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drawings/drawing13.xml" ContentType="application/vnd.openxmlformats-officedocument.drawing+xml"/>
  <Override PartName="/xl/ctrlProps/ctrlProp12.xml" ContentType="application/vnd.ms-excel.controlproperties+xml"/>
  <Override PartName="/xl/drawings/drawing14.xml" ContentType="application/vnd.openxmlformats-officedocument.drawing+xml"/>
  <Override PartName="/xl/ctrlProps/ctrlProp13.xml" ContentType="application/vnd.ms-excel.controlproperties+xml"/>
  <Override PartName="/xl/drawings/drawing15.xml" ContentType="application/vnd.openxmlformats-officedocument.drawing+xml"/>
  <Override PartName="/xl/ctrlProps/ctrlProp14.xml" ContentType="application/vnd.ms-excel.controlproperties+xml"/>
  <Override PartName="/xl/drawings/drawing16.xml" ContentType="application/vnd.openxmlformats-officedocument.drawing+xml"/>
  <Override PartName="/xl/ctrlProps/ctrlProp15.xml" ContentType="application/vnd.ms-excel.controlproperties+xml"/>
  <Override PartName="/xl/drawings/drawing17.xml" ContentType="application/vnd.openxmlformats-officedocument.drawing+xml"/>
  <Override PartName="/xl/ctrlProps/ctrlProp16.xml" ContentType="application/vnd.ms-excel.controlproperties+xml"/>
  <Override PartName="/xl/drawings/drawing18.xml" ContentType="application/vnd.openxmlformats-officedocument.drawing+xml"/>
  <Override PartName="/xl/ctrlProps/ctrlProp17.xml" ContentType="application/vnd.ms-excel.controlproperties+xml"/>
  <Override PartName="/xl/drawings/drawing19.xml" ContentType="application/vnd.openxmlformats-officedocument.drawing+xml"/>
  <Override PartName="/xl/ctrlProps/ctrlProp1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ims.gov.uk\data\Users\GBEXPVD\EXPHOME25\CCheung\Data\Desktop\"/>
    </mc:Choice>
  </mc:AlternateContent>
  <xr:revisionPtr revIDLastSave="0" documentId="13_ncr:1_{E6D7EAFB-EE2C-42D6-B878-7807914E6D88}" xr6:coauthVersionLast="45" xr6:coauthVersionMax="45" xr10:uidLastSave="{00000000-0000-0000-0000-000000000000}"/>
  <workbookProtection workbookAlgorithmName="SHA-512" workbookHashValue="V1H1B2ZpIhX9EdNLHn+N0Xs0ROx4aqzmiVK2tcgG0JRepTczD2rW1dSigVu4qxTisetqra0vBAt09lzOT+kNkw==" workbookSaltValue="Q64H57r3vp6cgN5dmlDb2Q==" workbookSpinCount="100000" lockStructure="1"/>
  <bookViews>
    <workbookView xWindow="-28920" yWindow="-120" windowWidth="29040" windowHeight="16440" firstSheet="4" activeTab="4" xr2:uid="{00000000-000D-0000-FFFF-FFFF00000000}"/>
  </bookViews>
  <sheets>
    <sheet name="Q1 Raw Data" sheetId="34" state="hidden" r:id="rId1"/>
    <sheet name="Q2 Raw Data" sheetId="1" state="hidden" r:id="rId2"/>
    <sheet name="Q3 Raw Data" sheetId="36" state="hidden" r:id="rId3"/>
    <sheet name="Q4 Raw Data" sheetId="41" state="hidden" r:id="rId4"/>
    <sheet name="Cover" sheetId="55" r:id="rId5"/>
    <sheet name="Notes" sheetId="33" state="hidden" r:id="rId6"/>
    <sheet name="Notes Backsheet" sheetId="35" state="hidden" r:id="rId7"/>
    <sheet name="Org List" sheetId="5" state="hidden" r:id="rId8"/>
    <sheet name="Comms by AT" sheetId="6" state="hidden" r:id="rId9"/>
    <sheet name="Contents" sheetId="57" r:id="rId10"/>
    <sheet name="Nat Conditions" sheetId="14" r:id="rId11"/>
    <sheet name="NatCon &amp; Metrics Backsheet" sheetId="10" state="hidden" r:id="rId12"/>
    <sheet name="Metrics" sheetId="24" state="hidden" r:id="rId13"/>
    <sheet name="HICM" sheetId="26" state="hidden" r:id="rId14"/>
    <sheet name="HICM and Narrative Backsheet" sheetId="11" state="hidden" r:id="rId15"/>
    <sheet name="Income" sheetId="45" r:id="rId16"/>
    <sheet name="Expenditure" sheetId="46" r:id="rId17"/>
    <sheet name="I&amp;E Backsheet" sheetId="44" state="hidden" r:id="rId18"/>
    <sheet name="Year End Feedback 1" sheetId="51" r:id="rId19"/>
    <sheet name="Year End Backsheet" sheetId="50" state="hidden" r:id="rId20"/>
    <sheet name="Year End Feedback 2" sheetId="52" state="hidden" r:id="rId21"/>
    <sheet name="Adj NEA and DTOC Trends" sheetId="17" state="hidden" r:id="rId22"/>
    <sheet name="Adj NEA Length of Stay" sheetId="40" state="hidden" r:id="rId23"/>
    <sheet name="Adj NEA Backsheet" sheetId="37" state="hidden" r:id="rId24"/>
    <sheet name="Adj NEA Performance" sheetId="38" state="hidden" r:id="rId25"/>
    <sheet name="Adj NEA Performance (Rate)" sheetId="39" state="hidden" r:id="rId26"/>
    <sheet name="NEA Backsheet" sheetId="7" state="hidden" r:id="rId27"/>
    <sheet name="NEA Length of Stay" sheetId="32" state="hidden" r:id="rId28"/>
    <sheet name="NEA Performance" sheetId="18" state="hidden" r:id="rId29"/>
    <sheet name="NEA Performance (Rate)" sheetId="19" state="hidden" r:id="rId30"/>
    <sheet name="DTOC Performance" sheetId="20" state="hidden" r:id="rId31"/>
    <sheet name="DTOC Backsheet" sheetId="8" state="hidden" r:id="rId32"/>
    <sheet name="DTOC Performance (Rate)" sheetId="21" state="hidden" r:id="rId33"/>
    <sheet name="Res Adms Performance" sheetId="22" state="hidden" r:id="rId34"/>
    <sheet name="Res&amp;Reablement Backsheet" sheetId="9" state="hidden" r:id="rId35"/>
    <sheet name="Reablement Performance" sheetId="23" state="hidden" r:id="rId36"/>
    <sheet name="CCG-HWB Mapping" sheetId="53" r:id="rId37"/>
  </sheets>
  <externalReferences>
    <externalReference r:id="rId38"/>
  </externalReferences>
  <definedNames>
    <definedName name="_xlnm._FilterDatabase" localSheetId="21" hidden="1">'Adj NEA and DTOC Trends'!$B$11:$Y$190</definedName>
    <definedName name="_xlnm._FilterDatabase" localSheetId="22" hidden="1">'Adj NEA Length of Stay'!$B$12:$R$191</definedName>
    <definedName name="_xlnm._FilterDatabase" localSheetId="24" hidden="1">'Adj NEA Performance'!$B$13:$R$192</definedName>
    <definedName name="_xlnm._FilterDatabase" localSheetId="25" hidden="1">'Adj NEA Performance (Rate)'!$B$13:$R$192</definedName>
    <definedName name="_xlnm._FilterDatabase" localSheetId="36" hidden="1">'CCG-HWB Mapping'!$B$3:$G$874</definedName>
    <definedName name="_xlnm._FilterDatabase" localSheetId="30" hidden="1">'DTOC Performance'!$B$13:$N$192</definedName>
    <definedName name="_xlnm._FilterDatabase" localSheetId="32" hidden="1">'DTOC Performance (Rate)'!$B$13:$N$192</definedName>
    <definedName name="_xlnm._FilterDatabase" localSheetId="16" hidden="1">Expenditure!$B$10:$H$191</definedName>
    <definedName name="_xlnm._FilterDatabase" localSheetId="13" hidden="1">HICM!$B$25:$L$175</definedName>
    <definedName name="_xlnm._FilterDatabase" localSheetId="15" hidden="1">Income!$B$11:$R$192</definedName>
    <definedName name="_xlnm._FilterDatabase" localSheetId="12" hidden="1">Metrics!$B$21:$G$171</definedName>
    <definedName name="_xlnm._FilterDatabase" localSheetId="10" hidden="1">'Nat Conditions'!$B$17:$H$167</definedName>
    <definedName name="_xlnm._FilterDatabase" localSheetId="27" hidden="1">'NEA Length of Stay'!$B$12:$R$191</definedName>
    <definedName name="_xlnm._FilterDatabase" localSheetId="28" hidden="1">'NEA Performance'!$B$13:$R$192</definedName>
    <definedName name="_xlnm._FilterDatabase" localSheetId="29" hidden="1">'NEA Performance (Rate)'!$B$13:$R$192</definedName>
    <definedName name="_xlnm._FilterDatabase" localSheetId="7" hidden="1">'Org List'!$A$10:$AV$640</definedName>
    <definedName name="_xlnm._FilterDatabase" localSheetId="35" hidden="1">'Reablement Performance'!$B$11:$I$190</definedName>
    <definedName name="_xlnm._FilterDatabase" localSheetId="33" hidden="1">'Res Adms Performance'!$B$11:$I$190</definedName>
    <definedName name="_xlnm._FilterDatabase" localSheetId="18" hidden="1">'Year End Feedback 1'!$B$25:$J$175</definedName>
    <definedName name="_xlnm._FilterDatabase" localSheetId="20" hidden="1">'Year End Feedback 2'!$C$24:$I$174</definedName>
    <definedName name="Periods">[1]Index!$G$2:$H$5</definedName>
    <definedName name="_xlnm.Print_Area" localSheetId="36">'CCG-HWB Mapping'!$A$1:$H$874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7" i="44" l="1"/>
  <c r="H36" i="44"/>
  <c r="H35" i="44"/>
  <c r="H34" i="44"/>
  <c r="H33" i="44"/>
  <c r="H32" i="44"/>
  <c r="H31" i="44"/>
  <c r="H30" i="44"/>
  <c r="H29" i="44"/>
  <c r="H28" i="44"/>
  <c r="H27" i="44"/>
  <c r="H26" i="44"/>
  <c r="H25" i="44"/>
  <c r="H24" i="44"/>
  <c r="H23" i="44"/>
  <c r="H22" i="44"/>
  <c r="H21" i="44"/>
  <c r="H20" i="44"/>
  <c r="H19" i="44"/>
  <c r="H18" i="44"/>
  <c r="H17" i="44"/>
  <c r="H16" i="44"/>
  <c r="H15" i="44"/>
  <c r="H14" i="44"/>
  <c r="H13" i="44"/>
  <c r="H12" i="44"/>
  <c r="H11" i="44"/>
  <c r="H10" i="44"/>
  <c r="H9" i="44"/>
  <c r="H8" i="44"/>
  <c r="H7" i="44"/>
  <c r="W38" i="44" l="1"/>
  <c r="W39" i="44"/>
  <c r="W40" i="44"/>
  <c r="W41" i="44"/>
  <c r="W42" i="44"/>
  <c r="W43" i="44"/>
  <c r="W44" i="44"/>
  <c r="W45" i="44"/>
  <c r="W46" i="44"/>
  <c r="W47" i="44"/>
  <c r="W48" i="44"/>
  <c r="W49" i="44"/>
  <c r="W50" i="44"/>
  <c r="W51" i="44"/>
  <c r="W52" i="44"/>
  <c r="W53" i="44"/>
  <c r="W54" i="44"/>
  <c r="W55" i="44"/>
  <c r="W56" i="44"/>
  <c r="W57" i="44"/>
  <c r="W58" i="44"/>
  <c r="W59" i="44"/>
  <c r="W60" i="44"/>
  <c r="W61" i="44"/>
  <c r="W62" i="44"/>
  <c r="W63" i="44"/>
  <c r="W64" i="44"/>
  <c r="W65" i="44"/>
  <c r="W66" i="44"/>
  <c r="W67" i="44"/>
  <c r="W68" i="44"/>
  <c r="W69" i="44"/>
  <c r="W70" i="44"/>
  <c r="W71" i="44"/>
  <c r="W72" i="44"/>
  <c r="W73" i="44"/>
  <c r="W74" i="44"/>
  <c r="W75" i="44"/>
  <c r="W76" i="44"/>
  <c r="W77" i="44"/>
  <c r="W78" i="44"/>
  <c r="W79" i="44"/>
  <c r="W80" i="44"/>
  <c r="W81" i="44"/>
  <c r="W82" i="44"/>
  <c r="W83" i="44"/>
  <c r="W84" i="44"/>
  <c r="W85" i="44"/>
  <c r="W86" i="44"/>
  <c r="W87" i="44"/>
  <c r="W88" i="44"/>
  <c r="W89" i="44"/>
  <c r="W90" i="44"/>
  <c r="W91" i="44"/>
  <c r="W92" i="44"/>
  <c r="W93" i="44"/>
  <c r="W94" i="44"/>
  <c r="W95" i="44"/>
  <c r="W96" i="44"/>
  <c r="W97" i="44"/>
  <c r="W98" i="44"/>
  <c r="W99" i="44"/>
  <c r="W100" i="44"/>
  <c r="W101" i="44"/>
  <c r="W102" i="44"/>
  <c r="W103" i="44"/>
  <c r="W104" i="44"/>
  <c r="W105" i="44"/>
  <c r="W106" i="44"/>
  <c r="W107" i="44"/>
  <c r="W108" i="44"/>
  <c r="W109" i="44"/>
  <c r="W110" i="44"/>
  <c r="W111" i="44"/>
  <c r="W112" i="44"/>
  <c r="W113" i="44"/>
  <c r="W114" i="44"/>
  <c r="W115" i="44"/>
  <c r="W116" i="44"/>
  <c r="W117" i="44"/>
  <c r="W118" i="44"/>
  <c r="W119" i="44"/>
  <c r="W120" i="44"/>
  <c r="W121" i="44"/>
  <c r="W122" i="44"/>
  <c r="W123" i="44"/>
  <c r="W124" i="44"/>
  <c r="W125" i="44"/>
  <c r="W126" i="44"/>
  <c r="W127" i="44"/>
  <c r="W128" i="44"/>
  <c r="W129" i="44"/>
  <c r="W130" i="44"/>
  <c r="W131" i="44"/>
  <c r="W132" i="44"/>
  <c r="W133" i="44"/>
  <c r="W134" i="44"/>
  <c r="W135" i="44"/>
  <c r="W136" i="44"/>
  <c r="W137" i="44"/>
  <c r="W138" i="44"/>
  <c r="W139" i="44"/>
  <c r="W140" i="44"/>
  <c r="W141" i="44"/>
  <c r="W142" i="44"/>
  <c r="W143" i="44"/>
  <c r="W144" i="44"/>
  <c r="W145" i="44"/>
  <c r="W146" i="44"/>
  <c r="W147" i="44"/>
  <c r="W148" i="44"/>
  <c r="W149" i="44"/>
  <c r="W150" i="44"/>
  <c r="W151" i="44"/>
  <c r="W152" i="44"/>
  <c r="W153" i="44"/>
  <c r="W154" i="44"/>
  <c r="W155" i="44"/>
  <c r="W156" i="44"/>
  <c r="W157" i="44"/>
  <c r="W158" i="44"/>
  <c r="W159" i="44"/>
  <c r="W160" i="44"/>
  <c r="W161" i="44"/>
  <c r="W162" i="44"/>
  <c r="W163" i="44"/>
  <c r="W164" i="44"/>
  <c r="W165" i="44"/>
  <c r="W166" i="44"/>
  <c r="W167" i="44"/>
  <c r="W168" i="44"/>
  <c r="W169" i="44"/>
  <c r="W170" i="44"/>
  <c r="W171" i="44"/>
  <c r="W172" i="44"/>
  <c r="W173" i="44"/>
  <c r="W174" i="44"/>
  <c r="W175" i="44"/>
  <c r="W176" i="44"/>
  <c r="W177" i="44"/>
  <c r="W178" i="44"/>
  <c r="W179" i="44"/>
  <c r="W180" i="44"/>
  <c r="W181" i="44"/>
  <c r="W182" i="44"/>
  <c r="W183" i="44"/>
  <c r="W184" i="44"/>
  <c r="W185" i="44"/>
  <c r="W186" i="44"/>
  <c r="W187" i="44"/>
  <c r="K11" i="44"/>
  <c r="V14" i="44"/>
  <c r="K14" i="44"/>
  <c r="G13" i="44"/>
  <c r="V11" i="44"/>
  <c r="F10" i="44"/>
  <c r="L9" i="44"/>
  <c r="G10" i="44" l="1"/>
  <c r="L14" i="44"/>
  <c r="I10" i="44"/>
  <c r="L11" i="44"/>
  <c r="V13" i="44"/>
  <c r="F9" i="44"/>
  <c r="V10" i="44"/>
  <c r="G12" i="44"/>
  <c r="K13" i="44"/>
  <c r="F12" i="44"/>
  <c r="G9" i="44"/>
  <c r="K10" i="44"/>
  <c r="I12" i="44"/>
  <c r="L13" i="44"/>
  <c r="F14" i="44"/>
  <c r="I13" i="44"/>
  <c r="F11" i="44"/>
  <c r="G14" i="44"/>
  <c r="I14" i="44"/>
  <c r="I9" i="44"/>
  <c r="L10" i="44"/>
  <c r="V12" i="44"/>
  <c r="V9" i="44"/>
  <c r="G11" i="44"/>
  <c r="K12" i="44"/>
  <c r="K9" i="44"/>
  <c r="I11" i="44"/>
  <c r="L12" i="44"/>
  <c r="F13" i="44"/>
  <c r="C545" i="6" l="1" a="1"/>
  <c r="C545" i="6" s="1"/>
  <c r="C546" i="6" a="1"/>
  <c r="C546" i="6" s="1"/>
  <c r="C547" i="6" a="1"/>
  <c r="C547" i="6" s="1"/>
  <c r="C548" i="6" a="1"/>
  <c r="C548" i="6"/>
  <c r="C549" i="6" a="1"/>
  <c r="C549" i="6" s="1"/>
  <c r="C550" i="6" a="1"/>
  <c r="C550" i="6" s="1"/>
  <c r="C551" i="6" a="1"/>
  <c r="C551" i="6" s="1"/>
  <c r="C552" i="6" a="1"/>
  <c r="C552" i="6" s="1"/>
  <c r="C553" i="6" a="1"/>
  <c r="C553" i="6" s="1"/>
  <c r="C554" i="6" a="1"/>
  <c r="C554" i="6" s="1"/>
  <c r="C678" i="6" a="1"/>
  <c r="C678" i="6" s="1"/>
  <c r="C677" i="6" a="1"/>
  <c r="C677" i="6" s="1"/>
  <c r="C676" i="6" a="1"/>
  <c r="C676" i="6" s="1"/>
  <c r="C675" i="6" a="1"/>
  <c r="C675" i="6" s="1"/>
  <c r="C674" i="6" a="1"/>
  <c r="C674" i="6" s="1"/>
  <c r="C673" i="6" a="1"/>
  <c r="C673" i="6" s="1"/>
  <c r="C672" i="6" a="1"/>
  <c r="C672" i="6" s="1"/>
  <c r="C671" i="6" a="1"/>
  <c r="C671" i="6" s="1"/>
  <c r="C670" i="6" a="1"/>
  <c r="C670" i="6" s="1"/>
  <c r="C669" i="6" a="1"/>
  <c r="C669" i="6" s="1"/>
  <c r="C668" i="6" a="1"/>
  <c r="C668" i="6" s="1"/>
  <c r="C667" i="6" a="1"/>
  <c r="C667" i="6" s="1"/>
  <c r="C666" i="6" a="1"/>
  <c r="C666" i="6" s="1"/>
  <c r="C665" i="6" a="1"/>
  <c r="C665" i="6" s="1"/>
  <c r="C664" i="6" a="1"/>
  <c r="C664" i="6" s="1"/>
  <c r="C663" i="6" a="1"/>
  <c r="C663" i="6" s="1"/>
  <c r="C662" i="6" a="1"/>
  <c r="C662" i="6" s="1"/>
  <c r="C661" i="6" a="1"/>
  <c r="C661" i="6" s="1"/>
  <c r="C660" i="6" a="1"/>
  <c r="C660" i="6" s="1"/>
  <c r="C659" i="6" a="1"/>
  <c r="C659" i="6" s="1"/>
  <c r="C658" i="6" a="1"/>
  <c r="C658" i="6" s="1"/>
  <c r="C657" i="6" a="1"/>
  <c r="C657" i="6" s="1"/>
  <c r="C656" i="6" a="1"/>
  <c r="C656" i="6" s="1"/>
  <c r="C655" i="6" a="1"/>
  <c r="C655" i="6" s="1"/>
  <c r="C654" i="6" a="1"/>
  <c r="C654" i="6" s="1"/>
  <c r="C653" i="6" a="1"/>
  <c r="C653" i="6" s="1"/>
  <c r="C652" i="6" a="1"/>
  <c r="C652" i="6" s="1"/>
  <c r="C651" i="6" a="1"/>
  <c r="C651" i="6" s="1"/>
  <c r="C650" i="6" a="1"/>
  <c r="C650" i="6" s="1"/>
  <c r="C649" i="6" a="1"/>
  <c r="C649" i="6" s="1"/>
  <c r="C648" i="6" a="1"/>
  <c r="C648" i="6" s="1"/>
  <c r="C647" i="6" a="1"/>
  <c r="C647" i="6" s="1"/>
  <c r="C646" i="6" a="1"/>
  <c r="C646" i="6" s="1"/>
  <c r="C645" i="6" a="1"/>
  <c r="C645" i="6" s="1"/>
  <c r="C644" i="6" a="1"/>
  <c r="C644" i="6" s="1"/>
  <c r="C643" i="6" a="1"/>
  <c r="C643" i="6" s="1"/>
  <c r="C642" i="6" a="1"/>
  <c r="C642" i="6" s="1"/>
  <c r="C641" i="6" a="1"/>
  <c r="C641" i="6" s="1"/>
  <c r="C640" i="6" a="1"/>
  <c r="C640" i="6" s="1"/>
  <c r="C639" i="6" a="1"/>
  <c r="C639" i="6" s="1"/>
  <c r="C638" i="6" a="1"/>
  <c r="C638" i="6" s="1"/>
  <c r="C637" i="6" a="1"/>
  <c r="C637" i="6" s="1"/>
  <c r="C636" i="6" a="1"/>
  <c r="C636" i="6" s="1"/>
  <c r="C635" i="6" a="1"/>
  <c r="C635" i="6" s="1"/>
  <c r="C634" i="6" a="1"/>
  <c r="C634" i="6" s="1"/>
  <c r="C633" i="6" a="1"/>
  <c r="C633" i="6" s="1"/>
  <c r="C632" i="6" a="1"/>
  <c r="C632" i="6" s="1"/>
  <c r="C631" i="6" a="1"/>
  <c r="C631" i="6" s="1"/>
  <c r="C630" i="6" a="1"/>
  <c r="C630" i="6" s="1"/>
  <c r="C629" i="6" a="1"/>
  <c r="C629" i="6" s="1"/>
  <c r="C628" i="6" a="1"/>
  <c r="C628" i="6" s="1"/>
  <c r="C627" i="6" a="1"/>
  <c r="C627" i="6" s="1"/>
  <c r="C626" i="6" a="1"/>
  <c r="C626" i="6" s="1"/>
  <c r="C625" i="6" a="1"/>
  <c r="C625" i="6" s="1"/>
  <c r="C624" i="6" a="1"/>
  <c r="C624" i="6" s="1"/>
  <c r="C623" i="6" a="1"/>
  <c r="C623" i="6" s="1"/>
  <c r="C622" i="6" a="1"/>
  <c r="C622" i="6" s="1"/>
  <c r="C621" i="6" a="1"/>
  <c r="C621" i="6" s="1"/>
  <c r="C620" i="6" a="1"/>
  <c r="C620" i="6" s="1"/>
  <c r="C619" i="6" a="1"/>
  <c r="C619" i="6" s="1"/>
  <c r="C618" i="6" a="1"/>
  <c r="C618" i="6" s="1"/>
  <c r="C617" i="6" a="1"/>
  <c r="C617" i="6" s="1"/>
  <c r="C616" i="6" a="1"/>
  <c r="C616" i="6" s="1"/>
  <c r="C615" i="6" a="1"/>
  <c r="C615" i="6" s="1"/>
  <c r="C614" i="6" a="1"/>
  <c r="C614" i="6" s="1"/>
  <c r="C613" i="6" a="1"/>
  <c r="C613" i="6" s="1"/>
  <c r="C612" i="6" a="1"/>
  <c r="C612" i="6" s="1"/>
  <c r="C611" i="6" a="1"/>
  <c r="C611" i="6" s="1"/>
  <c r="C610" i="6" a="1"/>
  <c r="C610" i="6" s="1"/>
  <c r="C609" i="6" a="1"/>
  <c r="C609" i="6" s="1"/>
  <c r="C608" i="6" a="1"/>
  <c r="C608" i="6" s="1"/>
  <c r="C607" i="6" a="1"/>
  <c r="C607" i="6" s="1"/>
  <c r="C606" i="6" a="1"/>
  <c r="C606" i="6" s="1"/>
  <c r="C605" i="6" a="1"/>
  <c r="C605" i="6" s="1"/>
  <c r="C604" i="6" a="1"/>
  <c r="C604" i="6" s="1"/>
  <c r="C603" i="6" a="1"/>
  <c r="C603" i="6" s="1"/>
  <c r="C602" i="6" a="1"/>
  <c r="C602" i="6" s="1"/>
  <c r="C601" i="6" a="1"/>
  <c r="C601" i="6" s="1"/>
  <c r="C600" i="6" a="1"/>
  <c r="C600" i="6" s="1"/>
  <c r="C599" i="6" a="1"/>
  <c r="C599" i="6" s="1"/>
  <c r="C598" i="6" a="1"/>
  <c r="C598" i="6" s="1"/>
  <c r="C597" i="6" a="1"/>
  <c r="C597" i="6" s="1"/>
  <c r="C596" i="6" a="1"/>
  <c r="C596" i="6" s="1"/>
  <c r="C595" i="6" a="1"/>
  <c r="C595" i="6" s="1"/>
  <c r="C594" i="6" a="1"/>
  <c r="C594" i="6" s="1"/>
  <c r="C593" i="6" a="1"/>
  <c r="C593" i="6" s="1"/>
  <c r="C592" i="6" a="1"/>
  <c r="C592" i="6" s="1"/>
  <c r="C591" i="6" a="1"/>
  <c r="C591" i="6" s="1"/>
  <c r="C590" i="6" a="1"/>
  <c r="C590" i="6" s="1"/>
  <c r="C589" i="6" a="1"/>
  <c r="C589" i="6" s="1"/>
  <c r="C588" i="6" a="1"/>
  <c r="C588" i="6" s="1"/>
  <c r="C587" i="6" a="1"/>
  <c r="C587" i="6" s="1"/>
  <c r="C586" i="6" a="1"/>
  <c r="C586" i="6" s="1"/>
  <c r="C585" i="6" a="1"/>
  <c r="C585" i="6" s="1"/>
  <c r="C584" i="6" a="1"/>
  <c r="C584" i="6" s="1"/>
  <c r="C583" i="6" a="1"/>
  <c r="C583" i="6" s="1"/>
  <c r="C582" i="6" a="1"/>
  <c r="C582" i="6" s="1"/>
  <c r="C581" i="6" a="1"/>
  <c r="C581" i="6" s="1"/>
  <c r="C580" i="6" a="1"/>
  <c r="C580" i="6" s="1"/>
  <c r="C579" i="6" a="1"/>
  <c r="C579" i="6" s="1"/>
  <c r="C578" i="6" a="1"/>
  <c r="C578" i="6" s="1"/>
  <c r="C577" i="6" a="1"/>
  <c r="C577" i="6" s="1"/>
  <c r="C576" i="6" a="1"/>
  <c r="C576" i="6" s="1"/>
  <c r="C575" i="6" a="1"/>
  <c r="C575" i="6" s="1"/>
  <c r="C574" i="6" a="1"/>
  <c r="C574" i="6" s="1"/>
  <c r="C573" i="6" a="1"/>
  <c r="C573" i="6" s="1"/>
  <c r="C572" i="6" a="1"/>
  <c r="C572" i="6" s="1"/>
  <c r="C571" i="6" a="1"/>
  <c r="C571" i="6" s="1"/>
  <c r="C570" i="6" a="1"/>
  <c r="C570" i="6" s="1"/>
  <c r="C569" i="6" a="1"/>
  <c r="C569" i="6" s="1"/>
  <c r="C568" i="6" a="1"/>
  <c r="C568" i="6" s="1"/>
  <c r="C567" i="6" a="1"/>
  <c r="C567" i="6" s="1"/>
  <c r="C566" i="6" a="1"/>
  <c r="C566" i="6" s="1"/>
  <c r="C565" i="6" a="1"/>
  <c r="C565" i="6" s="1"/>
  <c r="C564" i="6" a="1"/>
  <c r="C564" i="6" s="1"/>
  <c r="C563" i="6" a="1"/>
  <c r="C563" i="6" s="1"/>
  <c r="C562" i="6" a="1"/>
  <c r="C562" i="6" s="1"/>
  <c r="C561" i="6" a="1"/>
  <c r="C561" i="6" s="1"/>
  <c r="C560" i="6" a="1"/>
  <c r="C560" i="6" s="1"/>
  <c r="C559" i="6" a="1"/>
  <c r="C559" i="6" s="1"/>
  <c r="C558" i="6" a="1"/>
  <c r="C558" i="6" s="1"/>
  <c r="C557" i="6" a="1"/>
  <c r="C557" i="6" s="1"/>
  <c r="C556" i="6" a="1"/>
  <c r="C556" i="6" s="1"/>
  <c r="C555" i="6" a="1"/>
  <c r="C555" i="6" s="1"/>
  <c r="C544" i="6" a="1"/>
  <c r="C544" i="6" s="1"/>
  <c r="C543" i="6" a="1"/>
  <c r="C543" i="6" s="1"/>
  <c r="C542" i="6" a="1"/>
  <c r="C542" i="6" s="1"/>
  <c r="C541" i="6" a="1"/>
  <c r="C541" i="6" s="1"/>
  <c r="C540" i="6" a="1"/>
  <c r="C540" i="6" s="1"/>
  <c r="C539" i="6" a="1"/>
  <c r="C539" i="6" s="1"/>
  <c r="C538" i="6" a="1"/>
  <c r="C538" i="6" s="1"/>
  <c r="C537" i="6" a="1"/>
  <c r="C537" i="6" s="1"/>
  <c r="C536" i="6" a="1"/>
  <c r="C536" i="6" s="1"/>
  <c r="C535" i="6" a="1"/>
  <c r="C535" i="6" s="1"/>
  <c r="C534" i="6" a="1"/>
  <c r="C534" i="6" s="1"/>
  <c r="C533" i="6" a="1"/>
  <c r="C533" i="6" s="1"/>
  <c r="C532" i="6" a="1"/>
  <c r="C532" i="6" s="1"/>
  <c r="C531" i="6" a="1"/>
  <c r="C531" i="6" s="1"/>
  <c r="C530" i="6" a="1"/>
  <c r="C530" i="6" s="1"/>
  <c r="C529" i="6" a="1"/>
  <c r="C529" i="6" s="1"/>
  <c r="C528" i="6" a="1"/>
  <c r="C528" i="6" s="1"/>
  <c r="C527" i="6" a="1"/>
  <c r="C527" i="6" s="1"/>
  <c r="C526" i="6" a="1"/>
  <c r="C526" i="6" s="1"/>
  <c r="C525" i="6" a="1"/>
  <c r="C525" i="6" s="1"/>
  <c r="C524" i="6" a="1"/>
  <c r="C524" i="6" s="1"/>
  <c r="C523" i="6"/>
  <c r="C523" i="6" a="1"/>
  <c r="C522" i="6" a="1"/>
  <c r="C522" i="6" s="1"/>
  <c r="C521" i="6" a="1"/>
  <c r="C521" i="6" s="1"/>
  <c r="C520" i="6" a="1"/>
  <c r="C520" i="6" s="1"/>
  <c r="C519" i="6" a="1"/>
  <c r="C519" i="6" s="1"/>
  <c r="C518" i="6" a="1"/>
  <c r="C518" i="6" s="1"/>
  <c r="C517" i="6" a="1"/>
  <c r="C517" i="6" s="1"/>
  <c r="C516" i="6" a="1"/>
  <c r="C516" i="6" s="1"/>
  <c r="C515" i="6" a="1"/>
  <c r="C515" i="6" s="1"/>
  <c r="C514" i="6" a="1"/>
  <c r="C514" i="6" s="1"/>
  <c r="C513" i="6" a="1"/>
  <c r="C513" i="6" s="1"/>
  <c r="C512" i="6" a="1"/>
  <c r="C512" i="6" s="1"/>
  <c r="C511" i="6" a="1"/>
  <c r="C511" i="6" s="1"/>
  <c r="C510" i="6" a="1"/>
  <c r="C510" i="6" s="1"/>
  <c r="C509" i="6" a="1"/>
  <c r="C509" i="6" s="1"/>
  <c r="C508" i="6" a="1"/>
  <c r="C508" i="6" s="1"/>
  <c r="C507" i="6"/>
  <c r="C507" i="6" a="1"/>
  <c r="C506" i="6" a="1"/>
  <c r="C506" i="6" s="1"/>
  <c r="C505" i="6" a="1"/>
  <c r="C505" i="6" s="1"/>
  <c r="C504" i="6" a="1"/>
  <c r="C504" i="6" s="1"/>
  <c r="C503" i="6" a="1"/>
  <c r="C503" i="6" s="1"/>
  <c r="C502" i="6" a="1"/>
  <c r="C502" i="6" s="1"/>
  <c r="C501" i="6"/>
  <c r="C501" i="6" a="1"/>
  <c r="C500" i="6" a="1"/>
  <c r="C500" i="6" s="1"/>
  <c r="C499" i="6" a="1"/>
  <c r="C499" i="6" s="1"/>
  <c r="C498" i="6" a="1"/>
  <c r="C498" i="6" s="1"/>
  <c r="C497" i="6" a="1"/>
  <c r="C497" i="6" s="1"/>
  <c r="C496" i="6" a="1"/>
  <c r="C496" i="6" s="1"/>
  <c r="C495" i="6" a="1"/>
  <c r="C495" i="6" s="1"/>
  <c r="C494" i="6" a="1"/>
  <c r="C494" i="6" s="1"/>
  <c r="C493" i="6" a="1"/>
  <c r="C493" i="6" s="1"/>
  <c r="C492" i="6" a="1"/>
  <c r="C492" i="6" s="1"/>
  <c r="C491" i="6"/>
  <c r="C491" i="6" a="1"/>
  <c r="C490" i="6" a="1"/>
  <c r="C490" i="6" s="1"/>
  <c r="C489" i="6"/>
  <c r="C489" i="6" a="1"/>
  <c r="C488" i="6" a="1"/>
  <c r="C488" i="6" s="1"/>
  <c r="C487" i="6" a="1"/>
  <c r="C487" i="6" s="1"/>
  <c r="C486" i="6" a="1"/>
  <c r="C486" i="6" s="1"/>
  <c r="C485" i="6"/>
  <c r="C485" i="6" a="1"/>
  <c r="C484" i="6" a="1"/>
  <c r="C484" i="6" s="1"/>
  <c r="C483" i="6" a="1"/>
  <c r="C483" i="6" s="1"/>
  <c r="C482" i="6" a="1"/>
  <c r="C482" i="6" s="1"/>
  <c r="C481" i="6" a="1"/>
  <c r="C481" i="6" s="1"/>
  <c r="C480" i="6" a="1"/>
  <c r="C480" i="6" s="1"/>
  <c r="C479" i="6" a="1"/>
  <c r="C479" i="6" s="1"/>
  <c r="C478" i="6" a="1"/>
  <c r="C478" i="6" s="1"/>
  <c r="C477" i="6" a="1"/>
  <c r="C477" i="6" s="1"/>
  <c r="C476" i="6" a="1"/>
  <c r="C476" i="6" s="1"/>
  <c r="C475" i="6"/>
  <c r="C475" i="6" a="1"/>
  <c r="C474" i="6" a="1"/>
  <c r="C474" i="6" s="1"/>
  <c r="C473" i="6"/>
  <c r="C473" i="6" a="1"/>
  <c r="C472" i="6" a="1"/>
  <c r="C472" i="6" s="1"/>
  <c r="C471" i="6" a="1"/>
  <c r="C471" i="6" s="1"/>
  <c r="C470" i="6" a="1"/>
  <c r="C470" i="6" s="1"/>
  <c r="C469" i="6"/>
  <c r="C469" i="6" a="1"/>
  <c r="C468" i="6" a="1"/>
  <c r="C468" i="6" s="1"/>
  <c r="C467" i="6" a="1"/>
  <c r="C467" i="6" s="1"/>
  <c r="C466" i="6" a="1"/>
  <c r="C466" i="6" s="1"/>
  <c r="C465" i="6" a="1"/>
  <c r="C465" i="6" s="1"/>
  <c r="C464" i="6" a="1"/>
  <c r="C464" i="6" s="1"/>
  <c r="C463" i="6" a="1"/>
  <c r="C463" i="6" s="1"/>
  <c r="C462" i="6" a="1"/>
  <c r="C462" i="6" s="1"/>
  <c r="C461" i="6" a="1"/>
  <c r="C461" i="6" s="1"/>
  <c r="C460" i="6" a="1"/>
  <c r="C460" i="6" s="1"/>
  <c r="C459" i="6"/>
  <c r="C459" i="6" a="1"/>
  <c r="C458" i="6" a="1"/>
  <c r="C458" i="6" s="1"/>
  <c r="C457" i="6"/>
  <c r="C457" i="6" a="1"/>
  <c r="C456" i="6" a="1"/>
  <c r="C456" i="6" s="1"/>
  <c r="C455" i="6" a="1"/>
  <c r="C455" i="6" s="1"/>
  <c r="C454" i="6" a="1"/>
  <c r="C454" i="6" s="1"/>
  <c r="C453" i="6"/>
  <c r="C453" i="6" a="1"/>
  <c r="C452" i="6" a="1"/>
  <c r="C452" i="6" s="1"/>
  <c r="C451" i="6" a="1"/>
  <c r="C451" i="6" s="1"/>
  <c r="C450" i="6" a="1"/>
  <c r="C450" i="6" s="1"/>
  <c r="C449" i="6" a="1"/>
  <c r="C449" i="6" s="1"/>
  <c r="C448" i="6" a="1"/>
  <c r="C448" i="6" s="1"/>
  <c r="C447" i="6" a="1"/>
  <c r="C447" i="6" s="1"/>
  <c r="C446" i="6" a="1"/>
  <c r="C446" i="6" s="1"/>
  <c r="C445" i="6" a="1"/>
  <c r="C445" i="6" s="1"/>
  <c r="C444" i="6" a="1"/>
  <c r="C444" i="6" s="1"/>
  <c r="C443" i="6"/>
  <c r="C443" i="6" a="1"/>
  <c r="C442" i="6" a="1"/>
  <c r="C442" i="6" s="1"/>
  <c r="C441" i="6"/>
  <c r="C441" i="6" a="1"/>
  <c r="C440" i="6" a="1"/>
  <c r="C440" i="6" s="1"/>
  <c r="C439" i="6" a="1"/>
  <c r="C439" i="6" s="1"/>
  <c r="C438" i="6" a="1"/>
  <c r="C438" i="6" s="1"/>
  <c r="C437" i="6"/>
  <c r="C437" i="6" a="1"/>
  <c r="C436" i="6" a="1"/>
  <c r="C436" i="6" s="1"/>
  <c r="C435" i="6" a="1"/>
  <c r="C435" i="6" s="1"/>
  <c r="C434" i="6" a="1"/>
  <c r="C434" i="6" s="1"/>
  <c r="C433" i="6" a="1"/>
  <c r="C433" i="6" s="1"/>
  <c r="C432" i="6" a="1"/>
  <c r="C432" i="6" s="1"/>
  <c r="C431" i="6" a="1"/>
  <c r="C431" i="6" s="1"/>
  <c r="C430" i="6" a="1"/>
  <c r="C430" i="6" s="1"/>
  <c r="C429" i="6" a="1"/>
  <c r="C429" i="6" s="1"/>
  <c r="C428" i="6" a="1"/>
  <c r="C428" i="6" s="1"/>
  <c r="C427" i="6"/>
  <c r="C427" i="6" a="1"/>
  <c r="C426" i="6" a="1"/>
  <c r="C426" i="6" s="1"/>
  <c r="C425" i="6"/>
  <c r="C425" i="6" a="1"/>
  <c r="C424" i="6" a="1"/>
  <c r="C424" i="6" s="1"/>
  <c r="C423" i="6" a="1"/>
  <c r="C423" i="6" s="1"/>
  <c r="C422" i="6" a="1"/>
  <c r="C422" i="6" s="1"/>
  <c r="C421" i="6"/>
  <c r="C421" i="6" a="1"/>
  <c r="C420" i="6" a="1"/>
  <c r="C420" i="6" s="1"/>
  <c r="C419" i="6" a="1"/>
  <c r="C419" i="6" s="1"/>
  <c r="C418" i="6" a="1"/>
  <c r="C418" i="6" s="1"/>
  <c r="C417" i="6" a="1"/>
  <c r="C417" i="6" s="1"/>
  <c r="C416" i="6" a="1"/>
  <c r="C416" i="6" s="1"/>
  <c r="C415" i="6" a="1"/>
  <c r="C415" i="6" s="1"/>
  <c r="C414" i="6" a="1"/>
  <c r="C414" i="6" s="1"/>
  <c r="C413" i="6" a="1"/>
  <c r="C413" i="6" s="1"/>
  <c r="C412" i="6" a="1"/>
  <c r="C412" i="6" s="1"/>
  <c r="C411" i="6"/>
  <c r="C411" i="6" a="1"/>
  <c r="C410" i="6" a="1"/>
  <c r="C410" i="6" s="1"/>
  <c r="C409" i="6"/>
  <c r="C409" i="6" a="1"/>
  <c r="C408" i="6" a="1"/>
  <c r="C408" i="6" s="1"/>
  <c r="C407" i="6" a="1"/>
  <c r="C407" i="6" s="1"/>
  <c r="C406" i="6" a="1"/>
  <c r="C406" i="6" s="1"/>
  <c r="C405" i="6"/>
  <c r="C405" i="6" a="1"/>
  <c r="C404" i="6" a="1"/>
  <c r="C404" i="6" s="1"/>
  <c r="C403" i="6" a="1"/>
  <c r="C403" i="6" s="1"/>
  <c r="C402" i="6" a="1"/>
  <c r="C402" i="6" s="1"/>
  <c r="C401" i="6" a="1"/>
  <c r="C401" i="6" s="1"/>
  <c r="C400" i="6" a="1"/>
  <c r="C400" i="6" s="1"/>
  <c r="C399" i="6" a="1"/>
  <c r="C399" i="6" s="1"/>
  <c r="C398" i="6" a="1"/>
  <c r="C398" i="6" s="1"/>
  <c r="C397" i="6" a="1"/>
  <c r="C397" i="6" s="1"/>
  <c r="C396" i="6" a="1"/>
  <c r="C396" i="6" s="1"/>
  <c r="C395" i="6"/>
  <c r="C395" i="6" a="1"/>
  <c r="C394" i="6" a="1"/>
  <c r="C394" i="6" s="1"/>
  <c r="C393" i="6"/>
  <c r="C393" i="6" a="1"/>
  <c r="C392" i="6" a="1"/>
  <c r="C392" i="6" s="1"/>
  <c r="C391" i="6" a="1"/>
  <c r="C391" i="6" s="1"/>
  <c r="C390" i="6" a="1"/>
  <c r="C390" i="6" s="1"/>
  <c r="C389" i="6"/>
  <c r="C389" i="6" a="1"/>
  <c r="C388" i="6" a="1"/>
  <c r="C388" i="6" s="1"/>
  <c r="C387" i="6" a="1"/>
  <c r="C387" i="6" s="1"/>
  <c r="C386" i="6" a="1"/>
  <c r="C386" i="6" s="1"/>
  <c r="C385" i="6" a="1"/>
  <c r="C385" i="6" s="1"/>
  <c r="C384" i="6" a="1"/>
  <c r="C384" i="6" s="1"/>
  <c r="C383" i="6" a="1"/>
  <c r="C383" i="6" s="1"/>
  <c r="C382" i="6" a="1"/>
  <c r="C382" i="6" s="1"/>
  <c r="C381" i="6" a="1"/>
  <c r="C381" i="6" s="1"/>
  <c r="C380" i="6" a="1"/>
  <c r="C380" i="6" s="1"/>
  <c r="C379" i="6"/>
  <c r="C379" i="6" a="1"/>
  <c r="C378" i="6" a="1"/>
  <c r="C378" i="6" s="1"/>
  <c r="C377" i="6"/>
  <c r="C377" i="6" a="1"/>
  <c r="C376" i="6" a="1"/>
  <c r="C376" i="6" s="1"/>
  <c r="C375" i="6" a="1"/>
  <c r="C375" i="6" s="1"/>
  <c r="C374" i="6" a="1"/>
  <c r="C374" i="6" s="1"/>
  <c r="C373" i="6"/>
  <c r="C373" i="6" a="1"/>
  <c r="C372" i="6" a="1"/>
  <c r="C372" i="6" s="1"/>
  <c r="C371" i="6" a="1"/>
  <c r="C371" i="6" s="1"/>
  <c r="C370" i="6" a="1"/>
  <c r="C370" i="6" s="1"/>
  <c r="C369" i="6" a="1"/>
  <c r="C369" i="6" s="1"/>
  <c r="C368" i="6" a="1"/>
  <c r="C368" i="6" s="1"/>
  <c r="C367" i="6" a="1"/>
  <c r="C367" i="6" s="1"/>
  <c r="C366" i="6" a="1"/>
  <c r="C366" i="6" s="1"/>
  <c r="C365" i="6" a="1"/>
  <c r="C365" i="6" s="1"/>
  <c r="C364" i="6" a="1"/>
  <c r="C364" i="6" s="1"/>
  <c r="C363" i="6"/>
  <c r="C363" i="6" a="1"/>
  <c r="C362" i="6" a="1"/>
  <c r="C362" i="6" s="1"/>
  <c r="C361" i="6"/>
  <c r="C361" i="6" a="1"/>
  <c r="C360" i="6" a="1"/>
  <c r="C360" i="6" s="1"/>
  <c r="C359" i="6" a="1"/>
  <c r="C359" i="6" s="1"/>
  <c r="C358" i="6" a="1"/>
  <c r="C358" i="6" s="1"/>
  <c r="C357" i="6"/>
  <c r="C357" i="6" a="1"/>
  <c r="C356" i="6" a="1"/>
  <c r="C356" i="6" s="1"/>
  <c r="C355" i="6" a="1"/>
  <c r="C355" i="6" s="1"/>
  <c r="C354" i="6" a="1"/>
  <c r="C354" i="6" s="1"/>
  <c r="C353" i="6" a="1"/>
  <c r="C353" i="6" s="1"/>
  <c r="C352" i="6" a="1"/>
  <c r="C352" i="6" s="1"/>
  <c r="C351" i="6" a="1"/>
  <c r="C351" i="6" s="1"/>
  <c r="C350" i="6" a="1"/>
  <c r="C350" i="6" s="1"/>
  <c r="C349" i="6" a="1"/>
  <c r="C349" i="6" s="1"/>
  <c r="C348" i="6" a="1"/>
  <c r="C348" i="6" s="1"/>
  <c r="C347" i="6" a="1"/>
  <c r="C347" i="6" s="1"/>
  <c r="C346" i="6" a="1"/>
  <c r="C346" i="6" s="1"/>
  <c r="C345" i="6"/>
  <c r="C345" i="6" a="1"/>
  <c r="C344" i="6" a="1"/>
  <c r="C344" i="6" s="1"/>
  <c r="C343" i="6" a="1"/>
  <c r="C343" i="6" s="1"/>
  <c r="C342" i="6" a="1"/>
  <c r="C342" i="6" s="1"/>
  <c r="C341" i="6"/>
  <c r="C341" i="6" a="1"/>
  <c r="C340" i="6" a="1"/>
  <c r="C340" i="6" s="1"/>
  <c r="C339" i="6"/>
  <c r="C339" i="6" a="1"/>
  <c r="C338" i="6" a="1"/>
  <c r="C338" i="6" s="1"/>
  <c r="C337" i="6"/>
  <c r="C337" i="6" a="1"/>
  <c r="C336" i="6" a="1"/>
  <c r="C336" i="6" s="1"/>
  <c r="C335" i="6"/>
  <c r="C335" i="6" a="1"/>
  <c r="C334" i="6" a="1"/>
  <c r="C334" i="6" s="1"/>
  <c r="C333" i="6" a="1"/>
  <c r="C333" i="6" s="1"/>
  <c r="C332" i="6"/>
  <c r="C332" i="6" a="1"/>
  <c r="C331" i="6" a="1"/>
  <c r="C331" i="6" s="1"/>
  <c r="C330" i="6" a="1"/>
  <c r="C330" i="6" s="1"/>
  <c r="C329" i="6" a="1"/>
  <c r="C329" i="6" s="1"/>
  <c r="C328" i="6"/>
  <c r="C328" i="6" a="1"/>
  <c r="C327" i="6" a="1"/>
  <c r="C327" i="6" s="1"/>
  <c r="C326" i="6" a="1"/>
  <c r="C326" i="6" s="1"/>
  <c r="C325" i="6"/>
  <c r="C325" i="6" a="1"/>
  <c r="C324" i="6" a="1"/>
  <c r="C324" i="6" s="1"/>
  <c r="C323" i="6"/>
  <c r="C323" i="6" a="1"/>
  <c r="C322" i="6" a="1"/>
  <c r="C322" i="6" s="1"/>
  <c r="C321" i="6"/>
  <c r="C321" i="6" a="1"/>
  <c r="C320" i="6" a="1"/>
  <c r="C320" i="6" s="1"/>
  <c r="C319" i="6"/>
  <c r="C319" i="6" a="1"/>
  <c r="C318" i="6" a="1"/>
  <c r="C318" i="6" s="1"/>
  <c r="C317" i="6" a="1"/>
  <c r="C317" i="6" s="1"/>
  <c r="C316" i="6"/>
  <c r="C316" i="6" a="1"/>
  <c r="C315" i="6" a="1"/>
  <c r="C315" i="6" s="1"/>
  <c r="C314" i="6" a="1"/>
  <c r="C314" i="6" s="1"/>
  <c r="C313" i="6" a="1"/>
  <c r="C313" i="6" s="1"/>
  <c r="C312" i="6"/>
  <c r="C312" i="6" a="1"/>
  <c r="C311" i="6" a="1"/>
  <c r="C311" i="6" s="1"/>
  <c r="C310" i="6" a="1"/>
  <c r="C310" i="6" s="1"/>
  <c r="C309" i="6"/>
  <c r="C309" i="6" a="1"/>
  <c r="C308" i="6" a="1"/>
  <c r="C308" i="6" s="1"/>
  <c r="C307" i="6"/>
  <c r="C307" i="6" a="1"/>
  <c r="C306" i="6" a="1"/>
  <c r="C306" i="6" s="1"/>
  <c r="C305" i="6"/>
  <c r="C305" i="6" a="1"/>
  <c r="C304" i="6" a="1"/>
  <c r="C304" i="6" s="1"/>
  <c r="C303" i="6"/>
  <c r="C303" i="6" a="1"/>
  <c r="C302" i="6" a="1"/>
  <c r="C302" i="6" s="1"/>
  <c r="C301" i="6" a="1"/>
  <c r="C301" i="6" s="1"/>
  <c r="C300" i="6"/>
  <c r="C300" i="6" a="1"/>
  <c r="C299" i="6" a="1"/>
  <c r="C299" i="6" s="1"/>
  <c r="C298" i="6" a="1"/>
  <c r="C298" i="6" s="1"/>
  <c r="C297" i="6"/>
  <c r="C297" i="6" a="1"/>
  <c r="C296" i="6"/>
  <c r="C296" i="6" a="1"/>
  <c r="C295" i="6" a="1"/>
  <c r="C295" i="6" s="1"/>
  <c r="C294" i="6" a="1"/>
  <c r="C294" i="6" s="1"/>
  <c r="C293" i="6"/>
  <c r="C293" i="6" a="1"/>
  <c r="C292" i="6" a="1"/>
  <c r="C292" i="6" s="1"/>
  <c r="C291" i="6"/>
  <c r="C291" i="6" a="1"/>
  <c r="C290" i="6" a="1"/>
  <c r="C290" i="6" s="1"/>
  <c r="C289" i="6"/>
  <c r="C289" i="6" a="1"/>
  <c r="C288" i="6"/>
  <c r="C288" i="6" a="1"/>
  <c r="C287" i="6"/>
  <c r="C287" i="6" a="1"/>
  <c r="C286" i="6" a="1"/>
  <c r="C286" i="6" s="1"/>
  <c r="C285" i="6" a="1"/>
  <c r="C285" i="6" s="1"/>
  <c r="C284" i="6"/>
  <c r="C284" i="6" a="1"/>
  <c r="C283" i="6" a="1"/>
  <c r="C283" i="6" s="1"/>
  <c r="C282" i="6" a="1"/>
  <c r="C282" i="6" s="1"/>
  <c r="C281" i="6" a="1"/>
  <c r="C281" i="6" s="1"/>
  <c r="C280" i="6"/>
  <c r="C280" i="6" a="1"/>
  <c r="C279" i="6"/>
  <c r="C279" i="6" a="1"/>
  <c r="C278" i="6" a="1"/>
  <c r="C278" i="6" s="1"/>
  <c r="C277" i="6"/>
  <c r="C277" i="6" a="1"/>
  <c r="C276" i="6" a="1"/>
  <c r="C276" i="6" s="1"/>
  <c r="C275" i="6"/>
  <c r="C275" i="6" a="1"/>
  <c r="C274" i="6" a="1"/>
  <c r="C274" i="6" s="1"/>
  <c r="C273" i="6"/>
  <c r="C273" i="6" a="1"/>
  <c r="C272" i="6" a="1"/>
  <c r="C272" i="6" s="1"/>
  <c r="C271" i="6"/>
  <c r="C271" i="6" a="1"/>
  <c r="C270" i="6" a="1"/>
  <c r="C270" i="6" s="1"/>
  <c r="C269" i="6" a="1"/>
  <c r="C269" i="6" s="1"/>
  <c r="C268" i="6"/>
  <c r="C268" i="6" a="1"/>
  <c r="C267" i="6" a="1"/>
  <c r="C267" i="6" s="1"/>
  <c r="C266" i="6" a="1"/>
  <c r="C266" i="6" s="1"/>
  <c r="C265" i="6"/>
  <c r="C265" i="6" a="1"/>
  <c r="C264" i="6"/>
  <c r="C264" i="6" a="1"/>
  <c r="C263" i="6" a="1"/>
  <c r="C263" i="6" s="1"/>
  <c r="C262" i="6" a="1"/>
  <c r="C262" i="6" s="1"/>
  <c r="C261" i="6"/>
  <c r="C261" i="6" a="1"/>
  <c r="C260" i="6" a="1"/>
  <c r="C260" i="6" s="1"/>
  <c r="C259" i="6"/>
  <c r="C259" i="6" a="1"/>
  <c r="C258" i="6" a="1"/>
  <c r="C258" i="6" s="1"/>
  <c r="C257" i="6"/>
  <c r="C257" i="6" a="1"/>
  <c r="C256" i="6"/>
  <c r="C256" i="6" a="1"/>
  <c r="C255" i="6"/>
  <c r="C255" i="6" a="1"/>
  <c r="C254" i="6" a="1"/>
  <c r="C254" i="6" s="1"/>
  <c r="C253" i="6" a="1"/>
  <c r="C253" i="6" s="1"/>
  <c r="C252" i="6"/>
  <c r="C252" i="6" a="1"/>
  <c r="C251" i="6" a="1"/>
  <c r="C251" i="6" s="1"/>
  <c r="C250" i="6" a="1"/>
  <c r="C250" i="6" s="1"/>
  <c r="C249" i="6" a="1"/>
  <c r="C249" i="6" s="1"/>
  <c r="C248" i="6"/>
  <c r="C248" i="6" a="1"/>
  <c r="C247" i="6"/>
  <c r="C247" i="6" a="1"/>
  <c r="C246" i="6" a="1"/>
  <c r="C246" i="6" s="1"/>
  <c r="C245" i="6"/>
  <c r="C245" i="6" a="1"/>
  <c r="C244" i="6" a="1"/>
  <c r="C244" i="6" s="1"/>
  <c r="C243" i="6"/>
  <c r="C243" i="6" a="1"/>
  <c r="C242" i="6" a="1"/>
  <c r="C242" i="6" s="1"/>
  <c r="C241" i="6"/>
  <c r="C241" i="6" a="1"/>
  <c r="C240" i="6" a="1"/>
  <c r="C240" i="6" s="1"/>
  <c r="C239" i="6"/>
  <c r="C239" i="6" a="1"/>
  <c r="C238" i="6" a="1"/>
  <c r="C238" i="6" s="1"/>
  <c r="C237" i="6" a="1"/>
  <c r="C237" i="6" s="1"/>
  <c r="C236" i="6"/>
  <c r="C236" i="6" a="1"/>
  <c r="C235" i="6" a="1"/>
  <c r="C235" i="6" s="1"/>
  <c r="C234" i="6" a="1"/>
  <c r="C234" i="6" s="1"/>
  <c r="C233" i="6" a="1"/>
  <c r="C233" i="6" s="1"/>
  <c r="C232" i="6"/>
  <c r="C232" i="6" a="1"/>
  <c r="C231" i="6" a="1"/>
  <c r="C231" i="6" s="1"/>
  <c r="C230" i="6" a="1"/>
  <c r="C230" i="6" s="1"/>
  <c r="C229" i="6"/>
  <c r="C229" i="6" a="1"/>
  <c r="C228" i="6" a="1"/>
  <c r="C228" i="6" s="1"/>
  <c r="C227" i="6"/>
  <c r="C227" i="6" a="1"/>
  <c r="C226" i="6" a="1"/>
  <c r="C226" i="6" s="1"/>
  <c r="C225" i="6"/>
  <c r="C225" i="6" a="1"/>
  <c r="C224" i="6" a="1"/>
  <c r="C224" i="6" s="1"/>
  <c r="C223" i="6"/>
  <c r="C223" i="6" a="1"/>
  <c r="C222" i="6" a="1"/>
  <c r="C222" i="6" s="1"/>
  <c r="C221" i="6" a="1"/>
  <c r="C221" i="6" s="1"/>
  <c r="C220" i="6"/>
  <c r="C220" i="6" a="1"/>
  <c r="C219" i="6" a="1"/>
  <c r="C219" i="6" s="1"/>
  <c r="C218" i="6" a="1"/>
  <c r="C218" i="6" s="1"/>
  <c r="C217" i="6" a="1"/>
  <c r="C217" i="6" s="1"/>
  <c r="C216" i="6"/>
  <c r="C216" i="6" a="1"/>
  <c r="C215" i="6" a="1"/>
  <c r="C215" i="6" s="1"/>
  <c r="C214" i="6" a="1"/>
  <c r="C214" i="6" s="1"/>
  <c r="C213" i="6"/>
  <c r="C213" i="6" a="1"/>
  <c r="C212" i="6" a="1"/>
  <c r="C212" i="6" s="1"/>
  <c r="C211" i="6"/>
  <c r="C211" i="6" a="1"/>
  <c r="C210" i="6" a="1"/>
  <c r="C210" i="6" s="1"/>
  <c r="C209" i="6"/>
  <c r="C209" i="6" a="1"/>
  <c r="C208" i="6" a="1"/>
  <c r="C208" i="6" s="1"/>
  <c r="C207" i="6"/>
  <c r="C207" i="6" a="1"/>
  <c r="C206" i="6" a="1"/>
  <c r="C206" i="6" s="1"/>
  <c r="C205" i="6" a="1"/>
  <c r="C205" i="6" s="1"/>
  <c r="C204" i="6"/>
  <c r="C204" i="6" a="1"/>
  <c r="C203" i="6" a="1"/>
  <c r="C203" i="6" s="1"/>
  <c r="C202" i="6" a="1"/>
  <c r="C202" i="6" s="1"/>
  <c r="C201" i="6" a="1"/>
  <c r="C201" i="6" s="1"/>
  <c r="C200" i="6"/>
  <c r="C200" i="6" a="1"/>
  <c r="C199" i="6" a="1"/>
  <c r="C199" i="6" s="1"/>
  <c r="C198" i="6" a="1"/>
  <c r="C198" i="6" s="1"/>
  <c r="C197" i="6"/>
  <c r="C197" i="6" a="1"/>
  <c r="C196" i="6" a="1"/>
  <c r="C196" i="6" s="1"/>
  <c r="C195" i="6"/>
  <c r="C195" i="6" a="1"/>
  <c r="C194" i="6" a="1"/>
  <c r="C194" i="6" s="1"/>
  <c r="C193" i="6"/>
  <c r="C193" i="6" a="1"/>
  <c r="C192" i="6" a="1"/>
  <c r="C192" i="6" s="1"/>
  <c r="C191" i="6"/>
  <c r="C191" i="6" a="1"/>
  <c r="C190" i="6" a="1"/>
  <c r="C190" i="6" s="1"/>
  <c r="C189" i="6" a="1"/>
  <c r="C189" i="6" s="1"/>
  <c r="C188" i="6"/>
  <c r="C188" i="6" a="1"/>
  <c r="C187" i="6" a="1"/>
  <c r="C187" i="6" s="1"/>
  <c r="C186" i="6" a="1"/>
  <c r="C186" i="6" s="1"/>
  <c r="C185" i="6" a="1"/>
  <c r="C185" i="6" s="1"/>
  <c r="C184" i="6"/>
  <c r="C184" i="6" a="1"/>
  <c r="C183" i="6" a="1"/>
  <c r="C183" i="6" s="1"/>
  <c r="C182" i="6" a="1"/>
  <c r="C182" i="6" s="1"/>
  <c r="C181" i="6"/>
  <c r="C181" i="6" a="1"/>
  <c r="C180" i="6" a="1"/>
  <c r="C180" i="6" s="1"/>
  <c r="C179" i="6"/>
  <c r="C179" i="6" a="1"/>
  <c r="C178" i="6" a="1"/>
  <c r="C178" i="6" s="1"/>
  <c r="C177" i="6"/>
  <c r="C177" i="6" a="1"/>
  <c r="C176" i="6"/>
  <c r="C176" i="6" a="1"/>
  <c r="C175" i="6" a="1"/>
  <c r="C175" i="6" s="1"/>
  <c r="C174" i="6" a="1"/>
  <c r="C174" i="6" s="1"/>
  <c r="C173" i="6" a="1"/>
  <c r="C173" i="6" s="1"/>
  <c r="C172" i="6"/>
  <c r="C172" i="6" a="1"/>
  <c r="C171" i="6" a="1"/>
  <c r="C171" i="6" s="1"/>
  <c r="C170" i="6" a="1"/>
  <c r="C170" i="6" s="1"/>
  <c r="C169" i="6" a="1"/>
  <c r="C169" i="6" s="1"/>
  <c r="C168" i="6"/>
  <c r="C168" i="6" a="1"/>
  <c r="C167" i="6"/>
  <c r="C167" i="6" a="1"/>
  <c r="C166" i="6" a="1"/>
  <c r="C166" i="6" s="1"/>
  <c r="C165" i="6"/>
  <c r="C165" i="6" a="1"/>
  <c r="C164" i="6" a="1"/>
  <c r="C164" i="6" s="1"/>
  <c r="C163" i="6" a="1"/>
  <c r="C163" i="6" s="1"/>
  <c r="C162" i="6" a="1"/>
  <c r="C162" i="6" s="1"/>
  <c r="C161" i="6" a="1"/>
  <c r="C161" i="6" s="1"/>
  <c r="C160" i="6" a="1"/>
  <c r="C160" i="6" s="1"/>
  <c r="C159" i="6"/>
  <c r="C159" i="6" a="1"/>
  <c r="C158" i="6" a="1"/>
  <c r="C158" i="6" s="1"/>
  <c r="C157" i="6" a="1"/>
  <c r="C157" i="6" s="1"/>
  <c r="C156" i="6"/>
  <c r="C156" i="6" a="1"/>
  <c r="C155" i="6" a="1"/>
  <c r="C155" i="6" s="1"/>
  <c r="C154" i="6" a="1"/>
  <c r="C154" i="6" s="1"/>
  <c r="C153" i="6"/>
  <c r="C153" i="6" a="1"/>
  <c r="C152" i="6" a="1"/>
  <c r="C152" i="6" s="1"/>
  <c r="C151" i="6" a="1"/>
  <c r="C151" i="6" s="1"/>
  <c r="C150" i="6" a="1"/>
  <c r="C150" i="6" s="1"/>
  <c r="C149" i="6" a="1"/>
  <c r="C149" i="6" s="1"/>
  <c r="C148" i="6" a="1"/>
  <c r="C148" i="6" s="1"/>
  <c r="C147" i="6"/>
  <c r="C147" i="6" a="1"/>
  <c r="C146" i="6" a="1"/>
  <c r="C146" i="6" s="1"/>
  <c r="C145" i="6"/>
  <c r="C145" i="6" a="1"/>
  <c r="C144" i="6"/>
  <c r="C144" i="6" a="1"/>
  <c r="C143" i="6" a="1"/>
  <c r="C143" i="6" s="1"/>
  <c r="C142" i="6" a="1"/>
  <c r="C142" i="6" s="1"/>
  <c r="C141" i="6" a="1"/>
  <c r="C141" i="6" s="1"/>
  <c r="C140" i="6" a="1"/>
  <c r="C140" i="6" s="1"/>
  <c r="C139" i="6" a="1"/>
  <c r="C139" i="6" s="1"/>
  <c r="C138" i="6" a="1"/>
  <c r="C138" i="6" s="1"/>
  <c r="C137" i="6" a="1"/>
  <c r="C137" i="6" s="1"/>
  <c r="C136" i="6"/>
  <c r="C136" i="6" a="1"/>
  <c r="C135" i="6"/>
  <c r="C135" i="6" a="1"/>
  <c r="C134" i="6" a="1"/>
  <c r="C134" i="6" s="1"/>
  <c r="C133" i="6"/>
  <c r="C133" i="6" a="1"/>
  <c r="C132" i="6" a="1"/>
  <c r="C132" i="6" s="1"/>
  <c r="C131" i="6" a="1"/>
  <c r="C131" i="6" s="1"/>
  <c r="C130" i="6" a="1"/>
  <c r="C130" i="6" s="1"/>
  <c r="C129" i="6" a="1"/>
  <c r="C129" i="6" s="1"/>
  <c r="C128" i="6" a="1"/>
  <c r="C128" i="6" s="1"/>
  <c r="C127" i="6"/>
  <c r="C127" i="6" a="1"/>
  <c r="C126" i="6" a="1"/>
  <c r="C126" i="6" s="1"/>
  <c r="C125" i="6" a="1"/>
  <c r="C125" i="6" s="1"/>
  <c r="C124" i="6"/>
  <c r="C124" i="6" a="1"/>
  <c r="C123" i="6" a="1"/>
  <c r="C123" i="6" s="1"/>
  <c r="C122" i="6" a="1"/>
  <c r="C122" i="6" s="1"/>
  <c r="C121" i="6"/>
  <c r="C121" i="6" a="1"/>
  <c r="C120" i="6" a="1"/>
  <c r="C120" i="6" s="1"/>
  <c r="C119" i="6" a="1"/>
  <c r="C119" i="6" s="1"/>
  <c r="C118" i="6" a="1"/>
  <c r="C118" i="6" s="1"/>
  <c r="C117" i="6" a="1"/>
  <c r="C117" i="6" s="1"/>
  <c r="C116" i="6" a="1"/>
  <c r="C116" i="6" s="1"/>
  <c r="C115" i="6"/>
  <c r="C115" i="6" a="1"/>
  <c r="C114" i="6" a="1"/>
  <c r="C114" i="6" s="1"/>
  <c r="C113" i="6"/>
  <c r="C113" i="6" a="1"/>
  <c r="C112" i="6"/>
  <c r="C112" i="6" a="1"/>
  <c r="C111" i="6" a="1"/>
  <c r="C111" i="6" s="1"/>
  <c r="C110" i="6" a="1"/>
  <c r="C110" i="6" s="1"/>
  <c r="C109" i="6" a="1"/>
  <c r="C109" i="6" s="1"/>
  <c r="C108" i="6" a="1"/>
  <c r="C108" i="6" s="1"/>
  <c r="C107" i="6" a="1"/>
  <c r="C107" i="6" s="1"/>
  <c r="C106" i="6" a="1"/>
  <c r="C106" i="6" s="1"/>
  <c r="C105" i="6" a="1"/>
  <c r="C105" i="6" s="1"/>
  <c r="C104" i="6"/>
  <c r="C104" i="6" a="1"/>
  <c r="C103" i="6"/>
  <c r="C103" i="6" a="1"/>
  <c r="C102" i="6" a="1"/>
  <c r="C102" i="6" s="1"/>
  <c r="C101" i="6"/>
  <c r="C101" i="6" a="1"/>
  <c r="C100" i="6" a="1"/>
  <c r="C100" i="6" s="1"/>
  <c r="C99" i="6" a="1"/>
  <c r="C99" i="6" s="1"/>
  <c r="C98" i="6" a="1"/>
  <c r="C98" i="6" s="1"/>
  <c r="C97" i="6" a="1"/>
  <c r="C97" i="6" s="1"/>
  <c r="C96" i="6" a="1"/>
  <c r="C96" i="6" s="1"/>
  <c r="C95" i="6"/>
  <c r="C95" i="6" a="1"/>
  <c r="C94" i="6" a="1"/>
  <c r="C94" i="6" s="1"/>
  <c r="C93" i="6" a="1"/>
  <c r="C93" i="6" s="1"/>
  <c r="C92" i="6"/>
  <c r="C92" i="6" a="1"/>
  <c r="C91" i="6" a="1"/>
  <c r="C91" i="6" s="1"/>
  <c r="C90" i="6" a="1"/>
  <c r="C90" i="6" s="1"/>
  <c r="C89" i="6"/>
  <c r="C89" i="6" a="1"/>
  <c r="C88" i="6" a="1"/>
  <c r="C88" i="6" s="1"/>
  <c r="C87" i="6" a="1"/>
  <c r="C87" i="6" s="1"/>
  <c r="C86" i="6" a="1"/>
  <c r="C86" i="6" s="1"/>
  <c r="C85" i="6" a="1"/>
  <c r="C85" i="6" s="1"/>
  <c r="C84" i="6" a="1"/>
  <c r="C84" i="6" s="1"/>
  <c r="C83" i="6"/>
  <c r="C83" i="6" a="1"/>
  <c r="C82" i="6" a="1"/>
  <c r="C82" i="6" s="1"/>
  <c r="C81" i="6" a="1"/>
  <c r="C81" i="6" s="1"/>
  <c r="C80" i="6" a="1"/>
  <c r="C80" i="6" s="1"/>
  <c r="C79" i="6"/>
  <c r="C79" i="6" a="1"/>
  <c r="C78" i="6" a="1"/>
  <c r="C78" i="6" s="1"/>
  <c r="C77" i="6" a="1"/>
  <c r="C77" i="6" s="1"/>
  <c r="C76" i="6" a="1"/>
  <c r="C76" i="6" s="1"/>
  <c r="C75" i="6"/>
  <c r="C75" i="6" a="1"/>
  <c r="C74" i="6" a="1"/>
  <c r="C74" i="6" s="1"/>
  <c r="C73" i="6" a="1"/>
  <c r="C73" i="6" s="1"/>
  <c r="C72" i="6"/>
  <c r="C72" i="6" a="1"/>
  <c r="C71" i="6"/>
  <c r="C71" i="6" a="1"/>
  <c r="C70" i="6" a="1"/>
  <c r="C70" i="6" s="1"/>
  <c r="C69" i="6" a="1"/>
  <c r="C69" i="6" s="1"/>
  <c r="C68" i="6"/>
  <c r="C68" i="6" a="1"/>
  <c r="C67" i="6"/>
  <c r="C67" i="6" a="1"/>
  <c r="C66" i="6" a="1"/>
  <c r="C66" i="6" s="1"/>
  <c r="C65" i="6" a="1"/>
  <c r="C65" i="6" s="1"/>
  <c r="C64" i="6" a="1"/>
  <c r="C64" i="6" s="1"/>
  <c r="C63" i="6"/>
  <c r="C63" i="6" a="1"/>
  <c r="C62" i="6" a="1"/>
  <c r="C62" i="6" s="1"/>
  <c r="C61" i="6" a="1"/>
  <c r="C61" i="6" s="1"/>
  <c r="C60" i="6" a="1"/>
  <c r="C60" i="6" s="1"/>
  <c r="C59" i="6"/>
  <c r="C59" i="6" a="1"/>
  <c r="C58" i="6" a="1"/>
  <c r="C58" i="6" s="1"/>
  <c r="C57" i="6" a="1"/>
  <c r="C57" i="6" s="1"/>
  <c r="C56" i="6" a="1"/>
  <c r="C56" i="6" s="1"/>
  <c r="C55" i="6"/>
  <c r="C55" i="6" a="1"/>
  <c r="C54" i="6" a="1"/>
  <c r="C54" i="6" s="1"/>
  <c r="C53" i="6" a="1"/>
  <c r="C53" i="6" s="1"/>
  <c r="C52" i="6" a="1"/>
  <c r="C52" i="6" s="1"/>
  <c r="C51" i="6"/>
  <c r="C51" i="6" a="1"/>
  <c r="C50" i="6" a="1"/>
  <c r="C50" i="6" s="1"/>
  <c r="C49" i="6" a="1"/>
  <c r="C49" i="6" s="1"/>
  <c r="C48" i="6" a="1"/>
  <c r="C48" i="6" s="1"/>
  <c r="C47" i="6"/>
  <c r="C47" i="6" a="1"/>
  <c r="C46" i="6" a="1"/>
  <c r="C46" i="6" s="1"/>
  <c r="C45" i="6" a="1"/>
  <c r="C45" i="6" s="1"/>
  <c r="C44" i="6" a="1"/>
  <c r="C44" i="6" s="1"/>
  <c r="C43" i="6"/>
  <c r="C43" i="6" a="1"/>
  <c r="C42" i="6" a="1"/>
  <c r="C42" i="6" s="1"/>
  <c r="C41" i="6" a="1"/>
  <c r="C41" i="6" s="1"/>
  <c r="C40" i="6" a="1"/>
  <c r="C40" i="6" s="1"/>
  <c r="C39" i="6"/>
  <c r="C39" i="6" a="1"/>
  <c r="C38" i="6" a="1"/>
  <c r="C38" i="6" s="1"/>
  <c r="C37" i="6" a="1"/>
  <c r="C37" i="6" s="1"/>
  <c r="C36" i="6" a="1"/>
  <c r="C36" i="6" s="1"/>
  <c r="C35" i="6"/>
  <c r="C35" i="6" a="1"/>
  <c r="C34" i="6" a="1"/>
  <c r="C34" i="6" s="1"/>
  <c r="C33" i="6" a="1"/>
  <c r="C33" i="6" s="1"/>
  <c r="C32" i="6" a="1"/>
  <c r="C32" i="6" s="1"/>
  <c r="C31" i="6"/>
  <c r="C31" i="6" a="1"/>
  <c r="C30" i="6" a="1"/>
  <c r="C30" i="6" s="1"/>
  <c r="C29" i="6" a="1"/>
  <c r="C29" i="6" s="1"/>
  <c r="C28" i="6" a="1"/>
  <c r="C28" i="6" s="1"/>
  <c r="C27" i="6"/>
  <c r="C27" i="6" a="1"/>
  <c r="C26" i="6" a="1"/>
  <c r="C26" i="6" s="1"/>
  <c r="C25" i="6" a="1"/>
  <c r="C25" i="6" s="1"/>
  <c r="C24" i="6" a="1"/>
  <c r="C24" i="6" s="1"/>
  <c r="C23" i="6"/>
  <c r="C23" i="6" a="1"/>
  <c r="C22" i="6" a="1"/>
  <c r="C22" i="6" s="1"/>
  <c r="C21" i="6" a="1"/>
  <c r="C21" i="6" s="1"/>
  <c r="C20" i="6" a="1"/>
  <c r="C20" i="6" s="1"/>
  <c r="C19" i="6"/>
  <c r="C19" i="6" a="1"/>
  <c r="C18" i="6" a="1"/>
  <c r="C18" i="6" s="1"/>
  <c r="C17" i="6" a="1"/>
  <c r="C17" i="6" s="1"/>
  <c r="C16" i="6" a="1"/>
  <c r="C16" i="6" s="1"/>
  <c r="C15" i="6"/>
  <c r="C15" i="6" a="1"/>
  <c r="C14" i="6" a="1"/>
  <c r="C14" i="6" s="1"/>
  <c r="C13" i="6" a="1"/>
  <c r="C13" i="6" s="1"/>
  <c r="C12" i="6" a="1"/>
  <c r="C12" i="6" s="1"/>
  <c r="C11" i="6"/>
  <c r="C11" i="6" a="1"/>
  <c r="C10" i="6" a="1"/>
  <c r="C10" i="6" s="1"/>
  <c r="C9" i="6" a="1"/>
  <c r="C9" i="6" s="1"/>
  <c r="C8" i="6" a="1"/>
  <c r="C8" i="6" s="1"/>
  <c r="C7" i="6"/>
  <c r="C7" i="6" a="1"/>
  <c r="C6" i="6" a="1"/>
  <c r="C6" i="6" s="1"/>
  <c r="C5" i="6" a="1"/>
  <c r="C5" i="6" s="1"/>
  <c r="Z153" i="6" a="1"/>
  <c r="Z153" i="6" s="1"/>
  <c r="Z152" i="6" a="1"/>
  <c r="Z152" i="6" s="1"/>
  <c r="Z151" i="6" a="1"/>
  <c r="Z151" i="6" s="1"/>
  <c r="Z150" i="6" a="1"/>
  <c r="Z150" i="6" s="1"/>
  <c r="Z149" i="6" a="1"/>
  <c r="Z149" i="6" s="1"/>
  <c r="Z148" i="6" a="1"/>
  <c r="Z148" i="6" s="1"/>
  <c r="Z147" i="6" a="1"/>
  <c r="Z147" i="6" s="1"/>
  <c r="Z146" i="6" a="1"/>
  <c r="Z146" i="6" s="1"/>
  <c r="Z145" i="6" a="1"/>
  <c r="Z145" i="6" s="1"/>
  <c r="Z144" i="6" a="1"/>
  <c r="Z144" i="6" s="1"/>
  <c r="Z143" i="6" a="1"/>
  <c r="Z143" i="6" s="1"/>
  <c r="Z142" i="6" a="1"/>
  <c r="Z142" i="6" s="1"/>
  <c r="Z141" i="6" a="1"/>
  <c r="Z141" i="6" s="1"/>
  <c r="Z140" i="6" a="1"/>
  <c r="Z140" i="6" s="1"/>
  <c r="Z139" i="6" a="1"/>
  <c r="Z139" i="6" s="1"/>
  <c r="Z138" i="6" a="1"/>
  <c r="Z138" i="6" s="1"/>
  <c r="Z137" i="6" a="1"/>
  <c r="Z137" i="6" s="1"/>
  <c r="Z136" i="6" a="1"/>
  <c r="Z136" i="6" s="1"/>
  <c r="Z135" i="6" a="1"/>
  <c r="Z135" i="6" s="1"/>
  <c r="Z134" i="6" a="1"/>
  <c r="Z134" i="6" s="1"/>
  <c r="Z133" i="6" a="1"/>
  <c r="Z133" i="6" s="1"/>
  <c r="Z132" i="6" a="1"/>
  <c r="Z132" i="6" s="1"/>
  <c r="Z131" i="6" a="1"/>
  <c r="Z131" i="6" s="1"/>
  <c r="Z130" i="6" a="1"/>
  <c r="Z130" i="6" s="1"/>
  <c r="Z129" i="6" a="1"/>
  <c r="Z129" i="6" s="1"/>
  <c r="Z128" i="6" a="1"/>
  <c r="Z128" i="6" s="1"/>
  <c r="Z127" i="6" a="1"/>
  <c r="Z127" i="6" s="1"/>
  <c r="Z126" i="6" a="1"/>
  <c r="Z126" i="6" s="1"/>
  <c r="Z125" i="6" a="1"/>
  <c r="Z125" i="6" s="1"/>
  <c r="Z124" i="6" a="1"/>
  <c r="Z124" i="6" s="1"/>
  <c r="Z123" i="6" a="1"/>
  <c r="Z123" i="6" s="1"/>
  <c r="Z122" i="6" a="1"/>
  <c r="Z122" i="6" s="1"/>
  <c r="Z121" i="6" a="1"/>
  <c r="Z121" i="6" s="1"/>
  <c r="Z120" i="6" a="1"/>
  <c r="Z120" i="6" s="1"/>
  <c r="Z119" i="6" a="1"/>
  <c r="Z119" i="6" s="1"/>
  <c r="Z118" i="6" a="1"/>
  <c r="Z118" i="6" s="1"/>
  <c r="Z117" i="6" a="1"/>
  <c r="Z117" i="6" s="1"/>
  <c r="Z116" i="6" a="1"/>
  <c r="Z116" i="6" s="1"/>
  <c r="Z115" i="6" a="1"/>
  <c r="Z115" i="6" s="1"/>
  <c r="Z114" i="6" a="1"/>
  <c r="Z114" i="6" s="1"/>
  <c r="Z113" i="6" a="1"/>
  <c r="Z113" i="6" s="1"/>
  <c r="Z112" i="6" a="1"/>
  <c r="Z112" i="6" s="1"/>
  <c r="Z111" i="6" a="1"/>
  <c r="Z111" i="6" s="1"/>
  <c r="Z110" i="6" a="1"/>
  <c r="Z110" i="6" s="1"/>
  <c r="Z109" i="6" a="1"/>
  <c r="Z109" i="6" s="1"/>
  <c r="Z108" i="6" a="1"/>
  <c r="Z108" i="6" s="1"/>
  <c r="Z107" i="6" a="1"/>
  <c r="Z107" i="6" s="1"/>
  <c r="Z106" i="6" a="1"/>
  <c r="Z106" i="6" s="1"/>
  <c r="Z105" i="6" a="1"/>
  <c r="Z105" i="6" s="1"/>
  <c r="Z104" i="6" a="1"/>
  <c r="Z104" i="6" s="1"/>
  <c r="Z103" i="6" a="1"/>
  <c r="Z103" i="6" s="1"/>
  <c r="Z102" i="6" a="1"/>
  <c r="Z102" i="6" s="1"/>
  <c r="Z101" i="6" a="1"/>
  <c r="Z101" i="6" s="1"/>
  <c r="Z100" i="6" a="1"/>
  <c r="Z100" i="6" s="1"/>
  <c r="Z99" i="6" a="1"/>
  <c r="Z99" i="6" s="1"/>
  <c r="Z98" i="6" a="1"/>
  <c r="Z98" i="6" s="1"/>
  <c r="Z97" i="6" a="1"/>
  <c r="Z97" i="6" s="1"/>
  <c r="Z96" i="6" a="1"/>
  <c r="Z96" i="6" s="1"/>
  <c r="Z95" i="6" a="1"/>
  <c r="Z95" i="6" s="1"/>
  <c r="Z94" i="6" a="1"/>
  <c r="Z94" i="6" s="1"/>
  <c r="Z93" i="6" a="1"/>
  <c r="Z93" i="6" s="1"/>
  <c r="Z92" i="6" a="1"/>
  <c r="Z92" i="6" s="1"/>
  <c r="Z91" i="6" a="1"/>
  <c r="Z91" i="6" s="1"/>
  <c r="Z90" i="6" a="1"/>
  <c r="Z90" i="6" s="1"/>
  <c r="Z89" i="6" a="1"/>
  <c r="Z89" i="6" s="1"/>
  <c r="Z88" i="6" a="1"/>
  <c r="Z88" i="6" s="1"/>
  <c r="Z87" i="6" a="1"/>
  <c r="Z87" i="6" s="1"/>
  <c r="Z86" i="6" a="1"/>
  <c r="Z86" i="6" s="1"/>
  <c r="Z85" i="6" a="1"/>
  <c r="Z85" i="6" s="1"/>
  <c r="Z84" i="6" a="1"/>
  <c r="Z84" i="6" s="1"/>
  <c r="Z83" i="6" a="1"/>
  <c r="Z83" i="6" s="1"/>
  <c r="Z82" i="6" a="1"/>
  <c r="Z82" i="6" s="1"/>
  <c r="Z81" i="6" a="1"/>
  <c r="Z81" i="6" s="1"/>
  <c r="Z80" i="6" a="1"/>
  <c r="Z80" i="6" s="1"/>
  <c r="Z79" i="6" a="1"/>
  <c r="Z79" i="6" s="1"/>
  <c r="Z78" i="6" a="1"/>
  <c r="Z78" i="6" s="1"/>
  <c r="Z77" i="6" a="1"/>
  <c r="Z77" i="6" s="1"/>
  <c r="Z76" i="6" a="1"/>
  <c r="Z76" i="6" s="1"/>
  <c r="Z75" i="6" a="1"/>
  <c r="Z75" i="6" s="1"/>
  <c r="Z74" i="6" a="1"/>
  <c r="Z74" i="6" s="1"/>
  <c r="Z73" i="6" a="1"/>
  <c r="Z73" i="6" s="1"/>
  <c r="Z72" i="6" a="1"/>
  <c r="Z72" i="6" s="1"/>
  <c r="Z71" i="6" a="1"/>
  <c r="Z71" i="6" s="1"/>
  <c r="Z70" i="6" a="1"/>
  <c r="Z70" i="6" s="1"/>
  <c r="Z69" i="6" a="1"/>
  <c r="Z69" i="6" s="1"/>
  <c r="Z68" i="6" a="1"/>
  <c r="Z68" i="6" s="1"/>
  <c r="Z67" i="6" a="1"/>
  <c r="Z67" i="6" s="1"/>
  <c r="Z66" i="6" a="1"/>
  <c r="Z66" i="6" s="1"/>
  <c r="Z65" i="6" a="1"/>
  <c r="Z65" i="6" s="1"/>
  <c r="Z64" i="6" a="1"/>
  <c r="Z64" i="6" s="1"/>
  <c r="Z63" i="6" a="1"/>
  <c r="Z63" i="6" s="1"/>
  <c r="Z62" i="6" a="1"/>
  <c r="Z62" i="6" s="1"/>
  <c r="Z61" i="6" a="1"/>
  <c r="Z61" i="6" s="1"/>
  <c r="Z60" i="6" a="1"/>
  <c r="Z60" i="6" s="1"/>
  <c r="Z59" i="6" a="1"/>
  <c r="Z59" i="6" s="1"/>
  <c r="Z58" i="6" a="1"/>
  <c r="Z58" i="6" s="1"/>
  <c r="Z57" i="6" a="1"/>
  <c r="Z57" i="6" s="1"/>
  <c r="Z56" i="6" a="1"/>
  <c r="Z56" i="6" s="1"/>
  <c r="Z55" i="6" a="1"/>
  <c r="Z55" i="6" s="1"/>
  <c r="Z54" i="6" a="1"/>
  <c r="Z54" i="6" s="1"/>
  <c r="Z53" i="6" a="1"/>
  <c r="Z53" i="6" s="1"/>
  <c r="Z52" i="6" a="1"/>
  <c r="Z52" i="6" s="1"/>
  <c r="Z51" i="6" a="1"/>
  <c r="Z51" i="6" s="1"/>
  <c r="Z50" i="6" a="1"/>
  <c r="Z50" i="6" s="1"/>
  <c r="Z49" i="6" a="1"/>
  <c r="Z49" i="6" s="1"/>
  <c r="Z48" i="6" a="1"/>
  <c r="Z48" i="6" s="1"/>
  <c r="Z47" i="6" a="1"/>
  <c r="Z47" i="6" s="1"/>
  <c r="Z46" i="6" a="1"/>
  <c r="Z46" i="6" s="1"/>
  <c r="Z45" i="6" a="1"/>
  <c r="Z45" i="6" s="1"/>
  <c r="Z44" i="6" a="1"/>
  <c r="Z44" i="6" s="1"/>
  <c r="Z43" i="6" a="1"/>
  <c r="Z43" i="6" s="1"/>
  <c r="Z42" i="6" a="1"/>
  <c r="Z42" i="6" s="1"/>
  <c r="Z41" i="6" a="1"/>
  <c r="Z41" i="6" s="1"/>
  <c r="Z40" i="6" a="1"/>
  <c r="Z40" i="6" s="1"/>
  <c r="Z39" i="6" a="1"/>
  <c r="Z39" i="6" s="1"/>
  <c r="Z38" i="6" a="1"/>
  <c r="Z38" i="6" s="1"/>
  <c r="Z37" i="6" a="1"/>
  <c r="Z37" i="6" s="1"/>
  <c r="Z36" i="6" a="1"/>
  <c r="Z36" i="6" s="1"/>
  <c r="Z35" i="6" a="1"/>
  <c r="Z35" i="6" s="1"/>
  <c r="Z34" i="6" a="1"/>
  <c r="Z34" i="6" s="1"/>
  <c r="Z33" i="6" a="1"/>
  <c r="Z33" i="6" s="1"/>
  <c r="Z32" i="6" a="1"/>
  <c r="Z32" i="6" s="1"/>
  <c r="Z31" i="6" a="1"/>
  <c r="Z31" i="6" s="1"/>
  <c r="Z30" i="6" a="1"/>
  <c r="Z30" i="6" s="1"/>
  <c r="Z29" i="6" a="1"/>
  <c r="Z29" i="6" s="1"/>
  <c r="Z28" i="6" a="1"/>
  <c r="Z28" i="6" s="1"/>
  <c r="Z27" i="6" a="1"/>
  <c r="Z27" i="6" s="1"/>
  <c r="Z26" i="6" a="1"/>
  <c r="Z26" i="6" s="1"/>
  <c r="Z25" i="6" a="1"/>
  <c r="Z25" i="6" s="1"/>
  <c r="Z24" i="6" a="1"/>
  <c r="Z24" i="6" s="1"/>
  <c r="Z23" i="6" a="1"/>
  <c r="Z23" i="6" s="1"/>
  <c r="Z22" i="6" a="1"/>
  <c r="Z22" i="6" s="1"/>
  <c r="Z21" i="6" a="1"/>
  <c r="Z21" i="6" s="1"/>
  <c r="Z20" i="6" a="1"/>
  <c r="Z20" i="6" s="1"/>
  <c r="Z19" i="6" a="1"/>
  <c r="Z19" i="6" s="1"/>
  <c r="Z18" i="6" a="1"/>
  <c r="Z18" i="6" s="1"/>
  <c r="Z17" i="6" a="1"/>
  <c r="Z17" i="6" s="1"/>
  <c r="Z16" i="6" a="1"/>
  <c r="Z16" i="6" s="1"/>
  <c r="Z15" i="6" a="1"/>
  <c r="Z15" i="6" s="1"/>
  <c r="Z14" i="6" a="1"/>
  <c r="Z14" i="6" s="1"/>
  <c r="Z13" i="6" a="1"/>
  <c r="Z13" i="6" s="1"/>
  <c r="Z12" i="6" a="1"/>
  <c r="Z12" i="6" s="1"/>
  <c r="Z11" i="6" a="1"/>
  <c r="Z11" i="6" s="1"/>
  <c r="Z10" i="6" a="1"/>
  <c r="Z10" i="6" s="1"/>
  <c r="Z9" i="6" a="1"/>
  <c r="Z9" i="6" s="1"/>
  <c r="Z8" i="6" a="1"/>
  <c r="Z8" i="6" s="1"/>
  <c r="Z7" i="6" a="1"/>
  <c r="Z7" i="6" s="1"/>
  <c r="Z6" i="6" a="1"/>
  <c r="Z6" i="6" s="1"/>
  <c r="Z5" i="6" a="1"/>
  <c r="Z5" i="6" s="1"/>
  <c r="Z4" i="6" a="1"/>
  <c r="Z4" i="6" s="1"/>
  <c r="C4" i="6" a="1"/>
  <c r="C4" i="6" s="1"/>
  <c r="C8" i="50" l="1"/>
  <c r="D8" i="50"/>
  <c r="E8" i="50"/>
  <c r="F8" i="50"/>
  <c r="G8" i="50"/>
  <c r="H8" i="50"/>
  <c r="I8" i="50"/>
  <c r="Q8" i="50"/>
  <c r="R8" i="50"/>
  <c r="U8" i="50"/>
  <c r="V8" i="50"/>
  <c r="C9" i="50"/>
  <c r="D9" i="50"/>
  <c r="E9" i="50"/>
  <c r="F9" i="50"/>
  <c r="G9" i="50"/>
  <c r="H9" i="50"/>
  <c r="I9" i="50"/>
  <c r="Q9" i="50"/>
  <c r="R9" i="50"/>
  <c r="U9" i="50"/>
  <c r="V9" i="50"/>
  <c r="C10" i="50"/>
  <c r="D10" i="50"/>
  <c r="E10" i="50"/>
  <c r="F10" i="50"/>
  <c r="G10" i="50"/>
  <c r="H10" i="50"/>
  <c r="I10" i="50"/>
  <c r="Q10" i="50"/>
  <c r="R10" i="50"/>
  <c r="U10" i="50"/>
  <c r="V10" i="50"/>
  <c r="C11" i="50"/>
  <c r="D11" i="50"/>
  <c r="E11" i="50"/>
  <c r="F11" i="50"/>
  <c r="G11" i="50"/>
  <c r="H11" i="50"/>
  <c r="I11" i="50"/>
  <c r="Q11" i="50"/>
  <c r="R11" i="50"/>
  <c r="U11" i="50"/>
  <c r="V11" i="50"/>
  <c r="C12" i="50"/>
  <c r="D12" i="50"/>
  <c r="E12" i="50"/>
  <c r="F12" i="50"/>
  <c r="G12" i="50"/>
  <c r="H12" i="50"/>
  <c r="I12" i="50"/>
  <c r="Q12" i="50"/>
  <c r="R12" i="50"/>
  <c r="U12" i="50"/>
  <c r="V12" i="50"/>
  <c r="C13" i="50"/>
  <c r="D13" i="50"/>
  <c r="E13" i="50"/>
  <c r="F13" i="50"/>
  <c r="G13" i="50"/>
  <c r="H13" i="50"/>
  <c r="I13" i="50"/>
  <c r="Q13" i="50"/>
  <c r="R13" i="50"/>
  <c r="U13" i="50"/>
  <c r="V13" i="50"/>
  <c r="C14" i="50"/>
  <c r="D14" i="50"/>
  <c r="E14" i="50"/>
  <c r="F14" i="50"/>
  <c r="G14" i="50"/>
  <c r="H14" i="50"/>
  <c r="I14" i="50"/>
  <c r="Q14" i="50"/>
  <c r="R14" i="50"/>
  <c r="U14" i="50"/>
  <c r="V14" i="50"/>
  <c r="C15" i="50"/>
  <c r="D15" i="50"/>
  <c r="E15" i="50"/>
  <c r="F15" i="50"/>
  <c r="G15" i="50"/>
  <c r="H15" i="50"/>
  <c r="I15" i="50"/>
  <c r="Q15" i="50"/>
  <c r="R15" i="50"/>
  <c r="U15" i="50"/>
  <c r="V15" i="50"/>
  <c r="C16" i="50"/>
  <c r="D16" i="50"/>
  <c r="E16" i="50"/>
  <c r="F16" i="50"/>
  <c r="G16" i="50"/>
  <c r="H16" i="50"/>
  <c r="I16" i="50"/>
  <c r="Q16" i="50"/>
  <c r="R16" i="50"/>
  <c r="U16" i="50"/>
  <c r="V16" i="50"/>
  <c r="C17" i="50"/>
  <c r="D17" i="50"/>
  <c r="E17" i="50"/>
  <c r="F17" i="50"/>
  <c r="G17" i="50"/>
  <c r="H17" i="50"/>
  <c r="I17" i="50"/>
  <c r="Q17" i="50"/>
  <c r="R17" i="50"/>
  <c r="U17" i="50"/>
  <c r="V17" i="50"/>
  <c r="C18" i="50"/>
  <c r="D18" i="50"/>
  <c r="E18" i="50"/>
  <c r="F18" i="50"/>
  <c r="G18" i="50"/>
  <c r="H18" i="50"/>
  <c r="I18" i="50"/>
  <c r="Q18" i="50"/>
  <c r="R18" i="50"/>
  <c r="U18" i="50"/>
  <c r="V18" i="50"/>
  <c r="C19" i="50"/>
  <c r="D19" i="50"/>
  <c r="E19" i="50"/>
  <c r="F19" i="50"/>
  <c r="G19" i="50"/>
  <c r="H19" i="50"/>
  <c r="I19" i="50"/>
  <c r="Q19" i="50"/>
  <c r="R19" i="50"/>
  <c r="U19" i="50"/>
  <c r="V19" i="50"/>
  <c r="C20" i="50"/>
  <c r="D20" i="50"/>
  <c r="E20" i="50"/>
  <c r="F20" i="50"/>
  <c r="G20" i="50"/>
  <c r="H20" i="50"/>
  <c r="I20" i="50"/>
  <c r="Q20" i="50"/>
  <c r="R20" i="50"/>
  <c r="U20" i="50"/>
  <c r="V20" i="50"/>
  <c r="C21" i="50"/>
  <c r="D21" i="50"/>
  <c r="E21" i="50"/>
  <c r="F21" i="50"/>
  <c r="G21" i="50"/>
  <c r="H21" i="50"/>
  <c r="I21" i="50"/>
  <c r="Q21" i="50"/>
  <c r="R21" i="50"/>
  <c r="U21" i="50"/>
  <c r="V21" i="50"/>
  <c r="C22" i="50"/>
  <c r="D22" i="50"/>
  <c r="E22" i="50"/>
  <c r="F22" i="50"/>
  <c r="G22" i="50"/>
  <c r="H22" i="50"/>
  <c r="I22" i="50"/>
  <c r="Q22" i="50"/>
  <c r="R22" i="50"/>
  <c r="U22" i="50"/>
  <c r="V22" i="50"/>
  <c r="C23" i="50"/>
  <c r="D23" i="50"/>
  <c r="E23" i="50"/>
  <c r="F23" i="50"/>
  <c r="G23" i="50"/>
  <c r="H23" i="50"/>
  <c r="I23" i="50"/>
  <c r="Q23" i="50"/>
  <c r="R23" i="50"/>
  <c r="U23" i="50"/>
  <c r="V23" i="50"/>
  <c r="C24" i="50"/>
  <c r="D24" i="50"/>
  <c r="E24" i="50"/>
  <c r="F24" i="50"/>
  <c r="G24" i="50"/>
  <c r="H24" i="50"/>
  <c r="I24" i="50"/>
  <c r="Q24" i="50"/>
  <c r="R24" i="50"/>
  <c r="U24" i="50"/>
  <c r="V24" i="50"/>
  <c r="C25" i="50"/>
  <c r="D25" i="50"/>
  <c r="E25" i="50"/>
  <c r="F25" i="50"/>
  <c r="G25" i="50"/>
  <c r="H25" i="50"/>
  <c r="I25" i="50"/>
  <c r="Q25" i="50"/>
  <c r="R25" i="50"/>
  <c r="U25" i="50"/>
  <c r="V25" i="50"/>
  <c r="C26" i="50"/>
  <c r="D26" i="50"/>
  <c r="E26" i="50"/>
  <c r="F26" i="50"/>
  <c r="G26" i="50"/>
  <c r="H26" i="50"/>
  <c r="I26" i="50"/>
  <c r="Q26" i="50"/>
  <c r="R26" i="50"/>
  <c r="U26" i="50"/>
  <c r="V26" i="50"/>
  <c r="C27" i="50"/>
  <c r="D27" i="50"/>
  <c r="E27" i="50"/>
  <c r="F27" i="50"/>
  <c r="G27" i="50"/>
  <c r="H27" i="50"/>
  <c r="I27" i="50"/>
  <c r="Q27" i="50"/>
  <c r="R27" i="50"/>
  <c r="U27" i="50"/>
  <c r="V27" i="50"/>
  <c r="C28" i="50"/>
  <c r="D28" i="50"/>
  <c r="E28" i="50"/>
  <c r="F28" i="50"/>
  <c r="G28" i="50"/>
  <c r="H28" i="50"/>
  <c r="I28" i="50"/>
  <c r="Q28" i="50"/>
  <c r="R28" i="50"/>
  <c r="U28" i="50"/>
  <c r="V28" i="50"/>
  <c r="C29" i="50"/>
  <c r="D29" i="50"/>
  <c r="E29" i="50"/>
  <c r="F29" i="50"/>
  <c r="G29" i="50"/>
  <c r="H29" i="50"/>
  <c r="I29" i="50"/>
  <c r="Q29" i="50"/>
  <c r="R29" i="50"/>
  <c r="U29" i="50"/>
  <c r="V29" i="50"/>
  <c r="C30" i="50"/>
  <c r="D30" i="50"/>
  <c r="E30" i="50"/>
  <c r="F30" i="50"/>
  <c r="G30" i="50"/>
  <c r="H30" i="50"/>
  <c r="I30" i="50"/>
  <c r="Q30" i="50"/>
  <c r="R30" i="50"/>
  <c r="U30" i="50"/>
  <c r="V30" i="50"/>
  <c r="C31" i="50"/>
  <c r="D31" i="50"/>
  <c r="E31" i="50"/>
  <c r="F31" i="50"/>
  <c r="G31" i="50"/>
  <c r="H31" i="50"/>
  <c r="I31" i="50"/>
  <c r="Q31" i="50"/>
  <c r="R31" i="50"/>
  <c r="U31" i="50"/>
  <c r="V31" i="50"/>
  <c r="C32" i="50"/>
  <c r="D32" i="50"/>
  <c r="E32" i="50"/>
  <c r="F32" i="50"/>
  <c r="G32" i="50"/>
  <c r="H32" i="50"/>
  <c r="I32" i="50"/>
  <c r="Q32" i="50"/>
  <c r="R32" i="50"/>
  <c r="U32" i="50"/>
  <c r="V32" i="50"/>
  <c r="C33" i="50"/>
  <c r="D33" i="50"/>
  <c r="E33" i="50"/>
  <c r="F33" i="50"/>
  <c r="G33" i="50"/>
  <c r="H33" i="50"/>
  <c r="I33" i="50"/>
  <c r="Q33" i="50"/>
  <c r="R33" i="50"/>
  <c r="U33" i="50"/>
  <c r="V33" i="50"/>
  <c r="C34" i="50"/>
  <c r="D34" i="50"/>
  <c r="E34" i="50"/>
  <c r="F34" i="50"/>
  <c r="G34" i="50"/>
  <c r="H34" i="50"/>
  <c r="I34" i="50"/>
  <c r="Q34" i="50"/>
  <c r="R34" i="50"/>
  <c r="U34" i="50"/>
  <c r="V34" i="50"/>
  <c r="C35" i="50"/>
  <c r="D35" i="50"/>
  <c r="E35" i="50"/>
  <c r="F35" i="50"/>
  <c r="G35" i="50"/>
  <c r="H35" i="50"/>
  <c r="I35" i="50"/>
  <c r="Q35" i="50"/>
  <c r="R35" i="50"/>
  <c r="U35" i="50"/>
  <c r="V35" i="50"/>
  <c r="C36" i="50"/>
  <c r="D36" i="50"/>
  <c r="E36" i="50"/>
  <c r="F36" i="50"/>
  <c r="G36" i="50"/>
  <c r="H36" i="50"/>
  <c r="I36" i="50"/>
  <c r="Q36" i="50"/>
  <c r="R36" i="50"/>
  <c r="U36" i="50"/>
  <c r="V36" i="50"/>
  <c r="C37" i="50"/>
  <c r="D37" i="50"/>
  <c r="E37" i="50"/>
  <c r="F37" i="50"/>
  <c r="G37" i="50"/>
  <c r="H37" i="50"/>
  <c r="I37" i="50"/>
  <c r="Q37" i="50"/>
  <c r="R37" i="50"/>
  <c r="U37" i="50"/>
  <c r="V37" i="50"/>
  <c r="C38" i="50"/>
  <c r="D38" i="50"/>
  <c r="E38" i="50"/>
  <c r="F38" i="50"/>
  <c r="G38" i="50"/>
  <c r="H38" i="50"/>
  <c r="I38" i="50"/>
  <c r="Q38" i="50"/>
  <c r="R38" i="50"/>
  <c r="U38" i="50"/>
  <c r="V38" i="50"/>
  <c r="C39" i="50"/>
  <c r="D39" i="50"/>
  <c r="E39" i="50"/>
  <c r="F39" i="50"/>
  <c r="G39" i="50"/>
  <c r="H39" i="50"/>
  <c r="I39" i="50"/>
  <c r="Q39" i="50"/>
  <c r="R39" i="50"/>
  <c r="U39" i="50"/>
  <c r="V39" i="50"/>
  <c r="C40" i="50"/>
  <c r="D40" i="50"/>
  <c r="E40" i="50"/>
  <c r="F40" i="50"/>
  <c r="G40" i="50"/>
  <c r="H40" i="50"/>
  <c r="I40" i="50"/>
  <c r="Q40" i="50"/>
  <c r="R40" i="50"/>
  <c r="U40" i="50"/>
  <c r="V40" i="50"/>
  <c r="C41" i="50"/>
  <c r="D41" i="50"/>
  <c r="E41" i="50"/>
  <c r="F41" i="50"/>
  <c r="G41" i="50"/>
  <c r="H41" i="50"/>
  <c r="I41" i="50"/>
  <c r="Q41" i="50"/>
  <c r="R41" i="50"/>
  <c r="U41" i="50"/>
  <c r="V41" i="50"/>
  <c r="C42" i="50"/>
  <c r="D42" i="50"/>
  <c r="E42" i="50"/>
  <c r="F42" i="50"/>
  <c r="G42" i="50"/>
  <c r="H42" i="50"/>
  <c r="I42" i="50"/>
  <c r="Q42" i="50"/>
  <c r="R42" i="50"/>
  <c r="U42" i="50"/>
  <c r="V42" i="50"/>
  <c r="C43" i="50"/>
  <c r="D43" i="50"/>
  <c r="E43" i="50"/>
  <c r="F43" i="50"/>
  <c r="G43" i="50"/>
  <c r="H43" i="50"/>
  <c r="I43" i="50"/>
  <c r="Q43" i="50"/>
  <c r="R43" i="50"/>
  <c r="U43" i="50"/>
  <c r="V43" i="50"/>
  <c r="C44" i="50"/>
  <c r="D44" i="50"/>
  <c r="E44" i="50"/>
  <c r="F44" i="50"/>
  <c r="G44" i="50"/>
  <c r="H44" i="50"/>
  <c r="I44" i="50"/>
  <c r="Q44" i="50"/>
  <c r="R44" i="50"/>
  <c r="U44" i="50"/>
  <c r="V44" i="50"/>
  <c r="C45" i="50"/>
  <c r="D45" i="50"/>
  <c r="E45" i="50"/>
  <c r="F45" i="50"/>
  <c r="G45" i="50"/>
  <c r="H45" i="50"/>
  <c r="I45" i="50"/>
  <c r="Q45" i="50"/>
  <c r="R45" i="50"/>
  <c r="U45" i="50"/>
  <c r="V45" i="50"/>
  <c r="C46" i="50"/>
  <c r="D46" i="50"/>
  <c r="E46" i="50"/>
  <c r="F46" i="50"/>
  <c r="G46" i="50"/>
  <c r="H46" i="50"/>
  <c r="I46" i="50"/>
  <c r="Q46" i="50"/>
  <c r="R46" i="50"/>
  <c r="U46" i="50"/>
  <c r="V46" i="50"/>
  <c r="C47" i="50"/>
  <c r="D47" i="50"/>
  <c r="E47" i="50"/>
  <c r="F47" i="50"/>
  <c r="G47" i="50"/>
  <c r="H47" i="50"/>
  <c r="I47" i="50"/>
  <c r="Q47" i="50"/>
  <c r="R47" i="50"/>
  <c r="U47" i="50"/>
  <c r="V47" i="50"/>
  <c r="C48" i="50"/>
  <c r="D48" i="50"/>
  <c r="E48" i="50"/>
  <c r="F48" i="50"/>
  <c r="G48" i="50"/>
  <c r="H48" i="50"/>
  <c r="I48" i="50"/>
  <c r="Q48" i="50"/>
  <c r="R48" i="50"/>
  <c r="U48" i="50"/>
  <c r="V48" i="50"/>
  <c r="C49" i="50"/>
  <c r="D49" i="50"/>
  <c r="E49" i="50"/>
  <c r="F49" i="50"/>
  <c r="G49" i="50"/>
  <c r="H49" i="50"/>
  <c r="I49" i="50"/>
  <c r="Q49" i="50"/>
  <c r="R49" i="50"/>
  <c r="U49" i="50"/>
  <c r="V49" i="50"/>
  <c r="C50" i="50"/>
  <c r="D50" i="50"/>
  <c r="E50" i="50"/>
  <c r="F50" i="50"/>
  <c r="G50" i="50"/>
  <c r="H50" i="50"/>
  <c r="I50" i="50"/>
  <c r="Q50" i="50"/>
  <c r="R50" i="50"/>
  <c r="U50" i="50"/>
  <c r="V50" i="50"/>
  <c r="C51" i="50"/>
  <c r="D51" i="50"/>
  <c r="E51" i="50"/>
  <c r="F51" i="50"/>
  <c r="G51" i="50"/>
  <c r="H51" i="50"/>
  <c r="I51" i="50"/>
  <c r="Q51" i="50"/>
  <c r="R51" i="50"/>
  <c r="U51" i="50"/>
  <c r="V51" i="50"/>
  <c r="C52" i="50"/>
  <c r="D52" i="50"/>
  <c r="E52" i="50"/>
  <c r="F52" i="50"/>
  <c r="G52" i="50"/>
  <c r="H52" i="50"/>
  <c r="I52" i="50"/>
  <c r="Q52" i="50"/>
  <c r="R52" i="50"/>
  <c r="U52" i="50"/>
  <c r="V52" i="50"/>
  <c r="C53" i="50"/>
  <c r="D53" i="50"/>
  <c r="E53" i="50"/>
  <c r="F53" i="50"/>
  <c r="G53" i="50"/>
  <c r="H53" i="50"/>
  <c r="I53" i="50"/>
  <c r="Q53" i="50"/>
  <c r="R53" i="50"/>
  <c r="U53" i="50"/>
  <c r="V53" i="50"/>
  <c r="C54" i="50"/>
  <c r="D54" i="50"/>
  <c r="E54" i="50"/>
  <c r="F54" i="50"/>
  <c r="G54" i="50"/>
  <c r="H54" i="50"/>
  <c r="I54" i="50"/>
  <c r="Q54" i="50"/>
  <c r="R54" i="50"/>
  <c r="U54" i="50"/>
  <c r="V54" i="50"/>
  <c r="C55" i="50"/>
  <c r="D55" i="50"/>
  <c r="E55" i="50"/>
  <c r="F55" i="50"/>
  <c r="G55" i="50"/>
  <c r="H55" i="50"/>
  <c r="I55" i="50"/>
  <c r="Q55" i="50"/>
  <c r="R55" i="50"/>
  <c r="U55" i="50"/>
  <c r="V55" i="50"/>
  <c r="C56" i="50"/>
  <c r="D56" i="50"/>
  <c r="E56" i="50"/>
  <c r="F56" i="50"/>
  <c r="G56" i="50"/>
  <c r="H56" i="50"/>
  <c r="I56" i="50"/>
  <c r="Q56" i="50"/>
  <c r="R56" i="50"/>
  <c r="U56" i="50"/>
  <c r="V56" i="50"/>
  <c r="C57" i="50"/>
  <c r="D57" i="50"/>
  <c r="E57" i="50"/>
  <c r="F57" i="50"/>
  <c r="G57" i="50"/>
  <c r="H57" i="50"/>
  <c r="I57" i="50"/>
  <c r="Q57" i="50"/>
  <c r="R57" i="50"/>
  <c r="U57" i="50"/>
  <c r="V57" i="50"/>
  <c r="C58" i="50"/>
  <c r="D58" i="50"/>
  <c r="E58" i="50"/>
  <c r="F58" i="50"/>
  <c r="G58" i="50"/>
  <c r="H58" i="50"/>
  <c r="I58" i="50"/>
  <c r="Q58" i="50"/>
  <c r="R58" i="50"/>
  <c r="U58" i="50"/>
  <c r="V58" i="50"/>
  <c r="C59" i="50"/>
  <c r="D59" i="50"/>
  <c r="E59" i="50"/>
  <c r="F59" i="50"/>
  <c r="G59" i="50"/>
  <c r="H59" i="50"/>
  <c r="I59" i="50"/>
  <c r="Q59" i="50"/>
  <c r="R59" i="50"/>
  <c r="U59" i="50"/>
  <c r="V59" i="50"/>
  <c r="C60" i="50"/>
  <c r="D60" i="50"/>
  <c r="E60" i="50"/>
  <c r="F60" i="50"/>
  <c r="G60" i="50"/>
  <c r="H60" i="50"/>
  <c r="I60" i="50"/>
  <c r="Q60" i="50"/>
  <c r="R60" i="50"/>
  <c r="U60" i="50"/>
  <c r="V60" i="50"/>
  <c r="C61" i="50"/>
  <c r="D61" i="50"/>
  <c r="E61" i="50"/>
  <c r="F61" i="50"/>
  <c r="G61" i="50"/>
  <c r="H61" i="50"/>
  <c r="I61" i="50"/>
  <c r="Q61" i="50"/>
  <c r="R61" i="50"/>
  <c r="U61" i="50"/>
  <c r="V61" i="50"/>
  <c r="C62" i="50"/>
  <c r="D62" i="50"/>
  <c r="E62" i="50"/>
  <c r="F62" i="50"/>
  <c r="G62" i="50"/>
  <c r="H62" i="50"/>
  <c r="I62" i="50"/>
  <c r="Q62" i="50"/>
  <c r="R62" i="50"/>
  <c r="U62" i="50"/>
  <c r="V62" i="50"/>
  <c r="C63" i="50"/>
  <c r="D63" i="50"/>
  <c r="E63" i="50"/>
  <c r="F63" i="50"/>
  <c r="G63" i="50"/>
  <c r="H63" i="50"/>
  <c r="I63" i="50"/>
  <c r="Q63" i="50"/>
  <c r="R63" i="50"/>
  <c r="U63" i="50"/>
  <c r="V63" i="50"/>
  <c r="C64" i="50"/>
  <c r="D64" i="50"/>
  <c r="E64" i="50"/>
  <c r="F64" i="50"/>
  <c r="G64" i="50"/>
  <c r="H64" i="50"/>
  <c r="I64" i="50"/>
  <c r="Q64" i="50"/>
  <c r="R64" i="50"/>
  <c r="U64" i="50"/>
  <c r="V64" i="50"/>
  <c r="C65" i="50"/>
  <c r="D65" i="50"/>
  <c r="E65" i="50"/>
  <c r="F65" i="50"/>
  <c r="G65" i="50"/>
  <c r="H65" i="50"/>
  <c r="I65" i="50"/>
  <c r="Q65" i="50"/>
  <c r="R65" i="50"/>
  <c r="U65" i="50"/>
  <c r="V65" i="50"/>
  <c r="C66" i="50"/>
  <c r="D66" i="50"/>
  <c r="E66" i="50"/>
  <c r="F66" i="50"/>
  <c r="G66" i="50"/>
  <c r="H66" i="50"/>
  <c r="I66" i="50"/>
  <c r="Q66" i="50"/>
  <c r="R66" i="50"/>
  <c r="U66" i="50"/>
  <c r="V66" i="50"/>
  <c r="C67" i="50"/>
  <c r="D67" i="50"/>
  <c r="E67" i="50"/>
  <c r="F67" i="50"/>
  <c r="G67" i="50"/>
  <c r="H67" i="50"/>
  <c r="I67" i="50"/>
  <c r="Q67" i="50"/>
  <c r="R67" i="50"/>
  <c r="U67" i="50"/>
  <c r="V67" i="50"/>
  <c r="C68" i="50"/>
  <c r="D68" i="50"/>
  <c r="E68" i="50"/>
  <c r="F68" i="50"/>
  <c r="G68" i="50"/>
  <c r="H68" i="50"/>
  <c r="I68" i="50"/>
  <c r="Q68" i="50"/>
  <c r="R68" i="50"/>
  <c r="U68" i="50"/>
  <c r="V68" i="50"/>
  <c r="C69" i="50"/>
  <c r="D69" i="50"/>
  <c r="E69" i="50"/>
  <c r="F69" i="50"/>
  <c r="G69" i="50"/>
  <c r="H69" i="50"/>
  <c r="I69" i="50"/>
  <c r="Q69" i="50"/>
  <c r="R69" i="50"/>
  <c r="U69" i="50"/>
  <c r="V69" i="50"/>
  <c r="C70" i="50"/>
  <c r="D70" i="50"/>
  <c r="E70" i="50"/>
  <c r="F70" i="50"/>
  <c r="G70" i="50"/>
  <c r="H70" i="50"/>
  <c r="I70" i="50"/>
  <c r="Q70" i="50"/>
  <c r="R70" i="50"/>
  <c r="U70" i="50"/>
  <c r="V70" i="50"/>
  <c r="C71" i="50"/>
  <c r="D71" i="50"/>
  <c r="E71" i="50"/>
  <c r="F71" i="50"/>
  <c r="G71" i="50"/>
  <c r="H71" i="50"/>
  <c r="I71" i="50"/>
  <c r="Q71" i="50"/>
  <c r="R71" i="50"/>
  <c r="U71" i="50"/>
  <c r="V71" i="50"/>
  <c r="C72" i="50"/>
  <c r="D72" i="50"/>
  <c r="E72" i="50"/>
  <c r="F72" i="50"/>
  <c r="G72" i="50"/>
  <c r="H72" i="50"/>
  <c r="I72" i="50"/>
  <c r="Q72" i="50"/>
  <c r="R72" i="50"/>
  <c r="U72" i="50"/>
  <c r="V72" i="50"/>
  <c r="C73" i="50"/>
  <c r="D73" i="50"/>
  <c r="E73" i="50"/>
  <c r="F73" i="50"/>
  <c r="G73" i="50"/>
  <c r="H73" i="50"/>
  <c r="I73" i="50"/>
  <c r="Q73" i="50"/>
  <c r="R73" i="50"/>
  <c r="U73" i="50"/>
  <c r="V73" i="50"/>
  <c r="C74" i="50"/>
  <c r="D74" i="50"/>
  <c r="E74" i="50"/>
  <c r="F74" i="50"/>
  <c r="G74" i="50"/>
  <c r="H74" i="50"/>
  <c r="I74" i="50"/>
  <c r="Q74" i="50"/>
  <c r="R74" i="50"/>
  <c r="U74" i="50"/>
  <c r="V74" i="50"/>
  <c r="C75" i="50"/>
  <c r="D75" i="50"/>
  <c r="E75" i="50"/>
  <c r="F75" i="50"/>
  <c r="G75" i="50"/>
  <c r="H75" i="50"/>
  <c r="I75" i="50"/>
  <c r="Q75" i="50"/>
  <c r="R75" i="50"/>
  <c r="U75" i="50"/>
  <c r="V75" i="50"/>
  <c r="C76" i="50"/>
  <c r="D76" i="50"/>
  <c r="E76" i="50"/>
  <c r="F76" i="50"/>
  <c r="G76" i="50"/>
  <c r="H76" i="50"/>
  <c r="I76" i="50"/>
  <c r="Q76" i="50"/>
  <c r="R76" i="50"/>
  <c r="U76" i="50"/>
  <c r="V76" i="50"/>
  <c r="C77" i="50"/>
  <c r="D77" i="50"/>
  <c r="E77" i="50"/>
  <c r="F77" i="50"/>
  <c r="G77" i="50"/>
  <c r="H77" i="50"/>
  <c r="I77" i="50"/>
  <c r="Q77" i="50"/>
  <c r="R77" i="50"/>
  <c r="U77" i="50"/>
  <c r="V77" i="50"/>
  <c r="C78" i="50"/>
  <c r="D78" i="50"/>
  <c r="E78" i="50"/>
  <c r="F78" i="50"/>
  <c r="G78" i="50"/>
  <c r="H78" i="50"/>
  <c r="I78" i="50"/>
  <c r="Q78" i="50"/>
  <c r="R78" i="50"/>
  <c r="U78" i="50"/>
  <c r="V78" i="50"/>
  <c r="C79" i="50"/>
  <c r="D79" i="50"/>
  <c r="E79" i="50"/>
  <c r="F79" i="50"/>
  <c r="G79" i="50"/>
  <c r="H79" i="50"/>
  <c r="I79" i="50"/>
  <c r="Q79" i="50"/>
  <c r="R79" i="50"/>
  <c r="U79" i="50"/>
  <c r="V79" i="50"/>
  <c r="C80" i="50"/>
  <c r="D80" i="50"/>
  <c r="E80" i="50"/>
  <c r="F80" i="50"/>
  <c r="G80" i="50"/>
  <c r="H80" i="50"/>
  <c r="I80" i="50"/>
  <c r="Q80" i="50"/>
  <c r="R80" i="50"/>
  <c r="U80" i="50"/>
  <c r="V80" i="50"/>
  <c r="C81" i="50"/>
  <c r="D81" i="50"/>
  <c r="E81" i="50"/>
  <c r="F81" i="50"/>
  <c r="G81" i="50"/>
  <c r="H81" i="50"/>
  <c r="I81" i="50"/>
  <c r="Q81" i="50"/>
  <c r="R81" i="50"/>
  <c r="U81" i="50"/>
  <c r="V81" i="50"/>
  <c r="C82" i="50"/>
  <c r="D82" i="50"/>
  <c r="E82" i="50"/>
  <c r="F82" i="50"/>
  <c r="G82" i="50"/>
  <c r="H82" i="50"/>
  <c r="I82" i="50"/>
  <c r="Q82" i="50"/>
  <c r="R82" i="50"/>
  <c r="U82" i="50"/>
  <c r="V82" i="50"/>
  <c r="C83" i="50"/>
  <c r="D83" i="50"/>
  <c r="E83" i="50"/>
  <c r="F83" i="50"/>
  <c r="G83" i="50"/>
  <c r="H83" i="50"/>
  <c r="I83" i="50"/>
  <c r="Q83" i="50"/>
  <c r="R83" i="50"/>
  <c r="U83" i="50"/>
  <c r="V83" i="50"/>
  <c r="C84" i="50"/>
  <c r="D84" i="50"/>
  <c r="E84" i="50"/>
  <c r="F84" i="50"/>
  <c r="G84" i="50"/>
  <c r="H84" i="50"/>
  <c r="I84" i="50"/>
  <c r="Q84" i="50"/>
  <c r="R84" i="50"/>
  <c r="U84" i="50"/>
  <c r="V84" i="50"/>
  <c r="C85" i="50"/>
  <c r="D85" i="50"/>
  <c r="E85" i="50"/>
  <c r="F85" i="50"/>
  <c r="G85" i="50"/>
  <c r="H85" i="50"/>
  <c r="I85" i="50"/>
  <c r="Q85" i="50"/>
  <c r="R85" i="50"/>
  <c r="U85" i="50"/>
  <c r="V85" i="50"/>
  <c r="C86" i="50"/>
  <c r="D86" i="50"/>
  <c r="E86" i="50"/>
  <c r="F86" i="50"/>
  <c r="G86" i="50"/>
  <c r="H86" i="50"/>
  <c r="I86" i="50"/>
  <c r="Q86" i="50"/>
  <c r="R86" i="50"/>
  <c r="U86" i="50"/>
  <c r="V86" i="50"/>
  <c r="C87" i="50"/>
  <c r="D87" i="50"/>
  <c r="E87" i="50"/>
  <c r="F87" i="50"/>
  <c r="G87" i="50"/>
  <c r="H87" i="50"/>
  <c r="I87" i="50"/>
  <c r="Q87" i="50"/>
  <c r="R87" i="50"/>
  <c r="U87" i="50"/>
  <c r="V87" i="50"/>
  <c r="C88" i="50"/>
  <c r="D88" i="50"/>
  <c r="E88" i="50"/>
  <c r="F88" i="50"/>
  <c r="G88" i="50"/>
  <c r="H88" i="50"/>
  <c r="I88" i="50"/>
  <c r="Q88" i="50"/>
  <c r="R88" i="50"/>
  <c r="U88" i="50"/>
  <c r="V88" i="50"/>
  <c r="C89" i="50"/>
  <c r="D89" i="50"/>
  <c r="E89" i="50"/>
  <c r="F89" i="50"/>
  <c r="G89" i="50"/>
  <c r="H89" i="50"/>
  <c r="I89" i="50"/>
  <c r="Q89" i="50"/>
  <c r="R89" i="50"/>
  <c r="U89" i="50"/>
  <c r="V89" i="50"/>
  <c r="C90" i="50"/>
  <c r="D90" i="50"/>
  <c r="E90" i="50"/>
  <c r="F90" i="50"/>
  <c r="G90" i="50"/>
  <c r="H90" i="50"/>
  <c r="I90" i="50"/>
  <c r="Q90" i="50"/>
  <c r="R90" i="50"/>
  <c r="U90" i="50"/>
  <c r="V90" i="50"/>
  <c r="C91" i="50"/>
  <c r="D91" i="50"/>
  <c r="E91" i="50"/>
  <c r="F91" i="50"/>
  <c r="G91" i="50"/>
  <c r="H91" i="50"/>
  <c r="I91" i="50"/>
  <c r="Q91" i="50"/>
  <c r="R91" i="50"/>
  <c r="U91" i="50"/>
  <c r="V91" i="50"/>
  <c r="C92" i="50"/>
  <c r="D92" i="50"/>
  <c r="E92" i="50"/>
  <c r="F92" i="50"/>
  <c r="G92" i="50"/>
  <c r="H92" i="50"/>
  <c r="I92" i="50"/>
  <c r="Q92" i="50"/>
  <c r="R92" i="50"/>
  <c r="U92" i="50"/>
  <c r="V92" i="50"/>
  <c r="C93" i="50"/>
  <c r="D93" i="50"/>
  <c r="E93" i="50"/>
  <c r="F93" i="50"/>
  <c r="G93" i="50"/>
  <c r="H93" i="50"/>
  <c r="I93" i="50"/>
  <c r="Q93" i="50"/>
  <c r="R93" i="50"/>
  <c r="U93" i="50"/>
  <c r="V93" i="50"/>
  <c r="C94" i="50"/>
  <c r="D94" i="50"/>
  <c r="E94" i="50"/>
  <c r="F94" i="50"/>
  <c r="G94" i="50"/>
  <c r="H94" i="50"/>
  <c r="I94" i="50"/>
  <c r="Q94" i="50"/>
  <c r="R94" i="50"/>
  <c r="U94" i="50"/>
  <c r="V94" i="50"/>
  <c r="C95" i="50"/>
  <c r="D95" i="50"/>
  <c r="E95" i="50"/>
  <c r="F95" i="50"/>
  <c r="G95" i="50"/>
  <c r="H95" i="50"/>
  <c r="I95" i="50"/>
  <c r="Q95" i="50"/>
  <c r="R95" i="50"/>
  <c r="U95" i="50"/>
  <c r="V95" i="50"/>
  <c r="C96" i="50"/>
  <c r="D96" i="50"/>
  <c r="E96" i="50"/>
  <c r="F96" i="50"/>
  <c r="G96" i="50"/>
  <c r="H96" i="50"/>
  <c r="I96" i="50"/>
  <c r="Q96" i="50"/>
  <c r="R96" i="50"/>
  <c r="U96" i="50"/>
  <c r="V96" i="50"/>
  <c r="C97" i="50"/>
  <c r="D97" i="50"/>
  <c r="E97" i="50"/>
  <c r="F97" i="50"/>
  <c r="G97" i="50"/>
  <c r="H97" i="50"/>
  <c r="I97" i="50"/>
  <c r="Q97" i="50"/>
  <c r="R97" i="50"/>
  <c r="U97" i="50"/>
  <c r="V97" i="50"/>
  <c r="C98" i="50"/>
  <c r="D98" i="50"/>
  <c r="E98" i="50"/>
  <c r="F98" i="50"/>
  <c r="G98" i="50"/>
  <c r="H98" i="50"/>
  <c r="I98" i="50"/>
  <c r="Q98" i="50"/>
  <c r="R98" i="50"/>
  <c r="U98" i="50"/>
  <c r="V98" i="50"/>
  <c r="C99" i="50"/>
  <c r="D99" i="50"/>
  <c r="E99" i="50"/>
  <c r="F99" i="50"/>
  <c r="G99" i="50"/>
  <c r="H99" i="50"/>
  <c r="I99" i="50"/>
  <c r="Q99" i="50"/>
  <c r="R99" i="50"/>
  <c r="U99" i="50"/>
  <c r="V99" i="50"/>
  <c r="C100" i="50"/>
  <c r="D100" i="50"/>
  <c r="E100" i="50"/>
  <c r="F100" i="50"/>
  <c r="G100" i="50"/>
  <c r="H100" i="50"/>
  <c r="I100" i="50"/>
  <c r="Q100" i="50"/>
  <c r="R100" i="50"/>
  <c r="U100" i="50"/>
  <c r="V100" i="50"/>
  <c r="C101" i="50"/>
  <c r="D101" i="50"/>
  <c r="E101" i="50"/>
  <c r="F101" i="50"/>
  <c r="G101" i="50"/>
  <c r="H101" i="50"/>
  <c r="I101" i="50"/>
  <c r="Q101" i="50"/>
  <c r="R101" i="50"/>
  <c r="U101" i="50"/>
  <c r="V101" i="50"/>
  <c r="C102" i="50"/>
  <c r="D102" i="50"/>
  <c r="E102" i="50"/>
  <c r="F102" i="50"/>
  <c r="G102" i="50"/>
  <c r="H102" i="50"/>
  <c r="I102" i="50"/>
  <c r="Q102" i="50"/>
  <c r="R102" i="50"/>
  <c r="U102" i="50"/>
  <c r="V102" i="50"/>
  <c r="C103" i="50"/>
  <c r="D103" i="50"/>
  <c r="E103" i="50"/>
  <c r="F103" i="50"/>
  <c r="G103" i="50"/>
  <c r="H103" i="50"/>
  <c r="I103" i="50"/>
  <c r="Q103" i="50"/>
  <c r="R103" i="50"/>
  <c r="U103" i="50"/>
  <c r="V103" i="50"/>
  <c r="C104" i="50"/>
  <c r="D104" i="50"/>
  <c r="E104" i="50"/>
  <c r="F104" i="50"/>
  <c r="G104" i="50"/>
  <c r="H104" i="50"/>
  <c r="I104" i="50"/>
  <c r="Q104" i="50"/>
  <c r="R104" i="50"/>
  <c r="U104" i="50"/>
  <c r="V104" i="50"/>
  <c r="C105" i="50"/>
  <c r="D105" i="50"/>
  <c r="E105" i="50"/>
  <c r="F105" i="50"/>
  <c r="G105" i="50"/>
  <c r="H105" i="50"/>
  <c r="I105" i="50"/>
  <c r="Q105" i="50"/>
  <c r="R105" i="50"/>
  <c r="U105" i="50"/>
  <c r="V105" i="50"/>
  <c r="C106" i="50"/>
  <c r="D106" i="50"/>
  <c r="E106" i="50"/>
  <c r="F106" i="50"/>
  <c r="G106" i="50"/>
  <c r="H106" i="50"/>
  <c r="I106" i="50"/>
  <c r="Q106" i="50"/>
  <c r="R106" i="50"/>
  <c r="U106" i="50"/>
  <c r="V106" i="50"/>
  <c r="C107" i="50"/>
  <c r="D107" i="50"/>
  <c r="E107" i="50"/>
  <c r="F107" i="50"/>
  <c r="G107" i="50"/>
  <c r="H107" i="50"/>
  <c r="I107" i="50"/>
  <c r="Q107" i="50"/>
  <c r="R107" i="50"/>
  <c r="U107" i="50"/>
  <c r="V107" i="50"/>
  <c r="C108" i="50"/>
  <c r="D108" i="50"/>
  <c r="E108" i="50"/>
  <c r="F108" i="50"/>
  <c r="G108" i="50"/>
  <c r="H108" i="50"/>
  <c r="I108" i="50"/>
  <c r="Q108" i="50"/>
  <c r="R108" i="50"/>
  <c r="U108" i="50"/>
  <c r="V108" i="50"/>
  <c r="C109" i="50"/>
  <c r="D109" i="50"/>
  <c r="E109" i="50"/>
  <c r="F109" i="50"/>
  <c r="G109" i="50"/>
  <c r="H109" i="50"/>
  <c r="I109" i="50"/>
  <c r="Q109" i="50"/>
  <c r="R109" i="50"/>
  <c r="U109" i="50"/>
  <c r="V109" i="50"/>
  <c r="C110" i="50"/>
  <c r="D110" i="50"/>
  <c r="E110" i="50"/>
  <c r="F110" i="50"/>
  <c r="G110" i="50"/>
  <c r="H110" i="50"/>
  <c r="I110" i="50"/>
  <c r="Q110" i="50"/>
  <c r="R110" i="50"/>
  <c r="U110" i="50"/>
  <c r="V110" i="50"/>
  <c r="C111" i="50"/>
  <c r="D111" i="50"/>
  <c r="E111" i="50"/>
  <c r="F111" i="50"/>
  <c r="G111" i="50"/>
  <c r="H111" i="50"/>
  <c r="I111" i="50"/>
  <c r="Q111" i="50"/>
  <c r="R111" i="50"/>
  <c r="U111" i="50"/>
  <c r="V111" i="50"/>
  <c r="C112" i="50"/>
  <c r="D112" i="50"/>
  <c r="E112" i="50"/>
  <c r="F112" i="50"/>
  <c r="G112" i="50"/>
  <c r="H112" i="50"/>
  <c r="I112" i="50"/>
  <c r="Q112" i="50"/>
  <c r="R112" i="50"/>
  <c r="U112" i="50"/>
  <c r="V112" i="50"/>
  <c r="C113" i="50"/>
  <c r="D113" i="50"/>
  <c r="E113" i="50"/>
  <c r="F113" i="50"/>
  <c r="G113" i="50"/>
  <c r="H113" i="50"/>
  <c r="I113" i="50"/>
  <c r="Q113" i="50"/>
  <c r="R113" i="50"/>
  <c r="U113" i="50"/>
  <c r="V113" i="50"/>
  <c r="C114" i="50"/>
  <c r="D114" i="50"/>
  <c r="E114" i="50"/>
  <c r="F114" i="50"/>
  <c r="G114" i="50"/>
  <c r="H114" i="50"/>
  <c r="I114" i="50"/>
  <c r="Q114" i="50"/>
  <c r="R114" i="50"/>
  <c r="U114" i="50"/>
  <c r="V114" i="50"/>
  <c r="C115" i="50"/>
  <c r="D115" i="50"/>
  <c r="E115" i="50"/>
  <c r="F115" i="50"/>
  <c r="G115" i="50"/>
  <c r="H115" i="50"/>
  <c r="I115" i="50"/>
  <c r="Q115" i="50"/>
  <c r="R115" i="50"/>
  <c r="U115" i="50"/>
  <c r="V115" i="50"/>
  <c r="C116" i="50"/>
  <c r="D116" i="50"/>
  <c r="E116" i="50"/>
  <c r="F116" i="50"/>
  <c r="G116" i="50"/>
  <c r="H116" i="50"/>
  <c r="I116" i="50"/>
  <c r="Q116" i="50"/>
  <c r="R116" i="50"/>
  <c r="U116" i="50"/>
  <c r="V116" i="50"/>
  <c r="C117" i="50"/>
  <c r="D117" i="50"/>
  <c r="E117" i="50"/>
  <c r="F117" i="50"/>
  <c r="G117" i="50"/>
  <c r="H117" i="50"/>
  <c r="I117" i="50"/>
  <c r="Q117" i="50"/>
  <c r="R117" i="50"/>
  <c r="U117" i="50"/>
  <c r="V117" i="50"/>
  <c r="C118" i="50"/>
  <c r="D118" i="50"/>
  <c r="E118" i="50"/>
  <c r="F118" i="50"/>
  <c r="G118" i="50"/>
  <c r="H118" i="50"/>
  <c r="I118" i="50"/>
  <c r="Q118" i="50"/>
  <c r="R118" i="50"/>
  <c r="U118" i="50"/>
  <c r="V118" i="50"/>
  <c r="C119" i="50"/>
  <c r="D119" i="50"/>
  <c r="E119" i="50"/>
  <c r="F119" i="50"/>
  <c r="G119" i="50"/>
  <c r="H119" i="50"/>
  <c r="I119" i="50"/>
  <c r="Q119" i="50"/>
  <c r="R119" i="50"/>
  <c r="U119" i="50"/>
  <c r="V119" i="50"/>
  <c r="C120" i="50"/>
  <c r="D120" i="50"/>
  <c r="E120" i="50"/>
  <c r="F120" i="50"/>
  <c r="G120" i="50"/>
  <c r="H120" i="50"/>
  <c r="I120" i="50"/>
  <c r="Q120" i="50"/>
  <c r="R120" i="50"/>
  <c r="U120" i="50"/>
  <c r="V120" i="50"/>
  <c r="C121" i="50"/>
  <c r="D121" i="50"/>
  <c r="E121" i="50"/>
  <c r="F121" i="50"/>
  <c r="G121" i="50"/>
  <c r="H121" i="50"/>
  <c r="I121" i="50"/>
  <c r="Q121" i="50"/>
  <c r="R121" i="50"/>
  <c r="U121" i="50"/>
  <c r="V121" i="50"/>
  <c r="C122" i="50"/>
  <c r="D122" i="50"/>
  <c r="E122" i="50"/>
  <c r="F122" i="50"/>
  <c r="G122" i="50"/>
  <c r="H122" i="50"/>
  <c r="I122" i="50"/>
  <c r="Q122" i="50"/>
  <c r="R122" i="50"/>
  <c r="U122" i="50"/>
  <c r="V122" i="50"/>
  <c r="C123" i="50"/>
  <c r="D123" i="50"/>
  <c r="E123" i="50"/>
  <c r="F123" i="50"/>
  <c r="G123" i="50"/>
  <c r="H123" i="50"/>
  <c r="I123" i="50"/>
  <c r="Q123" i="50"/>
  <c r="R123" i="50"/>
  <c r="U123" i="50"/>
  <c r="V123" i="50"/>
  <c r="C124" i="50"/>
  <c r="D124" i="50"/>
  <c r="E124" i="50"/>
  <c r="F124" i="50"/>
  <c r="G124" i="50"/>
  <c r="H124" i="50"/>
  <c r="I124" i="50"/>
  <c r="Q124" i="50"/>
  <c r="R124" i="50"/>
  <c r="U124" i="50"/>
  <c r="V124" i="50"/>
  <c r="C125" i="50"/>
  <c r="D125" i="50"/>
  <c r="E125" i="50"/>
  <c r="F125" i="50"/>
  <c r="G125" i="50"/>
  <c r="H125" i="50"/>
  <c r="I125" i="50"/>
  <c r="Q125" i="50"/>
  <c r="R125" i="50"/>
  <c r="U125" i="50"/>
  <c r="V125" i="50"/>
  <c r="C126" i="50"/>
  <c r="D126" i="50"/>
  <c r="E126" i="50"/>
  <c r="F126" i="50"/>
  <c r="G126" i="50"/>
  <c r="H126" i="50"/>
  <c r="I126" i="50"/>
  <c r="Q126" i="50"/>
  <c r="R126" i="50"/>
  <c r="U126" i="50"/>
  <c r="V126" i="50"/>
  <c r="C127" i="50"/>
  <c r="D127" i="50"/>
  <c r="E127" i="50"/>
  <c r="F127" i="50"/>
  <c r="G127" i="50"/>
  <c r="H127" i="50"/>
  <c r="I127" i="50"/>
  <c r="Q127" i="50"/>
  <c r="R127" i="50"/>
  <c r="U127" i="50"/>
  <c r="V127" i="50"/>
  <c r="C128" i="50"/>
  <c r="D128" i="50"/>
  <c r="E128" i="50"/>
  <c r="F128" i="50"/>
  <c r="G128" i="50"/>
  <c r="H128" i="50"/>
  <c r="I128" i="50"/>
  <c r="Q128" i="50"/>
  <c r="R128" i="50"/>
  <c r="U128" i="50"/>
  <c r="V128" i="50"/>
  <c r="C129" i="50"/>
  <c r="D129" i="50"/>
  <c r="E129" i="50"/>
  <c r="F129" i="50"/>
  <c r="G129" i="50"/>
  <c r="H129" i="50"/>
  <c r="I129" i="50"/>
  <c r="Q129" i="50"/>
  <c r="R129" i="50"/>
  <c r="U129" i="50"/>
  <c r="V129" i="50"/>
  <c r="C130" i="50"/>
  <c r="D130" i="50"/>
  <c r="E130" i="50"/>
  <c r="F130" i="50"/>
  <c r="G130" i="50"/>
  <c r="H130" i="50"/>
  <c r="I130" i="50"/>
  <c r="Q130" i="50"/>
  <c r="R130" i="50"/>
  <c r="U130" i="50"/>
  <c r="V130" i="50"/>
  <c r="C131" i="50"/>
  <c r="D131" i="50"/>
  <c r="E131" i="50"/>
  <c r="F131" i="50"/>
  <c r="G131" i="50"/>
  <c r="H131" i="50"/>
  <c r="I131" i="50"/>
  <c r="Q131" i="50"/>
  <c r="R131" i="50"/>
  <c r="U131" i="50"/>
  <c r="V131" i="50"/>
  <c r="C132" i="50"/>
  <c r="D132" i="50"/>
  <c r="E132" i="50"/>
  <c r="F132" i="50"/>
  <c r="G132" i="50"/>
  <c r="H132" i="50"/>
  <c r="I132" i="50"/>
  <c r="Q132" i="50"/>
  <c r="R132" i="50"/>
  <c r="U132" i="50"/>
  <c r="V132" i="50"/>
  <c r="C133" i="50"/>
  <c r="D133" i="50"/>
  <c r="E133" i="50"/>
  <c r="F133" i="50"/>
  <c r="G133" i="50"/>
  <c r="H133" i="50"/>
  <c r="I133" i="50"/>
  <c r="Q133" i="50"/>
  <c r="R133" i="50"/>
  <c r="U133" i="50"/>
  <c r="V133" i="50"/>
  <c r="C134" i="50"/>
  <c r="D134" i="50"/>
  <c r="E134" i="50"/>
  <c r="F134" i="50"/>
  <c r="G134" i="50"/>
  <c r="H134" i="50"/>
  <c r="I134" i="50"/>
  <c r="Q134" i="50"/>
  <c r="R134" i="50"/>
  <c r="U134" i="50"/>
  <c r="V134" i="50"/>
  <c r="C135" i="50"/>
  <c r="D135" i="50"/>
  <c r="E135" i="50"/>
  <c r="F135" i="50"/>
  <c r="G135" i="50"/>
  <c r="H135" i="50"/>
  <c r="I135" i="50"/>
  <c r="Q135" i="50"/>
  <c r="R135" i="50"/>
  <c r="U135" i="50"/>
  <c r="V135" i="50"/>
  <c r="C136" i="50"/>
  <c r="D136" i="50"/>
  <c r="E136" i="50"/>
  <c r="F136" i="50"/>
  <c r="G136" i="50"/>
  <c r="H136" i="50"/>
  <c r="I136" i="50"/>
  <c r="Q136" i="50"/>
  <c r="R136" i="50"/>
  <c r="U136" i="50"/>
  <c r="V136" i="50"/>
  <c r="C137" i="50"/>
  <c r="D137" i="50"/>
  <c r="E137" i="50"/>
  <c r="F137" i="50"/>
  <c r="G137" i="50"/>
  <c r="H137" i="50"/>
  <c r="I137" i="50"/>
  <c r="Q137" i="50"/>
  <c r="R137" i="50"/>
  <c r="U137" i="50"/>
  <c r="V137" i="50"/>
  <c r="C138" i="50"/>
  <c r="D138" i="50"/>
  <c r="E138" i="50"/>
  <c r="F138" i="50"/>
  <c r="G138" i="50"/>
  <c r="H138" i="50"/>
  <c r="I138" i="50"/>
  <c r="Q138" i="50"/>
  <c r="R138" i="50"/>
  <c r="U138" i="50"/>
  <c r="V138" i="50"/>
  <c r="C139" i="50"/>
  <c r="D139" i="50"/>
  <c r="E139" i="50"/>
  <c r="F139" i="50"/>
  <c r="G139" i="50"/>
  <c r="H139" i="50"/>
  <c r="I139" i="50"/>
  <c r="Q139" i="50"/>
  <c r="R139" i="50"/>
  <c r="U139" i="50"/>
  <c r="V139" i="50"/>
  <c r="C140" i="50"/>
  <c r="D140" i="50"/>
  <c r="E140" i="50"/>
  <c r="F140" i="50"/>
  <c r="G140" i="50"/>
  <c r="H140" i="50"/>
  <c r="I140" i="50"/>
  <c r="Q140" i="50"/>
  <c r="R140" i="50"/>
  <c r="U140" i="50"/>
  <c r="V140" i="50"/>
  <c r="C141" i="50"/>
  <c r="D141" i="50"/>
  <c r="E141" i="50"/>
  <c r="F141" i="50"/>
  <c r="G141" i="50"/>
  <c r="H141" i="50"/>
  <c r="I141" i="50"/>
  <c r="Q141" i="50"/>
  <c r="R141" i="50"/>
  <c r="U141" i="50"/>
  <c r="V141" i="50"/>
  <c r="C142" i="50"/>
  <c r="D142" i="50"/>
  <c r="E142" i="50"/>
  <c r="F142" i="50"/>
  <c r="G142" i="50"/>
  <c r="H142" i="50"/>
  <c r="I142" i="50"/>
  <c r="Q142" i="50"/>
  <c r="R142" i="50"/>
  <c r="U142" i="50"/>
  <c r="V142" i="50"/>
  <c r="C143" i="50"/>
  <c r="D143" i="50"/>
  <c r="E143" i="50"/>
  <c r="F143" i="50"/>
  <c r="G143" i="50"/>
  <c r="H143" i="50"/>
  <c r="I143" i="50"/>
  <c r="Q143" i="50"/>
  <c r="R143" i="50"/>
  <c r="U143" i="50"/>
  <c r="V143" i="50"/>
  <c r="C144" i="50"/>
  <c r="D144" i="50"/>
  <c r="E144" i="50"/>
  <c r="F144" i="50"/>
  <c r="G144" i="50"/>
  <c r="H144" i="50"/>
  <c r="I144" i="50"/>
  <c r="Q144" i="50"/>
  <c r="R144" i="50"/>
  <c r="U144" i="50"/>
  <c r="V144" i="50"/>
  <c r="C145" i="50"/>
  <c r="D145" i="50"/>
  <c r="E145" i="50"/>
  <c r="F145" i="50"/>
  <c r="G145" i="50"/>
  <c r="H145" i="50"/>
  <c r="I145" i="50"/>
  <c r="Q145" i="50"/>
  <c r="R145" i="50"/>
  <c r="U145" i="50"/>
  <c r="V145" i="50"/>
  <c r="C146" i="50"/>
  <c r="D146" i="50"/>
  <c r="E146" i="50"/>
  <c r="F146" i="50"/>
  <c r="G146" i="50"/>
  <c r="H146" i="50"/>
  <c r="I146" i="50"/>
  <c r="Q146" i="50"/>
  <c r="R146" i="50"/>
  <c r="U146" i="50"/>
  <c r="V146" i="50"/>
  <c r="C147" i="50"/>
  <c r="D147" i="50"/>
  <c r="E147" i="50"/>
  <c r="F147" i="50"/>
  <c r="G147" i="50"/>
  <c r="H147" i="50"/>
  <c r="I147" i="50"/>
  <c r="Q147" i="50"/>
  <c r="R147" i="50"/>
  <c r="U147" i="50"/>
  <c r="V147" i="50"/>
  <c r="C148" i="50"/>
  <c r="D148" i="50"/>
  <c r="E148" i="50"/>
  <c r="F148" i="50"/>
  <c r="G148" i="50"/>
  <c r="H148" i="50"/>
  <c r="I148" i="50"/>
  <c r="Q148" i="50"/>
  <c r="R148" i="50"/>
  <c r="U148" i="50"/>
  <c r="V148" i="50"/>
  <c r="C149" i="50"/>
  <c r="D149" i="50"/>
  <c r="E149" i="50"/>
  <c r="F149" i="50"/>
  <c r="G149" i="50"/>
  <c r="H149" i="50"/>
  <c r="I149" i="50"/>
  <c r="Q149" i="50"/>
  <c r="R149" i="50"/>
  <c r="U149" i="50"/>
  <c r="V149" i="50"/>
  <c r="C150" i="50"/>
  <c r="D150" i="50"/>
  <c r="E150" i="50"/>
  <c r="F150" i="50"/>
  <c r="G150" i="50"/>
  <c r="H150" i="50"/>
  <c r="I150" i="50"/>
  <c r="Q150" i="50"/>
  <c r="R150" i="50"/>
  <c r="U150" i="50"/>
  <c r="V150" i="50"/>
  <c r="C151" i="50"/>
  <c r="D151" i="50"/>
  <c r="E151" i="50"/>
  <c r="F151" i="50"/>
  <c r="G151" i="50"/>
  <c r="H151" i="50"/>
  <c r="I151" i="50"/>
  <c r="Q151" i="50"/>
  <c r="R151" i="50"/>
  <c r="U151" i="50"/>
  <c r="V151" i="50"/>
  <c r="C152" i="50"/>
  <c r="D152" i="50"/>
  <c r="E152" i="50"/>
  <c r="F152" i="50"/>
  <c r="G152" i="50"/>
  <c r="H152" i="50"/>
  <c r="I152" i="50"/>
  <c r="Q152" i="50"/>
  <c r="R152" i="50"/>
  <c r="U152" i="50"/>
  <c r="V152" i="50"/>
  <c r="C153" i="50"/>
  <c r="D153" i="50"/>
  <c r="E153" i="50"/>
  <c r="F153" i="50"/>
  <c r="G153" i="50"/>
  <c r="H153" i="50"/>
  <c r="I153" i="50"/>
  <c r="Q153" i="50"/>
  <c r="R153" i="50"/>
  <c r="U153" i="50"/>
  <c r="V153" i="50"/>
  <c r="C154" i="50"/>
  <c r="D154" i="50"/>
  <c r="E154" i="50"/>
  <c r="F154" i="50"/>
  <c r="G154" i="50"/>
  <c r="H154" i="50"/>
  <c r="I154" i="50"/>
  <c r="Q154" i="50"/>
  <c r="R154" i="50"/>
  <c r="U154" i="50"/>
  <c r="V154" i="50"/>
  <c r="C155" i="50"/>
  <c r="D155" i="50"/>
  <c r="E155" i="50"/>
  <c r="F155" i="50"/>
  <c r="G155" i="50"/>
  <c r="H155" i="50"/>
  <c r="I155" i="50"/>
  <c r="Q155" i="50"/>
  <c r="R155" i="50"/>
  <c r="U155" i="50"/>
  <c r="V155" i="50"/>
  <c r="C156" i="50"/>
  <c r="D156" i="50"/>
  <c r="E156" i="50"/>
  <c r="F156" i="50"/>
  <c r="G156" i="50"/>
  <c r="H156" i="50"/>
  <c r="I156" i="50"/>
  <c r="Q156" i="50"/>
  <c r="R156" i="50"/>
  <c r="U156" i="50"/>
  <c r="V156" i="50"/>
  <c r="D7" i="50"/>
  <c r="E7" i="50"/>
  <c r="F7" i="50"/>
  <c r="G7" i="50"/>
  <c r="H7" i="50"/>
  <c r="I7" i="50"/>
  <c r="Q7" i="50"/>
  <c r="R7" i="50"/>
  <c r="U7" i="50"/>
  <c r="V7" i="50"/>
  <c r="C7" i="50"/>
  <c r="V25" i="44" l="1"/>
  <c r="V26" i="44"/>
  <c r="V27" i="44"/>
  <c r="V28" i="44"/>
  <c r="V29" i="44"/>
  <c r="V30" i="44"/>
  <c r="V31" i="44"/>
  <c r="V32" i="44"/>
  <c r="V33" i="44"/>
  <c r="V34" i="44"/>
  <c r="V35" i="44"/>
  <c r="V36" i="44"/>
  <c r="V37" i="44"/>
  <c r="V24" i="44"/>
  <c r="V16" i="44"/>
  <c r="V17" i="44"/>
  <c r="V18" i="44"/>
  <c r="V19" i="44"/>
  <c r="V20" i="44"/>
  <c r="V21" i="44"/>
  <c r="V22" i="44"/>
  <c r="V23" i="44"/>
  <c r="V15" i="44"/>
  <c r="V8" i="44"/>
  <c r="V7" i="44"/>
  <c r="W13" i="44" l="1"/>
  <c r="W11" i="44"/>
  <c r="W12" i="44"/>
  <c r="W10" i="44"/>
  <c r="W9" i="44"/>
  <c r="W14" i="44"/>
  <c r="W32" i="44"/>
  <c r="W23" i="44"/>
  <c r="W33" i="44"/>
  <c r="W31" i="44"/>
  <c r="W16" i="44"/>
  <c r="W18" i="44"/>
  <c r="W28" i="44"/>
  <c r="W20" i="44"/>
  <c r="W27" i="44"/>
  <c r="W30" i="44"/>
  <c r="W24" i="44"/>
  <c r="W29" i="44"/>
  <c r="W21" i="44"/>
  <c r="W15" i="44"/>
  <c r="W37" i="44"/>
  <c r="W35" i="44"/>
  <c r="W19" i="44"/>
  <c r="W36" i="44"/>
  <c r="W34" i="44"/>
  <c r="W26" i="44"/>
  <c r="W8" i="44"/>
  <c r="W25" i="44"/>
  <c r="W17" i="44"/>
  <c r="W7" i="44"/>
  <c r="W22" i="44"/>
  <c r="N39" i="44"/>
  <c r="O39" i="44"/>
  <c r="N40" i="44"/>
  <c r="O40" i="44"/>
  <c r="N41" i="44"/>
  <c r="O41" i="44"/>
  <c r="N42" i="44"/>
  <c r="O42" i="44"/>
  <c r="N43" i="44"/>
  <c r="O43" i="44"/>
  <c r="N44" i="44"/>
  <c r="O44" i="44"/>
  <c r="N45" i="44"/>
  <c r="O45" i="44"/>
  <c r="N46" i="44"/>
  <c r="O46" i="44"/>
  <c r="N47" i="44"/>
  <c r="O47" i="44"/>
  <c r="N48" i="44"/>
  <c r="O48" i="44"/>
  <c r="N49" i="44"/>
  <c r="O49" i="44"/>
  <c r="N50" i="44"/>
  <c r="O50" i="44"/>
  <c r="N51" i="44"/>
  <c r="O51" i="44"/>
  <c r="N52" i="44"/>
  <c r="O52" i="44"/>
  <c r="N53" i="44"/>
  <c r="O53" i="44"/>
  <c r="N54" i="44"/>
  <c r="O54" i="44"/>
  <c r="N55" i="44"/>
  <c r="O55" i="44"/>
  <c r="N56" i="44"/>
  <c r="O56" i="44"/>
  <c r="N57" i="44"/>
  <c r="O57" i="44"/>
  <c r="N58" i="44"/>
  <c r="O58" i="44"/>
  <c r="N59" i="44"/>
  <c r="O59" i="44"/>
  <c r="N60" i="44"/>
  <c r="O60" i="44"/>
  <c r="N61" i="44"/>
  <c r="O61" i="44"/>
  <c r="N62" i="44"/>
  <c r="O62" i="44"/>
  <c r="N63" i="44"/>
  <c r="O63" i="44"/>
  <c r="N64" i="44"/>
  <c r="O64" i="44"/>
  <c r="N65" i="44"/>
  <c r="O65" i="44"/>
  <c r="N66" i="44"/>
  <c r="O66" i="44"/>
  <c r="N67" i="44"/>
  <c r="O67" i="44"/>
  <c r="N68" i="44"/>
  <c r="O68" i="44"/>
  <c r="N69" i="44"/>
  <c r="O69" i="44"/>
  <c r="N70" i="44"/>
  <c r="O70" i="44"/>
  <c r="N71" i="44"/>
  <c r="O71" i="44"/>
  <c r="N72" i="44"/>
  <c r="O72" i="44"/>
  <c r="N73" i="44"/>
  <c r="O73" i="44"/>
  <c r="N74" i="44"/>
  <c r="O74" i="44"/>
  <c r="N75" i="44"/>
  <c r="O75" i="44"/>
  <c r="N76" i="44"/>
  <c r="O76" i="44"/>
  <c r="N77" i="44"/>
  <c r="O77" i="44"/>
  <c r="N78" i="44"/>
  <c r="O78" i="44"/>
  <c r="N79" i="44"/>
  <c r="O79" i="44"/>
  <c r="N80" i="44"/>
  <c r="O80" i="44"/>
  <c r="N81" i="44"/>
  <c r="O81" i="44"/>
  <c r="N82" i="44"/>
  <c r="O82" i="44"/>
  <c r="N83" i="44"/>
  <c r="O83" i="44"/>
  <c r="N84" i="44"/>
  <c r="O84" i="44"/>
  <c r="N85" i="44"/>
  <c r="O85" i="44"/>
  <c r="N86" i="44"/>
  <c r="O86" i="44"/>
  <c r="N87" i="44"/>
  <c r="O87" i="44"/>
  <c r="N88" i="44"/>
  <c r="O88" i="44"/>
  <c r="N89" i="44"/>
  <c r="O89" i="44"/>
  <c r="N90" i="44"/>
  <c r="O90" i="44"/>
  <c r="N91" i="44"/>
  <c r="O91" i="44"/>
  <c r="N92" i="44"/>
  <c r="O92" i="44"/>
  <c r="N93" i="44"/>
  <c r="O93" i="44"/>
  <c r="N94" i="44"/>
  <c r="O94" i="44"/>
  <c r="N95" i="44"/>
  <c r="O95" i="44"/>
  <c r="N96" i="44"/>
  <c r="O96" i="44"/>
  <c r="N97" i="44"/>
  <c r="O97" i="44"/>
  <c r="N98" i="44"/>
  <c r="O98" i="44"/>
  <c r="N99" i="44"/>
  <c r="O99" i="44"/>
  <c r="N100" i="44"/>
  <c r="O100" i="44"/>
  <c r="N101" i="44"/>
  <c r="O101" i="44"/>
  <c r="N102" i="44"/>
  <c r="O102" i="44"/>
  <c r="N103" i="44"/>
  <c r="O103" i="44"/>
  <c r="N104" i="44"/>
  <c r="O104" i="44"/>
  <c r="N105" i="44"/>
  <c r="O105" i="44"/>
  <c r="N106" i="44"/>
  <c r="O106" i="44"/>
  <c r="N107" i="44"/>
  <c r="O107" i="44"/>
  <c r="N108" i="44"/>
  <c r="O108" i="44"/>
  <c r="N109" i="44"/>
  <c r="O109" i="44"/>
  <c r="N110" i="44"/>
  <c r="O110" i="44"/>
  <c r="N111" i="44"/>
  <c r="O111" i="44"/>
  <c r="N112" i="44"/>
  <c r="O112" i="44"/>
  <c r="N113" i="44"/>
  <c r="O113" i="44"/>
  <c r="N114" i="44"/>
  <c r="O114" i="44"/>
  <c r="N115" i="44"/>
  <c r="O115" i="44"/>
  <c r="N116" i="44"/>
  <c r="O116" i="44"/>
  <c r="N117" i="44"/>
  <c r="O117" i="44"/>
  <c r="N118" i="44"/>
  <c r="O118" i="44"/>
  <c r="N119" i="44"/>
  <c r="O119" i="44"/>
  <c r="N120" i="44"/>
  <c r="O120" i="44"/>
  <c r="N121" i="44"/>
  <c r="O121" i="44"/>
  <c r="N122" i="44"/>
  <c r="O122" i="44"/>
  <c r="N123" i="44"/>
  <c r="O123" i="44"/>
  <c r="N124" i="44"/>
  <c r="O124" i="44"/>
  <c r="N125" i="44"/>
  <c r="O125" i="44"/>
  <c r="N126" i="44"/>
  <c r="O126" i="44"/>
  <c r="N127" i="44"/>
  <c r="O127" i="44"/>
  <c r="N128" i="44"/>
  <c r="O128" i="44"/>
  <c r="N129" i="44"/>
  <c r="O129" i="44"/>
  <c r="N130" i="44"/>
  <c r="O130" i="44"/>
  <c r="N131" i="44"/>
  <c r="O131" i="44"/>
  <c r="N132" i="44"/>
  <c r="O132" i="44"/>
  <c r="N133" i="44"/>
  <c r="O133" i="44"/>
  <c r="N134" i="44"/>
  <c r="O134" i="44"/>
  <c r="N135" i="44"/>
  <c r="O135" i="44"/>
  <c r="N136" i="44"/>
  <c r="O136" i="44"/>
  <c r="N137" i="44"/>
  <c r="O137" i="44"/>
  <c r="N138" i="44"/>
  <c r="O138" i="44"/>
  <c r="N139" i="44"/>
  <c r="O139" i="44"/>
  <c r="N140" i="44"/>
  <c r="O140" i="44"/>
  <c r="N141" i="44"/>
  <c r="O141" i="44"/>
  <c r="N142" i="44"/>
  <c r="O142" i="44"/>
  <c r="N143" i="44"/>
  <c r="O143" i="44"/>
  <c r="N144" i="44"/>
  <c r="O144" i="44"/>
  <c r="N145" i="44"/>
  <c r="O145" i="44"/>
  <c r="N146" i="44"/>
  <c r="O146" i="44"/>
  <c r="N147" i="44"/>
  <c r="O147" i="44"/>
  <c r="N148" i="44"/>
  <c r="O148" i="44"/>
  <c r="N149" i="44"/>
  <c r="O149" i="44"/>
  <c r="N150" i="44"/>
  <c r="O150" i="44"/>
  <c r="N151" i="44"/>
  <c r="O151" i="44"/>
  <c r="N152" i="44"/>
  <c r="O152" i="44"/>
  <c r="N153" i="44"/>
  <c r="O153" i="44"/>
  <c r="N154" i="44"/>
  <c r="O154" i="44"/>
  <c r="N155" i="44"/>
  <c r="O155" i="44"/>
  <c r="N156" i="44"/>
  <c r="O156" i="44"/>
  <c r="N157" i="44"/>
  <c r="O157" i="44"/>
  <c r="N158" i="44"/>
  <c r="O158" i="44"/>
  <c r="N159" i="44"/>
  <c r="O159" i="44"/>
  <c r="N160" i="44"/>
  <c r="O160" i="44"/>
  <c r="N161" i="44"/>
  <c r="O161" i="44"/>
  <c r="N162" i="44"/>
  <c r="O162" i="44"/>
  <c r="N163" i="44"/>
  <c r="O163" i="44"/>
  <c r="N164" i="44"/>
  <c r="O164" i="44"/>
  <c r="N165" i="44"/>
  <c r="O165" i="44"/>
  <c r="N166" i="44"/>
  <c r="O166" i="44"/>
  <c r="N167" i="44"/>
  <c r="O167" i="44"/>
  <c r="N168" i="44"/>
  <c r="O168" i="44"/>
  <c r="N169" i="44"/>
  <c r="O169" i="44"/>
  <c r="N170" i="44"/>
  <c r="O170" i="44"/>
  <c r="N171" i="44"/>
  <c r="O171" i="44"/>
  <c r="N172" i="44"/>
  <c r="O172" i="44"/>
  <c r="N173" i="44"/>
  <c r="O173" i="44"/>
  <c r="N174" i="44"/>
  <c r="O174" i="44"/>
  <c r="N175" i="44"/>
  <c r="O175" i="44"/>
  <c r="N176" i="44"/>
  <c r="O176" i="44"/>
  <c r="N177" i="44"/>
  <c r="O177" i="44"/>
  <c r="N178" i="44"/>
  <c r="O178" i="44"/>
  <c r="N179" i="44"/>
  <c r="O179" i="44"/>
  <c r="N180" i="44"/>
  <c r="O180" i="44"/>
  <c r="N181" i="44"/>
  <c r="O181" i="44"/>
  <c r="N182" i="44"/>
  <c r="O182" i="44"/>
  <c r="N183" i="44"/>
  <c r="O183" i="44"/>
  <c r="N184" i="44"/>
  <c r="O184" i="44"/>
  <c r="N185" i="44"/>
  <c r="O185" i="44"/>
  <c r="N186" i="44"/>
  <c r="O186" i="44"/>
  <c r="N187" i="44"/>
  <c r="O187" i="44"/>
  <c r="O38" i="44"/>
  <c r="N38" i="44"/>
  <c r="N12" i="44" l="1"/>
  <c r="O10" i="44"/>
  <c r="O13" i="44"/>
  <c r="O9" i="44"/>
  <c r="N10" i="44"/>
  <c r="N13" i="44"/>
  <c r="N9" i="44"/>
  <c r="O11" i="44"/>
  <c r="O14" i="44"/>
  <c r="N11" i="44"/>
  <c r="N14" i="44"/>
  <c r="O12" i="44"/>
  <c r="P39" i="44"/>
  <c r="P40" i="44"/>
  <c r="P41" i="44"/>
  <c r="P42" i="44"/>
  <c r="P43" i="44"/>
  <c r="P44" i="44"/>
  <c r="P45" i="44"/>
  <c r="P46" i="44"/>
  <c r="P47" i="44"/>
  <c r="P48" i="44"/>
  <c r="P49" i="44"/>
  <c r="P50" i="44"/>
  <c r="P51" i="44"/>
  <c r="P52" i="44"/>
  <c r="P53" i="44"/>
  <c r="P54" i="44"/>
  <c r="P55" i="44"/>
  <c r="P56" i="44"/>
  <c r="P57" i="44"/>
  <c r="P58" i="44"/>
  <c r="P59" i="44"/>
  <c r="P60" i="44"/>
  <c r="P61" i="44"/>
  <c r="P62" i="44"/>
  <c r="P63" i="44"/>
  <c r="P64" i="44"/>
  <c r="P65" i="44"/>
  <c r="P66" i="44"/>
  <c r="P67" i="44"/>
  <c r="P68" i="44"/>
  <c r="P69" i="44"/>
  <c r="P70" i="44"/>
  <c r="P71" i="44"/>
  <c r="P72" i="44"/>
  <c r="P73" i="44"/>
  <c r="P74" i="44"/>
  <c r="P75" i="44"/>
  <c r="P76" i="44"/>
  <c r="P77" i="44"/>
  <c r="P78" i="44"/>
  <c r="P79" i="44"/>
  <c r="P80" i="44"/>
  <c r="P81" i="44"/>
  <c r="P82" i="44"/>
  <c r="P83" i="44"/>
  <c r="P84" i="44"/>
  <c r="P85" i="44"/>
  <c r="P86" i="44"/>
  <c r="P87" i="44"/>
  <c r="P88" i="44"/>
  <c r="P89" i="44"/>
  <c r="P90" i="44"/>
  <c r="P91" i="44"/>
  <c r="P92" i="44"/>
  <c r="P93" i="44"/>
  <c r="P94" i="44"/>
  <c r="P95" i="44"/>
  <c r="P96" i="44"/>
  <c r="P97" i="44"/>
  <c r="P98" i="44"/>
  <c r="P99" i="44"/>
  <c r="P100" i="44"/>
  <c r="P101" i="44"/>
  <c r="P102" i="44"/>
  <c r="P103" i="44"/>
  <c r="P104" i="44"/>
  <c r="P105" i="44"/>
  <c r="P106" i="44"/>
  <c r="P107" i="44"/>
  <c r="P108" i="44"/>
  <c r="P109" i="44"/>
  <c r="P110" i="44"/>
  <c r="P111" i="44"/>
  <c r="P112" i="44"/>
  <c r="P113" i="44"/>
  <c r="P114" i="44"/>
  <c r="P115" i="44"/>
  <c r="P116" i="44"/>
  <c r="P117" i="44"/>
  <c r="P118" i="44"/>
  <c r="P119" i="44"/>
  <c r="P120" i="44"/>
  <c r="P121" i="44"/>
  <c r="P122" i="44"/>
  <c r="P123" i="44"/>
  <c r="P124" i="44"/>
  <c r="P125" i="44"/>
  <c r="P126" i="44"/>
  <c r="P127" i="44"/>
  <c r="P128" i="44"/>
  <c r="P129" i="44"/>
  <c r="P130" i="44"/>
  <c r="P131" i="44"/>
  <c r="P132" i="44"/>
  <c r="P133" i="44"/>
  <c r="P134" i="44"/>
  <c r="P135" i="44"/>
  <c r="P136" i="44"/>
  <c r="P137" i="44"/>
  <c r="P138" i="44"/>
  <c r="P139" i="44"/>
  <c r="P140" i="44"/>
  <c r="P141" i="44"/>
  <c r="P142" i="44"/>
  <c r="P143" i="44"/>
  <c r="P144" i="44"/>
  <c r="P145" i="44"/>
  <c r="P146" i="44"/>
  <c r="P147" i="44"/>
  <c r="P148" i="44"/>
  <c r="P149" i="44"/>
  <c r="P150" i="44"/>
  <c r="P151" i="44"/>
  <c r="P152" i="44"/>
  <c r="P153" i="44"/>
  <c r="P154" i="44"/>
  <c r="P155" i="44"/>
  <c r="P156" i="44"/>
  <c r="P157" i="44"/>
  <c r="P158" i="44"/>
  <c r="P159" i="44"/>
  <c r="P160" i="44"/>
  <c r="P161" i="44"/>
  <c r="P162" i="44"/>
  <c r="P163" i="44"/>
  <c r="P164" i="44"/>
  <c r="P165" i="44"/>
  <c r="P166" i="44"/>
  <c r="P167" i="44"/>
  <c r="P168" i="44"/>
  <c r="P169" i="44"/>
  <c r="P170" i="44"/>
  <c r="P171" i="44"/>
  <c r="P172" i="44"/>
  <c r="P173" i="44"/>
  <c r="P174" i="44"/>
  <c r="P175" i="44"/>
  <c r="P176" i="44"/>
  <c r="P177" i="44"/>
  <c r="P178" i="44"/>
  <c r="P179" i="44"/>
  <c r="P180" i="44"/>
  <c r="P181" i="44"/>
  <c r="P182" i="44"/>
  <c r="P183" i="44"/>
  <c r="P184" i="44"/>
  <c r="P185" i="44"/>
  <c r="P186" i="44"/>
  <c r="P187" i="44"/>
  <c r="P38" i="44"/>
  <c r="O20" i="44"/>
  <c r="O26" i="44"/>
  <c r="O29" i="44"/>
  <c r="O36" i="44"/>
  <c r="O27" i="44"/>
  <c r="N35" i="44"/>
  <c r="M39" i="44"/>
  <c r="M40" i="44"/>
  <c r="M41" i="44"/>
  <c r="M42" i="44"/>
  <c r="M43" i="44"/>
  <c r="M44" i="44"/>
  <c r="M45" i="44"/>
  <c r="M46" i="44"/>
  <c r="M47" i="44"/>
  <c r="M48" i="44"/>
  <c r="M49" i="44"/>
  <c r="M50" i="44"/>
  <c r="M51" i="44"/>
  <c r="M52" i="44"/>
  <c r="M53" i="44"/>
  <c r="M54" i="44"/>
  <c r="M55" i="44"/>
  <c r="M56" i="44"/>
  <c r="M57" i="44"/>
  <c r="M58" i="44"/>
  <c r="M59" i="44"/>
  <c r="M60" i="44"/>
  <c r="M61" i="44"/>
  <c r="M62" i="44"/>
  <c r="M63" i="44"/>
  <c r="M64" i="44"/>
  <c r="M65" i="44"/>
  <c r="M66" i="44"/>
  <c r="M67" i="44"/>
  <c r="M68" i="44"/>
  <c r="M69" i="44"/>
  <c r="M70" i="44"/>
  <c r="M71" i="44"/>
  <c r="M72" i="44"/>
  <c r="M73" i="44"/>
  <c r="M74" i="44"/>
  <c r="M75" i="44"/>
  <c r="M76" i="44"/>
  <c r="M77" i="44"/>
  <c r="M78" i="44"/>
  <c r="M79" i="44"/>
  <c r="M80" i="44"/>
  <c r="M81" i="44"/>
  <c r="M82" i="44"/>
  <c r="M83" i="44"/>
  <c r="M84" i="44"/>
  <c r="M85" i="44"/>
  <c r="M86" i="44"/>
  <c r="M87" i="44"/>
  <c r="M88" i="44"/>
  <c r="M89" i="44"/>
  <c r="M90" i="44"/>
  <c r="M91" i="44"/>
  <c r="M92" i="44"/>
  <c r="M93" i="44"/>
  <c r="M94" i="44"/>
  <c r="M95" i="44"/>
  <c r="M96" i="44"/>
  <c r="M97" i="44"/>
  <c r="M98" i="44"/>
  <c r="M99" i="44"/>
  <c r="M100" i="44"/>
  <c r="M101" i="44"/>
  <c r="M102" i="44"/>
  <c r="M103" i="44"/>
  <c r="M104" i="44"/>
  <c r="M105" i="44"/>
  <c r="M106" i="44"/>
  <c r="M107" i="44"/>
  <c r="M108" i="44"/>
  <c r="M109" i="44"/>
  <c r="M110" i="44"/>
  <c r="M111" i="44"/>
  <c r="M112" i="44"/>
  <c r="M113" i="44"/>
  <c r="M114" i="44"/>
  <c r="M115" i="44"/>
  <c r="M116" i="44"/>
  <c r="M117" i="44"/>
  <c r="M118" i="44"/>
  <c r="M119" i="44"/>
  <c r="M120" i="44"/>
  <c r="M121" i="44"/>
  <c r="M122" i="44"/>
  <c r="M123" i="44"/>
  <c r="M124" i="44"/>
  <c r="M125" i="44"/>
  <c r="M126" i="44"/>
  <c r="M127" i="44"/>
  <c r="M128" i="44"/>
  <c r="M129" i="44"/>
  <c r="M130" i="44"/>
  <c r="M131" i="44"/>
  <c r="M132" i="44"/>
  <c r="M133" i="44"/>
  <c r="M134" i="44"/>
  <c r="M135" i="44"/>
  <c r="M136" i="44"/>
  <c r="M137" i="44"/>
  <c r="M138" i="44"/>
  <c r="M139" i="44"/>
  <c r="M140" i="44"/>
  <c r="M141" i="44"/>
  <c r="M142" i="44"/>
  <c r="M143" i="44"/>
  <c r="M144" i="44"/>
  <c r="M145" i="44"/>
  <c r="M146" i="44"/>
  <c r="M147" i="44"/>
  <c r="M148" i="44"/>
  <c r="M149" i="44"/>
  <c r="M150" i="44"/>
  <c r="M151" i="44"/>
  <c r="M152" i="44"/>
  <c r="M153" i="44"/>
  <c r="M154" i="44"/>
  <c r="M155" i="44"/>
  <c r="M156" i="44"/>
  <c r="M157" i="44"/>
  <c r="M158" i="44"/>
  <c r="M159" i="44"/>
  <c r="M160" i="44"/>
  <c r="M161" i="44"/>
  <c r="M162" i="44"/>
  <c r="M163" i="44"/>
  <c r="M164" i="44"/>
  <c r="M165" i="44"/>
  <c r="M166" i="44"/>
  <c r="M167" i="44"/>
  <c r="M168" i="44"/>
  <c r="M169" i="44"/>
  <c r="M170" i="44"/>
  <c r="M171" i="44"/>
  <c r="M172" i="44"/>
  <c r="M173" i="44"/>
  <c r="M174" i="44"/>
  <c r="M175" i="44"/>
  <c r="M176" i="44"/>
  <c r="M177" i="44"/>
  <c r="M178" i="44"/>
  <c r="M179" i="44"/>
  <c r="M180" i="44"/>
  <c r="M181" i="44"/>
  <c r="M182" i="44"/>
  <c r="M183" i="44"/>
  <c r="M184" i="44"/>
  <c r="M185" i="44"/>
  <c r="M186" i="44"/>
  <c r="M187" i="44"/>
  <c r="M38" i="44"/>
  <c r="K7" i="44"/>
  <c r="L7" i="44"/>
  <c r="K8" i="44"/>
  <c r="L8" i="44"/>
  <c r="K15" i="44"/>
  <c r="L15" i="44"/>
  <c r="K16" i="44"/>
  <c r="L16" i="44"/>
  <c r="N16" i="44"/>
  <c r="K17" i="44"/>
  <c r="L17" i="44"/>
  <c r="K18" i="44"/>
  <c r="L18" i="44"/>
  <c r="K19" i="44"/>
  <c r="L19" i="44"/>
  <c r="K20" i="44"/>
  <c r="L20" i="44"/>
  <c r="K21" i="44"/>
  <c r="L21" i="44"/>
  <c r="K22" i="44"/>
  <c r="L22" i="44"/>
  <c r="K23" i="44"/>
  <c r="L23" i="44"/>
  <c r="N23" i="44"/>
  <c r="K24" i="44"/>
  <c r="L24" i="44"/>
  <c r="K25" i="44"/>
  <c r="L25" i="44"/>
  <c r="K26" i="44"/>
  <c r="L26" i="44"/>
  <c r="N26" i="44"/>
  <c r="K27" i="44"/>
  <c r="L27" i="44"/>
  <c r="N27" i="44"/>
  <c r="K28" i="44"/>
  <c r="L28" i="44"/>
  <c r="N28" i="44"/>
  <c r="K29" i="44"/>
  <c r="L29" i="44"/>
  <c r="N29" i="44"/>
  <c r="K30" i="44"/>
  <c r="L30" i="44"/>
  <c r="N30" i="44"/>
  <c r="K31" i="44"/>
  <c r="L31" i="44"/>
  <c r="N31" i="44"/>
  <c r="K32" i="44"/>
  <c r="L32" i="44"/>
  <c r="N32" i="44"/>
  <c r="K33" i="44"/>
  <c r="L33" i="44"/>
  <c r="N33" i="44"/>
  <c r="K34" i="44"/>
  <c r="L34" i="44"/>
  <c r="N34" i="44"/>
  <c r="K35" i="44"/>
  <c r="L35" i="44"/>
  <c r="K36" i="44"/>
  <c r="L36" i="44"/>
  <c r="N36" i="44"/>
  <c r="K37" i="44"/>
  <c r="L37" i="44"/>
  <c r="M13" i="44" l="1"/>
  <c r="P10" i="44"/>
  <c r="P9" i="44"/>
  <c r="P12" i="44"/>
  <c r="M11" i="44"/>
  <c r="P14" i="44"/>
  <c r="M12" i="44"/>
  <c r="M10" i="44"/>
  <c r="M9" i="44"/>
  <c r="P13" i="44"/>
  <c r="M14" i="44"/>
  <c r="P11" i="44"/>
  <c r="M32" i="44"/>
  <c r="M33" i="44"/>
  <c r="M36" i="44"/>
  <c r="M19" i="44"/>
  <c r="M23" i="44"/>
  <c r="M27" i="44"/>
  <c r="M25" i="44"/>
  <c r="M31" i="44"/>
  <c r="M26" i="44"/>
  <c r="M28" i="44"/>
  <c r="M20" i="44"/>
  <c r="M34" i="44"/>
  <c r="M8" i="44"/>
  <c r="M30" i="44"/>
  <c r="P20" i="44"/>
  <c r="M21" i="44"/>
  <c r="M29" i="44"/>
  <c r="M35" i="44"/>
  <c r="M17" i="44"/>
  <c r="M16" i="44"/>
  <c r="P22" i="44"/>
  <c r="P37" i="44"/>
  <c r="P35" i="44"/>
  <c r="P15" i="44"/>
  <c r="P30" i="44"/>
  <c r="P33" i="44"/>
  <c r="P23" i="44"/>
  <c r="P28" i="44"/>
  <c r="P19" i="44"/>
  <c r="P31" i="44"/>
  <c r="P32" i="44"/>
  <c r="O35" i="44"/>
  <c r="O33" i="44"/>
  <c r="O30" i="44"/>
  <c r="O34" i="44"/>
  <c r="O31" i="44"/>
  <c r="O16" i="44"/>
  <c r="O15" i="44"/>
  <c r="O24" i="44"/>
  <c r="O22" i="44"/>
  <c r="O8" i="44"/>
  <c r="O18" i="44"/>
  <c r="N37" i="44"/>
  <c r="P24" i="44"/>
  <c r="P36" i="44"/>
  <c r="P34" i="44"/>
  <c r="P8" i="44"/>
  <c r="P26" i="44"/>
  <c r="P21" i="44"/>
  <c r="P16" i="44"/>
  <c r="P29" i="44"/>
  <c r="P27" i="44"/>
  <c r="P18" i="44"/>
  <c r="P17" i="44"/>
  <c r="P25" i="44"/>
  <c r="O25" i="44"/>
  <c r="O23" i="44"/>
  <c r="O19" i="44"/>
  <c r="O17" i="44"/>
  <c r="O28" i="44"/>
  <c r="O21" i="44"/>
  <c r="O37" i="44"/>
  <c r="O32" i="44"/>
  <c r="O7" i="44"/>
  <c r="N24" i="44"/>
  <c r="N19" i="44"/>
  <c r="N22" i="44"/>
  <c r="N17" i="44"/>
  <c r="N25" i="44"/>
  <c r="N20" i="44"/>
  <c r="N8" i="44"/>
  <c r="N15" i="44"/>
  <c r="N18" i="44"/>
  <c r="N7" i="44"/>
  <c r="P7" i="44"/>
  <c r="N21" i="44"/>
  <c r="M22" i="44"/>
  <c r="M18" i="44"/>
  <c r="M7" i="44"/>
  <c r="M15" i="44"/>
  <c r="M24" i="44"/>
  <c r="M37" i="44"/>
  <c r="J39" i="44" l="1"/>
  <c r="Q39" i="44" s="1"/>
  <c r="J40" i="44"/>
  <c r="J41" i="44"/>
  <c r="J42" i="44"/>
  <c r="J43" i="44"/>
  <c r="J44" i="44"/>
  <c r="J45" i="44"/>
  <c r="J46" i="44"/>
  <c r="Q46" i="44" s="1"/>
  <c r="J47" i="44"/>
  <c r="Q47" i="44" s="1"/>
  <c r="J48" i="44"/>
  <c r="Q48" i="44" s="1"/>
  <c r="J49" i="44"/>
  <c r="J50" i="44"/>
  <c r="Q50" i="44" s="1"/>
  <c r="J51" i="44"/>
  <c r="Q51" i="44" s="1"/>
  <c r="J52" i="44"/>
  <c r="Q52" i="44" s="1"/>
  <c r="J53" i="44"/>
  <c r="J54" i="44"/>
  <c r="Q54" i="44" s="1"/>
  <c r="J55" i="44"/>
  <c r="Q55" i="44" s="1"/>
  <c r="J56" i="44"/>
  <c r="Q56" i="44" s="1"/>
  <c r="J57" i="44"/>
  <c r="Q57" i="44" s="1"/>
  <c r="J58" i="44"/>
  <c r="Q58" i="44" s="1"/>
  <c r="J59" i="44"/>
  <c r="Q59" i="44" s="1"/>
  <c r="J60" i="44"/>
  <c r="Q60" i="44" s="1"/>
  <c r="J61" i="44"/>
  <c r="J62" i="44"/>
  <c r="Q62" i="44" s="1"/>
  <c r="J63" i="44"/>
  <c r="Q63" i="44" s="1"/>
  <c r="J64" i="44"/>
  <c r="Q64" i="44" s="1"/>
  <c r="J65" i="44"/>
  <c r="Q65" i="44" s="1"/>
  <c r="J66" i="44"/>
  <c r="Q66" i="44" s="1"/>
  <c r="J67" i="44"/>
  <c r="Q67" i="44" s="1"/>
  <c r="J68" i="44"/>
  <c r="Q68" i="44" s="1"/>
  <c r="J69" i="44"/>
  <c r="J70" i="44"/>
  <c r="J71" i="44"/>
  <c r="Q71" i="44" s="1"/>
  <c r="J72" i="44"/>
  <c r="Q72" i="44" s="1"/>
  <c r="J73" i="44"/>
  <c r="Q73" i="44" s="1"/>
  <c r="J74" i="44"/>
  <c r="Q74" i="44" s="1"/>
  <c r="J75" i="44"/>
  <c r="Q75" i="44" s="1"/>
  <c r="J76" i="44"/>
  <c r="Q76" i="44" s="1"/>
  <c r="J77" i="44"/>
  <c r="J78" i="44"/>
  <c r="J79" i="44"/>
  <c r="Q79" i="44" s="1"/>
  <c r="J80" i="44"/>
  <c r="Q80" i="44" s="1"/>
  <c r="J81" i="44"/>
  <c r="Q81" i="44" s="1"/>
  <c r="J82" i="44"/>
  <c r="Q82" i="44" s="1"/>
  <c r="J83" i="44"/>
  <c r="Q83" i="44" s="1"/>
  <c r="J84" i="44"/>
  <c r="Q84" i="44" s="1"/>
  <c r="J85" i="44"/>
  <c r="Q85" i="44" s="1"/>
  <c r="J86" i="44"/>
  <c r="Q86" i="44" s="1"/>
  <c r="J87" i="44"/>
  <c r="Q87" i="44" s="1"/>
  <c r="J88" i="44"/>
  <c r="Q88" i="44" s="1"/>
  <c r="J89" i="44"/>
  <c r="Q89" i="44" s="1"/>
  <c r="J90" i="44"/>
  <c r="Q90" i="44" s="1"/>
  <c r="J91" i="44"/>
  <c r="Q91" i="44" s="1"/>
  <c r="J92" i="44"/>
  <c r="Q92" i="44" s="1"/>
  <c r="J93" i="44"/>
  <c r="J94" i="44"/>
  <c r="Q94" i="44" s="1"/>
  <c r="J95" i="44"/>
  <c r="Q95" i="44" s="1"/>
  <c r="J96" i="44"/>
  <c r="Q96" i="44" s="1"/>
  <c r="J97" i="44"/>
  <c r="Q97" i="44" s="1"/>
  <c r="J98" i="44"/>
  <c r="Q98" i="44" s="1"/>
  <c r="J99" i="44"/>
  <c r="Q99" i="44" s="1"/>
  <c r="J100" i="44"/>
  <c r="Q100" i="44" s="1"/>
  <c r="J101" i="44"/>
  <c r="Q101" i="44" s="1"/>
  <c r="J102" i="44"/>
  <c r="Q102" i="44" s="1"/>
  <c r="J103" i="44"/>
  <c r="Q103" i="44" s="1"/>
  <c r="J104" i="44"/>
  <c r="Q104" i="44" s="1"/>
  <c r="J105" i="44"/>
  <c r="Q105" i="44" s="1"/>
  <c r="J106" i="44"/>
  <c r="Q106" i="44" s="1"/>
  <c r="J107" i="44"/>
  <c r="Q107" i="44" s="1"/>
  <c r="J108" i="44"/>
  <c r="Q108" i="44" s="1"/>
  <c r="J109" i="44"/>
  <c r="Q109" i="44" s="1"/>
  <c r="J110" i="44"/>
  <c r="J111" i="44"/>
  <c r="Q111" i="44" s="1"/>
  <c r="J112" i="44"/>
  <c r="Q112" i="44" s="1"/>
  <c r="J113" i="44"/>
  <c r="Q113" i="44" s="1"/>
  <c r="J114" i="44"/>
  <c r="Q114" i="44" s="1"/>
  <c r="J115" i="44"/>
  <c r="Q115" i="44" s="1"/>
  <c r="J116" i="44"/>
  <c r="Q116" i="44" s="1"/>
  <c r="J117" i="44"/>
  <c r="Q117" i="44" s="1"/>
  <c r="J118" i="44"/>
  <c r="J119" i="44"/>
  <c r="Q119" i="44" s="1"/>
  <c r="J120" i="44"/>
  <c r="Q120" i="44" s="1"/>
  <c r="J121" i="44"/>
  <c r="Q121" i="44" s="1"/>
  <c r="J122" i="44"/>
  <c r="Q122" i="44" s="1"/>
  <c r="J123" i="44"/>
  <c r="Q123" i="44" s="1"/>
  <c r="J124" i="44"/>
  <c r="Q124" i="44" s="1"/>
  <c r="J125" i="44"/>
  <c r="Q125" i="44" s="1"/>
  <c r="J126" i="44"/>
  <c r="Q126" i="44" s="1"/>
  <c r="J127" i="44"/>
  <c r="Q127" i="44" s="1"/>
  <c r="J128" i="44"/>
  <c r="Q128" i="44" s="1"/>
  <c r="J129" i="44"/>
  <c r="Q129" i="44" s="1"/>
  <c r="J130" i="44"/>
  <c r="Q130" i="44" s="1"/>
  <c r="J131" i="44"/>
  <c r="Q131" i="44" s="1"/>
  <c r="J132" i="44"/>
  <c r="Q132" i="44" s="1"/>
  <c r="J133" i="44"/>
  <c r="J134" i="44"/>
  <c r="J135" i="44"/>
  <c r="Q135" i="44" s="1"/>
  <c r="J136" i="44"/>
  <c r="Q136" i="44" s="1"/>
  <c r="J137" i="44"/>
  <c r="Q137" i="44" s="1"/>
  <c r="J138" i="44"/>
  <c r="Q138" i="44" s="1"/>
  <c r="J139" i="44"/>
  <c r="Q139" i="44" s="1"/>
  <c r="J140" i="44"/>
  <c r="Q140" i="44" s="1"/>
  <c r="J141" i="44"/>
  <c r="Q141" i="44" s="1"/>
  <c r="J142" i="44"/>
  <c r="J143" i="44"/>
  <c r="Q143" i="44" s="1"/>
  <c r="J144" i="44"/>
  <c r="Q144" i="44" s="1"/>
  <c r="J145" i="44"/>
  <c r="Q145" i="44" s="1"/>
  <c r="J146" i="44"/>
  <c r="Q146" i="44" s="1"/>
  <c r="J147" i="44"/>
  <c r="Q147" i="44" s="1"/>
  <c r="J148" i="44"/>
  <c r="Q148" i="44" s="1"/>
  <c r="J149" i="44"/>
  <c r="Q149" i="44" s="1"/>
  <c r="J150" i="44"/>
  <c r="J151" i="44"/>
  <c r="Q151" i="44" s="1"/>
  <c r="J152" i="44"/>
  <c r="Q152" i="44" s="1"/>
  <c r="J153" i="44"/>
  <c r="Q153" i="44" s="1"/>
  <c r="J154" i="44"/>
  <c r="Q154" i="44" s="1"/>
  <c r="J155" i="44"/>
  <c r="Q155" i="44" s="1"/>
  <c r="J156" i="44"/>
  <c r="Q156" i="44" s="1"/>
  <c r="J157" i="44"/>
  <c r="Q157" i="44" s="1"/>
  <c r="J158" i="44"/>
  <c r="Q158" i="44" s="1"/>
  <c r="J159" i="44"/>
  <c r="Q159" i="44" s="1"/>
  <c r="J160" i="44"/>
  <c r="Q160" i="44" s="1"/>
  <c r="J161" i="44"/>
  <c r="Q161" i="44" s="1"/>
  <c r="J162" i="44"/>
  <c r="Q162" i="44" s="1"/>
  <c r="J163" i="44"/>
  <c r="Q163" i="44" s="1"/>
  <c r="J164" i="44"/>
  <c r="Q164" i="44" s="1"/>
  <c r="J165" i="44"/>
  <c r="Q165" i="44" s="1"/>
  <c r="J166" i="44"/>
  <c r="J167" i="44"/>
  <c r="Q167" i="44" s="1"/>
  <c r="J168" i="44"/>
  <c r="Q168" i="44" s="1"/>
  <c r="J169" i="44"/>
  <c r="Q169" i="44" s="1"/>
  <c r="J170" i="44"/>
  <c r="Q170" i="44" s="1"/>
  <c r="J171" i="44"/>
  <c r="Q171" i="44" s="1"/>
  <c r="J172" i="44"/>
  <c r="Q172" i="44" s="1"/>
  <c r="J173" i="44"/>
  <c r="Q173" i="44" s="1"/>
  <c r="J174" i="44"/>
  <c r="Q174" i="44" s="1"/>
  <c r="J175" i="44"/>
  <c r="Q175" i="44" s="1"/>
  <c r="J176" i="44"/>
  <c r="Q176" i="44" s="1"/>
  <c r="J177" i="44"/>
  <c r="Q177" i="44" s="1"/>
  <c r="J178" i="44"/>
  <c r="Q178" i="44" s="1"/>
  <c r="J179" i="44"/>
  <c r="Q179" i="44" s="1"/>
  <c r="J180" i="44"/>
  <c r="Q180" i="44" s="1"/>
  <c r="J181" i="44"/>
  <c r="Q181" i="44" s="1"/>
  <c r="J182" i="44"/>
  <c r="Q182" i="44" s="1"/>
  <c r="J183" i="44"/>
  <c r="Q183" i="44" s="1"/>
  <c r="J184" i="44"/>
  <c r="Q184" i="44" s="1"/>
  <c r="J185" i="44"/>
  <c r="Q185" i="44" s="1"/>
  <c r="J186" i="44"/>
  <c r="Q186" i="44" s="1"/>
  <c r="J187" i="44"/>
  <c r="Q187" i="44" s="1"/>
  <c r="J38" i="44"/>
  <c r="I7" i="44"/>
  <c r="I8" i="44"/>
  <c r="I15" i="44"/>
  <c r="I16" i="44"/>
  <c r="I17" i="44"/>
  <c r="I18" i="44"/>
  <c r="I19" i="44"/>
  <c r="I20" i="44"/>
  <c r="I21" i="44"/>
  <c r="I22" i="44"/>
  <c r="I23" i="44"/>
  <c r="I24" i="44"/>
  <c r="I25" i="44"/>
  <c r="I26" i="44"/>
  <c r="I27" i="44"/>
  <c r="I28" i="44"/>
  <c r="I29" i="44"/>
  <c r="I30" i="44"/>
  <c r="I31" i="44"/>
  <c r="I32" i="44"/>
  <c r="I33" i="44"/>
  <c r="I34" i="44"/>
  <c r="I35" i="44"/>
  <c r="I36" i="44"/>
  <c r="I37" i="44"/>
  <c r="G7" i="44"/>
  <c r="G8" i="44"/>
  <c r="G15" i="44"/>
  <c r="G16" i="44"/>
  <c r="G17" i="44"/>
  <c r="G18" i="44"/>
  <c r="G19" i="44"/>
  <c r="G20" i="44"/>
  <c r="G21" i="44"/>
  <c r="G22" i="44"/>
  <c r="G23" i="44"/>
  <c r="G24" i="44"/>
  <c r="G25" i="44"/>
  <c r="G26" i="44"/>
  <c r="G27" i="44"/>
  <c r="G28" i="44"/>
  <c r="G29" i="44"/>
  <c r="G30" i="44"/>
  <c r="J30" i="44"/>
  <c r="G31" i="44"/>
  <c r="G32" i="44"/>
  <c r="G33" i="44"/>
  <c r="G34" i="44"/>
  <c r="G35" i="44"/>
  <c r="G36" i="44"/>
  <c r="G37" i="44"/>
  <c r="F7" i="44"/>
  <c r="F8" i="44"/>
  <c r="F15" i="44"/>
  <c r="F16" i="44"/>
  <c r="F17" i="44"/>
  <c r="F18" i="44"/>
  <c r="F19" i="44"/>
  <c r="F20" i="44"/>
  <c r="F21" i="44"/>
  <c r="F22" i="44"/>
  <c r="F23" i="44"/>
  <c r="F24" i="44"/>
  <c r="F25" i="44"/>
  <c r="F26" i="44"/>
  <c r="F27" i="44"/>
  <c r="F28" i="44"/>
  <c r="F29" i="44"/>
  <c r="F30" i="44"/>
  <c r="F31" i="44"/>
  <c r="F32" i="44"/>
  <c r="F33" i="44"/>
  <c r="F34" i="44"/>
  <c r="F35" i="44"/>
  <c r="F36" i="44"/>
  <c r="F37" i="44"/>
  <c r="J32" i="44" l="1"/>
  <c r="J13" i="44"/>
  <c r="Q44" i="44"/>
  <c r="J11" i="44"/>
  <c r="J12" i="44"/>
  <c r="J10" i="44"/>
  <c r="J9" i="44"/>
  <c r="Q40" i="44"/>
  <c r="J14" i="44"/>
  <c r="Q38" i="44"/>
  <c r="Q42" i="44"/>
  <c r="Q49" i="44"/>
  <c r="Q41" i="44"/>
  <c r="J20" i="44"/>
  <c r="Q93" i="44"/>
  <c r="J24" i="44"/>
  <c r="Q77" i="44"/>
  <c r="J25" i="44"/>
  <c r="Q69" i="44"/>
  <c r="J34" i="44"/>
  <c r="Q53" i="44"/>
  <c r="J19" i="44"/>
  <c r="Q166" i="44"/>
  <c r="J23" i="44"/>
  <c r="Q150" i="44"/>
  <c r="J27" i="44"/>
  <c r="Q142" i="44"/>
  <c r="Q27" i="44" s="1"/>
  <c r="J35" i="44"/>
  <c r="Q134" i="44"/>
  <c r="J15" i="44"/>
  <c r="Q118" i="44"/>
  <c r="J31" i="44"/>
  <c r="Q110" i="44"/>
  <c r="Q31" i="44" s="1"/>
  <c r="J36" i="44"/>
  <c r="Q78" i="44"/>
  <c r="Q36" i="44" s="1"/>
  <c r="J29" i="44"/>
  <c r="Q70" i="44"/>
  <c r="J33" i="44"/>
  <c r="Q133" i="44"/>
  <c r="Q33" i="44" s="1"/>
  <c r="J16" i="44"/>
  <c r="Q45" i="44"/>
  <c r="J26" i="44"/>
  <c r="Q61" i="44"/>
  <c r="Q26" i="44" s="1"/>
  <c r="Q30" i="44"/>
  <c r="J21" i="44"/>
  <c r="Q43" i="44"/>
  <c r="Q21" i="44"/>
  <c r="J18" i="44"/>
  <c r="J7" i="44"/>
  <c r="J8" i="44"/>
  <c r="J22" i="44"/>
  <c r="J37" i="44"/>
  <c r="J17" i="44"/>
  <c r="J28" i="44"/>
  <c r="Q19" i="44" l="1"/>
  <c r="Q20" i="44"/>
  <c r="Q37" i="44"/>
  <c r="Q17" i="44"/>
  <c r="Q32" i="44"/>
  <c r="Q24" i="44"/>
  <c r="Q13" i="44"/>
  <c r="Q14" i="44"/>
  <c r="Q9" i="44"/>
  <c r="Q10" i="44"/>
  <c r="Q15" i="44"/>
  <c r="Q12" i="44"/>
  <c r="Q11" i="44"/>
  <c r="Q34" i="44"/>
  <c r="Q7" i="44"/>
  <c r="Q23" i="44"/>
  <c r="Q8" i="44"/>
  <c r="Q25" i="44"/>
  <c r="Q22" i="44"/>
  <c r="Q35" i="44"/>
  <c r="Q29" i="44"/>
  <c r="Q18" i="44"/>
  <c r="Q28" i="44"/>
  <c r="Q16" i="44"/>
  <c r="AA5" i="35"/>
  <c r="C8" i="11" l="1"/>
  <c r="D8" i="11"/>
  <c r="E8" i="11"/>
  <c r="F8" i="11"/>
  <c r="G8" i="11"/>
  <c r="H8" i="11"/>
  <c r="I8" i="11"/>
  <c r="J8" i="11"/>
  <c r="K8" i="11"/>
  <c r="C9" i="11"/>
  <c r="D9" i="11"/>
  <c r="E9" i="11"/>
  <c r="F9" i="11"/>
  <c r="G9" i="11"/>
  <c r="H9" i="11"/>
  <c r="I9" i="11"/>
  <c r="J9" i="11"/>
  <c r="K9" i="11"/>
  <c r="C10" i="11"/>
  <c r="D10" i="11"/>
  <c r="E10" i="11"/>
  <c r="F10" i="11"/>
  <c r="G10" i="11"/>
  <c r="H10" i="11"/>
  <c r="I10" i="11"/>
  <c r="J10" i="11"/>
  <c r="K10" i="11"/>
  <c r="C11" i="11"/>
  <c r="D11" i="11"/>
  <c r="E11" i="11"/>
  <c r="F11" i="11"/>
  <c r="G11" i="11"/>
  <c r="H11" i="11"/>
  <c r="I11" i="11"/>
  <c r="J11" i="11"/>
  <c r="K11" i="11"/>
  <c r="C12" i="11"/>
  <c r="D12" i="11"/>
  <c r="E12" i="11"/>
  <c r="F12" i="11"/>
  <c r="G12" i="11"/>
  <c r="H12" i="11"/>
  <c r="I12" i="11"/>
  <c r="J12" i="11"/>
  <c r="K12" i="11"/>
  <c r="C13" i="11"/>
  <c r="D13" i="11"/>
  <c r="E13" i="11"/>
  <c r="F13" i="11"/>
  <c r="G13" i="11"/>
  <c r="H13" i="11"/>
  <c r="I13" i="11"/>
  <c r="J13" i="11"/>
  <c r="K13" i="11"/>
  <c r="C14" i="11"/>
  <c r="D14" i="11"/>
  <c r="E14" i="11"/>
  <c r="F14" i="11"/>
  <c r="G14" i="11"/>
  <c r="H14" i="11"/>
  <c r="I14" i="11"/>
  <c r="J14" i="11"/>
  <c r="K14" i="11"/>
  <c r="C15" i="11"/>
  <c r="D15" i="11"/>
  <c r="E15" i="11"/>
  <c r="F15" i="11"/>
  <c r="G15" i="11"/>
  <c r="H15" i="11"/>
  <c r="I15" i="11"/>
  <c r="J15" i="11"/>
  <c r="K15" i="11"/>
  <c r="C16" i="11"/>
  <c r="D16" i="11"/>
  <c r="E16" i="11"/>
  <c r="F16" i="11"/>
  <c r="G16" i="11"/>
  <c r="H16" i="11"/>
  <c r="I16" i="11"/>
  <c r="J16" i="11"/>
  <c r="K16" i="11"/>
  <c r="C17" i="11"/>
  <c r="D17" i="11"/>
  <c r="E17" i="11"/>
  <c r="F17" i="11"/>
  <c r="G17" i="11"/>
  <c r="H17" i="11"/>
  <c r="I17" i="11"/>
  <c r="J17" i="11"/>
  <c r="K17" i="11"/>
  <c r="C18" i="11"/>
  <c r="D18" i="11"/>
  <c r="E18" i="11"/>
  <c r="F18" i="11"/>
  <c r="G18" i="11"/>
  <c r="H18" i="11"/>
  <c r="I18" i="11"/>
  <c r="J18" i="11"/>
  <c r="K18" i="11"/>
  <c r="C19" i="11"/>
  <c r="D19" i="11"/>
  <c r="E19" i="11"/>
  <c r="F19" i="11"/>
  <c r="G19" i="11"/>
  <c r="H19" i="11"/>
  <c r="I19" i="11"/>
  <c r="J19" i="11"/>
  <c r="K19" i="11"/>
  <c r="C20" i="11"/>
  <c r="D20" i="11"/>
  <c r="E20" i="11"/>
  <c r="F20" i="11"/>
  <c r="G20" i="11"/>
  <c r="H20" i="11"/>
  <c r="I20" i="11"/>
  <c r="J20" i="11"/>
  <c r="K20" i="11"/>
  <c r="C21" i="11"/>
  <c r="D21" i="11"/>
  <c r="E21" i="11"/>
  <c r="F21" i="11"/>
  <c r="G21" i="11"/>
  <c r="H21" i="11"/>
  <c r="I21" i="11"/>
  <c r="J21" i="11"/>
  <c r="K21" i="11"/>
  <c r="C22" i="11"/>
  <c r="D22" i="11"/>
  <c r="E22" i="11"/>
  <c r="F22" i="11"/>
  <c r="G22" i="11"/>
  <c r="H22" i="11"/>
  <c r="I22" i="11"/>
  <c r="J22" i="11"/>
  <c r="K22" i="11"/>
  <c r="C23" i="11"/>
  <c r="D23" i="11"/>
  <c r="E23" i="11"/>
  <c r="F23" i="11"/>
  <c r="G23" i="11"/>
  <c r="H23" i="11"/>
  <c r="I23" i="11"/>
  <c r="J23" i="11"/>
  <c r="K23" i="11"/>
  <c r="C24" i="11"/>
  <c r="D24" i="11"/>
  <c r="E24" i="11"/>
  <c r="F24" i="11"/>
  <c r="G24" i="11"/>
  <c r="H24" i="11"/>
  <c r="I24" i="11"/>
  <c r="J24" i="11"/>
  <c r="K24" i="11"/>
  <c r="C25" i="11"/>
  <c r="D25" i="11"/>
  <c r="E25" i="11"/>
  <c r="F25" i="11"/>
  <c r="G25" i="11"/>
  <c r="H25" i="11"/>
  <c r="I25" i="11"/>
  <c r="J25" i="11"/>
  <c r="K25" i="11"/>
  <c r="C26" i="11"/>
  <c r="D26" i="11"/>
  <c r="E26" i="11"/>
  <c r="F26" i="11"/>
  <c r="G26" i="11"/>
  <c r="H26" i="11"/>
  <c r="I26" i="11"/>
  <c r="J26" i="11"/>
  <c r="K26" i="11"/>
  <c r="C27" i="11"/>
  <c r="D27" i="11"/>
  <c r="E27" i="11"/>
  <c r="F27" i="11"/>
  <c r="G27" i="11"/>
  <c r="H27" i="11"/>
  <c r="I27" i="11"/>
  <c r="J27" i="11"/>
  <c r="K27" i="11"/>
  <c r="C28" i="11"/>
  <c r="D28" i="11"/>
  <c r="E28" i="11"/>
  <c r="F28" i="11"/>
  <c r="G28" i="11"/>
  <c r="H28" i="11"/>
  <c r="I28" i="11"/>
  <c r="J28" i="11"/>
  <c r="K28" i="11"/>
  <c r="C29" i="11"/>
  <c r="D29" i="11"/>
  <c r="E29" i="11"/>
  <c r="F29" i="11"/>
  <c r="G29" i="11"/>
  <c r="H29" i="11"/>
  <c r="I29" i="11"/>
  <c r="J29" i="11"/>
  <c r="K29" i="11"/>
  <c r="C30" i="11"/>
  <c r="D30" i="11"/>
  <c r="E30" i="11"/>
  <c r="F30" i="11"/>
  <c r="G30" i="11"/>
  <c r="H30" i="11"/>
  <c r="I30" i="11"/>
  <c r="J30" i="11"/>
  <c r="K30" i="11"/>
  <c r="C31" i="11"/>
  <c r="D31" i="11"/>
  <c r="E31" i="11"/>
  <c r="F31" i="11"/>
  <c r="G31" i="11"/>
  <c r="H31" i="11"/>
  <c r="I31" i="11"/>
  <c r="J31" i="11"/>
  <c r="K31" i="11"/>
  <c r="C32" i="11"/>
  <c r="D32" i="11"/>
  <c r="E32" i="11"/>
  <c r="F32" i="11"/>
  <c r="G32" i="11"/>
  <c r="H32" i="11"/>
  <c r="I32" i="11"/>
  <c r="J32" i="11"/>
  <c r="K32" i="11"/>
  <c r="C33" i="11"/>
  <c r="D33" i="11"/>
  <c r="E33" i="11"/>
  <c r="F33" i="11"/>
  <c r="G33" i="11"/>
  <c r="H33" i="11"/>
  <c r="I33" i="11"/>
  <c r="J33" i="11"/>
  <c r="K33" i="11"/>
  <c r="C34" i="11"/>
  <c r="D34" i="11"/>
  <c r="E34" i="11"/>
  <c r="F34" i="11"/>
  <c r="G34" i="11"/>
  <c r="H34" i="11"/>
  <c r="I34" i="11"/>
  <c r="J34" i="11"/>
  <c r="K34" i="11"/>
  <c r="C35" i="11"/>
  <c r="D35" i="11"/>
  <c r="E35" i="11"/>
  <c r="F35" i="11"/>
  <c r="G35" i="11"/>
  <c r="H35" i="11"/>
  <c r="I35" i="11"/>
  <c r="J35" i="11"/>
  <c r="K35" i="11"/>
  <c r="C36" i="11"/>
  <c r="D36" i="11"/>
  <c r="E36" i="11"/>
  <c r="F36" i="11"/>
  <c r="G36" i="11"/>
  <c r="H36" i="11"/>
  <c r="I36" i="11"/>
  <c r="J36" i="11"/>
  <c r="K36" i="11"/>
  <c r="C37" i="11"/>
  <c r="D37" i="11"/>
  <c r="E37" i="11"/>
  <c r="F37" i="11"/>
  <c r="G37" i="11"/>
  <c r="H37" i="11"/>
  <c r="I37" i="11"/>
  <c r="J37" i="11"/>
  <c r="K37" i="11"/>
  <c r="C38" i="11"/>
  <c r="D38" i="11"/>
  <c r="E38" i="11"/>
  <c r="F38" i="11"/>
  <c r="G38" i="11"/>
  <c r="H38" i="11"/>
  <c r="I38" i="11"/>
  <c r="J38" i="11"/>
  <c r="K38" i="11"/>
  <c r="C39" i="11"/>
  <c r="D39" i="11"/>
  <c r="E39" i="11"/>
  <c r="F39" i="11"/>
  <c r="G39" i="11"/>
  <c r="H39" i="11"/>
  <c r="I39" i="11"/>
  <c r="J39" i="11"/>
  <c r="K39" i="11"/>
  <c r="C40" i="11"/>
  <c r="D40" i="11"/>
  <c r="E40" i="11"/>
  <c r="F40" i="11"/>
  <c r="G40" i="11"/>
  <c r="H40" i="11"/>
  <c r="I40" i="11"/>
  <c r="J40" i="11"/>
  <c r="K40" i="11"/>
  <c r="C41" i="11"/>
  <c r="D41" i="11"/>
  <c r="E41" i="11"/>
  <c r="F41" i="11"/>
  <c r="G41" i="11"/>
  <c r="H41" i="11"/>
  <c r="I41" i="11"/>
  <c r="J41" i="11"/>
  <c r="K41" i="11"/>
  <c r="C42" i="11"/>
  <c r="D42" i="11"/>
  <c r="E42" i="11"/>
  <c r="F42" i="11"/>
  <c r="G42" i="11"/>
  <c r="H42" i="11"/>
  <c r="I42" i="11"/>
  <c r="J42" i="11"/>
  <c r="K42" i="11"/>
  <c r="C43" i="11"/>
  <c r="D43" i="11"/>
  <c r="E43" i="11"/>
  <c r="F43" i="11"/>
  <c r="G43" i="11"/>
  <c r="H43" i="11"/>
  <c r="I43" i="11"/>
  <c r="J43" i="11"/>
  <c r="K43" i="11"/>
  <c r="C44" i="11"/>
  <c r="D44" i="11"/>
  <c r="E44" i="11"/>
  <c r="F44" i="11"/>
  <c r="G44" i="11"/>
  <c r="H44" i="11"/>
  <c r="I44" i="11"/>
  <c r="J44" i="11"/>
  <c r="K44" i="11"/>
  <c r="C45" i="11"/>
  <c r="D45" i="11"/>
  <c r="E45" i="11"/>
  <c r="F45" i="11"/>
  <c r="G45" i="11"/>
  <c r="H45" i="11"/>
  <c r="I45" i="11"/>
  <c r="J45" i="11"/>
  <c r="K45" i="11"/>
  <c r="C46" i="11"/>
  <c r="D46" i="11"/>
  <c r="E46" i="11"/>
  <c r="F46" i="11"/>
  <c r="G46" i="11"/>
  <c r="H46" i="11"/>
  <c r="I46" i="11"/>
  <c r="J46" i="11"/>
  <c r="K46" i="11"/>
  <c r="C47" i="11"/>
  <c r="D47" i="11"/>
  <c r="E47" i="11"/>
  <c r="F47" i="11"/>
  <c r="G47" i="11"/>
  <c r="H47" i="11"/>
  <c r="I47" i="11"/>
  <c r="J47" i="11"/>
  <c r="K47" i="11"/>
  <c r="C48" i="11"/>
  <c r="D48" i="11"/>
  <c r="E48" i="11"/>
  <c r="F48" i="11"/>
  <c r="G48" i="11"/>
  <c r="H48" i="11"/>
  <c r="I48" i="11"/>
  <c r="J48" i="11"/>
  <c r="K48" i="11"/>
  <c r="C49" i="11"/>
  <c r="D49" i="11"/>
  <c r="E49" i="11"/>
  <c r="F49" i="11"/>
  <c r="G49" i="11"/>
  <c r="H49" i="11"/>
  <c r="I49" i="11"/>
  <c r="J49" i="11"/>
  <c r="K49" i="11"/>
  <c r="C50" i="11"/>
  <c r="D50" i="11"/>
  <c r="E50" i="11"/>
  <c r="F50" i="11"/>
  <c r="G50" i="11"/>
  <c r="H50" i="11"/>
  <c r="I50" i="11"/>
  <c r="J50" i="11"/>
  <c r="K50" i="11"/>
  <c r="C51" i="11"/>
  <c r="D51" i="11"/>
  <c r="E51" i="11"/>
  <c r="F51" i="11"/>
  <c r="G51" i="11"/>
  <c r="H51" i="11"/>
  <c r="I51" i="11"/>
  <c r="J51" i="11"/>
  <c r="K51" i="11"/>
  <c r="C52" i="11"/>
  <c r="D52" i="11"/>
  <c r="E52" i="11"/>
  <c r="F52" i="11"/>
  <c r="G52" i="11"/>
  <c r="H52" i="11"/>
  <c r="I52" i="11"/>
  <c r="J52" i="11"/>
  <c r="K52" i="11"/>
  <c r="C53" i="11"/>
  <c r="D53" i="11"/>
  <c r="E53" i="11"/>
  <c r="F53" i="11"/>
  <c r="G53" i="11"/>
  <c r="H53" i="11"/>
  <c r="I53" i="11"/>
  <c r="J53" i="11"/>
  <c r="K53" i="11"/>
  <c r="C54" i="11"/>
  <c r="D54" i="11"/>
  <c r="E54" i="11"/>
  <c r="F54" i="11"/>
  <c r="G54" i="11"/>
  <c r="H54" i="11"/>
  <c r="I54" i="11"/>
  <c r="J54" i="11"/>
  <c r="K54" i="11"/>
  <c r="C55" i="11"/>
  <c r="D55" i="11"/>
  <c r="E55" i="11"/>
  <c r="F55" i="11"/>
  <c r="G55" i="11"/>
  <c r="H55" i="11"/>
  <c r="I55" i="11"/>
  <c r="J55" i="11"/>
  <c r="K55" i="11"/>
  <c r="C56" i="11"/>
  <c r="D56" i="11"/>
  <c r="E56" i="11"/>
  <c r="F56" i="11"/>
  <c r="G56" i="11"/>
  <c r="H56" i="11"/>
  <c r="I56" i="11"/>
  <c r="J56" i="11"/>
  <c r="K56" i="11"/>
  <c r="C57" i="11"/>
  <c r="D57" i="11"/>
  <c r="E57" i="11"/>
  <c r="F57" i="11"/>
  <c r="G57" i="11"/>
  <c r="H57" i="11"/>
  <c r="I57" i="11"/>
  <c r="J57" i="11"/>
  <c r="K57" i="11"/>
  <c r="C58" i="11"/>
  <c r="D58" i="11"/>
  <c r="E58" i="11"/>
  <c r="F58" i="11"/>
  <c r="G58" i="11"/>
  <c r="H58" i="11"/>
  <c r="I58" i="11"/>
  <c r="J58" i="11"/>
  <c r="K58" i="11"/>
  <c r="C59" i="11"/>
  <c r="D59" i="11"/>
  <c r="E59" i="11"/>
  <c r="F59" i="11"/>
  <c r="G59" i="11"/>
  <c r="H59" i="11"/>
  <c r="I59" i="11"/>
  <c r="J59" i="11"/>
  <c r="K59" i="11"/>
  <c r="C60" i="11"/>
  <c r="D60" i="11"/>
  <c r="E60" i="11"/>
  <c r="F60" i="11"/>
  <c r="G60" i="11"/>
  <c r="H60" i="11"/>
  <c r="I60" i="11"/>
  <c r="J60" i="11"/>
  <c r="K60" i="11"/>
  <c r="C61" i="11"/>
  <c r="D61" i="11"/>
  <c r="E61" i="11"/>
  <c r="F61" i="11"/>
  <c r="G61" i="11"/>
  <c r="H61" i="11"/>
  <c r="I61" i="11"/>
  <c r="J61" i="11"/>
  <c r="K61" i="11"/>
  <c r="C62" i="11"/>
  <c r="D62" i="11"/>
  <c r="E62" i="11"/>
  <c r="F62" i="11"/>
  <c r="G62" i="11"/>
  <c r="H62" i="11"/>
  <c r="I62" i="11"/>
  <c r="J62" i="11"/>
  <c r="K62" i="11"/>
  <c r="C63" i="11"/>
  <c r="D63" i="11"/>
  <c r="E63" i="11"/>
  <c r="F63" i="11"/>
  <c r="G63" i="11"/>
  <c r="H63" i="11"/>
  <c r="I63" i="11"/>
  <c r="J63" i="11"/>
  <c r="K63" i="11"/>
  <c r="C64" i="11"/>
  <c r="D64" i="11"/>
  <c r="E64" i="11"/>
  <c r="F64" i="11"/>
  <c r="G64" i="11"/>
  <c r="H64" i="11"/>
  <c r="I64" i="11"/>
  <c r="J64" i="11"/>
  <c r="K64" i="11"/>
  <c r="C65" i="11"/>
  <c r="D65" i="11"/>
  <c r="E65" i="11"/>
  <c r="F65" i="11"/>
  <c r="G65" i="11"/>
  <c r="H65" i="11"/>
  <c r="I65" i="11"/>
  <c r="J65" i="11"/>
  <c r="K65" i="11"/>
  <c r="C66" i="11"/>
  <c r="D66" i="11"/>
  <c r="E66" i="11"/>
  <c r="F66" i="11"/>
  <c r="G66" i="11"/>
  <c r="H66" i="11"/>
  <c r="I66" i="11"/>
  <c r="J66" i="11"/>
  <c r="K66" i="11"/>
  <c r="C67" i="11"/>
  <c r="D67" i="11"/>
  <c r="E67" i="11"/>
  <c r="F67" i="11"/>
  <c r="G67" i="11"/>
  <c r="H67" i="11"/>
  <c r="I67" i="11"/>
  <c r="J67" i="11"/>
  <c r="K67" i="11"/>
  <c r="C68" i="11"/>
  <c r="D68" i="11"/>
  <c r="E68" i="11"/>
  <c r="F68" i="11"/>
  <c r="G68" i="11"/>
  <c r="H68" i="11"/>
  <c r="I68" i="11"/>
  <c r="J68" i="11"/>
  <c r="K68" i="11"/>
  <c r="C69" i="11"/>
  <c r="D69" i="11"/>
  <c r="E69" i="11"/>
  <c r="F69" i="11"/>
  <c r="G69" i="11"/>
  <c r="H69" i="11"/>
  <c r="I69" i="11"/>
  <c r="J69" i="11"/>
  <c r="K69" i="11"/>
  <c r="C70" i="11"/>
  <c r="D70" i="11"/>
  <c r="E70" i="11"/>
  <c r="F70" i="11"/>
  <c r="G70" i="11"/>
  <c r="H70" i="11"/>
  <c r="I70" i="11"/>
  <c r="J70" i="11"/>
  <c r="K70" i="11"/>
  <c r="C71" i="11"/>
  <c r="D71" i="11"/>
  <c r="E71" i="11"/>
  <c r="F71" i="11"/>
  <c r="G71" i="11"/>
  <c r="H71" i="11"/>
  <c r="I71" i="11"/>
  <c r="J71" i="11"/>
  <c r="K71" i="11"/>
  <c r="C72" i="11"/>
  <c r="D72" i="11"/>
  <c r="E72" i="11"/>
  <c r="F72" i="11"/>
  <c r="G72" i="11"/>
  <c r="H72" i="11"/>
  <c r="I72" i="11"/>
  <c r="J72" i="11"/>
  <c r="K72" i="11"/>
  <c r="C73" i="11"/>
  <c r="D73" i="11"/>
  <c r="E73" i="11"/>
  <c r="F73" i="11"/>
  <c r="G73" i="11"/>
  <c r="H73" i="11"/>
  <c r="I73" i="11"/>
  <c r="J73" i="11"/>
  <c r="K73" i="11"/>
  <c r="C74" i="11"/>
  <c r="D74" i="11"/>
  <c r="E74" i="11"/>
  <c r="F74" i="11"/>
  <c r="G74" i="11"/>
  <c r="H74" i="11"/>
  <c r="I74" i="11"/>
  <c r="J74" i="11"/>
  <c r="K74" i="11"/>
  <c r="C75" i="11"/>
  <c r="D75" i="11"/>
  <c r="E75" i="11"/>
  <c r="F75" i="11"/>
  <c r="G75" i="11"/>
  <c r="H75" i="11"/>
  <c r="I75" i="11"/>
  <c r="J75" i="11"/>
  <c r="K75" i="11"/>
  <c r="C76" i="11"/>
  <c r="D76" i="11"/>
  <c r="E76" i="11"/>
  <c r="F76" i="11"/>
  <c r="G76" i="11"/>
  <c r="H76" i="11"/>
  <c r="I76" i="11"/>
  <c r="J76" i="11"/>
  <c r="K76" i="11"/>
  <c r="C77" i="11"/>
  <c r="D77" i="11"/>
  <c r="E77" i="11"/>
  <c r="F77" i="11"/>
  <c r="G77" i="11"/>
  <c r="H77" i="11"/>
  <c r="I77" i="11"/>
  <c r="J77" i="11"/>
  <c r="K77" i="11"/>
  <c r="C78" i="11"/>
  <c r="D78" i="11"/>
  <c r="E78" i="11"/>
  <c r="F78" i="11"/>
  <c r="G78" i="11"/>
  <c r="H78" i="11"/>
  <c r="I78" i="11"/>
  <c r="J78" i="11"/>
  <c r="K78" i="11"/>
  <c r="C79" i="11"/>
  <c r="D79" i="11"/>
  <c r="E79" i="11"/>
  <c r="F79" i="11"/>
  <c r="G79" i="11"/>
  <c r="H79" i="11"/>
  <c r="I79" i="11"/>
  <c r="J79" i="11"/>
  <c r="K79" i="11"/>
  <c r="C80" i="11"/>
  <c r="D80" i="11"/>
  <c r="E80" i="11"/>
  <c r="F80" i="11"/>
  <c r="G80" i="11"/>
  <c r="H80" i="11"/>
  <c r="I80" i="11"/>
  <c r="J80" i="11"/>
  <c r="K80" i="11"/>
  <c r="C81" i="11"/>
  <c r="D81" i="11"/>
  <c r="E81" i="11"/>
  <c r="F81" i="11"/>
  <c r="G81" i="11"/>
  <c r="H81" i="11"/>
  <c r="I81" i="11"/>
  <c r="J81" i="11"/>
  <c r="K81" i="11"/>
  <c r="C82" i="11"/>
  <c r="D82" i="11"/>
  <c r="E82" i="11"/>
  <c r="F82" i="11"/>
  <c r="G82" i="11"/>
  <c r="H82" i="11"/>
  <c r="I82" i="11"/>
  <c r="J82" i="11"/>
  <c r="K82" i="11"/>
  <c r="C83" i="11"/>
  <c r="D83" i="11"/>
  <c r="E83" i="11"/>
  <c r="F83" i="11"/>
  <c r="G83" i="11"/>
  <c r="H83" i="11"/>
  <c r="I83" i="11"/>
  <c r="J83" i="11"/>
  <c r="K83" i="11"/>
  <c r="C84" i="11"/>
  <c r="D84" i="11"/>
  <c r="E84" i="11"/>
  <c r="F84" i="11"/>
  <c r="G84" i="11"/>
  <c r="H84" i="11"/>
  <c r="I84" i="11"/>
  <c r="J84" i="11"/>
  <c r="K84" i="11"/>
  <c r="C85" i="11"/>
  <c r="D85" i="11"/>
  <c r="E85" i="11"/>
  <c r="F85" i="11"/>
  <c r="G85" i="11"/>
  <c r="H85" i="11"/>
  <c r="I85" i="11"/>
  <c r="J85" i="11"/>
  <c r="K85" i="11"/>
  <c r="C86" i="11"/>
  <c r="D86" i="11"/>
  <c r="E86" i="11"/>
  <c r="F86" i="11"/>
  <c r="G86" i="11"/>
  <c r="H86" i="11"/>
  <c r="I86" i="11"/>
  <c r="J86" i="11"/>
  <c r="K86" i="11"/>
  <c r="C87" i="11"/>
  <c r="D87" i="11"/>
  <c r="E87" i="11"/>
  <c r="F87" i="11"/>
  <c r="G87" i="11"/>
  <c r="H87" i="11"/>
  <c r="I87" i="11"/>
  <c r="J87" i="11"/>
  <c r="K87" i="11"/>
  <c r="C88" i="11"/>
  <c r="D88" i="11"/>
  <c r="E88" i="11"/>
  <c r="F88" i="11"/>
  <c r="G88" i="11"/>
  <c r="H88" i="11"/>
  <c r="I88" i="11"/>
  <c r="J88" i="11"/>
  <c r="K88" i="11"/>
  <c r="C89" i="11"/>
  <c r="D89" i="11"/>
  <c r="E89" i="11"/>
  <c r="F89" i="11"/>
  <c r="G89" i="11"/>
  <c r="H89" i="11"/>
  <c r="I89" i="11"/>
  <c r="J89" i="11"/>
  <c r="K89" i="11"/>
  <c r="C90" i="11"/>
  <c r="D90" i="11"/>
  <c r="E90" i="11"/>
  <c r="F90" i="11"/>
  <c r="G90" i="11"/>
  <c r="H90" i="11"/>
  <c r="I90" i="11"/>
  <c r="J90" i="11"/>
  <c r="K90" i="11"/>
  <c r="C91" i="11"/>
  <c r="D91" i="11"/>
  <c r="E91" i="11"/>
  <c r="F91" i="11"/>
  <c r="G91" i="11"/>
  <c r="H91" i="11"/>
  <c r="I91" i="11"/>
  <c r="J91" i="11"/>
  <c r="K91" i="11"/>
  <c r="C92" i="11"/>
  <c r="D92" i="11"/>
  <c r="E92" i="11"/>
  <c r="F92" i="11"/>
  <c r="G92" i="11"/>
  <c r="H92" i="11"/>
  <c r="I92" i="11"/>
  <c r="J92" i="11"/>
  <c r="K92" i="11"/>
  <c r="C93" i="11"/>
  <c r="D93" i="11"/>
  <c r="E93" i="11"/>
  <c r="F93" i="11"/>
  <c r="G93" i="11"/>
  <c r="H93" i="11"/>
  <c r="I93" i="11"/>
  <c r="J93" i="11"/>
  <c r="K93" i="11"/>
  <c r="C94" i="11"/>
  <c r="D94" i="11"/>
  <c r="E94" i="11"/>
  <c r="F94" i="11"/>
  <c r="G94" i="11"/>
  <c r="H94" i="11"/>
  <c r="I94" i="11"/>
  <c r="J94" i="11"/>
  <c r="K94" i="11"/>
  <c r="C95" i="11"/>
  <c r="D95" i="11"/>
  <c r="E95" i="11"/>
  <c r="F95" i="11"/>
  <c r="G95" i="11"/>
  <c r="H95" i="11"/>
  <c r="I95" i="11"/>
  <c r="J95" i="11"/>
  <c r="K95" i="11"/>
  <c r="C96" i="11"/>
  <c r="D96" i="11"/>
  <c r="E96" i="11"/>
  <c r="F96" i="11"/>
  <c r="G96" i="11"/>
  <c r="H96" i="11"/>
  <c r="I96" i="11"/>
  <c r="J96" i="11"/>
  <c r="K96" i="11"/>
  <c r="C97" i="11"/>
  <c r="D97" i="11"/>
  <c r="E97" i="11"/>
  <c r="F97" i="11"/>
  <c r="G97" i="11"/>
  <c r="H97" i="11"/>
  <c r="I97" i="11"/>
  <c r="J97" i="11"/>
  <c r="K97" i="11"/>
  <c r="C98" i="11"/>
  <c r="D98" i="11"/>
  <c r="E98" i="11"/>
  <c r="F98" i="11"/>
  <c r="G98" i="11"/>
  <c r="H98" i="11"/>
  <c r="I98" i="11"/>
  <c r="J98" i="11"/>
  <c r="K98" i="11"/>
  <c r="C99" i="11"/>
  <c r="D99" i="11"/>
  <c r="E99" i="11"/>
  <c r="F99" i="11"/>
  <c r="G99" i="11"/>
  <c r="H99" i="11"/>
  <c r="I99" i="11"/>
  <c r="J99" i="11"/>
  <c r="K99" i="11"/>
  <c r="C100" i="11"/>
  <c r="D100" i="11"/>
  <c r="E100" i="11"/>
  <c r="F100" i="11"/>
  <c r="G100" i="11"/>
  <c r="H100" i="11"/>
  <c r="I100" i="11"/>
  <c r="J100" i="11"/>
  <c r="K100" i="11"/>
  <c r="C101" i="11"/>
  <c r="D101" i="11"/>
  <c r="E101" i="11"/>
  <c r="F101" i="11"/>
  <c r="G101" i="11"/>
  <c r="H101" i="11"/>
  <c r="I101" i="11"/>
  <c r="J101" i="11"/>
  <c r="K101" i="11"/>
  <c r="C102" i="11"/>
  <c r="D102" i="11"/>
  <c r="E102" i="11"/>
  <c r="F102" i="11"/>
  <c r="G102" i="11"/>
  <c r="H102" i="11"/>
  <c r="I102" i="11"/>
  <c r="J102" i="11"/>
  <c r="K102" i="11"/>
  <c r="C103" i="11"/>
  <c r="D103" i="11"/>
  <c r="E103" i="11"/>
  <c r="F103" i="11"/>
  <c r="G103" i="11"/>
  <c r="H103" i="11"/>
  <c r="I103" i="11"/>
  <c r="J103" i="11"/>
  <c r="K103" i="11"/>
  <c r="C104" i="11"/>
  <c r="D104" i="11"/>
  <c r="E104" i="11"/>
  <c r="F104" i="11"/>
  <c r="G104" i="11"/>
  <c r="H104" i="11"/>
  <c r="I104" i="11"/>
  <c r="J104" i="11"/>
  <c r="K104" i="11"/>
  <c r="C105" i="11"/>
  <c r="D105" i="11"/>
  <c r="E105" i="11"/>
  <c r="F105" i="11"/>
  <c r="G105" i="11"/>
  <c r="H105" i="11"/>
  <c r="I105" i="11"/>
  <c r="J105" i="11"/>
  <c r="K105" i="11"/>
  <c r="C106" i="11"/>
  <c r="D106" i="11"/>
  <c r="E106" i="11"/>
  <c r="F106" i="11"/>
  <c r="G106" i="11"/>
  <c r="H106" i="11"/>
  <c r="I106" i="11"/>
  <c r="J106" i="11"/>
  <c r="K106" i="11"/>
  <c r="C107" i="11"/>
  <c r="D107" i="11"/>
  <c r="E107" i="11"/>
  <c r="F107" i="11"/>
  <c r="G107" i="11"/>
  <c r="H107" i="11"/>
  <c r="I107" i="11"/>
  <c r="J107" i="11"/>
  <c r="K107" i="11"/>
  <c r="C108" i="11"/>
  <c r="D108" i="11"/>
  <c r="E108" i="11"/>
  <c r="F108" i="11"/>
  <c r="G108" i="11"/>
  <c r="H108" i="11"/>
  <c r="I108" i="11"/>
  <c r="J108" i="11"/>
  <c r="K108" i="11"/>
  <c r="C109" i="11"/>
  <c r="D109" i="11"/>
  <c r="E109" i="11"/>
  <c r="F109" i="11"/>
  <c r="G109" i="11"/>
  <c r="H109" i="11"/>
  <c r="I109" i="11"/>
  <c r="J109" i="11"/>
  <c r="K109" i="11"/>
  <c r="C110" i="11"/>
  <c r="D110" i="11"/>
  <c r="E110" i="11"/>
  <c r="F110" i="11"/>
  <c r="G110" i="11"/>
  <c r="H110" i="11"/>
  <c r="I110" i="11"/>
  <c r="J110" i="11"/>
  <c r="K110" i="11"/>
  <c r="C111" i="11"/>
  <c r="D111" i="11"/>
  <c r="E111" i="11"/>
  <c r="F111" i="11"/>
  <c r="G111" i="11"/>
  <c r="H111" i="11"/>
  <c r="I111" i="11"/>
  <c r="J111" i="11"/>
  <c r="K111" i="11"/>
  <c r="C112" i="11"/>
  <c r="D112" i="11"/>
  <c r="E112" i="11"/>
  <c r="F112" i="11"/>
  <c r="G112" i="11"/>
  <c r="H112" i="11"/>
  <c r="I112" i="11"/>
  <c r="J112" i="11"/>
  <c r="K112" i="11"/>
  <c r="C113" i="11"/>
  <c r="D113" i="11"/>
  <c r="E113" i="11"/>
  <c r="F113" i="11"/>
  <c r="G113" i="11"/>
  <c r="H113" i="11"/>
  <c r="I113" i="11"/>
  <c r="J113" i="11"/>
  <c r="K113" i="11"/>
  <c r="C114" i="11"/>
  <c r="D114" i="11"/>
  <c r="E114" i="11"/>
  <c r="F114" i="11"/>
  <c r="G114" i="11"/>
  <c r="H114" i="11"/>
  <c r="I114" i="11"/>
  <c r="J114" i="11"/>
  <c r="K114" i="11"/>
  <c r="C115" i="11"/>
  <c r="D115" i="11"/>
  <c r="E115" i="11"/>
  <c r="F115" i="11"/>
  <c r="G115" i="11"/>
  <c r="H115" i="11"/>
  <c r="I115" i="11"/>
  <c r="J115" i="11"/>
  <c r="K115" i="11"/>
  <c r="C116" i="11"/>
  <c r="D116" i="11"/>
  <c r="E116" i="11"/>
  <c r="F116" i="11"/>
  <c r="G116" i="11"/>
  <c r="H116" i="11"/>
  <c r="I116" i="11"/>
  <c r="J116" i="11"/>
  <c r="K116" i="11"/>
  <c r="C117" i="11"/>
  <c r="D117" i="11"/>
  <c r="E117" i="11"/>
  <c r="F117" i="11"/>
  <c r="G117" i="11"/>
  <c r="H117" i="11"/>
  <c r="I117" i="11"/>
  <c r="J117" i="11"/>
  <c r="K117" i="11"/>
  <c r="C118" i="11"/>
  <c r="D118" i="11"/>
  <c r="E118" i="11"/>
  <c r="F118" i="11"/>
  <c r="G118" i="11"/>
  <c r="H118" i="11"/>
  <c r="I118" i="11"/>
  <c r="J118" i="11"/>
  <c r="K118" i="11"/>
  <c r="C119" i="11"/>
  <c r="D119" i="11"/>
  <c r="E119" i="11"/>
  <c r="F119" i="11"/>
  <c r="G119" i="11"/>
  <c r="H119" i="11"/>
  <c r="I119" i="11"/>
  <c r="J119" i="11"/>
  <c r="K119" i="11"/>
  <c r="C120" i="11"/>
  <c r="D120" i="11"/>
  <c r="E120" i="11"/>
  <c r="F120" i="11"/>
  <c r="G120" i="11"/>
  <c r="H120" i="11"/>
  <c r="I120" i="11"/>
  <c r="J120" i="11"/>
  <c r="K120" i="11"/>
  <c r="C121" i="11"/>
  <c r="D121" i="11"/>
  <c r="E121" i="11"/>
  <c r="F121" i="11"/>
  <c r="G121" i="11"/>
  <c r="H121" i="11"/>
  <c r="I121" i="11"/>
  <c r="J121" i="11"/>
  <c r="K121" i="11"/>
  <c r="C122" i="11"/>
  <c r="D122" i="11"/>
  <c r="E122" i="11"/>
  <c r="F122" i="11"/>
  <c r="G122" i="11"/>
  <c r="H122" i="11"/>
  <c r="I122" i="11"/>
  <c r="J122" i="11"/>
  <c r="K122" i="11"/>
  <c r="C123" i="11"/>
  <c r="D123" i="11"/>
  <c r="E123" i="11"/>
  <c r="F123" i="11"/>
  <c r="G123" i="11"/>
  <c r="H123" i="11"/>
  <c r="I123" i="11"/>
  <c r="J123" i="11"/>
  <c r="K123" i="11"/>
  <c r="C124" i="11"/>
  <c r="D124" i="11"/>
  <c r="E124" i="11"/>
  <c r="F124" i="11"/>
  <c r="G124" i="11"/>
  <c r="H124" i="11"/>
  <c r="I124" i="11"/>
  <c r="J124" i="11"/>
  <c r="K124" i="11"/>
  <c r="C125" i="11"/>
  <c r="D125" i="11"/>
  <c r="E125" i="11"/>
  <c r="F125" i="11"/>
  <c r="G125" i="11"/>
  <c r="H125" i="11"/>
  <c r="I125" i="11"/>
  <c r="J125" i="11"/>
  <c r="K125" i="11"/>
  <c r="C126" i="11"/>
  <c r="D126" i="11"/>
  <c r="E126" i="11"/>
  <c r="F126" i="11"/>
  <c r="G126" i="11"/>
  <c r="H126" i="11"/>
  <c r="I126" i="11"/>
  <c r="J126" i="11"/>
  <c r="K126" i="11"/>
  <c r="C127" i="11"/>
  <c r="D127" i="11"/>
  <c r="E127" i="11"/>
  <c r="F127" i="11"/>
  <c r="G127" i="11"/>
  <c r="H127" i="11"/>
  <c r="I127" i="11"/>
  <c r="J127" i="11"/>
  <c r="K127" i="11"/>
  <c r="C128" i="11"/>
  <c r="D128" i="11"/>
  <c r="E128" i="11"/>
  <c r="F128" i="11"/>
  <c r="G128" i="11"/>
  <c r="H128" i="11"/>
  <c r="I128" i="11"/>
  <c r="J128" i="11"/>
  <c r="K128" i="11"/>
  <c r="C129" i="11"/>
  <c r="D129" i="11"/>
  <c r="E129" i="11"/>
  <c r="F129" i="11"/>
  <c r="G129" i="11"/>
  <c r="H129" i="11"/>
  <c r="I129" i="11"/>
  <c r="J129" i="11"/>
  <c r="K129" i="11"/>
  <c r="C130" i="11"/>
  <c r="D130" i="11"/>
  <c r="E130" i="11"/>
  <c r="F130" i="11"/>
  <c r="G130" i="11"/>
  <c r="H130" i="11"/>
  <c r="I130" i="11"/>
  <c r="J130" i="11"/>
  <c r="K130" i="11"/>
  <c r="C131" i="11"/>
  <c r="D131" i="11"/>
  <c r="E131" i="11"/>
  <c r="F131" i="11"/>
  <c r="G131" i="11"/>
  <c r="H131" i="11"/>
  <c r="I131" i="11"/>
  <c r="J131" i="11"/>
  <c r="K131" i="11"/>
  <c r="C132" i="11"/>
  <c r="D132" i="11"/>
  <c r="E132" i="11"/>
  <c r="F132" i="11"/>
  <c r="G132" i="11"/>
  <c r="H132" i="11"/>
  <c r="I132" i="11"/>
  <c r="J132" i="11"/>
  <c r="K132" i="11"/>
  <c r="C133" i="11"/>
  <c r="D133" i="11"/>
  <c r="E133" i="11"/>
  <c r="F133" i="11"/>
  <c r="G133" i="11"/>
  <c r="H133" i="11"/>
  <c r="I133" i="11"/>
  <c r="J133" i="11"/>
  <c r="K133" i="11"/>
  <c r="C134" i="11"/>
  <c r="D134" i="11"/>
  <c r="E134" i="11"/>
  <c r="F134" i="11"/>
  <c r="G134" i="11"/>
  <c r="H134" i="11"/>
  <c r="I134" i="11"/>
  <c r="J134" i="11"/>
  <c r="K134" i="11"/>
  <c r="C135" i="11"/>
  <c r="D135" i="11"/>
  <c r="E135" i="11"/>
  <c r="F135" i="11"/>
  <c r="G135" i="11"/>
  <c r="H135" i="11"/>
  <c r="I135" i="11"/>
  <c r="J135" i="11"/>
  <c r="K135" i="11"/>
  <c r="C136" i="11"/>
  <c r="D136" i="11"/>
  <c r="E136" i="11"/>
  <c r="F136" i="11"/>
  <c r="G136" i="11"/>
  <c r="H136" i="11"/>
  <c r="I136" i="11"/>
  <c r="J136" i="11"/>
  <c r="K136" i="11"/>
  <c r="C137" i="11"/>
  <c r="D137" i="11"/>
  <c r="E137" i="11"/>
  <c r="F137" i="11"/>
  <c r="G137" i="11"/>
  <c r="H137" i="11"/>
  <c r="I137" i="11"/>
  <c r="J137" i="11"/>
  <c r="K137" i="11"/>
  <c r="C138" i="11"/>
  <c r="D138" i="11"/>
  <c r="E138" i="11"/>
  <c r="F138" i="11"/>
  <c r="G138" i="11"/>
  <c r="H138" i="11"/>
  <c r="I138" i="11"/>
  <c r="J138" i="11"/>
  <c r="K138" i="11"/>
  <c r="C139" i="11"/>
  <c r="D139" i="11"/>
  <c r="E139" i="11"/>
  <c r="F139" i="11"/>
  <c r="G139" i="11"/>
  <c r="H139" i="11"/>
  <c r="I139" i="11"/>
  <c r="J139" i="11"/>
  <c r="K139" i="11"/>
  <c r="C140" i="11"/>
  <c r="D140" i="11"/>
  <c r="E140" i="11"/>
  <c r="F140" i="11"/>
  <c r="G140" i="11"/>
  <c r="H140" i="11"/>
  <c r="I140" i="11"/>
  <c r="J140" i="11"/>
  <c r="K140" i="11"/>
  <c r="C141" i="11"/>
  <c r="D141" i="11"/>
  <c r="E141" i="11"/>
  <c r="F141" i="11"/>
  <c r="G141" i="11"/>
  <c r="H141" i="11"/>
  <c r="I141" i="11"/>
  <c r="J141" i="11"/>
  <c r="K141" i="11"/>
  <c r="C142" i="11"/>
  <c r="D142" i="11"/>
  <c r="E142" i="11"/>
  <c r="F142" i="11"/>
  <c r="G142" i="11"/>
  <c r="H142" i="11"/>
  <c r="I142" i="11"/>
  <c r="J142" i="11"/>
  <c r="K142" i="11"/>
  <c r="C143" i="11"/>
  <c r="D143" i="11"/>
  <c r="E143" i="11"/>
  <c r="F143" i="11"/>
  <c r="G143" i="11"/>
  <c r="H143" i="11"/>
  <c r="I143" i="11"/>
  <c r="J143" i="11"/>
  <c r="K143" i="11"/>
  <c r="C144" i="11"/>
  <c r="D144" i="11"/>
  <c r="E144" i="11"/>
  <c r="F144" i="11"/>
  <c r="G144" i="11"/>
  <c r="H144" i="11"/>
  <c r="I144" i="11"/>
  <c r="J144" i="11"/>
  <c r="K144" i="11"/>
  <c r="C145" i="11"/>
  <c r="D145" i="11"/>
  <c r="E145" i="11"/>
  <c r="F145" i="11"/>
  <c r="G145" i="11"/>
  <c r="H145" i="11"/>
  <c r="I145" i="11"/>
  <c r="J145" i="11"/>
  <c r="K145" i="11"/>
  <c r="C146" i="11"/>
  <c r="D146" i="11"/>
  <c r="E146" i="11"/>
  <c r="F146" i="11"/>
  <c r="G146" i="11"/>
  <c r="H146" i="11"/>
  <c r="I146" i="11"/>
  <c r="J146" i="11"/>
  <c r="K146" i="11"/>
  <c r="C147" i="11"/>
  <c r="D147" i="11"/>
  <c r="E147" i="11"/>
  <c r="F147" i="11"/>
  <c r="G147" i="11"/>
  <c r="H147" i="11"/>
  <c r="I147" i="11"/>
  <c r="J147" i="11"/>
  <c r="K147" i="11"/>
  <c r="C148" i="11"/>
  <c r="D148" i="11"/>
  <c r="E148" i="11"/>
  <c r="F148" i="11"/>
  <c r="G148" i="11"/>
  <c r="H148" i="11"/>
  <c r="I148" i="11"/>
  <c r="J148" i="11"/>
  <c r="K148" i="11"/>
  <c r="C149" i="11"/>
  <c r="D149" i="11"/>
  <c r="E149" i="11"/>
  <c r="F149" i="11"/>
  <c r="G149" i="11"/>
  <c r="H149" i="11"/>
  <c r="I149" i="11"/>
  <c r="J149" i="11"/>
  <c r="K149" i="11"/>
  <c r="C150" i="11"/>
  <c r="D150" i="11"/>
  <c r="E150" i="11"/>
  <c r="F150" i="11"/>
  <c r="G150" i="11"/>
  <c r="H150" i="11"/>
  <c r="I150" i="11"/>
  <c r="J150" i="11"/>
  <c r="K150" i="11"/>
  <c r="C151" i="11"/>
  <c r="D151" i="11"/>
  <c r="E151" i="11"/>
  <c r="F151" i="11"/>
  <c r="G151" i="11"/>
  <c r="H151" i="11"/>
  <c r="I151" i="11"/>
  <c r="J151" i="11"/>
  <c r="K151" i="11"/>
  <c r="C152" i="11"/>
  <c r="D152" i="11"/>
  <c r="E152" i="11"/>
  <c r="F152" i="11"/>
  <c r="G152" i="11"/>
  <c r="H152" i="11"/>
  <c r="I152" i="11"/>
  <c r="J152" i="11"/>
  <c r="K152" i="11"/>
  <c r="C153" i="11"/>
  <c r="D153" i="11"/>
  <c r="E153" i="11"/>
  <c r="F153" i="11"/>
  <c r="G153" i="11"/>
  <c r="H153" i="11"/>
  <c r="I153" i="11"/>
  <c r="J153" i="11"/>
  <c r="K153" i="11"/>
  <c r="C154" i="11"/>
  <c r="D154" i="11"/>
  <c r="E154" i="11"/>
  <c r="F154" i="11"/>
  <c r="G154" i="11"/>
  <c r="H154" i="11"/>
  <c r="I154" i="11"/>
  <c r="J154" i="11"/>
  <c r="K154" i="11"/>
  <c r="C155" i="11"/>
  <c r="D155" i="11"/>
  <c r="E155" i="11"/>
  <c r="F155" i="11"/>
  <c r="G155" i="11"/>
  <c r="H155" i="11"/>
  <c r="I155" i="11"/>
  <c r="J155" i="11"/>
  <c r="K155" i="11"/>
  <c r="C156" i="11"/>
  <c r="D156" i="11"/>
  <c r="E156" i="11"/>
  <c r="F156" i="11"/>
  <c r="G156" i="11"/>
  <c r="H156" i="11"/>
  <c r="I156" i="11"/>
  <c r="J156" i="11"/>
  <c r="K156" i="11"/>
  <c r="C7" i="11"/>
  <c r="D7" i="11"/>
  <c r="E7" i="11"/>
  <c r="F7" i="11"/>
  <c r="G7" i="11"/>
  <c r="H7" i="11"/>
  <c r="I7" i="11"/>
  <c r="J7" i="11"/>
  <c r="K7" i="11"/>
  <c r="G8" i="10"/>
  <c r="N8" i="10"/>
  <c r="O8" i="10"/>
  <c r="P8" i="10"/>
  <c r="Q8" i="10"/>
  <c r="G9" i="10"/>
  <c r="N9" i="10"/>
  <c r="O9" i="10"/>
  <c r="P9" i="10"/>
  <c r="Q9" i="10"/>
  <c r="G10" i="10"/>
  <c r="N10" i="10"/>
  <c r="O10" i="10"/>
  <c r="P10" i="10"/>
  <c r="Q10" i="10"/>
  <c r="G11" i="10"/>
  <c r="N11" i="10"/>
  <c r="O11" i="10"/>
  <c r="P11" i="10"/>
  <c r="Q11" i="10"/>
  <c r="G12" i="10"/>
  <c r="N12" i="10"/>
  <c r="O12" i="10"/>
  <c r="P12" i="10"/>
  <c r="Q12" i="10"/>
  <c r="G13" i="10"/>
  <c r="N13" i="10"/>
  <c r="O13" i="10"/>
  <c r="P13" i="10"/>
  <c r="Q13" i="10"/>
  <c r="G14" i="10"/>
  <c r="N14" i="10"/>
  <c r="O14" i="10"/>
  <c r="P14" i="10"/>
  <c r="Q14" i="10"/>
  <c r="G15" i="10"/>
  <c r="N15" i="10"/>
  <c r="O15" i="10"/>
  <c r="P15" i="10"/>
  <c r="Q15" i="10"/>
  <c r="G16" i="10"/>
  <c r="N16" i="10"/>
  <c r="O16" i="10"/>
  <c r="P16" i="10"/>
  <c r="Q16" i="10"/>
  <c r="G17" i="10"/>
  <c r="N17" i="10"/>
  <c r="O17" i="10"/>
  <c r="P17" i="10"/>
  <c r="Q17" i="10"/>
  <c r="G18" i="10"/>
  <c r="N18" i="10"/>
  <c r="O18" i="10"/>
  <c r="P18" i="10"/>
  <c r="Q18" i="10"/>
  <c r="G19" i="10"/>
  <c r="N19" i="10"/>
  <c r="O19" i="10"/>
  <c r="P19" i="10"/>
  <c r="Q19" i="10"/>
  <c r="G20" i="10"/>
  <c r="N20" i="10"/>
  <c r="O20" i="10"/>
  <c r="P20" i="10"/>
  <c r="Q20" i="10"/>
  <c r="G21" i="10"/>
  <c r="N21" i="10"/>
  <c r="O21" i="10"/>
  <c r="P21" i="10"/>
  <c r="Q21" i="10"/>
  <c r="G22" i="10"/>
  <c r="N22" i="10"/>
  <c r="O22" i="10"/>
  <c r="P22" i="10"/>
  <c r="Q22" i="10"/>
  <c r="G23" i="10"/>
  <c r="N23" i="10"/>
  <c r="O23" i="10"/>
  <c r="P23" i="10"/>
  <c r="Q23" i="10"/>
  <c r="G24" i="10"/>
  <c r="N24" i="10"/>
  <c r="O24" i="10"/>
  <c r="P24" i="10"/>
  <c r="Q24" i="10"/>
  <c r="G25" i="10"/>
  <c r="N25" i="10"/>
  <c r="O25" i="10"/>
  <c r="P25" i="10"/>
  <c r="Q25" i="10"/>
  <c r="G26" i="10"/>
  <c r="N26" i="10"/>
  <c r="O26" i="10"/>
  <c r="P26" i="10"/>
  <c r="Q26" i="10"/>
  <c r="G27" i="10"/>
  <c r="N27" i="10"/>
  <c r="O27" i="10"/>
  <c r="P27" i="10"/>
  <c r="Q27" i="10"/>
  <c r="G28" i="10"/>
  <c r="N28" i="10"/>
  <c r="O28" i="10"/>
  <c r="P28" i="10"/>
  <c r="Q28" i="10"/>
  <c r="G29" i="10"/>
  <c r="N29" i="10"/>
  <c r="O29" i="10"/>
  <c r="P29" i="10"/>
  <c r="Q29" i="10"/>
  <c r="G30" i="10"/>
  <c r="N30" i="10"/>
  <c r="O30" i="10"/>
  <c r="P30" i="10"/>
  <c r="Q30" i="10"/>
  <c r="G31" i="10"/>
  <c r="N31" i="10"/>
  <c r="O31" i="10"/>
  <c r="P31" i="10"/>
  <c r="Q31" i="10"/>
  <c r="G32" i="10"/>
  <c r="N32" i="10"/>
  <c r="O32" i="10"/>
  <c r="P32" i="10"/>
  <c r="Q32" i="10"/>
  <c r="G33" i="10"/>
  <c r="N33" i="10"/>
  <c r="O33" i="10"/>
  <c r="P33" i="10"/>
  <c r="Q33" i="10"/>
  <c r="G34" i="10"/>
  <c r="N34" i="10"/>
  <c r="O34" i="10"/>
  <c r="P34" i="10"/>
  <c r="Q34" i="10"/>
  <c r="G35" i="10"/>
  <c r="N35" i="10"/>
  <c r="O35" i="10"/>
  <c r="P35" i="10"/>
  <c r="Q35" i="10"/>
  <c r="G36" i="10"/>
  <c r="N36" i="10"/>
  <c r="O36" i="10"/>
  <c r="P36" i="10"/>
  <c r="Q36" i="10"/>
  <c r="G37" i="10"/>
  <c r="N37" i="10"/>
  <c r="O37" i="10"/>
  <c r="P37" i="10"/>
  <c r="Q37" i="10"/>
  <c r="G38" i="10"/>
  <c r="N38" i="10"/>
  <c r="O38" i="10"/>
  <c r="P38" i="10"/>
  <c r="Q38" i="10"/>
  <c r="G39" i="10"/>
  <c r="N39" i="10"/>
  <c r="O39" i="10"/>
  <c r="P39" i="10"/>
  <c r="Q39" i="10"/>
  <c r="G40" i="10"/>
  <c r="N40" i="10"/>
  <c r="O40" i="10"/>
  <c r="P40" i="10"/>
  <c r="Q40" i="10"/>
  <c r="G41" i="10"/>
  <c r="N41" i="10"/>
  <c r="O41" i="10"/>
  <c r="P41" i="10"/>
  <c r="Q41" i="10"/>
  <c r="G42" i="10"/>
  <c r="N42" i="10"/>
  <c r="O42" i="10"/>
  <c r="P42" i="10"/>
  <c r="Q42" i="10"/>
  <c r="G43" i="10"/>
  <c r="N43" i="10"/>
  <c r="O43" i="10"/>
  <c r="P43" i="10"/>
  <c r="Q43" i="10"/>
  <c r="G44" i="10"/>
  <c r="N44" i="10"/>
  <c r="O44" i="10"/>
  <c r="P44" i="10"/>
  <c r="Q44" i="10"/>
  <c r="G45" i="10"/>
  <c r="N45" i="10"/>
  <c r="O45" i="10"/>
  <c r="P45" i="10"/>
  <c r="Q45" i="10"/>
  <c r="G46" i="10"/>
  <c r="N46" i="10"/>
  <c r="O46" i="10"/>
  <c r="P46" i="10"/>
  <c r="Q46" i="10"/>
  <c r="G47" i="10"/>
  <c r="N47" i="10"/>
  <c r="O47" i="10"/>
  <c r="P47" i="10"/>
  <c r="Q47" i="10"/>
  <c r="G48" i="10"/>
  <c r="N48" i="10"/>
  <c r="O48" i="10"/>
  <c r="P48" i="10"/>
  <c r="Q48" i="10"/>
  <c r="G49" i="10"/>
  <c r="N49" i="10"/>
  <c r="O49" i="10"/>
  <c r="P49" i="10"/>
  <c r="Q49" i="10"/>
  <c r="G50" i="10"/>
  <c r="N50" i="10"/>
  <c r="O50" i="10"/>
  <c r="P50" i="10"/>
  <c r="Q50" i="10"/>
  <c r="G51" i="10"/>
  <c r="N51" i="10"/>
  <c r="O51" i="10"/>
  <c r="P51" i="10"/>
  <c r="Q51" i="10"/>
  <c r="G52" i="10"/>
  <c r="N52" i="10"/>
  <c r="O52" i="10"/>
  <c r="P52" i="10"/>
  <c r="Q52" i="10"/>
  <c r="G53" i="10"/>
  <c r="N53" i="10"/>
  <c r="O53" i="10"/>
  <c r="P53" i="10"/>
  <c r="Q53" i="10"/>
  <c r="G54" i="10"/>
  <c r="N54" i="10"/>
  <c r="O54" i="10"/>
  <c r="P54" i="10"/>
  <c r="Q54" i="10"/>
  <c r="G55" i="10"/>
  <c r="N55" i="10"/>
  <c r="O55" i="10"/>
  <c r="P55" i="10"/>
  <c r="Q55" i="10"/>
  <c r="G56" i="10"/>
  <c r="N56" i="10"/>
  <c r="O56" i="10"/>
  <c r="P56" i="10"/>
  <c r="Q56" i="10"/>
  <c r="G57" i="10"/>
  <c r="N57" i="10"/>
  <c r="O57" i="10"/>
  <c r="P57" i="10"/>
  <c r="Q57" i="10"/>
  <c r="G58" i="10"/>
  <c r="N58" i="10"/>
  <c r="O58" i="10"/>
  <c r="P58" i="10"/>
  <c r="Q58" i="10"/>
  <c r="G59" i="10"/>
  <c r="N59" i="10"/>
  <c r="O59" i="10"/>
  <c r="P59" i="10"/>
  <c r="Q59" i="10"/>
  <c r="G60" i="10"/>
  <c r="N60" i="10"/>
  <c r="O60" i="10"/>
  <c r="P60" i="10"/>
  <c r="Q60" i="10"/>
  <c r="G61" i="10"/>
  <c r="N61" i="10"/>
  <c r="O61" i="10"/>
  <c r="P61" i="10"/>
  <c r="Q61" i="10"/>
  <c r="G62" i="10"/>
  <c r="N62" i="10"/>
  <c r="O62" i="10"/>
  <c r="P62" i="10"/>
  <c r="Q62" i="10"/>
  <c r="G63" i="10"/>
  <c r="N63" i="10"/>
  <c r="O63" i="10"/>
  <c r="P63" i="10"/>
  <c r="Q63" i="10"/>
  <c r="G64" i="10"/>
  <c r="N64" i="10"/>
  <c r="O64" i="10"/>
  <c r="P64" i="10"/>
  <c r="Q64" i="10"/>
  <c r="G65" i="10"/>
  <c r="N65" i="10"/>
  <c r="O65" i="10"/>
  <c r="P65" i="10"/>
  <c r="Q65" i="10"/>
  <c r="G66" i="10"/>
  <c r="N66" i="10"/>
  <c r="O66" i="10"/>
  <c r="P66" i="10"/>
  <c r="Q66" i="10"/>
  <c r="G67" i="10"/>
  <c r="N67" i="10"/>
  <c r="O67" i="10"/>
  <c r="P67" i="10"/>
  <c r="Q67" i="10"/>
  <c r="G68" i="10"/>
  <c r="N68" i="10"/>
  <c r="O68" i="10"/>
  <c r="P68" i="10"/>
  <c r="Q68" i="10"/>
  <c r="G69" i="10"/>
  <c r="N69" i="10"/>
  <c r="O69" i="10"/>
  <c r="P69" i="10"/>
  <c r="Q69" i="10"/>
  <c r="G70" i="10"/>
  <c r="N70" i="10"/>
  <c r="O70" i="10"/>
  <c r="P70" i="10"/>
  <c r="Q70" i="10"/>
  <c r="G71" i="10"/>
  <c r="N71" i="10"/>
  <c r="O71" i="10"/>
  <c r="P71" i="10"/>
  <c r="Q71" i="10"/>
  <c r="G72" i="10"/>
  <c r="N72" i="10"/>
  <c r="O72" i="10"/>
  <c r="P72" i="10"/>
  <c r="Q72" i="10"/>
  <c r="G73" i="10"/>
  <c r="N73" i="10"/>
  <c r="O73" i="10"/>
  <c r="P73" i="10"/>
  <c r="Q73" i="10"/>
  <c r="G74" i="10"/>
  <c r="N74" i="10"/>
  <c r="O74" i="10"/>
  <c r="P74" i="10"/>
  <c r="Q74" i="10"/>
  <c r="G75" i="10"/>
  <c r="N75" i="10"/>
  <c r="O75" i="10"/>
  <c r="P75" i="10"/>
  <c r="Q75" i="10"/>
  <c r="G76" i="10"/>
  <c r="N76" i="10"/>
  <c r="O76" i="10"/>
  <c r="P76" i="10"/>
  <c r="Q76" i="10"/>
  <c r="G77" i="10"/>
  <c r="N77" i="10"/>
  <c r="O77" i="10"/>
  <c r="P77" i="10"/>
  <c r="Q77" i="10"/>
  <c r="G78" i="10"/>
  <c r="N78" i="10"/>
  <c r="O78" i="10"/>
  <c r="P78" i="10"/>
  <c r="Q78" i="10"/>
  <c r="G79" i="10"/>
  <c r="N79" i="10"/>
  <c r="O79" i="10"/>
  <c r="P79" i="10"/>
  <c r="Q79" i="10"/>
  <c r="G80" i="10"/>
  <c r="N80" i="10"/>
  <c r="O80" i="10"/>
  <c r="P80" i="10"/>
  <c r="Q80" i="10"/>
  <c r="G81" i="10"/>
  <c r="N81" i="10"/>
  <c r="O81" i="10"/>
  <c r="P81" i="10"/>
  <c r="Q81" i="10"/>
  <c r="G82" i="10"/>
  <c r="N82" i="10"/>
  <c r="O82" i="10"/>
  <c r="P82" i="10"/>
  <c r="Q82" i="10"/>
  <c r="G83" i="10"/>
  <c r="N83" i="10"/>
  <c r="O83" i="10"/>
  <c r="P83" i="10"/>
  <c r="Q83" i="10"/>
  <c r="G84" i="10"/>
  <c r="N84" i="10"/>
  <c r="O84" i="10"/>
  <c r="P84" i="10"/>
  <c r="Q84" i="10"/>
  <c r="G85" i="10"/>
  <c r="N85" i="10"/>
  <c r="O85" i="10"/>
  <c r="P85" i="10"/>
  <c r="Q85" i="10"/>
  <c r="G86" i="10"/>
  <c r="N86" i="10"/>
  <c r="O86" i="10"/>
  <c r="P86" i="10"/>
  <c r="Q86" i="10"/>
  <c r="G87" i="10"/>
  <c r="N87" i="10"/>
  <c r="O87" i="10"/>
  <c r="P87" i="10"/>
  <c r="Q87" i="10"/>
  <c r="G88" i="10"/>
  <c r="N88" i="10"/>
  <c r="O88" i="10"/>
  <c r="P88" i="10"/>
  <c r="Q88" i="10"/>
  <c r="G89" i="10"/>
  <c r="N89" i="10"/>
  <c r="O89" i="10"/>
  <c r="P89" i="10"/>
  <c r="Q89" i="10"/>
  <c r="G90" i="10"/>
  <c r="N90" i="10"/>
  <c r="O90" i="10"/>
  <c r="P90" i="10"/>
  <c r="Q90" i="10"/>
  <c r="G91" i="10"/>
  <c r="N91" i="10"/>
  <c r="O91" i="10"/>
  <c r="P91" i="10"/>
  <c r="Q91" i="10"/>
  <c r="G92" i="10"/>
  <c r="N92" i="10"/>
  <c r="O92" i="10"/>
  <c r="P92" i="10"/>
  <c r="Q92" i="10"/>
  <c r="G93" i="10"/>
  <c r="N93" i="10"/>
  <c r="O93" i="10"/>
  <c r="P93" i="10"/>
  <c r="Q93" i="10"/>
  <c r="G94" i="10"/>
  <c r="N94" i="10"/>
  <c r="O94" i="10"/>
  <c r="P94" i="10"/>
  <c r="Q94" i="10"/>
  <c r="G95" i="10"/>
  <c r="N95" i="10"/>
  <c r="O95" i="10"/>
  <c r="P95" i="10"/>
  <c r="Q95" i="10"/>
  <c r="G96" i="10"/>
  <c r="N96" i="10"/>
  <c r="O96" i="10"/>
  <c r="P96" i="10"/>
  <c r="Q96" i="10"/>
  <c r="G97" i="10"/>
  <c r="N97" i="10"/>
  <c r="O97" i="10"/>
  <c r="P97" i="10"/>
  <c r="Q97" i="10"/>
  <c r="G98" i="10"/>
  <c r="N98" i="10"/>
  <c r="O98" i="10"/>
  <c r="P98" i="10"/>
  <c r="Q98" i="10"/>
  <c r="G99" i="10"/>
  <c r="N99" i="10"/>
  <c r="O99" i="10"/>
  <c r="P99" i="10"/>
  <c r="Q99" i="10"/>
  <c r="G100" i="10"/>
  <c r="N100" i="10"/>
  <c r="O100" i="10"/>
  <c r="P100" i="10"/>
  <c r="Q100" i="10"/>
  <c r="G101" i="10"/>
  <c r="N101" i="10"/>
  <c r="O101" i="10"/>
  <c r="P101" i="10"/>
  <c r="Q101" i="10"/>
  <c r="G102" i="10"/>
  <c r="N102" i="10"/>
  <c r="O102" i="10"/>
  <c r="P102" i="10"/>
  <c r="Q102" i="10"/>
  <c r="G103" i="10"/>
  <c r="N103" i="10"/>
  <c r="O103" i="10"/>
  <c r="P103" i="10"/>
  <c r="Q103" i="10"/>
  <c r="G104" i="10"/>
  <c r="N104" i="10"/>
  <c r="O104" i="10"/>
  <c r="P104" i="10"/>
  <c r="Q104" i="10"/>
  <c r="G105" i="10"/>
  <c r="N105" i="10"/>
  <c r="O105" i="10"/>
  <c r="P105" i="10"/>
  <c r="Q105" i="10"/>
  <c r="G106" i="10"/>
  <c r="N106" i="10"/>
  <c r="O106" i="10"/>
  <c r="P106" i="10"/>
  <c r="Q106" i="10"/>
  <c r="G107" i="10"/>
  <c r="N107" i="10"/>
  <c r="O107" i="10"/>
  <c r="P107" i="10"/>
  <c r="Q107" i="10"/>
  <c r="G108" i="10"/>
  <c r="N108" i="10"/>
  <c r="O108" i="10"/>
  <c r="P108" i="10"/>
  <c r="Q108" i="10"/>
  <c r="G109" i="10"/>
  <c r="N109" i="10"/>
  <c r="O109" i="10"/>
  <c r="P109" i="10"/>
  <c r="Q109" i="10"/>
  <c r="G110" i="10"/>
  <c r="N110" i="10"/>
  <c r="O110" i="10"/>
  <c r="P110" i="10"/>
  <c r="Q110" i="10"/>
  <c r="G111" i="10"/>
  <c r="N111" i="10"/>
  <c r="O111" i="10"/>
  <c r="P111" i="10"/>
  <c r="Q111" i="10"/>
  <c r="G112" i="10"/>
  <c r="N112" i="10"/>
  <c r="O112" i="10"/>
  <c r="P112" i="10"/>
  <c r="Q112" i="10"/>
  <c r="G113" i="10"/>
  <c r="N113" i="10"/>
  <c r="O113" i="10"/>
  <c r="P113" i="10"/>
  <c r="Q113" i="10"/>
  <c r="G114" i="10"/>
  <c r="N114" i="10"/>
  <c r="O114" i="10"/>
  <c r="P114" i="10"/>
  <c r="Q114" i="10"/>
  <c r="G115" i="10"/>
  <c r="N115" i="10"/>
  <c r="O115" i="10"/>
  <c r="P115" i="10"/>
  <c r="Q115" i="10"/>
  <c r="G116" i="10"/>
  <c r="N116" i="10"/>
  <c r="O116" i="10"/>
  <c r="P116" i="10"/>
  <c r="Q116" i="10"/>
  <c r="G117" i="10"/>
  <c r="N117" i="10"/>
  <c r="O117" i="10"/>
  <c r="P117" i="10"/>
  <c r="Q117" i="10"/>
  <c r="G118" i="10"/>
  <c r="N118" i="10"/>
  <c r="O118" i="10"/>
  <c r="P118" i="10"/>
  <c r="Q118" i="10"/>
  <c r="G119" i="10"/>
  <c r="N119" i="10"/>
  <c r="O119" i="10"/>
  <c r="P119" i="10"/>
  <c r="Q119" i="10"/>
  <c r="G120" i="10"/>
  <c r="N120" i="10"/>
  <c r="O120" i="10"/>
  <c r="P120" i="10"/>
  <c r="Q120" i="10"/>
  <c r="G121" i="10"/>
  <c r="N121" i="10"/>
  <c r="O121" i="10"/>
  <c r="P121" i="10"/>
  <c r="Q121" i="10"/>
  <c r="G122" i="10"/>
  <c r="N122" i="10"/>
  <c r="O122" i="10"/>
  <c r="P122" i="10"/>
  <c r="Q122" i="10"/>
  <c r="G123" i="10"/>
  <c r="N123" i="10"/>
  <c r="O123" i="10"/>
  <c r="P123" i="10"/>
  <c r="Q123" i="10"/>
  <c r="G124" i="10"/>
  <c r="N124" i="10"/>
  <c r="O124" i="10"/>
  <c r="P124" i="10"/>
  <c r="Q124" i="10"/>
  <c r="G125" i="10"/>
  <c r="N125" i="10"/>
  <c r="O125" i="10"/>
  <c r="P125" i="10"/>
  <c r="Q125" i="10"/>
  <c r="G126" i="10"/>
  <c r="N126" i="10"/>
  <c r="O126" i="10"/>
  <c r="P126" i="10"/>
  <c r="Q126" i="10"/>
  <c r="G127" i="10"/>
  <c r="N127" i="10"/>
  <c r="O127" i="10"/>
  <c r="P127" i="10"/>
  <c r="Q127" i="10"/>
  <c r="G128" i="10"/>
  <c r="N128" i="10"/>
  <c r="O128" i="10"/>
  <c r="P128" i="10"/>
  <c r="Q128" i="10"/>
  <c r="G129" i="10"/>
  <c r="N129" i="10"/>
  <c r="O129" i="10"/>
  <c r="P129" i="10"/>
  <c r="Q129" i="10"/>
  <c r="G130" i="10"/>
  <c r="N130" i="10"/>
  <c r="O130" i="10"/>
  <c r="P130" i="10"/>
  <c r="Q130" i="10"/>
  <c r="G131" i="10"/>
  <c r="N131" i="10"/>
  <c r="O131" i="10"/>
  <c r="P131" i="10"/>
  <c r="Q131" i="10"/>
  <c r="G132" i="10"/>
  <c r="N132" i="10"/>
  <c r="O132" i="10"/>
  <c r="P132" i="10"/>
  <c r="Q132" i="10"/>
  <c r="G133" i="10"/>
  <c r="N133" i="10"/>
  <c r="O133" i="10"/>
  <c r="P133" i="10"/>
  <c r="Q133" i="10"/>
  <c r="G134" i="10"/>
  <c r="N134" i="10"/>
  <c r="O134" i="10"/>
  <c r="P134" i="10"/>
  <c r="Q134" i="10"/>
  <c r="G135" i="10"/>
  <c r="N135" i="10"/>
  <c r="O135" i="10"/>
  <c r="P135" i="10"/>
  <c r="Q135" i="10"/>
  <c r="G136" i="10"/>
  <c r="N136" i="10"/>
  <c r="O136" i="10"/>
  <c r="P136" i="10"/>
  <c r="Q136" i="10"/>
  <c r="G137" i="10"/>
  <c r="N137" i="10"/>
  <c r="O137" i="10"/>
  <c r="P137" i="10"/>
  <c r="Q137" i="10"/>
  <c r="G138" i="10"/>
  <c r="N138" i="10"/>
  <c r="O138" i="10"/>
  <c r="P138" i="10"/>
  <c r="Q138" i="10"/>
  <c r="G139" i="10"/>
  <c r="N139" i="10"/>
  <c r="O139" i="10"/>
  <c r="P139" i="10"/>
  <c r="Q139" i="10"/>
  <c r="G140" i="10"/>
  <c r="N140" i="10"/>
  <c r="O140" i="10"/>
  <c r="P140" i="10"/>
  <c r="Q140" i="10"/>
  <c r="G141" i="10"/>
  <c r="N141" i="10"/>
  <c r="O141" i="10"/>
  <c r="P141" i="10"/>
  <c r="Q141" i="10"/>
  <c r="G142" i="10"/>
  <c r="N142" i="10"/>
  <c r="O142" i="10"/>
  <c r="P142" i="10"/>
  <c r="Q142" i="10"/>
  <c r="G143" i="10"/>
  <c r="N143" i="10"/>
  <c r="O143" i="10"/>
  <c r="P143" i="10"/>
  <c r="Q143" i="10"/>
  <c r="G144" i="10"/>
  <c r="N144" i="10"/>
  <c r="O144" i="10"/>
  <c r="P144" i="10"/>
  <c r="Q144" i="10"/>
  <c r="G145" i="10"/>
  <c r="N145" i="10"/>
  <c r="O145" i="10"/>
  <c r="P145" i="10"/>
  <c r="Q145" i="10"/>
  <c r="G146" i="10"/>
  <c r="N146" i="10"/>
  <c r="O146" i="10"/>
  <c r="P146" i="10"/>
  <c r="Q146" i="10"/>
  <c r="G147" i="10"/>
  <c r="N147" i="10"/>
  <c r="O147" i="10"/>
  <c r="P147" i="10"/>
  <c r="Q147" i="10"/>
  <c r="G148" i="10"/>
  <c r="N148" i="10"/>
  <c r="O148" i="10"/>
  <c r="P148" i="10"/>
  <c r="Q148" i="10"/>
  <c r="G149" i="10"/>
  <c r="N149" i="10"/>
  <c r="O149" i="10"/>
  <c r="P149" i="10"/>
  <c r="Q149" i="10"/>
  <c r="G150" i="10"/>
  <c r="N150" i="10"/>
  <c r="O150" i="10"/>
  <c r="P150" i="10"/>
  <c r="Q150" i="10"/>
  <c r="G151" i="10"/>
  <c r="N151" i="10"/>
  <c r="O151" i="10"/>
  <c r="P151" i="10"/>
  <c r="Q151" i="10"/>
  <c r="G152" i="10"/>
  <c r="N152" i="10"/>
  <c r="O152" i="10"/>
  <c r="P152" i="10"/>
  <c r="Q152" i="10"/>
  <c r="G153" i="10"/>
  <c r="N153" i="10"/>
  <c r="O153" i="10"/>
  <c r="P153" i="10"/>
  <c r="Q153" i="10"/>
  <c r="G154" i="10"/>
  <c r="N154" i="10"/>
  <c r="O154" i="10"/>
  <c r="P154" i="10"/>
  <c r="Q154" i="10"/>
  <c r="G155" i="10"/>
  <c r="N155" i="10"/>
  <c r="O155" i="10"/>
  <c r="P155" i="10"/>
  <c r="Q155" i="10"/>
  <c r="G156" i="10"/>
  <c r="N156" i="10"/>
  <c r="O156" i="10"/>
  <c r="P156" i="10"/>
  <c r="Q156" i="10"/>
  <c r="N7" i="10"/>
  <c r="O7" i="10"/>
  <c r="P7" i="10"/>
  <c r="Q7" i="10"/>
  <c r="G7" i="10"/>
  <c r="C8" i="10"/>
  <c r="D8" i="10"/>
  <c r="E8" i="10"/>
  <c r="F8" i="10"/>
  <c r="C9" i="10"/>
  <c r="D9" i="10"/>
  <c r="E9" i="10"/>
  <c r="F9" i="10"/>
  <c r="C10" i="10"/>
  <c r="D10" i="10"/>
  <c r="E10" i="10"/>
  <c r="F10" i="10"/>
  <c r="C11" i="10"/>
  <c r="D11" i="10"/>
  <c r="E11" i="10"/>
  <c r="F11" i="10"/>
  <c r="C12" i="10"/>
  <c r="D12" i="10"/>
  <c r="E12" i="10"/>
  <c r="F12" i="10"/>
  <c r="C13" i="10"/>
  <c r="D13" i="10"/>
  <c r="E13" i="10"/>
  <c r="F13" i="10"/>
  <c r="C14" i="10"/>
  <c r="D14" i="10"/>
  <c r="E14" i="10"/>
  <c r="F14" i="10"/>
  <c r="C15" i="10"/>
  <c r="D15" i="10"/>
  <c r="E15" i="10"/>
  <c r="F15" i="10"/>
  <c r="C16" i="10"/>
  <c r="D16" i="10"/>
  <c r="E16" i="10"/>
  <c r="F16" i="10"/>
  <c r="C17" i="10"/>
  <c r="D17" i="10"/>
  <c r="E17" i="10"/>
  <c r="F17" i="10"/>
  <c r="C18" i="10"/>
  <c r="D18" i="10"/>
  <c r="E18" i="10"/>
  <c r="F18" i="10"/>
  <c r="C19" i="10"/>
  <c r="D19" i="10"/>
  <c r="E19" i="10"/>
  <c r="F19" i="10"/>
  <c r="C20" i="10"/>
  <c r="D20" i="10"/>
  <c r="E20" i="10"/>
  <c r="F20" i="10"/>
  <c r="C21" i="10"/>
  <c r="D21" i="10"/>
  <c r="E21" i="10"/>
  <c r="F21" i="10"/>
  <c r="C22" i="10"/>
  <c r="D22" i="10"/>
  <c r="E22" i="10"/>
  <c r="F22" i="10"/>
  <c r="C23" i="10"/>
  <c r="D23" i="10"/>
  <c r="E23" i="10"/>
  <c r="F23" i="10"/>
  <c r="C24" i="10"/>
  <c r="D24" i="10"/>
  <c r="E24" i="10"/>
  <c r="F24" i="10"/>
  <c r="C25" i="10"/>
  <c r="D25" i="10"/>
  <c r="E25" i="10"/>
  <c r="F25" i="10"/>
  <c r="C26" i="10"/>
  <c r="D26" i="10"/>
  <c r="E26" i="10"/>
  <c r="F26" i="10"/>
  <c r="C27" i="10"/>
  <c r="D27" i="10"/>
  <c r="E27" i="10"/>
  <c r="F27" i="10"/>
  <c r="C28" i="10"/>
  <c r="D28" i="10"/>
  <c r="E28" i="10"/>
  <c r="F28" i="10"/>
  <c r="C29" i="10"/>
  <c r="D29" i="10"/>
  <c r="E29" i="10"/>
  <c r="F29" i="10"/>
  <c r="C30" i="10"/>
  <c r="D30" i="10"/>
  <c r="E30" i="10"/>
  <c r="F30" i="10"/>
  <c r="C31" i="10"/>
  <c r="D31" i="10"/>
  <c r="E31" i="10"/>
  <c r="F31" i="10"/>
  <c r="C32" i="10"/>
  <c r="D32" i="10"/>
  <c r="E32" i="10"/>
  <c r="F32" i="10"/>
  <c r="C33" i="10"/>
  <c r="D33" i="10"/>
  <c r="E33" i="10"/>
  <c r="F33" i="10"/>
  <c r="C34" i="10"/>
  <c r="D34" i="10"/>
  <c r="E34" i="10"/>
  <c r="F34" i="10"/>
  <c r="C35" i="10"/>
  <c r="D35" i="10"/>
  <c r="E35" i="10"/>
  <c r="F35" i="10"/>
  <c r="C36" i="10"/>
  <c r="D36" i="10"/>
  <c r="E36" i="10"/>
  <c r="F36" i="10"/>
  <c r="C37" i="10"/>
  <c r="D37" i="10"/>
  <c r="E37" i="10"/>
  <c r="F37" i="10"/>
  <c r="C38" i="10"/>
  <c r="D38" i="10"/>
  <c r="E38" i="10"/>
  <c r="F38" i="10"/>
  <c r="C39" i="10"/>
  <c r="D39" i="10"/>
  <c r="E39" i="10"/>
  <c r="F39" i="10"/>
  <c r="C40" i="10"/>
  <c r="D40" i="10"/>
  <c r="E40" i="10"/>
  <c r="F40" i="10"/>
  <c r="C41" i="10"/>
  <c r="D41" i="10"/>
  <c r="E41" i="10"/>
  <c r="F41" i="10"/>
  <c r="C42" i="10"/>
  <c r="D42" i="10"/>
  <c r="E42" i="10"/>
  <c r="F42" i="10"/>
  <c r="C43" i="10"/>
  <c r="D43" i="10"/>
  <c r="E43" i="10"/>
  <c r="F43" i="10"/>
  <c r="C44" i="10"/>
  <c r="D44" i="10"/>
  <c r="E44" i="10"/>
  <c r="F44" i="10"/>
  <c r="C45" i="10"/>
  <c r="D45" i="10"/>
  <c r="E45" i="10"/>
  <c r="F45" i="10"/>
  <c r="C46" i="10"/>
  <c r="D46" i="10"/>
  <c r="E46" i="10"/>
  <c r="F46" i="10"/>
  <c r="C47" i="10"/>
  <c r="D47" i="10"/>
  <c r="E47" i="10"/>
  <c r="F47" i="10"/>
  <c r="C48" i="10"/>
  <c r="D48" i="10"/>
  <c r="E48" i="10"/>
  <c r="F48" i="10"/>
  <c r="C49" i="10"/>
  <c r="D49" i="10"/>
  <c r="E49" i="10"/>
  <c r="F49" i="10"/>
  <c r="C50" i="10"/>
  <c r="D50" i="10"/>
  <c r="E50" i="10"/>
  <c r="F50" i="10"/>
  <c r="C51" i="10"/>
  <c r="D51" i="10"/>
  <c r="E51" i="10"/>
  <c r="F51" i="10"/>
  <c r="C52" i="10"/>
  <c r="D52" i="10"/>
  <c r="E52" i="10"/>
  <c r="F52" i="10"/>
  <c r="C53" i="10"/>
  <c r="D53" i="10"/>
  <c r="E53" i="10"/>
  <c r="F53" i="10"/>
  <c r="C54" i="10"/>
  <c r="D54" i="10"/>
  <c r="E54" i="10"/>
  <c r="F54" i="10"/>
  <c r="C55" i="10"/>
  <c r="D55" i="10"/>
  <c r="E55" i="10"/>
  <c r="F55" i="10"/>
  <c r="C56" i="10"/>
  <c r="D56" i="10"/>
  <c r="E56" i="10"/>
  <c r="F56" i="10"/>
  <c r="C57" i="10"/>
  <c r="D57" i="10"/>
  <c r="E57" i="10"/>
  <c r="F57" i="10"/>
  <c r="C58" i="10"/>
  <c r="D58" i="10"/>
  <c r="E58" i="10"/>
  <c r="F58" i="10"/>
  <c r="C59" i="10"/>
  <c r="D59" i="10"/>
  <c r="E59" i="10"/>
  <c r="F59" i="10"/>
  <c r="C60" i="10"/>
  <c r="D60" i="10"/>
  <c r="E60" i="10"/>
  <c r="F60" i="10"/>
  <c r="C61" i="10"/>
  <c r="D61" i="10"/>
  <c r="E61" i="10"/>
  <c r="F61" i="10"/>
  <c r="C62" i="10"/>
  <c r="D62" i="10"/>
  <c r="E62" i="10"/>
  <c r="F62" i="10"/>
  <c r="C63" i="10"/>
  <c r="D63" i="10"/>
  <c r="E63" i="10"/>
  <c r="F63" i="10"/>
  <c r="C64" i="10"/>
  <c r="D64" i="10"/>
  <c r="E64" i="10"/>
  <c r="F64" i="10"/>
  <c r="C65" i="10"/>
  <c r="D65" i="10"/>
  <c r="E65" i="10"/>
  <c r="F65" i="10"/>
  <c r="C66" i="10"/>
  <c r="D66" i="10"/>
  <c r="E66" i="10"/>
  <c r="F66" i="10"/>
  <c r="C67" i="10"/>
  <c r="D67" i="10"/>
  <c r="E67" i="10"/>
  <c r="F67" i="10"/>
  <c r="C68" i="10"/>
  <c r="D68" i="10"/>
  <c r="E68" i="10"/>
  <c r="F68" i="10"/>
  <c r="C69" i="10"/>
  <c r="D69" i="10"/>
  <c r="E69" i="10"/>
  <c r="F69" i="10"/>
  <c r="C70" i="10"/>
  <c r="D70" i="10"/>
  <c r="E70" i="10"/>
  <c r="F70" i="10"/>
  <c r="C71" i="10"/>
  <c r="D71" i="10"/>
  <c r="E71" i="10"/>
  <c r="F71" i="10"/>
  <c r="C72" i="10"/>
  <c r="D72" i="10"/>
  <c r="E72" i="10"/>
  <c r="F72" i="10"/>
  <c r="C73" i="10"/>
  <c r="D73" i="10"/>
  <c r="E73" i="10"/>
  <c r="F73" i="10"/>
  <c r="C74" i="10"/>
  <c r="D74" i="10"/>
  <c r="E74" i="10"/>
  <c r="F74" i="10"/>
  <c r="C75" i="10"/>
  <c r="D75" i="10"/>
  <c r="E75" i="10"/>
  <c r="F75" i="10"/>
  <c r="C76" i="10"/>
  <c r="D76" i="10"/>
  <c r="E76" i="10"/>
  <c r="F76" i="10"/>
  <c r="C77" i="10"/>
  <c r="D77" i="10"/>
  <c r="E77" i="10"/>
  <c r="F77" i="10"/>
  <c r="C78" i="10"/>
  <c r="D78" i="10"/>
  <c r="E78" i="10"/>
  <c r="F78" i="10"/>
  <c r="C79" i="10"/>
  <c r="D79" i="10"/>
  <c r="E79" i="10"/>
  <c r="F79" i="10"/>
  <c r="C80" i="10"/>
  <c r="D80" i="10"/>
  <c r="E80" i="10"/>
  <c r="F80" i="10"/>
  <c r="C81" i="10"/>
  <c r="D81" i="10"/>
  <c r="E81" i="10"/>
  <c r="F81" i="10"/>
  <c r="C82" i="10"/>
  <c r="D82" i="10"/>
  <c r="E82" i="10"/>
  <c r="F82" i="10"/>
  <c r="C83" i="10"/>
  <c r="D83" i="10"/>
  <c r="E83" i="10"/>
  <c r="F83" i="10"/>
  <c r="C84" i="10"/>
  <c r="D84" i="10"/>
  <c r="E84" i="10"/>
  <c r="F84" i="10"/>
  <c r="C85" i="10"/>
  <c r="D85" i="10"/>
  <c r="E85" i="10"/>
  <c r="F85" i="10"/>
  <c r="C86" i="10"/>
  <c r="D86" i="10"/>
  <c r="E86" i="10"/>
  <c r="F86" i="10"/>
  <c r="C87" i="10"/>
  <c r="D87" i="10"/>
  <c r="E87" i="10"/>
  <c r="F87" i="10"/>
  <c r="C88" i="10"/>
  <c r="D88" i="10"/>
  <c r="E88" i="10"/>
  <c r="F88" i="10"/>
  <c r="C89" i="10"/>
  <c r="D89" i="10"/>
  <c r="E89" i="10"/>
  <c r="F89" i="10"/>
  <c r="C90" i="10"/>
  <c r="D90" i="10"/>
  <c r="E90" i="10"/>
  <c r="F90" i="10"/>
  <c r="C91" i="10"/>
  <c r="D91" i="10"/>
  <c r="E91" i="10"/>
  <c r="F91" i="10"/>
  <c r="C92" i="10"/>
  <c r="D92" i="10"/>
  <c r="E92" i="10"/>
  <c r="F92" i="10"/>
  <c r="C93" i="10"/>
  <c r="D93" i="10"/>
  <c r="E93" i="10"/>
  <c r="F93" i="10"/>
  <c r="C94" i="10"/>
  <c r="D94" i="10"/>
  <c r="E94" i="10"/>
  <c r="F94" i="10"/>
  <c r="C95" i="10"/>
  <c r="D95" i="10"/>
  <c r="E95" i="10"/>
  <c r="F95" i="10"/>
  <c r="C96" i="10"/>
  <c r="D96" i="10"/>
  <c r="E96" i="10"/>
  <c r="F96" i="10"/>
  <c r="C97" i="10"/>
  <c r="D97" i="10"/>
  <c r="E97" i="10"/>
  <c r="F97" i="10"/>
  <c r="C98" i="10"/>
  <c r="D98" i="10"/>
  <c r="E98" i="10"/>
  <c r="F98" i="10"/>
  <c r="C99" i="10"/>
  <c r="D99" i="10"/>
  <c r="E99" i="10"/>
  <c r="F99" i="10"/>
  <c r="C100" i="10"/>
  <c r="D100" i="10"/>
  <c r="E100" i="10"/>
  <c r="F100" i="10"/>
  <c r="C101" i="10"/>
  <c r="D101" i="10"/>
  <c r="E101" i="10"/>
  <c r="F101" i="10"/>
  <c r="C102" i="10"/>
  <c r="D102" i="10"/>
  <c r="E102" i="10"/>
  <c r="F102" i="10"/>
  <c r="C103" i="10"/>
  <c r="D103" i="10"/>
  <c r="E103" i="10"/>
  <c r="F103" i="10"/>
  <c r="C104" i="10"/>
  <c r="D104" i="10"/>
  <c r="E104" i="10"/>
  <c r="F104" i="10"/>
  <c r="C105" i="10"/>
  <c r="D105" i="10"/>
  <c r="E105" i="10"/>
  <c r="F105" i="10"/>
  <c r="C106" i="10"/>
  <c r="D106" i="10"/>
  <c r="E106" i="10"/>
  <c r="F106" i="10"/>
  <c r="C107" i="10"/>
  <c r="D107" i="10"/>
  <c r="E107" i="10"/>
  <c r="F107" i="10"/>
  <c r="C108" i="10"/>
  <c r="D108" i="10"/>
  <c r="E108" i="10"/>
  <c r="F108" i="10"/>
  <c r="C109" i="10"/>
  <c r="D109" i="10"/>
  <c r="E109" i="10"/>
  <c r="F109" i="10"/>
  <c r="C110" i="10"/>
  <c r="D110" i="10"/>
  <c r="E110" i="10"/>
  <c r="F110" i="10"/>
  <c r="C111" i="10"/>
  <c r="D111" i="10"/>
  <c r="E111" i="10"/>
  <c r="F111" i="10"/>
  <c r="C112" i="10"/>
  <c r="D112" i="10"/>
  <c r="E112" i="10"/>
  <c r="F112" i="10"/>
  <c r="C113" i="10"/>
  <c r="D113" i="10"/>
  <c r="E113" i="10"/>
  <c r="F113" i="10"/>
  <c r="C114" i="10"/>
  <c r="D114" i="10"/>
  <c r="E114" i="10"/>
  <c r="F114" i="10"/>
  <c r="C115" i="10"/>
  <c r="D115" i="10"/>
  <c r="E115" i="10"/>
  <c r="F115" i="10"/>
  <c r="C116" i="10"/>
  <c r="D116" i="10"/>
  <c r="E116" i="10"/>
  <c r="F116" i="10"/>
  <c r="C117" i="10"/>
  <c r="D117" i="10"/>
  <c r="E117" i="10"/>
  <c r="F117" i="10"/>
  <c r="C118" i="10"/>
  <c r="D118" i="10"/>
  <c r="E118" i="10"/>
  <c r="F118" i="10"/>
  <c r="C119" i="10"/>
  <c r="D119" i="10"/>
  <c r="E119" i="10"/>
  <c r="F119" i="10"/>
  <c r="C120" i="10"/>
  <c r="D120" i="10"/>
  <c r="E120" i="10"/>
  <c r="F120" i="10"/>
  <c r="C121" i="10"/>
  <c r="D121" i="10"/>
  <c r="E121" i="10"/>
  <c r="F121" i="10"/>
  <c r="C122" i="10"/>
  <c r="D122" i="10"/>
  <c r="E122" i="10"/>
  <c r="F122" i="10"/>
  <c r="C123" i="10"/>
  <c r="D123" i="10"/>
  <c r="E123" i="10"/>
  <c r="F123" i="10"/>
  <c r="C124" i="10"/>
  <c r="D124" i="10"/>
  <c r="E124" i="10"/>
  <c r="F124" i="10"/>
  <c r="C125" i="10"/>
  <c r="D125" i="10"/>
  <c r="E125" i="10"/>
  <c r="F125" i="10"/>
  <c r="C126" i="10"/>
  <c r="D126" i="10"/>
  <c r="E126" i="10"/>
  <c r="F126" i="10"/>
  <c r="C127" i="10"/>
  <c r="D127" i="10"/>
  <c r="E127" i="10"/>
  <c r="F127" i="10"/>
  <c r="C128" i="10"/>
  <c r="D128" i="10"/>
  <c r="E128" i="10"/>
  <c r="F128" i="10"/>
  <c r="C129" i="10"/>
  <c r="D129" i="10"/>
  <c r="E129" i="10"/>
  <c r="F129" i="10"/>
  <c r="C130" i="10"/>
  <c r="D130" i="10"/>
  <c r="E130" i="10"/>
  <c r="F130" i="10"/>
  <c r="C131" i="10"/>
  <c r="D131" i="10"/>
  <c r="E131" i="10"/>
  <c r="F131" i="10"/>
  <c r="C132" i="10"/>
  <c r="D132" i="10"/>
  <c r="E132" i="10"/>
  <c r="F132" i="10"/>
  <c r="C133" i="10"/>
  <c r="D133" i="10"/>
  <c r="E133" i="10"/>
  <c r="F133" i="10"/>
  <c r="C134" i="10"/>
  <c r="D134" i="10"/>
  <c r="E134" i="10"/>
  <c r="F134" i="10"/>
  <c r="C135" i="10"/>
  <c r="D135" i="10"/>
  <c r="E135" i="10"/>
  <c r="F135" i="10"/>
  <c r="C136" i="10"/>
  <c r="D136" i="10"/>
  <c r="E136" i="10"/>
  <c r="F136" i="10"/>
  <c r="C137" i="10"/>
  <c r="D137" i="10"/>
  <c r="E137" i="10"/>
  <c r="F137" i="10"/>
  <c r="C138" i="10"/>
  <c r="D138" i="10"/>
  <c r="E138" i="10"/>
  <c r="F138" i="10"/>
  <c r="C139" i="10"/>
  <c r="D139" i="10"/>
  <c r="E139" i="10"/>
  <c r="F139" i="10"/>
  <c r="C140" i="10"/>
  <c r="D140" i="10"/>
  <c r="E140" i="10"/>
  <c r="F140" i="10"/>
  <c r="C141" i="10"/>
  <c r="D141" i="10"/>
  <c r="E141" i="10"/>
  <c r="F141" i="10"/>
  <c r="C142" i="10"/>
  <c r="D142" i="10"/>
  <c r="E142" i="10"/>
  <c r="F142" i="10"/>
  <c r="C143" i="10"/>
  <c r="D143" i="10"/>
  <c r="E143" i="10"/>
  <c r="F143" i="10"/>
  <c r="C144" i="10"/>
  <c r="D144" i="10"/>
  <c r="E144" i="10"/>
  <c r="F144" i="10"/>
  <c r="C145" i="10"/>
  <c r="D145" i="10"/>
  <c r="E145" i="10"/>
  <c r="F145" i="10"/>
  <c r="C146" i="10"/>
  <c r="D146" i="10"/>
  <c r="E146" i="10"/>
  <c r="F146" i="10"/>
  <c r="C147" i="10"/>
  <c r="D147" i="10"/>
  <c r="E147" i="10"/>
  <c r="F147" i="10"/>
  <c r="C148" i="10"/>
  <c r="D148" i="10"/>
  <c r="E148" i="10"/>
  <c r="F148" i="10"/>
  <c r="C149" i="10"/>
  <c r="D149" i="10"/>
  <c r="E149" i="10"/>
  <c r="F149" i="10"/>
  <c r="C150" i="10"/>
  <c r="D150" i="10"/>
  <c r="E150" i="10"/>
  <c r="F150" i="10"/>
  <c r="C151" i="10"/>
  <c r="D151" i="10"/>
  <c r="E151" i="10"/>
  <c r="F151" i="10"/>
  <c r="C152" i="10"/>
  <c r="D152" i="10"/>
  <c r="E152" i="10"/>
  <c r="F152" i="10"/>
  <c r="C153" i="10"/>
  <c r="D153" i="10"/>
  <c r="E153" i="10"/>
  <c r="F153" i="10"/>
  <c r="C154" i="10"/>
  <c r="D154" i="10"/>
  <c r="E154" i="10"/>
  <c r="F154" i="10"/>
  <c r="C155" i="10"/>
  <c r="D155" i="10"/>
  <c r="E155" i="10"/>
  <c r="F155" i="10"/>
  <c r="C156" i="10"/>
  <c r="D156" i="10"/>
  <c r="E156" i="10"/>
  <c r="F156" i="10"/>
  <c r="D7" i="10"/>
  <c r="E7" i="10"/>
  <c r="F7" i="10"/>
  <c r="C7" i="10"/>
  <c r="AE13" i="35"/>
  <c r="AF13" i="35"/>
  <c r="AG13" i="35"/>
  <c r="AH13" i="35"/>
  <c r="AI13" i="35"/>
  <c r="AJ13" i="35"/>
  <c r="AK13" i="35"/>
  <c r="AL13" i="35"/>
  <c r="AM13" i="35"/>
  <c r="AE14" i="35"/>
  <c r="AF14" i="35"/>
  <c r="AG14" i="35"/>
  <c r="AH14" i="35"/>
  <c r="AI14" i="35"/>
  <c r="AJ14" i="35"/>
  <c r="AK14" i="35"/>
  <c r="AL14" i="35"/>
  <c r="AM14" i="35"/>
  <c r="AE15" i="35"/>
  <c r="AF15" i="35"/>
  <c r="AG15" i="35"/>
  <c r="AH15" i="35"/>
  <c r="AI15" i="35"/>
  <c r="AJ15" i="35"/>
  <c r="AK15" i="35"/>
  <c r="AL15" i="35"/>
  <c r="AM15" i="35"/>
  <c r="AE16" i="35"/>
  <c r="AF16" i="35"/>
  <c r="AG16" i="35"/>
  <c r="AH16" i="35"/>
  <c r="AI16" i="35"/>
  <c r="AJ16" i="35"/>
  <c r="AK16" i="35"/>
  <c r="AL16" i="35"/>
  <c r="AM16" i="35"/>
  <c r="AF12" i="35"/>
  <c r="AG12" i="35"/>
  <c r="AH12" i="35"/>
  <c r="AI12" i="35"/>
  <c r="AJ12" i="35"/>
  <c r="AK12" i="35"/>
  <c r="AL12" i="35"/>
  <c r="AM12" i="35"/>
  <c r="AE12" i="35"/>
  <c r="AE6" i="35"/>
  <c r="AF6" i="35"/>
  <c r="AG6" i="35"/>
  <c r="AH6" i="35"/>
  <c r="AE7" i="35"/>
  <c r="AF7" i="35"/>
  <c r="AG7" i="35"/>
  <c r="AH7" i="35"/>
  <c r="AF5" i="35"/>
  <c r="AG5" i="35"/>
  <c r="AH5" i="35"/>
  <c r="AE5" i="35"/>
  <c r="AE21" i="35"/>
  <c r="Z7" i="35"/>
  <c r="Z8" i="35"/>
  <c r="Z9" i="35"/>
  <c r="Z10" i="35"/>
  <c r="Z11" i="35"/>
  <c r="Z12" i="35"/>
  <c r="Z13" i="35"/>
  <c r="Z14" i="35"/>
  <c r="Z15" i="35"/>
  <c r="Z16" i="35"/>
  <c r="Z17" i="35"/>
  <c r="Z18" i="35"/>
  <c r="Z19" i="35"/>
  <c r="Z20" i="35"/>
  <c r="Z21" i="35"/>
  <c r="Z22" i="35"/>
  <c r="Z23" i="35"/>
  <c r="Z24" i="35"/>
  <c r="Z25" i="35"/>
  <c r="Z26" i="35"/>
  <c r="Z27" i="35"/>
  <c r="Z28" i="35"/>
  <c r="Z29" i="35"/>
  <c r="Z30" i="35"/>
  <c r="Z31" i="35"/>
  <c r="Z32" i="35"/>
  <c r="Z33" i="35"/>
  <c r="Z34" i="35"/>
  <c r="Z35" i="35"/>
  <c r="Z36" i="35"/>
  <c r="Z37" i="35"/>
  <c r="Z38" i="35"/>
  <c r="Z39" i="35"/>
  <c r="Z40" i="35"/>
  <c r="Z41" i="35"/>
  <c r="Z42" i="35"/>
  <c r="Z43" i="35"/>
  <c r="Z44" i="35"/>
  <c r="Z45" i="35"/>
  <c r="Z46" i="35"/>
  <c r="Z47" i="35"/>
  <c r="Z48" i="35"/>
  <c r="Z49" i="35"/>
  <c r="Z50" i="35"/>
  <c r="Z51" i="35"/>
  <c r="Z52" i="35"/>
  <c r="Z53" i="35"/>
  <c r="Z54" i="35"/>
  <c r="Z55" i="35"/>
  <c r="Z56" i="35"/>
  <c r="Z57" i="35"/>
  <c r="Z58" i="35"/>
  <c r="Z59" i="35"/>
  <c r="Z60" i="35"/>
  <c r="Z61" i="35"/>
  <c r="Z62" i="35"/>
  <c r="Z63" i="35"/>
  <c r="Z64" i="35"/>
  <c r="Z65" i="35"/>
  <c r="Z66" i="35"/>
  <c r="Z67" i="35"/>
  <c r="Z68" i="35"/>
  <c r="Z69" i="35"/>
  <c r="Z70" i="35"/>
  <c r="Z71" i="35"/>
  <c r="Z72" i="35"/>
  <c r="Z73" i="35"/>
  <c r="Z74" i="35"/>
  <c r="Z75" i="35"/>
  <c r="Z76" i="35"/>
  <c r="Z77" i="35"/>
  <c r="Z78" i="35"/>
  <c r="Z79" i="35"/>
  <c r="Z80" i="35"/>
  <c r="Z81" i="35"/>
  <c r="Z82" i="35"/>
  <c r="Z83" i="35"/>
  <c r="Z84" i="35"/>
  <c r="Z85" i="35"/>
  <c r="Z86" i="35"/>
  <c r="Z87" i="35"/>
  <c r="Z88" i="35"/>
  <c r="Z89" i="35"/>
  <c r="Z90" i="35"/>
  <c r="Z91" i="35"/>
  <c r="Z92" i="35"/>
  <c r="Z93" i="35"/>
  <c r="Z94" i="35"/>
  <c r="Z95" i="35"/>
  <c r="Z96" i="35"/>
  <c r="Z97" i="35"/>
  <c r="Z98" i="35"/>
  <c r="Z99" i="35"/>
  <c r="Z100" i="35"/>
  <c r="Z101" i="35"/>
  <c r="Z102" i="35"/>
  <c r="Z103" i="35"/>
  <c r="Z104" i="35"/>
  <c r="Z105" i="35"/>
  <c r="Z106" i="35"/>
  <c r="Z107" i="35"/>
  <c r="Z108" i="35"/>
  <c r="Z109" i="35"/>
  <c r="Z110" i="35"/>
  <c r="Z111" i="35"/>
  <c r="Z112" i="35"/>
  <c r="Z113" i="35"/>
  <c r="Z114" i="35"/>
  <c r="Z115" i="35"/>
  <c r="Z116" i="35"/>
  <c r="Z117" i="35"/>
  <c r="Z118" i="35"/>
  <c r="Z119" i="35"/>
  <c r="Z120" i="35"/>
  <c r="Z121" i="35"/>
  <c r="Z122" i="35"/>
  <c r="Z123" i="35"/>
  <c r="Z124" i="35"/>
  <c r="Z125" i="35"/>
  <c r="Z126" i="35"/>
  <c r="Z127" i="35"/>
  <c r="Z128" i="35"/>
  <c r="Z129" i="35"/>
  <c r="Z130" i="35"/>
  <c r="Z131" i="35"/>
  <c r="Z132" i="35"/>
  <c r="Z133" i="35"/>
  <c r="Z134" i="35"/>
  <c r="Z135" i="35"/>
  <c r="Z136" i="35"/>
  <c r="Z137" i="35"/>
  <c r="Z138" i="35"/>
  <c r="Z139" i="35"/>
  <c r="Z140" i="35"/>
  <c r="Z141" i="35"/>
  <c r="Z142" i="35"/>
  <c r="Z143" i="35"/>
  <c r="Z144" i="35"/>
  <c r="Z145" i="35"/>
  <c r="Z146" i="35"/>
  <c r="Z147" i="35"/>
  <c r="Z148" i="35"/>
  <c r="Z149" i="35"/>
  <c r="Z150" i="35"/>
  <c r="Z151" i="35"/>
  <c r="Z152" i="35"/>
  <c r="Z153" i="35"/>
  <c r="Z154" i="35"/>
  <c r="Z155" i="35"/>
  <c r="Z6" i="35"/>
  <c r="O13" i="35"/>
  <c r="P13" i="35"/>
  <c r="Q13" i="35"/>
  <c r="R13" i="35"/>
  <c r="S13" i="35"/>
  <c r="T13" i="35"/>
  <c r="U13" i="35"/>
  <c r="V13" i="35"/>
  <c r="W13" i="35"/>
  <c r="O14" i="35"/>
  <c r="P14" i="35"/>
  <c r="Q14" i="35"/>
  <c r="R14" i="35"/>
  <c r="S14" i="35"/>
  <c r="T14" i="35"/>
  <c r="U14" i="35"/>
  <c r="V14" i="35"/>
  <c r="W14" i="35"/>
  <c r="O15" i="35"/>
  <c r="P15" i="35"/>
  <c r="Q15" i="35"/>
  <c r="R15" i="35"/>
  <c r="S15" i="35"/>
  <c r="T15" i="35"/>
  <c r="U15" i="35"/>
  <c r="V15" i="35"/>
  <c r="W15" i="35"/>
  <c r="O16" i="35"/>
  <c r="P16" i="35"/>
  <c r="Q16" i="35"/>
  <c r="R16" i="35"/>
  <c r="S16" i="35"/>
  <c r="T16" i="35"/>
  <c r="U16" i="35"/>
  <c r="V16" i="35"/>
  <c r="W16" i="35"/>
  <c r="P12" i="35"/>
  <c r="Q12" i="35"/>
  <c r="R12" i="35"/>
  <c r="S12" i="35"/>
  <c r="T12" i="35"/>
  <c r="U12" i="35"/>
  <c r="V12" i="35"/>
  <c r="W12" i="35"/>
  <c r="O12" i="35"/>
  <c r="O6" i="35"/>
  <c r="P6" i="35"/>
  <c r="Q6" i="35"/>
  <c r="R6" i="35"/>
  <c r="O7" i="35"/>
  <c r="P7" i="35"/>
  <c r="Q7" i="35"/>
  <c r="R7" i="35"/>
  <c r="P5" i="35"/>
  <c r="Q5" i="35"/>
  <c r="R5" i="35"/>
  <c r="O5" i="35"/>
  <c r="K5" i="35"/>
  <c r="J7" i="35"/>
  <c r="J8" i="35"/>
  <c r="J9" i="35"/>
  <c r="J10" i="35"/>
  <c r="J11" i="35"/>
  <c r="J12" i="35"/>
  <c r="J13" i="35"/>
  <c r="J14" i="35"/>
  <c r="J15" i="35"/>
  <c r="J16" i="35"/>
  <c r="J17" i="35"/>
  <c r="J18" i="35"/>
  <c r="J19" i="35"/>
  <c r="J20" i="35"/>
  <c r="J21" i="35"/>
  <c r="J22" i="35"/>
  <c r="J23" i="35"/>
  <c r="J24" i="35"/>
  <c r="J25" i="35"/>
  <c r="J26" i="35"/>
  <c r="J27" i="35"/>
  <c r="J28" i="35"/>
  <c r="J29" i="35"/>
  <c r="J30" i="35"/>
  <c r="J31" i="35"/>
  <c r="J32" i="35"/>
  <c r="J33" i="35"/>
  <c r="J34" i="35"/>
  <c r="J35" i="35"/>
  <c r="J36" i="35"/>
  <c r="J37" i="35"/>
  <c r="J38" i="35"/>
  <c r="J39" i="35"/>
  <c r="J40" i="35"/>
  <c r="J41" i="35"/>
  <c r="J42" i="35"/>
  <c r="J43" i="35"/>
  <c r="J44" i="35"/>
  <c r="J45" i="35"/>
  <c r="J46" i="35"/>
  <c r="J47" i="35"/>
  <c r="J48" i="35"/>
  <c r="J49" i="35"/>
  <c r="J50" i="35"/>
  <c r="J51" i="35"/>
  <c r="J52" i="35"/>
  <c r="J53" i="35"/>
  <c r="J54" i="35"/>
  <c r="J55" i="35"/>
  <c r="J56" i="35"/>
  <c r="J57" i="35"/>
  <c r="J58" i="35"/>
  <c r="J59" i="35"/>
  <c r="J60" i="35"/>
  <c r="J61" i="35"/>
  <c r="J62" i="35"/>
  <c r="J63" i="35"/>
  <c r="J64" i="35"/>
  <c r="J65" i="35"/>
  <c r="J66" i="35"/>
  <c r="J67" i="35"/>
  <c r="J68" i="35"/>
  <c r="J69" i="35"/>
  <c r="J70" i="35"/>
  <c r="J71" i="35"/>
  <c r="J72" i="35"/>
  <c r="J73" i="35"/>
  <c r="J74" i="35"/>
  <c r="J75" i="35"/>
  <c r="J76" i="35"/>
  <c r="J77" i="35"/>
  <c r="J78" i="35"/>
  <c r="J79" i="35"/>
  <c r="J80" i="35"/>
  <c r="J81" i="35"/>
  <c r="J82" i="35"/>
  <c r="J83" i="35"/>
  <c r="J84" i="35"/>
  <c r="J85" i="35"/>
  <c r="J86" i="35"/>
  <c r="J87" i="35"/>
  <c r="J88" i="35"/>
  <c r="J89" i="35"/>
  <c r="J90" i="35"/>
  <c r="J91" i="35"/>
  <c r="J92" i="35"/>
  <c r="J93" i="35"/>
  <c r="J94" i="35"/>
  <c r="J95" i="35"/>
  <c r="J96" i="35"/>
  <c r="J97" i="35"/>
  <c r="J98" i="35"/>
  <c r="J99" i="35"/>
  <c r="J100" i="35"/>
  <c r="J101" i="35"/>
  <c r="J102" i="35"/>
  <c r="J103" i="35"/>
  <c r="J104" i="35"/>
  <c r="J105" i="35"/>
  <c r="J106" i="35"/>
  <c r="J107" i="35"/>
  <c r="J108" i="35"/>
  <c r="J109" i="35"/>
  <c r="J110" i="35"/>
  <c r="J111" i="35"/>
  <c r="J112" i="35"/>
  <c r="J113" i="35"/>
  <c r="J114" i="35"/>
  <c r="J115" i="35"/>
  <c r="J116" i="35"/>
  <c r="J117" i="35"/>
  <c r="J118" i="35"/>
  <c r="J119" i="35"/>
  <c r="J120" i="35"/>
  <c r="J121" i="35"/>
  <c r="J122" i="35"/>
  <c r="J123" i="35"/>
  <c r="J124" i="35"/>
  <c r="J125" i="35"/>
  <c r="J126" i="35"/>
  <c r="J127" i="35"/>
  <c r="J128" i="35"/>
  <c r="J129" i="35"/>
  <c r="J130" i="35"/>
  <c r="J131" i="35"/>
  <c r="J132" i="35"/>
  <c r="J133" i="35"/>
  <c r="J134" i="35"/>
  <c r="J135" i="35"/>
  <c r="J136" i="35"/>
  <c r="J137" i="35"/>
  <c r="J138" i="35"/>
  <c r="J139" i="35"/>
  <c r="J140" i="35"/>
  <c r="J141" i="35"/>
  <c r="J142" i="35"/>
  <c r="J143" i="35"/>
  <c r="J144" i="35"/>
  <c r="J145" i="35"/>
  <c r="J146" i="35"/>
  <c r="J147" i="35"/>
  <c r="J148" i="35"/>
  <c r="J149" i="35"/>
  <c r="J150" i="35"/>
  <c r="J151" i="35"/>
  <c r="J152" i="35"/>
  <c r="J153" i="35"/>
  <c r="J154" i="35"/>
  <c r="J155" i="35"/>
  <c r="J6" i="35"/>
  <c r="BX183" i="37" l="1"/>
  <c r="BW183" i="37"/>
  <c r="BV183" i="37"/>
  <c r="BU183" i="37"/>
  <c r="BP183" i="37"/>
  <c r="BO183" i="37"/>
  <c r="BN183" i="37"/>
  <c r="BM183" i="37"/>
  <c r="BL183" i="37"/>
  <c r="BK183" i="37"/>
  <c r="BJ183" i="37"/>
  <c r="BI183" i="37"/>
  <c r="BH183" i="37"/>
  <c r="BG183" i="37"/>
  <c r="BF183" i="37"/>
  <c r="BE183" i="37"/>
  <c r="BD183" i="37"/>
  <c r="BC183" i="37"/>
  <c r="BB183" i="37"/>
  <c r="BA183" i="37"/>
  <c r="AZ183" i="37"/>
  <c r="AY183" i="37"/>
  <c r="AX183" i="37"/>
  <c r="AW183" i="37"/>
  <c r="AV183" i="37"/>
  <c r="AU183" i="37"/>
  <c r="AT183" i="37"/>
  <c r="AS183" i="37"/>
  <c r="AO183" i="37"/>
  <c r="CB183" i="37" s="1"/>
  <c r="AN183" i="37"/>
  <c r="CA183" i="37" s="1"/>
  <c r="AM183" i="37"/>
  <c r="BZ183" i="37" s="1"/>
  <c r="AL183" i="37"/>
  <c r="BY183" i="37" s="1"/>
  <c r="AG183" i="37"/>
  <c r="BT183" i="37" s="1"/>
  <c r="AF183" i="37"/>
  <c r="BS183" i="37" s="1"/>
  <c r="AE183" i="37"/>
  <c r="BR183" i="37" s="1"/>
  <c r="AD183" i="37"/>
  <c r="BQ183" i="37" s="1"/>
  <c r="BX182" i="37"/>
  <c r="BW182" i="37"/>
  <c r="BV182" i="37"/>
  <c r="BU182" i="37"/>
  <c r="BP182" i="37"/>
  <c r="BO182" i="37"/>
  <c r="BN182" i="37"/>
  <c r="BM182" i="37"/>
  <c r="BL182" i="37"/>
  <c r="BK182" i="37"/>
  <c r="BJ182" i="37"/>
  <c r="BI182" i="37"/>
  <c r="BH182" i="37"/>
  <c r="BG182" i="37"/>
  <c r="BF182" i="37"/>
  <c r="BE182" i="37"/>
  <c r="BD182" i="37"/>
  <c r="BC182" i="37"/>
  <c r="BB182" i="37"/>
  <c r="BA182" i="37"/>
  <c r="AZ182" i="37"/>
  <c r="AY182" i="37"/>
  <c r="AX182" i="37"/>
  <c r="AW182" i="37"/>
  <c r="AV182" i="37"/>
  <c r="AU182" i="37"/>
  <c r="AT182" i="37"/>
  <c r="AS182" i="37"/>
  <c r="AO182" i="37"/>
  <c r="CB182" i="37" s="1"/>
  <c r="AN182" i="37"/>
  <c r="CA182" i="37" s="1"/>
  <c r="AM182" i="37"/>
  <c r="BZ182" i="37" s="1"/>
  <c r="AL182" i="37"/>
  <c r="BY182" i="37" s="1"/>
  <c r="AG182" i="37"/>
  <c r="BT182" i="37" s="1"/>
  <c r="AF182" i="37"/>
  <c r="BS182" i="37" s="1"/>
  <c r="AE182" i="37"/>
  <c r="BR182" i="37" s="1"/>
  <c r="AD182" i="37"/>
  <c r="BQ182" i="37" s="1"/>
  <c r="BX181" i="37"/>
  <c r="BW181" i="37"/>
  <c r="BV181" i="37"/>
  <c r="BU181" i="37"/>
  <c r="BP181" i="37"/>
  <c r="BO181" i="37"/>
  <c r="BN181" i="37"/>
  <c r="BM181" i="37"/>
  <c r="BL181" i="37"/>
  <c r="BK181" i="37"/>
  <c r="BJ181" i="37"/>
  <c r="BI181" i="37"/>
  <c r="BH181" i="37"/>
  <c r="BG181" i="37"/>
  <c r="BF181" i="37"/>
  <c r="BE181" i="37"/>
  <c r="BD181" i="37"/>
  <c r="BC181" i="37"/>
  <c r="BB181" i="37"/>
  <c r="BA181" i="37"/>
  <c r="AZ181" i="37"/>
  <c r="AY181" i="37"/>
  <c r="AX181" i="37"/>
  <c r="AW181" i="37"/>
  <c r="AV181" i="37"/>
  <c r="AU181" i="37"/>
  <c r="AT181" i="37"/>
  <c r="AS181" i="37"/>
  <c r="AO181" i="37"/>
  <c r="CB181" i="37" s="1"/>
  <c r="AN181" i="37"/>
  <c r="CA181" i="37" s="1"/>
  <c r="AM181" i="37"/>
  <c r="BZ181" i="37" s="1"/>
  <c r="AL181" i="37"/>
  <c r="BY181" i="37" s="1"/>
  <c r="AG181" i="37"/>
  <c r="BT181" i="37" s="1"/>
  <c r="AF181" i="37"/>
  <c r="BS181" i="37" s="1"/>
  <c r="AE181" i="37"/>
  <c r="BR181" i="37" s="1"/>
  <c r="AD181" i="37"/>
  <c r="BQ181" i="37" s="1"/>
  <c r="BX180" i="37"/>
  <c r="BW180" i="37"/>
  <c r="BV180" i="37"/>
  <c r="BU180" i="37"/>
  <c r="BP180" i="37"/>
  <c r="BO180" i="37"/>
  <c r="BN180" i="37"/>
  <c r="BM180" i="37"/>
  <c r="BL180" i="37"/>
  <c r="BK180" i="37"/>
  <c r="BJ180" i="37"/>
  <c r="BI180" i="37"/>
  <c r="BH180" i="37"/>
  <c r="BG180" i="37"/>
  <c r="BF180" i="37"/>
  <c r="BE180" i="37"/>
  <c r="BD180" i="37"/>
  <c r="BC180" i="37"/>
  <c r="BB180" i="37"/>
  <c r="BA180" i="37"/>
  <c r="AZ180" i="37"/>
  <c r="AY180" i="37"/>
  <c r="AX180" i="37"/>
  <c r="AW180" i="37"/>
  <c r="AV180" i="37"/>
  <c r="AU180" i="37"/>
  <c r="AT180" i="37"/>
  <c r="AS180" i="37"/>
  <c r="AO180" i="37"/>
  <c r="CB180" i="37" s="1"/>
  <c r="AN180" i="37"/>
  <c r="CA180" i="37" s="1"/>
  <c r="AM180" i="37"/>
  <c r="BZ180" i="37" s="1"/>
  <c r="AL180" i="37"/>
  <c r="BY180" i="37" s="1"/>
  <c r="AG180" i="37"/>
  <c r="BT180" i="37" s="1"/>
  <c r="AF180" i="37"/>
  <c r="BS180" i="37" s="1"/>
  <c r="AE180" i="37"/>
  <c r="BR180" i="37" s="1"/>
  <c r="AD180" i="37"/>
  <c r="BQ180" i="37" s="1"/>
  <c r="BX179" i="37"/>
  <c r="BW179" i="37"/>
  <c r="BV179" i="37"/>
  <c r="BU179" i="37"/>
  <c r="BP179" i="37"/>
  <c r="BO179" i="37"/>
  <c r="BN179" i="37"/>
  <c r="BM179" i="37"/>
  <c r="BL179" i="37"/>
  <c r="BK179" i="37"/>
  <c r="BJ179" i="37"/>
  <c r="BI179" i="37"/>
  <c r="BH179" i="37"/>
  <c r="BG179" i="37"/>
  <c r="BF179" i="37"/>
  <c r="BE179" i="37"/>
  <c r="BD179" i="37"/>
  <c r="BC179" i="37"/>
  <c r="BB179" i="37"/>
  <c r="BA179" i="37"/>
  <c r="AZ179" i="37"/>
  <c r="AY179" i="37"/>
  <c r="AX179" i="37"/>
  <c r="AW179" i="37"/>
  <c r="AV179" i="37"/>
  <c r="AU179" i="37"/>
  <c r="AT179" i="37"/>
  <c r="AS179" i="37"/>
  <c r="AO179" i="37"/>
  <c r="CB179" i="37" s="1"/>
  <c r="AN179" i="37"/>
  <c r="CA179" i="37" s="1"/>
  <c r="AM179" i="37"/>
  <c r="BZ179" i="37" s="1"/>
  <c r="AL179" i="37"/>
  <c r="BY179" i="37" s="1"/>
  <c r="AG179" i="37"/>
  <c r="BT179" i="37" s="1"/>
  <c r="AF179" i="37"/>
  <c r="BS179" i="37" s="1"/>
  <c r="AE179" i="37"/>
  <c r="BR179" i="37" s="1"/>
  <c r="AD179" i="37"/>
  <c r="BQ179" i="37" s="1"/>
  <c r="BX178" i="37"/>
  <c r="BW178" i="37"/>
  <c r="BV178" i="37"/>
  <c r="BU178" i="37"/>
  <c r="BP178" i="37"/>
  <c r="BO178" i="37"/>
  <c r="BN178" i="37"/>
  <c r="BM178" i="37"/>
  <c r="BL178" i="37"/>
  <c r="BK178" i="37"/>
  <c r="BJ178" i="37"/>
  <c r="BI178" i="37"/>
  <c r="BH178" i="37"/>
  <c r="BG178" i="37"/>
  <c r="BF178" i="37"/>
  <c r="BE178" i="37"/>
  <c r="BD178" i="37"/>
  <c r="BC178" i="37"/>
  <c r="BB178" i="37"/>
  <c r="BA178" i="37"/>
  <c r="AZ178" i="37"/>
  <c r="AY178" i="37"/>
  <c r="AX178" i="37"/>
  <c r="AW178" i="37"/>
  <c r="AV178" i="37"/>
  <c r="AU178" i="37"/>
  <c r="AT178" i="37"/>
  <c r="AS178" i="37"/>
  <c r="AO178" i="37"/>
  <c r="CB178" i="37" s="1"/>
  <c r="AN178" i="37"/>
  <c r="CA178" i="37" s="1"/>
  <c r="AM178" i="37"/>
  <c r="BZ178" i="37" s="1"/>
  <c r="AL178" i="37"/>
  <c r="BY178" i="37" s="1"/>
  <c r="AG178" i="37"/>
  <c r="BT178" i="37" s="1"/>
  <c r="AF178" i="37"/>
  <c r="BS178" i="37" s="1"/>
  <c r="AE178" i="37"/>
  <c r="BR178" i="37" s="1"/>
  <c r="AD178" i="37"/>
  <c r="BQ178" i="37" s="1"/>
  <c r="BX177" i="37"/>
  <c r="BW177" i="37"/>
  <c r="BV177" i="37"/>
  <c r="BU177" i="37"/>
  <c r="BP177" i="37"/>
  <c r="BO177" i="37"/>
  <c r="BN177" i="37"/>
  <c r="BM177" i="37"/>
  <c r="BL177" i="37"/>
  <c r="BK177" i="37"/>
  <c r="BJ177" i="37"/>
  <c r="BI177" i="37"/>
  <c r="BH177" i="37"/>
  <c r="BG177" i="37"/>
  <c r="BF177" i="37"/>
  <c r="BE177" i="37"/>
  <c r="BD177" i="37"/>
  <c r="BC177" i="37"/>
  <c r="BB177" i="37"/>
  <c r="BA177" i="37"/>
  <c r="AZ177" i="37"/>
  <c r="AY177" i="37"/>
  <c r="AX177" i="37"/>
  <c r="AW177" i="37"/>
  <c r="AV177" i="37"/>
  <c r="AU177" i="37"/>
  <c r="AT177" i="37"/>
  <c r="AS177" i="37"/>
  <c r="AO177" i="37"/>
  <c r="CB177" i="37" s="1"/>
  <c r="AN177" i="37"/>
  <c r="CA177" i="37" s="1"/>
  <c r="AM177" i="37"/>
  <c r="BZ177" i="37" s="1"/>
  <c r="AL177" i="37"/>
  <c r="BY177" i="37" s="1"/>
  <c r="AG177" i="37"/>
  <c r="BT177" i="37" s="1"/>
  <c r="AF177" i="37"/>
  <c r="BS177" i="37" s="1"/>
  <c r="AE177" i="37"/>
  <c r="BR177" i="37" s="1"/>
  <c r="AD177" i="37"/>
  <c r="BQ177" i="37" s="1"/>
  <c r="BX176" i="37"/>
  <c r="BW176" i="37"/>
  <c r="BV176" i="37"/>
  <c r="BU176" i="37"/>
  <c r="BP176" i="37"/>
  <c r="BO176" i="37"/>
  <c r="BN176" i="37"/>
  <c r="BM176" i="37"/>
  <c r="BL176" i="37"/>
  <c r="BK176" i="37"/>
  <c r="BJ176" i="37"/>
  <c r="BI176" i="37"/>
  <c r="BH176" i="37"/>
  <c r="BG176" i="37"/>
  <c r="BF176" i="37"/>
  <c r="BE176" i="37"/>
  <c r="BD176" i="37"/>
  <c r="BC176" i="37"/>
  <c r="BB176" i="37"/>
  <c r="BA176" i="37"/>
  <c r="AZ176" i="37"/>
  <c r="AY176" i="37"/>
  <c r="AX176" i="37"/>
  <c r="AW176" i="37"/>
  <c r="AV176" i="37"/>
  <c r="AU176" i="37"/>
  <c r="AT176" i="37"/>
  <c r="AS176" i="37"/>
  <c r="AO176" i="37"/>
  <c r="CB176" i="37" s="1"/>
  <c r="AN176" i="37"/>
  <c r="CA176" i="37" s="1"/>
  <c r="AM176" i="37"/>
  <c r="BZ176" i="37" s="1"/>
  <c r="AL176" i="37"/>
  <c r="BY176" i="37" s="1"/>
  <c r="AG176" i="37"/>
  <c r="BT176" i="37" s="1"/>
  <c r="AF176" i="37"/>
  <c r="BS176" i="37" s="1"/>
  <c r="AE176" i="37"/>
  <c r="BR176" i="37" s="1"/>
  <c r="AD176" i="37"/>
  <c r="BQ176" i="37" s="1"/>
  <c r="BX175" i="37"/>
  <c r="BW175" i="37"/>
  <c r="BV175" i="37"/>
  <c r="BU175" i="37"/>
  <c r="BP175" i="37"/>
  <c r="BO175" i="37"/>
  <c r="BN175" i="37"/>
  <c r="BM175" i="37"/>
  <c r="BL175" i="37"/>
  <c r="BK175" i="37"/>
  <c r="BJ175" i="37"/>
  <c r="BI175" i="37"/>
  <c r="BH175" i="37"/>
  <c r="BG175" i="37"/>
  <c r="BF175" i="37"/>
  <c r="BE175" i="37"/>
  <c r="BD175" i="37"/>
  <c r="BC175" i="37"/>
  <c r="BB175" i="37"/>
  <c r="BA175" i="37"/>
  <c r="AZ175" i="37"/>
  <c r="AY175" i="37"/>
  <c r="AX175" i="37"/>
  <c r="AW175" i="37"/>
  <c r="AV175" i="37"/>
  <c r="AU175" i="37"/>
  <c r="AT175" i="37"/>
  <c r="AS175" i="37"/>
  <c r="AO175" i="37"/>
  <c r="CB175" i="37" s="1"/>
  <c r="AN175" i="37"/>
  <c r="CA175" i="37" s="1"/>
  <c r="AM175" i="37"/>
  <c r="BZ175" i="37" s="1"/>
  <c r="AL175" i="37"/>
  <c r="BY175" i="37" s="1"/>
  <c r="AG175" i="37"/>
  <c r="BT175" i="37" s="1"/>
  <c r="AF175" i="37"/>
  <c r="BS175" i="37" s="1"/>
  <c r="AE175" i="37"/>
  <c r="BR175" i="37" s="1"/>
  <c r="AD175" i="37"/>
  <c r="BQ175" i="37" s="1"/>
  <c r="BX174" i="37"/>
  <c r="BW174" i="37"/>
  <c r="BV174" i="37"/>
  <c r="BU174" i="37"/>
  <c r="BP174" i="37"/>
  <c r="BO174" i="37"/>
  <c r="BN174" i="37"/>
  <c r="BM174" i="37"/>
  <c r="BL174" i="37"/>
  <c r="BK174" i="37"/>
  <c r="BJ174" i="37"/>
  <c r="BI174" i="37"/>
  <c r="BH174" i="37"/>
  <c r="BG174" i="37"/>
  <c r="BF174" i="37"/>
  <c r="BE174" i="37"/>
  <c r="BD174" i="37"/>
  <c r="BC174" i="37"/>
  <c r="BB174" i="37"/>
  <c r="BA174" i="37"/>
  <c r="AZ174" i="37"/>
  <c r="AY174" i="37"/>
  <c r="AX174" i="37"/>
  <c r="AW174" i="37"/>
  <c r="AV174" i="37"/>
  <c r="AU174" i="37"/>
  <c r="AT174" i="37"/>
  <c r="AS174" i="37"/>
  <c r="AO174" i="37"/>
  <c r="CB174" i="37" s="1"/>
  <c r="AN174" i="37"/>
  <c r="CA174" i="37" s="1"/>
  <c r="AM174" i="37"/>
  <c r="BZ174" i="37" s="1"/>
  <c r="AL174" i="37"/>
  <c r="BY174" i="37" s="1"/>
  <c r="AG174" i="37"/>
  <c r="BT174" i="37" s="1"/>
  <c r="AF174" i="37"/>
  <c r="BS174" i="37" s="1"/>
  <c r="AE174" i="37"/>
  <c r="BR174" i="37" s="1"/>
  <c r="AD174" i="37"/>
  <c r="BQ174" i="37" s="1"/>
  <c r="BX173" i="37"/>
  <c r="BW173" i="37"/>
  <c r="BV173" i="37"/>
  <c r="BU173" i="37"/>
  <c r="BP173" i="37"/>
  <c r="BO173" i="37"/>
  <c r="BN173" i="37"/>
  <c r="BM173" i="37"/>
  <c r="BL173" i="37"/>
  <c r="BK173" i="37"/>
  <c r="BJ173" i="37"/>
  <c r="BI173" i="37"/>
  <c r="BH173" i="37"/>
  <c r="BG173" i="37"/>
  <c r="BF173" i="37"/>
  <c r="BE173" i="37"/>
  <c r="BD173" i="37"/>
  <c r="BC173" i="37"/>
  <c r="BB173" i="37"/>
  <c r="BA173" i="37"/>
  <c r="AZ173" i="37"/>
  <c r="AY173" i="37"/>
  <c r="AX173" i="37"/>
  <c r="AW173" i="37"/>
  <c r="AV173" i="37"/>
  <c r="AU173" i="37"/>
  <c r="AT173" i="37"/>
  <c r="AS173" i="37"/>
  <c r="AO173" i="37"/>
  <c r="CB173" i="37" s="1"/>
  <c r="AN173" i="37"/>
  <c r="CA173" i="37" s="1"/>
  <c r="AM173" i="37"/>
  <c r="BZ173" i="37" s="1"/>
  <c r="AL173" i="37"/>
  <c r="BY173" i="37" s="1"/>
  <c r="AG173" i="37"/>
  <c r="BT173" i="37" s="1"/>
  <c r="AF173" i="37"/>
  <c r="BS173" i="37" s="1"/>
  <c r="AE173" i="37"/>
  <c r="BR173" i="37" s="1"/>
  <c r="AD173" i="37"/>
  <c r="BQ173" i="37" s="1"/>
  <c r="BX172" i="37"/>
  <c r="BW172" i="37"/>
  <c r="BV172" i="37"/>
  <c r="BU172" i="37"/>
  <c r="BP172" i="37"/>
  <c r="BO172" i="37"/>
  <c r="BN172" i="37"/>
  <c r="BM172" i="37"/>
  <c r="BL172" i="37"/>
  <c r="BK172" i="37"/>
  <c r="BJ172" i="37"/>
  <c r="BI172" i="37"/>
  <c r="BH172" i="37"/>
  <c r="BG172" i="37"/>
  <c r="BF172" i="37"/>
  <c r="BE172" i="37"/>
  <c r="BD172" i="37"/>
  <c r="BC172" i="37"/>
  <c r="BB172" i="37"/>
  <c r="BA172" i="37"/>
  <c r="AZ172" i="37"/>
  <c r="AY172" i="37"/>
  <c r="AX172" i="37"/>
  <c r="AW172" i="37"/>
  <c r="AV172" i="37"/>
  <c r="AU172" i="37"/>
  <c r="AT172" i="37"/>
  <c r="AS172" i="37"/>
  <c r="AO172" i="37"/>
  <c r="CB172" i="37" s="1"/>
  <c r="AN172" i="37"/>
  <c r="CA172" i="37" s="1"/>
  <c r="AM172" i="37"/>
  <c r="BZ172" i="37" s="1"/>
  <c r="AL172" i="37"/>
  <c r="BY172" i="37" s="1"/>
  <c r="AG172" i="37"/>
  <c r="BT172" i="37" s="1"/>
  <c r="AF172" i="37"/>
  <c r="BS172" i="37" s="1"/>
  <c r="AE172" i="37"/>
  <c r="BR172" i="37" s="1"/>
  <c r="AD172" i="37"/>
  <c r="BQ172" i="37" s="1"/>
  <c r="BX171" i="37"/>
  <c r="BW171" i="37"/>
  <c r="BV171" i="37"/>
  <c r="BU171" i="37"/>
  <c r="BP171" i="37"/>
  <c r="BO171" i="37"/>
  <c r="BN171" i="37"/>
  <c r="BM171" i="37"/>
  <c r="BL171" i="37"/>
  <c r="BK171" i="37"/>
  <c r="BJ171" i="37"/>
  <c r="BI171" i="37"/>
  <c r="BH171" i="37"/>
  <c r="BG171" i="37"/>
  <c r="BF171" i="37"/>
  <c r="BE171" i="37"/>
  <c r="BD171" i="37"/>
  <c r="BC171" i="37"/>
  <c r="BB171" i="37"/>
  <c r="BA171" i="37"/>
  <c r="AZ171" i="37"/>
  <c r="AY171" i="37"/>
  <c r="AX171" i="37"/>
  <c r="AW171" i="37"/>
  <c r="AV171" i="37"/>
  <c r="AU171" i="37"/>
  <c r="AT171" i="37"/>
  <c r="AS171" i="37"/>
  <c r="AO171" i="37"/>
  <c r="CB171" i="37" s="1"/>
  <c r="AN171" i="37"/>
  <c r="CA171" i="37" s="1"/>
  <c r="AM171" i="37"/>
  <c r="BZ171" i="37" s="1"/>
  <c r="AL171" i="37"/>
  <c r="BY171" i="37" s="1"/>
  <c r="AG171" i="37"/>
  <c r="BT171" i="37" s="1"/>
  <c r="AF171" i="37"/>
  <c r="BS171" i="37" s="1"/>
  <c r="AE171" i="37"/>
  <c r="BR171" i="37" s="1"/>
  <c r="AD171" i="37"/>
  <c r="BQ171" i="37" s="1"/>
  <c r="BX170" i="37"/>
  <c r="BW170" i="37"/>
  <c r="BV170" i="37"/>
  <c r="BU170" i="37"/>
  <c r="BP170" i="37"/>
  <c r="BO170" i="37"/>
  <c r="BN170" i="37"/>
  <c r="BM170" i="37"/>
  <c r="BL170" i="37"/>
  <c r="BK170" i="37"/>
  <c r="BJ170" i="37"/>
  <c r="BI170" i="37"/>
  <c r="BH170" i="37"/>
  <c r="BG170" i="37"/>
  <c r="BF170" i="37"/>
  <c r="BE170" i="37"/>
  <c r="BD170" i="37"/>
  <c r="BC170" i="37"/>
  <c r="BB170" i="37"/>
  <c r="BA170" i="37"/>
  <c r="AZ170" i="37"/>
  <c r="AY170" i="37"/>
  <c r="AX170" i="37"/>
  <c r="AW170" i="37"/>
  <c r="AV170" i="37"/>
  <c r="AU170" i="37"/>
  <c r="AT170" i="37"/>
  <c r="AS170" i="37"/>
  <c r="AO170" i="37"/>
  <c r="CB170" i="37" s="1"/>
  <c r="AN170" i="37"/>
  <c r="CA170" i="37" s="1"/>
  <c r="AM170" i="37"/>
  <c r="BZ170" i="37" s="1"/>
  <c r="AL170" i="37"/>
  <c r="BY170" i="37" s="1"/>
  <c r="AG170" i="37"/>
  <c r="BT170" i="37" s="1"/>
  <c r="AF170" i="37"/>
  <c r="BS170" i="37" s="1"/>
  <c r="AE170" i="37"/>
  <c r="BR170" i="37" s="1"/>
  <c r="AD170" i="37"/>
  <c r="BQ170" i="37" s="1"/>
  <c r="BX169" i="37"/>
  <c r="BW169" i="37"/>
  <c r="BV169" i="37"/>
  <c r="BU169" i="37"/>
  <c r="BP169" i="37"/>
  <c r="BO169" i="37"/>
  <c r="BN169" i="37"/>
  <c r="BM169" i="37"/>
  <c r="BL169" i="37"/>
  <c r="BK169" i="37"/>
  <c r="BJ169" i="37"/>
  <c r="BI169" i="37"/>
  <c r="BH169" i="37"/>
  <c r="BG169" i="37"/>
  <c r="BF169" i="37"/>
  <c r="BE169" i="37"/>
  <c r="BD169" i="37"/>
  <c r="BC169" i="37"/>
  <c r="BB169" i="37"/>
  <c r="BA169" i="37"/>
  <c r="AZ169" i="37"/>
  <c r="AY169" i="37"/>
  <c r="AX169" i="37"/>
  <c r="AW169" i="37"/>
  <c r="AV169" i="37"/>
  <c r="AU169" i="37"/>
  <c r="AT169" i="37"/>
  <c r="AS169" i="37"/>
  <c r="AO169" i="37"/>
  <c r="CB169" i="37" s="1"/>
  <c r="AN169" i="37"/>
  <c r="CA169" i="37" s="1"/>
  <c r="AM169" i="37"/>
  <c r="BZ169" i="37" s="1"/>
  <c r="AL169" i="37"/>
  <c r="BY169" i="37" s="1"/>
  <c r="AG169" i="37"/>
  <c r="BT169" i="37" s="1"/>
  <c r="AF169" i="37"/>
  <c r="BS169" i="37" s="1"/>
  <c r="AE169" i="37"/>
  <c r="BR169" i="37" s="1"/>
  <c r="AD169" i="37"/>
  <c r="BQ169" i="37" s="1"/>
  <c r="BX168" i="37"/>
  <c r="BW168" i="37"/>
  <c r="BV168" i="37"/>
  <c r="BU168" i="37"/>
  <c r="BP168" i="37"/>
  <c r="BO168" i="37"/>
  <c r="BN168" i="37"/>
  <c r="BM168" i="37"/>
  <c r="BL168" i="37"/>
  <c r="BK168" i="37"/>
  <c r="BJ168" i="37"/>
  <c r="BI168" i="37"/>
  <c r="BH168" i="37"/>
  <c r="BG168" i="37"/>
  <c r="BF168" i="37"/>
  <c r="BE168" i="37"/>
  <c r="BD168" i="37"/>
  <c r="BC168" i="37"/>
  <c r="BB168" i="37"/>
  <c r="BA168" i="37"/>
  <c r="AZ168" i="37"/>
  <c r="AY168" i="37"/>
  <c r="AX168" i="37"/>
  <c r="AW168" i="37"/>
  <c r="AV168" i="37"/>
  <c r="AU168" i="37"/>
  <c r="AT168" i="37"/>
  <c r="AS168" i="37"/>
  <c r="AO168" i="37"/>
  <c r="CB168" i="37" s="1"/>
  <c r="AN168" i="37"/>
  <c r="CA168" i="37" s="1"/>
  <c r="AM168" i="37"/>
  <c r="BZ168" i="37" s="1"/>
  <c r="AL168" i="37"/>
  <c r="BY168" i="37" s="1"/>
  <c r="AG168" i="37"/>
  <c r="BT168" i="37" s="1"/>
  <c r="AF168" i="37"/>
  <c r="BS168" i="37" s="1"/>
  <c r="AE168" i="37"/>
  <c r="BR168" i="37" s="1"/>
  <c r="AD168" i="37"/>
  <c r="BQ168" i="37" s="1"/>
  <c r="BX167" i="37"/>
  <c r="BW167" i="37"/>
  <c r="BV167" i="37"/>
  <c r="BU167" i="37"/>
  <c r="BP167" i="37"/>
  <c r="BO167" i="37"/>
  <c r="BN167" i="37"/>
  <c r="BM167" i="37"/>
  <c r="BL167" i="37"/>
  <c r="BK167" i="37"/>
  <c r="BJ167" i="37"/>
  <c r="BI167" i="37"/>
  <c r="BH167" i="37"/>
  <c r="BG167" i="37"/>
  <c r="BF167" i="37"/>
  <c r="BE167" i="37"/>
  <c r="BD167" i="37"/>
  <c r="BC167" i="37"/>
  <c r="BB167" i="37"/>
  <c r="BA167" i="37"/>
  <c r="AZ167" i="37"/>
  <c r="AY167" i="37"/>
  <c r="AX167" i="37"/>
  <c r="AW167" i="37"/>
  <c r="AV167" i="37"/>
  <c r="AU167" i="37"/>
  <c r="AT167" i="37"/>
  <c r="AS167" i="37"/>
  <c r="AO167" i="37"/>
  <c r="CB167" i="37" s="1"/>
  <c r="AN167" i="37"/>
  <c r="CA167" i="37" s="1"/>
  <c r="AM167" i="37"/>
  <c r="BZ167" i="37" s="1"/>
  <c r="AL167" i="37"/>
  <c r="BY167" i="37" s="1"/>
  <c r="AG167" i="37"/>
  <c r="BT167" i="37" s="1"/>
  <c r="AF167" i="37"/>
  <c r="BS167" i="37" s="1"/>
  <c r="AE167" i="37"/>
  <c r="BR167" i="37" s="1"/>
  <c r="AD167" i="37"/>
  <c r="BQ167" i="37" s="1"/>
  <c r="BX166" i="37"/>
  <c r="BW166" i="37"/>
  <c r="BV166" i="37"/>
  <c r="BU166" i="37"/>
  <c r="BP166" i="37"/>
  <c r="BO166" i="37"/>
  <c r="BN166" i="37"/>
  <c r="BM166" i="37"/>
  <c r="BL166" i="37"/>
  <c r="BK166" i="37"/>
  <c r="BJ166" i="37"/>
  <c r="BI166" i="37"/>
  <c r="BH166" i="37"/>
  <c r="BG166" i="37"/>
  <c r="BF166" i="37"/>
  <c r="BE166" i="37"/>
  <c r="BD166" i="37"/>
  <c r="BC166" i="37"/>
  <c r="BB166" i="37"/>
  <c r="BA166" i="37"/>
  <c r="AZ166" i="37"/>
  <c r="AY166" i="37"/>
  <c r="AX166" i="37"/>
  <c r="AW166" i="37"/>
  <c r="AV166" i="37"/>
  <c r="AU166" i="37"/>
  <c r="AT166" i="37"/>
  <c r="AS166" i="37"/>
  <c r="AO166" i="37"/>
  <c r="CB166" i="37" s="1"/>
  <c r="AN166" i="37"/>
  <c r="CA166" i="37" s="1"/>
  <c r="AM166" i="37"/>
  <c r="BZ166" i="37" s="1"/>
  <c r="AL166" i="37"/>
  <c r="BY166" i="37" s="1"/>
  <c r="AG166" i="37"/>
  <c r="BT166" i="37" s="1"/>
  <c r="AF166" i="37"/>
  <c r="BS166" i="37" s="1"/>
  <c r="AE166" i="37"/>
  <c r="BR166" i="37" s="1"/>
  <c r="AD166" i="37"/>
  <c r="BQ166" i="37" s="1"/>
  <c r="BX165" i="37"/>
  <c r="BW165" i="37"/>
  <c r="BV165" i="37"/>
  <c r="BU165" i="37"/>
  <c r="BP165" i="37"/>
  <c r="BO165" i="37"/>
  <c r="BN165" i="37"/>
  <c r="BM165" i="37"/>
  <c r="BL165" i="37"/>
  <c r="BK165" i="37"/>
  <c r="BJ165" i="37"/>
  <c r="BI165" i="37"/>
  <c r="BH165" i="37"/>
  <c r="BG165" i="37"/>
  <c r="BF165" i="37"/>
  <c r="BE165" i="37"/>
  <c r="BD165" i="37"/>
  <c r="BC165" i="37"/>
  <c r="BB165" i="37"/>
  <c r="BA165" i="37"/>
  <c r="AZ165" i="37"/>
  <c r="AY165" i="37"/>
  <c r="AX165" i="37"/>
  <c r="AW165" i="37"/>
  <c r="AV165" i="37"/>
  <c r="AU165" i="37"/>
  <c r="AT165" i="37"/>
  <c r="AS165" i="37"/>
  <c r="AO165" i="37"/>
  <c r="CB165" i="37" s="1"/>
  <c r="AN165" i="37"/>
  <c r="CA165" i="37" s="1"/>
  <c r="AM165" i="37"/>
  <c r="BZ165" i="37" s="1"/>
  <c r="AL165" i="37"/>
  <c r="BY165" i="37" s="1"/>
  <c r="AG165" i="37"/>
  <c r="BT165" i="37" s="1"/>
  <c r="AF165" i="37"/>
  <c r="BS165" i="37" s="1"/>
  <c r="AE165" i="37"/>
  <c r="BR165" i="37" s="1"/>
  <c r="AD165" i="37"/>
  <c r="BQ165" i="37" s="1"/>
  <c r="BX164" i="37"/>
  <c r="BW164" i="37"/>
  <c r="BV164" i="37"/>
  <c r="BU164" i="37"/>
  <c r="BP164" i="37"/>
  <c r="BO164" i="37"/>
  <c r="BN164" i="37"/>
  <c r="BM164" i="37"/>
  <c r="BL164" i="37"/>
  <c r="BK164" i="37"/>
  <c r="BJ164" i="37"/>
  <c r="BI164" i="37"/>
  <c r="BH164" i="37"/>
  <c r="BG164" i="37"/>
  <c r="BF164" i="37"/>
  <c r="BE164" i="37"/>
  <c r="BD164" i="37"/>
  <c r="BC164" i="37"/>
  <c r="BB164" i="37"/>
  <c r="BA164" i="37"/>
  <c r="AZ164" i="37"/>
  <c r="AY164" i="37"/>
  <c r="AX164" i="37"/>
  <c r="AW164" i="37"/>
  <c r="AV164" i="37"/>
  <c r="AU164" i="37"/>
  <c r="AT164" i="37"/>
  <c r="AS164" i="37"/>
  <c r="AO164" i="37"/>
  <c r="CB164" i="37" s="1"/>
  <c r="AN164" i="37"/>
  <c r="CA164" i="37" s="1"/>
  <c r="AM164" i="37"/>
  <c r="BZ164" i="37" s="1"/>
  <c r="AL164" i="37"/>
  <c r="BY164" i="37" s="1"/>
  <c r="AG164" i="37"/>
  <c r="BT164" i="37" s="1"/>
  <c r="AF164" i="37"/>
  <c r="BS164" i="37" s="1"/>
  <c r="AE164" i="37"/>
  <c r="BR164" i="37" s="1"/>
  <c r="AD164" i="37"/>
  <c r="BQ164" i="37" s="1"/>
  <c r="BX163" i="37"/>
  <c r="BW163" i="37"/>
  <c r="BV163" i="37"/>
  <c r="BU163" i="37"/>
  <c r="BP163" i="37"/>
  <c r="BO163" i="37"/>
  <c r="BN163" i="37"/>
  <c r="BM163" i="37"/>
  <c r="BL163" i="37"/>
  <c r="BK163" i="37"/>
  <c r="BJ163" i="37"/>
  <c r="BI163" i="37"/>
  <c r="BH163" i="37"/>
  <c r="BG163" i="37"/>
  <c r="BF163" i="37"/>
  <c r="BE163" i="37"/>
  <c r="BD163" i="37"/>
  <c r="BC163" i="37"/>
  <c r="BB163" i="37"/>
  <c r="BA163" i="37"/>
  <c r="AZ163" i="37"/>
  <c r="AY163" i="37"/>
  <c r="AX163" i="37"/>
  <c r="AW163" i="37"/>
  <c r="AV163" i="37"/>
  <c r="AU163" i="37"/>
  <c r="AT163" i="37"/>
  <c r="AS163" i="37"/>
  <c r="AO163" i="37"/>
  <c r="CB163" i="37" s="1"/>
  <c r="AN163" i="37"/>
  <c r="CA163" i="37" s="1"/>
  <c r="AM163" i="37"/>
  <c r="BZ163" i="37" s="1"/>
  <c r="AL163" i="37"/>
  <c r="BY163" i="37" s="1"/>
  <c r="AG163" i="37"/>
  <c r="BT163" i="37" s="1"/>
  <c r="AF163" i="37"/>
  <c r="BS163" i="37" s="1"/>
  <c r="AE163" i="37"/>
  <c r="BR163" i="37" s="1"/>
  <c r="AD163" i="37"/>
  <c r="BQ163" i="37" s="1"/>
  <c r="BX162" i="37"/>
  <c r="BW162" i="37"/>
  <c r="BV162" i="37"/>
  <c r="BU162" i="37"/>
  <c r="BP162" i="37"/>
  <c r="BO162" i="37"/>
  <c r="BN162" i="37"/>
  <c r="BM162" i="37"/>
  <c r="BL162" i="37"/>
  <c r="BK162" i="37"/>
  <c r="BJ162" i="37"/>
  <c r="BI162" i="37"/>
  <c r="BH162" i="37"/>
  <c r="BG162" i="37"/>
  <c r="BF162" i="37"/>
  <c r="BE162" i="37"/>
  <c r="BD162" i="37"/>
  <c r="BC162" i="37"/>
  <c r="BB162" i="37"/>
  <c r="BA162" i="37"/>
  <c r="AZ162" i="37"/>
  <c r="AY162" i="37"/>
  <c r="AX162" i="37"/>
  <c r="AW162" i="37"/>
  <c r="AV162" i="37"/>
  <c r="AU162" i="37"/>
  <c r="AT162" i="37"/>
  <c r="AS162" i="37"/>
  <c r="AO162" i="37"/>
  <c r="CB162" i="37" s="1"/>
  <c r="AN162" i="37"/>
  <c r="CA162" i="37" s="1"/>
  <c r="AM162" i="37"/>
  <c r="BZ162" i="37" s="1"/>
  <c r="AL162" i="37"/>
  <c r="BY162" i="37" s="1"/>
  <c r="AG162" i="37"/>
  <c r="BT162" i="37" s="1"/>
  <c r="AF162" i="37"/>
  <c r="BS162" i="37" s="1"/>
  <c r="AE162" i="37"/>
  <c r="BR162" i="37" s="1"/>
  <c r="AD162" i="37"/>
  <c r="BQ162" i="37" s="1"/>
  <c r="BX161" i="37"/>
  <c r="BW161" i="37"/>
  <c r="BV161" i="37"/>
  <c r="BU161" i="37"/>
  <c r="BP161" i="37"/>
  <c r="BO161" i="37"/>
  <c r="BN161" i="37"/>
  <c r="BM161" i="37"/>
  <c r="BL161" i="37"/>
  <c r="BK161" i="37"/>
  <c r="BJ161" i="37"/>
  <c r="BI161" i="37"/>
  <c r="BH161" i="37"/>
  <c r="BG161" i="37"/>
  <c r="BF161" i="37"/>
  <c r="BE161" i="37"/>
  <c r="BD161" i="37"/>
  <c r="BC161" i="37"/>
  <c r="BB161" i="37"/>
  <c r="BA161" i="37"/>
  <c r="AZ161" i="37"/>
  <c r="AY161" i="37"/>
  <c r="AX161" i="37"/>
  <c r="AW161" i="37"/>
  <c r="AV161" i="37"/>
  <c r="AU161" i="37"/>
  <c r="AT161" i="37"/>
  <c r="AS161" i="37"/>
  <c r="AO161" i="37"/>
  <c r="CB161" i="37" s="1"/>
  <c r="AN161" i="37"/>
  <c r="CA161" i="37" s="1"/>
  <c r="AM161" i="37"/>
  <c r="BZ161" i="37" s="1"/>
  <c r="AL161" i="37"/>
  <c r="BY161" i="37" s="1"/>
  <c r="AG161" i="37"/>
  <c r="BT161" i="37" s="1"/>
  <c r="AF161" i="37"/>
  <c r="BS161" i="37" s="1"/>
  <c r="AE161" i="37"/>
  <c r="BR161" i="37" s="1"/>
  <c r="AD161" i="37"/>
  <c r="BQ161" i="37" s="1"/>
  <c r="BX160" i="37"/>
  <c r="BW160" i="37"/>
  <c r="BV160" i="37"/>
  <c r="BU160" i="37"/>
  <c r="BP160" i="37"/>
  <c r="BO160" i="37"/>
  <c r="BN160" i="37"/>
  <c r="BM160" i="37"/>
  <c r="BL160" i="37"/>
  <c r="BK160" i="37"/>
  <c r="BJ160" i="37"/>
  <c r="BI160" i="37"/>
  <c r="BH160" i="37"/>
  <c r="BG160" i="37"/>
  <c r="BF160" i="37"/>
  <c r="BE160" i="37"/>
  <c r="BD160" i="37"/>
  <c r="BC160" i="37"/>
  <c r="BB160" i="37"/>
  <c r="BA160" i="37"/>
  <c r="AZ160" i="37"/>
  <c r="AY160" i="37"/>
  <c r="AX160" i="37"/>
  <c r="AW160" i="37"/>
  <c r="AV160" i="37"/>
  <c r="AU160" i="37"/>
  <c r="AT160" i="37"/>
  <c r="AS160" i="37"/>
  <c r="AO160" i="37"/>
  <c r="CB160" i="37" s="1"/>
  <c r="AN160" i="37"/>
  <c r="CA160" i="37" s="1"/>
  <c r="AM160" i="37"/>
  <c r="BZ160" i="37" s="1"/>
  <c r="AL160" i="37"/>
  <c r="BY160" i="37" s="1"/>
  <c r="AG160" i="37"/>
  <c r="BT160" i="37" s="1"/>
  <c r="AF160" i="37"/>
  <c r="BS160" i="37" s="1"/>
  <c r="AE160" i="37"/>
  <c r="BR160" i="37" s="1"/>
  <c r="AD160" i="37"/>
  <c r="BQ160" i="37" s="1"/>
  <c r="BX159" i="37"/>
  <c r="BW159" i="37"/>
  <c r="BV159" i="37"/>
  <c r="BU159" i="37"/>
  <c r="BP159" i="37"/>
  <c r="BO159" i="37"/>
  <c r="BN159" i="37"/>
  <c r="BM159" i="37"/>
  <c r="BL159" i="37"/>
  <c r="BK159" i="37"/>
  <c r="BJ159" i="37"/>
  <c r="BI159" i="37"/>
  <c r="BH159" i="37"/>
  <c r="BG159" i="37"/>
  <c r="BF159" i="37"/>
  <c r="BE159" i="37"/>
  <c r="BD159" i="37"/>
  <c r="BC159" i="37"/>
  <c r="BB159" i="37"/>
  <c r="BA159" i="37"/>
  <c r="AZ159" i="37"/>
  <c r="AY159" i="37"/>
  <c r="AX159" i="37"/>
  <c r="AW159" i="37"/>
  <c r="AV159" i="37"/>
  <c r="AU159" i="37"/>
  <c r="AT159" i="37"/>
  <c r="AS159" i="37"/>
  <c r="AO159" i="37"/>
  <c r="CB159" i="37" s="1"/>
  <c r="AN159" i="37"/>
  <c r="CA159" i="37" s="1"/>
  <c r="AM159" i="37"/>
  <c r="BZ159" i="37" s="1"/>
  <c r="AL159" i="37"/>
  <c r="BY159" i="37" s="1"/>
  <c r="AG159" i="37"/>
  <c r="BT159" i="37" s="1"/>
  <c r="AF159" i="37"/>
  <c r="BS159" i="37" s="1"/>
  <c r="AE159" i="37"/>
  <c r="BR159" i="37" s="1"/>
  <c r="AD159" i="37"/>
  <c r="BQ159" i="37" s="1"/>
  <c r="BX158" i="37"/>
  <c r="BW158" i="37"/>
  <c r="BV158" i="37"/>
  <c r="BU158" i="37"/>
  <c r="BP158" i="37"/>
  <c r="BO158" i="37"/>
  <c r="BN158" i="37"/>
  <c r="BM158" i="37"/>
  <c r="BL158" i="37"/>
  <c r="BK158" i="37"/>
  <c r="BJ158" i="37"/>
  <c r="BI158" i="37"/>
  <c r="BH158" i="37"/>
  <c r="BG158" i="37"/>
  <c r="BF158" i="37"/>
  <c r="BE158" i="37"/>
  <c r="BD158" i="37"/>
  <c r="BC158" i="37"/>
  <c r="BB158" i="37"/>
  <c r="BA158" i="37"/>
  <c r="AZ158" i="37"/>
  <c r="AY158" i="37"/>
  <c r="AX158" i="37"/>
  <c r="AW158" i="37"/>
  <c r="AV158" i="37"/>
  <c r="AU158" i="37"/>
  <c r="AT158" i="37"/>
  <c r="AS158" i="37"/>
  <c r="AO158" i="37"/>
  <c r="CB158" i="37" s="1"/>
  <c r="AN158" i="37"/>
  <c r="CA158" i="37" s="1"/>
  <c r="AM158" i="37"/>
  <c r="BZ158" i="37" s="1"/>
  <c r="AL158" i="37"/>
  <c r="BY158" i="37" s="1"/>
  <c r="AG158" i="37"/>
  <c r="BT158" i="37" s="1"/>
  <c r="AF158" i="37"/>
  <c r="BS158" i="37" s="1"/>
  <c r="AE158" i="37"/>
  <c r="BR158" i="37" s="1"/>
  <c r="AD158" i="37"/>
  <c r="BQ158" i="37" s="1"/>
  <c r="BX157" i="37"/>
  <c r="BW157" i="37"/>
  <c r="BV157" i="37"/>
  <c r="BU157" i="37"/>
  <c r="BP157" i="37"/>
  <c r="BO157" i="37"/>
  <c r="BN157" i="37"/>
  <c r="BM157" i="37"/>
  <c r="BL157" i="37"/>
  <c r="BK157" i="37"/>
  <c r="BJ157" i="37"/>
  <c r="BI157" i="37"/>
  <c r="BH157" i="37"/>
  <c r="BG157" i="37"/>
  <c r="BF157" i="37"/>
  <c r="BE157" i="37"/>
  <c r="BD157" i="37"/>
  <c r="BC157" i="37"/>
  <c r="BB157" i="37"/>
  <c r="BA157" i="37"/>
  <c r="AZ157" i="37"/>
  <c r="AY157" i="37"/>
  <c r="AX157" i="37"/>
  <c r="AW157" i="37"/>
  <c r="AV157" i="37"/>
  <c r="AU157" i="37"/>
  <c r="AT157" i="37"/>
  <c r="AS157" i="37"/>
  <c r="AO157" i="37"/>
  <c r="CB157" i="37" s="1"/>
  <c r="AN157" i="37"/>
  <c r="CA157" i="37" s="1"/>
  <c r="AM157" i="37"/>
  <c r="BZ157" i="37" s="1"/>
  <c r="AL157" i="37"/>
  <c r="BY157" i="37" s="1"/>
  <c r="AG157" i="37"/>
  <c r="BT157" i="37" s="1"/>
  <c r="AF157" i="37"/>
  <c r="BS157" i="37" s="1"/>
  <c r="AE157" i="37"/>
  <c r="BR157" i="37" s="1"/>
  <c r="AD157" i="37"/>
  <c r="BQ157" i="37" s="1"/>
  <c r="BX156" i="37"/>
  <c r="BW156" i="37"/>
  <c r="BV156" i="37"/>
  <c r="BU156" i="37"/>
  <c r="BP156" i="37"/>
  <c r="BO156" i="37"/>
  <c r="BN156" i="37"/>
  <c r="BM156" i="37"/>
  <c r="BL156" i="37"/>
  <c r="BK156" i="37"/>
  <c r="BJ156" i="37"/>
  <c r="BI156" i="37"/>
  <c r="BH156" i="37"/>
  <c r="BG156" i="37"/>
  <c r="BF156" i="37"/>
  <c r="BE156" i="37"/>
  <c r="BD156" i="37"/>
  <c r="BC156" i="37"/>
  <c r="BB156" i="37"/>
  <c r="BA156" i="37"/>
  <c r="AZ156" i="37"/>
  <c r="AY156" i="37"/>
  <c r="AX156" i="37"/>
  <c r="AW156" i="37"/>
  <c r="AV156" i="37"/>
  <c r="AU156" i="37"/>
  <c r="AT156" i="37"/>
  <c r="AS156" i="37"/>
  <c r="AO156" i="37"/>
  <c r="CB156" i="37" s="1"/>
  <c r="AN156" i="37"/>
  <c r="CA156" i="37" s="1"/>
  <c r="AM156" i="37"/>
  <c r="BZ156" i="37" s="1"/>
  <c r="AL156" i="37"/>
  <c r="BY156" i="37" s="1"/>
  <c r="AG156" i="37"/>
  <c r="BT156" i="37" s="1"/>
  <c r="AF156" i="37"/>
  <c r="BS156" i="37" s="1"/>
  <c r="AE156" i="37"/>
  <c r="BR156" i="37" s="1"/>
  <c r="AD156" i="37"/>
  <c r="BQ156" i="37" s="1"/>
  <c r="BX155" i="37"/>
  <c r="BW155" i="37"/>
  <c r="BV155" i="37"/>
  <c r="BU155" i="37"/>
  <c r="BP155" i="37"/>
  <c r="BO155" i="37"/>
  <c r="BN155" i="37"/>
  <c r="BM155" i="37"/>
  <c r="BL155" i="37"/>
  <c r="BK155" i="37"/>
  <c r="BJ155" i="37"/>
  <c r="BI155" i="37"/>
  <c r="BH155" i="37"/>
  <c r="BG155" i="37"/>
  <c r="BF155" i="37"/>
  <c r="BE155" i="37"/>
  <c r="BD155" i="37"/>
  <c r="BC155" i="37"/>
  <c r="BB155" i="37"/>
  <c r="BA155" i="37"/>
  <c r="AZ155" i="37"/>
  <c r="AY155" i="37"/>
  <c r="AX155" i="37"/>
  <c r="AW155" i="37"/>
  <c r="AV155" i="37"/>
  <c r="AU155" i="37"/>
  <c r="AT155" i="37"/>
  <c r="AS155" i="37"/>
  <c r="AO155" i="37"/>
  <c r="CB155" i="37" s="1"/>
  <c r="AN155" i="37"/>
  <c r="CA155" i="37" s="1"/>
  <c r="AM155" i="37"/>
  <c r="BZ155" i="37" s="1"/>
  <c r="AL155" i="37"/>
  <c r="BY155" i="37" s="1"/>
  <c r="AG155" i="37"/>
  <c r="BT155" i="37" s="1"/>
  <c r="AF155" i="37"/>
  <c r="BS155" i="37" s="1"/>
  <c r="AE155" i="37"/>
  <c r="BR155" i="37" s="1"/>
  <c r="AD155" i="37"/>
  <c r="BQ155" i="37" s="1"/>
  <c r="BX154" i="37"/>
  <c r="BW154" i="37"/>
  <c r="BV154" i="37"/>
  <c r="BU154" i="37"/>
  <c r="BP154" i="37"/>
  <c r="BO154" i="37"/>
  <c r="BN154" i="37"/>
  <c r="BM154" i="37"/>
  <c r="BL154" i="37"/>
  <c r="BK154" i="37"/>
  <c r="BJ154" i="37"/>
  <c r="BI154" i="37"/>
  <c r="BH154" i="37"/>
  <c r="BG154" i="37"/>
  <c r="BF154" i="37"/>
  <c r="BE154" i="37"/>
  <c r="BD154" i="37"/>
  <c r="BC154" i="37"/>
  <c r="BB154" i="37"/>
  <c r="BA154" i="37"/>
  <c r="AZ154" i="37"/>
  <c r="AY154" i="37"/>
  <c r="AX154" i="37"/>
  <c r="AW154" i="37"/>
  <c r="AV154" i="37"/>
  <c r="AU154" i="37"/>
  <c r="AT154" i="37"/>
  <c r="AS154" i="37"/>
  <c r="AO154" i="37"/>
  <c r="CB154" i="37" s="1"/>
  <c r="AN154" i="37"/>
  <c r="CA154" i="37" s="1"/>
  <c r="AM154" i="37"/>
  <c r="BZ154" i="37" s="1"/>
  <c r="AL154" i="37"/>
  <c r="BY154" i="37" s="1"/>
  <c r="AG154" i="37"/>
  <c r="BT154" i="37" s="1"/>
  <c r="AF154" i="37"/>
  <c r="BS154" i="37" s="1"/>
  <c r="AE154" i="37"/>
  <c r="BR154" i="37" s="1"/>
  <c r="AD154" i="37"/>
  <c r="BQ154" i="37" s="1"/>
  <c r="BX153" i="37"/>
  <c r="BW153" i="37"/>
  <c r="BV153" i="37"/>
  <c r="BU153" i="37"/>
  <c r="BP153" i="37"/>
  <c r="BO153" i="37"/>
  <c r="BN153" i="37"/>
  <c r="BM153" i="37"/>
  <c r="BL153" i="37"/>
  <c r="BK153" i="37"/>
  <c r="BJ153" i="37"/>
  <c r="BI153" i="37"/>
  <c r="BH153" i="37"/>
  <c r="BG153" i="37"/>
  <c r="BF153" i="37"/>
  <c r="BE153" i="37"/>
  <c r="BD153" i="37"/>
  <c r="BC153" i="37"/>
  <c r="BB153" i="37"/>
  <c r="BA153" i="37"/>
  <c r="AZ153" i="37"/>
  <c r="AY153" i="37"/>
  <c r="AX153" i="37"/>
  <c r="AW153" i="37"/>
  <c r="AV153" i="37"/>
  <c r="AU153" i="37"/>
  <c r="AT153" i="37"/>
  <c r="AS153" i="37"/>
  <c r="AO153" i="37"/>
  <c r="CB153" i="37" s="1"/>
  <c r="AN153" i="37"/>
  <c r="CA153" i="37" s="1"/>
  <c r="AM153" i="37"/>
  <c r="BZ153" i="37" s="1"/>
  <c r="AL153" i="37"/>
  <c r="BY153" i="37" s="1"/>
  <c r="AG153" i="37"/>
  <c r="BT153" i="37" s="1"/>
  <c r="AF153" i="37"/>
  <c r="BS153" i="37" s="1"/>
  <c r="AE153" i="37"/>
  <c r="BR153" i="37" s="1"/>
  <c r="AD153" i="37"/>
  <c r="BQ153" i="37" s="1"/>
  <c r="BX152" i="37"/>
  <c r="BW152" i="37"/>
  <c r="BV152" i="37"/>
  <c r="BU152" i="37"/>
  <c r="BP152" i="37"/>
  <c r="BO152" i="37"/>
  <c r="BN152" i="37"/>
  <c r="BM152" i="37"/>
  <c r="BL152" i="37"/>
  <c r="BK152" i="37"/>
  <c r="BJ152" i="37"/>
  <c r="BI152" i="37"/>
  <c r="BH152" i="37"/>
  <c r="BG152" i="37"/>
  <c r="BF152" i="37"/>
  <c r="BE152" i="37"/>
  <c r="BD152" i="37"/>
  <c r="BC152" i="37"/>
  <c r="BB152" i="37"/>
  <c r="BA152" i="37"/>
  <c r="AZ152" i="37"/>
  <c r="AY152" i="37"/>
  <c r="AX152" i="37"/>
  <c r="AW152" i="37"/>
  <c r="AV152" i="37"/>
  <c r="AU152" i="37"/>
  <c r="AT152" i="37"/>
  <c r="AS152" i="37"/>
  <c r="AO152" i="37"/>
  <c r="CB152" i="37" s="1"/>
  <c r="AN152" i="37"/>
  <c r="CA152" i="37" s="1"/>
  <c r="AM152" i="37"/>
  <c r="BZ152" i="37" s="1"/>
  <c r="AL152" i="37"/>
  <c r="BY152" i="37" s="1"/>
  <c r="AG152" i="37"/>
  <c r="BT152" i="37" s="1"/>
  <c r="AF152" i="37"/>
  <c r="BS152" i="37" s="1"/>
  <c r="AE152" i="37"/>
  <c r="BR152" i="37" s="1"/>
  <c r="AD152" i="37"/>
  <c r="BQ152" i="37" s="1"/>
  <c r="BX151" i="37"/>
  <c r="BW151" i="37"/>
  <c r="BV151" i="37"/>
  <c r="BU151" i="37"/>
  <c r="BP151" i="37"/>
  <c r="BO151" i="37"/>
  <c r="BN151" i="37"/>
  <c r="BM151" i="37"/>
  <c r="BL151" i="37"/>
  <c r="BK151" i="37"/>
  <c r="BJ151" i="37"/>
  <c r="BI151" i="37"/>
  <c r="BH151" i="37"/>
  <c r="BG151" i="37"/>
  <c r="BF151" i="37"/>
  <c r="BE151" i="37"/>
  <c r="BD151" i="37"/>
  <c r="BC151" i="37"/>
  <c r="BB151" i="37"/>
  <c r="BA151" i="37"/>
  <c r="AZ151" i="37"/>
  <c r="AY151" i="37"/>
  <c r="AX151" i="37"/>
  <c r="AW151" i="37"/>
  <c r="AV151" i="37"/>
  <c r="AU151" i="37"/>
  <c r="AT151" i="37"/>
  <c r="AS151" i="37"/>
  <c r="AO151" i="37"/>
  <c r="CB151" i="37" s="1"/>
  <c r="AN151" i="37"/>
  <c r="CA151" i="37" s="1"/>
  <c r="AM151" i="37"/>
  <c r="BZ151" i="37" s="1"/>
  <c r="AL151" i="37"/>
  <c r="BY151" i="37" s="1"/>
  <c r="AG151" i="37"/>
  <c r="BT151" i="37" s="1"/>
  <c r="AF151" i="37"/>
  <c r="BS151" i="37" s="1"/>
  <c r="AE151" i="37"/>
  <c r="BR151" i="37" s="1"/>
  <c r="AD151" i="37"/>
  <c r="BQ151" i="37" s="1"/>
  <c r="BX150" i="37"/>
  <c r="BW150" i="37"/>
  <c r="BV150" i="37"/>
  <c r="BU150" i="37"/>
  <c r="BP150" i="37"/>
  <c r="BO150" i="37"/>
  <c r="BN150" i="37"/>
  <c r="BM150" i="37"/>
  <c r="BL150" i="37"/>
  <c r="BK150" i="37"/>
  <c r="BJ150" i="37"/>
  <c r="BI150" i="37"/>
  <c r="BH150" i="37"/>
  <c r="BG150" i="37"/>
  <c r="BF150" i="37"/>
  <c r="BE150" i="37"/>
  <c r="BD150" i="37"/>
  <c r="BC150" i="37"/>
  <c r="BB150" i="37"/>
  <c r="BA150" i="37"/>
  <c r="AZ150" i="37"/>
  <c r="AY150" i="37"/>
  <c r="AX150" i="37"/>
  <c r="AW150" i="37"/>
  <c r="AV150" i="37"/>
  <c r="AU150" i="37"/>
  <c r="AT150" i="37"/>
  <c r="AS150" i="37"/>
  <c r="AO150" i="37"/>
  <c r="CB150" i="37" s="1"/>
  <c r="AN150" i="37"/>
  <c r="CA150" i="37" s="1"/>
  <c r="AM150" i="37"/>
  <c r="BZ150" i="37" s="1"/>
  <c r="AL150" i="37"/>
  <c r="BY150" i="37" s="1"/>
  <c r="AG150" i="37"/>
  <c r="BT150" i="37" s="1"/>
  <c r="AF150" i="37"/>
  <c r="BS150" i="37" s="1"/>
  <c r="AE150" i="37"/>
  <c r="BR150" i="37" s="1"/>
  <c r="AD150" i="37"/>
  <c r="BQ150" i="37" s="1"/>
  <c r="BX149" i="37"/>
  <c r="BW149" i="37"/>
  <c r="BV149" i="37"/>
  <c r="BU149" i="37"/>
  <c r="BP149" i="37"/>
  <c r="BO149" i="37"/>
  <c r="BN149" i="37"/>
  <c r="BM149" i="37"/>
  <c r="BL149" i="37"/>
  <c r="BK149" i="37"/>
  <c r="BJ149" i="37"/>
  <c r="BI149" i="37"/>
  <c r="BH149" i="37"/>
  <c r="BG149" i="37"/>
  <c r="BF149" i="37"/>
  <c r="BE149" i="37"/>
  <c r="BD149" i="37"/>
  <c r="BC149" i="37"/>
  <c r="BB149" i="37"/>
  <c r="BA149" i="37"/>
  <c r="AZ149" i="37"/>
  <c r="AY149" i="37"/>
  <c r="AX149" i="37"/>
  <c r="AW149" i="37"/>
  <c r="AV149" i="37"/>
  <c r="AU149" i="37"/>
  <c r="AT149" i="37"/>
  <c r="AS149" i="37"/>
  <c r="AO149" i="37"/>
  <c r="CB149" i="37" s="1"/>
  <c r="AN149" i="37"/>
  <c r="CA149" i="37" s="1"/>
  <c r="AM149" i="37"/>
  <c r="BZ149" i="37" s="1"/>
  <c r="AL149" i="37"/>
  <c r="BY149" i="37" s="1"/>
  <c r="AG149" i="37"/>
  <c r="BT149" i="37" s="1"/>
  <c r="AF149" i="37"/>
  <c r="BS149" i="37" s="1"/>
  <c r="AE149" i="37"/>
  <c r="BR149" i="37" s="1"/>
  <c r="AD149" i="37"/>
  <c r="BQ149" i="37" s="1"/>
  <c r="BX148" i="37"/>
  <c r="BW148" i="37"/>
  <c r="BV148" i="37"/>
  <c r="BU148" i="37"/>
  <c r="BP148" i="37"/>
  <c r="BO148" i="37"/>
  <c r="BN148" i="37"/>
  <c r="BM148" i="37"/>
  <c r="BL148" i="37"/>
  <c r="BK148" i="37"/>
  <c r="BJ148" i="37"/>
  <c r="BI148" i="37"/>
  <c r="BH148" i="37"/>
  <c r="BG148" i="37"/>
  <c r="BF148" i="37"/>
  <c r="BE148" i="37"/>
  <c r="BD148" i="37"/>
  <c r="BC148" i="37"/>
  <c r="BB148" i="37"/>
  <c r="BA148" i="37"/>
  <c r="AZ148" i="37"/>
  <c r="AY148" i="37"/>
  <c r="AX148" i="37"/>
  <c r="AW148" i="37"/>
  <c r="AV148" i="37"/>
  <c r="AU148" i="37"/>
  <c r="AT148" i="37"/>
  <c r="AS148" i="37"/>
  <c r="AO148" i="37"/>
  <c r="CB148" i="37" s="1"/>
  <c r="AN148" i="37"/>
  <c r="CA148" i="37" s="1"/>
  <c r="AM148" i="37"/>
  <c r="BZ148" i="37" s="1"/>
  <c r="AL148" i="37"/>
  <c r="BY148" i="37" s="1"/>
  <c r="AG148" i="37"/>
  <c r="BT148" i="37" s="1"/>
  <c r="AF148" i="37"/>
  <c r="BS148" i="37" s="1"/>
  <c r="AE148" i="37"/>
  <c r="BR148" i="37" s="1"/>
  <c r="AD148" i="37"/>
  <c r="BQ148" i="37" s="1"/>
  <c r="BX147" i="37"/>
  <c r="BW147" i="37"/>
  <c r="BV147" i="37"/>
  <c r="BU147" i="37"/>
  <c r="BP147" i="37"/>
  <c r="BO147" i="37"/>
  <c r="BN147" i="37"/>
  <c r="BM147" i="37"/>
  <c r="BL147" i="37"/>
  <c r="BK147" i="37"/>
  <c r="BJ147" i="37"/>
  <c r="BI147" i="37"/>
  <c r="BH147" i="37"/>
  <c r="BG147" i="37"/>
  <c r="BF147" i="37"/>
  <c r="BE147" i="37"/>
  <c r="BD147" i="37"/>
  <c r="BC147" i="37"/>
  <c r="BB147" i="37"/>
  <c r="BA147" i="37"/>
  <c r="AZ147" i="37"/>
  <c r="AY147" i="37"/>
  <c r="AX147" i="37"/>
  <c r="AW147" i="37"/>
  <c r="AV147" i="37"/>
  <c r="AU147" i="37"/>
  <c r="AT147" i="37"/>
  <c r="AS147" i="37"/>
  <c r="AO147" i="37"/>
  <c r="CB147" i="37" s="1"/>
  <c r="AN147" i="37"/>
  <c r="CA147" i="37" s="1"/>
  <c r="AM147" i="37"/>
  <c r="BZ147" i="37" s="1"/>
  <c r="AL147" i="37"/>
  <c r="BY147" i="37" s="1"/>
  <c r="AG147" i="37"/>
  <c r="BT147" i="37" s="1"/>
  <c r="AF147" i="37"/>
  <c r="BS147" i="37" s="1"/>
  <c r="AE147" i="37"/>
  <c r="BR147" i="37" s="1"/>
  <c r="AD147" i="37"/>
  <c r="BQ147" i="37" s="1"/>
  <c r="BX146" i="37"/>
  <c r="BW146" i="37"/>
  <c r="BV146" i="37"/>
  <c r="BU146" i="37"/>
  <c r="BP146" i="37"/>
  <c r="BO146" i="37"/>
  <c r="BN146" i="37"/>
  <c r="BM146" i="37"/>
  <c r="BL146" i="37"/>
  <c r="BK146" i="37"/>
  <c r="BJ146" i="37"/>
  <c r="BI146" i="37"/>
  <c r="BH146" i="37"/>
  <c r="BG146" i="37"/>
  <c r="BF146" i="37"/>
  <c r="BE146" i="37"/>
  <c r="BD146" i="37"/>
  <c r="BC146" i="37"/>
  <c r="BB146" i="37"/>
  <c r="BA146" i="37"/>
  <c r="AZ146" i="37"/>
  <c r="AY146" i="37"/>
  <c r="AX146" i="37"/>
  <c r="AW146" i="37"/>
  <c r="AV146" i="37"/>
  <c r="AU146" i="37"/>
  <c r="AT146" i="37"/>
  <c r="AS146" i="37"/>
  <c r="AO146" i="37"/>
  <c r="CB146" i="37" s="1"/>
  <c r="AN146" i="37"/>
  <c r="CA146" i="37" s="1"/>
  <c r="AM146" i="37"/>
  <c r="BZ146" i="37" s="1"/>
  <c r="AL146" i="37"/>
  <c r="BY146" i="37" s="1"/>
  <c r="AG146" i="37"/>
  <c r="BT146" i="37" s="1"/>
  <c r="AF146" i="37"/>
  <c r="BS146" i="37" s="1"/>
  <c r="AE146" i="37"/>
  <c r="BR146" i="37" s="1"/>
  <c r="AD146" i="37"/>
  <c r="BQ146" i="37" s="1"/>
  <c r="BX145" i="37"/>
  <c r="BW145" i="37"/>
  <c r="BV145" i="37"/>
  <c r="BU145" i="37"/>
  <c r="BP145" i="37"/>
  <c r="BO145" i="37"/>
  <c r="BN145" i="37"/>
  <c r="BM145" i="37"/>
  <c r="BL145" i="37"/>
  <c r="BK145" i="37"/>
  <c r="BJ145" i="37"/>
  <c r="BI145" i="37"/>
  <c r="BH145" i="37"/>
  <c r="BG145" i="37"/>
  <c r="BF145" i="37"/>
  <c r="BE145" i="37"/>
  <c r="BD145" i="37"/>
  <c r="BC145" i="37"/>
  <c r="BB145" i="37"/>
  <c r="BA145" i="37"/>
  <c r="AZ145" i="37"/>
  <c r="AY145" i="37"/>
  <c r="AX145" i="37"/>
  <c r="AW145" i="37"/>
  <c r="AV145" i="37"/>
  <c r="AU145" i="37"/>
  <c r="AT145" i="37"/>
  <c r="AS145" i="37"/>
  <c r="AO145" i="37"/>
  <c r="CB145" i="37" s="1"/>
  <c r="AN145" i="37"/>
  <c r="CA145" i="37" s="1"/>
  <c r="AM145" i="37"/>
  <c r="BZ145" i="37" s="1"/>
  <c r="AL145" i="37"/>
  <c r="BY145" i="37" s="1"/>
  <c r="AG145" i="37"/>
  <c r="BT145" i="37" s="1"/>
  <c r="AF145" i="37"/>
  <c r="BS145" i="37" s="1"/>
  <c r="AE145" i="37"/>
  <c r="BR145" i="37" s="1"/>
  <c r="AD145" i="37"/>
  <c r="BQ145" i="37" s="1"/>
  <c r="BX144" i="37"/>
  <c r="BW144" i="37"/>
  <c r="BV144" i="37"/>
  <c r="BU144" i="37"/>
  <c r="BP144" i="37"/>
  <c r="BO144" i="37"/>
  <c r="BN144" i="37"/>
  <c r="BM144" i="37"/>
  <c r="BL144" i="37"/>
  <c r="BK144" i="37"/>
  <c r="BJ144" i="37"/>
  <c r="BI144" i="37"/>
  <c r="BH144" i="37"/>
  <c r="BG144" i="37"/>
  <c r="BF144" i="37"/>
  <c r="BE144" i="37"/>
  <c r="BD144" i="37"/>
  <c r="BC144" i="37"/>
  <c r="BB144" i="37"/>
  <c r="BA144" i="37"/>
  <c r="AZ144" i="37"/>
  <c r="AY144" i="37"/>
  <c r="AX144" i="37"/>
  <c r="AW144" i="37"/>
  <c r="AV144" i="37"/>
  <c r="AU144" i="37"/>
  <c r="AT144" i="37"/>
  <c r="AS144" i="37"/>
  <c r="AO144" i="37"/>
  <c r="CB144" i="37" s="1"/>
  <c r="AN144" i="37"/>
  <c r="CA144" i="37" s="1"/>
  <c r="AM144" i="37"/>
  <c r="BZ144" i="37" s="1"/>
  <c r="AL144" i="37"/>
  <c r="BY144" i="37" s="1"/>
  <c r="AG144" i="37"/>
  <c r="BT144" i="37" s="1"/>
  <c r="AF144" i="37"/>
  <c r="BS144" i="37" s="1"/>
  <c r="AE144" i="37"/>
  <c r="BR144" i="37" s="1"/>
  <c r="AD144" i="37"/>
  <c r="BQ144" i="37" s="1"/>
  <c r="BX143" i="37"/>
  <c r="BW143" i="37"/>
  <c r="BV143" i="37"/>
  <c r="BU143" i="37"/>
  <c r="BP143" i="37"/>
  <c r="BO143" i="37"/>
  <c r="BN143" i="37"/>
  <c r="BM143" i="37"/>
  <c r="BL143" i="37"/>
  <c r="BK143" i="37"/>
  <c r="BJ143" i="37"/>
  <c r="BI143" i="37"/>
  <c r="BH143" i="37"/>
  <c r="BG143" i="37"/>
  <c r="BF143" i="37"/>
  <c r="BE143" i="37"/>
  <c r="BD143" i="37"/>
  <c r="BC143" i="37"/>
  <c r="BB143" i="37"/>
  <c r="BA143" i="37"/>
  <c r="AZ143" i="37"/>
  <c r="AY143" i="37"/>
  <c r="AX143" i="37"/>
  <c r="AW143" i="37"/>
  <c r="AV143" i="37"/>
  <c r="AU143" i="37"/>
  <c r="AT143" i="37"/>
  <c r="AS143" i="37"/>
  <c r="AO143" i="37"/>
  <c r="CB143" i="37" s="1"/>
  <c r="AN143" i="37"/>
  <c r="CA143" i="37" s="1"/>
  <c r="AM143" i="37"/>
  <c r="BZ143" i="37" s="1"/>
  <c r="AL143" i="37"/>
  <c r="BY143" i="37" s="1"/>
  <c r="AG143" i="37"/>
  <c r="BT143" i="37" s="1"/>
  <c r="AF143" i="37"/>
  <c r="BS143" i="37" s="1"/>
  <c r="AE143" i="37"/>
  <c r="BR143" i="37" s="1"/>
  <c r="AD143" i="37"/>
  <c r="BQ143" i="37" s="1"/>
  <c r="BX142" i="37"/>
  <c r="BW142" i="37"/>
  <c r="BV142" i="37"/>
  <c r="BU142" i="37"/>
  <c r="BP142" i="37"/>
  <c r="BO142" i="37"/>
  <c r="BN142" i="37"/>
  <c r="BM142" i="37"/>
  <c r="BL142" i="37"/>
  <c r="BK142" i="37"/>
  <c r="BJ142" i="37"/>
  <c r="BI142" i="37"/>
  <c r="BH142" i="37"/>
  <c r="BG142" i="37"/>
  <c r="BF142" i="37"/>
  <c r="BE142" i="37"/>
  <c r="BD142" i="37"/>
  <c r="BC142" i="37"/>
  <c r="BB142" i="37"/>
  <c r="BA142" i="37"/>
  <c r="AZ142" i="37"/>
  <c r="AY142" i="37"/>
  <c r="AX142" i="37"/>
  <c r="AW142" i="37"/>
  <c r="AV142" i="37"/>
  <c r="AU142" i="37"/>
  <c r="AT142" i="37"/>
  <c r="AS142" i="37"/>
  <c r="AO142" i="37"/>
  <c r="CB142" i="37" s="1"/>
  <c r="AN142" i="37"/>
  <c r="CA142" i="37" s="1"/>
  <c r="AM142" i="37"/>
  <c r="BZ142" i="37" s="1"/>
  <c r="AL142" i="37"/>
  <c r="BY142" i="37" s="1"/>
  <c r="AG142" i="37"/>
  <c r="BT142" i="37" s="1"/>
  <c r="AF142" i="37"/>
  <c r="BS142" i="37" s="1"/>
  <c r="AE142" i="37"/>
  <c r="BR142" i="37" s="1"/>
  <c r="AD142" i="37"/>
  <c r="BQ142" i="37" s="1"/>
  <c r="BX141" i="37"/>
  <c r="BW141" i="37"/>
  <c r="BV141" i="37"/>
  <c r="BU141" i="37"/>
  <c r="BP141" i="37"/>
  <c r="BO141" i="37"/>
  <c r="BN141" i="37"/>
  <c r="BM141" i="37"/>
  <c r="BL141" i="37"/>
  <c r="BK141" i="37"/>
  <c r="BJ141" i="37"/>
  <c r="BI141" i="37"/>
  <c r="BH141" i="37"/>
  <c r="BG141" i="37"/>
  <c r="BF141" i="37"/>
  <c r="BE141" i="37"/>
  <c r="BD141" i="37"/>
  <c r="BC141" i="37"/>
  <c r="BB141" i="37"/>
  <c r="BA141" i="37"/>
  <c r="AZ141" i="37"/>
  <c r="AY141" i="37"/>
  <c r="AX141" i="37"/>
  <c r="AW141" i="37"/>
  <c r="AV141" i="37"/>
  <c r="AU141" i="37"/>
  <c r="AT141" i="37"/>
  <c r="AS141" i="37"/>
  <c r="AO141" i="37"/>
  <c r="CB141" i="37" s="1"/>
  <c r="AN141" i="37"/>
  <c r="CA141" i="37" s="1"/>
  <c r="AM141" i="37"/>
  <c r="BZ141" i="37" s="1"/>
  <c r="AL141" i="37"/>
  <c r="BY141" i="37" s="1"/>
  <c r="AG141" i="37"/>
  <c r="BT141" i="37" s="1"/>
  <c r="AF141" i="37"/>
  <c r="BS141" i="37" s="1"/>
  <c r="AE141" i="37"/>
  <c r="BR141" i="37" s="1"/>
  <c r="AD141" i="37"/>
  <c r="BQ141" i="37" s="1"/>
  <c r="BX140" i="37"/>
  <c r="BW140" i="37"/>
  <c r="BV140" i="37"/>
  <c r="BU140" i="37"/>
  <c r="BP140" i="37"/>
  <c r="BO140" i="37"/>
  <c r="BN140" i="37"/>
  <c r="BM140" i="37"/>
  <c r="BL140" i="37"/>
  <c r="BK140" i="37"/>
  <c r="BJ140" i="37"/>
  <c r="BI140" i="37"/>
  <c r="BH140" i="37"/>
  <c r="BG140" i="37"/>
  <c r="BF140" i="37"/>
  <c r="BE140" i="37"/>
  <c r="BD140" i="37"/>
  <c r="BC140" i="37"/>
  <c r="BB140" i="37"/>
  <c r="BA140" i="37"/>
  <c r="AZ140" i="37"/>
  <c r="AY140" i="37"/>
  <c r="AX140" i="37"/>
  <c r="AW140" i="37"/>
  <c r="AV140" i="37"/>
  <c r="AU140" i="37"/>
  <c r="AT140" i="37"/>
  <c r="AS140" i="37"/>
  <c r="AO140" i="37"/>
  <c r="CB140" i="37" s="1"/>
  <c r="AN140" i="37"/>
  <c r="CA140" i="37" s="1"/>
  <c r="AM140" i="37"/>
  <c r="BZ140" i="37" s="1"/>
  <c r="AL140" i="37"/>
  <c r="BY140" i="37" s="1"/>
  <c r="AG140" i="37"/>
  <c r="BT140" i="37" s="1"/>
  <c r="AF140" i="37"/>
  <c r="BS140" i="37" s="1"/>
  <c r="AE140" i="37"/>
  <c r="BR140" i="37" s="1"/>
  <c r="AD140" i="37"/>
  <c r="BQ140" i="37" s="1"/>
  <c r="BX139" i="37"/>
  <c r="BW139" i="37"/>
  <c r="BV139" i="37"/>
  <c r="BU139" i="37"/>
  <c r="BP139" i="37"/>
  <c r="BO139" i="37"/>
  <c r="BN139" i="37"/>
  <c r="BM139" i="37"/>
  <c r="BL139" i="37"/>
  <c r="BK139" i="37"/>
  <c r="BJ139" i="37"/>
  <c r="BI139" i="37"/>
  <c r="BH139" i="37"/>
  <c r="BG139" i="37"/>
  <c r="BF139" i="37"/>
  <c r="BE139" i="37"/>
  <c r="BD139" i="37"/>
  <c r="BC139" i="37"/>
  <c r="BB139" i="37"/>
  <c r="BA139" i="37"/>
  <c r="AZ139" i="37"/>
  <c r="AY139" i="37"/>
  <c r="AX139" i="37"/>
  <c r="AW139" i="37"/>
  <c r="AV139" i="37"/>
  <c r="AU139" i="37"/>
  <c r="AT139" i="37"/>
  <c r="AS139" i="37"/>
  <c r="AO139" i="37"/>
  <c r="CB139" i="37" s="1"/>
  <c r="AN139" i="37"/>
  <c r="CA139" i="37" s="1"/>
  <c r="AM139" i="37"/>
  <c r="BZ139" i="37" s="1"/>
  <c r="AL139" i="37"/>
  <c r="BY139" i="37" s="1"/>
  <c r="AG139" i="37"/>
  <c r="BT139" i="37" s="1"/>
  <c r="AF139" i="37"/>
  <c r="BS139" i="37" s="1"/>
  <c r="AE139" i="37"/>
  <c r="BR139" i="37" s="1"/>
  <c r="AD139" i="37"/>
  <c r="BQ139" i="37" s="1"/>
  <c r="BX138" i="37"/>
  <c r="BW138" i="37"/>
  <c r="BV138" i="37"/>
  <c r="BU138" i="37"/>
  <c r="BP138" i="37"/>
  <c r="BO138" i="37"/>
  <c r="BN138" i="37"/>
  <c r="BM138" i="37"/>
  <c r="BL138" i="37"/>
  <c r="BK138" i="37"/>
  <c r="BJ138" i="37"/>
  <c r="BI138" i="37"/>
  <c r="BH138" i="37"/>
  <c r="BG138" i="37"/>
  <c r="BF138" i="37"/>
  <c r="BE138" i="37"/>
  <c r="BD138" i="37"/>
  <c r="BC138" i="37"/>
  <c r="BB138" i="37"/>
  <c r="BA138" i="37"/>
  <c r="AZ138" i="37"/>
  <c r="AY138" i="37"/>
  <c r="AX138" i="37"/>
  <c r="AW138" i="37"/>
  <c r="AV138" i="37"/>
  <c r="AU138" i="37"/>
  <c r="AT138" i="37"/>
  <c r="AS138" i="37"/>
  <c r="AO138" i="37"/>
  <c r="CB138" i="37" s="1"/>
  <c r="AN138" i="37"/>
  <c r="CA138" i="37" s="1"/>
  <c r="AM138" i="37"/>
  <c r="BZ138" i="37" s="1"/>
  <c r="AL138" i="37"/>
  <c r="BY138" i="37" s="1"/>
  <c r="AG138" i="37"/>
  <c r="BT138" i="37" s="1"/>
  <c r="AF138" i="37"/>
  <c r="BS138" i="37" s="1"/>
  <c r="AE138" i="37"/>
  <c r="BR138" i="37" s="1"/>
  <c r="AD138" i="37"/>
  <c r="BQ138" i="37" s="1"/>
  <c r="BX137" i="37"/>
  <c r="BW137" i="37"/>
  <c r="BV137" i="37"/>
  <c r="BU137" i="37"/>
  <c r="BP137" i="37"/>
  <c r="BO137" i="37"/>
  <c r="BN137" i="37"/>
  <c r="BM137" i="37"/>
  <c r="BL137" i="37"/>
  <c r="BK137" i="37"/>
  <c r="BJ137" i="37"/>
  <c r="BI137" i="37"/>
  <c r="BH137" i="37"/>
  <c r="BG137" i="37"/>
  <c r="BF137" i="37"/>
  <c r="BE137" i="37"/>
  <c r="BD137" i="37"/>
  <c r="BC137" i="37"/>
  <c r="BB137" i="37"/>
  <c r="BA137" i="37"/>
  <c r="AZ137" i="37"/>
  <c r="AY137" i="37"/>
  <c r="AX137" i="37"/>
  <c r="AW137" i="37"/>
  <c r="AV137" i="37"/>
  <c r="AU137" i="37"/>
  <c r="AT137" i="37"/>
  <c r="AS137" i="37"/>
  <c r="AO137" i="37"/>
  <c r="CB137" i="37" s="1"/>
  <c r="AN137" i="37"/>
  <c r="CA137" i="37" s="1"/>
  <c r="AM137" i="37"/>
  <c r="BZ137" i="37" s="1"/>
  <c r="AL137" i="37"/>
  <c r="BY137" i="37" s="1"/>
  <c r="AG137" i="37"/>
  <c r="BT137" i="37" s="1"/>
  <c r="AF137" i="37"/>
  <c r="BS137" i="37" s="1"/>
  <c r="AE137" i="37"/>
  <c r="BR137" i="37" s="1"/>
  <c r="AD137" i="37"/>
  <c r="BQ137" i="37" s="1"/>
  <c r="BX136" i="37"/>
  <c r="BW136" i="37"/>
  <c r="BV136" i="37"/>
  <c r="BU136" i="37"/>
  <c r="BP136" i="37"/>
  <c r="BO136" i="37"/>
  <c r="BN136" i="37"/>
  <c r="BM136" i="37"/>
  <c r="BL136" i="37"/>
  <c r="BK136" i="37"/>
  <c r="BJ136" i="37"/>
  <c r="BI136" i="37"/>
  <c r="BH136" i="37"/>
  <c r="BG136" i="37"/>
  <c r="BF136" i="37"/>
  <c r="BE136" i="37"/>
  <c r="BD136" i="37"/>
  <c r="BC136" i="37"/>
  <c r="BB136" i="37"/>
  <c r="BA136" i="37"/>
  <c r="AZ136" i="37"/>
  <c r="AY136" i="37"/>
  <c r="AX136" i="37"/>
  <c r="AW136" i="37"/>
  <c r="AV136" i="37"/>
  <c r="AU136" i="37"/>
  <c r="AT136" i="37"/>
  <c r="AS136" i="37"/>
  <c r="AO136" i="37"/>
  <c r="CB136" i="37" s="1"/>
  <c r="AN136" i="37"/>
  <c r="CA136" i="37" s="1"/>
  <c r="AM136" i="37"/>
  <c r="BZ136" i="37" s="1"/>
  <c r="AL136" i="37"/>
  <c r="BY136" i="37" s="1"/>
  <c r="AG136" i="37"/>
  <c r="BT136" i="37" s="1"/>
  <c r="AF136" i="37"/>
  <c r="BS136" i="37" s="1"/>
  <c r="AE136" i="37"/>
  <c r="BR136" i="37" s="1"/>
  <c r="AD136" i="37"/>
  <c r="BQ136" i="37" s="1"/>
  <c r="BX135" i="37"/>
  <c r="BW135" i="37"/>
  <c r="BV135" i="37"/>
  <c r="BU135" i="37"/>
  <c r="BP135" i="37"/>
  <c r="BO135" i="37"/>
  <c r="BN135" i="37"/>
  <c r="BM135" i="37"/>
  <c r="BL135" i="37"/>
  <c r="BK135" i="37"/>
  <c r="BJ135" i="37"/>
  <c r="BI135" i="37"/>
  <c r="BH135" i="37"/>
  <c r="BG135" i="37"/>
  <c r="BF135" i="37"/>
  <c r="BE135" i="37"/>
  <c r="BD135" i="37"/>
  <c r="BC135" i="37"/>
  <c r="BB135" i="37"/>
  <c r="BA135" i="37"/>
  <c r="AZ135" i="37"/>
  <c r="AY135" i="37"/>
  <c r="AX135" i="37"/>
  <c r="AW135" i="37"/>
  <c r="AV135" i="37"/>
  <c r="AU135" i="37"/>
  <c r="AT135" i="37"/>
  <c r="AS135" i="37"/>
  <c r="AO135" i="37"/>
  <c r="CB135" i="37" s="1"/>
  <c r="AN135" i="37"/>
  <c r="CA135" i="37" s="1"/>
  <c r="AM135" i="37"/>
  <c r="BZ135" i="37" s="1"/>
  <c r="AL135" i="37"/>
  <c r="BY135" i="37" s="1"/>
  <c r="AG135" i="37"/>
  <c r="BT135" i="37" s="1"/>
  <c r="AF135" i="37"/>
  <c r="BS135" i="37" s="1"/>
  <c r="AE135" i="37"/>
  <c r="BR135" i="37" s="1"/>
  <c r="AD135" i="37"/>
  <c r="BQ135" i="37" s="1"/>
  <c r="BX134" i="37"/>
  <c r="BW134" i="37"/>
  <c r="BV134" i="37"/>
  <c r="BU134" i="37"/>
  <c r="BP134" i="37"/>
  <c r="BO134" i="37"/>
  <c r="BN134" i="37"/>
  <c r="BM134" i="37"/>
  <c r="BL134" i="37"/>
  <c r="BK134" i="37"/>
  <c r="BJ134" i="37"/>
  <c r="BI134" i="37"/>
  <c r="BH134" i="37"/>
  <c r="BG134" i="37"/>
  <c r="BF134" i="37"/>
  <c r="BE134" i="37"/>
  <c r="BD134" i="37"/>
  <c r="BC134" i="37"/>
  <c r="BB134" i="37"/>
  <c r="BA134" i="37"/>
  <c r="AZ134" i="37"/>
  <c r="AY134" i="37"/>
  <c r="AX134" i="37"/>
  <c r="AW134" i="37"/>
  <c r="AV134" i="37"/>
  <c r="AU134" i="37"/>
  <c r="AT134" i="37"/>
  <c r="AS134" i="37"/>
  <c r="AO134" i="37"/>
  <c r="CB134" i="37" s="1"/>
  <c r="AN134" i="37"/>
  <c r="CA134" i="37" s="1"/>
  <c r="AM134" i="37"/>
  <c r="BZ134" i="37" s="1"/>
  <c r="AL134" i="37"/>
  <c r="BY134" i="37" s="1"/>
  <c r="AG134" i="37"/>
  <c r="BT134" i="37" s="1"/>
  <c r="AF134" i="37"/>
  <c r="BS134" i="37" s="1"/>
  <c r="AE134" i="37"/>
  <c r="BR134" i="37" s="1"/>
  <c r="AD134" i="37"/>
  <c r="BQ134" i="37" s="1"/>
  <c r="BX133" i="37"/>
  <c r="BW133" i="37"/>
  <c r="BV133" i="37"/>
  <c r="BU133" i="37"/>
  <c r="BP133" i="37"/>
  <c r="BO133" i="37"/>
  <c r="BN133" i="37"/>
  <c r="BM133" i="37"/>
  <c r="BL133" i="37"/>
  <c r="BK133" i="37"/>
  <c r="BJ133" i="37"/>
  <c r="BI133" i="37"/>
  <c r="BH133" i="37"/>
  <c r="BG133" i="37"/>
  <c r="BF133" i="37"/>
  <c r="BE133" i="37"/>
  <c r="BD133" i="37"/>
  <c r="BC133" i="37"/>
  <c r="BB133" i="37"/>
  <c r="BA133" i="37"/>
  <c r="AZ133" i="37"/>
  <c r="AY133" i="37"/>
  <c r="AX133" i="37"/>
  <c r="AW133" i="37"/>
  <c r="AV133" i="37"/>
  <c r="AU133" i="37"/>
  <c r="AT133" i="37"/>
  <c r="AS133" i="37"/>
  <c r="AO133" i="37"/>
  <c r="CB133" i="37" s="1"/>
  <c r="AN133" i="37"/>
  <c r="CA133" i="37" s="1"/>
  <c r="AM133" i="37"/>
  <c r="BZ133" i="37" s="1"/>
  <c r="AL133" i="37"/>
  <c r="BY133" i="37" s="1"/>
  <c r="AG133" i="37"/>
  <c r="BT133" i="37" s="1"/>
  <c r="AF133" i="37"/>
  <c r="BS133" i="37" s="1"/>
  <c r="AE133" i="37"/>
  <c r="BR133" i="37" s="1"/>
  <c r="AD133" i="37"/>
  <c r="BQ133" i="37" s="1"/>
  <c r="BX132" i="37"/>
  <c r="BW132" i="37"/>
  <c r="BV132" i="37"/>
  <c r="BU132" i="37"/>
  <c r="BP132" i="37"/>
  <c r="BO132" i="37"/>
  <c r="BN132" i="37"/>
  <c r="BM132" i="37"/>
  <c r="BL132" i="37"/>
  <c r="BK132" i="37"/>
  <c r="BJ132" i="37"/>
  <c r="BI132" i="37"/>
  <c r="BH132" i="37"/>
  <c r="BG132" i="37"/>
  <c r="BF132" i="37"/>
  <c r="BE132" i="37"/>
  <c r="BD132" i="37"/>
  <c r="BC132" i="37"/>
  <c r="BB132" i="37"/>
  <c r="BA132" i="37"/>
  <c r="AZ132" i="37"/>
  <c r="AY132" i="37"/>
  <c r="AX132" i="37"/>
  <c r="AW132" i="37"/>
  <c r="AV132" i="37"/>
  <c r="AU132" i="37"/>
  <c r="AT132" i="37"/>
  <c r="AS132" i="37"/>
  <c r="AO132" i="37"/>
  <c r="CB132" i="37" s="1"/>
  <c r="AN132" i="37"/>
  <c r="CA132" i="37" s="1"/>
  <c r="AM132" i="37"/>
  <c r="BZ132" i="37" s="1"/>
  <c r="AL132" i="37"/>
  <c r="BY132" i="37" s="1"/>
  <c r="AG132" i="37"/>
  <c r="BT132" i="37" s="1"/>
  <c r="AF132" i="37"/>
  <c r="BS132" i="37" s="1"/>
  <c r="AE132" i="37"/>
  <c r="BR132" i="37" s="1"/>
  <c r="AD132" i="37"/>
  <c r="BQ132" i="37" s="1"/>
  <c r="BX131" i="37"/>
  <c r="BW131" i="37"/>
  <c r="BV131" i="37"/>
  <c r="BU131" i="37"/>
  <c r="BP131" i="37"/>
  <c r="BO131" i="37"/>
  <c r="BN131" i="37"/>
  <c r="BM131" i="37"/>
  <c r="BL131" i="37"/>
  <c r="BK131" i="37"/>
  <c r="BJ131" i="37"/>
  <c r="BI131" i="37"/>
  <c r="BH131" i="37"/>
  <c r="BG131" i="37"/>
  <c r="BF131" i="37"/>
  <c r="BE131" i="37"/>
  <c r="BD131" i="37"/>
  <c r="BC131" i="37"/>
  <c r="BB131" i="37"/>
  <c r="BA131" i="37"/>
  <c r="AZ131" i="37"/>
  <c r="AY131" i="37"/>
  <c r="AX131" i="37"/>
  <c r="AW131" i="37"/>
  <c r="AV131" i="37"/>
  <c r="AU131" i="37"/>
  <c r="AT131" i="37"/>
  <c r="AS131" i="37"/>
  <c r="AO131" i="37"/>
  <c r="CB131" i="37" s="1"/>
  <c r="AN131" i="37"/>
  <c r="CA131" i="37" s="1"/>
  <c r="AM131" i="37"/>
  <c r="BZ131" i="37" s="1"/>
  <c r="AL131" i="37"/>
  <c r="BY131" i="37" s="1"/>
  <c r="AG131" i="37"/>
  <c r="BT131" i="37" s="1"/>
  <c r="AF131" i="37"/>
  <c r="BS131" i="37" s="1"/>
  <c r="AE131" i="37"/>
  <c r="BR131" i="37" s="1"/>
  <c r="AD131" i="37"/>
  <c r="BQ131" i="37" s="1"/>
  <c r="BX130" i="37"/>
  <c r="BW130" i="37"/>
  <c r="BV130" i="37"/>
  <c r="BU130" i="37"/>
  <c r="BP130" i="37"/>
  <c r="BO130" i="37"/>
  <c r="BN130" i="37"/>
  <c r="BM130" i="37"/>
  <c r="BL130" i="37"/>
  <c r="BK130" i="37"/>
  <c r="BJ130" i="37"/>
  <c r="BI130" i="37"/>
  <c r="BH130" i="37"/>
  <c r="BG130" i="37"/>
  <c r="BF130" i="37"/>
  <c r="BE130" i="37"/>
  <c r="BD130" i="37"/>
  <c r="BC130" i="37"/>
  <c r="BB130" i="37"/>
  <c r="BA130" i="37"/>
  <c r="AZ130" i="37"/>
  <c r="AY130" i="37"/>
  <c r="AX130" i="37"/>
  <c r="AW130" i="37"/>
  <c r="AV130" i="37"/>
  <c r="AU130" i="37"/>
  <c r="AT130" i="37"/>
  <c r="AS130" i="37"/>
  <c r="AO130" i="37"/>
  <c r="CB130" i="37" s="1"/>
  <c r="AN130" i="37"/>
  <c r="CA130" i="37" s="1"/>
  <c r="AM130" i="37"/>
  <c r="BZ130" i="37" s="1"/>
  <c r="AL130" i="37"/>
  <c r="BY130" i="37" s="1"/>
  <c r="AG130" i="37"/>
  <c r="BT130" i="37" s="1"/>
  <c r="AF130" i="37"/>
  <c r="BS130" i="37" s="1"/>
  <c r="AE130" i="37"/>
  <c r="BR130" i="37" s="1"/>
  <c r="AD130" i="37"/>
  <c r="BQ130" i="37" s="1"/>
  <c r="BX129" i="37"/>
  <c r="BW129" i="37"/>
  <c r="BV129" i="37"/>
  <c r="BU129" i="37"/>
  <c r="BP129" i="37"/>
  <c r="BO129" i="37"/>
  <c r="BN129" i="37"/>
  <c r="BM129" i="37"/>
  <c r="BL129" i="37"/>
  <c r="BK129" i="37"/>
  <c r="BJ129" i="37"/>
  <c r="BI129" i="37"/>
  <c r="BH129" i="37"/>
  <c r="BG129" i="37"/>
  <c r="BF129" i="37"/>
  <c r="BE129" i="37"/>
  <c r="BD129" i="37"/>
  <c r="BC129" i="37"/>
  <c r="BB129" i="37"/>
  <c r="BA129" i="37"/>
  <c r="AZ129" i="37"/>
  <c r="AY129" i="37"/>
  <c r="AX129" i="37"/>
  <c r="AW129" i="37"/>
  <c r="AV129" i="37"/>
  <c r="AU129" i="37"/>
  <c r="AT129" i="37"/>
  <c r="AS129" i="37"/>
  <c r="AO129" i="37"/>
  <c r="CB129" i="37" s="1"/>
  <c r="AN129" i="37"/>
  <c r="CA129" i="37" s="1"/>
  <c r="AM129" i="37"/>
  <c r="BZ129" i="37" s="1"/>
  <c r="AL129" i="37"/>
  <c r="BY129" i="37" s="1"/>
  <c r="AG129" i="37"/>
  <c r="BT129" i="37" s="1"/>
  <c r="AF129" i="37"/>
  <c r="BS129" i="37" s="1"/>
  <c r="AE129" i="37"/>
  <c r="BR129" i="37" s="1"/>
  <c r="AD129" i="37"/>
  <c r="BQ129" i="37" s="1"/>
  <c r="BX128" i="37"/>
  <c r="BW128" i="37"/>
  <c r="BV128" i="37"/>
  <c r="BU128" i="37"/>
  <c r="BP128" i="37"/>
  <c r="BO128" i="37"/>
  <c r="BN128" i="37"/>
  <c r="BM128" i="37"/>
  <c r="BL128" i="37"/>
  <c r="BK128" i="37"/>
  <c r="BJ128" i="37"/>
  <c r="BI128" i="37"/>
  <c r="BH128" i="37"/>
  <c r="BG128" i="37"/>
  <c r="BF128" i="37"/>
  <c r="BE128" i="37"/>
  <c r="BD128" i="37"/>
  <c r="BC128" i="37"/>
  <c r="BB128" i="37"/>
  <c r="BA128" i="37"/>
  <c r="AZ128" i="37"/>
  <c r="AY128" i="37"/>
  <c r="AX128" i="37"/>
  <c r="AW128" i="37"/>
  <c r="AV128" i="37"/>
  <c r="AU128" i="37"/>
  <c r="AT128" i="37"/>
  <c r="AS128" i="37"/>
  <c r="AO128" i="37"/>
  <c r="CB128" i="37" s="1"/>
  <c r="AN128" i="37"/>
  <c r="CA128" i="37" s="1"/>
  <c r="AM128" i="37"/>
  <c r="BZ128" i="37" s="1"/>
  <c r="AL128" i="37"/>
  <c r="BY128" i="37" s="1"/>
  <c r="AG128" i="37"/>
  <c r="BT128" i="37" s="1"/>
  <c r="AF128" i="37"/>
  <c r="BS128" i="37" s="1"/>
  <c r="AE128" i="37"/>
  <c r="BR128" i="37" s="1"/>
  <c r="AD128" i="37"/>
  <c r="BQ128" i="37" s="1"/>
  <c r="BX127" i="37"/>
  <c r="BW127" i="37"/>
  <c r="BV127" i="37"/>
  <c r="BU127" i="37"/>
  <c r="BP127" i="37"/>
  <c r="BO127" i="37"/>
  <c r="BN127" i="37"/>
  <c r="BM127" i="37"/>
  <c r="BL127" i="37"/>
  <c r="BK127" i="37"/>
  <c r="BJ127" i="37"/>
  <c r="BI127" i="37"/>
  <c r="BH127" i="37"/>
  <c r="BG127" i="37"/>
  <c r="BF127" i="37"/>
  <c r="BE127" i="37"/>
  <c r="BD127" i="37"/>
  <c r="BC127" i="37"/>
  <c r="BB127" i="37"/>
  <c r="BA127" i="37"/>
  <c r="AZ127" i="37"/>
  <c r="AY127" i="37"/>
  <c r="AX127" i="37"/>
  <c r="AW127" i="37"/>
  <c r="AV127" i="37"/>
  <c r="AU127" i="37"/>
  <c r="AT127" i="37"/>
  <c r="AS127" i="37"/>
  <c r="AO127" i="37"/>
  <c r="CB127" i="37" s="1"/>
  <c r="AN127" i="37"/>
  <c r="CA127" i="37" s="1"/>
  <c r="AM127" i="37"/>
  <c r="BZ127" i="37" s="1"/>
  <c r="AL127" i="37"/>
  <c r="BY127" i="37" s="1"/>
  <c r="AG127" i="37"/>
  <c r="BT127" i="37" s="1"/>
  <c r="AF127" i="37"/>
  <c r="BS127" i="37" s="1"/>
  <c r="AE127" i="37"/>
  <c r="BR127" i="37" s="1"/>
  <c r="AD127" i="37"/>
  <c r="BQ127" i="37" s="1"/>
  <c r="BX126" i="37"/>
  <c r="BW126" i="37"/>
  <c r="BV126" i="37"/>
  <c r="BU126" i="37"/>
  <c r="BP126" i="37"/>
  <c r="BO126" i="37"/>
  <c r="BN126" i="37"/>
  <c r="BM126" i="37"/>
  <c r="BL126" i="37"/>
  <c r="BK126" i="37"/>
  <c r="BJ126" i="37"/>
  <c r="BI126" i="37"/>
  <c r="BH126" i="37"/>
  <c r="BG126" i="37"/>
  <c r="BF126" i="37"/>
  <c r="BE126" i="37"/>
  <c r="BD126" i="37"/>
  <c r="BC126" i="37"/>
  <c r="BB126" i="37"/>
  <c r="BA126" i="37"/>
  <c r="AZ126" i="37"/>
  <c r="AY126" i="37"/>
  <c r="AX126" i="37"/>
  <c r="AW126" i="37"/>
  <c r="AV126" i="37"/>
  <c r="AU126" i="37"/>
  <c r="AT126" i="37"/>
  <c r="AS126" i="37"/>
  <c r="AO126" i="37"/>
  <c r="CB126" i="37" s="1"/>
  <c r="AN126" i="37"/>
  <c r="CA126" i="37" s="1"/>
  <c r="AM126" i="37"/>
  <c r="BZ126" i="37" s="1"/>
  <c r="AL126" i="37"/>
  <c r="BY126" i="37" s="1"/>
  <c r="AG126" i="37"/>
  <c r="BT126" i="37" s="1"/>
  <c r="AF126" i="37"/>
  <c r="BS126" i="37" s="1"/>
  <c r="AE126" i="37"/>
  <c r="BR126" i="37" s="1"/>
  <c r="AD126" i="37"/>
  <c r="BQ126" i="37" s="1"/>
  <c r="BX125" i="37"/>
  <c r="BW125" i="37"/>
  <c r="BV125" i="37"/>
  <c r="BU125" i="37"/>
  <c r="BP125" i="37"/>
  <c r="BO125" i="37"/>
  <c r="BN125" i="37"/>
  <c r="BM125" i="37"/>
  <c r="BL125" i="37"/>
  <c r="BK125" i="37"/>
  <c r="BJ125" i="37"/>
  <c r="BI125" i="37"/>
  <c r="BH125" i="37"/>
  <c r="BG125" i="37"/>
  <c r="BF125" i="37"/>
  <c r="BE125" i="37"/>
  <c r="BD125" i="37"/>
  <c r="BC125" i="37"/>
  <c r="BB125" i="37"/>
  <c r="BA125" i="37"/>
  <c r="AZ125" i="37"/>
  <c r="AY125" i="37"/>
  <c r="AX125" i="37"/>
  <c r="AW125" i="37"/>
  <c r="AV125" i="37"/>
  <c r="AU125" i="37"/>
  <c r="AT125" i="37"/>
  <c r="AS125" i="37"/>
  <c r="AO125" i="37"/>
  <c r="CB125" i="37" s="1"/>
  <c r="AN125" i="37"/>
  <c r="CA125" i="37" s="1"/>
  <c r="AM125" i="37"/>
  <c r="BZ125" i="37" s="1"/>
  <c r="AL125" i="37"/>
  <c r="BY125" i="37" s="1"/>
  <c r="AG125" i="37"/>
  <c r="BT125" i="37" s="1"/>
  <c r="AF125" i="37"/>
  <c r="BS125" i="37" s="1"/>
  <c r="AE125" i="37"/>
  <c r="BR125" i="37" s="1"/>
  <c r="AD125" i="37"/>
  <c r="BQ125" i="37" s="1"/>
  <c r="BX124" i="37"/>
  <c r="BW124" i="37"/>
  <c r="BV124" i="37"/>
  <c r="BU124" i="37"/>
  <c r="BP124" i="37"/>
  <c r="BO124" i="37"/>
  <c r="BN124" i="37"/>
  <c r="BM124" i="37"/>
  <c r="BL124" i="37"/>
  <c r="BK124" i="37"/>
  <c r="BJ124" i="37"/>
  <c r="BI124" i="37"/>
  <c r="BH124" i="37"/>
  <c r="BG124" i="37"/>
  <c r="BF124" i="37"/>
  <c r="BE124" i="37"/>
  <c r="BD124" i="37"/>
  <c r="BC124" i="37"/>
  <c r="BB124" i="37"/>
  <c r="BA124" i="37"/>
  <c r="AZ124" i="37"/>
  <c r="AY124" i="37"/>
  <c r="AX124" i="37"/>
  <c r="AW124" i="37"/>
  <c r="AV124" i="37"/>
  <c r="AU124" i="37"/>
  <c r="AT124" i="37"/>
  <c r="AS124" i="37"/>
  <c r="AO124" i="37"/>
  <c r="CB124" i="37" s="1"/>
  <c r="AN124" i="37"/>
  <c r="CA124" i="37" s="1"/>
  <c r="AM124" i="37"/>
  <c r="BZ124" i="37" s="1"/>
  <c r="AL124" i="37"/>
  <c r="BY124" i="37" s="1"/>
  <c r="AG124" i="37"/>
  <c r="BT124" i="37" s="1"/>
  <c r="AF124" i="37"/>
  <c r="BS124" i="37" s="1"/>
  <c r="AE124" i="37"/>
  <c r="BR124" i="37" s="1"/>
  <c r="AD124" i="37"/>
  <c r="BQ124" i="37" s="1"/>
  <c r="BX123" i="37"/>
  <c r="BW123" i="37"/>
  <c r="BV123" i="37"/>
  <c r="BU123" i="37"/>
  <c r="BP123" i="37"/>
  <c r="BO123" i="37"/>
  <c r="BN123" i="37"/>
  <c r="BM123" i="37"/>
  <c r="BL123" i="37"/>
  <c r="BK123" i="37"/>
  <c r="BJ123" i="37"/>
  <c r="BI123" i="37"/>
  <c r="BH123" i="37"/>
  <c r="BG123" i="37"/>
  <c r="BF123" i="37"/>
  <c r="BE123" i="37"/>
  <c r="BD123" i="37"/>
  <c r="BC123" i="37"/>
  <c r="BB123" i="37"/>
  <c r="BA123" i="37"/>
  <c r="AZ123" i="37"/>
  <c r="AY123" i="37"/>
  <c r="AX123" i="37"/>
  <c r="AW123" i="37"/>
  <c r="AV123" i="37"/>
  <c r="AU123" i="37"/>
  <c r="AT123" i="37"/>
  <c r="AS123" i="37"/>
  <c r="AO123" i="37"/>
  <c r="CB123" i="37" s="1"/>
  <c r="AN123" i="37"/>
  <c r="CA123" i="37" s="1"/>
  <c r="AM123" i="37"/>
  <c r="BZ123" i="37" s="1"/>
  <c r="AL123" i="37"/>
  <c r="BY123" i="37" s="1"/>
  <c r="AG123" i="37"/>
  <c r="BT123" i="37" s="1"/>
  <c r="AF123" i="37"/>
  <c r="BS123" i="37" s="1"/>
  <c r="AE123" i="37"/>
  <c r="BR123" i="37" s="1"/>
  <c r="AD123" i="37"/>
  <c r="BQ123" i="37" s="1"/>
  <c r="BX122" i="37"/>
  <c r="BW122" i="37"/>
  <c r="BV122" i="37"/>
  <c r="BU122" i="37"/>
  <c r="BP122" i="37"/>
  <c r="BO122" i="37"/>
  <c r="BN122" i="37"/>
  <c r="BM122" i="37"/>
  <c r="BL122" i="37"/>
  <c r="BK122" i="37"/>
  <c r="BJ122" i="37"/>
  <c r="BI122" i="37"/>
  <c r="BH122" i="37"/>
  <c r="BG122" i="37"/>
  <c r="BF122" i="37"/>
  <c r="BE122" i="37"/>
  <c r="BD122" i="37"/>
  <c r="BC122" i="37"/>
  <c r="BB122" i="37"/>
  <c r="BA122" i="37"/>
  <c r="AZ122" i="37"/>
  <c r="AY122" i="37"/>
  <c r="AX122" i="37"/>
  <c r="AW122" i="37"/>
  <c r="AV122" i="37"/>
  <c r="AU122" i="37"/>
  <c r="AT122" i="37"/>
  <c r="AS122" i="37"/>
  <c r="AO122" i="37"/>
  <c r="CB122" i="37" s="1"/>
  <c r="AN122" i="37"/>
  <c r="CA122" i="37" s="1"/>
  <c r="AM122" i="37"/>
  <c r="BZ122" i="37" s="1"/>
  <c r="AL122" i="37"/>
  <c r="BY122" i="37" s="1"/>
  <c r="AG122" i="37"/>
  <c r="BT122" i="37" s="1"/>
  <c r="AF122" i="37"/>
  <c r="BS122" i="37" s="1"/>
  <c r="AE122" i="37"/>
  <c r="BR122" i="37" s="1"/>
  <c r="AD122" i="37"/>
  <c r="BQ122" i="37" s="1"/>
  <c r="BX121" i="37"/>
  <c r="BW121" i="37"/>
  <c r="BV121" i="37"/>
  <c r="BU121" i="37"/>
  <c r="BP121" i="37"/>
  <c r="BO121" i="37"/>
  <c r="BN121" i="37"/>
  <c r="BM121" i="37"/>
  <c r="BL121" i="37"/>
  <c r="BK121" i="37"/>
  <c r="BJ121" i="37"/>
  <c r="BI121" i="37"/>
  <c r="BH121" i="37"/>
  <c r="BG121" i="37"/>
  <c r="BF121" i="37"/>
  <c r="BE121" i="37"/>
  <c r="BD121" i="37"/>
  <c r="BC121" i="37"/>
  <c r="BB121" i="37"/>
  <c r="BA121" i="37"/>
  <c r="AZ121" i="37"/>
  <c r="AY121" i="37"/>
  <c r="AX121" i="37"/>
  <c r="AW121" i="37"/>
  <c r="AV121" i="37"/>
  <c r="AU121" i="37"/>
  <c r="AT121" i="37"/>
  <c r="AS121" i="37"/>
  <c r="AO121" i="37"/>
  <c r="CB121" i="37" s="1"/>
  <c r="AN121" i="37"/>
  <c r="CA121" i="37" s="1"/>
  <c r="AM121" i="37"/>
  <c r="BZ121" i="37" s="1"/>
  <c r="AL121" i="37"/>
  <c r="BY121" i="37" s="1"/>
  <c r="AG121" i="37"/>
  <c r="BT121" i="37" s="1"/>
  <c r="AF121" i="37"/>
  <c r="BS121" i="37" s="1"/>
  <c r="AE121" i="37"/>
  <c r="BR121" i="37" s="1"/>
  <c r="AD121" i="37"/>
  <c r="BQ121" i="37" s="1"/>
  <c r="BX120" i="37"/>
  <c r="BW120" i="37"/>
  <c r="BV120" i="37"/>
  <c r="BU120" i="37"/>
  <c r="BP120" i="37"/>
  <c r="BO120" i="37"/>
  <c r="BN120" i="37"/>
  <c r="BM120" i="37"/>
  <c r="BL120" i="37"/>
  <c r="BK120" i="37"/>
  <c r="BJ120" i="37"/>
  <c r="BI120" i="37"/>
  <c r="BH120" i="37"/>
  <c r="BG120" i="37"/>
  <c r="BF120" i="37"/>
  <c r="BE120" i="37"/>
  <c r="BD120" i="37"/>
  <c r="BC120" i="37"/>
  <c r="BB120" i="37"/>
  <c r="BA120" i="37"/>
  <c r="AZ120" i="37"/>
  <c r="AY120" i="37"/>
  <c r="AX120" i="37"/>
  <c r="AW120" i="37"/>
  <c r="AV120" i="37"/>
  <c r="AU120" i="37"/>
  <c r="AT120" i="37"/>
  <c r="AS120" i="37"/>
  <c r="AO120" i="37"/>
  <c r="AN120" i="37"/>
  <c r="CA120" i="37" s="1"/>
  <c r="AM120" i="37"/>
  <c r="BZ120" i="37" s="1"/>
  <c r="AL120" i="37"/>
  <c r="BY120" i="37" s="1"/>
  <c r="AG120" i="37"/>
  <c r="BT120" i="37" s="1"/>
  <c r="AF120" i="37"/>
  <c r="BS120" i="37" s="1"/>
  <c r="AE120" i="37"/>
  <c r="BR120" i="37" s="1"/>
  <c r="AD120" i="37"/>
  <c r="BQ120" i="37" s="1"/>
  <c r="BX119" i="37"/>
  <c r="BW119" i="37"/>
  <c r="BV119" i="37"/>
  <c r="BU119" i="37"/>
  <c r="BP119" i="37"/>
  <c r="BO119" i="37"/>
  <c r="BN119" i="37"/>
  <c r="BM119" i="37"/>
  <c r="BL119" i="37"/>
  <c r="BK119" i="37"/>
  <c r="BJ119" i="37"/>
  <c r="BI119" i="37"/>
  <c r="BH119" i="37"/>
  <c r="BG119" i="37"/>
  <c r="BF119" i="37"/>
  <c r="BE119" i="37"/>
  <c r="BD119" i="37"/>
  <c r="BC119" i="37"/>
  <c r="BB119" i="37"/>
  <c r="BA119" i="37"/>
  <c r="AZ119" i="37"/>
  <c r="AY119" i="37"/>
  <c r="AX119" i="37"/>
  <c r="AW119" i="37"/>
  <c r="AV119" i="37"/>
  <c r="AU119" i="37"/>
  <c r="AT119" i="37"/>
  <c r="AS119" i="37"/>
  <c r="AO119" i="37"/>
  <c r="CB119" i="37" s="1"/>
  <c r="AN119" i="37"/>
  <c r="CA119" i="37" s="1"/>
  <c r="AM119" i="37"/>
  <c r="BZ119" i="37" s="1"/>
  <c r="AL119" i="37"/>
  <c r="BY119" i="37" s="1"/>
  <c r="AG119" i="37"/>
  <c r="BT119" i="37" s="1"/>
  <c r="AF119" i="37"/>
  <c r="BS119" i="37" s="1"/>
  <c r="AE119" i="37"/>
  <c r="BR119" i="37" s="1"/>
  <c r="AD119" i="37"/>
  <c r="BQ119" i="37" s="1"/>
  <c r="BX118" i="37"/>
  <c r="BW118" i="37"/>
  <c r="BV118" i="37"/>
  <c r="BU118" i="37"/>
  <c r="BP118" i="37"/>
  <c r="BO118" i="37"/>
  <c r="BN118" i="37"/>
  <c r="BM118" i="37"/>
  <c r="BL118" i="37"/>
  <c r="BK118" i="37"/>
  <c r="BJ118" i="37"/>
  <c r="BI118" i="37"/>
  <c r="BH118" i="37"/>
  <c r="BG118" i="37"/>
  <c r="BF118" i="37"/>
  <c r="BE118" i="37"/>
  <c r="BD118" i="37"/>
  <c r="BC118" i="37"/>
  <c r="BB118" i="37"/>
  <c r="BA118" i="37"/>
  <c r="AZ118" i="37"/>
  <c r="AY118" i="37"/>
  <c r="AX118" i="37"/>
  <c r="AW118" i="37"/>
  <c r="AV118" i="37"/>
  <c r="AU118" i="37"/>
  <c r="AT118" i="37"/>
  <c r="AS118" i="37"/>
  <c r="AO118" i="37"/>
  <c r="CB118" i="37" s="1"/>
  <c r="AN118" i="37"/>
  <c r="CA118" i="37" s="1"/>
  <c r="AM118" i="37"/>
  <c r="BZ118" i="37" s="1"/>
  <c r="AL118" i="37"/>
  <c r="BY118" i="37" s="1"/>
  <c r="AG118" i="37"/>
  <c r="BT118" i="37" s="1"/>
  <c r="AF118" i="37"/>
  <c r="BS118" i="37" s="1"/>
  <c r="AE118" i="37"/>
  <c r="BR118" i="37" s="1"/>
  <c r="AD118" i="37"/>
  <c r="BQ118" i="37" s="1"/>
  <c r="BX117" i="37"/>
  <c r="BW117" i="37"/>
  <c r="BV117" i="37"/>
  <c r="BU117" i="37"/>
  <c r="BP117" i="37"/>
  <c r="BO117" i="37"/>
  <c r="BN117" i="37"/>
  <c r="BM117" i="37"/>
  <c r="BL117" i="37"/>
  <c r="BK117" i="37"/>
  <c r="BJ117" i="37"/>
  <c r="BI117" i="37"/>
  <c r="BH117" i="37"/>
  <c r="BG117" i="37"/>
  <c r="BF117" i="37"/>
  <c r="BE117" i="37"/>
  <c r="BD117" i="37"/>
  <c r="BC117" i="37"/>
  <c r="BB117" i="37"/>
  <c r="BA117" i="37"/>
  <c r="AZ117" i="37"/>
  <c r="AY117" i="37"/>
  <c r="AX117" i="37"/>
  <c r="AW117" i="37"/>
  <c r="AV117" i="37"/>
  <c r="AU117" i="37"/>
  <c r="AT117" i="37"/>
  <c r="AS117" i="37"/>
  <c r="AO117" i="37"/>
  <c r="CB117" i="37" s="1"/>
  <c r="AN117" i="37"/>
  <c r="CA117" i="37" s="1"/>
  <c r="AM117" i="37"/>
  <c r="BZ117" i="37" s="1"/>
  <c r="AL117" i="37"/>
  <c r="BY117" i="37" s="1"/>
  <c r="AG117" i="37"/>
  <c r="BT117" i="37" s="1"/>
  <c r="AF117" i="37"/>
  <c r="BS117" i="37" s="1"/>
  <c r="AE117" i="37"/>
  <c r="BR117" i="37" s="1"/>
  <c r="AD117" i="37"/>
  <c r="BQ117" i="37" s="1"/>
  <c r="BX116" i="37"/>
  <c r="BW116" i="37"/>
  <c r="BV116" i="37"/>
  <c r="BU116" i="37"/>
  <c r="BP116" i="37"/>
  <c r="BO116" i="37"/>
  <c r="BN116" i="37"/>
  <c r="BM116" i="37"/>
  <c r="BL116" i="37"/>
  <c r="BK116" i="37"/>
  <c r="BJ116" i="37"/>
  <c r="BI116" i="37"/>
  <c r="BH116" i="37"/>
  <c r="BG116" i="37"/>
  <c r="BF116" i="37"/>
  <c r="BE116" i="37"/>
  <c r="BD116" i="37"/>
  <c r="BC116" i="37"/>
  <c r="BB116" i="37"/>
  <c r="BA116" i="37"/>
  <c r="AZ116" i="37"/>
  <c r="AY116" i="37"/>
  <c r="AX116" i="37"/>
  <c r="AW116" i="37"/>
  <c r="AV116" i="37"/>
  <c r="AU116" i="37"/>
  <c r="AT116" i="37"/>
  <c r="AS116" i="37"/>
  <c r="AO116" i="37"/>
  <c r="CB116" i="37" s="1"/>
  <c r="AN116" i="37"/>
  <c r="CA116" i="37" s="1"/>
  <c r="AM116" i="37"/>
  <c r="BZ116" i="37" s="1"/>
  <c r="AL116" i="37"/>
  <c r="BY116" i="37" s="1"/>
  <c r="AG116" i="37"/>
  <c r="BT116" i="37" s="1"/>
  <c r="AF116" i="37"/>
  <c r="BS116" i="37" s="1"/>
  <c r="AE116" i="37"/>
  <c r="BR116" i="37" s="1"/>
  <c r="AD116" i="37"/>
  <c r="BQ116" i="37" s="1"/>
  <c r="BX115" i="37"/>
  <c r="BW115" i="37"/>
  <c r="BV115" i="37"/>
  <c r="BU115" i="37"/>
  <c r="BP115" i="37"/>
  <c r="BO115" i="37"/>
  <c r="BN115" i="37"/>
  <c r="BM115" i="37"/>
  <c r="BL115" i="37"/>
  <c r="BK115" i="37"/>
  <c r="BJ115" i="37"/>
  <c r="BI115" i="37"/>
  <c r="BH115" i="37"/>
  <c r="BG115" i="37"/>
  <c r="BF115" i="37"/>
  <c r="BE115" i="37"/>
  <c r="BD115" i="37"/>
  <c r="BC115" i="37"/>
  <c r="BB115" i="37"/>
  <c r="BA115" i="37"/>
  <c r="AZ115" i="37"/>
  <c r="AY115" i="37"/>
  <c r="AX115" i="37"/>
  <c r="AW115" i="37"/>
  <c r="AV115" i="37"/>
  <c r="AU115" i="37"/>
  <c r="AT115" i="37"/>
  <c r="AS115" i="37"/>
  <c r="AO115" i="37"/>
  <c r="CB115" i="37" s="1"/>
  <c r="AN115" i="37"/>
  <c r="CA115" i="37" s="1"/>
  <c r="AM115" i="37"/>
  <c r="BZ115" i="37" s="1"/>
  <c r="AL115" i="37"/>
  <c r="BY115" i="37" s="1"/>
  <c r="AG115" i="37"/>
  <c r="BT115" i="37" s="1"/>
  <c r="AF115" i="37"/>
  <c r="BS115" i="37" s="1"/>
  <c r="AE115" i="37"/>
  <c r="BR115" i="37" s="1"/>
  <c r="AD115" i="37"/>
  <c r="BQ115" i="37" s="1"/>
  <c r="BX114" i="37"/>
  <c r="BW114" i="37"/>
  <c r="BV114" i="37"/>
  <c r="BU114" i="37"/>
  <c r="BP114" i="37"/>
  <c r="BO114" i="37"/>
  <c r="BN114" i="37"/>
  <c r="BM114" i="37"/>
  <c r="BL114" i="37"/>
  <c r="BK114" i="37"/>
  <c r="BJ114" i="37"/>
  <c r="BI114" i="37"/>
  <c r="BH114" i="37"/>
  <c r="BG114" i="37"/>
  <c r="BF114" i="37"/>
  <c r="BE114" i="37"/>
  <c r="BD114" i="37"/>
  <c r="BC114" i="37"/>
  <c r="BB114" i="37"/>
  <c r="BA114" i="37"/>
  <c r="AZ114" i="37"/>
  <c r="AY114" i="37"/>
  <c r="AX114" i="37"/>
  <c r="AW114" i="37"/>
  <c r="AV114" i="37"/>
  <c r="AU114" i="37"/>
  <c r="AT114" i="37"/>
  <c r="AS114" i="37"/>
  <c r="AO114" i="37"/>
  <c r="CB114" i="37" s="1"/>
  <c r="AN114" i="37"/>
  <c r="CA114" i="37" s="1"/>
  <c r="AM114" i="37"/>
  <c r="BZ114" i="37" s="1"/>
  <c r="AL114" i="37"/>
  <c r="BY114" i="37" s="1"/>
  <c r="AG114" i="37"/>
  <c r="BT114" i="37" s="1"/>
  <c r="AF114" i="37"/>
  <c r="BS114" i="37" s="1"/>
  <c r="AE114" i="37"/>
  <c r="BR114" i="37" s="1"/>
  <c r="AD114" i="37"/>
  <c r="BQ114" i="37" s="1"/>
  <c r="BX113" i="37"/>
  <c r="BW113" i="37"/>
  <c r="BV113" i="37"/>
  <c r="BU113" i="37"/>
  <c r="BP113" i="37"/>
  <c r="BO113" i="37"/>
  <c r="BN113" i="37"/>
  <c r="BM113" i="37"/>
  <c r="BL113" i="37"/>
  <c r="BK113" i="37"/>
  <c r="BJ113" i="37"/>
  <c r="BI113" i="37"/>
  <c r="BH113" i="37"/>
  <c r="BG113" i="37"/>
  <c r="BF113" i="37"/>
  <c r="BE113" i="37"/>
  <c r="BD113" i="37"/>
  <c r="BC113" i="37"/>
  <c r="BB113" i="37"/>
  <c r="BA113" i="37"/>
  <c r="AZ113" i="37"/>
  <c r="AY113" i="37"/>
  <c r="AX113" i="37"/>
  <c r="AW113" i="37"/>
  <c r="AV113" i="37"/>
  <c r="AU113" i="37"/>
  <c r="AT113" i="37"/>
  <c r="AS113" i="37"/>
  <c r="AO113" i="37"/>
  <c r="CB113" i="37" s="1"/>
  <c r="AN113" i="37"/>
  <c r="CA113" i="37" s="1"/>
  <c r="AM113" i="37"/>
  <c r="BZ113" i="37" s="1"/>
  <c r="AL113" i="37"/>
  <c r="BY113" i="37" s="1"/>
  <c r="AG113" i="37"/>
  <c r="BT113" i="37" s="1"/>
  <c r="AF113" i="37"/>
  <c r="BS113" i="37" s="1"/>
  <c r="AE113" i="37"/>
  <c r="BR113" i="37" s="1"/>
  <c r="AD113" i="37"/>
  <c r="BQ113" i="37" s="1"/>
  <c r="BX112" i="37"/>
  <c r="BW112" i="37"/>
  <c r="BV112" i="37"/>
  <c r="BU112" i="37"/>
  <c r="BP112" i="37"/>
  <c r="BO112" i="37"/>
  <c r="BN112" i="37"/>
  <c r="BM112" i="37"/>
  <c r="BL112" i="37"/>
  <c r="BK112" i="37"/>
  <c r="BJ112" i="37"/>
  <c r="BI112" i="37"/>
  <c r="BH112" i="37"/>
  <c r="BG112" i="37"/>
  <c r="BF112" i="37"/>
  <c r="BE112" i="37"/>
  <c r="BD112" i="37"/>
  <c r="BC112" i="37"/>
  <c r="BB112" i="37"/>
  <c r="BA112" i="37"/>
  <c r="AZ112" i="37"/>
  <c r="AY112" i="37"/>
  <c r="AX112" i="37"/>
  <c r="AW112" i="37"/>
  <c r="AV112" i="37"/>
  <c r="AU112" i="37"/>
  <c r="AT112" i="37"/>
  <c r="AS112" i="37"/>
  <c r="AO112" i="37"/>
  <c r="CB112" i="37" s="1"/>
  <c r="AN112" i="37"/>
  <c r="CA112" i="37" s="1"/>
  <c r="AM112" i="37"/>
  <c r="BZ112" i="37" s="1"/>
  <c r="AL112" i="37"/>
  <c r="BY112" i="37" s="1"/>
  <c r="AG112" i="37"/>
  <c r="BT112" i="37" s="1"/>
  <c r="AF112" i="37"/>
  <c r="BS112" i="37" s="1"/>
  <c r="AE112" i="37"/>
  <c r="BR112" i="37" s="1"/>
  <c r="AD112" i="37"/>
  <c r="BQ112" i="37" s="1"/>
  <c r="BX111" i="37"/>
  <c r="BW111" i="37"/>
  <c r="BV111" i="37"/>
  <c r="BU111" i="37"/>
  <c r="BP111" i="37"/>
  <c r="BO111" i="37"/>
  <c r="BN111" i="37"/>
  <c r="BM111" i="37"/>
  <c r="BL111" i="37"/>
  <c r="BK111" i="37"/>
  <c r="BJ111" i="37"/>
  <c r="BI111" i="37"/>
  <c r="BH111" i="37"/>
  <c r="BG111" i="37"/>
  <c r="BF111" i="37"/>
  <c r="BE111" i="37"/>
  <c r="BD111" i="37"/>
  <c r="BC111" i="37"/>
  <c r="BB111" i="37"/>
  <c r="BA111" i="37"/>
  <c r="AZ111" i="37"/>
  <c r="AY111" i="37"/>
  <c r="AX111" i="37"/>
  <c r="AW111" i="37"/>
  <c r="AV111" i="37"/>
  <c r="AU111" i="37"/>
  <c r="AT111" i="37"/>
  <c r="AS111" i="37"/>
  <c r="AO111" i="37"/>
  <c r="CB111" i="37" s="1"/>
  <c r="AN111" i="37"/>
  <c r="CA111" i="37" s="1"/>
  <c r="AM111" i="37"/>
  <c r="BZ111" i="37" s="1"/>
  <c r="AL111" i="37"/>
  <c r="BY111" i="37" s="1"/>
  <c r="AG111" i="37"/>
  <c r="BT111" i="37" s="1"/>
  <c r="AF111" i="37"/>
  <c r="BS111" i="37" s="1"/>
  <c r="AE111" i="37"/>
  <c r="BR111" i="37" s="1"/>
  <c r="AD111" i="37"/>
  <c r="BQ111" i="37" s="1"/>
  <c r="BX110" i="37"/>
  <c r="BW110" i="37"/>
  <c r="BV110" i="37"/>
  <c r="BU110" i="37"/>
  <c r="BP110" i="37"/>
  <c r="BO110" i="37"/>
  <c r="BN110" i="37"/>
  <c r="BM110" i="37"/>
  <c r="BL110" i="37"/>
  <c r="BK110" i="37"/>
  <c r="BJ110" i="37"/>
  <c r="BI110" i="37"/>
  <c r="BH110" i="37"/>
  <c r="BG110" i="37"/>
  <c r="BF110" i="37"/>
  <c r="BE110" i="37"/>
  <c r="BD110" i="37"/>
  <c r="BC110" i="37"/>
  <c r="BB110" i="37"/>
  <c r="BA110" i="37"/>
  <c r="AZ110" i="37"/>
  <c r="AY110" i="37"/>
  <c r="AX110" i="37"/>
  <c r="AW110" i="37"/>
  <c r="AV110" i="37"/>
  <c r="AU110" i="37"/>
  <c r="AT110" i="37"/>
  <c r="AS110" i="37"/>
  <c r="AO110" i="37"/>
  <c r="CB110" i="37" s="1"/>
  <c r="AN110" i="37"/>
  <c r="CA110" i="37" s="1"/>
  <c r="AM110" i="37"/>
  <c r="BZ110" i="37" s="1"/>
  <c r="AL110" i="37"/>
  <c r="AG110" i="37"/>
  <c r="BT110" i="37" s="1"/>
  <c r="AF110" i="37"/>
  <c r="BS110" i="37" s="1"/>
  <c r="AE110" i="37"/>
  <c r="BR110" i="37" s="1"/>
  <c r="AD110" i="37"/>
  <c r="BQ110" i="37" s="1"/>
  <c r="BX109" i="37"/>
  <c r="BW109" i="37"/>
  <c r="BV109" i="37"/>
  <c r="BU109" i="37"/>
  <c r="BP109" i="37"/>
  <c r="BO109" i="37"/>
  <c r="BN109" i="37"/>
  <c r="BM109" i="37"/>
  <c r="BL109" i="37"/>
  <c r="BK109" i="37"/>
  <c r="BJ109" i="37"/>
  <c r="BI109" i="37"/>
  <c r="BH109" i="37"/>
  <c r="BG109" i="37"/>
  <c r="BF109" i="37"/>
  <c r="BE109" i="37"/>
  <c r="BD109" i="37"/>
  <c r="BC109" i="37"/>
  <c r="BB109" i="37"/>
  <c r="BA109" i="37"/>
  <c r="AZ109" i="37"/>
  <c r="AY109" i="37"/>
  <c r="AX109" i="37"/>
  <c r="AW109" i="37"/>
  <c r="AV109" i="37"/>
  <c r="AU109" i="37"/>
  <c r="AT109" i="37"/>
  <c r="AS109" i="37"/>
  <c r="AO109" i="37"/>
  <c r="CB109" i="37" s="1"/>
  <c r="AN109" i="37"/>
  <c r="CA109" i="37" s="1"/>
  <c r="AM109" i="37"/>
  <c r="BZ109" i="37" s="1"/>
  <c r="AL109" i="37"/>
  <c r="BY109" i="37" s="1"/>
  <c r="AG109" i="37"/>
  <c r="BT109" i="37" s="1"/>
  <c r="AF109" i="37"/>
  <c r="BS109" i="37" s="1"/>
  <c r="AE109" i="37"/>
  <c r="BR109" i="37" s="1"/>
  <c r="AD109" i="37"/>
  <c r="BQ109" i="37" s="1"/>
  <c r="BX108" i="37"/>
  <c r="BW108" i="37"/>
  <c r="BV108" i="37"/>
  <c r="BU108" i="37"/>
  <c r="BP108" i="37"/>
  <c r="BO108" i="37"/>
  <c r="BN108" i="37"/>
  <c r="BM108" i="37"/>
  <c r="BL108" i="37"/>
  <c r="BK108" i="37"/>
  <c r="BJ108" i="37"/>
  <c r="BI108" i="37"/>
  <c r="BH108" i="37"/>
  <c r="BG108" i="37"/>
  <c r="BF108" i="37"/>
  <c r="BE108" i="37"/>
  <c r="BD108" i="37"/>
  <c r="BC108" i="37"/>
  <c r="BB108" i="37"/>
  <c r="BA108" i="37"/>
  <c r="AZ108" i="37"/>
  <c r="AY108" i="37"/>
  <c r="AX108" i="37"/>
  <c r="AW108" i="37"/>
  <c r="AV108" i="37"/>
  <c r="AU108" i="37"/>
  <c r="AT108" i="37"/>
  <c r="AS108" i="37"/>
  <c r="AO108" i="37"/>
  <c r="CB108" i="37" s="1"/>
  <c r="AN108" i="37"/>
  <c r="CA108" i="37" s="1"/>
  <c r="AM108" i="37"/>
  <c r="BZ108" i="37" s="1"/>
  <c r="AL108" i="37"/>
  <c r="BY108" i="37" s="1"/>
  <c r="AG108" i="37"/>
  <c r="BT108" i="37" s="1"/>
  <c r="AF108" i="37"/>
  <c r="BS108" i="37" s="1"/>
  <c r="AE108" i="37"/>
  <c r="BR108" i="37" s="1"/>
  <c r="AD108" i="37"/>
  <c r="BQ108" i="37" s="1"/>
  <c r="BX107" i="37"/>
  <c r="BW107" i="37"/>
  <c r="BV107" i="37"/>
  <c r="BU107" i="37"/>
  <c r="BP107" i="37"/>
  <c r="BO107" i="37"/>
  <c r="BN107" i="37"/>
  <c r="BM107" i="37"/>
  <c r="BL107" i="37"/>
  <c r="BK107" i="37"/>
  <c r="BJ107" i="37"/>
  <c r="BI107" i="37"/>
  <c r="BH107" i="37"/>
  <c r="BG107" i="37"/>
  <c r="BF107" i="37"/>
  <c r="BE107" i="37"/>
  <c r="BD107" i="37"/>
  <c r="BC107" i="37"/>
  <c r="BB107" i="37"/>
  <c r="BA107" i="37"/>
  <c r="AZ107" i="37"/>
  <c r="AY107" i="37"/>
  <c r="AX107" i="37"/>
  <c r="AW107" i="37"/>
  <c r="AV107" i="37"/>
  <c r="AU107" i="37"/>
  <c r="AT107" i="37"/>
  <c r="AS107" i="37"/>
  <c r="AO107" i="37"/>
  <c r="CB107" i="37" s="1"/>
  <c r="AN107" i="37"/>
  <c r="CA107" i="37" s="1"/>
  <c r="AM107" i="37"/>
  <c r="BZ107" i="37" s="1"/>
  <c r="AL107" i="37"/>
  <c r="BY107" i="37" s="1"/>
  <c r="AG107" i="37"/>
  <c r="BT107" i="37" s="1"/>
  <c r="AF107" i="37"/>
  <c r="BS107" i="37" s="1"/>
  <c r="AE107" i="37"/>
  <c r="BR107" i="37" s="1"/>
  <c r="AD107" i="37"/>
  <c r="BQ107" i="37" s="1"/>
  <c r="BX106" i="37"/>
  <c r="BW106" i="37"/>
  <c r="BV106" i="37"/>
  <c r="BU106" i="37"/>
  <c r="BP106" i="37"/>
  <c r="BO106" i="37"/>
  <c r="BN106" i="37"/>
  <c r="BM106" i="37"/>
  <c r="BL106" i="37"/>
  <c r="BK106" i="37"/>
  <c r="BJ106" i="37"/>
  <c r="BI106" i="37"/>
  <c r="BH106" i="37"/>
  <c r="BG106" i="37"/>
  <c r="BF106" i="37"/>
  <c r="BE106" i="37"/>
  <c r="BD106" i="37"/>
  <c r="BC106" i="37"/>
  <c r="BB106" i="37"/>
  <c r="BA106" i="37"/>
  <c r="AZ106" i="37"/>
  <c r="AY106" i="37"/>
  <c r="AX106" i="37"/>
  <c r="AW106" i="37"/>
  <c r="AV106" i="37"/>
  <c r="AU106" i="37"/>
  <c r="AT106" i="37"/>
  <c r="AS106" i="37"/>
  <c r="AO106" i="37"/>
  <c r="CB106" i="37" s="1"/>
  <c r="AN106" i="37"/>
  <c r="CA106" i="37" s="1"/>
  <c r="AM106" i="37"/>
  <c r="BZ106" i="37" s="1"/>
  <c r="AL106" i="37"/>
  <c r="BY106" i="37" s="1"/>
  <c r="AG106" i="37"/>
  <c r="BT106" i="37" s="1"/>
  <c r="AF106" i="37"/>
  <c r="BS106" i="37" s="1"/>
  <c r="AE106" i="37"/>
  <c r="BR106" i="37" s="1"/>
  <c r="AD106" i="37"/>
  <c r="BQ106" i="37" s="1"/>
  <c r="BX105" i="37"/>
  <c r="BW105" i="37"/>
  <c r="BV105" i="37"/>
  <c r="BU105" i="37"/>
  <c r="BP105" i="37"/>
  <c r="BO105" i="37"/>
  <c r="BN105" i="37"/>
  <c r="BM105" i="37"/>
  <c r="BL105" i="37"/>
  <c r="BK105" i="37"/>
  <c r="BJ105" i="37"/>
  <c r="BI105" i="37"/>
  <c r="BH105" i="37"/>
  <c r="BG105" i="37"/>
  <c r="BF105" i="37"/>
  <c r="BE105" i="37"/>
  <c r="BD105" i="37"/>
  <c r="BC105" i="37"/>
  <c r="BB105" i="37"/>
  <c r="BA105" i="37"/>
  <c r="AZ105" i="37"/>
  <c r="AY105" i="37"/>
  <c r="AX105" i="37"/>
  <c r="AW105" i="37"/>
  <c r="AV105" i="37"/>
  <c r="AU105" i="37"/>
  <c r="AT105" i="37"/>
  <c r="AS105" i="37"/>
  <c r="AO105" i="37"/>
  <c r="CB105" i="37" s="1"/>
  <c r="AN105" i="37"/>
  <c r="CA105" i="37" s="1"/>
  <c r="AM105" i="37"/>
  <c r="BZ105" i="37" s="1"/>
  <c r="AL105" i="37"/>
  <c r="BY105" i="37" s="1"/>
  <c r="AG105" i="37"/>
  <c r="BT105" i="37" s="1"/>
  <c r="AF105" i="37"/>
  <c r="BS105" i="37" s="1"/>
  <c r="AE105" i="37"/>
  <c r="BR105" i="37" s="1"/>
  <c r="AD105" i="37"/>
  <c r="BQ105" i="37" s="1"/>
  <c r="BX104" i="37"/>
  <c r="BW104" i="37"/>
  <c r="BV104" i="37"/>
  <c r="BU104" i="37"/>
  <c r="BP104" i="37"/>
  <c r="BO104" i="37"/>
  <c r="BN104" i="37"/>
  <c r="BM104" i="37"/>
  <c r="BL104" i="37"/>
  <c r="BK104" i="37"/>
  <c r="BJ104" i="37"/>
  <c r="BI104" i="37"/>
  <c r="BH104" i="37"/>
  <c r="BG104" i="37"/>
  <c r="BF104" i="37"/>
  <c r="BE104" i="37"/>
  <c r="BD104" i="37"/>
  <c r="BC104" i="37"/>
  <c r="BB104" i="37"/>
  <c r="BA104" i="37"/>
  <c r="AZ104" i="37"/>
  <c r="AY104" i="37"/>
  <c r="AX104" i="37"/>
  <c r="AW104" i="37"/>
  <c r="AV104" i="37"/>
  <c r="AU104" i="37"/>
  <c r="AT104" i="37"/>
  <c r="AS104" i="37"/>
  <c r="AO104" i="37"/>
  <c r="CB104" i="37" s="1"/>
  <c r="AN104" i="37"/>
  <c r="CA104" i="37" s="1"/>
  <c r="AM104" i="37"/>
  <c r="BZ104" i="37" s="1"/>
  <c r="AL104" i="37"/>
  <c r="BY104" i="37" s="1"/>
  <c r="AG104" i="37"/>
  <c r="BT104" i="37" s="1"/>
  <c r="AF104" i="37"/>
  <c r="BS104" i="37" s="1"/>
  <c r="AE104" i="37"/>
  <c r="BR104" i="37" s="1"/>
  <c r="AD104" i="37"/>
  <c r="BQ104" i="37" s="1"/>
  <c r="BX103" i="37"/>
  <c r="BW103" i="37"/>
  <c r="BV103" i="37"/>
  <c r="BU103" i="37"/>
  <c r="BP103" i="37"/>
  <c r="BO103" i="37"/>
  <c r="BN103" i="37"/>
  <c r="BM103" i="37"/>
  <c r="BL103" i="37"/>
  <c r="BK103" i="37"/>
  <c r="BJ103" i="37"/>
  <c r="BI103" i="37"/>
  <c r="BH103" i="37"/>
  <c r="BG103" i="37"/>
  <c r="BF103" i="37"/>
  <c r="BE103" i="37"/>
  <c r="BD103" i="37"/>
  <c r="BC103" i="37"/>
  <c r="BB103" i="37"/>
  <c r="BA103" i="37"/>
  <c r="AZ103" i="37"/>
  <c r="AY103" i="37"/>
  <c r="AX103" i="37"/>
  <c r="AW103" i="37"/>
  <c r="AV103" i="37"/>
  <c r="AU103" i="37"/>
  <c r="AT103" i="37"/>
  <c r="AS103" i="37"/>
  <c r="AO103" i="37"/>
  <c r="CB103" i="37" s="1"/>
  <c r="AN103" i="37"/>
  <c r="CA103" i="37" s="1"/>
  <c r="AM103" i="37"/>
  <c r="BZ103" i="37" s="1"/>
  <c r="AL103" i="37"/>
  <c r="BY103" i="37" s="1"/>
  <c r="AG103" i="37"/>
  <c r="BT103" i="37" s="1"/>
  <c r="AF103" i="37"/>
  <c r="BS103" i="37" s="1"/>
  <c r="AE103" i="37"/>
  <c r="BR103" i="37" s="1"/>
  <c r="AD103" i="37"/>
  <c r="BQ103" i="37" s="1"/>
  <c r="BX102" i="37"/>
  <c r="BW102" i="37"/>
  <c r="BV102" i="37"/>
  <c r="BU102" i="37"/>
  <c r="BP102" i="37"/>
  <c r="BO102" i="37"/>
  <c r="BN102" i="37"/>
  <c r="BM102" i="37"/>
  <c r="BL102" i="37"/>
  <c r="BK102" i="37"/>
  <c r="BJ102" i="37"/>
  <c r="BI102" i="37"/>
  <c r="BH102" i="37"/>
  <c r="BG102" i="37"/>
  <c r="BF102" i="37"/>
  <c r="BE102" i="37"/>
  <c r="BD102" i="37"/>
  <c r="BC102" i="37"/>
  <c r="BB102" i="37"/>
  <c r="BA102" i="37"/>
  <c r="AZ102" i="37"/>
  <c r="AY102" i="37"/>
  <c r="AX102" i="37"/>
  <c r="AW102" i="37"/>
  <c r="AV102" i="37"/>
  <c r="AU102" i="37"/>
  <c r="AT102" i="37"/>
  <c r="AS102" i="37"/>
  <c r="AO102" i="37"/>
  <c r="CB102" i="37" s="1"/>
  <c r="AN102" i="37"/>
  <c r="CA102" i="37" s="1"/>
  <c r="AM102" i="37"/>
  <c r="BZ102" i="37" s="1"/>
  <c r="AL102" i="37"/>
  <c r="BY102" i="37" s="1"/>
  <c r="AG102" i="37"/>
  <c r="BT102" i="37" s="1"/>
  <c r="AF102" i="37"/>
  <c r="BS102" i="37" s="1"/>
  <c r="AE102" i="37"/>
  <c r="BR102" i="37" s="1"/>
  <c r="AD102" i="37"/>
  <c r="BQ102" i="37" s="1"/>
  <c r="BX101" i="37"/>
  <c r="BW101" i="37"/>
  <c r="BV101" i="37"/>
  <c r="BU101" i="37"/>
  <c r="BP101" i="37"/>
  <c r="BO101" i="37"/>
  <c r="BN101" i="37"/>
  <c r="BM101" i="37"/>
  <c r="BL101" i="37"/>
  <c r="BK101" i="37"/>
  <c r="BJ101" i="37"/>
  <c r="BI101" i="37"/>
  <c r="BH101" i="37"/>
  <c r="BG101" i="37"/>
  <c r="BF101" i="37"/>
  <c r="BE101" i="37"/>
  <c r="BD101" i="37"/>
  <c r="BC101" i="37"/>
  <c r="BB101" i="37"/>
  <c r="BA101" i="37"/>
  <c r="AZ101" i="37"/>
  <c r="AY101" i="37"/>
  <c r="AX101" i="37"/>
  <c r="AW101" i="37"/>
  <c r="AV101" i="37"/>
  <c r="AU101" i="37"/>
  <c r="AT101" i="37"/>
  <c r="AS101" i="37"/>
  <c r="AO101" i="37"/>
  <c r="CB101" i="37" s="1"/>
  <c r="AN101" i="37"/>
  <c r="CA101" i="37" s="1"/>
  <c r="AM101" i="37"/>
  <c r="BZ101" i="37" s="1"/>
  <c r="AL101" i="37"/>
  <c r="BY101" i="37" s="1"/>
  <c r="AG101" i="37"/>
  <c r="BT101" i="37" s="1"/>
  <c r="AF101" i="37"/>
  <c r="BS101" i="37" s="1"/>
  <c r="AE101" i="37"/>
  <c r="BR101" i="37" s="1"/>
  <c r="AD101" i="37"/>
  <c r="BQ101" i="37" s="1"/>
  <c r="BX100" i="37"/>
  <c r="BW100" i="37"/>
  <c r="BV100" i="37"/>
  <c r="BU100" i="37"/>
  <c r="BP100" i="37"/>
  <c r="BO100" i="37"/>
  <c r="BN100" i="37"/>
  <c r="BM100" i="37"/>
  <c r="BL100" i="37"/>
  <c r="BK100" i="37"/>
  <c r="BJ100" i="37"/>
  <c r="BI100" i="37"/>
  <c r="BH100" i="37"/>
  <c r="BG100" i="37"/>
  <c r="BF100" i="37"/>
  <c r="BE100" i="37"/>
  <c r="BD100" i="37"/>
  <c r="BC100" i="37"/>
  <c r="BB100" i="37"/>
  <c r="BA100" i="37"/>
  <c r="AZ100" i="37"/>
  <c r="AY100" i="37"/>
  <c r="AX100" i="37"/>
  <c r="AW100" i="37"/>
  <c r="AV100" i="37"/>
  <c r="AU100" i="37"/>
  <c r="AT100" i="37"/>
  <c r="AS100" i="37"/>
  <c r="AO100" i="37"/>
  <c r="CB100" i="37" s="1"/>
  <c r="AN100" i="37"/>
  <c r="AM100" i="37"/>
  <c r="BZ100" i="37" s="1"/>
  <c r="AL100" i="37"/>
  <c r="BY100" i="37" s="1"/>
  <c r="AG100" i="37"/>
  <c r="BT100" i="37" s="1"/>
  <c r="AF100" i="37"/>
  <c r="BS100" i="37" s="1"/>
  <c r="AE100" i="37"/>
  <c r="BR100" i="37" s="1"/>
  <c r="AD100" i="37"/>
  <c r="BQ100" i="37" s="1"/>
  <c r="BX99" i="37"/>
  <c r="BW99" i="37"/>
  <c r="BV99" i="37"/>
  <c r="BU99" i="37"/>
  <c r="BP99" i="37"/>
  <c r="BO99" i="37"/>
  <c r="BN99" i="37"/>
  <c r="BM99" i="37"/>
  <c r="BL99" i="37"/>
  <c r="BK99" i="37"/>
  <c r="BJ99" i="37"/>
  <c r="BI99" i="37"/>
  <c r="BH99" i="37"/>
  <c r="BG99" i="37"/>
  <c r="BF99" i="37"/>
  <c r="BE99" i="37"/>
  <c r="BD99" i="37"/>
  <c r="BC99" i="37"/>
  <c r="BB99" i="37"/>
  <c r="BA99" i="37"/>
  <c r="AZ99" i="37"/>
  <c r="AY99" i="37"/>
  <c r="AX99" i="37"/>
  <c r="AW99" i="37"/>
  <c r="AV99" i="37"/>
  <c r="AU99" i="37"/>
  <c r="AT99" i="37"/>
  <c r="AS99" i="37"/>
  <c r="AO99" i="37"/>
  <c r="CB99" i="37" s="1"/>
  <c r="AN99" i="37"/>
  <c r="CA99" i="37" s="1"/>
  <c r="AM99" i="37"/>
  <c r="BZ99" i="37" s="1"/>
  <c r="AL99" i="37"/>
  <c r="BY99" i="37" s="1"/>
  <c r="AG99" i="37"/>
  <c r="BT99" i="37" s="1"/>
  <c r="AF99" i="37"/>
  <c r="BS99" i="37" s="1"/>
  <c r="AE99" i="37"/>
  <c r="BR99" i="37" s="1"/>
  <c r="AD99" i="37"/>
  <c r="BQ99" i="37" s="1"/>
  <c r="BX98" i="37"/>
  <c r="BW98" i="37"/>
  <c r="BV98" i="37"/>
  <c r="BU98" i="37"/>
  <c r="BP98" i="37"/>
  <c r="BO98" i="37"/>
  <c r="BN98" i="37"/>
  <c r="BM98" i="37"/>
  <c r="BL98" i="37"/>
  <c r="BK98" i="37"/>
  <c r="BJ98" i="37"/>
  <c r="BI98" i="37"/>
  <c r="BH98" i="37"/>
  <c r="BG98" i="37"/>
  <c r="BF98" i="37"/>
  <c r="BE98" i="37"/>
  <c r="BD98" i="37"/>
  <c r="BC98" i="37"/>
  <c r="BB98" i="37"/>
  <c r="BA98" i="37"/>
  <c r="AZ98" i="37"/>
  <c r="AY98" i="37"/>
  <c r="AX98" i="37"/>
  <c r="AW98" i="37"/>
  <c r="AV98" i="37"/>
  <c r="AU98" i="37"/>
  <c r="AT98" i="37"/>
  <c r="AS98" i="37"/>
  <c r="AO98" i="37"/>
  <c r="CB98" i="37" s="1"/>
  <c r="AN98" i="37"/>
  <c r="CA98" i="37" s="1"/>
  <c r="AM98" i="37"/>
  <c r="BZ98" i="37" s="1"/>
  <c r="AL98" i="37"/>
  <c r="BY98" i="37" s="1"/>
  <c r="AG98" i="37"/>
  <c r="BT98" i="37" s="1"/>
  <c r="AF98" i="37"/>
  <c r="BS98" i="37" s="1"/>
  <c r="AE98" i="37"/>
  <c r="BR98" i="37" s="1"/>
  <c r="AD98" i="37"/>
  <c r="BQ98" i="37" s="1"/>
  <c r="BX97" i="37"/>
  <c r="BW97" i="37"/>
  <c r="BV97" i="37"/>
  <c r="BU97" i="37"/>
  <c r="BP97" i="37"/>
  <c r="BO97" i="37"/>
  <c r="BN97" i="37"/>
  <c r="BM97" i="37"/>
  <c r="BL97" i="37"/>
  <c r="BK97" i="37"/>
  <c r="BJ97" i="37"/>
  <c r="BI97" i="37"/>
  <c r="BH97" i="37"/>
  <c r="BG97" i="37"/>
  <c r="BF97" i="37"/>
  <c r="BE97" i="37"/>
  <c r="BD97" i="37"/>
  <c r="BC97" i="37"/>
  <c r="BB97" i="37"/>
  <c r="BA97" i="37"/>
  <c r="AZ97" i="37"/>
  <c r="AY97" i="37"/>
  <c r="AX97" i="37"/>
  <c r="AW97" i="37"/>
  <c r="AV97" i="37"/>
  <c r="AU97" i="37"/>
  <c r="AT97" i="37"/>
  <c r="AS97" i="37"/>
  <c r="AO97" i="37"/>
  <c r="CB97" i="37" s="1"/>
  <c r="AN97" i="37"/>
  <c r="CA97" i="37" s="1"/>
  <c r="AM97" i="37"/>
  <c r="BZ97" i="37" s="1"/>
  <c r="AL97" i="37"/>
  <c r="BY97" i="37" s="1"/>
  <c r="AG97" i="37"/>
  <c r="BT97" i="37" s="1"/>
  <c r="AF97" i="37"/>
  <c r="BS97" i="37" s="1"/>
  <c r="AE97" i="37"/>
  <c r="BR97" i="37" s="1"/>
  <c r="AD97" i="37"/>
  <c r="BQ97" i="37" s="1"/>
  <c r="BX96" i="37"/>
  <c r="BW96" i="37"/>
  <c r="BV96" i="37"/>
  <c r="BU96" i="37"/>
  <c r="BP96" i="37"/>
  <c r="BO96" i="37"/>
  <c r="BN96" i="37"/>
  <c r="BM96" i="37"/>
  <c r="BL96" i="37"/>
  <c r="BK96" i="37"/>
  <c r="BJ96" i="37"/>
  <c r="BI96" i="37"/>
  <c r="BH96" i="37"/>
  <c r="BG96" i="37"/>
  <c r="BF96" i="37"/>
  <c r="BE96" i="37"/>
  <c r="BD96" i="37"/>
  <c r="BC96" i="37"/>
  <c r="BB96" i="37"/>
  <c r="BA96" i="37"/>
  <c r="AZ96" i="37"/>
  <c r="AY96" i="37"/>
  <c r="AX96" i="37"/>
  <c r="AW96" i="37"/>
  <c r="AV96" i="37"/>
  <c r="AU96" i="37"/>
  <c r="AT96" i="37"/>
  <c r="AS96" i="37"/>
  <c r="AO96" i="37"/>
  <c r="CB96" i="37" s="1"/>
  <c r="AN96" i="37"/>
  <c r="CA96" i="37" s="1"/>
  <c r="AM96" i="37"/>
  <c r="BZ96" i="37" s="1"/>
  <c r="AL96" i="37"/>
  <c r="BY96" i="37" s="1"/>
  <c r="AG96" i="37"/>
  <c r="BT96" i="37" s="1"/>
  <c r="AF96" i="37"/>
  <c r="BS96" i="37" s="1"/>
  <c r="AE96" i="37"/>
  <c r="BR96" i="37" s="1"/>
  <c r="AD96" i="37"/>
  <c r="BQ96" i="37" s="1"/>
  <c r="BX95" i="37"/>
  <c r="BW95" i="37"/>
  <c r="BV95" i="37"/>
  <c r="BU95" i="37"/>
  <c r="BP95" i="37"/>
  <c r="BO95" i="37"/>
  <c r="BN95" i="37"/>
  <c r="BM95" i="37"/>
  <c r="BL95" i="37"/>
  <c r="BK95" i="37"/>
  <c r="BJ95" i="37"/>
  <c r="BI95" i="37"/>
  <c r="BH95" i="37"/>
  <c r="BG95" i="37"/>
  <c r="BF95" i="37"/>
  <c r="BE95" i="37"/>
  <c r="BD95" i="37"/>
  <c r="BC95" i="37"/>
  <c r="BB95" i="37"/>
  <c r="BA95" i="37"/>
  <c r="AZ95" i="37"/>
  <c r="AY95" i="37"/>
  <c r="AX95" i="37"/>
  <c r="AW95" i="37"/>
  <c r="AV95" i="37"/>
  <c r="AU95" i="37"/>
  <c r="AT95" i="37"/>
  <c r="AS95" i="37"/>
  <c r="AO95" i="37"/>
  <c r="CB95" i="37" s="1"/>
  <c r="AN95" i="37"/>
  <c r="CA95" i="37" s="1"/>
  <c r="AM95" i="37"/>
  <c r="BZ95" i="37" s="1"/>
  <c r="AL95" i="37"/>
  <c r="BY95" i="37" s="1"/>
  <c r="AG95" i="37"/>
  <c r="BT95" i="37" s="1"/>
  <c r="AF95" i="37"/>
  <c r="BS95" i="37" s="1"/>
  <c r="AE95" i="37"/>
  <c r="BR95" i="37" s="1"/>
  <c r="AD95" i="37"/>
  <c r="BQ95" i="37" s="1"/>
  <c r="BX94" i="37"/>
  <c r="BW94" i="37"/>
  <c r="BV94" i="37"/>
  <c r="BU94" i="37"/>
  <c r="BP94" i="37"/>
  <c r="BO94" i="37"/>
  <c r="BN94" i="37"/>
  <c r="BM94" i="37"/>
  <c r="BL94" i="37"/>
  <c r="BK94" i="37"/>
  <c r="BJ94" i="37"/>
  <c r="BI94" i="37"/>
  <c r="BH94" i="37"/>
  <c r="BG94" i="37"/>
  <c r="BF94" i="37"/>
  <c r="BE94" i="37"/>
  <c r="BD94" i="37"/>
  <c r="BC94" i="37"/>
  <c r="BB94" i="37"/>
  <c r="BA94" i="37"/>
  <c r="AZ94" i="37"/>
  <c r="AY94" i="37"/>
  <c r="AX94" i="37"/>
  <c r="AW94" i="37"/>
  <c r="AV94" i="37"/>
  <c r="AU94" i="37"/>
  <c r="AT94" i="37"/>
  <c r="AS94" i="37"/>
  <c r="AO94" i="37"/>
  <c r="CB94" i="37" s="1"/>
  <c r="AN94" i="37"/>
  <c r="CA94" i="37" s="1"/>
  <c r="AM94" i="37"/>
  <c r="BZ94" i="37" s="1"/>
  <c r="AL94" i="37"/>
  <c r="BY94" i="37" s="1"/>
  <c r="AG94" i="37"/>
  <c r="BT94" i="37" s="1"/>
  <c r="AF94" i="37"/>
  <c r="BS94" i="37" s="1"/>
  <c r="AE94" i="37"/>
  <c r="BR94" i="37" s="1"/>
  <c r="AD94" i="37"/>
  <c r="BQ94" i="37" s="1"/>
  <c r="BX93" i="37"/>
  <c r="BW93" i="37"/>
  <c r="BV93" i="37"/>
  <c r="BU93" i="37"/>
  <c r="BP93" i="37"/>
  <c r="BO93" i="37"/>
  <c r="BN93" i="37"/>
  <c r="BM93" i="37"/>
  <c r="BL93" i="37"/>
  <c r="BK93" i="37"/>
  <c r="BJ93" i="37"/>
  <c r="BI93" i="37"/>
  <c r="BH93" i="37"/>
  <c r="BG93" i="37"/>
  <c r="BF93" i="37"/>
  <c r="BE93" i="37"/>
  <c r="BD93" i="37"/>
  <c r="BC93" i="37"/>
  <c r="BB93" i="37"/>
  <c r="BA93" i="37"/>
  <c r="AZ93" i="37"/>
  <c r="AY93" i="37"/>
  <c r="AX93" i="37"/>
  <c r="AW93" i="37"/>
  <c r="AV93" i="37"/>
  <c r="AU93" i="37"/>
  <c r="AT93" i="37"/>
  <c r="AS93" i="37"/>
  <c r="AO93" i="37"/>
  <c r="CB93" i="37" s="1"/>
  <c r="AN93" i="37"/>
  <c r="CA93" i="37" s="1"/>
  <c r="AM93" i="37"/>
  <c r="BZ93" i="37" s="1"/>
  <c r="AL93" i="37"/>
  <c r="BY93" i="37" s="1"/>
  <c r="AG93" i="37"/>
  <c r="BT93" i="37" s="1"/>
  <c r="AF93" i="37"/>
  <c r="BS93" i="37" s="1"/>
  <c r="AE93" i="37"/>
  <c r="BR93" i="37" s="1"/>
  <c r="AD93" i="37"/>
  <c r="BQ93" i="37" s="1"/>
  <c r="BX92" i="37"/>
  <c r="BW92" i="37"/>
  <c r="BV92" i="37"/>
  <c r="BU92" i="37"/>
  <c r="BP92" i="37"/>
  <c r="BO92" i="37"/>
  <c r="BN92" i="37"/>
  <c r="BM92" i="37"/>
  <c r="BL92" i="37"/>
  <c r="BK92" i="37"/>
  <c r="BJ92" i="37"/>
  <c r="BI92" i="37"/>
  <c r="BH92" i="37"/>
  <c r="BG92" i="37"/>
  <c r="BF92" i="37"/>
  <c r="BE92" i="37"/>
  <c r="BD92" i="37"/>
  <c r="BC92" i="37"/>
  <c r="BB92" i="37"/>
  <c r="BA92" i="37"/>
  <c r="AZ92" i="37"/>
  <c r="AY92" i="37"/>
  <c r="AX92" i="37"/>
  <c r="AW92" i="37"/>
  <c r="AV92" i="37"/>
  <c r="AU92" i="37"/>
  <c r="AT92" i="37"/>
  <c r="AS92" i="37"/>
  <c r="AO92" i="37"/>
  <c r="CB92" i="37" s="1"/>
  <c r="AN92" i="37"/>
  <c r="CA92" i="37" s="1"/>
  <c r="AM92" i="37"/>
  <c r="BZ92" i="37" s="1"/>
  <c r="AL92" i="37"/>
  <c r="BY92" i="37" s="1"/>
  <c r="AG92" i="37"/>
  <c r="BT92" i="37" s="1"/>
  <c r="AF92" i="37"/>
  <c r="BS92" i="37" s="1"/>
  <c r="AE92" i="37"/>
  <c r="BR92" i="37" s="1"/>
  <c r="AD92" i="37"/>
  <c r="BQ92" i="37" s="1"/>
  <c r="BX91" i="37"/>
  <c r="BW91" i="37"/>
  <c r="BV91" i="37"/>
  <c r="BU91" i="37"/>
  <c r="BP91" i="37"/>
  <c r="BO91" i="37"/>
  <c r="BN91" i="37"/>
  <c r="BM91" i="37"/>
  <c r="BL91" i="37"/>
  <c r="BK91" i="37"/>
  <c r="BJ91" i="37"/>
  <c r="BI91" i="37"/>
  <c r="BH91" i="37"/>
  <c r="BG91" i="37"/>
  <c r="BF91" i="37"/>
  <c r="BE91" i="37"/>
  <c r="BD91" i="37"/>
  <c r="BC91" i="37"/>
  <c r="BB91" i="37"/>
  <c r="BA91" i="37"/>
  <c r="AZ91" i="37"/>
  <c r="AY91" i="37"/>
  <c r="AX91" i="37"/>
  <c r="AW91" i="37"/>
  <c r="AV91" i="37"/>
  <c r="AU91" i="37"/>
  <c r="AT91" i="37"/>
  <c r="AS91" i="37"/>
  <c r="AO91" i="37"/>
  <c r="CB91" i="37" s="1"/>
  <c r="AN91" i="37"/>
  <c r="CA91" i="37" s="1"/>
  <c r="AM91" i="37"/>
  <c r="BZ91" i="37" s="1"/>
  <c r="AL91" i="37"/>
  <c r="BY91" i="37" s="1"/>
  <c r="AG91" i="37"/>
  <c r="BT91" i="37" s="1"/>
  <c r="AF91" i="37"/>
  <c r="BS91" i="37" s="1"/>
  <c r="AE91" i="37"/>
  <c r="BR91" i="37" s="1"/>
  <c r="AD91" i="37"/>
  <c r="BQ91" i="37" s="1"/>
  <c r="BX90" i="37"/>
  <c r="BW90" i="37"/>
  <c r="BV90" i="37"/>
  <c r="BU90" i="37"/>
  <c r="BP90" i="37"/>
  <c r="BO90" i="37"/>
  <c r="BN90" i="37"/>
  <c r="BM90" i="37"/>
  <c r="BL90" i="37"/>
  <c r="BK90" i="37"/>
  <c r="BJ90" i="37"/>
  <c r="BI90" i="37"/>
  <c r="BH90" i="37"/>
  <c r="BG90" i="37"/>
  <c r="BF90" i="37"/>
  <c r="BE90" i="37"/>
  <c r="BD90" i="37"/>
  <c r="BC90" i="37"/>
  <c r="BB90" i="37"/>
  <c r="BA90" i="37"/>
  <c r="AZ90" i="37"/>
  <c r="AY90" i="37"/>
  <c r="AX90" i="37"/>
  <c r="AW90" i="37"/>
  <c r="AV90" i="37"/>
  <c r="AU90" i="37"/>
  <c r="AT90" i="37"/>
  <c r="AS90" i="37"/>
  <c r="AO90" i="37"/>
  <c r="CB90" i="37" s="1"/>
  <c r="AN90" i="37"/>
  <c r="CA90" i="37" s="1"/>
  <c r="AM90" i="37"/>
  <c r="BZ90" i="37" s="1"/>
  <c r="AL90" i="37"/>
  <c r="BY90" i="37" s="1"/>
  <c r="AG90" i="37"/>
  <c r="BT90" i="37" s="1"/>
  <c r="AF90" i="37"/>
  <c r="BS90" i="37" s="1"/>
  <c r="AE90" i="37"/>
  <c r="BR90" i="37" s="1"/>
  <c r="AD90" i="37"/>
  <c r="BQ90" i="37" s="1"/>
  <c r="BX89" i="37"/>
  <c r="BW89" i="37"/>
  <c r="BV89" i="37"/>
  <c r="BU89" i="37"/>
  <c r="BP89" i="37"/>
  <c r="BO89" i="37"/>
  <c r="BN89" i="37"/>
  <c r="BM89" i="37"/>
  <c r="BL89" i="37"/>
  <c r="BK89" i="37"/>
  <c r="BJ89" i="37"/>
  <c r="BI89" i="37"/>
  <c r="BH89" i="37"/>
  <c r="BG89" i="37"/>
  <c r="BF89" i="37"/>
  <c r="BE89" i="37"/>
  <c r="BD89" i="37"/>
  <c r="BC89" i="37"/>
  <c r="BB89" i="37"/>
  <c r="BA89" i="37"/>
  <c r="AZ89" i="37"/>
  <c r="AY89" i="37"/>
  <c r="AX89" i="37"/>
  <c r="AW89" i="37"/>
  <c r="AV89" i="37"/>
  <c r="AU89" i="37"/>
  <c r="AT89" i="37"/>
  <c r="AS89" i="37"/>
  <c r="AO89" i="37"/>
  <c r="CB89" i="37" s="1"/>
  <c r="AN89" i="37"/>
  <c r="CA89" i="37" s="1"/>
  <c r="AM89" i="37"/>
  <c r="BZ89" i="37" s="1"/>
  <c r="AL89" i="37"/>
  <c r="BY89" i="37" s="1"/>
  <c r="AG89" i="37"/>
  <c r="BT89" i="37" s="1"/>
  <c r="AF89" i="37"/>
  <c r="BS89" i="37" s="1"/>
  <c r="AE89" i="37"/>
  <c r="BR89" i="37" s="1"/>
  <c r="AD89" i="37"/>
  <c r="BQ89" i="37" s="1"/>
  <c r="BX88" i="37"/>
  <c r="BW88" i="37"/>
  <c r="BV88" i="37"/>
  <c r="BU88" i="37"/>
  <c r="BP88" i="37"/>
  <c r="BO88" i="37"/>
  <c r="BN88" i="37"/>
  <c r="BM88" i="37"/>
  <c r="BL88" i="37"/>
  <c r="BK88" i="37"/>
  <c r="BJ88" i="37"/>
  <c r="BI88" i="37"/>
  <c r="BH88" i="37"/>
  <c r="BG88" i="37"/>
  <c r="BF88" i="37"/>
  <c r="BE88" i="37"/>
  <c r="BD88" i="37"/>
  <c r="BC88" i="37"/>
  <c r="BB88" i="37"/>
  <c r="BA88" i="37"/>
  <c r="AZ88" i="37"/>
  <c r="AY88" i="37"/>
  <c r="AX88" i="37"/>
  <c r="AW88" i="37"/>
  <c r="AV88" i="37"/>
  <c r="AU88" i="37"/>
  <c r="AT88" i="37"/>
  <c r="AS88" i="37"/>
  <c r="AO88" i="37"/>
  <c r="CB88" i="37" s="1"/>
  <c r="AN88" i="37"/>
  <c r="CA88" i="37" s="1"/>
  <c r="AM88" i="37"/>
  <c r="BZ88" i="37" s="1"/>
  <c r="AL88" i="37"/>
  <c r="BY88" i="37" s="1"/>
  <c r="AG88" i="37"/>
  <c r="BT88" i="37" s="1"/>
  <c r="AF88" i="37"/>
  <c r="BS88" i="37" s="1"/>
  <c r="AE88" i="37"/>
  <c r="BR88" i="37" s="1"/>
  <c r="AD88" i="37"/>
  <c r="BQ88" i="37" s="1"/>
  <c r="BX87" i="37"/>
  <c r="BW87" i="37"/>
  <c r="BV87" i="37"/>
  <c r="BU87" i="37"/>
  <c r="BP87" i="37"/>
  <c r="BO87" i="37"/>
  <c r="BN87" i="37"/>
  <c r="BM87" i="37"/>
  <c r="BL87" i="37"/>
  <c r="BK87" i="37"/>
  <c r="BJ87" i="37"/>
  <c r="BI87" i="37"/>
  <c r="BH87" i="37"/>
  <c r="BG87" i="37"/>
  <c r="BF87" i="37"/>
  <c r="BE87" i="37"/>
  <c r="BD87" i="37"/>
  <c r="BC87" i="37"/>
  <c r="BB87" i="37"/>
  <c r="BA87" i="37"/>
  <c r="AZ87" i="37"/>
  <c r="AY87" i="37"/>
  <c r="AX87" i="37"/>
  <c r="AW87" i="37"/>
  <c r="AV87" i="37"/>
  <c r="AU87" i="37"/>
  <c r="AT87" i="37"/>
  <c r="AS87" i="37"/>
  <c r="AO87" i="37"/>
  <c r="CB87" i="37" s="1"/>
  <c r="AN87" i="37"/>
  <c r="CA87" i="37" s="1"/>
  <c r="AM87" i="37"/>
  <c r="BZ87" i="37" s="1"/>
  <c r="AL87" i="37"/>
  <c r="BY87" i="37" s="1"/>
  <c r="AG87" i="37"/>
  <c r="BT87" i="37" s="1"/>
  <c r="AF87" i="37"/>
  <c r="BS87" i="37" s="1"/>
  <c r="AE87" i="37"/>
  <c r="BR87" i="37" s="1"/>
  <c r="AD87" i="37"/>
  <c r="BQ87" i="37" s="1"/>
  <c r="BX86" i="37"/>
  <c r="BW86" i="37"/>
  <c r="BV86" i="37"/>
  <c r="BU86" i="37"/>
  <c r="BP86" i="37"/>
  <c r="BO86" i="37"/>
  <c r="BN86" i="37"/>
  <c r="BM86" i="37"/>
  <c r="BL86" i="37"/>
  <c r="BK86" i="37"/>
  <c r="BJ86" i="37"/>
  <c r="BI86" i="37"/>
  <c r="BH86" i="37"/>
  <c r="BG86" i="37"/>
  <c r="BF86" i="37"/>
  <c r="BE86" i="37"/>
  <c r="BD86" i="37"/>
  <c r="BC86" i="37"/>
  <c r="BB86" i="37"/>
  <c r="BA86" i="37"/>
  <c r="AZ86" i="37"/>
  <c r="AY86" i="37"/>
  <c r="AX86" i="37"/>
  <c r="AW86" i="37"/>
  <c r="AV86" i="37"/>
  <c r="AU86" i="37"/>
  <c r="AT86" i="37"/>
  <c r="AS86" i="37"/>
  <c r="AO86" i="37"/>
  <c r="CB86" i="37" s="1"/>
  <c r="AN86" i="37"/>
  <c r="CA86" i="37" s="1"/>
  <c r="AM86" i="37"/>
  <c r="BZ86" i="37" s="1"/>
  <c r="AL86" i="37"/>
  <c r="BY86" i="37" s="1"/>
  <c r="AG86" i="37"/>
  <c r="BT86" i="37" s="1"/>
  <c r="AF86" i="37"/>
  <c r="BS86" i="37" s="1"/>
  <c r="AE86" i="37"/>
  <c r="BR86" i="37" s="1"/>
  <c r="AD86" i="37"/>
  <c r="BQ86" i="37" s="1"/>
  <c r="BX85" i="37"/>
  <c r="BW85" i="37"/>
  <c r="BV85" i="37"/>
  <c r="BU85" i="37"/>
  <c r="BP85" i="37"/>
  <c r="BO85" i="37"/>
  <c r="BN85" i="37"/>
  <c r="BM85" i="37"/>
  <c r="BL85" i="37"/>
  <c r="BK85" i="37"/>
  <c r="BJ85" i="37"/>
  <c r="BI85" i="37"/>
  <c r="BH85" i="37"/>
  <c r="BG85" i="37"/>
  <c r="BF85" i="37"/>
  <c r="BE85" i="37"/>
  <c r="BD85" i="37"/>
  <c r="BC85" i="37"/>
  <c r="BB85" i="37"/>
  <c r="BA85" i="37"/>
  <c r="AZ85" i="37"/>
  <c r="AY85" i="37"/>
  <c r="AX85" i="37"/>
  <c r="AW85" i="37"/>
  <c r="AV85" i="37"/>
  <c r="AU85" i="37"/>
  <c r="AT85" i="37"/>
  <c r="AS85" i="37"/>
  <c r="AO85" i="37"/>
  <c r="CB85" i="37" s="1"/>
  <c r="AN85" i="37"/>
  <c r="CA85" i="37" s="1"/>
  <c r="AM85" i="37"/>
  <c r="BZ85" i="37" s="1"/>
  <c r="AL85" i="37"/>
  <c r="BY85" i="37" s="1"/>
  <c r="AG85" i="37"/>
  <c r="BT85" i="37" s="1"/>
  <c r="AF85" i="37"/>
  <c r="BS85" i="37" s="1"/>
  <c r="AE85" i="37"/>
  <c r="BR85" i="37" s="1"/>
  <c r="AD85" i="37"/>
  <c r="BQ85" i="37" s="1"/>
  <c r="BX84" i="37"/>
  <c r="BW84" i="37"/>
  <c r="BV84" i="37"/>
  <c r="BU84" i="37"/>
  <c r="BP84" i="37"/>
  <c r="BO84" i="37"/>
  <c r="BN84" i="37"/>
  <c r="BM84" i="37"/>
  <c r="BL84" i="37"/>
  <c r="BK84" i="37"/>
  <c r="BJ84" i="37"/>
  <c r="BI84" i="37"/>
  <c r="BH84" i="37"/>
  <c r="BG84" i="37"/>
  <c r="BF84" i="37"/>
  <c r="BE84" i="37"/>
  <c r="BD84" i="37"/>
  <c r="BC84" i="37"/>
  <c r="BB84" i="37"/>
  <c r="BA84" i="37"/>
  <c r="AZ84" i="37"/>
  <c r="AY84" i="37"/>
  <c r="AX84" i="37"/>
  <c r="AW84" i="37"/>
  <c r="AV84" i="37"/>
  <c r="AU84" i="37"/>
  <c r="AT84" i="37"/>
  <c r="AS84" i="37"/>
  <c r="AO84" i="37"/>
  <c r="CB84" i="37" s="1"/>
  <c r="AN84" i="37"/>
  <c r="CA84" i="37" s="1"/>
  <c r="AM84" i="37"/>
  <c r="BZ84" i="37" s="1"/>
  <c r="AL84" i="37"/>
  <c r="BY84" i="37" s="1"/>
  <c r="AG84" i="37"/>
  <c r="BT84" i="37" s="1"/>
  <c r="AF84" i="37"/>
  <c r="BS84" i="37" s="1"/>
  <c r="AE84" i="37"/>
  <c r="BR84" i="37" s="1"/>
  <c r="AD84" i="37"/>
  <c r="BQ84" i="37" s="1"/>
  <c r="BX83" i="37"/>
  <c r="BW83" i="37"/>
  <c r="BV83" i="37"/>
  <c r="BU83" i="37"/>
  <c r="BP83" i="37"/>
  <c r="BO83" i="37"/>
  <c r="BN83" i="37"/>
  <c r="BM83" i="37"/>
  <c r="BL83" i="37"/>
  <c r="BK83" i="37"/>
  <c r="BJ83" i="37"/>
  <c r="BI83" i="37"/>
  <c r="BH83" i="37"/>
  <c r="BG83" i="37"/>
  <c r="BF83" i="37"/>
  <c r="BE83" i="37"/>
  <c r="BD83" i="37"/>
  <c r="BC83" i="37"/>
  <c r="BB83" i="37"/>
  <c r="BA83" i="37"/>
  <c r="AZ83" i="37"/>
  <c r="AY83" i="37"/>
  <c r="AX83" i="37"/>
  <c r="AW83" i="37"/>
  <c r="AV83" i="37"/>
  <c r="AU83" i="37"/>
  <c r="AT83" i="37"/>
  <c r="AS83" i="37"/>
  <c r="AO83" i="37"/>
  <c r="CB83" i="37" s="1"/>
  <c r="AN83" i="37"/>
  <c r="CA83" i="37" s="1"/>
  <c r="AM83" i="37"/>
  <c r="BZ83" i="37" s="1"/>
  <c r="AL83" i="37"/>
  <c r="BY83" i="37" s="1"/>
  <c r="AG83" i="37"/>
  <c r="BT83" i="37" s="1"/>
  <c r="AF83" i="37"/>
  <c r="BS83" i="37" s="1"/>
  <c r="AE83" i="37"/>
  <c r="BR83" i="37" s="1"/>
  <c r="AD83" i="37"/>
  <c r="BQ83" i="37" s="1"/>
  <c r="BX82" i="37"/>
  <c r="BW82" i="37"/>
  <c r="BV82" i="37"/>
  <c r="BU82" i="37"/>
  <c r="BP82" i="37"/>
  <c r="BO82" i="37"/>
  <c r="BN82" i="37"/>
  <c r="BM82" i="37"/>
  <c r="BL82" i="37"/>
  <c r="BK82" i="37"/>
  <c r="BJ82" i="37"/>
  <c r="BI82" i="37"/>
  <c r="BH82" i="37"/>
  <c r="BG82" i="37"/>
  <c r="BF82" i="37"/>
  <c r="BE82" i="37"/>
  <c r="BD82" i="37"/>
  <c r="BC82" i="37"/>
  <c r="BB82" i="37"/>
  <c r="BA82" i="37"/>
  <c r="AZ82" i="37"/>
  <c r="AY82" i="37"/>
  <c r="AX82" i="37"/>
  <c r="AW82" i="37"/>
  <c r="AV82" i="37"/>
  <c r="AU82" i="37"/>
  <c r="AT82" i="37"/>
  <c r="AS82" i="37"/>
  <c r="AO82" i="37"/>
  <c r="CB82" i="37" s="1"/>
  <c r="AN82" i="37"/>
  <c r="CA82" i="37" s="1"/>
  <c r="AM82" i="37"/>
  <c r="BZ82" i="37" s="1"/>
  <c r="AL82" i="37"/>
  <c r="BY82" i="37" s="1"/>
  <c r="AG82" i="37"/>
  <c r="BT82" i="37" s="1"/>
  <c r="AF82" i="37"/>
  <c r="BS82" i="37" s="1"/>
  <c r="AE82" i="37"/>
  <c r="BR82" i="37" s="1"/>
  <c r="AD82" i="37"/>
  <c r="BQ82" i="37" s="1"/>
  <c r="BX81" i="37"/>
  <c r="BW81" i="37"/>
  <c r="BV81" i="37"/>
  <c r="BU81" i="37"/>
  <c r="BP81" i="37"/>
  <c r="BO81" i="37"/>
  <c r="BN81" i="37"/>
  <c r="BM81" i="37"/>
  <c r="BL81" i="37"/>
  <c r="BK81" i="37"/>
  <c r="BJ81" i="37"/>
  <c r="BI81" i="37"/>
  <c r="BH81" i="37"/>
  <c r="BG81" i="37"/>
  <c r="BF81" i="37"/>
  <c r="BE81" i="37"/>
  <c r="BD81" i="37"/>
  <c r="BC81" i="37"/>
  <c r="BB81" i="37"/>
  <c r="BA81" i="37"/>
  <c r="AZ81" i="37"/>
  <c r="AY81" i="37"/>
  <c r="AX81" i="37"/>
  <c r="AW81" i="37"/>
  <c r="AV81" i="37"/>
  <c r="AU81" i="37"/>
  <c r="AT81" i="37"/>
  <c r="AS81" i="37"/>
  <c r="AO81" i="37"/>
  <c r="CB81" i="37" s="1"/>
  <c r="AN81" i="37"/>
  <c r="CA81" i="37" s="1"/>
  <c r="AM81" i="37"/>
  <c r="BZ81" i="37" s="1"/>
  <c r="AL81" i="37"/>
  <c r="BY81" i="37" s="1"/>
  <c r="AG81" i="37"/>
  <c r="BT81" i="37" s="1"/>
  <c r="AF81" i="37"/>
  <c r="BS81" i="37" s="1"/>
  <c r="AE81" i="37"/>
  <c r="BR81" i="37" s="1"/>
  <c r="AD81" i="37"/>
  <c r="BQ81" i="37" s="1"/>
  <c r="BX80" i="37"/>
  <c r="BW80" i="37"/>
  <c r="BV80" i="37"/>
  <c r="BU80" i="37"/>
  <c r="BP80" i="37"/>
  <c r="BO80" i="37"/>
  <c r="BN80" i="37"/>
  <c r="BM80" i="37"/>
  <c r="BL80" i="37"/>
  <c r="BK80" i="37"/>
  <c r="BJ80" i="37"/>
  <c r="BI80" i="37"/>
  <c r="BH80" i="37"/>
  <c r="BG80" i="37"/>
  <c r="BF80" i="37"/>
  <c r="BE80" i="37"/>
  <c r="BD80" i="37"/>
  <c r="BC80" i="37"/>
  <c r="BB80" i="37"/>
  <c r="BA80" i="37"/>
  <c r="AZ80" i="37"/>
  <c r="AY80" i="37"/>
  <c r="AX80" i="37"/>
  <c r="AW80" i="37"/>
  <c r="AV80" i="37"/>
  <c r="AU80" i="37"/>
  <c r="AT80" i="37"/>
  <c r="AS80" i="37"/>
  <c r="AO80" i="37"/>
  <c r="CB80" i="37" s="1"/>
  <c r="AN80" i="37"/>
  <c r="CA80" i="37" s="1"/>
  <c r="AM80" i="37"/>
  <c r="BZ80" i="37" s="1"/>
  <c r="AL80" i="37"/>
  <c r="BY80" i="37" s="1"/>
  <c r="AG80" i="37"/>
  <c r="BT80" i="37" s="1"/>
  <c r="AF80" i="37"/>
  <c r="BS80" i="37" s="1"/>
  <c r="AE80" i="37"/>
  <c r="BR80" i="37" s="1"/>
  <c r="AD80" i="37"/>
  <c r="BQ80" i="37" s="1"/>
  <c r="BX79" i="37"/>
  <c r="BW79" i="37"/>
  <c r="BV79" i="37"/>
  <c r="BU79" i="37"/>
  <c r="BP79" i="37"/>
  <c r="BO79" i="37"/>
  <c r="BN79" i="37"/>
  <c r="BM79" i="37"/>
  <c r="BL79" i="37"/>
  <c r="BK79" i="37"/>
  <c r="BJ79" i="37"/>
  <c r="BI79" i="37"/>
  <c r="BH79" i="37"/>
  <c r="BG79" i="37"/>
  <c r="BF79" i="37"/>
  <c r="BE79" i="37"/>
  <c r="BD79" i="37"/>
  <c r="BC79" i="37"/>
  <c r="BB79" i="37"/>
  <c r="BA79" i="37"/>
  <c r="AZ79" i="37"/>
  <c r="AY79" i="37"/>
  <c r="AX79" i="37"/>
  <c r="AW79" i="37"/>
  <c r="AV79" i="37"/>
  <c r="AU79" i="37"/>
  <c r="AT79" i="37"/>
  <c r="AS79" i="37"/>
  <c r="AO79" i="37"/>
  <c r="CB79" i="37" s="1"/>
  <c r="AN79" i="37"/>
  <c r="CA79" i="37" s="1"/>
  <c r="AM79" i="37"/>
  <c r="BZ79" i="37" s="1"/>
  <c r="AL79" i="37"/>
  <c r="BY79" i="37" s="1"/>
  <c r="AG79" i="37"/>
  <c r="BT79" i="37" s="1"/>
  <c r="AF79" i="37"/>
  <c r="BS79" i="37" s="1"/>
  <c r="AE79" i="37"/>
  <c r="BR79" i="37" s="1"/>
  <c r="AD79" i="37"/>
  <c r="BQ79" i="37" s="1"/>
  <c r="BX78" i="37"/>
  <c r="BW78" i="37"/>
  <c r="BV78" i="37"/>
  <c r="BU78" i="37"/>
  <c r="BP78" i="37"/>
  <c r="BO78" i="37"/>
  <c r="BN78" i="37"/>
  <c r="BM78" i="37"/>
  <c r="BL78" i="37"/>
  <c r="BK78" i="37"/>
  <c r="BJ78" i="37"/>
  <c r="BI78" i="37"/>
  <c r="BH78" i="37"/>
  <c r="BG78" i="37"/>
  <c r="BF78" i="37"/>
  <c r="BE78" i="37"/>
  <c r="BD78" i="37"/>
  <c r="BC78" i="37"/>
  <c r="BB78" i="37"/>
  <c r="BA78" i="37"/>
  <c r="AZ78" i="37"/>
  <c r="AY78" i="37"/>
  <c r="AX78" i="37"/>
  <c r="AW78" i="37"/>
  <c r="AV78" i="37"/>
  <c r="AU78" i="37"/>
  <c r="AT78" i="37"/>
  <c r="AS78" i="37"/>
  <c r="AO78" i="37"/>
  <c r="CB78" i="37" s="1"/>
  <c r="AN78" i="37"/>
  <c r="CA78" i="37" s="1"/>
  <c r="AM78" i="37"/>
  <c r="BZ78" i="37" s="1"/>
  <c r="AL78" i="37"/>
  <c r="BY78" i="37" s="1"/>
  <c r="AG78" i="37"/>
  <c r="BT78" i="37" s="1"/>
  <c r="AF78" i="37"/>
  <c r="BS78" i="37" s="1"/>
  <c r="AE78" i="37"/>
  <c r="BR78" i="37" s="1"/>
  <c r="AD78" i="37"/>
  <c r="BQ78" i="37" s="1"/>
  <c r="BX77" i="37"/>
  <c r="BW77" i="37"/>
  <c r="BV77" i="37"/>
  <c r="BU77" i="37"/>
  <c r="BP77" i="37"/>
  <c r="BO77" i="37"/>
  <c r="BN77" i="37"/>
  <c r="BM77" i="37"/>
  <c r="BL77" i="37"/>
  <c r="BK77" i="37"/>
  <c r="BJ77" i="37"/>
  <c r="BI77" i="37"/>
  <c r="BH77" i="37"/>
  <c r="BG77" i="37"/>
  <c r="BF77" i="37"/>
  <c r="BE77" i="37"/>
  <c r="BD77" i="37"/>
  <c r="BC77" i="37"/>
  <c r="BB77" i="37"/>
  <c r="BA77" i="37"/>
  <c r="AZ77" i="37"/>
  <c r="AY77" i="37"/>
  <c r="AX77" i="37"/>
  <c r="AW77" i="37"/>
  <c r="AV77" i="37"/>
  <c r="AU77" i="37"/>
  <c r="AT77" i="37"/>
  <c r="AS77" i="37"/>
  <c r="AO77" i="37"/>
  <c r="CB77" i="37" s="1"/>
  <c r="AN77" i="37"/>
  <c r="CA77" i="37" s="1"/>
  <c r="AM77" i="37"/>
  <c r="BZ77" i="37" s="1"/>
  <c r="AL77" i="37"/>
  <c r="BY77" i="37" s="1"/>
  <c r="AG77" i="37"/>
  <c r="BT77" i="37" s="1"/>
  <c r="AF77" i="37"/>
  <c r="BS77" i="37" s="1"/>
  <c r="AE77" i="37"/>
  <c r="BR77" i="37" s="1"/>
  <c r="AD77" i="37"/>
  <c r="BQ77" i="37" s="1"/>
  <c r="BX76" i="37"/>
  <c r="BW76" i="37"/>
  <c r="BV76" i="37"/>
  <c r="BU76" i="37"/>
  <c r="BP76" i="37"/>
  <c r="BO76" i="37"/>
  <c r="BN76" i="37"/>
  <c r="BM76" i="37"/>
  <c r="BL76" i="37"/>
  <c r="BK76" i="37"/>
  <c r="BJ76" i="37"/>
  <c r="BI76" i="37"/>
  <c r="BH76" i="37"/>
  <c r="BG76" i="37"/>
  <c r="BF76" i="37"/>
  <c r="BE76" i="37"/>
  <c r="BD76" i="37"/>
  <c r="BC76" i="37"/>
  <c r="BB76" i="37"/>
  <c r="BA76" i="37"/>
  <c r="AZ76" i="37"/>
  <c r="AY76" i="37"/>
  <c r="AX76" i="37"/>
  <c r="AW76" i="37"/>
  <c r="AV76" i="37"/>
  <c r="AU76" i="37"/>
  <c r="AT76" i="37"/>
  <c r="AS76" i="37"/>
  <c r="AO76" i="37"/>
  <c r="CB76" i="37" s="1"/>
  <c r="AN76" i="37"/>
  <c r="CA76" i="37" s="1"/>
  <c r="AM76" i="37"/>
  <c r="BZ76" i="37" s="1"/>
  <c r="AL76" i="37"/>
  <c r="BY76" i="37" s="1"/>
  <c r="AG76" i="37"/>
  <c r="BT76" i="37" s="1"/>
  <c r="AF76" i="37"/>
  <c r="BS76" i="37" s="1"/>
  <c r="AE76" i="37"/>
  <c r="BR76" i="37" s="1"/>
  <c r="AD76" i="37"/>
  <c r="BQ76" i="37" s="1"/>
  <c r="BX75" i="37"/>
  <c r="BW75" i="37"/>
  <c r="BV75" i="37"/>
  <c r="BU75" i="37"/>
  <c r="BP75" i="37"/>
  <c r="BO75" i="37"/>
  <c r="BN75" i="37"/>
  <c r="BM75" i="37"/>
  <c r="BL75" i="37"/>
  <c r="BK75" i="37"/>
  <c r="BJ75" i="37"/>
  <c r="BI75" i="37"/>
  <c r="BH75" i="37"/>
  <c r="BG75" i="37"/>
  <c r="BF75" i="37"/>
  <c r="BE75" i="37"/>
  <c r="BD75" i="37"/>
  <c r="BC75" i="37"/>
  <c r="BB75" i="37"/>
  <c r="BA75" i="37"/>
  <c r="AZ75" i="37"/>
  <c r="AY75" i="37"/>
  <c r="AX75" i="37"/>
  <c r="AW75" i="37"/>
  <c r="AV75" i="37"/>
  <c r="AU75" i="37"/>
  <c r="AT75" i="37"/>
  <c r="AS75" i="37"/>
  <c r="AO75" i="37"/>
  <c r="CB75" i="37" s="1"/>
  <c r="AN75" i="37"/>
  <c r="CA75" i="37" s="1"/>
  <c r="AM75" i="37"/>
  <c r="BZ75" i="37" s="1"/>
  <c r="AL75" i="37"/>
  <c r="BY75" i="37" s="1"/>
  <c r="AG75" i="37"/>
  <c r="BT75" i="37" s="1"/>
  <c r="AF75" i="37"/>
  <c r="BS75" i="37" s="1"/>
  <c r="AE75" i="37"/>
  <c r="BR75" i="37" s="1"/>
  <c r="AD75" i="37"/>
  <c r="BQ75" i="37" s="1"/>
  <c r="BX74" i="37"/>
  <c r="BW74" i="37"/>
  <c r="BV74" i="37"/>
  <c r="BU74" i="37"/>
  <c r="BP74" i="37"/>
  <c r="BO74" i="37"/>
  <c r="BN74" i="37"/>
  <c r="BM74" i="37"/>
  <c r="BL74" i="37"/>
  <c r="BK74" i="37"/>
  <c r="BJ74" i="37"/>
  <c r="BI74" i="37"/>
  <c r="BH74" i="37"/>
  <c r="BG74" i="37"/>
  <c r="BF74" i="37"/>
  <c r="BE74" i="37"/>
  <c r="BD74" i="37"/>
  <c r="BC74" i="37"/>
  <c r="BB74" i="37"/>
  <c r="BA74" i="37"/>
  <c r="AZ74" i="37"/>
  <c r="AY74" i="37"/>
  <c r="AX74" i="37"/>
  <c r="AW74" i="37"/>
  <c r="AV74" i="37"/>
  <c r="AU74" i="37"/>
  <c r="AT74" i="37"/>
  <c r="AS74" i="37"/>
  <c r="AO74" i="37"/>
  <c r="CB74" i="37" s="1"/>
  <c r="AN74" i="37"/>
  <c r="CA74" i="37" s="1"/>
  <c r="AM74" i="37"/>
  <c r="BZ74" i="37" s="1"/>
  <c r="AL74" i="37"/>
  <c r="BY74" i="37" s="1"/>
  <c r="AG74" i="37"/>
  <c r="BT74" i="37" s="1"/>
  <c r="AF74" i="37"/>
  <c r="BS74" i="37" s="1"/>
  <c r="AE74" i="37"/>
  <c r="BR74" i="37" s="1"/>
  <c r="AD74" i="37"/>
  <c r="BQ74" i="37" s="1"/>
  <c r="BX73" i="37"/>
  <c r="BW73" i="37"/>
  <c r="BV73" i="37"/>
  <c r="BU73" i="37"/>
  <c r="BP73" i="37"/>
  <c r="BO73" i="37"/>
  <c r="BN73" i="37"/>
  <c r="BM73" i="37"/>
  <c r="BL73" i="37"/>
  <c r="BK73" i="37"/>
  <c r="BJ73" i="37"/>
  <c r="BI73" i="37"/>
  <c r="BH73" i="37"/>
  <c r="BG73" i="37"/>
  <c r="BF73" i="37"/>
  <c r="BE73" i="37"/>
  <c r="BD73" i="37"/>
  <c r="BC73" i="37"/>
  <c r="BB73" i="37"/>
  <c r="BA73" i="37"/>
  <c r="AZ73" i="37"/>
  <c r="AY73" i="37"/>
  <c r="AX73" i="37"/>
  <c r="AW73" i="37"/>
  <c r="AV73" i="37"/>
  <c r="AU73" i="37"/>
  <c r="AT73" i="37"/>
  <c r="AS73" i="37"/>
  <c r="AO73" i="37"/>
  <c r="CB73" i="37" s="1"/>
  <c r="AN73" i="37"/>
  <c r="CA73" i="37" s="1"/>
  <c r="AM73" i="37"/>
  <c r="BZ73" i="37" s="1"/>
  <c r="AL73" i="37"/>
  <c r="BY73" i="37" s="1"/>
  <c r="AG73" i="37"/>
  <c r="BT73" i="37" s="1"/>
  <c r="AF73" i="37"/>
  <c r="BS73" i="37" s="1"/>
  <c r="AE73" i="37"/>
  <c r="BR73" i="37" s="1"/>
  <c r="AD73" i="37"/>
  <c r="BQ73" i="37" s="1"/>
  <c r="BX72" i="37"/>
  <c r="BW72" i="37"/>
  <c r="BV72" i="37"/>
  <c r="BU72" i="37"/>
  <c r="BP72" i="37"/>
  <c r="BO72" i="37"/>
  <c r="BN72" i="37"/>
  <c r="BM72" i="37"/>
  <c r="BL72" i="37"/>
  <c r="BK72" i="37"/>
  <c r="BJ72" i="37"/>
  <c r="BI72" i="37"/>
  <c r="BH72" i="37"/>
  <c r="BG72" i="37"/>
  <c r="BF72" i="37"/>
  <c r="BE72" i="37"/>
  <c r="BD72" i="37"/>
  <c r="BC72" i="37"/>
  <c r="BB72" i="37"/>
  <c r="BA72" i="37"/>
  <c r="AZ72" i="37"/>
  <c r="AY72" i="37"/>
  <c r="AX72" i="37"/>
  <c r="AW72" i="37"/>
  <c r="AV72" i="37"/>
  <c r="AU72" i="37"/>
  <c r="AT72" i="37"/>
  <c r="AS72" i="37"/>
  <c r="AO72" i="37"/>
  <c r="CB72" i="37" s="1"/>
  <c r="AN72" i="37"/>
  <c r="CA72" i="37" s="1"/>
  <c r="AM72" i="37"/>
  <c r="BZ72" i="37" s="1"/>
  <c r="AL72" i="37"/>
  <c r="BY72" i="37" s="1"/>
  <c r="AG72" i="37"/>
  <c r="BT72" i="37" s="1"/>
  <c r="AF72" i="37"/>
  <c r="BS72" i="37" s="1"/>
  <c r="AE72" i="37"/>
  <c r="BR72" i="37" s="1"/>
  <c r="AD72" i="37"/>
  <c r="BQ72" i="37" s="1"/>
  <c r="BX71" i="37"/>
  <c r="BW71" i="37"/>
  <c r="BV71" i="37"/>
  <c r="BU71" i="37"/>
  <c r="BP71" i="37"/>
  <c r="BO71" i="37"/>
  <c r="BN71" i="37"/>
  <c r="BM71" i="37"/>
  <c r="BL71" i="37"/>
  <c r="BK71" i="37"/>
  <c r="BJ71" i="37"/>
  <c r="BI71" i="37"/>
  <c r="BH71" i="37"/>
  <c r="BG71" i="37"/>
  <c r="BF71" i="37"/>
  <c r="BE71" i="37"/>
  <c r="BD71" i="37"/>
  <c r="BC71" i="37"/>
  <c r="BB71" i="37"/>
  <c r="BA71" i="37"/>
  <c r="AZ71" i="37"/>
  <c r="AY71" i="37"/>
  <c r="AX71" i="37"/>
  <c r="AW71" i="37"/>
  <c r="AV71" i="37"/>
  <c r="AU71" i="37"/>
  <c r="AT71" i="37"/>
  <c r="AS71" i="37"/>
  <c r="AO71" i="37"/>
  <c r="CB71" i="37" s="1"/>
  <c r="AN71" i="37"/>
  <c r="CA71" i="37" s="1"/>
  <c r="AM71" i="37"/>
  <c r="BZ71" i="37" s="1"/>
  <c r="AL71" i="37"/>
  <c r="BY71" i="37" s="1"/>
  <c r="AG71" i="37"/>
  <c r="BT71" i="37" s="1"/>
  <c r="AF71" i="37"/>
  <c r="BS71" i="37" s="1"/>
  <c r="AE71" i="37"/>
  <c r="BR71" i="37" s="1"/>
  <c r="AD71" i="37"/>
  <c r="BQ71" i="37" s="1"/>
  <c r="BX70" i="37"/>
  <c r="BW70" i="37"/>
  <c r="BV70" i="37"/>
  <c r="BU70" i="37"/>
  <c r="BP70" i="37"/>
  <c r="BO70" i="37"/>
  <c r="BN70" i="37"/>
  <c r="BM70" i="37"/>
  <c r="BL70" i="37"/>
  <c r="BK70" i="37"/>
  <c r="BJ70" i="37"/>
  <c r="BI70" i="37"/>
  <c r="BH70" i="37"/>
  <c r="BG70" i="37"/>
  <c r="BF70" i="37"/>
  <c r="BE70" i="37"/>
  <c r="BD70" i="37"/>
  <c r="BC70" i="37"/>
  <c r="BB70" i="37"/>
  <c r="BA70" i="37"/>
  <c r="AZ70" i="37"/>
  <c r="AY70" i="37"/>
  <c r="AX70" i="37"/>
  <c r="AW70" i="37"/>
  <c r="AV70" i="37"/>
  <c r="AU70" i="37"/>
  <c r="AT70" i="37"/>
  <c r="AS70" i="37"/>
  <c r="AO70" i="37"/>
  <c r="CB70" i="37" s="1"/>
  <c r="AN70" i="37"/>
  <c r="CA70" i="37" s="1"/>
  <c r="AM70" i="37"/>
  <c r="BZ70" i="37" s="1"/>
  <c r="AL70" i="37"/>
  <c r="BY70" i="37" s="1"/>
  <c r="AG70" i="37"/>
  <c r="BT70" i="37" s="1"/>
  <c r="AF70" i="37"/>
  <c r="BS70" i="37" s="1"/>
  <c r="AE70" i="37"/>
  <c r="BR70" i="37" s="1"/>
  <c r="AD70" i="37"/>
  <c r="BQ70" i="37" s="1"/>
  <c r="BX69" i="37"/>
  <c r="BW69" i="37"/>
  <c r="BV69" i="37"/>
  <c r="BU69" i="37"/>
  <c r="BP69" i="37"/>
  <c r="BO69" i="37"/>
  <c r="BN69" i="37"/>
  <c r="BM69" i="37"/>
  <c r="BL69" i="37"/>
  <c r="BK69" i="37"/>
  <c r="BJ69" i="37"/>
  <c r="BI69" i="37"/>
  <c r="BH69" i="37"/>
  <c r="BG69" i="37"/>
  <c r="BF69" i="37"/>
  <c r="BE69" i="37"/>
  <c r="BD69" i="37"/>
  <c r="BC69" i="37"/>
  <c r="BB69" i="37"/>
  <c r="BA69" i="37"/>
  <c r="AZ69" i="37"/>
  <c r="AY69" i="37"/>
  <c r="AX69" i="37"/>
  <c r="AW69" i="37"/>
  <c r="AV69" i="37"/>
  <c r="AU69" i="37"/>
  <c r="AT69" i="37"/>
  <c r="AS69" i="37"/>
  <c r="AO69" i="37"/>
  <c r="CB69" i="37" s="1"/>
  <c r="AN69" i="37"/>
  <c r="CA69" i="37" s="1"/>
  <c r="AM69" i="37"/>
  <c r="BZ69" i="37" s="1"/>
  <c r="AL69" i="37"/>
  <c r="BY69" i="37" s="1"/>
  <c r="AG69" i="37"/>
  <c r="BT69" i="37" s="1"/>
  <c r="AF69" i="37"/>
  <c r="BS69" i="37" s="1"/>
  <c r="AE69" i="37"/>
  <c r="BR69" i="37" s="1"/>
  <c r="AD69" i="37"/>
  <c r="BQ69" i="37" s="1"/>
  <c r="BX68" i="37"/>
  <c r="BW68" i="37"/>
  <c r="BV68" i="37"/>
  <c r="BU68" i="37"/>
  <c r="BP68" i="37"/>
  <c r="BO68" i="37"/>
  <c r="BN68" i="37"/>
  <c r="BM68" i="37"/>
  <c r="BL68" i="37"/>
  <c r="BK68" i="37"/>
  <c r="BJ68" i="37"/>
  <c r="BI68" i="37"/>
  <c r="BH68" i="37"/>
  <c r="BG68" i="37"/>
  <c r="BF68" i="37"/>
  <c r="BE68" i="37"/>
  <c r="BD68" i="37"/>
  <c r="BC68" i="37"/>
  <c r="BB68" i="37"/>
  <c r="BA68" i="37"/>
  <c r="AZ68" i="37"/>
  <c r="AY68" i="37"/>
  <c r="AX68" i="37"/>
  <c r="AW68" i="37"/>
  <c r="AV68" i="37"/>
  <c r="AU68" i="37"/>
  <c r="AT68" i="37"/>
  <c r="AS68" i="37"/>
  <c r="AO68" i="37"/>
  <c r="CB68" i="37" s="1"/>
  <c r="AN68" i="37"/>
  <c r="CA68" i="37" s="1"/>
  <c r="AM68" i="37"/>
  <c r="BZ68" i="37" s="1"/>
  <c r="AL68" i="37"/>
  <c r="BY68" i="37" s="1"/>
  <c r="AG68" i="37"/>
  <c r="BT68" i="37" s="1"/>
  <c r="AF68" i="37"/>
  <c r="BS68" i="37" s="1"/>
  <c r="AE68" i="37"/>
  <c r="BR68" i="37" s="1"/>
  <c r="AD68" i="37"/>
  <c r="BQ68" i="37" s="1"/>
  <c r="BX67" i="37"/>
  <c r="BW67" i="37"/>
  <c r="BV67" i="37"/>
  <c r="BU67" i="37"/>
  <c r="BP67" i="37"/>
  <c r="BO67" i="37"/>
  <c r="BN67" i="37"/>
  <c r="BM67" i="37"/>
  <c r="BL67" i="37"/>
  <c r="BK67" i="37"/>
  <c r="BJ67" i="37"/>
  <c r="BI67" i="37"/>
  <c r="BH67" i="37"/>
  <c r="BG67" i="37"/>
  <c r="BF67" i="37"/>
  <c r="BE67" i="37"/>
  <c r="BD67" i="37"/>
  <c r="BC67" i="37"/>
  <c r="BB67" i="37"/>
  <c r="BA67" i="37"/>
  <c r="AZ67" i="37"/>
  <c r="AY67" i="37"/>
  <c r="AX67" i="37"/>
  <c r="AW67" i="37"/>
  <c r="AV67" i="37"/>
  <c r="AU67" i="37"/>
  <c r="AT67" i="37"/>
  <c r="AS67" i="37"/>
  <c r="AO67" i="37"/>
  <c r="CB67" i="37" s="1"/>
  <c r="AN67" i="37"/>
  <c r="CA67" i="37" s="1"/>
  <c r="AM67" i="37"/>
  <c r="BZ67" i="37" s="1"/>
  <c r="AL67" i="37"/>
  <c r="BY67" i="37" s="1"/>
  <c r="AG67" i="37"/>
  <c r="BT67" i="37" s="1"/>
  <c r="AF67" i="37"/>
  <c r="BS67" i="37" s="1"/>
  <c r="AE67" i="37"/>
  <c r="BR67" i="37" s="1"/>
  <c r="AD67" i="37"/>
  <c r="BQ67" i="37" s="1"/>
  <c r="BX66" i="37"/>
  <c r="BW66" i="37"/>
  <c r="BV66" i="37"/>
  <c r="BU66" i="37"/>
  <c r="BP66" i="37"/>
  <c r="BO66" i="37"/>
  <c r="BN66" i="37"/>
  <c r="BM66" i="37"/>
  <c r="BL66" i="37"/>
  <c r="BK66" i="37"/>
  <c r="BJ66" i="37"/>
  <c r="BI66" i="37"/>
  <c r="BH66" i="37"/>
  <c r="BG66" i="37"/>
  <c r="BF66" i="37"/>
  <c r="BE66" i="37"/>
  <c r="BD66" i="37"/>
  <c r="BC66" i="37"/>
  <c r="BB66" i="37"/>
  <c r="BA66" i="37"/>
  <c r="AZ66" i="37"/>
  <c r="AY66" i="37"/>
  <c r="AX66" i="37"/>
  <c r="AW66" i="37"/>
  <c r="AV66" i="37"/>
  <c r="AU66" i="37"/>
  <c r="AT66" i="37"/>
  <c r="AS66" i="37"/>
  <c r="AO66" i="37"/>
  <c r="CB66" i="37" s="1"/>
  <c r="AN66" i="37"/>
  <c r="CA66" i="37" s="1"/>
  <c r="AM66" i="37"/>
  <c r="AL66" i="37"/>
  <c r="BY66" i="37" s="1"/>
  <c r="AG66" i="37"/>
  <c r="BT66" i="37" s="1"/>
  <c r="AF66" i="37"/>
  <c r="BS66" i="37" s="1"/>
  <c r="AE66" i="37"/>
  <c r="BR66" i="37" s="1"/>
  <c r="AD66" i="37"/>
  <c r="BQ66" i="37" s="1"/>
  <c r="BX65" i="37"/>
  <c r="BW65" i="37"/>
  <c r="BV65" i="37"/>
  <c r="BU65" i="37"/>
  <c r="BP65" i="37"/>
  <c r="BO65" i="37"/>
  <c r="BN65" i="37"/>
  <c r="BM65" i="37"/>
  <c r="BL65" i="37"/>
  <c r="BK65" i="37"/>
  <c r="BJ65" i="37"/>
  <c r="BI65" i="37"/>
  <c r="BH65" i="37"/>
  <c r="BG65" i="37"/>
  <c r="BF65" i="37"/>
  <c r="BE65" i="37"/>
  <c r="BD65" i="37"/>
  <c r="BC65" i="37"/>
  <c r="BB65" i="37"/>
  <c r="BA65" i="37"/>
  <c r="AZ65" i="37"/>
  <c r="AY65" i="37"/>
  <c r="AX65" i="37"/>
  <c r="AW65" i="37"/>
  <c r="AV65" i="37"/>
  <c r="AU65" i="37"/>
  <c r="AT65" i="37"/>
  <c r="AS65" i="37"/>
  <c r="AO65" i="37"/>
  <c r="CB65" i="37" s="1"/>
  <c r="AN65" i="37"/>
  <c r="CA65" i="37" s="1"/>
  <c r="AM65" i="37"/>
  <c r="BZ65" i="37" s="1"/>
  <c r="AL65" i="37"/>
  <c r="BY65" i="37" s="1"/>
  <c r="AG65" i="37"/>
  <c r="BT65" i="37" s="1"/>
  <c r="AF65" i="37"/>
  <c r="BS65" i="37" s="1"/>
  <c r="AE65" i="37"/>
  <c r="BR65" i="37" s="1"/>
  <c r="AD65" i="37"/>
  <c r="BQ65" i="37" s="1"/>
  <c r="BX64" i="37"/>
  <c r="BW64" i="37"/>
  <c r="BV64" i="37"/>
  <c r="BU64" i="37"/>
  <c r="BP64" i="37"/>
  <c r="BO64" i="37"/>
  <c r="BN64" i="37"/>
  <c r="BM64" i="37"/>
  <c r="BL64" i="37"/>
  <c r="BK64" i="37"/>
  <c r="BJ64" i="37"/>
  <c r="BI64" i="37"/>
  <c r="BH64" i="37"/>
  <c r="BG64" i="37"/>
  <c r="BF64" i="37"/>
  <c r="BE64" i="37"/>
  <c r="BD64" i="37"/>
  <c r="BC64" i="37"/>
  <c r="BB64" i="37"/>
  <c r="BA64" i="37"/>
  <c r="AZ64" i="37"/>
  <c r="AY64" i="37"/>
  <c r="AX64" i="37"/>
  <c r="AW64" i="37"/>
  <c r="AV64" i="37"/>
  <c r="AU64" i="37"/>
  <c r="AT64" i="37"/>
  <c r="AS64" i="37"/>
  <c r="AO64" i="37"/>
  <c r="CB64" i="37" s="1"/>
  <c r="AN64" i="37"/>
  <c r="CA64" i="37" s="1"/>
  <c r="AM64" i="37"/>
  <c r="BZ64" i="37" s="1"/>
  <c r="AL64" i="37"/>
  <c r="BY64" i="37" s="1"/>
  <c r="AG64" i="37"/>
  <c r="BT64" i="37" s="1"/>
  <c r="AF64" i="37"/>
  <c r="BS64" i="37" s="1"/>
  <c r="AE64" i="37"/>
  <c r="BR64" i="37" s="1"/>
  <c r="AD64" i="37"/>
  <c r="BQ64" i="37" s="1"/>
  <c r="BX63" i="37"/>
  <c r="BW63" i="37"/>
  <c r="BV63" i="37"/>
  <c r="BU63" i="37"/>
  <c r="BP63" i="37"/>
  <c r="BO63" i="37"/>
  <c r="BN63" i="37"/>
  <c r="BM63" i="37"/>
  <c r="BL63" i="37"/>
  <c r="BK63" i="37"/>
  <c r="BJ63" i="37"/>
  <c r="BI63" i="37"/>
  <c r="BH63" i="37"/>
  <c r="BG63" i="37"/>
  <c r="BF63" i="37"/>
  <c r="BE63" i="37"/>
  <c r="BD63" i="37"/>
  <c r="BC63" i="37"/>
  <c r="BB63" i="37"/>
  <c r="BA63" i="37"/>
  <c r="AZ63" i="37"/>
  <c r="AY63" i="37"/>
  <c r="AX63" i="37"/>
  <c r="AW63" i="37"/>
  <c r="AV63" i="37"/>
  <c r="AU63" i="37"/>
  <c r="AT63" i="37"/>
  <c r="AS63" i="37"/>
  <c r="AO63" i="37"/>
  <c r="CB63" i="37" s="1"/>
  <c r="AN63" i="37"/>
  <c r="CA63" i="37" s="1"/>
  <c r="AM63" i="37"/>
  <c r="BZ63" i="37" s="1"/>
  <c r="AL63" i="37"/>
  <c r="BY63" i="37" s="1"/>
  <c r="AG63" i="37"/>
  <c r="BT63" i="37" s="1"/>
  <c r="AF63" i="37"/>
  <c r="BS63" i="37" s="1"/>
  <c r="AE63" i="37"/>
  <c r="BR63" i="37" s="1"/>
  <c r="AD63" i="37"/>
  <c r="BQ63" i="37" s="1"/>
  <c r="BX62" i="37"/>
  <c r="BW62" i="37"/>
  <c r="BV62" i="37"/>
  <c r="BU62" i="37"/>
  <c r="BP62" i="37"/>
  <c r="BO62" i="37"/>
  <c r="BN62" i="37"/>
  <c r="BM62" i="37"/>
  <c r="BL62" i="37"/>
  <c r="BK62" i="37"/>
  <c r="BJ62" i="37"/>
  <c r="BI62" i="37"/>
  <c r="BH62" i="37"/>
  <c r="BG62" i="37"/>
  <c r="BF62" i="37"/>
  <c r="BE62" i="37"/>
  <c r="BD62" i="37"/>
  <c r="BC62" i="37"/>
  <c r="BB62" i="37"/>
  <c r="BA62" i="37"/>
  <c r="AZ62" i="37"/>
  <c r="AY62" i="37"/>
  <c r="AX62" i="37"/>
  <c r="AW62" i="37"/>
  <c r="AV62" i="37"/>
  <c r="AU62" i="37"/>
  <c r="AT62" i="37"/>
  <c r="AS62" i="37"/>
  <c r="AO62" i="37"/>
  <c r="CB62" i="37" s="1"/>
  <c r="AN62" i="37"/>
  <c r="CA62" i="37" s="1"/>
  <c r="AM62" i="37"/>
  <c r="BZ62" i="37" s="1"/>
  <c r="AL62" i="37"/>
  <c r="BY62" i="37" s="1"/>
  <c r="AG62" i="37"/>
  <c r="BT62" i="37" s="1"/>
  <c r="AF62" i="37"/>
  <c r="BS62" i="37" s="1"/>
  <c r="AE62" i="37"/>
  <c r="BR62" i="37" s="1"/>
  <c r="AD62" i="37"/>
  <c r="BQ62" i="37" s="1"/>
  <c r="BX61" i="37"/>
  <c r="BW61" i="37"/>
  <c r="BV61" i="37"/>
  <c r="BU61" i="37"/>
  <c r="BP61" i="37"/>
  <c r="BO61" i="37"/>
  <c r="BN61" i="37"/>
  <c r="BM61" i="37"/>
  <c r="BL61" i="37"/>
  <c r="BK61" i="37"/>
  <c r="BJ61" i="37"/>
  <c r="BI61" i="37"/>
  <c r="BH61" i="37"/>
  <c r="BG61" i="37"/>
  <c r="BF61" i="37"/>
  <c r="BE61" i="37"/>
  <c r="BD61" i="37"/>
  <c r="BC61" i="37"/>
  <c r="BB61" i="37"/>
  <c r="BA61" i="37"/>
  <c r="AZ61" i="37"/>
  <c r="AY61" i="37"/>
  <c r="AX61" i="37"/>
  <c r="AW61" i="37"/>
  <c r="AV61" i="37"/>
  <c r="AU61" i="37"/>
  <c r="AT61" i="37"/>
  <c r="AS61" i="37"/>
  <c r="AO61" i="37"/>
  <c r="CB61" i="37" s="1"/>
  <c r="AN61" i="37"/>
  <c r="CA61" i="37" s="1"/>
  <c r="AM61" i="37"/>
  <c r="BZ61" i="37" s="1"/>
  <c r="AL61" i="37"/>
  <c r="BY61" i="37" s="1"/>
  <c r="AG61" i="37"/>
  <c r="BT61" i="37" s="1"/>
  <c r="AF61" i="37"/>
  <c r="BS61" i="37" s="1"/>
  <c r="AE61" i="37"/>
  <c r="AD61" i="37"/>
  <c r="BQ61" i="37" s="1"/>
  <c r="BX60" i="37"/>
  <c r="BW60" i="37"/>
  <c r="BV60" i="37"/>
  <c r="BU60" i="37"/>
  <c r="BP60" i="37"/>
  <c r="BO60" i="37"/>
  <c r="BN60" i="37"/>
  <c r="BM60" i="37"/>
  <c r="BL60" i="37"/>
  <c r="BK60" i="37"/>
  <c r="BJ60" i="37"/>
  <c r="BI60" i="37"/>
  <c r="BH60" i="37"/>
  <c r="BG60" i="37"/>
  <c r="BF60" i="37"/>
  <c r="BE60" i="37"/>
  <c r="BD60" i="37"/>
  <c r="BC60" i="37"/>
  <c r="BB60" i="37"/>
  <c r="BA60" i="37"/>
  <c r="AZ60" i="37"/>
  <c r="AY60" i="37"/>
  <c r="AX60" i="37"/>
  <c r="AW60" i="37"/>
  <c r="AV60" i="37"/>
  <c r="AU60" i="37"/>
  <c r="AT60" i="37"/>
  <c r="AS60" i="37"/>
  <c r="AO60" i="37"/>
  <c r="CB60" i="37" s="1"/>
  <c r="AN60" i="37"/>
  <c r="CA60" i="37" s="1"/>
  <c r="AM60" i="37"/>
  <c r="BZ60" i="37" s="1"/>
  <c r="AL60" i="37"/>
  <c r="BY60" i="37" s="1"/>
  <c r="AG60" i="37"/>
  <c r="BT60" i="37" s="1"/>
  <c r="AF60" i="37"/>
  <c r="BS60" i="37" s="1"/>
  <c r="AE60" i="37"/>
  <c r="BR60" i="37" s="1"/>
  <c r="AD60" i="37"/>
  <c r="BQ60" i="37" s="1"/>
  <c r="BX59" i="37"/>
  <c r="BW59" i="37"/>
  <c r="BV59" i="37"/>
  <c r="BU59" i="37"/>
  <c r="BP59" i="37"/>
  <c r="BO59" i="37"/>
  <c r="BN59" i="37"/>
  <c r="BM59" i="37"/>
  <c r="BL59" i="37"/>
  <c r="BK59" i="37"/>
  <c r="BJ59" i="37"/>
  <c r="BI59" i="37"/>
  <c r="BH59" i="37"/>
  <c r="BG59" i="37"/>
  <c r="BF59" i="37"/>
  <c r="BE59" i="37"/>
  <c r="BD59" i="37"/>
  <c r="BC59" i="37"/>
  <c r="BB59" i="37"/>
  <c r="BA59" i="37"/>
  <c r="AZ59" i="37"/>
  <c r="AY59" i="37"/>
  <c r="AX59" i="37"/>
  <c r="AW59" i="37"/>
  <c r="AV59" i="37"/>
  <c r="AU59" i="37"/>
  <c r="AT59" i="37"/>
  <c r="AS59" i="37"/>
  <c r="AO59" i="37"/>
  <c r="CB59" i="37" s="1"/>
  <c r="AN59" i="37"/>
  <c r="CA59" i="37" s="1"/>
  <c r="AM59" i="37"/>
  <c r="BZ59" i="37" s="1"/>
  <c r="AL59" i="37"/>
  <c r="BY59" i="37" s="1"/>
  <c r="AG59" i="37"/>
  <c r="BT59" i="37" s="1"/>
  <c r="AF59" i="37"/>
  <c r="BS59" i="37" s="1"/>
  <c r="AE59" i="37"/>
  <c r="BR59" i="37" s="1"/>
  <c r="AD59" i="37"/>
  <c r="BQ59" i="37" s="1"/>
  <c r="BX58" i="37"/>
  <c r="BW58" i="37"/>
  <c r="BV58" i="37"/>
  <c r="BU58" i="37"/>
  <c r="BP58" i="37"/>
  <c r="BO58" i="37"/>
  <c r="BN58" i="37"/>
  <c r="BM58" i="37"/>
  <c r="BL58" i="37"/>
  <c r="BK58" i="37"/>
  <c r="BJ58" i="37"/>
  <c r="BI58" i="37"/>
  <c r="BH58" i="37"/>
  <c r="BG58" i="37"/>
  <c r="BF58" i="37"/>
  <c r="BE58" i="37"/>
  <c r="BD58" i="37"/>
  <c r="BC58" i="37"/>
  <c r="BB58" i="37"/>
  <c r="BA58" i="37"/>
  <c r="AZ58" i="37"/>
  <c r="AY58" i="37"/>
  <c r="AX58" i="37"/>
  <c r="AW58" i="37"/>
  <c r="AV58" i="37"/>
  <c r="AU58" i="37"/>
  <c r="AT58" i="37"/>
  <c r="AS58" i="37"/>
  <c r="AO58" i="37"/>
  <c r="CB58" i="37" s="1"/>
  <c r="AN58" i="37"/>
  <c r="CA58" i="37" s="1"/>
  <c r="AM58" i="37"/>
  <c r="BZ58" i="37" s="1"/>
  <c r="AL58" i="37"/>
  <c r="BY58" i="37" s="1"/>
  <c r="AG58" i="37"/>
  <c r="BT58" i="37" s="1"/>
  <c r="AF58" i="37"/>
  <c r="BS58" i="37" s="1"/>
  <c r="AE58" i="37"/>
  <c r="BR58" i="37" s="1"/>
  <c r="AD58" i="37"/>
  <c r="BQ58" i="37" s="1"/>
  <c r="BX57" i="37"/>
  <c r="BW57" i="37"/>
  <c r="BV57" i="37"/>
  <c r="BU57" i="37"/>
  <c r="BP57" i="37"/>
  <c r="BO57" i="37"/>
  <c r="BN57" i="37"/>
  <c r="BM57" i="37"/>
  <c r="BL57" i="37"/>
  <c r="BK57" i="37"/>
  <c r="BJ57" i="37"/>
  <c r="BI57" i="37"/>
  <c r="BH57" i="37"/>
  <c r="BG57" i="37"/>
  <c r="BF57" i="37"/>
  <c r="BE57" i="37"/>
  <c r="BD57" i="37"/>
  <c r="BC57" i="37"/>
  <c r="BB57" i="37"/>
  <c r="BA57" i="37"/>
  <c r="AZ57" i="37"/>
  <c r="AY57" i="37"/>
  <c r="AX57" i="37"/>
  <c r="AW57" i="37"/>
  <c r="AV57" i="37"/>
  <c r="AU57" i="37"/>
  <c r="AT57" i="37"/>
  <c r="AS57" i="37"/>
  <c r="AO57" i="37"/>
  <c r="CB57" i="37" s="1"/>
  <c r="AN57" i="37"/>
  <c r="CA57" i="37" s="1"/>
  <c r="AM57" i="37"/>
  <c r="BZ57" i="37" s="1"/>
  <c r="AL57" i="37"/>
  <c r="BY57" i="37" s="1"/>
  <c r="AG57" i="37"/>
  <c r="BT57" i="37" s="1"/>
  <c r="AF57" i="37"/>
  <c r="BS57" i="37" s="1"/>
  <c r="AE57" i="37"/>
  <c r="BR57" i="37" s="1"/>
  <c r="AD57" i="37"/>
  <c r="BQ57" i="37" s="1"/>
  <c r="BX56" i="37"/>
  <c r="BW56" i="37"/>
  <c r="BV56" i="37"/>
  <c r="BU56" i="37"/>
  <c r="BP56" i="37"/>
  <c r="BO56" i="37"/>
  <c r="BN56" i="37"/>
  <c r="BM56" i="37"/>
  <c r="BL56" i="37"/>
  <c r="BK56" i="37"/>
  <c r="BJ56" i="37"/>
  <c r="BI56" i="37"/>
  <c r="BH56" i="37"/>
  <c r="BG56" i="37"/>
  <c r="BF56" i="37"/>
  <c r="BE56" i="37"/>
  <c r="BD56" i="37"/>
  <c r="BC56" i="37"/>
  <c r="BB56" i="37"/>
  <c r="BA56" i="37"/>
  <c r="AZ56" i="37"/>
  <c r="AY56" i="37"/>
  <c r="AX56" i="37"/>
  <c r="AW56" i="37"/>
  <c r="AV56" i="37"/>
  <c r="AU56" i="37"/>
  <c r="AT56" i="37"/>
  <c r="AS56" i="37"/>
  <c r="AO56" i="37"/>
  <c r="CB56" i="37" s="1"/>
  <c r="AN56" i="37"/>
  <c r="CA56" i="37" s="1"/>
  <c r="AM56" i="37"/>
  <c r="BZ56" i="37" s="1"/>
  <c r="AL56" i="37"/>
  <c r="BY56" i="37" s="1"/>
  <c r="AG56" i="37"/>
  <c r="BT56" i="37" s="1"/>
  <c r="AF56" i="37"/>
  <c r="BS56" i="37" s="1"/>
  <c r="AE56" i="37"/>
  <c r="BR56" i="37" s="1"/>
  <c r="AD56" i="37"/>
  <c r="BQ56" i="37" s="1"/>
  <c r="BX55" i="37"/>
  <c r="BW55" i="37"/>
  <c r="BV55" i="37"/>
  <c r="BU55" i="37"/>
  <c r="BP55" i="37"/>
  <c r="BO55" i="37"/>
  <c r="BN55" i="37"/>
  <c r="BM55" i="37"/>
  <c r="BL55" i="37"/>
  <c r="BK55" i="37"/>
  <c r="BJ55" i="37"/>
  <c r="BI55" i="37"/>
  <c r="BH55" i="37"/>
  <c r="BG55" i="37"/>
  <c r="BF55" i="37"/>
  <c r="BE55" i="37"/>
  <c r="BD55" i="37"/>
  <c r="BC55" i="37"/>
  <c r="BB55" i="37"/>
  <c r="BA55" i="37"/>
  <c r="AZ55" i="37"/>
  <c r="AY55" i="37"/>
  <c r="AX55" i="37"/>
  <c r="AW55" i="37"/>
  <c r="AV55" i="37"/>
  <c r="AU55" i="37"/>
  <c r="AT55" i="37"/>
  <c r="AS55" i="37"/>
  <c r="AO55" i="37"/>
  <c r="CB55" i="37" s="1"/>
  <c r="AN55" i="37"/>
  <c r="CA55" i="37" s="1"/>
  <c r="AM55" i="37"/>
  <c r="BZ55" i="37" s="1"/>
  <c r="AL55" i="37"/>
  <c r="BY55" i="37" s="1"/>
  <c r="AG55" i="37"/>
  <c r="BT55" i="37" s="1"/>
  <c r="AF55" i="37"/>
  <c r="BS55" i="37" s="1"/>
  <c r="AE55" i="37"/>
  <c r="BR55" i="37" s="1"/>
  <c r="AD55" i="37"/>
  <c r="BQ55" i="37" s="1"/>
  <c r="BX54" i="37"/>
  <c r="BW54" i="37"/>
  <c r="BV54" i="37"/>
  <c r="BU54" i="37"/>
  <c r="BP54" i="37"/>
  <c r="BO54" i="37"/>
  <c r="BN54" i="37"/>
  <c r="BM54" i="37"/>
  <c r="BL54" i="37"/>
  <c r="BK54" i="37"/>
  <c r="BJ54" i="37"/>
  <c r="BI54" i="37"/>
  <c r="BH54" i="37"/>
  <c r="BG54" i="37"/>
  <c r="BF54" i="37"/>
  <c r="BE54" i="37"/>
  <c r="BD54" i="37"/>
  <c r="BC54" i="37"/>
  <c r="BB54" i="37"/>
  <c r="BA54" i="37"/>
  <c r="AZ54" i="37"/>
  <c r="AY54" i="37"/>
  <c r="AX54" i="37"/>
  <c r="AW54" i="37"/>
  <c r="AV54" i="37"/>
  <c r="AU54" i="37"/>
  <c r="AT54" i="37"/>
  <c r="AS54" i="37"/>
  <c r="AO54" i="37"/>
  <c r="CB54" i="37" s="1"/>
  <c r="AN54" i="37"/>
  <c r="CA54" i="37" s="1"/>
  <c r="AM54" i="37"/>
  <c r="BZ54" i="37" s="1"/>
  <c r="AL54" i="37"/>
  <c r="BY54" i="37" s="1"/>
  <c r="AG54" i="37"/>
  <c r="BT54" i="37" s="1"/>
  <c r="AF54" i="37"/>
  <c r="BS54" i="37" s="1"/>
  <c r="AE54" i="37"/>
  <c r="BR54" i="37" s="1"/>
  <c r="AD54" i="37"/>
  <c r="BQ54" i="37" s="1"/>
  <c r="BX53" i="37"/>
  <c r="BW53" i="37"/>
  <c r="BV53" i="37"/>
  <c r="BU53" i="37"/>
  <c r="BP53" i="37"/>
  <c r="BO53" i="37"/>
  <c r="BN53" i="37"/>
  <c r="BM53" i="37"/>
  <c r="BL53" i="37"/>
  <c r="BK53" i="37"/>
  <c r="BJ53" i="37"/>
  <c r="BI53" i="37"/>
  <c r="BH53" i="37"/>
  <c r="BG53" i="37"/>
  <c r="BF53" i="37"/>
  <c r="BE53" i="37"/>
  <c r="BD53" i="37"/>
  <c r="BC53" i="37"/>
  <c r="BB53" i="37"/>
  <c r="BA53" i="37"/>
  <c r="AZ53" i="37"/>
  <c r="AY53" i="37"/>
  <c r="AX53" i="37"/>
  <c r="AW53" i="37"/>
  <c r="AV53" i="37"/>
  <c r="AU53" i="37"/>
  <c r="AT53" i="37"/>
  <c r="AS53" i="37"/>
  <c r="AO53" i="37"/>
  <c r="CB53" i="37" s="1"/>
  <c r="AN53" i="37"/>
  <c r="CA53" i="37" s="1"/>
  <c r="AM53" i="37"/>
  <c r="BZ53" i="37" s="1"/>
  <c r="AL53" i="37"/>
  <c r="BY53" i="37" s="1"/>
  <c r="AG53" i="37"/>
  <c r="BT53" i="37" s="1"/>
  <c r="AF53" i="37"/>
  <c r="BS53" i="37" s="1"/>
  <c r="AE53" i="37"/>
  <c r="BR53" i="37" s="1"/>
  <c r="AD53" i="37"/>
  <c r="BQ53" i="37" s="1"/>
  <c r="BX52" i="37"/>
  <c r="BW52" i="37"/>
  <c r="BV52" i="37"/>
  <c r="BU52" i="37"/>
  <c r="BP52" i="37"/>
  <c r="BO52" i="37"/>
  <c r="BN52" i="37"/>
  <c r="BM52" i="37"/>
  <c r="BL52" i="37"/>
  <c r="BK52" i="37"/>
  <c r="BJ52" i="37"/>
  <c r="BI52" i="37"/>
  <c r="BH52" i="37"/>
  <c r="BG52" i="37"/>
  <c r="BF52" i="37"/>
  <c r="BE52" i="37"/>
  <c r="BD52" i="37"/>
  <c r="BC52" i="37"/>
  <c r="BB52" i="37"/>
  <c r="BA52" i="37"/>
  <c r="AZ52" i="37"/>
  <c r="AY52" i="37"/>
  <c r="AX52" i="37"/>
  <c r="AW52" i="37"/>
  <c r="AV52" i="37"/>
  <c r="AU52" i="37"/>
  <c r="AT52" i="37"/>
  <c r="AS52" i="37"/>
  <c r="AO52" i="37"/>
  <c r="CB52" i="37" s="1"/>
  <c r="AN52" i="37"/>
  <c r="CA52" i="37" s="1"/>
  <c r="AM52" i="37"/>
  <c r="BZ52" i="37" s="1"/>
  <c r="AL52" i="37"/>
  <c r="BY52" i="37" s="1"/>
  <c r="AG52" i="37"/>
  <c r="BT52" i="37" s="1"/>
  <c r="AF52" i="37"/>
  <c r="BS52" i="37" s="1"/>
  <c r="AE52" i="37"/>
  <c r="BR52" i="37" s="1"/>
  <c r="AD52" i="37"/>
  <c r="BQ52" i="37" s="1"/>
  <c r="BX51" i="37"/>
  <c r="BW51" i="37"/>
  <c r="BV51" i="37"/>
  <c r="BU51" i="37"/>
  <c r="BP51" i="37"/>
  <c r="BO51" i="37"/>
  <c r="BN51" i="37"/>
  <c r="BM51" i="37"/>
  <c r="BL51" i="37"/>
  <c r="BK51" i="37"/>
  <c r="BJ51" i="37"/>
  <c r="BI51" i="37"/>
  <c r="BH51" i="37"/>
  <c r="BG51" i="37"/>
  <c r="BF51" i="37"/>
  <c r="BE51" i="37"/>
  <c r="BD51" i="37"/>
  <c r="BC51" i="37"/>
  <c r="BB51" i="37"/>
  <c r="BA51" i="37"/>
  <c r="AZ51" i="37"/>
  <c r="AY51" i="37"/>
  <c r="AX51" i="37"/>
  <c r="AW51" i="37"/>
  <c r="AV51" i="37"/>
  <c r="AU51" i="37"/>
  <c r="AT51" i="37"/>
  <c r="AS51" i="37"/>
  <c r="AO51" i="37"/>
  <c r="CB51" i="37" s="1"/>
  <c r="AN51" i="37"/>
  <c r="CA51" i="37" s="1"/>
  <c r="AM51" i="37"/>
  <c r="BZ51" i="37" s="1"/>
  <c r="AL51" i="37"/>
  <c r="BY51" i="37" s="1"/>
  <c r="AG51" i="37"/>
  <c r="BT51" i="37" s="1"/>
  <c r="AF51" i="37"/>
  <c r="BS51" i="37" s="1"/>
  <c r="AE51" i="37"/>
  <c r="AD51" i="37"/>
  <c r="BQ51" i="37" s="1"/>
  <c r="BX50" i="37"/>
  <c r="BW50" i="37"/>
  <c r="BV50" i="37"/>
  <c r="BU50" i="37"/>
  <c r="BP50" i="37"/>
  <c r="BO50" i="37"/>
  <c r="BN50" i="37"/>
  <c r="BM50" i="37"/>
  <c r="BL50" i="37"/>
  <c r="BK50" i="37"/>
  <c r="BJ50" i="37"/>
  <c r="BI50" i="37"/>
  <c r="BH50" i="37"/>
  <c r="BG50" i="37"/>
  <c r="BF50" i="37"/>
  <c r="BE50" i="37"/>
  <c r="BD50" i="37"/>
  <c r="BC50" i="37"/>
  <c r="BB50" i="37"/>
  <c r="BA50" i="37"/>
  <c r="AZ50" i="37"/>
  <c r="AY50" i="37"/>
  <c r="AX50" i="37"/>
  <c r="AW50" i="37"/>
  <c r="AV50" i="37"/>
  <c r="AU50" i="37"/>
  <c r="AT50" i="37"/>
  <c r="AS50" i="37"/>
  <c r="AO50" i="37"/>
  <c r="CB50" i="37" s="1"/>
  <c r="AN50" i="37"/>
  <c r="CA50" i="37" s="1"/>
  <c r="AM50" i="37"/>
  <c r="BZ50" i="37" s="1"/>
  <c r="AL50" i="37"/>
  <c r="BY50" i="37" s="1"/>
  <c r="AG50" i="37"/>
  <c r="BT50" i="37" s="1"/>
  <c r="AF50" i="37"/>
  <c r="BS50" i="37" s="1"/>
  <c r="AE50" i="37"/>
  <c r="BR50" i="37" s="1"/>
  <c r="AD50" i="37"/>
  <c r="BQ50" i="37" s="1"/>
  <c r="BX49" i="37"/>
  <c r="BW49" i="37"/>
  <c r="BV49" i="37"/>
  <c r="BU49" i="37"/>
  <c r="BP49" i="37"/>
  <c r="BO49" i="37"/>
  <c r="BN49" i="37"/>
  <c r="BM49" i="37"/>
  <c r="BL49" i="37"/>
  <c r="BK49" i="37"/>
  <c r="BJ49" i="37"/>
  <c r="BI49" i="37"/>
  <c r="BH49" i="37"/>
  <c r="BG49" i="37"/>
  <c r="BF49" i="37"/>
  <c r="BE49" i="37"/>
  <c r="BD49" i="37"/>
  <c r="BC49" i="37"/>
  <c r="BB49" i="37"/>
  <c r="BA49" i="37"/>
  <c r="AZ49" i="37"/>
  <c r="AY49" i="37"/>
  <c r="AX49" i="37"/>
  <c r="AW49" i="37"/>
  <c r="AV49" i="37"/>
  <c r="AU49" i="37"/>
  <c r="AT49" i="37"/>
  <c r="AS49" i="37"/>
  <c r="AO49" i="37"/>
  <c r="CB49" i="37" s="1"/>
  <c r="AN49" i="37"/>
  <c r="CA49" i="37" s="1"/>
  <c r="AM49" i="37"/>
  <c r="BZ49" i="37" s="1"/>
  <c r="AL49" i="37"/>
  <c r="BY49" i="37" s="1"/>
  <c r="AG49" i="37"/>
  <c r="BT49" i="37" s="1"/>
  <c r="AF49" i="37"/>
  <c r="BS49" i="37" s="1"/>
  <c r="AE49" i="37"/>
  <c r="BR49" i="37" s="1"/>
  <c r="AD49" i="37"/>
  <c r="BQ49" i="37" s="1"/>
  <c r="BX48" i="37"/>
  <c r="BW48" i="37"/>
  <c r="BV48" i="37"/>
  <c r="BU48" i="37"/>
  <c r="BP48" i="37"/>
  <c r="BO48" i="37"/>
  <c r="BN48" i="37"/>
  <c r="BM48" i="37"/>
  <c r="BL48" i="37"/>
  <c r="BK48" i="37"/>
  <c r="BJ48" i="37"/>
  <c r="BI48" i="37"/>
  <c r="BH48" i="37"/>
  <c r="BG48" i="37"/>
  <c r="BF48" i="37"/>
  <c r="BE48" i="37"/>
  <c r="BD48" i="37"/>
  <c r="BC48" i="37"/>
  <c r="BB48" i="37"/>
  <c r="BA48" i="37"/>
  <c r="AZ48" i="37"/>
  <c r="AY48" i="37"/>
  <c r="AX48" i="37"/>
  <c r="AW48" i="37"/>
  <c r="AV48" i="37"/>
  <c r="AU48" i="37"/>
  <c r="AT48" i="37"/>
  <c r="AS48" i="37"/>
  <c r="AO48" i="37"/>
  <c r="CB48" i="37" s="1"/>
  <c r="AN48" i="37"/>
  <c r="AM48" i="37"/>
  <c r="BZ48" i="37" s="1"/>
  <c r="AL48" i="37"/>
  <c r="BY48" i="37" s="1"/>
  <c r="AG48" i="37"/>
  <c r="BT48" i="37" s="1"/>
  <c r="AF48" i="37"/>
  <c r="BS48" i="37" s="1"/>
  <c r="AE48" i="37"/>
  <c r="BR48" i="37" s="1"/>
  <c r="AD48" i="37"/>
  <c r="BQ48" i="37" s="1"/>
  <c r="BX47" i="37"/>
  <c r="BW47" i="37"/>
  <c r="BV47" i="37"/>
  <c r="BU47" i="37"/>
  <c r="BP47" i="37"/>
  <c r="BO47" i="37"/>
  <c r="BN47" i="37"/>
  <c r="BM47" i="37"/>
  <c r="BL47" i="37"/>
  <c r="BK47" i="37"/>
  <c r="BJ47" i="37"/>
  <c r="BI47" i="37"/>
  <c r="BH47" i="37"/>
  <c r="BG47" i="37"/>
  <c r="BF47" i="37"/>
  <c r="BE47" i="37"/>
  <c r="BD47" i="37"/>
  <c r="BC47" i="37"/>
  <c r="BB47" i="37"/>
  <c r="BA47" i="37"/>
  <c r="AZ47" i="37"/>
  <c r="AY47" i="37"/>
  <c r="AX47" i="37"/>
  <c r="AW47" i="37"/>
  <c r="AV47" i="37"/>
  <c r="AU47" i="37"/>
  <c r="AT47" i="37"/>
  <c r="AS47" i="37"/>
  <c r="AO47" i="37"/>
  <c r="CB47" i="37" s="1"/>
  <c r="AN47" i="37"/>
  <c r="CA47" i="37" s="1"/>
  <c r="AM47" i="37"/>
  <c r="BZ47" i="37" s="1"/>
  <c r="AL47" i="37"/>
  <c r="BY47" i="37" s="1"/>
  <c r="AG47" i="37"/>
  <c r="BT47" i="37" s="1"/>
  <c r="AF47" i="37"/>
  <c r="BS47" i="37" s="1"/>
  <c r="AE47" i="37"/>
  <c r="BR47" i="37" s="1"/>
  <c r="AD47" i="37"/>
  <c r="BQ47" i="37" s="1"/>
  <c r="BX46" i="37"/>
  <c r="BW46" i="37"/>
  <c r="BV46" i="37"/>
  <c r="BU46" i="37"/>
  <c r="BP46" i="37"/>
  <c r="BO46" i="37"/>
  <c r="BN46" i="37"/>
  <c r="BM46" i="37"/>
  <c r="BL46" i="37"/>
  <c r="BK46" i="37"/>
  <c r="BJ46" i="37"/>
  <c r="BI46" i="37"/>
  <c r="BH46" i="37"/>
  <c r="BG46" i="37"/>
  <c r="BF46" i="37"/>
  <c r="BE46" i="37"/>
  <c r="BD46" i="37"/>
  <c r="BC46" i="37"/>
  <c r="BB46" i="37"/>
  <c r="BA46" i="37"/>
  <c r="AZ46" i="37"/>
  <c r="AY46" i="37"/>
  <c r="AX46" i="37"/>
  <c r="AW46" i="37"/>
  <c r="AV46" i="37"/>
  <c r="AU46" i="37"/>
  <c r="AT46" i="37"/>
  <c r="AS46" i="37"/>
  <c r="AO46" i="37"/>
  <c r="CB46" i="37" s="1"/>
  <c r="AN46" i="37"/>
  <c r="CA46" i="37" s="1"/>
  <c r="AM46" i="37"/>
  <c r="BZ46" i="37" s="1"/>
  <c r="AL46" i="37"/>
  <c r="BY46" i="37" s="1"/>
  <c r="AG46" i="37"/>
  <c r="BT46" i="37" s="1"/>
  <c r="AF46" i="37"/>
  <c r="BS46" i="37" s="1"/>
  <c r="AE46" i="37"/>
  <c r="BR46" i="37" s="1"/>
  <c r="AD46" i="37"/>
  <c r="BQ46" i="37" s="1"/>
  <c r="BX45" i="37"/>
  <c r="BW45" i="37"/>
  <c r="BV45" i="37"/>
  <c r="BU45" i="37"/>
  <c r="BP45" i="37"/>
  <c r="BO45" i="37"/>
  <c r="BN45" i="37"/>
  <c r="BM45" i="37"/>
  <c r="BL45" i="37"/>
  <c r="BK45" i="37"/>
  <c r="BJ45" i="37"/>
  <c r="BI45" i="37"/>
  <c r="BH45" i="37"/>
  <c r="BG45" i="37"/>
  <c r="BF45" i="37"/>
  <c r="BE45" i="37"/>
  <c r="BD45" i="37"/>
  <c r="BC45" i="37"/>
  <c r="BB45" i="37"/>
  <c r="BA45" i="37"/>
  <c r="AZ45" i="37"/>
  <c r="AY45" i="37"/>
  <c r="AX45" i="37"/>
  <c r="AW45" i="37"/>
  <c r="AV45" i="37"/>
  <c r="AU45" i="37"/>
  <c r="AT45" i="37"/>
  <c r="AS45" i="37"/>
  <c r="AO45" i="37"/>
  <c r="CB45" i="37" s="1"/>
  <c r="AN45" i="37"/>
  <c r="CA45" i="37" s="1"/>
  <c r="AM45" i="37"/>
  <c r="BZ45" i="37" s="1"/>
  <c r="AL45" i="37"/>
  <c r="BY45" i="37" s="1"/>
  <c r="AG45" i="37"/>
  <c r="BT45" i="37" s="1"/>
  <c r="AF45" i="37"/>
  <c r="BS45" i="37" s="1"/>
  <c r="AE45" i="37"/>
  <c r="BR45" i="37" s="1"/>
  <c r="AD45" i="37"/>
  <c r="BQ45" i="37" s="1"/>
  <c r="BX44" i="37"/>
  <c r="BW44" i="37"/>
  <c r="BV44" i="37"/>
  <c r="BU44" i="37"/>
  <c r="BP44" i="37"/>
  <c r="BO44" i="37"/>
  <c r="BN44" i="37"/>
  <c r="BM44" i="37"/>
  <c r="BL44" i="37"/>
  <c r="BK44" i="37"/>
  <c r="BJ44" i="37"/>
  <c r="BI44" i="37"/>
  <c r="BH44" i="37"/>
  <c r="BG44" i="37"/>
  <c r="BF44" i="37"/>
  <c r="BE44" i="37"/>
  <c r="BD44" i="37"/>
  <c r="BC44" i="37"/>
  <c r="BB44" i="37"/>
  <c r="BA44" i="37"/>
  <c r="AZ44" i="37"/>
  <c r="AY44" i="37"/>
  <c r="AX44" i="37"/>
  <c r="AW44" i="37"/>
  <c r="AV44" i="37"/>
  <c r="AU44" i="37"/>
  <c r="AT44" i="37"/>
  <c r="AS44" i="37"/>
  <c r="AO44" i="37"/>
  <c r="CB44" i="37" s="1"/>
  <c r="AN44" i="37"/>
  <c r="CA44" i="37" s="1"/>
  <c r="AM44" i="37"/>
  <c r="BZ44" i="37" s="1"/>
  <c r="AL44" i="37"/>
  <c r="BY44" i="37" s="1"/>
  <c r="AG44" i="37"/>
  <c r="BT44" i="37" s="1"/>
  <c r="AF44" i="37"/>
  <c r="BS44" i="37" s="1"/>
  <c r="AE44" i="37"/>
  <c r="AD44" i="37"/>
  <c r="BQ44" i="37" s="1"/>
  <c r="BX43" i="37"/>
  <c r="BW43" i="37"/>
  <c r="BV43" i="37"/>
  <c r="BU43" i="37"/>
  <c r="BP43" i="37"/>
  <c r="BO43" i="37"/>
  <c r="BN43" i="37"/>
  <c r="BM43" i="37"/>
  <c r="BL43" i="37"/>
  <c r="BK43" i="37"/>
  <c r="BJ43" i="37"/>
  <c r="BI43" i="37"/>
  <c r="BH43" i="37"/>
  <c r="BG43" i="37"/>
  <c r="BF43" i="37"/>
  <c r="BE43" i="37"/>
  <c r="BD43" i="37"/>
  <c r="BC43" i="37"/>
  <c r="BB43" i="37"/>
  <c r="BA43" i="37"/>
  <c r="AZ43" i="37"/>
  <c r="AY43" i="37"/>
  <c r="AX43" i="37"/>
  <c r="AW43" i="37"/>
  <c r="AV43" i="37"/>
  <c r="AU43" i="37"/>
  <c r="AT43" i="37"/>
  <c r="AS43" i="37"/>
  <c r="AO43" i="37"/>
  <c r="CB43" i="37" s="1"/>
  <c r="AN43" i="37"/>
  <c r="CA43" i="37" s="1"/>
  <c r="AM43" i="37"/>
  <c r="BZ43" i="37" s="1"/>
  <c r="AL43" i="37"/>
  <c r="BY43" i="37" s="1"/>
  <c r="AG43" i="37"/>
  <c r="BT43" i="37" s="1"/>
  <c r="AF43" i="37"/>
  <c r="BS43" i="37" s="1"/>
  <c r="AE43" i="37"/>
  <c r="BR43" i="37" s="1"/>
  <c r="AD43" i="37"/>
  <c r="BQ43" i="37" s="1"/>
  <c r="BX42" i="37"/>
  <c r="BW42" i="37"/>
  <c r="BV42" i="37"/>
  <c r="BU42" i="37"/>
  <c r="BP42" i="37"/>
  <c r="BO42" i="37"/>
  <c r="BN42" i="37"/>
  <c r="BM42" i="37"/>
  <c r="BL42" i="37"/>
  <c r="BK42" i="37"/>
  <c r="BJ42" i="37"/>
  <c r="BI42" i="37"/>
  <c r="BH42" i="37"/>
  <c r="BG42" i="37"/>
  <c r="BF42" i="37"/>
  <c r="BE42" i="37"/>
  <c r="BD42" i="37"/>
  <c r="BC42" i="37"/>
  <c r="BB42" i="37"/>
  <c r="BA42" i="37"/>
  <c r="AZ42" i="37"/>
  <c r="AY42" i="37"/>
  <c r="AX42" i="37"/>
  <c r="AW42" i="37"/>
  <c r="AV42" i="37"/>
  <c r="AU42" i="37"/>
  <c r="AT42" i="37"/>
  <c r="AS42" i="37"/>
  <c r="AO42" i="37"/>
  <c r="CB42" i="37" s="1"/>
  <c r="AN42" i="37"/>
  <c r="CA42" i="37" s="1"/>
  <c r="AM42" i="37"/>
  <c r="BZ42" i="37" s="1"/>
  <c r="AL42" i="37"/>
  <c r="BY42" i="37" s="1"/>
  <c r="AG42" i="37"/>
  <c r="BT42" i="37" s="1"/>
  <c r="AF42" i="37"/>
  <c r="BS42" i="37" s="1"/>
  <c r="AE42" i="37"/>
  <c r="BR42" i="37" s="1"/>
  <c r="AD42" i="37"/>
  <c r="BQ42" i="37" s="1"/>
  <c r="BX41" i="37"/>
  <c r="BW41" i="37"/>
  <c r="BV41" i="37"/>
  <c r="BU41" i="37"/>
  <c r="BP41" i="37"/>
  <c r="BO41" i="37"/>
  <c r="BN41" i="37"/>
  <c r="BM41" i="37"/>
  <c r="BL41" i="37"/>
  <c r="BK41" i="37"/>
  <c r="BJ41" i="37"/>
  <c r="BI41" i="37"/>
  <c r="BH41" i="37"/>
  <c r="BG41" i="37"/>
  <c r="BF41" i="37"/>
  <c r="BE41" i="37"/>
  <c r="BD41" i="37"/>
  <c r="BC41" i="37"/>
  <c r="BB41" i="37"/>
  <c r="BA41" i="37"/>
  <c r="AZ41" i="37"/>
  <c r="AY41" i="37"/>
  <c r="AX41" i="37"/>
  <c r="AW41" i="37"/>
  <c r="AV41" i="37"/>
  <c r="AU41" i="37"/>
  <c r="AT41" i="37"/>
  <c r="AS41" i="37"/>
  <c r="AO41" i="37"/>
  <c r="CB41" i="37" s="1"/>
  <c r="AN41" i="37"/>
  <c r="CA41" i="37" s="1"/>
  <c r="AM41" i="37"/>
  <c r="BZ41" i="37" s="1"/>
  <c r="AL41" i="37"/>
  <c r="BY41" i="37" s="1"/>
  <c r="AG41" i="37"/>
  <c r="BT41" i="37" s="1"/>
  <c r="AF41" i="37"/>
  <c r="BS41" i="37" s="1"/>
  <c r="AE41" i="37"/>
  <c r="BR41" i="37" s="1"/>
  <c r="AD41" i="37"/>
  <c r="BQ41" i="37" s="1"/>
  <c r="BX40" i="37"/>
  <c r="BW40" i="37"/>
  <c r="BV40" i="37"/>
  <c r="BU40" i="37"/>
  <c r="BP40" i="37"/>
  <c r="BO40" i="37"/>
  <c r="BN40" i="37"/>
  <c r="BM40" i="37"/>
  <c r="BL40" i="37"/>
  <c r="BK40" i="37"/>
  <c r="BJ40" i="37"/>
  <c r="BI40" i="37"/>
  <c r="BH40" i="37"/>
  <c r="BG40" i="37"/>
  <c r="BF40" i="37"/>
  <c r="BE40" i="37"/>
  <c r="BD40" i="37"/>
  <c r="BC40" i="37"/>
  <c r="BB40" i="37"/>
  <c r="BA40" i="37"/>
  <c r="AZ40" i="37"/>
  <c r="AY40" i="37"/>
  <c r="AX40" i="37"/>
  <c r="AW40" i="37"/>
  <c r="AV40" i="37"/>
  <c r="AU40" i="37"/>
  <c r="AT40" i="37"/>
  <c r="AS40" i="37"/>
  <c r="AO40" i="37"/>
  <c r="CB40" i="37" s="1"/>
  <c r="AN40" i="37"/>
  <c r="AM40" i="37"/>
  <c r="BZ40" i="37" s="1"/>
  <c r="AL40" i="37"/>
  <c r="BY40" i="37" s="1"/>
  <c r="AG40" i="37"/>
  <c r="BT40" i="37" s="1"/>
  <c r="AF40" i="37"/>
  <c r="BS40" i="37" s="1"/>
  <c r="AE40" i="37"/>
  <c r="BR40" i="37" s="1"/>
  <c r="AD40" i="37"/>
  <c r="BQ40" i="37" s="1"/>
  <c r="BX39" i="37"/>
  <c r="BW39" i="37"/>
  <c r="BV39" i="37"/>
  <c r="BU39" i="37"/>
  <c r="BP39" i="37"/>
  <c r="BO39" i="37"/>
  <c r="BN39" i="37"/>
  <c r="BM39" i="37"/>
  <c r="BL39" i="37"/>
  <c r="BK39" i="37"/>
  <c r="BJ39" i="37"/>
  <c r="BI39" i="37"/>
  <c r="BH39" i="37"/>
  <c r="BG39" i="37"/>
  <c r="BF39" i="37"/>
  <c r="BE39" i="37"/>
  <c r="BD39" i="37"/>
  <c r="BC39" i="37"/>
  <c r="BB39" i="37"/>
  <c r="BA39" i="37"/>
  <c r="AZ39" i="37"/>
  <c r="AY39" i="37"/>
  <c r="AX39" i="37"/>
  <c r="AW39" i="37"/>
  <c r="AV39" i="37"/>
  <c r="AU39" i="37"/>
  <c r="AT39" i="37"/>
  <c r="AS39" i="37"/>
  <c r="AO39" i="37"/>
  <c r="CB39" i="37" s="1"/>
  <c r="AN39" i="37"/>
  <c r="CA39" i="37" s="1"/>
  <c r="AM39" i="37"/>
  <c r="BZ39" i="37" s="1"/>
  <c r="AL39" i="37"/>
  <c r="BY39" i="37" s="1"/>
  <c r="AG39" i="37"/>
  <c r="BT39" i="37" s="1"/>
  <c r="AF39" i="37"/>
  <c r="BS39" i="37" s="1"/>
  <c r="AE39" i="37"/>
  <c r="BR39" i="37" s="1"/>
  <c r="AD39" i="37"/>
  <c r="BQ39" i="37" s="1"/>
  <c r="BX38" i="37"/>
  <c r="BW38" i="37"/>
  <c r="BV38" i="37"/>
  <c r="BU38" i="37"/>
  <c r="BP38" i="37"/>
  <c r="BO38" i="37"/>
  <c r="BN38" i="37"/>
  <c r="BM38" i="37"/>
  <c r="BL38" i="37"/>
  <c r="BK38" i="37"/>
  <c r="BJ38" i="37"/>
  <c r="BI38" i="37"/>
  <c r="BH38" i="37"/>
  <c r="BG38" i="37"/>
  <c r="BF38" i="37"/>
  <c r="BE38" i="37"/>
  <c r="BD38" i="37"/>
  <c r="BC38" i="37"/>
  <c r="BB38" i="37"/>
  <c r="BA38" i="37"/>
  <c r="AZ38" i="37"/>
  <c r="AY38" i="37"/>
  <c r="AX38" i="37"/>
  <c r="AW38" i="37"/>
  <c r="AV38" i="37"/>
  <c r="AU38" i="37"/>
  <c r="AT38" i="37"/>
  <c r="AS38" i="37"/>
  <c r="AO38" i="37"/>
  <c r="CB38" i="37" s="1"/>
  <c r="AN38" i="37"/>
  <c r="CA38" i="37" s="1"/>
  <c r="AM38" i="37"/>
  <c r="BZ38" i="37" s="1"/>
  <c r="AL38" i="37"/>
  <c r="BY38" i="37" s="1"/>
  <c r="AG38" i="37"/>
  <c r="BT38" i="37" s="1"/>
  <c r="AF38" i="37"/>
  <c r="BS38" i="37" s="1"/>
  <c r="AE38" i="37"/>
  <c r="BR38" i="37" s="1"/>
  <c r="AD38" i="37"/>
  <c r="BQ38" i="37" s="1"/>
  <c r="BX37" i="37"/>
  <c r="BW37" i="37"/>
  <c r="BV37" i="37"/>
  <c r="BU37" i="37"/>
  <c r="BP37" i="37"/>
  <c r="BO37" i="37"/>
  <c r="BN37" i="37"/>
  <c r="BM37" i="37"/>
  <c r="BL37" i="37"/>
  <c r="BK37" i="37"/>
  <c r="BJ37" i="37"/>
  <c r="BI37" i="37"/>
  <c r="BH37" i="37"/>
  <c r="BG37" i="37"/>
  <c r="BF37" i="37"/>
  <c r="BE37" i="37"/>
  <c r="BD37" i="37"/>
  <c r="BC37" i="37"/>
  <c r="BB37" i="37"/>
  <c r="BA37" i="37"/>
  <c r="AZ37" i="37"/>
  <c r="AY37" i="37"/>
  <c r="AX37" i="37"/>
  <c r="AW37" i="37"/>
  <c r="AV37" i="37"/>
  <c r="AU37" i="37"/>
  <c r="AT37" i="37"/>
  <c r="AS37" i="37"/>
  <c r="AO37" i="37"/>
  <c r="CB37" i="37" s="1"/>
  <c r="AN37" i="37"/>
  <c r="CA37" i="37" s="1"/>
  <c r="AM37" i="37"/>
  <c r="BZ37" i="37" s="1"/>
  <c r="AL37" i="37"/>
  <c r="BY37" i="37" s="1"/>
  <c r="AG37" i="37"/>
  <c r="BT37" i="37" s="1"/>
  <c r="AF37" i="37"/>
  <c r="BS37" i="37" s="1"/>
  <c r="AE37" i="37"/>
  <c r="BR37" i="37" s="1"/>
  <c r="AD37" i="37"/>
  <c r="BQ37" i="37" s="1"/>
  <c r="BX36" i="37"/>
  <c r="BW36" i="37"/>
  <c r="BV36" i="37"/>
  <c r="BU36" i="37"/>
  <c r="BP36" i="37"/>
  <c r="BO36" i="37"/>
  <c r="BN36" i="37"/>
  <c r="BM36" i="37"/>
  <c r="BL36" i="37"/>
  <c r="BK36" i="37"/>
  <c r="BJ36" i="37"/>
  <c r="BI36" i="37"/>
  <c r="BH36" i="37"/>
  <c r="BG36" i="37"/>
  <c r="BF36" i="37"/>
  <c r="BE36" i="37"/>
  <c r="BD36" i="37"/>
  <c r="BC36" i="37"/>
  <c r="BB36" i="37"/>
  <c r="BA36" i="37"/>
  <c r="AZ36" i="37"/>
  <c r="AY36" i="37"/>
  <c r="AX36" i="37"/>
  <c r="AW36" i="37"/>
  <c r="AV36" i="37"/>
  <c r="AU36" i="37"/>
  <c r="AT36" i="37"/>
  <c r="AS36" i="37"/>
  <c r="AO36" i="37"/>
  <c r="CB36" i="37" s="1"/>
  <c r="AN36" i="37"/>
  <c r="CA36" i="37" s="1"/>
  <c r="AM36" i="37"/>
  <c r="AL36" i="37"/>
  <c r="BY36" i="37" s="1"/>
  <c r="AG36" i="37"/>
  <c r="BT36" i="37" s="1"/>
  <c r="AF36" i="37"/>
  <c r="BS36" i="37" s="1"/>
  <c r="AE36" i="37"/>
  <c r="BR36" i="37" s="1"/>
  <c r="AD36" i="37"/>
  <c r="BQ36" i="37" s="1"/>
  <c r="BX35" i="37"/>
  <c r="BW35" i="37"/>
  <c r="BV35" i="37"/>
  <c r="BU35" i="37"/>
  <c r="BP35" i="37"/>
  <c r="BO35" i="37"/>
  <c r="BN35" i="37"/>
  <c r="BM35" i="37"/>
  <c r="BL35" i="37"/>
  <c r="BK35" i="37"/>
  <c r="BJ35" i="37"/>
  <c r="BI35" i="37"/>
  <c r="BH35" i="37"/>
  <c r="BG35" i="37"/>
  <c r="BF35" i="37"/>
  <c r="BE35" i="37"/>
  <c r="BD35" i="37"/>
  <c r="BC35" i="37"/>
  <c r="BB35" i="37"/>
  <c r="BA35" i="37"/>
  <c r="AZ35" i="37"/>
  <c r="AY35" i="37"/>
  <c r="AX35" i="37"/>
  <c r="AW35" i="37"/>
  <c r="AV35" i="37"/>
  <c r="AU35" i="37"/>
  <c r="AT35" i="37"/>
  <c r="AS35" i="37"/>
  <c r="AO35" i="37"/>
  <c r="CB35" i="37" s="1"/>
  <c r="AN35" i="37"/>
  <c r="CA35" i="37" s="1"/>
  <c r="AM35" i="37"/>
  <c r="BZ35" i="37" s="1"/>
  <c r="AL35" i="37"/>
  <c r="BY35" i="37" s="1"/>
  <c r="AG35" i="37"/>
  <c r="BT35" i="37" s="1"/>
  <c r="AF35" i="37"/>
  <c r="BS35" i="37" s="1"/>
  <c r="AE35" i="37"/>
  <c r="BR35" i="37" s="1"/>
  <c r="AD35" i="37"/>
  <c r="BQ35" i="37" s="1"/>
  <c r="BX34" i="37"/>
  <c r="BW34" i="37"/>
  <c r="BV34" i="37"/>
  <c r="BU34" i="37"/>
  <c r="BP34" i="37"/>
  <c r="BO34" i="37"/>
  <c r="BN34" i="37"/>
  <c r="BM34" i="37"/>
  <c r="BL34" i="37"/>
  <c r="BK34" i="37"/>
  <c r="BJ34" i="37"/>
  <c r="BI34" i="37"/>
  <c r="BH34" i="37"/>
  <c r="BG34" i="37"/>
  <c r="BF34" i="37"/>
  <c r="BE34" i="37"/>
  <c r="BD34" i="37"/>
  <c r="BC34" i="37"/>
  <c r="BB34" i="37"/>
  <c r="BA34" i="37"/>
  <c r="AZ34" i="37"/>
  <c r="AY34" i="37"/>
  <c r="AX34" i="37"/>
  <c r="AW34" i="37"/>
  <c r="AV34" i="37"/>
  <c r="AU34" i="37"/>
  <c r="AT34" i="37"/>
  <c r="AS34" i="37"/>
  <c r="AO34" i="37"/>
  <c r="CB34" i="37" s="1"/>
  <c r="AN34" i="37"/>
  <c r="CA34" i="37" s="1"/>
  <c r="AM34" i="37"/>
  <c r="AL34" i="37"/>
  <c r="BY34" i="37" s="1"/>
  <c r="AG34" i="37"/>
  <c r="BT34" i="37" s="1"/>
  <c r="AF34" i="37"/>
  <c r="BS34" i="37" s="1"/>
  <c r="AE34" i="37"/>
  <c r="BR34" i="37" s="1"/>
  <c r="AD34" i="37"/>
  <c r="BQ34" i="37" s="1"/>
  <c r="AR33" i="37"/>
  <c r="AQ33" i="37"/>
  <c r="AP33" i="37"/>
  <c r="AK33" i="37"/>
  <c r="AJ33" i="37"/>
  <c r="AI33" i="37"/>
  <c r="AH33" i="37"/>
  <c r="BU33" i="37" s="1"/>
  <c r="AC33" i="37"/>
  <c r="AB33" i="37"/>
  <c r="BO33" i="37" s="1"/>
  <c r="AA33" i="37"/>
  <c r="BN33" i="37" s="1"/>
  <c r="Z33" i="37"/>
  <c r="BM33" i="37" s="1"/>
  <c r="Y33" i="37"/>
  <c r="X33" i="37"/>
  <c r="BK33" i="37" s="1"/>
  <c r="W33" i="37"/>
  <c r="BJ33" i="37" s="1"/>
  <c r="V33" i="37"/>
  <c r="BI33" i="37" s="1"/>
  <c r="U33" i="37"/>
  <c r="BH33" i="37" s="1"/>
  <c r="T33" i="37"/>
  <c r="S33" i="37"/>
  <c r="R33" i="37"/>
  <c r="BE33" i="37" s="1"/>
  <c r="Q33" i="37"/>
  <c r="P33" i="37"/>
  <c r="BC33" i="37" s="1"/>
  <c r="O33" i="37"/>
  <c r="BB33" i="37" s="1"/>
  <c r="N33" i="37"/>
  <c r="BA33" i="37" s="1"/>
  <c r="M33" i="37"/>
  <c r="AZ33" i="37" s="1"/>
  <c r="L33" i="37"/>
  <c r="AY33" i="37" s="1"/>
  <c r="K33" i="37"/>
  <c r="AX33" i="37" s="1"/>
  <c r="J33" i="37"/>
  <c r="AW33" i="37" s="1"/>
  <c r="I33" i="37"/>
  <c r="AV33" i="37" s="1"/>
  <c r="H33" i="37"/>
  <c r="G33" i="37"/>
  <c r="F33" i="37"/>
  <c r="AS33" i="37" s="1"/>
  <c r="AR32" i="37"/>
  <c r="AQ32" i="37"/>
  <c r="AP32" i="37"/>
  <c r="AK32" i="37"/>
  <c r="AJ32" i="37"/>
  <c r="BW32" i="37" s="1"/>
  <c r="AI32" i="37"/>
  <c r="AH32" i="37"/>
  <c r="AC32" i="37"/>
  <c r="AB32" i="37"/>
  <c r="AA32" i="37"/>
  <c r="BN32" i="37" s="1"/>
  <c r="Z32" i="37"/>
  <c r="BM32" i="37" s="1"/>
  <c r="Y32" i="37"/>
  <c r="X32" i="37"/>
  <c r="W32" i="37"/>
  <c r="BJ32" i="37" s="1"/>
  <c r="V32" i="37"/>
  <c r="U32" i="37"/>
  <c r="BH32" i="37" s="1"/>
  <c r="T32" i="37"/>
  <c r="BG32" i="37" s="1"/>
  <c r="S32" i="37"/>
  <c r="BF32" i="37" s="1"/>
  <c r="R32" i="37"/>
  <c r="BE32" i="37" s="1"/>
  <c r="Q32" i="37"/>
  <c r="P32" i="37"/>
  <c r="O32" i="37"/>
  <c r="BB32" i="37" s="1"/>
  <c r="N32" i="37"/>
  <c r="M32" i="37"/>
  <c r="L32" i="37"/>
  <c r="AY32" i="37" s="1"/>
  <c r="K32" i="37"/>
  <c r="AX32" i="37" s="1"/>
  <c r="J32" i="37"/>
  <c r="AW32" i="37" s="1"/>
  <c r="I32" i="37"/>
  <c r="AV32" i="37" s="1"/>
  <c r="H32" i="37"/>
  <c r="AU32" i="37" s="1"/>
  <c r="G32" i="37"/>
  <c r="AT32" i="37" s="1"/>
  <c r="F32" i="37"/>
  <c r="AS32" i="37" s="1"/>
  <c r="AR31" i="37"/>
  <c r="AQ31" i="37"/>
  <c r="AP31" i="37"/>
  <c r="AK31" i="37"/>
  <c r="AJ31" i="37"/>
  <c r="BW31" i="37" s="1"/>
  <c r="AI31" i="37"/>
  <c r="AH31" i="37"/>
  <c r="AC31" i="37"/>
  <c r="AB31" i="37"/>
  <c r="BO31" i="37" s="1"/>
  <c r="AA31" i="37"/>
  <c r="BN31" i="37" s="1"/>
  <c r="Z31" i="37"/>
  <c r="BM31" i="37" s="1"/>
  <c r="Y31" i="37"/>
  <c r="X31" i="37"/>
  <c r="BK31" i="37" s="1"/>
  <c r="W31" i="37"/>
  <c r="BJ31" i="37" s="1"/>
  <c r="V31" i="37"/>
  <c r="BI31" i="37" s="1"/>
  <c r="U31" i="37"/>
  <c r="BH31" i="37" s="1"/>
  <c r="T31" i="37"/>
  <c r="BG31" i="37" s="1"/>
  <c r="S31" i="37"/>
  <c r="R31" i="37"/>
  <c r="BE31" i="37" s="1"/>
  <c r="Q31" i="37"/>
  <c r="P31" i="37"/>
  <c r="BC31" i="37" s="1"/>
  <c r="O31" i="37"/>
  <c r="BB31" i="37" s="1"/>
  <c r="N31" i="37"/>
  <c r="BA31" i="37" s="1"/>
  <c r="M31" i="37"/>
  <c r="L31" i="37"/>
  <c r="AY31" i="37" s="1"/>
  <c r="K31" i="37"/>
  <c r="AX31" i="37" s="1"/>
  <c r="J31" i="37"/>
  <c r="AW31" i="37" s="1"/>
  <c r="I31" i="37"/>
  <c r="AV31" i="37" s="1"/>
  <c r="H31" i="37"/>
  <c r="AU31" i="37" s="1"/>
  <c r="G31" i="37"/>
  <c r="AT31" i="37" s="1"/>
  <c r="F31" i="37"/>
  <c r="AS31" i="37" s="1"/>
  <c r="AR30" i="37"/>
  <c r="AQ30" i="37"/>
  <c r="AP30" i="37"/>
  <c r="AK30" i="37"/>
  <c r="BX30" i="37" s="1"/>
  <c r="AJ30" i="37"/>
  <c r="AI30" i="37"/>
  <c r="BV30" i="37" s="1"/>
  <c r="AH30" i="37"/>
  <c r="AC30" i="37"/>
  <c r="BP30" i="37" s="1"/>
  <c r="AB30" i="37"/>
  <c r="AA30" i="37"/>
  <c r="BN30" i="37" s="1"/>
  <c r="Z30" i="37"/>
  <c r="Y30" i="37"/>
  <c r="BL30" i="37" s="1"/>
  <c r="X30" i="37"/>
  <c r="W30" i="37"/>
  <c r="BJ30" i="37" s="1"/>
  <c r="V30" i="37"/>
  <c r="U30" i="37"/>
  <c r="T30" i="37"/>
  <c r="S30" i="37"/>
  <c r="BF30" i="37" s="1"/>
  <c r="R30" i="37"/>
  <c r="BE30" i="37" s="1"/>
  <c r="Q30" i="37"/>
  <c r="BD30" i="37" s="1"/>
  <c r="P30" i="37"/>
  <c r="O30" i="37"/>
  <c r="BB30" i="37" s="1"/>
  <c r="N30" i="37"/>
  <c r="M30" i="37"/>
  <c r="AZ30" i="37" s="1"/>
  <c r="L30" i="37"/>
  <c r="K30" i="37"/>
  <c r="AX30" i="37" s="1"/>
  <c r="J30" i="37"/>
  <c r="I30" i="37"/>
  <c r="H30" i="37"/>
  <c r="G30" i="37"/>
  <c r="F30" i="37"/>
  <c r="AR29" i="37"/>
  <c r="AQ29" i="37"/>
  <c r="AP29" i="37"/>
  <c r="AO29" i="37"/>
  <c r="AK29" i="37"/>
  <c r="AJ29" i="37"/>
  <c r="AI29" i="37"/>
  <c r="AH29" i="37"/>
  <c r="AC29" i="37"/>
  <c r="BP29" i="37" s="1"/>
  <c r="AB29" i="37"/>
  <c r="BO29" i="37" s="1"/>
  <c r="AA29" i="37"/>
  <c r="BN29" i="37" s="1"/>
  <c r="Z29" i="37"/>
  <c r="BM29" i="37" s="1"/>
  <c r="Y29" i="37"/>
  <c r="X29" i="37"/>
  <c r="W29" i="37"/>
  <c r="V29" i="37"/>
  <c r="BI29" i="37" s="1"/>
  <c r="U29" i="37"/>
  <c r="T29" i="37"/>
  <c r="S29" i="37"/>
  <c r="R29" i="37"/>
  <c r="Q29" i="37"/>
  <c r="P29" i="37"/>
  <c r="O29" i="37"/>
  <c r="N29" i="37"/>
  <c r="M29" i="37"/>
  <c r="AZ29" i="37" s="1"/>
  <c r="L29" i="37"/>
  <c r="AY29" i="37" s="1"/>
  <c r="K29" i="37"/>
  <c r="AX29" i="37" s="1"/>
  <c r="J29" i="37"/>
  <c r="AW29" i="37" s="1"/>
  <c r="I29" i="37"/>
  <c r="H29" i="37"/>
  <c r="G29" i="37"/>
  <c r="F29" i="37"/>
  <c r="AR28" i="37"/>
  <c r="AQ28" i="37"/>
  <c r="AP28" i="37"/>
  <c r="AK28" i="37"/>
  <c r="AJ28" i="37"/>
  <c r="AI28" i="37"/>
  <c r="BV28" i="37" s="1"/>
  <c r="AH28" i="37"/>
  <c r="AC28" i="37"/>
  <c r="BP28" i="37" s="1"/>
  <c r="AB28" i="37"/>
  <c r="AA28" i="37"/>
  <c r="BN28" i="37" s="1"/>
  <c r="Z28" i="37"/>
  <c r="Y28" i="37"/>
  <c r="X28" i="37"/>
  <c r="BK28" i="37" s="1"/>
  <c r="W28" i="37"/>
  <c r="BJ28" i="37" s="1"/>
  <c r="V28" i="37"/>
  <c r="BI28" i="37" s="1"/>
  <c r="U28" i="37"/>
  <c r="BH28" i="37" s="1"/>
  <c r="T28" i="37"/>
  <c r="S28" i="37"/>
  <c r="R28" i="37"/>
  <c r="BE28" i="37" s="1"/>
  <c r="Q28" i="37"/>
  <c r="P28" i="37"/>
  <c r="BC28" i="37" s="1"/>
  <c r="O28" i="37"/>
  <c r="BB28" i="37" s="1"/>
  <c r="N28" i="37"/>
  <c r="BA28" i="37" s="1"/>
  <c r="M28" i="37"/>
  <c r="AZ28" i="37" s="1"/>
  <c r="L28" i="37"/>
  <c r="AY28" i="37" s="1"/>
  <c r="K28" i="37"/>
  <c r="AX28" i="37" s="1"/>
  <c r="J28" i="37"/>
  <c r="AW28" i="37" s="1"/>
  <c r="I28" i="37"/>
  <c r="AV28" i="37" s="1"/>
  <c r="H28" i="37"/>
  <c r="G28" i="37"/>
  <c r="F28" i="37"/>
  <c r="AS28" i="37" s="1"/>
  <c r="AR27" i="37"/>
  <c r="AQ27" i="37"/>
  <c r="AP27" i="37"/>
  <c r="AK27" i="37"/>
  <c r="AJ27" i="37"/>
  <c r="AI27" i="37"/>
  <c r="BV27" i="37" s="1"/>
  <c r="AH27" i="37"/>
  <c r="AC27" i="37"/>
  <c r="AB27" i="37"/>
  <c r="AA27" i="37"/>
  <c r="BN27" i="37" s="1"/>
  <c r="Z27" i="37"/>
  <c r="Y27" i="37"/>
  <c r="BL27" i="37" s="1"/>
  <c r="X27" i="37"/>
  <c r="W27" i="37"/>
  <c r="V27" i="37"/>
  <c r="BI27" i="37" s="1"/>
  <c r="U27" i="37"/>
  <c r="T27" i="37"/>
  <c r="S27" i="37"/>
  <c r="BF27" i="37" s="1"/>
  <c r="R27" i="37"/>
  <c r="BE27" i="37" s="1"/>
  <c r="Q27" i="37"/>
  <c r="BD27" i="37" s="1"/>
  <c r="P27" i="37"/>
  <c r="O27" i="37"/>
  <c r="N27" i="37"/>
  <c r="BA27" i="37" s="1"/>
  <c r="M27" i="37"/>
  <c r="AZ27" i="37" s="1"/>
  <c r="L27" i="37"/>
  <c r="K27" i="37"/>
  <c r="AX27" i="37" s="1"/>
  <c r="J27" i="37"/>
  <c r="I27" i="37"/>
  <c r="H27" i="37"/>
  <c r="AU27" i="37" s="1"/>
  <c r="G27" i="37"/>
  <c r="AT27" i="37" s="1"/>
  <c r="F27" i="37"/>
  <c r="AS27" i="37" s="1"/>
  <c r="AR26" i="37"/>
  <c r="AQ26" i="37"/>
  <c r="AP26" i="37"/>
  <c r="AK26" i="37"/>
  <c r="BX26" i="37" s="1"/>
  <c r="AJ26" i="37"/>
  <c r="AI26" i="37"/>
  <c r="AH26" i="37"/>
  <c r="AC26" i="37"/>
  <c r="AB26" i="37"/>
  <c r="AA26" i="37"/>
  <c r="BN26" i="37" s="1"/>
  <c r="Z26" i="37"/>
  <c r="Y26" i="37"/>
  <c r="BL26" i="37" s="1"/>
  <c r="X26" i="37"/>
  <c r="W26" i="37"/>
  <c r="BJ26" i="37" s="1"/>
  <c r="V26" i="37"/>
  <c r="BI26" i="37" s="1"/>
  <c r="U26" i="37"/>
  <c r="BH26" i="37" s="1"/>
  <c r="T26" i="37"/>
  <c r="S26" i="37"/>
  <c r="BF26" i="37" s="1"/>
  <c r="R26" i="37"/>
  <c r="Q26" i="37"/>
  <c r="BD26" i="37" s="1"/>
  <c r="P26" i="37"/>
  <c r="O26" i="37"/>
  <c r="BB26" i="37" s="1"/>
  <c r="N26" i="37"/>
  <c r="BA26" i="37" s="1"/>
  <c r="M26" i="37"/>
  <c r="L26" i="37"/>
  <c r="K26" i="37"/>
  <c r="AX26" i="37" s="1"/>
  <c r="J26" i="37"/>
  <c r="AW26" i="37" s="1"/>
  <c r="I26" i="37"/>
  <c r="AV26" i="37" s="1"/>
  <c r="H26" i="37"/>
  <c r="AU26" i="37" s="1"/>
  <c r="G26" i="37"/>
  <c r="AT26" i="37" s="1"/>
  <c r="F26" i="37"/>
  <c r="AS26" i="37" s="1"/>
  <c r="AR25" i="37"/>
  <c r="AQ25" i="37"/>
  <c r="BV25" i="37" s="1"/>
  <c r="AP25" i="37"/>
  <c r="AO25" i="37"/>
  <c r="AK25" i="37"/>
  <c r="AJ25" i="37"/>
  <c r="AI25" i="37"/>
  <c r="AH25" i="37"/>
  <c r="AC25" i="37"/>
  <c r="AB25" i="37"/>
  <c r="BO25" i="37" s="1"/>
  <c r="AA25" i="37"/>
  <c r="Z25" i="37"/>
  <c r="Y25" i="37"/>
  <c r="BL25" i="37" s="1"/>
  <c r="X25" i="37"/>
  <c r="W25" i="37"/>
  <c r="V25" i="37"/>
  <c r="U25" i="37"/>
  <c r="T25" i="37"/>
  <c r="S25" i="37"/>
  <c r="R25" i="37"/>
  <c r="BE25" i="37" s="1"/>
  <c r="Q25" i="37"/>
  <c r="BD25" i="37" s="1"/>
  <c r="P25" i="37"/>
  <c r="O25" i="37"/>
  <c r="N25" i="37"/>
  <c r="M25" i="37"/>
  <c r="L25" i="37"/>
  <c r="AY25" i="37" s="1"/>
  <c r="K25" i="37"/>
  <c r="J25" i="37"/>
  <c r="I25" i="37"/>
  <c r="H25" i="37"/>
  <c r="G25" i="37"/>
  <c r="F25" i="37"/>
  <c r="AR24" i="37"/>
  <c r="AQ24" i="37"/>
  <c r="AP24" i="37"/>
  <c r="AO24" i="37"/>
  <c r="AK24" i="37"/>
  <c r="AJ24" i="37"/>
  <c r="AI24" i="37"/>
  <c r="AH24" i="37"/>
  <c r="AC24" i="37"/>
  <c r="AB24" i="37"/>
  <c r="BO24" i="37" s="1"/>
  <c r="AA24" i="37"/>
  <c r="Z24" i="37"/>
  <c r="Y24" i="37"/>
  <c r="BL24" i="37" s="1"/>
  <c r="X24" i="37"/>
  <c r="W24" i="37"/>
  <c r="V24" i="37"/>
  <c r="U24" i="37"/>
  <c r="T24" i="37"/>
  <c r="S24" i="37"/>
  <c r="BF24" i="37" s="1"/>
  <c r="R24" i="37"/>
  <c r="BE24" i="37" s="1"/>
  <c r="Q24" i="37"/>
  <c r="BD24" i="37" s="1"/>
  <c r="P24" i="37"/>
  <c r="O24" i="37"/>
  <c r="N24" i="37"/>
  <c r="M24" i="37"/>
  <c r="L24" i="37"/>
  <c r="AY24" i="37" s="1"/>
  <c r="K24" i="37"/>
  <c r="J24" i="37"/>
  <c r="I24" i="37"/>
  <c r="H24" i="37"/>
  <c r="G24" i="37"/>
  <c r="F24" i="37"/>
  <c r="AR23" i="37"/>
  <c r="AQ23" i="37"/>
  <c r="AP23" i="37"/>
  <c r="AK23" i="37"/>
  <c r="AJ23" i="37"/>
  <c r="AI23" i="37"/>
  <c r="BV23" i="37" s="1"/>
  <c r="AH23" i="37"/>
  <c r="AC23" i="37"/>
  <c r="AB23" i="37"/>
  <c r="AA23" i="37"/>
  <c r="BN23" i="37" s="1"/>
  <c r="Z23" i="37"/>
  <c r="Y23" i="37"/>
  <c r="X23" i="37"/>
  <c r="W23" i="37"/>
  <c r="V23" i="37"/>
  <c r="U23" i="37"/>
  <c r="T23" i="37"/>
  <c r="S23" i="37"/>
  <c r="R23" i="37"/>
  <c r="Q23" i="37"/>
  <c r="P23" i="37"/>
  <c r="O23" i="37"/>
  <c r="N23" i="37"/>
  <c r="M23" i="37"/>
  <c r="L23" i="37"/>
  <c r="K23" i="37"/>
  <c r="AX23" i="37" s="1"/>
  <c r="J23" i="37"/>
  <c r="I23" i="37"/>
  <c r="H23" i="37"/>
  <c r="G23" i="37"/>
  <c r="F23" i="37"/>
  <c r="AR22" i="37"/>
  <c r="AQ22" i="37"/>
  <c r="BW22" i="37" s="1"/>
  <c r="AP22" i="37"/>
  <c r="AK22" i="37"/>
  <c r="AJ22" i="37"/>
  <c r="AI22" i="37"/>
  <c r="AH22" i="37"/>
  <c r="AC22" i="37"/>
  <c r="AB22" i="37"/>
  <c r="AA22" i="37"/>
  <c r="Z22" i="37"/>
  <c r="Y22" i="37"/>
  <c r="X22" i="37"/>
  <c r="W22" i="37"/>
  <c r="V22" i="37"/>
  <c r="U22" i="37"/>
  <c r="T22" i="37"/>
  <c r="S22" i="37"/>
  <c r="R22" i="37"/>
  <c r="Q22" i="37"/>
  <c r="P22" i="37"/>
  <c r="O22" i="37"/>
  <c r="N22" i="37"/>
  <c r="M22" i="37"/>
  <c r="AZ22" i="37" s="1"/>
  <c r="L22" i="37"/>
  <c r="K22" i="37"/>
  <c r="J22" i="37"/>
  <c r="I22" i="37"/>
  <c r="H22" i="37"/>
  <c r="G22" i="37"/>
  <c r="F22" i="37"/>
  <c r="AR21" i="37"/>
  <c r="AQ21" i="37"/>
  <c r="AP21" i="37"/>
  <c r="AK21" i="37"/>
  <c r="AJ21" i="37"/>
  <c r="AI21" i="37"/>
  <c r="AH21" i="37"/>
  <c r="BU21" i="37" s="1"/>
  <c r="AC21" i="37"/>
  <c r="AB21" i="37"/>
  <c r="AA21" i="37"/>
  <c r="BN21" i="37" s="1"/>
  <c r="Z21" i="37"/>
  <c r="Y21" i="37"/>
  <c r="X21" i="37"/>
  <c r="W21" i="37"/>
  <c r="V21" i="37"/>
  <c r="BI21" i="37" s="1"/>
  <c r="U21" i="37"/>
  <c r="T21" i="37"/>
  <c r="S21" i="37"/>
  <c r="R21" i="37"/>
  <c r="Q21" i="37"/>
  <c r="P21" i="37"/>
  <c r="O21" i="37"/>
  <c r="N21" i="37"/>
  <c r="BA21" i="37" s="1"/>
  <c r="M21" i="37"/>
  <c r="L21" i="37"/>
  <c r="K21" i="37"/>
  <c r="AX21" i="37" s="1"/>
  <c r="J21" i="37"/>
  <c r="I21" i="37"/>
  <c r="H21" i="37"/>
  <c r="G21" i="37"/>
  <c r="F21" i="37"/>
  <c r="AR20" i="37"/>
  <c r="AQ20" i="37"/>
  <c r="AP20" i="37"/>
  <c r="AK20" i="37"/>
  <c r="BX20" i="37" s="1"/>
  <c r="AJ20" i="37"/>
  <c r="AI20" i="37"/>
  <c r="BV20" i="37" s="1"/>
  <c r="AH20" i="37"/>
  <c r="AC20" i="37"/>
  <c r="AB20" i="37"/>
  <c r="AA20" i="37"/>
  <c r="BN20" i="37" s="1"/>
  <c r="Z20" i="37"/>
  <c r="Y20" i="37"/>
  <c r="BL20" i="37" s="1"/>
  <c r="X20" i="37"/>
  <c r="W20" i="37"/>
  <c r="BJ20" i="37" s="1"/>
  <c r="V20" i="37"/>
  <c r="BI20" i="37" s="1"/>
  <c r="U20" i="37"/>
  <c r="T20" i="37"/>
  <c r="S20" i="37"/>
  <c r="R20" i="37"/>
  <c r="BE20" i="37" s="1"/>
  <c r="Q20" i="37"/>
  <c r="BD20" i="37" s="1"/>
  <c r="P20" i="37"/>
  <c r="O20" i="37"/>
  <c r="BB20" i="37" s="1"/>
  <c r="N20" i="37"/>
  <c r="BA20" i="37" s="1"/>
  <c r="M20" i="37"/>
  <c r="AZ20" i="37" s="1"/>
  <c r="L20" i="37"/>
  <c r="K20" i="37"/>
  <c r="AX20" i="37" s="1"/>
  <c r="J20" i="37"/>
  <c r="AW20" i="37" s="1"/>
  <c r="I20" i="37"/>
  <c r="H20" i="37"/>
  <c r="G20" i="37"/>
  <c r="F20" i="37"/>
  <c r="AR19" i="37"/>
  <c r="AQ19" i="37"/>
  <c r="AP19" i="37"/>
  <c r="AK19" i="37"/>
  <c r="AJ19" i="37"/>
  <c r="AI19" i="37"/>
  <c r="AH19" i="37"/>
  <c r="AC19" i="37"/>
  <c r="AB19" i="37"/>
  <c r="AA19" i="37"/>
  <c r="Z19" i="37"/>
  <c r="Y19" i="37"/>
  <c r="X19" i="37"/>
  <c r="W19" i="37"/>
  <c r="V19" i="37"/>
  <c r="U19" i="37"/>
  <c r="T19" i="37"/>
  <c r="S19" i="37"/>
  <c r="R19" i="37"/>
  <c r="BE19" i="37" s="1"/>
  <c r="Q19" i="37"/>
  <c r="P19" i="37"/>
  <c r="O19" i="37"/>
  <c r="N19" i="37"/>
  <c r="M19" i="37"/>
  <c r="AZ19" i="37" s="1"/>
  <c r="L19" i="37"/>
  <c r="K19" i="37"/>
  <c r="J19" i="37"/>
  <c r="I19" i="37"/>
  <c r="H19" i="37"/>
  <c r="G19" i="37"/>
  <c r="F19" i="37"/>
  <c r="AS19" i="37" s="1"/>
  <c r="AY18" i="37"/>
  <c r="AR18" i="37"/>
  <c r="AQ18" i="37"/>
  <c r="AP18" i="37"/>
  <c r="AK18" i="37"/>
  <c r="AJ18" i="37"/>
  <c r="BW18" i="37" s="1"/>
  <c r="AI18" i="37"/>
  <c r="BV18" i="37" s="1"/>
  <c r="AH18" i="37"/>
  <c r="AC18" i="37"/>
  <c r="AB18" i="37"/>
  <c r="AA18" i="37"/>
  <c r="Z18" i="37"/>
  <c r="Y18" i="37"/>
  <c r="BL18" i="37" s="1"/>
  <c r="X18" i="37"/>
  <c r="W18" i="37"/>
  <c r="BJ18" i="37" s="1"/>
  <c r="V18" i="37"/>
  <c r="BI18" i="37" s="1"/>
  <c r="U18" i="37"/>
  <c r="T18" i="37"/>
  <c r="S18" i="37"/>
  <c r="R18" i="37"/>
  <c r="Q18" i="37"/>
  <c r="BD18" i="37" s="1"/>
  <c r="P18" i="37"/>
  <c r="O18" i="37"/>
  <c r="N18" i="37"/>
  <c r="BA18" i="37" s="1"/>
  <c r="M18" i="37"/>
  <c r="L18" i="37"/>
  <c r="K18" i="37"/>
  <c r="J18" i="37"/>
  <c r="I18" i="37"/>
  <c r="AV18" i="37" s="1"/>
  <c r="H18" i="37"/>
  <c r="G18" i="37"/>
  <c r="F18" i="37"/>
  <c r="AS18" i="37" s="1"/>
  <c r="AR17" i="37"/>
  <c r="AQ17" i="37"/>
  <c r="AP17" i="37"/>
  <c r="AK17" i="37"/>
  <c r="AJ17" i="37"/>
  <c r="BW17" i="37" s="1"/>
  <c r="AI17" i="37"/>
  <c r="BV17" i="37" s="1"/>
  <c r="AH17" i="37"/>
  <c r="AC17" i="37"/>
  <c r="AB17" i="37"/>
  <c r="BO17" i="37" s="1"/>
  <c r="AA17" i="37"/>
  <c r="Z17" i="37"/>
  <c r="BM17" i="37" s="1"/>
  <c r="Y17" i="37"/>
  <c r="X17" i="37"/>
  <c r="BK17" i="37" s="1"/>
  <c r="W17" i="37"/>
  <c r="BJ17" i="37" s="1"/>
  <c r="V17" i="37"/>
  <c r="U17" i="37"/>
  <c r="T17" i="37"/>
  <c r="BG17" i="37" s="1"/>
  <c r="S17" i="37"/>
  <c r="R17" i="37"/>
  <c r="BE17" i="37" s="1"/>
  <c r="Q17" i="37"/>
  <c r="BD17" i="37" s="1"/>
  <c r="P17" i="37"/>
  <c r="BC17" i="37" s="1"/>
  <c r="O17" i="37"/>
  <c r="BB17" i="37" s="1"/>
  <c r="N17" i="37"/>
  <c r="M17" i="37"/>
  <c r="L17" i="37"/>
  <c r="AY17" i="37" s="1"/>
  <c r="K17" i="37"/>
  <c r="J17" i="37"/>
  <c r="AW17" i="37" s="1"/>
  <c r="I17" i="37"/>
  <c r="AV17" i="37" s="1"/>
  <c r="H17" i="37"/>
  <c r="AU17" i="37" s="1"/>
  <c r="G17" i="37"/>
  <c r="AT17" i="37" s="1"/>
  <c r="F17" i="37"/>
  <c r="AS17" i="37" s="1"/>
  <c r="AR16" i="37"/>
  <c r="AQ16" i="37"/>
  <c r="AP16" i="37"/>
  <c r="AO16" i="37"/>
  <c r="AK16" i="37"/>
  <c r="AJ16" i="37"/>
  <c r="AI16" i="37"/>
  <c r="AH16" i="37"/>
  <c r="AC16" i="37"/>
  <c r="BP16" i="37" s="1"/>
  <c r="AB16" i="37"/>
  <c r="AA16" i="37"/>
  <c r="Z16" i="37"/>
  <c r="Y16" i="37"/>
  <c r="X16" i="37"/>
  <c r="W16" i="37"/>
  <c r="V16" i="37"/>
  <c r="U16" i="37"/>
  <c r="T16" i="37"/>
  <c r="S16" i="37"/>
  <c r="BF16" i="37" s="1"/>
  <c r="R16" i="37"/>
  <c r="BE16" i="37" s="1"/>
  <c r="Q16" i="37"/>
  <c r="P16" i="37"/>
  <c r="O16" i="37"/>
  <c r="N16" i="37"/>
  <c r="M16" i="37"/>
  <c r="L16" i="37"/>
  <c r="AY16" i="37" s="1"/>
  <c r="K16" i="37"/>
  <c r="J16" i="37"/>
  <c r="I16" i="37"/>
  <c r="H16" i="37"/>
  <c r="G16" i="37"/>
  <c r="F16" i="37"/>
  <c r="AR15" i="37"/>
  <c r="AQ15" i="37"/>
  <c r="AP15" i="37"/>
  <c r="AK15" i="37"/>
  <c r="AJ15" i="37"/>
  <c r="AI15" i="37"/>
  <c r="AH15" i="37"/>
  <c r="AC15" i="37"/>
  <c r="AB15" i="37"/>
  <c r="BO15" i="37" s="1"/>
  <c r="AA15" i="37"/>
  <c r="Z15" i="37"/>
  <c r="Y15" i="37"/>
  <c r="X15" i="37"/>
  <c r="W15" i="37"/>
  <c r="V15" i="37"/>
  <c r="U15" i="37"/>
  <c r="T15" i="37"/>
  <c r="S15" i="37"/>
  <c r="R15" i="37"/>
  <c r="Q15" i="37"/>
  <c r="P15" i="37"/>
  <c r="O15" i="37"/>
  <c r="N15" i="37"/>
  <c r="M15" i="37"/>
  <c r="L15" i="37"/>
  <c r="AY15" i="37" s="1"/>
  <c r="K15" i="37"/>
  <c r="J15" i="37"/>
  <c r="I15" i="37"/>
  <c r="H15" i="37"/>
  <c r="G15" i="37"/>
  <c r="F15" i="37"/>
  <c r="AS15" i="37" s="1"/>
  <c r="AR14" i="37"/>
  <c r="AQ14" i="37"/>
  <c r="AP14" i="37"/>
  <c r="AK14" i="37"/>
  <c r="AJ14" i="37"/>
  <c r="AI14" i="37"/>
  <c r="AH14" i="37"/>
  <c r="AC14" i="37"/>
  <c r="BP14" i="37" s="1"/>
  <c r="AB14" i="37"/>
  <c r="AA14" i="37"/>
  <c r="Z14" i="37"/>
  <c r="Y14" i="37"/>
  <c r="X14" i="37"/>
  <c r="W14" i="37"/>
  <c r="V14" i="37"/>
  <c r="U14" i="37"/>
  <c r="T14" i="37"/>
  <c r="S14" i="37"/>
  <c r="BF14" i="37" s="1"/>
  <c r="R14" i="37"/>
  <c r="BE14" i="37" s="1"/>
  <c r="Q14" i="37"/>
  <c r="P14" i="37"/>
  <c r="O14" i="37"/>
  <c r="N14" i="37"/>
  <c r="M14" i="37"/>
  <c r="AZ14" i="37" s="1"/>
  <c r="L14" i="37"/>
  <c r="K14" i="37"/>
  <c r="J14" i="37"/>
  <c r="I14" i="37"/>
  <c r="H14" i="37"/>
  <c r="G14" i="37"/>
  <c r="AT14" i="37" s="1"/>
  <c r="F14" i="37"/>
  <c r="AS14" i="37" s="1"/>
  <c r="AR13" i="37"/>
  <c r="AQ13" i="37"/>
  <c r="AP13" i="37"/>
  <c r="AK13" i="37"/>
  <c r="AJ13" i="37"/>
  <c r="BW13" i="37" s="1"/>
  <c r="AI13" i="37"/>
  <c r="BV13" i="37" s="1"/>
  <c r="AH13" i="37"/>
  <c r="BU13" i="37" s="1"/>
  <c r="AC13" i="37"/>
  <c r="AB13" i="37"/>
  <c r="BO13" i="37" s="1"/>
  <c r="AA13" i="37"/>
  <c r="BN13" i="37" s="1"/>
  <c r="Z13" i="37"/>
  <c r="Y13" i="37"/>
  <c r="X13" i="37"/>
  <c r="BK13" i="37" s="1"/>
  <c r="W13" i="37"/>
  <c r="BJ13" i="37" s="1"/>
  <c r="V13" i="37"/>
  <c r="U13" i="37"/>
  <c r="T13" i="37"/>
  <c r="S13" i="37"/>
  <c r="BF13" i="37" s="1"/>
  <c r="R13" i="37"/>
  <c r="Q13" i="37"/>
  <c r="P13" i="37"/>
  <c r="BC13" i="37" s="1"/>
  <c r="O13" i="37"/>
  <c r="BB13" i="37" s="1"/>
  <c r="N13" i="37"/>
  <c r="M13" i="37"/>
  <c r="L13" i="37"/>
  <c r="AY13" i="37" s="1"/>
  <c r="K13" i="37"/>
  <c r="AX13" i="37" s="1"/>
  <c r="J13" i="37"/>
  <c r="AW13" i="37" s="1"/>
  <c r="I13" i="37"/>
  <c r="H13" i="37"/>
  <c r="AU13" i="37" s="1"/>
  <c r="G13" i="37"/>
  <c r="AT13" i="37" s="1"/>
  <c r="F13" i="37"/>
  <c r="AS13" i="37" s="1"/>
  <c r="AR12" i="37"/>
  <c r="AQ12" i="37"/>
  <c r="AP12" i="37"/>
  <c r="AK12" i="37"/>
  <c r="AJ12" i="37"/>
  <c r="AI12" i="37"/>
  <c r="AH12" i="37"/>
  <c r="AC12" i="37"/>
  <c r="AB12" i="37"/>
  <c r="AA12" i="37"/>
  <c r="BN12" i="37" s="1"/>
  <c r="Z12" i="37"/>
  <c r="Y12" i="37"/>
  <c r="BL12" i="37" s="1"/>
  <c r="X12" i="37"/>
  <c r="W12" i="37"/>
  <c r="V12" i="37"/>
  <c r="U12" i="37"/>
  <c r="T12" i="37"/>
  <c r="S12" i="37"/>
  <c r="BF12" i="37" s="1"/>
  <c r="R12" i="37"/>
  <c r="Q12" i="37"/>
  <c r="BD12" i="37" s="1"/>
  <c r="P12" i="37"/>
  <c r="O12" i="37"/>
  <c r="N12" i="37"/>
  <c r="M12" i="37"/>
  <c r="L12" i="37"/>
  <c r="K12" i="37"/>
  <c r="AX12" i="37" s="1"/>
  <c r="J12" i="37"/>
  <c r="I12" i="37"/>
  <c r="H12" i="37"/>
  <c r="G12" i="37"/>
  <c r="AT12" i="37" s="1"/>
  <c r="F12" i="37"/>
  <c r="AS12" i="37" s="1"/>
  <c r="AR11" i="37"/>
  <c r="AQ11" i="37"/>
  <c r="AP11" i="37"/>
  <c r="AK11" i="37"/>
  <c r="BX11" i="37" s="1"/>
  <c r="AJ11" i="37"/>
  <c r="AI11" i="37"/>
  <c r="BV11" i="37" s="1"/>
  <c r="AH11" i="37"/>
  <c r="BU11" i="37" s="1"/>
  <c r="AC11" i="37"/>
  <c r="BP11" i="37" s="1"/>
  <c r="AB11" i="37"/>
  <c r="BO11" i="37" s="1"/>
  <c r="AA11" i="37"/>
  <c r="BN11" i="37" s="1"/>
  <c r="Z11" i="37"/>
  <c r="BM11" i="37" s="1"/>
  <c r="Y11" i="37"/>
  <c r="BL11" i="37" s="1"/>
  <c r="X11" i="37"/>
  <c r="BK11" i="37" s="1"/>
  <c r="W11" i="37"/>
  <c r="BJ11" i="37" s="1"/>
  <c r="V11" i="37"/>
  <c r="BI11" i="37" s="1"/>
  <c r="U11" i="37"/>
  <c r="BH11" i="37" s="1"/>
  <c r="T11" i="37"/>
  <c r="S11" i="37"/>
  <c r="R11" i="37"/>
  <c r="BE11" i="37" s="1"/>
  <c r="Q11" i="37"/>
  <c r="BD11" i="37" s="1"/>
  <c r="P11" i="37"/>
  <c r="BC11" i="37" s="1"/>
  <c r="O11" i="37"/>
  <c r="BB11" i="37" s="1"/>
  <c r="N11" i="37"/>
  <c r="BA11" i="37" s="1"/>
  <c r="M11" i="37"/>
  <c r="AZ11" i="37" s="1"/>
  <c r="L11" i="37"/>
  <c r="AY11" i="37" s="1"/>
  <c r="K11" i="37"/>
  <c r="AX11" i="37" s="1"/>
  <c r="J11" i="37"/>
  <c r="AW11" i="37" s="1"/>
  <c r="I11" i="37"/>
  <c r="AV11" i="37" s="1"/>
  <c r="H11" i="37"/>
  <c r="G11" i="37"/>
  <c r="F11" i="37"/>
  <c r="AR10" i="37"/>
  <c r="AQ10" i="37"/>
  <c r="AP10" i="37"/>
  <c r="AO10" i="37"/>
  <c r="CB10" i="37" s="1"/>
  <c r="AK10" i="37"/>
  <c r="AJ10" i="37"/>
  <c r="AI10" i="37"/>
  <c r="AH10" i="37"/>
  <c r="AC10" i="37"/>
  <c r="BP10" i="37" s="1"/>
  <c r="AB10" i="37"/>
  <c r="BO10" i="37" s="1"/>
  <c r="AA10" i="37"/>
  <c r="BN10" i="37" s="1"/>
  <c r="Z10" i="37"/>
  <c r="BM10" i="37" s="1"/>
  <c r="Y10" i="37"/>
  <c r="BL10" i="37" s="1"/>
  <c r="X10" i="37"/>
  <c r="W10" i="37"/>
  <c r="V10" i="37"/>
  <c r="U10" i="37"/>
  <c r="T10" i="37"/>
  <c r="S10" i="37"/>
  <c r="R10" i="37"/>
  <c r="BE10" i="37" s="1"/>
  <c r="Q10" i="37"/>
  <c r="BD10" i="37" s="1"/>
  <c r="P10" i="37"/>
  <c r="O10" i="37"/>
  <c r="N10" i="37"/>
  <c r="M10" i="37"/>
  <c r="AZ10" i="37" s="1"/>
  <c r="L10" i="37"/>
  <c r="AY10" i="37" s="1"/>
  <c r="K10" i="37"/>
  <c r="AX10" i="37" s="1"/>
  <c r="J10" i="37"/>
  <c r="AW10" i="37" s="1"/>
  <c r="I10" i="37"/>
  <c r="AV10" i="37" s="1"/>
  <c r="H10" i="37"/>
  <c r="G10" i="37"/>
  <c r="F10" i="37"/>
  <c r="AR9" i="37"/>
  <c r="AQ9" i="37"/>
  <c r="AP9" i="37"/>
  <c r="AK9" i="37"/>
  <c r="AJ9" i="37"/>
  <c r="AI9" i="37"/>
  <c r="AH9" i="37"/>
  <c r="BU9" i="37" s="1"/>
  <c r="AC9" i="37"/>
  <c r="AB9" i="37"/>
  <c r="BO9" i="37" s="1"/>
  <c r="AA9" i="37"/>
  <c r="Z9" i="37"/>
  <c r="Y9" i="37"/>
  <c r="X9" i="37"/>
  <c r="W9" i="37"/>
  <c r="V9" i="37"/>
  <c r="U9" i="37"/>
  <c r="BH9" i="37" s="1"/>
  <c r="T9" i="37"/>
  <c r="BG9" i="37" s="1"/>
  <c r="S9" i="37"/>
  <c r="BF9" i="37" s="1"/>
  <c r="R9" i="37"/>
  <c r="BE9" i="37" s="1"/>
  <c r="Q9" i="37"/>
  <c r="P9" i="37"/>
  <c r="O9" i="37"/>
  <c r="N9" i="37"/>
  <c r="M9" i="37"/>
  <c r="L9" i="37"/>
  <c r="AY9" i="37" s="1"/>
  <c r="K9" i="37"/>
  <c r="J9" i="37"/>
  <c r="I9" i="37"/>
  <c r="H9" i="37"/>
  <c r="G9" i="37"/>
  <c r="AT9" i="37" s="1"/>
  <c r="F9" i="37"/>
  <c r="AR8" i="37"/>
  <c r="AQ8" i="37"/>
  <c r="AP8" i="37"/>
  <c r="AK8" i="37"/>
  <c r="AJ8" i="37"/>
  <c r="AI8" i="37"/>
  <c r="AH8" i="37"/>
  <c r="AC8" i="37"/>
  <c r="AB8" i="37"/>
  <c r="AA8" i="37"/>
  <c r="Z8" i="37"/>
  <c r="Y8" i="37"/>
  <c r="X8" i="37"/>
  <c r="W8" i="37"/>
  <c r="BJ8" i="37" s="1"/>
  <c r="V8" i="37"/>
  <c r="U8" i="37"/>
  <c r="T8" i="37"/>
  <c r="BG8" i="37" s="1"/>
  <c r="S8" i="37"/>
  <c r="BF8" i="37" s="1"/>
  <c r="R8" i="37"/>
  <c r="BE8" i="37" s="1"/>
  <c r="Q8" i="37"/>
  <c r="P8" i="37"/>
  <c r="O8" i="37"/>
  <c r="BB8" i="37" s="1"/>
  <c r="N8" i="37"/>
  <c r="M8" i="37"/>
  <c r="L8" i="37"/>
  <c r="K8" i="37"/>
  <c r="J8" i="37"/>
  <c r="I8" i="37"/>
  <c r="H8" i="37"/>
  <c r="AU8" i="37" s="1"/>
  <c r="G8" i="37"/>
  <c r="AT8" i="37" s="1"/>
  <c r="F8" i="37"/>
  <c r="AS8" i="37" s="1"/>
  <c r="AR7" i="37"/>
  <c r="AQ7" i="37"/>
  <c r="AP7" i="37"/>
  <c r="AK7" i="37"/>
  <c r="AJ7" i="37"/>
  <c r="AI7" i="37"/>
  <c r="BV7" i="37" s="1"/>
  <c r="AH7" i="37"/>
  <c r="AC7" i="37"/>
  <c r="AB7" i="37"/>
  <c r="AA7" i="37"/>
  <c r="Z7" i="37"/>
  <c r="BM7" i="37" s="1"/>
  <c r="Y7" i="37"/>
  <c r="BL7" i="37" s="1"/>
  <c r="X7" i="37"/>
  <c r="W7" i="37"/>
  <c r="BJ7" i="37" s="1"/>
  <c r="V7" i="37"/>
  <c r="U7" i="37"/>
  <c r="T7" i="37"/>
  <c r="S7" i="37"/>
  <c r="R7" i="37"/>
  <c r="BE7" i="37" s="1"/>
  <c r="Q7" i="37"/>
  <c r="BD7" i="37" s="1"/>
  <c r="P7" i="37"/>
  <c r="O7" i="37"/>
  <c r="BB7" i="37" s="1"/>
  <c r="N7" i="37"/>
  <c r="M7" i="37"/>
  <c r="AZ7" i="37" s="1"/>
  <c r="L7" i="37"/>
  <c r="K7" i="37"/>
  <c r="J7" i="37"/>
  <c r="AW7" i="37" s="1"/>
  <c r="I7" i="37"/>
  <c r="H7" i="37"/>
  <c r="G7" i="37"/>
  <c r="AT7" i="37" s="1"/>
  <c r="F7" i="37"/>
  <c r="AS7" i="37" s="1"/>
  <c r="AR6" i="37"/>
  <c r="AQ6" i="37"/>
  <c r="AP6" i="37"/>
  <c r="AK6" i="37"/>
  <c r="BX6" i="37" s="1"/>
  <c r="AJ6" i="37"/>
  <c r="AI6" i="37"/>
  <c r="AH6" i="37"/>
  <c r="AC6" i="37"/>
  <c r="BP6" i="37" s="1"/>
  <c r="AB6" i="37"/>
  <c r="AA6" i="37"/>
  <c r="Z6" i="37"/>
  <c r="BM6" i="37" s="1"/>
  <c r="Y6" i="37"/>
  <c r="BL6" i="37" s="1"/>
  <c r="X6" i="37"/>
  <c r="BK6" i="37" s="1"/>
  <c r="W6" i="37"/>
  <c r="V6" i="37"/>
  <c r="U6" i="37"/>
  <c r="T6" i="37"/>
  <c r="S6" i="37"/>
  <c r="R6" i="37"/>
  <c r="BE6" i="37" s="1"/>
  <c r="Q6" i="37"/>
  <c r="BD6" i="37" s="1"/>
  <c r="P6" i="37"/>
  <c r="BC6" i="37" s="1"/>
  <c r="O6" i="37"/>
  <c r="N6" i="37"/>
  <c r="M6" i="37"/>
  <c r="AZ6" i="37" s="1"/>
  <c r="L6" i="37"/>
  <c r="AY6" i="37" s="1"/>
  <c r="K6" i="37"/>
  <c r="J6" i="37"/>
  <c r="AW6" i="37" s="1"/>
  <c r="I6" i="37"/>
  <c r="AV6" i="37" s="1"/>
  <c r="H6" i="37"/>
  <c r="G6" i="37"/>
  <c r="F6" i="37"/>
  <c r="AS6" i="37" s="1"/>
  <c r="AR5" i="37"/>
  <c r="AQ5" i="37"/>
  <c r="AP5" i="37"/>
  <c r="AO5" i="37"/>
  <c r="AK5" i="37"/>
  <c r="AJ5" i="37"/>
  <c r="AI5" i="37"/>
  <c r="AH5" i="37"/>
  <c r="AC5" i="37"/>
  <c r="AB5" i="37"/>
  <c r="BO5" i="37" s="1"/>
  <c r="AA5" i="37"/>
  <c r="BN5" i="37" s="1"/>
  <c r="Z5" i="37"/>
  <c r="Y5" i="37"/>
  <c r="X5" i="37"/>
  <c r="W5" i="37"/>
  <c r="V5" i="37"/>
  <c r="U5" i="37"/>
  <c r="T5" i="37"/>
  <c r="S5" i="37"/>
  <c r="BF5" i="37" s="1"/>
  <c r="R5" i="37"/>
  <c r="BE5" i="37" s="1"/>
  <c r="Q5" i="37"/>
  <c r="P5" i="37"/>
  <c r="O5" i="37"/>
  <c r="N5" i="37"/>
  <c r="M5" i="37"/>
  <c r="L5" i="37"/>
  <c r="AY5" i="37" s="1"/>
  <c r="K5" i="37"/>
  <c r="AX5" i="37" s="1"/>
  <c r="J5" i="37"/>
  <c r="I5" i="37"/>
  <c r="AV5" i="37" s="1"/>
  <c r="H5" i="37"/>
  <c r="G5" i="37"/>
  <c r="F5" i="37"/>
  <c r="BK5" i="37" l="1"/>
  <c r="BG6" i="37"/>
  <c r="BO6" i="37"/>
  <c r="BP7" i="37"/>
  <c r="BW11" i="37"/>
  <c r="AV12" i="37"/>
  <c r="AX16" i="37"/>
  <c r="BN16" i="37"/>
  <c r="BF17" i="37"/>
  <c r="BG19" i="37"/>
  <c r="BX19" i="37"/>
  <c r="BH20" i="37"/>
  <c r="BP20" i="37"/>
  <c r="BH21" i="37"/>
  <c r="BV26" i="37"/>
  <c r="BE29" i="37"/>
  <c r="AW30" i="37"/>
  <c r="BM30" i="37"/>
  <c r="BO32" i="37"/>
  <c r="BV8" i="37"/>
  <c r="BX10" i="37"/>
  <c r="BK16" i="37"/>
  <c r="BF28" i="37"/>
  <c r="AY30" i="37"/>
  <c r="AT33" i="37"/>
  <c r="BV33" i="37"/>
  <c r="AT6" i="37"/>
  <c r="BV6" i="37"/>
  <c r="AU7" i="37"/>
  <c r="BC7" i="37"/>
  <c r="BK7" i="37"/>
  <c r="BD8" i="37"/>
  <c r="BL8" i="37"/>
  <c r="BX8" i="37"/>
  <c r="AY14" i="37"/>
  <c r="BG14" i="37"/>
  <c r="BO14" i="37"/>
  <c r="AZ15" i="37"/>
  <c r="BP15" i="37"/>
  <c r="AT18" i="37"/>
  <c r="BC20" i="37"/>
  <c r="BK20" i="37"/>
  <c r="AU21" i="37"/>
  <c r="BC21" i="37"/>
  <c r="BK21" i="37"/>
  <c r="AU22" i="37"/>
  <c r="AW24" i="37"/>
  <c r="BM24" i="37"/>
  <c r="CB24" i="37"/>
  <c r="AW25" i="37"/>
  <c r="BM25" i="37"/>
  <c r="CB25" i="37"/>
  <c r="BG28" i="37"/>
  <c r="BD28" i="37"/>
  <c r="BH30" i="37"/>
  <c r="AU33" i="37"/>
  <c r="BW33" i="37"/>
  <c r="AU6" i="37"/>
  <c r="BW6" i="37"/>
  <c r="AV7" i="37"/>
  <c r="BX7" i="37"/>
  <c r="AW8" i="37"/>
  <c r="BM8" i="37"/>
  <c r="BA13" i="37"/>
  <c r="BI13" i="37"/>
  <c r="BH14" i="37"/>
  <c r="BU15" i="37"/>
  <c r="AU18" i="37"/>
  <c r="AU19" i="37"/>
  <c r="AV20" i="37"/>
  <c r="AX24" i="37"/>
  <c r="BN24" i="37"/>
  <c r="AX25" i="37"/>
  <c r="BN25" i="37"/>
  <c r="BA30" i="37"/>
  <c r="BI30" i="37"/>
  <c r="BD9" i="37"/>
  <c r="BA12" i="37"/>
  <c r="BI12" i="37"/>
  <c r="BU12" i="37"/>
  <c r="BA14" i="37"/>
  <c r="BI14" i="37"/>
  <c r="BU14" i="37"/>
  <c r="BB12" i="37"/>
  <c r="BJ12" i="37"/>
  <c r="BV12" i="37"/>
  <c r="BV14" i="37"/>
  <c r="BD16" i="37"/>
  <c r="BL16" i="37"/>
  <c r="BX16" i="37"/>
  <c r="BL17" i="37"/>
  <c r="BF20" i="37"/>
  <c r="BF21" i="37"/>
  <c r="AY23" i="37"/>
  <c r="BO23" i="37"/>
  <c r="AZ26" i="37"/>
  <c r="BP26" i="37"/>
  <c r="AT28" i="37"/>
  <c r="BC30" i="37"/>
  <c r="BK30" i="37"/>
  <c r="BD31" i="37"/>
  <c r="BF33" i="37"/>
  <c r="BF6" i="37"/>
  <c r="AZ8" i="37"/>
  <c r="BP8" i="37"/>
  <c r="AU12" i="37"/>
  <c r="BC12" i="37"/>
  <c r="BK12" i="37"/>
  <c r="AV13" i="37"/>
  <c r="AU14" i="37"/>
  <c r="AW16" i="37"/>
  <c r="BM16" i="37"/>
  <c r="CB16" i="37"/>
  <c r="BF18" i="37"/>
  <c r="BF19" i="37"/>
  <c r="AY22" i="37"/>
  <c r="BU25" i="37"/>
  <c r="AU28" i="37"/>
  <c r="AV30" i="37"/>
  <c r="BG33" i="37"/>
  <c r="AO11" i="37"/>
  <c r="CB11" i="37" s="1"/>
  <c r="AO20" i="37"/>
  <c r="CB20" i="37" s="1"/>
  <c r="AO8" i="37"/>
  <c r="CB8" i="37" s="1"/>
  <c r="BH23" i="37"/>
  <c r="BG29" i="37"/>
  <c r="AO32" i="37"/>
  <c r="AY19" i="37"/>
  <c r="BH22" i="37"/>
  <c r="BG23" i="37"/>
  <c r="AO30" i="37"/>
  <c r="CB30" i="37" s="1"/>
  <c r="AO6" i="37"/>
  <c r="CB6" i="37" s="1"/>
  <c r="BV9" i="37"/>
  <c r="BA15" i="37"/>
  <c r="AO17" i="37"/>
  <c r="CB17" i="37" s="1"/>
  <c r="BA19" i="37"/>
  <c r="BG24" i="37"/>
  <c r="AO31" i="37"/>
  <c r="CB5" i="37"/>
  <c r="AX6" i="37"/>
  <c r="BN6" i="37"/>
  <c r="AX7" i="37"/>
  <c r="BN7" i="37"/>
  <c r="AX8" i="37"/>
  <c r="BN8" i="37"/>
  <c r="AU9" i="37"/>
  <c r="BC9" i="37"/>
  <c r="BK9" i="37"/>
  <c r="BW9" i="37"/>
  <c r="BH10" i="37"/>
  <c r="BG11" i="37"/>
  <c r="AW12" i="37"/>
  <c r="BE12" i="37"/>
  <c r="BM12" i="37"/>
  <c r="AO12" i="37"/>
  <c r="CB12" i="37" s="1"/>
  <c r="BE13" i="37"/>
  <c r="BM13" i="37"/>
  <c r="AO13" i="37"/>
  <c r="CB13" i="37" s="1"/>
  <c r="BC14" i="37"/>
  <c r="BK14" i="37"/>
  <c r="BW14" i="37"/>
  <c r="AT15" i="37"/>
  <c r="BB15" i="37"/>
  <c r="BJ15" i="37"/>
  <c r="BV15" i="37"/>
  <c r="AX17" i="37"/>
  <c r="BN17" i="37"/>
  <c r="BE18" i="37"/>
  <c r="AO18" i="37"/>
  <c r="CB18" i="37" s="1"/>
  <c r="BV19" i="37"/>
  <c r="BG20" i="37"/>
  <c r="BV21" i="37"/>
  <c r="AT22" i="37"/>
  <c r="BB22" i="37"/>
  <c r="BJ22" i="37"/>
  <c r="BV22" i="37"/>
  <c r="AS23" i="37"/>
  <c r="BA23" i="37"/>
  <c r="BI23" i="37"/>
  <c r="BU23" i="37"/>
  <c r="BH24" i="37"/>
  <c r="BP24" i="37"/>
  <c r="BH25" i="37"/>
  <c r="BE26" i="37"/>
  <c r="AO26" i="37"/>
  <c r="CB26" i="37" s="1"/>
  <c r="AO27" i="37"/>
  <c r="CB27" i="37" s="1"/>
  <c r="BH29" i="37"/>
  <c r="CB29" i="37"/>
  <c r="BW30" i="37"/>
  <c r="BH15" i="37"/>
  <c r="AZ21" i="37"/>
  <c r="BP22" i="37"/>
  <c r="BG5" i="37"/>
  <c r="AO7" i="37"/>
  <c r="CB7" i="37" s="1"/>
  <c r="BB9" i="37"/>
  <c r="BI15" i="37"/>
  <c r="BD19" i="37"/>
  <c r="BA22" i="37"/>
  <c r="BW8" i="37"/>
  <c r="BL9" i="37"/>
  <c r="AS10" i="37"/>
  <c r="BA10" i="37"/>
  <c r="BI10" i="37"/>
  <c r="BU10" i="37"/>
  <c r="AV14" i="37"/>
  <c r="BD14" i="37"/>
  <c r="BL14" i="37"/>
  <c r="BX14" i="37"/>
  <c r="AU15" i="37"/>
  <c r="BC15" i="37"/>
  <c r="BK15" i="37"/>
  <c r="BW15" i="37"/>
  <c r="BU16" i="37"/>
  <c r="BC19" i="37"/>
  <c r="BK19" i="37"/>
  <c r="BW19" i="37"/>
  <c r="BC22" i="37"/>
  <c r="BK22" i="37"/>
  <c r="AT23" i="37"/>
  <c r="BB23" i="37"/>
  <c r="BJ23" i="37"/>
  <c r="AS24" i="37"/>
  <c r="BU24" i="37"/>
  <c r="AS25" i="37"/>
  <c r="BA25" i="37"/>
  <c r="BI25" i="37"/>
  <c r="BL28" i="37"/>
  <c r="BX28" i="37"/>
  <c r="AS29" i="37"/>
  <c r="BA29" i="37"/>
  <c r="BU29" i="37"/>
  <c r="BG10" i="37"/>
  <c r="BI19" i="37"/>
  <c r="BU22" i="37"/>
  <c r="AX22" i="37"/>
  <c r="BG25" i="37"/>
  <c r="BA5" i="37"/>
  <c r="BI5" i="37"/>
  <c r="BH5" i="37"/>
  <c r="BH7" i="37"/>
  <c r="BH8" i="37"/>
  <c r="AW9" i="37"/>
  <c r="BM9" i="37"/>
  <c r="AO9" i="37"/>
  <c r="CB9" i="37" s="1"/>
  <c r="AT10" i="37"/>
  <c r="BB10" i="37"/>
  <c r="BJ10" i="37"/>
  <c r="BV10" i="37"/>
  <c r="AS11" i="37"/>
  <c r="BG12" i="37"/>
  <c r="BG13" i="37"/>
  <c r="AW14" i="37"/>
  <c r="BM14" i="37"/>
  <c r="AO14" i="37"/>
  <c r="CB14" i="37" s="1"/>
  <c r="AV15" i="37"/>
  <c r="BD15" i="37"/>
  <c r="BL15" i="37"/>
  <c r="BX15" i="37"/>
  <c r="AT16" i="37"/>
  <c r="BB16" i="37"/>
  <c r="BJ16" i="37"/>
  <c r="BV16" i="37"/>
  <c r="BH17" i="37"/>
  <c r="BX17" i="37"/>
  <c r="BG18" i="37"/>
  <c r="AV19" i="37"/>
  <c r="BL19" i="37"/>
  <c r="AS20" i="37"/>
  <c r="BX21" i="37"/>
  <c r="AV22" i="37"/>
  <c r="BD22" i="37"/>
  <c r="BL22" i="37"/>
  <c r="BX22" i="37"/>
  <c r="AU23" i="37"/>
  <c r="BC23" i="37"/>
  <c r="BK23" i="37"/>
  <c r="BW23" i="37"/>
  <c r="AT24" i="37"/>
  <c r="BB24" i="37"/>
  <c r="BJ24" i="37"/>
  <c r="BV24" i="37"/>
  <c r="AT25" i="37"/>
  <c r="BB25" i="37"/>
  <c r="BJ25" i="37"/>
  <c r="BG26" i="37"/>
  <c r="BW26" i="37"/>
  <c r="BG27" i="37"/>
  <c r="AO28" i="37"/>
  <c r="CB28" i="37" s="1"/>
  <c r="AT29" i="37"/>
  <c r="BB29" i="37"/>
  <c r="BJ29" i="37"/>
  <c r="BV29" i="37"/>
  <c r="BU30" i="37"/>
  <c r="BP32" i="37"/>
  <c r="BP21" i="37"/>
  <c r="BJ9" i="37"/>
  <c r="BG16" i="37"/>
  <c r="BI22" i="37"/>
  <c r="AS5" i="37"/>
  <c r="AV9" i="37"/>
  <c r="AT5" i="37"/>
  <c r="BB5" i="37"/>
  <c r="BJ5" i="37"/>
  <c r="BV5" i="37"/>
  <c r="BH6" i="37"/>
  <c r="AU5" i="37"/>
  <c r="BC5" i="37"/>
  <c r="BW5" i="37"/>
  <c r="BA6" i="37"/>
  <c r="BI6" i="37"/>
  <c r="BU6" i="37"/>
  <c r="BA7" i="37"/>
  <c r="BI7" i="37"/>
  <c r="BU7" i="37"/>
  <c r="BA8" i="37"/>
  <c r="BI8" i="37"/>
  <c r="BU8" i="37"/>
  <c r="AX9" i="37"/>
  <c r="BN9" i="37"/>
  <c r="AU10" i="37"/>
  <c r="BC10" i="37"/>
  <c r="BK10" i="37"/>
  <c r="BW10" i="37"/>
  <c r="BH13" i="37"/>
  <c r="AX14" i="37"/>
  <c r="BN14" i="37"/>
  <c r="AW15" i="37"/>
  <c r="BE15" i="37"/>
  <c r="BM15" i="37"/>
  <c r="AO15" i="37"/>
  <c r="CB15" i="37" s="1"/>
  <c r="BA17" i="37"/>
  <c r="BI17" i="37"/>
  <c r="BU17" i="37"/>
  <c r="AO19" i="37"/>
  <c r="CB19" i="37" s="1"/>
  <c r="AT20" i="37"/>
  <c r="AW21" i="37"/>
  <c r="BM21" i="37"/>
  <c r="AW22" i="37"/>
  <c r="BE22" i="37"/>
  <c r="BM22" i="37"/>
  <c r="AO22" i="37"/>
  <c r="CB22" i="37" s="1"/>
  <c r="AV23" i="37"/>
  <c r="BX23" i="37"/>
  <c r="AU24" i="37"/>
  <c r="BW24" i="37"/>
  <c r="AU25" i="37"/>
  <c r="BC25" i="37"/>
  <c r="BK25" i="37"/>
  <c r="BW25" i="37"/>
  <c r="AU29" i="37"/>
  <c r="BC29" i="37"/>
  <c r="BK29" i="37"/>
  <c r="BW29" i="37"/>
  <c r="AT30" i="37"/>
  <c r="BU31" i="37"/>
  <c r="BU32" i="37"/>
  <c r="BP9" i="37"/>
  <c r="AX15" i="37"/>
  <c r="BN15" i="37"/>
  <c r="AV16" i="37"/>
  <c r="AX19" i="37"/>
  <c r="BN19" i="37"/>
  <c r="AU20" i="37"/>
  <c r="BN22" i="37"/>
  <c r="AW23" i="37"/>
  <c r="BE23" i="37"/>
  <c r="BM23" i="37"/>
  <c r="AO23" i="37"/>
  <c r="CB23" i="37" s="1"/>
  <c r="AV24" i="37"/>
  <c r="AV25" i="37"/>
  <c r="BW28" i="37"/>
  <c r="AV29" i="37"/>
  <c r="BX29" i="37"/>
  <c r="BV31" i="37"/>
  <c r="BV32" i="37"/>
  <c r="BO16" i="37"/>
  <c r="BF25" i="37"/>
  <c r="BF7" i="37"/>
  <c r="AN24" i="37"/>
  <c r="AL24" i="37"/>
  <c r="AN8" i="37"/>
  <c r="AN19" i="37"/>
  <c r="CA19" i="37" s="1"/>
  <c r="AN30" i="37"/>
  <c r="CA30" i="37" s="1"/>
  <c r="AN10" i="37"/>
  <c r="CA10" i="37" s="1"/>
  <c r="AN11" i="37"/>
  <c r="CA11" i="37" s="1"/>
  <c r="AN14" i="37"/>
  <c r="CA14" i="37" s="1"/>
  <c r="AN5" i="37"/>
  <c r="CA5" i="37" s="1"/>
  <c r="AN16" i="37"/>
  <c r="AN20" i="37"/>
  <c r="CA20" i="37" s="1"/>
  <c r="AN12" i="37"/>
  <c r="CA12" i="37" s="1"/>
  <c r="AN7" i="37"/>
  <c r="CA7" i="37" s="1"/>
  <c r="CA48" i="37"/>
  <c r="AN29" i="37"/>
  <c r="CA29" i="37" s="1"/>
  <c r="AN23" i="37"/>
  <c r="CA23" i="37" s="1"/>
  <c r="CA24" i="37"/>
  <c r="AN28" i="37"/>
  <c r="CA28" i="37" s="1"/>
  <c r="AN26" i="37"/>
  <c r="AN9" i="37"/>
  <c r="CA9" i="37" s="1"/>
  <c r="AN13" i="37"/>
  <c r="CA13" i="37" s="1"/>
  <c r="AN18" i="37"/>
  <c r="CA18" i="37" s="1"/>
  <c r="AN21" i="37"/>
  <c r="CA21" i="37" s="1"/>
  <c r="AN31" i="37"/>
  <c r="CA31" i="37" s="1"/>
  <c r="AN22" i="37"/>
  <c r="CA22" i="37" s="1"/>
  <c r="AN15" i="37"/>
  <c r="CA15" i="37" s="1"/>
  <c r="AN6" i="37"/>
  <c r="CA6" i="37" s="1"/>
  <c r="AN27" i="37"/>
  <c r="CA27" i="37" s="1"/>
  <c r="CA40" i="37"/>
  <c r="AN25" i="37"/>
  <c r="CA25" i="37" s="1"/>
  <c r="AN32" i="37"/>
  <c r="CA32" i="37" s="1"/>
  <c r="BX12" i="37"/>
  <c r="BW27" i="37"/>
  <c r="BX33" i="37"/>
  <c r="BU5" i="37"/>
  <c r="BW7" i="37"/>
  <c r="BX18" i="37"/>
  <c r="BW20" i="37"/>
  <c r="BW21" i="37"/>
  <c r="BX27" i="37"/>
  <c r="BX31" i="37"/>
  <c r="BX25" i="37"/>
  <c r="BL21" i="37"/>
  <c r="AZ16" i="37"/>
  <c r="AL14" i="37"/>
  <c r="BY14" i="37" s="1"/>
  <c r="AL5" i="37"/>
  <c r="BY5" i="37" s="1"/>
  <c r="AL6" i="37"/>
  <c r="BY6" i="37" s="1"/>
  <c r="AM31" i="37"/>
  <c r="BZ31" i="37" s="1"/>
  <c r="AM14" i="37"/>
  <c r="BZ14" i="37" s="1"/>
  <c r="AM15" i="37"/>
  <c r="BZ15" i="37" s="1"/>
  <c r="AL20" i="37"/>
  <c r="BY20" i="37" s="1"/>
  <c r="AL27" i="37"/>
  <c r="BY27" i="37" s="1"/>
  <c r="AL11" i="37"/>
  <c r="BY11" i="37" s="1"/>
  <c r="AL25" i="37"/>
  <c r="BY25" i="37" s="1"/>
  <c r="AL32" i="37"/>
  <c r="BY32" i="37" s="1"/>
  <c r="BF10" i="37"/>
  <c r="BG21" i="37"/>
  <c r="AG10" i="37"/>
  <c r="BT10" i="37" s="1"/>
  <c r="AD24" i="37"/>
  <c r="BQ24" i="37" s="1"/>
  <c r="AE25" i="37"/>
  <c r="BR25" i="37" s="1"/>
  <c r="BH12" i="37"/>
  <c r="BF29" i="37"/>
  <c r="BF31" i="37"/>
  <c r="AG31" i="37"/>
  <c r="BT31" i="37" s="1"/>
  <c r="AF8" i="37"/>
  <c r="BS8" i="37" s="1"/>
  <c r="BF22" i="37"/>
  <c r="BF23" i="37"/>
  <c r="AM5" i="37"/>
  <c r="BZ5" i="37" s="1"/>
  <c r="AL23" i="37"/>
  <c r="BY23" i="37" s="1"/>
  <c r="AL26" i="37"/>
  <c r="BY26" i="37" s="1"/>
  <c r="AM28" i="37"/>
  <c r="BZ28" i="37" s="1"/>
  <c r="AL16" i="37"/>
  <c r="BY16" i="37" s="1"/>
  <c r="AM17" i="37"/>
  <c r="BZ17" i="37" s="1"/>
  <c r="AM23" i="37"/>
  <c r="BZ23" i="37" s="1"/>
  <c r="AM26" i="37"/>
  <c r="BZ26" i="37" s="1"/>
  <c r="AM27" i="37"/>
  <c r="BZ27" i="37" s="1"/>
  <c r="AL29" i="37"/>
  <c r="BY29" i="37" s="1"/>
  <c r="AM7" i="37"/>
  <c r="BZ7" i="37" s="1"/>
  <c r="AL9" i="37"/>
  <c r="BY9" i="37" s="1"/>
  <c r="AL10" i="37"/>
  <c r="BY10" i="37" s="1"/>
  <c r="AL13" i="37"/>
  <c r="BY13" i="37" s="1"/>
  <c r="AL8" i="37"/>
  <c r="BY8" i="37" s="1"/>
  <c r="AM9" i="37"/>
  <c r="BZ9" i="37" s="1"/>
  <c r="AM10" i="37"/>
  <c r="BZ10" i="37" s="1"/>
  <c r="AL12" i="37"/>
  <c r="BY12" i="37" s="1"/>
  <c r="AM13" i="37"/>
  <c r="BZ13" i="37" s="1"/>
  <c r="AM16" i="37"/>
  <c r="BZ16" i="37" s="1"/>
  <c r="AM29" i="37"/>
  <c r="BZ29" i="37" s="1"/>
  <c r="AL31" i="37"/>
  <c r="BY31" i="37" s="1"/>
  <c r="BY110" i="37"/>
  <c r="AL7" i="37"/>
  <c r="BY7" i="37" s="1"/>
  <c r="AL17" i="37"/>
  <c r="BY17" i="37" s="1"/>
  <c r="BB6" i="37"/>
  <c r="AM8" i="37"/>
  <c r="BZ8" i="37" s="1"/>
  <c r="AM12" i="37"/>
  <c r="BZ12" i="37" s="1"/>
  <c r="AL21" i="37"/>
  <c r="BY21" i="37" s="1"/>
  <c r="AM20" i="37"/>
  <c r="BZ20" i="37" s="1"/>
  <c r="AM6" i="37"/>
  <c r="BZ6" i="37" s="1"/>
  <c r="AL28" i="37"/>
  <c r="BY28" i="37" s="1"/>
  <c r="AL15" i="37"/>
  <c r="BY15" i="37" s="1"/>
  <c r="AL18" i="37"/>
  <c r="BY18" i="37" s="1"/>
  <c r="AL19" i="37"/>
  <c r="BY19" i="37" s="1"/>
  <c r="AM21" i="37"/>
  <c r="BZ21" i="37" s="1"/>
  <c r="AL22" i="37"/>
  <c r="BY22" i="37" s="1"/>
  <c r="AL30" i="37"/>
  <c r="BY30" i="37" s="1"/>
  <c r="AM32" i="37"/>
  <c r="BZ32" i="37" s="1"/>
  <c r="AL33" i="37"/>
  <c r="BY33" i="37" s="1"/>
  <c r="AM11" i="37"/>
  <c r="BZ11" i="37" s="1"/>
  <c r="AM18" i="37"/>
  <c r="BZ18" i="37" s="1"/>
  <c r="AM19" i="37"/>
  <c r="BZ19" i="37" s="1"/>
  <c r="AM22" i="37"/>
  <c r="BZ22" i="37" s="1"/>
  <c r="AM24" i="37"/>
  <c r="BZ24" i="37" s="1"/>
  <c r="AM30" i="37"/>
  <c r="BZ30" i="37" s="1"/>
  <c r="AE15" i="37"/>
  <c r="AG5" i="37"/>
  <c r="BT5" i="37" s="1"/>
  <c r="AG18" i="37"/>
  <c r="BT18" i="37" s="1"/>
  <c r="AD30" i="37"/>
  <c r="BQ30" i="37" s="1"/>
  <c r="AE32" i="37"/>
  <c r="BR32" i="37" s="1"/>
  <c r="AF12" i="37"/>
  <c r="BS12" i="37" s="1"/>
  <c r="AF14" i="37"/>
  <c r="BS14" i="37" s="1"/>
  <c r="AE31" i="37"/>
  <c r="BR31" i="37" s="1"/>
  <c r="AG28" i="37"/>
  <c r="BT28" i="37" s="1"/>
  <c r="AF33" i="37"/>
  <c r="BS33" i="37" s="1"/>
  <c r="AG25" i="37"/>
  <c r="BT25" i="37" s="1"/>
  <c r="AD16" i="37"/>
  <c r="BQ16" i="37" s="1"/>
  <c r="AD22" i="37"/>
  <c r="BQ22" i="37" s="1"/>
  <c r="AF11" i="37"/>
  <c r="AG24" i="37"/>
  <c r="BT24" i="37" s="1"/>
  <c r="AD9" i="37"/>
  <c r="BQ9" i="37" s="1"/>
  <c r="AE6" i="37"/>
  <c r="AE7" i="37"/>
  <c r="BR7" i="37" s="1"/>
  <c r="AE9" i="37"/>
  <c r="BR9" i="37" s="1"/>
  <c r="AD13" i="37"/>
  <c r="BQ13" i="37" s="1"/>
  <c r="AG15" i="37"/>
  <c r="BT15" i="37" s="1"/>
  <c r="AF16" i="37"/>
  <c r="BS16" i="37" s="1"/>
  <c r="AD19" i="37"/>
  <c r="BQ19" i="37" s="1"/>
  <c r="AE20" i="37"/>
  <c r="BR20" i="37" s="1"/>
  <c r="AF22" i="37"/>
  <c r="BS22" i="37" s="1"/>
  <c r="AE23" i="37"/>
  <c r="BR23" i="37" s="1"/>
  <c r="AF24" i="37"/>
  <c r="BS24" i="37" s="1"/>
  <c r="AD27" i="37"/>
  <c r="BQ27" i="37" s="1"/>
  <c r="AD32" i="37"/>
  <c r="BQ32" i="37" s="1"/>
  <c r="AG8" i="37"/>
  <c r="BT8" i="37" s="1"/>
  <c r="AD20" i="37"/>
  <c r="BQ20" i="37" s="1"/>
  <c r="AD23" i="37"/>
  <c r="BQ23" i="37" s="1"/>
  <c r="AF6" i="37"/>
  <c r="BS6" i="37" s="1"/>
  <c r="AF9" i="37"/>
  <c r="BS9" i="37" s="1"/>
  <c r="AE13" i="37"/>
  <c r="BR13" i="37" s="1"/>
  <c r="AG16" i="37"/>
  <c r="BT16" i="37" s="1"/>
  <c r="AD17" i="37"/>
  <c r="BQ17" i="37" s="1"/>
  <c r="AF19" i="37"/>
  <c r="BS19" i="37" s="1"/>
  <c r="AF20" i="37"/>
  <c r="BS20" i="37" s="1"/>
  <c r="AG22" i="37"/>
  <c r="BT22" i="37" s="1"/>
  <c r="AF23" i="37"/>
  <c r="BS23" i="37" s="1"/>
  <c r="AE27" i="37"/>
  <c r="AE24" i="37"/>
  <c r="BR24" i="37" s="1"/>
  <c r="AF7" i="37"/>
  <c r="BS7" i="37" s="1"/>
  <c r="AG6" i="37"/>
  <c r="BT6" i="37" s="1"/>
  <c r="AG7" i="37"/>
  <c r="BT7" i="37" s="1"/>
  <c r="AG9" i="37"/>
  <c r="BT9" i="37" s="1"/>
  <c r="AF13" i="37"/>
  <c r="BS13" i="37" s="1"/>
  <c r="AE17" i="37"/>
  <c r="BR17" i="37" s="1"/>
  <c r="AG19" i="37"/>
  <c r="BT19" i="37" s="1"/>
  <c r="AG20" i="37"/>
  <c r="BT20" i="37" s="1"/>
  <c r="AD21" i="37"/>
  <c r="BQ21" i="37" s="1"/>
  <c r="AG23" i="37"/>
  <c r="BT23" i="37" s="1"/>
  <c r="AD26" i="37"/>
  <c r="BQ26" i="37" s="1"/>
  <c r="AF27" i="37"/>
  <c r="BS27" i="37" s="1"/>
  <c r="AF32" i="37"/>
  <c r="BS32" i="37" s="1"/>
  <c r="AD7" i="37"/>
  <c r="BQ7" i="37" s="1"/>
  <c r="AG11" i="37"/>
  <c r="BT11" i="37" s="1"/>
  <c r="AG12" i="37"/>
  <c r="BT12" i="37" s="1"/>
  <c r="AF15" i="37"/>
  <c r="BS15" i="37" s="1"/>
  <c r="AD5" i="37"/>
  <c r="BQ5" i="37" s="1"/>
  <c r="BR6" i="37"/>
  <c r="AD10" i="37"/>
  <c r="BQ10" i="37" s="1"/>
  <c r="AG13" i="37"/>
  <c r="BT13" i="37" s="1"/>
  <c r="AF17" i="37"/>
  <c r="BS17" i="37" s="1"/>
  <c r="AT19" i="37"/>
  <c r="AF21" i="37"/>
  <c r="BS21" i="37" s="1"/>
  <c r="AD25" i="37"/>
  <c r="BQ25" i="37" s="1"/>
  <c r="AE26" i="37"/>
  <c r="BR26" i="37" s="1"/>
  <c r="AG27" i="37"/>
  <c r="BT27" i="37" s="1"/>
  <c r="AD28" i="37"/>
  <c r="BQ28" i="37" s="1"/>
  <c r="AD29" i="37"/>
  <c r="BQ29" i="37" s="1"/>
  <c r="AE30" i="37"/>
  <c r="BR30" i="37" s="1"/>
  <c r="AD31" i="37"/>
  <c r="BQ31" i="37" s="1"/>
  <c r="AG32" i="37"/>
  <c r="BT32" i="37" s="1"/>
  <c r="AD6" i="37"/>
  <c r="BQ6" i="37" s="1"/>
  <c r="AG14" i="37"/>
  <c r="BT14" i="37" s="1"/>
  <c r="AE16" i="37"/>
  <c r="BR16" i="37" s="1"/>
  <c r="AE5" i="37"/>
  <c r="BR5" i="37" s="1"/>
  <c r="AD8" i="37"/>
  <c r="BQ8" i="37" s="1"/>
  <c r="AE10" i="37"/>
  <c r="BR10" i="37" s="1"/>
  <c r="AD11" i="37"/>
  <c r="BQ11" i="37" s="1"/>
  <c r="AD12" i="37"/>
  <c r="BQ12" i="37" s="1"/>
  <c r="AD14" i="37"/>
  <c r="BQ14" i="37" s="1"/>
  <c r="AG17" i="37"/>
  <c r="BT17" i="37" s="1"/>
  <c r="AD18" i="37"/>
  <c r="BQ18" i="37" s="1"/>
  <c r="AG21" i="37"/>
  <c r="BT21" i="37" s="1"/>
  <c r="AF26" i="37"/>
  <c r="BS26" i="37" s="1"/>
  <c r="AE28" i="37"/>
  <c r="BR28" i="37" s="1"/>
  <c r="AF29" i="37"/>
  <c r="BS29" i="37" s="1"/>
  <c r="AF30" i="37"/>
  <c r="BS30" i="37" s="1"/>
  <c r="AE22" i="37"/>
  <c r="BR22" i="37" s="1"/>
  <c r="AF5" i="37"/>
  <c r="BS5" i="37" s="1"/>
  <c r="AE8" i="37"/>
  <c r="BR8" i="37" s="1"/>
  <c r="AF10" i="37"/>
  <c r="BS10" i="37" s="1"/>
  <c r="AE11" i="37"/>
  <c r="BR11" i="37" s="1"/>
  <c r="AE12" i="37"/>
  <c r="BR12" i="37" s="1"/>
  <c r="AE14" i="37"/>
  <c r="BR14" i="37" s="1"/>
  <c r="AD15" i="37"/>
  <c r="BQ15" i="37" s="1"/>
  <c r="AF18" i="37"/>
  <c r="BS18" i="37" s="1"/>
  <c r="AF25" i="37"/>
  <c r="BS25" i="37" s="1"/>
  <c r="AG26" i="37"/>
  <c r="BT26" i="37" s="1"/>
  <c r="AF28" i="37"/>
  <c r="BS28" i="37" s="1"/>
  <c r="AG29" i="37"/>
  <c r="BT29" i="37" s="1"/>
  <c r="AG30" i="37"/>
  <c r="BT30" i="37" s="1"/>
  <c r="AF31" i="37"/>
  <c r="BS31" i="37" s="1"/>
  <c r="AD33" i="37"/>
  <c r="BQ33" i="37" s="1"/>
  <c r="BR15" i="37"/>
  <c r="BR27" i="37"/>
  <c r="BS11" i="37"/>
  <c r="BP13" i="37"/>
  <c r="BC8" i="37"/>
  <c r="BK8" i="37"/>
  <c r="CA8" i="37"/>
  <c r="AS16" i="37"/>
  <c r="BA16" i="37"/>
  <c r="BH16" i="37"/>
  <c r="BL23" i="37"/>
  <c r="BD23" i="37"/>
  <c r="BP23" i="37"/>
  <c r="AZ24" i="37"/>
  <c r="BX24" i="37"/>
  <c r="AY27" i="37"/>
  <c r="BG30" i="37"/>
  <c r="BR44" i="37"/>
  <c r="AE19" i="37"/>
  <c r="BR19" i="37" s="1"/>
  <c r="AE29" i="37"/>
  <c r="BR29" i="37" s="1"/>
  <c r="BZ66" i="37"/>
  <c r="AM25" i="37"/>
  <c r="BZ25" i="37" s="1"/>
  <c r="AZ5" i="37"/>
  <c r="BP5" i="37"/>
  <c r="BX5" i="37"/>
  <c r="CA16" i="37"/>
  <c r="BB18" i="37"/>
  <c r="AT21" i="37"/>
  <c r="BR61" i="37"/>
  <c r="AE21" i="37"/>
  <c r="BR21" i="37" s="1"/>
  <c r="CB120" i="37"/>
  <c r="AO21" i="37"/>
  <c r="CB21" i="37" s="1"/>
  <c r="AZ13" i="37"/>
  <c r="BX13" i="37"/>
  <c r="AS22" i="37"/>
  <c r="BG22" i="37"/>
  <c r="AZ23" i="37"/>
  <c r="BC27" i="37"/>
  <c r="BK27" i="37"/>
  <c r="AZ32" i="37"/>
  <c r="BZ36" i="37"/>
  <c r="AY8" i="37"/>
  <c r="BO8" i="37"/>
  <c r="BF15" i="37"/>
  <c r="BC16" i="37"/>
  <c r="BO27" i="37"/>
  <c r="BD5" i="37"/>
  <c r="BL5" i="37"/>
  <c r="BX9" i="37"/>
  <c r="AT11" i="37"/>
  <c r="AY12" i="37"/>
  <c r="BO12" i="37"/>
  <c r="BW12" i="37"/>
  <c r="BD13" i="37"/>
  <c r="BL13" i="37"/>
  <c r="BI16" i="37"/>
  <c r="BE21" i="37"/>
  <c r="AW27" i="37"/>
  <c r="BM27" i="37"/>
  <c r="BU27" i="37"/>
  <c r="CA100" i="37"/>
  <c r="AN33" i="37"/>
  <c r="CA33" i="37" s="1"/>
  <c r="AN17" i="37"/>
  <c r="CA17" i="37" s="1"/>
  <c r="BF11" i="37"/>
  <c r="AZ9" i="37"/>
  <c r="BJ6" i="37"/>
  <c r="AY7" i="37"/>
  <c r="BG7" i="37"/>
  <c r="BO7" i="37"/>
  <c r="AV8" i="37"/>
  <c r="AS9" i="37"/>
  <c r="BA9" i="37"/>
  <c r="BI9" i="37"/>
  <c r="AU11" i="37"/>
  <c r="AZ12" i="37"/>
  <c r="BP12" i="37"/>
  <c r="BB14" i="37"/>
  <c r="BJ14" i="37"/>
  <c r="BW16" i="37"/>
  <c r="BH18" i="37"/>
  <c r="BU18" i="37"/>
  <c r="BM18" i="37"/>
  <c r="AW18" i="37"/>
  <c r="BK18" i="37"/>
  <c r="BC18" i="37"/>
  <c r="BO18" i="37"/>
  <c r="AS21" i="37"/>
  <c r="AV27" i="37"/>
  <c r="BJ27" i="37"/>
  <c r="BB27" i="37"/>
  <c r="BH27" i="37"/>
  <c r="AU30" i="37"/>
  <c r="AS30" i="37"/>
  <c r="BD32" i="37"/>
  <c r="BL32" i="37"/>
  <c r="CB32" i="37"/>
  <c r="BR51" i="37"/>
  <c r="AE18" i="37"/>
  <c r="BR18" i="37" s="1"/>
  <c r="AW5" i="37"/>
  <c r="BM5" i="37"/>
  <c r="BG15" i="37"/>
  <c r="AU16" i="37"/>
  <c r="AX18" i="37"/>
  <c r="BN18" i="37"/>
  <c r="BU19" i="37"/>
  <c r="BM19" i="37"/>
  <c r="AW19" i="37"/>
  <c r="BJ19" i="37"/>
  <c r="BB19" i="37"/>
  <c r="BH19" i="37"/>
  <c r="BO19" i="37"/>
  <c r="BP19" i="37"/>
  <c r="BM20" i="37"/>
  <c r="BU20" i="37"/>
  <c r="BB21" i="37"/>
  <c r="BJ21" i="37"/>
  <c r="BO22" i="37"/>
  <c r="BA24" i="37"/>
  <c r="BI24" i="37"/>
  <c r="BY24" i="37"/>
  <c r="BC26" i="37"/>
  <c r="BK26" i="37"/>
  <c r="CA26" i="37"/>
  <c r="BP27" i="37"/>
  <c r="BM28" i="37"/>
  <c r="BU28" i="37"/>
  <c r="BO30" i="37"/>
  <c r="BL31" i="37"/>
  <c r="CB31" i="37"/>
  <c r="BX32" i="37"/>
  <c r="BA32" i="37"/>
  <c r="BI32" i="37"/>
  <c r="AZ17" i="37"/>
  <c r="BP17" i="37"/>
  <c r="AY20" i="37"/>
  <c r="BO20" i="37"/>
  <c r="AV21" i="37"/>
  <c r="BD21" i="37"/>
  <c r="BC24" i="37"/>
  <c r="BK24" i="37"/>
  <c r="AZ25" i="37"/>
  <c r="BP25" i="37"/>
  <c r="BM26" i="37"/>
  <c r="BU26" i="37"/>
  <c r="BO28" i="37"/>
  <c r="BD29" i="37"/>
  <c r="BL29" i="37"/>
  <c r="BC32" i="37"/>
  <c r="BK32" i="37"/>
  <c r="AM33" i="37"/>
  <c r="BZ33" i="37" s="1"/>
  <c r="BZ34" i="37"/>
  <c r="AY26" i="37"/>
  <c r="BO26" i="37"/>
  <c r="AZ31" i="37"/>
  <c r="BP31" i="37"/>
  <c r="AZ18" i="37"/>
  <c r="BP18" i="37"/>
  <c r="AY21" i="37"/>
  <c r="BO21" i="37"/>
  <c r="AE33" i="37"/>
  <c r="BR33" i="37" s="1"/>
  <c r="BD33" i="37"/>
  <c r="BL33" i="37"/>
  <c r="AG33" i="37"/>
  <c r="BT33" i="37" s="1"/>
  <c r="AO33" i="37"/>
  <c r="CB33" i="37" s="1"/>
  <c r="BP33" i="37"/>
  <c r="C6" i="35"/>
  <c r="AE22" i="35" l="1"/>
  <c r="C11" i="35" s="1"/>
  <c r="AE20" i="35"/>
  <c r="AE23" i="35"/>
  <c r="C23" i="35" s="1"/>
  <c r="C22" i="35" l="1"/>
  <c r="C21" i="35"/>
  <c r="C18" i="35"/>
  <c r="C19" i="35"/>
  <c r="C10" i="35"/>
  <c r="C9" i="35"/>
  <c r="C16" i="35"/>
  <c r="C17" i="35"/>
  <c r="C12" i="35"/>
  <c r="C20" i="35"/>
  <c r="C15" i="35"/>
  <c r="J5" i="35"/>
  <c r="Z5" i="35"/>
  <c r="C5" i="35" l="1"/>
  <c r="B2" i="33" l="1"/>
  <c r="BX34" i="7" l="1"/>
  <c r="BX35" i="7"/>
  <c r="BX36" i="7"/>
  <c r="BX37" i="7"/>
  <c r="BX38" i="7"/>
  <c r="BX39" i="7"/>
  <c r="BX40" i="7"/>
  <c r="BX41" i="7"/>
  <c r="BX42" i="7"/>
  <c r="BX43" i="7"/>
  <c r="BX44" i="7"/>
  <c r="BX45" i="7"/>
  <c r="BX46" i="7"/>
  <c r="BX47" i="7"/>
  <c r="BX48" i="7"/>
  <c r="BX49" i="7"/>
  <c r="BX50" i="7"/>
  <c r="BX51" i="7"/>
  <c r="BX52" i="7"/>
  <c r="BX53" i="7"/>
  <c r="BX54" i="7"/>
  <c r="BX55" i="7"/>
  <c r="BX56" i="7"/>
  <c r="BX57" i="7"/>
  <c r="BX58" i="7"/>
  <c r="BX59" i="7"/>
  <c r="BX60" i="7"/>
  <c r="BX61" i="7"/>
  <c r="BX62" i="7"/>
  <c r="BX63" i="7"/>
  <c r="BX64" i="7"/>
  <c r="BX65" i="7"/>
  <c r="BX66" i="7"/>
  <c r="BX67" i="7"/>
  <c r="BX68" i="7"/>
  <c r="BX69" i="7"/>
  <c r="BX70" i="7"/>
  <c r="BX71" i="7"/>
  <c r="BX72" i="7"/>
  <c r="BX73" i="7"/>
  <c r="BX74" i="7"/>
  <c r="BX75" i="7"/>
  <c r="BX76" i="7"/>
  <c r="BX77" i="7"/>
  <c r="BX78" i="7"/>
  <c r="BX79" i="7"/>
  <c r="BX80" i="7"/>
  <c r="BX81" i="7"/>
  <c r="BX82" i="7"/>
  <c r="BX83" i="7"/>
  <c r="BX84" i="7"/>
  <c r="BX85" i="7"/>
  <c r="BX86" i="7"/>
  <c r="BX87" i="7"/>
  <c r="BX88" i="7"/>
  <c r="BX89" i="7"/>
  <c r="BX90" i="7"/>
  <c r="BX91" i="7"/>
  <c r="BX92" i="7"/>
  <c r="BX93" i="7"/>
  <c r="BX94" i="7"/>
  <c r="BX95" i="7"/>
  <c r="BX96" i="7"/>
  <c r="BX97" i="7"/>
  <c r="BX98" i="7"/>
  <c r="BX99" i="7"/>
  <c r="BX100" i="7"/>
  <c r="BX101" i="7"/>
  <c r="BX102" i="7"/>
  <c r="BX103" i="7"/>
  <c r="BX104" i="7"/>
  <c r="BX105" i="7"/>
  <c r="BX106" i="7"/>
  <c r="BX107" i="7"/>
  <c r="BX108" i="7"/>
  <c r="BX109" i="7"/>
  <c r="BX110" i="7"/>
  <c r="BX111" i="7"/>
  <c r="BX112" i="7"/>
  <c r="BX113" i="7"/>
  <c r="BX114" i="7"/>
  <c r="BX115" i="7"/>
  <c r="BX116" i="7"/>
  <c r="BX117" i="7"/>
  <c r="BX118" i="7"/>
  <c r="BX119" i="7"/>
  <c r="BX120" i="7"/>
  <c r="BX121" i="7"/>
  <c r="BX122" i="7"/>
  <c r="BX123" i="7"/>
  <c r="BX124" i="7"/>
  <c r="BX125" i="7"/>
  <c r="BX126" i="7"/>
  <c r="BX127" i="7"/>
  <c r="BX128" i="7"/>
  <c r="BX129" i="7"/>
  <c r="BX130" i="7"/>
  <c r="BX131" i="7"/>
  <c r="BX132" i="7"/>
  <c r="BX133" i="7"/>
  <c r="BX134" i="7"/>
  <c r="BX135" i="7"/>
  <c r="BX136" i="7"/>
  <c r="BX137" i="7"/>
  <c r="BX138" i="7"/>
  <c r="BX139" i="7"/>
  <c r="BX140" i="7"/>
  <c r="BX141" i="7"/>
  <c r="BX142" i="7"/>
  <c r="BX143" i="7"/>
  <c r="BX144" i="7"/>
  <c r="BX145" i="7"/>
  <c r="BX146" i="7"/>
  <c r="BX147" i="7"/>
  <c r="BX148" i="7"/>
  <c r="BX149" i="7"/>
  <c r="BX150" i="7"/>
  <c r="BX151" i="7"/>
  <c r="BX152" i="7"/>
  <c r="BX153" i="7"/>
  <c r="BX154" i="7"/>
  <c r="BX155" i="7"/>
  <c r="BX156" i="7"/>
  <c r="BX157" i="7"/>
  <c r="BX158" i="7"/>
  <c r="BX159" i="7"/>
  <c r="BX160" i="7"/>
  <c r="BX161" i="7"/>
  <c r="BX162" i="7"/>
  <c r="BX163" i="7"/>
  <c r="BX164" i="7"/>
  <c r="BX165" i="7"/>
  <c r="BX166" i="7"/>
  <c r="BX167" i="7"/>
  <c r="BX168" i="7"/>
  <c r="BX169" i="7"/>
  <c r="BX170" i="7"/>
  <c r="BX171" i="7"/>
  <c r="BX172" i="7"/>
  <c r="BX173" i="7"/>
  <c r="BX174" i="7"/>
  <c r="BX175" i="7"/>
  <c r="BX176" i="7"/>
  <c r="BX177" i="7"/>
  <c r="BX178" i="7"/>
  <c r="BX179" i="7"/>
  <c r="BX180" i="7"/>
  <c r="BX181" i="7"/>
  <c r="BX182" i="7"/>
  <c r="BX183" i="7"/>
  <c r="BU34" i="7"/>
  <c r="BV34" i="7"/>
  <c r="BW34" i="7"/>
  <c r="BU35" i="7"/>
  <c r="BV35" i="7"/>
  <c r="BW35" i="7"/>
  <c r="BU36" i="7"/>
  <c r="BV36" i="7"/>
  <c r="BW36" i="7"/>
  <c r="BU37" i="7"/>
  <c r="BV37" i="7"/>
  <c r="BW37" i="7"/>
  <c r="BU38" i="7"/>
  <c r="BV38" i="7"/>
  <c r="BW38" i="7"/>
  <c r="BU39" i="7"/>
  <c r="BV39" i="7"/>
  <c r="BW39" i="7"/>
  <c r="BU40" i="7"/>
  <c r="BV40" i="7"/>
  <c r="BW40" i="7"/>
  <c r="BU41" i="7"/>
  <c r="BV41" i="7"/>
  <c r="BW41" i="7"/>
  <c r="BU42" i="7"/>
  <c r="BV42" i="7"/>
  <c r="BW42" i="7"/>
  <c r="BU43" i="7"/>
  <c r="BV43" i="7"/>
  <c r="BW43" i="7"/>
  <c r="BU44" i="7"/>
  <c r="BV44" i="7"/>
  <c r="BW44" i="7"/>
  <c r="BU45" i="7"/>
  <c r="BV45" i="7"/>
  <c r="BW45" i="7"/>
  <c r="BU46" i="7"/>
  <c r="BV46" i="7"/>
  <c r="BW46" i="7"/>
  <c r="BU47" i="7"/>
  <c r="BV47" i="7"/>
  <c r="BW47" i="7"/>
  <c r="BU48" i="7"/>
  <c r="BV48" i="7"/>
  <c r="BW48" i="7"/>
  <c r="BU49" i="7"/>
  <c r="BV49" i="7"/>
  <c r="BW49" i="7"/>
  <c r="BU50" i="7"/>
  <c r="BV50" i="7"/>
  <c r="BW50" i="7"/>
  <c r="BU51" i="7"/>
  <c r="BV51" i="7"/>
  <c r="BW51" i="7"/>
  <c r="BU52" i="7"/>
  <c r="BV52" i="7"/>
  <c r="BW52" i="7"/>
  <c r="BU53" i="7"/>
  <c r="BV53" i="7"/>
  <c r="BW53" i="7"/>
  <c r="BU54" i="7"/>
  <c r="BV54" i="7"/>
  <c r="BW54" i="7"/>
  <c r="BU55" i="7"/>
  <c r="BV55" i="7"/>
  <c r="BW55" i="7"/>
  <c r="BU56" i="7"/>
  <c r="BV56" i="7"/>
  <c r="BW56" i="7"/>
  <c r="BU57" i="7"/>
  <c r="BV57" i="7"/>
  <c r="BW57" i="7"/>
  <c r="BU58" i="7"/>
  <c r="BV58" i="7"/>
  <c r="BW58" i="7"/>
  <c r="BU59" i="7"/>
  <c r="BV59" i="7"/>
  <c r="BW59" i="7"/>
  <c r="BU60" i="7"/>
  <c r="BV60" i="7"/>
  <c r="BW60" i="7"/>
  <c r="BU61" i="7"/>
  <c r="BV61" i="7"/>
  <c r="BW61" i="7"/>
  <c r="BU62" i="7"/>
  <c r="BV62" i="7"/>
  <c r="BW62" i="7"/>
  <c r="BU63" i="7"/>
  <c r="BV63" i="7"/>
  <c r="BW63" i="7"/>
  <c r="BU64" i="7"/>
  <c r="BV64" i="7"/>
  <c r="BW64" i="7"/>
  <c r="BU65" i="7"/>
  <c r="BV65" i="7"/>
  <c r="BW65" i="7"/>
  <c r="BU66" i="7"/>
  <c r="BV66" i="7"/>
  <c r="BW66" i="7"/>
  <c r="BU67" i="7"/>
  <c r="BV67" i="7"/>
  <c r="BW67" i="7"/>
  <c r="BU68" i="7"/>
  <c r="BV68" i="7"/>
  <c r="BW68" i="7"/>
  <c r="BU69" i="7"/>
  <c r="BV69" i="7"/>
  <c r="BW69" i="7"/>
  <c r="BU70" i="7"/>
  <c r="BV70" i="7"/>
  <c r="BW70" i="7"/>
  <c r="BU71" i="7"/>
  <c r="BV71" i="7"/>
  <c r="BW71" i="7"/>
  <c r="BU72" i="7"/>
  <c r="BV72" i="7"/>
  <c r="BW72" i="7"/>
  <c r="BU73" i="7"/>
  <c r="BV73" i="7"/>
  <c r="BW73" i="7"/>
  <c r="BU74" i="7"/>
  <c r="BV74" i="7"/>
  <c r="BW74" i="7"/>
  <c r="BU75" i="7"/>
  <c r="BV75" i="7"/>
  <c r="BW75" i="7"/>
  <c r="BU76" i="7"/>
  <c r="BV76" i="7"/>
  <c r="BW76" i="7"/>
  <c r="BU77" i="7"/>
  <c r="BV77" i="7"/>
  <c r="BW77" i="7"/>
  <c r="BU78" i="7"/>
  <c r="BV78" i="7"/>
  <c r="BW78" i="7"/>
  <c r="BU79" i="7"/>
  <c r="BV79" i="7"/>
  <c r="BW79" i="7"/>
  <c r="BU80" i="7"/>
  <c r="BV80" i="7"/>
  <c r="BW80" i="7"/>
  <c r="BU81" i="7"/>
  <c r="BV81" i="7"/>
  <c r="BW81" i="7"/>
  <c r="BU82" i="7"/>
  <c r="BV82" i="7"/>
  <c r="BW82" i="7"/>
  <c r="BU83" i="7"/>
  <c r="BV83" i="7"/>
  <c r="BW83" i="7"/>
  <c r="BU84" i="7"/>
  <c r="BV84" i="7"/>
  <c r="BW84" i="7"/>
  <c r="BU85" i="7"/>
  <c r="BV85" i="7"/>
  <c r="BW85" i="7"/>
  <c r="BU86" i="7"/>
  <c r="BV86" i="7"/>
  <c r="BW86" i="7"/>
  <c r="BU87" i="7"/>
  <c r="BV87" i="7"/>
  <c r="BW87" i="7"/>
  <c r="BU88" i="7"/>
  <c r="BV88" i="7"/>
  <c r="BW88" i="7"/>
  <c r="BU89" i="7"/>
  <c r="BV89" i="7"/>
  <c r="BW89" i="7"/>
  <c r="BU90" i="7"/>
  <c r="BV90" i="7"/>
  <c r="BW90" i="7"/>
  <c r="BU91" i="7"/>
  <c r="BV91" i="7"/>
  <c r="BW91" i="7"/>
  <c r="BU92" i="7"/>
  <c r="BV92" i="7"/>
  <c r="BW92" i="7"/>
  <c r="BU93" i="7"/>
  <c r="BV93" i="7"/>
  <c r="BW93" i="7"/>
  <c r="BU94" i="7"/>
  <c r="BV94" i="7"/>
  <c r="BW94" i="7"/>
  <c r="BU95" i="7"/>
  <c r="BV95" i="7"/>
  <c r="BW95" i="7"/>
  <c r="BU96" i="7"/>
  <c r="BV96" i="7"/>
  <c r="BW96" i="7"/>
  <c r="BU97" i="7"/>
  <c r="BV97" i="7"/>
  <c r="BW97" i="7"/>
  <c r="BU98" i="7"/>
  <c r="BV98" i="7"/>
  <c r="BW98" i="7"/>
  <c r="BU99" i="7"/>
  <c r="BV99" i="7"/>
  <c r="BW99" i="7"/>
  <c r="BU100" i="7"/>
  <c r="BV100" i="7"/>
  <c r="BW100" i="7"/>
  <c r="BU101" i="7"/>
  <c r="BV101" i="7"/>
  <c r="BW101" i="7"/>
  <c r="BU102" i="7"/>
  <c r="BV102" i="7"/>
  <c r="BW102" i="7"/>
  <c r="BU103" i="7"/>
  <c r="BV103" i="7"/>
  <c r="BW103" i="7"/>
  <c r="BU104" i="7"/>
  <c r="BV104" i="7"/>
  <c r="BW104" i="7"/>
  <c r="BU105" i="7"/>
  <c r="BV105" i="7"/>
  <c r="BW105" i="7"/>
  <c r="BU106" i="7"/>
  <c r="BV106" i="7"/>
  <c r="BW106" i="7"/>
  <c r="BU107" i="7"/>
  <c r="BV107" i="7"/>
  <c r="BW107" i="7"/>
  <c r="BU108" i="7"/>
  <c r="BV108" i="7"/>
  <c r="BW108" i="7"/>
  <c r="BU109" i="7"/>
  <c r="BV109" i="7"/>
  <c r="BW109" i="7"/>
  <c r="BU110" i="7"/>
  <c r="BV110" i="7"/>
  <c r="BW110" i="7"/>
  <c r="BU111" i="7"/>
  <c r="BV111" i="7"/>
  <c r="BW111" i="7"/>
  <c r="BU112" i="7"/>
  <c r="BV112" i="7"/>
  <c r="BW112" i="7"/>
  <c r="BU113" i="7"/>
  <c r="BV113" i="7"/>
  <c r="BW113" i="7"/>
  <c r="BU114" i="7"/>
  <c r="BV114" i="7"/>
  <c r="BW114" i="7"/>
  <c r="BU115" i="7"/>
  <c r="BV115" i="7"/>
  <c r="BW115" i="7"/>
  <c r="BU116" i="7"/>
  <c r="BV116" i="7"/>
  <c r="BW116" i="7"/>
  <c r="BU117" i="7"/>
  <c r="BV117" i="7"/>
  <c r="BW117" i="7"/>
  <c r="BU118" i="7"/>
  <c r="BV118" i="7"/>
  <c r="BW118" i="7"/>
  <c r="BU119" i="7"/>
  <c r="BV119" i="7"/>
  <c r="BW119" i="7"/>
  <c r="BU120" i="7"/>
  <c r="BV120" i="7"/>
  <c r="BW120" i="7"/>
  <c r="BU121" i="7"/>
  <c r="BV121" i="7"/>
  <c r="BW121" i="7"/>
  <c r="BU122" i="7"/>
  <c r="BV122" i="7"/>
  <c r="BW122" i="7"/>
  <c r="BU123" i="7"/>
  <c r="BV123" i="7"/>
  <c r="BW123" i="7"/>
  <c r="BU124" i="7"/>
  <c r="BV124" i="7"/>
  <c r="BW124" i="7"/>
  <c r="BU125" i="7"/>
  <c r="BV125" i="7"/>
  <c r="BW125" i="7"/>
  <c r="BU126" i="7"/>
  <c r="BV126" i="7"/>
  <c r="BW126" i="7"/>
  <c r="BU127" i="7"/>
  <c r="BV127" i="7"/>
  <c r="BW127" i="7"/>
  <c r="BU128" i="7"/>
  <c r="BV128" i="7"/>
  <c r="BW128" i="7"/>
  <c r="BU129" i="7"/>
  <c r="BV129" i="7"/>
  <c r="BW129" i="7"/>
  <c r="BU130" i="7"/>
  <c r="BV130" i="7"/>
  <c r="BW130" i="7"/>
  <c r="BU131" i="7"/>
  <c r="BV131" i="7"/>
  <c r="BW131" i="7"/>
  <c r="BU132" i="7"/>
  <c r="BV132" i="7"/>
  <c r="BW132" i="7"/>
  <c r="BU133" i="7"/>
  <c r="BV133" i="7"/>
  <c r="BW133" i="7"/>
  <c r="BU134" i="7"/>
  <c r="BV134" i="7"/>
  <c r="BW134" i="7"/>
  <c r="BU135" i="7"/>
  <c r="BV135" i="7"/>
  <c r="BW135" i="7"/>
  <c r="BU136" i="7"/>
  <c r="BV136" i="7"/>
  <c r="BW136" i="7"/>
  <c r="BU137" i="7"/>
  <c r="BV137" i="7"/>
  <c r="BW137" i="7"/>
  <c r="BU138" i="7"/>
  <c r="BV138" i="7"/>
  <c r="BW138" i="7"/>
  <c r="BU139" i="7"/>
  <c r="BV139" i="7"/>
  <c r="BW139" i="7"/>
  <c r="BU140" i="7"/>
  <c r="BV140" i="7"/>
  <c r="BW140" i="7"/>
  <c r="BU141" i="7"/>
  <c r="BV141" i="7"/>
  <c r="BW141" i="7"/>
  <c r="BU142" i="7"/>
  <c r="BV142" i="7"/>
  <c r="BW142" i="7"/>
  <c r="BU143" i="7"/>
  <c r="BV143" i="7"/>
  <c r="BW143" i="7"/>
  <c r="BU144" i="7"/>
  <c r="BV144" i="7"/>
  <c r="BW144" i="7"/>
  <c r="BU145" i="7"/>
  <c r="BV145" i="7"/>
  <c r="BW145" i="7"/>
  <c r="BU146" i="7"/>
  <c r="BV146" i="7"/>
  <c r="BW146" i="7"/>
  <c r="BU147" i="7"/>
  <c r="BV147" i="7"/>
  <c r="BW147" i="7"/>
  <c r="BU148" i="7"/>
  <c r="BV148" i="7"/>
  <c r="BW148" i="7"/>
  <c r="BU149" i="7"/>
  <c r="BV149" i="7"/>
  <c r="BW149" i="7"/>
  <c r="BU150" i="7"/>
  <c r="BV150" i="7"/>
  <c r="BW150" i="7"/>
  <c r="BU151" i="7"/>
  <c r="BV151" i="7"/>
  <c r="BW151" i="7"/>
  <c r="BU152" i="7"/>
  <c r="BV152" i="7"/>
  <c r="BW152" i="7"/>
  <c r="BU153" i="7"/>
  <c r="BV153" i="7"/>
  <c r="BW153" i="7"/>
  <c r="BU154" i="7"/>
  <c r="BV154" i="7"/>
  <c r="BW154" i="7"/>
  <c r="BU155" i="7"/>
  <c r="BV155" i="7"/>
  <c r="BW155" i="7"/>
  <c r="BU156" i="7"/>
  <c r="BV156" i="7"/>
  <c r="BW156" i="7"/>
  <c r="BU157" i="7"/>
  <c r="BV157" i="7"/>
  <c r="BW157" i="7"/>
  <c r="BU158" i="7"/>
  <c r="BV158" i="7"/>
  <c r="BW158" i="7"/>
  <c r="BU159" i="7"/>
  <c r="BV159" i="7"/>
  <c r="BW159" i="7"/>
  <c r="BU160" i="7"/>
  <c r="BV160" i="7"/>
  <c r="BW160" i="7"/>
  <c r="BU161" i="7"/>
  <c r="BV161" i="7"/>
  <c r="BW161" i="7"/>
  <c r="BU162" i="7"/>
  <c r="BV162" i="7"/>
  <c r="BW162" i="7"/>
  <c r="BU163" i="7"/>
  <c r="BV163" i="7"/>
  <c r="BW163" i="7"/>
  <c r="BU164" i="7"/>
  <c r="BV164" i="7"/>
  <c r="BW164" i="7"/>
  <c r="BU165" i="7"/>
  <c r="BV165" i="7"/>
  <c r="BW165" i="7"/>
  <c r="BU166" i="7"/>
  <c r="BV166" i="7"/>
  <c r="BW166" i="7"/>
  <c r="BU167" i="7"/>
  <c r="BV167" i="7"/>
  <c r="BW167" i="7"/>
  <c r="BU168" i="7"/>
  <c r="BV168" i="7"/>
  <c r="BW168" i="7"/>
  <c r="BU169" i="7"/>
  <c r="BV169" i="7"/>
  <c r="BW169" i="7"/>
  <c r="BU170" i="7"/>
  <c r="BV170" i="7"/>
  <c r="BW170" i="7"/>
  <c r="BU171" i="7"/>
  <c r="BV171" i="7"/>
  <c r="BW171" i="7"/>
  <c r="BU172" i="7"/>
  <c r="BV172" i="7"/>
  <c r="BW172" i="7"/>
  <c r="BU173" i="7"/>
  <c r="BV173" i="7"/>
  <c r="BW173" i="7"/>
  <c r="BU174" i="7"/>
  <c r="BV174" i="7"/>
  <c r="BW174" i="7"/>
  <c r="BU175" i="7"/>
  <c r="BV175" i="7"/>
  <c r="BW175" i="7"/>
  <c r="BU176" i="7"/>
  <c r="BV176" i="7"/>
  <c r="BW176" i="7"/>
  <c r="BU177" i="7"/>
  <c r="BV177" i="7"/>
  <c r="BW177" i="7"/>
  <c r="BU178" i="7"/>
  <c r="BV178" i="7"/>
  <c r="BW178" i="7"/>
  <c r="BU179" i="7"/>
  <c r="BV179" i="7"/>
  <c r="BW179" i="7"/>
  <c r="BU180" i="7"/>
  <c r="BV180" i="7"/>
  <c r="BW180" i="7"/>
  <c r="BU181" i="7"/>
  <c r="BV181" i="7"/>
  <c r="BW181" i="7"/>
  <c r="BU182" i="7"/>
  <c r="BV182" i="7"/>
  <c r="BW182" i="7"/>
  <c r="BU183" i="7"/>
  <c r="BV183" i="7"/>
  <c r="BW183" i="7"/>
  <c r="BP34" i="7"/>
  <c r="BP35" i="7"/>
  <c r="BP36" i="7"/>
  <c r="BP37" i="7"/>
  <c r="BP38" i="7"/>
  <c r="BP39" i="7"/>
  <c r="BP40" i="7"/>
  <c r="BP41" i="7"/>
  <c r="BP42" i="7"/>
  <c r="BP43" i="7"/>
  <c r="BP44" i="7"/>
  <c r="BP45" i="7"/>
  <c r="BP46" i="7"/>
  <c r="BP47" i="7"/>
  <c r="BP48" i="7"/>
  <c r="BP49" i="7"/>
  <c r="BP50" i="7"/>
  <c r="BP51" i="7"/>
  <c r="BP52" i="7"/>
  <c r="BP53" i="7"/>
  <c r="BP54" i="7"/>
  <c r="BP55" i="7"/>
  <c r="BP56" i="7"/>
  <c r="BP57" i="7"/>
  <c r="BP58" i="7"/>
  <c r="BP59" i="7"/>
  <c r="BP60" i="7"/>
  <c r="BP61" i="7"/>
  <c r="BP62" i="7"/>
  <c r="BP63" i="7"/>
  <c r="BP64" i="7"/>
  <c r="BP65" i="7"/>
  <c r="BP66" i="7"/>
  <c r="BP67" i="7"/>
  <c r="BP68" i="7"/>
  <c r="BP69" i="7"/>
  <c r="BP70" i="7"/>
  <c r="BP71" i="7"/>
  <c r="BP72" i="7"/>
  <c r="BP73" i="7"/>
  <c r="BP74" i="7"/>
  <c r="BP75" i="7"/>
  <c r="BP76" i="7"/>
  <c r="BP77" i="7"/>
  <c r="BP78" i="7"/>
  <c r="BP79" i="7"/>
  <c r="BP80" i="7"/>
  <c r="BP81" i="7"/>
  <c r="BP82" i="7"/>
  <c r="BP83" i="7"/>
  <c r="BP84" i="7"/>
  <c r="BP85" i="7"/>
  <c r="BP86" i="7"/>
  <c r="BP87" i="7"/>
  <c r="BP88" i="7"/>
  <c r="BP89" i="7"/>
  <c r="BP90" i="7"/>
  <c r="BP91" i="7"/>
  <c r="BP92" i="7"/>
  <c r="BP93" i="7"/>
  <c r="BP94" i="7"/>
  <c r="BP95" i="7"/>
  <c r="BP96" i="7"/>
  <c r="BP97" i="7"/>
  <c r="BP98" i="7"/>
  <c r="BP99" i="7"/>
  <c r="BP100" i="7"/>
  <c r="BP101" i="7"/>
  <c r="BP102" i="7"/>
  <c r="BP103" i="7"/>
  <c r="BP104" i="7"/>
  <c r="BP105" i="7"/>
  <c r="BP106" i="7"/>
  <c r="BP107" i="7"/>
  <c r="BP108" i="7"/>
  <c r="BP109" i="7"/>
  <c r="BP110" i="7"/>
  <c r="BP111" i="7"/>
  <c r="BP112" i="7"/>
  <c r="BP113" i="7"/>
  <c r="BP114" i="7"/>
  <c r="BP115" i="7"/>
  <c r="BP116" i="7"/>
  <c r="BP117" i="7"/>
  <c r="BP118" i="7"/>
  <c r="BP119" i="7"/>
  <c r="BP120" i="7"/>
  <c r="BP121" i="7"/>
  <c r="BP122" i="7"/>
  <c r="BP123" i="7"/>
  <c r="BP124" i="7"/>
  <c r="BP125" i="7"/>
  <c r="BP126" i="7"/>
  <c r="BP127" i="7"/>
  <c r="BP128" i="7"/>
  <c r="BP129" i="7"/>
  <c r="BP130" i="7"/>
  <c r="BP131" i="7"/>
  <c r="BP132" i="7"/>
  <c r="BP133" i="7"/>
  <c r="BP134" i="7"/>
  <c r="BP135" i="7"/>
  <c r="BP136" i="7"/>
  <c r="BP137" i="7"/>
  <c r="BP138" i="7"/>
  <c r="BP139" i="7"/>
  <c r="BP140" i="7"/>
  <c r="BP141" i="7"/>
  <c r="BP142" i="7"/>
  <c r="BP143" i="7"/>
  <c r="BP144" i="7"/>
  <c r="BP145" i="7"/>
  <c r="BP146" i="7"/>
  <c r="BP147" i="7"/>
  <c r="BP148" i="7"/>
  <c r="BP149" i="7"/>
  <c r="BP150" i="7"/>
  <c r="BP151" i="7"/>
  <c r="BP152" i="7"/>
  <c r="BP153" i="7"/>
  <c r="BP154" i="7"/>
  <c r="BP155" i="7"/>
  <c r="BP156" i="7"/>
  <c r="BP157" i="7"/>
  <c r="BP158" i="7"/>
  <c r="BP159" i="7"/>
  <c r="BP160" i="7"/>
  <c r="BP161" i="7"/>
  <c r="BP162" i="7"/>
  <c r="BP163" i="7"/>
  <c r="BP164" i="7"/>
  <c r="BP165" i="7"/>
  <c r="BP166" i="7"/>
  <c r="BP167" i="7"/>
  <c r="BP168" i="7"/>
  <c r="BP169" i="7"/>
  <c r="BP170" i="7"/>
  <c r="BP171" i="7"/>
  <c r="BP172" i="7"/>
  <c r="BP173" i="7"/>
  <c r="BP174" i="7"/>
  <c r="BP175" i="7"/>
  <c r="BP176" i="7"/>
  <c r="BP177" i="7"/>
  <c r="BP178" i="7"/>
  <c r="BP179" i="7"/>
  <c r="BP180" i="7"/>
  <c r="BP181" i="7"/>
  <c r="BP182" i="7"/>
  <c r="BP183" i="7"/>
  <c r="BL34" i="7"/>
  <c r="BL35" i="7"/>
  <c r="BL36" i="7"/>
  <c r="BL37" i="7"/>
  <c r="BL38" i="7"/>
  <c r="BL39" i="7"/>
  <c r="BL40" i="7"/>
  <c r="BL41" i="7"/>
  <c r="BL42" i="7"/>
  <c r="BL43" i="7"/>
  <c r="BL44" i="7"/>
  <c r="BL45" i="7"/>
  <c r="BL46" i="7"/>
  <c r="BL47" i="7"/>
  <c r="BL48" i="7"/>
  <c r="BL49" i="7"/>
  <c r="BL50" i="7"/>
  <c r="BL51" i="7"/>
  <c r="BL52" i="7"/>
  <c r="BL53" i="7"/>
  <c r="BL54" i="7"/>
  <c r="BL55" i="7"/>
  <c r="BL56" i="7"/>
  <c r="BL57" i="7"/>
  <c r="BL58" i="7"/>
  <c r="BL59" i="7"/>
  <c r="BL60" i="7"/>
  <c r="BL61" i="7"/>
  <c r="BL62" i="7"/>
  <c r="BL63" i="7"/>
  <c r="BL64" i="7"/>
  <c r="BL65" i="7"/>
  <c r="BL66" i="7"/>
  <c r="BL67" i="7"/>
  <c r="BL68" i="7"/>
  <c r="BL69" i="7"/>
  <c r="BL70" i="7"/>
  <c r="BL71" i="7"/>
  <c r="BL72" i="7"/>
  <c r="BL73" i="7"/>
  <c r="BL74" i="7"/>
  <c r="BL75" i="7"/>
  <c r="BL76" i="7"/>
  <c r="BL77" i="7"/>
  <c r="BL78" i="7"/>
  <c r="BL79" i="7"/>
  <c r="BL80" i="7"/>
  <c r="BL81" i="7"/>
  <c r="BL82" i="7"/>
  <c r="BL83" i="7"/>
  <c r="BL84" i="7"/>
  <c r="BL85" i="7"/>
  <c r="BL86" i="7"/>
  <c r="BL87" i="7"/>
  <c r="BL88" i="7"/>
  <c r="BL89" i="7"/>
  <c r="BL90" i="7"/>
  <c r="BL91" i="7"/>
  <c r="BL92" i="7"/>
  <c r="BL93" i="7"/>
  <c r="BL94" i="7"/>
  <c r="BL95" i="7"/>
  <c r="BL96" i="7"/>
  <c r="BL97" i="7"/>
  <c r="BL98" i="7"/>
  <c r="BL99" i="7"/>
  <c r="BL100" i="7"/>
  <c r="BL101" i="7"/>
  <c r="BL102" i="7"/>
  <c r="BL103" i="7"/>
  <c r="BL104" i="7"/>
  <c r="BL105" i="7"/>
  <c r="BL106" i="7"/>
  <c r="BL107" i="7"/>
  <c r="BL108" i="7"/>
  <c r="BL109" i="7"/>
  <c r="BL110" i="7"/>
  <c r="BL111" i="7"/>
  <c r="BL112" i="7"/>
  <c r="BL113" i="7"/>
  <c r="BL114" i="7"/>
  <c r="BL115" i="7"/>
  <c r="BL116" i="7"/>
  <c r="BL117" i="7"/>
  <c r="BL118" i="7"/>
  <c r="BL119" i="7"/>
  <c r="BL120" i="7"/>
  <c r="BL121" i="7"/>
  <c r="BL122" i="7"/>
  <c r="BL123" i="7"/>
  <c r="BL124" i="7"/>
  <c r="BL125" i="7"/>
  <c r="BL126" i="7"/>
  <c r="BL127" i="7"/>
  <c r="BL128" i="7"/>
  <c r="BL129" i="7"/>
  <c r="BL130" i="7"/>
  <c r="BL131" i="7"/>
  <c r="BL132" i="7"/>
  <c r="BL133" i="7"/>
  <c r="BL134" i="7"/>
  <c r="BL135" i="7"/>
  <c r="BL136" i="7"/>
  <c r="BL137" i="7"/>
  <c r="BL138" i="7"/>
  <c r="BL139" i="7"/>
  <c r="BL140" i="7"/>
  <c r="BL141" i="7"/>
  <c r="BL142" i="7"/>
  <c r="BL143" i="7"/>
  <c r="BL144" i="7"/>
  <c r="BL145" i="7"/>
  <c r="BL146" i="7"/>
  <c r="BL147" i="7"/>
  <c r="BL148" i="7"/>
  <c r="BL149" i="7"/>
  <c r="BL150" i="7"/>
  <c r="BL151" i="7"/>
  <c r="BL152" i="7"/>
  <c r="BL153" i="7"/>
  <c r="BL154" i="7"/>
  <c r="BL155" i="7"/>
  <c r="BL156" i="7"/>
  <c r="BL157" i="7"/>
  <c r="BL158" i="7"/>
  <c r="BL159" i="7"/>
  <c r="BL160" i="7"/>
  <c r="BL161" i="7"/>
  <c r="BL162" i="7"/>
  <c r="BL163" i="7"/>
  <c r="BL164" i="7"/>
  <c r="BL165" i="7"/>
  <c r="BL166" i="7"/>
  <c r="BL167" i="7"/>
  <c r="BL168" i="7"/>
  <c r="BL169" i="7"/>
  <c r="BL170" i="7"/>
  <c r="BL171" i="7"/>
  <c r="BL172" i="7"/>
  <c r="BL173" i="7"/>
  <c r="BL174" i="7"/>
  <c r="BL175" i="7"/>
  <c r="BL176" i="7"/>
  <c r="BL177" i="7"/>
  <c r="BL178" i="7"/>
  <c r="BL179" i="7"/>
  <c r="BL180" i="7"/>
  <c r="BL181" i="7"/>
  <c r="BL182" i="7"/>
  <c r="BL183" i="7"/>
  <c r="BH34" i="7"/>
  <c r="BI34" i="7"/>
  <c r="BJ34" i="7"/>
  <c r="BK34" i="7"/>
  <c r="BM34" i="7"/>
  <c r="BN34" i="7"/>
  <c r="BO34" i="7"/>
  <c r="BH35" i="7"/>
  <c r="BI35" i="7"/>
  <c r="BJ35" i="7"/>
  <c r="BK35" i="7"/>
  <c r="BM35" i="7"/>
  <c r="BN35" i="7"/>
  <c r="BO35" i="7"/>
  <c r="BH36" i="7"/>
  <c r="BI36" i="7"/>
  <c r="BJ36" i="7"/>
  <c r="BK36" i="7"/>
  <c r="BM36" i="7"/>
  <c r="BN36" i="7"/>
  <c r="BO36" i="7"/>
  <c r="BH37" i="7"/>
  <c r="BI37" i="7"/>
  <c r="BJ37" i="7"/>
  <c r="BK37" i="7"/>
  <c r="BM37" i="7"/>
  <c r="BN37" i="7"/>
  <c r="BO37" i="7"/>
  <c r="BH38" i="7"/>
  <c r="BI38" i="7"/>
  <c r="BJ38" i="7"/>
  <c r="BK38" i="7"/>
  <c r="BM38" i="7"/>
  <c r="BN38" i="7"/>
  <c r="BO38" i="7"/>
  <c r="BH39" i="7"/>
  <c r="BI39" i="7"/>
  <c r="BJ39" i="7"/>
  <c r="BK39" i="7"/>
  <c r="BM39" i="7"/>
  <c r="BN39" i="7"/>
  <c r="BO39" i="7"/>
  <c r="BH40" i="7"/>
  <c r="BI40" i="7"/>
  <c r="BJ40" i="7"/>
  <c r="BK40" i="7"/>
  <c r="BM40" i="7"/>
  <c r="BN40" i="7"/>
  <c r="BO40" i="7"/>
  <c r="BH41" i="7"/>
  <c r="BI41" i="7"/>
  <c r="BJ41" i="7"/>
  <c r="BK41" i="7"/>
  <c r="BM41" i="7"/>
  <c r="BN41" i="7"/>
  <c r="BO41" i="7"/>
  <c r="BH42" i="7"/>
  <c r="BI42" i="7"/>
  <c r="BJ42" i="7"/>
  <c r="BK42" i="7"/>
  <c r="BM42" i="7"/>
  <c r="BN42" i="7"/>
  <c r="BO42" i="7"/>
  <c r="BH43" i="7"/>
  <c r="BI43" i="7"/>
  <c r="BJ43" i="7"/>
  <c r="BK43" i="7"/>
  <c r="BM43" i="7"/>
  <c r="BN43" i="7"/>
  <c r="BO43" i="7"/>
  <c r="BH44" i="7"/>
  <c r="BI44" i="7"/>
  <c r="BJ44" i="7"/>
  <c r="BK44" i="7"/>
  <c r="BM44" i="7"/>
  <c r="BN44" i="7"/>
  <c r="BO44" i="7"/>
  <c r="BH45" i="7"/>
  <c r="BI45" i="7"/>
  <c r="BJ45" i="7"/>
  <c r="BK45" i="7"/>
  <c r="BM45" i="7"/>
  <c r="BN45" i="7"/>
  <c r="BO45" i="7"/>
  <c r="BH46" i="7"/>
  <c r="BI46" i="7"/>
  <c r="BJ46" i="7"/>
  <c r="BK46" i="7"/>
  <c r="BM46" i="7"/>
  <c r="BN46" i="7"/>
  <c r="BO46" i="7"/>
  <c r="BH47" i="7"/>
  <c r="BI47" i="7"/>
  <c r="BJ47" i="7"/>
  <c r="BK47" i="7"/>
  <c r="BM47" i="7"/>
  <c r="BN47" i="7"/>
  <c r="BO47" i="7"/>
  <c r="BH48" i="7"/>
  <c r="BI48" i="7"/>
  <c r="BJ48" i="7"/>
  <c r="BK48" i="7"/>
  <c r="BM48" i="7"/>
  <c r="BN48" i="7"/>
  <c r="BO48" i="7"/>
  <c r="BH49" i="7"/>
  <c r="BI49" i="7"/>
  <c r="BJ49" i="7"/>
  <c r="BK49" i="7"/>
  <c r="BM49" i="7"/>
  <c r="BN49" i="7"/>
  <c r="BO49" i="7"/>
  <c r="BH50" i="7"/>
  <c r="BI50" i="7"/>
  <c r="BJ50" i="7"/>
  <c r="BK50" i="7"/>
  <c r="BM50" i="7"/>
  <c r="BN50" i="7"/>
  <c r="BO50" i="7"/>
  <c r="BH51" i="7"/>
  <c r="BI51" i="7"/>
  <c r="BJ51" i="7"/>
  <c r="BK51" i="7"/>
  <c r="BM51" i="7"/>
  <c r="BN51" i="7"/>
  <c r="BO51" i="7"/>
  <c r="BH52" i="7"/>
  <c r="BI52" i="7"/>
  <c r="BJ52" i="7"/>
  <c r="BK52" i="7"/>
  <c r="BM52" i="7"/>
  <c r="BN52" i="7"/>
  <c r="BO52" i="7"/>
  <c r="BH53" i="7"/>
  <c r="BI53" i="7"/>
  <c r="BJ53" i="7"/>
  <c r="BK53" i="7"/>
  <c r="BM53" i="7"/>
  <c r="BN53" i="7"/>
  <c r="BO53" i="7"/>
  <c r="BH54" i="7"/>
  <c r="BI54" i="7"/>
  <c r="BJ54" i="7"/>
  <c r="BK54" i="7"/>
  <c r="BM54" i="7"/>
  <c r="BN54" i="7"/>
  <c r="BO54" i="7"/>
  <c r="BH55" i="7"/>
  <c r="BI55" i="7"/>
  <c r="BJ55" i="7"/>
  <c r="BK55" i="7"/>
  <c r="BM55" i="7"/>
  <c r="BN55" i="7"/>
  <c r="BO55" i="7"/>
  <c r="BH56" i="7"/>
  <c r="BI56" i="7"/>
  <c r="BJ56" i="7"/>
  <c r="BK56" i="7"/>
  <c r="BM56" i="7"/>
  <c r="BN56" i="7"/>
  <c r="BO56" i="7"/>
  <c r="BH57" i="7"/>
  <c r="BI57" i="7"/>
  <c r="BJ57" i="7"/>
  <c r="BK57" i="7"/>
  <c r="BM57" i="7"/>
  <c r="BN57" i="7"/>
  <c r="BO57" i="7"/>
  <c r="BH58" i="7"/>
  <c r="BI58" i="7"/>
  <c r="BJ58" i="7"/>
  <c r="BK58" i="7"/>
  <c r="BM58" i="7"/>
  <c r="BN58" i="7"/>
  <c r="BO58" i="7"/>
  <c r="BH59" i="7"/>
  <c r="BI59" i="7"/>
  <c r="BJ59" i="7"/>
  <c r="BK59" i="7"/>
  <c r="BM59" i="7"/>
  <c r="BN59" i="7"/>
  <c r="BO59" i="7"/>
  <c r="BH60" i="7"/>
  <c r="BI60" i="7"/>
  <c r="BJ60" i="7"/>
  <c r="BK60" i="7"/>
  <c r="BM60" i="7"/>
  <c r="BN60" i="7"/>
  <c r="BO60" i="7"/>
  <c r="BH61" i="7"/>
  <c r="BI61" i="7"/>
  <c r="BJ61" i="7"/>
  <c r="BK61" i="7"/>
  <c r="BM61" i="7"/>
  <c r="BN61" i="7"/>
  <c r="BO61" i="7"/>
  <c r="BH62" i="7"/>
  <c r="BI62" i="7"/>
  <c r="BJ62" i="7"/>
  <c r="BK62" i="7"/>
  <c r="BM62" i="7"/>
  <c r="BN62" i="7"/>
  <c r="BO62" i="7"/>
  <c r="BH63" i="7"/>
  <c r="BI63" i="7"/>
  <c r="BJ63" i="7"/>
  <c r="BK63" i="7"/>
  <c r="BM63" i="7"/>
  <c r="BN63" i="7"/>
  <c r="BO63" i="7"/>
  <c r="BH64" i="7"/>
  <c r="BI64" i="7"/>
  <c r="BJ64" i="7"/>
  <c r="BK64" i="7"/>
  <c r="BM64" i="7"/>
  <c r="BN64" i="7"/>
  <c r="BO64" i="7"/>
  <c r="BH65" i="7"/>
  <c r="BI65" i="7"/>
  <c r="BJ65" i="7"/>
  <c r="BK65" i="7"/>
  <c r="BM65" i="7"/>
  <c r="BN65" i="7"/>
  <c r="BO65" i="7"/>
  <c r="BH66" i="7"/>
  <c r="BI66" i="7"/>
  <c r="BJ66" i="7"/>
  <c r="BK66" i="7"/>
  <c r="BM66" i="7"/>
  <c r="BN66" i="7"/>
  <c r="BO66" i="7"/>
  <c r="BH67" i="7"/>
  <c r="BI67" i="7"/>
  <c r="BJ67" i="7"/>
  <c r="BK67" i="7"/>
  <c r="BM67" i="7"/>
  <c r="BN67" i="7"/>
  <c r="BO67" i="7"/>
  <c r="BH68" i="7"/>
  <c r="BI68" i="7"/>
  <c r="BJ68" i="7"/>
  <c r="BK68" i="7"/>
  <c r="BM68" i="7"/>
  <c r="BN68" i="7"/>
  <c r="BO68" i="7"/>
  <c r="BH69" i="7"/>
  <c r="BI69" i="7"/>
  <c r="BJ69" i="7"/>
  <c r="BK69" i="7"/>
  <c r="BM69" i="7"/>
  <c r="BN69" i="7"/>
  <c r="BO69" i="7"/>
  <c r="BH70" i="7"/>
  <c r="BI70" i="7"/>
  <c r="BJ70" i="7"/>
  <c r="BK70" i="7"/>
  <c r="BM70" i="7"/>
  <c r="BN70" i="7"/>
  <c r="BO70" i="7"/>
  <c r="BH71" i="7"/>
  <c r="BI71" i="7"/>
  <c r="BJ71" i="7"/>
  <c r="BK71" i="7"/>
  <c r="BM71" i="7"/>
  <c r="BN71" i="7"/>
  <c r="BO71" i="7"/>
  <c r="BH72" i="7"/>
  <c r="BI72" i="7"/>
  <c r="BJ72" i="7"/>
  <c r="BK72" i="7"/>
  <c r="BM72" i="7"/>
  <c r="BN72" i="7"/>
  <c r="BO72" i="7"/>
  <c r="BH73" i="7"/>
  <c r="BI73" i="7"/>
  <c r="BJ73" i="7"/>
  <c r="BK73" i="7"/>
  <c r="BM73" i="7"/>
  <c r="BN73" i="7"/>
  <c r="BO73" i="7"/>
  <c r="BH74" i="7"/>
  <c r="BI74" i="7"/>
  <c r="BJ74" i="7"/>
  <c r="BK74" i="7"/>
  <c r="BM74" i="7"/>
  <c r="BN74" i="7"/>
  <c r="BO74" i="7"/>
  <c r="BH75" i="7"/>
  <c r="BI75" i="7"/>
  <c r="BJ75" i="7"/>
  <c r="BK75" i="7"/>
  <c r="BM75" i="7"/>
  <c r="BN75" i="7"/>
  <c r="BO75" i="7"/>
  <c r="BH76" i="7"/>
  <c r="BI76" i="7"/>
  <c r="BJ76" i="7"/>
  <c r="BK76" i="7"/>
  <c r="BM76" i="7"/>
  <c r="BN76" i="7"/>
  <c r="BO76" i="7"/>
  <c r="BH77" i="7"/>
  <c r="BI77" i="7"/>
  <c r="BJ77" i="7"/>
  <c r="BK77" i="7"/>
  <c r="BM77" i="7"/>
  <c r="BN77" i="7"/>
  <c r="BO77" i="7"/>
  <c r="BH78" i="7"/>
  <c r="BI78" i="7"/>
  <c r="BJ78" i="7"/>
  <c r="BK78" i="7"/>
  <c r="BM78" i="7"/>
  <c r="BN78" i="7"/>
  <c r="BO78" i="7"/>
  <c r="BH79" i="7"/>
  <c r="BI79" i="7"/>
  <c r="BJ79" i="7"/>
  <c r="BK79" i="7"/>
  <c r="BM79" i="7"/>
  <c r="BN79" i="7"/>
  <c r="BO79" i="7"/>
  <c r="BH80" i="7"/>
  <c r="BI80" i="7"/>
  <c r="BJ80" i="7"/>
  <c r="BK80" i="7"/>
  <c r="BM80" i="7"/>
  <c r="BN80" i="7"/>
  <c r="BO80" i="7"/>
  <c r="BH81" i="7"/>
  <c r="BI81" i="7"/>
  <c r="BJ81" i="7"/>
  <c r="BK81" i="7"/>
  <c r="BM81" i="7"/>
  <c r="BN81" i="7"/>
  <c r="BO81" i="7"/>
  <c r="BH82" i="7"/>
  <c r="BI82" i="7"/>
  <c r="BJ82" i="7"/>
  <c r="BK82" i="7"/>
  <c r="BM82" i="7"/>
  <c r="BN82" i="7"/>
  <c r="BO82" i="7"/>
  <c r="BH83" i="7"/>
  <c r="BI83" i="7"/>
  <c r="BJ83" i="7"/>
  <c r="BK83" i="7"/>
  <c r="BM83" i="7"/>
  <c r="BN83" i="7"/>
  <c r="BO83" i="7"/>
  <c r="BH84" i="7"/>
  <c r="BI84" i="7"/>
  <c r="BJ84" i="7"/>
  <c r="BK84" i="7"/>
  <c r="BM84" i="7"/>
  <c r="BN84" i="7"/>
  <c r="BO84" i="7"/>
  <c r="BH85" i="7"/>
  <c r="BI85" i="7"/>
  <c r="BJ85" i="7"/>
  <c r="BK85" i="7"/>
  <c r="BM85" i="7"/>
  <c r="BN85" i="7"/>
  <c r="BO85" i="7"/>
  <c r="BH86" i="7"/>
  <c r="BI86" i="7"/>
  <c r="BJ86" i="7"/>
  <c r="BK86" i="7"/>
  <c r="BM86" i="7"/>
  <c r="BN86" i="7"/>
  <c r="BO86" i="7"/>
  <c r="BH87" i="7"/>
  <c r="BI87" i="7"/>
  <c r="BJ87" i="7"/>
  <c r="BK87" i="7"/>
  <c r="BM87" i="7"/>
  <c r="BN87" i="7"/>
  <c r="BO87" i="7"/>
  <c r="BH88" i="7"/>
  <c r="BI88" i="7"/>
  <c r="BJ88" i="7"/>
  <c r="BK88" i="7"/>
  <c r="BM88" i="7"/>
  <c r="BN88" i="7"/>
  <c r="BO88" i="7"/>
  <c r="BH89" i="7"/>
  <c r="BI89" i="7"/>
  <c r="BJ89" i="7"/>
  <c r="BK89" i="7"/>
  <c r="BM89" i="7"/>
  <c r="BN89" i="7"/>
  <c r="BO89" i="7"/>
  <c r="BH90" i="7"/>
  <c r="BI90" i="7"/>
  <c r="BJ90" i="7"/>
  <c r="BK90" i="7"/>
  <c r="BM90" i="7"/>
  <c r="BN90" i="7"/>
  <c r="BO90" i="7"/>
  <c r="BH91" i="7"/>
  <c r="BI91" i="7"/>
  <c r="BJ91" i="7"/>
  <c r="BK91" i="7"/>
  <c r="BM91" i="7"/>
  <c r="BN91" i="7"/>
  <c r="BO91" i="7"/>
  <c r="BH92" i="7"/>
  <c r="BI92" i="7"/>
  <c r="BJ92" i="7"/>
  <c r="BK92" i="7"/>
  <c r="BM92" i="7"/>
  <c r="BN92" i="7"/>
  <c r="BO92" i="7"/>
  <c r="BH93" i="7"/>
  <c r="BI93" i="7"/>
  <c r="BJ93" i="7"/>
  <c r="BK93" i="7"/>
  <c r="BM93" i="7"/>
  <c r="BN93" i="7"/>
  <c r="BO93" i="7"/>
  <c r="BH94" i="7"/>
  <c r="BI94" i="7"/>
  <c r="BJ94" i="7"/>
  <c r="BK94" i="7"/>
  <c r="BM94" i="7"/>
  <c r="BN94" i="7"/>
  <c r="BO94" i="7"/>
  <c r="BH95" i="7"/>
  <c r="BI95" i="7"/>
  <c r="BJ95" i="7"/>
  <c r="BK95" i="7"/>
  <c r="BM95" i="7"/>
  <c r="BN95" i="7"/>
  <c r="BO95" i="7"/>
  <c r="BH96" i="7"/>
  <c r="BI96" i="7"/>
  <c r="BJ96" i="7"/>
  <c r="BK96" i="7"/>
  <c r="BM96" i="7"/>
  <c r="BN96" i="7"/>
  <c r="BO96" i="7"/>
  <c r="BH97" i="7"/>
  <c r="BI97" i="7"/>
  <c r="BJ97" i="7"/>
  <c r="BK97" i="7"/>
  <c r="BM97" i="7"/>
  <c r="BN97" i="7"/>
  <c r="BO97" i="7"/>
  <c r="BH98" i="7"/>
  <c r="BI98" i="7"/>
  <c r="BJ98" i="7"/>
  <c r="BK98" i="7"/>
  <c r="BM98" i="7"/>
  <c r="BN98" i="7"/>
  <c r="BO98" i="7"/>
  <c r="BH99" i="7"/>
  <c r="BI99" i="7"/>
  <c r="BJ99" i="7"/>
  <c r="BK99" i="7"/>
  <c r="BM99" i="7"/>
  <c r="BN99" i="7"/>
  <c r="BO99" i="7"/>
  <c r="BH100" i="7"/>
  <c r="BI100" i="7"/>
  <c r="BJ100" i="7"/>
  <c r="BK100" i="7"/>
  <c r="BM100" i="7"/>
  <c r="BN100" i="7"/>
  <c r="BO100" i="7"/>
  <c r="BH101" i="7"/>
  <c r="BI101" i="7"/>
  <c r="BJ101" i="7"/>
  <c r="BK101" i="7"/>
  <c r="BM101" i="7"/>
  <c r="BN101" i="7"/>
  <c r="BO101" i="7"/>
  <c r="BH102" i="7"/>
  <c r="BI102" i="7"/>
  <c r="BJ102" i="7"/>
  <c r="BK102" i="7"/>
  <c r="BM102" i="7"/>
  <c r="BN102" i="7"/>
  <c r="BO102" i="7"/>
  <c r="BH103" i="7"/>
  <c r="BI103" i="7"/>
  <c r="BJ103" i="7"/>
  <c r="BK103" i="7"/>
  <c r="BM103" i="7"/>
  <c r="BN103" i="7"/>
  <c r="BO103" i="7"/>
  <c r="BH104" i="7"/>
  <c r="BI104" i="7"/>
  <c r="BJ104" i="7"/>
  <c r="BK104" i="7"/>
  <c r="BM104" i="7"/>
  <c r="BN104" i="7"/>
  <c r="BO104" i="7"/>
  <c r="BH105" i="7"/>
  <c r="BI105" i="7"/>
  <c r="BJ105" i="7"/>
  <c r="BK105" i="7"/>
  <c r="BM105" i="7"/>
  <c r="BN105" i="7"/>
  <c r="BO105" i="7"/>
  <c r="BH106" i="7"/>
  <c r="BI106" i="7"/>
  <c r="BJ106" i="7"/>
  <c r="BK106" i="7"/>
  <c r="BM106" i="7"/>
  <c r="BN106" i="7"/>
  <c r="BO106" i="7"/>
  <c r="BH107" i="7"/>
  <c r="BI107" i="7"/>
  <c r="BJ107" i="7"/>
  <c r="BK107" i="7"/>
  <c r="BM107" i="7"/>
  <c r="BN107" i="7"/>
  <c r="BO107" i="7"/>
  <c r="BH108" i="7"/>
  <c r="BI108" i="7"/>
  <c r="BJ108" i="7"/>
  <c r="BK108" i="7"/>
  <c r="BM108" i="7"/>
  <c r="BN108" i="7"/>
  <c r="BO108" i="7"/>
  <c r="BH109" i="7"/>
  <c r="BI109" i="7"/>
  <c r="BJ109" i="7"/>
  <c r="BK109" i="7"/>
  <c r="BM109" i="7"/>
  <c r="BN109" i="7"/>
  <c r="BO109" i="7"/>
  <c r="BH110" i="7"/>
  <c r="BI110" i="7"/>
  <c r="BJ110" i="7"/>
  <c r="BK110" i="7"/>
  <c r="BM110" i="7"/>
  <c r="BN110" i="7"/>
  <c r="BO110" i="7"/>
  <c r="BH111" i="7"/>
  <c r="BI111" i="7"/>
  <c r="BJ111" i="7"/>
  <c r="BK111" i="7"/>
  <c r="BM111" i="7"/>
  <c r="BN111" i="7"/>
  <c r="BO111" i="7"/>
  <c r="BH112" i="7"/>
  <c r="BI112" i="7"/>
  <c r="BJ112" i="7"/>
  <c r="BK112" i="7"/>
  <c r="BM112" i="7"/>
  <c r="BN112" i="7"/>
  <c r="BO112" i="7"/>
  <c r="BH113" i="7"/>
  <c r="BI113" i="7"/>
  <c r="BJ113" i="7"/>
  <c r="BK113" i="7"/>
  <c r="BM113" i="7"/>
  <c r="BN113" i="7"/>
  <c r="BO113" i="7"/>
  <c r="BH114" i="7"/>
  <c r="BI114" i="7"/>
  <c r="BJ114" i="7"/>
  <c r="BK114" i="7"/>
  <c r="BM114" i="7"/>
  <c r="BN114" i="7"/>
  <c r="BO114" i="7"/>
  <c r="BH115" i="7"/>
  <c r="BI115" i="7"/>
  <c r="BJ115" i="7"/>
  <c r="BK115" i="7"/>
  <c r="BM115" i="7"/>
  <c r="BN115" i="7"/>
  <c r="BO115" i="7"/>
  <c r="BH116" i="7"/>
  <c r="BI116" i="7"/>
  <c r="BJ116" i="7"/>
  <c r="BK116" i="7"/>
  <c r="BM116" i="7"/>
  <c r="BN116" i="7"/>
  <c r="BO116" i="7"/>
  <c r="BH117" i="7"/>
  <c r="BI117" i="7"/>
  <c r="BJ117" i="7"/>
  <c r="BK117" i="7"/>
  <c r="BM117" i="7"/>
  <c r="BN117" i="7"/>
  <c r="BO117" i="7"/>
  <c r="BH118" i="7"/>
  <c r="BI118" i="7"/>
  <c r="BJ118" i="7"/>
  <c r="BK118" i="7"/>
  <c r="BM118" i="7"/>
  <c r="BN118" i="7"/>
  <c r="BO118" i="7"/>
  <c r="BH119" i="7"/>
  <c r="BI119" i="7"/>
  <c r="BJ119" i="7"/>
  <c r="BK119" i="7"/>
  <c r="BM119" i="7"/>
  <c r="BN119" i="7"/>
  <c r="BO119" i="7"/>
  <c r="BH120" i="7"/>
  <c r="BI120" i="7"/>
  <c r="BJ120" i="7"/>
  <c r="BK120" i="7"/>
  <c r="BM120" i="7"/>
  <c r="BN120" i="7"/>
  <c r="BO120" i="7"/>
  <c r="BH121" i="7"/>
  <c r="BI121" i="7"/>
  <c r="BJ121" i="7"/>
  <c r="BK121" i="7"/>
  <c r="BM121" i="7"/>
  <c r="BN121" i="7"/>
  <c r="BO121" i="7"/>
  <c r="BH122" i="7"/>
  <c r="BI122" i="7"/>
  <c r="BJ122" i="7"/>
  <c r="BK122" i="7"/>
  <c r="BM122" i="7"/>
  <c r="BN122" i="7"/>
  <c r="BO122" i="7"/>
  <c r="BH123" i="7"/>
  <c r="BI123" i="7"/>
  <c r="BJ123" i="7"/>
  <c r="BK123" i="7"/>
  <c r="BM123" i="7"/>
  <c r="BN123" i="7"/>
  <c r="BO123" i="7"/>
  <c r="BH124" i="7"/>
  <c r="BI124" i="7"/>
  <c r="BJ124" i="7"/>
  <c r="BK124" i="7"/>
  <c r="BM124" i="7"/>
  <c r="BN124" i="7"/>
  <c r="BO124" i="7"/>
  <c r="BH125" i="7"/>
  <c r="BI125" i="7"/>
  <c r="BJ125" i="7"/>
  <c r="BK125" i="7"/>
  <c r="BM125" i="7"/>
  <c r="BN125" i="7"/>
  <c r="BO125" i="7"/>
  <c r="BH126" i="7"/>
  <c r="BI126" i="7"/>
  <c r="BJ126" i="7"/>
  <c r="BK126" i="7"/>
  <c r="BM126" i="7"/>
  <c r="BN126" i="7"/>
  <c r="BO126" i="7"/>
  <c r="BH127" i="7"/>
  <c r="BI127" i="7"/>
  <c r="BJ127" i="7"/>
  <c r="BK127" i="7"/>
  <c r="BM127" i="7"/>
  <c r="BN127" i="7"/>
  <c r="BO127" i="7"/>
  <c r="BH128" i="7"/>
  <c r="BI128" i="7"/>
  <c r="BJ128" i="7"/>
  <c r="BK128" i="7"/>
  <c r="BM128" i="7"/>
  <c r="BN128" i="7"/>
  <c r="BO128" i="7"/>
  <c r="BH129" i="7"/>
  <c r="BI129" i="7"/>
  <c r="BJ129" i="7"/>
  <c r="BK129" i="7"/>
  <c r="BM129" i="7"/>
  <c r="BN129" i="7"/>
  <c r="BO129" i="7"/>
  <c r="BH130" i="7"/>
  <c r="BI130" i="7"/>
  <c r="BJ130" i="7"/>
  <c r="BK130" i="7"/>
  <c r="BM130" i="7"/>
  <c r="BN130" i="7"/>
  <c r="BO130" i="7"/>
  <c r="BH131" i="7"/>
  <c r="BI131" i="7"/>
  <c r="BJ131" i="7"/>
  <c r="BK131" i="7"/>
  <c r="BM131" i="7"/>
  <c r="BN131" i="7"/>
  <c r="BO131" i="7"/>
  <c r="BH132" i="7"/>
  <c r="BI132" i="7"/>
  <c r="BJ132" i="7"/>
  <c r="BK132" i="7"/>
  <c r="BM132" i="7"/>
  <c r="BN132" i="7"/>
  <c r="BO132" i="7"/>
  <c r="BH133" i="7"/>
  <c r="BI133" i="7"/>
  <c r="BJ133" i="7"/>
  <c r="BK133" i="7"/>
  <c r="BM133" i="7"/>
  <c r="BN133" i="7"/>
  <c r="BO133" i="7"/>
  <c r="BH134" i="7"/>
  <c r="BI134" i="7"/>
  <c r="BJ134" i="7"/>
  <c r="BK134" i="7"/>
  <c r="BM134" i="7"/>
  <c r="BN134" i="7"/>
  <c r="BO134" i="7"/>
  <c r="BH135" i="7"/>
  <c r="BI135" i="7"/>
  <c r="BJ135" i="7"/>
  <c r="BK135" i="7"/>
  <c r="BM135" i="7"/>
  <c r="BN135" i="7"/>
  <c r="BO135" i="7"/>
  <c r="BH136" i="7"/>
  <c r="BI136" i="7"/>
  <c r="BJ136" i="7"/>
  <c r="BK136" i="7"/>
  <c r="BM136" i="7"/>
  <c r="BN136" i="7"/>
  <c r="BO136" i="7"/>
  <c r="BH137" i="7"/>
  <c r="BI137" i="7"/>
  <c r="BJ137" i="7"/>
  <c r="BK137" i="7"/>
  <c r="BM137" i="7"/>
  <c r="BN137" i="7"/>
  <c r="BO137" i="7"/>
  <c r="BH138" i="7"/>
  <c r="BI138" i="7"/>
  <c r="BJ138" i="7"/>
  <c r="BK138" i="7"/>
  <c r="BM138" i="7"/>
  <c r="BN138" i="7"/>
  <c r="BO138" i="7"/>
  <c r="BH139" i="7"/>
  <c r="BI139" i="7"/>
  <c r="BJ139" i="7"/>
  <c r="BK139" i="7"/>
  <c r="BM139" i="7"/>
  <c r="BN139" i="7"/>
  <c r="BO139" i="7"/>
  <c r="BH140" i="7"/>
  <c r="BI140" i="7"/>
  <c r="BJ140" i="7"/>
  <c r="BK140" i="7"/>
  <c r="BM140" i="7"/>
  <c r="BN140" i="7"/>
  <c r="BO140" i="7"/>
  <c r="BH141" i="7"/>
  <c r="BI141" i="7"/>
  <c r="BJ141" i="7"/>
  <c r="BK141" i="7"/>
  <c r="BM141" i="7"/>
  <c r="BN141" i="7"/>
  <c r="BO141" i="7"/>
  <c r="BH142" i="7"/>
  <c r="BI142" i="7"/>
  <c r="BJ142" i="7"/>
  <c r="BK142" i="7"/>
  <c r="BM142" i="7"/>
  <c r="BN142" i="7"/>
  <c r="BO142" i="7"/>
  <c r="BH143" i="7"/>
  <c r="BI143" i="7"/>
  <c r="BJ143" i="7"/>
  <c r="BK143" i="7"/>
  <c r="BM143" i="7"/>
  <c r="BN143" i="7"/>
  <c r="BO143" i="7"/>
  <c r="BH144" i="7"/>
  <c r="BI144" i="7"/>
  <c r="BJ144" i="7"/>
  <c r="BK144" i="7"/>
  <c r="BM144" i="7"/>
  <c r="BN144" i="7"/>
  <c r="BO144" i="7"/>
  <c r="BH145" i="7"/>
  <c r="BI145" i="7"/>
  <c r="BJ145" i="7"/>
  <c r="BK145" i="7"/>
  <c r="BM145" i="7"/>
  <c r="BN145" i="7"/>
  <c r="BO145" i="7"/>
  <c r="BH146" i="7"/>
  <c r="BI146" i="7"/>
  <c r="BJ146" i="7"/>
  <c r="BK146" i="7"/>
  <c r="BM146" i="7"/>
  <c r="BN146" i="7"/>
  <c r="BO146" i="7"/>
  <c r="BH147" i="7"/>
  <c r="BI147" i="7"/>
  <c r="BJ147" i="7"/>
  <c r="BK147" i="7"/>
  <c r="BM147" i="7"/>
  <c r="BN147" i="7"/>
  <c r="BO147" i="7"/>
  <c r="BH148" i="7"/>
  <c r="BI148" i="7"/>
  <c r="BJ148" i="7"/>
  <c r="BK148" i="7"/>
  <c r="BM148" i="7"/>
  <c r="BN148" i="7"/>
  <c r="BO148" i="7"/>
  <c r="BH149" i="7"/>
  <c r="BI149" i="7"/>
  <c r="BJ149" i="7"/>
  <c r="BK149" i="7"/>
  <c r="BM149" i="7"/>
  <c r="BN149" i="7"/>
  <c r="BO149" i="7"/>
  <c r="BH150" i="7"/>
  <c r="BI150" i="7"/>
  <c r="BJ150" i="7"/>
  <c r="BK150" i="7"/>
  <c r="BM150" i="7"/>
  <c r="BN150" i="7"/>
  <c r="BO150" i="7"/>
  <c r="BH151" i="7"/>
  <c r="BI151" i="7"/>
  <c r="BJ151" i="7"/>
  <c r="BK151" i="7"/>
  <c r="BM151" i="7"/>
  <c r="BN151" i="7"/>
  <c r="BO151" i="7"/>
  <c r="BH152" i="7"/>
  <c r="BI152" i="7"/>
  <c r="BJ152" i="7"/>
  <c r="BK152" i="7"/>
  <c r="BM152" i="7"/>
  <c r="BN152" i="7"/>
  <c r="BO152" i="7"/>
  <c r="BH153" i="7"/>
  <c r="BI153" i="7"/>
  <c r="BJ153" i="7"/>
  <c r="BK153" i="7"/>
  <c r="BM153" i="7"/>
  <c r="BN153" i="7"/>
  <c r="BO153" i="7"/>
  <c r="BH154" i="7"/>
  <c r="BI154" i="7"/>
  <c r="BJ154" i="7"/>
  <c r="BK154" i="7"/>
  <c r="BM154" i="7"/>
  <c r="BN154" i="7"/>
  <c r="BO154" i="7"/>
  <c r="BH155" i="7"/>
  <c r="BI155" i="7"/>
  <c r="BJ155" i="7"/>
  <c r="BK155" i="7"/>
  <c r="BM155" i="7"/>
  <c r="BN155" i="7"/>
  <c r="BO155" i="7"/>
  <c r="BH156" i="7"/>
  <c r="BI156" i="7"/>
  <c r="BJ156" i="7"/>
  <c r="BK156" i="7"/>
  <c r="BM156" i="7"/>
  <c r="BN156" i="7"/>
  <c r="BO156" i="7"/>
  <c r="BH157" i="7"/>
  <c r="BI157" i="7"/>
  <c r="BJ157" i="7"/>
  <c r="BK157" i="7"/>
  <c r="BM157" i="7"/>
  <c r="BN157" i="7"/>
  <c r="BO157" i="7"/>
  <c r="BH158" i="7"/>
  <c r="BI158" i="7"/>
  <c r="BJ158" i="7"/>
  <c r="BK158" i="7"/>
  <c r="BM158" i="7"/>
  <c r="BN158" i="7"/>
  <c r="BO158" i="7"/>
  <c r="BH159" i="7"/>
  <c r="BI159" i="7"/>
  <c r="BJ159" i="7"/>
  <c r="BK159" i="7"/>
  <c r="BM159" i="7"/>
  <c r="BN159" i="7"/>
  <c r="BO159" i="7"/>
  <c r="BH160" i="7"/>
  <c r="BI160" i="7"/>
  <c r="BJ160" i="7"/>
  <c r="BK160" i="7"/>
  <c r="BM160" i="7"/>
  <c r="BN160" i="7"/>
  <c r="BO160" i="7"/>
  <c r="BH161" i="7"/>
  <c r="BI161" i="7"/>
  <c r="BJ161" i="7"/>
  <c r="BK161" i="7"/>
  <c r="BM161" i="7"/>
  <c r="BN161" i="7"/>
  <c r="BO161" i="7"/>
  <c r="BH162" i="7"/>
  <c r="BI162" i="7"/>
  <c r="BJ162" i="7"/>
  <c r="BK162" i="7"/>
  <c r="BM162" i="7"/>
  <c r="BN162" i="7"/>
  <c r="BO162" i="7"/>
  <c r="BH163" i="7"/>
  <c r="BI163" i="7"/>
  <c r="BJ163" i="7"/>
  <c r="BK163" i="7"/>
  <c r="BM163" i="7"/>
  <c r="BN163" i="7"/>
  <c r="BO163" i="7"/>
  <c r="BH164" i="7"/>
  <c r="BI164" i="7"/>
  <c r="BJ164" i="7"/>
  <c r="BK164" i="7"/>
  <c r="BM164" i="7"/>
  <c r="BN164" i="7"/>
  <c r="BO164" i="7"/>
  <c r="BH165" i="7"/>
  <c r="BI165" i="7"/>
  <c r="BJ165" i="7"/>
  <c r="BK165" i="7"/>
  <c r="BM165" i="7"/>
  <c r="BN165" i="7"/>
  <c r="BO165" i="7"/>
  <c r="BH166" i="7"/>
  <c r="BI166" i="7"/>
  <c r="BJ166" i="7"/>
  <c r="BK166" i="7"/>
  <c r="BM166" i="7"/>
  <c r="BN166" i="7"/>
  <c r="BO166" i="7"/>
  <c r="BH167" i="7"/>
  <c r="BI167" i="7"/>
  <c r="BJ167" i="7"/>
  <c r="BK167" i="7"/>
  <c r="BM167" i="7"/>
  <c r="BN167" i="7"/>
  <c r="BO167" i="7"/>
  <c r="BH168" i="7"/>
  <c r="BI168" i="7"/>
  <c r="BJ168" i="7"/>
  <c r="BK168" i="7"/>
  <c r="BM168" i="7"/>
  <c r="BN168" i="7"/>
  <c r="BO168" i="7"/>
  <c r="BH169" i="7"/>
  <c r="BI169" i="7"/>
  <c r="BJ169" i="7"/>
  <c r="BK169" i="7"/>
  <c r="BM169" i="7"/>
  <c r="BN169" i="7"/>
  <c r="BO169" i="7"/>
  <c r="BH170" i="7"/>
  <c r="BI170" i="7"/>
  <c r="BJ170" i="7"/>
  <c r="BK170" i="7"/>
  <c r="BM170" i="7"/>
  <c r="BN170" i="7"/>
  <c r="BO170" i="7"/>
  <c r="BH171" i="7"/>
  <c r="BI171" i="7"/>
  <c r="BJ171" i="7"/>
  <c r="BK171" i="7"/>
  <c r="BM171" i="7"/>
  <c r="BN171" i="7"/>
  <c r="BO171" i="7"/>
  <c r="BH172" i="7"/>
  <c r="BI172" i="7"/>
  <c r="BJ172" i="7"/>
  <c r="BK172" i="7"/>
  <c r="BM172" i="7"/>
  <c r="BN172" i="7"/>
  <c r="BO172" i="7"/>
  <c r="BH173" i="7"/>
  <c r="BI173" i="7"/>
  <c r="BJ173" i="7"/>
  <c r="BK173" i="7"/>
  <c r="BM173" i="7"/>
  <c r="BN173" i="7"/>
  <c r="BO173" i="7"/>
  <c r="BH174" i="7"/>
  <c r="BI174" i="7"/>
  <c r="BJ174" i="7"/>
  <c r="BK174" i="7"/>
  <c r="BM174" i="7"/>
  <c r="BN174" i="7"/>
  <c r="BO174" i="7"/>
  <c r="BH175" i="7"/>
  <c r="BI175" i="7"/>
  <c r="BJ175" i="7"/>
  <c r="BK175" i="7"/>
  <c r="BM175" i="7"/>
  <c r="BN175" i="7"/>
  <c r="BO175" i="7"/>
  <c r="BH176" i="7"/>
  <c r="BI176" i="7"/>
  <c r="BJ176" i="7"/>
  <c r="BK176" i="7"/>
  <c r="BM176" i="7"/>
  <c r="BN176" i="7"/>
  <c r="BO176" i="7"/>
  <c r="BH177" i="7"/>
  <c r="BI177" i="7"/>
  <c r="BJ177" i="7"/>
  <c r="BK177" i="7"/>
  <c r="BM177" i="7"/>
  <c r="BN177" i="7"/>
  <c r="BO177" i="7"/>
  <c r="BH178" i="7"/>
  <c r="BI178" i="7"/>
  <c r="BJ178" i="7"/>
  <c r="BK178" i="7"/>
  <c r="BM178" i="7"/>
  <c r="BN178" i="7"/>
  <c r="BO178" i="7"/>
  <c r="BH179" i="7"/>
  <c r="BI179" i="7"/>
  <c r="BJ179" i="7"/>
  <c r="BK179" i="7"/>
  <c r="BM179" i="7"/>
  <c r="BN179" i="7"/>
  <c r="BO179" i="7"/>
  <c r="BH180" i="7"/>
  <c r="BI180" i="7"/>
  <c r="BJ180" i="7"/>
  <c r="BK180" i="7"/>
  <c r="BM180" i="7"/>
  <c r="BN180" i="7"/>
  <c r="BO180" i="7"/>
  <c r="BH181" i="7"/>
  <c r="BI181" i="7"/>
  <c r="BJ181" i="7"/>
  <c r="BK181" i="7"/>
  <c r="BM181" i="7"/>
  <c r="BN181" i="7"/>
  <c r="BO181" i="7"/>
  <c r="BH182" i="7"/>
  <c r="BI182" i="7"/>
  <c r="BJ182" i="7"/>
  <c r="BK182" i="7"/>
  <c r="BM182" i="7"/>
  <c r="BN182" i="7"/>
  <c r="BO182" i="7"/>
  <c r="BH183" i="7"/>
  <c r="BI183" i="7"/>
  <c r="BJ183" i="7"/>
  <c r="BK183" i="7"/>
  <c r="BM183" i="7"/>
  <c r="BN183" i="7"/>
  <c r="BO183" i="7"/>
  <c r="BD34" i="7"/>
  <c r="BD35" i="7"/>
  <c r="BD36" i="7"/>
  <c r="BD37" i="7"/>
  <c r="BD38" i="7"/>
  <c r="BD39" i="7"/>
  <c r="BD40" i="7"/>
  <c r="BD41" i="7"/>
  <c r="BD42" i="7"/>
  <c r="BD43" i="7"/>
  <c r="BD44" i="7"/>
  <c r="BD45" i="7"/>
  <c r="BD46" i="7"/>
  <c r="BD47" i="7"/>
  <c r="BD48" i="7"/>
  <c r="BD49" i="7"/>
  <c r="BD50" i="7"/>
  <c r="BD51" i="7"/>
  <c r="BD52" i="7"/>
  <c r="BD53" i="7"/>
  <c r="BD54" i="7"/>
  <c r="BD55" i="7"/>
  <c r="BD56" i="7"/>
  <c r="BD57" i="7"/>
  <c r="BD58" i="7"/>
  <c r="BD59" i="7"/>
  <c r="BD60" i="7"/>
  <c r="BD61" i="7"/>
  <c r="BD62" i="7"/>
  <c r="BD63" i="7"/>
  <c r="BD64" i="7"/>
  <c r="BD65" i="7"/>
  <c r="BD66" i="7"/>
  <c r="BD67" i="7"/>
  <c r="BD68" i="7"/>
  <c r="BD69" i="7"/>
  <c r="BD70" i="7"/>
  <c r="BD71" i="7"/>
  <c r="BD72" i="7"/>
  <c r="BD73" i="7"/>
  <c r="BD74" i="7"/>
  <c r="BD75" i="7"/>
  <c r="BD76" i="7"/>
  <c r="BD77" i="7"/>
  <c r="BD78" i="7"/>
  <c r="BD79" i="7"/>
  <c r="BD80" i="7"/>
  <c r="BD81" i="7"/>
  <c r="BD82" i="7"/>
  <c r="BD83" i="7"/>
  <c r="BD84" i="7"/>
  <c r="BD85" i="7"/>
  <c r="BD86" i="7"/>
  <c r="BD87" i="7"/>
  <c r="BD88" i="7"/>
  <c r="BD89" i="7"/>
  <c r="BD90" i="7"/>
  <c r="BD91" i="7"/>
  <c r="BD92" i="7"/>
  <c r="BD93" i="7"/>
  <c r="BD94" i="7"/>
  <c r="BD95" i="7"/>
  <c r="BD96" i="7"/>
  <c r="BD97" i="7"/>
  <c r="BD98" i="7"/>
  <c r="BD99" i="7"/>
  <c r="BD100" i="7"/>
  <c r="BD101" i="7"/>
  <c r="BD102" i="7"/>
  <c r="BD103" i="7"/>
  <c r="BD104" i="7"/>
  <c r="BD105" i="7"/>
  <c r="BD106" i="7"/>
  <c r="BD107" i="7"/>
  <c r="BD108" i="7"/>
  <c r="BD109" i="7"/>
  <c r="BD110" i="7"/>
  <c r="BD111" i="7"/>
  <c r="BD112" i="7"/>
  <c r="BD113" i="7"/>
  <c r="BD114" i="7"/>
  <c r="BD115" i="7"/>
  <c r="BD116" i="7"/>
  <c r="BD117" i="7"/>
  <c r="BD118" i="7"/>
  <c r="BD119" i="7"/>
  <c r="BD120" i="7"/>
  <c r="BD121" i="7"/>
  <c r="BD122" i="7"/>
  <c r="BD123" i="7"/>
  <c r="BD124" i="7"/>
  <c r="BD125" i="7"/>
  <c r="BD126" i="7"/>
  <c r="BD127" i="7"/>
  <c r="BD128" i="7"/>
  <c r="BD129" i="7"/>
  <c r="BD130" i="7"/>
  <c r="BD131" i="7"/>
  <c r="BD132" i="7"/>
  <c r="BD133" i="7"/>
  <c r="BD134" i="7"/>
  <c r="BD135" i="7"/>
  <c r="BD136" i="7"/>
  <c r="BD137" i="7"/>
  <c r="BD138" i="7"/>
  <c r="BD139" i="7"/>
  <c r="BD140" i="7"/>
  <c r="BD141" i="7"/>
  <c r="BD142" i="7"/>
  <c r="BD143" i="7"/>
  <c r="BD144" i="7"/>
  <c r="BD145" i="7"/>
  <c r="BD146" i="7"/>
  <c r="BD147" i="7"/>
  <c r="BD148" i="7"/>
  <c r="BD149" i="7"/>
  <c r="BD150" i="7"/>
  <c r="BD151" i="7"/>
  <c r="BD152" i="7"/>
  <c r="BD153" i="7"/>
  <c r="BD154" i="7"/>
  <c r="BD155" i="7"/>
  <c r="BD156" i="7"/>
  <c r="BD157" i="7"/>
  <c r="BD158" i="7"/>
  <c r="BD159" i="7"/>
  <c r="BD160" i="7"/>
  <c r="BD161" i="7"/>
  <c r="BD162" i="7"/>
  <c r="BD163" i="7"/>
  <c r="BD164" i="7"/>
  <c r="BD165" i="7"/>
  <c r="BD166" i="7"/>
  <c r="BD167" i="7"/>
  <c r="BD168" i="7"/>
  <c r="BD169" i="7"/>
  <c r="BD170" i="7"/>
  <c r="BD171" i="7"/>
  <c r="BD172" i="7"/>
  <c r="BD173" i="7"/>
  <c r="BD174" i="7"/>
  <c r="BD175" i="7"/>
  <c r="BD176" i="7"/>
  <c r="BD177" i="7"/>
  <c r="BD178" i="7"/>
  <c r="BD179" i="7"/>
  <c r="BD180" i="7"/>
  <c r="BD181" i="7"/>
  <c r="BD182" i="7"/>
  <c r="BD183" i="7"/>
  <c r="AZ34" i="7"/>
  <c r="AZ35" i="7"/>
  <c r="AZ36" i="7"/>
  <c r="AZ37" i="7"/>
  <c r="AZ38" i="7"/>
  <c r="AZ39" i="7"/>
  <c r="AZ40" i="7"/>
  <c r="AZ41" i="7"/>
  <c r="AZ42" i="7"/>
  <c r="AZ43" i="7"/>
  <c r="AZ44" i="7"/>
  <c r="AZ45" i="7"/>
  <c r="AZ46" i="7"/>
  <c r="AZ47" i="7"/>
  <c r="AZ48" i="7"/>
  <c r="AZ49" i="7"/>
  <c r="AZ50" i="7"/>
  <c r="AZ51" i="7"/>
  <c r="AZ52" i="7"/>
  <c r="AZ53" i="7"/>
  <c r="AZ54" i="7"/>
  <c r="AZ55" i="7"/>
  <c r="AZ56" i="7"/>
  <c r="AZ57" i="7"/>
  <c r="AZ58" i="7"/>
  <c r="AZ59" i="7"/>
  <c r="AZ60" i="7"/>
  <c r="AZ61" i="7"/>
  <c r="AZ62" i="7"/>
  <c r="AZ63" i="7"/>
  <c r="AZ64" i="7"/>
  <c r="AZ65" i="7"/>
  <c r="AZ66" i="7"/>
  <c r="AZ67" i="7"/>
  <c r="AZ68" i="7"/>
  <c r="AZ69" i="7"/>
  <c r="AZ70" i="7"/>
  <c r="AZ71" i="7"/>
  <c r="AZ72" i="7"/>
  <c r="AZ73" i="7"/>
  <c r="AZ74" i="7"/>
  <c r="AZ75" i="7"/>
  <c r="AZ76" i="7"/>
  <c r="AZ77" i="7"/>
  <c r="AZ78" i="7"/>
  <c r="AZ79" i="7"/>
  <c r="AZ80" i="7"/>
  <c r="AZ81" i="7"/>
  <c r="AZ82" i="7"/>
  <c r="AZ83" i="7"/>
  <c r="AZ84" i="7"/>
  <c r="AZ85" i="7"/>
  <c r="AZ86" i="7"/>
  <c r="AZ87" i="7"/>
  <c r="AZ88" i="7"/>
  <c r="AZ89" i="7"/>
  <c r="AZ90" i="7"/>
  <c r="AZ91" i="7"/>
  <c r="AZ92" i="7"/>
  <c r="AZ93" i="7"/>
  <c r="AZ94" i="7"/>
  <c r="AZ95" i="7"/>
  <c r="AZ96" i="7"/>
  <c r="AZ97" i="7"/>
  <c r="AZ98" i="7"/>
  <c r="AZ99" i="7"/>
  <c r="AZ100" i="7"/>
  <c r="AZ101" i="7"/>
  <c r="AZ102" i="7"/>
  <c r="AZ103" i="7"/>
  <c r="AZ104" i="7"/>
  <c r="AZ105" i="7"/>
  <c r="AZ106" i="7"/>
  <c r="AZ107" i="7"/>
  <c r="AZ108" i="7"/>
  <c r="AZ109" i="7"/>
  <c r="AZ110" i="7"/>
  <c r="AZ111" i="7"/>
  <c r="AZ112" i="7"/>
  <c r="AZ113" i="7"/>
  <c r="AZ114" i="7"/>
  <c r="AZ115" i="7"/>
  <c r="AZ116" i="7"/>
  <c r="AZ117" i="7"/>
  <c r="AZ118" i="7"/>
  <c r="AZ119" i="7"/>
  <c r="AZ120" i="7"/>
  <c r="AZ121" i="7"/>
  <c r="AZ122" i="7"/>
  <c r="AZ123" i="7"/>
  <c r="AZ124" i="7"/>
  <c r="AZ125" i="7"/>
  <c r="AZ126" i="7"/>
  <c r="AZ127" i="7"/>
  <c r="AZ128" i="7"/>
  <c r="AZ129" i="7"/>
  <c r="AZ130" i="7"/>
  <c r="AZ131" i="7"/>
  <c r="AZ132" i="7"/>
  <c r="AZ133" i="7"/>
  <c r="AZ134" i="7"/>
  <c r="AZ135" i="7"/>
  <c r="AZ136" i="7"/>
  <c r="AZ137" i="7"/>
  <c r="AZ138" i="7"/>
  <c r="AZ139" i="7"/>
  <c r="AZ140" i="7"/>
  <c r="AZ141" i="7"/>
  <c r="AZ142" i="7"/>
  <c r="AZ143" i="7"/>
  <c r="AZ144" i="7"/>
  <c r="AZ145" i="7"/>
  <c r="AZ146" i="7"/>
  <c r="AZ147" i="7"/>
  <c r="AZ148" i="7"/>
  <c r="AZ149" i="7"/>
  <c r="AZ150" i="7"/>
  <c r="AZ151" i="7"/>
  <c r="AZ152" i="7"/>
  <c r="AZ153" i="7"/>
  <c r="AZ154" i="7"/>
  <c r="AZ155" i="7"/>
  <c r="AZ156" i="7"/>
  <c r="AZ157" i="7"/>
  <c r="AZ158" i="7"/>
  <c r="AZ159" i="7"/>
  <c r="AZ160" i="7"/>
  <c r="AZ161" i="7"/>
  <c r="AZ162" i="7"/>
  <c r="AZ163" i="7"/>
  <c r="AZ164" i="7"/>
  <c r="AZ165" i="7"/>
  <c r="AZ166" i="7"/>
  <c r="AZ167" i="7"/>
  <c r="AZ168" i="7"/>
  <c r="AZ169" i="7"/>
  <c r="AZ170" i="7"/>
  <c r="AZ171" i="7"/>
  <c r="AZ172" i="7"/>
  <c r="AZ173" i="7"/>
  <c r="AZ174" i="7"/>
  <c r="AZ175" i="7"/>
  <c r="AZ176" i="7"/>
  <c r="AZ177" i="7"/>
  <c r="AZ178" i="7"/>
  <c r="AZ179" i="7"/>
  <c r="AZ180" i="7"/>
  <c r="AZ181" i="7"/>
  <c r="AZ182" i="7"/>
  <c r="AZ183" i="7"/>
  <c r="AV34" i="7"/>
  <c r="AW34" i="7"/>
  <c r="AX34" i="7"/>
  <c r="AY34" i="7"/>
  <c r="BA34" i="7"/>
  <c r="BB34" i="7"/>
  <c r="BC34" i="7"/>
  <c r="AV35" i="7"/>
  <c r="AW35" i="7"/>
  <c r="AX35" i="7"/>
  <c r="AY35" i="7"/>
  <c r="BA35" i="7"/>
  <c r="BB35" i="7"/>
  <c r="BC35" i="7"/>
  <c r="AV36" i="7"/>
  <c r="AW36" i="7"/>
  <c r="AX36" i="7"/>
  <c r="AY36" i="7"/>
  <c r="BA36" i="7"/>
  <c r="BB36" i="7"/>
  <c r="BC36" i="7"/>
  <c r="AV37" i="7"/>
  <c r="AW37" i="7"/>
  <c r="AX37" i="7"/>
  <c r="AY37" i="7"/>
  <c r="BA37" i="7"/>
  <c r="BB37" i="7"/>
  <c r="BC37" i="7"/>
  <c r="AV38" i="7"/>
  <c r="AW38" i="7"/>
  <c r="AX38" i="7"/>
  <c r="AY38" i="7"/>
  <c r="BA38" i="7"/>
  <c r="BB38" i="7"/>
  <c r="BC38" i="7"/>
  <c r="AV39" i="7"/>
  <c r="AW39" i="7"/>
  <c r="AX39" i="7"/>
  <c r="AY39" i="7"/>
  <c r="BA39" i="7"/>
  <c r="BB39" i="7"/>
  <c r="BC39" i="7"/>
  <c r="AV40" i="7"/>
  <c r="AW40" i="7"/>
  <c r="AX40" i="7"/>
  <c r="AY40" i="7"/>
  <c r="BA40" i="7"/>
  <c r="BB40" i="7"/>
  <c r="BC40" i="7"/>
  <c r="AV41" i="7"/>
  <c r="AW41" i="7"/>
  <c r="AX41" i="7"/>
  <c r="AY41" i="7"/>
  <c r="BA41" i="7"/>
  <c r="BB41" i="7"/>
  <c r="BC41" i="7"/>
  <c r="AV42" i="7"/>
  <c r="AW42" i="7"/>
  <c r="AX42" i="7"/>
  <c r="AY42" i="7"/>
  <c r="BA42" i="7"/>
  <c r="BB42" i="7"/>
  <c r="BC42" i="7"/>
  <c r="AV43" i="7"/>
  <c r="AW43" i="7"/>
  <c r="AX43" i="7"/>
  <c r="AY43" i="7"/>
  <c r="BA43" i="7"/>
  <c r="BB43" i="7"/>
  <c r="BC43" i="7"/>
  <c r="AV44" i="7"/>
  <c r="AW44" i="7"/>
  <c r="AX44" i="7"/>
  <c r="AY44" i="7"/>
  <c r="BA44" i="7"/>
  <c r="BB44" i="7"/>
  <c r="BC44" i="7"/>
  <c r="AV45" i="7"/>
  <c r="AW45" i="7"/>
  <c r="AX45" i="7"/>
  <c r="AY45" i="7"/>
  <c r="BA45" i="7"/>
  <c r="BB45" i="7"/>
  <c r="BC45" i="7"/>
  <c r="AV46" i="7"/>
  <c r="AW46" i="7"/>
  <c r="AX46" i="7"/>
  <c r="AY46" i="7"/>
  <c r="BA46" i="7"/>
  <c r="BB46" i="7"/>
  <c r="BC46" i="7"/>
  <c r="AV47" i="7"/>
  <c r="AW47" i="7"/>
  <c r="AX47" i="7"/>
  <c r="AY47" i="7"/>
  <c r="BA47" i="7"/>
  <c r="BB47" i="7"/>
  <c r="BC47" i="7"/>
  <c r="AV48" i="7"/>
  <c r="AW48" i="7"/>
  <c r="AX48" i="7"/>
  <c r="AY48" i="7"/>
  <c r="BA48" i="7"/>
  <c r="BB48" i="7"/>
  <c r="BC48" i="7"/>
  <c r="AV49" i="7"/>
  <c r="AW49" i="7"/>
  <c r="AX49" i="7"/>
  <c r="AY49" i="7"/>
  <c r="BA49" i="7"/>
  <c r="BB49" i="7"/>
  <c r="BC49" i="7"/>
  <c r="AV50" i="7"/>
  <c r="AW50" i="7"/>
  <c r="AX50" i="7"/>
  <c r="AY50" i="7"/>
  <c r="BA50" i="7"/>
  <c r="BB50" i="7"/>
  <c r="BC50" i="7"/>
  <c r="AV51" i="7"/>
  <c r="AW51" i="7"/>
  <c r="AX51" i="7"/>
  <c r="AY51" i="7"/>
  <c r="BA51" i="7"/>
  <c r="BB51" i="7"/>
  <c r="BC51" i="7"/>
  <c r="AV52" i="7"/>
  <c r="AW52" i="7"/>
  <c r="AX52" i="7"/>
  <c r="AY52" i="7"/>
  <c r="BA52" i="7"/>
  <c r="BB52" i="7"/>
  <c r="BC52" i="7"/>
  <c r="AV53" i="7"/>
  <c r="AW53" i="7"/>
  <c r="AX53" i="7"/>
  <c r="AY53" i="7"/>
  <c r="BA53" i="7"/>
  <c r="BB53" i="7"/>
  <c r="BC53" i="7"/>
  <c r="AV54" i="7"/>
  <c r="AW54" i="7"/>
  <c r="AX54" i="7"/>
  <c r="AY54" i="7"/>
  <c r="BA54" i="7"/>
  <c r="BB54" i="7"/>
  <c r="BC54" i="7"/>
  <c r="AV55" i="7"/>
  <c r="AW55" i="7"/>
  <c r="AX55" i="7"/>
  <c r="AY55" i="7"/>
  <c r="BA55" i="7"/>
  <c r="BB55" i="7"/>
  <c r="BC55" i="7"/>
  <c r="AV56" i="7"/>
  <c r="AW56" i="7"/>
  <c r="AX56" i="7"/>
  <c r="AY56" i="7"/>
  <c r="BA56" i="7"/>
  <c r="BB56" i="7"/>
  <c r="BC56" i="7"/>
  <c r="AV57" i="7"/>
  <c r="AW57" i="7"/>
  <c r="AX57" i="7"/>
  <c r="AY57" i="7"/>
  <c r="BA57" i="7"/>
  <c r="BB57" i="7"/>
  <c r="BC57" i="7"/>
  <c r="AV58" i="7"/>
  <c r="AW58" i="7"/>
  <c r="AX58" i="7"/>
  <c r="AY58" i="7"/>
  <c r="BA58" i="7"/>
  <c r="BB58" i="7"/>
  <c r="BC58" i="7"/>
  <c r="AV59" i="7"/>
  <c r="AW59" i="7"/>
  <c r="AX59" i="7"/>
  <c r="AY59" i="7"/>
  <c r="BA59" i="7"/>
  <c r="BB59" i="7"/>
  <c r="BC59" i="7"/>
  <c r="AV60" i="7"/>
  <c r="AW60" i="7"/>
  <c r="AX60" i="7"/>
  <c r="AY60" i="7"/>
  <c r="BA60" i="7"/>
  <c r="BB60" i="7"/>
  <c r="BC60" i="7"/>
  <c r="AV61" i="7"/>
  <c r="AW61" i="7"/>
  <c r="AX61" i="7"/>
  <c r="AY61" i="7"/>
  <c r="BA61" i="7"/>
  <c r="BB61" i="7"/>
  <c r="BC61" i="7"/>
  <c r="AV62" i="7"/>
  <c r="AW62" i="7"/>
  <c r="AX62" i="7"/>
  <c r="AY62" i="7"/>
  <c r="BA62" i="7"/>
  <c r="BB62" i="7"/>
  <c r="BC62" i="7"/>
  <c r="AV63" i="7"/>
  <c r="AW63" i="7"/>
  <c r="AX63" i="7"/>
  <c r="AY63" i="7"/>
  <c r="BA63" i="7"/>
  <c r="BB63" i="7"/>
  <c r="BC63" i="7"/>
  <c r="AV64" i="7"/>
  <c r="AW64" i="7"/>
  <c r="AX64" i="7"/>
  <c r="AY64" i="7"/>
  <c r="BA64" i="7"/>
  <c r="BB64" i="7"/>
  <c r="BC64" i="7"/>
  <c r="AV65" i="7"/>
  <c r="AW65" i="7"/>
  <c r="AX65" i="7"/>
  <c r="AY65" i="7"/>
  <c r="BA65" i="7"/>
  <c r="BB65" i="7"/>
  <c r="BC65" i="7"/>
  <c r="AV66" i="7"/>
  <c r="AW66" i="7"/>
  <c r="AX66" i="7"/>
  <c r="AY66" i="7"/>
  <c r="BA66" i="7"/>
  <c r="BB66" i="7"/>
  <c r="BC66" i="7"/>
  <c r="AV67" i="7"/>
  <c r="AW67" i="7"/>
  <c r="AX67" i="7"/>
  <c r="AY67" i="7"/>
  <c r="BA67" i="7"/>
  <c r="BB67" i="7"/>
  <c r="BC67" i="7"/>
  <c r="AV68" i="7"/>
  <c r="AW68" i="7"/>
  <c r="AX68" i="7"/>
  <c r="AY68" i="7"/>
  <c r="BA68" i="7"/>
  <c r="BB68" i="7"/>
  <c r="BC68" i="7"/>
  <c r="AV69" i="7"/>
  <c r="AW69" i="7"/>
  <c r="AX69" i="7"/>
  <c r="AY69" i="7"/>
  <c r="BA69" i="7"/>
  <c r="BB69" i="7"/>
  <c r="BC69" i="7"/>
  <c r="AV70" i="7"/>
  <c r="AW70" i="7"/>
  <c r="AX70" i="7"/>
  <c r="AY70" i="7"/>
  <c r="BA70" i="7"/>
  <c r="BB70" i="7"/>
  <c r="BC70" i="7"/>
  <c r="AV71" i="7"/>
  <c r="AW71" i="7"/>
  <c r="AX71" i="7"/>
  <c r="AY71" i="7"/>
  <c r="BA71" i="7"/>
  <c r="BB71" i="7"/>
  <c r="BC71" i="7"/>
  <c r="AV72" i="7"/>
  <c r="AW72" i="7"/>
  <c r="AX72" i="7"/>
  <c r="AY72" i="7"/>
  <c r="BA72" i="7"/>
  <c r="BB72" i="7"/>
  <c r="BC72" i="7"/>
  <c r="AV73" i="7"/>
  <c r="AW73" i="7"/>
  <c r="AX73" i="7"/>
  <c r="AY73" i="7"/>
  <c r="BA73" i="7"/>
  <c r="BB73" i="7"/>
  <c r="BC73" i="7"/>
  <c r="AV74" i="7"/>
  <c r="AW74" i="7"/>
  <c r="AX74" i="7"/>
  <c r="AY74" i="7"/>
  <c r="BA74" i="7"/>
  <c r="BB74" i="7"/>
  <c r="BC74" i="7"/>
  <c r="AV75" i="7"/>
  <c r="AW75" i="7"/>
  <c r="AX75" i="7"/>
  <c r="AY75" i="7"/>
  <c r="BA75" i="7"/>
  <c r="BB75" i="7"/>
  <c r="BC75" i="7"/>
  <c r="AV76" i="7"/>
  <c r="AW76" i="7"/>
  <c r="AX76" i="7"/>
  <c r="AY76" i="7"/>
  <c r="BA76" i="7"/>
  <c r="BB76" i="7"/>
  <c r="BC76" i="7"/>
  <c r="AV77" i="7"/>
  <c r="AW77" i="7"/>
  <c r="AX77" i="7"/>
  <c r="AY77" i="7"/>
  <c r="BA77" i="7"/>
  <c r="BB77" i="7"/>
  <c r="BC77" i="7"/>
  <c r="AV78" i="7"/>
  <c r="AW78" i="7"/>
  <c r="AX78" i="7"/>
  <c r="AY78" i="7"/>
  <c r="BA78" i="7"/>
  <c r="BB78" i="7"/>
  <c r="BC78" i="7"/>
  <c r="AV79" i="7"/>
  <c r="AW79" i="7"/>
  <c r="AX79" i="7"/>
  <c r="AY79" i="7"/>
  <c r="BA79" i="7"/>
  <c r="BB79" i="7"/>
  <c r="BC79" i="7"/>
  <c r="AV80" i="7"/>
  <c r="AW80" i="7"/>
  <c r="AX80" i="7"/>
  <c r="AY80" i="7"/>
  <c r="BA80" i="7"/>
  <c r="BB80" i="7"/>
  <c r="BC80" i="7"/>
  <c r="AV81" i="7"/>
  <c r="AW81" i="7"/>
  <c r="AX81" i="7"/>
  <c r="AY81" i="7"/>
  <c r="BA81" i="7"/>
  <c r="BB81" i="7"/>
  <c r="BC81" i="7"/>
  <c r="AV82" i="7"/>
  <c r="AW82" i="7"/>
  <c r="AX82" i="7"/>
  <c r="AY82" i="7"/>
  <c r="BA82" i="7"/>
  <c r="BB82" i="7"/>
  <c r="BC82" i="7"/>
  <c r="AV83" i="7"/>
  <c r="AW83" i="7"/>
  <c r="AX83" i="7"/>
  <c r="AY83" i="7"/>
  <c r="BA83" i="7"/>
  <c r="BB83" i="7"/>
  <c r="BC83" i="7"/>
  <c r="AV84" i="7"/>
  <c r="AW84" i="7"/>
  <c r="AX84" i="7"/>
  <c r="AY84" i="7"/>
  <c r="BA84" i="7"/>
  <c r="BB84" i="7"/>
  <c r="BC84" i="7"/>
  <c r="AV85" i="7"/>
  <c r="AW85" i="7"/>
  <c r="AX85" i="7"/>
  <c r="AY85" i="7"/>
  <c r="BA85" i="7"/>
  <c r="BB85" i="7"/>
  <c r="BC85" i="7"/>
  <c r="AV86" i="7"/>
  <c r="AW86" i="7"/>
  <c r="AX86" i="7"/>
  <c r="AY86" i="7"/>
  <c r="BA86" i="7"/>
  <c r="BB86" i="7"/>
  <c r="BC86" i="7"/>
  <c r="AV87" i="7"/>
  <c r="AW87" i="7"/>
  <c r="AX87" i="7"/>
  <c r="AY87" i="7"/>
  <c r="BA87" i="7"/>
  <c r="BB87" i="7"/>
  <c r="BC87" i="7"/>
  <c r="AV88" i="7"/>
  <c r="AW88" i="7"/>
  <c r="AX88" i="7"/>
  <c r="AY88" i="7"/>
  <c r="BA88" i="7"/>
  <c r="BB88" i="7"/>
  <c r="BC88" i="7"/>
  <c r="AV89" i="7"/>
  <c r="AW89" i="7"/>
  <c r="AX89" i="7"/>
  <c r="AY89" i="7"/>
  <c r="BA89" i="7"/>
  <c r="BB89" i="7"/>
  <c r="BC89" i="7"/>
  <c r="AV90" i="7"/>
  <c r="AW90" i="7"/>
  <c r="AX90" i="7"/>
  <c r="AY90" i="7"/>
  <c r="BA90" i="7"/>
  <c r="BB90" i="7"/>
  <c r="BC90" i="7"/>
  <c r="AV91" i="7"/>
  <c r="AW91" i="7"/>
  <c r="AX91" i="7"/>
  <c r="AY91" i="7"/>
  <c r="BA91" i="7"/>
  <c r="BB91" i="7"/>
  <c r="BC91" i="7"/>
  <c r="AV92" i="7"/>
  <c r="AW92" i="7"/>
  <c r="AX92" i="7"/>
  <c r="AY92" i="7"/>
  <c r="BA92" i="7"/>
  <c r="BB92" i="7"/>
  <c r="BC92" i="7"/>
  <c r="AV93" i="7"/>
  <c r="AW93" i="7"/>
  <c r="AX93" i="7"/>
  <c r="AY93" i="7"/>
  <c r="BA93" i="7"/>
  <c r="BB93" i="7"/>
  <c r="BC93" i="7"/>
  <c r="AV94" i="7"/>
  <c r="AW94" i="7"/>
  <c r="AX94" i="7"/>
  <c r="AY94" i="7"/>
  <c r="BA94" i="7"/>
  <c r="BB94" i="7"/>
  <c r="BC94" i="7"/>
  <c r="AV95" i="7"/>
  <c r="AW95" i="7"/>
  <c r="AX95" i="7"/>
  <c r="AY95" i="7"/>
  <c r="BA95" i="7"/>
  <c r="BB95" i="7"/>
  <c r="BC95" i="7"/>
  <c r="AV96" i="7"/>
  <c r="AW96" i="7"/>
  <c r="AX96" i="7"/>
  <c r="AY96" i="7"/>
  <c r="BA96" i="7"/>
  <c r="BB96" i="7"/>
  <c r="BC96" i="7"/>
  <c r="AV97" i="7"/>
  <c r="AW97" i="7"/>
  <c r="AX97" i="7"/>
  <c r="AY97" i="7"/>
  <c r="BA97" i="7"/>
  <c r="BB97" i="7"/>
  <c r="BC97" i="7"/>
  <c r="AV98" i="7"/>
  <c r="AW98" i="7"/>
  <c r="AX98" i="7"/>
  <c r="AY98" i="7"/>
  <c r="BA98" i="7"/>
  <c r="BB98" i="7"/>
  <c r="BC98" i="7"/>
  <c r="AV99" i="7"/>
  <c r="AW99" i="7"/>
  <c r="AX99" i="7"/>
  <c r="AY99" i="7"/>
  <c r="BA99" i="7"/>
  <c r="BB99" i="7"/>
  <c r="BC99" i="7"/>
  <c r="AV100" i="7"/>
  <c r="AW100" i="7"/>
  <c r="AX100" i="7"/>
  <c r="AY100" i="7"/>
  <c r="BA100" i="7"/>
  <c r="BB100" i="7"/>
  <c r="BC100" i="7"/>
  <c r="AV101" i="7"/>
  <c r="AW101" i="7"/>
  <c r="AX101" i="7"/>
  <c r="AY101" i="7"/>
  <c r="BA101" i="7"/>
  <c r="BB101" i="7"/>
  <c r="BC101" i="7"/>
  <c r="AV102" i="7"/>
  <c r="AW102" i="7"/>
  <c r="AX102" i="7"/>
  <c r="AY102" i="7"/>
  <c r="BA102" i="7"/>
  <c r="BB102" i="7"/>
  <c r="BC102" i="7"/>
  <c r="AV103" i="7"/>
  <c r="AW103" i="7"/>
  <c r="AX103" i="7"/>
  <c r="AY103" i="7"/>
  <c r="BA103" i="7"/>
  <c r="BB103" i="7"/>
  <c r="BC103" i="7"/>
  <c r="AV104" i="7"/>
  <c r="AW104" i="7"/>
  <c r="AX104" i="7"/>
  <c r="AY104" i="7"/>
  <c r="BA104" i="7"/>
  <c r="BB104" i="7"/>
  <c r="BC104" i="7"/>
  <c r="AV105" i="7"/>
  <c r="AW105" i="7"/>
  <c r="AX105" i="7"/>
  <c r="AY105" i="7"/>
  <c r="BA105" i="7"/>
  <c r="BB105" i="7"/>
  <c r="BC105" i="7"/>
  <c r="AV106" i="7"/>
  <c r="AW106" i="7"/>
  <c r="AX106" i="7"/>
  <c r="AY106" i="7"/>
  <c r="BA106" i="7"/>
  <c r="BB106" i="7"/>
  <c r="BC106" i="7"/>
  <c r="AV107" i="7"/>
  <c r="AW107" i="7"/>
  <c r="AX107" i="7"/>
  <c r="AY107" i="7"/>
  <c r="BA107" i="7"/>
  <c r="BB107" i="7"/>
  <c r="BC107" i="7"/>
  <c r="AV108" i="7"/>
  <c r="AW108" i="7"/>
  <c r="AX108" i="7"/>
  <c r="AY108" i="7"/>
  <c r="BA108" i="7"/>
  <c r="BB108" i="7"/>
  <c r="BC108" i="7"/>
  <c r="AV109" i="7"/>
  <c r="AW109" i="7"/>
  <c r="AX109" i="7"/>
  <c r="AY109" i="7"/>
  <c r="BA109" i="7"/>
  <c r="BB109" i="7"/>
  <c r="BC109" i="7"/>
  <c r="AV110" i="7"/>
  <c r="AW110" i="7"/>
  <c r="AX110" i="7"/>
  <c r="AY110" i="7"/>
  <c r="BA110" i="7"/>
  <c r="BB110" i="7"/>
  <c r="BC110" i="7"/>
  <c r="AV111" i="7"/>
  <c r="AW111" i="7"/>
  <c r="AX111" i="7"/>
  <c r="AY111" i="7"/>
  <c r="BA111" i="7"/>
  <c r="BB111" i="7"/>
  <c r="BC111" i="7"/>
  <c r="AV112" i="7"/>
  <c r="AW112" i="7"/>
  <c r="AX112" i="7"/>
  <c r="AY112" i="7"/>
  <c r="BA112" i="7"/>
  <c r="BB112" i="7"/>
  <c r="BC112" i="7"/>
  <c r="AV113" i="7"/>
  <c r="AW113" i="7"/>
  <c r="AX113" i="7"/>
  <c r="AY113" i="7"/>
  <c r="BA113" i="7"/>
  <c r="BB113" i="7"/>
  <c r="BC113" i="7"/>
  <c r="AV114" i="7"/>
  <c r="AW114" i="7"/>
  <c r="AX114" i="7"/>
  <c r="AY114" i="7"/>
  <c r="BA114" i="7"/>
  <c r="BB114" i="7"/>
  <c r="BC114" i="7"/>
  <c r="AV115" i="7"/>
  <c r="AW115" i="7"/>
  <c r="AX115" i="7"/>
  <c r="AY115" i="7"/>
  <c r="BA115" i="7"/>
  <c r="BB115" i="7"/>
  <c r="BC115" i="7"/>
  <c r="AV116" i="7"/>
  <c r="AW116" i="7"/>
  <c r="AX116" i="7"/>
  <c r="AY116" i="7"/>
  <c r="BA116" i="7"/>
  <c r="BB116" i="7"/>
  <c r="BC116" i="7"/>
  <c r="AV117" i="7"/>
  <c r="AW117" i="7"/>
  <c r="AX117" i="7"/>
  <c r="AY117" i="7"/>
  <c r="BA117" i="7"/>
  <c r="BB117" i="7"/>
  <c r="BC117" i="7"/>
  <c r="AV118" i="7"/>
  <c r="AW118" i="7"/>
  <c r="AX118" i="7"/>
  <c r="AY118" i="7"/>
  <c r="BA118" i="7"/>
  <c r="BB118" i="7"/>
  <c r="BC118" i="7"/>
  <c r="AV119" i="7"/>
  <c r="AW119" i="7"/>
  <c r="AX119" i="7"/>
  <c r="AY119" i="7"/>
  <c r="BA119" i="7"/>
  <c r="BB119" i="7"/>
  <c r="BC119" i="7"/>
  <c r="AV120" i="7"/>
  <c r="AW120" i="7"/>
  <c r="AX120" i="7"/>
  <c r="AY120" i="7"/>
  <c r="BA120" i="7"/>
  <c r="BB120" i="7"/>
  <c r="BC120" i="7"/>
  <c r="AV121" i="7"/>
  <c r="AW121" i="7"/>
  <c r="AX121" i="7"/>
  <c r="AY121" i="7"/>
  <c r="BA121" i="7"/>
  <c r="BB121" i="7"/>
  <c r="BC121" i="7"/>
  <c r="AV122" i="7"/>
  <c r="AW122" i="7"/>
  <c r="AX122" i="7"/>
  <c r="AY122" i="7"/>
  <c r="BA122" i="7"/>
  <c r="BB122" i="7"/>
  <c r="BC122" i="7"/>
  <c r="AV123" i="7"/>
  <c r="AW123" i="7"/>
  <c r="AX123" i="7"/>
  <c r="AY123" i="7"/>
  <c r="BA123" i="7"/>
  <c r="BB123" i="7"/>
  <c r="BC123" i="7"/>
  <c r="AV124" i="7"/>
  <c r="AW124" i="7"/>
  <c r="AX124" i="7"/>
  <c r="AY124" i="7"/>
  <c r="BA124" i="7"/>
  <c r="BB124" i="7"/>
  <c r="BC124" i="7"/>
  <c r="AV125" i="7"/>
  <c r="AW125" i="7"/>
  <c r="AX125" i="7"/>
  <c r="AY125" i="7"/>
  <c r="BA125" i="7"/>
  <c r="BB125" i="7"/>
  <c r="BC125" i="7"/>
  <c r="AV126" i="7"/>
  <c r="AW126" i="7"/>
  <c r="AX126" i="7"/>
  <c r="AY126" i="7"/>
  <c r="BA126" i="7"/>
  <c r="BB126" i="7"/>
  <c r="BC126" i="7"/>
  <c r="AV127" i="7"/>
  <c r="AW127" i="7"/>
  <c r="AX127" i="7"/>
  <c r="AY127" i="7"/>
  <c r="BA127" i="7"/>
  <c r="BB127" i="7"/>
  <c r="BC127" i="7"/>
  <c r="AV128" i="7"/>
  <c r="AW128" i="7"/>
  <c r="AX128" i="7"/>
  <c r="AY128" i="7"/>
  <c r="BA128" i="7"/>
  <c r="BB128" i="7"/>
  <c r="BC128" i="7"/>
  <c r="AV129" i="7"/>
  <c r="AW129" i="7"/>
  <c r="AX129" i="7"/>
  <c r="AY129" i="7"/>
  <c r="BA129" i="7"/>
  <c r="BB129" i="7"/>
  <c r="BC129" i="7"/>
  <c r="AV130" i="7"/>
  <c r="AW130" i="7"/>
  <c r="AX130" i="7"/>
  <c r="AY130" i="7"/>
  <c r="BA130" i="7"/>
  <c r="BB130" i="7"/>
  <c r="BC130" i="7"/>
  <c r="AV131" i="7"/>
  <c r="AW131" i="7"/>
  <c r="AX131" i="7"/>
  <c r="AY131" i="7"/>
  <c r="BA131" i="7"/>
  <c r="BB131" i="7"/>
  <c r="BC131" i="7"/>
  <c r="AV132" i="7"/>
  <c r="AW132" i="7"/>
  <c r="AX132" i="7"/>
  <c r="AY132" i="7"/>
  <c r="BA132" i="7"/>
  <c r="BB132" i="7"/>
  <c r="BC132" i="7"/>
  <c r="AV133" i="7"/>
  <c r="AW133" i="7"/>
  <c r="AX133" i="7"/>
  <c r="AY133" i="7"/>
  <c r="BA133" i="7"/>
  <c r="BB133" i="7"/>
  <c r="BC133" i="7"/>
  <c r="AV134" i="7"/>
  <c r="AW134" i="7"/>
  <c r="AX134" i="7"/>
  <c r="AY134" i="7"/>
  <c r="BA134" i="7"/>
  <c r="BB134" i="7"/>
  <c r="BC134" i="7"/>
  <c r="AV135" i="7"/>
  <c r="AW135" i="7"/>
  <c r="AX135" i="7"/>
  <c r="AY135" i="7"/>
  <c r="BA135" i="7"/>
  <c r="BB135" i="7"/>
  <c r="BC135" i="7"/>
  <c r="AV136" i="7"/>
  <c r="AW136" i="7"/>
  <c r="AX136" i="7"/>
  <c r="AY136" i="7"/>
  <c r="BA136" i="7"/>
  <c r="BB136" i="7"/>
  <c r="BC136" i="7"/>
  <c r="AV137" i="7"/>
  <c r="AW137" i="7"/>
  <c r="AX137" i="7"/>
  <c r="AY137" i="7"/>
  <c r="BA137" i="7"/>
  <c r="BB137" i="7"/>
  <c r="BC137" i="7"/>
  <c r="AV138" i="7"/>
  <c r="AW138" i="7"/>
  <c r="AX138" i="7"/>
  <c r="AY138" i="7"/>
  <c r="BA138" i="7"/>
  <c r="BB138" i="7"/>
  <c r="BC138" i="7"/>
  <c r="AV139" i="7"/>
  <c r="AW139" i="7"/>
  <c r="AX139" i="7"/>
  <c r="AY139" i="7"/>
  <c r="BA139" i="7"/>
  <c r="BB139" i="7"/>
  <c r="BC139" i="7"/>
  <c r="AV140" i="7"/>
  <c r="AW140" i="7"/>
  <c r="AX140" i="7"/>
  <c r="AY140" i="7"/>
  <c r="BA140" i="7"/>
  <c r="BB140" i="7"/>
  <c r="BC140" i="7"/>
  <c r="AV141" i="7"/>
  <c r="AW141" i="7"/>
  <c r="AX141" i="7"/>
  <c r="AY141" i="7"/>
  <c r="BA141" i="7"/>
  <c r="BB141" i="7"/>
  <c r="BC141" i="7"/>
  <c r="AV142" i="7"/>
  <c r="AW142" i="7"/>
  <c r="AX142" i="7"/>
  <c r="AY142" i="7"/>
  <c r="BA142" i="7"/>
  <c r="BB142" i="7"/>
  <c r="BC142" i="7"/>
  <c r="AV143" i="7"/>
  <c r="AW143" i="7"/>
  <c r="AX143" i="7"/>
  <c r="AY143" i="7"/>
  <c r="BA143" i="7"/>
  <c r="BB143" i="7"/>
  <c r="BC143" i="7"/>
  <c r="AV144" i="7"/>
  <c r="AW144" i="7"/>
  <c r="AX144" i="7"/>
  <c r="AY144" i="7"/>
  <c r="BA144" i="7"/>
  <c r="BB144" i="7"/>
  <c r="BC144" i="7"/>
  <c r="AV145" i="7"/>
  <c r="AW145" i="7"/>
  <c r="AX145" i="7"/>
  <c r="AY145" i="7"/>
  <c r="BA145" i="7"/>
  <c r="BB145" i="7"/>
  <c r="BC145" i="7"/>
  <c r="AV146" i="7"/>
  <c r="AW146" i="7"/>
  <c r="AX146" i="7"/>
  <c r="AY146" i="7"/>
  <c r="BA146" i="7"/>
  <c r="BB146" i="7"/>
  <c r="BC146" i="7"/>
  <c r="AV147" i="7"/>
  <c r="AW147" i="7"/>
  <c r="AX147" i="7"/>
  <c r="AY147" i="7"/>
  <c r="BA147" i="7"/>
  <c r="BB147" i="7"/>
  <c r="BC147" i="7"/>
  <c r="AV148" i="7"/>
  <c r="AW148" i="7"/>
  <c r="AX148" i="7"/>
  <c r="AY148" i="7"/>
  <c r="BA148" i="7"/>
  <c r="BB148" i="7"/>
  <c r="BC148" i="7"/>
  <c r="AV149" i="7"/>
  <c r="AW149" i="7"/>
  <c r="AX149" i="7"/>
  <c r="AY149" i="7"/>
  <c r="BA149" i="7"/>
  <c r="BB149" i="7"/>
  <c r="BC149" i="7"/>
  <c r="AV150" i="7"/>
  <c r="AW150" i="7"/>
  <c r="AX150" i="7"/>
  <c r="AY150" i="7"/>
  <c r="BA150" i="7"/>
  <c r="BB150" i="7"/>
  <c r="BC150" i="7"/>
  <c r="AV151" i="7"/>
  <c r="AW151" i="7"/>
  <c r="AX151" i="7"/>
  <c r="AY151" i="7"/>
  <c r="BA151" i="7"/>
  <c r="BB151" i="7"/>
  <c r="BC151" i="7"/>
  <c r="AV152" i="7"/>
  <c r="AW152" i="7"/>
  <c r="AX152" i="7"/>
  <c r="AY152" i="7"/>
  <c r="BA152" i="7"/>
  <c r="BB152" i="7"/>
  <c r="BC152" i="7"/>
  <c r="AV153" i="7"/>
  <c r="AW153" i="7"/>
  <c r="AX153" i="7"/>
  <c r="AY153" i="7"/>
  <c r="BA153" i="7"/>
  <c r="BB153" i="7"/>
  <c r="BC153" i="7"/>
  <c r="AV154" i="7"/>
  <c r="AW154" i="7"/>
  <c r="AX154" i="7"/>
  <c r="AY154" i="7"/>
  <c r="BA154" i="7"/>
  <c r="BB154" i="7"/>
  <c r="BC154" i="7"/>
  <c r="AV155" i="7"/>
  <c r="AW155" i="7"/>
  <c r="AX155" i="7"/>
  <c r="AY155" i="7"/>
  <c r="BA155" i="7"/>
  <c r="BB155" i="7"/>
  <c r="BC155" i="7"/>
  <c r="AV156" i="7"/>
  <c r="AW156" i="7"/>
  <c r="AX156" i="7"/>
  <c r="AY156" i="7"/>
  <c r="BA156" i="7"/>
  <c r="BB156" i="7"/>
  <c r="BC156" i="7"/>
  <c r="AV157" i="7"/>
  <c r="AW157" i="7"/>
  <c r="AX157" i="7"/>
  <c r="AY157" i="7"/>
  <c r="BA157" i="7"/>
  <c r="BB157" i="7"/>
  <c r="BC157" i="7"/>
  <c r="AV158" i="7"/>
  <c r="AW158" i="7"/>
  <c r="AX158" i="7"/>
  <c r="AY158" i="7"/>
  <c r="BA158" i="7"/>
  <c r="BB158" i="7"/>
  <c r="BC158" i="7"/>
  <c r="AV159" i="7"/>
  <c r="AW159" i="7"/>
  <c r="AX159" i="7"/>
  <c r="AY159" i="7"/>
  <c r="BA159" i="7"/>
  <c r="BB159" i="7"/>
  <c r="BC159" i="7"/>
  <c r="AV160" i="7"/>
  <c r="AW160" i="7"/>
  <c r="AX160" i="7"/>
  <c r="AY160" i="7"/>
  <c r="BA160" i="7"/>
  <c r="BB160" i="7"/>
  <c r="BC160" i="7"/>
  <c r="AV161" i="7"/>
  <c r="AW161" i="7"/>
  <c r="AX161" i="7"/>
  <c r="AY161" i="7"/>
  <c r="BA161" i="7"/>
  <c r="BB161" i="7"/>
  <c r="BC161" i="7"/>
  <c r="AV162" i="7"/>
  <c r="AW162" i="7"/>
  <c r="AX162" i="7"/>
  <c r="AY162" i="7"/>
  <c r="BA162" i="7"/>
  <c r="BB162" i="7"/>
  <c r="BC162" i="7"/>
  <c r="AV163" i="7"/>
  <c r="AW163" i="7"/>
  <c r="AX163" i="7"/>
  <c r="AY163" i="7"/>
  <c r="BA163" i="7"/>
  <c r="BB163" i="7"/>
  <c r="BC163" i="7"/>
  <c r="AV164" i="7"/>
  <c r="AW164" i="7"/>
  <c r="AX164" i="7"/>
  <c r="AY164" i="7"/>
  <c r="BA164" i="7"/>
  <c r="BB164" i="7"/>
  <c r="BC164" i="7"/>
  <c r="AV165" i="7"/>
  <c r="AW165" i="7"/>
  <c r="AX165" i="7"/>
  <c r="AY165" i="7"/>
  <c r="BA165" i="7"/>
  <c r="BB165" i="7"/>
  <c r="BC165" i="7"/>
  <c r="AV166" i="7"/>
  <c r="AW166" i="7"/>
  <c r="AX166" i="7"/>
  <c r="AY166" i="7"/>
  <c r="BA166" i="7"/>
  <c r="BB166" i="7"/>
  <c r="BC166" i="7"/>
  <c r="AV167" i="7"/>
  <c r="AW167" i="7"/>
  <c r="AX167" i="7"/>
  <c r="AY167" i="7"/>
  <c r="BA167" i="7"/>
  <c r="BB167" i="7"/>
  <c r="BC167" i="7"/>
  <c r="AV168" i="7"/>
  <c r="AW168" i="7"/>
  <c r="AX168" i="7"/>
  <c r="AY168" i="7"/>
  <c r="BA168" i="7"/>
  <c r="BB168" i="7"/>
  <c r="BC168" i="7"/>
  <c r="AV169" i="7"/>
  <c r="AW169" i="7"/>
  <c r="AX169" i="7"/>
  <c r="AY169" i="7"/>
  <c r="BA169" i="7"/>
  <c r="BB169" i="7"/>
  <c r="BC169" i="7"/>
  <c r="AV170" i="7"/>
  <c r="AW170" i="7"/>
  <c r="AX170" i="7"/>
  <c r="AY170" i="7"/>
  <c r="BA170" i="7"/>
  <c r="BB170" i="7"/>
  <c r="BC170" i="7"/>
  <c r="AV171" i="7"/>
  <c r="AW171" i="7"/>
  <c r="AX171" i="7"/>
  <c r="AY171" i="7"/>
  <c r="BA171" i="7"/>
  <c r="BB171" i="7"/>
  <c r="BC171" i="7"/>
  <c r="AV172" i="7"/>
  <c r="AW172" i="7"/>
  <c r="AX172" i="7"/>
  <c r="AY172" i="7"/>
  <c r="BA172" i="7"/>
  <c r="BB172" i="7"/>
  <c r="BC172" i="7"/>
  <c r="AV173" i="7"/>
  <c r="AW173" i="7"/>
  <c r="AX173" i="7"/>
  <c r="AY173" i="7"/>
  <c r="BA173" i="7"/>
  <c r="BB173" i="7"/>
  <c r="BC173" i="7"/>
  <c r="AV174" i="7"/>
  <c r="AW174" i="7"/>
  <c r="AX174" i="7"/>
  <c r="AY174" i="7"/>
  <c r="BA174" i="7"/>
  <c r="BB174" i="7"/>
  <c r="BC174" i="7"/>
  <c r="AV175" i="7"/>
  <c r="AW175" i="7"/>
  <c r="AX175" i="7"/>
  <c r="AY175" i="7"/>
  <c r="BA175" i="7"/>
  <c r="BB175" i="7"/>
  <c r="BC175" i="7"/>
  <c r="AV176" i="7"/>
  <c r="AW176" i="7"/>
  <c r="AX176" i="7"/>
  <c r="AY176" i="7"/>
  <c r="BA176" i="7"/>
  <c r="BB176" i="7"/>
  <c r="BC176" i="7"/>
  <c r="AV177" i="7"/>
  <c r="AW177" i="7"/>
  <c r="AX177" i="7"/>
  <c r="AY177" i="7"/>
  <c r="BA177" i="7"/>
  <c r="BB177" i="7"/>
  <c r="BC177" i="7"/>
  <c r="AV178" i="7"/>
  <c r="AW178" i="7"/>
  <c r="AX178" i="7"/>
  <c r="AY178" i="7"/>
  <c r="BA178" i="7"/>
  <c r="BB178" i="7"/>
  <c r="BC178" i="7"/>
  <c r="AV179" i="7"/>
  <c r="AW179" i="7"/>
  <c r="AX179" i="7"/>
  <c r="AY179" i="7"/>
  <c r="BA179" i="7"/>
  <c r="BB179" i="7"/>
  <c r="BC179" i="7"/>
  <c r="AV180" i="7"/>
  <c r="AW180" i="7"/>
  <c r="AX180" i="7"/>
  <c r="AY180" i="7"/>
  <c r="BA180" i="7"/>
  <c r="BB180" i="7"/>
  <c r="BC180" i="7"/>
  <c r="AV181" i="7"/>
  <c r="AW181" i="7"/>
  <c r="AX181" i="7"/>
  <c r="AY181" i="7"/>
  <c r="BA181" i="7"/>
  <c r="BB181" i="7"/>
  <c r="BC181" i="7"/>
  <c r="AV182" i="7"/>
  <c r="AW182" i="7"/>
  <c r="AX182" i="7"/>
  <c r="AY182" i="7"/>
  <c r="BA182" i="7"/>
  <c r="BB182" i="7"/>
  <c r="BC182" i="7"/>
  <c r="AV183" i="7"/>
  <c r="AW183" i="7"/>
  <c r="AX183" i="7"/>
  <c r="AY183" i="7"/>
  <c r="BA183" i="7"/>
  <c r="BB183" i="7"/>
  <c r="BC183" i="7"/>
  <c r="AS34" i="7"/>
  <c r="AT34" i="7"/>
  <c r="AU34" i="7"/>
  <c r="BE34" i="7"/>
  <c r="BF34" i="7"/>
  <c r="BG34" i="7"/>
  <c r="AS35" i="7"/>
  <c r="AT35" i="7"/>
  <c r="AU35" i="7"/>
  <c r="BE35" i="7"/>
  <c r="BF35" i="7"/>
  <c r="BG35" i="7"/>
  <c r="AS36" i="7"/>
  <c r="AT36" i="7"/>
  <c r="AU36" i="7"/>
  <c r="BE36" i="7"/>
  <c r="BF36" i="7"/>
  <c r="BG36" i="7"/>
  <c r="AS37" i="7"/>
  <c r="AT37" i="7"/>
  <c r="AU37" i="7"/>
  <c r="BE37" i="7"/>
  <c r="BF37" i="7"/>
  <c r="BG37" i="7"/>
  <c r="AS38" i="7"/>
  <c r="AT38" i="7"/>
  <c r="AU38" i="7"/>
  <c r="BE38" i="7"/>
  <c r="BF38" i="7"/>
  <c r="BG38" i="7"/>
  <c r="AS39" i="7"/>
  <c r="AT39" i="7"/>
  <c r="AU39" i="7"/>
  <c r="BE39" i="7"/>
  <c r="BF39" i="7"/>
  <c r="BG39" i="7"/>
  <c r="AS40" i="7"/>
  <c r="AT40" i="7"/>
  <c r="AU40" i="7"/>
  <c r="BE40" i="7"/>
  <c r="BF40" i="7"/>
  <c r="BG40" i="7"/>
  <c r="AS41" i="7"/>
  <c r="AT41" i="7"/>
  <c r="AU41" i="7"/>
  <c r="BE41" i="7"/>
  <c r="BF41" i="7"/>
  <c r="BG41" i="7"/>
  <c r="AS42" i="7"/>
  <c r="AT42" i="7"/>
  <c r="AU42" i="7"/>
  <c r="BE42" i="7"/>
  <c r="BF42" i="7"/>
  <c r="BG42" i="7"/>
  <c r="AS43" i="7"/>
  <c r="AT43" i="7"/>
  <c r="AU43" i="7"/>
  <c r="BE43" i="7"/>
  <c r="BF43" i="7"/>
  <c r="BG43" i="7"/>
  <c r="AS44" i="7"/>
  <c r="AT44" i="7"/>
  <c r="AU44" i="7"/>
  <c r="BE44" i="7"/>
  <c r="BF44" i="7"/>
  <c r="BG44" i="7"/>
  <c r="AS45" i="7"/>
  <c r="AT45" i="7"/>
  <c r="AU45" i="7"/>
  <c r="BE45" i="7"/>
  <c r="BF45" i="7"/>
  <c r="BG45" i="7"/>
  <c r="AS46" i="7"/>
  <c r="AT46" i="7"/>
  <c r="AU46" i="7"/>
  <c r="BE46" i="7"/>
  <c r="BF46" i="7"/>
  <c r="BG46" i="7"/>
  <c r="AS47" i="7"/>
  <c r="AT47" i="7"/>
  <c r="AU47" i="7"/>
  <c r="BE47" i="7"/>
  <c r="BF47" i="7"/>
  <c r="BG47" i="7"/>
  <c r="AS48" i="7"/>
  <c r="AT48" i="7"/>
  <c r="AU48" i="7"/>
  <c r="BE48" i="7"/>
  <c r="BF48" i="7"/>
  <c r="BG48" i="7"/>
  <c r="AS49" i="7"/>
  <c r="AT49" i="7"/>
  <c r="AU49" i="7"/>
  <c r="BE49" i="7"/>
  <c r="BF49" i="7"/>
  <c r="BG49" i="7"/>
  <c r="AS50" i="7"/>
  <c r="AT50" i="7"/>
  <c r="AU50" i="7"/>
  <c r="BE50" i="7"/>
  <c r="BF50" i="7"/>
  <c r="BG50" i="7"/>
  <c r="AS51" i="7"/>
  <c r="AT51" i="7"/>
  <c r="AU51" i="7"/>
  <c r="BE51" i="7"/>
  <c r="BF51" i="7"/>
  <c r="BG51" i="7"/>
  <c r="AS52" i="7"/>
  <c r="AT52" i="7"/>
  <c r="AU52" i="7"/>
  <c r="BE52" i="7"/>
  <c r="BF52" i="7"/>
  <c r="BG52" i="7"/>
  <c r="AS53" i="7"/>
  <c r="AT53" i="7"/>
  <c r="AU53" i="7"/>
  <c r="BE53" i="7"/>
  <c r="BF53" i="7"/>
  <c r="BG53" i="7"/>
  <c r="AS54" i="7"/>
  <c r="AT54" i="7"/>
  <c r="AU54" i="7"/>
  <c r="BE54" i="7"/>
  <c r="BF54" i="7"/>
  <c r="BG54" i="7"/>
  <c r="AS55" i="7"/>
  <c r="AT55" i="7"/>
  <c r="AU55" i="7"/>
  <c r="BE55" i="7"/>
  <c r="BF55" i="7"/>
  <c r="BG55" i="7"/>
  <c r="AS56" i="7"/>
  <c r="AT56" i="7"/>
  <c r="AU56" i="7"/>
  <c r="BE56" i="7"/>
  <c r="BF56" i="7"/>
  <c r="BG56" i="7"/>
  <c r="AS57" i="7"/>
  <c r="AT57" i="7"/>
  <c r="AU57" i="7"/>
  <c r="BE57" i="7"/>
  <c r="BF57" i="7"/>
  <c r="BG57" i="7"/>
  <c r="AS58" i="7"/>
  <c r="AT58" i="7"/>
  <c r="AU58" i="7"/>
  <c r="BE58" i="7"/>
  <c r="BF58" i="7"/>
  <c r="BG58" i="7"/>
  <c r="AS59" i="7"/>
  <c r="AT59" i="7"/>
  <c r="AU59" i="7"/>
  <c r="BE59" i="7"/>
  <c r="BF59" i="7"/>
  <c r="BG59" i="7"/>
  <c r="AS60" i="7"/>
  <c r="AT60" i="7"/>
  <c r="AU60" i="7"/>
  <c r="BE60" i="7"/>
  <c r="BF60" i="7"/>
  <c r="BG60" i="7"/>
  <c r="AS61" i="7"/>
  <c r="AT61" i="7"/>
  <c r="AU61" i="7"/>
  <c r="BE61" i="7"/>
  <c r="BF61" i="7"/>
  <c r="BG61" i="7"/>
  <c r="AS62" i="7"/>
  <c r="AT62" i="7"/>
  <c r="AU62" i="7"/>
  <c r="BE62" i="7"/>
  <c r="BF62" i="7"/>
  <c r="BG62" i="7"/>
  <c r="AS63" i="7"/>
  <c r="AT63" i="7"/>
  <c r="AU63" i="7"/>
  <c r="BE63" i="7"/>
  <c r="BF63" i="7"/>
  <c r="BG63" i="7"/>
  <c r="AS64" i="7"/>
  <c r="AT64" i="7"/>
  <c r="AU64" i="7"/>
  <c r="BE64" i="7"/>
  <c r="BF64" i="7"/>
  <c r="BG64" i="7"/>
  <c r="AS65" i="7"/>
  <c r="AT65" i="7"/>
  <c r="AU65" i="7"/>
  <c r="BE65" i="7"/>
  <c r="BF65" i="7"/>
  <c r="BG65" i="7"/>
  <c r="AS66" i="7"/>
  <c r="AT66" i="7"/>
  <c r="AU66" i="7"/>
  <c r="BE66" i="7"/>
  <c r="BF66" i="7"/>
  <c r="BG66" i="7"/>
  <c r="AS67" i="7"/>
  <c r="AT67" i="7"/>
  <c r="AU67" i="7"/>
  <c r="BE67" i="7"/>
  <c r="BF67" i="7"/>
  <c r="BG67" i="7"/>
  <c r="AS68" i="7"/>
  <c r="AT68" i="7"/>
  <c r="AU68" i="7"/>
  <c r="BE68" i="7"/>
  <c r="BF68" i="7"/>
  <c r="BG68" i="7"/>
  <c r="AS69" i="7"/>
  <c r="AT69" i="7"/>
  <c r="AU69" i="7"/>
  <c r="BE69" i="7"/>
  <c r="BF69" i="7"/>
  <c r="BG69" i="7"/>
  <c r="AS70" i="7"/>
  <c r="AT70" i="7"/>
  <c r="AU70" i="7"/>
  <c r="BE70" i="7"/>
  <c r="BF70" i="7"/>
  <c r="BG70" i="7"/>
  <c r="AS71" i="7"/>
  <c r="AT71" i="7"/>
  <c r="AU71" i="7"/>
  <c r="BE71" i="7"/>
  <c r="BF71" i="7"/>
  <c r="BG71" i="7"/>
  <c r="AS72" i="7"/>
  <c r="AT72" i="7"/>
  <c r="AU72" i="7"/>
  <c r="BE72" i="7"/>
  <c r="BF72" i="7"/>
  <c r="BG72" i="7"/>
  <c r="AS73" i="7"/>
  <c r="AT73" i="7"/>
  <c r="AU73" i="7"/>
  <c r="BE73" i="7"/>
  <c r="BF73" i="7"/>
  <c r="BG73" i="7"/>
  <c r="AS74" i="7"/>
  <c r="AT74" i="7"/>
  <c r="AU74" i="7"/>
  <c r="BE74" i="7"/>
  <c r="BF74" i="7"/>
  <c r="BG74" i="7"/>
  <c r="AS75" i="7"/>
  <c r="AT75" i="7"/>
  <c r="AU75" i="7"/>
  <c r="BE75" i="7"/>
  <c r="BF75" i="7"/>
  <c r="BG75" i="7"/>
  <c r="AS76" i="7"/>
  <c r="AT76" i="7"/>
  <c r="AU76" i="7"/>
  <c r="BE76" i="7"/>
  <c r="BF76" i="7"/>
  <c r="BG76" i="7"/>
  <c r="AS77" i="7"/>
  <c r="AT77" i="7"/>
  <c r="AU77" i="7"/>
  <c r="BE77" i="7"/>
  <c r="BF77" i="7"/>
  <c r="BG77" i="7"/>
  <c r="AS78" i="7"/>
  <c r="AT78" i="7"/>
  <c r="AU78" i="7"/>
  <c r="BE78" i="7"/>
  <c r="BF78" i="7"/>
  <c r="BG78" i="7"/>
  <c r="AS79" i="7"/>
  <c r="AT79" i="7"/>
  <c r="AU79" i="7"/>
  <c r="BE79" i="7"/>
  <c r="BF79" i="7"/>
  <c r="BG79" i="7"/>
  <c r="AS80" i="7"/>
  <c r="AT80" i="7"/>
  <c r="AU80" i="7"/>
  <c r="BE80" i="7"/>
  <c r="BF80" i="7"/>
  <c r="BG80" i="7"/>
  <c r="AS81" i="7"/>
  <c r="AT81" i="7"/>
  <c r="AU81" i="7"/>
  <c r="BE81" i="7"/>
  <c r="BF81" i="7"/>
  <c r="BG81" i="7"/>
  <c r="AS82" i="7"/>
  <c r="AT82" i="7"/>
  <c r="AU82" i="7"/>
  <c r="BE82" i="7"/>
  <c r="BF82" i="7"/>
  <c r="BG82" i="7"/>
  <c r="AS83" i="7"/>
  <c r="AT83" i="7"/>
  <c r="AU83" i="7"/>
  <c r="BE83" i="7"/>
  <c r="BF83" i="7"/>
  <c r="BG83" i="7"/>
  <c r="AS84" i="7"/>
  <c r="AT84" i="7"/>
  <c r="AU84" i="7"/>
  <c r="BE84" i="7"/>
  <c r="BF84" i="7"/>
  <c r="BG84" i="7"/>
  <c r="AS85" i="7"/>
  <c r="AT85" i="7"/>
  <c r="AU85" i="7"/>
  <c r="BE85" i="7"/>
  <c r="BF85" i="7"/>
  <c r="BG85" i="7"/>
  <c r="AS86" i="7"/>
  <c r="AT86" i="7"/>
  <c r="AU86" i="7"/>
  <c r="BE86" i="7"/>
  <c r="BF86" i="7"/>
  <c r="BG86" i="7"/>
  <c r="AS87" i="7"/>
  <c r="AT87" i="7"/>
  <c r="AU87" i="7"/>
  <c r="BE87" i="7"/>
  <c r="BF87" i="7"/>
  <c r="BG87" i="7"/>
  <c r="AS88" i="7"/>
  <c r="AT88" i="7"/>
  <c r="AU88" i="7"/>
  <c r="BE88" i="7"/>
  <c r="BF88" i="7"/>
  <c r="BG88" i="7"/>
  <c r="AS89" i="7"/>
  <c r="AT89" i="7"/>
  <c r="AU89" i="7"/>
  <c r="BE89" i="7"/>
  <c r="BF89" i="7"/>
  <c r="BG89" i="7"/>
  <c r="AS90" i="7"/>
  <c r="AT90" i="7"/>
  <c r="AU90" i="7"/>
  <c r="BE90" i="7"/>
  <c r="BF90" i="7"/>
  <c r="BG90" i="7"/>
  <c r="AS91" i="7"/>
  <c r="AT91" i="7"/>
  <c r="AU91" i="7"/>
  <c r="BE91" i="7"/>
  <c r="BF91" i="7"/>
  <c r="BG91" i="7"/>
  <c r="AS92" i="7"/>
  <c r="AT92" i="7"/>
  <c r="AU92" i="7"/>
  <c r="BE92" i="7"/>
  <c r="BF92" i="7"/>
  <c r="BG92" i="7"/>
  <c r="AS93" i="7"/>
  <c r="AT93" i="7"/>
  <c r="AU93" i="7"/>
  <c r="BE93" i="7"/>
  <c r="BF93" i="7"/>
  <c r="BG93" i="7"/>
  <c r="AS94" i="7"/>
  <c r="AT94" i="7"/>
  <c r="AU94" i="7"/>
  <c r="BE94" i="7"/>
  <c r="BF94" i="7"/>
  <c r="BG94" i="7"/>
  <c r="AS95" i="7"/>
  <c r="AT95" i="7"/>
  <c r="AU95" i="7"/>
  <c r="BE95" i="7"/>
  <c r="BF95" i="7"/>
  <c r="BG95" i="7"/>
  <c r="AS96" i="7"/>
  <c r="AT96" i="7"/>
  <c r="AU96" i="7"/>
  <c r="BE96" i="7"/>
  <c r="BF96" i="7"/>
  <c r="BG96" i="7"/>
  <c r="AS97" i="7"/>
  <c r="AT97" i="7"/>
  <c r="AU97" i="7"/>
  <c r="BE97" i="7"/>
  <c r="BF97" i="7"/>
  <c r="BG97" i="7"/>
  <c r="AS98" i="7"/>
  <c r="AT98" i="7"/>
  <c r="AU98" i="7"/>
  <c r="BE98" i="7"/>
  <c r="BF98" i="7"/>
  <c r="BG98" i="7"/>
  <c r="AS99" i="7"/>
  <c r="AT99" i="7"/>
  <c r="AU99" i="7"/>
  <c r="BE99" i="7"/>
  <c r="BF99" i="7"/>
  <c r="BG99" i="7"/>
  <c r="AS100" i="7"/>
  <c r="AT100" i="7"/>
  <c r="AU100" i="7"/>
  <c r="BE100" i="7"/>
  <c r="BF100" i="7"/>
  <c r="BG100" i="7"/>
  <c r="AS101" i="7"/>
  <c r="AT101" i="7"/>
  <c r="AU101" i="7"/>
  <c r="BE101" i="7"/>
  <c r="BF101" i="7"/>
  <c r="BG101" i="7"/>
  <c r="AS102" i="7"/>
  <c r="AT102" i="7"/>
  <c r="AU102" i="7"/>
  <c r="BE102" i="7"/>
  <c r="BF102" i="7"/>
  <c r="BG102" i="7"/>
  <c r="AS103" i="7"/>
  <c r="AT103" i="7"/>
  <c r="AU103" i="7"/>
  <c r="BE103" i="7"/>
  <c r="BF103" i="7"/>
  <c r="BG103" i="7"/>
  <c r="AS104" i="7"/>
  <c r="AT104" i="7"/>
  <c r="AU104" i="7"/>
  <c r="BE104" i="7"/>
  <c r="BF104" i="7"/>
  <c r="BG104" i="7"/>
  <c r="AS105" i="7"/>
  <c r="AT105" i="7"/>
  <c r="AU105" i="7"/>
  <c r="BE105" i="7"/>
  <c r="BF105" i="7"/>
  <c r="BG105" i="7"/>
  <c r="AS106" i="7"/>
  <c r="AT106" i="7"/>
  <c r="AU106" i="7"/>
  <c r="BE106" i="7"/>
  <c r="BF106" i="7"/>
  <c r="BG106" i="7"/>
  <c r="AS107" i="7"/>
  <c r="AT107" i="7"/>
  <c r="AU107" i="7"/>
  <c r="BE107" i="7"/>
  <c r="BF107" i="7"/>
  <c r="BG107" i="7"/>
  <c r="AS108" i="7"/>
  <c r="AT108" i="7"/>
  <c r="AU108" i="7"/>
  <c r="BE108" i="7"/>
  <c r="BF108" i="7"/>
  <c r="BG108" i="7"/>
  <c r="AS109" i="7"/>
  <c r="AT109" i="7"/>
  <c r="AU109" i="7"/>
  <c r="BE109" i="7"/>
  <c r="BF109" i="7"/>
  <c r="BG109" i="7"/>
  <c r="AS110" i="7"/>
  <c r="AT110" i="7"/>
  <c r="AU110" i="7"/>
  <c r="BE110" i="7"/>
  <c r="BF110" i="7"/>
  <c r="BG110" i="7"/>
  <c r="AS111" i="7"/>
  <c r="AT111" i="7"/>
  <c r="AU111" i="7"/>
  <c r="BE111" i="7"/>
  <c r="BF111" i="7"/>
  <c r="BG111" i="7"/>
  <c r="AS112" i="7"/>
  <c r="AT112" i="7"/>
  <c r="AU112" i="7"/>
  <c r="BE112" i="7"/>
  <c r="BF112" i="7"/>
  <c r="BG112" i="7"/>
  <c r="AS113" i="7"/>
  <c r="AT113" i="7"/>
  <c r="AU113" i="7"/>
  <c r="BE113" i="7"/>
  <c r="BF113" i="7"/>
  <c r="BG113" i="7"/>
  <c r="AS114" i="7"/>
  <c r="AT114" i="7"/>
  <c r="AU114" i="7"/>
  <c r="BE114" i="7"/>
  <c r="BF114" i="7"/>
  <c r="BG114" i="7"/>
  <c r="AS115" i="7"/>
  <c r="AT115" i="7"/>
  <c r="AU115" i="7"/>
  <c r="BE115" i="7"/>
  <c r="BF115" i="7"/>
  <c r="BG115" i="7"/>
  <c r="AS116" i="7"/>
  <c r="AT116" i="7"/>
  <c r="AU116" i="7"/>
  <c r="BE116" i="7"/>
  <c r="BF116" i="7"/>
  <c r="BG116" i="7"/>
  <c r="AS117" i="7"/>
  <c r="AT117" i="7"/>
  <c r="AU117" i="7"/>
  <c r="BE117" i="7"/>
  <c r="BF117" i="7"/>
  <c r="BG117" i="7"/>
  <c r="AS118" i="7"/>
  <c r="AT118" i="7"/>
  <c r="AU118" i="7"/>
  <c r="BE118" i="7"/>
  <c r="BF118" i="7"/>
  <c r="BG118" i="7"/>
  <c r="AS119" i="7"/>
  <c r="AT119" i="7"/>
  <c r="AU119" i="7"/>
  <c r="BE119" i="7"/>
  <c r="BF119" i="7"/>
  <c r="BG119" i="7"/>
  <c r="AS120" i="7"/>
  <c r="AT120" i="7"/>
  <c r="AU120" i="7"/>
  <c r="BE120" i="7"/>
  <c r="BF120" i="7"/>
  <c r="BG120" i="7"/>
  <c r="AS121" i="7"/>
  <c r="AT121" i="7"/>
  <c r="AU121" i="7"/>
  <c r="BE121" i="7"/>
  <c r="BF121" i="7"/>
  <c r="BG121" i="7"/>
  <c r="AS122" i="7"/>
  <c r="AT122" i="7"/>
  <c r="AU122" i="7"/>
  <c r="BE122" i="7"/>
  <c r="BF122" i="7"/>
  <c r="BG122" i="7"/>
  <c r="AS123" i="7"/>
  <c r="AT123" i="7"/>
  <c r="AU123" i="7"/>
  <c r="BE123" i="7"/>
  <c r="BF123" i="7"/>
  <c r="BG123" i="7"/>
  <c r="AS124" i="7"/>
  <c r="AT124" i="7"/>
  <c r="AU124" i="7"/>
  <c r="BE124" i="7"/>
  <c r="BF124" i="7"/>
  <c r="BG124" i="7"/>
  <c r="AS125" i="7"/>
  <c r="AT125" i="7"/>
  <c r="AU125" i="7"/>
  <c r="BE125" i="7"/>
  <c r="BF125" i="7"/>
  <c r="BG125" i="7"/>
  <c r="AS126" i="7"/>
  <c r="AT126" i="7"/>
  <c r="AU126" i="7"/>
  <c r="BE126" i="7"/>
  <c r="BF126" i="7"/>
  <c r="BG126" i="7"/>
  <c r="AS127" i="7"/>
  <c r="AT127" i="7"/>
  <c r="AU127" i="7"/>
  <c r="BE127" i="7"/>
  <c r="BF127" i="7"/>
  <c r="BG127" i="7"/>
  <c r="AS128" i="7"/>
  <c r="AT128" i="7"/>
  <c r="AU128" i="7"/>
  <c r="BE128" i="7"/>
  <c r="BF128" i="7"/>
  <c r="BG128" i="7"/>
  <c r="AS129" i="7"/>
  <c r="AT129" i="7"/>
  <c r="AU129" i="7"/>
  <c r="BE129" i="7"/>
  <c r="BF129" i="7"/>
  <c r="BG129" i="7"/>
  <c r="AS130" i="7"/>
  <c r="AT130" i="7"/>
  <c r="AU130" i="7"/>
  <c r="BE130" i="7"/>
  <c r="BF130" i="7"/>
  <c r="BG130" i="7"/>
  <c r="AS131" i="7"/>
  <c r="AT131" i="7"/>
  <c r="AU131" i="7"/>
  <c r="BE131" i="7"/>
  <c r="BF131" i="7"/>
  <c r="BG131" i="7"/>
  <c r="AS132" i="7"/>
  <c r="AT132" i="7"/>
  <c r="AU132" i="7"/>
  <c r="BE132" i="7"/>
  <c r="BF132" i="7"/>
  <c r="BG132" i="7"/>
  <c r="AS133" i="7"/>
  <c r="AT133" i="7"/>
  <c r="AU133" i="7"/>
  <c r="BE133" i="7"/>
  <c r="BF133" i="7"/>
  <c r="BG133" i="7"/>
  <c r="AS134" i="7"/>
  <c r="AT134" i="7"/>
  <c r="AU134" i="7"/>
  <c r="BE134" i="7"/>
  <c r="BF134" i="7"/>
  <c r="BG134" i="7"/>
  <c r="AS135" i="7"/>
  <c r="AT135" i="7"/>
  <c r="AU135" i="7"/>
  <c r="BE135" i="7"/>
  <c r="BF135" i="7"/>
  <c r="BG135" i="7"/>
  <c r="AS136" i="7"/>
  <c r="AT136" i="7"/>
  <c r="AU136" i="7"/>
  <c r="BE136" i="7"/>
  <c r="BF136" i="7"/>
  <c r="BG136" i="7"/>
  <c r="AS137" i="7"/>
  <c r="AT137" i="7"/>
  <c r="AU137" i="7"/>
  <c r="BE137" i="7"/>
  <c r="BF137" i="7"/>
  <c r="BG137" i="7"/>
  <c r="AS138" i="7"/>
  <c r="AT138" i="7"/>
  <c r="AU138" i="7"/>
  <c r="BE138" i="7"/>
  <c r="BF138" i="7"/>
  <c r="BG138" i="7"/>
  <c r="AS139" i="7"/>
  <c r="AT139" i="7"/>
  <c r="AU139" i="7"/>
  <c r="BE139" i="7"/>
  <c r="BF139" i="7"/>
  <c r="BG139" i="7"/>
  <c r="AS140" i="7"/>
  <c r="AT140" i="7"/>
  <c r="AU140" i="7"/>
  <c r="BE140" i="7"/>
  <c r="BF140" i="7"/>
  <c r="BG140" i="7"/>
  <c r="AS141" i="7"/>
  <c r="AT141" i="7"/>
  <c r="AU141" i="7"/>
  <c r="BE141" i="7"/>
  <c r="BF141" i="7"/>
  <c r="BG141" i="7"/>
  <c r="AS142" i="7"/>
  <c r="AT142" i="7"/>
  <c r="AU142" i="7"/>
  <c r="BE142" i="7"/>
  <c r="BF142" i="7"/>
  <c r="BG142" i="7"/>
  <c r="AS143" i="7"/>
  <c r="AT143" i="7"/>
  <c r="AU143" i="7"/>
  <c r="BE143" i="7"/>
  <c r="BF143" i="7"/>
  <c r="BG143" i="7"/>
  <c r="AS144" i="7"/>
  <c r="AT144" i="7"/>
  <c r="AU144" i="7"/>
  <c r="BE144" i="7"/>
  <c r="BF144" i="7"/>
  <c r="BG144" i="7"/>
  <c r="AS145" i="7"/>
  <c r="AT145" i="7"/>
  <c r="AU145" i="7"/>
  <c r="BE145" i="7"/>
  <c r="BF145" i="7"/>
  <c r="BG145" i="7"/>
  <c r="AS146" i="7"/>
  <c r="AT146" i="7"/>
  <c r="AU146" i="7"/>
  <c r="BE146" i="7"/>
  <c r="BF146" i="7"/>
  <c r="BG146" i="7"/>
  <c r="AS147" i="7"/>
  <c r="AT147" i="7"/>
  <c r="AU147" i="7"/>
  <c r="BE147" i="7"/>
  <c r="BF147" i="7"/>
  <c r="BG147" i="7"/>
  <c r="AS148" i="7"/>
  <c r="AT148" i="7"/>
  <c r="AU148" i="7"/>
  <c r="BE148" i="7"/>
  <c r="BF148" i="7"/>
  <c r="BG148" i="7"/>
  <c r="AS149" i="7"/>
  <c r="AT149" i="7"/>
  <c r="AU149" i="7"/>
  <c r="BE149" i="7"/>
  <c r="BF149" i="7"/>
  <c r="BG149" i="7"/>
  <c r="AS150" i="7"/>
  <c r="AT150" i="7"/>
  <c r="AU150" i="7"/>
  <c r="BE150" i="7"/>
  <c r="BF150" i="7"/>
  <c r="BG150" i="7"/>
  <c r="AS151" i="7"/>
  <c r="AT151" i="7"/>
  <c r="AU151" i="7"/>
  <c r="BE151" i="7"/>
  <c r="BF151" i="7"/>
  <c r="BG151" i="7"/>
  <c r="AS152" i="7"/>
  <c r="AT152" i="7"/>
  <c r="AU152" i="7"/>
  <c r="BE152" i="7"/>
  <c r="BF152" i="7"/>
  <c r="BG152" i="7"/>
  <c r="AS153" i="7"/>
  <c r="AT153" i="7"/>
  <c r="AU153" i="7"/>
  <c r="BE153" i="7"/>
  <c r="BF153" i="7"/>
  <c r="BG153" i="7"/>
  <c r="AS154" i="7"/>
  <c r="AT154" i="7"/>
  <c r="AU154" i="7"/>
  <c r="BE154" i="7"/>
  <c r="BF154" i="7"/>
  <c r="BG154" i="7"/>
  <c r="AS155" i="7"/>
  <c r="AT155" i="7"/>
  <c r="AU155" i="7"/>
  <c r="BE155" i="7"/>
  <c r="BF155" i="7"/>
  <c r="BG155" i="7"/>
  <c r="AS156" i="7"/>
  <c r="AT156" i="7"/>
  <c r="AU156" i="7"/>
  <c r="BE156" i="7"/>
  <c r="BF156" i="7"/>
  <c r="BG156" i="7"/>
  <c r="AS157" i="7"/>
  <c r="AT157" i="7"/>
  <c r="AU157" i="7"/>
  <c r="BE157" i="7"/>
  <c r="BF157" i="7"/>
  <c r="BG157" i="7"/>
  <c r="AS158" i="7"/>
  <c r="AT158" i="7"/>
  <c r="AU158" i="7"/>
  <c r="BE158" i="7"/>
  <c r="BF158" i="7"/>
  <c r="BG158" i="7"/>
  <c r="AS159" i="7"/>
  <c r="AT159" i="7"/>
  <c r="AU159" i="7"/>
  <c r="BE159" i="7"/>
  <c r="BF159" i="7"/>
  <c r="BG159" i="7"/>
  <c r="AS160" i="7"/>
  <c r="AT160" i="7"/>
  <c r="AU160" i="7"/>
  <c r="BE160" i="7"/>
  <c r="BF160" i="7"/>
  <c r="BG160" i="7"/>
  <c r="AS161" i="7"/>
  <c r="AT161" i="7"/>
  <c r="AU161" i="7"/>
  <c r="BE161" i="7"/>
  <c r="BF161" i="7"/>
  <c r="BG161" i="7"/>
  <c r="AS162" i="7"/>
  <c r="AT162" i="7"/>
  <c r="AU162" i="7"/>
  <c r="BE162" i="7"/>
  <c r="BF162" i="7"/>
  <c r="BG162" i="7"/>
  <c r="AS163" i="7"/>
  <c r="AT163" i="7"/>
  <c r="AU163" i="7"/>
  <c r="BE163" i="7"/>
  <c r="BF163" i="7"/>
  <c r="BG163" i="7"/>
  <c r="AS164" i="7"/>
  <c r="AT164" i="7"/>
  <c r="AU164" i="7"/>
  <c r="BE164" i="7"/>
  <c r="BF164" i="7"/>
  <c r="BG164" i="7"/>
  <c r="AS165" i="7"/>
  <c r="AT165" i="7"/>
  <c r="AU165" i="7"/>
  <c r="BE165" i="7"/>
  <c r="BF165" i="7"/>
  <c r="BG165" i="7"/>
  <c r="AS166" i="7"/>
  <c r="AT166" i="7"/>
  <c r="AU166" i="7"/>
  <c r="BE166" i="7"/>
  <c r="BF166" i="7"/>
  <c r="BG166" i="7"/>
  <c r="AS167" i="7"/>
  <c r="AT167" i="7"/>
  <c r="AU167" i="7"/>
  <c r="BE167" i="7"/>
  <c r="BF167" i="7"/>
  <c r="BG167" i="7"/>
  <c r="AS168" i="7"/>
  <c r="AT168" i="7"/>
  <c r="AU168" i="7"/>
  <c r="BE168" i="7"/>
  <c r="BF168" i="7"/>
  <c r="BG168" i="7"/>
  <c r="AS169" i="7"/>
  <c r="AT169" i="7"/>
  <c r="AU169" i="7"/>
  <c r="BE169" i="7"/>
  <c r="BF169" i="7"/>
  <c r="BG169" i="7"/>
  <c r="AS170" i="7"/>
  <c r="AT170" i="7"/>
  <c r="AU170" i="7"/>
  <c r="BE170" i="7"/>
  <c r="BF170" i="7"/>
  <c r="BG170" i="7"/>
  <c r="AS171" i="7"/>
  <c r="AT171" i="7"/>
  <c r="AU171" i="7"/>
  <c r="BE171" i="7"/>
  <c r="BF171" i="7"/>
  <c r="BG171" i="7"/>
  <c r="AS172" i="7"/>
  <c r="AT172" i="7"/>
  <c r="AU172" i="7"/>
  <c r="BE172" i="7"/>
  <c r="BF172" i="7"/>
  <c r="BG172" i="7"/>
  <c r="AS173" i="7"/>
  <c r="AT173" i="7"/>
  <c r="AU173" i="7"/>
  <c r="BE173" i="7"/>
  <c r="BF173" i="7"/>
  <c r="BG173" i="7"/>
  <c r="AS174" i="7"/>
  <c r="AT174" i="7"/>
  <c r="AU174" i="7"/>
  <c r="BE174" i="7"/>
  <c r="BF174" i="7"/>
  <c r="BG174" i="7"/>
  <c r="AS175" i="7"/>
  <c r="AT175" i="7"/>
  <c r="AU175" i="7"/>
  <c r="BE175" i="7"/>
  <c r="BF175" i="7"/>
  <c r="BG175" i="7"/>
  <c r="AS176" i="7"/>
  <c r="AT176" i="7"/>
  <c r="AU176" i="7"/>
  <c r="BE176" i="7"/>
  <c r="BF176" i="7"/>
  <c r="BG176" i="7"/>
  <c r="AS177" i="7"/>
  <c r="AT177" i="7"/>
  <c r="AU177" i="7"/>
  <c r="BE177" i="7"/>
  <c r="BF177" i="7"/>
  <c r="BG177" i="7"/>
  <c r="AS178" i="7"/>
  <c r="AT178" i="7"/>
  <c r="AU178" i="7"/>
  <c r="BE178" i="7"/>
  <c r="BF178" i="7"/>
  <c r="BG178" i="7"/>
  <c r="AS179" i="7"/>
  <c r="AT179" i="7"/>
  <c r="AU179" i="7"/>
  <c r="BE179" i="7"/>
  <c r="BF179" i="7"/>
  <c r="BG179" i="7"/>
  <c r="AS180" i="7"/>
  <c r="AT180" i="7"/>
  <c r="AU180" i="7"/>
  <c r="BE180" i="7"/>
  <c r="BF180" i="7"/>
  <c r="BG180" i="7"/>
  <c r="AS181" i="7"/>
  <c r="AT181" i="7"/>
  <c r="AU181" i="7"/>
  <c r="BE181" i="7"/>
  <c r="BF181" i="7"/>
  <c r="BG181" i="7"/>
  <c r="AS182" i="7"/>
  <c r="AT182" i="7"/>
  <c r="AU182" i="7"/>
  <c r="BE182" i="7"/>
  <c r="BF182" i="7"/>
  <c r="BG182" i="7"/>
  <c r="AS183" i="7"/>
  <c r="AT183" i="7"/>
  <c r="AU183" i="7"/>
  <c r="BE183" i="7"/>
  <c r="BF183" i="7"/>
  <c r="BG183" i="7"/>
  <c r="AP5" i="7" l="1"/>
  <c r="AQ5" i="7"/>
  <c r="AR5" i="7"/>
  <c r="AP6" i="7"/>
  <c r="AQ6" i="7"/>
  <c r="AR6" i="7"/>
  <c r="AP7" i="7"/>
  <c r="AQ7" i="7"/>
  <c r="AR7" i="7"/>
  <c r="AP8" i="7"/>
  <c r="AQ8" i="7"/>
  <c r="AR8" i="7"/>
  <c r="AP9" i="7"/>
  <c r="AQ9" i="7"/>
  <c r="AR9" i="7"/>
  <c r="AP10" i="7"/>
  <c r="AQ10" i="7"/>
  <c r="AR10" i="7"/>
  <c r="AP11" i="7"/>
  <c r="AQ11" i="7"/>
  <c r="AR11" i="7"/>
  <c r="AP12" i="7"/>
  <c r="AQ12" i="7"/>
  <c r="AR12" i="7"/>
  <c r="AP13" i="7"/>
  <c r="AQ13" i="7"/>
  <c r="AR13" i="7"/>
  <c r="AP14" i="7"/>
  <c r="AQ14" i="7"/>
  <c r="AR14" i="7"/>
  <c r="AP15" i="7"/>
  <c r="AQ15" i="7"/>
  <c r="AR15" i="7"/>
  <c r="AP16" i="7"/>
  <c r="AQ16" i="7"/>
  <c r="AR16" i="7"/>
  <c r="AP17" i="7"/>
  <c r="AQ17" i="7"/>
  <c r="AR17" i="7"/>
  <c r="AP18" i="7"/>
  <c r="AQ18" i="7"/>
  <c r="AR18" i="7"/>
  <c r="AP19" i="7"/>
  <c r="AQ19" i="7"/>
  <c r="AR19" i="7"/>
  <c r="AP20" i="7"/>
  <c r="AQ20" i="7"/>
  <c r="AR20" i="7"/>
  <c r="AP21" i="7"/>
  <c r="AQ21" i="7"/>
  <c r="AR21" i="7"/>
  <c r="AP22" i="7"/>
  <c r="AQ22" i="7"/>
  <c r="AR22" i="7"/>
  <c r="AJ23" i="7"/>
  <c r="BW23" i="7" s="1"/>
  <c r="AP23" i="7"/>
  <c r="AQ23" i="7"/>
  <c r="AR23" i="7"/>
  <c r="AP24" i="7"/>
  <c r="AQ24" i="7"/>
  <c r="AR24" i="7"/>
  <c r="AP25" i="7"/>
  <c r="AQ25" i="7"/>
  <c r="AR25" i="7"/>
  <c r="AP26" i="7"/>
  <c r="AQ26" i="7"/>
  <c r="AR26" i="7"/>
  <c r="AJ27" i="7"/>
  <c r="AP27" i="7"/>
  <c r="AQ27" i="7"/>
  <c r="AR27" i="7"/>
  <c r="AP28" i="7"/>
  <c r="AQ28" i="7"/>
  <c r="AR28" i="7"/>
  <c r="AP29" i="7"/>
  <c r="AQ29" i="7"/>
  <c r="AR29" i="7"/>
  <c r="AP30" i="7"/>
  <c r="AQ30" i="7"/>
  <c r="AR30" i="7"/>
  <c r="AJ31" i="7"/>
  <c r="AP31" i="7"/>
  <c r="AQ31" i="7"/>
  <c r="AR31" i="7"/>
  <c r="AP32" i="7"/>
  <c r="AQ32" i="7"/>
  <c r="AR32" i="7"/>
  <c r="AI33" i="7"/>
  <c r="BV33" i="7" s="1"/>
  <c r="AP33" i="7"/>
  <c r="AQ33" i="7"/>
  <c r="AR33" i="7"/>
  <c r="AD35" i="7"/>
  <c r="BQ35" i="7" s="1"/>
  <c r="AE35" i="7"/>
  <c r="BR35" i="7" s="1"/>
  <c r="AF35" i="7"/>
  <c r="BS35" i="7" s="1"/>
  <c r="AG35" i="7"/>
  <c r="BT35" i="7" s="1"/>
  <c r="AL35" i="7"/>
  <c r="BY35" i="7" s="1"/>
  <c r="AM35" i="7"/>
  <c r="BZ35" i="7" s="1"/>
  <c r="AN35" i="7"/>
  <c r="CA35" i="7" s="1"/>
  <c r="AO35" i="7"/>
  <c r="CB35" i="7" s="1"/>
  <c r="AD36" i="7"/>
  <c r="BQ36" i="7" s="1"/>
  <c r="AE36" i="7"/>
  <c r="BR36" i="7" s="1"/>
  <c r="AF36" i="7"/>
  <c r="BS36" i="7" s="1"/>
  <c r="AG36" i="7"/>
  <c r="BT36" i="7" s="1"/>
  <c r="AL36" i="7"/>
  <c r="BY36" i="7" s="1"/>
  <c r="AM36" i="7"/>
  <c r="BZ36" i="7" s="1"/>
  <c r="AN36" i="7"/>
  <c r="CA36" i="7" s="1"/>
  <c r="AO36" i="7"/>
  <c r="CB36" i="7" s="1"/>
  <c r="AD37" i="7"/>
  <c r="BQ37" i="7" s="1"/>
  <c r="AE37" i="7"/>
  <c r="BR37" i="7" s="1"/>
  <c r="AF37" i="7"/>
  <c r="BS37" i="7" s="1"/>
  <c r="AG37" i="7"/>
  <c r="BT37" i="7" s="1"/>
  <c r="AL37" i="7"/>
  <c r="BY37" i="7" s="1"/>
  <c r="AM37" i="7"/>
  <c r="BZ37" i="7" s="1"/>
  <c r="AN37" i="7"/>
  <c r="CA37" i="7" s="1"/>
  <c r="AO37" i="7"/>
  <c r="CB37" i="7" s="1"/>
  <c r="AD38" i="7"/>
  <c r="BQ38" i="7" s="1"/>
  <c r="AE38" i="7"/>
  <c r="BR38" i="7" s="1"/>
  <c r="AF38" i="7"/>
  <c r="BS38" i="7" s="1"/>
  <c r="AG38" i="7"/>
  <c r="BT38" i="7" s="1"/>
  <c r="AL38" i="7"/>
  <c r="BY38" i="7" s="1"/>
  <c r="AM38" i="7"/>
  <c r="BZ38" i="7" s="1"/>
  <c r="AN38" i="7"/>
  <c r="AO38" i="7"/>
  <c r="CB38" i="7" s="1"/>
  <c r="AD39" i="7"/>
  <c r="BQ39" i="7" s="1"/>
  <c r="AE39" i="7"/>
  <c r="BR39" i="7" s="1"/>
  <c r="AF39" i="7"/>
  <c r="BS39" i="7" s="1"/>
  <c r="AG39" i="7"/>
  <c r="BT39" i="7" s="1"/>
  <c r="AL39" i="7"/>
  <c r="BY39" i="7" s="1"/>
  <c r="AM39" i="7"/>
  <c r="BZ39" i="7" s="1"/>
  <c r="AN39" i="7"/>
  <c r="CA39" i="7" s="1"/>
  <c r="AO39" i="7"/>
  <c r="CB39" i="7" s="1"/>
  <c r="AD40" i="7"/>
  <c r="BQ40" i="7" s="1"/>
  <c r="AE40" i="7"/>
  <c r="BR40" i="7" s="1"/>
  <c r="AF40" i="7"/>
  <c r="BS40" i="7" s="1"/>
  <c r="AG40" i="7"/>
  <c r="BT40" i="7" s="1"/>
  <c r="AL40" i="7"/>
  <c r="BY40" i="7" s="1"/>
  <c r="AM40" i="7"/>
  <c r="BZ40" i="7" s="1"/>
  <c r="AN40" i="7"/>
  <c r="CA40" i="7" s="1"/>
  <c r="AO40" i="7"/>
  <c r="CB40" i="7" s="1"/>
  <c r="AD41" i="7"/>
  <c r="BQ41" i="7" s="1"/>
  <c r="AE41" i="7"/>
  <c r="BR41" i="7" s="1"/>
  <c r="AF41" i="7"/>
  <c r="BS41" i="7" s="1"/>
  <c r="AG41" i="7"/>
  <c r="BT41" i="7" s="1"/>
  <c r="AL41" i="7"/>
  <c r="BY41" i="7" s="1"/>
  <c r="AM41" i="7"/>
  <c r="BZ41" i="7" s="1"/>
  <c r="AN41" i="7"/>
  <c r="CA41" i="7" s="1"/>
  <c r="AO41" i="7"/>
  <c r="CB41" i="7" s="1"/>
  <c r="AD42" i="7"/>
  <c r="BQ42" i="7" s="1"/>
  <c r="AE42" i="7"/>
  <c r="BR42" i="7" s="1"/>
  <c r="AF42" i="7"/>
  <c r="BS42" i="7" s="1"/>
  <c r="AG42" i="7"/>
  <c r="BT42" i="7" s="1"/>
  <c r="AL42" i="7"/>
  <c r="BY42" i="7" s="1"/>
  <c r="AM42" i="7"/>
  <c r="BZ42" i="7" s="1"/>
  <c r="AN42" i="7"/>
  <c r="CA42" i="7" s="1"/>
  <c r="AO42" i="7"/>
  <c r="CB42" i="7" s="1"/>
  <c r="AD43" i="7"/>
  <c r="BQ43" i="7" s="1"/>
  <c r="AE43" i="7"/>
  <c r="BR43" i="7" s="1"/>
  <c r="AF43" i="7"/>
  <c r="BS43" i="7" s="1"/>
  <c r="AG43" i="7"/>
  <c r="BT43" i="7" s="1"/>
  <c r="AL43" i="7"/>
  <c r="BY43" i="7" s="1"/>
  <c r="AM43" i="7"/>
  <c r="BZ43" i="7" s="1"/>
  <c r="AN43" i="7"/>
  <c r="AO43" i="7"/>
  <c r="CB43" i="7" s="1"/>
  <c r="AD44" i="7"/>
  <c r="BQ44" i="7" s="1"/>
  <c r="AE44" i="7"/>
  <c r="BR44" i="7" s="1"/>
  <c r="AF44" i="7"/>
  <c r="BS44" i="7" s="1"/>
  <c r="AG44" i="7"/>
  <c r="BT44" i="7" s="1"/>
  <c r="AJ29" i="7"/>
  <c r="BW29" i="7" s="1"/>
  <c r="AL44" i="7"/>
  <c r="BY44" i="7" s="1"/>
  <c r="AM44" i="7"/>
  <c r="BZ44" i="7" s="1"/>
  <c r="AN44" i="7"/>
  <c r="AO44" i="7"/>
  <c r="CB44" i="7" s="1"/>
  <c r="AD45" i="7"/>
  <c r="BQ45" i="7" s="1"/>
  <c r="AE45" i="7"/>
  <c r="BR45" i="7" s="1"/>
  <c r="AF45" i="7"/>
  <c r="BS45" i="7" s="1"/>
  <c r="AG45" i="7"/>
  <c r="BT45" i="7" s="1"/>
  <c r="AL45" i="7"/>
  <c r="BY45" i="7" s="1"/>
  <c r="AM45" i="7"/>
  <c r="BZ45" i="7" s="1"/>
  <c r="AN45" i="7"/>
  <c r="AO45" i="7"/>
  <c r="CB45" i="7" s="1"/>
  <c r="AD46" i="7"/>
  <c r="BQ46" i="7" s="1"/>
  <c r="AE46" i="7"/>
  <c r="BR46" i="7" s="1"/>
  <c r="AF46" i="7"/>
  <c r="BS46" i="7" s="1"/>
  <c r="AG46" i="7"/>
  <c r="BT46" i="7" s="1"/>
  <c r="AL46" i="7"/>
  <c r="BY46" i="7" s="1"/>
  <c r="AM46" i="7"/>
  <c r="BZ46" i="7" s="1"/>
  <c r="AN46" i="7"/>
  <c r="CA46" i="7" s="1"/>
  <c r="AO46" i="7"/>
  <c r="CB46" i="7" s="1"/>
  <c r="AD47" i="7"/>
  <c r="BQ47" i="7" s="1"/>
  <c r="AE47" i="7"/>
  <c r="BR47" i="7" s="1"/>
  <c r="AF47" i="7"/>
  <c r="BS47" i="7" s="1"/>
  <c r="AG47" i="7"/>
  <c r="BT47" i="7" s="1"/>
  <c r="AL47" i="7"/>
  <c r="BY47" i="7" s="1"/>
  <c r="AM47" i="7"/>
  <c r="BZ47" i="7" s="1"/>
  <c r="AN47" i="7"/>
  <c r="CA47" i="7" s="1"/>
  <c r="AO47" i="7"/>
  <c r="CB47" i="7" s="1"/>
  <c r="AD48" i="7"/>
  <c r="BQ48" i="7" s="1"/>
  <c r="AE48" i="7"/>
  <c r="BR48" i="7" s="1"/>
  <c r="AF48" i="7"/>
  <c r="BS48" i="7" s="1"/>
  <c r="AG48" i="7"/>
  <c r="BT48" i="7" s="1"/>
  <c r="AH32" i="7"/>
  <c r="BU32" i="7" s="1"/>
  <c r="AI32" i="7"/>
  <c r="AL48" i="7"/>
  <c r="BY48" i="7" s="1"/>
  <c r="AM48" i="7"/>
  <c r="AN48" i="7"/>
  <c r="CA48" i="7" s="1"/>
  <c r="AO48" i="7"/>
  <c r="CB48" i="7" s="1"/>
  <c r="AD49" i="7"/>
  <c r="BQ49" i="7" s="1"/>
  <c r="AE49" i="7"/>
  <c r="BR49" i="7" s="1"/>
  <c r="AF49" i="7"/>
  <c r="BS49" i="7" s="1"/>
  <c r="AG49" i="7"/>
  <c r="BT49" i="7" s="1"/>
  <c r="AL49" i="7"/>
  <c r="BY49" i="7" s="1"/>
  <c r="AM49" i="7"/>
  <c r="BZ49" i="7" s="1"/>
  <c r="AN49" i="7"/>
  <c r="CA49" i="7" s="1"/>
  <c r="AO49" i="7"/>
  <c r="CB49" i="7" s="1"/>
  <c r="AD50" i="7"/>
  <c r="BQ50" i="7" s="1"/>
  <c r="AE50" i="7"/>
  <c r="BR50" i="7" s="1"/>
  <c r="AF50" i="7"/>
  <c r="BS50" i="7" s="1"/>
  <c r="AG50" i="7"/>
  <c r="BT50" i="7" s="1"/>
  <c r="AL50" i="7"/>
  <c r="BY50" i="7" s="1"/>
  <c r="AM50" i="7"/>
  <c r="BZ50" i="7" s="1"/>
  <c r="AN50" i="7"/>
  <c r="CA50" i="7" s="1"/>
  <c r="AO50" i="7"/>
  <c r="CB50" i="7" s="1"/>
  <c r="AD51" i="7"/>
  <c r="BQ51" i="7" s="1"/>
  <c r="AE51" i="7"/>
  <c r="BR51" i="7" s="1"/>
  <c r="AF51" i="7"/>
  <c r="BS51" i="7" s="1"/>
  <c r="AG51" i="7"/>
  <c r="BT51" i="7" s="1"/>
  <c r="AL51" i="7"/>
  <c r="BY51" i="7" s="1"/>
  <c r="AM51" i="7"/>
  <c r="BZ51" i="7" s="1"/>
  <c r="AN51" i="7"/>
  <c r="CA51" i="7" s="1"/>
  <c r="AO51" i="7"/>
  <c r="CB51" i="7" s="1"/>
  <c r="AD52" i="7"/>
  <c r="BQ52" i="7" s="1"/>
  <c r="AE52" i="7"/>
  <c r="BR52" i="7" s="1"/>
  <c r="AF52" i="7"/>
  <c r="BS52" i="7" s="1"/>
  <c r="AG52" i="7"/>
  <c r="BT52" i="7" s="1"/>
  <c r="AL52" i="7"/>
  <c r="BY52" i="7" s="1"/>
  <c r="AM52" i="7"/>
  <c r="BZ52" i="7" s="1"/>
  <c r="AN52" i="7"/>
  <c r="CA52" i="7" s="1"/>
  <c r="AO52" i="7"/>
  <c r="CB52" i="7" s="1"/>
  <c r="AD53" i="7"/>
  <c r="BQ53" i="7" s="1"/>
  <c r="AE53" i="7"/>
  <c r="BR53" i="7" s="1"/>
  <c r="AF53" i="7"/>
  <c r="BS53" i="7" s="1"/>
  <c r="AG53" i="7"/>
  <c r="BT53" i="7" s="1"/>
  <c r="AL53" i="7"/>
  <c r="BY53" i="7" s="1"/>
  <c r="AM53" i="7"/>
  <c r="BZ53" i="7" s="1"/>
  <c r="AN53" i="7"/>
  <c r="CA53" i="7" s="1"/>
  <c r="AO53" i="7"/>
  <c r="CB53" i="7" s="1"/>
  <c r="AD54" i="7"/>
  <c r="AE54" i="7"/>
  <c r="BR54" i="7" s="1"/>
  <c r="AF54" i="7"/>
  <c r="BS54" i="7" s="1"/>
  <c r="AG54" i="7"/>
  <c r="BT54" i="7" s="1"/>
  <c r="AH28" i="7"/>
  <c r="AL54" i="7"/>
  <c r="BY54" i="7" s="1"/>
  <c r="AM54" i="7"/>
  <c r="BZ54" i="7" s="1"/>
  <c r="AN54" i="7"/>
  <c r="CA54" i="7" s="1"/>
  <c r="AO54" i="7"/>
  <c r="CB54" i="7" s="1"/>
  <c r="AD55" i="7"/>
  <c r="BQ55" i="7" s="1"/>
  <c r="AE55" i="7"/>
  <c r="BR55" i="7" s="1"/>
  <c r="AF55" i="7"/>
  <c r="BS55" i="7" s="1"/>
  <c r="AG55" i="7"/>
  <c r="BT55" i="7" s="1"/>
  <c r="AL55" i="7"/>
  <c r="BY55" i="7" s="1"/>
  <c r="AM55" i="7"/>
  <c r="BZ55" i="7" s="1"/>
  <c r="AN55" i="7"/>
  <c r="CA55" i="7" s="1"/>
  <c r="AO55" i="7"/>
  <c r="CB55" i="7" s="1"/>
  <c r="AD56" i="7"/>
  <c r="BQ56" i="7" s="1"/>
  <c r="AE56" i="7"/>
  <c r="BR56" i="7" s="1"/>
  <c r="AF56" i="7"/>
  <c r="BS56" i="7" s="1"/>
  <c r="AG56" i="7"/>
  <c r="BT56" i="7" s="1"/>
  <c r="AL56" i="7"/>
  <c r="BY56" i="7" s="1"/>
  <c r="AM56" i="7"/>
  <c r="BZ56" i="7" s="1"/>
  <c r="AN56" i="7"/>
  <c r="CA56" i="7" s="1"/>
  <c r="AO56" i="7"/>
  <c r="CB56" i="7" s="1"/>
  <c r="AD57" i="7"/>
  <c r="BQ57" i="7" s="1"/>
  <c r="AE57" i="7"/>
  <c r="BR57" i="7" s="1"/>
  <c r="AF57" i="7"/>
  <c r="BS57" i="7" s="1"/>
  <c r="AG57" i="7"/>
  <c r="BT57" i="7" s="1"/>
  <c r="AH22" i="7"/>
  <c r="BU22" i="7" s="1"/>
  <c r="AL57" i="7"/>
  <c r="BY57" i="7" s="1"/>
  <c r="AM57" i="7"/>
  <c r="BZ57" i="7" s="1"/>
  <c r="AN57" i="7"/>
  <c r="CA57" i="7" s="1"/>
  <c r="AO57" i="7"/>
  <c r="CB57" i="7" s="1"/>
  <c r="AD58" i="7"/>
  <c r="BQ58" i="7" s="1"/>
  <c r="AE58" i="7"/>
  <c r="BR58" i="7" s="1"/>
  <c r="AF58" i="7"/>
  <c r="BS58" i="7" s="1"/>
  <c r="AG58" i="7"/>
  <c r="BT58" i="7" s="1"/>
  <c r="AL58" i="7"/>
  <c r="BY58" i="7" s="1"/>
  <c r="AM58" i="7"/>
  <c r="BZ58" i="7" s="1"/>
  <c r="AN58" i="7"/>
  <c r="CA58" i="7" s="1"/>
  <c r="AO58" i="7"/>
  <c r="CB58" i="7" s="1"/>
  <c r="AD59" i="7"/>
  <c r="BQ59" i="7" s="1"/>
  <c r="AE59" i="7"/>
  <c r="BR59" i="7" s="1"/>
  <c r="AF59" i="7"/>
  <c r="BS59" i="7" s="1"/>
  <c r="AG59" i="7"/>
  <c r="BT59" i="7" s="1"/>
  <c r="AL59" i="7"/>
  <c r="BY59" i="7" s="1"/>
  <c r="AM59" i="7"/>
  <c r="BZ59" i="7" s="1"/>
  <c r="AN59" i="7"/>
  <c r="CA59" i="7" s="1"/>
  <c r="AO59" i="7"/>
  <c r="CB59" i="7" s="1"/>
  <c r="AD60" i="7"/>
  <c r="BQ60" i="7" s="1"/>
  <c r="AE60" i="7"/>
  <c r="BR60" i="7" s="1"/>
  <c r="AF60" i="7"/>
  <c r="BS60" i="7" s="1"/>
  <c r="AG60" i="7"/>
  <c r="BT60" i="7" s="1"/>
  <c r="AL60" i="7"/>
  <c r="BY60" i="7" s="1"/>
  <c r="AM60" i="7"/>
  <c r="BZ60" i="7" s="1"/>
  <c r="AN60" i="7"/>
  <c r="CA60" i="7" s="1"/>
  <c r="AO60" i="7"/>
  <c r="CB60" i="7" s="1"/>
  <c r="AD61" i="7"/>
  <c r="BQ61" i="7" s="1"/>
  <c r="AE61" i="7"/>
  <c r="BR61" i="7" s="1"/>
  <c r="AF61" i="7"/>
  <c r="BS61" i="7" s="1"/>
  <c r="AG61" i="7"/>
  <c r="BT61" i="7" s="1"/>
  <c r="AL61" i="7"/>
  <c r="BY61" i="7" s="1"/>
  <c r="AM61" i="7"/>
  <c r="BZ61" i="7" s="1"/>
  <c r="AN61" i="7"/>
  <c r="CA61" i="7" s="1"/>
  <c r="AO61" i="7"/>
  <c r="CB61" i="7" s="1"/>
  <c r="AD62" i="7"/>
  <c r="BQ62" i="7" s="1"/>
  <c r="AE62" i="7"/>
  <c r="BR62" i="7" s="1"/>
  <c r="AF62" i="7"/>
  <c r="BS62" i="7" s="1"/>
  <c r="AG62" i="7"/>
  <c r="BT62" i="7" s="1"/>
  <c r="AL62" i="7"/>
  <c r="BY62" i="7" s="1"/>
  <c r="AM62" i="7"/>
  <c r="BZ62" i="7" s="1"/>
  <c r="AN62" i="7"/>
  <c r="CA62" i="7" s="1"/>
  <c r="AO62" i="7"/>
  <c r="CB62" i="7" s="1"/>
  <c r="AD63" i="7"/>
  <c r="BQ63" i="7" s="1"/>
  <c r="AE63" i="7"/>
  <c r="BR63" i="7" s="1"/>
  <c r="AF63" i="7"/>
  <c r="BS63" i="7" s="1"/>
  <c r="AG63" i="7"/>
  <c r="BT63" i="7" s="1"/>
  <c r="AL63" i="7"/>
  <c r="BY63" i="7" s="1"/>
  <c r="AM63" i="7"/>
  <c r="BZ63" i="7" s="1"/>
  <c r="AN63" i="7"/>
  <c r="CA63" i="7" s="1"/>
  <c r="AO63" i="7"/>
  <c r="CB63" i="7" s="1"/>
  <c r="AD64" i="7"/>
  <c r="BQ64" i="7" s="1"/>
  <c r="AE64" i="7"/>
  <c r="BR64" i="7" s="1"/>
  <c r="AF64" i="7"/>
  <c r="BS64" i="7" s="1"/>
  <c r="AG64" i="7"/>
  <c r="BT64" i="7" s="1"/>
  <c r="AL64" i="7"/>
  <c r="BY64" i="7" s="1"/>
  <c r="AM64" i="7"/>
  <c r="BZ64" i="7" s="1"/>
  <c r="AN64" i="7"/>
  <c r="CA64" i="7" s="1"/>
  <c r="AO64" i="7"/>
  <c r="CB64" i="7" s="1"/>
  <c r="AD65" i="7"/>
  <c r="BQ65" i="7" s="1"/>
  <c r="AE65" i="7"/>
  <c r="BR65" i="7" s="1"/>
  <c r="AF65" i="7"/>
  <c r="BS65" i="7" s="1"/>
  <c r="AG65" i="7"/>
  <c r="BT65" i="7" s="1"/>
  <c r="AL65" i="7"/>
  <c r="BY65" i="7" s="1"/>
  <c r="AM65" i="7"/>
  <c r="BZ65" i="7" s="1"/>
  <c r="AN65" i="7"/>
  <c r="CA65" i="7" s="1"/>
  <c r="AO65" i="7"/>
  <c r="CB65" i="7" s="1"/>
  <c r="AD66" i="7"/>
  <c r="BQ66" i="7" s="1"/>
  <c r="AE66" i="7"/>
  <c r="BR66" i="7" s="1"/>
  <c r="AF66" i="7"/>
  <c r="BS66" i="7" s="1"/>
  <c r="AG66" i="7"/>
  <c r="BT66" i="7" s="1"/>
  <c r="AL66" i="7"/>
  <c r="BY66" i="7" s="1"/>
  <c r="AM66" i="7"/>
  <c r="BZ66" i="7" s="1"/>
  <c r="AN66" i="7"/>
  <c r="CA66" i="7" s="1"/>
  <c r="AO66" i="7"/>
  <c r="CB66" i="7" s="1"/>
  <c r="AD67" i="7"/>
  <c r="BQ67" i="7" s="1"/>
  <c r="AE67" i="7"/>
  <c r="BR67" i="7" s="1"/>
  <c r="AF67" i="7"/>
  <c r="BS67" i="7" s="1"/>
  <c r="AG67" i="7"/>
  <c r="BT67" i="7" s="1"/>
  <c r="AL67" i="7"/>
  <c r="BY67" i="7" s="1"/>
  <c r="AM67" i="7"/>
  <c r="BZ67" i="7" s="1"/>
  <c r="AN67" i="7"/>
  <c r="CA67" i="7" s="1"/>
  <c r="AO67" i="7"/>
  <c r="CB67" i="7" s="1"/>
  <c r="AD68" i="7"/>
  <c r="BQ68" i="7" s="1"/>
  <c r="AE68" i="7"/>
  <c r="BR68" i="7" s="1"/>
  <c r="AF68" i="7"/>
  <c r="BS68" i="7" s="1"/>
  <c r="AG68" i="7"/>
  <c r="BT68" i="7" s="1"/>
  <c r="AL68" i="7"/>
  <c r="BY68" i="7" s="1"/>
  <c r="AM68" i="7"/>
  <c r="BZ68" i="7" s="1"/>
  <c r="AN68" i="7"/>
  <c r="CA68" i="7" s="1"/>
  <c r="AO68" i="7"/>
  <c r="CB68" i="7" s="1"/>
  <c r="AD69" i="7"/>
  <c r="BQ69" i="7" s="1"/>
  <c r="AE69" i="7"/>
  <c r="BR69" i="7" s="1"/>
  <c r="AF69" i="7"/>
  <c r="BS69" i="7" s="1"/>
  <c r="AG69" i="7"/>
  <c r="BT69" i="7" s="1"/>
  <c r="AL69" i="7"/>
  <c r="BY69" i="7" s="1"/>
  <c r="AM69" i="7"/>
  <c r="BZ69" i="7" s="1"/>
  <c r="AN69" i="7"/>
  <c r="CA69" i="7" s="1"/>
  <c r="AO69" i="7"/>
  <c r="CB69" i="7" s="1"/>
  <c r="AD70" i="7"/>
  <c r="BQ70" i="7" s="1"/>
  <c r="AE70" i="7"/>
  <c r="BR70" i="7" s="1"/>
  <c r="AF70" i="7"/>
  <c r="BS70" i="7" s="1"/>
  <c r="AG70" i="7"/>
  <c r="BT70" i="7" s="1"/>
  <c r="AL70" i="7"/>
  <c r="BY70" i="7" s="1"/>
  <c r="AM70" i="7"/>
  <c r="BZ70" i="7" s="1"/>
  <c r="AN70" i="7"/>
  <c r="CA70" i="7" s="1"/>
  <c r="AO70" i="7"/>
  <c r="CB70" i="7" s="1"/>
  <c r="AD71" i="7"/>
  <c r="BQ71" i="7" s="1"/>
  <c r="AE71" i="7"/>
  <c r="BR71" i="7" s="1"/>
  <c r="AF71" i="7"/>
  <c r="BS71" i="7" s="1"/>
  <c r="AG71" i="7"/>
  <c r="BT71" i="7" s="1"/>
  <c r="AL71" i="7"/>
  <c r="BY71" i="7" s="1"/>
  <c r="AM71" i="7"/>
  <c r="BZ71" i="7" s="1"/>
  <c r="AN71" i="7"/>
  <c r="CA71" i="7" s="1"/>
  <c r="AO71" i="7"/>
  <c r="CB71" i="7" s="1"/>
  <c r="AD72" i="7"/>
  <c r="BQ72" i="7" s="1"/>
  <c r="AE72" i="7"/>
  <c r="BR72" i="7" s="1"/>
  <c r="AF72" i="7"/>
  <c r="BS72" i="7" s="1"/>
  <c r="AG72" i="7"/>
  <c r="BT72" i="7" s="1"/>
  <c r="AL72" i="7"/>
  <c r="BY72" i="7" s="1"/>
  <c r="AM72" i="7"/>
  <c r="BZ72" i="7" s="1"/>
  <c r="AN72" i="7"/>
  <c r="CA72" i="7" s="1"/>
  <c r="AO72" i="7"/>
  <c r="CB72" i="7" s="1"/>
  <c r="AD73" i="7"/>
  <c r="BQ73" i="7" s="1"/>
  <c r="AE73" i="7"/>
  <c r="BR73" i="7" s="1"/>
  <c r="AF73" i="7"/>
  <c r="BS73" i="7" s="1"/>
  <c r="AG73" i="7"/>
  <c r="BT73" i="7" s="1"/>
  <c r="AL73" i="7"/>
  <c r="BY73" i="7" s="1"/>
  <c r="AM73" i="7"/>
  <c r="BZ73" i="7" s="1"/>
  <c r="AN73" i="7"/>
  <c r="CA73" i="7" s="1"/>
  <c r="AO73" i="7"/>
  <c r="CB73" i="7" s="1"/>
  <c r="AD74" i="7"/>
  <c r="BQ74" i="7" s="1"/>
  <c r="AE74" i="7"/>
  <c r="BR74" i="7" s="1"/>
  <c r="AF74" i="7"/>
  <c r="BS74" i="7" s="1"/>
  <c r="AG74" i="7"/>
  <c r="BT74" i="7" s="1"/>
  <c r="AL74" i="7"/>
  <c r="BY74" i="7" s="1"/>
  <c r="AM74" i="7"/>
  <c r="BZ74" i="7" s="1"/>
  <c r="AN74" i="7"/>
  <c r="CA74" i="7" s="1"/>
  <c r="AO74" i="7"/>
  <c r="CB74" i="7" s="1"/>
  <c r="AD75" i="7"/>
  <c r="BQ75" i="7" s="1"/>
  <c r="AE75" i="7"/>
  <c r="BR75" i="7" s="1"/>
  <c r="AF75" i="7"/>
  <c r="BS75" i="7" s="1"/>
  <c r="AG75" i="7"/>
  <c r="BT75" i="7" s="1"/>
  <c r="AL75" i="7"/>
  <c r="BY75" i="7" s="1"/>
  <c r="AM75" i="7"/>
  <c r="BZ75" i="7" s="1"/>
  <c r="AN75" i="7"/>
  <c r="CA75" i="7" s="1"/>
  <c r="AO75" i="7"/>
  <c r="CB75" i="7" s="1"/>
  <c r="AD76" i="7"/>
  <c r="BQ76" i="7" s="1"/>
  <c r="AE76" i="7"/>
  <c r="BR76" i="7" s="1"/>
  <c r="AF76" i="7"/>
  <c r="BS76" i="7" s="1"/>
  <c r="AG76" i="7"/>
  <c r="BT76" i="7" s="1"/>
  <c r="AL76" i="7"/>
  <c r="BY76" i="7" s="1"/>
  <c r="AM76" i="7"/>
  <c r="BZ76" i="7" s="1"/>
  <c r="AN76" i="7"/>
  <c r="CA76" i="7" s="1"/>
  <c r="AO76" i="7"/>
  <c r="CB76" i="7" s="1"/>
  <c r="AD77" i="7"/>
  <c r="BQ77" i="7" s="1"/>
  <c r="AE77" i="7"/>
  <c r="BR77" i="7" s="1"/>
  <c r="AF77" i="7"/>
  <c r="BS77" i="7" s="1"/>
  <c r="AG77" i="7"/>
  <c r="BT77" i="7" s="1"/>
  <c r="AL77" i="7"/>
  <c r="BY77" i="7" s="1"/>
  <c r="AM77" i="7"/>
  <c r="BZ77" i="7" s="1"/>
  <c r="AN77" i="7"/>
  <c r="CA77" i="7" s="1"/>
  <c r="AO77" i="7"/>
  <c r="CB77" i="7" s="1"/>
  <c r="AD78" i="7"/>
  <c r="BQ78" i="7" s="1"/>
  <c r="AE78" i="7"/>
  <c r="BR78" i="7" s="1"/>
  <c r="AF78" i="7"/>
  <c r="BS78" i="7" s="1"/>
  <c r="AG78" i="7"/>
  <c r="BT78" i="7" s="1"/>
  <c r="AL78" i="7"/>
  <c r="BY78" i="7" s="1"/>
  <c r="AM78" i="7"/>
  <c r="BZ78" i="7" s="1"/>
  <c r="AN78" i="7"/>
  <c r="CA78" i="7" s="1"/>
  <c r="AO78" i="7"/>
  <c r="CB78" i="7" s="1"/>
  <c r="AD79" i="7"/>
  <c r="BQ79" i="7" s="1"/>
  <c r="AE79" i="7"/>
  <c r="BR79" i="7" s="1"/>
  <c r="AF79" i="7"/>
  <c r="BS79" i="7" s="1"/>
  <c r="AG79" i="7"/>
  <c r="BT79" i="7" s="1"/>
  <c r="AL79" i="7"/>
  <c r="BY79" i="7" s="1"/>
  <c r="AM79" i="7"/>
  <c r="BZ79" i="7" s="1"/>
  <c r="AN79" i="7"/>
  <c r="CA79" i="7" s="1"/>
  <c r="AO79" i="7"/>
  <c r="CB79" i="7" s="1"/>
  <c r="AD80" i="7"/>
  <c r="BQ80" i="7" s="1"/>
  <c r="AE80" i="7"/>
  <c r="BR80" i="7" s="1"/>
  <c r="AF80" i="7"/>
  <c r="BS80" i="7" s="1"/>
  <c r="AG80" i="7"/>
  <c r="BT80" i="7" s="1"/>
  <c r="AL80" i="7"/>
  <c r="BY80" i="7" s="1"/>
  <c r="AM80" i="7"/>
  <c r="BZ80" i="7" s="1"/>
  <c r="AN80" i="7"/>
  <c r="CA80" i="7" s="1"/>
  <c r="AO80" i="7"/>
  <c r="CB80" i="7" s="1"/>
  <c r="AD81" i="7"/>
  <c r="BQ81" i="7" s="1"/>
  <c r="AE81" i="7"/>
  <c r="BR81" i="7" s="1"/>
  <c r="AF81" i="7"/>
  <c r="BS81" i="7" s="1"/>
  <c r="AG81" i="7"/>
  <c r="BT81" i="7" s="1"/>
  <c r="AL81" i="7"/>
  <c r="BY81" i="7" s="1"/>
  <c r="AM81" i="7"/>
  <c r="BZ81" i="7" s="1"/>
  <c r="AN81" i="7"/>
  <c r="CA81" i="7" s="1"/>
  <c r="AO81" i="7"/>
  <c r="CB81" i="7" s="1"/>
  <c r="AD82" i="7"/>
  <c r="BQ82" i="7" s="1"/>
  <c r="AE82" i="7"/>
  <c r="BR82" i="7" s="1"/>
  <c r="AF82" i="7"/>
  <c r="BS82" i="7" s="1"/>
  <c r="AG82" i="7"/>
  <c r="BT82" i="7" s="1"/>
  <c r="AL82" i="7"/>
  <c r="BY82" i="7" s="1"/>
  <c r="AM82" i="7"/>
  <c r="BZ82" i="7" s="1"/>
  <c r="AN82" i="7"/>
  <c r="CA82" i="7" s="1"/>
  <c r="AO82" i="7"/>
  <c r="CB82" i="7" s="1"/>
  <c r="AD83" i="7"/>
  <c r="BQ83" i="7" s="1"/>
  <c r="AE83" i="7"/>
  <c r="BR83" i="7" s="1"/>
  <c r="AF83" i="7"/>
  <c r="BS83" i="7" s="1"/>
  <c r="AG83" i="7"/>
  <c r="BT83" i="7" s="1"/>
  <c r="AL83" i="7"/>
  <c r="BY83" i="7" s="1"/>
  <c r="AM83" i="7"/>
  <c r="BZ83" i="7" s="1"/>
  <c r="AN83" i="7"/>
  <c r="CA83" i="7" s="1"/>
  <c r="AO83" i="7"/>
  <c r="CB83" i="7" s="1"/>
  <c r="AD84" i="7"/>
  <c r="BQ84" i="7" s="1"/>
  <c r="AE84" i="7"/>
  <c r="BR84" i="7" s="1"/>
  <c r="AF84" i="7"/>
  <c r="BS84" i="7" s="1"/>
  <c r="AG84" i="7"/>
  <c r="BT84" i="7" s="1"/>
  <c r="AL84" i="7"/>
  <c r="BY84" i="7" s="1"/>
  <c r="AM84" i="7"/>
  <c r="BZ84" i="7" s="1"/>
  <c r="AN84" i="7"/>
  <c r="CA84" i="7" s="1"/>
  <c r="AO84" i="7"/>
  <c r="CB84" i="7" s="1"/>
  <c r="AD85" i="7"/>
  <c r="BQ85" i="7" s="1"/>
  <c r="AE85" i="7"/>
  <c r="BR85" i="7" s="1"/>
  <c r="AF85" i="7"/>
  <c r="BS85" i="7" s="1"/>
  <c r="AG85" i="7"/>
  <c r="BT85" i="7" s="1"/>
  <c r="AL85" i="7"/>
  <c r="BY85" i="7" s="1"/>
  <c r="AM85" i="7"/>
  <c r="BZ85" i="7" s="1"/>
  <c r="AN85" i="7"/>
  <c r="CA85" i="7" s="1"/>
  <c r="AO85" i="7"/>
  <c r="CB85" i="7" s="1"/>
  <c r="AD86" i="7"/>
  <c r="BQ86" i="7" s="1"/>
  <c r="AE86" i="7"/>
  <c r="BR86" i="7" s="1"/>
  <c r="AF86" i="7"/>
  <c r="BS86" i="7" s="1"/>
  <c r="AG86" i="7"/>
  <c r="BT86" i="7" s="1"/>
  <c r="AL86" i="7"/>
  <c r="BY86" i="7" s="1"/>
  <c r="AM86" i="7"/>
  <c r="BZ86" i="7" s="1"/>
  <c r="AN86" i="7"/>
  <c r="CA86" i="7" s="1"/>
  <c r="AO86" i="7"/>
  <c r="CB86" i="7" s="1"/>
  <c r="AD87" i="7"/>
  <c r="BQ87" i="7" s="1"/>
  <c r="AE87" i="7"/>
  <c r="BR87" i="7" s="1"/>
  <c r="AF87" i="7"/>
  <c r="BS87" i="7" s="1"/>
  <c r="AG87" i="7"/>
  <c r="BT87" i="7" s="1"/>
  <c r="AL87" i="7"/>
  <c r="BY87" i="7" s="1"/>
  <c r="AM87" i="7"/>
  <c r="BZ87" i="7" s="1"/>
  <c r="AN87" i="7"/>
  <c r="CA87" i="7" s="1"/>
  <c r="AO87" i="7"/>
  <c r="CB87" i="7" s="1"/>
  <c r="AD88" i="7"/>
  <c r="BQ88" i="7" s="1"/>
  <c r="AE88" i="7"/>
  <c r="BR88" i="7" s="1"/>
  <c r="AF88" i="7"/>
  <c r="BS88" i="7" s="1"/>
  <c r="AG88" i="7"/>
  <c r="BT88" i="7" s="1"/>
  <c r="AL88" i="7"/>
  <c r="BY88" i="7" s="1"/>
  <c r="AM88" i="7"/>
  <c r="BZ88" i="7" s="1"/>
  <c r="AN88" i="7"/>
  <c r="CA88" i="7" s="1"/>
  <c r="AO88" i="7"/>
  <c r="CB88" i="7" s="1"/>
  <c r="AD89" i="7"/>
  <c r="BQ89" i="7" s="1"/>
  <c r="AE89" i="7"/>
  <c r="BR89" i="7" s="1"/>
  <c r="AF89" i="7"/>
  <c r="BS89" i="7" s="1"/>
  <c r="AG89" i="7"/>
  <c r="BT89" i="7" s="1"/>
  <c r="AL89" i="7"/>
  <c r="BY89" i="7" s="1"/>
  <c r="AM89" i="7"/>
  <c r="BZ89" i="7" s="1"/>
  <c r="AN89" i="7"/>
  <c r="CA89" i="7" s="1"/>
  <c r="AO89" i="7"/>
  <c r="CB89" i="7" s="1"/>
  <c r="AD90" i="7"/>
  <c r="BQ90" i="7" s="1"/>
  <c r="AE90" i="7"/>
  <c r="BR90" i="7" s="1"/>
  <c r="AF90" i="7"/>
  <c r="BS90" i="7" s="1"/>
  <c r="AG90" i="7"/>
  <c r="BT90" i="7" s="1"/>
  <c r="AL90" i="7"/>
  <c r="BY90" i="7" s="1"/>
  <c r="AM90" i="7"/>
  <c r="BZ90" i="7" s="1"/>
  <c r="AN90" i="7"/>
  <c r="CA90" i="7" s="1"/>
  <c r="AO90" i="7"/>
  <c r="CB90" i="7" s="1"/>
  <c r="AD91" i="7"/>
  <c r="BQ91" i="7" s="1"/>
  <c r="AE91" i="7"/>
  <c r="BR91" i="7" s="1"/>
  <c r="AF91" i="7"/>
  <c r="BS91" i="7" s="1"/>
  <c r="AG91" i="7"/>
  <c r="BT91" i="7" s="1"/>
  <c r="AL91" i="7"/>
  <c r="BY91" i="7" s="1"/>
  <c r="AM91" i="7"/>
  <c r="BZ91" i="7" s="1"/>
  <c r="AN91" i="7"/>
  <c r="CA91" i="7" s="1"/>
  <c r="AO91" i="7"/>
  <c r="CB91" i="7" s="1"/>
  <c r="AD92" i="7"/>
  <c r="BQ92" i="7" s="1"/>
  <c r="AE92" i="7"/>
  <c r="BR92" i="7" s="1"/>
  <c r="AF92" i="7"/>
  <c r="BS92" i="7" s="1"/>
  <c r="AG92" i="7"/>
  <c r="BT92" i="7" s="1"/>
  <c r="AL92" i="7"/>
  <c r="BY92" i="7" s="1"/>
  <c r="AM92" i="7"/>
  <c r="BZ92" i="7" s="1"/>
  <c r="AN92" i="7"/>
  <c r="CA92" i="7" s="1"/>
  <c r="AO92" i="7"/>
  <c r="CB92" i="7" s="1"/>
  <c r="AD93" i="7"/>
  <c r="BQ93" i="7" s="1"/>
  <c r="AE93" i="7"/>
  <c r="BR93" i="7" s="1"/>
  <c r="AF93" i="7"/>
  <c r="BS93" i="7" s="1"/>
  <c r="AG93" i="7"/>
  <c r="BT93" i="7" s="1"/>
  <c r="AL93" i="7"/>
  <c r="BY93" i="7" s="1"/>
  <c r="AM93" i="7"/>
  <c r="BZ93" i="7" s="1"/>
  <c r="AN93" i="7"/>
  <c r="CA93" i="7" s="1"/>
  <c r="AO93" i="7"/>
  <c r="CB93" i="7" s="1"/>
  <c r="AD94" i="7"/>
  <c r="BQ94" i="7" s="1"/>
  <c r="AE94" i="7"/>
  <c r="BR94" i="7" s="1"/>
  <c r="AF94" i="7"/>
  <c r="BS94" i="7" s="1"/>
  <c r="AG94" i="7"/>
  <c r="BT94" i="7" s="1"/>
  <c r="AL94" i="7"/>
  <c r="BY94" i="7" s="1"/>
  <c r="AM94" i="7"/>
  <c r="BZ94" i="7" s="1"/>
  <c r="AN94" i="7"/>
  <c r="CA94" i="7" s="1"/>
  <c r="AO94" i="7"/>
  <c r="CB94" i="7" s="1"/>
  <c r="AD95" i="7"/>
  <c r="BQ95" i="7" s="1"/>
  <c r="AE95" i="7"/>
  <c r="BR95" i="7" s="1"/>
  <c r="AF95" i="7"/>
  <c r="BS95" i="7" s="1"/>
  <c r="AG95" i="7"/>
  <c r="BT95" i="7" s="1"/>
  <c r="AL95" i="7"/>
  <c r="BY95" i="7" s="1"/>
  <c r="AM95" i="7"/>
  <c r="BZ95" i="7" s="1"/>
  <c r="AN95" i="7"/>
  <c r="CA95" i="7" s="1"/>
  <c r="AO95" i="7"/>
  <c r="CB95" i="7" s="1"/>
  <c r="AD96" i="7"/>
  <c r="BQ96" i="7" s="1"/>
  <c r="AE96" i="7"/>
  <c r="BR96" i="7" s="1"/>
  <c r="AF96" i="7"/>
  <c r="BS96" i="7" s="1"/>
  <c r="AG96" i="7"/>
  <c r="BT96" i="7" s="1"/>
  <c r="AL96" i="7"/>
  <c r="BY96" i="7" s="1"/>
  <c r="AM96" i="7"/>
  <c r="BZ96" i="7" s="1"/>
  <c r="AN96" i="7"/>
  <c r="CA96" i="7" s="1"/>
  <c r="AO96" i="7"/>
  <c r="CB96" i="7" s="1"/>
  <c r="AD97" i="7"/>
  <c r="BQ97" i="7" s="1"/>
  <c r="AE97" i="7"/>
  <c r="BR97" i="7" s="1"/>
  <c r="AF97" i="7"/>
  <c r="BS97" i="7" s="1"/>
  <c r="AG97" i="7"/>
  <c r="BT97" i="7" s="1"/>
  <c r="AL97" i="7"/>
  <c r="BY97" i="7" s="1"/>
  <c r="AM97" i="7"/>
  <c r="BZ97" i="7" s="1"/>
  <c r="AN97" i="7"/>
  <c r="CA97" i="7" s="1"/>
  <c r="AO97" i="7"/>
  <c r="CB97" i="7" s="1"/>
  <c r="AD98" i="7"/>
  <c r="BQ98" i="7" s="1"/>
  <c r="AE98" i="7"/>
  <c r="BR98" i="7" s="1"/>
  <c r="AF98" i="7"/>
  <c r="BS98" i="7" s="1"/>
  <c r="AG98" i="7"/>
  <c r="BT98" i="7" s="1"/>
  <c r="AL98" i="7"/>
  <c r="BY98" i="7" s="1"/>
  <c r="AM98" i="7"/>
  <c r="BZ98" i="7" s="1"/>
  <c r="AN98" i="7"/>
  <c r="CA98" i="7" s="1"/>
  <c r="AO98" i="7"/>
  <c r="CB98" i="7" s="1"/>
  <c r="AD99" i="7"/>
  <c r="BQ99" i="7" s="1"/>
  <c r="AE99" i="7"/>
  <c r="BR99" i="7" s="1"/>
  <c r="AF99" i="7"/>
  <c r="BS99" i="7" s="1"/>
  <c r="AG99" i="7"/>
  <c r="BT99" i="7" s="1"/>
  <c r="AL99" i="7"/>
  <c r="BY99" i="7" s="1"/>
  <c r="AM99" i="7"/>
  <c r="BZ99" i="7" s="1"/>
  <c r="AN99" i="7"/>
  <c r="CA99" i="7" s="1"/>
  <c r="AO99" i="7"/>
  <c r="CB99" i="7" s="1"/>
  <c r="AD100" i="7"/>
  <c r="BQ100" i="7" s="1"/>
  <c r="AE100" i="7"/>
  <c r="BR100" i="7" s="1"/>
  <c r="AF100" i="7"/>
  <c r="BS100" i="7" s="1"/>
  <c r="AG100" i="7"/>
  <c r="BT100" i="7" s="1"/>
  <c r="AL100" i="7"/>
  <c r="BY100" i="7" s="1"/>
  <c r="AM100" i="7"/>
  <c r="BZ100" i="7" s="1"/>
  <c r="AN100" i="7"/>
  <c r="CA100" i="7" s="1"/>
  <c r="AO100" i="7"/>
  <c r="CB100" i="7" s="1"/>
  <c r="AD101" i="7"/>
  <c r="BQ101" i="7" s="1"/>
  <c r="AE101" i="7"/>
  <c r="BR101" i="7" s="1"/>
  <c r="AF101" i="7"/>
  <c r="BS101" i="7" s="1"/>
  <c r="AG101" i="7"/>
  <c r="BT101" i="7" s="1"/>
  <c r="AL101" i="7"/>
  <c r="BY101" i="7" s="1"/>
  <c r="AM101" i="7"/>
  <c r="BZ101" i="7" s="1"/>
  <c r="AN101" i="7"/>
  <c r="CA101" i="7" s="1"/>
  <c r="AO101" i="7"/>
  <c r="CB101" i="7" s="1"/>
  <c r="AD102" i="7"/>
  <c r="BQ102" i="7" s="1"/>
  <c r="AE102" i="7"/>
  <c r="BR102" i="7" s="1"/>
  <c r="AF102" i="7"/>
  <c r="BS102" i="7" s="1"/>
  <c r="AG102" i="7"/>
  <c r="BT102" i="7" s="1"/>
  <c r="AL102" i="7"/>
  <c r="BY102" i="7" s="1"/>
  <c r="AM102" i="7"/>
  <c r="BZ102" i="7" s="1"/>
  <c r="AN102" i="7"/>
  <c r="CA102" i="7" s="1"/>
  <c r="AO102" i="7"/>
  <c r="CB102" i="7" s="1"/>
  <c r="AD103" i="7"/>
  <c r="BQ103" i="7" s="1"/>
  <c r="AE103" i="7"/>
  <c r="BR103" i="7" s="1"/>
  <c r="AF103" i="7"/>
  <c r="BS103" i="7" s="1"/>
  <c r="AG103" i="7"/>
  <c r="BT103" i="7" s="1"/>
  <c r="AL103" i="7"/>
  <c r="BY103" i="7" s="1"/>
  <c r="AM103" i="7"/>
  <c r="BZ103" i="7" s="1"/>
  <c r="AN103" i="7"/>
  <c r="CA103" i="7" s="1"/>
  <c r="AO103" i="7"/>
  <c r="CB103" i="7" s="1"/>
  <c r="AD104" i="7"/>
  <c r="BQ104" i="7" s="1"/>
  <c r="AE104" i="7"/>
  <c r="BR104" i="7" s="1"/>
  <c r="AF104" i="7"/>
  <c r="BS104" i="7" s="1"/>
  <c r="AG104" i="7"/>
  <c r="BT104" i="7" s="1"/>
  <c r="AL104" i="7"/>
  <c r="BY104" i="7" s="1"/>
  <c r="AM104" i="7"/>
  <c r="BZ104" i="7" s="1"/>
  <c r="AN104" i="7"/>
  <c r="CA104" i="7" s="1"/>
  <c r="AO104" i="7"/>
  <c r="CB104" i="7" s="1"/>
  <c r="AD105" i="7"/>
  <c r="BQ105" i="7" s="1"/>
  <c r="AE105" i="7"/>
  <c r="BR105" i="7" s="1"/>
  <c r="AF105" i="7"/>
  <c r="BS105" i="7" s="1"/>
  <c r="AG105" i="7"/>
  <c r="BT105" i="7" s="1"/>
  <c r="AL105" i="7"/>
  <c r="BY105" i="7" s="1"/>
  <c r="AM105" i="7"/>
  <c r="BZ105" i="7" s="1"/>
  <c r="AN105" i="7"/>
  <c r="CA105" i="7" s="1"/>
  <c r="AO105" i="7"/>
  <c r="CB105" i="7" s="1"/>
  <c r="AD106" i="7"/>
  <c r="BQ106" i="7" s="1"/>
  <c r="AE106" i="7"/>
  <c r="BR106" i="7" s="1"/>
  <c r="AF106" i="7"/>
  <c r="BS106" i="7" s="1"/>
  <c r="AG106" i="7"/>
  <c r="BT106" i="7" s="1"/>
  <c r="AL106" i="7"/>
  <c r="BY106" i="7" s="1"/>
  <c r="AM106" i="7"/>
  <c r="BZ106" i="7" s="1"/>
  <c r="AN106" i="7"/>
  <c r="CA106" i="7" s="1"/>
  <c r="AO106" i="7"/>
  <c r="CB106" i="7" s="1"/>
  <c r="AD107" i="7"/>
  <c r="BQ107" i="7" s="1"/>
  <c r="AE107" i="7"/>
  <c r="BR107" i="7" s="1"/>
  <c r="AF107" i="7"/>
  <c r="BS107" i="7" s="1"/>
  <c r="AG107" i="7"/>
  <c r="BT107" i="7" s="1"/>
  <c r="AL107" i="7"/>
  <c r="BY107" i="7" s="1"/>
  <c r="AM107" i="7"/>
  <c r="BZ107" i="7" s="1"/>
  <c r="AN107" i="7"/>
  <c r="CA107" i="7" s="1"/>
  <c r="AO107" i="7"/>
  <c r="CB107" i="7" s="1"/>
  <c r="AD108" i="7"/>
  <c r="BQ108" i="7" s="1"/>
  <c r="AE108" i="7"/>
  <c r="BR108" i="7" s="1"/>
  <c r="AF108" i="7"/>
  <c r="BS108" i="7" s="1"/>
  <c r="AG108" i="7"/>
  <c r="BT108" i="7" s="1"/>
  <c r="AL108" i="7"/>
  <c r="BY108" i="7" s="1"/>
  <c r="AM108" i="7"/>
  <c r="BZ108" i="7" s="1"/>
  <c r="AN108" i="7"/>
  <c r="CA108" i="7" s="1"/>
  <c r="AO108" i="7"/>
  <c r="CB108" i="7" s="1"/>
  <c r="AD109" i="7"/>
  <c r="BQ109" i="7" s="1"/>
  <c r="AE109" i="7"/>
  <c r="BR109" i="7" s="1"/>
  <c r="AF109" i="7"/>
  <c r="BS109" i="7" s="1"/>
  <c r="AG109" i="7"/>
  <c r="BT109" i="7" s="1"/>
  <c r="AL109" i="7"/>
  <c r="BY109" i="7" s="1"/>
  <c r="AM109" i="7"/>
  <c r="BZ109" i="7" s="1"/>
  <c r="AN109" i="7"/>
  <c r="CA109" i="7" s="1"/>
  <c r="AO109" i="7"/>
  <c r="CB109" i="7" s="1"/>
  <c r="AD110" i="7"/>
  <c r="BQ110" i="7" s="1"/>
  <c r="AE110" i="7"/>
  <c r="BR110" i="7" s="1"/>
  <c r="AF110" i="7"/>
  <c r="BS110" i="7" s="1"/>
  <c r="AG110" i="7"/>
  <c r="BT110" i="7" s="1"/>
  <c r="AL110" i="7"/>
  <c r="BY110" i="7" s="1"/>
  <c r="AM110" i="7"/>
  <c r="BZ110" i="7" s="1"/>
  <c r="AN110" i="7"/>
  <c r="CA110" i="7" s="1"/>
  <c r="AO110" i="7"/>
  <c r="CB110" i="7" s="1"/>
  <c r="AD111" i="7"/>
  <c r="BQ111" i="7" s="1"/>
  <c r="AE111" i="7"/>
  <c r="BR111" i="7" s="1"/>
  <c r="AF111" i="7"/>
  <c r="BS111" i="7" s="1"/>
  <c r="AG111" i="7"/>
  <c r="BT111" i="7" s="1"/>
  <c r="AL111" i="7"/>
  <c r="BY111" i="7" s="1"/>
  <c r="AM111" i="7"/>
  <c r="BZ111" i="7" s="1"/>
  <c r="AN111" i="7"/>
  <c r="CA111" i="7" s="1"/>
  <c r="AO111" i="7"/>
  <c r="CB111" i="7" s="1"/>
  <c r="AD112" i="7"/>
  <c r="BQ112" i="7" s="1"/>
  <c r="AE112" i="7"/>
  <c r="BR112" i="7" s="1"/>
  <c r="AF112" i="7"/>
  <c r="BS112" i="7" s="1"/>
  <c r="AG112" i="7"/>
  <c r="BT112" i="7" s="1"/>
  <c r="AL112" i="7"/>
  <c r="BY112" i="7" s="1"/>
  <c r="AM112" i="7"/>
  <c r="BZ112" i="7" s="1"/>
  <c r="AN112" i="7"/>
  <c r="CA112" i="7" s="1"/>
  <c r="AO112" i="7"/>
  <c r="CB112" i="7" s="1"/>
  <c r="AD113" i="7"/>
  <c r="BQ113" i="7" s="1"/>
  <c r="AE113" i="7"/>
  <c r="BR113" i="7" s="1"/>
  <c r="AF113" i="7"/>
  <c r="BS113" i="7" s="1"/>
  <c r="AG113" i="7"/>
  <c r="BT113" i="7" s="1"/>
  <c r="AL113" i="7"/>
  <c r="BY113" i="7" s="1"/>
  <c r="AM113" i="7"/>
  <c r="BZ113" i="7" s="1"/>
  <c r="AN113" i="7"/>
  <c r="CA113" i="7" s="1"/>
  <c r="AO113" i="7"/>
  <c r="CB113" i="7" s="1"/>
  <c r="AD114" i="7"/>
  <c r="BQ114" i="7" s="1"/>
  <c r="AE114" i="7"/>
  <c r="BR114" i="7" s="1"/>
  <c r="AF114" i="7"/>
  <c r="BS114" i="7" s="1"/>
  <c r="AG114" i="7"/>
  <c r="BT114" i="7" s="1"/>
  <c r="AL114" i="7"/>
  <c r="BY114" i="7" s="1"/>
  <c r="AM114" i="7"/>
  <c r="BZ114" i="7" s="1"/>
  <c r="AN114" i="7"/>
  <c r="CA114" i="7" s="1"/>
  <c r="AO114" i="7"/>
  <c r="CB114" i="7" s="1"/>
  <c r="AD115" i="7"/>
  <c r="BQ115" i="7" s="1"/>
  <c r="AE115" i="7"/>
  <c r="BR115" i="7" s="1"/>
  <c r="AF115" i="7"/>
  <c r="BS115" i="7" s="1"/>
  <c r="AG115" i="7"/>
  <c r="BT115" i="7" s="1"/>
  <c r="AL115" i="7"/>
  <c r="BY115" i="7" s="1"/>
  <c r="AM115" i="7"/>
  <c r="BZ115" i="7" s="1"/>
  <c r="AN115" i="7"/>
  <c r="CA115" i="7" s="1"/>
  <c r="AO115" i="7"/>
  <c r="CB115" i="7" s="1"/>
  <c r="AD116" i="7"/>
  <c r="BQ116" i="7" s="1"/>
  <c r="AE116" i="7"/>
  <c r="BR116" i="7" s="1"/>
  <c r="AF116" i="7"/>
  <c r="BS116" i="7" s="1"/>
  <c r="AG116" i="7"/>
  <c r="BT116" i="7" s="1"/>
  <c r="AL116" i="7"/>
  <c r="BY116" i="7" s="1"/>
  <c r="AM116" i="7"/>
  <c r="BZ116" i="7" s="1"/>
  <c r="AN116" i="7"/>
  <c r="CA116" i="7" s="1"/>
  <c r="AO116" i="7"/>
  <c r="CB116" i="7" s="1"/>
  <c r="AD117" i="7"/>
  <c r="BQ117" i="7" s="1"/>
  <c r="AE117" i="7"/>
  <c r="BR117" i="7" s="1"/>
  <c r="AF117" i="7"/>
  <c r="BS117" i="7" s="1"/>
  <c r="AG117" i="7"/>
  <c r="BT117" i="7" s="1"/>
  <c r="AL117" i="7"/>
  <c r="BY117" i="7" s="1"/>
  <c r="AM117" i="7"/>
  <c r="BZ117" i="7" s="1"/>
  <c r="AN117" i="7"/>
  <c r="CA117" i="7" s="1"/>
  <c r="AO117" i="7"/>
  <c r="CB117" i="7" s="1"/>
  <c r="AD118" i="7"/>
  <c r="BQ118" i="7" s="1"/>
  <c r="AE118" i="7"/>
  <c r="BR118" i="7" s="1"/>
  <c r="AF118" i="7"/>
  <c r="BS118" i="7" s="1"/>
  <c r="AG118" i="7"/>
  <c r="BT118" i="7" s="1"/>
  <c r="AL118" i="7"/>
  <c r="BY118" i="7" s="1"/>
  <c r="AM118" i="7"/>
  <c r="BZ118" i="7" s="1"/>
  <c r="AN118" i="7"/>
  <c r="CA118" i="7" s="1"/>
  <c r="AO118" i="7"/>
  <c r="CB118" i="7" s="1"/>
  <c r="AD119" i="7"/>
  <c r="BQ119" i="7" s="1"/>
  <c r="AE119" i="7"/>
  <c r="BR119" i="7" s="1"/>
  <c r="AF119" i="7"/>
  <c r="BS119" i="7" s="1"/>
  <c r="AG119" i="7"/>
  <c r="BT119" i="7" s="1"/>
  <c r="AL119" i="7"/>
  <c r="BY119" i="7" s="1"/>
  <c r="AM119" i="7"/>
  <c r="BZ119" i="7" s="1"/>
  <c r="AN119" i="7"/>
  <c r="CA119" i="7" s="1"/>
  <c r="AO119" i="7"/>
  <c r="CB119" i="7" s="1"/>
  <c r="AD120" i="7"/>
  <c r="BQ120" i="7" s="1"/>
  <c r="AE120" i="7"/>
  <c r="BR120" i="7" s="1"/>
  <c r="AF120" i="7"/>
  <c r="BS120" i="7" s="1"/>
  <c r="AG120" i="7"/>
  <c r="BT120" i="7" s="1"/>
  <c r="AL120" i="7"/>
  <c r="BY120" i="7" s="1"/>
  <c r="AM120" i="7"/>
  <c r="BZ120" i="7" s="1"/>
  <c r="AN120" i="7"/>
  <c r="CA120" i="7" s="1"/>
  <c r="AO120" i="7"/>
  <c r="CB120" i="7" s="1"/>
  <c r="AD121" i="7"/>
  <c r="BQ121" i="7" s="1"/>
  <c r="AE121" i="7"/>
  <c r="BR121" i="7" s="1"/>
  <c r="AF121" i="7"/>
  <c r="BS121" i="7" s="1"/>
  <c r="AG121" i="7"/>
  <c r="BT121" i="7" s="1"/>
  <c r="AL121" i="7"/>
  <c r="BY121" i="7" s="1"/>
  <c r="AM121" i="7"/>
  <c r="BZ121" i="7" s="1"/>
  <c r="AN121" i="7"/>
  <c r="CA121" i="7" s="1"/>
  <c r="AO121" i="7"/>
  <c r="CB121" i="7" s="1"/>
  <c r="AD122" i="7"/>
  <c r="BQ122" i="7" s="1"/>
  <c r="AE122" i="7"/>
  <c r="BR122" i="7" s="1"/>
  <c r="AF122" i="7"/>
  <c r="BS122" i="7" s="1"/>
  <c r="AG122" i="7"/>
  <c r="BT122" i="7" s="1"/>
  <c r="AL122" i="7"/>
  <c r="BY122" i="7" s="1"/>
  <c r="AM122" i="7"/>
  <c r="BZ122" i="7" s="1"/>
  <c r="AN122" i="7"/>
  <c r="CA122" i="7" s="1"/>
  <c r="AO122" i="7"/>
  <c r="CB122" i="7" s="1"/>
  <c r="AD123" i="7"/>
  <c r="BQ123" i="7" s="1"/>
  <c r="AE123" i="7"/>
  <c r="BR123" i="7" s="1"/>
  <c r="AF123" i="7"/>
  <c r="BS123" i="7" s="1"/>
  <c r="AG123" i="7"/>
  <c r="BT123" i="7" s="1"/>
  <c r="AL123" i="7"/>
  <c r="BY123" i="7" s="1"/>
  <c r="AM123" i="7"/>
  <c r="BZ123" i="7" s="1"/>
  <c r="AN123" i="7"/>
  <c r="CA123" i="7" s="1"/>
  <c r="AO123" i="7"/>
  <c r="CB123" i="7" s="1"/>
  <c r="AD124" i="7"/>
  <c r="BQ124" i="7" s="1"/>
  <c r="AE124" i="7"/>
  <c r="BR124" i="7" s="1"/>
  <c r="AF124" i="7"/>
  <c r="BS124" i="7" s="1"/>
  <c r="AG124" i="7"/>
  <c r="BT124" i="7" s="1"/>
  <c r="AL124" i="7"/>
  <c r="BY124" i="7" s="1"/>
  <c r="AM124" i="7"/>
  <c r="BZ124" i="7" s="1"/>
  <c r="AN124" i="7"/>
  <c r="CA124" i="7" s="1"/>
  <c r="AO124" i="7"/>
  <c r="CB124" i="7" s="1"/>
  <c r="AD125" i="7"/>
  <c r="BQ125" i="7" s="1"/>
  <c r="AE125" i="7"/>
  <c r="BR125" i="7" s="1"/>
  <c r="AF125" i="7"/>
  <c r="BS125" i="7" s="1"/>
  <c r="AG125" i="7"/>
  <c r="BT125" i="7" s="1"/>
  <c r="AL125" i="7"/>
  <c r="BY125" i="7" s="1"/>
  <c r="AM125" i="7"/>
  <c r="BZ125" i="7" s="1"/>
  <c r="AN125" i="7"/>
  <c r="CA125" i="7" s="1"/>
  <c r="AO125" i="7"/>
  <c r="CB125" i="7" s="1"/>
  <c r="AD126" i="7"/>
  <c r="BQ126" i="7" s="1"/>
  <c r="AE126" i="7"/>
  <c r="BR126" i="7" s="1"/>
  <c r="AF126" i="7"/>
  <c r="BS126" i="7" s="1"/>
  <c r="AG126" i="7"/>
  <c r="BT126" i="7" s="1"/>
  <c r="AL126" i="7"/>
  <c r="BY126" i="7" s="1"/>
  <c r="AM126" i="7"/>
  <c r="BZ126" i="7" s="1"/>
  <c r="AN126" i="7"/>
  <c r="CA126" i="7" s="1"/>
  <c r="AO126" i="7"/>
  <c r="CB126" i="7" s="1"/>
  <c r="AD127" i="7"/>
  <c r="BQ127" i="7" s="1"/>
  <c r="AE127" i="7"/>
  <c r="BR127" i="7" s="1"/>
  <c r="AF127" i="7"/>
  <c r="BS127" i="7" s="1"/>
  <c r="AG127" i="7"/>
  <c r="BT127" i="7" s="1"/>
  <c r="AL127" i="7"/>
  <c r="BY127" i="7" s="1"/>
  <c r="AM127" i="7"/>
  <c r="BZ127" i="7" s="1"/>
  <c r="AN127" i="7"/>
  <c r="CA127" i="7" s="1"/>
  <c r="AO127" i="7"/>
  <c r="CB127" i="7" s="1"/>
  <c r="AD128" i="7"/>
  <c r="BQ128" i="7" s="1"/>
  <c r="AE128" i="7"/>
  <c r="BR128" i="7" s="1"/>
  <c r="AF128" i="7"/>
  <c r="BS128" i="7" s="1"/>
  <c r="AG128" i="7"/>
  <c r="BT128" i="7" s="1"/>
  <c r="AL128" i="7"/>
  <c r="BY128" i="7" s="1"/>
  <c r="AM128" i="7"/>
  <c r="BZ128" i="7" s="1"/>
  <c r="AN128" i="7"/>
  <c r="CA128" i="7" s="1"/>
  <c r="AO128" i="7"/>
  <c r="CB128" i="7" s="1"/>
  <c r="AD129" i="7"/>
  <c r="BQ129" i="7" s="1"/>
  <c r="AE129" i="7"/>
  <c r="BR129" i="7" s="1"/>
  <c r="AF129" i="7"/>
  <c r="BS129" i="7" s="1"/>
  <c r="AG129" i="7"/>
  <c r="BT129" i="7" s="1"/>
  <c r="AL129" i="7"/>
  <c r="BY129" i="7" s="1"/>
  <c r="AM129" i="7"/>
  <c r="BZ129" i="7" s="1"/>
  <c r="AN129" i="7"/>
  <c r="CA129" i="7" s="1"/>
  <c r="AO129" i="7"/>
  <c r="CB129" i="7" s="1"/>
  <c r="AD130" i="7"/>
  <c r="BQ130" i="7" s="1"/>
  <c r="AE130" i="7"/>
  <c r="BR130" i="7" s="1"/>
  <c r="AF130" i="7"/>
  <c r="BS130" i="7" s="1"/>
  <c r="AG130" i="7"/>
  <c r="BT130" i="7" s="1"/>
  <c r="AL130" i="7"/>
  <c r="BY130" i="7" s="1"/>
  <c r="AM130" i="7"/>
  <c r="BZ130" i="7" s="1"/>
  <c r="AN130" i="7"/>
  <c r="CA130" i="7" s="1"/>
  <c r="AO130" i="7"/>
  <c r="CB130" i="7" s="1"/>
  <c r="AD131" i="7"/>
  <c r="BQ131" i="7" s="1"/>
  <c r="AE131" i="7"/>
  <c r="BR131" i="7" s="1"/>
  <c r="AF131" i="7"/>
  <c r="BS131" i="7" s="1"/>
  <c r="AG131" i="7"/>
  <c r="BT131" i="7" s="1"/>
  <c r="AL131" i="7"/>
  <c r="BY131" i="7" s="1"/>
  <c r="AM131" i="7"/>
  <c r="BZ131" i="7" s="1"/>
  <c r="AN131" i="7"/>
  <c r="CA131" i="7" s="1"/>
  <c r="AO131" i="7"/>
  <c r="CB131" i="7" s="1"/>
  <c r="AD132" i="7"/>
  <c r="BQ132" i="7" s="1"/>
  <c r="AE132" i="7"/>
  <c r="BR132" i="7" s="1"/>
  <c r="AF132" i="7"/>
  <c r="BS132" i="7" s="1"/>
  <c r="AG132" i="7"/>
  <c r="BT132" i="7" s="1"/>
  <c r="AL132" i="7"/>
  <c r="BY132" i="7" s="1"/>
  <c r="AM132" i="7"/>
  <c r="BZ132" i="7" s="1"/>
  <c r="AN132" i="7"/>
  <c r="CA132" i="7" s="1"/>
  <c r="AO132" i="7"/>
  <c r="CB132" i="7" s="1"/>
  <c r="AD133" i="7"/>
  <c r="BQ133" i="7" s="1"/>
  <c r="AE133" i="7"/>
  <c r="BR133" i="7" s="1"/>
  <c r="AF133" i="7"/>
  <c r="BS133" i="7" s="1"/>
  <c r="AG133" i="7"/>
  <c r="BT133" i="7" s="1"/>
  <c r="AL133" i="7"/>
  <c r="BY133" i="7" s="1"/>
  <c r="AM133" i="7"/>
  <c r="BZ133" i="7" s="1"/>
  <c r="AN133" i="7"/>
  <c r="CA133" i="7" s="1"/>
  <c r="AO133" i="7"/>
  <c r="CB133" i="7" s="1"/>
  <c r="AD134" i="7"/>
  <c r="BQ134" i="7" s="1"/>
  <c r="AE134" i="7"/>
  <c r="BR134" i="7" s="1"/>
  <c r="AF134" i="7"/>
  <c r="BS134" i="7" s="1"/>
  <c r="AG134" i="7"/>
  <c r="BT134" i="7" s="1"/>
  <c r="AL134" i="7"/>
  <c r="BY134" i="7" s="1"/>
  <c r="AM134" i="7"/>
  <c r="BZ134" i="7" s="1"/>
  <c r="AN134" i="7"/>
  <c r="CA134" i="7" s="1"/>
  <c r="AO134" i="7"/>
  <c r="CB134" i="7" s="1"/>
  <c r="AD135" i="7"/>
  <c r="BQ135" i="7" s="1"/>
  <c r="AE135" i="7"/>
  <c r="BR135" i="7" s="1"/>
  <c r="AF135" i="7"/>
  <c r="BS135" i="7" s="1"/>
  <c r="AG135" i="7"/>
  <c r="BT135" i="7" s="1"/>
  <c r="AL135" i="7"/>
  <c r="BY135" i="7" s="1"/>
  <c r="AM135" i="7"/>
  <c r="BZ135" i="7" s="1"/>
  <c r="AN135" i="7"/>
  <c r="CA135" i="7" s="1"/>
  <c r="AO135" i="7"/>
  <c r="CB135" i="7" s="1"/>
  <c r="AD136" i="7"/>
  <c r="BQ136" i="7" s="1"/>
  <c r="AE136" i="7"/>
  <c r="BR136" i="7" s="1"/>
  <c r="AF136" i="7"/>
  <c r="BS136" i="7" s="1"/>
  <c r="AG136" i="7"/>
  <c r="BT136" i="7" s="1"/>
  <c r="AL136" i="7"/>
  <c r="BY136" i="7" s="1"/>
  <c r="AM136" i="7"/>
  <c r="BZ136" i="7" s="1"/>
  <c r="AN136" i="7"/>
  <c r="CA136" i="7" s="1"/>
  <c r="AO136" i="7"/>
  <c r="CB136" i="7" s="1"/>
  <c r="AD137" i="7"/>
  <c r="BQ137" i="7" s="1"/>
  <c r="AE137" i="7"/>
  <c r="BR137" i="7" s="1"/>
  <c r="AF137" i="7"/>
  <c r="BS137" i="7" s="1"/>
  <c r="AG137" i="7"/>
  <c r="BT137" i="7" s="1"/>
  <c r="AL137" i="7"/>
  <c r="BY137" i="7" s="1"/>
  <c r="AM137" i="7"/>
  <c r="BZ137" i="7" s="1"/>
  <c r="AN137" i="7"/>
  <c r="CA137" i="7" s="1"/>
  <c r="AO137" i="7"/>
  <c r="CB137" i="7" s="1"/>
  <c r="AD138" i="7"/>
  <c r="BQ138" i="7" s="1"/>
  <c r="AE138" i="7"/>
  <c r="BR138" i="7" s="1"/>
  <c r="AF138" i="7"/>
  <c r="BS138" i="7" s="1"/>
  <c r="AG138" i="7"/>
  <c r="BT138" i="7" s="1"/>
  <c r="AL138" i="7"/>
  <c r="BY138" i="7" s="1"/>
  <c r="AM138" i="7"/>
  <c r="BZ138" i="7" s="1"/>
  <c r="AN138" i="7"/>
  <c r="CA138" i="7" s="1"/>
  <c r="AO138" i="7"/>
  <c r="CB138" i="7" s="1"/>
  <c r="AD139" i="7"/>
  <c r="BQ139" i="7" s="1"/>
  <c r="AE139" i="7"/>
  <c r="BR139" i="7" s="1"/>
  <c r="AF139" i="7"/>
  <c r="BS139" i="7" s="1"/>
  <c r="AG139" i="7"/>
  <c r="BT139" i="7" s="1"/>
  <c r="AL139" i="7"/>
  <c r="BY139" i="7" s="1"/>
  <c r="AM139" i="7"/>
  <c r="BZ139" i="7" s="1"/>
  <c r="AN139" i="7"/>
  <c r="CA139" i="7" s="1"/>
  <c r="AO139" i="7"/>
  <c r="CB139" i="7" s="1"/>
  <c r="AD140" i="7"/>
  <c r="BQ140" i="7" s="1"/>
  <c r="AE140" i="7"/>
  <c r="BR140" i="7" s="1"/>
  <c r="AF140" i="7"/>
  <c r="BS140" i="7" s="1"/>
  <c r="AG140" i="7"/>
  <c r="BT140" i="7" s="1"/>
  <c r="AL140" i="7"/>
  <c r="BY140" i="7" s="1"/>
  <c r="AM140" i="7"/>
  <c r="BZ140" i="7" s="1"/>
  <c r="AN140" i="7"/>
  <c r="CA140" i="7" s="1"/>
  <c r="AO140" i="7"/>
  <c r="CB140" i="7" s="1"/>
  <c r="AD141" i="7"/>
  <c r="BQ141" i="7" s="1"/>
  <c r="AE141" i="7"/>
  <c r="BR141" i="7" s="1"/>
  <c r="AF141" i="7"/>
  <c r="BS141" i="7" s="1"/>
  <c r="AG141" i="7"/>
  <c r="BT141" i="7" s="1"/>
  <c r="AL141" i="7"/>
  <c r="BY141" i="7" s="1"/>
  <c r="AM141" i="7"/>
  <c r="BZ141" i="7" s="1"/>
  <c r="AN141" i="7"/>
  <c r="CA141" i="7" s="1"/>
  <c r="AO141" i="7"/>
  <c r="CB141" i="7" s="1"/>
  <c r="AD142" i="7"/>
  <c r="BQ142" i="7" s="1"/>
  <c r="AE142" i="7"/>
  <c r="BR142" i="7" s="1"/>
  <c r="AF142" i="7"/>
  <c r="BS142" i="7" s="1"/>
  <c r="AG142" i="7"/>
  <c r="BT142" i="7" s="1"/>
  <c r="AL142" i="7"/>
  <c r="BY142" i="7" s="1"/>
  <c r="AM142" i="7"/>
  <c r="BZ142" i="7" s="1"/>
  <c r="AN142" i="7"/>
  <c r="CA142" i="7" s="1"/>
  <c r="AO142" i="7"/>
  <c r="CB142" i="7" s="1"/>
  <c r="AD143" i="7"/>
  <c r="BQ143" i="7" s="1"/>
  <c r="AE143" i="7"/>
  <c r="BR143" i="7" s="1"/>
  <c r="AF143" i="7"/>
  <c r="BS143" i="7" s="1"/>
  <c r="AG143" i="7"/>
  <c r="BT143" i="7" s="1"/>
  <c r="AL143" i="7"/>
  <c r="BY143" i="7" s="1"/>
  <c r="AM143" i="7"/>
  <c r="BZ143" i="7" s="1"/>
  <c r="AN143" i="7"/>
  <c r="CA143" i="7" s="1"/>
  <c r="AO143" i="7"/>
  <c r="CB143" i="7" s="1"/>
  <c r="AD144" i="7"/>
  <c r="BQ144" i="7" s="1"/>
  <c r="AE144" i="7"/>
  <c r="BR144" i="7" s="1"/>
  <c r="AF144" i="7"/>
  <c r="BS144" i="7" s="1"/>
  <c r="AG144" i="7"/>
  <c r="BT144" i="7" s="1"/>
  <c r="AL144" i="7"/>
  <c r="BY144" i="7" s="1"/>
  <c r="AM144" i="7"/>
  <c r="BZ144" i="7" s="1"/>
  <c r="AN144" i="7"/>
  <c r="CA144" i="7" s="1"/>
  <c r="AO144" i="7"/>
  <c r="CB144" i="7" s="1"/>
  <c r="AD145" i="7"/>
  <c r="BQ145" i="7" s="1"/>
  <c r="AE145" i="7"/>
  <c r="BR145" i="7" s="1"/>
  <c r="AF145" i="7"/>
  <c r="BS145" i="7" s="1"/>
  <c r="AG145" i="7"/>
  <c r="BT145" i="7" s="1"/>
  <c r="AL145" i="7"/>
  <c r="BY145" i="7" s="1"/>
  <c r="AM145" i="7"/>
  <c r="BZ145" i="7" s="1"/>
  <c r="AN145" i="7"/>
  <c r="CA145" i="7" s="1"/>
  <c r="AO145" i="7"/>
  <c r="CB145" i="7" s="1"/>
  <c r="AD146" i="7"/>
  <c r="BQ146" i="7" s="1"/>
  <c r="AE146" i="7"/>
  <c r="BR146" i="7" s="1"/>
  <c r="AF146" i="7"/>
  <c r="BS146" i="7" s="1"/>
  <c r="AG146" i="7"/>
  <c r="BT146" i="7" s="1"/>
  <c r="AL146" i="7"/>
  <c r="BY146" i="7" s="1"/>
  <c r="AM146" i="7"/>
  <c r="BZ146" i="7" s="1"/>
  <c r="AN146" i="7"/>
  <c r="CA146" i="7" s="1"/>
  <c r="AO146" i="7"/>
  <c r="CB146" i="7" s="1"/>
  <c r="AD147" i="7"/>
  <c r="BQ147" i="7" s="1"/>
  <c r="AE147" i="7"/>
  <c r="BR147" i="7" s="1"/>
  <c r="AF147" i="7"/>
  <c r="BS147" i="7" s="1"/>
  <c r="AG147" i="7"/>
  <c r="BT147" i="7" s="1"/>
  <c r="AL147" i="7"/>
  <c r="BY147" i="7" s="1"/>
  <c r="AM147" i="7"/>
  <c r="BZ147" i="7" s="1"/>
  <c r="AN147" i="7"/>
  <c r="CA147" i="7" s="1"/>
  <c r="AO147" i="7"/>
  <c r="CB147" i="7" s="1"/>
  <c r="AD148" i="7"/>
  <c r="BQ148" i="7" s="1"/>
  <c r="AE148" i="7"/>
  <c r="BR148" i="7" s="1"/>
  <c r="AF148" i="7"/>
  <c r="BS148" i="7" s="1"/>
  <c r="AG148" i="7"/>
  <c r="BT148" i="7" s="1"/>
  <c r="AL148" i="7"/>
  <c r="BY148" i="7" s="1"/>
  <c r="AM148" i="7"/>
  <c r="BZ148" i="7" s="1"/>
  <c r="AN148" i="7"/>
  <c r="CA148" i="7" s="1"/>
  <c r="AO148" i="7"/>
  <c r="CB148" i="7" s="1"/>
  <c r="AD149" i="7"/>
  <c r="BQ149" i="7" s="1"/>
  <c r="AE149" i="7"/>
  <c r="BR149" i="7" s="1"/>
  <c r="AF149" i="7"/>
  <c r="BS149" i="7" s="1"/>
  <c r="AG149" i="7"/>
  <c r="BT149" i="7" s="1"/>
  <c r="AL149" i="7"/>
  <c r="BY149" i="7" s="1"/>
  <c r="AM149" i="7"/>
  <c r="BZ149" i="7" s="1"/>
  <c r="AN149" i="7"/>
  <c r="CA149" i="7" s="1"/>
  <c r="AO149" i="7"/>
  <c r="CB149" i="7" s="1"/>
  <c r="AD150" i="7"/>
  <c r="BQ150" i="7" s="1"/>
  <c r="AE150" i="7"/>
  <c r="BR150" i="7" s="1"/>
  <c r="AF150" i="7"/>
  <c r="BS150" i="7" s="1"/>
  <c r="AG150" i="7"/>
  <c r="BT150" i="7" s="1"/>
  <c r="AL150" i="7"/>
  <c r="BY150" i="7" s="1"/>
  <c r="AM150" i="7"/>
  <c r="BZ150" i="7" s="1"/>
  <c r="AN150" i="7"/>
  <c r="CA150" i="7" s="1"/>
  <c r="AO150" i="7"/>
  <c r="CB150" i="7" s="1"/>
  <c r="AD151" i="7"/>
  <c r="BQ151" i="7" s="1"/>
  <c r="AE151" i="7"/>
  <c r="BR151" i="7" s="1"/>
  <c r="AF151" i="7"/>
  <c r="BS151" i="7" s="1"/>
  <c r="AG151" i="7"/>
  <c r="BT151" i="7" s="1"/>
  <c r="AL151" i="7"/>
  <c r="BY151" i="7" s="1"/>
  <c r="AM151" i="7"/>
  <c r="BZ151" i="7" s="1"/>
  <c r="AN151" i="7"/>
  <c r="CA151" i="7" s="1"/>
  <c r="AO151" i="7"/>
  <c r="CB151" i="7" s="1"/>
  <c r="AD152" i="7"/>
  <c r="BQ152" i="7" s="1"/>
  <c r="AE152" i="7"/>
  <c r="BR152" i="7" s="1"/>
  <c r="AF152" i="7"/>
  <c r="BS152" i="7" s="1"/>
  <c r="AG152" i="7"/>
  <c r="BT152" i="7" s="1"/>
  <c r="AL152" i="7"/>
  <c r="BY152" i="7" s="1"/>
  <c r="AM152" i="7"/>
  <c r="BZ152" i="7" s="1"/>
  <c r="AN152" i="7"/>
  <c r="CA152" i="7" s="1"/>
  <c r="AO152" i="7"/>
  <c r="CB152" i="7" s="1"/>
  <c r="AD153" i="7"/>
  <c r="BQ153" i="7" s="1"/>
  <c r="AE153" i="7"/>
  <c r="BR153" i="7" s="1"/>
  <c r="AF153" i="7"/>
  <c r="BS153" i="7" s="1"/>
  <c r="AG153" i="7"/>
  <c r="BT153" i="7" s="1"/>
  <c r="AL153" i="7"/>
  <c r="BY153" i="7" s="1"/>
  <c r="AM153" i="7"/>
  <c r="BZ153" i="7" s="1"/>
  <c r="AN153" i="7"/>
  <c r="CA153" i="7" s="1"/>
  <c r="AO153" i="7"/>
  <c r="CB153" i="7" s="1"/>
  <c r="AD154" i="7"/>
  <c r="BQ154" i="7" s="1"/>
  <c r="AE154" i="7"/>
  <c r="BR154" i="7" s="1"/>
  <c r="AF154" i="7"/>
  <c r="BS154" i="7" s="1"/>
  <c r="AG154" i="7"/>
  <c r="BT154" i="7" s="1"/>
  <c r="AL154" i="7"/>
  <c r="BY154" i="7" s="1"/>
  <c r="AM154" i="7"/>
  <c r="BZ154" i="7" s="1"/>
  <c r="AN154" i="7"/>
  <c r="CA154" i="7" s="1"/>
  <c r="AO154" i="7"/>
  <c r="CB154" i="7" s="1"/>
  <c r="AD155" i="7"/>
  <c r="BQ155" i="7" s="1"/>
  <c r="AE155" i="7"/>
  <c r="BR155" i="7" s="1"/>
  <c r="AF155" i="7"/>
  <c r="BS155" i="7" s="1"/>
  <c r="AG155" i="7"/>
  <c r="BT155" i="7" s="1"/>
  <c r="AL155" i="7"/>
  <c r="BY155" i="7" s="1"/>
  <c r="AM155" i="7"/>
  <c r="BZ155" i="7" s="1"/>
  <c r="AN155" i="7"/>
  <c r="CA155" i="7" s="1"/>
  <c r="AO155" i="7"/>
  <c r="CB155" i="7" s="1"/>
  <c r="AD156" i="7"/>
  <c r="BQ156" i="7" s="1"/>
  <c r="AE156" i="7"/>
  <c r="BR156" i="7" s="1"/>
  <c r="AF156" i="7"/>
  <c r="BS156" i="7" s="1"/>
  <c r="AG156" i="7"/>
  <c r="BT156" i="7" s="1"/>
  <c r="AL156" i="7"/>
  <c r="BY156" i="7" s="1"/>
  <c r="AM156" i="7"/>
  <c r="BZ156" i="7" s="1"/>
  <c r="AN156" i="7"/>
  <c r="CA156" i="7" s="1"/>
  <c r="AO156" i="7"/>
  <c r="CB156" i="7" s="1"/>
  <c r="AD157" i="7"/>
  <c r="BQ157" i="7" s="1"/>
  <c r="AE157" i="7"/>
  <c r="BR157" i="7" s="1"/>
  <c r="AF157" i="7"/>
  <c r="BS157" i="7" s="1"/>
  <c r="AG157" i="7"/>
  <c r="BT157" i="7" s="1"/>
  <c r="AL157" i="7"/>
  <c r="BY157" i="7" s="1"/>
  <c r="AM157" i="7"/>
  <c r="BZ157" i="7" s="1"/>
  <c r="AN157" i="7"/>
  <c r="CA157" i="7" s="1"/>
  <c r="AO157" i="7"/>
  <c r="CB157" i="7" s="1"/>
  <c r="AD158" i="7"/>
  <c r="BQ158" i="7" s="1"/>
  <c r="AE158" i="7"/>
  <c r="BR158" i="7" s="1"/>
  <c r="AF158" i="7"/>
  <c r="BS158" i="7" s="1"/>
  <c r="AG158" i="7"/>
  <c r="BT158" i="7" s="1"/>
  <c r="AL158" i="7"/>
  <c r="BY158" i="7" s="1"/>
  <c r="AM158" i="7"/>
  <c r="BZ158" i="7" s="1"/>
  <c r="AN158" i="7"/>
  <c r="CA158" i="7" s="1"/>
  <c r="AO158" i="7"/>
  <c r="CB158" i="7" s="1"/>
  <c r="AD159" i="7"/>
  <c r="BQ159" i="7" s="1"/>
  <c r="AE159" i="7"/>
  <c r="BR159" i="7" s="1"/>
  <c r="AF159" i="7"/>
  <c r="BS159" i="7" s="1"/>
  <c r="AG159" i="7"/>
  <c r="BT159" i="7" s="1"/>
  <c r="AL159" i="7"/>
  <c r="BY159" i="7" s="1"/>
  <c r="AM159" i="7"/>
  <c r="BZ159" i="7" s="1"/>
  <c r="AN159" i="7"/>
  <c r="CA159" i="7" s="1"/>
  <c r="AO159" i="7"/>
  <c r="CB159" i="7" s="1"/>
  <c r="AD160" i="7"/>
  <c r="BQ160" i="7" s="1"/>
  <c r="AE160" i="7"/>
  <c r="BR160" i="7" s="1"/>
  <c r="AF160" i="7"/>
  <c r="BS160" i="7" s="1"/>
  <c r="AG160" i="7"/>
  <c r="BT160" i="7" s="1"/>
  <c r="AL160" i="7"/>
  <c r="BY160" i="7" s="1"/>
  <c r="AM160" i="7"/>
  <c r="BZ160" i="7" s="1"/>
  <c r="AN160" i="7"/>
  <c r="CA160" i="7" s="1"/>
  <c r="AO160" i="7"/>
  <c r="CB160" i="7" s="1"/>
  <c r="AD161" i="7"/>
  <c r="BQ161" i="7" s="1"/>
  <c r="AE161" i="7"/>
  <c r="BR161" i="7" s="1"/>
  <c r="AF161" i="7"/>
  <c r="BS161" i="7" s="1"/>
  <c r="AG161" i="7"/>
  <c r="BT161" i="7" s="1"/>
  <c r="AL161" i="7"/>
  <c r="BY161" i="7" s="1"/>
  <c r="AM161" i="7"/>
  <c r="BZ161" i="7" s="1"/>
  <c r="AN161" i="7"/>
  <c r="CA161" i="7" s="1"/>
  <c r="AO161" i="7"/>
  <c r="CB161" i="7" s="1"/>
  <c r="AD162" i="7"/>
  <c r="BQ162" i="7" s="1"/>
  <c r="AE162" i="7"/>
  <c r="BR162" i="7" s="1"/>
  <c r="AF162" i="7"/>
  <c r="BS162" i="7" s="1"/>
  <c r="AG162" i="7"/>
  <c r="BT162" i="7" s="1"/>
  <c r="AL162" i="7"/>
  <c r="BY162" i="7" s="1"/>
  <c r="AM162" i="7"/>
  <c r="BZ162" i="7" s="1"/>
  <c r="AN162" i="7"/>
  <c r="CA162" i="7" s="1"/>
  <c r="AO162" i="7"/>
  <c r="CB162" i="7" s="1"/>
  <c r="AD163" i="7"/>
  <c r="BQ163" i="7" s="1"/>
  <c r="AE163" i="7"/>
  <c r="BR163" i="7" s="1"/>
  <c r="AF163" i="7"/>
  <c r="BS163" i="7" s="1"/>
  <c r="AG163" i="7"/>
  <c r="BT163" i="7" s="1"/>
  <c r="AL163" i="7"/>
  <c r="BY163" i="7" s="1"/>
  <c r="AM163" i="7"/>
  <c r="BZ163" i="7" s="1"/>
  <c r="AN163" i="7"/>
  <c r="CA163" i="7" s="1"/>
  <c r="AO163" i="7"/>
  <c r="CB163" i="7" s="1"/>
  <c r="AD164" i="7"/>
  <c r="BQ164" i="7" s="1"/>
  <c r="AE164" i="7"/>
  <c r="BR164" i="7" s="1"/>
  <c r="AF164" i="7"/>
  <c r="BS164" i="7" s="1"/>
  <c r="AG164" i="7"/>
  <c r="BT164" i="7" s="1"/>
  <c r="AL164" i="7"/>
  <c r="BY164" i="7" s="1"/>
  <c r="AM164" i="7"/>
  <c r="BZ164" i="7" s="1"/>
  <c r="AN164" i="7"/>
  <c r="CA164" i="7" s="1"/>
  <c r="AO164" i="7"/>
  <c r="CB164" i="7" s="1"/>
  <c r="AD165" i="7"/>
  <c r="BQ165" i="7" s="1"/>
  <c r="AE165" i="7"/>
  <c r="BR165" i="7" s="1"/>
  <c r="AF165" i="7"/>
  <c r="BS165" i="7" s="1"/>
  <c r="AG165" i="7"/>
  <c r="BT165" i="7" s="1"/>
  <c r="AL165" i="7"/>
  <c r="BY165" i="7" s="1"/>
  <c r="AM165" i="7"/>
  <c r="BZ165" i="7" s="1"/>
  <c r="AN165" i="7"/>
  <c r="CA165" i="7" s="1"/>
  <c r="AO165" i="7"/>
  <c r="CB165" i="7" s="1"/>
  <c r="AD166" i="7"/>
  <c r="BQ166" i="7" s="1"/>
  <c r="AE166" i="7"/>
  <c r="BR166" i="7" s="1"/>
  <c r="AF166" i="7"/>
  <c r="BS166" i="7" s="1"/>
  <c r="AG166" i="7"/>
  <c r="BT166" i="7" s="1"/>
  <c r="AL166" i="7"/>
  <c r="BY166" i="7" s="1"/>
  <c r="AM166" i="7"/>
  <c r="BZ166" i="7" s="1"/>
  <c r="AN166" i="7"/>
  <c r="CA166" i="7" s="1"/>
  <c r="AO166" i="7"/>
  <c r="CB166" i="7" s="1"/>
  <c r="AD167" i="7"/>
  <c r="BQ167" i="7" s="1"/>
  <c r="AE167" i="7"/>
  <c r="BR167" i="7" s="1"/>
  <c r="AF167" i="7"/>
  <c r="BS167" i="7" s="1"/>
  <c r="AG167" i="7"/>
  <c r="BT167" i="7" s="1"/>
  <c r="AL167" i="7"/>
  <c r="BY167" i="7" s="1"/>
  <c r="AM167" i="7"/>
  <c r="BZ167" i="7" s="1"/>
  <c r="AN167" i="7"/>
  <c r="CA167" i="7" s="1"/>
  <c r="AO167" i="7"/>
  <c r="CB167" i="7" s="1"/>
  <c r="AD168" i="7"/>
  <c r="BQ168" i="7" s="1"/>
  <c r="AE168" i="7"/>
  <c r="BR168" i="7" s="1"/>
  <c r="AF168" i="7"/>
  <c r="BS168" i="7" s="1"/>
  <c r="AG168" i="7"/>
  <c r="BT168" i="7" s="1"/>
  <c r="AL168" i="7"/>
  <c r="BY168" i="7" s="1"/>
  <c r="AM168" i="7"/>
  <c r="BZ168" i="7" s="1"/>
  <c r="AN168" i="7"/>
  <c r="CA168" i="7" s="1"/>
  <c r="AO168" i="7"/>
  <c r="CB168" i="7" s="1"/>
  <c r="AD169" i="7"/>
  <c r="BQ169" i="7" s="1"/>
  <c r="AE169" i="7"/>
  <c r="BR169" i="7" s="1"/>
  <c r="AF169" i="7"/>
  <c r="BS169" i="7" s="1"/>
  <c r="AG169" i="7"/>
  <c r="BT169" i="7" s="1"/>
  <c r="AL169" i="7"/>
  <c r="BY169" i="7" s="1"/>
  <c r="AM169" i="7"/>
  <c r="BZ169" i="7" s="1"/>
  <c r="AN169" i="7"/>
  <c r="CA169" i="7" s="1"/>
  <c r="AO169" i="7"/>
  <c r="CB169" i="7" s="1"/>
  <c r="AD170" i="7"/>
  <c r="BQ170" i="7" s="1"/>
  <c r="AE170" i="7"/>
  <c r="BR170" i="7" s="1"/>
  <c r="AF170" i="7"/>
  <c r="BS170" i="7" s="1"/>
  <c r="AG170" i="7"/>
  <c r="BT170" i="7" s="1"/>
  <c r="AL170" i="7"/>
  <c r="BY170" i="7" s="1"/>
  <c r="AM170" i="7"/>
  <c r="BZ170" i="7" s="1"/>
  <c r="AN170" i="7"/>
  <c r="CA170" i="7" s="1"/>
  <c r="AO170" i="7"/>
  <c r="CB170" i="7" s="1"/>
  <c r="AD171" i="7"/>
  <c r="BQ171" i="7" s="1"/>
  <c r="AE171" i="7"/>
  <c r="BR171" i="7" s="1"/>
  <c r="AF171" i="7"/>
  <c r="BS171" i="7" s="1"/>
  <c r="AG171" i="7"/>
  <c r="BT171" i="7" s="1"/>
  <c r="AL171" i="7"/>
  <c r="BY171" i="7" s="1"/>
  <c r="AM171" i="7"/>
  <c r="BZ171" i="7" s="1"/>
  <c r="AN171" i="7"/>
  <c r="CA171" i="7" s="1"/>
  <c r="AO171" i="7"/>
  <c r="CB171" i="7" s="1"/>
  <c r="AD172" i="7"/>
  <c r="BQ172" i="7" s="1"/>
  <c r="AE172" i="7"/>
  <c r="BR172" i="7" s="1"/>
  <c r="AF172" i="7"/>
  <c r="BS172" i="7" s="1"/>
  <c r="AG172" i="7"/>
  <c r="BT172" i="7" s="1"/>
  <c r="AL172" i="7"/>
  <c r="BY172" i="7" s="1"/>
  <c r="AM172" i="7"/>
  <c r="BZ172" i="7" s="1"/>
  <c r="AN172" i="7"/>
  <c r="CA172" i="7" s="1"/>
  <c r="AO172" i="7"/>
  <c r="CB172" i="7" s="1"/>
  <c r="AD173" i="7"/>
  <c r="BQ173" i="7" s="1"/>
  <c r="AE173" i="7"/>
  <c r="BR173" i="7" s="1"/>
  <c r="AF173" i="7"/>
  <c r="BS173" i="7" s="1"/>
  <c r="AG173" i="7"/>
  <c r="BT173" i="7" s="1"/>
  <c r="AL173" i="7"/>
  <c r="BY173" i="7" s="1"/>
  <c r="AM173" i="7"/>
  <c r="BZ173" i="7" s="1"/>
  <c r="AN173" i="7"/>
  <c r="CA173" i="7" s="1"/>
  <c r="AO173" i="7"/>
  <c r="CB173" i="7" s="1"/>
  <c r="AD174" i="7"/>
  <c r="BQ174" i="7" s="1"/>
  <c r="AE174" i="7"/>
  <c r="BR174" i="7" s="1"/>
  <c r="AF174" i="7"/>
  <c r="BS174" i="7" s="1"/>
  <c r="AG174" i="7"/>
  <c r="BT174" i="7" s="1"/>
  <c r="AL174" i="7"/>
  <c r="BY174" i="7" s="1"/>
  <c r="AM174" i="7"/>
  <c r="BZ174" i="7" s="1"/>
  <c r="AN174" i="7"/>
  <c r="CA174" i="7" s="1"/>
  <c r="AO174" i="7"/>
  <c r="CB174" i="7" s="1"/>
  <c r="AD175" i="7"/>
  <c r="BQ175" i="7" s="1"/>
  <c r="AE175" i="7"/>
  <c r="BR175" i="7" s="1"/>
  <c r="AF175" i="7"/>
  <c r="BS175" i="7" s="1"/>
  <c r="AG175" i="7"/>
  <c r="BT175" i="7" s="1"/>
  <c r="AL175" i="7"/>
  <c r="BY175" i="7" s="1"/>
  <c r="AM175" i="7"/>
  <c r="BZ175" i="7" s="1"/>
  <c r="AN175" i="7"/>
  <c r="CA175" i="7" s="1"/>
  <c r="AO175" i="7"/>
  <c r="CB175" i="7" s="1"/>
  <c r="AD176" i="7"/>
  <c r="BQ176" i="7" s="1"/>
  <c r="AE176" i="7"/>
  <c r="BR176" i="7" s="1"/>
  <c r="AF176" i="7"/>
  <c r="BS176" i="7" s="1"/>
  <c r="AG176" i="7"/>
  <c r="BT176" i="7" s="1"/>
  <c r="AL176" i="7"/>
  <c r="BY176" i="7" s="1"/>
  <c r="AM176" i="7"/>
  <c r="BZ176" i="7" s="1"/>
  <c r="AN176" i="7"/>
  <c r="CA176" i="7" s="1"/>
  <c r="AO176" i="7"/>
  <c r="CB176" i="7" s="1"/>
  <c r="AD177" i="7"/>
  <c r="BQ177" i="7" s="1"/>
  <c r="AE177" i="7"/>
  <c r="BR177" i="7" s="1"/>
  <c r="AF177" i="7"/>
  <c r="BS177" i="7" s="1"/>
  <c r="AG177" i="7"/>
  <c r="BT177" i="7" s="1"/>
  <c r="AL177" i="7"/>
  <c r="BY177" i="7" s="1"/>
  <c r="AM177" i="7"/>
  <c r="BZ177" i="7" s="1"/>
  <c r="AN177" i="7"/>
  <c r="CA177" i="7" s="1"/>
  <c r="AO177" i="7"/>
  <c r="CB177" i="7" s="1"/>
  <c r="AD178" i="7"/>
  <c r="BQ178" i="7" s="1"/>
  <c r="AE178" i="7"/>
  <c r="BR178" i="7" s="1"/>
  <c r="AF178" i="7"/>
  <c r="BS178" i="7" s="1"/>
  <c r="AG178" i="7"/>
  <c r="BT178" i="7" s="1"/>
  <c r="AL178" i="7"/>
  <c r="BY178" i="7" s="1"/>
  <c r="AM178" i="7"/>
  <c r="BZ178" i="7" s="1"/>
  <c r="AN178" i="7"/>
  <c r="CA178" i="7" s="1"/>
  <c r="AO178" i="7"/>
  <c r="CB178" i="7" s="1"/>
  <c r="AD179" i="7"/>
  <c r="BQ179" i="7" s="1"/>
  <c r="AE179" i="7"/>
  <c r="BR179" i="7" s="1"/>
  <c r="AF179" i="7"/>
  <c r="BS179" i="7" s="1"/>
  <c r="AG179" i="7"/>
  <c r="BT179" i="7" s="1"/>
  <c r="AL179" i="7"/>
  <c r="BY179" i="7" s="1"/>
  <c r="AM179" i="7"/>
  <c r="BZ179" i="7" s="1"/>
  <c r="AN179" i="7"/>
  <c r="CA179" i="7" s="1"/>
  <c r="AO179" i="7"/>
  <c r="CB179" i="7" s="1"/>
  <c r="AD180" i="7"/>
  <c r="BQ180" i="7" s="1"/>
  <c r="AE180" i="7"/>
  <c r="BR180" i="7" s="1"/>
  <c r="AF180" i="7"/>
  <c r="BS180" i="7" s="1"/>
  <c r="AG180" i="7"/>
  <c r="BT180" i="7" s="1"/>
  <c r="AL180" i="7"/>
  <c r="BY180" i="7" s="1"/>
  <c r="AM180" i="7"/>
  <c r="BZ180" i="7" s="1"/>
  <c r="AN180" i="7"/>
  <c r="CA180" i="7" s="1"/>
  <c r="AO180" i="7"/>
  <c r="CB180" i="7" s="1"/>
  <c r="AD181" i="7"/>
  <c r="BQ181" i="7" s="1"/>
  <c r="AE181" i="7"/>
  <c r="BR181" i="7" s="1"/>
  <c r="AF181" i="7"/>
  <c r="BS181" i="7" s="1"/>
  <c r="AG181" i="7"/>
  <c r="BT181" i="7" s="1"/>
  <c r="AL181" i="7"/>
  <c r="BY181" i="7" s="1"/>
  <c r="AM181" i="7"/>
  <c r="BZ181" i="7" s="1"/>
  <c r="AN181" i="7"/>
  <c r="CA181" i="7" s="1"/>
  <c r="AO181" i="7"/>
  <c r="CB181" i="7" s="1"/>
  <c r="AD182" i="7"/>
  <c r="BQ182" i="7" s="1"/>
  <c r="AE182" i="7"/>
  <c r="BR182" i="7" s="1"/>
  <c r="AF182" i="7"/>
  <c r="BS182" i="7" s="1"/>
  <c r="AG182" i="7"/>
  <c r="BT182" i="7" s="1"/>
  <c r="AL182" i="7"/>
  <c r="BY182" i="7" s="1"/>
  <c r="AM182" i="7"/>
  <c r="BZ182" i="7" s="1"/>
  <c r="AN182" i="7"/>
  <c r="CA182" i="7" s="1"/>
  <c r="AO182" i="7"/>
  <c r="CB182" i="7" s="1"/>
  <c r="AD183" i="7"/>
  <c r="BQ183" i="7" s="1"/>
  <c r="AE183" i="7"/>
  <c r="BR183" i="7" s="1"/>
  <c r="AF183" i="7"/>
  <c r="BS183" i="7" s="1"/>
  <c r="AG183" i="7"/>
  <c r="BT183" i="7" s="1"/>
  <c r="AL183" i="7"/>
  <c r="BY183" i="7" s="1"/>
  <c r="AM183" i="7"/>
  <c r="BZ183" i="7" s="1"/>
  <c r="AN183" i="7"/>
  <c r="CA183" i="7" s="1"/>
  <c r="AO183" i="7"/>
  <c r="CB183" i="7" s="1"/>
  <c r="AE34" i="7"/>
  <c r="BR34" i="7" s="1"/>
  <c r="AF34" i="7"/>
  <c r="BS34" i="7" s="1"/>
  <c r="AG34" i="7"/>
  <c r="BT34" i="7" s="1"/>
  <c r="AJ33" i="7"/>
  <c r="BW33" i="7" s="1"/>
  <c r="AL34" i="7"/>
  <c r="BY34" i="7" s="1"/>
  <c r="AM34" i="7"/>
  <c r="BZ34" i="7" s="1"/>
  <c r="AN34" i="7"/>
  <c r="AO34" i="7"/>
  <c r="CB34" i="7" s="1"/>
  <c r="AD34" i="7"/>
  <c r="BQ34" i="7" s="1"/>
  <c r="F5" i="7"/>
  <c r="AS5" i="7" s="1"/>
  <c r="G5" i="7"/>
  <c r="AT5" i="7" s="1"/>
  <c r="H5" i="7"/>
  <c r="AU5" i="7" s="1"/>
  <c r="I5" i="7"/>
  <c r="AV5" i="7" s="1"/>
  <c r="J5" i="7"/>
  <c r="AW5" i="7" s="1"/>
  <c r="K5" i="7"/>
  <c r="AX5" i="7" s="1"/>
  <c r="L5" i="7"/>
  <c r="AY5" i="7" s="1"/>
  <c r="M5" i="7"/>
  <c r="AZ5" i="7" s="1"/>
  <c r="N5" i="7"/>
  <c r="BA5" i="7" s="1"/>
  <c r="O5" i="7"/>
  <c r="BB5" i="7" s="1"/>
  <c r="P5" i="7"/>
  <c r="BC5" i="7" s="1"/>
  <c r="Q5" i="7"/>
  <c r="BD5" i="7" s="1"/>
  <c r="R5" i="7"/>
  <c r="BE5" i="7" s="1"/>
  <c r="S5" i="7"/>
  <c r="BF5" i="7" s="1"/>
  <c r="T5" i="7"/>
  <c r="BG5" i="7" s="1"/>
  <c r="U5" i="7"/>
  <c r="BH5" i="7" s="1"/>
  <c r="V5" i="7"/>
  <c r="BI5" i="7" s="1"/>
  <c r="W5" i="7"/>
  <c r="BJ5" i="7" s="1"/>
  <c r="X5" i="7"/>
  <c r="BK5" i="7" s="1"/>
  <c r="Y5" i="7"/>
  <c r="BL5" i="7" s="1"/>
  <c r="Z5" i="7"/>
  <c r="BM5" i="7" s="1"/>
  <c r="AA5" i="7"/>
  <c r="BN5" i="7" s="1"/>
  <c r="AB5" i="7"/>
  <c r="BO5" i="7" s="1"/>
  <c r="AC5" i="7"/>
  <c r="BP5" i="7" s="1"/>
  <c r="F6" i="7"/>
  <c r="AS6" i="7" s="1"/>
  <c r="G6" i="7"/>
  <c r="AT6" i="7" s="1"/>
  <c r="H6" i="7"/>
  <c r="AU6" i="7" s="1"/>
  <c r="I6" i="7"/>
  <c r="AV6" i="7" s="1"/>
  <c r="J6" i="7"/>
  <c r="AW6" i="7" s="1"/>
  <c r="K6" i="7"/>
  <c r="AX6" i="7" s="1"/>
  <c r="L6" i="7"/>
  <c r="AY6" i="7" s="1"/>
  <c r="M6" i="7"/>
  <c r="AZ6" i="7" s="1"/>
  <c r="N6" i="7"/>
  <c r="BA6" i="7" s="1"/>
  <c r="O6" i="7"/>
  <c r="BB6" i="7" s="1"/>
  <c r="P6" i="7"/>
  <c r="BC6" i="7" s="1"/>
  <c r="Q6" i="7"/>
  <c r="BD6" i="7" s="1"/>
  <c r="R6" i="7"/>
  <c r="BE6" i="7" s="1"/>
  <c r="S6" i="7"/>
  <c r="BF6" i="7" s="1"/>
  <c r="T6" i="7"/>
  <c r="BG6" i="7" s="1"/>
  <c r="U6" i="7"/>
  <c r="BH6" i="7" s="1"/>
  <c r="V6" i="7"/>
  <c r="BI6" i="7" s="1"/>
  <c r="W6" i="7"/>
  <c r="BJ6" i="7" s="1"/>
  <c r="X6" i="7"/>
  <c r="BK6" i="7" s="1"/>
  <c r="Y6" i="7"/>
  <c r="BL6" i="7" s="1"/>
  <c r="Z6" i="7"/>
  <c r="BM6" i="7" s="1"/>
  <c r="AA6" i="7"/>
  <c r="BN6" i="7" s="1"/>
  <c r="AB6" i="7"/>
  <c r="BO6" i="7" s="1"/>
  <c r="AC6" i="7"/>
  <c r="BP6" i="7" s="1"/>
  <c r="F7" i="7"/>
  <c r="G7" i="7"/>
  <c r="H7" i="7"/>
  <c r="I7" i="7"/>
  <c r="J7" i="7"/>
  <c r="K7" i="7"/>
  <c r="L7" i="7"/>
  <c r="M7" i="7"/>
  <c r="AZ7" i="7" s="1"/>
  <c r="N7" i="7"/>
  <c r="O7" i="7"/>
  <c r="P7" i="7"/>
  <c r="Q7" i="7"/>
  <c r="BD7" i="7" s="1"/>
  <c r="R7" i="7"/>
  <c r="S7" i="7"/>
  <c r="BF7" i="7" s="1"/>
  <c r="T7" i="7"/>
  <c r="U7" i="7"/>
  <c r="V7" i="7"/>
  <c r="W7" i="7"/>
  <c r="X7" i="7"/>
  <c r="Y7" i="7"/>
  <c r="BL7" i="7" s="1"/>
  <c r="Z7" i="7"/>
  <c r="AA7" i="7"/>
  <c r="AB7" i="7"/>
  <c r="AC7" i="7"/>
  <c r="BP7" i="7" s="1"/>
  <c r="F8" i="7"/>
  <c r="AS8" i="7" s="1"/>
  <c r="G8" i="7"/>
  <c r="AT8" i="7" s="1"/>
  <c r="H8" i="7"/>
  <c r="AU8" i="7" s="1"/>
  <c r="I8" i="7"/>
  <c r="AV8" i="7" s="1"/>
  <c r="J8" i="7"/>
  <c r="AW8" i="7" s="1"/>
  <c r="K8" i="7"/>
  <c r="AX8" i="7" s="1"/>
  <c r="L8" i="7"/>
  <c r="AY8" i="7" s="1"/>
  <c r="M8" i="7"/>
  <c r="AZ8" i="7" s="1"/>
  <c r="N8" i="7"/>
  <c r="BA8" i="7" s="1"/>
  <c r="O8" i="7"/>
  <c r="BB8" i="7" s="1"/>
  <c r="P8" i="7"/>
  <c r="BC8" i="7" s="1"/>
  <c r="Q8" i="7"/>
  <c r="BD8" i="7" s="1"/>
  <c r="R8" i="7"/>
  <c r="BE8" i="7" s="1"/>
  <c r="S8" i="7"/>
  <c r="BF8" i="7" s="1"/>
  <c r="T8" i="7"/>
  <c r="BG8" i="7" s="1"/>
  <c r="U8" i="7"/>
  <c r="BH8" i="7" s="1"/>
  <c r="V8" i="7"/>
  <c r="BI8" i="7" s="1"/>
  <c r="W8" i="7"/>
  <c r="BJ8" i="7" s="1"/>
  <c r="X8" i="7"/>
  <c r="BK8" i="7" s="1"/>
  <c r="Y8" i="7"/>
  <c r="BL8" i="7" s="1"/>
  <c r="Z8" i="7"/>
  <c r="BM8" i="7" s="1"/>
  <c r="AA8" i="7"/>
  <c r="BN8" i="7" s="1"/>
  <c r="AB8" i="7"/>
  <c r="BO8" i="7" s="1"/>
  <c r="AC8" i="7"/>
  <c r="BP8" i="7" s="1"/>
  <c r="F9" i="7"/>
  <c r="AS9" i="7" s="1"/>
  <c r="G9" i="7"/>
  <c r="AT9" i="7" s="1"/>
  <c r="H9" i="7"/>
  <c r="AU9" i="7" s="1"/>
  <c r="I9" i="7"/>
  <c r="AV9" i="7" s="1"/>
  <c r="J9" i="7"/>
  <c r="AW9" i="7" s="1"/>
  <c r="K9" i="7"/>
  <c r="AX9" i="7" s="1"/>
  <c r="L9" i="7"/>
  <c r="AY9" i="7" s="1"/>
  <c r="M9" i="7"/>
  <c r="N9" i="7"/>
  <c r="BA9" i="7" s="1"/>
  <c r="O9" i="7"/>
  <c r="BB9" i="7" s="1"/>
  <c r="P9" i="7"/>
  <c r="BC9" i="7" s="1"/>
  <c r="Q9" i="7"/>
  <c r="R9" i="7"/>
  <c r="BE9" i="7" s="1"/>
  <c r="S9" i="7"/>
  <c r="BF9" i="7" s="1"/>
  <c r="T9" i="7"/>
  <c r="BG9" i="7" s="1"/>
  <c r="U9" i="7"/>
  <c r="BH9" i="7" s="1"/>
  <c r="V9" i="7"/>
  <c r="BI9" i="7" s="1"/>
  <c r="W9" i="7"/>
  <c r="BJ9" i="7" s="1"/>
  <c r="X9" i="7"/>
  <c r="BK9" i="7" s="1"/>
  <c r="Y9" i="7"/>
  <c r="Z9" i="7"/>
  <c r="BM9" i="7" s="1"/>
  <c r="AA9" i="7"/>
  <c r="BN9" i="7" s="1"/>
  <c r="AB9" i="7"/>
  <c r="BO9" i="7" s="1"/>
  <c r="AC9" i="7"/>
  <c r="F10" i="7"/>
  <c r="G10" i="7"/>
  <c r="H10" i="7"/>
  <c r="I10" i="7"/>
  <c r="AV10" i="7" s="1"/>
  <c r="J10" i="7"/>
  <c r="AW10" i="7" s="1"/>
  <c r="K10" i="7"/>
  <c r="AX10" i="7" s="1"/>
  <c r="L10" i="7"/>
  <c r="AY10" i="7" s="1"/>
  <c r="M10" i="7"/>
  <c r="AZ10" i="7" s="1"/>
  <c r="N10" i="7"/>
  <c r="BA10" i="7" s="1"/>
  <c r="O10" i="7"/>
  <c r="BB10" i="7" s="1"/>
  <c r="P10" i="7"/>
  <c r="BC10" i="7" s="1"/>
  <c r="Q10" i="7"/>
  <c r="BD10" i="7" s="1"/>
  <c r="R10" i="7"/>
  <c r="S10" i="7"/>
  <c r="T10" i="7"/>
  <c r="U10" i="7"/>
  <c r="BH10" i="7" s="1"/>
  <c r="V10" i="7"/>
  <c r="BI10" i="7" s="1"/>
  <c r="W10" i="7"/>
  <c r="BJ10" i="7" s="1"/>
  <c r="X10" i="7"/>
  <c r="BK10" i="7" s="1"/>
  <c r="Y10" i="7"/>
  <c r="BL10" i="7" s="1"/>
  <c r="Z10" i="7"/>
  <c r="BM10" i="7" s="1"/>
  <c r="AA10" i="7"/>
  <c r="BN10" i="7" s="1"/>
  <c r="AB10" i="7"/>
  <c r="BO10" i="7" s="1"/>
  <c r="AC10" i="7"/>
  <c r="BP10" i="7" s="1"/>
  <c r="F11" i="7"/>
  <c r="AS11" i="7" s="1"/>
  <c r="G11" i="7"/>
  <c r="AT11" i="7" s="1"/>
  <c r="H11" i="7"/>
  <c r="AU11" i="7" s="1"/>
  <c r="I11" i="7"/>
  <c r="AV11" i="7" s="1"/>
  <c r="J11" i="7"/>
  <c r="AW11" i="7" s="1"/>
  <c r="K11" i="7"/>
  <c r="AX11" i="7" s="1"/>
  <c r="L11" i="7"/>
  <c r="AY11" i="7" s="1"/>
  <c r="M11" i="7"/>
  <c r="AZ11" i="7" s="1"/>
  <c r="N11" i="7"/>
  <c r="BA11" i="7" s="1"/>
  <c r="O11" i="7"/>
  <c r="BB11" i="7" s="1"/>
  <c r="P11" i="7"/>
  <c r="BC11" i="7" s="1"/>
  <c r="Q11" i="7"/>
  <c r="BD11" i="7" s="1"/>
  <c r="R11" i="7"/>
  <c r="BE11" i="7" s="1"/>
  <c r="S11" i="7"/>
  <c r="BF11" i="7" s="1"/>
  <c r="T11" i="7"/>
  <c r="BG11" i="7" s="1"/>
  <c r="U11" i="7"/>
  <c r="BH11" i="7" s="1"/>
  <c r="V11" i="7"/>
  <c r="BI11" i="7" s="1"/>
  <c r="W11" i="7"/>
  <c r="BJ11" i="7" s="1"/>
  <c r="X11" i="7"/>
  <c r="BK11" i="7" s="1"/>
  <c r="Y11" i="7"/>
  <c r="BL11" i="7" s="1"/>
  <c r="Z11" i="7"/>
  <c r="BM11" i="7" s="1"/>
  <c r="AA11" i="7"/>
  <c r="BN11" i="7" s="1"/>
  <c r="AB11" i="7"/>
  <c r="BO11" i="7" s="1"/>
  <c r="AC11" i="7"/>
  <c r="BP11" i="7" s="1"/>
  <c r="F12" i="7"/>
  <c r="AS12" i="7" s="1"/>
  <c r="G12" i="7"/>
  <c r="AT12" i="7" s="1"/>
  <c r="H12" i="7"/>
  <c r="AU12" i="7" s="1"/>
  <c r="I12" i="7"/>
  <c r="J12" i="7"/>
  <c r="K12" i="7"/>
  <c r="AX12" i="7" s="1"/>
  <c r="L12" i="7"/>
  <c r="M12" i="7"/>
  <c r="N12" i="7"/>
  <c r="O12" i="7"/>
  <c r="P12" i="7"/>
  <c r="Q12" i="7"/>
  <c r="R12" i="7"/>
  <c r="BE12" i="7" s="1"/>
  <c r="S12" i="7"/>
  <c r="BF12" i="7" s="1"/>
  <c r="T12" i="7"/>
  <c r="BG12" i="7" s="1"/>
  <c r="U12" i="7"/>
  <c r="V12" i="7"/>
  <c r="W12" i="7"/>
  <c r="X12" i="7"/>
  <c r="Y12" i="7"/>
  <c r="Z12" i="7"/>
  <c r="AA12" i="7"/>
  <c r="BN12" i="7" s="1"/>
  <c r="AB12" i="7"/>
  <c r="AC12" i="7"/>
  <c r="F13" i="7"/>
  <c r="AS13" i="7" s="1"/>
  <c r="G13" i="7"/>
  <c r="AT13" i="7" s="1"/>
  <c r="H13" i="7"/>
  <c r="AU13" i="7" s="1"/>
  <c r="I13" i="7"/>
  <c r="AV13" i="7" s="1"/>
  <c r="J13" i="7"/>
  <c r="AW13" i="7" s="1"/>
  <c r="K13" i="7"/>
  <c r="AX13" i="7" s="1"/>
  <c r="L13" i="7"/>
  <c r="AY13" i="7" s="1"/>
  <c r="M13" i="7"/>
  <c r="AZ13" i="7" s="1"/>
  <c r="N13" i="7"/>
  <c r="BA13" i="7" s="1"/>
  <c r="O13" i="7"/>
  <c r="BB13" i="7" s="1"/>
  <c r="P13" i="7"/>
  <c r="BC13" i="7" s="1"/>
  <c r="Q13" i="7"/>
  <c r="BD13" i="7" s="1"/>
  <c r="R13" i="7"/>
  <c r="BE13" i="7" s="1"/>
  <c r="S13" i="7"/>
  <c r="BF13" i="7" s="1"/>
  <c r="T13" i="7"/>
  <c r="BG13" i="7" s="1"/>
  <c r="U13" i="7"/>
  <c r="BH13" i="7" s="1"/>
  <c r="V13" i="7"/>
  <c r="BI13" i="7" s="1"/>
  <c r="W13" i="7"/>
  <c r="BJ13" i="7" s="1"/>
  <c r="X13" i="7"/>
  <c r="BK13" i="7" s="1"/>
  <c r="Y13" i="7"/>
  <c r="BL13" i="7" s="1"/>
  <c r="Z13" i="7"/>
  <c r="BM13" i="7" s="1"/>
  <c r="AA13" i="7"/>
  <c r="BN13" i="7" s="1"/>
  <c r="AB13" i="7"/>
  <c r="BO13" i="7" s="1"/>
  <c r="AC13" i="7"/>
  <c r="BP13" i="7" s="1"/>
  <c r="F14" i="7"/>
  <c r="AS14" i="7" s="1"/>
  <c r="G14" i="7"/>
  <c r="AT14" i="7" s="1"/>
  <c r="H14" i="7"/>
  <c r="AU14" i="7" s="1"/>
  <c r="I14" i="7"/>
  <c r="AV14" i="7" s="1"/>
  <c r="J14" i="7"/>
  <c r="AW14" i="7" s="1"/>
  <c r="K14" i="7"/>
  <c r="AX14" i="7" s="1"/>
  <c r="L14" i="7"/>
  <c r="AY14" i="7" s="1"/>
  <c r="M14" i="7"/>
  <c r="AZ14" i="7" s="1"/>
  <c r="N14" i="7"/>
  <c r="BA14" i="7" s="1"/>
  <c r="O14" i="7"/>
  <c r="BB14" i="7" s="1"/>
  <c r="P14" i="7"/>
  <c r="BC14" i="7" s="1"/>
  <c r="Q14" i="7"/>
  <c r="BD14" i="7" s="1"/>
  <c r="R14" i="7"/>
  <c r="BE14" i="7" s="1"/>
  <c r="S14" i="7"/>
  <c r="BF14" i="7" s="1"/>
  <c r="T14" i="7"/>
  <c r="BG14" i="7" s="1"/>
  <c r="U14" i="7"/>
  <c r="BH14" i="7" s="1"/>
  <c r="V14" i="7"/>
  <c r="BI14" i="7" s="1"/>
  <c r="W14" i="7"/>
  <c r="BJ14" i="7" s="1"/>
  <c r="X14" i="7"/>
  <c r="BK14" i="7" s="1"/>
  <c r="Y14" i="7"/>
  <c r="BL14" i="7" s="1"/>
  <c r="Z14" i="7"/>
  <c r="BM14" i="7" s="1"/>
  <c r="AA14" i="7"/>
  <c r="BN14" i="7" s="1"/>
  <c r="AB14" i="7"/>
  <c r="BO14" i="7" s="1"/>
  <c r="AC14" i="7"/>
  <c r="BP14" i="7" s="1"/>
  <c r="F15" i="7"/>
  <c r="G15" i="7"/>
  <c r="H15" i="7"/>
  <c r="I15" i="7"/>
  <c r="J15" i="7"/>
  <c r="K15" i="7"/>
  <c r="L15" i="7"/>
  <c r="M15" i="7"/>
  <c r="AZ15" i="7" s="1"/>
  <c r="N15" i="7"/>
  <c r="O15" i="7"/>
  <c r="P15" i="7"/>
  <c r="Q15" i="7"/>
  <c r="BD15" i="7" s="1"/>
  <c r="R15" i="7"/>
  <c r="S15" i="7"/>
  <c r="BF15" i="7" s="1"/>
  <c r="T15" i="7"/>
  <c r="U15" i="7"/>
  <c r="V15" i="7"/>
  <c r="W15" i="7"/>
  <c r="X15" i="7"/>
  <c r="Y15" i="7"/>
  <c r="BL15" i="7" s="1"/>
  <c r="Z15" i="7"/>
  <c r="AA15" i="7"/>
  <c r="AB15" i="7"/>
  <c r="AC15" i="7"/>
  <c r="BP15" i="7" s="1"/>
  <c r="F16" i="7"/>
  <c r="AS16" i="7" s="1"/>
  <c r="G16" i="7"/>
  <c r="AT16" i="7" s="1"/>
  <c r="H16" i="7"/>
  <c r="AU16" i="7" s="1"/>
  <c r="I16" i="7"/>
  <c r="AV16" i="7" s="1"/>
  <c r="J16" i="7"/>
  <c r="AW16" i="7" s="1"/>
  <c r="K16" i="7"/>
  <c r="AX16" i="7" s="1"/>
  <c r="L16" i="7"/>
  <c r="AY16" i="7" s="1"/>
  <c r="M16" i="7"/>
  <c r="AZ16" i="7" s="1"/>
  <c r="N16" i="7"/>
  <c r="BA16" i="7" s="1"/>
  <c r="O16" i="7"/>
  <c r="BB16" i="7" s="1"/>
  <c r="P16" i="7"/>
  <c r="BC16" i="7" s="1"/>
  <c r="Q16" i="7"/>
  <c r="BD16" i="7" s="1"/>
  <c r="R16" i="7"/>
  <c r="BE16" i="7" s="1"/>
  <c r="S16" i="7"/>
  <c r="BF16" i="7" s="1"/>
  <c r="T16" i="7"/>
  <c r="BG16" i="7" s="1"/>
  <c r="U16" i="7"/>
  <c r="BH16" i="7" s="1"/>
  <c r="V16" i="7"/>
  <c r="BI16" i="7" s="1"/>
  <c r="W16" i="7"/>
  <c r="BJ16" i="7" s="1"/>
  <c r="X16" i="7"/>
  <c r="BK16" i="7" s="1"/>
  <c r="Y16" i="7"/>
  <c r="BL16" i="7" s="1"/>
  <c r="Z16" i="7"/>
  <c r="BM16" i="7" s="1"/>
  <c r="AA16" i="7"/>
  <c r="BN16" i="7" s="1"/>
  <c r="AB16" i="7"/>
  <c r="BO16" i="7" s="1"/>
  <c r="AC16" i="7"/>
  <c r="BP16" i="7" s="1"/>
  <c r="F17" i="7"/>
  <c r="AS17" i="7" s="1"/>
  <c r="G17" i="7"/>
  <c r="AT17" i="7" s="1"/>
  <c r="H17" i="7"/>
  <c r="AU17" i="7" s="1"/>
  <c r="I17" i="7"/>
  <c r="AV17" i="7" s="1"/>
  <c r="J17" i="7"/>
  <c r="AW17" i="7" s="1"/>
  <c r="K17" i="7"/>
  <c r="AX17" i="7" s="1"/>
  <c r="L17" i="7"/>
  <c r="AY17" i="7" s="1"/>
  <c r="M17" i="7"/>
  <c r="N17" i="7"/>
  <c r="BA17" i="7" s="1"/>
  <c r="O17" i="7"/>
  <c r="BB17" i="7" s="1"/>
  <c r="P17" i="7"/>
  <c r="BC17" i="7" s="1"/>
  <c r="Q17" i="7"/>
  <c r="R17" i="7"/>
  <c r="BE17" i="7" s="1"/>
  <c r="S17" i="7"/>
  <c r="BF17" i="7" s="1"/>
  <c r="T17" i="7"/>
  <c r="BG17" i="7" s="1"/>
  <c r="U17" i="7"/>
  <c r="BH17" i="7" s="1"/>
  <c r="V17" i="7"/>
  <c r="BI17" i="7" s="1"/>
  <c r="W17" i="7"/>
  <c r="BJ17" i="7" s="1"/>
  <c r="X17" i="7"/>
  <c r="BK17" i="7" s="1"/>
  <c r="Y17" i="7"/>
  <c r="Z17" i="7"/>
  <c r="BM17" i="7" s="1"/>
  <c r="AA17" i="7"/>
  <c r="BN17" i="7" s="1"/>
  <c r="AB17" i="7"/>
  <c r="BO17" i="7" s="1"/>
  <c r="AC17" i="7"/>
  <c r="F18" i="7"/>
  <c r="G18" i="7"/>
  <c r="H18" i="7"/>
  <c r="I18" i="7"/>
  <c r="AV18" i="7" s="1"/>
  <c r="J18" i="7"/>
  <c r="AW18" i="7" s="1"/>
  <c r="K18" i="7"/>
  <c r="AX18" i="7" s="1"/>
  <c r="L18" i="7"/>
  <c r="AY18" i="7" s="1"/>
  <c r="M18" i="7"/>
  <c r="AZ18" i="7" s="1"/>
  <c r="N18" i="7"/>
  <c r="BA18" i="7" s="1"/>
  <c r="O18" i="7"/>
  <c r="BB18" i="7" s="1"/>
  <c r="P18" i="7"/>
  <c r="BC18" i="7" s="1"/>
  <c r="Q18" i="7"/>
  <c r="BD18" i="7" s="1"/>
  <c r="R18" i="7"/>
  <c r="S18" i="7"/>
  <c r="T18" i="7"/>
  <c r="U18" i="7"/>
  <c r="BH18" i="7" s="1"/>
  <c r="V18" i="7"/>
  <c r="BI18" i="7" s="1"/>
  <c r="W18" i="7"/>
  <c r="BJ18" i="7" s="1"/>
  <c r="X18" i="7"/>
  <c r="BK18" i="7" s="1"/>
  <c r="Y18" i="7"/>
  <c r="BL18" i="7" s="1"/>
  <c r="Z18" i="7"/>
  <c r="BM18" i="7" s="1"/>
  <c r="AA18" i="7"/>
  <c r="BN18" i="7" s="1"/>
  <c r="AB18" i="7"/>
  <c r="BO18" i="7" s="1"/>
  <c r="AC18" i="7"/>
  <c r="BP18" i="7" s="1"/>
  <c r="F19" i="7"/>
  <c r="AS19" i="7" s="1"/>
  <c r="G19" i="7"/>
  <c r="AT19" i="7" s="1"/>
  <c r="H19" i="7"/>
  <c r="AU19" i="7" s="1"/>
  <c r="I19" i="7"/>
  <c r="AV19" i="7" s="1"/>
  <c r="J19" i="7"/>
  <c r="AW19" i="7" s="1"/>
  <c r="K19" i="7"/>
  <c r="AX19" i="7" s="1"/>
  <c r="L19" i="7"/>
  <c r="AY19" i="7" s="1"/>
  <c r="M19" i="7"/>
  <c r="AZ19" i="7" s="1"/>
  <c r="N19" i="7"/>
  <c r="BA19" i="7" s="1"/>
  <c r="O19" i="7"/>
  <c r="BB19" i="7" s="1"/>
  <c r="P19" i="7"/>
  <c r="BC19" i="7" s="1"/>
  <c r="Q19" i="7"/>
  <c r="BD19" i="7" s="1"/>
  <c r="R19" i="7"/>
  <c r="BE19" i="7" s="1"/>
  <c r="S19" i="7"/>
  <c r="BF19" i="7" s="1"/>
  <c r="T19" i="7"/>
  <c r="BG19" i="7" s="1"/>
  <c r="U19" i="7"/>
  <c r="BH19" i="7" s="1"/>
  <c r="V19" i="7"/>
  <c r="BI19" i="7" s="1"/>
  <c r="W19" i="7"/>
  <c r="BJ19" i="7" s="1"/>
  <c r="X19" i="7"/>
  <c r="BK19" i="7" s="1"/>
  <c r="Y19" i="7"/>
  <c r="BL19" i="7" s="1"/>
  <c r="Z19" i="7"/>
  <c r="BM19" i="7" s="1"/>
  <c r="AA19" i="7"/>
  <c r="BN19" i="7" s="1"/>
  <c r="AB19" i="7"/>
  <c r="BO19" i="7" s="1"/>
  <c r="AC19" i="7"/>
  <c r="BP19" i="7" s="1"/>
  <c r="F20" i="7"/>
  <c r="AS20" i="7" s="1"/>
  <c r="G20" i="7"/>
  <c r="AT20" i="7" s="1"/>
  <c r="H20" i="7"/>
  <c r="AU20" i="7" s="1"/>
  <c r="I20" i="7"/>
  <c r="J20" i="7"/>
  <c r="K20" i="7"/>
  <c r="AX20" i="7" s="1"/>
  <c r="L20" i="7"/>
  <c r="M20" i="7"/>
  <c r="N20" i="7"/>
  <c r="O20" i="7"/>
  <c r="P20" i="7"/>
  <c r="Q20" i="7"/>
  <c r="R20" i="7"/>
  <c r="BE20" i="7" s="1"/>
  <c r="S20" i="7"/>
  <c r="BF20" i="7" s="1"/>
  <c r="T20" i="7"/>
  <c r="BG20" i="7" s="1"/>
  <c r="U20" i="7"/>
  <c r="V20" i="7"/>
  <c r="W20" i="7"/>
  <c r="X20" i="7"/>
  <c r="Y20" i="7"/>
  <c r="Z20" i="7"/>
  <c r="AA20" i="7"/>
  <c r="BN20" i="7" s="1"/>
  <c r="AB20" i="7"/>
  <c r="AC20" i="7"/>
  <c r="F21" i="7"/>
  <c r="AS21" i="7" s="1"/>
  <c r="G21" i="7"/>
  <c r="AT21" i="7" s="1"/>
  <c r="H21" i="7"/>
  <c r="AU21" i="7" s="1"/>
  <c r="I21" i="7"/>
  <c r="AV21" i="7" s="1"/>
  <c r="J21" i="7"/>
  <c r="AW21" i="7" s="1"/>
  <c r="K21" i="7"/>
  <c r="AX21" i="7" s="1"/>
  <c r="L21" i="7"/>
  <c r="AY21" i="7" s="1"/>
  <c r="M21" i="7"/>
  <c r="AZ21" i="7" s="1"/>
  <c r="N21" i="7"/>
  <c r="BA21" i="7" s="1"/>
  <c r="O21" i="7"/>
  <c r="BB21" i="7" s="1"/>
  <c r="P21" i="7"/>
  <c r="BC21" i="7" s="1"/>
  <c r="Q21" i="7"/>
  <c r="BD21" i="7" s="1"/>
  <c r="R21" i="7"/>
  <c r="BE21" i="7" s="1"/>
  <c r="S21" i="7"/>
  <c r="BF21" i="7" s="1"/>
  <c r="T21" i="7"/>
  <c r="BG21" i="7" s="1"/>
  <c r="U21" i="7"/>
  <c r="BH21" i="7" s="1"/>
  <c r="V21" i="7"/>
  <c r="BI21" i="7" s="1"/>
  <c r="W21" i="7"/>
  <c r="BJ21" i="7" s="1"/>
  <c r="X21" i="7"/>
  <c r="BK21" i="7" s="1"/>
  <c r="Y21" i="7"/>
  <c r="BL21" i="7" s="1"/>
  <c r="Z21" i="7"/>
  <c r="BM21" i="7" s="1"/>
  <c r="AA21" i="7"/>
  <c r="BN21" i="7" s="1"/>
  <c r="AB21" i="7"/>
  <c r="BO21" i="7" s="1"/>
  <c r="AC21" i="7"/>
  <c r="BP21" i="7" s="1"/>
  <c r="F22" i="7"/>
  <c r="AS22" i="7" s="1"/>
  <c r="G22" i="7"/>
  <c r="AT22" i="7" s="1"/>
  <c r="H22" i="7"/>
  <c r="AU22" i="7" s="1"/>
  <c r="I22" i="7"/>
  <c r="AV22" i="7" s="1"/>
  <c r="J22" i="7"/>
  <c r="AW22" i="7" s="1"/>
  <c r="K22" i="7"/>
  <c r="AX22" i="7" s="1"/>
  <c r="L22" i="7"/>
  <c r="AY22" i="7" s="1"/>
  <c r="M22" i="7"/>
  <c r="AZ22" i="7" s="1"/>
  <c r="N22" i="7"/>
  <c r="BA22" i="7" s="1"/>
  <c r="O22" i="7"/>
  <c r="BB22" i="7" s="1"/>
  <c r="P22" i="7"/>
  <c r="BC22" i="7" s="1"/>
  <c r="Q22" i="7"/>
  <c r="BD22" i="7" s="1"/>
  <c r="R22" i="7"/>
  <c r="BE22" i="7" s="1"/>
  <c r="S22" i="7"/>
  <c r="BF22" i="7" s="1"/>
  <c r="T22" i="7"/>
  <c r="BG22" i="7" s="1"/>
  <c r="U22" i="7"/>
  <c r="BH22" i="7" s="1"/>
  <c r="V22" i="7"/>
  <c r="BI22" i="7" s="1"/>
  <c r="W22" i="7"/>
  <c r="BJ22" i="7" s="1"/>
  <c r="X22" i="7"/>
  <c r="BK22" i="7" s="1"/>
  <c r="Y22" i="7"/>
  <c r="BL22" i="7" s="1"/>
  <c r="Z22" i="7"/>
  <c r="BM22" i="7" s="1"/>
  <c r="AA22" i="7"/>
  <c r="BN22" i="7" s="1"/>
  <c r="AB22" i="7"/>
  <c r="BO22" i="7" s="1"/>
  <c r="AC22" i="7"/>
  <c r="BP22" i="7" s="1"/>
  <c r="F23" i="7"/>
  <c r="G23" i="7"/>
  <c r="H23" i="7"/>
  <c r="I23" i="7"/>
  <c r="AV23" i="7" s="1"/>
  <c r="J23" i="7"/>
  <c r="AW23" i="7" s="1"/>
  <c r="K23" i="7"/>
  <c r="AX23" i="7" s="1"/>
  <c r="L23" i="7"/>
  <c r="AY23" i="7" s="1"/>
  <c r="M23" i="7"/>
  <c r="AZ23" i="7" s="1"/>
  <c r="N23" i="7"/>
  <c r="BA23" i="7" s="1"/>
  <c r="O23" i="7"/>
  <c r="BB23" i="7" s="1"/>
  <c r="P23" i="7"/>
  <c r="BC23" i="7" s="1"/>
  <c r="Q23" i="7"/>
  <c r="BD23" i="7" s="1"/>
  <c r="R23" i="7"/>
  <c r="S23" i="7"/>
  <c r="T23" i="7"/>
  <c r="U23" i="7"/>
  <c r="BH23" i="7" s="1"/>
  <c r="V23" i="7"/>
  <c r="BI23" i="7" s="1"/>
  <c r="W23" i="7"/>
  <c r="BJ23" i="7" s="1"/>
  <c r="X23" i="7"/>
  <c r="BK23" i="7" s="1"/>
  <c r="Y23" i="7"/>
  <c r="BL23" i="7" s="1"/>
  <c r="Z23" i="7"/>
  <c r="BM23" i="7" s="1"/>
  <c r="AA23" i="7"/>
  <c r="BN23" i="7" s="1"/>
  <c r="AB23" i="7"/>
  <c r="BO23" i="7" s="1"/>
  <c r="AC23" i="7"/>
  <c r="BP23" i="7" s="1"/>
  <c r="F24" i="7"/>
  <c r="AS24" i="7" s="1"/>
  <c r="G24" i="7"/>
  <c r="AT24" i="7" s="1"/>
  <c r="H24" i="7"/>
  <c r="AU24" i="7" s="1"/>
  <c r="I24" i="7"/>
  <c r="AV24" i="7" s="1"/>
  <c r="J24" i="7"/>
  <c r="AW24" i="7" s="1"/>
  <c r="K24" i="7"/>
  <c r="AX24" i="7" s="1"/>
  <c r="L24" i="7"/>
  <c r="AY24" i="7" s="1"/>
  <c r="M24" i="7"/>
  <c r="AZ24" i="7" s="1"/>
  <c r="N24" i="7"/>
  <c r="BA24" i="7" s="1"/>
  <c r="O24" i="7"/>
  <c r="BB24" i="7" s="1"/>
  <c r="P24" i="7"/>
  <c r="BC24" i="7" s="1"/>
  <c r="Q24" i="7"/>
  <c r="BD24" i="7" s="1"/>
  <c r="R24" i="7"/>
  <c r="BE24" i="7" s="1"/>
  <c r="S24" i="7"/>
  <c r="BF24" i="7" s="1"/>
  <c r="T24" i="7"/>
  <c r="BG24" i="7" s="1"/>
  <c r="U24" i="7"/>
  <c r="BH24" i="7" s="1"/>
  <c r="V24" i="7"/>
  <c r="BI24" i="7" s="1"/>
  <c r="W24" i="7"/>
  <c r="BJ24" i="7" s="1"/>
  <c r="X24" i="7"/>
  <c r="BK24" i="7" s="1"/>
  <c r="Y24" i="7"/>
  <c r="BL24" i="7" s="1"/>
  <c r="Z24" i="7"/>
  <c r="BM24" i="7" s="1"/>
  <c r="AA24" i="7"/>
  <c r="BN24" i="7" s="1"/>
  <c r="AB24" i="7"/>
  <c r="BO24" i="7" s="1"/>
  <c r="AC24" i="7"/>
  <c r="BP24" i="7" s="1"/>
  <c r="F25" i="7"/>
  <c r="AS25" i="7" s="1"/>
  <c r="G25" i="7"/>
  <c r="AT25" i="7" s="1"/>
  <c r="H25" i="7"/>
  <c r="AU25" i="7" s="1"/>
  <c r="I25" i="7"/>
  <c r="J25" i="7"/>
  <c r="K25" i="7"/>
  <c r="AX25" i="7" s="1"/>
  <c r="L25" i="7"/>
  <c r="M25" i="7"/>
  <c r="N25" i="7"/>
  <c r="O25" i="7"/>
  <c r="P25" i="7"/>
  <c r="Q25" i="7"/>
  <c r="R25" i="7"/>
  <c r="BE25" i="7" s="1"/>
  <c r="S25" i="7"/>
  <c r="BF25" i="7" s="1"/>
  <c r="T25" i="7"/>
  <c r="BG25" i="7" s="1"/>
  <c r="U25" i="7"/>
  <c r="V25" i="7"/>
  <c r="W25" i="7"/>
  <c r="X25" i="7"/>
  <c r="Y25" i="7"/>
  <c r="Z25" i="7"/>
  <c r="AA25" i="7"/>
  <c r="BN25" i="7" s="1"/>
  <c r="AB25" i="7"/>
  <c r="AC25" i="7"/>
  <c r="F26" i="7"/>
  <c r="AS26" i="7" s="1"/>
  <c r="G26" i="7"/>
  <c r="AT26" i="7" s="1"/>
  <c r="H26" i="7"/>
  <c r="AU26" i="7" s="1"/>
  <c r="I26" i="7"/>
  <c r="AV26" i="7" s="1"/>
  <c r="J26" i="7"/>
  <c r="AW26" i="7" s="1"/>
  <c r="K26" i="7"/>
  <c r="AX26" i="7" s="1"/>
  <c r="L26" i="7"/>
  <c r="AY26" i="7" s="1"/>
  <c r="M26" i="7"/>
  <c r="AZ26" i="7" s="1"/>
  <c r="N26" i="7"/>
  <c r="BA26" i="7" s="1"/>
  <c r="O26" i="7"/>
  <c r="BB26" i="7" s="1"/>
  <c r="P26" i="7"/>
  <c r="BC26" i="7" s="1"/>
  <c r="Q26" i="7"/>
  <c r="BD26" i="7" s="1"/>
  <c r="R26" i="7"/>
  <c r="BE26" i="7" s="1"/>
  <c r="S26" i="7"/>
  <c r="BF26" i="7" s="1"/>
  <c r="T26" i="7"/>
  <c r="BG26" i="7" s="1"/>
  <c r="U26" i="7"/>
  <c r="BH26" i="7" s="1"/>
  <c r="V26" i="7"/>
  <c r="BI26" i="7" s="1"/>
  <c r="W26" i="7"/>
  <c r="BJ26" i="7" s="1"/>
  <c r="X26" i="7"/>
  <c r="BK26" i="7" s="1"/>
  <c r="Y26" i="7"/>
  <c r="BL26" i="7" s="1"/>
  <c r="Z26" i="7"/>
  <c r="BM26" i="7" s="1"/>
  <c r="AA26" i="7"/>
  <c r="BN26" i="7" s="1"/>
  <c r="AB26" i="7"/>
  <c r="BO26" i="7" s="1"/>
  <c r="AC26" i="7"/>
  <c r="BP26" i="7" s="1"/>
  <c r="F27" i="7"/>
  <c r="AS27" i="7" s="1"/>
  <c r="G27" i="7"/>
  <c r="AT27" i="7" s="1"/>
  <c r="H27" i="7"/>
  <c r="AU27" i="7" s="1"/>
  <c r="I27" i="7"/>
  <c r="AV27" i="7" s="1"/>
  <c r="J27" i="7"/>
  <c r="AW27" i="7" s="1"/>
  <c r="K27" i="7"/>
  <c r="AX27" i="7" s="1"/>
  <c r="L27" i="7"/>
  <c r="AY27" i="7" s="1"/>
  <c r="M27" i="7"/>
  <c r="N27" i="7"/>
  <c r="BA27" i="7" s="1"/>
  <c r="O27" i="7"/>
  <c r="BB27" i="7" s="1"/>
  <c r="P27" i="7"/>
  <c r="BC27" i="7" s="1"/>
  <c r="Q27" i="7"/>
  <c r="R27" i="7"/>
  <c r="BE27" i="7" s="1"/>
  <c r="S27" i="7"/>
  <c r="BF27" i="7" s="1"/>
  <c r="T27" i="7"/>
  <c r="BG27" i="7" s="1"/>
  <c r="U27" i="7"/>
  <c r="BH27" i="7" s="1"/>
  <c r="V27" i="7"/>
  <c r="BI27" i="7" s="1"/>
  <c r="W27" i="7"/>
  <c r="BJ27" i="7" s="1"/>
  <c r="X27" i="7"/>
  <c r="BK27" i="7" s="1"/>
  <c r="Y27" i="7"/>
  <c r="Z27" i="7"/>
  <c r="BM27" i="7" s="1"/>
  <c r="AA27" i="7"/>
  <c r="BN27" i="7" s="1"/>
  <c r="AB27" i="7"/>
  <c r="BO27" i="7" s="1"/>
  <c r="AC27" i="7"/>
  <c r="F28" i="7"/>
  <c r="G28" i="7"/>
  <c r="H28" i="7"/>
  <c r="I28" i="7"/>
  <c r="AV28" i="7" s="1"/>
  <c r="J28" i="7"/>
  <c r="AW28" i="7" s="1"/>
  <c r="K28" i="7"/>
  <c r="AX28" i="7" s="1"/>
  <c r="L28" i="7"/>
  <c r="AY28" i="7" s="1"/>
  <c r="M28" i="7"/>
  <c r="AZ28" i="7" s="1"/>
  <c r="N28" i="7"/>
  <c r="BA28" i="7" s="1"/>
  <c r="O28" i="7"/>
  <c r="BB28" i="7" s="1"/>
  <c r="P28" i="7"/>
  <c r="BC28" i="7" s="1"/>
  <c r="Q28" i="7"/>
  <c r="BD28" i="7" s="1"/>
  <c r="R28" i="7"/>
  <c r="S28" i="7"/>
  <c r="T28" i="7"/>
  <c r="U28" i="7"/>
  <c r="BH28" i="7" s="1"/>
  <c r="V28" i="7"/>
  <c r="BI28" i="7" s="1"/>
  <c r="W28" i="7"/>
  <c r="BJ28" i="7" s="1"/>
  <c r="X28" i="7"/>
  <c r="BK28" i="7" s="1"/>
  <c r="Y28" i="7"/>
  <c r="BL28" i="7" s="1"/>
  <c r="Z28" i="7"/>
  <c r="BM28" i="7" s="1"/>
  <c r="AA28" i="7"/>
  <c r="BN28" i="7" s="1"/>
  <c r="AB28" i="7"/>
  <c r="BO28" i="7" s="1"/>
  <c r="AC28" i="7"/>
  <c r="BP28" i="7" s="1"/>
  <c r="F29" i="7"/>
  <c r="AS29" i="7" s="1"/>
  <c r="G29" i="7"/>
  <c r="AT29" i="7" s="1"/>
  <c r="H29" i="7"/>
  <c r="AU29" i="7" s="1"/>
  <c r="I29" i="7"/>
  <c r="AV29" i="7" s="1"/>
  <c r="J29" i="7"/>
  <c r="AW29" i="7" s="1"/>
  <c r="K29" i="7"/>
  <c r="AX29" i="7" s="1"/>
  <c r="L29" i="7"/>
  <c r="AY29" i="7" s="1"/>
  <c r="M29" i="7"/>
  <c r="AZ29" i="7" s="1"/>
  <c r="N29" i="7"/>
  <c r="BA29" i="7" s="1"/>
  <c r="O29" i="7"/>
  <c r="BB29" i="7" s="1"/>
  <c r="P29" i="7"/>
  <c r="BC29" i="7" s="1"/>
  <c r="Q29" i="7"/>
  <c r="BD29" i="7" s="1"/>
  <c r="R29" i="7"/>
  <c r="BE29" i="7" s="1"/>
  <c r="S29" i="7"/>
  <c r="BF29" i="7" s="1"/>
  <c r="T29" i="7"/>
  <c r="BG29" i="7" s="1"/>
  <c r="U29" i="7"/>
  <c r="BH29" i="7" s="1"/>
  <c r="V29" i="7"/>
  <c r="BI29" i="7" s="1"/>
  <c r="W29" i="7"/>
  <c r="BJ29" i="7" s="1"/>
  <c r="X29" i="7"/>
  <c r="BK29" i="7" s="1"/>
  <c r="Y29" i="7"/>
  <c r="BL29" i="7" s="1"/>
  <c r="Z29" i="7"/>
  <c r="BM29" i="7" s="1"/>
  <c r="AA29" i="7"/>
  <c r="BN29" i="7" s="1"/>
  <c r="AB29" i="7"/>
  <c r="BO29" i="7" s="1"/>
  <c r="AC29" i="7"/>
  <c r="BP29" i="7" s="1"/>
  <c r="F30" i="7"/>
  <c r="AS30" i="7" s="1"/>
  <c r="G30" i="7"/>
  <c r="AT30" i="7" s="1"/>
  <c r="H30" i="7"/>
  <c r="AU30" i="7" s="1"/>
  <c r="I30" i="7"/>
  <c r="J30" i="7"/>
  <c r="K30" i="7"/>
  <c r="AX30" i="7" s="1"/>
  <c r="L30" i="7"/>
  <c r="M30" i="7"/>
  <c r="N30" i="7"/>
  <c r="O30" i="7"/>
  <c r="P30" i="7"/>
  <c r="Q30" i="7"/>
  <c r="R30" i="7"/>
  <c r="BE30" i="7" s="1"/>
  <c r="S30" i="7"/>
  <c r="BF30" i="7" s="1"/>
  <c r="T30" i="7"/>
  <c r="BG30" i="7" s="1"/>
  <c r="U30" i="7"/>
  <c r="BH30" i="7" s="1"/>
  <c r="V30" i="7"/>
  <c r="W30" i="7"/>
  <c r="X30" i="7"/>
  <c r="Y30" i="7"/>
  <c r="Z30" i="7"/>
  <c r="AA30" i="7"/>
  <c r="BN30" i="7" s="1"/>
  <c r="AB30" i="7"/>
  <c r="AC30" i="7"/>
  <c r="F31" i="7"/>
  <c r="AS31" i="7" s="1"/>
  <c r="G31" i="7"/>
  <c r="AT31" i="7" s="1"/>
  <c r="H31" i="7"/>
  <c r="AU31" i="7" s="1"/>
  <c r="I31" i="7"/>
  <c r="AV31" i="7" s="1"/>
  <c r="J31" i="7"/>
  <c r="AW31" i="7" s="1"/>
  <c r="K31" i="7"/>
  <c r="AX31" i="7" s="1"/>
  <c r="L31" i="7"/>
  <c r="AY31" i="7" s="1"/>
  <c r="M31" i="7"/>
  <c r="AZ31" i="7" s="1"/>
  <c r="N31" i="7"/>
  <c r="BA31" i="7" s="1"/>
  <c r="O31" i="7"/>
  <c r="BB31" i="7" s="1"/>
  <c r="P31" i="7"/>
  <c r="BC31" i="7" s="1"/>
  <c r="Q31" i="7"/>
  <c r="BD31" i="7" s="1"/>
  <c r="R31" i="7"/>
  <c r="BE31" i="7" s="1"/>
  <c r="S31" i="7"/>
  <c r="BF31" i="7" s="1"/>
  <c r="T31" i="7"/>
  <c r="BG31" i="7" s="1"/>
  <c r="U31" i="7"/>
  <c r="BH31" i="7" s="1"/>
  <c r="V31" i="7"/>
  <c r="BI31" i="7" s="1"/>
  <c r="W31" i="7"/>
  <c r="BJ31" i="7" s="1"/>
  <c r="X31" i="7"/>
  <c r="BK31" i="7" s="1"/>
  <c r="Y31" i="7"/>
  <c r="BL31" i="7" s="1"/>
  <c r="Z31" i="7"/>
  <c r="BM31" i="7" s="1"/>
  <c r="AA31" i="7"/>
  <c r="BN31" i="7" s="1"/>
  <c r="AB31" i="7"/>
  <c r="BO31" i="7" s="1"/>
  <c r="AC31" i="7"/>
  <c r="BP31" i="7" s="1"/>
  <c r="F32" i="7"/>
  <c r="AS32" i="7" s="1"/>
  <c r="G32" i="7"/>
  <c r="AT32" i="7" s="1"/>
  <c r="H32" i="7"/>
  <c r="AU32" i="7" s="1"/>
  <c r="I32" i="7"/>
  <c r="AV32" i="7" s="1"/>
  <c r="J32" i="7"/>
  <c r="AW32" i="7" s="1"/>
  <c r="K32" i="7"/>
  <c r="AX32" i="7" s="1"/>
  <c r="L32" i="7"/>
  <c r="AY32" i="7" s="1"/>
  <c r="M32" i="7"/>
  <c r="AZ32" i="7" s="1"/>
  <c r="N32" i="7"/>
  <c r="BA32" i="7" s="1"/>
  <c r="O32" i="7"/>
  <c r="BB32" i="7" s="1"/>
  <c r="P32" i="7"/>
  <c r="BC32" i="7" s="1"/>
  <c r="Q32" i="7"/>
  <c r="R32" i="7"/>
  <c r="BE32" i="7" s="1"/>
  <c r="S32" i="7"/>
  <c r="BF32" i="7" s="1"/>
  <c r="T32" i="7"/>
  <c r="BG32" i="7" s="1"/>
  <c r="U32" i="7"/>
  <c r="BH32" i="7" s="1"/>
  <c r="V32" i="7"/>
  <c r="BI32" i="7" s="1"/>
  <c r="W32" i="7"/>
  <c r="BJ32" i="7" s="1"/>
  <c r="X32" i="7"/>
  <c r="BK32" i="7" s="1"/>
  <c r="Y32" i="7"/>
  <c r="Z32" i="7"/>
  <c r="BM32" i="7" s="1"/>
  <c r="AA32" i="7"/>
  <c r="BN32" i="7" s="1"/>
  <c r="AB32" i="7"/>
  <c r="BO32" i="7" s="1"/>
  <c r="AC32" i="7"/>
  <c r="BP32" i="7" s="1"/>
  <c r="F33" i="7"/>
  <c r="AS33" i="7" s="1"/>
  <c r="G33" i="7"/>
  <c r="AT33" i="7" s="1"/>
  <c r="H33" i="7"/>
  <c r="AU33" i="7" s="1"/>
  <c r="I33" i="7"/>
  <c r="AV33" i="7" s="1"/>
  <c r="J33" i="7"/>
  <c r="AW33" i="7" s="1"/>
  <c r="K33" i="7"/>
  <c r="AX33" i="7" s="1"/>
  <c r="L33" i="7"/>
  <c r="AY33" i="7" s="1"/>
  <c r="M33" i="7"/>
  <c r="AZ33" i="7" s="1"/>
  <c r="N33" i="7"/>
  <c r="BA33" i="7" s="1"/>
  <c r="O33" i="7"/>
  <c r="BB33" i="7" s="1"/>
  <c r="P33" i="7"/>
  <c r="BC33" i="7" s="1"/>
  <c r="Q33" i="7"/>
  <c r="BD33" i="7" s="1"/>
  <c r="R33" i="7"/>
  <c r="BE33" i="7" s="1"/>
  <c r="S33" i="7"/>
  <c r="BF33" i="7" s="1"/>
  <c r="T33" i="7"/>
  <c r="BG33" i="7" s="1"/>
  <c r="U33" i="7"/>
  <c r="BH33" i="7" s="1"/>
  <c r="V33" i="7"/>
  <c r="BI33" i="7" s="1"/>
  <c r="W33" i="7"/>
  <c r="BJ33" i="7" s="1"/>
  <c r="X33" i="7"/>
  <c r="BK33" i="7" s="1"/>
  <c r="Y33" i="7"/>
  <c r="BL33" i="7" s="1"/>
  <c r="Z33" i="7"/>
  <c r="BM33" i="7" s="1"/>
  <c r="AA33" i="7"/>
  <c r="BN33" i="7" s="1"/>
  <c r="AB33" i="7"/>
  <c r="BO33" i="7" s="1"/>
  <c r="AC33" i="7"/>
  <c r="BP33" i="7" s="1"/>
  <c r="BV32" i="7" l="1"/>
  <c r="BP27" i="7"/>
  <c r="AZ27" i="7"/>
  <c r="BH25" i="7"/>
  <c r="BN15" i="7"/>
  <c r="AX15" i="7"/>
  <c r="AX7" i="7"/>
  <c r="BM30" i="7"/>
  <c r="AW30" i="7"/>
  <c r="BM25" i="7"/>
  <c r="AW25" i="7"/>
  <c r="BM20" i="7"/>
  <c r="AW20" i="7"/>
  <c r="BE15" i="7"/>
  <c r="BM12" i="7"/>
  <c r="AW12" i="7"/>
  <c r="BE7" i="7"/>
  <c r="BF23" i="7"/>
  <c r="BF18" i="7"/>
  <c r="BF10" i="7"/>
  <c r="BN7" i="7"/>
  <c r="BF28" i="7"/>
  <c r="BW31" i="7"/>
  <c r="AN33" i="7"/>
  <c r="CA33" i="7" s="1"/>
  <c r="CA34" i="7"/>
  <c r="BM15" i="7"/>
  <c r="AW7" i="7"/>
  <c r="BL32" i="7"/>
  <c r="BD32" i="7"/>
  <c r="BL30" i="7"/>
  <c r="BD30" i="7"/>
  <c r="AV30" i="7"/>
  <c r="BL27" i="7"/>
  <c r="BD27" i="7"/>
  <c r="BL25" i="7"/>
  <c r="BD25" i="7"/>
  <c r="AV25" i="7"/>
  <c r="BL20" i="7"/>
  <c r="BD20" i="7"/>
  <c r="AV20" i="7"/>
  <c r="BL17" i="7"/>
  <c r="BD17" i="7"/>
  <c r="AV15" i="7"/>
  <c r="BL12" i="7"/>
  <c r="BD12" i="7"/>
  <c r="AV12" i="7"/>
  <c r="BL9" i="7"/>
  <c r="BD9" i="7"/>
  <c r="AV7" i="7"/>
  <c r="BK30" i="7"/>
  <c r="BC30" i="7"/>
  <c r="AU28" i="7"/>
  <c r="BK25" i="7"/>
  <c r="BC25" i="7"/>
  <c r="AU23" i="7"/>
  <c r="BK20" i="7"/>
  <c r="BC20" i="7"/>
  <c r="AU18" i="7"/>
  <c r="BK15" i="7"/>
  <c r="BC15" i="7"/>
  <c r="AU15" i="7"/>
  <c r="BK12" i="7"/>
  <c r="BC12" i="7"/>
  <c r="AU10" i="7"/>
  <c r="BK7" i="7"/>
  <c r="BC7" i="7"/>
  <c r="AU7" i="7"/>
  <c r="AM32" i="7"/>
  <c r="BZ32" i="7" s="1"/>
  <c r="BZ48" i="7"/>
  <c r="BE28" i="7"/>
  <c r="BE23" i="7"/>
  <c r="AW15" i="7"/>
  <c r="BM7" i="7"/>
  <c r="BJ30" i="7"/>
  <c r="BB30" i="7"/>
  <c r="AT28" i="7"/>
  <c r="BJ25" i="7"/>
  <c r="BB25" i="7"/>
  <c r="AT23" i="7"/>
  <c r="BJ20" i="7"/>
  <c r="BB20" i="7"/>
  <c r="AT18" i="7"/>
  <c r="BJ15" i="7"/>
  <c r="BB15" i="7"/>
  <c r="AT15" i="7"/>
  <c r="BJ12" i="7"/>
  <c r="BB12" i="7"/>
  <c r="AT10" i="7"/>
  <c r="BJ7" i="7"/>
  <c r="BB7" i="7"/>
  <c r="AT7" i="7"/>
  <c r="BU28" i="7"/>
  <c r="AN31" i="7"/>
  <c r="CA31" i="7" s="1"/>
  <c r="CA45" i="7"/>
  <c r="AN29" i="7"/>
  <c r="CA29" i="7" s="1"/>
  <c r="CA44" i="7"/>
  <c r="BW27" i="7"/>
  <c r="BE18" i="7"/>
  <c r="BE10" i="7"/>
  <c r="BI30" i="7"/>
  <c r="BA30" i="7"/>
  <c r="AS28" i="7"/>
  <c r="BI25" i="7"/>
  <c r="BA25" i="7"/>
  <c r="AS23" i="7"/>
  <c r="BI20" i="7"/>
  <c r="BA20" i="7"/>
  <c r="AS18" i="7"/>
  <c r="BI15" i="7"/>
  <c r="BA15" i="7"/>
  <c r="AS15" i="7"/>
  <c r="BI12" i="7"/>
  <c r="BA12" i="7"/>
  <c r="AS10" i="7"/>
  <c r="BI7" i="7"/>
  <c r="BA7" i="7"/>
  <c r="AS7" i="7"/>
  <c r="AN23" i="7"/>
  <c r="CA23" i="7" s="1"/>
  <c r="CA43" i="7"/>
  <c r="AN27" i="7"/>
  <c r="CA27" i="7" s="1"/>
  <c r="CA38" i="7"/>
  <c r="BP30" i="7"/>
  <c r="AZ30" i="7"/>
  <c r="BP25" i="7"/>
  <c r="AZ25" i="7"/>
  <c r="BP20" i="7"/>
  <c r="BH20" i="7"/>
  <c r="AZ20" i="7"/>
  <c r="BP17" i="7"/>
  <c r="AZ17" i="7"/>
  <c r="BH15" i="7"/>
  <c r="BP12" i="7"/>
  <c r="BH12" i="7"/>
  <c r="AZ12" i="7"/>
  <c r="BP9" i="7"/>
  <c r="AZ9" i="7"/>
  <c r="BH7" i="7"/>
  <c r="BO30" i="7"/>
  <c r="AY30" i="7"/>
  <c r="BG28" i="7"/>
  <c r="BO25" i="7"/>
  <c r="AY25" i="7"/>
  <c r="BG23" i="7"/>
  <c r="BO20" i="7"/>
  <c r="AY20" i="7"/>
  <c r="BG18" i="7"/>
  <c r="BO15" i="7"/>
  <c r="BG15" i="7"/>
  <c r="AY15" i="7"/>
  <c r="BO12" i="7"/>
  <c r="AY12" i="7"/>
  <c r="BG10" i="7"/>
  <c r="BO7" i="7"/>
  <c r="BG7" i="7"/>
  <c r="AY7" i="7"/>
  <c r="AM33" i="7"/>
  <c r="BZ33" i="7" s="1"/>
  <c r="AD32" i="7"/>
  <c r="BQ32" i="7" s="1"/>
  <c r="AD28" i="7"/>
  <c r="BQ28" i="7" s="1"/>
  <c r="BQ54" i="7"/>
  <c r="AD24" i="7"/>
  <c r="BQ24" i="7" s="1"/>
  <c r="AL22" i="7"/>
  <c r="BY22" i="7" s="1"/>
  <c r="AL32" i="7"/>
  <c r="BY32" i="7" s="1"/>
  <c r="AL26" i="7"/>
  <c r="BY26" i="7" s="1"/>
  <c r="AL30" i="7"/>
  <c r="BY30" i="7" s="1"/>
  <c r="AD20" i="7"/>
  <c r="BQ20" i="7" s="1"/>
  <c r="AF33" i="7"/>
  <c r="BS33" i="7" s="1"/>
  <c r="AE33" i="7"/>
  <c r="BR33" i="7" s="1"/>
  <c r="AL28" i="7"/>
  <c r="BY28" i="7" s="1"/>
  <c r="AF25" i="7"/>
  <c r="BS25" i="7" s="1"/>
  <c r="AF21" i="7"/>
  <c r="BS21" i="7" s="1"/>
  <c r="AF29" i="7"/>
  <c r="BS29" i="7" s="1"/>
  <c r="AF23" i="7"/>
  <c r="BS23" i="7" s="1"/>
  <c r="AE32" i="7"/>
  <c r="BR32" i="7" s="1"/>
  <c r="AD22" i="7"/>
  <c r="BQ22" i="7" s="1"/>
  <c r="AH5" i="7"/>
  <c r="BU5" i="7" s="1"/>
  <c r="AH17" i="7"/>
  <c r="BU17" i="7" s="1"/>
  <c r="AH8" i="7"/>
  <c r="BU8" i="7" s="1"/>
  <c r="AM5" i="7"/>
  <c r="BZ5" i="7" s="1"/>
  <c r="AM17" i="7"/>
  <c r="BZ17" i="7" s="1"/>
  <c r="AM8" i="7"/>
  <c r="BZ8" i="7" s="1"/>
  <c r="AI5" i="7"/>
  <c r="BV5" i="7" s="1"/>
  <c r="AI17" i="7"/>
  <c r="BV17" i="7" s="1"/>
  <c r="AI8" i="7"/>
  <c r="BV8" i="7" s="1"/>
  <c r="AE5" i="7"/>
  <c r="BR5" i="7" s="1"/>
  <c r="AE17" i="7"/>
  <c r="BR17" i="7" s="1"/>
  <c r="AE8" i="7"/>
  <c r="BR8" i="7" s="1"/>
  <c r="AL25" i="7"/>
  <c r="BY25" i="7" s="1"/>
  <c r="AL14" i="7"/>
  <c r="BY14" i="7" s="1"/>
  <c r="AH25" i="7"/>
  <c r="BU25" i="7" s="1"/>
  <c r="AH14" i="7"/>
  <c r="BU14" i="7" s="1"/>
  <c r="AD25" i="7"/>
  <c r="BQ25" i="7" s="1"/>
  <c r="AD14" i="7"/>
  <c r="BQ14" i="7" s="1"/>
  <c r="AL11" i="7"/>
  <c r="BY11" i="7" s="1"/>
  <c r="AL21" i="7"/>
  <c r="BY21" i="7" s="1"/>
  <c r="AH11" i="7"/>
  <c r="BU11" i="7" s="1"/>
  <c r="AH21" i="7"/>
  <c r="BU21" i="7" s="1"/>
  <c r="AD11" i="7"/>
  <c r="BQ11" i="7" s="1"/>
  <c r="AD21" i="7"/>
  <c r="BQ21" i="7" s="1"/>
  <c r="AL31" i="7"/>
  <c r="BY31" i="7" s="1"/>
  <c r="AL10" i="7"/>
  <c r="BY10" i="7" s="1"/>
  <c r="AL18" i="7"/>
  <c r="BY18" i="7" s="1"/>
  <c r="AH31" i="7"/>
  <c r="BU31" i="7" s="1"/>
  <c r="AH10" i="7"/>
  <c r="BU10" i="7" s="1"/>
  <c r="AH18" i="7"/>
  <c r="BU18" i="7" s="1"/>
  <c r="AD31" i="7"/>
  <c r="BQ31" i="7" s="1"/>
  <c r="AD10" i="7"/>
  <c r="BQ10" i="7" s="1"/>
  <c r="AD18" i="7"/>
  <c r="BQ18" i="7" s="1"/>
  <c r="AL29" i="7"/>
  <c r="BY29" i="7" s="1"/>
  <c r="AH29" i="7"/>
  <c r="BU29" i="7" s="1"/>
  <c r="AD29" i="7"/>
  <c r="BQ29" i="7" s="1"/>
  <c r="AL23" i="7"/>
  <c r="BY23" i="7" s="1"/>
  <c r="AH23" i="7"/>
  <c r="BU23" i="7" s="1"/>
  <c r="AD23" i="7"/>
  <c r="BQ23" i="7" s="1"/>
  <c r="AL12" i="7"/>
  <c r="BY12" i="7" s="1"/>
  <c r="AH12" i="7"/>
  <c r="BU12" i="7" s="1"/>
  <c r="AD12" i="7"/>
  <c r="BQ12" i="7" s="1"/>
  <c r="AL15" i="7"/>
  <c r="BY15" i="7" s="1"/>
  <c r="AH15" i="7"/>
  <c r="BU15" i="7" s="1"/>
  <c r="AD15" i="7"/>
  <c r="BQ15" i="7" s="1"/>
  <c r="AL7" i="7"/>
  <c r="BY7" i="7" s="1"/>
  <c r="AL27" i="7"/>
  <c r="BY27" i="7" s="1"/>
  <c r="AL16" i="7"/>
  <c r="BY16" i="7" s="1"/>
  <c r="AH7" i="7"/>
  <c r="BU7" i="7" s="1"/>
  <c r="AH27" i="7"/>
  <c r="BU27" i="7" s="1"/>
  <c r="AH16" i="7"/>
  <c r="BU16" i="7" s="1"/>
  <c r="AD7" i="7"/>
  <c r="BQ7" i="7" s="1"/>
  <c r="AD27" i="7"/>
  <c r="BQ27" i="7" s="1"/>
  <c r="AD16" i="7"/>
  <c r="BQ16" i="7" s="1"/>
  <c r="AL9" i="7"/>
  <c r="BY9" i="7" s="1"/>
  <c r="AL19" i="7"/>
  <c r="BY19" i="7" s="1"/>
  <c r="AH9" i="7"/>
  <c r="BU9" i="7" s="1"/>
  <c r="AH19" i="7"/>
  <c r="BU19" i="7" s="1"/>
  <c r="AD9" i="7"/>
  <c r="BQ9" i="7" s="1"/>
  <c r="AD19" i="7"/>
  <c r="BQ19" i="7" s="1"/>
  <c r="AL13" i="7"/>
  <c r="BY13" i="7" s="1"/>
  <c r="AL6" i="7"/>
  <c r="BY6" i="7" s="1"/>
  <c r="AH13" i="7"/>
  <c r="BU13" i="7" s="1"/>
  <c r="AH6" i="7"/>
  <c r="BU6" i="7" s="1"/>
  <c r="AD13" i="7"/>
  <c r="BQ13" i="7" s="1"/>
  <c r="AD6" i="7"/>
  <c r="BQ6" i="7" s="1"/>
  <c r="AH24" i="7"/>
  <c r="BU24" i="7" s="1"/>
  <c r="AH20" i="7"/>
  <c r="BU20" i="7" s="1"/>
  <c r="AL5" i="7"/>
  <c r="BY5" i="7" s="1"/>
  <c r="AL17" i="7"/>
  <c r="BY17" i="7" s="1"/>
  <c r="AL8" i="7"/>
  <c r="BY8" i="7" s="1"/>
  <c r="AO14" i="7"/>
  <c r="CB14" i="7" s="1"/>
  <c r="AO25" i="7"/>
  <c r="CB25" i="7" s="1"/>
  <c r="AK14" i="7"/>
  <c r="BX14" i="7" s="1"/>
  <c r="AK25" i="7"/>
  <c r="BX25" i="7" s="1"/>
  <c r="AG14" i="7"/>
  <c r="BT14" i="7" s="1"/>
  <c r="AG25" i="7"/>
  <c r="BT25" i="7" s="1"/>
  <c r="AO11" i="7"/>
  <c r="CB11" i="7" s="1"/>
  <c r="AO21" i="7"/>
  <c r="CB21" i="7" s="1"/>
  <c r="AK11" i="7"/>
  <c r="BX11" i="7" s="1"/>
  <c r="AK21" i="7"/>
  <c r="BX21" i="7" s="1"/>
  <c r="AG11" i="7"/>
  <c r="BT11" i="7" s="1"/>
  <c r="AG21" i="7"/>
  <c r="BT21" i="7" s="1"/>
  <c r="AO22" i="7"/>
  <c r="CB22" i="7" s="1"/>
  <c r="AK22" i="7"/>
  <c r="BX22" i="7" s="1"/>
  <c r="AG22" i="7"/>
  <c r="BT22" i="7" s="1"/>
  <c r="AO28" i="7"/>
  <c r="CB28" i="7" s="1"/>
  <c r="AK28" i="7"/>
  <c r="BX28" i="7" s="1"/>
  <c r="AG28" i="7"/>
  <c r="BT28" i="7" s="1"/>
  <c r="AO32" i="7"/>
  <c r="CB32" i="7" s="1"/>
  <c r="AK32" i="7"/>
  <c r="BX32" i="7" s="1"/>
  <c r="AG32" i="7"/>
  <c r="BT32" i="7" s="1"/>
  <c r="AO10" i="7"/>
  <c r="CB10" i="7" s="1"/>
  <c r="AO18" i="7"/>
  <c r="CB18" i="7" s="1"/>
  <c r="AO31" i="7"/>
  <c r="CB31" i="7" s="1"/>
  <c r="AK10" i="7"/>
  <c r="BX10" i="7" s="1"/>
  <c r="AK18" i="7"/>
  <c r="BX18" i="7" s="1"/>
  <c r="AK31" i="7"/>
  <c r="BX31" i="7" s="1"/>
  <c r="AG10" i="7"/>
  <c r="BT10" i="7" s="1"/>
  <c r="AG18" i="7"/>
  <c r="BT18" i="7" s="1"/>
  <c r="AG31" i="7"/>
  <c r="BT31" i="7" s="1"/>
  <c r="AO29" i="7"/>
  <c r="CB29" i="7" s="1"/>
  <c r="AK29" i="7"/>
  <c r="BX29" i="7" s="1"/>
  <c r="AG29" i="7"/>
  <c r="BT29" i="7" s="1"/>
  <c r="AO23" i="7"/>
  <c r="CB23" i="7" s="1"/>
  <c r="AK23" i="7"/>
  <c r="BX23" i="7" s="1"/>
  <c r="AG23" i="7"/>
  <c r="BT23" i="7" s="1"/>
  <c r="AO12" i="7"/>
  <c r="CB12" i="7" s="1"/>
  <c r="AO24" i="7"/>
  <c r="CB24" i="7" s="1"/>
  <c r="AK12" i="7"/>
  <c r="BX12" i="7" s="1"/>
  <c r="AK24" i="7"/>
  <c r="BX24" i="7" s="1"/>
  <c r="AG12" i="7"/>
  <c r="BT12" i="7" s="1"/>
  <c r="AG24" i="7"/>
  <c r="BT24" i="7" s="1"/>
  <c r="AO26" i="7"/>
  <c r="CB26" i="7" s="1"/>
  <c r="AO15" i="7"/>
  <c r="CB15" i="7" s="1"/>
  <c r="AK26" i="7"/>
  <c r="BX26" i="7" s="1"/>
  <c r="AK15" i="7"/>
  <c r="BX15" i="7" s="1"/>
  <c r="AG26" i="7"/>
  <c r="BT26" i="7" s="1"/>
  <c r="AG15" i="7"/>
  <c r="BT15" i="7" s="1"/>
  <c r="AO16" i="7"/>
  <c r="CB16" i="7" s="1"/>
  <c r="AO7" i="7"/>
  <c r="CB7" i="7" s="1"/>
  <c r="AO27" i="7"/>
  <c r="CB27" i="7" s="1"/>
  <c r="AK16" i="7"/>
  <c r="BX16" i="7" s="1"/>
  <c r="AK7" i="7"/>
  <c r="BX7" i="7" s="1"/>
  <c r="AK27" i="7"/>
  <c r="BX27" i="7" s="1"/>
  <c r="AG16" i="7"/>
  <c r="BT16" i="7" s="1"/>
  <c r="AG7" i="7"/>
  <c r="BT7" i="7" s="1"/>
  <c r="AG27" i="7"/>
  <c r="BT27" i="7" s="1"/>
  <c r="AO30" i="7"/>
  <c r="CB30" i="7" s="1"/>
  <c r="AO9" i="7"/>
  <c r="CB9" i="7" s="1"/>
  <c r="AO19" i="7"/>
  <c r="CB19" i="7" s="1"/>
  <c r="AK30" i="7"/>
  <c r="BX30" i="7" s="1"/>
  <c r="AK9" i="7"/>
  <c r="BX9" i="7" s="1"/>
  <c r="AK19" i="7"/>
  <c r="BX19" i="7" s="1"/>
  <c r="AG30" i="7"/>
  <c r="BT30" i="7" s="1"/>
  <c r="AG9" i="7"/>
  <c r="BT9" i="7" s="1"/>
  <c r="AG19" i="7"/>
  <c r="BT19" i="7" s="1"/>
  <c r="AO6" i="7"/>
  <c r="CB6" i="7" s="1"/>
  <c r="AO20" i="7"/>
  <c r="CB20" i="7" s="1"/>
  <c r="AO13" i="7"/>
  <c r="CB13" i="7" s="1"/>
  <c r="AK6" i="7"/>
  <c r="BX6" i="7" s="1"/>
  <c r="AK20" i="7"/>
  <c r="BX20" i="7" s="1"/>
  <c r="AK13" i="7"/>
  <c r="BX13" i="7" s="1"/>
  <c r="AG6" i="7"/>
  <c r="BT6" i="7" s="1"/>
  <c r="AG20" i="7"/>
  <c r="BT20" i="7" s="1"/>
  <c r="AG13" i="7"/>
  <c r="BT13" i="7" s="1"/>
  <c r="AO8" i="7"/>
  <c r="CB8" i="7" s="1"/>
  <c r="AO5" i="7"/>
  <c r="CB5" i="7" s="1"/>
  <c r="AO17" i="7"/>
  <c r="CB17" i="7" s="1"/>
  <c r="AK8" i="7"/>
  <c r="BX8" i="7" s="1"/>
  <c r="AK5" i="7"/>
  <c r="BX5" i="7" s="1"/>
  <c r="AK17" i="7"/>
  <c r="BX17" i="7" s="1"/>
  <c r="AG8" i="7"/>
  <c r="BT8" i="7" s="1"/>
  <c r="AG5" i="7"/>
  <c r="BT5" i="7" s="1"/>
  <c r="AG17" i="7"/>
  <c r="BT17" i="7" s="1"/>
  <c r="AN14" i="7"/>
  <c r="CA14" i="7" s="1"/>
  <c r="AJ14" i="7"/>
  <c r="BW14" i="7" s="1"/>
  <c r="AF14" i="7"/>
  <c r="BS14" i="7" s="1"/>
  <c r="AN11" i="7"/>
  <c r="CA11" i="7" s="1"/>
  <c r="AJ11" i="7"/>
  <c r="BW11" i="7" s="1"/>
  <c r="AF11" i="7"/>
  <c r="BS11" i="7" s="1"/>
  <c r="AN22" i="7"/>
  <c r="CA22" i="7" s="1"/>
  <c r="AJ22" i="7"/>
  <c r="BW22" i="7" s="1"/>
  <c r="AF22" i="7"/>
  <c r="BS22" i="7" s="1"/>
  <c r="AN28" i="7"/>
  <c r="CA28" i="7" s="1"/>
  <c r="AJ28" i="7"/>
  <c r="BW28" i="7" s="1"/>
  <c r="AF28" i="7"/>
  <c r="BS28" i="7" s="1"/>
  <c r="AN32" i="7"/>
  <c r="CA32" i="7" s="1"/>
  <c r="AJ32" i="7"/>
  <c r="BW32" i="7" s="1"/>
  <c r="AF32" i="7"/>
  <c r="BS32" i="7" s="1"/>
  <c r="AN10" i="7"/>
  <c r="CA10" i="7" s="1"/>
  <c r="AN18" i="7"/>
  <c r="CA18" i="7" s="1"/>
  <c r="AJ10" i="7"/>
  <c r="BW10" i="7" s="1"/>
  <c r="AJ18" i="7"/>
  <c r="BW18" i="7" s="1"/>
  <c r="AF10" i="7"/>
  <c r="BS10" i="7" s="1"/>
  <c r="AF18" i="7"/>
  <c r="BS18" i="7" s="1"/>
  <c r="AN12" i="7"/>
  <c r="CA12" i="7" s="1"/>
  <c r="AN24" i="7"/>
  <c r="CA24" i="7" s="1"/>
  <c r="AJ12" i="7"/>
  <c r="BW12" i="7" s="1"/>
  <c r="AJ24" i="7"/>
  <c r="BW24" i="7" s="1"/>
  <c r="AF12" i="7"/>
  <c r="BS12" i="7" s="1"/>
  <c r="AF24" i="7"/>
  <c r="BS24" i="7" s="1"/>
  <c r="AN26" i="7"/>
  <c r="CA26" i="7" s="1"/>
  <c r="AN15" i="7"/>
  <c r="CA15" i="7" s="1"/>
  <c r="AJ26" i="7"/>
  <c r="BW26" i="7" s="1"/>
  <c r="AJ15" i="7"/>
  <c r="BW15" i="7" s="1"/>
  <c r="AF26" i="7"/>
  <c r="BS26" i="7" s="1"/>
  <c r="AF15" i="7"/>
  <c r="BS15" i="7" s="1"/>
  <c r="AN16" i="7"/>
  <c r="CA16" i="7" s="1"/>
  <c r="AN7" i="7"/>
  <c r="CA7" i="7" s="1"/>
  <c r="AJ16" i="7"/>
  <c r="BW16" i="7" s="1"/>
  <c r="AJ7" i="7"/>
  <c r="BW7" i="7" s="1"/>
  <c r="AF16" i="7"/>
  <c r="BS16" i="7" s="1"/>
  <c r="AF7" i="7"/>
  <c r="BS7" i="7" s="1"/>
  <c r="AN30" i="7"/>
  <c r="CA30" i="7" s="1"/>
  <c r="AN9" i="7"/>
  <c r="CA9" i="7" s="1"/>
  <c r="AN19" i="7"/>
  <c r="CA19" i="7" s="1"/>
  <c r="AJ30" i="7"/>
  <c r="BW30" i="7" s="1"/>
  <c r="AJ9" i="7"/>
  <c r="BW9" i="7" s="1"/>
  <c r="AJ19" i="7"/>
  <c r="BW19" i="7" s="1"/>
  <c r="AF30" i="7"/>
  <c r="BS30" i="7" s="1"/>
  <c r="AF9" i="7"/>
  <c r="BS9" i="7" s="1"/>
  <c r="AF19" i="7"/>
  <c r="BS19" i="7" s="1"/>
  <c r="AN6" i="7"/>
  <c r="CA6" i="7" s="1"/>
  <c r="AN20" i="7"/>
  <c r="CA20" i="7" s="1"/>
  <c r="AN13" i="7"/>
  <c r="CA13" i="7" s="1"/>
  <c r="AJ6" i="7"/>
  <c r="BW6" i="7" s="1"/>
  <c r="AJ20" i="7"/>
  <c r="BW20" i="7" s="1"/>
  <c r="AJ13" i="7"/>
  <c r="BW13" i="7" s="1"/>
  <c r="AF6" i="7"/>
  <c r="BS6" i="7" s="1"/>
  <c r="AF20" i="7"/>
  <c r="BS20" i="7" s="1"/>
  <c r="AF13" i="7"/>
  <c r="BS13" i="7" s="1"/>
  <c r="AL33" i="7"/>
  <c r="BY33" i="7" s="1"/>
  <c r="AH33" i="7"/>
  <c r="BU33" i="7" s="1"/>
  <c r="AF31" i="7"/>
  <c r="BS31" i="7" s="1"/>
  <c r="AH30" i="7"/>
  <c r="BU30" i="7" s="1"/>
  <c r="AF27" i="7"/>
  <c r="BS27" i="7" s="1"/>
  <c r="AH26" i="7"/>
  <c r="BU26" i="7" s="1"/>
  <c r="AN25" i="7"/>
  <c r="CA25" i="7" s="1"/>
  <c r="AN21" i="7"/>
  <c r="CA21" i="7" s="1"/>
  <c r="AD5" i="7"/>
  <c r="BQ5" i="7" s="1"/>
  <c r="AD17" i="7"/>
  <c r="BQ17" i="7" s="1"/>
  <c r="AD33" i="7"/>
  <c r="BQ33" i="7" s="1"/>
  <c r="AD8" i="7"/>
  <c r="BQ8" i="7" s="1"/>
  <c r="AN8" i="7"/>
  <c r="CA8" i="7" s="1"/>
  <c r="AN5" i="7"/>
  <c r="CA5" i="7" s="1"/>
  <c r="AN17" i="7"/>
  <c r="CA17" i="7" s="1"/>
  <c r="AJ8" i="7"/>
  <c r="BW8" i="7" s="1"/>
  <c r="AJ5" i="7"/>
  <c r="BW5" i="7" s="1"/>
  <c r="AJ17" i="7"/>
  <c r="BW17" i="7" s="1"/>
  <c r="AF8" i="7"/>
  <c r="BS8" i="7" s="1"/>
  <c r="AF5" i="7"/>
  <c r="BS5" i="7" s="1"/>
  <c r="AF17" i="7"/>
  <c r="BS17" i="7" s="1"/>
  <c r="AM25" i="7"/>
  <c r="BZ25" i="7" s="1"/>
  <c r="AM14" i="7"/>
  <c r="BZ14" i="7" s="1"/>
  <c r="AI25" i="7"/>
  <c r="BV25" i="7" s="1"/>
  <c r="AI14" i="7"/>
  <c r="BV14" i="7" s="1"/>
  <c r="AE25" i="7"/>
  <c r="BR25" i="7" s="1"/>
  <c r="AE14" i="7"/>
  <c r="BR14" i="7" s="1"/>
  <c r="AM11" i="7"/>
  <c r="BZ11" i="7" s="1"/>
  <c r="AM21" i="7"/>
  <c r="BZ21" i="7" s="1"/>
  <c r="AI11" i="7"/>
  <c r="BV11" i="7" s="1"/>
  <c r="AI21" i="7"/>
  <c r="BV21" i="7" s="1"/>
  <c r="AE11" i="7"/>
  <c r="BR11" i="7" s="1"/>
  <c r="AE21" i="7"/>
  <c r="BR21" i="7" s="1"/>
  <c r="AM22" i="7"/>
  <c r="BZ22" i="7" s="1"/>
  <c r="AI22" i="7"/>
  <c r="BV22" i="7" s="1"/>
  <c r="AE22" i="7"/>
  <c r="BR22" i="7" s="1"/>
  <c r="AM28" i="7"/>
  <c r="BZ28" i="7" s="1"/>
  <c r="AI28" i="7"/>
  <c r="BV28" i="7" s="1"/>
  <c r="AE28" i="7"/>
  <c r="BR28" i="7" s="1"/>
  <c r="AM31" i="7"/>
  <c r="BZ31" i="7" s="1"/>
  <c r="AM10" i="7"/>
  <c r="BZ10" i="7" s="1"/>
  <c r="AM18" i="7"/>
  <c r="BZ18" i="7" s="1"/>
  <c r="AI31" i="7"/>
  <c r="BV31" i="7" s="1"/>
  <c r="AI10" i="7"/>
  <c r="BV10" i="7" s="1"/>
  <c r="AI18" i="7"/>
  <c r="BV18" i="7" s="1"/>
  <c r="AE31" i="7"/>
  <c r="BR31" i="7" s="1"/>
  <c r="AE10" i="7"/>
  <c r="BR10" i="7" s="1"/>
  <c r="AE18" i="7"/>
  <c r="BR18" i="7" s="1"/>
  <c r="AM29" i="7"/>
  <c r="BZ29" i="7" s="1"/>
  <c r="AI29" i="7"/>
  <c r="BV29" i="7" s="1"/>
  <c r="AE29" i="7"/>
  <c r="BR29" i="7" s="1"/>
  <c r="AM23" i="7"/>
  <c r="BZ23" i="7" s="1"/>
  <c r="AI23" i="7"/>
  <c r="BV23" i="7" s="1"/>
  <c r="AE23" i="7"/>
  <c r="BR23" i="7" s="1"/>
  <c r="AM12" i="7"/>
  <c r="BZ12" i="7" s="1"/>
  <c r="AM24" i="7"/>
  <c r="BZ24" i="7" s="1"/>
  <c r="AI12" i="7"/>
  <c r="BV12" i="7" s="1"/>
  <c r="AI24" i="7"/>
  <c r="BV24" i="7" s="1"/>
  <c r="AE12" i="7"/>
  <c r="BR12" i="7" s="1"/>
  <c r="AE24" i="7"/>
  <c r="BR24" i="7" s="1"/>
  <c r="AM15" i="7"/>
  <c r="BZ15" i="7" s="1"/>
  <c r="AM26" i="7"/>
  <c r="BZ26" i="7" s="1"/>
  <c r="AI15" i="7"/>
  <c r="BV15" i="7" s="1"/>
  <c r="AI26" i="7"/>
  <c r="BV26" i="7" s="1"/>
  <c r="AE15" i="7"/>
  <c r="BR15" i="7" s="1"/>
  <c r="AE26" i="7"/>
  <c r="BR26" i="7" s="1"/>
  <c r="AM7" i="7"/>
  <c r="BZ7" i="7" s="1"/>
  <c r="AM27" i="7"/>
  <c r="BZ27" i="7" s="1"/>
  <c r="AM16" i="7"/>
  <c r="BZ16" i="7" s="1"/>
  <c r="AI7" i="7"/>
  <c r="BV7" i="7" s="1"/>
  <c r="AI27" i="7"/>
  <c r="BV27" i="7" s="1"/>
  <c r="AI16" i="7"/>
  <c r="BV16" i="7" s="1"/>
  <c r="AE7" i="7"/>
  <c r="BR7" i="7" s="1"/>
  <c r="AE27" i="7"/>
  <c r="BR27" i="7" s="1"/>
  <c r="AE16" i="7"/>
  <c r="BR16" i="7" s="1"/>
  <c r="AM9" i="7"/>
  <c r="BZ9" i="7" s="1"/>
  <c r="AM19" i="7"/>
  <c r="BZ19" i="7" s="1"/>
  <c r="AM30" i="7"/>
  <c r="BZ30" i="7" s="1"/>
  <c r="AI9" i="7"/>
  <c r="BV9" i="7" s="1"/>
  <c r="AI19" i="7"/>
  <c r="BV19" i="7" s="1"/>
  <c r="AI30" i="7"/>
  <c r="BV30" i="7" s="1"/>
  <c r="AE9" i="7"/>
  <c r="BR9" i="7" s="1"/>
  <c r="AE19" i="7"/>
  <c r="BR19" i="7" s="1"/>
  <c r="AE30" i="7"/>
  <c r="BR30" i="7" s="1"/>
  <c r="AM13" i="7"/>
  <c r="BZ13" i="7" s="1"/>
  <c r="AM6" i="7"/>
  <c r="BZ6" i="7" s="1"/>
  <c r="AM20" i="7"/>
  <c r="BZ20" i="7" s="1"/>
  <c r="AI13" i="7"/>
  <c r="BV13" i="7" s="1"/>
  <c r="AI6" i="7"/>
  <c r="BV6" i="7" s="1"/>
  <c r="AI20" i="7"/>
  <c r="BV20" i="7" s="1"/>
  <c r="AE13" i="7"/>
  <c r="BR13" i="7" s="1"/>
  <c r="AE6" i="7"/>
  <c r="BR6" i="7" s="1"/>
  <c r="AE20" i="7"/>
  <c r="BR20" i="7" s="1"/>
  <c r="AO33" i="7"/>
  <c r="CB33" i="7" s="1"/>
  <c r="AK33" i="7"/>
  <c r="BX33" i="7" s="1"/>
  <c r="AG33" i="7"/>
  <c r="BT33" i="7" s="1"/>
  <c r="AD30" i="7"/>
  <c r="BQ30" i="7" s="1"/>
  <c r="AD26" i="7"/>
  <c r="BQ26" i="7" s="1"/>
  <c r="AJ25" i="7"/>
  <c r="BW25" i="7" s="1"/>
  <c r="AL24" i="7"/>
  <c r="BY24" i="7" s="1"/>
  <c r="AJ21" i="7"/>
  <c r="BW21" i="7" s="1"/>
  <c r="AL20" i="7"/>
  <c r="BY20" i="7" s="1"/>
  <c r="AG7" i="5" l="1"/>
  <c r="AG6" i="5"/>
  <c r="Y7" i="5"/>
  <c r="Y6" i="5"/>
  <c r="R7" i="5"/>
  <c r="R6" i="5"/>
  <c r="J7" i="5"/>
  <c r="E4" i="52" s="1"/>
  <c r="J6" i="5"/>
  <c r="D7" i="5"/>
  <c r="D6" i="5"/>
  <c r="B12" i="51" l="1"/>
  <c r="C12" i="52"/>
  <c r="L4" i="52"/>
  <c r="L5" i="52"/>
  <c r="D4" i="51"/>
  <c r="G4" i="45"/>
  <c r="U5" i="45" s="1"/>
  <c r="G4" i="46"/>
  <c r="B12" i="26"/>
  <c r="G4" i="39"/>
  <c r="U5" i="39" s="1"/>
  <c r="G4" i="40"/>
  <c r="G4" i="32"/>
  <c r="U5" i="32" s="1"/>
  <c r="G4" i="38"/>
  <c r="D4" i="26"/>
  <c r="O4" i="26" s="1"/>
  <c r="D4" i="24"/>
  <c r="J4" i="24" s="1"/>
  <c r="B11" i="14"/>
  <c r="B12" i="24"/>
  <c r="G4" i="22"/>
  <c r="L4" i="22" s="1"/>
  <c r="G4" i="23"/>
  <c r="G4" i="20"/>
  <c r="Q4" i="20" s="1"/>
  <c r="G4" i="21"/>
  <c r="G4" i="18"/>
  <c r="U4" i="18" s="1"/>
  <c r="G4" i="19"/>
  <c r="D4" i="14"/>
  <c r="K4" i="14" s="1"/>
  <c r="G4" i="17"/>
  <c r="M5" i="51" l="1"/>
  <c r="M4" i="51"/>
  <c r="U4" i="45"/>
  <c r="K5" i="46"/>
  <c r="K4" i="46"/>
  <c r="U4" i="39"/>
  <c r="U5" i="40"/>
  <c r="U4" i="40"/>
  <c r="U4" i="32"/>
  <c r="U5" i="38"/>
  <c r="U4" i="38"/>
  <c r="O5" i="26"/>
  <c r="J5" i="24"/>
  <c r="K5" i="14"/>
  <c r="L5" i="22"/>
  <c r="L4" i="23"/>
  <c r="L5" i="23"/>
  <c r="Q5" i="20"/>
  <c r="Q5" i="21"/>
  <c r="Q4" i="21"/>
  <c r="U5" i="18"/>
  <c r="U5" i="19"/>
  <c r="U4" i="19"/>
  <c r="AB4" i="17"/>
  <c r="AB5" i="17"/>
  <c r="E192" i="45"/>
  <c r="E191" i="46"/>
  <c r="E190" i="46"/>
  <c r="E189" i="46"/>
  <c r="G191" i="46" l="1"/>
  <c r="F191" i="46"/>
  <c r="H191" i="46"/>
  <c r="C191" i="46"/>
  <c r="D191" i="46"/>
  <c r="B191" i="46"/>
  <c r="H190" i="46"/>
  <c r="F190" i="46"/>
  <c r="G190" i="46"/>
  <c r="D190" i="46"/>
  <c r="B190" i="46"/>
  <c r="C190" i="46"/>
  <c r="H189" i="46"/>
  <c r="G189" i="46"/>
  <c r="F189" i="46"/>
  <c r="D189" i="46"/>
  <c r="C189" i="46"/>
  <c r="B189" i="46"/>
  <c r="I192" i="45"/>
  <c r="R192" i="45"/>
  <c r="J192" i="45"/>
  <c r="Q192" i="45"/>
  <c r="H192" i="45"/>
  <c r="P192" i="45"/>
  <c r="G192" i="45"/>
  <c r="O192" i="45"/>
  <c r="F192" i="45"/>
  <c r="N192" i="45"/>
  <c r="M192" i="45"/>
  <c r="D192" i="45"/>
  <c r="L192" i="45"/>
  <c r="C192" i="45"/>
  <c r="K192" i="45"/>
  <c r="B192" i="45"/>
  <c r="F21" i="9"/>
  <c r="G21" i="9"/>
  <c r="I21" i="9"/>
  <c r="J21" i="9"/>
  <c r="L21" i="9"/>
  <c r="M21" i="9"/>
  <c r="O21" i="9"/>
  <c r="P21" i="9"/>
  <c r="R21" i="9"/>
  <c r="S21" i="9"/>
  <c r="U21" i="9"/>
  <c r="V21" i="9"/>
  <c r="F22" i="9"/>
  <c r="G22" i="9"/>
  <c r="I22" i="9"/>
  <c r="J22" i="9"/>
  <c r="L22" i="9"/>
  <c r="M22" i="9"/>
  <c r="O22" i="9"/>
  <c r="P22" i="9"/>
  <c r="R22" i="9"/>
  <c r="S22" i="9"/>
  <c r="U22" i="9"/>
  <c r="V22" i="9"/>
  <c r="F23" i="9"/>
  <c r="G23" i="9"/>
  <c r="I23" i="9"/>
  <c r="J23" i="9"/>
  <c r="L23" i="9"/>
  <c r="M23" i="9"/>
  <c r="O23" i="9"/>
  <c r="P23" i="9"/>
  <c r="R23" i="9"/>
  <c r="S23" i="9"/>
  <c r="U23" i="9"/>
  <c r="V23" i="9"/>
  <c r="F24" i="9"/>
  <c r="G24" i="9"/>
  <c r="I24" i="9"/>
  <c r="J24" i="9"/>
  <c r="L24" i="9"/>
  <c r="M24" i="9"/>
  <c r="O24" i="9"/>
  <c r="P24" i="9"/>
  <c r="R24" i="9"/>
  <c r="S24" i="9"/>
  <c r="U24" i="9"/>
  <c r="V24" i="9"/>
  <c r="F25" i="9"/>
  <c r="G25" i="9"/>
  <c r="I25" i="9"/>
  <c r="J25" i="9"/>
  <c r="L25" i="9"/>
  <c r="M25" i="9"/>
  <c r="O25" i="9"/>
  <c r="P25" i="9"/>
  <c r="R25" i="9"/>
  <c r="S25" i="9"/>
  <c r="U25" i="9"/>
  <c r="V25" i="9"/>
  <c r="F26" i="9"/>
  <c r="G26" i="9"/>
  <c r="I26" i="9"/>
  <c r="J26" i="9"/>
  <c r="L26" i="9"/>
  <c r="M26" i="9"/>
  <c r="O26" i="9"/>
  <c r="P26" i="9"/>
  <c r="R26" i="9"/>
  <c r="S26" i="9"/>
  <c r="U26" i="9"/>
  <c r="V26" i="9"/>
  <c r="F27" i="9"/>
  <c r="G27" i="9"/>
  <c r="I27" i="9"/>
  <c r="J27" i="9"/>
  <c r="L27" i="9"/>
  <c r="M27" i="9"/>
  <c r="O27" i="9"/>
  <c r="P27" i="9"/>
  <c r="R27" i="9"/>
  <c r="S27" i="9"/>
  <c r="U27" i="9"/>
  <c r="V27" i="9"/>
  <c r="F28" i="9"/>
  <c r="G28" i="9"/>
  <c r="I28" i="9"/>
  <c r="J28" i="9"/>
  <c r="L28" i="9"/>
  <c r="M28" i="9"/>
  <c r="O28" i="9"/>
  <c r="P28" i="9"/>
  <c r="R28" i="9"/>
  <c r="S28" i="9"/>
  <c r="U28" i="9"/>
  <c r="V28" i="9"/>
  <c r="F29" i="9"/>
  <c r="G29" i="9"/>
  <c r="I29" i="9"/>
  <c r="J29" i="9"/>
  <c r="L29" i="9"/>
  <c r="M29" i="9"/>
  <c r="O29" i="9"/>
  <c r="P29" i="9"/>
  <c r="R29" i="9"/>
  <c r="S29" i="9"/>
  <c r="U29" i="9"/>
  <c r="V29" i="9"/>
  <c r="F30" i="9"/>
  <c r="G30" i="9"/>
  <c r="I30" i="9"/>
  <c r="J30" i="9"/>
  <c r="L30" i="9"/>
  <c r="M30" i="9"/>
  <c r="O30" i="9"/>
  <c r="P30" i="9"/>
  <c r="R30" i="9"/>
  <c r="S30" i="9"/>
  <c r="U30" i="9"/>
  <c r="V30" i="9"/>
  <c r="F31" i="9"/>
  <c r="G31" i="9"/>
  <c r="I31" i="9"/>
  <c r="J31" i="9"/>
  <c r="L31" i="9"/>
  <c r="M31" i="9"/>
  <c r="O31" i="9"/>
  <c r="P31" i="9"/>
  <c r="R31" i="9"/>
  <c r="S31" i="9"/>
  <c r="U31" i="9"/>
  <c r="V31" i="9"/>
  <c r="F32" i="9"/>
  <c r="G32" i="9"/>
  <c r="I32" i="9"/>
  <c r="J32" i="9"/>
  <c r="L32" i="9"/>
  <c r="M32" i="9"/>
  <c r="O32" i="9"/>
  <c r="P32" i="9"/>
  <c r="R32" i="9"/>
  <c r="S32" i="9"/>
  <c r="U32" i="9"/>
  <c r="V32" i="9"/>
  <c r="F33" i="9"/>
  <c r="G33" i="9"/>
  <c r="I33" i="9"/>
  <c r="J33" i="9"/>
  <c r="L33" i="9"/>
  <c r="M33" i="9"/>
  <c r="O33" i="9"/>
  <c r="P33" i="9"/>
  <c r="R33" i="9"/>
  <c r="S33" i="9"/>
  <c r="U33" i="9"/>
  <c r="V33" i="9"/>
  <c r="G20" i="9"/>
  <c r="I20" i="9"/>
  <c r="J20" i="9"/>
  <c r="L20" i="9"/>
  <c r="M20" i="9"/>
  <c r="O20" i="9"/>
  <c r="P20" i="9"/>
  <c r="R20" i="9"/>
  <c r="S20" i="9"/>
  <c r="U20" i="9"/>
  <c r="V20" i="9"/>
  <c r="F20" i="9"/>
  <c r="F12" i="9"/>
  <c r="G12" i="9"/>
  <c r="I12" i="9"/>
  <c r="J12" i="9"/>
  <c r="L12" i="9"/>
  <c r="M12" i="9"/>
  <c r="O12" i="9"/>
  <c r="P12" i="9"/>
  <c r="R12" i="9"/>
  <c r="S12" i="9"/>
  <c r="U12" i="9"/>
  <c r="V12" i="9"/>
  <c r="F13" i="9"/>
  <c r="G13" i="9"/>
  <c r="I13" i="9"/>
  <c r="J13" i="9"/>
  <c r="L13" i="9"/>
  <c r="M13" i="9"/>
  <c r="O13" i="9"/>
  <c r="P13" i="9"/>
  <c r="R13" i="9"/>
  <c r="S13" i="9"/>
  <c r="U13" i="9"/>
  <c r="V13" i="9"/>
  <c r="F14" i="9"/>
  <c r="G14" i="9"/>
  <c r="I14" i="9"/>
  <c r="J14" i="9"/>
  <c r="L14" i="9"/>
  <c r="M14" i="9"/>
  <c r="O14" i="9"/>
  <c r="P14" i="9"/>
  <c r="R14" i="9"/>
  <c r="S14" i="9"/>
  <c r="U14" i="9"/>
  <c r="V14" i="9"/>
  <c r="F15" i="9"/>
  <c r="G15" i="9"/>
  <c r="I15" i="9"/>
  <c r="J15" i="9"/>
  <c r="L15" i="9"/>
  <c r="M15" i="9"/>
  <c r="O15" i="9"/>
  <c r="P15" i="9"/>
  <c r="R15" i="9"/>
  <c r="S15" i="9"/>
  <c r="U15" i="9"/>
  <c r="V15" i="9"/>
  <c r="F16" i="9"/>
  <c r="G16" i="9"/>
  <c r="I16" i="9"/>
  <c r="J16" i="9"/>
  <c r="L16" i="9"/>
  <c r="M16" i="9"/>
  <c r="O16" i="9"/>
  <c r="P16" i="9"/>
  <c r="R16" i="9"/>
  <c r="S16" i="9"/>
  <c r="U16" i="9"/>
  <c r="V16" i="9"/>
  <c r="F17" i="9"/>
  <c r="G17" i="9"/>
  <c r="I17" i="9"/>
  <c r="J17" i="9"/>
  <c r="L17" i="9"/>
  <c r="M17" i="9"/>
  <c r="O17" i="9"/>
  <c r="P17" i="9"/>
  <c r="R17" i="9"/>
  <c r="S17" i="9"/>
  <c r="U17" i="9"/>
  <c r="V17" i="9"/>
  <c r="F18" i="9"/>
  <c r="G18" i="9"/>
  <c r="I18" i="9"/>
  <c r="J18" i="9"/>
  <c r="L18" i="9"/>
  <c r="M18" i="9"/>
  <c r="O18" i="9"/>
  <c r="P18" i="9"/>
  <c r="R18" i="9"/>
  <c r="S18" i="9"/>
  <c r="U18" i="9"/>
  <c r="V18" i="9"/>
  <c r="F19" i="9"/>
  <c r="G19" i="9"/>
  <c r="I19" i="9"/>
  <c r="J19" i="9"/>
  <c r="L19" i="9"/>
  <c r="M19" i="9"/>
  <c r="O19" i="9"/>
  <c r="P19" i="9"/>
  <c r="R19" i="9"/>
  <c r="S19" i="9"/>
  <c r="U19" i="9"/>
  <c r="V19" i="9"/>
  <c r="G11" i="9"/>
  <c r="I11" i="9"/>
  <c r="J11" i="9"/>
  <c r="L11" i="9"/>
  <c r="M11" i="9"/>
  <c r="O11" i="9"/>
  <c r="P11" i="9"/>
  <c r="R11" i="9"/>
  <c r="S11" i="9"/>
  <c r="U11" i="9"/>
  <c r="V11" i="9"/>
  <c r="F11" i="9"/>
  <c r="G5" i="9"/>
  <c r="I5" i="9"/>
  <c r="J5" i="9"/>
  <c r="L5" i="9"/>
  <c r="M5" i="9"/>
  <c r="O5" i="9"/>
  <c r="P5" i="9"/>
  <c r="R5" i="9"/>
  <c r="S5" i="9"/>
  <c r="U5" i="9"/>
  <c r="V5" i="9"/>
  <c r="F5" i="9"/>
  <c r="F6" i="9"/>
  <c r="G6" i="9"/>
  <c r="I6" i="9"/>
  <c r="J6" i="9"/>
  <c r="L6" i="9"/>
  <c r="M6" i="9"/>
  <c r="O6" i="9"/>
  <c r="P6" i="9"/>
  <c r="R6" i="9"/>
  <c r="S6" i="9"/>
  <c r="U6" i="9"/>
  <c r="V6" i="9"/>
  <c r="F7" i="9"/>
  <c r="G7" i="9"/>
  <c r="I7" i="9"/>
  <c r="J7" i="9"/>
  <c r="L7" i="9"/>
  <c r="M7" i="9"/>
  <c r="O7" i="9"/>
  <c r="P7" i="9"/>
  <c r="R7" i="9"/>
  <c r="S7" i="9"/>
  <c r="U7" i="9"/>
  <c r="V7" i="9"/>
  <c r="F8" i="9"/>
  <c r="G8" i="9"/>
  <c r="I8" i="9"/>
  <c r="J8" i="9"/>
  <c r="L8" i="9"/>
  <c r="M8" i="9"/>
  <c r="O8" i="9"/>
  <c r="P8" i="9"/>
  <c r="R8" i="9"/>
  <c r="S8" i="9"/>
  <c r="U8" i="9"/>
  <c r="V8" i="9"/>
  <c r="F9" i="9"/>
  <c r="G9" i="9"/>
  <c r="I9" i="9"/>
  <c r="J9" i="9"/>
  <c r="L9" i="9"/>
  <c r="M9" i="9"/>
  <c r="O9" i="9"/>
  <c r="P9" i="9"/>
  <c r="R9" i="9"/>
  <c r="S9" i="9"/>
  <c r="U9" i="9"/>
  <c r="V9" i="9"/>
  <c r="F10" i="9"/>
  <c r="G10" i="9"/>
  <c r="I10" i="9"/>
  <c r="J10" i="9"/>
  <c r="L10" i="9"/>
  <c r="M10" i="9"/>
  <c r="O10" i="9"/>
  <c r="P10" i="9"/>
  <c r="R10" i="9"/>
  <c r="S10" i="9"/>
  <c r="U10" i="9"/>
  <c r="V10" i="9"/>
  <c r="W35" i="9"/>
  <c r="W36" i="9"/>
  <c r="W37" i="9"/>
  <c r="W38" i="9"/>
  <c r="W39" i="9"/>
  <c r="W40" i="9"/>
  <c r="W41" i="9"/>
  <c r="W42" i="9"/>
  <c r="W43" i="9"/>
  <c r="W44" i="9"/>
  <c r="W45" i="9"/>
  <c r="W46" i="9"/>
  <c r="W47" i="9"/>
  <c r="W48" i="9"/>
  <c r="W49" i="9"/>
  <c r="W50" i="9"/>
  <c r="W51" i="9"/>
  <c r="W52" i="9"/>
  <c r="W53" i="9"/>
  <c r="W54" i="9"/>
  <c r="W55" i="9"/>
  <c r="W56" i="9"/>
  <c r="W57" i="9"/>
  <c r="W58" i="9"/>
  <c r="W59" i="9"/>
  <c r="W60" i="9"/>
  <c r="W61" i="9"/>
  <c r="W62" i="9"/>
  <c r="W63" i="9"/>
  <c r="W64" i="9"/>
  <c r="W65" i="9"/>
  <c r="W66" i="9"/>
  <c r="W67" i="9"/>
  <c r="W68" i="9"/>
  <c r="W69" i="9"/>
  <c r="W70" i="9"/>
  <c r="W71" i="9"/>
  <c r="W72" i="9"/>
  <c r="W73" i="9"/>
  <c r="W74" i="9"/>
  <c r="W75" i="9"/>
  <c r="W76" i="9"/>
  <c r="W77" i="9"/>
  <c r="W78" i="9"/>
  <c r="W79" i="9"/>
  <c r="W80" i="9"/>
  <c r="W81" i="9"/>
  <c r="W82" i="9"/>
  <c r="W83" i="9"/>
  <c r="W84" i="9"/>
  <c r="W85" i="9"/>
  <c r="W86" i="9"/>
  <c r="W87" i="9"/>
  <c r="W88" i="9"/>
  <c r="W89" i="9"/>
  <c r="W90" i="9"/>
  <c r="W91" i="9"/>
  <c r="W92" i="9"/>
  <c r="W93" i="9"/>
  <c r="W94" i="9"/>
  <c r="W95" i="9"/>
  <c r="W96" i="9"/>
  <c r="W97" i="9"/>
  <c r="W98" i="9"/>
  <c r="W99" i="9"/>
  <c r="W100" i="9"/>
  <c r="W101" i="9"/>
  <c r="W102" i="9"/>
  <c r="W103" i="9"/>
  <c r="W104" i="9"/>
  <c r="W105" i="9"/>
  <c r="W106" i="9"/>
  <c r="W107" i="9"/>
  <c r="W108" i="9"/>
  <c r="W109" i="9"/>
  <c r="W110" i="9"/>
  <c r="W111" i="9"/>
  <c r="W112" i="9"/>
  <c r="W113" i="9"/>
  <c r="W114" i="9"/>
  <c r="W115" i="9"/>
  <c r="W116" i="9"/>
  <c r="W117" i="9"/>
  <c r="W118" i="9"/>
  <c r="W119" i="9"/>
  <c r="W120" i="9"/>
  <c r="W121" i="9"/>
  <c r="W122" i="9"/>
  <c r="W123" i="9"/>
  <c r="W124" i="9"/>
  <c r="W125" i="9"/>
  <c r="W126" i="9"/>
  <c r="W127" i="9"/>
  <c r="W128" i="9"/>
  <c r="W129" i="9"/>
  <c r="W130" i="9"/>
  <c r="W131" i="9"/>
  <c r="W132" i="9"/>
  <c r="W133" i="9"/>
  <c r="W134" i="9"/>
  <c r="W135" i="9"/>
  <c r="W136" i="9"/>
  <c r="W137" i="9"/>
  <c r="W138" i="9"/>
  <c r="W139" i="9"/>
  <c r="W140" i="9"/>
  <c r="W141" i="9"/>
  <c r="W142" i="9"/>
  <c r="W143" i="9"/>
  <c r="W144" i="9"/>
  <c r="W145" i="9"/>
  <c r="W146" i="9"/>
  <c r="W147" i="9"/>
  <c r="W148" i="9"/>
  <c r="W149" i="9"/>
  <c r="W150" i="9"/>
  <c r="W151" i="9"/>
  <c r="W152" i="9"/>
  <c r="W153" i="9"/>
  <c r="W154" i="9"/>
  <c r="W155" i="9"/>
  <c r="W156" i="9"/>
  <c r="W157" i="9"/>
  <c r="W158" i="9"/>
  <c r="W159" i="9"/>
  <c r="W160" i="9"/>
  <c r="W161" i="9"/>
  <c r="W162" i="9"/>
  <c r="W163" i="9"/>
  <c r="W164" i="9"/>
  <c r="W165" i="9"/>
  <c r="W166" i="9"/>
  <c r="W167" i="9"/>
  <c r="W168" i="9"/>
  <c r="W169" i="9"/>
  <c r="W170" i="9"/>
  <c r="W171" i="9"/>
  <c r="W172" i="9"/>
  <c r="W173" i="9"/>
  <c r="W174" i="9"/>
  <c r="W175" i="9"/>
  <c r="W176" i="9"/>
  <c r="W177" i="9"/>
  <c r="W178" i="9"/>
  <c r="W179" i="9"/>
  <c r="W180" i="9"/>
  <c r="W181" i="9"/>
  <c r="W182" i="9"/>
  <c r="W183" i="9"/>
  <c r="W34" i="9"/>
  <c r="T35" i="9"/>
  <c r="T36" i="9"/>
  <c r="T37" i="9"/>
  <c r="T38" i="9"/>
  <c r="T39" i="9"/>
  <c r="T40" i="9"/>
  <c r="T41" i="9"/>
  <c r="T42" i="9"/>
  <c r="T43" i="9"/>
  <c r="T44" i="9"/>
  <c r="T45" i="9"/>
  <c r="T46" i="9"/>
  <c r="T47" i="9"/>
  <c r="T48" i="9"/>
  <c r="T49" i="9"/>
  <c r="T50" i="9"/>
  <c r="T51" i="9"/>
  <c r="T52" i="9"/>
  <c r="T53" i="9"/>
  <c r="T54" i="9"/>
  <c r="T55" i="9"/>
  <c r="T56" i="9"/>
  <c r="T57" i="9"/>
  <c r="T58" i="9"/>
  <c r="T59" i="9"/>
  <c r="T60" i="9"/>
  <c r="T61" i="9"/>
  <c r="T62" i="9"/>
  <c r="T63" i="9"/>
  <c r="T64" i="9"/>
  <c r="T65" i="9"/>
  <c r="T66" i="9"/>
  <c r="T67" i="9"/>
  <c r="T68" i="9"/>
  <c r="T69" i="9"/>
  <c r="T70" i="9"/>
  <c r="T71" i="9"/>
  <c r="T72" i="9"/>
  <c r="T73" i="9"/>
  <c r="T74" i="9"/>
  <c r="T75" i="9"/>
  <c r="T76" i="9"/>
  <c r="T77" i="9"/>
  <c r="T78" i="9"/>
  <c r="T79" i="9"/>
  <c r="T80" i="9"/>
  <c r="T81" i="9"/>
  <c r="T82" i="9"/>
  <c r="T83" i="9"/>
  <c r="T84" i="9"/>
  <c r="T85" i="9"/>
  <c r="T86" i="9"/>
  <c r="T87" i="9"/>
  <c r="T88" i="9"/>
  <c r="T89" i="9"/>
  <c r="T90" i="9"/>
  <c r="T91" i="9"/>
  <c r="T92" i="9"/>
  <c r="T93" i="9"/>
  <c r="T94" i="9"/>
  <c r="T95" i="9"/>
  <c r="T96" i="9"/>
  <c r="T97" i="9"/>
  <c r="T98" i="9"/>
  <c r="T99" i="9"/>
  <c r="T100" i="9"/>
  <c r="T101" i="9"/>
  <c r="T102" i="9"/>
  <c r="T103" i="9"/>
  <c r="T104" i="9"/>
  <c r="T105" i="9"/>
  <c r="T106" i="9"/>
  <c r="T107" i="9"/>
  <c r="T108" i="9"/>
  <c r="T109" i="9"/>
  <c r="T110" i="9"/>
  <c r="T111" i="9"/>
  <c r="T112" i="9"/>
  <c r="T113" i="9"/>
  <c r="T114" i="9"/>
  <c r="T115" i="9"/>
  <c r="T116" i="9"/>
  <c r="T117" i="9"/>
  <c r="T118" i="9"/>
  <c r="T119" i="9"/>
  <c r="T120" i="9"/>
  <c r="T121" i="9"/>
  <c r="T122" i="9"/>
  <c r="T123" i="9"/>
  <c r="T124" i="9"/>
  <c r="T125" i="9"/>
  <c r="T126" i="9"/>
  <c r="T127" i="9"/>
  <c r="T128" i="9"/>
  <c r="T129" i="9"/>
  <c r="T130" i="9"/>
  <c r="T131" i="9"/>
  <c r="T132" i="9"/>
  <c r="T133" i="9"/>
  <c r="T134" i="9"/>
  <c r="T135" i="9"/>
  <c r="T136" i="9"/>
  <c r="T137" i="9"/>
  <c r="T138" i="9"/>
  <c r="T139" i="9"/>
  <c r="T140" i="9"/>
  <c r="T141" i="9"/>
  <c r="T142" i="9"/>
  <c r="T143" i="9"/>
  <c r="T144" i="9"/>
  <c r="T145" i="9"/>
  <c r="T146" i="9"/>
  <c r="T147" i="9"/>
  <c r="T148" i="9"/>
  <c r="T149" i="9"/>
  <c r="T150" i="9"/>
  <c r="T151" i="9"/>
  <c r="T152" i="9"/>
  <c r="T153" i="9"/>
  <c r="T154" i="9"/>
  <c r="T155" i="9"/>
  <c r="T156" i="9"/>
  <c r="T157" i="9"/>
  <c r="T158" i="9"/>
  <c r="T159" i="9"/>
  <c r="T160" i="9"/>
  <c r="T161" i="9"/>
  <c r="T162" i="9"/>
  <c r="T163" i="9"/>
  <c r="T164" i="9"/>
  <c r="T165" i="9"/>
  <c r="T166" i="9"/>
  <c r="T167" i="9"/>
  <c r="T168" i="9"/>
  <c r="T169" i="9"/>
  <c r="T170" i="9"/>
  <c r="T171" i="9"/>
  <c r="T172" i="9"/>
  <c r="T173" i="9"/>
  <c r="T174" i="9"/>
  <c r="T175" i="9"/>
  <c r="T176" i="9"/>
  <c r="T177" i="9"/>
  <c r="T178" i="9"/>
  <c r="T179" i="9"/>
  <c r="T180" i="9"/>
  <c r="T181" i="9"/>
  <c r="T182" i="9"/>
  <c r="T183" i="9"/>
  <c r="T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34" i="9"/>
  <c r="T5" i="9" l="1"/>
  <c r="N10" i="9"/>
  <c r="N8" i="9"/>
  <c r="N6" i="9"/>
  <c r="N18" i="9"/>
  <c r="N16" i="9"/>
  <c r="N14" i="9"/>
  <c r="N12" i="9"/>
  <c r="N33" i="9"/>
  <c r="N31" i="9"/>
  <c r="N29" i="9"/>
  <c r="N27" i="9"/>
  <c r="N25" i="9"/>
  <c r="T11" i="9"/>
  <c r="K5" i="9"/>
  <c r="K20" i="9"/>
  <c r="W22" i="9"/>
  <c r="N11" i="9"/>
  <c r="T20" i="9"/>
  <c r="W21" i="9"/>
  <c r="N9" i="9"/>
  <c r="N7" i="9"/>
  <c r="N19" i="9"/>
  <c r="N17" i="9"/>
  <c r="N15" i="9"/>
  <c r="N13" i="9"/>
  <c r="N32" i="9"/>
  <c r="N30" i="9"/>
  <c r="N28" i="9"/>
  <c r="N26" i="9"/>
  <c r="N5" i="9"/>
  <c r="N20" i="9"/>
  <c r="T10" i="9"/>
  <c r="T9" i="9"/>
  <c r="T8" i="9"/>
  <c r="T6" i="9"/>
  <c r="T18" i="9"/>
  <c r="T17" i="9"/>
  <c r="T16" i="9"/>
  <c r="T14" i="9"/>
  <c r="T13" i="9"/>
  <c r="T12" i="9"/>
  <c r="T33" i="9"/>
  <c r="T32" i="9"/>
  <c r="T30" i="9"/>
  <c r="T29" i="9"/>
  <c r="T28" i="9"/>
  <c r="T26" i="9"/>
  <c r="T25" i="9"/>
  <c r="T22" i="9"/>
  <c r="T21" i="9"/>
  <c r="Q22" i="9"/>
  <c r="T7" i="9"/>
  <c r="T19" i="9"/>
  <c r="T15" i="9"/>
  <c r="T31" i="9"/>
  <c r="T27" i="9"/>
  <c r="T24" i="9"/>
  <c r="T23" i="9"/>
  <c r="Q23" i="9"/>
  <c r="H10" i="9"/>
  <c r="H9" i="9"/>
  <c r="H8" i="9"/>
  <c r="H7" i="9"/>
  <c r="H6" i="9"/>
  <c r="H19" i="9"/>
  <c r="H18" i="9"/>
  <c r="H17" i="9"/>
  <c r="H16" i="9"/>
  <c r="H15" i="9"/>
  <c r="H14" i="9"/>
  <c r="H13" i="9"/>
  <c r="H12" i="9"/>
  <c r="H33" i="9"/>
  <c r="H32" i="9"/>
  <c r="H31" i="9"/>
  <c r="H30" i="9"/>
  <c r="H29" i="9"/>
  <c r="H28" i="9"/>
  <c r="H27" i="9"/>
  <c r="H26" i="9"/>
  <c r="H25" i="9"/>
  <c r="H24" i="9"/>
  <c r="H23" i="9"/>
  <c r="H22" i="9"/>
  <c r="H21" i="9"/>
  <c r="K27" i="9"/>
  <c r="K26" i="9"/>
  <c r="K15" i="9"/>
  <c r="K11" i="9"/>
  <c r="N24" i="9"/>
  <c r="N23" i="9"/>
  <c r="N22" i="9"/>
  <c r="N21" i="9"/>
  <c r="W9" i="9"/>
  <c r="W7" i="9"/>
  <c r="W18" i="9"/>
  <c r="W16" i="9"/>
  <c r="W14" i="9"/>
  <c r="W12" i="9"/>
  <c r="W33" i="9"/>
  <c r="W31" i="9"/>
  <c r="W29" i="9"/>
  <c r="W27" i="9"/>
  <c r="W26" i="9"/>
  <c r="W25" i="9"/>
  <c r="W24" i="9"/>
  <c r="W23" i="9"/>
  <c r="W10" i="9"/>
  <c r="W8" i="9"/>
  <c r="W6" i="9"/>
  <c r="W19" i="9"/>
  <c r="W17" i="9"/>
  <c r="W15" i="9"/>
  <c r="W13" i="9"/>
  <c r="W32" i="9"/>
  <c r="W30" i="9"/>
  <c r="W28" i="9"/>
  <c r="W5" i="9"/>
  <c r="W11" i="9"/>
  <c r="W20" i="9"/>
  <c r="Q9" i="9"/>
  <c r="Q6" i="9"/>
  <c r="Q19" i="9"/>
  <c r="Q16" i="9"/>
  <c r="Q13" i="9"/>
  <c r="Q33" i="9"/>
  <c r="Q30" i="9"/>
  <c r="Q27" i="9"/>
  <c r="Q5" i="9"/>
  <c r="Q10" i="9"/>
  <c r="Q7" i="9"/>
  <c r="Q17" i="9"/>
  <c r="Q14" i="9"/>
  <c r="Q31" i="9"/>
  <c r="Q28" i="9"/>
  <c r="Q25" i="9"/>
  <c r="Q24" i="9"/>
  <c r="Q21" i="9"/>
  <c r="Q8" i="9"/>
  <c r="Q18" i="9"/>
  <c r="Q15" i="9"/>
  <c r="Q12" i="9"/>
  <c r="Q32" i="9"/>
  <c r="Q29" i="9"/>
  <c r="Q26" i="9"/>
  <c r="Q11" i="9"/>
  <c r="Q20" i="9"/>
  <c r="K10" i="9"/>
  <c r="K9" i="9"/>
  <c r="K8" i="9"/>
  <c r="K7" i="9"/>
  <c r="K6" i="9"/>
  <c r="K19" i="9"/>
  <c r="K18" i="9"/>
  <c r="K17" i="9"/>
  <c r="K16" i="9"/>
  <c r="K14" i="9"/>
  <c r="K13" i="9"/>
  <c r="K12" i="9"/>
  <c r="K33" i="9"/>
  <c r="K32" i="9"/>
  <c r="K31" i="9"/>
  <c r="K30" i="9"/>
  <c r="K29" i="9"/>
  <c r="K28" i="9"/>
  <c r="K25" i="9"/>
  <c r="K24" i="9"/>
  <c r="K23" i="9"/>
  <c r="K22" i="9"/>
  <c r="K21" i="9"/>
  <c r="H5" i="9"/>
  <c r="H11" i="9"/>
  <c r="H20" i="9"/>
  <c r="N35" i="9"/>
  <c r="N36" i="9"/>
  <c r="N37" i="9"/>
  <c r="N38" i="9"/>
  <c r="N39" i="9"/>
  <c r="N40" i="9"/>
  <c r="N41" i="9"/>
  <c r="N42" i="9"/>
  <c r="N43" i="9"/>
  <c r="N44" i="9"/>
  <c r="N45" i="9"/>
  <c r="N46" i="9"/>
  <c r="N47" i="9"/>
  <c r="N48" i="9"/>
  <c r="N49" i="9"/>
  <c r="N50" i="9"/>
  <c r="N51" i="9"/>
  <c r="N52" i="9"/>
  <c r="N53" i="9"/>
  <c r="N54" i="9"/>
  <c r="N55" i="9"/>
  <c r="N56" i="9"/>
  <c r="N57" i="9"/>
  <c r="N58" i="9"/>
  <c r="N59" i="9"/>
  <c r="N60" i="9"/>
  <c r="N61" i="9"/>
  <c r="N62" i="9"/>
  <c r="N63" i="9"/>
  <c r="N64" i="9"/>
  <c r="N65" i="9"/>
  <c r="N66" i="9"/>
  <c r="N67" i="9"/>
  <c r="N68" i="9"/>
  <c r="N69" i="9"/>
  <c r="N70" i="9"/>
  <c r="N71" i="9"/>
  <c r="N72" i="9"/>
  <c r="N73" i="9"/>
  <c r="N74" i="9"/>
  <c r="N75" i="9"/>
  <c r="N76" i="9"/>
  <c r="N77" i="9"/>
  <c r="N78" i="9"/>
  <c r="N79" i="9"/>
  <c r="N80" i="9"/>
  <c r="N81" i="9"/>
  <c r="N82" i="9"/>
  <c r="N83" i="9"/>
  <c r="N84" i="9"/>
  <c r="N85" i="9"/>
  <c r="N86" i="9"/>
  <c r="N87" i="9"/>
  <c r="N88" i="9"/>
  <c r="N89" i="9"/>
  <c r="N90" i="9"/>
  <c r="N91" i="9"/>
  <c r="N92" i="9"/>
  <c r="N93" i="9"/>
  <c r="N94" i="9"/>
  <c r="N95" i="9"/>
  <c r="N96" i="9"/>
  <c r="N97" i="9"/>
  <c r="N98" i="9"/>
  <c r="N99" i="9"/>
  <c r="N100" i="9"/>
  <c r="N101" i="9"/>
  <c r="N102" i="9"/>
  <c r="N103" i="9"/>
  <c r="N104" i="9"/>
  <c r="N105" i="9"/>
  <c r="N106" i="9"/>
  <c r="N107" i="9"/>
  <c r="N108" i="9"/>
  <c r="N109" i="9"/>
  <c r="N110" i="9"/>
  <c r="N111" i="9"/>
  <c r="N112" i="9"/>
  <c r="N113" i="9"/>
  <c r="N114" i="9"/>
  <c r="N115" i="9"/>
  <c r="N116" i="9"/>
  <c r="N117" i="9"/>
  <c r="N118" i="9"/>
  <c r="N119" i="9"/>
  <c r="N120" i="9"/>
  <c r="N121" i="9"/>
  <c r="N122" i="9"/>
  <c r="N123" i="9"/>
  <c r="N124" i="9"/>
  <c r="N125" i="9"/>
  <c r="N126" i="9"/>
  <c r="N127" i="9"/>
  <c r="N128" i="9"/>
  <c r="N129" i="9"/>
  <c r="N130" i="9"/>
  <c r="N131" i="9"/>
  <c r="N132" i="9"/>
  <c r="N133" i="9"/>
  <c r="N134" i="9"/>
  <c r="N135" i="9"/>
  <c r="N136" i="9"/>
  <c r="N137" i="9"/>
  <c r="N138" i="9"/>
  <c r="N139" i="9"/>
  <c r="N140" i="9"/>
  <c r="N141" i="9"/>
  <c r="N142" i="9"/>
  <c r="N143" i="9"/>
  <c r="N144" i="9"/>
  <c r="N145" i="9"/>
  <c r="N146" i="9"/>
  <c r="N147" i="9"/>
  <c r="N148" i="9"/>
  <c r="N149" i="9"/>
  <c r="N150" i="9"/>
  <c r="N151" i="9"/>
  <c r="N152" i="9"/>
  <c r="N153" i="9"/>
  <c r="N154" i="9"/>
  <c r="N155" i="9"/>
  <c r="N156" i="9"/>
  <c r="N157" i="9"/>
  <c r="N158" i="9"/>
  <c r="N159" i="9"/>
  <c r="N160" i="9"/>
  <c r="N161" i="9"/>
  <c r="N162" i="9"/>
  <c r="N163" i="9"/>
  <c r="N164" i="9"/>
  <c r="N165" i="9"/>
  <c r="N166" i="9"/>
  <c r="N167" i="9"/>
  <c r="N168" i="9"/>
  <c r="N169" i="9"/>
  <c r="N170" i="9"/>
  <c r="N171" i="9"/>
  <c r="N172" i="9"/>
  <c r="N173" i="9"/>
  <c r="N174" i="9"/>
  <c r="N175" i="9"/>
  <c r="N176" i="9"/>
  <c r="N177" i="9"/>
  <c r="N178" i="9"/>
  <c r="N179" i="9"/>
  <c r="N180" i="9"/>
  <c r="N181" i="9"/>
  <c r="N182" i="9"/>
  <c r="N183" i="9"/>
  <c r="N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34" i="9"/>
  <c r="C170" i="52"/>
  <c r="B40" i="51"/>
  <c r="E148" i="46"/>
  <c r="E123" i="40"/>
  <c r="E38" i="39"/>
  <c r="E75" i="38"/>
  <c r="E80" i="45"/>
  <c r="C156" i="52"/>
  <c r="E71" i="40"/>
  <c r="E133" i="38"/>
  <c r="E137" i="40"/>
  <c r="E159" i="45"/>
  <c r="E156" i="45"/>
  <c r="C159" i="52"/>
  <c r="E44" i="46"/>
  <c r="E37" i="45"/>
  <c r="E172" i="39"/>
  <c r="E188" i="40"/>
  <c r="E110" i="46"/>
  <c r="B122" i="51"/>
  <c r="E189" i="39"/>
  <c r="E109" i="38"/>
  <c r="E91" i="46"/>
  <c r="E145" i="39"/>
  <c r="E20" i="45"/>
  <c r="E43" i="45"/>
  <c r="C74" i="52"/>
  <c r="E107" i="40"/>
  <c r="B67" i="51"/>
  <c r="E177" i="46"/>
  <c r="E150" i="40"/>
  <c r="E159" i="40"/>
  <c r="E85" i="45"/>
  <c r="E15" i="45"/>
  <c r="E159" i="39"/>
  <c r="C144" i="52"/>
  <c r="E34" i="46"/>
  <c r="E39" i="45"/>
  <c r="E19" i="38"/>
  <c r="E167" i="46"/>
  <c r="E78" i="46"/>
  <c r="B48" i="51"/>
  <c r="E58" i="39"/>
  <c r="E129" i="38"/>
  <c r="E25" i="45"/>
  <c r="E22" i="46"/>
  <c r="E25" i="46"/>
  <c r="E162" i="45"/>
  <c r="B147" i="51"/>
  <c r="E76" i="40"/>
  <c r="C111" i="52"/>
  <c r="E86" i="40"/>
  <c r="B129" i="51"/>
  <c r="E156" i="39"/>
  <c r="B97" i="51"/>
  <c r="E45" i="46"/>
  <c r="E166" i="38"/>
  <c r="E135" i="46"/>
  <c r="C133" i="52"/>
  <c r="C69" i="52"/>
  <c r="E55" i="40"/>
  <c r="E137" i="46"/>
  <c r="B175" i="51"/>
  <c r="C162" i="52"/>
  <c r="E127" i="38"/>
  <c r="E59" i="40"/>
  <c r="E129" i="45"/>
  <c r="E17" i="38"/>
  <c r="E134" i="39"/>
  <c r="E88" i="39"/>
  <c r="E31" i="38"/>
  <c r="E103" i="40"/>
  <c r="C50" i="52"/>
  <c r="E109" i="39"/>
  <c r="C139" i="52"/>
  <c r="B114" i="51"/>
  <c r="E191" i="38"/>
  <c r="E144" i="39"/>
  <c r="E48" i="46"/>
  <c r="E54" i="46"/>
  <c r="E27" i="46"/>
  <c r="E115" i="38"/>
  <c r="B123" i="51"/>
  <c r="E155" i="46"/>
  <c r="E192" i="38"/>
  <c r="B116" i="51"/>
  <c r="E181" i="38"/>
  <c r="E34" i="38"/>
  <c r="E71" i="45"/>
  <c r="E19" i="45"/>
  <c r="B107" i="51"/>
  <c r="E162" i="38"/>
  <c r="B41" i="51"/>
  <c r="E171" i="40"/>
  <c r="E178" i="46"/>
  <c r="C84" i="52"/>
  <c r="C63" i="52"/>
  <c r="B134" i="51"/>
  <c r="E15" i="38"/>
  <c r="E24" i="38"/>
  <c r="E184" i="39"/>
  <c r="C101" i="52"/>
  <c r="E113" i="46"/>
  <c r="B54" i="51"/>
  <c r="B59" i="51"/>
  <c r="E140" i="40"/>
  <c r="E179" i="40"/>
  <c r="E116" i="45"/>
  <c r="E16" i="46"/>
  <c r="E150" i="39"/>
  <c r="E74" i="38"/>
  <c r="E70" i="38"/>
  <c r="C143" i="52"/>
  <c r="E143" i="38"/>
  <c r="E55" i="39"/>
  <c r="E135" i="45"/>
  <c r="E84" i="45"/>
  <c r="E95" i="40"/>
  <c r="E99" i="38"/>
  <c r="E183" i="45"/>
  <c r="E139" i="38"/>
  <c r="E151" i="45"/>
  <c r="E173" i="39"/>
  <c r="E80" i="39"/>
  <c r="E93" i="38"/>
  <c r="C29" i="52"/>
  <c r="E14" i="45"/>
  <c r="E77" i="38"/>
  <c r="E99" i="39"/>
  <c r="E161" i="38"/>
  <c r="E174" i="39"/>
  <c r="C157" i="52"/>
  <c r="E162" i="46"/>
  <c r="B119" i="51"/>
  <c r="C80" i="52"/>
  <c r="E99" i="40"/>
  <c r="E107" i="38"/>
  <c r="E115" i="46"/>
  <c r="E23" i="40"/>
  <c r="E136" i="40"/>
  <c r="E28" i="38"/>
  <c r="E27" i="40"/>
  <c r="E189" i="40"/>
  <c r="C110" i="52"/>
  <c r="E183" i="40"/>
  <c r="B105" i="51"/>
  <c r="E60" i="39"/>
  <c r="E89" i="46"/>
  <c r="E74" i="46"/>
  <c r="B61" i="51"/>
  <c r="B146" i="51"/>
  <c r="E128" i="39"/>
  <c r="B152" i="51"/>
  <c r="C78" i="52"/>
  <c r="E37" i="40"/>
  <c r="E29" i="38"/>
  <c r="E105" i="39"/>
  <c r="E43" i="40"/>
  <c r="B102" i="51"/>
  <c r="E29" i="40"/>
  <c r="E64" i="40"/>
  <c r="E53" i="40"/>
  <c r="E61" i="45"/>
  <c r="E125" i="38"/>
  <c r="E130" i="40"/>
  <c r="E175" i="40"/>
  <c r="E144" i="40"/>
  <c r="B68" i="51"/>
  <c r="C60" i="52"/>
  <c r="E70" i="40"/>
  <c r="E166" i="39"/>
  <c r="E72" i="38"/>
  <c r="E55" i="45"/>
  <c r="E83" i="39"/>
  <c r="E112" i="46"/>
  <c r="E14" i="40"/>
  <c r="E30" i="40"/>
  <c r="E121" i="40"/>
  <c r="E76" i="46"/>
  <c r="E113" i="40"/>
  <c r="B36" i="51"/>
  <c r="C54" i="52"/>
  <c r="E188" i="45"/>
  <c r="E39" i="40"/>
  <c r="B164" i="51"/>
  <c r="E11" i="46"/>
  <c r="E60" i="46"/>
  <c r="C55" i="52"/>
  <c r="C130" i="52"/>
  <c r="B172" i="51"/>
  <c r="E96" i="39"/>
  <c r="B53" i="51"/>
  <c r="C128" i="52"/>
  <c r="E110" i="40"/>
  <c r="E47" i="39"/>
  <c r="C92" i="52"/>
  <c r="E128" i="38"/>
  <c r="B118" i="51"/>
  <c r="B91" i="51"/>
  <c r="E71" i="46"/>
  <c r="B117" i="51"/>
  <c r="E16" i="45"/>
  <c r="E130" i="39"/>
  <c r="E81" i="45"/>
  <c r="E102" i="38"/>
  <c r="E140" i="46"/>
  <c r="E121" i="46"/>
  <c r="E89" i="39"/>
  <c r="B96" i="51"/>
  <c r="E26" i="40"/>
  <c r="E180" i="38"/>
  <c r="E191" i="40"/>
  <c r="E73" i="38"/>
  <c r="E179" i="46"/>
  <c r="E130" i="38"/>
  <c r="E120" i="45"/>
  <c r="E103" i="46"/>
  <c r="E185" i="39"/>
  <c r="E32" i="46"/>
  <c r="C145" i="52"/>
  <c r="E52" i="46"/>
  <c r="C94" i="52"/>
  <c r="E59" i="45"/>
  <c r="E76" i="45"/>
  <c r="E161" i="46"/>
  <c r="C107" i="52"/>
  <c r="E113" i="45"/>
  <c r="E149" i="46"/>
  <c r="E21" i="39"/>
  <c r="E80" i="40"/>
  <c r="E183" i="46"/>
  <c r="E134" i="38"/>
  <c r="C167" i="52"/>
  <c r="E38" i="40"/>
  <c r="E184" i="40"/>
  <c r="B106" i="51"/>
  <c r="E88" i="45"/>
  <c r="E119" i="38"/>
  <c r="E150" i="38"/>
  <c r="B111" i="51"/>
  <c r="E182" i="38"/>
  <c r="B94" i="51"/>
  <c r="C91" i="52"/>
  <c r="E146" i="40"/>
  <c r="C125" i="52"/>
  <c r="C82" i="52"/>
  <c r="B69" i="51"/>
  <c r="E59" i="46"/>
  <c r="B30" i="51"/>
  <c r="E150" i="46"/>
  <c r="E73" i="45"/>
  <c r="E17" i="40"/>
  <c r="E98" i="45"/>
  <c r="E133" i="40"/>
  <c r="C113" i="52"/>
  <c r="E135" i="40"/>
  <c r="E158" i="39"/>
  <c r="B168" i="51"/>
  <c r="E153" i="46"/>
  <c r="C132" i="52"/>
  <c r="E177" i="39"/>
  <c r="E118" i="46"/>
  <c r="E171" i="46"/>
  <c r="E132" i="39"/>
  <c r="C40" i="52"/>
  <c r="E180" i="45"/>
  <c r="E107" i="45"/>
  <c r="C154" i="52"/>
  <c r="E61" i="39"/>
  <c r="E70" i="39"/>
  <c r="C85" i="52"/>
  <c r="E189" i="38"/>
  <c r="C26" i="52"/>
  <c r="E57" i="46"/>
  <c r="E111" i="39"/>
  <c r="E139" i="40"/>
  <c r="E23" i="45"/>
  <c r="E26" i="38"/>
  <c r="E86" i="46"/>
  <c r="C135" i="52"/>
  <c r="C138" i="52"/>
  <c r="C98" i="52"/>
  <c r="E30" i="46"/>
  <c r="E73" i="39"/>
  <c r="C112" i="52"/>
  <c r="E146" i="45"/>
  <c r="C103" i="52"/>
  <c r="C46" i="52"/>
  <c r="E48" i="38"/>
  <c r="E53" i="45"/>
  <c r="E165" i="39"/>
  <c r="E153" i="40"/>
  <c r="E93" i="45"/>
  <c r="E43" i="46"/>
  <c r="E104" i="46"/>
  <c r="C49" i="52"/>
  <c r="E74" i="40"/>
  <c r="C28" i="52"/>
  <c r="E18" i="45"/>
  <c r="E138" i="45"/>
  <c r="E38" i="45"/>
  <c r="E190" i="39"/>
  <c r="E88" i="46"/>
  <c r="E157" i="38"/>
  <c r="B113" i="51"/>
  <c r="E163" i="46"/>
  <c r="B174" i="51"/>
  <c r="E101" i="46"/>
  <c r="B127" i="51"/>
  <c r="C120" i="52"/>
  <c r="E144" i="46"/>
  <c r="E120" i="38"/>
  <c r="E24" i="40"/>
  <c r="C42" i="52"/>
  <c r="E154" i="45"/>
  <c r="E46" i="39"/>
  <c r="E141" i="46"/>
  <c r="C30" i="52"/>
  <c r="C158" i="52"/>
  <c r="C86" i="52"/>
  <c r="E178" i="40"/>
  <c r="E92" i="38"/>
  <c r="E110" i="39"/>
  <c r="E24" i="39"/>
  <c r="E170" i="46"/>
  <c r="E44" i="39"/>
  <c r="E146" i="38"/>
  <c r="E148" i="38"/>
  <c r="B65" i="51"/>
  <c r="E19" i="39"/>
  <c r="E56" i="38"/>
  <c r="E74" i="39"/>
  <c r="E60" i="38"/>
  <c r="C76" i="52"/>
  <c r="E117" i="40"/>
  <c r="E40" i="40"/>
  <c r="E165" i="46"/>
  <c r="E141" i="38"/>
  <c r="C102" i="52"/>
  <c r="E13" i="40"/>
  <c r="E126" i="40"/>
  <c r="E26" i="45"/>
  <c r="E110" i="45"/>
  <c r="E123" i="46"/>
  <c r="E122" i="40"/>
  <c r="E188" i="46"/>
  <c r="B52" i="51"/>
  <c r="E77" i="40"/>
  <c r="E172" i="38"/>
  <c r="C52" i="52"/>
  <c r="E49" i="45"/>
  <c r="E64" i="39"/>
  <c r="E86" i="39"/>
  <c r="E134" i="40"/>
  <c r="E153" i="39"/>
  <c r="E17" i="39"/>
  <c r="E170" i="39"/>
  <c r="B155" i="51"/>
  <c r="E91" i="38"/>
  <c r="C96" i="52"/>
  <c r="E31" i="46"/>
  <c r="E18" i="39"/>
  <c r="C93" i="52"/>
  <c r="B121" i="51"/>
  <c r="B82" i="51"/>
  <c r="E41" i="38"/>
  <c r="E178" i="45"/>
  <c r="E119" i="45"/>
  <c r="B26" i="51"/>
  <c r="E108" i="45"/>
  <c r="E186" i="39"/>
  <c r="E171" i="39"/>
  <c r="E47" i="38"/>
  <c r="E27" i="45"/>
  <c r="E107" i="39"/>
  <c r="E141" i="45"/>
  <c r="E108" i="46"/>
  <c r="E177" i="45"/>
  <c r="E12" i="45"/>
  <c r="B142" i="51"/>
  <c r="E176" i="45"/>
  <c r="E17" i="46"/>
  <c r="E136" i="39"/>
  <c r="B136" i="51"/>
  <c r="E56" i="39"/>
  <c r="B29" i="51"/>
  <c r="E98" i="38"/>
  <c r="E121" i="39"/>
  <c r="E93" i="39"/>
  <c r="E78" i="39"/>
  <c r="E103" i="38"/>
  <c r="E69" i="45"/>
  <c r="E64" i="46"/>
  <c r="E190" i="38"/>
  <c r="E125" i="40"/>
  <c r="E16" i="40"/>
  <c r="E119" i="40"/>
  <c r="B70" i="51"/>
  <c r="E143" i="45"/>
  <c r="E105" i="40"/>
  <c r="B125" i="51"/>
  <c r="E118" i="39"/>
  <c r="E158" i="46"/>
  <c r="E73" i="40"/>
  <c r="E54" i="45"/>
  <c r="E133" i="45"/>
  <c r="E182" i="46"/>
  <c r="E143" i="40"/>
  <c r="E36" i="38"/>
  <c r="E44" i="40"/>
  <c r="E102" i="45"/>
  <c r="E75" i="39"/>
  <c r="E190" i="40"/>
  <c r="E85" i="46"/>
  <c r="E156" i="46"/>
  <c r="E120" i="40"/>
  <c r="E62" i="40"/>
  <c r="E58" i="38"/>
  <c r="C41" i="52"/>
  <c r="E64" i="45"/>
  <c r="E50" i="45"/>
  <c r="E62" i="38"/>
  <c r="E45" i="45"/>
  <c r="E91" i="40"/>
  <c r="E174" i="45"/>
  <c r="E82" i="45"/>
  <c r="E191" i="39"/>
  <c r="E32" i="45"/>
  <c r="E143" i="39"/>
  <c r="E106" i="46"/>
  <c r="E22" i="40"/>
  <c r="E97" i="46"/>
  <c r="E65" i="38"/>
  <c r="E186" i="40"/>
  <c r="E35" i="39"/>
  <c r="E41" i="40"/>
  <c r="C104" i="52"/>
  <c r="E50" i="39"/>
  <c r="E53" i="46"/>
  <c r="E168" i="38"/>
  <c r="C64" i="52"/>
  <c r="E80" i="38"/>
  <c r="E160" i="40"/>
  <c r="C100" i="52"/>
  <c r="B137" i="51"/>
  <c r="E192" i="39"/>
  <c r="E12" i="46"/>
  <c r="E147" i="46"/>
  <c r="C37" i="52"/>
  <c r="E63" i="46"/>
  <c r="C171" i="52"/>
  <c r="E34" i="45"/>
  <c r="E166" i="40"/>
  <c r="E78" i="40"/>
  <c r="E28" i="40"/>
  <c r="E169" i="40"/>
  <c r="B149" i="51"/>
  <c r="E87" i="46"/>
  <c r="E154" i="40"/>
  <c r="B153" i="51"/>
  <c r="E151" i="40"/>
  <c r="E34" i="40"/>
  <c r="E26" i="46"/>
  <c r="E162" i="40"/>
  <c r="E153" i="38"/>
  <c r="E58" i="40"/>
  <c r="E44" i="38"/>
  <c r="C140" i="52"/>
  <c r="E117" i="45"/>
  <c r="E101" i="45"/>
  <c r="E177" i="40"/>
  <c r="E105" i="46"/>
  <c r="C87" i="52"/>
  <c r="C146" i="52"/>
  <c r="E56" i="45"/>
  <c r="E14" i="46"/>
  <c r="C66" i="52"/>
  <c r="E63" i="38"/>
  <c r="E79" i="40"/>
  <c r="E66" i="46"/>
  <c r="E134" i="46"/>
  <c r="E32" i="38"/>
  <c r="E106" i="40"/>
  <c r="E38" i="46"/>
  <c r="E180" i="39"/>
  <c r="E134" i="45"/>
  <c r="B89" i="51"/>
  <c r="E162" i="39"/>
  <c r="E136" i="45"/>
  <c r="E28" i="46"/>
  <c r="E51" i="45"/>
  <c r="B167" i="51"/>
  <c r="E20" i="38"/>
  <c r="E81" i="40"/>
  <c r="B42" i="51"/>
  <c r="B57" i="51"/>
  <c r="B163" i="51"/>
  <c r="E43" i="39"/>
  <c r="E146" i="39"/>
  <c r="E42" i="46"/>
  <c r="E116" i="46"/>
  <c r="E22" i="39"/>
  <c r="E69" i="39"/>
  <c r="E111" i="45"/>
  <c r="B131" i="51"/>
  <c r="C73" i="52"/>
  <c r="B83" i="51"/>
  <c r="E90" i="46"/>
  <c r="E165" i="40"/>
  <c r="E31" i="45"/>
  <c r="C148" i="52"/>
  <c r="C71" i="52"/>
  <c r="E118" i="40"/>
  <c r="E38" i="38"/>
  <c r="E41" i="45"/>
  <c r="E123" i="38"/>
  <c r="E128" i="46"/>
  <c r="E111" i="46"/>
  <c r="E123" i="39"/>
  <c r="E36" i="39"/>
  <c r="E130" i="45"/>
  <c r="C105" i="52"/>
  <c r="E186" i="38"/>
  <c r="E170" i="40"/>
  <c r="B148" i="51"/>
  <c r="C150" i="52"/>
  <c r="B100" i="51"/>
  <c r="E68" i="45"/>
  <c r="E132" i="38"/>
  <c r="E92" i="40"/>
  <c r="E92" i="39"/>
  <c r="C36" i="52"/>
  <c r="E16" i="39"/>
  <c r="E68" i="39"/>
  <c r="E174" i="46"/>
  <c r="C81" i="52"/>
  <c r="E127" i="40"/>
  <c r="B126" i="51"/>
  <c r="B95" i="51"/>
  <c r="E97" i="45"/>
  <c r="E116" i="39"/>
  <c r="C165" i="52"/>
  <c r="E60" i="45"/>
  <c r="B133" i="51"/>
  <c r="E34" i="39"/>
  <c r="E124" i="45"/>
  <c r="E45" i="38"/>
  <c r="E90" i="38"/>
  <c r="E106" i="45"/>
  <c r="E145" i="46"/>
  <c r="E25" i="40"/>
  <c r="E173" i="40"/>
  <c r="E140" i="39"/>
  <c r="B45" i="51"/>
  <c r="E79" i="45"/>
  <c r="E36" i="45"/>
  <c r="E148" i="40"/>
  <c r="E97" i="39"/>
  <c r="E142" i="45"/>
  <c r="E114" i="40"/>
  <c r="E98" i="40"/>
  <c r="E65" i="39"/>
  <c r="E61" i="46"/>
  <c r="E164" i="45"/>
  <c r="E68" i="38"/>
  <c r="C121" i="52"/>
  <c r="E151" i="38"/>
  <c r="E23" i="39"/>
  <c r="C57" i="52"/>
  <c r="E90" i="39"/>
  <c r="B58" i="51"/>
  <c r="E99" i="46"/>
  <c r="E24" i="45"/>
  <c r="E142" i="40"/>
  <c r="E59" i="38"/>
  <c r="E155" i="40"/>
  <c r="E114" i="45"/>
  <c r="E15" i="39"/>
  <c r="E121" i="38"/>
  <c r="E181" i="45"/>
  <c r="E172" i="45"/>
  <c r="B162" i="51"/>
  <c r="E167" i="39"/>
  <c r="E164" i="39"/>
  <c r="E85" i="40"/>
  <c r="E178" i="39"/>
  <c r="E130" i="46"/>
  <c r="B56" i="51"/>
  <c r="C34" i="52"/>
  <c r="E33" i="38"/>
  <c r="E169" i="45"/>
  <c r="E158" i="40"/>
  <c r="E127" i="45"/>
  <c r="B156" i="51"/>
  <c r="E144" i="38"/>
  <c r="E180" i="40"/>
  <c r="E181" i="40"/>
  <c r="E127" i="46"/>
  <c r="E18" i="38"/>
  <c r="C172" i="52"/>
  <c r="E155" i="45"/>
  <c r="C141" i="52"/>
  <c r="C123" i="52"/>
  <c r="E94" i="45"/>
  <c r="B73" i="51"/>
  <c r="E40" i="45"/>
  <c r="E46" i="38"/>
  <c r="E185" i="46"/>
  <c r="C88" i="52"/>
  <c r="E39" i="39"/>
  <c r="E72" i="39"/>
  <c r="E61" i="40"/>
  <c r="E174" i="40"/>
  <c r="E161" i="39"/>
  <c r="E121" i="45"/>
  <c r="E78" i="45"/>
  <c r="E88" i="38"/>
  <c r="E49" i="39"/>
  <c r="E184" i="46"/>
  <c r="E159" i="38"/>
  <c r="E41" i="39"/>
  <c r="B92" i="51"/>
  <c r="B170" i="51"/>
  <c r="E33" i="39"/>
  <c r="B173" i="51"/>
  <c r="E36" i="46"/>
  <c r="E115" i="39"/>
  <c r="C70" i="52"/>
  <c r="E87" i="39"/>
  <c r="E21" i="46"/>
  <c r="E126" i="45"/>
  <c r="B34" i="51"/>
  <c r="E22" i="45"/>
  <c r="C99" i="52"/>
  <c r="E109" i="45"/>
  <c r="E92" i="45"/>
  <c r="E49" i="38"/>
  <c r="B77" i="51"/>
  <c r="E117" i="46"/>
  <c r="E131" i="40"/>
  <c r="E55" i="38"/>
  <c r="E65" i="45"/>
  <c r="E27" i="38"/>
  <c r="E67" i="45"/>
  <c r="E184" i="38"/>
  <c r="E35" i="46"/>
  <c r="E122" i="45"/>
  <c r="E104" i="40"/>
  <c r="C35" i="52"/>
  <c r="E139" i="45"/>
  <c r="E131" i="45"/>
  <c r="C47" i="52"/>
  <c r="E138" i="40"/>
  <c r="E31" i="39"/>
  <c r="E128" i="40"/>
  <c r="E57" i="45"/>
  <c r="E92" i="46"/>
  <c r="E125" i="46"/>
  <c r="E87" i="38"/>
  <c r="E18" i="46"/>
  <c r="E48" i="45"/>
  <c r="B64" i="51"/>
  <c r="C72" i="52"/>
  <c r="E62" i="39"/>
  <c r="E139" i="46"/>
  <c r="E116" i="38"/>
  <c r="E83" i="40"/>
  <c r="C58" i="52"/>
  <c r="E26" i="39"/>
  <c r="E57" i="39"/>
  <c r="E111" i="38"/>
  <c r="E166" i="45"/>
  <c r="B157" i="51"/>
  <c r="E175" i="46"/>
  <c r="E160" i="46"/>
  <c r="E67" i="40"/>
  <c r="E167" i="45"/>
  <c r="E17" i="45"/>
  <c r="E179" i="39"/>
  <c r="E142" i="38"/>
  <c r="E48" i="39"/>
  <c r="E67" i="39"/>
  <c r="E183" i="38"/>
  <c r="C33" i="52"/>
  <c r="B98" i="51"/>
  <c r="E112" i="39"/>
  <c r="B166" i="51"/>
  <c r="C43" i="52"/>
  <c r="E57" i="40"/>
  <c r="E30" i="39"/>
  <c r="E146" i="46"/>
  <c r="E77" i="39"/>
  <c r="E78" i="38"/>
  <c r="E191" i="45"/>
  <c r="C166" i="52"/>
  <c r="E156" i="38"/>
  <c r="C119" i="52"/>
  <c r="E98" i="46"/>
  <c r="E58" i="46"/>
  <c r="E158" i="38"/>
  <c r="E14" i="38"/>
  <c r="E141" i="39"/>
  <c r="E70" i="45"/>
  <c r="E103" i="45"/>
  <c r="B144" i="51"/>
  <c r="E94" i="46"/>
  <c r="E76" i="39"/>
  <c r="B138" i="51"/>
  <c r="E20" i="39"/>
  <c r="B135" i="51"/>
  <c r="E140" i="38"/>
  <c r="E122" i="39"/>
  <c r="E108" i="40"/>
  <c r="E177" i="38"/>
  <c r="E143" i="46"/>
  <c r="C134" i="52"/>
  <c r="B150" i="51"/>
  <c r="E152" i="40"/>
  <c r="E66" i="38"/>
  <c r="E98" i="39"/>
  <c r="E104" i="38"/>
  <c r="E108" i="38"/>
  <c r="E108" i="39"/>
  <c r="E165" i="38"/>
  <c r="B159" i="51"/>
  <c r="C45" i="52"/>
  <c r="E140" i="45"/>
  <c r="E151" i="39"/>
  <c r="E124" i="46"/>
  <c r="B27" i="51"/>
  <c r="C95" i="52"/>
  <c r="E95" i="39"/>
  <c r="E114" i="39"/>
  <c r="E46" i="46"/>
  <c r="E149" i="40"/>
  <c r="E65" i="46"/>
  <c r="C149" i="52"/>
  <c r="E100" i="38"/>
  <c r="E176" i="46"/>
  <c r="E97" i="38"/>
  <c r="E163" i="38"/>
  <c r="E182" i="40"/>
  <c r="E94" i="40"/>
  <c r="E138" i="39"/>
  <c r="C67" i="52"/>
  <c r="E106" i="39"/>
  <c r="E15" i="40"/>
  <c r="E166" i="46"/>
  <c r="E145" i="45"/>
  <c r="E175" i="39"/>
  <c r="E163" i="45"/>
  <c r="C124" i="52"/>
  <c r="E187" i="38"/>
  <c r="E131" i="38"/>
  <c r="E100" i="45"/>
  <c r="E69" i="38"/>
  <c r="E173" i="46"/>
  <c r="E16" i="38"/>
  <c r="E152" i="39"/>
  <c r="E113" i="38"/>
  <c r="E51" i="38"/>
  <c r="C152" i="52"/>
  <c r="E27" i="39"/>
  <c r="B109" i="51"/>
  <c r="E124" i="40"/>
  <c r="E158" i="45"/>
  <c r="E142" i="46"/>
  <c r="E109" i="40"/>
  <c r="E186" i="45"/>
  <c r="B66" i="51"/>
  <c r="C109" i="52"/>
  <c r="E115" i="45"/>
  <c r="C129" i="52"/>
  <c r="B44" i="51"/>
  <c r="E50" i="38"/>
  <c r="E157" i="45"/>
  <c r="E105" i="38"/>
  <c r="E100" i="39"/>
  <c r="E52" i="38"/>
  <c r="C173" i="52"/>
  <c r="E28" i="45"/>
  <c r="E88" i="40"/>
  <c r="E112" i="45"/>
  <c r="E22" i="38"/>
  <c r="E100" i="46"/>
  <c r="E36" i="40"/>
  <c r="C108" i="52"/>
  <c r="E157" i="46"/>
  <c r="E95" i="46"/>
  <c r="E154" i="46"/>
  <c r="E172" i="46"/>
  <c r="C122" i="52"/>
  <c r="E83" i="45"/>
  <c r="E124" i="38"/>
  <c r="E89" i="40"/>
  <c r="B49" i="51"/>
  <c r="E118" i="45"/>
  <c r="E82" i="39"/>
  <c r="E24" i="46"/>
  <c r="E25" i="38"/>
  <c r="E119" i="46"/>
  <c r="E52" i="40"/>
  <c r="B124" i="51"/>
  <c r="E107" i="46"/>
  <c r="E97" i="40"/>
  <c r="E126" i="46"/>
  <c r="E50" i="46"/>
  <c r="E84" i="40"/>
  <c r="E68" i="46"/>
  <c r="B99" i="51"/>
  <c r="E187" i="39"/>
  <c r="B93" i="51"/>
  <c r="E75" i="45"/>
  <c r="E169" i="38"/>
  <c r="E96" i="46"/>
  <c r="E117" i="38"/>
  <c r="E137" i="45"/>
  <c r="E101" i="40"/>
  <c r="E112" i="40"/>
  <c r="B33" i="51"/>
  <c r="E58" i="45"/>
  <c r="E72" i="40"/>
  <c r="E139" i="39"/>
  <c r="B158" i="51"/>
  <c r="E66" i="39"/>
  <c r="C126" i="52"/>
  <c r="E89" i="45"/>
  <c r="E39" i="46"/>
  <c r="C169" i="52"/>
  <c r="E179" i="38"/>
  <c r="E37" i="38"/>
  <c r="E164" i="38"/>
  <c r="E155" i="39"/>
  <c r="B74" i="51"/>
  <c r="E28" i="39"/>
  <c r="C48" i="52"/>
  <c r="E47" i="40"/>
  <c r="E21" i="40"/>
  <c r="E37" i="46"/>
  <c r="C44" i="52"/>
  <c r="C97" i="52"/>
  <c r="E153" i="45"/>
  <c r="E188" i="38"/>
  <c r="E118" i="38"/>
  <c r="E178" i="38"/>
  <c r="E41" i="46"/>
  <c r="E122" i="38"/>
  <c r="C31" i="52"/>
  <c r="E188" i="39"/>
  <c r="B47" i="51"/>
  <c r="B79" i="51"/>
  <c r="E165" i="45"/>
  <c r="E185" i="38"/>
  <c r="E83" i="38"/>
  <c r="E138" i="46"/>
  <c r="E82" i="40"/>
  <c r="C147" i="52"/>
  <c r="E82" i="38"/>
  <c r="E75" i="46"/>
  <c r="E103" i="39"/>
  <c r="B101" i="51"/>
  <c r="E104" i="39"/>
  <c r="E147" i="40"/>
  <c r="E87" i="40"/>
  <c r="E147" i="38"/>
  <c r="B90" i="51"/>
  <c r="E131" i="39"/>
  <c r="C155" i="52"/>
  <c r="B62" i="51"/>
  <c r="E145" i="38"/>
  <c r="E52" i="39"/>
  <c r="C168" i="52"/>
  <c r="C160" i="52"/>
  <c r="E86" i="45"/>
  <c r="B39" i="51"/>
  <c r="E54" i="39"/>
  <c r="E53" i="38"/>
  <c r="E75" i="40"/>
  <c r="E184" i="45"/>
  <c r="E52" i="45"/>
  <c r="E96" i="45"/>
  <c r="E35" i="45"/>
  <c r="E189" i="45"/>
  <c r="E56" i="40"/>
  <c r="E95" i="45"/>
  <c r="E141" i="40"/>
  <c r="E19" i="40"/>
  <c r="E164" i="46"/>
  <c r="E89" i="38"/>
  <c r="C118" i="52"/>
  <c r="E81" i="38"/>
  <c r="E113" i="39"/>
  <c r="E32" i="40"/>
  <c r="C79" i="52"/>
  <c r="E40" i="46"/>
  <c r="E149" i="38"/>
  <c r="E105" i="45"/>
  <c r="E90" i="45"/>
  <c r="B50" i="51"/>
  <c r="C83" i="52"/>
  <c r="E142" i="39"/>
  <c r="E33" i="46"/>
  <c r="B151" i="51"/>
  <c r="E104" i="45"/>
  <c r="E20" i="46"/>
  <c r="E33" i="45"/>
  <c r="E102" i="40"/>
  <c r="E161" i="40"/>
  <c r="E149" i="45"/>
  <c r="E187" i="45"/>
  <c r="E123" i="45"/>
  <c r="E169" i="39"/>
  <c r="E37" i="39"/>
  <c r="E185" i="45"/>
  <c r="B87" i="51"/>
  <c r="C116" i="52"/>
  <c r="E29" i="45"/>
  <c r="E81" i="46"/>
  <c r="E136" i="38"/>
  <c r="E132" i="40"/>
  <c r="E23" i="38"/>
  <c r="E125" i="39"/>
  <c r="C114" i="52"/>
  <c r="E91" i="45"/>
  <c r="B169" i="51"/>
  <c r="E135" i="38"/>
  <c r="C61" i="52"/>
  <c r="E49" i="40"/>
  <c r="E18" i="40"/>
  <c r="E53" i="39"/>
  <c r="E96" i="40"/>
  <c r="E116" i="40"/>
  <c r="E174" i="38"/>
  <c r="E66" i="45"/>
  <c r="E167" i="38"/>
  <c r="E94" i="39"/>
  <c r="E124" i="39"/>
  <c r="B132" i="51"/>
  <c r="B71" i="51"/>
  <c r="E170" i="45"/>
  <c r="B85" i="51"/>
  <c r="C136" i="52"/>
  <c r="E61" i="38"/>
  <c r="E155" i="38"/>
  <c r="E171" i="45"/>
  <c r="E25" i="39"/>
  <c r="E51" i="39"/>
  <c r="C38" i="52"/>
  <c r="E133" i="46"/>
  <c r="E169" i="46"/>
  <c r="B103" i="51"/>
  <c r="E187" i="46"/>
  <c r="E157" i="39"/>
  <c r="E15" i="46"/>
  <c r="E80" i="46"/>
  <c r="E84" i="38"/>
  <c r="C106" i="52"/>
  <c r="E65" i="40"/>
  <c r="B120" i="51"/>
  <c r="E163" i="39"/>
  <c r="E159" i="46"/>
  <c r="B104" i="51"/>
  <c r="E56" i="46"/>
  <c r="E173" i="38"/>
  <c r="C68" i="52"/>
  <c r="C151" i="52"/>
  <c r="C174" i="52"/>
  <c r="E129" i="40"/>
  <c r="E84" i="39"/>
  <c r="E167" i="40"/>
  <c r="C65" i="52"/>
  <c r="E83" i="46"/>
  <c r="B75" i="51"/>
  <c r="B160" i="51"/>
  <c r="B115" i="51"/>
  <c r="E145" i="40"/>
  <c r="E185" i="40"/>
  <c r="E29" i="39"/>
  <c r="E129" i="46"/>
  <c r="B55" i="51"/>
  <c r="E117" i="39"/>
  <c r="B165" i="51"/>
  <c r="E168" i="46"/>
  <c r="E46" i="45"/>
  <c r="B31" i="51"/>
  <c r="C127" i="52"/>
  <c r="E21" i="38"/>
  <c r="E35" i="40"/>
  <c r="E125" i="45"/>
  <c r="E119" i="39"/>
  <c r="E127" i="39"/>
  <c r="E86" i="38"/>
  <c r="E182" i="39"/>
  <c r="E154" i="38"/>
  <c r="B141" i="51"/>
  <c r="C142" i="52"/>
  <c r="E152" i="46"/>
  <c r="B76" i="51"/>
  <c r="E60" i="40"/>
  <c r="E21" i="45"/>
  <c r="E93" i="46"/>
  <c r="C137" i="52"/>
  <c r="E47" i="45"/>
  <c r="E126" i="39"/>
  <c r="E69" i="40"/>
  <c r="E19" i="46"/>
  <c r="E151" i="46"/>
  <c r="E132" i="45"/>
  <c r="E182" i="45"/>
  <c r="B88" i="51"/>
  <c r="E111" i="40"/>
  <c r="E120" i="46"/>
  <c r="E186" i="46"/>
  <c r="E164" i="40"/>
  <c r="E66" i="40"/>
  <c r="E54" i="38"/>
  <c r="E84" i="46"/>
  <c r="E63" i="45"/>
  <c r="E46" i="40"/>
  <c r="E40" i="38"/>
  <c r="C115" i="52"/>
  <c r="B80" i="51"/>
  <c r="E101" i="39"/>
  <c r="E114" i="38"/>
  <c r="C27" i="52"/>
  <c r="E99" i="45"/>
  <c r="E50" i="40"/>
  <c r="E168" i="40"/>
  <c r="B84" i="51"/>
  <c r="E90" i="40"/>
  <c r="E63" i="39"/>
  <c r="E51" i="46"/>
  <c r="E135" i="39"/>
  <c r="C62" i="52"/>
  <c r="E59" i="39"/>
  <c r="E160" i="39"/>
  <c r="E115" i="40"/>
  <c r="C153" i="52"/>
  <c r="E150" i="45"/>
  <c r="E71" i="39"/>
  <c r="E13" i="46"/>
  <c r="B28" i="51"/>
  <c r="E14" i="39"/>
  <c r="E176" i="39"/>
  <c r="E48" i="40"/>
  <c r="C161" i="52"/>
  <c r="C75" i="52"/>
  <c r="B140" i="51"/>
  <c r="E85" i="38"/>
  <c r="C90" i="52"/>
  <c r="B171" i="51"/>
  <c r="B154" i="51"/>
  <c r="E42" i="38"/>
  <c r="E132" i="46"/>
  <c r="E85" i="39"/>
  <c r="E69" i="46"/>
  <c r="E156" i="40"/>
  <c r="E138" i="38"/>
  <c r="E152" i="38"/>
  <c r="E126" i="38"/>
  <c r="B128" i="51"/>
  <c r="B110" i="51"/>
  <c r="E33" i="40"/>
  <c r="E106" i="38"/>
  <c r="E175" i="38"/>
  <c r="E109" i="46"/>
  <c r="E173" i="45"/>
  <c r="C117" i="52"/>
  <c r="B86" i="51"/>
  <c r="B60" i="51"/>
  <c r="E171" i="38"/>
  <c r="E144" i="45"/>
  <c r="B46" i="51"/>
  <c r="E120" i="39"/>
  <c r="E136" i="46"/>
  <c r="E176" i="40"/>
  <c r="B145" i="51"/>
  <c r="E77" i="46"/>
  <c r="E122" i="46"/>
  <c r="B139" i="51"/>
  <c r="C77" i="52"/>
  <c r="E30" i="45"/>
  <c r="B78" i="51"/>
  <c r="B130" i="51"/>
  <c r="E170" i="38"/>
  <c r="E57" i="38"/>
  <c r="E62" i="46"/>
  <c r="C56" i="52"/>
  <c r="E112" i="38"/>
  <c r="E44" i="45"/>
  <c r="E129" i="39"/>
  <c r="E176" i="38"/>
  <c r="E43" i="38"/>
  <c r="E96" i="38"/>
  <c r="E67" i="46"/>
  <c r="E114" i="46"/>
  <c r="E23" i="46"/>
  <c r="E74" i="45"/>
  <c r="E42" i="39"/>
  <c r="E63" i="40"/>
  <c r="E128" i="45"/>
  <c r="B81" i="51"/>
  <c r="E40" i="39"/>
  <c r="E72" i="46"/>
  <c r="B108" i="51"/>
  <c r="B38" i="51"/>
  <c r="E32" i="39"/>
  <c r="E149" i="39"/>
  <c r="E79" i="39"/>
  <c r="E110" i="38"/>
  <c r="E51" i="40"/>
  <c r="E160" i="45"/>
  <c r="C32" i="52"/>
  <c r="E79" i="38"/>
  <c r="E45" i="39"/>
  <c r="E157" i="40"/>
  <c r="E54" i="40"/>
  <c r="E133" i="39"/>
  <c r="B37" i="51"/>
  <c r="E55" i="46"/>
  <c r="E168" i="39"/>
  <c r="E13" i="45"/>
  <c r="C164" i="52"/>
  <c r="E67" i="38"/>
  <c r="E147" i="39"/>
  <c r="E181" i="39"/>
  <c r="E100" i="40"/>
  <c r="E20" i="40"/>
  <c r="B32" i="51"/>
  <c r="E137" i="38"/>
  <c r="E64" i="38"/>
  <c r="E71" i="38"/>
  <c r="E154" i="39"/>
  <c r="E148" i="39"/>
  <c r="E95" i="38"/>
  <c r="B63" i="51"/>
  <c r="E148" i="45"/>
  <c r="C59" i="52"/>
  <c r="B161" i="51"/>
  <c r="E76" i="38"/>
  <c r="E29" i="46"/>
  <c r="E160" i="38"/>
  <c r="C163" i="52"/>
  <c r="E42" i="40"/>
  <c r="E47" i="46"/>
  <c r="E163" i="40"/>
  <c r="C89" i="52"/>
  <c r="E68" i="40"/>
  <c r="E183" i="39"/>
  <c r="E79" i="46"/>
  <c r="E87" i="45"/>
  <c r="E81" i="39"/>
  <c r="C51" i="52"/>
  <c r="E72" i="45"/>
  <c r="E70" i="46"/>
  <c r="E101" i="38"/>
  <c r="E172" i="40"/>
  <c r="E39" i="38"/>
  <c r="E82" i="46"/>
  <c r="E62" i="45"/>
  <c r="E147" i="45"/>
  <c r="E31" i="40"/>
  <c r="B43" i="51"/>
  <c r="B35" i="51"/>
  <c r="E131" i="46"/>
  <c r="E187" i="40"/>
  <c r="C39" i="52"/>
  <c r="E77" i="45"/>
  <c r="B51" i="51"/>
  <c r="E179" i="45"/>
  <c r="C53" i="52"/>
  <c r="E49" i="46"/>
  <c r="C25" i="52"/>
  <c r="E42" i="45"/>
  <c r="E73" i="46"/>
  <c r="B72" i="51"/>
  <c r="E91" i="39"/>
  <c r="E30" i="38"/>
  <c r="E35" i="38"/>
  <c r="E94" i="38"/>
  <c r="B143" i="51"/>
  <c r="B112" i="51"/>
  <c r="E137" i="39"/>
  <c r="E175" i="45"/>
  <c r="E152" i="45"/>
  <c r="E45" i="40"/>
  <c r="E168" i="45"/>
  <c r="E181" i="46"/>
  <c r="E102" i="39"/>
  <c r="E93" i="40"/>
  <c r="C131" i="52"/>
  <c r="E102" i="46"/>
  <c r="E190" i="45"/>
  <c r="E180" i="46"/>
  <c r="E161" i="45"/>
  <c r="L163" i="39" l="1"/>
  <c r="B163" i="39"/>
  <c r="K163" i="39"/>
  <c r="M163" i="39"/>
  <c r="D163" i="39"/>
  <c r="Q163" i="39"/>
  <c r="O163" i="39"/>
  <c r="H163" i="39"/>
  <c r="C163" i="39"/>
  <c r="J163" i="39"/>
  <c r="F163" i="39"/>
  <c r="G163" i="39"/>
  <c r="R163" i="39"/>
  <c r="P163" i="39"/>
  <c r="N163" i="39"/>
  <c r="I163" i="39"/>
  <c r="D118" i="52"/>
  <c r="B118" i="52"/>
  <c r="F118" i="52" s="1"/>
  <c r="K117" i="38"/>
  <c r="L117" i="38"/>
  <c r="J117" i="38"/>
  <c r="R117" i="38"/>
  <c r="M117" i="38"/>
  <c r="D117" i="38"/>
  <c r="N117" i="38"/>
  <c r="I117" i="38"/>
  <c r="Q117" i="38"/>
  <c r="G117" i="38"/>
  <c r="F117" i="38"/>
  <c r="B117" i="38"/>
  <c r="P117" i="38"/>
  <c r="O117" i="38"/>
  <c r="H117" i="38"/>
  <c r="C117" i="38"/>
  <c r="G154" i="51"/>
  <c r="F154" i="51"/>
  <c r="E154" i="51"/>
  <c r="H154" i="51"/>
  <c r="J154" i="51"/>
  <c r="I154" i="51"/>
  <c r="C154" i="51"/>
  <c r="D154" i="51"/>
  <c r="I152" i="45"/>
  <c r="P152" i="45"/>
  <c r="C152" i="45"/>
  <c r="Q152" i="45"/>
  <c r="M152" i="45"/>
  <c r="D152" i="45"/>
  <c r="R152" i="45"/>
  <c r="B152" i="45"/>
  <c r="K152" i="45"/>
  <c r="H152" i="45"/>
  <c r="F152" i="45"/>
  <c r="N152" i="45"/>
  <c r="O152" i="45"/>
  <c r="J152" i="45"/>
  <c r="L152" i="45"/>
  <c r="G152" i="45"/>
  <c r="I72" i="51"/>
  <c r="G72" i="51"/>
  <c r="J72" i="51"/>
  <c r="C72" i="51"/>
  <c r="H72" i="51"/>
  <c r="D72" i="51"/>
  <c r="F72" i="51"/>
  <c r="E72" i="51"/>
  <c r="H38" i="51"/>
  <c r="D38" i="51"/>
  <c r="E38" i="51"/>
  <c r="G38" i="51"/>
  <c r="I38" i="51"/>
  <c r="C38" i="51"/>
  <c r="J38" i="51"/>
  <c r="F38" i="51"/>
  <c r="F135" i="39"/>
  <c r="K135" i="39"/>
  <c r="N135" i="39"/>
  <c r="R135" i="39"/>
  <c r="B135" i="39"/>
  <c r="C135" i="39"/>
  <c r="O135" i="39"/>
  <c r="L135" i="39"/>
  <c r="I135" i="39"/>
  <c r="M135" i="39"/>
  <c r="H135" i="39"/>
  <c r="Q135" i="39"/>
  <c r="D135" i="39"/>
  <c r="J135" i="39"/>
  <c r="G135" i="39"/>
  <c r="P135" i="39"/>
  <c r="I120" i="51"/>
  <c r="D120" i="51"/>
  <c r="J120" i="51"/>
  <c r="G120" i="51"/>
  <c r="C120" i="51"/>
  <c r="E120" i="51"/>
  <c r="F120" i="51"/>
  <c r="H120" i="51"/>
  <c r="J89" i="38"/>
  <c r="R89" i="38"/>
  <c r="O89" i="38"/>
  <c r="P89" i="38"/>
  <c r="K89" i="38"/>
  <c r="I89" i="38"/>
  <c r="Q89" i="38"/>
  <c r="H89" i="38"/>
  <c r="N89" i="38"/>
  <c r="F89" i="38"/>
  <c r="B89" i="38"/>
  <c r="M89" i="38"/>
  <c r="C89" i="38"/>
  <c r="G89" i="38"/>
  <c r="D89" i="38"/>
  <c r="L89" i="38"/>
  <c r="C96" i="46"/>
  <c r="B96" i="46"/>
  <c r="G96" i="46"/>
  <c r="D96" i="46"/>
  <c r="H96" i="46"/>
  <c r="F96" i="46"/>
  <c r="I13" i="45"/>
  <c r="H13" i="45"/>
  <c r="N13" i="45"/>
  <c r="B13" i="45"/>
  <c r="O13" i="45"/>
  <c r="J13" i="45"/>
  <c r="G13" i="45"/>
  <c r="K13" i="45"/>
  <c r="M13" i="45"/>
  <c r="C13" i="45"/>
  <c r="P13" i="45"/>
  <c r="Q13" i="45"/>
  <c r="R13" i="45"/>
  <c r="L13" i="45"/>
  <c r="F13" i="45"/>
  <c r="D13" i="45"/>
  <c r="H50" i="51"/>
  <c r="J50" i="51"/>
  <c r="F50" i="51"/>
  <c r="D50" i="51"/>
  <c r="E50" i="51"/>
  <c r="C50" i="51"/>
  <c r="I50" i="51"/>
  <c r="G50" i="51"/>
  <c r="G73" i="46"/>
  <c r="C73" i="46"/>
  <c r="H73" i="46"/>
  <c r="F73" i="46"/>
  <c r="B73" i="46"/>
  <c r="D73" i="46"/>
  <c r="E108" i="51"/>
  <c r="F108" i="51"/>
  <c r="C108" i="51"/>
  <c r="G108" i="51"/>
  <c r="H108" i="51"/>
  <c r="D108" i="51"/>
  <c r="I108" i="51"/>
  <c r="J108" i="51"/>
  <c r="F51" i="46"/>
  <c r="H51" i="46"/>
  <c r="G51" i="46"/>
  <c r="B51" i="46"/>
  <c r="D51" i="46"/>
  <c r="C51" i="46"/>
  <c r="L65" i="40"/>
  <c r="J65" i="40"/>
  <c r="M65" i="40"/>
  <c r="N65" i="40"/>
  <c r="O65" i="40"/>
  <c r="Q65" i="40"/>
  <c r="R65" i="40"/>
  <c r="H65" i="40"/>
  <c r="P65" i="40"/>
  <c r="B65" i="40"/>
  <c r="C65" i="40"/>
  <c r="D65" i="40"/>
  <c r="G65" i="40"/>
  <c r="I65" i="40"/>
  <c r="F65" i="40"/>
  <c r="K65" i="40"/>
  <c r="B164" i="46"/>
  <c r="H164" i="46"/>
  <c r="D164" i="46"/>
  <c r="G164" i="46"/>
  <c r="F164" i="46"/>
  <c r="C164" i="46"/>
  <c r="F169" i="38"/>
  <c r="Q169" i="38"/>
  <c r="K169" i="38"/>
  <c r="H169" i="38"/>
  <c r="O169" i="38"/>
  <c r="M169" i="38"/>
  <c r="N169" i="38"/>
  <c r="L169" i="38"/>
  <c r="R169" i="38"/>
  <c r="C169" i="38"/>
  <c r="I169" i="38"/>
  <c r="P169" i="38"/>
  <c r="G169" i="38"/>
  <c r="B169" i="38"/>
  <c r="J169" i="38"/>
  <c r="D169" i="38"/>
  <c r="I161" i="45"/>
  <c r="F161" i="45"/>
  <c r="G161" i="45"/>
  <c r="N161" i="45"/>
  <c r="J161" i="45"/>
  <c r="B161" i="45"/>
  <c r="H161" i="45"/>
  <c r="Q161" i="45"/>
  <c r="M161" i="45"/>
  <c r="O161" i="45"/>
  <c r="P161" i="45"/>
  <c r="R161" i="45"/>
  <c r="K161" i="45"/>
  <c r="C161" i="45"/>
  <c r="D161" i="45"/>
  <c r="L161" i="45"/>
  <c r="I45" i="39"/>
  <c r="J45" i="39"/>
  <c r="N45" i="39"/>
  <c r="K45" i="39"/>
  <c r="F45" i="39"/>
  <c r="G45" i="39"/>
  <c r="D45" i="39"/>
  <c r="L45" i="39"/>
  <c r="P45" i="39"/>
  <c r="M45" i="39"/>
  <c r="R45" i="39"/>
  <c r="Q45" i="39"/>
  <c r="B45" i="39"/>
  <c r="H45" i="39"/>
  <c r="O45" i="39"/>
  <c r="C45" i="39"/>
  <c r="I42" i="45"/>
  <c r="P42" i="45"/>
  <c r="Q42" i="45"/>
  <c r="G42" i="45"/>
  <c r="B42" i="45"/>
  <c r="O42" i="45"/>
  <c r="C42" i="45"/>
  <c r="M42" i="45"/>
  <c r="N42" i="45"/>
  <c r="L42" i="45"/>
  <c r="R42" i="45"/>
  <c r="F42" i="45"/>
  <c r="H42" i="45"/>
  <c r="D42" i="45"/>
  <c r="J42" i="45"/>
  <c r="K42" i="45"/>
  <c r="C72" i="46"/>
  <c r="F72" i="46"/>
  <c r="D72" i="46"/>
  <c r="G72" i="46"/>
  <c r="H72" i="46"/>
  <c r="B72" i="46"/>
  <c r="H63" i="39"/>
  <c r="F63" i="39"/>
  <c r="C63" i="39"/>
  <c r="K63" i="39"/>
  <c r="M63" i="39"/>
  <c r="R63" i="39"/>
  <c r="L63" i="39"/>
  <c r="B63" i="39"/>
  <c r="I63" i="39"/>
  <c r="G63" i="39"/>
  <c r="D63" i="39"/>
  <c r="N63" i="39"/>
  <c r="P63" i="39"/>
  <c r="Q63" i="39"/>
  <c r="O63" i="39"/>
  <c r="J63" i="39"/>
  <c r="B106" i="52"/>
  <c r="H106" i="52" s="1"/>
  <c r="D106" i="52"/>
  <c r="J19" i="40"/>
  <c r="R19" i="40"/>
  <c r="D19" i="40"/>
  <c r="F19" i="40"/>
  <c r="L19" i="40"/>
  <c r="N19" i="40"/>
  <c r="Q19" i="40"/>
  <c r="H19" i="40"/>
  <c r="M19" i="40"/>
  <c r="G19" i="40"/>
  <c r="P19" i="40"/>
  <c r="O19" i="40"/>
  <c r="I19" i="40"/>
  <c r="B19" i="40"/>
  <c r="K19" i="40"/>
  <c r="C19" i="40"/>
  <c r="I75" i="45"/>
  <c r="B75" i="45"/>
  <c r="R75" i="45"/>
  <c r="Q75" i="45"/>
  <c r="O75" i="45"/>
  <c r="H75" i="45"/>
  <c r="D75" i="45"/>
  <c r="F75" i="45"/>
  <c r="C75" i="45"/>
  <c r="G75" i="45"/>
  <c r="M75" i="45"/>
  <c r="J75" i="45"/>
  <c r="K75" i="45"/>
  <c r="P75" i="45"/>
  <c r="N75" i="45"/>
  <c r="L75" i="45"/>
  <c r="F20" i="46"/>
  <c r="G20" i="46"/>
  <c r="B20" i="46"/>
  <c r="H20" i="46"/>
  <c r="D20" i="46"/>
  <c r="C20" i="46"/>
  <c r="F28" i="51"/>
  <c r="H28" i="51"/>
  <c r="G28" i="51"/>
  <c r="J28" i="51"/>
  <c r="C28" i="51"/>
  <c r="I28" i="51"/>
  <c r="E28" i="51"/>
  <c r="D28" i="51"/>
  <c r="D25" i="52"/>
  <c r="B25" i="52"/>
  <c r="N40" i="39"/>
  <c r="J40" i="39"/>
  <c r="M40" i="39"/>
  <c r="D40" i="39"/>
  <c r="B40" i="39"/>
  <c r="I40" i="39"/>
  <c r="L40" i="39"/>
  <c r="R40" i="39"/>
  <c r="O40" i="39"/>
  <c r="C40" i="39"/>
  <c r="F40" i="39"/>
  <c r="G40" i="39"/>
  <c r="H40" i="39"/>
  <c r="K40" i="39"/>
  <c r="P40" i="39"/>
  <c r="Q40" i="39"/>
  <c r="K90" i="40"/>
  <c r="N90" i="40"/>
  <c r="O90" i="40"/>
  <c r="H90" i="40"/>
  <c r="G90" i="40"/>
  <c r="J90" i="40"/>
  <c r="Q90" i="40"/>
  <c r="D90" i="40"/>
  <c r="F90" i="40"/>
  <c r="P90" i="40"/>
  <c r="R90" i="40"/>
  <c r="C90" i="40"/>
  <c r="B90" i="40"/>
  <c r="I90" i="40"/>
  <c r="M90" i="40"/>
  <c r="L90" i="40"/>
  <c r="N84" i="38"/>
  <c r="B84" i="38"/>
  <c r="J84" i="38"/>
  <c r="F84" i="38"/>
  <c r="R84" i="38"/>
  <c r="O84" i="38"/>
  <c r="M84" i="38"/>
  <c r="C84" i="38"/>
  <c r="I84" i="38"/>
  <c r="K84" i="38"/>
  <c r="P84" i="38"/>
  <c r="H84" i="38"/>
  <c r="Q84" i="38"/>
  <c r="G84" i="38"/>
  <c r="D84" i="38"/>
  <c r="L84" i="38"/>
  <c r="B141" i="40"/>
  <c r="M141" i="40"/>
  <c r="H141" i="40"/>
  <c r="L141" i="40"/>
  <c r="O141" i="40"/>
  <c r="G141" i="40"/>
  <c r="D141" i="40"/>
  <c r="N141" i="40"/>
  <c r="R141" i="40"/>
  <c r="F141" i="40"/>
  <c r="K141" i="40"/>
  <c r="Q141" i="40"/>
  <c r="C141" i="40"/>
  <c r="J141" i="40"/>
  <c r="I141" i="40"/>
  <c r="P141" i="40"/>
  <c r="F93" i="51"/>
  <c r="H93" i="51"/>
  <c r="I93" i="51"/>
  <c r="E93" i="51"/>
  <c r="C93" i="51"/>
  <c r="G93" i="51"/>
  <c r="J93" i="51"/>
  <c r="D93" i="51"/>
  <c r="D48" i="52"/>
  <c r="B48" i="52"/>
  <c r="H48" i="52" s="1"/>
  <c r="J84" i="39"/>
  <c r="N84" i="39"/>
  <c r="D84" i="39"/>
  <c r="H84" i="39"/>
  <c r="I84" i="39"/>
  <c r="Q84" i="39"/>
  <c r="M84" i="39"/>
  <c r="K84" i="39"/>
  <c r="F84" i="39"/>
  <c r="P84" i="39"/>
  <c r="R84" i="39"/>
  <c r="B84" i="39"/>
  <c r="C84" i="39"/>
  <c r="L84" i="39"/>
  <c r="O84" i="39"/>
  <c r="G84" i="39"/>
  <c r="D49" i="46"/>
  <c r="F49" i="46"/>
  <c r="C49" i="46"/>
  <c r="B49" i="46"/>
  <c r="H49" i="46"/>
  <c r="G49" i="46"/>
  <c r="H81" i="51"/>
  <c r="I81" i="51"/>
  <c r="G81" i="51"/>
  <c r="E81" i="51"/>
  <c r="D81" i="51"/>
  <c r="C81" i="51"/>
  <c r="J81" i="51"/>
  <c r="F81" i="51"/>
  <c r="H84" i="51"/>
  <c r="I84" i="51"/>
  <c r="D84" i="51"/>
  <c r="C84" i="51"/>
  <c r="G84" i="51"/>
  <c r="F84" i="51"/>
  <c r="J84" i="51"/>
  <c r="E84" i="51"/>
  <c r="D80" i="46"/>
  <c r="G80" i="46"/>
  <c r="C80" i="46"/>
  <c r="H80" i="46"/>
  <c r="B80" i="46"/>
  <c r="F80" i="46"/>
  <c r="I95" i="45"/>
  <c r="H95" i="45"/>
  <c r="R95" i="45"/>
  <c r="M95" i="45"/>
  <c r="P95" i="45"/>
  <c r="L95" i="45"/>
  <c r="O95" i="45"/>
  <c r="F95" i="45"/>
  <c r="K95" i="45"/>
  <c r="G95" i="45"/>
  <c r="B95" i="45"/>
  <c r="C95" i="45"/>
  <c r="J95" i="45"/>
  <c r="Q95" i="45"/>
  <c r="N95" i="45"/>
  <c r="D95" i="45"/>
  <c r="N187" i="39"/>
  <c r="C187" i="39"/>
  <c r="F187" i="39"/>
  <c r="Q187" i="39"/>
  <c r="J187" i="39"/>
  <c r="I187" i="39"/>
  <c r="L187" i="39"/>
  <c r="D187" i="39"/>
  <c r="H187" i="39"/>
  <c r="P187" i="39"/>
  <c r="K187" i="39"/>
  <c r="O187" i="39"/>
  <c r="M187" i="39"/>
  <c r="G187" i="39"/>
  <c r="R187" i="39"/>
  <c r="B187" i="39"/>
  <c r="C129" i="46"/>
  <c r="B129" i="46"/>
  <c r="F129" i="46"/>
  <c r="D129" i="46"/>
  <c r="G129" i="46"/>
  <c r="H129" i="46"/>
  <c r="D66" i="39"/>
  <c r="C66" i="39"/>
  <c r="J66" i="39"/>
  <c r="O66" i="39"/>
  <c r="K66" i="39"/>
  <c r="R66" i="39"/>
  <c r="G66" i="39"/>
  <c r="Q66" i="39"/>
  <c r="M66" i="39"/>
  <c r="P66" i="39"/>
  <c r="B66" i="39"/>
  <c r="L66" i="39"/>
  <c r="I66" i="39"/>
  <c r="F66" i="39"/>
  <c r="H66" i="39"/>
  <c r="N66" i="39"/>
  <c r="B53" i="52"/>
  <c r="H53" i="52" s="1"/>
  <c r="D53" i="52"/>
  <c r="I128" i="45"/>
  <c r="L128" i="45"/>
  <c r="M128" i="45"/>
  <c r="Q128" i="45"/>
  <c r="N128" i="45"/>
  <c r="G128" i="45"/>
  <c r="B128" i="45"/>
  <c r="H128" i="45"/>
  <c r="K128" i="45"/>
  <c r="R128" i="45"/>
  <c r="P128" i="45"/>
  <c r="C128" i="45"/>
  <c r="F128" i="45"/>
  <c r="D128" i="45"/>
  <c r="O128" i="45"/>
  <c r="J128" i="45"/>
  <c r="I168" i="40"/>
  <c r="H168" i="40"/>
  <c r="N168" i="40"/>
  <c r="Q168" i="40"/>
  <c r="K168" i="40"/>
  <c r="F168" i="40"/>
  <c r="G168" i="40"/>
  <c r="L168" i="40"/>
  <c r="M168" i="40"/>
  <c r="C168" i="40"/>
  <c r="D168" i="40"/>
  <c r="J168" i="40"/>
  <c r="R168" i="40"/>
  <c r="B168" i="40"/>
  <c r="P168" i="40"/>
  <c r="O168" i="40"/>
  <c r="G15" i="46"/>
  <c r="D15" i="46"/>
  <c r="H15" i="46"/>
  <c r="C15" i="46"/>
  <c r="F15" i="46"/>
  <c r="B15" i="46"/>
  <c r="J56" i="40"/>
  <c r="N56" i="40"/>
  <c r="I56" i="40"/>
  <c r="C56" i="40"/>
  <c r="G56" i="40"/>
  <c r="M56" i="40"/>
  <c r="F56" i="40"/>
  <c r="P56" i="40"/>
  <c r="B56" i="40"/>
  <c r="K56" i="40"/>
  <c r="O56" i="40"/>
  <c r="H56" i="40"/>
  <c r="L56" i="40"/>
  <c r="D56" i="40"/>
  <c r="Q56" i="40"/>
  <c r="R56" i="40"/>
  <c r="I99" i="51"/>
  <c r="J99" i="51"/>
  <c r="H99" i="51"/>
  <c r="C99" i="51"/>
  <c r="E99" i="51"/>
  <c r="D99" i="51"/>
  <c r="G99" i="51"/>
  <c r="F99" i="51"/>
  <c r="J171" i="51"/>
  <c r="G171" i="51"/>
  <c r="H171" i="51"/>
  <c r="D171" i="51"/>
  <c r="F171" i="51"/>
  <c r="C171" i="51"/>
  <c r="I171" i="51"/>
  <c r="E171" i="51"/>
  <c r="I175" i="45"/>
  <c r="D175" i="45"/>
  <c r="P175" i="45"/>
  <c r="L175" i="45"/>
  <c r="N175" i="45"/>
  <c r="H175" i="45"/>
  <c r="O175" i="45"/>
  <c r="C175" i="45"/>
  <c r="Q175" i="45"/>
  <c r="M175" i="45"/>
  <c r="G175" i="45"/>
  <c r="R175" i="45"/>
  <c r="F175" i="45"/>
  <c r="J175" i="45"/>
  <c r="K175" i="45"/>
  <c r="B175" i="45"/>
  <c r="I179" i="45"/>
  <c r="F179" i="45"/>
  <c r="M179" i="45"/>
  <c r="N179" i="45"/>
  <c r="J179" i="45"/>
  <c r="O179" i="45"/>
  <c r="Q179" i="45"/>
  <c r="C179" i="45"/>
  <c r="B179" i="45"/>
  <c r="P179" i="45"/>
  <c r="K179" i="45"/>
  <c r="D179" i="45"/>
  <c r="G179" i="45"/>
  <c r="L179" i="45"/>
  <c r="R179" i="45"/>
  <c r="H179" i="45"/>
  <c r="O63" i="40"/>
  <c r="J63" i="40"/>
  <c r="P63" i="40"/>
  <c r="I63" i="40"/>
  <c r="L63" i="40"/>
  <c r="H63" i="40"/>
  <c r="N63" i="40"/>
  <c r="K63" i="40"/>
  <c r="G63" i="40"/>
  <c r="C63" i="40"/>
  <c r="Q63" i="40"/>
  <c r="B63" i="40"/>
  <c r="D63" i="40"/>
  <c r="M63" i="40"/>
  <c r="F63" i="40"/>
  <c r="R63" i="40"/>
  <c r="B50" i="40"/>
  <c r="M50" i="40"/>
  <c r="L50" i="40"/>
  <c r="G50" i="40"/>
  <c r="N50" i="40"/>
  <c r="F50" i="40"/>
  <c r="K50" i="40"/>
  <c r="R50" i="40"/>
  <c r="Q50" i="40"/>
  <c r="H50" i="40"/>
  <c r="D50" i="40"/>
  <c r="I50" i="40"/>
  <c r="C50" i="40"/>
  <c r="O50" i="40"/>
  <c r="P50" i="40"/>
  <c r="J50" i="40"/>
  <c r="O157" i="39"/>
  <c r="N157" i="39"/>
  <c r="Q157" i="39"/>
  <c r="J157" i="39"/>
  <c r="L157" i="39"/>
  <c r="F157" i="39"/>
  <c r="I157" i="39"/>
  <c r="K157" i="39"/>
  <c r="D157" i="39"/>
  <c r="H157" i="39"/>
  <c r="G157" i="39"/>
  <c r="R157" i="39"/>
  <c r="C157" i="39"/>
  <c r="P157" i="39"/>
  <c r="M157" i="39"/>
  <c r="B157" i="39"/>
  <c r="I189" i="45"/>
  <c r="M189" i="45"/>
  <c r="R189" i="45"/>
  <c r="P189" i="45"/>
  <c r="L189" i="45"/>
  <c r="K189" i="45"/>
  <c r="F189" i="45"/>
  <c r="H189" i="45"/>
  <c r="B189" i="45"/>
  <c r="J189" i="45"/>
  <c r="G189" i="45"/>
  <c r="C189" i="45"/>
  <c r="N189" i="45"/>
  <c r="D189" i="45"/>
  <c r="O189" i="45"/>
  <c r="Q189" i="45"/>
  <c r="H68" i="46"/>
  <c r="D68" i="46"/>
  <c r="C68" i="46"/>
  <c r="B68" i="46"/>
  <c r="G68" i="46"/>
  <c r="F68" i="46"/>
  <c r="B180" i="46"/>
  <c r="C180" i="46"/>
  <c r="D180" i="46"/>
  <c r="H180" i="46"/>
  <c r="G180" i="46"/>
  <c r="F180" i="46"/>
  <c r="C13" i="46"/>
  <c r="F13" i="46"/>
  <c r="D13" i="46"/>
  <c r="B13" i="46"/>
  <c r="H13" i="46"/>
  <c r="G13" i="46"/>
  <c r="H51" i="51"/>
  <c r="E51" i="51"/>
  <c r="F51" i="51"/>
  <c r="J51" i="51"/>
  <c r="I51" i="51"/>
  <c r="C51" i="51"/>
  <c r="D51" i="51"/>
  <c r="G51" i="51"/>
  <c r="P42" i="39"/>
  <c r="M42" i="39"/>
  <c r="O42" i="39"/>
  <c r="J42" i="39"/>
  <c r="D42" i="39"/>
  <c r="F42" i="39"/>
  <c r="I42" i="39"/>
  <c r="Q42" i="39"/>
  <c r="L42" i="39"/>
  <c r="C42" i="39"/>
  <c r="B42" i="39"/>
  <c r="K42" i="39"/>
  <c r="G42" i="39"/>
  <c r="R42" i="39"/>
  <c r="H42" i="39"/>
  <c r="N42" i="39"/>
  <c r="I99" i="45"/>
  <c r="L99" i="45"/>
  <c r="C99" i="45"/>
  <c r="D99" i="45"/>
  <c r="R99" i="45"/>
  <c r="P99" i="45"/>
  <c r="F99" i="45"/>
  <c r="N99" i="45"/>
  <c r="G99" i="45"/>
  <c r="B99" i="45"/>
  <c r="Q99" i="45"/>
  <c r="K99" i="45"/>
  <c r="H99" i="45"/>
  <c r="O99" i="45"/>
  <c r="M99" i="45"/>
  <c r="J99" i="45"/>
  <c r="D187" i="46"/>
  <c r="B187" i="46"/>
  <c r="H187" i="46"/>
  <c r="G187" i="46"/>
  <c r="C187" i="46"/>
  <c r="F187" i="46"/>
  <c r="I35" i="45"/>
  <c r="N35" i="45"/>
  <c r="Q35" i="45"/>
  <c r="C35" i="45"/>
  <c r="L35" i="45"/>
  <c r="P35" i="45"/>
  <c r="D35" i="45"/>
  <c r="M35" i="45"/>
  <c r="G35" i="45"/>
  <c r="B35" i="45"/>
  <c r="F35" i="45"/>
  <c r="R35" i="45"/>
  <c r="H35" i="45"/>
  <c r="K35" i="45"/>
  <c r="O35" i="45"/>
  <c r="J35" i="45"/>
  <c r="L84" i="40"/>
  <c r="G84" i="40"/>
  <c r="K84" i="40"/>
  <c r="I84" i="40"/>
  <c r="H84" i="40"/>
  <c r="Q84" i="40"/>
  <c r="M84" i="40"/>
  <c r="C84" i="40"/>
  <c r="B84" i="40"/>
  <c r="R84" i="40"/>
  <c r="N84" i="40"/>
  <c r="D84" i="40"/>
  <c r="P84" i="40"/>
  <c r="J84" i="40"/>
  <c r="O84" i="40"/>
  <c r="F84" i="40"/>
  <c r="P168" i="39"/>
  <c r="O168" i="39"/>
  <c r="C168" i="39"/>
  <c r="Q168" i="39"/>
  <c r="N168" i="39"/>
  <c r="R168" i="39"/>
  <c r="B168" i="39"/>
  <c r="G168" i="39"/>
  <c r="J168" i="39"/>
  <c r="D168" i="39"/>
  <c r="L168" i="39"/>
  <c r="H168" i="39"/>
  <c r="M168" i="39"/>
  <c r="I168" i="39"/>
  <c r="K168" i="39"/>
  <c r="F168" i="39"/>
  <c r="I90" i="45"/>
  <c r="O90" i="45"/>
  <c r="N90" i="45"/>
  <c r="R90" i="45"/>
  <c r="D90" i="45"/>
  <c r="K90" i="45"/>
  <c r="H90" i="45"/>
  <c r="B90" i="45"/>
  <c r="J90" i="45"/>
  <c r="Q90" i="45"/>
  <c r="G90" i="45"/>
  <c r="P90" i="45"/>
  <c r="F90" i="45"/>
  <c r="C90" i="45"/>
  <c r="L90" i="45"/>
  <c r="M90" i="45"/>
  <c r="I77" i="45"/>
  <c r="O77" i="45"/>
  <c r="N77" i="45"/>
  <c r="K77" i="45"/>
  <c r="B77" i="45"/>
  <c r="F77" i="45"/>
  <c r="G77" i="45"/>
  <c r="R77" i="45"/>
  <c r="M77" i="45"/>
  <c r="Q77" i="45"/>
  <c r="D77" i="45"/>
  <c r="P77" i="45"/>
  <c r="J77" i="45"/>
  <c r="C77" i="45"/>
  <c r="L77" i="45"/>
  <c r="H77" i="45"/>
  <c r="I74" i="45"/>
  <c r="C74" i="45"/>
  <c r="L74" i="45"/>
  <c r="D74" i="45"/>
  <c r="Q74" i="45"/>
  <c r="P74" i="45"/>
  <c r="R74" i="45"/>
  <c r="B74" i="45"/>
  <c r="M74" i="45"/>
  <c r="G74" i="45"/>
  <c r="F74" i="45"/>
  <c r="K74" i="45"/>
  <c r="J74" i="45"/>
  <c r="O74" i="45"/>
  <c r="N74" i="45"/>
  <c r="H74" i="45"/>
  <c r="D27" i="52"/>
  <c r="B27" i="52"/>
  <c r="H27" i="52" s="1"/>
  <c r="E103" i="51"/>
  <c r="I103" i="51"/>
  <c r="H103" i="51"/>
  <c r="J103" i="51"/>
  <c r="D103" i="51"/>
  <c r="G103" i="51"/>
  <c r="C103" i="51"/>
  <c r="F103" i="51"/>
  <c r="I96" i="45"/>
  <c r="R96" i="45"/>
  <c r="Q96" i="45"/>
  <c r="N96" i="45"/>
  <c r="M96" i="45"/>
  <c r="G96" i="45"/>
  <c r="C96" i="45"/>
  <c r="H96" i="45"/>
  <c r="P96" i="45"/>
  <c r="F96" i="45"/>
  <c r="L96" i="45"/>
  <c r="B96" i="45"/>
  <c r="K96" i="45"/>
  <c r="J96" i="45"/>
  <c r="D96" i="45"/>
  <c r="O96" i="45"/>
  <c r="D50" i="46"/>
  <c r="B50" i="46"/>
  <c r="H50" i="46"/>
  <c r="C50" i="46"/>
  <c r="G50" i="46"/>
  <c r="F50" i="46"/>
  <c r="D28" i="39"/>
  <c r="L28" i="39"/>
  <c r="Q28" i="39"/>
  <c r="C28" i="39"/>
  <c r="J28" i="39"/>
  <c r="N28" i="39"/>
  <c r="I28" i="39"/>
  <c r="K28" i="39"/>
  <c r="O28" i="39"/>
  <c r="G28" i="39"/>
  <c r="R28" i="39"/>
  <c r="M28" i="39"/>
  <c r="F28" i="39"/>
  <c r="B28" i="39"/>
  <c r="H28" i="39"/>
  <c r="P28" i="39"/>
  <c r="G129" i="40"/>
  <c r="N129" i="40"/>
  <c r="F129" i="40"/>
  <c r="H129" i="40"/>
  <c r="L129" i="40"/>
  <c r="P129" i="40"/>
  <c r="R129" i="40"/>
  <c r="O129" i="40"/>
  <c r="C129" i="40"/>
  <c r="B129" i="40"/>
  <c r="J129" i="40"/>
  <c r="D129" i="40"/>
  <c r="Q129" i="40"/>
  <c r="K129" i="40"/>
  <c r="M129" i="40"/>
  <c r="I129" i="40"/>
  <c r="B39" i="52"/>
  <c r="E39" i="52" s="1"/>
  <c r="D39" i="52"/>
  <c r="C23" i="46"/>
  <c r="H23" i="46"/>
  <c r="F23" i="46"/>
  <c r="B23" i="46"/>
  <c r="G23" i="46"/>
  <c r="D23" i="46"/>
  <c r="K114" i="38"/>
  <c r="H114" i="38"/>
  <c r="Q114" i="38"/>
  <c r="L114" i="38"/>
  <c r="P114" i="38"/>
  <c r="I114" i="38"/>
  <c r="M114" i="38"/>
  <c r="C114" i="38"/>
  <c r="J114" i="38"/>
  <c r="R114" i="38"/>
  <c r="N114" i="38"/>
  <c r="B114" i="38"/>
  <c r="D114" i="38"/>
  <c r="G114" i="38"/>
  <c r="O114" i="38"/>
  <c r="F114" i="38"/>
  <c r="G169" i="46"/>
  <c r="C169" i="46"/>
  <c r="H169" i="46"/>
  <c r="B169" i="46"/>
  <c r="D169" i="46"/>
  <c r="F169" i="46"/>
  <c r="I52" i="45"/>
  <c r="N52" i="45"/>
  <c r="P52" i="45"/>
  <c r="B52" i="45"/>
  <c r="G52" i="45"/>
  <c r="Q52" i="45"/>
  <c r="D52" i="45"/>
  <c r="J52" i="45"/>
  <c r="R52" i="45"/>
  <c r="C52" i="45"/>
  <c r="F52" i="45"/>
  <c r="O52" i="45"/>
  <c r="K52" i="45"/>
  <c r="L52" i="45"/>
  <c r="H52" i="45"/>
  <c r="M52" i="45"/>
  <c r="F126" i="46"/>
  <c r="B126" i="46"/>
  <c r="H126" i="46"/>
  <c r="G126" i="46"/>
  <c r="C126" i="46"/>
  <c r="D126" i="46"/>
  <c r="B29" i="39"/>
  <c r="H29" i="39"/>
  <c r="C29" i="39"/>
  <c r="Q29" i="39"/>
  <c r="I29" i="39"/>
  <c r="O29" i="39"/>
  <c r="M29" i="39"/>
  <c r="G29" i="39"/>
  <c r="K29" i="39"/>
  <c r="D29" i="39"/>
  <c r="P29" i="39"/>
  <c r="F29" i="39"/>
  <c r="L29" i="39"/>
  <c r="N29" i="39"/>
  <c r="R29" i="39"/>
  <c r="J29" i="39"/>
  <c r="G79" i="38"/>
  <c r="O79" i="38"/>
  <c r="C79" i="38"/>
  <c r="L79" i="38"/>
  <c r="P79" i="38"/>
  <c r="R79" i="38"/>
  <c r="B79" i="38"/>
  <c r="N79" i="38"/>
  <c r="H79" i="38"/>
  <c r="D79" i="38"/>
  <c r="I79" i="38"/>
  <c r="K79" i="38"/>
  <c r="F79" i="38"/>
  <c r="M79" i="38"/>
  <c r="J79" i="38"/>
  <c r="Q79" i="38"/>
  <c r="D187" i="40"/>
  <c r="R187" i="40"/>
  <c r="H187" i="40"/>
  <c r="Q187" i="40"/>
  <c r="G187" i="40"/>
  <c r="C187" i="40"/>
  <c r="F187" i="40"/>
  <c r="K187" i="40"/>
  <c r="I187" i="40"/>
  <c r="M187" i="40"/>
  <c r="N187" i="40"/>
  <c r="L187" i="40"/>
  <c r="J187" i="40"/>
  <c r="B187" i="40"/>
  <c r="P187" i="40"/>
  <c r="O187" i="40"/>
  <c r="F114" i="46"/>
  <c r="D114" i="46"/>
  <c r="B114" i="46"/>
  <c r="H114" i="46"/>
  <c r="G114" i="46"/>
  <c r="C114" i="46"/>
  <c r="F101" i="39"/>
  <c r="H101" i="39"/>
  <c r="P101" i="39"/>
  <c r="L101" i="39"/>
  <c r="R101" i="39"/>
  <c r="O101" i="39"/>
  <c r="I101" i="39"/>
  <c r="D101" i="39"/>
  <c r="B101" i="39"/>
  <c r="J101" i="39"/>
  <c r="G101" i="39"/>
  <c r="Q101" i="39"/>
  <c r="N101" i="39"/>
  <c r="C101" i="39"/>
  <c r="K101" i="39"/>
  <c r="M101" i="39"/>
  <c r="D133" i="46"/>
  <c r="C133" i="46"/>
  <c r="H133" i="46"/>
  <c r="F133" i="46"/>
  <c r="G133" i="46"/>
  <c r="B133" i="46"/>
  <c r="I184" i="45"/>
  <c r="B184" i="45"/>
  <c r="M184" i="45"/>
  <c r="N184" i="45"/>
  <c r="P184" i="45"/>
  <c r="R184" i="45"/>
  <c r="K184" i="45"/>
  <c r="L184" i="45"/>
  <c r="O184" i="45"/>
  <c r="G184" i="45"/>
  <c r="F184" i="45"/>
  <c r="C184" i="45"/>
  <c r="D184" i="45"/>
  <c r="J184" i="45"/>
  <c r="H184" i="45"/>
  <c r="Q184" i="45"/>
  <c r="K97" i="40"/>
  <c r="P97" i="40"/>
  <c r="C97" i="40"/>
  <c r="F97" i="40"/>
  <c r="I97" i="40"/>
  <c r="R97" i="40"/>
  <c r="O97" i="40"/>
  <c r="J97" i="40"/>
  <c r="B97" i="40"/>
  <c r="H97" i="40"/>
  <c r="D97" i="40"/>
  <c r="N97" i="40"/>
  <c r="L97" i="40"/>
  <c r="M97" i="40"/>
  <c r="G97" i="40"/>
  <c r="Q97" i="40"/>
  <c r="B90" i="52"/>
  <c r="I90" i="52" s="1"/>
  <c r="D90" i="52"/>
  <c r="D158" i="51"/>
  <c r="C158" i="51"/>
  <c r="J158" i="51"/>
  <c r="H158" i="51"/>
  <c r="F158" i="51"/>
  <c r="E158" i="51"/>
  <c r="I158" i="51"/>
  <c r="G158" i="51"/>
  <c r="G131" i="46"/>
  <c r="F131" i="46"/>
  <c r="H131" i="46"/>
  <c r="D131" i="46"/>
  <c r="C131" i="46"/>
  <c r="B131" i="46"/>
  <c r="G67" i="46"/>
  <c r="F67" i="46"/>
  <c r="D67" i="46"/>
  <c r="C67" i="46"/>
  <c r="H67" i="46"/>
  <c r="B67" i="46"/>
  <c r="D80" i="51"/>
  <c r="E80" i="51"/>
  <c r="C80" i="51"/>
  <c r="I80" i="51"/>
  <c r="F80" i="51"/>
  <c r="G80" i="51"/>
  <c r="J80" i="51"/>
  <c r="H80" i="51"/>
  <c r="D38" i="52"/>
  <c r="B38" i="52"/>
  <c r="I75" i="40"/>
  <c r="B75" i="40"/>
  <c r="H75" i="40"/>
  <c r="N75" i="40"/>
  <c r="J75" i="40"/>
  <c r="G75" i="40"/>
  <c r="R75" i="40"/>
  <c r="K75" i="40"/>
  <c r="O75" i="40"/>
  <c r="D75" i="40"/>
  <c r="C75" i="40"/>
  <c r="P75" i="40"/>
  <c r="Q75" i="40"/>
  <c r="F75" i="40"/>
  <c r="M75" i="40"/>
  <c r="L75" i="40"/>
  <c r="C107" i="46"/>
  <c r="G107" i="46"/>
  <c r="B107" i="46"/>
  <c r="F107" i="46"/>
  <c r="D107" i="46"/>
  <c r="H107" i="46"/>
  <c r="I104" i="45"/>
  <c r="O104" i="45"/>
  <c r="D104" i="45"/>
  <c r="L104" i="45"/>
  <c r="Q104" i="45"/>
  <c r="M104" i="45"/>
  <c r="G104" i="45"/>
  <c r="P104" i="45"/>
  <c r="B104" i="45"/>
  <c r="N104" i="45"/>
  <c r="R104" i="45"/>
  <c r="F104" i="45"/>
  <c r="C104" i="45"/>
  <c r="H104" i="45"/>
  <c r="J104" i="45"/>
  <c r="K104" i="45"/>
  <c r="R137" i="39"/>
  <c r="C137" i="39"/>
  <c r="P137" i="39"/>
  <c r="K137" i="39"/>
  <c r="O137" i="39"/>
  <c r="I137" i="39"/>
  <c r="B137" i="39"/>
  <c r="H137" i="39"/>
  <c r="M137" i="39"/>
  <c r="G137" i="39"/>
  <c r="N137" i="39"/>
  <c r="J137" i="39"/>
  <c r="F137" i="39"/>
  <c r="L137" i="39"/>
  <c r="Q137" i="39"/>
  <c r="D137" i="39"/>
  <c r="J35" i="51"/>
  <c r="I35" i="51"/>
  <c r="C35" i="51"/>
  <c r="D35" i="51"/>
  <c r="E35" i="51"/>
  <c r="H35" i="51"/>
  <c r="F35" i="51"/>
  <c r="G35" i="51"/>
  <c r="B96" i="38"/>
  <c r="K96" i="38"/>
  <c r="H96" i="38"/>
  <c r="I96" i="38"/>
  <c r="M96" i="38"/>
  <c r="L96" i="38"/>
  <c r="P96" i="38"/>
  <c r="C96" i="38"/>
  <c r="N96" i="38"/>
  <c r="D96" i="38"/>
  <c r="O96" i="38"/>
  <c r="R96" i="38"/>
  <c r="J96" i="38"/>
  <c r="F96" i="38"/>
  <c r="Q96" i="38"/>
  <c r="G96" i="38"/>
  <c r="B115" i="52"/>
  <c r="H115" i="52" s="1"/>
  <c r="D115" i="52"/>
  <c r="B51" i="39"/>
  <c r="I51" i="39"/>
  <c r="G51" i="39"/>
  <c r="H51" i="39"/>
  <c r="N51" i="39"/>
  <c r="O51" i="39"/>
  <c r="J51" i="39"/>
  <c r="F51" i="39"/>
  <c r="C51" i="39"/>
  <c r="P51" i="39"/>
  <c r="Q51" i="39"/>
  <c r="M51" i="39"/>
  <c r="R51" i="39"/>
  <c r="D51" i="39"/>
  <c r="K51" i="39"/>
  <c r="L51" i="39"/>
  <c r="Q53" i="38"/>
  <c r="J53" i="38"/>
  <c r="P53" i="38"/>
  <c r="C53" i="38"/>
  <c r="L53" i="38"/>
  <c r="R53" i="38"/>
  <c r="F53" i="38"/>
  <c r="H53" i="38"/>
  <c r="B53" i="38"/>
  <c r="G53" i="38"/>
  <c r="K53" i="38"/>
  <c r="D53" i="38"/>
  <c r="I53" i="38"/>
  <c r="M53" i="38"/>
  <c r="O53" i="38"/>
  <c r="N53" i="38"/>
  <c r="G124" i="51"/>
  <c r="J124" i="51"/>
  <c r="H124" i="51"/>
  <c r="I124" i="51"/>
  <c r="D124" i="51"/>
  <c r="E124" i="51"/>
  <c r="C124" i="51"/>
  <c r="F124" i="51"/>
  <c r="E74" i="51"/>
  <c r="F74" i="51"/>
  <c r="I74" i="51"/>
  <c r="D74" i="51"/>
  <c r="G74" i="51"/>
  <c r="C74" i="51"/>
  <c r="J74" i="51"/>
  <c r="H74" i="51"/>
  <c r="B71" i="39"/>
  <c r="C71" i="39"/>
  <c r="I71" i="39"/>
  <c r="J71" i="39"/>
  <c r="G71" i="39"/>
  <c r="M71" i="39"/>
  <c r="D71" i="39"/>
  <c r="H71" i="39"/>
  <c r="Q71" i="39"/>
  <c r="O71" i="39"/>
  <c r="K71" i="39"/>
  <c r="N71" i="39"/>
  <c r="P71" i="39"/>
  <c r="L71" i="39"/>
  <c r="F71" i="39"/>
  <c r="R71" i="39"/>
  <c r="J43" i="51"/>
  <c r="F43" i="51"/>
  <c r="G43" i="51"/>
  <c r="C43" i="51"/>
  <c r="H43" i="51"/>
  <c r="E43" i="51"/>
  <c r="D43" i="51"/>
  <c r="I43" i="51"/>
  <c r="P43" i="38"/>
  <c r="F43" i="38"/>
  <c r="G43" i="38"/>
  <c r="L43" i="38"/>
  <c r="D43" i="38"/>
  <c r="R43" i="38"/>
  <c r="B43" i="38"/>
  <c r="I43" i="38"/>
  <c r="C43" i="38"/>
  <c r="Q43" i="38"/>
  <c r="O43" i="38"/>
  <c r="K43" i="38"/>
  <c r="H43" i="38"/>
  <c r="M43" i="38"/>
  <c r="N43" i="38"/>
  <c r="J43" i="38"/>
  <c r="P40" i="38"/>
  <c r="H40" i="38"/>
  <c r="F40" i="38"/>
  <c r="R40" i="38"/>
  <c r="C40" i="38"/>
  <c r="O40" i="38"/>
  <c r="M40" i="38"/>
  <c r="N40" i="38"/>
  <c r="B40" i="38"/>
  <c r="Q40" i="38"/>
  <c r="I40" i="38"/>
  <c r="G40" i="38"/>
  <c r="J40" i="38"/>
  <c r="L40" i="38"/>
  <c r="D40" i="38"/>
  <c r="K40" i="38"/>
  <c r="H25" i="39"/>
  <c r="D25" i="39"/>
  <c r="I25" i="39"/>
  <c r="F25" i="39"/>
  <c r="M25" i="39"/>
  <c r="L25" i="39"/>
  <c r="O25" i="39"/>
  <c r="Q25" i="39"/>
  <c r="J25" i="39"/>
  <c r="C25" i="39"/>
  <c r="P25" i="39"/>
  <c r="N25" i="39"/>
  <c r="B25" i="39"/>
  <c r="R25" i="39"/>
  <c r="G25" i="39"/>
  <c r="K25" i="39"/>
  <c r="B54" i="39"/>
  <c r="P54" i="39"/>
  <c r="H54" i="39"/>
  <c r="Q54" i="39"/>
  <c r="D54" i="39"/>
  <c r="L54" i="39"/>
  <c r="G54" i="39"/>
  <c r="R54" i="39"/>
  <c r="K54" i="39"/>
  <c r="O54" i="39"/>
  <c r="I54" i="39"/>
  <c r="F54" i="39"/>
  <c r="C54" i="39"/>
  <c r="J54" i="39"/>
  <c r="N54" i="39"/>
  <c r="M54" i="39"/>
  <c r="F52" i="40"/>
  <c r="D52" i="40"/>
  <c r="N52" i="40"/>
  <c r="I52" i="40"/>
  <c r="H52" i="40"/>
  <c r="P52" i="40"/>
  <c r="Q52" i="40"/>
  <c r="K52" i="40"/>
  <c r="M52" i="40"/>
  <c r="C52" i="40"/>
  <c r="G52" i="40"/>
  <c r="J52" i="40"/>
  <c r="L52" i="40"/>
  <c r="R52" i="40"/>
  <c r="B52" i="40"/>
  <c r="O52" i="40"/>
  <c r="G190" i="45"/>
  <c r="K190" i="45"/>
  <c r="I190" i="45"/>
  <c r="R190" i="45"/>
  <c r="N190" i="45"/>
  <c r="M190" i="45"/>
  <c r="D190" i="45"/>
  <c r="Q190" i="45"/>
  <c r="C190" i="45"/>
  <c r="H190" i="45"/>
  <c r="B190" i="45"/>
  <c r="F190" i="45"/>
  <c r="O190" i="45"/>
  <c r="L190" i="45"/>
  <c r="P190" i="45"/>
  <c r="J190" i="45"/>
  <c r="D174" i="52"/>
  <c r="B174" i="52"/>
  <c r="I174" i="52" s="1"/>
  <c r="D31" i="40"/>
  <c r="I31" i="40"/>
  <c r="H31" i="40"/>
  <c r="L31" i="40"/>
  <c r="O31" i="40"/>
  <c r="B31" i="40"/>
  <c r="P31" i="40"/>
  <c r="J31" i="40"/>
  <c r="Q31" i="40"/>
  <c r="N31" i="40"/>
  <c r="G31" i="40"/>
  <c r="K31" i="40"/>
  <c r="C31" i="40"/>
  <c r="R31" i="40"/>
  <c r="M31" i="40"/>
  <c r="F31" i="40"/>
  <c r="N176" i="38"/>
  <c r="M176" i="38"/>
  <c r="C176" i="38"/>
  <c r="G176" i="38"/>
  <c r="R176" i="38"/>
  <c r="Q176" i="38"/>
  <c r="I176" i="38"/>
  <c r="J176" i="38"/>
  <c r="B176" i="38"/>
  <c r="O176" i="38"/>
  <c r="P176" i="38"/>
  <c r="H176" i="38"/>
  <c r="D176" i="38"/>
  <c r="F176" i="38"/>
  <c r="L176" i="38"/>
  <c r="K176" i="38"/>
  <c r="D46" i="40"/>
  <c r="I46" i="40"/>
  <c r="C46" i="40"/>
  <c r="Q46" i="40"/>
  <c r="L46" i="40"/>
  <c r="N46" i="40"/>
  <c r="O46" i="40"/>
  <c r="M46" i="40"/>
  <c r="B46" i="40"/>
  <c r="H46" i="40"/>
  <c r="F46" i="40"/>
  <c r="K46" i="40"/>
  <c r="R46" i="40"/>
  <c r="G46" i="40"/>
  <c r="P46" i="40"/>
  <c r="J46" i="40"/>
  <c r="I171" i="45"/>
  <c r="Q171" i="45"/>
  <c r="H171" i="45"/>
  <c r="L171" i="45"/>
  <c r="M171" i="45"/>
  <c r="C171" i="45"/>
  <c r="P171" i="45"/>
  <c r="G171" i="45"/>
  <c r="K171" i="45"/>
  <c r="J171" i="45"/>
  <c r="B171" i="45"/>
  <c r="R171" i="45"/>
  <c r="F171" i="45"/>
  <c r="N171" i="45"/>
  <c r="O171" i="45"/>
  <c r="D171" i="45"/>
  <c r="I39" i="51"/>
  <c r="E39" i="51"/>
  <c r="G39" i="51"/>
  <c r="J39" i="51"/>
  <c r="C39" i="51"/>
  <c r="H39" i="51"/>
  <c r="D39" i="51"/>
  <c r="F39" i="51"/>
  <c r="C119" i="46"/>
  <c r="G119" i="46"/>
  <c r="H119" i="46"/>
  <c r="B119" i="46"/>
  <c r="F119" i="46"/>
  <c r="D119" i="46"/>
  <c r="F55" i="46"/>
  <c r="G55" i="46"/>
  <c r="B55" i="46"/>
  <c r="D55" i="46"/>
  <c r="H55" i="46"/>
  <c r="C55" i="46"/>
  <c r="R139" i="39"/>
  <c r="H139" i="39"/>
  <c r="B139" i="39"/>
  <c r="N139" i="39"/>
  <c r="L139" i="39"/>
  <c r="D139" i="39"/>
  <c r="M139" i="39"/>
  <c r="G139" i="39"/>
  <c r="C139" i="39"/>
  <c r="P139" i="39"/>
  <c r="Q139" i="39"/>
  <c r="I139" i="39"/>
  <c r="F139" i="39"/>
  <c r="O139" i="39"/>
  <c r="J139" i="39"/>
  <c r="K139" i="39"/>
  <c r="I147" i="45"/>
  <c r="N147" i="45"/>
  <c r="D147" i="45"/>
  <c r="H147" i="45"/>
  <c r="G147" i="45"/>
  <c r="P147" i="45"/>
  <c r="Q147" i="45"/>
  <c r="L147" i="45"/>
  <c r="F147" i="45"/>
  <c r="C147" i="45"/>
  <c r="B147" i="45"/>
  <c r="O147" i="45"/>
  <c r="J147" i="45"/>
  <c r="K147" i="45"/>
  <c r="M147" i="45"/>
  <c r="R147" i="45"/>
  <c r="N129" i="39"/>
  <c r="H129" i="39"/>
  <c r="O129" i="39"/>
  <c r="R129" i="39"/>
  <c r="M129" i="39"/>
  <c r="P129" i="39"/>
  <c r="G129" i="39"/>
  <c r="J129" i="39"/>
  <c r="K129" i="39"/>
  <c r="C129" i="39"/>
  <c r="B129" i="39"/>
  <c r="F129" i="39"/>
  <c r="L129" i="39"/>
  <c r="D129" i="39"/>
  <c r="Q129" i="39"/>
  <c r="I129" i="39"/>
  <c r="I63" i="45"/>
  <c r="F63" i="45"/>
  <c r="P63" i="45"/>
  <c r="M63" i="45"/>
  <c r="D63" i="45"/>
  <c r="K63" i="45"/>
  <c r="Q63" i="45"/>
  <c r="C63" i="45"/>
  <c r="H63" i="45"/>
  <c r="L63" i="45"/>
  <c r="O63" i="45"/>
  <c r="B63" i="45"/>
  <c r="G63" i="45"/>
  <c r="J63" i="45"/>
  <c r="N63" i="45"/>
  <c r="R63" i="45"/>
  <c r="M155" i="38"/>
  <c r="C155" i="38"/>
  <c r="F155" i="38"/>
  <c r="L155" i="38"/>
  <c r="P155" i="38"/>
  <c r="Q155" i="38"/>
  <c r="O155" i="38"/>
  <c r="D155" i="38"/>
  <c r="J155" i="38"/>
  <c r="K155" i="38"/>
  <c r="I155" i="38"/>
  <c r="B155" i="38"/>
  <c r="G155" i="38"/>
  <c r="R155" i="38"/>
  <c r="N155" i="38"/>
  <c r="H155" i="38"/>
  <c r="I86" i="45"/>
  <c r="K86" i="45"/>
  <c r="R86" i="45"/>
  <c r="Q86" i="45"/>
  <c r="P86" i="45"/>
  <c r="C86" i="45"/>
  <c r="G86" i="45"/>
  <c r="M86" i="45"/>
  <c r="N86" i="45"/>
  <c r="J86" i="45"/>
  <c r="H86" i="45"/>
  <c r="B86" i="45"/>
  <c r="L86" i="45"/>
  <c r="O86" i="45"/>
  <c r="D86" i="45"/>
  <c r="F86" i="45"/>
  <c r="Q25" i="38"/>
  <c r="R25" i="38"/>
  <c r="L25" i="38"/>
  <c r="K25" i="38"/>
  <c r="H25" i="38"/>
  <c r="D25" i="38"/>
  <c r="B25" i="38"/>
  <c r="F25" i="38"/>
  <c r="P25" i="38"/>
  <c r="I25" i="38"/>
  <c r="J25" i="38"/>
  <c r="O25" i="38"/>
  <c r="M25" i="38"/>
  <c r="N25" i="38"/>
  <c r="G25" i="38"/>
  <c r="C25" i="38"/>
  <c r="C185" i="40"/>
  <c r="B185" i="40"/>
  <c r="R185" i="40"/>
  <c r="O185" i="40"/>
  <c r="M185" i="40"/>
  <c r="P185" i="40"/>
  <c r="L185" i="40"/>
  <c r="K185" i="40"/>
  <c r="J185" i="40"/>
  <c r="Q185" i="40"/>
  <c r="G185" i="40"/>
  <c r="H185" i="40"/>
  <c r="F185" i="40"/>
  <c r="I185" i="40"/>
  <c r="D185" i="40"/>
  <c r="N185" i="40"/>
  <c r="I105" i="45"/>
  <c r="O105" i="45"/>
  <c r="L105" i="45"/>
  <c r="G105" i="45"/>
  <c r="P105" i="45"/>
  <c r="B105" i="45"/>
  <c r="H105" i="45"/>
  <c r="F105" i="45"/>
  <c r="D105" i="45"/>
  <c r="N105" i="45"/>
  <c r="M105" i="45"/>
  <c r="C105" i="45"/>
  <c r="K105" i="45"/>
  <c r="J105" i="45"/>
  <c r="Q105" i="45"/>
  <c r="R105" i="45"/>
  <c r="I62" i="45"/>
  <c r="Q62" i="45"/>
  <c r="J62" i="45"/>
  <c r="B62" i="45"/>
  <c r="P62" i="45"/>
  <c r="L62" i="45"/>
  <c r="C62" i="45"/>
  <c r="O62" i="45"/>
  <c r="M62" i="45"/>
  <c r="N62" i="45"/>
  <c r="D62" i="45"/>
  <c r="G62" i="45"/>
  <c r="H62" i="45"/>
  <c r="F62" i="45"/>
  <c r="R62" i="45"/>
  <c r="K62" i="45"/>
  <c r="I44" i="45"/>
  <c r="J44" i="45"/>
  <c r="M44" i="45"/>
  <c r="N44" i="45"/>
  <c r="K44" i="45"/>
  <c r="Q44" i="45"/>
  <c r="P44" i="45"/>
  <c r="L44" i="45"/>
  <c r="B44" i="45"/>
  <c r="O44" i="45"/>
  <c r="R44" i="45"/>
  <c r="F44" i="45"/>
  <c r="G44" i="45"/>
  <c r="D44" i="45"/>
  <c r="H44" i="45"/>
  <c r="C44" i="45"/>
  <c r="C84" i="46"/>
  <c r="B84" i="46"/>
  <c r="F84" i="46"/>
  <c r="G84" i="46"/>
  <c r="D84" i="46"/>
  <c r="H84" i="46"/>
  <c r="K61" i="38"/>
  <c r="I61" i="38"/>
  <c r="R61" i="38"/>
  <c r="F61" i="38"/>
  <c r="N61" i="38"/>
  <c r="O61" i="38"/>
  <c r="Q61" i="38"/>
  <c r="J61" i="38"/>
  <c r="D61" i="38"/>
  <c r="C61" i="38"/>
  <c r="P61" i="38"/>
  <c r="L61" i="38"/>
  <c r="M61" i="38"/>
  <c r="G61" i="38"/>
  <c r="H61" i="38"/>
  <c r="B61" i="38"/>
  <c r="B160" i="52"/>
  <c r="I160" i="52" s="1"/>
  <c r="D160" i="52"/>
  <c r="B24" i="46"/>
  <c r="D24" i="46"/>
  <c r="C24" i="46"/>
  <c r="H24" i="46"/>
  <c r="F24" i="46"/>
  <c r="G24" i="46"/>
  <c r="I85" i="38"/>
  <c r="M85" i="38"/>
  <c r="Q85" i="38"/>
  <c r="D85" i="38"/>
  <c r="F85" i="38"/>
  <c r="R85" i="38"/>
  <c r="L85" i="38"/>
  <c r="N85" i="38"/>
  <c r="C85" i="38"/>
  <c r="G85" i="38"/>
  <c r="K85" i="38"/>
  <c r="H85" i="38"/>
  <c r="B85" i="38"/>
  <c r="P85" i="38"/>
  <c r="J85" i="38"/>
  <c r="O85" i="38"/>
  <c r="B32" i="52"/>
  <c r="D32" i="52"/>
  <c r="G82" i="46"/>
  <c r="F82" i="46"/>
  <c r="B82" i="46"/>
  <c r="D82" i="46"/>
  <c r="H82" i="46"/>
  <c r="C82" i="46"/>
  <c r="J112" i="38"/>
  <c r="K112" i="38"/>
  <c r="L112" i="38"/>
  <c r="C112" i="38"/>
  <c r="P112" i="38"/>
  <c r="R112" i="38"/>
  <c r="F112" i="38"/>
  <c r="B112" i="38"/>
  <c r="N112" i="38"/>
  <c r="D112" i="38"/>
  <c r="O112" i="38"/>
  <c r="M112" i="38"/>
  <c r="G112" i="38"/>
  <c r="I112" i="38"/>
  <c r="Q112" i="38"/>
  <c r="H112" i="38"/>
  <c r="B54" i="38"/>
  <c r="L54" i="38"/>
  <c r="I54" i="38"/>
  <c r="F54" i="38"/>
  <c r="R54" i="38"/>
  <c r="H54" i="38"/>
  <c r="M54" i="38"/>
  <c r="P54" i="38"/>
  <c r="K54" i="38"/>
  <c r="J54" i="38"/>
  <c r="Q54" i="38"/>
  <c r="D54" i="38"/>
  <c r="C54" i="38"/>
  <c r="G54" i="38"/>
  <c r="N54" i="38"/>
  <c r="O54" i="38"/>
  <c r="D136" i="52"/>
  <c r="B136" i="52"/>
  <c r="H136" i="52" s="1"/>
  <c r="B168" i="52"/>
  <c r="F168" i="52" s="1"/>
  <c r="D168" i="52"/>
  <c r="D82" i="39"/>
  <c r="Q82" i="39"/>
  <c r="K82" i="39"/>
  <c r="I82" i="39"/>
  <c r="M82" i="39"/>
  <c r="F82" i="39"/>
  <c r="C82" i="39"/>
  <c r="G82" i="39"/>
  <c r="J82" i="39"/>
  <c r="N82" i="39"/>
  <c r="L82" i="39"/>
  <c r="O82" i="39"/>
  <c r="P82" i="39"/>
  <c r="B82" i="39"/>
  <c r="H82" i="39"/>
  <c r="R82" i="39"/>
  <c r="O155" i="39"/>
  <c r="N155" i="39"/>
  <c r="C155" i="39"/>
  <c r="R155" i="39"/>
  <c r="B155" i="39"/>
  <c r="J155" i="39"/>
  <c r="F155" i="39"/>
  <c r="P155" i="39"/>
  <c r="K155" i="39"/>
  <c r="G155" i="39"/>
  <c r="I155" i="39"/>
  <c r="L155" i="39"/>
  <c r="D155" i="39"/>
  <c r="Q155" i="39"/>
  <c r="M155" i="39"/>
  <c r="H155" i="39"/>
  <c r="E112" i="51"/>
  <c r="H112" i="51"/>
  <c r="J112" i="51"/>
  <c r="D112" i="51"/>
  <c r="G112" i="51"/>
  <c r="I112" i="51"/>
  <c r="C112" i="51"/>
  <c r="F112" i="51"/>
  <c r="N39" i="38"/>
  <c r="J39" i="38"/>
  <c r="C39" i="38"/>
  <c r="D39" i="38"/>
  <c r="L39" i="38"/>
  <c r="F39" i="38"/>
  <c r="M39" i="38"/>
  <c r="H39" i="38"/>
  <c r="G39" i="38"/>
  <c r="P39" i="38"/>
  <c r="B39" i="38"/>
  <c r="O39" i="38"/>
  <c r="R39" i="38"/>
  <c r="I39" i="38"/>
  <c r="K39" i="38"/>
  <c r="Q39" i="38"/>
  <c r="D56" i="52"/>
  <c r="B56" i="52"/>
  <c r="E56" i="52" s="1"/>
  <c r="G66" i="40"/>
  <c r="N66" i="40"/>
  <c r="K66" i="40"/>
  <c r="C66" i="40"/>
  <c r="J66" i="40"/>
  <c r="F66" i="40"/>
  <c r="H66" i="40"/>
  <c r="D66" i="40"/>
  <c r="L66" i="40"/>
  <c r="R66" i="40"/>
  <c r="P66" i="40"/>
  <c r="O66" i="40"/>
  <c r="I66" i="40"/>
  <c r="M66" i="40"/>
  <c r="Q66" i="40"/>
  <c r="B66" i="40"/>
  <c r="H85" i="51"/>
  <c r="D85" i="51"/>
  <c r="I85" i="51"/>
  <c r="E85" i="51"/>
  <c r="C85" i="51"/>
  <c r="G85" i="51"/>
  <c r="F85" i="51"/>
  <c r="J85" i="51"/>
  <c r="M52" i="39"/>
  <c r="F52" i="39"/>
  <c r="L52" i="39"/>
  <c r="Q52" i="39"/>
  <c r="K52" i="39"/>
  <c r="B52" i="39"/>
  <c r="I52" i="39"/>
  <c r="P52" i="39"/>
  <c r="C52" i="39"/>
  <c r="N52" i="39"/>
  <c r="R52" i="39"/>
  <c r="D52" i="39"/>
  <c r="O52" i="39"/>
  <c r="H52" i="39"/>
  <c r="J52" i="39"/>
  <c r="G52" i="39"/>
  <c r="I118" i="45"/>
  <c r="J118" i="45"/>
  <c r="M118" i="45"/>
  <c r="C118" i="45"/>
  <c r="G118" i="45"/>
  <c r="B118" i="45"/>
  <c r="O118" i="45"/>
  <c r="D118" i="45"/>
  <c r="P118" i="45"/>
  <c r="H118" i="45"/>
  <c r="F118" i="45"/>
  <c r="N118" i="45"/>
  <c r="Q118" i="45"/>
  <c r="K118" i="45"/>
  <c r="L118" i="45"/>
  <c r="R118" i="45"/>
  <c r="B102" i="46"/>
  <c r="C102" i="46"/>
  <c r="F102" i="46"/>
  <c r="H102" i="46"/>
  <c r="D102" i="46"/>
  <c r="G102" i="46"/>
  <c r="B151" i="52"/>
  <c r="F151" i="52" s="1"/>
  <c r="D151" i="52"/>
  <c r="H172" i="40"/>
  <c r="C172" i="40"/>
  <c r="B172" i="40"/>
  <c r="R172" i="40"/>
  <c r="G172" i="40"/>
  <c r="D172" i="40"/>
  <c r="I172" i="40"/>
  <c r="K172" i="40"/>
  <c r="N172" i="40"/>
  <c r="J172" i="40"/>
  <c r="O172" i="40"/>
  <c r="L172" i="40"/>
  <c r="F172" i="40"/>
  <c r="P172" i="40"/>
  <c r="M172" i="40"/>
  <c r="Q172" i="40"/>
  <c r="H62" i="46"/>
  <c r="G62" i="46"/>
  <c r="B62" i="46"/>
  <c r="F62" i="46"/>
  <c r="C62" i="46"/>
  <c r="D62" i="46"/>
  <c r="I164" i="40"/>
  <c r="P164" i="40"/>
  <c r="R164" i="40"/>
  <c r="F164" i="40"/>
  <c r="M164" i="40"/>
  <c r="G164" i="40"/>
  <c r="O164" i="40"/>
  <c r="J164" i="40"/>
  <c r="B164" i="40"/>
  <c r="D164" i="40"/>
  <c r="K164" i="40"/>
  <c r="Q164" i="40"/>
  <c r="L164" i="40"/>
  <c r="N164" i="40"/>
  <c r="H164" i="40"/>
  <c r="C164" i="40"/>
  <c r="I170" i="45"/>
  <c r="K170" i="45"/>
  <c r="H170" i="45"/>
  <c r="N170" i="45"/>
  <c r="R170" i="45"/>
  <c r="Q170" i="45"/>
  <c r="B170" i="45"/>
  <c r="G170" i="45"/>
  <c r="M170" i="45"/>
  <c r="C170" i="45"/>
  <c r="O170" i="45"/>
  <c r="F170" i="45"/>
  <c r="L170" i="45"/>
  <c r="J170" i="45"/>
  <c r="D170" i="45"/>
  <c r="P170" i="45"/>
  <c r="H145" i="38"/>
  <c r="I145" i="38"/>
  <c r="Q145" i="38"/>
  <c r="K145" i="38"/>
  <c r="G145" i="38"/>
  <c r="R145" i="38"/>
  <c r="O145" i="38"/>
  <c r="J145" i="38"/>
  <c r="F145" i="38"/>
  <c r="P145" i="38"/>
  <c r="N145" i="38"/>
  <c r="L145" i="38"/>
  <c r="C145" i="38"/>
  <c r="M145" i="38"/>
  <c r="B145" i="38"/>
  <c r="D145" i="38"/>
  <c r="G49" i="51"/>
  <c r="J49" i="51"/>
  <c r="F49" i="51"/>
  <c r="H49" i="51"/>
  <c r="E49" i="51"/>
  <c r="D49" i="51"/>
  <c r="I49" i="51"/>
  <c r="C49" i="51"/>
  <c r="I140" i="51"/>
  <c r="J140" i="51"/>
  <c r="C140" i="51"/>
  <c r="D140" i="51"/>
  <c r="G140" i="51"/>
  <c r="H140" i="51"/>
  <c r="E140" i="51"/>
  <c r="F140" i="51"/>
  <c r="I150" i="45"/>
  <c r="N150" i="45"/>
  <c r="G150" i="45"/>
  <c r="M150" i="45"/>
  <c r="O150" i="45"/>
  <c r="L150" i="45"/>
  <c r="H150" i="45"/>
  <c r="R150" i="45"/>
  <c r="P150" i="45"/>
  <c r="C150" i="45"/>
  <c r="Q150" i="45"/>
  <c r="B150" i="45"/>
  <c r="J150" i="45"/>
  <c r="K150" i="45"/>
  <c r="D150" i="45"/>
  <c r="F150" i="45"/>
  <c r="N101" i="38"/>
  <c r="R101" i="38"/>
  <c r="O101" i="38"/>
  <c r="B101" i="38"/>
  <c r="D101" i="38"/>
  <c r="K101" i="38"/>
  <c r="J101" i="38"/>
  <c r="C101" i="38"/>
  <c r="M101" i="38"/>
  <c r="I101" i="38"/>
  <c r="G101" i="38"/>
  <c r="L101" i="38"/>
  <c r="F101" i="38"/>
  <c r="P101" i="38"/>
  <c r="Q101" i="38"/>
  <c r="H101" i="38"/>
  <c r="F57" i="38"/>
  <c r="Q57" i="38"/>
  <c r="D57" i="38"/>
  <c r="M57" i="38"/>
  <c r="B57" i="38"/>
  <c r="L57" i="38"/>
  <c r="O57" i="38"/>
  <c r="N57" i="38"/>
  <c r="R57" i="38"/>
  <c r="J57" i="38"/>
  <c r="I57" i="38"/>
  <c r="K57" i="38"/>
  <c r="H57" i="38"/>
  <c r="P57" i="38"/>
  <c r="C57" i="38"/>
  <c r="G57" i="38"/>
  <c r="B186" i="46"/>
  <c r="D186" i="46"/>
  <c r="C186" i="46"/>
  <c r="H186" i="46"/>
  <c r="G186" i="46"/>
  <c r="F186" i="46"/>
  <c r="D71" i="51"/>
  <c r="C71" i="51"/>
  <c r="E71" i="51"/>
  <c r="G71" i="51"/>
  <c r="H71" i="51"/>
  <c r="F71" i="51"/>
  <c r="I71" i="51"/>
  <c r="J71" i="51"/>
  <c r="H62" i="51"/>
  <c r="E62" i="51"/>
  <c r="I62" i="51"/>
  <c r="J62" i="51"/>
  <c r="G62" i="51"/>
  <c r="D62" i="51"/>
  <c r="C62" i="51"/>
  <c r="F62" i="51"/>
  <c r="M89" i="40"/>
  <c r="L89" i="40"/>
  <c r="N89" i="40"/>
  <c r="C89" i="40"/>
  <c r="I89" i="40"/>
  <c r="K89" i="40"/>
  <c r="O89" i="40"/>
  <c r="B89" i="40"/>
  <c r="Q89" i="40"/>
  <c r="H89" i="40"/>
  <c r="F89" i="40"/>
  <c r="J89" i="40"/>
  <c r="G89" i="40"/>
  <c r="P89" i="40"/>
  <c r="D89" i="40"/>
  <c r="R89" i="40"/>
  <c r="E37" i="51"/>
  <c r="C37" i="51"/>
  <c r="G37" i="51"/>
  <c r="J37" i="51"/>
  <c r="D37" i="51"/>
  <c r="H37" i="51"/>
  <c r="I37" i="51"/>
  <c r="F37" i="51"/>
  <c r="G72" i="40"/>
  <c r="C72" i="40"/>
  <c r="Q72" i="40"/>
  <c r="J72" i="40"/>
  <c r="F72" i="40"/>
  <c r="K72" i="40"/>
  <c r="N72" i="40"/>
  <c r="H72" i="40"/>
  <c r="D72" i="40"/>
  <c r="P72" i="40"/>
  <c r="L72" i="40"/>
  <c r="M72" i="40"/>
  <c r="O72" i="40"/>
  <c r="R72" i="40"/>
  <c r="I72" i="40"/>
  <c r="B72" i="40"/>
  <c r="H70" i="46"/>
  <c r="C70" i="46"/>
  <c r="B70" i="46"/>
  <c r="F70" i="46"/>
  <c r="G70" i="46"/>
  <c r="D70" i="46"/>
  <c r="G170" i="38"/>
  <c r="Q170" i="38"/>
  <c r="L170" i="38"/>
  <c r="D170" i="38"/>
  <c r="F170" i="38"/>
  <c r="P170" i="38"/>
  <c r="N170" i="38"/>
  <c r="I170" i="38"/>
  <c r="O170" i="38"/>
  <c r="J170" i="38"/>
  <c r="R170" i="38"/>
  <c r="K170" i="38"/>
  <c r="C170" i="38"/>
  <c r="M170" i="38"/>
  <c r="B170" i="38"/>
  <c r="H170" i="38"/>
  <c r="F120" i="46"/>
  <c r="D120" i="46"/>
  <c r="C120" i="46"/>
  <c r="H120" i="46"/>
  <c r="B120" i="46"/>
  <c r="G120" i="46"/>
  <c r="D132" i="51"/>
  <c r="I132" i="51"/>
  <c r="J132" i="51"/>
  <c r="E132" i="51"/>
  <c r="G132" i="51"/>
  <c r="H132" i="51"/>
  <c r="C132" i="51"/>
  <c r="F132" i="51"/>
  <c r="D155" i="52"/>
  <c r="B155" i="52"/>
  <c r="E155" i="52" s="1"/>
  <c r="K124" i="38"/>
  <c r="M124" i="38"/>
  <c r="G124" i="38"/>
  <c r="P124" i="38"/>
  <c r="N124" i="38"/>
  <c r="L124" i="38"/>
  <c r="I124" i="38"/>
  <c r="J124" i="38"/>
  <c r="O124" i="38"/>
  <c r="R124" i="38"/>
  <c r="F124" i="38"/>
  <c r="D124" i="38"/>
  <c r="Q124" i="38"/>
  <c r="C124" i="38"/>
  <c r="H124" i="38"/>
  <c r="B124" i="38"/>
  <c r="P145" i="40"/>
  <c r="I145" i="40"/>
  <c r="M145" i="40"/>
  <c r="N145" i="40"/>
  <c r="G145" i="40"/>
  <c r="L145" i="40"/>
  <c r="O145" i="40"/>
  <c r="H145" i="40"/>
  <c r="K145" i="40"/>
  <c r="J145" i="40"/>
  <c r="Q145" i="40"/>
  <c r="D145" i="40"/>
  <c r="C145" i="40"/>
  <c r="F145" i="40"/>
  <c r="R145" i="40"/>
  <c r="B145" i="40"/>
  <c r="G143" i="51"/>
  <c r="I143" i="51"/>
  <c r="C143" i="51"/>
  <c r="D143" i="51"/>
  <c r="E143" i="51"/>
  <c r="J143" i="51"/>
  <c r="F143" i="51"/>
  <c r="H143" i="51"/>
  <c r="D152" i="52"/>
  <c r="B152" i="52"/>
  <c r="I152" i="52" s="1"/>
  <c r="I109" i="45"/>
  <c r="P109" i="45"/>
  <c r="C109" i="45"/>
  <c r="J109" i="45"/>
  <c r="M109" i="45"/>
  <c r="F109" i="45"/>
  <c r="D109" i="45"/>
  <c r="K109" i="45"/>
  <c r="R109" i="45"/>
  <c r="B109" i="45"/>
  <c r="N109" i="45"/>
  <c r="H109" i="45"/>
  <c r="O109" i="45"/>
  <c r="G109" i="45"/>
  <c r="Q109" i="45"/>
  <c r="L109" i="45"/>
  <c r="F90" i="46"/>
  <c r="H90" i="46"/>
  <c r="D90" i="46"/>
  <c r="C90" i="46"/>
  <c r="B90" i="46"/>
  <c r="G90" i="46"/>
  <c r="I176" i="45"/>
  <c r="O176" i="45"/>
  <c r="R176" i="45"/>
  <c r="F176" i="45"/>
  <c r="J176" i="45"/>
  <c r="B176" i="45"/>
  <c r="G176" i="45"/>
  <c r="Q176" i="45"/>
  <c r="C176" i="45"/>
  <c r="H176" i="45"/>
  <c r="K176" i="45"/>
  <c r="N176" i="45"/>
  <c r="L176" i="45"/>
  <c r="M176" i="45"/>
  <c r="D176" i="45"/>
  <c r="P176" i="45"/>
  <c r="J133" i="40"/>
  <c r="K133" i="40"/>
  <c r="P133" i="40"/>
  <c r="B133" i="40"/>
  <c r="L133" i="40"/>
  <c r="I133" i="40"/>
  <c r="D133" i="40"/>
  <c r="H133" i="40"/>
  <c r="N133" i="40"/>
  <c r="F133" i="40"/>
  <c r="M133" i="40"/>
  <c r="C133" i="40"/>
  <c r="Q133" i="40"/>
  <c r="O133" i="40"/>
  <c r="R133" i="40"/>
  <c r="G133" i="40"/>
  <c r="I14" i="45"/>
  <c r="J14" i="45"/>
  <c r="F14" i="45"/>
  <c r="O14" i="45"/>
  <c r="D14" i="45"/>
  <c r="H14" i="45"/>
  <c r="B14" i="45"/>
  <c r="K14" i="45"/>
  <c r="N14" i="45"/>
  <c r="M14" i="45"/>
  <c r="R14" i="45"/>
  <c r="G14" i="45"/>
  <c r="C14" i="45"/>
  <c r="Q14" i="45"/>
  <c r="P14" i="45"/>
  <c r="L14" i="45"/>
  <c r="I72" i="45"/>
  <c r="Q72" i="45"/>
  <c r="F72" i="45"/>
  <c r="D72" i="45"/>
  <c r="L72" i="45"/>
  <c r="J72" i="45"/>
  <c r="K72" i="45"/>
  <c r="B72" i="45"/>
  <c r="N72" i="45"/>
  <c r="O72" i="45"/>
  <c r="R72" i="45"/>
  <c r="G72" i="45"/>
  <c r="M72" i="45"/>
  <c r="C72" i="45"/>
  <c r="H72" i="45"/>
  <c r="P72" i="45"/>
  <c r="F130" i="51"/>
  <c r="G130" i="51"/>
  <c r="I130" i="51"/>
  <c r="D130" i="51"/>
  <c r="E130" i="51"/>
  <c r="H130" i="51"/>
  <c r="J130" i="51"/>
  <c r="C130" i="51"/>
  <c r="M51" i="38"/>
  <c r="K51" i="38"/>
  <c r="H51" i="38"/>
  <c r="N51" i="38"/>
  <c r="I51" i="38"/>
  <c r="G51" i="38"/>
  <c r="O51" i="38"/>
  <c r="J51" i="38"/>
  <c r="Q51" i="38"/>
  <c r="F51" i="38"/>
  <c r="B51" i="38"/>
  <c r="L51" i="38"/>
  <c r="P51" i="38"/>
  <c r="R51" i="38"/>
  <c r="D51" i="38"/>
  <c r="C51" i="38"/>
  <c r="D99" i="52"/>
  <c r="B99" i="52"/>
  <c r="H99" i="52" s="1"/>
  <c r="F83" i="51"/>
  <c r="G83" i="51"/>
  <c r="I83" i="51"/>
  <c r="D83" i="51"/>
  <c r="E83" i="51"/>
  <c r="H83" i="51"/>
  <c r="C83" i="51"/>
  <c r="J83" i="51"/>
  <c r="D142" i="51"/>
  <c r="G142" i="51"/>
  <c r="J142" i="51"/>
  <c r="H142" i="51"/>
  <c r="C142" i="51"/>
  <c r="I142" i="51"/>
  <c r="F142" i="51"/>
  <c r="E142" i="51"/>
  <c r="I98" i="45"/>
  <c r="B98" i="45"/>
  <c r="N98" i="45"/>
  <c r="M98" i="45"/>
  <c r="G98" i="45"/>
  <c r="D98" i="45"/>
  <c r="R98" i="45"/>
  <c r="J98" i="45"/>
  <c r="P98" i="45"/>
  <c r="K98" i="45"/>
  <c r="O98" i="45"/>
  <c r="C98" i="45"/>
  <c r="H98" i="45"/>
  <c r="F98" i="45"/>
  <c r="Q98" i="45"/>
  <c r="L98" i="45"/>
  <c r="D29" i="52"/>
  <c r="B29" i="52"/>
  <c r="H29" i="52" s="1"/>
  <c r="I111" i="40"/>
  <c r="F111" i="40"/>
  <c r="O111" i="40"/>
  <c r="Q111" i="40"/>
  <c r="D111" i="40"/>
  <c r="R111" i="40"/>
  <c r="C111" i="40"/>
  <c r="N111" i="40"/>
  <c r="L111" i="40"/>
  <c r="B111" i="40"/>
  <c r="H111" i="40"/>
  <c r="J111" i="40"/>
  <c r="M111" i="40"/>
  <c r="G111" i="40"/>
  <c r="P111" i="40"/>
  <c r="K111" i="40"/>
  <c r="P124" i="39"/>
  <c r="H124" i="39"/>
  <c r="B124" i="39"/>
  <c r="M124" i="39"/>
  <c r="C124" i="39"/>
  <c r="K124" i="39"/>
  <c r="D124" i="39"/>
  <c r="F124" i="39"/>
  <c r="R124" i="39"/>
  <c r="Q124" i="39"/>
  <c r="J124" i="39"/>
  <c r="I124" i="39"/>
  <c r="O124" i="39"/>
  <c r="N124" i="39"/>
  <c r="L124" i="39"/>
  <c r="G124" i="39"/>
  <c r="Q113" i="38"/>
  <c r="N113" i="38"/>
  <c r="D113" i="38"/>
  <c r="H113" i="38"/>
  <c r="O113" i="38"/>
  <c r="R113" i="38"/>
  <c r="I113" i="38"/>
  <c r="J113" i="38"/>
  <c r="C113" i="38"/>
  <c r="K113" i="38"/>
  <c r="B113" i="38"/>
  <c r="F113" i="38"/>
  <c r="P113" i="38"/>
  <c r="M113" i="38"/>
  <c r="L113" i="38"/>
  <c r="G113" i="38"/>
  <c r="I22" i="45"/>
  <c r="M22" i="45"/>
  <c r="Q22" i="45"/>
  <c r="N22" i="45"/>
  <c r="C22" i="45"/>
  <c r="O22" i="45"/>
  <c r="R22" i="45"/>
  <c r="K22" i="45"/>
  <c r="G22" i="45"/>
  <c r="J22" i="45"/>
  <c r="P22" i="45"/>
  <c r="L22" i="45"/>
  <c r="D22" i="45"/>
  <c r="B22" i="45"/>
  <c r="F22" i="45"/>
  <c r="H22" i="45"/>
  <c r="B73" i="52"/>
  <c r="H73" i="52" s="1"/>
  <c r="D73" i="52"/>
  <c r="I12" i="45"/>
  <c r="R12" i="45"/>
  <c r="F12" i="45"/>
  <c r="M12" i="45"/>
  <c r="K12" i="45"/>
  <c r="G12" i="45"/>
  <c r="L12" i="45"/>
  <c r="H12" i="45"/>
  <c r="B12" i="45"/>
  <c r="N12" i="45"/>
  <c r="Q12" i="45"/>
  <c r="C12" i="45"/>
  <c r="O12" i="45"/>
  <c r="D12" i="45"/>
  <c r="P12" i="45"/>
  <c r="J12" i="45"/>
  <c r="C17" i="40"/>
  <c r="K17" i="40"/>
  <c r="P17" i="40"/>
  <c r="R17" i="40"/>
  <c r="N17" i="40"/>
  <c r="J17" i="40"/>
  <c r="M17" i="40"/>
  <c r="H17" i="40"/>
  <c r="I17" i="40"/>
  <c r="Q17" i="40"/>
  <c r="D17" i="40"/>
  <c r="B17" i="40"/>
  <c r="L17" i="40"/>
  <c r="F17" i="40"/>
  <c r="O17" i="40"/>
  <c r="G17" i="40"/>
  <c r="Q93" i="38"/>
  <c r="C93" i="38"/>
  <c r="F93" i="38"/>
  <c r="N93" i="38"/>
  <c r="H93" i="38"/>
  <c r="G93" i="38"/>
  <c r="P93" i="38"/>
  <c r="B93" i="38"/>
  <c r="D93" i="38"/>
  <c r="O93" i="38"/>
  <c r="K93" i="38"/>
  <c r="R93" i="38"/>
  <c r="L93" i="38"/>
  <c r="I93" i="38"/>
  <c r="M93" i="38"/>
  <c r="J93" i="38"/>
  <c r="I131" i="39"/>
  <c r="P131" i="39"/>
  <c r="M131" i="39"/>
  <c r="G131" i="39"/>
  <c r="F131" i="39"/>
  <c r="K131" i="39"/>
  <c r="Q131" i="39"/>
  <c r="C131" i="39"/>
  <c r="N131" i="39"/>
  <c r="B131" i="39"/>
  <c r="D131" i="39"/>
  <c r="L131" i="39"/>
  <c r="J131" i="39"/>
  <c r="O131" i="39"/>
  <c r="H131" i="39"/>
  <c r="R131" i="39"/>
  <c r="I83" i="45"/>
  <c r="P83" i="45"/>
  <c r="G83" i="45"/>
  <c r="D83" i="45"/>
  <c r="J83" i="45"/>
  <c r="R83" i="45"/>
  <c r="M83" i="45"/>
  <c r="N83" i="45"/>
  <c r="H83" i="45"/>
  <c r="B83" i="45"/>
  <c r="Q83" i="45"/>
  <c r="C83" i="45"/>
  <c r="F83" i="45"/>
  <c r="L83" i="45"/>
  <c r="K83" i="45"/>
  <c r="O83" i="45"/>
  <c r="D152" i="39"/>
  <c r="M152" i="39"/>
  <c r="L152" i="39"/>
  <c r="O152" i="39"/>
  <c r="P152" i="39"/>
  <c r="J152" i="39"/>
  <c r="K152" i="39"/>
  <c r="R152" i="39"/>
  <c r="C152" i="39"/>
  <c r="G152" i="39"/>
  <c r="Q152" i="39"/>
  <c r="B152" i="39"/>
  <c r="F152" i="39"/>
  <c r="N152" i="39"/>
  <c r="H152" i="39"/>
  <c r="I152" i="39"/>
  <c r="G34" i="51"/>
  <c r="I34" i="51"/>
  <c r="F34" i="51"/>
  <c r="C34" i="51"/>
  <c r="J34" i="51"/>
  <c r="D34" i="51"/>
  <c r="E34" i="51"/>
  <c r="H34" i="51"/>
  <c r="D131" i="51"/>
  <c r="F131" i="51"/>
  <c r="H131" i="51"/>
  <c r="E131" i="51"/>
  <c r="C131" i="51"/>
  <c r="J131" i="51"/>
  <c r="I131" i="51"/>
  <c r="G131" i="51"/>
  <c r="I177" i="45"/>
  <c r="H177" i="45"/>
  <c r="K177" i="45"/>
  <c r="B177" i="45"/>
  <c r="R177" i="45"/>
  <c r="J177" i="45"/>
  <c r="C177" i="45"/>
  <c r="D177" i="45"/>
  <c r="L177" i="45"/>
  <c r="P177" i="45"/>
  <c r="M177" i="45"/>
  <c r="O177" i="45"/>
  <c r="N177" i="45"/>
  <c r="G177" i="45"/>
  <c r="F177" i="45"/>
  <c r="Q177" i="45"/>
  <c r="I73" i="45"/>
  <c r="M73" i="45"/>
  <c r="K73" i="45"/>
  <c r="L73" i="45"/>
  <c r="O73" i="45"/>
  <c r="G73" i="45"/>
  <c r="C73" i="45"/>
  <c r="Q73" i="45"/>
  <c r="H73" i="45"/>
  <c r="D73" i="45"/>
  <c r="F73" i="45"/>
  <c r="J73" i="45"/>
  <c r="R73" i="45"/>
  <c r="N73" i="45"/>
  <c r="P73" i="45"/>
  <c r="B73" i="45"/>
  <c r="O80" i="39"/>
  <c r="P80" i="39"/>
  <c r="K80" i="39"/>
  <c r="H80" i="39"/>
  <c r="Q80" i="39"/>
  <c r="G80" i="39"/>
  <c r="M80" i="39"/>
  <c r="N80" i="39"/>
  <c r="J80" i="39"/>
  <c r="I80" i="39"/>
  <c r="F80" i="39"/>
  <c r="C80" i="39"/>
  <c r="L80" i="39"/>
  <c r="R80" i="39"/>
  <c r="B80" i="39"/>
  <c r="D80" i="39"/>
  <c r="R164" i="38"/>
  <c r="D164" i="38"/>
  <c r="P164" i="38"/>
  <c r="I164" i="38"/>
  <c r="C164" i="38"/>
  <c r="L164" i="38"/>
  <c r="O164" i="38"/>
  <c r="K164" i="38"/>
  <c r="Q164" i="38"/>
  <c r="B164" i="38"/>
  <c r="H164" i="38"/>
  <c r="M164" i="38"/>
  <c r="N164" i="38"/>
  <c r="G164" i="38"/>
  <c r="J164" i="38"/>
  <c r="F164" i="38"/>
  <c r="I160" i="45"/>
  <c r="N160" i="45"/>
  <c r="R160" i="45"/>
  <c r="G160" i="45"/>
  <c r="P160" i="45"/>
  <c r="O160" i="45"/>
  <c r="H160" i="45"/>
  <c r="K160" i="45"/>
  <c r="F160" i="45"/>
  <c r="D160" i="45"/>
  <c r="B160" i="45"/>
  <c r="Q160" i="45"/>
  <c r="M160" i="45"/>
  <c r="C160" i="45"/>
  <c r="L160" i="45"/>
  <c r="J160" i="45"/>
  <c r="I16" i="38"/>
  <c r="M16" i="38"/>
  <c r="G16" i="38"/>
  <c r="C16" i="38"/>
  <c r="B16" i="38"/>
  <c r="L16" i="38"/>
  <c r="N16" i="38"/>
  <c r="O16" i="38"/>
  <c r="D16" i="38"/>
  <c r="P16" i="38"/>
  <c r="J16" i="38"/>
  <c r="R16" i="38"/>
  <c r="Q16" i="38"/>
  <c r="F16" i="38"/>
  <c r="H16" i="38"/>
  <c r="K16" i="38"/>
  <c r="I126" i="45"/>
  <c r="F126" i="45"/>
  <c r="N126" i="45"/>
  <c r="G126" i="45"/>
  <c r="D126" i="45"/>
  <c r="B126" i="45"/>
  <c r="M126" i="45"/>
  <c r="Q126" i="45"/>
  <c r="C126" i="45"/>
  <c r="O126" i="45"/>
  <c r="L126" i="45"/>
  <c r="R126" i="45"/>
  <c r="K126" i="45"/>
  <c r="J126" i="45"/>
  <c r="P126" i="45"/>
  <c r="H126" i="45"/>
  <c r="I111" i="45"/>
  <c r="K111" i="45"/>
  <c r="H111" i="45"/>
  <c r="O111" i="45"/>
  <c r="J111" i="45"/>
  <c r="N111" i="45"/>
  <c r="B111" i="45"/>
  <c r="D111" i="45"/>
  <c r="L111" i="45"/>
  <c r="G111" i="45"/>
  <c r="P111" i="45"/>
  <c r="F111" i="45"/>
  <c r="Q111" i="45"/>
  <c r="C111" i="45"/>
  <c r="M111" i="45"/>
  <c r="R111" i="45"/>
  <c r="B108" i="46"/>
  <c r="C108" i="46"/>
  <c r="G108" i="46"/>
  <c r="F108" i="46"/>
  <c r="D108" i="46"/>
  <c r="H108" i="46"/>
  <c r="H150" i="46"/>
  <c r="F150" i="46"/>
  <c r="C150" i="46"/>
  <c r="D150" i="46"/>
  <c r="B150" i="46"/>
  <c r="G150" i="46"/>
  <c r="M173" i="39"/>
  <c r="O173" i="39"/>
  <c r="C173" i="39"/>
  <c r="P173" i="39"/>
  <c r="F173" i="39"/>
  <c r="Q173" i="39"/>
  <c r="H173" i="39"/>
  <c r="D173" i="39"/>
  <c r="K173" i="39"/>
  <c r="R173" i="39"/>
  <c r="N173" i="39"/>
  <c r="G173" i="39"/>
  <c r="J173" i="39"/>
  <c r="I173" i="39"/>
  <c r="L173" i="39"/>
  <c r="B173" i="39"/>
  <c r="B51" i="52"/>
  <c r="F51" i="52" s="1"/>
  <c r="D51" i="52"/>
  <c r="D78" i="51"/>
  <c r="C78" i="51"/>
  <c r="H78" i="51"/>
  <c r="G78" i="51"/>
  <c r="I78" i="51"/>
  <c r="E78" i="51"/>
  <c r="F78" i="51"/>
  <c r="J78" i="51"/>
  <c r="H173" i="46"/>
  <c r="D173" i="46"/>
  <c r="B173" i="46"/>
  <c r="C173" i="46"/>
  <c r="F173" i="46"/>
  <c r="G173" i="46"/>
  <c r="D21" i="46"/>
  <c r="B21" i="46"/>
  <c r="H21" i="46"/>
  <c r="F21" i="46"/>
  <c r="C21" i="46"/>
  <c r="G21" i="46"/>
  <c r="Q69" i="39"/>
  <c r="I69" i="39"/>
  <c r="H69" i="39"/>
  <c r="D69" i="39"/>
  <c r="G69" i="39"/>
  <c r="M69" i="39"/>
  <c r="B69" i="39"/>
  <c r="K69" i="39"/>
  <c r="L69" i="39"/>
  <c r="P69" i="39"/>
  <c r="F69" i="39"/>
  <c r="R69" i="39"/>
  <c r="N69" i="39"/>
  <c r="O69" i="39"/>
  <c r="C69" i="39"/>
  <c r="J69" i="39"/>
  <c r="I141" i="45"/>
  <c r="L141" i="45"/>
  <c r="M141" i="45"/>
  <c r="O141" i="45"/>
  <c r="C141" i="45"/>
  <c r="F141" i="45"/>
  <c r="P141" i="45"/>
  <c r="K141" i="45"/>
  <c r="N141" i="45"/>
  <c r="H141" i="45"/>
  <c r="B141" i="45"/>
  <c r="R141" i="45"/>
  <c r="J141" i="45"/>
  <c r="Q141" i="45"/>
  <c r="G141" i="45"/>
  <c r="D141" i="45"/>
  <c r="D30" i="51"/>
  <c r="G30" i="51"/>
  <c r="E30" i="51"/>
  <c r="F30" i="51"/>
  <c r="H30" i="51"/>
  <c r="I30" i="51"/>
  <c r="J30" i="51"/>
  <c r="C30" i="51"/>
  <c r="I151" i="45"/>
  <c r="J151" i="45"/>
  <c r="B151" i="45"/>
  <c r="P151" i="45"/>
  <c r="R151" i="45"/>
  <c r="M151" i="45"/>
  <c r="O151" i="45"/>
  <c r="N151" i="45"/>
  <c r="L151" i="45"/>
  <c r="C151" i="45"/>
  <c r="K151" i="45"/>
  <c r="D151" i="45"/>
  <c r="Q151" i="45"/>
  <c r="H151" i="45"/>
  <c r="G151" i="45"/>
  <c r="F151" i="45"/>
  <c r="F88" i="51"/>
  <c r="E88" i="51"/>
  <c r="H88" i="51"/>
  <c r="C88" i="51"/>
  <c r="I88" i="51"/>
  <c r="G88" i="51"/>
  <c r="J88" i="51"/>
  <c r="D88" i="51"/>
  <c r="P94" i="39"/>
  <c r="M94" i="39"/>
  <c r="D94" i="39"/>
  <c r="C94" i="39"/>
  <c r="G94" i="39"/>
  <c r="K94" i="39"/>
  <c r="Q94" i="39"/>
  <c r="B94" i="39"/>
  <c r="H94" i="39"/>
  <c r="F94" i="39"/>
  <c r="J94" i="39"/>
  <c r="O94" i="39"/>
  <c r="I94" i="39"/>
  <c r="L94" i="39"/>
  <c r="N94" i="39"/>
  <c r="R94" i="39"/>
  <c r="J69" i="38"/>
  <c r="N69" i="38"/>
  <c r="O69" i="38"/>
  <c r="C69" i="38"/>
  <c r="M69" i="38"/>
  <c r="P69" i="38"/>
  <c r="R69" i="38"/>
  <c r="F69" i="38"/>
  <c r="B69" i="38"/>
  <c r="G69" i="38"/>
  <c r="L69" i="38"/>
  <c r="K69" i="38"/>
  <c r="Q69" i="38"/>
  <c r="H69" i="38"/>
  <c r="I69" i="38"/>
  <c r="D69" i="38"/>
  <c r="P87" i="39"/>
  <c r="K87" i="39"/>
  <c r="O87" i="39"/>
  <c r="F87" i="39"/>
  <c r="D87" i="39"/>
  <c r="N87" i="39"/>
  <c r="R87" i="39"/>
  <c r="I87" i="39"/>
  <c r="B87" i="39"/>
  <c r="J87" i="39"/>
  <c r="Q87" i="39"/>
  <c r="L87" i="39"/>
  <c r="H87" i="39"/>
  <c r="G87" i="39"/>
  <c r="C87" i="39"/>
  <c r="M87" i="39"/>
  <c r="G22" i="39"/>
  <c r="F22" i="39"/>
  <c r="O22" i="39"/>
  <c r="Q22" i="39"/>
  <c r="C22" i="39"/>
  <c r="P22" i="39"/>
  <c r="M22" i="39"/>
  <c r="D22" i="39"/>
  <c r="J22" i="39"/>
  <c r="N22" i="39"/>
  <c r="K22" i="39"/>
  <c r="B22" i="39"/>
  <c r="R22" i="39"/>
  <c r="I22" i="39"/>
  <c r="H22" i="39"/>
  <c r="L22" i="39"/>
  <c r="M107" i="39"/>
  <c r="P107" i="39"/>
  <c r="B107" i="39"/>
  <c r="J107" i="39"/>
  <c r="I107" i="39"/>
  <c r="N107" i="39"/>
  <c r="O107" i="39"/>
  <c r="R107" i="39"/>
  <c r="F107" i="39"/>
  <c r="L107" i="39"/>
  <c r="H107" i="39"/>
  <c r="Q107" i="39"/>
  <c r="C107" i="39"/>
  <c r="K107" i="39"/>
  <c r="D107" i="39"/>
  <c r="G107" i="39"/>
  <c r="H59" i="46"/>
  <c r="C59" i="46"/>
  <c r="B59" i="46"/>
  <c r="D59" i="46"/>
  <c r="G59" i="46"/>
  <c r="F59" i="46"/>
  <c r="P139" i="38"/>
  <c r="Q139" i="38"/>
  <c r="R139" i="38"/>
  <c r="G139" i="38"/>
  <c r="L139" i="38"/>
  <c r="I139" i="38"/>
  <c r="B139" i="38"/>
  <c r="K139" i="38"/>
  <c r="N139" i="38"/>
  <c r="H139" i="38"/>
  <c r="O139" i="38"/>
  <c r="J139" i="38"/>
  <c r="D139" i="38"/>
  <c r="M139" i="38"/>
  <c r="F139" i="38"/>
  <c r="C139" i="38"/>
  <c r="F90" i="51"/>
  <c r="C90" i="51"/>
  <c r="I90" i="51"/>
  <c r="D90" i="51"/>
  <c r="G90" i="51"/>
  <c r="H90" i="51"/>
  <c r="J90" i="51"/>
  <c r="E90" i="51"/>
  <c r="D122" i="52"/>
  <c r="B122" i="52"/>
  <c r="I122" i="52" s="1"/>
  <c r="I100" i="45"/>
  <c r="K100" i="45"/>
  <c r="N100" i="45"/>
  <c r="J100" i="45"/>
  <c r="C100" i="45"/>
  <c r="R100" i="45"/>
  <c r="B100" i="45"/>
  <c r="Q100" i="45"/>
  <c r="D100" i="45"/>
  <c r="O100" i="45"/>
  <c r="L100" i="45"/>
  <c r="G100" i="45"/>
  <c r="P100" i="45"/>
  <c r="H100" i="45"/>
  <c r="M100" i="45"/>
  <c r="F100" i="45"/>
  <c r="D70" i="52"/>
  <c r="B70" i="52"/>
  <c r="F70" i="52" s="1"/>
  <c r="D116" i="46"/>
  <c r="B116" i="46"/>
  <c r="C116" i="46"/>
  <c r="G116" i="46"/>
  <c r="F116" i="46"/>
  <c r="H116" i="46"/>
  <c r="I27" i="45"/>
  <c r="G27" i="45"/>
  <c r="C27" i="45"/>
  <c r="H27" i="45"/>
  <c r="R27" i="45"/>
  <c r="B27" i="45"/>
  <c r="P27" i="45"/>
  <c r="L27" i="45"/>
  <c r="K27" i="45"/>
  <c r="N27" i="45"/>
  <c r="O27" i="45"/>
  <c r="Q27" i="45"/>
  <c r="D27" i="45"/>
  <c r="M27" i="45"/>
  <c r="J27" i="45"/>
  <c r="F27" i="45"/>
  <c r="G69" i="51"/>
  <c r="D69" i="51"/>
  <c r="C69" i="51"/>
  <c r="E69" i="51"/>
  <c r="I69" i="51"/>
  <c r="J69" i="51"/>
  <c r="H69" i="51"/>
  <c r="F69" i="51"/>
  <c r="I183" i="45"/>
  <c r="O183" i="45"/>
  <c r="P183" i="45"/>
  <c r="J183" i="45"/>
  <c r="D183" i="45"/>
  <c r="L183" i="45"/>
  <c r="K183" i="45"/>
  <c r="F183" i="45"/>
  <c r="G183" i="45"/>
  <c r="R183" i="45"/>
  <c r="C183" i="45"/>
  <c r="Q183" i="45"/>
  <c r="H183" i="45"/>
  <c r="B183" i="45"/>
  <c r="M183" i="45"/>
  <c r="N183" i="45"/>
  <c r="H151" i="51"/>
  <c r="D151" i="51"/>
  <c r="I151" i="51"/>
  <c r="J151" i="51"/>
  <c r="E151" i="51"/>
  <c r="G151" i="51"/>
  <c r="F151" i="51"/>
  <c r="C151" i="51"/>
  <c r="H149" i="38"/>
  <c r="O149" i="38"/>
  <c r="R149" i="38"/>
  <c r="I149" i="38"/>
  <c r="L149" i="38"/>
  <c r="K149" i="38"/>
  <c r="M149" i="38"/>
  <c r="B149" i="38"/>
  <c r="G149" i="38"/>
  <c r="F149" i="38"/>
  <c r="C149" i="38"/>
  <c r="D149" i="38"/>
  <c r="P149" i="38"/>
  <c r="J149" i="38"/>
  <c r="N149" i="38"/>
  <c r="Q149" i="38"/>
  <c r="M131" i="38"/>
  <c r="B131" i="38"/>
  <c r="R131" i="38"/>
  <c r="C131" i="38"/>
  <c r="D131" i="38"/>
  <c r="O131" i="38"/>
  <c r="N131" i="38"/>
  <c r="L131" i="38"/>
  <c r="G131" i="38"/>
  <c r="I131" i="38"/>
  <c r="P131" i="38"/>
  <c r="H131" i="38"/>
  <c r="J131" i="38"/>
  <c r="K131" i="38"/>
  <c r="F131" i="38"/>
  <c r="Q131" i="38"/>
  <c r="I115" i="39"/>
  <c r="L115" i="39"/>
  <c r="O115" i="39"/>
  <c r="J115" i="39"/>
  <c r="K115" i="39"/>
  <c r="C115" i="39"/>
  <c r="H115" i="39"/>
  <c r="M115" i="39"/>
  <c r="R115" i="39"/>
  <c r="N115" i="39"/>
  <c r="G115" i="39"/>
  <c r="Q115" i="39"/>
  <c r="P115" i="39"/>
  <c r="B115" i="39"/>
  <c r="F115" i="39"/>
  <c r="D115" i="39"/>
  <c r="C42" i="46"/>
  <c r="B42" i="46"/>
  <c r="F42" i="46"/>
  <c r="G42" i="46"/>
  <c r="D42" i="46"/>
  <c r="H42" i="46"/>
  <c r="C47" i="38"/>
  <c r="Q47" i="38"/>
  <c r="B47" i="38"/>
  <c r="L47" i="38"/>
  <c r="O47" i="38"/>
  <c r="F47" i="38"/>
  <c r="R47" i="38"/>
  <c r="D47" i="38"/>
  <c r="I47" i="38"/>
  <c r="H47" i="38"/>
  <c r="M47" i="38"/>
  <c r="N47" i="38"/>
  <c r="G47" i="38"/>
  <c r="J47" i="38"/>
  <c r="P47" i="38"/>
  <c r="K47" i="38"/>
  <c r="D82" i="52"/>
  <c r="B82" i="52"/>
  <c r="I82" i="52" s="1"/>
  <c r="Q99" i="38"/>
  <c r="R99" i="38"/>
  <c r="M99" i="38"/>
  <c r="I99" i="38"/>
  <c r="B99" i="38"/>
  <c r="G99" i="38"/>
  <c r="L99" i="38"/>
  <c r="N99" i="38"/>
  <c r="H99" i="38"/>
  <c r="P99" i="38"/>
  <c r="O99" i="38"/>
  <c r="D99" i="38"/>
  <c r="J99" i="38"/>
  <c r="K99" i="38"/>
  <c r="F99" i="38"/>
  <c r="C99" i="38"/>
  <c r="J81" i="39"/>
  <c r="F81" i="39"/>
  <c r="G81" i="39"/>
  <c r="K81" i="39"/>
  <c r="M81" i="39"/>
  <c r="I81" i="39"/>
  <c r="N81" i="39"/>
  <c r="H81" i="39"/>
  <c r="R81" i="39"/>
  <c r="O81" i="39"/>
  <c r="D81" i="39"/>
  <c r="C81" i="39"/>
  <c r="L81" i="39"/>
  <c r="B81" i="39"/>
  <c r="P81" i="39"/>
  <c r="Q81" i="39"/>
  <c r="I30" i="45"/>
  <c r="H30" i="45"/>
  <c r="D30" i="45"/>
  <c r="J30" i="45"/>
  <c r="Q30" i="45"/>
  <c r="M30" i="45"/>
  <c r="K30" i="45"/>
  <c r="F30" i="45"/>
  <c r="L30" i="45"/>
  <c r="O30" i="45"/>
  <c r="R30" i="45"/>
  <c r="C30" i="45"/>
  <c r="B30" i="45"/>
  <c r="P30" i="45"/>
  <c r="N30" i="45"/>
  <c r="G30" i="45"/>
  <c r="H187" i="38"/>
  <c r="M187" i="38"/>
  <c r="I187" i="38"/>
  <c r="J187" i="38"/>
  <c r="N187" i="38"/>
  <c r="O187" i="38"/>
  <c r="C187" i="38"/>
  <c r="P187" i="38"/>
  <c r="K187" i="38"/>
  <c r="B187" i="38"/>
  <c r="Q187" i="38"/>
  <c r="D187" i="38"/>
  <c r="G187" i="38"/>
  <c r="L187" i="38"/>
  <c r="F187" i="38"/>
  <c r="R187" i="38"/>
  <c r="H36" i="46"/>
  <c r="B36" i="46"/>
  <c r="F36" i="46"/>
  <c r="G36" i="46"/>
  <c r="D36" i="46"/>
  <c r="C36" i="46"/>
  <c r="D146" i="39"/>
  <c r="B146" i="39"/>
  <c r="R146" i="39"/>
  <c r="P146" i="39"/>
  <c r="N146" i="39"/>
  <c r="M146" i="39"/>
  <c r="K146" i="39"/>
  <c r="O146" i="39"/>
  <c r="F146" i="39"/>
  <c r="L146" i="39"/>
  <c r="Q146" i="39"/>
  <c r="I146" i="39"/>
  <c r="C146" i="39"/>
  <c r="J146" i="39"/>
  <c r="G146" i="39"/>
  <c r="H146" i="39"/>
  <c r="O171" i="39"/>
  <c r="D171" i="39"/>
  <c r="C171" i="39"/>
  <c r="N171" i="39"/>
  <c r="I171" i="39"/>
  <c r="P171" i="39"/>
  <c r="R171" i="39"/>
  <c r="G171" i="39"/>
  <c r="Q171" i="39"/>
  <c r="H171" i="39"/>
  <c r="K171" i="39"/>
  <c r="F171" i="39"/>
  <c r="B171" i="39"/>
  <c r="L171" i="39"/>
  <c r="M171" i="39"/>
  <c r="J171" i="39"/>
  <c r="B125" i="52"/>
  <c r="D125" i="52"/>
  <c r="O95" i="40"/>
  <c r="H95" i="40"/>
  <c r="B95" i="40"/>
  <c r="I95" i="40"/>
  <c r="D95" i="40"/>
  <c r="F95" i="40"/>
  <c r="K95" i="40"/>
  <c r="L95" i="40"/>
  <c r="N95" i="40"/>
  <c r="Q95" i="40"/>
  <c r="C95" i="40"/>
  <c r="J95" i="40"/>
  <c r="P95" i="40"/>
  <c r="M95" i="40"/>
  <c r="R95" i="40"/>
  <c r="G95" i="40"/>
  <c r="I182" i="45"/>
  <c r="C182" i="45"/>
  <c r="L182" i="45"/>
  <c r="Q182" i="45"/>
  <c r="N182" i="45"/>
  <c r="H182" i="45"/>
  <c r="J182" i="45"/>
  <c r="B182" i="45"/>
  <c r="F182" i="45"/>
  <c r="R182" i="45"/>
  <c r="K182" i="45"/>
  <c r="O182" i="45"/>
  <c r="M182" i="45"/>
  <c r="P182" i="45"/>
  <c r="G182" i="45"/>
  <c r="D182" i="45"/>
  <c r="N167" i="38"/>
  <c r="Q167" i="38"/>
  <c r="C167" i="38"/>
  <c r="D167" i="38"/>
  <c r="J167" i="38"/>
  <c r="P167" i="38"/>
  <c r="K167" i="38"/>
  <c r="H167" i="38"/>
  <c r="M167" i="38"/>
  <c r="G167" i="38"/>
  <c r="R167" i="38"/>
  <c r="L167" i="38"/>
  <c r="B167" i="38"/>
  <c r="O167" i="38"/>
  <c r="F167" i="38"/>
  <c r="I167" i="38"/>
  <c r="B124" i="52"/>
  <c r="H124" i="52" s="1"/>
  <c r="D124" i="52"/>
  <c r="C173" i="51"/>
  <c r="H173" i="51"/>
  <c r="I173" i="51"/>
  <c r="J173" i="51"/>
  <c r="G173" i="51"/>
  <c r="F173" i="51"/>
  <c r="E173" i="51"/>
  <c r="D173" i="51"/>
  <c r="L43" i="39"/>
  <c r="M43" i="39"/>
  <c r="P43" i="39"/>
  <c r="H43" i="39"/>
  <c r="J43" i="39"/>
  <c r="O43" i="39"/>
  <c r="N43" i="39"/>
  <c r="F43" i="39"/>
  <c r="B43" i="39"/>
  <c r="C43" i="39"/>
  <c r="D43" i="39"/>
  <c r="G43" i="39"/>
  <c r="I43" i="39"/>
  <c r="K43" i="39"/>
  <c r="R43" i="39"/>
  <c r="Q43" i="39"/>
  <c r="C186" i="39"/>
  <c r="G186" i="39"/>
  <c r="O186" i="39"/>
  <c r="F186" i="39"/>
  <c r="D186" i="39"/>
  <c r="Q186" i="39"/>
  <c r="J186" i="39"/>
  <c r="H186" i="39"/>
  <c r="L186" i="39"/>
  <c r="M186" i="39"/>
  <c r="I186" i="39"/>
  <c r="P186" i="39"/>
  <c r="R186" i="39"/>
  <c r="B186" i="39"/>
  <c r="K186" i="39"/>
  <c r="N186" i="39"/>
  <c r="G146" i="40"/>
  <c r="C146" i="40"/>
  <c r="M146" i="40"/>
  <c r="Q146" i="40"/>
  <c r="N146" i="40"/>
  <c r="F146" i="40"/>
  <c r="B146" i="40"/>
  <c r="K146" i="40"/>
  <c r="O146" i="40"/>
  <c r="R146" i="40"/>
  <c r="J146" i="40"/>
  <c r="D146" i="40"/>
  <c r="L146" i="40"/>
  <c r="I146" i="40"/>
  <c r="H146" i="40"/>
  <c r="P146" i="40"/>
  <c r="I84" i="45"/>
  <c r="H84" i="45"/>
  <c r="L84" i="45"/>
  <c r="C84" i="45"/>
  <c r="D84" i="45"/>
  <c r="F84" i="45"/>
  <c r="O84" i="45"/>
  <c r="Q84" i="45"/>
  <c r="M84" i="45"/>
  <c r="P84" i="45"/>
  <c r="N84" i="45"/>
  <c r="B84" i="45"/>
  <c r="R84" i="45"/>
  <c r="G84" i="45"/>
  <c r="J84" i="45"/>
  <c r="K84" i="45"/>
  <c r="J147" i="38"/>
  <c r="R147" i="38"/>
  <c r="L147" i="38"/>
  <c r="Q147" i="38"/>
  <c r="N147" i="38"/>
  <c r="F147" i="38"/>
  <c r="G147" i="38"/>
  <c r="I147" i="38"/>
  <c r="H147" i="38"/>
  <c r="K147" i="38"/>
  <c r="D147" i="38"/>
  <c r="M147" i="38"/>
  <c r="C147" i="38"/>
  <c r="O147" i="38"/>
  <c r="P147" i="38"/>
  <c r="B147" i="38"/>
  <c r="F172" i="46"/>
  <c r="H172" i="46"/>
  <c r="G172" i="46"/>
  <c r="D172" i="46"/>
  <c r="B172" i="46"/>
  <c r="C172" i="46"/>
  <c r="I163" i="45"/>
  <c r="O163" i="45"/>
  <c r="F163" i="45"/>
  <c r="J163" i="45"/>
  <c r="G163" i="45"/>
  <c r="C163" i="45"/>
  <c r="L163" i="45"/>
  <c r="K163" i="45"/>
  <c r="M163" i="45"/>
  <c r="Q163" i="45"/>
  <c r="N163" i="45"/>
  <c r="B163" i="45"/>
  <c r="P163" i="45"/>
  <c r="R163" i="45"/>
  <c r="D163" i="45"/>
  <c r="H163" i="45"/>
  <c r="B33" i="39"/>
  <c r="D33" i="39"/>
  <c r="P33" i="39"/>
  <c r="C33" i="39"/>
  <c r="I33" i="39"/>
  <c r="M33" i="39"/>
  <c r="N33" i="39"/>
  <c r="O33" i="39"/>
  <c r="L33" i="39"/>
  <c r="K33" i="39"/>
  <c r="G33" i="39"/>
  <c r="J33" i="39"/>
  <c r="F33" i="39"/>
  <c r="R33" i="39"/>
  <c r="Q33" i="39"/>
  <c r="H33" i="39"/>
  <c r="H163" i="51"/>
  <c r="C163" i="51"/>
  <c r="F163" i="51"/>
  <c r="D163" i="51"/>
  <c r="I163" i="51"/>
  <c r="J163" i="51"/>
  <c r="E163" i="51"/>
  <c r="G163" i="51"/>
  <c r="I108" i="45"/>
  <c r="O108" i="45"/>
  <c r="B108" i="45"/>
  <c r="J108" i="45"/>
  <c r="R108" i="45"/>
  <c r="D108" i="45"/>
  <c r="M108" i="45"/>
  <c r="P108" i="45"/>
  <c r="C108" i="45"/>
  <c r="G108" i="45"/>
  <c r="H108" i="45"/>
  <c r="N108" i="45"/>
  <c r="L108" i="45"/>
  <c r="Q108" i="45"/>
  <c r="K108" i="45"/>
  <c r="F108" i="45"/>
  <c r="B91" i="52"/>
  <c r="E91" i="52" s="1"/>
  <c r="D91" i="52"/>
  <c r="I135" i="45"/>
  <c r="C135" i="45"/>
  <c r="M135" i="45"/>
  <c r="N135" i="45"/>
  <c r="P135" i="45"/>
  <c r="K135" i="45"/>
  <c r="H135" i="45"/>
  <c r="G135" i="45"/>
  <c r="L135" i="45"/>
  <c r="D135" i="45"/>
  <c r="O135" i="45"/>
  <c r="Q135" i="45"/>
  <c r="J135" i="45"/>
  <c r="R135" i="45"/>
  <c r="B135" i="45"/>
  <c r="F135" i="45"/>
  <c r="D131" i="52"/>
  <c r="B131" i="52"/>
  <c r="H131" i="52" s="1"/>
  <c r="I58" i="45"/>
  <c r="L58" i="45"/>
  <c r="F58" i="45"/>
  <c r="M58" i="45"/>
  <c r="C58" i="45"/>
  <c r="Q58" i="45"/>
  <c r="D58" i="45"/>
  <c r="G58" i="45"/>
  <c r="J58" i="45"/>
  <c r="H58" i="45"/>
  <c r="P58" i="45"/>
  <c r="N58" i="45"/>
  <c r="K58" i="45"/>
  <c r="B58" i="45"/>
  <c r="R58" i="45"/>
  <c r="O58" i="45"/>
  <c r="N175" i="39"/>
  <c r="Q175" i="39"/>
  <c r="G175" i="39"/>
  <c r="R175" i="39"/>
  <c r="B175" i="39"/>
  <c r="F175" i="39"/>
  <c r="H175" i="39"/>
  <c r="C175" i="39"/>
  <c r="O175" i="39"/>
  <c r="J175" i="39"/>
  <c r="P175" i="39"/>
  <c r="D175" i="39"/>
  <c r="L175" i="39"/>
  <c r="M175" i="39"/>
  <c r="I175" i="39"/>
  <c r="K175" i="39"/>
  <c r="F170" i="51"/>
  <c r="D170" i="51"/>
  <c r="H170" i="51"/>
  <c r="J170" i="51"/>
  <c r="E170" i="51"/>
  <c r="I170" i="51"/>
  <c r="G170" i="51"/>
  <c r="C170" i="51"/>
  <c r="E57" i="51"/>
  <c r="C57" i="51"/>
  <c r="G57" i="51"/>
  <c r="I57" i="51"/>
  <c r="F57" i="51"/>
  <c r="D57" i="51"/>
  <c r="H57" i="51"/>
  <c r="J57" i="51"/>
  <c r="C26" i="51"/>
  <c r="I26" i="51"/>
  <c r="J26" i="51"/>
  <c r="D26" i="51"/>
  <c r="E26" i="51"/>
  <c r="H26" i="51"/>
  <c r="G26" i="51"/>
  <c r="F26" i="51"/>
  <c r="G94" i="51"/>
  <c r="H94" i="51"/>
  <c r="I94" i="51"/>
  <c r="F94" i="51"/>
  <c r="C94" i="51"/>
  <c r="D94" i="51"/>
  <c r="E94" i="51"/>
  <c r="J94" i="51"/>
  <c r="J55" i="39"/>
  <c r="Q55" i="39"/>
  <c r="F55" i="39"/>
  <c r="N55" i="39"/>
  <c r="B55" i="39"/>
  <c r="G55" i="39"/>
  <c r="O55" i="39"/>
  <c r="D55" i="39"/>
  <c r="H55" i="39"/>
  <c r="R55" i="39"/>
  <c r="P55" i="39"/>
  <c r="M55" i="39"/>
  <c r="K55" i="39"/>
  <c r="L55" i="39"/>
  <c r="I55" i="39"/>
  <c r="C55" i="39"/>
  <c r="I87" i="45"/>
  <c r="L87" i="45"/>
  <c r="B87" i="45"/>
  <c r="J87" i="45"/>
  <c r="M87" i="45"/>
  <c r="R87" i="45"/>
  <c r="D87" i="45"/>
  <c r="H87" i="45"/>
  <c r="G87" i="45"/>
  <c r="F87" i="45"/>
  <c r="K87" i="45"/>
  <c r="N87" i="45"/>
  <c r="O87" i="45"/>
  <c r="Q87" i="45"/>
  <c r="C87" i="45"/>
  <c r="P87" i="45"/>
  <c r="D77" i="52"/>
  <c r="B77" i="52"/>
  <c r="E77" i="52" s="1"/>
  <c r="I145" i="45"/>
  <c r="L145" i="45"/>
  <c r="G145" i="45"/>
  <c r="P145" i="45"/>
  <c r="H145" i="45"/>
  <c r="N145" i="45"/>
  <c r="M145" i="45"/>
  <c r="D145" i="45"/>
  <c r="C145" i="45"/>
  <c r="Q145" i="45"/>
  <c r="J145" i="45"/>
  <c r="O145" i="45"/>
  <c r="B145" i="45"/>
  <c r="F145" i="45"/>
  <c r="R145" i="45"/>
  <c r="K145" i="45"/>
  <c r="H92" i="51"/>
  <c r="G92" i="51"/>
  <c r="J92" i="51"/>
  <c r="D92" i="51"/>
  <c r="C92" i="51"/>
  <c r="I92" i="51"/>
  <c r="E92" i="51"/>
  <c r="F92" i="51"/>
  <c r="I42" i="51"/>
  <c r="J42" i="51"/>
  <c r="E42" i="51"/>
  <c r="H42" i="51"/>
  <c r="D42" i="51"/>
  <c r="C42" i="51"/>
  <c r="G42" i="51"/>
  <c r="F42" i="51"/>
  <c r="I119" i="45"/>
  <c r="C119" i="45"/>
  <c r="G119" i="45"/>
  <c r="B119" i="45"/>
  <c r="P119" i="45"/>
  <c r="N119" i="45"/>
  <c r="K119" i="45"/>
  <c r="R119" i="45"/>
  <c r="L119" i="45"/>
  <c r="Q119" i="45"/>
  <c r="J119" i="45"/>
  <c r="M119" i="45"/>
  <c r="O119" i="45"/>
  <c r="F119" i="45"/>
  <c r="D119" i="45"/>
  <c r="H119" i="45"/>
  <c r="D182" i="38"/>
  <c r="Q182" i="38"/>
  <c r="N182" i="38"/>
  <c r="O182" i="38"/>
  <c r="H182" i="38"/>
  <c r="M182" i="38"/>
  <c r="F182" i="38"/>
  <c r="I182" i="38"/>
  <c r="R182" i="38"/>
  <c r="G182" i="38"/>
  <c r="B182" i="38"/>
  <c r="P182" i="38"/>
  <c r="C182" i="38"/>
  <c r="J182" i="38"/>
  <c r="K182" i="38"/>
  <c r="L182" i="38"/>
  <c r="L143" i="38"/>
  <c r="B143" i="38"/>
  <c r="F143" i="38"/>
  <c r="O143" i="38"/>
  <c r="R143" i="38"/>
  <c r="N143" i="38"/>
  <c r="P143" i="38"/>
  <c r="D143" i="38"/>
  <c r="H143" i="38"/>
  <c r="M143" i="38"/>
  <c r="I143" i="38"/>
  <c r="G143" i="38"/>
  <c r="J143" i="38"/>
  <c r="Q143" i="38"/>
  <c r="C143" i="38"/>
  <c r="K143" i="38"/>
  <c r="I132" i="45"/>
  <c r="M132" i="45"/>
  <c r="H132" i="45"/>
  <c r="J132" i="45"/>
  <c r="B132" i="45"/>
  <c r="L132" i="45"/>
  <c r="G132" i="45"/>
  <c r="C132" i="45"/>
  <c r="O132" i="45"/>
  <c r="F132" i="45"/>
  <c r="N132" i="45"/>
  <c r="R132" i="45"/>
  <c r="P132" i="45"/>
  <c r="D132" i="45"/>
  <c r="K132" i="45"/>
  <c r="Q132" i="45"/>
  <c r="I66" i="45"/>
  <c r="R66" i="45"/>
  <c r="B66" i="45"/>
  <c r="L66" i="45"/>
  <c r="G66" i="45"/>
  <c r="D66" i="45"/>
  <c r="M66" i="45"/>
  <c r="F66" i="45"/>
  <c r="J66" i="45"/>
  <c r="N66" i="45"/>
  <c r="K66" i="45"/>
  <c r="Q66" i="45"/>
  <c r="P66" i="45"/>
  <c r="H66" i="45"/>
  <c r="C66" i="45"/>
  <c r="O66" i="45"/>
  <c r="D166" i="46"/>
  <c r="G166" i="46"/>
  <c r="C166" i="46"/>
  <c r="F166" i="46"/>
  <c r="B166" i="46"/>
  <c r="H166" i="46"/>
  <c r="F41" i="39"/>
  <c r="N41" i="39"/>
  <c r="I41" i="39"/>
  <c r="L41" i="39"/>
  <c r="B41" i="39"/>
  <c r="K41" i="39"/>
  <c r="O41" i="39"/>
  <c r="Q41" i="39"/>
  <c r="G41" i="39"/>
  <c r="C41" i="39"/>
  <c r="M41" i="39"/>
  <c r="H41" i="39"/>
  <c r="J41" i="39"/>
  <c r="R41" i="39"/>
  <c r="P41" i="39"/>
  <c r="D41" i="39"/>
  <c r="I81" i="40"/>
  <c r="D81" i="40"/>
  <c r="K81" i="40"/>
  <c r="P81" i="40"/>
  <c r="L81" i="40"/>
  <c r="Q81" i="40"/>
  <c r="H81" i="40"/>
  <c r="G81" i="40"/>
  <c r="B81" i="40"/>
  <c r="O81" i="40"/>
  <c r="M81" i="40"/>
  <c r="R81" i="40"/>
  <c r="F81" i="40"/>
  <c r="J81" i="40"/>
  <c r="N81" i="40"/>
  <c r="C81" i="40"/>
  <c r="I178" i="45"/>
  <c r="N178" i="45"/>
  <c r="O178" i="45"/>
  <c r="L178" i="45"/>
  <c r="D178" i="45"/>
  <c r="M178" i="45"/>
  <c r="C178" i="45"/>
  <c r="F178" i="45"/>
  <c r="P178" i="45"/>
  <c r="J178" i="45"/>
  <c r="R178" i="45"/>
  <c r="G178" i="45"/>
  <c r="H178" i="45"/>
  <c r="Q178" i="45"/>
  <c r="K178" i="45"/>
  <c r="B178" i="45"/>
  <c r="I111" i="51"/>
  <c r="J111" i="51"/>
  <c r="D111" i="51"/>
  <c r="C111" i="51"/>
  <c r="E111" i="51"/>
  <c r="G111" i="51"/>
  <c r="F111" i="51"/>
  <c r="H111" i="51"/>
  <c r="B143" i="52"/>
  <c r="F143" i="52" s="1"/>
  <c r="D143" i="52"/>
  <c r="D87" i="40"/>
  <c r="O87" i="40"/>
  <c r="L87" i="40"/>
  <c r="M87" i="40"/>
  <c r="J87" i="40"/>
  <c r="N87" i="40"/>
  <c r="K87" i="40"/>
  <c r="H87" i="40"/>
  <c r="P87" i="40"/>
  <c r="C87" i="40"/>
  <c r="G87" i="40"/>
  <c r="R87" i="40"/>
  <c r="I87" i="40"/>
  <c r="Q87" i="40"/>
  <c r="F87" i="40"/>
  <c r="B87" i="40"/>
  <c r="F154" i="46"/>
  <c r="D154" i="46"/>
  <c r="H154" i="46"/>
  <c r="G154" i="46"/>
  <c r="C154" i="46"/>
  <c r="B154" i="46"/>
  <c r="J15" i="40"/>
  <c r="K15" i="40"/>
  <c r="P15" i="40"/>
  <c r="R15" i="40"/>
  <c r="Q15" i="40"/>
  <c r="G15" i="40"/>
  <c r="C15" i="40"/>
  <c r="H15" i="40"/>
  <c r="F15" i="40"/>
  <c r="O15" i="40"/>
  <c r="L15" i="40"/>
  <c r="B15" i="40"/>
  <c r="N15" i="40"/>
  <c r="D15" i="40"/>
  <c r="M15" i="40"/>
  <c r="I15" i="40"/>
  <c r="M159" i="38"/>
  <c r="J159" i="38"/>
  <c r="I159" i="38"/>
  <c r="L159" i="38"/>
  <c r="O159" i="38"/>
  <c r="Q159" i="38"/>
  <c r="D159" i="38"/>
  <c r="B159" i="38"/>
  <c r="P159" i="38"/>
  <c r="N159" i="38"/>
  <c r="F159" i="38"/>
  <c r="K159" i="38"/>
  <c r="R159" i="38"/>
  <c r="G159" i="38"/>
  <c r="C159" i="38"/>
  <c r="H159" i="38"/>
  <c r="B20" i="38"/>
  <c r="D20" i="38"/>
  <c r="J20" i="38"/>
  <c r="F20" i="38"/>
  <c r="L20" i="38"/>
  <c r="P20" i="38"/>
  <c r="G20" i="38"/>
  <c r="M20" i="38"/>
  <c r="N20" i="38"/>
  <c r="K20" i="38"/>
  <c r="O20" i="38"/>
  <c r="Q20" i="38"/>
  <c r="I20" i="38"/>
  <c r="H20" i="38"/>
  <c r="R20" i="38"/>
  <c r="C20" i="38"/>
  <c r="O41" i="38"/>
  <c r="G41" i="38"/>
  <c r="H41" i="38"/>
  <c r="J41" i="38"/>
  <c r="B41" i="38"/>
  <c r="M41" i="38"/>
  <c r="L41" i="38"/>
  <c r="F41" i="38"/>
  <c r="K41" i="38"/>
  <c r="N41" i="38"/>
  <c r="I41" i="38"/>
  <c r="P41" i="38"/>
  <c r="R41" i="38"/>
  <c r="Q41" i="38"/>
  <c r="C41" i="38"/>
  <c r="D41" i="38"/>
  <c r="I150" i="38"/>
  <c r="K150" i="38"/>
  <c r="C150" i="38"/>
  <c r="P150" i="38"/>
  <c r="J150" i="38"/>
  <c r="B150" i="38"/>
  <c r="R150" i="38"/>
  <c r="L150" i="38"/>
  <c r="N150" i="38"/>
  <c r="D150" i="38"/>
  <c r="O150" i="38"/>
  <c r="M150" i="38"/>
  <c r="F150" i="38"/>
  <c r="Q150" i="38"/>
  <c r="G150" i="38"/>
  <c r="H150" i="38"/>
  <c r="K70" i="38"/>
  <c r="H70" i="38"/>
  <c r="B70" i="38"/>
  <c r="J70" i="38"/>
  <c r="L70" i="38"/>
  <c r="D70" i="38"/>
  <c r="F70" i="38"/>
  <c r="O70" i="38"/>
  <c r="P70" i="38"/>
  <c r="R70" i="38"/>
  <c r="N70" i="38"/>
  <c r="G70" i="38"/>
  <c r="M70" i="38"/>
  <c r="I70" i="38"/>
  <c r="Q70" i="38"/>
  <c r="C70" i="38"/>
  <c r="D75" i="52"/>
  <c r="B75" i="52"/>
  <c r="H75" i="52" s="1"/>
  <c r="B153" i="52"/>
  <c r="F153" i="52" s="1"/>
  <c r="D153" i="52"/>
  <c r="H106" i="39"/>
  <c r="R106" i="39"/>
  <c r="G106" i="39"/>
  <c r="N106" i="39"/>
  <c r="M106" i="39"/>
  <c r="P106" i="39"/>
  <c r="K106" i="39"/>
  <c r="I106" i="39"/>
  <c r="F106" i="39"/>
  <c r="J106" i="39"/>
  <c r="C106" i="39"/>
  <c r="D106" i="39"/>
  <c r="Q106" i="39"/>
  <c r="O106" i="39"/>
  <c r="L106" i="39"/>
  <c r="B106" i="39"/>
  <c r="D184" i="46"/>
  <c r="G184" i="46"/>
  <c r="C184" i="46"/>
  <c r="H184" i="46"/>
  <c r="B184" i="46"/>
  <c r="F184" i="46"/>
  <c r="I167" i="51"/>
  <c r="G167" i="51"/>
  <c r="E167" i="51"/>
  <c r="D167" i="51"/>
  <c r="F167" i="51"/>
  <c r="C167" i="51"/>
  <c r="H167" i="51"/>
  <c r="J167" i="51"/>
  <c r="H82" i="51"/>
  <c r="F82" i="51"/>
  <c r="E82" i="51"/>
  <c r="J82" i="51"/>
  <c r="I82" i="51"/>
  <c r="C82" i="51"/>
  <c r="G82" i="51"/>
  <c r="D82" i="51"/>
  <c r="B119" i="38"/>
  <c r="P119" i="38"/>
  <c r="J119" i="38"/>
  <c r="I119" i="38"/>
  <c r="R119" i="38"/>
  <c r="G119" i="38"/>
  <c r="C119" i="38"/>
  <c r="Q119" i="38"/>
  <c r="O119" i="38"/>
  <c r="N119" i="38"/>
  <c r="H119" i="38"/>
  <c r="L119" i="38"/>
  <c r="D119" i="38"/>
  <c r="M119" i="38"/>
  <c r="K119" i="38"/>
  <c r="F119" i="38"/>
  <c r="K74" i="38"/>
  <c r="C74" i="38"/>
  <c r="P74" i="38"/>
  <c r="M74" i="38"/>
  <c r="H74" i="38"/>
  <c r="N74" i="38"/>
  <c r="D74" i="38"/>
  <c r="R74" i="38"/>
  <c r="G74" i="38"/>
  <c r="O74" i="38"/>
  <c r="B74" i="38"/>
  <c r="L74" i="38"/>
  <c r="J74" i="38"/>
  <c r="I74" i="38"/>
  <c r="Q74" i="38"/>
  <c r="F74" i="38"/>
  <c r="D79" i="46"/>
  <c r="H79" i="46"/>
  <c r="G79" i="46"/>
  <c r="B79" i="46"/>
  <c r="F79" i="46"/>
  <c r="C79" i="46"/>
  <c r="G139" i="51"/>
  <c r="E139" i="51"/>
  <c r="J139" i="51"/>
  <c r="I139" i="51"/>
  <c r="C139" i="51"/>
  <c r="D139" i="51"/>
  <c r="F139" i="51"/>
  <c r="H139" i="51"/>
  <c r="B67" i="52"/>
  <c r="E67" i="52" s="1"/>
  <c r="D67" i="52"/>
  <c r="C49" i="39"/>
  <c r="K49" i="39"/>
  <c r="R49" i="39"/>
  <c r="Q49" i="39"/>
  <c r="B49" i="39"/>
  <c r="F49" i="39"/>
  <c r="P49" i="39"/>
  <c r="N49" i="39"/>
  <c r="I49" i="39"/>
  <c r="H49" i="39"/>
  <c r="M49" i="39"/>
  <c r="G49" i="39"/>
  <c r="O49" i="39"/>
  <c r="D49" i="39"/>
  <c r="L49" i="39"/>
  <c r="J49" i="39"/>
  <c r="I51" i="45"/>
  <c r="F51" i="45"/>
  <c r="D51" i="45"/>
  <c r="G51" i="45"/>
  <c r="Q51" i="45"/>
  <c r="M51" i="45"/>
  <c r="H51" i="45"/>
  <c r="C51" i="45"/>
  <c r="N51" i="45"/>
  <c r="R51" i="45"/>
  <c r="J51" i="45"/>
  <c r="O51" i="45"/>
  <c r="B51" i="45"/>
  <c r="K51" i="45"/>
  <c r="P51" i="45"/>
  <c r="L51" i="45"/>
  <c r="G121" i="51"/>
  <c r="F121" i="51"/>
  <c r="D121" i="51"/>
  <c r="H121" i="51"/>
  <c r="E121" i="51"/>
  <c r="I121" i="51"/>
  <c r="J121" i="51"/>
  <c r="C121" i="51"/>
  <c r="I88" i="45"/>
  <c r="H88" i="45"/>
  <c r="K88" i="45"/>
  <c r="O88" i="45"/>
  <c r="B88" i="45"/>
  <c r="G88" i="45"/>
  <c r="L88" i="45"/>
  <c r="J88" i="45"/>
  <c r="M88" i="45"/>
  <c r="R88" i="45"/>
  <c r="N88" i="45"/>
  <c r="P88" i="45"/>
  <c r="D88" i="45"/>
  <c r="F88" i="45"/>
  <c r="Q88" i="45"/>
  <c r="C88" i="45"/>
  <c r="F150" i="39"/>
  <c r="M150" i="39"/>
  <c r="B150" i="39"/>
  <c r="K150" i="39"/>
  <c r="D150" i="39"/>
  <c r="O150" i="39"/>
  <c r="R150" i="39"/>
  <c r="C150" i="39"/>
  <c r="Q150" i="39"/>
  <c r="L150" i="39"/>
  <c r="N150" i="39"/>
  <c r="P150" i="39"/>
  <c r="J150" i="39"/>
  <c r="I150" i="39"/>
  <c r="G150" i="39"/>
  <c r="H150" i="39"/>
  <c r="F151" i="46"/>
  <c r="B151" i="46"/>
  <c r="D151" i="46"/>
  <c r="H151" i="46"/>
  <c r="G151" i="46"/>
  <c r="C151" i="46"/>
  <c r="K174" i="38"/>
  <c r="H174" i="38"/>
  <c r="O174" i="38"/>
  <c r="Q174" i="38"/>
  <c r="N174" i="38"/>
  <c r="F174" i="38"/>
  <c r="C174" i="38"/>
  <c r="D174" i="38"/>
  <c r="R174" i="38"/>
  <c r="B174" i="38"/>
  <c r="L174" i="38"/>
  <c r="M174" i="38"/>
  <c r="P174" i="38"/>
  <c r="I174" i="38"/>
  <c r="G174" i="38"/>
  <c r="J174" i="38"/>
  <c r="C138" i="39"/>
  <c r="H138" i="39"/>
  <c r="F138" i="39"/>
  <c r="L138" i="39"/>
  <c r="N138" i="39"/>
  <c r="K138" i="39"/>
  <c r="R138" i="39"/>
  <c r="G138" i="39"/>
  <c r="J138" i="39"/>
  <c r="O138" i="39"/>
  <c r="D138" i="39"/>
  <c r="I138" i="39"/>
  <c r="P138" i="39"/>
  <c r="Q138" i="39"/>
  <c r="B138" i="39"/>
  <c r="M138" i="39"/>
  <c r="L88" i="38"/>
  <c r="P88" i="38"/>
  <c r="O88" i="38"/>
  <c r="I88" i="38"/>
  <c r="J88" i="38"/>
  <c r="B88" i="38"/>
  <c r="D88" i="38"/>
  <c r="H88" i="38"/>
  <c r="M88" i="38"/>
  <c r="F88" i="38"/>
  <c r="N88" i="38"/>
  <c r="Q88" i="38"/>
  <c r="G88" i="38"/>
  <c r="C88" i="38"/>
  <c r="K88" i="38"/>
  <c r="R88" i="38"/>
  <c r="H28" i="46"/>
  <c r="B28" i="46"/>
  <c r="D28" i="46"/>
  <c r="C28" i="46"/>
  <c r="G28" i="46"/>
  <c r="F28" i="46"/>
  <c r="D93" i="52"/>
  <c r="B93" i="52"/>
  <c r="H93" i="52" s="1"/>
  <c r="G106" i="51"/>
  <c r="I106" i="51"/>
  <c r="C106" i="51"/>
  <c r="E106" i="51"/>
  <c r="D106" i="51"/>
  <c r="H106" i="51"/>
  <c r="F106" i="51"/>
  <c r="J106" i="51"/>
  <c r="H16" i="46"/>
  <c r="C16" i="46"/>
  <c r="D16" i="46"/>
  <c r="G16" i="46"/>
  <c r="F16" i="46"/>
  <c r="B16" i="46"/>
  <c r="R147" i="40"/>
  <c r="C147" i="40"/>
  <c r="M147" i="40"/>
  <c r="O147" i="40"/>
  <c r="I147" i="40"/>
  <c r="Q147" i="40"/>
  <c r="K147" i="40"/>
  <c r="F147" i="40"/>
  <c r="G147" i="40"/>
  <c r="N147" i="40"/>
  <c r="B147" i="40"/>
  <c r="L147" i="40"/>
  <c r="P147" i="40"/>
  <c r="D147" i="40"/>
  <c r="J147" i="40"/>
  <c r="H147" i="40"/>
  <c r="F95" i="46"/>
  <c r="D95" i="46"/>
  <c r="G95" i="46"/>
  <c r="C95" i="46"/>
  <c r="B95" i="46"/>
  <c r="H95" i="46"/>
  <c r="J94" i="40"/>
  <c r="H94" i="40"/>
  <c r="O94" i="40"/>
  <c r="F94" i="40"/>
  <c r="N94" i="40"/>
  <c r="Q94" i="40"/>
  <c r="K94" i="40"/>
  <c r="I94" i="40"/>
  <c r="R94" i="40"/>
  <c r="B94" i="40"/>
  <c r="G94" i="40"/>
  <c r="C94" i="40"/>
  <c r="M94" i="40"/>
  <c r="D94" i="40"/>
  <c r="L94" i="40"/>
  <c r="P94" i="40"/>
  <c r="I78" i="45"/>
  <c r="P78" i="45"/>
  <c r="O78" i="45"/>
  <c r="G78" i="45"/>
  <c r="N78" i="45"/>
  <c r="M78" i="45"/>
  <c r="C78" i="45"/>
  <c r="L78" i="45"/>
  <c r="H78" i="45"/>
  <c r="R78" i="45"/>
  <c r="K78" i="45"/>
  <c r="F78" i="45"/>
  <c r="Q78" i="45"/>
  <c r="D78" i="45"/>
  <c r="J78" i="45"/>
  <c r="B78" i="45"/>
  <c r="I136" i="45"/>
  <c r="N136" i="45"/>
  <c r="R136" i="45"/>
  <c r="D136" i="45"/>
  <c r="B136" i="45"/>
  <c r="H136" i="45"/>
  <c r="C136" i="45"/>
  <c r="Q136" i="45"/>
  <c r="M136" i="45"/>
  <c r="P136" i="45"/>
  <c r="F136" i="45"/>
  <c r="K136" i="45"/>
  <c r="G136" i="45"/>
  <c r="J136" i="45"/>
  <c r="O136" i="45"/>
  <c r="L136" i="45"/>
  <c r="L18" i="39"/>
  <c r="P18" i="39"/>
  <c r="F18" i="39"/>
  <c r="G18" i="39"/>
  <c r="K18" i="39"/>
  <c r="R18" i="39"/>
  <c r="B18" i="39"/>
  <c r="N18" i="39"/>
  <c r="Q18" i="39"/>
  <c r="O18" i="39"/>
  <c r="H18" i="39"/>
  <c r="I18" i="39"/>
  <c r="J18" i="39"/>
  <c r="C18" i="39"/>
  <c r="D18" i="39"/>
  <c r="M18" i="39"/>
  <c r="J184" i="40"/>
  <c r="B184" i="40"/>
  <c r="G184" i="40"/>
  <c r="R184" i="40"/>
  <c r="Q184" i="40"/>
  <c r="C184" i="40"/>
  <c r="L184" i="40"/>
  <c r="H184" i="40"/>
  <c r="O184" i="40"/>
  <c r="M184" i="40"/>
  <c r="F184" i="40"/>
  <c r="I184" i="40"/>
  <c r="K184" i="40"/>
  <c r="P184" i="40"/>
  <c r="D184" i="40"/>
  <c r="N184" i="40"/>
  <c r="I116" i="45"/>
  <c r="D116" i="45"/>
  <c r="P116" i="45"/>
  <c r="H116" i="45"/>
  <c r="N116" i="45"/>
  <c r="G116" i="45"/>
  <c r="J116" i="45"/>
  <c r="K116" i="45"/>
  <c r="B116" i="45"/>
  <c r="M116" i="45"/>
  <c r="F116" i="45"/>
  <c r="O116" i="45"/>
  <c r="Q116" i="45"/>
  <c r="L116" i="45"/>
  <c r="C116" i="45"/>
  <c r="R116" i="45"/>
  <c r="K37" i="38"/>
  <c r="F37" i="38"/>
  <c r="L37" i="38"/>
  <c r="G37" i="38"/>
  <c r="O37" i="38"/>
  <c r="P37" i="38"/>
  <c r="N37" i="38"/>
  <c r="H37" i="38"/>
  <c r="R37" i="38"/>
  <c r="Q37" i="38"/>
  <c r="D37" i="38"/>
  <c r="M37" i="38"/>
  <c r="C37" i="38"/>
  <c r="I37" i="38"/>
  <c r="J37" i="38"/>
  <c r="B37" i="38"/>
  <c r="D68" i="52"/>
  <c r="B68" i="52"/>
  <c r="J182" i="40"/>
  <c r="B182" i="40"/>
  <c r="O182" i="40"/>
  <c r="L182" i="40"/>
  <c r="N182" i="40"/>
  <c r="D182" i="40"/>
  <c r="C182" i="40"/>
  <c r="R182" i="40"/>
  <c r="P182" i="40"/>
  <c r="Q182" i="40"/>
  <c r="H182" i="40"/>
  <c r="F182" i="40"/>
  <c r="K182" i="40"/>
  <c r="G182" i="40"/>
  <c r="M182" i="40"/>
  <c r="I182" i="40"/>
  <c r="I121" i="45"/>
  <c r="F121" i="45"/>
  <c r="D121" i="45"/>
  <c r="K121" i="45"/>
  <c r="R121" i="45"/>
  <c r="G121" i="45"/>
  <c r="O121" i="45"/>
  <c r="C121" i="45"/>
  <c r="P121" i="45"/>
  <c r="N121" i="45"/>
  <c r="M121" i="45"/>
  <c r="B121" i="45"/>
  <c r="L121" i="45"/>
  <c r="J121" i="45"/>
  <c r="Q121" i="45"/>
  <c r="H121" i="45"/>
  <c r="B162" i="39"/>
  <c r="K162" i="39"/>
  <c r="D162" i="39"/>
  <c r="P162" i="39"/>
  <c r="C162" i="39"/>
  <c r="O162" i="39"/>
  <c r="G162" i="39"/>
  <c r="Q162" i="39"/>
  <c r="H162" i="39"/>
  <c r="N162" i="39"/>
  <c r="L162" i="39"/>
  <c r="I162" i="39"/>
  <c r="J162" i="39"/>
  <c r="M162" i="39"/>
  <c r="R162" i="39"/>
  <c r="F162" i="39"/>
  <c r="C31" i="46"/>
  <c r="D31" i="46"/>
  <c r="B31" i="46"/>
  <c r="G31" i="46"/>
  <c r="H31" i="46"/>
  <c r="F31" i="46"/>
  <c r="P38" i="40"/>
  <c r="H38" i="40"/>
  <c r="G38" i="40"/>
  <c r="N38" i="40"/>
  <c r="C38" i="40"/>
  <c r="D38" i="40"/>
  <c r="R38" i="40"/>
  <c r="M38" i="40"/>
  <c r="F38" i="40"/>
  <c r="I38" i="40"/>
  <c r="Q38" i="40"/>
  <c r="L38" i="40"/>
  <c r="O38" i="40"/>
  <c r="B38" i="40"/>
  <c r="K38" i="40"/>
  <c r="J38" i="40"/>
  <c r="G179" i="40"/>
  <c r="B179" i="40"/>
  <c r="Q179" i="40"/>
  <c r="J179" i="40"/>
  <c r="H179" i="40"/>
  <c r="F179" i="40"/>
  <c r="C179" i="40"/>
  <c r="K179" i="40"/>
  <c r="P179" i="40"/>
  <c r="N179" i="40"/>
  <c r="D179" i="40"/>
  <c r="L179" i="40"/>
  <c r="O179" i="40"/>
  <c r="R179" i="40"/>
  <c r="I179" i="40"/>
  <c r="M179" i="40"/>
  <c r="C183" i="39"/>
  <c r="F183" i="39"/>
  <c r="M183" i="39"/>
  <c r="K183" i="39"/>
  <c r="D183" i="39"/>
  <c r="J183" i="39"/>
  <c r="P183" i="39"/>
  <c r="R183" i="39"/>
  <c r="B183" i="39"/>
  <c r="H183" i="39"/>
  <c r="O183" i="39"/>
  <c r="G183" i="39"/>
  <c r="Q183" i="39"/>
  <c r="L183" i="39"/>
  <c r="N183" i="39"/>
  <c r="I183" i="39"/>
  <c r="G122" i="46"/>
  <c r="H122" i="46"/>
  <c r="B122" i="46"/>
  <c r="F122" i="46"/>
  <c r="D122" i="46"/>
  <c r="C122" i="46"/>
  <c r="C163" i="38"/>
  <c r="L163" i="38"/>
  <c r="P163" i="38"/>
  <c r="G163" i="38"/>
  <c r="R163" i="38"/>
  <c r="H163" i="38"/>
  <c r="K163" i="38"/>
  <c r="M163" i="38"/>
  <c r="B163" i="38"/>
  <c r="I163" i="38"/>
  <c r="Q163" i="38"/>
  <c r="O163" i="38"/>
  <c r="N163" i="38"/>
  <c r="F163" i="38"/>
  <c r="D163" i="38"/>
  <c r="J163" i="38"/>
  <c r="C161" i="39"/>
  <c r="N161" i="39"/>
  <c r="L161" i="39"/>
  <c r="I161" i="39"/>
  <c r="F161" i="39"/>
  <c r="D161" i="39"/>
  <c r="G161" i="39"/>
  <c r="H161" i="39"/>
  <c r="B161" i="39"/>
  <c r="J161" i="39"/>
  <c r="K161" i="39"/>
  <c r="P161" i="39"/>
  <c r="R161" i="39"/>
  <c r="Q161" i="39"/>
  <c r="M161" i="39"/>
  <c r="O161" i="39"/>
  <c r="D89" i="51"/>
  <c r="C89" i="51"/>
  <c r="I89" i="51"/>
  <c r="E89" i="51"/>
  <c r="F89" i="51"/>
  <c r="G89" i="51"/>
  <c r="H89" i="51"/>
  <c r="J89" i="51"/>
  <c r="D96" i="52"/>
  <c r="B96" i="52"/>
  <c r="B167" i="52"/>
  <c r="D167" i="52"/>
  <c r="D140" i="40"/>
  <c r="F140" i="40"/>
  <c r="L140" i="40"/>
  <c r="H140" i="40"/>
  <c r="P140" i="40"/>
  <c r="J140" i="40"/>
  <c r="I140" i="40"/>
  <c r="Q140" i="40"/>
  <c r="K140" i="40"/>
  <c r="G140" i="40"/>
  <c r="M140" i="40"/>
  <c r="C140" i="40"/>
  <c r="B140" i="40"/>
  <c r="N140" i="40"/>
  <c r="R140" i="40"/>
  <c r="O140" i="40"/>
  <c r="D19" i="46"/>
  <c r="B19" i="46"/>
  <c r="G19" i="46"/>
  <c r="H19" i="46"/>
  <c r="C19" i="46"/>
  <c r="F19" i="46"/>
  <c r="H116" i="40"/>
  <c r="G116" i="40"/>
  <c r="B116" i="40"/>
  <c r="P116" i="40"/>
  <c r="N116" i="40"/>
  <c r="M116" i="40"/>
  <c r="K116" i="40"/>
  <c r="R116" i="40"/>
  <c r="D116" i="40"/>
  <c r="Q116" i="40"/>
  <c r="I116" i="40"/>
  <c r="L116" i="40"/>
  <c r="J116" i="40"/>
  <c r="O116" i="40"/>
  <c r="C116" i="40"/>
  <c r="F116" i="40"/>
  <c r="G97" i="38"/>
  <c r="H97" i="38"/>
  <c r="D97" i="38"/>
  <c r="J97" i="38"/>
  <c r="O97" i="38"/>
  <c r="M97" i="38"/>
  <c r="F97" i="38"/>
  <c r="I97" i="38"/>
  <c r="K97" i="38"/>
  <c r="R97" i="38"/>
  <c r="B97" i="38"/>
  <c r="P97" i="38"/>
  <c r="Q97" i="38"/>
  <c r="L97" i="38"/>
  <c r="C97" i="38"/>
  <c r="N97" i="38"/>
  <c r="L174" i="40"/>
  <c r="O174" i="40"/>
  <c r="I174" i="40"/>
  <c r="B174" i="40"/>
  <c r="P174" i="40"/>
  <c r="Q174" i="40"/>
  <c r="J174" i="40"/>
  <c r="H174" i="40"/>
  <c r="K174" i="40"/>
  <c r="R174" i="40"/>
  <c r="C174" i="40"/>
  <c r="D174" i="40"/>
  <c r="F174" i="40"/>
  <c r="N174" i="40"/>
  <c r="G174" i="40"/>
  <c r="M174" i="40"/>
  <c r="I134" i="45"/>
  <c r="J134" i="45"/>
  <c r="M134" i="45"/>
  <c r="H134" i="45"/>
  <c r="G134" i="45"/>
  <c r="L134" i="45"/>
  <c r="B134" i="45"/>
  <c r="C134" i="45"/>
  <c r="O134" i="45"/>
  <c r="Q134" i="45"/>
  <c r="F134" i="45"/>
  <c r="N134" i="45"/>
  <c r="R134" i="45"/>
  <c r="P134" i="45"/>
  <c r="D134" i="45"/>
  <c r="K134" i="45"/>
  <c r="Q91" i="38"/>
  <c r="L91" i="38"/>
  <c r="J91" i="38"/>
  <c r="N91" i="38"/>
  <c r="H91" i="38"/>
  <c r="I91" i="38"/>
  <c r="B91" i="38"/>
  <c r="P91" i="38"/>
  <c r="K91" i="38"/>
  <c r="G91" i="38"/>
  <c r="O91" i="38"/>
  <c r="C91" i="38"/>
  <c r="R91" i="38"/>
  <c r="D91" i="38"/>
  <c r="F91" i="38"/>
  <c r="M91" i="38"/>
  <c r="L134" i="38"/>
  <c r="N134" i="38"/>
  <c r="Q134" i="38"/>
  <c r="D134" i="38"/>
  <c r="I134" i="38"/>
  <c r="P134" i="38"/>
  <c r="B134" i="38"/>
  <c r="C134" i="38"/>
  <c r="G134" i="38"/>
  <c r="F134" i="38"/>
  <c r="J134" i="38"/>
  <c r="H134" i="38"/>
  <c r="O134" i="38"/>
  <c r="M134" i="38"/>
  <c r="R134" i="38"/>
  <c r="K134" i="38"/>
  <c r="H59" i="51"/>
  <c r="G59" i="51"/>
  <c r="I59" i="51"/>
  <c r="D59" i="51"/>
  <c r="J59" i="51"/>
  <c r="E59" i="51"/>
  <c r="C59" i="51"/>
  <c r="F59" i="51"/>
  <c r="Q104" i="39"/>
  <c r="R104" i="39"/>
  <c r="M104" i="39"/>
  <c r="B104" i="39"/>
  <c r="D104" i="39"/>
  <c r="F104" i="39"/>
  <c r="J104" i="39"/>
  <c r="N104" i="39"/>
  <c r="L104" i="39"/>
  <c r="C104" i="39"/>
  <c r="O104" i="39"/>
  <c r="I104" i="39"/>
  <c r="H104" i="39"/>
  <c r="G104" i="39"/>
  <c r="K104" i="39"/>
  <c r="P104" i="39"/>
  <c r="B157" i="46"/>
  <c r="G157" i="46"/>
  <c r="F157" i="46"/>
  <c r="D157" i="46"/>
  <c r="C157" i="46"/>
  <c r="H157" i="46"/>
  <c r="G176" i="46"/>
  <c r="H176" i="46"/>
  <c r="B176" i="46"/>
  <c r="F176" i="46"/>
  <c r="D176" i="46"/>
  <c r="C176" i="46"/>
  <c r="Q61" i="40"/>
  <c r="B61" i="40"/>
  <c r="J61" i="40"/>
  <c r="H61" i="40"/>
  <c r="G61" i="40"/>
  <c r="R61" i="40"/>
  <c r="F61" i="40"/>
  <c r="C61" i="40"/>
  <c r="P61" i="40"/>
  <c r="L61" i="40"/>
  <c r="N61" i="40"/>
  <c r="K61" i="40"/>
  <c r="D61" i="40"/>
  <c r="O61" i="40"/>
  <c r="I61" i="40"/>
  <c r="M61" i="40"/>
  <c r="H180" i="39"/>
  <c r="B180" i="39"/>
  <c r="O180" i="39"/>
  <c r="D180" i="39"/>
  <c r="P180" i="39"/>
  <c r="C180" i="39"/>
  <c r="I180" i="39"/>
  <c r="L180" i="39"/>
  <c r="J180" i="39"/>
  <c r="Q180" i="39"/>
  <c r="K180" i="39"/>
  <c r="M180" i="39"/>
  <c r="N180" i="39"/>
  <c r="F180" i="39"/>
  <c r="R180" i="39"/>
  <c r="G180" i="39"/>
  <c r="C155" i="51"/>
  <c r="D155" i="51"/>
  <c r="E155" i="51"/>
  <c r="H155" i="51"/>
  <c r="G155" i="51"/>
  <c r="J155" i="51"/>
  <c r="F155" i="51"/>
  <c r="I155" i="51"/>
  <c r="B183" i="46"/>
  <c r="C183" i="46"/>
  <c r="D183" i="46"/>
  <c r="H183" i="46"/>
  <c r="F183" i="46"/>
  <c r="G183" i="46"/>
  <c r="G54" i="51"/>
  <c r="H54" i="51"/>
  <c r="I54" i="51"/>
  <c r="J54" i="51"/>
  <c r="F54" i="51"/>
  <c r="D54" i="51"/>
  <c r="E54" i="51"/>
  <c r="C54" i="51"/>
  <c r="E115" i="51"/>
  <c r="H115" i="51"/>
  <c r="I115" i="51"/>
  <c r="D115" i="51"/>
  <c r="F115" i="51"/>
  <c r="J115" i="51"/>
  <c r="C115" i="51"/>
  <c r="G115" i="51"/>
  <c r="Q51" i="40"/>
  <c r="M51" i="40"/>
  <c r="F51" i="40"/>
  <c r="I51" i="40"/>
  <c r="G51" i="40"/>
  <c r="B51" i="40"/>
  <c r="R51" i="40"/>
  <c r="N51" i="40"/>
  <c r="L51" i="40"/>
  <c r="P51" i="40"/>
  <c r="D51" i="40"/>
  <c r="C51" i="40"/>
  <c r="K51" i="40"/>
  <c r="H51" i="40"/>
  <c r="J51" i="40"/>
  <c r="O51" i="40"/>
  <c r="O100" i="38"/>
  <c r="F100" i="38"/>
  <c r="Q100" i="38"/>
  <c r="G100" i="38"/>
  <c r="M100" i="38"/>
  <c r="I100" i="38"/>
  <c r="B100" i="38"/>
  <c r="D100" i="38"/>
  <c r="H100" i="38"/>
  <c r="J100" i="38"/>
  <c r="C100" i="38"/>
  <c r="L100" i="38"/>
  <c r="R100" i="38"/>
  <c r="P100" i="38"/>
  <c r="N100" i="38"/>
  <c r="K100" i="38"/>
  <c r="R72" i="39"/>
  <c r="N72" i="39"/>
  <c r="J72" i="39"/>
  <c r="O72" i="39"/>
  <c r="B72" i="39"/>
  <c r="D72" i="39"/>
  <c r="I72" i="39"/>
  <c r="P72" i="39"/>
  <c r="G72" i="39"/>
  <c r="M72" i="39"/>
  <c r="Q72" i="39"/>
  <c r="F72" i="39"/>
  <c r="K72" i="39"/>
  <c r="L72" i="39"/>
  <c r="C72" i="39"/>
  <c r="H72" i="39"/>
  <c r="D38" i="46"/>
  <c r="G38" i="46"/>
  <c r="H38" i="46"/>
  <c r="F38" i="46"/>
  <c r="C38" i="46"/>
  <c r="B38" i="46"/>
  <c r="K170" i="39"/>
  <c r="M170" i="39"/>
  <c r="O170" i="39"/>
  <c r="F170" i="39"/>
  <c r="L170" i="39"/>
  <c r="C170" i="39"/>
  <c r="D170" i="39"/>
  <c r="H170" i="39"/>
  <c r="P170" i="39"/>
  <c r="J170" i="39"/>
  <c r="G170" i="39"/>
  <c r="Q170" i="39"/>
  <c r="I170" i="39"/>
  <c r="N170" i="39"/>
  <c r="R170" i="39"/>
  <c r="B170" i="39"/>
  <c r="N80" i="40"/>
  <c r="M80" i="40"/>
  <c r="F80" i="40"/>
  <c r="L80" i="40"/>
  <c r="H80" i="40"/>
  <c r="I80" i="40"/>
  <c r="Q80" i="40"/>
  <c r="C80" i="40"/>
  <c r="K80" i="40"/>
  <c r="R80" i="40"/>
  <c r="G80" i="40"/>
  <c r="O80" i="40"/>
  <c r="P80" i="40"/>
  <c r="J80" i="40"/>
  <c r="B80" i="40"/>
  <c r="D80" i="40"/>
  <c r="B113" i="46"/>
  <c r="F113" i="46"/>
  <c r="G113" i="46"/>
  <c r="H113" i="46"/>
  <c r="D113" i="46"/>
  <c r="C113" i="46"/>
  <c r="J68" i="40"/>
  <c r="D68" i="40"/>
  <c r="O68" i="40"/>
  <c r="Q68" i="40"/>
  <c r="P68" i="40"/>
  <c r="G68" i="40"/>
  <c r="H68" i="40"/>
  <c r="M68" i="40"/>
  <c r="R68" i="40"/>
  <c r="L68" i="40"/>
  <c r="F68" i="40"/>
  <c r="N68" i="40"/>
  <c r="I68" i="40"/>
  <c r="K68" i="40"/>
  <c r="B68" i="40"/>
  <c r="C68" i="40"/>
  <c r="H77" i="46"/>
  <c r="F77" i="46"/>
  <c r="G77" i="46"/>
  <c r="D77" i="46"/>
  <c r="B77" i="46"/>
  <c r="C77" i="46"/>
  <c r="B149" i="52"/>
  <c r="E149" i="52" s="1"/>
  <c r="D149" i="52"/>
  <c r="R39" i="39"/>
  <c r="D39" i="39"/>
  <c r="Q39" i="39"/>
  <c r="I39" i="39"/>
  <c r="C39" i="39"/>
  <c r="F39" i="39"/>
  <c r="B39" i="39"/>
  <c r="J39" i="39"/>
  <c r="H39" i="39"/>
  <c r="P39" i="39"/>
  <c r="O39" i="39"/>
  <c r="N39" i="39"/>
  <c r="L39" i="39"/>
  <c r="K39" i="39"/>
  <c r="G39" i="39"/>
  <c r="M39" i="39"/>
  <c r="F106" i="40"/>
  <c r="J106" i="40"/>
  <c r="O106" i="40"/>
  <c r="D106" i="40"/>
  <c r="I106" i="40"/>
  <c r="L106" i="40"/>
  <c r="K106" i="40"/>
  <c r="G106" i="40"/>
  <c r="P106" i="40"/>
  <c r="N106" i="40"/>
  <c r="R106" i="40"/>
  <c r="C106" i="40"/>
  <c r="Q106" i="40"/>
  <c r="B106" i="40"/>
  <c r="H106" i="40"/>
  <c r="M106" i="40"/>
  <c r="O17" i="39"/>
  <c r="R17" i="39"/>
  <c r="G17" i="39"/>
  <c r="M17" i="39"/>
  <c r="F17" i="39"/>
  <c r="J17" i="39"/>
  <c r="D17" i="39"/>
  <c r="B17" i="39"/>
  <c r="N17" i="39"/>
  <c r="I17" i="39"/>
  <c r="P17" i="39"/>
  <c r="C17" i="39"/>
  <c r="H17" i="39"/>
  <c r="L17" i="39"/>
  <c r="Q17" i="39"/>
  <c r="K17" i="39"/>
  <c r="L21" i="39"/>
  <c r="D21" i="39"/>
  <c r="J21" i="39"/>
  <c r="H21" i="39"/>
  <c r="P21" i="39"/>
  <c r="B21" i="39"/>
  <c r="I21" i="39"/>
  <c r="F21" i="39"/>
  <c r="M21" i="39"/>
  <c r="Q21" i="39"/>
  <c r="C21" i="39"/>
  <c r="G21" i="39"/>
  <c r="N21" i="39"/>
  <c r="O21" i="39"/>
  <c r="K21" i="39"/>
  <c r="R21" i="39"/>
  <c r="D101" i="52"/>
  <c r="B101" i="52"/>
  <c r="I101" i="52" s="1"/>
  <c r="B69" i="40"/>
  <c r="I69" i="40"/>
  <c r="P69" i="40"/>
  <c r="N69" i="40"/>
  <c r="H69" i="40"/>
  <c r="G69" i="40"/>
  <c r="Q69" i="40"/>
  <c r="J69" i="40"/>
  <c r="D69" i="40"/>
  <c r="C69" i="40"/>
  <c r="R69" i="40"/>
  <c r="M69" i="40"/>
  <c r="L69" i="40"/>
  <c r="O69" i="40"/>
  <c r="K69" i="40"/>
  <c r="F69" i="40"/>
  <c r="G96" i="40"/>
  <c r="O96" i="40"/>
  <c r="R96" i="40"/>
  <c r="L96" i="40"/>
  <c r="K96" i="40"/>
  <c r="D96" i="40"/>
  <c r="I96" i="40"/>
  <c r="Q96" i="40"/>
  <c r="N96" i="40"/>
  <c r="P96" i="40"/>
  <c r="J96" i="40"/>
  <c r="H96" i="40"/>
  <c r="F96" i="40"/>
  <c r="C96" i="40"/>
  <c r="M96" i="40"/>
  <c r="B96" i="40"/>
  <c r="C65" i="46"/>
  <c r="F65" i="46"/>
  <c r="H65" i="46"/>
  <c r="G65" i="46"/>
  <c r="B65" i="46"/>
  <c r="D65" i="46"/>
  <c r="D88" i="52"/>
  <c r="B88" i="52"/>
  <c r="F88" i="52" s="1"/>
  <c r="J32" i="38"/>
  <c r="H32" i="38"/>
  <c r="I32" i="38"/>
  <c r="M32" i="38"/>
  <c r="Q32" i="38"/>
  <c r="F32" i="38"/>
  <c r="O32" i="38"/>
  <c r="B32" i="38"/>
  <c r="G32" i="38"/>
  <c r="C32" i="38"/>
  <c r="P32" i="38"/>
  <c r="R32" i="38"/>
  <c r="L32" i="38"/>
  <c r="K32" i="38"/>
  <c r="D32" i="38"/>
  <c r="N32" i="38"/>
  <c r="L153" i="39"/>
  <c r="F153" i="39"/>
  <c r="D153" i="39"/>
  <c r="O153" i="39"/>
  <c r="H153" i="39"/>
  <c r="G153" i="39"/>
  <c r="N153" i="39"/>
  <c r="M153" i="39"/>
  <c r="P153" i="39"/>
  <c r="Q153" i="39"/>
  <c r="I153" i="39"/>
  <c r="R153" i="39"/>
  <c r="K153" i="39"/>
  <c r="J153" i="39"/>
  <c r="C153" i="39"/>
  <c r="B153" i="39"/>
  <c r="F149" i="46"/>
  <c r="D149" i="46"/>
  <c r="H149" i="46"/>
  <c r="G149" i="46"/>
  <c r="B149" i="46"/>
  <c r="C149" i="46"/>
  <c r="N184" i="39"/>
  <c r="R184" i="39"/>
  <c r="Q184" i="39"/>
  <c r="K184" i="39"/>
  <c r="J184" i="39"/>
  <c r="B184" i="39"/>
  <c r="C184" i="39"/>
  <c r="G184" i="39"/>
  <c r="D184" i="39"/>
  <c r="O184" i="39"/>
  <c r="L184" i="39"/>
  <c r="P184" i="39"/>
  <c r="H184" i="39"/>
  <c r="F184" i="39"/>
  <c r="M184" i="39"/>
  <c r="I184" i="39"/>
  <c r="D101" i="51"/>
  <c r="J101" i="51"/>
  <c r="E101" i="51"/>
  <c r="G101" i="51"/>
  <c r="H101" i="51"/>
  <c r="I101" i="51"/>
  <c r="F101" i="51"/>
  <c r="C101" i="51"/>
  <c r="B108" i="52"/>
  <c r="F108" i="52" s="1"/>
  <c r="D108" i="52"/>
  <c r="P149" i="40"/>
  <c r="H149" i="40"/>
  <c r="L149" i="40"/>
  <c r="G149" i="40"/>
  <c r="F149" i="40"/>
  <c r="K149" i="40"/>
  <c r="B149" i="40"/>
  <c r="J149" i="40"/>
  <c r="O149" i="40"/>
  <c r="M149" i="40"/>
  <c r="C149" i="40"/>
  <c r="R149" i="40"/>
  <c r="N149" i="40"/>
  <c r="Q149" i="40"/>
  <c r="I149" i="40"/>
  <c r="D149" i="40"/>
  <c r="D185" i="46"/>
  <c r="B185" i="46"/>
  <c r="G185" i="46"/>
  <c r="H185" i="46"/>
  <c r="C185" i="46"/>
  <c r="F185" i="46"/>
  <c r="H134" i="46"/>
  <c r="G134" i="46"/>
  <c r="D134" i="46"/>
  <c r="F134" i="46"/>
  <c r="C134" i="46"/>
  <c r="B134" i="46"/>
  <c r="I134" i="40"/>
  <c r="N134" i="40"/>
  <c r="Q134" i="40"/>
  <c r="L134" i="40"/>
  <c r="F134" i="40"/>
  <c r="H134" i="40"/>
  <c r="R134" i="40"/>
  <c r="D134" i="40"/>
  <c r="J134" i="40"/>
  <c r="C134" i="40"/>
  <c r="O134" i="40"/>
  <c r="K134" i="40"/>
  <c r="P134" i="40"/>
  <c r="M134" i="40"/>
  <c r="B134" i="40"/>
  <c r="G134" i="40"/>
  <c r="R113" i="45"/>
  <c r="N113" i="45"/>
  <c r="J113" i="45"/>
  <c r="D113" i="45"/>
  <c r="B113" i="45"/>
  <c r="K113" i="45"/>
  <c r="I113" i="45"/>
  <c r="Q113" i="45"/>
  <c r="M113" i="45"/>
  <c r="L113" i="45"/>
  <c r="H113" i="45"/>
  <c r="F113" i="45"/>
  <c r="P113" i="45"/>
  <c r="G113" i="45"/>
  <c r="O113" i="45"/>
  <c r="C113" i="45"/>
  <c r="C24" i="38"/>
  <c r="K24" i="38"/>
  <c r="D24" i="38"/>
  <c r="P24" i="38"/>
  <c r="O24" i="38"/>
  <c r="B24" i="38"/>
  <c r="J24" i="38"/>
  <c r="Q24" i="38"/>
  <c r="H24" i="38"/>
  <c r="R24" i="38"/>
  <c r="F24" i="38"/>
  <c r="N24" i="38"/>
  <c r="I24" i="38"/>
  <c r="L24" i="38"/>
  <c r="G24" i="38"/>
  <c r="M24" i="38"/>
  <c r="F133" i="39"/>
  <c r="Q133" i="39"/>
  <c r="C133" i="39"/>
  <c r="B133" i="39"/>
  <c r="H133" i="39"/>
  <c r="O133" i="39"/>
  <c r="L133" i="39"/>
  <c r="J133" i="39"/>
  <c r="P133" i="39"/>
  <c r="I133" i="39"/>
  <c r="M133" i="39"/>
  <c r="K133" i="39"/>
  <c r="G133" i="39"/>
  <c r="D133" i="39"/>
  <c r="R133" i="39"/>
  <c r="N133" i="39"/>
  <c r="C94" i="38"/>
  <c r="P94" i="38"/>
  <c r="R94" i="38"/>
  <c r="D94" i="38"/>
  <c r="H94" i="38"/>
  <c r="O94" i="38"/>
  <c r="F94" i="38"/>
  <c r="I94" i="38"/>
  <c r="M94" i="38"/>
  <c r="G94" i="38"/>
  <c r="J94" i="38"/>
  <c r="Q94" i="38"/>
  <c r="B94" i="38"/>
  <c r="K94" i="38"/>
  <c r="L94" i="38"/>
  <c r="N94" i="38"/>
  <c r="C46" i="46"/>
  <c r="H46" i="46"/>
  <c r="B46" i="46"/>
  <c r="G46" i="46"/>
  <c r="D46" i="46"/>
  <c r="F46" i="46"/>
  <c r="P46" i="38"/>
  <c r="D46" i="38"/>
  <c r="H46" i="38"/>
  <c r="J46" i="38"/>
  <c r="B46" i="38"/>
  <c r="F46" i="38"/>
  <c r="N46" i="38"/>
  <c r="I46" i="38"/>
  <c r="Q46" i="38"/>
  <c r="M46" i="38"/>
  <c r="R46" i="38"/>
  <c r="K46" i="38"/>
  <c r="G46" i="38"/>
  <c r="O46" i="38"/>
  <c r="C46" i="38"/>
  <c r="L46" i="38"/>
  <c r="G66" i="46"/>
  <c r="F66" i="46"/>
  <c r="C66" i="46"/>
  <c r="H66" i="46"/>
  <c r="B66" i="46"/>
  <c r="D66" i="46"/>
  <c r="C86" i="39"/>
  <c r="P86" i="39"/>
  <c r="O86" i="39"/>
  <c r="D86" i="39"/>
  <c r="Q86" i="39"/>
  <c r="K86" i="39"/>
  <c r="G86" i="39"/>
  <c r="R86" i="39"/>
  <c r="M86" i="39"/>
  <c r="F86" i="39"/>
  <c r="B86" i="39"/>
  <c r="J86" i="39"/>
  <c r="L86" i="39"/>
  <c r="N86" i="39"/>
  <c r="I86" i="39"/>
  <c r="H86" i="39"/>
  <c r="D107" i="52"/>
  <c r="B107" i="52"/>
  <c r="H107" i="52" s="1"/>
  <c r="L15" i="38"/>
  <c r="J15" i="38"/>
  <c r="O15" i="38"/>
  <c r="F15" i="38"/>
  <c r="R15" i="38"/>
  <c r="G15" i="38"/>
  <c r="P15" i="38"/>
  <c r="K15" i="38"/>
  <c r="N15" i="38"/>
  <c r="Q15" i="38"/>
  <c r="C15" i="38"/>
  <c r="I15" i="38"/>
  <c r="H15" i="38"/>
  <c r="D15" i="38"/>
  <c r="M15" i="38"/>
  <c r="B15" i="38"/>
  <c r="B89" i="52"/>
  <c r="I89" i="52" s="1"/>
  <c r="D89" i="52"/>
  <c r="J145" i="51"/>
  <c r="F145" i="51"/>
  <c r="I145" i="51"/>
  <c r="C145" i="51"/>
  <c r="G145" i="51"/>
  <c r="D145" i="51"/>
  <c r="E145" i="51"/>
  <c r="H145" i="51"/>
  <c r="I114" i="39"/>
  <c r="L114" i="39"/>
  <c r="M114" i="39"/>
  <c r="C114" i="39"/>
  <c r="J114" i="39"/>
  <c r="P114" i="39"/>
  <c r="N114" i="39"/>
  <c r="B114" i="39"/>
  <c r="O114" i="39"/>
  <c r="K114" i="39"/>
  <c r="D114" i="39"/>
  <c r="G114" i="39"/>
  <c r="R114" i="39"/>
  <c r="Q114" i="39"/>
  <c r="H114" i="39"/>
  <c r="F114" i="39"/>
  <c r="Q40" i="45"/>
  <c r="O40" i="45"/>
  <c r="I40" i="45"/>
  <c r="F40" i="45"/>
  <c r="H40" i="45"/>
  <c r="B40" i="45"/>
  <c r="L40" i="45"/>
  <c r="K40" i="45"/>
  <c r="D40" i="45"/>
  <c r="M40" i="45"/>
  <c r="N40" i="45"/>
  <c r="J40" i="45"/>
  <c r="G40" i="45"/>
  <c r="R40" i="45"/>
  <c r="P40" i="45"/>
  <c r="C40" i="45"/>
  <c r="G79" i="40"/>
  <c r="K79" i="40"/>
  <c r="M79" i="40"/>
  <c r="I79" i="40"/>
  <c r="Q79" i="40"/>
  <c r="P79" i="40"/>
  <c r="L79" i="40"/>
  <c r="C79" i="40"/>
  <c r="H79" i="40"/>
  <c r="N79" i="40"/>
  <c r="B79" i="40"/>
  <c r="R79" i="40"/>
  <c r="F79" i="40"/>
  <c r="O79" i="40"/>
  <c r="D79" i="40"/>
  <c r="J79" i="40"/>
  <c r="P64" i="39"/>
  <c r="I64" i="39"/>
  <c r="G64" i="39"/>
  <c r="F64" i="39"/>
  <c r="Q64" i="39"/>
  <c r="L64" i="39"/>
  <c r="R64" i="39"/>
  <c r="J64" i="39"/>
  <c r="C64" i="39"/>
  <c r="M64" i="39"/>
  <c r="H64" i="39"/>
  <c r="K64" i="39"/>
  <c r="D64" i="39"/>
  <c r="N64" i="39"/>
  <c r="O64" i="39"/>
  <c r="B64" i="39"/>
  <c r="B161" i="46"/>
  <c r="H161" i="46"/>
  <c r="F161" i="46"/>
  <c r="D161" i="46"/>
  <c r="G161" i="46"/>
  <c r="C161" i="46"/>
  <c r="C134" i="51"/>
  <c r="I134" i="51"/>
  <c r="F134" i="51"/>
  <c r="D134" i="51"/>
  <c r="J134" i="51"/>
  <c r="G134" i="51"/>
  <c r="H134" i="51"/>
  <c r="E134" i="51"/>
  <c r="M126" i="39"/>
  <c r="R126" i="39"/>
  <c r="H126" i="39"/>
  <c r="B126" i="39"/>
  <c r="F126" i="39"/>
  <c r="N126" i="39"/>
  <c r="G126" i="39"/>
  <c r="C126" i="39"/>
  <c r="O126" i="39"/>
  <c r="K126" i="39"/>
  <c r="Q126" i="39"/>
  <c r="D126" i="39"/>
  <c r="P126" i="39"/>
  <c r="L126" i="39"/>
  <c r="I126" i="39"/>
  <c r="J126" i="39"/>
  <c r="P53" i="39"/>
  <c r="F53" i="39"/>
  <c r="I53" i="39"/>
  <c r="J53" i="39"/>
  <c r="N53" i="39"/>
  <c r="M53" i="39"/>
  <c r="K53" i="39"/>
  <c r="R53" i="39"/>
  <c r="L53" i="39"/>
  <c r="C53" i="39"/>
  <c r="G53" i="39"/>
  <c r="B53" i="39"/>
  <c r="O53" i="39"/>
  <c r="Q53" i="39"/>
  <c r="D53" i="39"/>
  <c r="H53" i="39"/>
  <c r="F95" i="39"/>
  <c r="R95" i="39"/>
  <c r="L95" i="39"/>
  <c r="Q95" i="39"/>
  <c r="N95" i="39"/>
  <c r="J95" i="39"/>
  <c r="G95" i="39"/>
  <c r="I95" i="39"/>
  <c r="K95" i="39"/>
  <c r="H95" i="39"/>
  <c r="P95" i="39"/>
  <c r="B95" i="39"/>
  <c r="D95" i="39"/>
  <c r="C95" i="39"/>
  <c r="O95" i="39"/>
  <c r="M95" i="39"/>
  <c r="G73" i="51"/>
  <c r="C73" i="51"/>
  <c r="D73" i="51"/>
  <c r="J73" i="51"/>
  <c r="H73" i="51"/>
  <c r="E73" i="51"/>
  <c r="I73" i="51"/>
  <c r="F73" i="51"/>
  <c r="I63" i="38"/>
  <c r="M63" i="38"/>
  <c r="C63" i="38"/>
  <c r="J63" i="38"/>
  <c r="B63" i="38"/>
  <c r="L63" i="38"/>
  <c r="P63" i="38"/>
  <c r="N63" i="38"/>
  <c r="R63" i="38"/>
  <c r="G63" i="38"/>
  <c r="Q63" i="38"/>
  <c r="D63" i="38"/>
  <c r="F63" i="38"/>
  <c r="O63" i="38"/>
  <c r="K63" i="38"/>
  <c r="H63" i="38"/>
  <c r="I49" i="45"/>
  <c r="N49" i="45"/>
  <c r="H49" i="45"/>
  <c r="F49" i="45"/>
  <c r="C49" i="45"/>
  <c r="P49" i="45"/>
  <c r="R49" i="45"/>
  <c r="D49" i="45"/>
  <c r="K49" i="45"/>
  <c r="L49" i="45"/>
  <c r="B49" i="45"/>
  <c r="J49" i="45"/>
  <c r="O49" i="45"/>
  <c r="M49" i="45"/>
  <c r="G49" i="45"/>
  <c r="Q49" i="45"/>
  <c r="I76" i="45"/>
  <c r="H76" i="45"/>
  <c r="M76" i="45"/>
  <c r="B76" i="45"/>
  <c r="F76" i="45"/>
  <c r="C76" i="45"/>
  <c r="P76" i="45"/>
  <c r="Q76" i="45"/>
  <c r="R76" i="45"/>
  <c r="K76" i="45"/>
  <c r="L76" i="45"/>
  <c r="N76" i="45"/>
  <c r="D76" i="45"/>
  <c r="G76" i="45"/>
  <c r="J76" i="45"/>
  <c r="O76" i="45"/>
  <c r="B63" i="52"/>
  <c r="D63" i="52"/>
  <c r="L103" i="39"/>
  <c r="M103" i="39"/>
  <c r="D103" i="39"/>
  <c r="G103" i="39"/>
  <c r="Q103" i="39"/>
  <c r="R103" i="39"/>
  <c r="O103" i="39"/>
  <c r="F103" i="39"/>
  <c r="K103" i="39"/>
  <c r="B103" i="39"/>
  <c r="J103" i="39"/>
  <c r="I103" i="39"/>
  <c r="H103" i="39"/>
  <c r="C103" i="39"/>
  <c r="N103" i="39"/>
  <c r="P103" i="39"/>
  <c r="B36" i="40"/>
  <c r="Q36" i="40"/>
  <c r="O36" i="40"/>
  <c r="R36" i="40"/>
  <c r="L36" i="40"/>
  <c r="H36" i="40"/>
  <c r="F36" i="40"/>
  <c r="N36" i="40"/>
  <c r="G36" i="40"/>
  <c r="D36" i="40"/>
  <c r="I36" i="40"/>
  <c r="P36" i="40"/>
  <c r="C36" i="40"/>
  <c r="J36" i="40"/>
  <c r="K36" i="40"/>
  <c r="M36" i="40"/>
  <c r="D95" i="52"/>
  <c r="B95" i="52"/>
  <c r="E95" i="52" s="1"/>
  <c r="I94" i="45"/>
  <c r="F94" i="45"/>
  <c r="J94" i="45"/>
  <c r="Q94" i="45"/>
  <c r="M94" i="45"/>
  <c r="D94" i="45"/>
  <c r="H94" i="45"/>
  <c r="C94" i="45"/>
  <c r="O94" i="45"/>
  <c r="R94" i="45"/>
  <c r="P94" i="45"/>
  <c r="K94" i="45"/>
  <c r="L94" i="45"/>
  <c r="B94" i="45"/>
  <c r="N94" i="45"/>
  <c r="G94" i="45"/>
  <c r="D66" i="52"/>
  <c r="B66" i="52"/>
  <c r="E66" i="52" s="1"/>
  <c r="B52" i="52"/>
  <c r="D52" i="52"/>
  <c r="I59" i="45"/>
  <c r="K59" i="45"/>
  <c r="O59" i="45"/>
  <c r="F59" i="45"/>
  <c r="M59" i="45"/>
  <c r="D59" i="45"/>
  <c r="G59" i="45"/>
  <c r="B59" i="45"/>
  <c r="P59" i="45"/>
  <c r="C59" i="45"/>
  <c r="N59" i="45"/>
  <c r="Q59" i="45"/>
  <c r="H59" i="45"/>
  <c r="L59" i="45"/>
  <c r="R59" i="45"/>
  <c r="J59" i="45"/>
  <c r="B84" i="52"/>
  <c r="D84" i="52"/>
  <c r="Q93" i="40"/>
  <c r="M93" i="40"/>
  <c r="B93" i="40"/>
  <c r="R93" i="40"/>
  <c r="H93" i="40"/>
  <c r="L93" i="40"/>
  <c r="I93" i="40"/>
  <c r="F93" i="40"/>
  <c r="N93" i="40"/>
  <c r="D93" i="40"/>
  <c r="J93" i="40"/>
  <c r="C93" i="40"/>
  <c r="G93" i="40"/>
  <c r="K93" i="40"/>
  <c r="O93" i="40"/>
  <c r="P93" i="40"/>
  <c r="J33" i="51"/>
  <c r="I33" i="51"/>
  <c r="D33" i="51"/>
  <c r="C33" i="51"/>
  <c r="E33" i="51"/>
  <c r="H33" i="51"/>
  <c r="F33" i="51"/>
  <c r="G33" i="51"/>
  <c r="C27" i="51"/>
  <c r="G27" i="51"/>
  <c r="J27" i="51"/>
  <c r="F27" i="51"/>
  <c r="E27" i="51"/>
  <c r="D27" i="51"/>
  <c r="H27" i="51"/>
  <c r="I27" i="51"/>
  <c r="D123" i="52"/>
  <c r="B123" i="52"/>
  <c r="H123" i="52" s="1"/>
  <c r="G14" i="46"/>
  <c r="F14" i="46"/>
  <c r="B14" i="46"/>
  <c r="H14" i="46"/>
  <c r="D14" i="46"/>
  <c r="C14" i="46"/>
  <c r="K172" i="38"/>
  <c r="L172" i="38"/>
  <c r="C172" i="38"/>
  <c r="B172" i="38"/>
  <c r="Q172" i="38"/>
  <c r="O172" i="38"/>
  <c r="G172" i="38"/>
  <c r="J172" i="38"/>
  <c r="N172" i="38"/>
  <c r="R172" i="38"/>
  <c r="P172" i="38"/>
  <c r="D172" i="38"/>
  <c r="F172" i="38"/>
  <c r="I172" i="38"/>
  <c r="M172" i="38"/>
  <c r="H172" i="38"/>
  <c r="B94" i="52"/>
  <c r="I94" i="52" s="1"/>
  <c r="D94" i="52"/>
  <c r="C178" i="46"/>
  <c r="G178" i="46"/>
  <c r="H178" i="46"/>
  <c r="F178" i="46"/>
  <c r="D178" i="46"/>
  <c r="B178" i="46"/>
  <c r="O163" i="40"/>
  <c r="L163" i="40"/>
  <c r="D163" i="40"/>
  <c r="B163" i="40"/>
  <c r="H163" i="40"/>
  <c r="M163" i="40"/>
  <c r="J163" i="40"/>
  <c r="P163" i="40"/>
  <c r="K163" i="40"/>
  <c r="G163" i="40"/>
  <c r="R163" i="40"/>
  <c r="I163" i="40"/>
  <c r="F163" i="40"/>
  <c r="N163" i="40"/>
  <c r="C163" i="40"/>
  <c r="Q163" i="40"/>
  <c r="C176" i="40"/>
  <c r="G176" i="40"/>
  <c r="O176" i="40"/>
  <c r="K176" i="40"/>
  <c r="H176" i="40"/>
  <c r="L176" i="40"/>
  <c r="I176" i="40"/>
  <c r="R176" i="40"/>
  <c r="F176" i="40"/>
  <c r="B176" i="40"/>
  <c r="J176" i="40"/>
  <c r="N176" i="40"/>
  <c r="P176" i="40"/>
  <c r="Q176" i="40"/>
  <c r="D176" i="40"/>
  <c r="M176" i="40"/>
  <c r="C124" i="46"/>
  <c r="B124" i="46"/>
  <c r="G124" i="46"/>
  <c r="D124" i="46"/>
  <c r="H124" i="46"/>
  <c r="F124" i="46"/>
  <c r="B141" i="52"/>
  <c r="H141" i="52" s="1"/>
  <c r="D141" i="52"/>
  <c r="I56" i="45"/>
  <c r="J56" i="45"/>
  <c r="F56" i="45"/>
  <c r="C56" i="45"/>
  <c r="G56" i="45"/>
  <c r="B56" i="45"/>
  <c r="P56" i="45"/>
  <c r="H56" i="45"/>
  <c r="D56" i="45"/>
  <c r="Q56" i="45"/>
  <c r="R56" i="45"/>
  <c r="N56" i="45"/>
  <c r="O56" i="45"/>
  <c r="L56" i="45"/>
  <c r="M56" i="45"/>
  <c r="K56" i="45"/>
  <c r="I77" i="40"/>
  <c r="B77" i="40"/>
  <c r="F77" i="40"/>
  <c r="L77" i="40"/>
  <c r="M77" i="40"/>
  <c r="H77" i="40"/>
  <c r="C77" i="40"/>
  <c r="K77" i="40"/>
  <c r="O77" i="40"/>
  <c r="R77" i="40"/>
  <c r="P77" i="40"/>
  <c r="N77" i="40"/>
  <c r="J77" i="40"/>
  <c r="D77" i="40"/>
  <c r="Q77" i="40"/>
  <c r="G77" i="40"/>
  <c r="H52" i="46"/>
  <c r="D52" i="46"/>
  <c r="G52" i="46"/>
  <c r="F52" i="46"/>
  <c r="B52" i="46"/>
  <c r="C52" i="46"/>
  <c r="R171" i="40"/>
  <c r="N171" i="40"/>
  <c r="I171" i="40"/>
  <c r="K171" i="40"/>
  <c r="Q171" i="40"/>
  <c r="O171" i="40"/>
  <c r="F171" i="40"/>
  <c r="L171" i="40"/>
  <c r="D171" i="40"/>
  <c r="B171" i="40"/>
  <c r="C171" i="40"/>
  <c r="P171" i="40"/>
  <c r="G171" i="40"/>
  <c r="M171" i="40"/>
  <c r="H171" i="40"/>
  <c r="J171" i="40"/>
  <c r="I47" i="45"/>
  <c r="N47" i="45"/>
  <c r="B47" i="45"/>
  <c r="O47" i="45"/>
  <c r="P47" i="45"/>
  <c r="H47" i="45"/>
  <c r="C47" i="45"/>
  <c r="L47" i="45"/>
  <c r="M47" i="45"/>
  <c r="D47" i="45"/>
  <c r="J47" i="45"/>
  <c r="K47" i="45"/>
  <c r="Q47" i="45"/>
  <c r="R47" i="45"/>
  <c r="F47" i="45"/>
  <c r="G47" i="45"/>
  <c r="C18" i="40"/>
  <c r="K18" i="40"/>
  <c r="P18" i="40"/>
  <c r="H18" i="40"/>
  <c r="B18" i="40"/>
  <c r="D18" i="40"/>
  <c r="Q18" i="40"/>
  <c r="N18" i="40"/>
  <c r="F18" i="40"/>
  <c r="I18" i="40"/>
  <c r="M18" i="40"/>
  <c r="R18" i="40"/>
  <c r="G18" i="40"/>
  <c r="J18" i="40"/>
  <c r="L18" i="40"/>
  <c r="O18" i="40"/>
  <c r="F151" i="39"/>
  <c r="K151" i="39"/>
  <c r="J151" i="39"/>
  <c r="C151" i="39"/>
  <c r="P151" i="39"/>
  <c r="I151" i="39"/>
  <c r="G151" i="39"/>
  <c r="O151" i="39"/>
  <c r="H151" i="39"/>
  <c r="L151" i="39"/>
  <c r="B151" i="39"/>
  <c r="R151" i="39"/>
  <c r="Q151" i="39"/>
  <c r="D151" i="39"/>
  <c r="N151" i="39"/>
  <c r="M151" i="39"/>
  <c r="I155" i="45"/>
  <c r="L155" i="45"/>
  <c r="Q155" i="45"/>
  <c r="D155" i="45"/>
  <c r="P155" i="45"/>
  <c r="F155" i="45"/>
  <c r="O155" i="45"/>
  <c r="H155" i="45"/>
  <c r="N155" i="45"/>
  <c r="K155" i="45"/>
  <c r="R155" i="45"/>
  <c r="G155" i="45"/>
  <c r="M155" i="45"/>
  <c r="J155" i="45"/>
  <c r="C155" i="45"/>
  <c r="B155" i="45"/>
  <c r="D146" i="52"/>
  <c r="B146" i="52"/>
  <c r="F52" i="51"/>
  <c r="I52" i="51"/>
  <c r="C52" i="51"/>
  <c r="G52" i="51"/>
  <c r="D52" i="51"/>
  <c r="E52" i="51"/>
  <c r="H52" i="51"/>
  <c r="J52" i="51"/>
  <c r="B145" i="52"/>
  <c r="D145" i="52"/>
  <c r="I41" i="51"/>
  <c r="C41" i="51"/>
  <c r="D41" i="51"/>
  <c r="F41" i="51"/>
  <c r="J41" i="51"/>
  <c r="G41" i="51"/>
  <c r="E41" i="51"/>
  <c r="H41" i="51"/>
  <c r="D75" i="46"/>
  <c r="H75" i="46"/>
  <c r="C75" i="46"/>
  <c r="G75" i="46"/>
  <c r="F75" i="46"/>
  <c r="B75" i="46"/>
  <c r="B100" i="46"/>
  <c r="H100" i="46"/>
  <c r="F100" i="46"/>
  <c r="C100" i="46"/>
  <c r="G100" i="46"/>
  <c r="D100" i="46"/>
  <c r="I140" i="45"/>
  <c r="F140" i="45"/>
  <c r="O140" i="45"/>
  <c r="R140" i="45"/>
  <c r="M140" i="45"/>
  <c r="G140" i="45"/>
  <c r="P140" i="45"/>
  <c r="C140" i="45"/>
  <c r="N140" i="45"/>
  <c r="D140" i="45"/>
  <c r="L140" i="45"/>
  <c r="K140" i="45"/>
  <c r="Q140" i="45"/>
  <c r="H140" i="45"/>
  <c r="J140" i="45"/>
  <c r="B140" i="45"/>
  <c r="D172" i="52"/>
  <c r="B172" i="52"/>
  <c r="H172" i="52" s="1"/>
  <c r="B87" i="52"/>
  <c r="H87" i="52" s="1"/>
  <c r="D87" i="52"/>
  <c r="C188" i="46"/>
  <c r="G188" i="46"/>
  <c r="D188" i="46"/>
  <c r="B188" i="46"/>
  <c r="F188" i="46"/>
  <c r="H188" i="46"/>
  <c r="B32" i="46"/>
  <c r="H32" i="46"/>
  <c r="F32" i="46"/>
  <c r="D32" i="46"/>
  <c r="G32" i="46"/>
  <c r="C32" i="46"/>
  <c r="F162" i="38"/>
  <c r="H162" i="38"/>
  <c r="O162" i="38"/>
  <c r="L162" i="38"/>
  <c r="M162" i="38"/>
  <c r="K162" i="38"/>
  <c r="N162" i="38"/>
  <c r="P162" i="38"/>
  <c r="I162" i="38"/>
  <c r="D162" i="38"/>
  <c r="R162" i="38"/>
  <c r="C162" i="38"/>
  <c r="J162" i="38"/>
  <c r="Q162" i="38"/>
  <c r="B162" i="38"/>
  <c r="G162" i="38"/>
  <c r="D33" i="46"/>
  <c r="C33" i="46"/>
  <c r="H33" i="46"/>
  <c r="F33" i="46"/>
  <c r="B33" i="46"/>
  <c r="G33" i="46"/>
  <c r="G40" i="46"/>
  <c r="C40" i="46"/>
  <c r="F40" i="46"/>
  <c r="D40" i="46"/>
  <c r="H40" i="46"/>
  <c r="B40" i="46"/>
  <c r="D45" i="52"/>
  <c r="B45" i="52"/>
  <c r="I45" i="52" s="1"/>
  <c r="I18" i="38"/>
  <c r="C18" i="38"/>
  <c r="J18" i="38"/>
  <c r="B18" i="38"/>
  <c r="N18" i="38"/>
  <c r="L18" i="38"/>
  <c r="F18" i="38"/>
  <c r="Q18" i="38"/>
  <c r="K18" i="38"/>
  <c r="M18" i="38"/>
  <c r="R18" i="38"/>
  <c r="P18" i="38"/>
  <c r="G18" i="38"/>
  <c r="H18" i="38"/>
  <c r="O18" i="38"/>
  <c r="D18" i="38"/>
  <c r="H105" i="46"/>
  <c r="G105" i="46"/>
  <c r="C105" i="46"/>
  <c r="B105" i="46"/>
  <c r="D105" i="46"/>
  <c r="F105" i="46"/>
  <c r="B122" i="40"/>
  <c r="J122" i="40"/>
  <c r="P122" i="40"/>
  <c r="K122" i="40"/>
  <c r="Q122" i="40"/>
  <c r="L122" i="40"/>
  <c r="H122" i="40"/>
  <c r="C122" i="40"/>
  <c r="F122" i="40"/>
  <c r="O122" i="40"/>
  <c r="D122" i="40"/>
  <c r="G122" i="40"/>
  <c r="M122" i="40"/>
  <c r="N122" i="40"/>
  <c r="R122" i="40"/>
  <c r="I122" i="40"/>
  <c r="F185" i="39"/>
  <c r="J185" i="39"/>
  <c r="B185" i="39"/>
  <c r="N185" i="39"/>
  <c r="D185" i="39"/>
  <c r="G185" i="39"/>
  <c r="R185" i="39"/>
  <c r="M185" i="39"/>
  <c r="I185" i="39"/>
  <c r="K185" i="39"/>
  <c r="L185" i="39"/>
  <c r="O185" i="39"/>
  <c r="C185" i="39"/>
  <c r="P185" i="39"/>
  <c r="H185" i="39"/>
  <c r="Q185" i="39"/>
  <c r="D107" i="51"/>
  <c r="H107" i="51"/>
  <c r="C107" i="51"/>
  <c r="I107" i="51"/>
  <c r="F107" i="51"/>
  <c r="G107" i="51"/>
  <c r="J107" i="51"/>
  <c r="E107" i="51"/>
  <c r="B47" i="46"/>
  <c r="C47" i="46"/>
  <c r="F47" i="46"/>
  <c r="D47" i="46"/>
  <c r="G47" i="46"/>
  <c r="H47" i="46"/>
  <c r="B136" i="46"/>
  <c r="G136" i="46"/>
  <c r="F136" i="46"/>
  <c r="C136" i="46"/>
  <c r="H136" i="46"/>
  <c r="D136" i="46"/>
  <c r="J159" i="51"/>
  <c r="F159" i="51"/>
  <c r="I159" i="51"/>
  <c r="C159" i="51"/>
  <c r="H159" i="51"/>
  <c r="G159" i="51"/>
  <c r="D159" i="51"/>
  <c r="E159" i="51"/>
  <c r="G127" i="46"/>
  <c r="F127" i="46"/>
  <c r="B127" i="46"/>
  <c r="C127" i="46"/>
  <c r="D127" i="46"/>
  <c r="H127" i="46"/>
  <c r="C177" i="40"/>
  <c r="P177" i="40"/>
  <c r="H177" i="40"/>
  <c r="L177" i="40"/>
  <c r="K177" i="40"/>
  <c r="N177" i="40"/>
  <c r="R177" i="40"/>
  <c r="Q177" i="40"/>
  <c r="I177" i="40"/>
  <c r="O177" i="40"/>
  <c r="M177" i="40"/>
  <c r="G177" i="40"/>
  <c r="F177" i="40"/>
  <c r="D177" i="40"/>
  <c r="B177" i="40"/>
  <c r="J177" i="40"/>
  <c r="H123" i="46"/>
  <c r="G123" i="46"/>
  <c r="B123" i="46"/>
  <c r="D123" i="46"/>
  <c r="F123" i="46"/>
  <c r="C123" i="46"/>
  <c r="B103" i="46"/>
  <c r="G103" i="46"/>
  <c r="C103" i="46"/>
  <c r="H103" i="46"/>
  <c r="D103" i="46"/>
  <c r="F103" i="46"/>
  <c r="I19" i="45"/>
  <c r="L19" i="45"/>
  <c r="M19" i="45"/>
  <c r="G19" i="45"/>
  <c r="N19" i="45"/>
  <c r="D19" i="45"/>
  <c r="H19" i="45"/>
  <c r="F19" i="45"/>
  <c r="J19" i="45"/>
  <c r="P19" i="45"/>
  <c r="K19" i="45"/>
  <c r="B19" i="45"/>
  <c r="Q19" i="45"/>
  <c r="R19" i="45"/>
  <c r="O19" i="45"/>
  <c r="C19" i="45"/>
  <c r="B137" i="52"/>
  <c r="E137" i="52" s="1"/>
  <c r="D137" i="52"/>
  <c r="O49" i="40"/>
  <c r="I49" i="40"/>
  <c r="G49" i="40"/>
  <c r="Q49" i="40"/>
  <c r="C49" i="40"/>
  <c r="M49" i="40"/>
  <c r="P49" i="40"/>
  <c r="N49" i="40"/>
  <c r="K49" i="40"/>
  <c r="L49" i="40"/>
  <c r="D49" i="40"/>
  <c r="B49" i="40"/>
  <c r="R49" i="40"/>
  <c r="F49" i="40"/>
  <c r="H49" i="40"/>
  <c r="J49" i="40"/>
  <c r="P165" i="38"/>
  <c r="J165" i="38"/>
  <c r="D165" i="38"/>
  <c r="H165" i="38"/>
  <c r="R165" i="38"/>
  <c r="C165" i="38"/>
  <c r="K165" i="38"/>
  <c r="G165" i="38"/>
  <c r="L165" i="38"/>
  <c r="Q165" i="38"/>
  <c r="O165" i="38"/>
  <c r="B165" i="38"/>
  <c r="I165" i="38"/>
  <c r="F165" i="38"/>
  <c r="N165" i="38"/>
  <c r="M165" i="38"/>
  <c r="I181" i="40"/>
  <c r="P181" i="40"/>
  <c r="R181" i="40"/>
  <c r="D181" i="40"/>
  <c r="H181" i="40"/>
  <c r="B181" i="40"/>
  <c r="L181" i="40"/>
  <c r="Q181" i="40"/>
  <c r="G181" i="40"/>
  <c r="J181" i="40"/>
  <c r="C181" i="40"/>
  <c r="M181" i="40"/>
  <c r="N181" i="40"/>
  <c r="O181" i="40"/>
  <c r="K181" i="40"/>
  <c r="F181" i="40"/>
  <c r="I101" i="45"/>
  <c r="B101" i="45"/>
  <c r="K101" i="45"/>
  <c r="D101" i="45"/>
  <c r="Q101" i="45"/>
  <c r="O101" i="45"/>
  <c r="J101" i="45"/>
  <c r="F101" i="45"/>
  <c r="M101" i="45"/>
  <c r="L101" i="45"/>
  <c r="N101" i="45"/>
  <c r="H101" i="45"/>
  <c r="C101" i="45"/>
  <c r="P101" i="45"/>
  <c r="G101" i="45"/>
  <c r="R101" i="45"/>
  <c r="I110" i="45"/>
  <c r="P110" i="45"/>
  <c r="R110" i="45"/>
  <c r="O110" i="45"/>
  <c r="H110" i="45"/>
  <c r="F110" i="45"/>
  <c r="C110" i="45"/>
  <c r="M110" i="45"/>
  <c r="B110" i="45"/>
  <c r="J110" i="45"/>
  <c r="L110" i="45"/>
  <c r="K110" i="45"/>
  <c r="N110" i="45"/>
  <c r="Q110" i="45"/>
  <c r="G110" i="45"/>
  <c r="D110" i="45"/>
  <c r="O120" i="45"/>
  <c r="K120" i="45"/>
  <c r="N120" i="45"/>
  <c r="B120" i="45"/>
  <c r="I120" i="45"/>
  <c r="C120" i="45"/>
  <c r="F120" i="45"/>
  <c r="H120" i="45"/>
  <c r="R120" i="45"/>
  <c r="L120" i="45"/>
  <c r="J120" i="45"/>
  <c r="Q120" i="45"/>
  <c r="P120" i="45"/>
  <c r="M120" i="45"/>
  <c r="G120" i="45"/>
  <c r="D120" i="45"/>
  <c r="I71" i="45"/>
  <c r="R71" i="45"/>
  <c r="F71" i="45"/>
  <c r="M71" i="45"/>
  <c r="J71" i="45"/>
  <c r="L71" i="45"/>
  <c r="H71" i="45"/>
  <c r="D71" i="45"/>
  <c r="K71" i="45"/>
  <c r="C71" i="45"/>
  <c r="P71" i="45"/>
  <c r="Q71" i="45"/>
  <c r="O71" i="45"/>
  <c r="N71" i="45"/>
  <c r="B71" i="45"/>
  <c r="G71" i="45"/>
  <c r="H82" i="38"/>
  <c r="P82" i="38"/>
  <c r="F82" i="38"/>
  <c r="R82" i="38"/>
  <c r="D82" i="38"/>
  <c r="K82" i="38"/>
  <c r="I82" i="38"/>
  <c r="Q82" i="38"/>
  <c r="C82" i="38"/>
  <c r="B82" i="38"/>
  <c r="O82" i="38"/>
  <c r="G82" i="38"/>
  <c r="J82" i="38"/>
  <c r="M82" i="38"/>
  <c r="L82" i="38"/>
  <c r="N82" i="38"/>
  <c r="I22" i="38"/>
  <c r="D22" i="38"/>
  <c r="G22" i="38"/>
  <c r="K22" i="38"/>
  <c r="M22" i="38"/>
  <c r="N22" i="38"/>
  <c r="H22" i="38"/>
  <c r="C22" i="38"/>
  <c r="J22" i="38"/>
  <c r="L22" i="38"/>
  <c r="B22" i="38"/>
  <c r="R22" i="38"/>
  <c r="O22" i="38"/>
  <c r="Q22" i="38"/>
  <c r="P22" i="38"/>
  <c r="F22" i="38"/>
  <c r="I108" i="39"/>
  <c r="C108" i="39"/>
  <c r="L108" i="39"/>
  <c r="B108" i="39"/>
  <c r="R108" i="39"/>
  <c r="M108" i="39"/>
  <c r="H108" i="39"/>
  <c r="Q108" i="39"/>
  <c r="F108" i="39"/>
  <c r="K108" i="39"/>
  <c r="G108" i="39"/>
  <c r="O108" i="39"/>
  <c r="P108" i="39"/>
  <c r="J108" i="39"/>
  <c r="D108" i="39"/>
  <c r="N108" i="39"/>
  <c r="M180" i="40"/>
  <c r="N180" i="40"/>
  <c r="B180" i="40"/>
  <c r="D180" i="40"/>
  <c r="J180" i="40"/>
  <c r="R180" i="40"/>
  <c r="L180" i="40"/>
  <c r="P180" i="40"/>
  <c r="F180" i="40"/>
  <c r="Q180" i="40"/>
  <c r="C180" i="40"/>
  <c r="K180" i="40"/>
  <c r="H180" i="40"/>
  <c r="G180" i="40"/>
  <c r="I180" i="40"/>
  <c r="O180" i="40"/>
  <c r="I117" i="45"/>
  <c r="P117" i="45"/>
  <c r="N117" i="45"/>
  <c r="F117" i="45"/>
  <c r="C117" i="45"/>
  <c r="J117" i="45"/>
  <c r="L117" i="45"/>
  <c r="H117" i="45"/>
  <c r="R117" i="45"/>
  <c r="K117" i="45"/>
  <c r="D117" i="45"/>
  <c r="G117" i="45"/>
  <c r="O117" i="45"/>
  <c r="Q117" i="45"/>
  <c r="M117" i="45"/>
  <c r="B117" i="45"/>
  <c r="I26" i="45"/>
  <c r="L26" i="45"/>
  <c r="D26" i="45"/>
  <c r="N26" i="45"/>
  <c r="M26" i="45"/>
  <c r="C26" i="45"/>
  <c r="O26" i="45"/>
  <c r="J26" i="45"/>
  <c r="F26" i="45"/>
  <c r="B26" i="45"/>
  <c r="K26" i="45"/>
  <c r="G26" i="45"/>
  <c r="P26" i="45"/>
  <c r="H26" i="45"/>
  <c r="Q26" i="45"/>
  <c r="R26" i="45"/>
  <c r="L130" i="38"/>
  <c r="K130" i="38"/>
  <c r="Q130" i="38"/>
  <c r="C130" i="38"/>
  <c r="J130" i="38"/>
  <c r="G130" i="38"/>
  <c r="M130" i="38"/>
  <c r="B130" i="38"/>
  <c r="O130" i="38"/>
  <c r="D130" i="38"/>
  <c r="P130" i="38"/>
  <c r="I130" i="38"/>
  <c r="F130" i="38"/>
  <c r="H130" i="38"/>
  <c r="R130" i="38"/>
  <c r="N130" i="38"/>
  <c r="O34" i="38"/>
  <c r="F34" i="38"/>
  <c r="D34" i="38"/>
  <c r="H34" i="38"/>
  <c r="R34" i="38"/>
  <c r="J34" i="38"/>
  <c r="I34" i="38"/>
  <c r="B34" i="38"/>
  <c r="G34" i="38"/>
  <c r="C34" i="38"/>
  <c r="L34" i="38"/>
  <c r="P34" i="38"/>
  <c r="M34" i="38"/>
  <c r="Q34" i="38"/>
  <c r="N34" i="38"/>
  <c r="K34" i="38"/>
  <c r="H160" i="51"/>
  <c r="I160" i="51"/>
  <c r="J160" i="51"/>
  <c r="E160" i="51"/>
  <c r="C160" i="51"/>
  <c r="D160" i="51"/>
  <c r="F160" i="51"/>
  <c r="G160" i="51"/>
  <c r="L173" i="38"/>
  <c r="O173" i="38"/>
  <c r="D173" i="38"/>
  <c r="K173" i="38"/>
  <c r="J173" i="38"/>
  <c r="F173" i="38"/>
  <c r="P173" i="38"/>
  <c r="C173" i="38"/>
  <c r="M173" i="38"/>
  <c r="G173" i="38"/>
  <c r="H173" i="38"/>
  <c r="Q173" i="38"/>
  <c r="R173" i="38"/>
  <c r="N173" i="38"/>
  <c r="I173" i="38"/>
  <c r="B173" i="38"/>
  <c r="F108" i="38"/>
  <c r="R108" i="38"/>
  <c r="M108" i="38"/>
  <c r="I108" i="38"/>
  <c r="L108" i="38"/>
  <c r="C108" i="38"/>
  <c r="K108" i="38"/>
  <c r="N108" i="38"/>
  <c r="P108" i="38"/>
  <c r="H108" i="38"/>
  <c r="D108" i="38"/>
  <c r="B108" i="38"/>
  <c r="O108" i="38"/>
  <c r="J108" i="38"/>
  <c r="G108" i="38"/>
  <c r="Q108" i="38"/>
  <c r="L144" i="38"/>
  <c r="K144" i="38"/>
  <c r="O144" i="38"/>
  <c r="R144" i="38"/>
  <c r="M144" i="38"/>
  <c r="I144" i="38"/>
  <c r="Q144" i="38"/>
  <c r="D144" i="38"/>
  <c r="P144" i="38"/>
  <c r="C144" i="38"/>
  <c r="B144" i="38"/>
  <c r="N144" i="38"/>
  <c r="G144" i="38"/>
  <c r="J144" i="38"/>
  <c r="F144" i="38"/>
  <c r="H144" i="38"/>
  <c r="B140" i="52"/>
  <c r="F140" i="52" s="1"/>
  <c r="D140" i="52"/>
  <c r="B126" i="40"/>
  <c r="H126" i="40"/>
  <c r="G126" i="40"/>
  <c r="P126" i="40"/>
  <c r="J126" i="40"/>
  <c r="L126" i="40"/>
  <c r="D126" i="40"/>
  <c r="I126" i="40"/>
  <c r="O126" i="40"/>
  <c r="C126" i="40"/>
  <c r="F126" i="40"/>
  <c r="Q126" i="40"/>
  <c r="K126" i="40"/>
  <c r="M126" i="40"/>
  <c r="R126" i="40"/>
  <c r="N126" i="40"/>
  <c r="H179" i="46"/>
  <c r="F179" i="46"/>
  <c r="D179" i="46"/>
  <c r="C179" i="46"/>
  <c r="B179" i="46"/>
  <c r="G179" i="46"/>
  <c r="I181" i="38"/>
  <c r="F181" i="38"/>
  <c r="R181" i="38"/>
  <c r="M181" i="38"/>
  <c r="K181" i="38"/>
  <c r="N181" i="38"/>
  <c r="B181" i="38"/>
  <c r="J181" i="38"/>
  <c r="P181" i="38"/>
  <c r="L181" i="38"/>
  <c r="C181" i="38"/>
  <c r="Q181" i="38"/>
  <c r="D181" i="38"/>
  <c r="O181" i="38"/>
  <c r="H181" i="38"/>
  <c r="G181" i="38"/>
  <c r="H42" i="40"/>
  <c r="K42" i="40"/>
  <c r="C42" i="40"/>
  <c r="Q42" i="40"/>
  <c r="P42" i="40"/>
  <c r="R42" i="40"/>
  <c r="B42" i="40"/>
  <c r="J42" i="40"/>
  <c r="G42" i="40"/>
  <c r="O42" i="40"/>
  <c r="I42" i="40"/>
  <c r="L42" i="40"/>
  <c r="M42" i="40"/>
  <c r="D42" i="40"/>
  <c r="F42" i="40"/>
  <c r="N42" i="40"/>
  <c r="P120" i="39"/>
  <c r="M120" i="39"/>
  <c r="Q120" i="39"/>
  <c r="N120" i="39"/>
  <c r="D120" i="39"/>
  <c r="L120" i="39"/>
  <c r="H120" i="39"/>
  <c r="G120" i="39"/>
  <c r="R120" i="39"/>
  <c r="J120" i="39"/>
  <c r="O120" i="39"/>
  <c r="K120" i="39"/>
  <c r="B120" i="39"/>
  <c r="I120" i="39"/>
  <c r="F120" i="39"/>
  <c r="C120" i="39"/>
  <c r="N104" i="38"/>
  <c r="I104" i="38"/>
  <c r="F104" i="38"/>
  <c r="B104" i="38"/>
  <c r="G104" i="38"/>
  <c r="P104" i="38"/>
  <c r="K104" i="38"/>
  <c r="L104" i="38"/>
  <c r="R104" i="38"/>
  <c r="C104" i="38"/>
  <c r="Q104" i="38"/>
  <c r="M104" i="38"/>
  <c r="O104" i="38"/>
  <c r="H104" i="38"/>
  <c r="D104" i="38"/>
  <c r="J104" i="38"/>
  <c r="H156" i="51"/>
  <c r="J156" i="51"/>
  <c r="G156" i="51"/>
  <c r="I156" i="51"/>
  <c r="D156" i="51"/>
  <c r="E156" i="51"/>
  <c r="F156" i="51"/>
  <c r="C156" i="51"/>
  <c r="I44" i="38"/>
  <c r="P44" i="38"/>
  <c r="G44" i="38"/>
  <c r="C44" i="38"/>
  <c r="L44" i="38"/>
  <c r="N44" i="38"/>
  <c r="H44" i="38"/>
  <c r="Q44" i="38"/>
  <c r="B44" i="38"/>
  <c r="O44" i="38"/>
  <c r="D44" i="38"/>
  <c r="J44" i="38"/>
  <c r="M44" i="38"/>
  <c r="R44" i="38"/>
  <c r="F44" i="38"/>
  <c r="K44" i="38"/>
  <c r="D13" i="40"/>
  <c r="K13" i="40"/>
  <c r="Q13" i="40"/>
  <c r="L13" i="40"/>
  <c r="O13" i="40"/>
  <c r="J13" i="40"/>
  <c r="H13" i="40"/>
  <c r="P13" i="40"/>
  <c r="N13" i="40"/>
  <c r="I13" i="40"/>
  <c r="M13" i="40"/>
  <c r="B13" i="40"/>
  <c r="F13" i="40"/>
  <c r="R13" i="40"/>
  <c r="C13" i="40"/>
  <c r="G13" i="40"/>
  <c r="M73" i="38"/>
  <c r="O73" i="38"/>
  <c r="F73" i="38"/>
  <c r="D73" i="38"/>
  <c r="L73" i="38"/>
  <c r="P73" i="38"/>
  <c r="C73" i="38"/>
  <c r="Q73" i="38"/>
  <c r="J73" i="38"/>
  <c r="I73" i="38"/>
  <c r="G73" i="38"/>
  <c r="R73" i="38"/>
  <c r="B73" i="38"/>
  <c r="N73" i="38"/>
  <c r="H73" i="38"/>
  <c r="K73" i="38"/>
  <c r="D116" i="51"/>
  <c r="F116" i="51"/>
  <c r="H116" i="51"/>
  <c r="C116" i="51"/>
  <c r="J116" i="51"/>
  <c r="E116" i="51"/>
  <c r="G116" i="51"/>
  <c r="I116" i="51"/>
  <c r="F93" i="46"/>
  <c r="D93" i="46"/>
  <c r="C93" i="46"/>
  <c r="H93" i="46"/>
  <c r="G93" i="46"/>
  <c r="B93" i="46"/>
  <c r="D61" i="52"/>
  <c r="B61" i="52"/>
  <c r="H61" i="52" s="1"/>
  <c r="L98" i="39"/>
  <c r="R98" i="39"/>
  <c r="Q98" i="39"/>
  <c r="C98" i="39"/>
  <c r="I98" i="39"/>
  <c r="M98" i="39"/>
  <c r="K98" i="39"/>
  <c r="H98" i="39"/>
  <c r="B98" i="39"/>
  <c r="N98" i="39"/>
  <c r="P98" i="39"/>
  <c r="O98" i="39"/>
  <c r="J98" i="39"/>
  <c r="F98" i="39"/>
  <c r="D98" i="39"/>
  <c r="G98" i="39"/>
  <c r="I127" i="45"/>
  <c r="M127" i="45"/>
  <c r="R127" i="45"/>
  <c r="N127" i="45"/>
  <c r="F127" i="45"/>
  <c r="B127" i="45"/>
  <c r="K127" i="45"/>
  <c r="Q127" i="45"/>
  <c r="G127" i="45"/>
  <c r="L127" i="45"/>
  <c r="C127" i="45"/>
  <c r="J127" i="45"/>
  <c r="P127" i="45"/>
  <c r="O127" i="45"/>
  <c r="D127" i="45"/>
  <c r="H127" i="45"/>
  <c r="L58" i="40"/>
  <c r="B58" i="40"/>
  <c r="N58" i="40"/>
  <c r="Q58" i="40"/>
  <c r="G58" i="40"/>
  <c r="D58" i="40"/>
  <c r="J58" i="40"/>
  <c r="F58" i="40"/>
  <c r="M58" i="40"/>
  <c r="H58" i="40"/>
  <c r="C58" i="40"/>
  <c r="I58" i="40"/>
  <c r="K58" i="40"/>
  <c r="O58" i="40"/>
  <c r="R58" i="40"/>
  <c r="P58" i="40"/>
  <c r="D102" i="52"/>
  <c r="B102" i="52"/>
  <c r="H102" i="52" s="1"/>
  <c r="K191" i="40"/>
  <c r="B191" i="40"/>
  <c r="G191" i="40"/>
  <c r="M191" i="40"/>
  <c r="O191" i="40"/>
  <c r="J191" i="40"/>
  <c r="C191" i="40"/>
  <c r="I191" i="40"/>
  <c r="R191" i="40"/>
  <c r="Q191" i="40"/>
  <c r="H191" i="40"/>
  <c r="F191" i="40"/>
  <c r="N191" i="40"/>
  <c r="P191" i="40"/>
  <c r="L191" i="40"/>
  <c r="D191" i="40"/>
  <c r="I192" i="38"/>
  <c r="F192" i="38"/>
  <c r="P192" i="38"/>
  <c r="K192" i="38"/>
  <c r="H192" i="38"/>
  <c r="B192" i="38"/>
  <c r="M192" i="38"/>
  <c r="R192" i="38"/>
  <c r="L192" i="38"/>
  <c r="C192" i="38"/>
  <c r="O192" i="38"/>
  <c r="Q192" i="38"/>
  <c r="J192" i="38"/>
  <c r="G192" i="38"/>
  <c r="D192" i="38"/>
  <c r="N192" i="38"/>
  <c r="B147" i="52"/>
  <c r="H147" i="52" s="1"/>
  <c r="D147" i="52"/>
  <c r="I112" i="45"/>
  <c r="Q112" i="45"/>
  <c r="J112" i="45"/>
  <c r="K112" i="45"/>
  <c r="B112" i="45"/>
  <c r="D112" i="45"/>
  <c r="N112" i="45"/>
  <c r="H112" i="45"/>
  <c r="R112" i="45"/>
  <c r="M112" i="45"/>
  <c r="O112" i="45"/>
  <c r="G112" i="45"/>
  <c r="L112" i="45"/>
  <c r="P112" i="45"/>
  <c r="F112" i="45"/>
  <c r="C112" i="45"/>
  <c r="B66" i="38"/>
  <c r="K66" i="38"/>
  <c r="P66" i="38"/>
  <c r="F66" i="38"/>
  <c r="O66" i="38"/>
  <c r="I66" i="38"/>
  <c r="N66" i="38"/>
  <c r="G66" i="38"/>
  <c r="L66" i="38"/>
  <c r="D66" i="38"/>
  <c r="J66" i="38"/>
  <c r="Q66" i="38"/>
  <c r="M66" i="38"/>
  <c r="C66" i="38"/>
  <c r="R66" i="38"/>
  <c r="H66" i="38"/>
  <c r="K158" i="40"/>
  <c r="I158" i="40"/>
  <c r="N158" i="40"/>
  <c r="Q158" i="40"/>
  <c r="R158" i="40"/>
  <c r="C158" i="40"/>
  <c r="O158" i="40"/>
  <c r="J158" i="40"/>
  <c r="H158" i="40"/>
  <c r="M158" i="40"/>
  <c r="D158" i="40"/>
  <c r="L158" i="40"/>
  <c r="B158" i="40"/>
  <c r="F158" i="40"/>
  <c r="P158" i="40"/>
  <c r="G158" i="40"/>
  <c r="G153" i="38"/>
  <c r="L153" i="38"/>
  <c r="O153" i="38"/>
  <c r="N153" i="38"/>
  <c r="H153" i="38"/>
  <c r="R153" i="38"/>
  <c r="F153" i="38"/>
  <c r="I153" i="38"/>
  <c r="Q153" i="38"/>
  <c r="B153" i="38"/>
  <c r="M153" i="38"/>
  <c r="D153" i="38"/>
  <c r="J153" i="38"/>
  <c r="C153" i="38"/>
  <c r="P153" i="38"/>
  <c r="K153" i="38"/>
  <c r="K141" i="38"/>
  <c r="F141" i="38"/>
  <c r="B141" i="38"/>
  <c r="G141" i="38"/>
  <c r="J141" i="38"/>
  <c r="C141" i="38"/>
  <c r="L141" i="38"/>
  <c r="M141" i="38"/>
  <c r="P141" i="38"/>
  <c r="N141" i="38"/>
  <c r="Q141" i="38"/>
  <c r="D141" i="38"/>
  <c r="I141" i="38"/>
  <c r="R141" i="38"/>
  <c r="O141" i="38"/>
  <c r="H141" i="38"/>
  <c r="J180" i="38"/>
  <c r="K180" i="38"/>
  <c r="B180" i="38"/>
  <c r="D180" i="38"/>
  <c r="N180" i="38"/>
  <c r="L180" i="38"/>
  <c r="R180" i="38"/>
  <c r="H180" i="38"/>
  <c r="P180" i="38"/>
  <c r="G180" i="38"/>
  <c r="Q180" i="38"/>
  <c r="C180" i="38"/>
  <c r="O180" i="38"/>
  <c r="I180" i="38"/>
  <c r="F180" i="38"/>
  <c r="M180" i="38"/>
  <c r="H155" i="46"/>
  <c r="C155" i="46"/>
  <c r="B155" i="46"/>
  <c r="G155" i="46"/>
  <c r="D155" i="46"/>
  <c r="F155" i="46"/>
  <c r="B179" i="38"/>
  <c r="N179" i="38"/>
  <c r="P179" i="38"/>
  <c r="J179" i="38"/>
  <c r="R179" i="38"/>
  <c r="Q179" i="38"/>
  <c r="G179" i="38"/>
  <c r="F179" i="38"/>
  <c r="I179" i="38"/>
  <c r="C179" i="38"/>
  <c r="D179" i="38"/>
  <c r="L179" i="38"/>
  <c r="K179" i="38"/>
  <c r="H179" i="38"/>
  <c r="M179" i="38"/>
  <c r="O179" i="38"/>
  <c r="G115" i="40"/>
  <c r="K115" i="40"/>
  <c r="N115" i="40"/>
  <c r="J115" i="40"/>
  <c r="L115" i="40"/>
  <c r="F115" i="40"/>
  <c r="C115" i="40"/>
  <c r="R115" i="40"/>
  <c r="B115" i="40"/>
  <c r="O115" i="40"/>
  <c r="Q115" i="40"/>
  <c r="I115" i="40"/>
  <c r="D115" i="40"/>
  <c r="M115" i="40"/>
  <c r="H115" i="40"/>
  <c r="P115" i="40"/>
  <c r="F152" i="40"/>
  <c r="C152" i="40"/>
  <c r="N152" i="40"/>
  <c r="Q152" i="40"/>
  <c r="K152" i="40"/>
  <c r="B152" i="40"/>
  <c r="I152" i="40"/>
  <c r="J152" i="40"/>
  <c r="R152" i="40"/>
  <c r="D152" i="40"/>
  <c r="G152" i="40"/>
  <c r="P152" i="40"/>
  <c r="H152" i="40"/>
  <c r="L152" i="40"/>
  <c r="O152" i="40"/>
  <c r="M152" i="40"/>
  <c r="I169" i="45"/>
  <c r="D169" i="45"/>
  <c r="C169" i="45"/>
  <c r="O169" i="45"/>
  <c r="K169" i="45"/>
  <c r="L169" i="45"/>
  <c r="R169" i="45"/>
  <c r="H169" i="45"/>
  <c r="F169" i="45"/>
  <c r="N169" i="45"/>
  <c r="J169" i="45"/>
  <c r="B169" i="45"/>
  <c r="G169" i="45"/>
  <c r="P169" i="45"/>
  <c r="Q169" i="45"/>
  <c r="M169" i="45"/>
  <c r="N162" i="40"/>
  <c r="G162" i="40"/>
  <c r="L162" i="40"/>
  <c r="O162" i="40"/>
  <c r="P162" i="40"/>
  <c r="J162" i="40"/>
  <c r="C162" i="40"/>
  <c r="K162" i="40"/>
  <c r="I162" i="40"/>
  <c r="H162" i="40"/>
  <c r="F162" i="40"/>
  <c r="M162" i="40"/>
  <c r="R162" i="40"/>
  <c r="D162" i="40"/>
  <c r="Q162" i="40"/>
  <c r="B162" i="40"/>
  <c r="C165" i="46"/>
  <c r="B165" i="46"/>
  <c r="F165" i="46"/>
  <c r="H165" i="46"/>
  <c r="G165" i="46"/>
  <c r="D165" i="46"/>
  <c r="L26" i="40"/>
  <c r="D26" i="40"/>
  <c r="I26" i="40"/>
  <c r="Q26" i="40"/>
  <c r="G26" i="40"/>
  <c r="R26" i="40"/>
  <c r="P26" i="40"/>
  <c r="J26" i="40"/>
  <c r="H26" i="40"/>
  <c r="K26" i="40"/>
  <c r="O26" i="40"/>
  <c r="F26" i="40"/>
  <c r="M26" i="40"/>
  <c r="C26" i="40"/>
  <c r="B26" i="40"/>
  <c r="N26" i="40"/>
  <c r="F123" i="51"/>
  <c r="I123" i="51"/>
  <c r="H123" i="51"/>
  <c r="C123" i="51"/>
  <c r="G123" i="51"/>
  <c r="D123" i="51"/>
  <c r="E123" i="51"/>
  <c r="J123" i="51"/>
  <c r="D163" i="52"/>
  <c r="B163" i="52"/>
  <c r="H163" i="52" s="1"/>
  <c r="I46" i="51"/>
  <c r="J46" i="51"/>
  <c r="H46" i="51"/>
  <c r="E46" i="51"/>
  <c r="C46" i="51"/>
  <c r="F46" i="51"/>
  <c r="G46" i="51"/>
  <c r="D46" i="51"/>
  <c r="C150" i="51"/>
  <c r="E150" i="51"/>
  <c r="G150" i="51"/>
  <c r="F150" i="51"/>
  <c r="I150" i="51"/>
  <c r="J150" i="51"/>
  <c r="H150" i="51"/>
  <c r="D150" i="51"/>
  <c r="Q33" i="38"/>
  <c r="O33" i="38"/>
  <c r="P33" i="38"/>
  <c r="B33" i="38"/>
  <c r="K33" i="38"/>
  <c r="F33" i="38"/>
  <c r="I33" i="38"/>
  <c r="N33" i="38"/>
  <c r="H33" i="38"/>
  <c r="R33" i="38"/>
  <c r="J33" i="38"/>
  <c r="G33" i="38"/>
  <c r="L33" i="38"/>
  <c r="D33" i="38"/>
  <c r="M33" i="38"/>
  <c r="C33" i="38"/>
  <c r="G26" i="46"/>
  <c r="F26" i="46"/>
  <c r="D26" i="46"/>
  <c r="C26" i="46"/>
  <c r="B26" i="46"/>
  <c r="H26" i="46"/>
  <c r="B40" i="40"/>
  <c r="R40" i="40"/>
  <c r="H40" i="40"/>
  <c r="G40" i="40"/>
  <c r="K40" i="40"/>
  <c r="M40" i="40"/>
  <c r="F40" i="40"/>
  <c r="C40" i="40"/>
  <c r="I40" i="40"/>
  <c r="J40" i="40"/>
  <c r="L40" i="40"/>
  <c r="Q40" i="40"/>
  <c r="N40" i="40"/>
  <c r="D40" i="40"/>
  <c r="P40" i="40"/>
  <c r="O40" i="40"/>
  <c r="I96" i="51"/>
  <c r="G96" i="51"/>
  <c r="E96" i="51"/>
  <c r="J96" i="51"/>
  <c r="F96" i="51"/>
  <c r="H96" i="51"/>
  <c r="C96" i="51"/>
  <c r="D96" i="51"/>
  <c r="D115" i="38"/>
  <c r="Q115" i="38"/>
  <c r="I115" i="38"/>
  <c r="J115" i="38"/>
  <c r="G115" i="38"/>
  <c r="F115" i="38"/>
  <c r="B115" i="38"/>
  <c r="K115" i="38"/>
  <c r="C115" i="38"/>
  <c r="M115" i="38"/>
  <c r="O115" i="38"/>
  <c r="R115" i="38"/>
  <c r="N115" i="38"/>
  <c r="H115" i="38"/>
  <c r="L115" i="38"/>
  <c r="P115" i="38"/>
  <c r="I21" i="45"/>
  <c r="F21" i="45"/>
  <c r="N21" i="45"/>
  <c r="O21" i="45"/>
  <c r="J21" i="45"/>
  <c r="M21" i="45"/>
  <c r="G21" i="45"/>
  <c r="Q21" i="45"/>
  <c r="C21" i="45"/>
  <c r="H21" i="45"/>
  <c r="L21" i="45"/>
  <c r="R21" i="45"/>
  <c r="P21" i="45"/>
  <c r="B21" i="45"/>
  <c r="D21" i="45"/>
  <c r="K21" i="45"/>
  <c r="P135" i="38"/>
  <c r="H135" i="38"/>
  <c r="D135" i="38"/>
  <c r="Q135" i="38"/>
  <c r="M135" i="38"/>
  <c r="K135" i="38"/>
  <c r="G135" i="38"/>
  <c r="B135" i="38"/>
  <c r="I135" i="38"/>
  <c r="J135" i="38"/>
  <c r="N135" i="38"/>
  <c r="C135" i="38"/>
  <c r="O135" i="38"/>
  <c r="R135" i="38"/>
  <c r="L135" i="38"/>
  <c r="F135" i="38"/>
  <c r="D134" i="52"/>
  <c r="B134" i="52"/>
  <c r="H134" i="52" s="1"/>
  <c r="B34" i="52"/>
  <c r="F34" i="52" s="1"/>
  <c r="D34" i="52"/>
  <c r="P34" i="40"/>
  <c r="G34" i="40"/>
  <c r="B34" i="40"/>
  <c r="I34" i="40"/>
  <c r="J34" i="40"/>
  <c r="F34" i="40"/>
  <c r="Q34" i="40"/>
  <c r="H34" i="40"/>
  <c r="O34" i="40"/>
  <c r="M34" i="40"/>
  <c r="K34" i="40"/>
  <c r="N34" i="40"/>
  <c r="L34" i="40"/>
  <c r="R34" i="40"/>
  <c r="C34" i="40"/>
  <c r="D34" i="40"/>
  <c r="P117" i="40"/>
  <c r="I117" i="40"/>
  <c r="H117" i="40"/>
  <c r="D117" i="40"/>
  <c r="B117" i="40"/>
  <c r="M117" i="40"/>
  <c r="L117" i="40"/>
  <c r="J117" i="40"/>
  <c r="N117" i="40"/>
  <c r="O117" i="40"/>
  <c r="Q117" i="40"/>
  <c r="C117" i="40"/>
  <c r="R117" i="40"/>
  <c r="F117" i="40"/>
  <c r="K117" i="40"/>
  <c r="G117" i="40"/>
  <c r="F89" i="39"/>
  <c r="D89" i="39"/>
  <c r="P89" i="39"/>
  <c r="C89" i="39"/>
  <c r="M89" i="39"/>
  <c r="J89" i="39"/>
  <c r="I89" i="39"/>
  <c r="K89" i="39"/>
  <c r="N89" i="39"/>
  <c r="R89" i="39"/>
  <c r="L89" i="39"/>
  <c r="G89" i="39"/>
  <c r="H89" i="39"/>
  <c r="O89" i="39"/>
  <c r="B89" i="39"/>
  <c r="Q89" i="39"/>
  <c r="D27" i="46"/>
  <c r="B27" i="46"/>
  <c r="C27" i="46"/>
  <c r="H27" i="46"/>
  <c r="G27" i="46"/>
  <c r="F27" i="46"/>
  <c r="B82" i="40"/>
  <c r="M82" i="40"/>
  <c r="O82" i="40"/>
  <c r="Q82" i="40"/>
  <c r="D82" i="40"/>
  <c r="J82" i="40"/>
  <c r="R82" i="40"/>
  <c r="L82" i="40"/>
  <c r="F82" i="40"/>
  <c r="K82" i="40"/>
  <c r="P82" i="40"/>
  <c r="G82" i="40"/>
  <c r="I82" i="40"/>
  <c r="C82" i="40"/>
  <c r="H82" i="40"/>
  <c r="N82" i="40"/>
  <c r="C88" i="40"/>
  <c r="L88" i="40"/>
  <c r="F88" i="40"/>
  <c r="K88" i="40"/>
  <c r="Q88" i="40"/>
  <c r="D88" i="40"/>
  <c r="I88" i="40"/>
  <c r="N88" i="40"/>
  <c r="P88" i="40"/>
  <c r="O88" i="40"/>
  <c r="J88" i="40"/>
  <c r="R88" i="40"/>
  <c r="G88" i="40"/>
  <c r="B88" i="40"/>
  <c r="M88" i="40"/>
  <c r="H88" i="40"/>
  <c r="B143" i="46"/>
  <c r="F143" i="46"/>
  <c r="C143" i="46"/>
  <c r="D143" i="46"/>
  <c r="G143" i="46"/>
  <c r="H143" i="46"/>
  <c r="D56" i="51"/>
  <c r="E56" i="51"/>
  <c r="F56" i="51"/>
  <c r="G56" i="51"/>
  <c r="I56" i="51"/>
  <c r="C56" i="51"/>
  <c r="H56" i="51"/>
  <c r="J56" i="51"/>
  <c r="L151" i="40"/>
  <c r="B151" i="40"/>
  <c r="O151" i="40"/>
  <c r="P151" i="40"/>
  <c r="H151" i="40"/>
  <c r="K151" i="40"/>
  <c r="R151" i="40"/>
  <c r="G151" i="40"/>
  <c r="J151" i="40"/>
  <c r="Q151" i="40"/>
  <c r="I151" i="40"/>
  <c r="D151" i="40"/>
  <c r="F151" i="40"/>
  <c r="N151" i="40"/>
  <c r="C151" i="40"/>
  <c r="M151" i="40"/>
  <c r="D76" i="52"/>
  <c r="B76" i="52"/>
  <c r="D121" i="46"/>
  <c r="F121" i="46"/>
  <c r="B121" i="46"/>
  <c r="G121" i="46"/>
  <c r="H121" i="46"/>
  <c r="C121" i="46"/>
  <c r="B54" i="46"/>
  <c r="D54" i="46"/>
  <c r="G54" i="46"/>
  <c r="H54" i="46"/>
  <c r="C54" i="46"/>
  <c r="F54" i="46"/>
  <c r="D161" i="52"/>
  <c r="B161" i="52"/>
  <c r="E161" i="52" s="1"/>
  <c r="D112" i="40"/>
  <c r="K112" i="40"/>
  <c r="Q112" i="40"/>
  <c r="O112" i="40"/>
  <c r="P112" i="40"/>
  <c r="H112" i="40"/>
  <c r="B112" i="40"/>
  <c r="L112" i="40"/>
  <c r="C112" i="40"/>
  <c r="I112" i="40"/>
  <c r="F112" i="40"/>
  <c r="J112" i="40"/>
  <c r="G112" i="40"/>
  <c r="M112" i="40"/>
  <c r="N112" i="40"/>
  <c r="R112" i="40"/>
  <c r="N177" i="38"/>
  <c r="L177" i="38"/>
  <c r="I177" i="38"/>
  <c r="D177" i="38"/>
  <c r="Q177" i="38"/>
  <c r="G177" i="38"/>
  <c r="R177" i="38"/>
  <c r="H177" i="38"/>
  <c r="O177" i="38"/>
  <c r="C177" i="38"/>
  <c r="B177" i="38"/>
  <c r="P177" i="38"/>
  <c r="J177" i="38"/>
  <c r="M177" i="38"/>
  <c r="K177" i="38"/>
  <c r="F177" i="38"/>
  <c r="C130" i="46"/>
  <c r="B130" i="46"/>
  <c r="F130" i="46"/>
  <c r="D130" i="46"/>
  <c r="H130" i="46"/>
  <c r="G130" i="46"/>
  <c r="E153" i="51"/>
  <c r="G153" i="51"/>
  <c r="H153" i="51"/>
  <c r="F153" i="51"/>
  <c r="C153" i="51"/>
  <c r="J153" i="51"/>
  <c r="I153" i="51"/>
  <c r="D153" i="51"/>
  <c r="K60" i="38"/>
  <c r="H60" i="38"/>
  <c r="J60" i="38"/>
  <c r="R60" i="38"/>
  <c r="O60" i="38"/>
  <c r="N60" i="38"/>
  <c r="F60" i="38"/>
  <c r="B60" i="38"/>
  <c r="M60" i="38"/>
  <c r="I60" i="38"/>
  <c r="P60" i="38"/>
  <c r="G60" i="38"/>
  <c r="L60" i="38"/>
  <c r="C60" i="38"/>
  <c r="D60" i="38"/>
  <c r="Q60" i="38"/>
  <c r="H140" i="46"/>
  <c r="F140" i="46"/>
  <c r="D140" i="46"/>
  <c r="G140" i="46"/>
  <c r="B140" i="46"/>
  <c r="C140" i="46"/>
  <c r="B48" i="46"/>
  <c r="D48" i="46"/>
  <c r="C48" i="46"/>
  <c r="F48" i="46"/>
  <c r="G48" i="46"/>
  <c r="H48" i="46"/>
  <c r="N160" i="38"/>
  <c r="G160" i="38"/>
  <c r="C160" i="38"/>
  <c r="B160" i="38"/>
  <c r="O160" i="38"/>
  <c r="R160" i="38"/>
  <c r="M160" i="38"/>
  <c r="J160" i="38"/>
  <c r="D160" i="38"/>
  <c r="I160" i="38"/>
  <c r="F160" i="38"/>
  <c r="K160" i="38"/>
  <c r="H160" i="38"/>
  <c r="Q160" i="38"/>
  <c r="P160" i="38"/>
  <c r="L160" i="38"/>
  <c r="I144" i="45"/>
  <c r="Q144" i="45"/>
  <c r="D144" i="45"/>
  <c r="G144" i="45"/>
  <c r="B144" i="45"/>
  <c r="P144" i="45"/>
  <c r="N144" i="45"/>
  <c r="H144" i="45"/>
  <c r="J144" i="45"/>
  <c r="R144" i="45"/>
  <c r="F144" i="45"/>
  <c r="C144" i="45"/>
  <c r="L144" i="45"/>
  <c r="M144" i="45"/>
  <c r="O144" i="45"/>
  <c r="K144" i="45"/>
  <c r="O108" i="40"/>
  <c r="G108" i="40"/>
  <c r="P108" i="40"/>
  <c r="M108" i="40"/>
  <c r="R108" i="40"/>
  <c r="B108" i="40"/>
  <c r="K108" i="40"/>
  <c r="L108" i="40"/>
  <c r="F108" i="40"/>
  <c r="J108" i="40"/>
  <c r="H108" i="40"/>
  <c r="Q108" i="40"/>
  <c r="N108" i="40"/>
  <c r="C108" i="40"/>
  <c r="D108" i="40"/>
  <c r="I108" i="40"/>
  <c r="L178" i="39"/>
  <c r="M178" i="39"/>
  <c r="R178" i="39"/>
  <c r="H178" i="39"/>
  <c r="G178" i="39"/>
  <c r="C178" i="39"/>
  <c r="Q178" i="39"/>
  <c r="F178" i="39"/>
  <c r="O178" i="39"/>
  <c r="N178" i="39"/>
  <c r="I178" i="39"/>
  <c r="B178" i="39"/>
  <c r="D178" i="39"/>
  <c r="P178" i="39"/>
  <c r="K178" i="39"/>
  <c r="J178" i="39"/>
  <c r="L154" i="40"/>
  <c r="F154" i="40"/>
  <c r="Q154" i="40"/>
  <c r="I154" i="40"/>
  <c r="J154" i="40"/>
  <c r="P154" i="40"/>
  <c r="N154" i="40"/>
  <c r="D154" i="40"/>
  <c r="B154" i="40"/>
  <c r="O154" i="40"/>
  <c r="H154" i="40"/>
  <c r="R154" i="40"/>
  <c r="G154" i="40"/>
  <c r="K154" i="40"/>
  <c r="C154" i="40"/>
  <c r="M154" i="40"/>
  <c r="P74" i="39"/>
  <c r="H74" i="39"/>
  <c r="C74" i="39"/>
  <c r="L74" i="39"/>
  <c r="I74" i="39"/>
  <c r="D74" i="39"/>
  <c r="Q74" i="39"/>
  <c r="M74" i="39"/>
  <c r="O74" i="39"/>
  <c r="B74" i="39"/>
  <c r="J74" i="39"/>
  <c r="F74" i="39"/>
  <c r="G74" i="39"/>
  <c r="N74" i="39"/>
  <c r="K74" i="39"/>
  <c r="R74" i="39"/>
  <c r="F102" i="38"/>
  <c r="J102" i="38"/>
  <c r="G102" i="38"/>
  <c r="Q102" i="38"/>
  <c r="K102" i="38"/>
  <c r="D102" i="38"/>
  <c r="I102" i="38"/>
  <c r="C102" i="38"/>
  <c r="R102" i="38"/>
  <c r="N102" i="38"/>
  <c r="O102" i="38"/>
  <c r="L102" i="38"/>
  <c r="M102" i="38"/>
  <c r="B102" i="38"/>
  <c r="H102" i="38"/>
  <c r="P102" i="38"/>
  <c r="G144" i="39"/>
  <c r="O144" i="39"/>
  <c r="N144" i="39"/>
  <c r="P144" i="39"/>
  <c r="K144" i="39"/>
  <c r="B144" i="39"/>
  <c r="M144" i="39"/>
  <c r="C144" i="39"/>
  <c r="H144" i="39"/>
  <c r="I144" i="39"/>
  <c r="L144" i="39"/>
  <c r="R144" i="39"/>
  <c r="Q144" i="39"/>
  <c r="J144" i="39"/>
  <c r="D144" i="39"/>
  <c r="F144" i="39"/>
  <c r="N60" i="40"/>
  <c r="G60" i="40"/>
  <c r="M60" i="40"/>
  <c r="J60" i="40"/>
  <c r="F60" i="40"/>
  <c r="B60" i="40"/>
  <c r="P60" i="40"/>
  <c r="I60" i="40"/>
  <c r="C60" i="40"/>
  <c r="R60" i="40"/>
  <c r="K60" i="40"/>
  <c r="O60" i="40"/>
  <c r="H60" i="40"/>
  <c r="D60" i="40"/>
  <c r="L60" i="40"/>
  <c r="Q60" i="40"/>
  <c r="I169" i="51"/>
  <c r="E169" i="51"/>
  <c r="C169" i="51"/>
  <c r="H169" i="51"/>
  <c r="J169" i="51"/>
  <c r="D169" i="51"/>
  <c r="F169" i="51"/>
  <c r="G169" i="51"/>
  <c r="G122" i="39"/>
  <c r="O122" i="39"/>
  <c r="M122" i="39"/>
  <c r="F122" i="39"/>
  <c r="D122" i="39"/>
  <c r="P122" i="39"/>
  <c r="C122" i="39"/>
  <c r="L122" i="39"/>
  <c r="I122" i="39"/>
  <c r="J122" i="39"/>
  <c r="R122" i="39"/>
  <c r="K122" i="39"/>
  <c r="N122" i="39"/>
  <c r="B122" i="39"/>
  <c r="H122" i="39"/>
  <c r="Q122" i="39"/>
  <c r="D85" i="40"/>
  <c r="C85" i="40"/>
  <c r="R85" i="40"/>
  <c r="O85" i="40"/>
  <c r="J85" i="40"/>
  <c r="L85" i="40"/>
  <c r="H85" i="40"/>
  <c r="M85" i="40"/>
  <c r="B85" i="40"/>
  <c r="I85" i="40"/>
  <c r="Q85" i="40"/>
  <c r="G85" i="40"/>
  <c r="K85" i="40"/>
  <c r="F85" i="40"/>
  <c r="P85" i="40"/>
  <c r="N85" i="40"/>
  <c r="F87" i="46"/>
  <c r="B87" i="46"/>
  <c r="G87" i="46"/>
  <c r="D87" i="46"/>
  <c r="C87" i="46"/>
  <c r="H87" i="46"/>
  <c r="P56" i="38"/>
  <c r="I56" i="38"/>
  <c r="L56" i="38"/>
  <c r="B56" i="38"/>
  <c r="C56" i="38"/>
  <c r="M56" i="38"/>
  <c r="N56" i="38"/>
  <c r="J56" i="38"/>
  <c r="D56" i="38"/>
  <c r="F56" i="38"/>
  <c r="H56" i="38"/>
  <c r="R56" i="38"/>
  <c r="O56" i="38"/>
  <c r="K56" i="38"/>
  <c r="Q56" i="38"/>
  <c r="G56" i="38"/>
  <c r="I81" i="45"/>
  <c r="M81" i="45"/>
  <c r="L81" i="45"/>
  <c r="O81" i="45"/>
  <c r="G81" i="45"/>
  <c r="J81" i="45"/>
  <c r="B81" i="45"/>
  <c r="D81" i="45"/>
  <c r="H81" i="45"/>
  <c r="Q81" i="45"/>
  <c r="K81" i="45"/>
  <c r="C81" i="45"/>
  <c r="F81" i="45"/>
  <c r="N81" i="45"/>
  <c r="P81" i="45"/>
  <c r="R81" i="45"/>
  <c r="H191" i="38"/>
  <c r="O191" i="38"/>
  <c r="I191" i="38"/>
  <c r="D191" i="38"/>
  <c r="N191" i="38"/>
  <c r="Q191" i="38"/>
  <c r="L191" i="38"/>
  <c r="B191" i="38"/>
  <c r="M191" i="38"/>
  <c r="C191" i="38"/>
  <c r="R191" i="38"/>
  <c r="J191" i="38"/>
  <c r="P191" i="38"/>
  <c r="G191" i="38"/>
  <c r="K191" i="38"/>
  <c r="F191" i="38"/>
  <c r="C138" i="46"/>
  <c r="G138" i="46"/>
  <c r="B138" i="46"/>
  <c r="D138" i="46"/>
  <c r="F138" i="46"/>
  <c r="H138" i="46"/>
  <c r="I28" i="45"/>
  <c r="K28" i="45"/>
  <c r="G28" i="45"/>
  <c r="N28" i="45"/>
  <c r="P28" i="45"/>
  <c r="H28" i="45"/>
  <c r="C28" i="45"/>
  <c r="M28" i="45"/>
  <c r="J28" i="45"/>
  <c r="D28" i="45"/>
  <c r="F28" i="45"/>
  <c r="Q28" i="45"/>
  <c r="R28" i="45"/>
  <c r="O28" i="45"/>
  <c r="L28" i="45"/>
  <c r="B28" i="45"/>
  <c r="J140" i="38"/>
  <c r="Q140" i="38"/>
  <c r="L140" i="38"/>
  <c r="G140" i="38"/>
  <c r="D140" i="38"/>
  <c r="B140" i="38"/>
  <c r="I140" i="38"/>
  <c r="K140" i="38"/>
  <c r="M140" i="38"/>
  <c r="P140" i="38"/>
  <c r="O140" i="38"/>
  <c r="F140" i="38"/>
  <c r="H140" i="38"/>
  <c r="R140" i="38"/>
  <c r="C140" i="38"/>
  <c r="N140" i="38"/>
  <c r="J164" i="39"/>
  <c r="G164" i="39"/>
  <c r="L164" i="39"/>
  <c r="N164" i="39"/>
  <c r="Q164" i="39"/>
  <c r="H164" i="39"/>
  <c r="B164" i="39"/>
  <c r="D164" i="39"/>
  <c r="P164" i="39"/>
  <c r="I164" i="39"/>
  <c r="C164" i="39"/>
  <c r="R164" i="39"/>
  <c r="F164" i="39"/>
  <c r="O164" i="39"/>
  <c r="K164" i="39"/>
  <c r="M164" i="39"/>
  <c r="G149" i="51"/>
  <c r="F149" i="51"/>
  <c r="E149" i="51"/>
  <c r="I149" i="51"/>
  <c r="C149" i="51"/>
  <c r="D149" i="51"/>
  <c r="J149" i="51"/>
  <c r="H149" i="51"/>
  <c r="N19" i="39"/>
  <c r="G19" i="39"/>
  <c r="P19" i="39"/>
  <c r="Q19" i="39"/>
  <c r="K19" i="39"/>
  <c r="R19" i="39"/>
  <c r="J19" i="39"/>
  <c r="C19" i="39"/>
  <c r="B19" i="39"/>
  <c r="M19" i="39"/>
  <c r="O19" i="39"/>
  <c r="L19" i="39"/>
  <c r="D19" i="39"/>
  <c r="H19" i="39"/>
  <c r="I19" i="39"/>
  <c r="F19" i="39"/>
  <c r="I130" i="39"/>
  <c r="C130" i="39"/>
  <c r="H130" i="39"/>
  <c r="M130" i="39"/>
  <c r="O130" i="39"/>
  <c r="P130" i="39"/>
  <c r="F130" i="39"/>
  <c r="B130" i="39"/>
  <c r="D130" i="39"/>
  <c r="L130" i="39"/>
  <c r="K130" i="39"/>
  <c r="R130" i="39"/>
  <c r="N130" i="39"/>
  <c r="G130" i="39"/>
  <c r="Q130" i="39"/>
  <c r="J130" i="39"/>
  <c r="D114" i="51"/>
  <c r="C114" i="51"/>
  <c r="H114" i="51"/>
  <c r="I114" i="51"/>
  <c r="E114" i="51"/>
  <c r="F114" i="51"/>
  <c r="G114" i="51"/>
  <c r="J114" i="51"/>
  <c r="D169" i="52"/>
  <c r="B169" i="52"/>
  <c r="I169" i="52" s="1"/>
  <c r="J35" i="38"/>
  <c r="D35" i="38"/>
  <c r="N35" i="38"/>
  <c r="O35" i="38"/>
  <c r="R35" i="38"/>
  <c r="K35" i="38"/>
  <c r="H35" i="38"/>
  <c r="C35" i="38"/>
  <c r="B35" i="38"/>
  <c r="M35" i="38"/>
  <c r="P35" i="38"/>
  <c r="L35" i="38"/>
  <c r="G35" i="38"/>
  <c r="F35" i="38"/>
  <c r="Q35" i="38"/>
  <c r="I35" i="38"/>
  <c r="I135" i="51"/>
  <c r="E135" i="51"/>
  <c r="C135" i="51"/>
  <c r="H135" i="51"/>
  <c r="F135" i="51"/>
  <c r="G135" i="51"/>
  <c r="D135" i="51"/>
  <c r="J135" i="51"/>
  <c r="J167" i="39"/>
  <c r="G167" i="39"/>
  <c r="O167" i="39"/>
  <c r="B167" i="39"/>
  <c r="D167" i="39"/>
  <c r="H167" i="39"/>
  <c r="N167" i="39"/>
  <c r="C167" i="39"/>
  <c r="P167" i="39"/>
  <c r="F167" i="39"/>
  <c r="I167" i="39"/>
  <c r="M167" i="39"/>
  <c r="Q167" i="39"/>
  <c r="R167" i="39"/>
  <c r="K167" i="39"/>
  <c r="L167" i="39"/>
  <c r="F169" i="40"/>
  <c r="H169" i="40"/>
  <c r="G169" i="40"/>
  <c r="O169" i="40"/>
  <c r="K169" i="40"/>
  <c r="R169" i="40"/>
  <c r="B169" i="40"/>
  <c r="C169" i="40"/>
  <c r="D169" i="40"/>
  <c r="J169" i="40"/>
  <c r="P169" i="40"/>
  <c r="M169" i="40"/>
  <c r="N169" i="40"/>
  <c r="Q169" i="40"/>
  <c r="I169" i="40"/>
  <c r="L169" i="40"/>
  <c r="G65" i="51"/>
  <c r="F65" i="51"/>
  <c r="E65" i="51"/>
  <c r="H65" i="51"/>
  <c r="J65" i="51"/>
  <c r="D65" i="51"/>
  <c r="I65" i="51"/>
  <c r="C65" i="51"/>
  <c r="I16" i="45"/>
  <c r="F16" i="45"/>
  <c r="J16" i="45"/>
  <c r="C16" i="45"/>
  <c r="D16" i="45"/>
  <c r="O16" i="45"/>
  <c r="R16" i="45"/>
  <c r="Q16" i="45"/>
  <c r="N16" i="45"/>
  <c r="P16" i="45"/>
  <c r="H16" i="45"/>
  <c r="K16" i="45"/>
  <c r="L16" i="45"/>
  <c r="G16" i="45"/>
  <c r="M16" i="45"/>
  <c r="B16" i="45"/>
  <c r="D139" i="52"/>
  <c r="B139" i="52"/>
  <c r="F139" i="52" s="1"/>
  <c r="F29" i="46"/>
  <c r="B29" i="46"/>
  <c r="H29" i="46"/>
  <c r="D29" i="46"/>
  <c r="G29" i="46"/>
  <c r="C29" i="46"/>
  <c r="M171" i="38"/>
  <c r="P171" i="38"/>
  <c r="H171" i="38"/>
  <c r="I171" i="38"/>
  <c r="O171" i="38"/>
  <c r="Q171" i="38"/>
  <c r="K171" i="38"/>
  <c r="D171" i="38"/>
  <c r="R171" i="38"/>
  <c r="J171" i="38"/>
  <c r="L171" i="38"/>
  <c r="C171" i="38"/>
  <c r="B171" i="38"/>
  <c r="G171" i="38"/>
  <c r="N171" i="38"/>
  <c r="F171" i="38"/>
  <c r="D20" i="39"/>
  <c r="F20" i="39"/>
  <c r="P20" i="39"/>
  <c r="R20" i="39"/>
  <c r="C20" i="39"/>
  <c r="B20" i="39"/>
  <c r="Q20" i="39"/>
  <c r="K20" i="39"/>
  <c r="I20" i="39"/>
  <c r="H20" i="39"/>
  <c r="G20" i="39"/>
  <c r="O20" i="39"/>
  <c r="M20" i="39"/>
  <c r="J20" i="39"/>
  <c r="L20" i="39"/>
  <c r="N20" i="39"/>
  <c r="E162" i="51"/>
  <c r="D162" i="51"/>
  <c r="J162" i="51"/>
  <c r="C162" i="51"/>
  <c r="G162" i="51"/>
  <c r="F162" i="51"/>
  <c r="H162" i="51"/>
  <c r="I162" i="51"/>
  <c r="P28" i="40"/>
  <c r="G28" i="40"/>
  <c r="H28" i="40"/>
  <c r="B28" i="40"/>
  <c r="M28" i="40"/>
  <c r="O28" i="40"/>
  <c r="N28" i="40"/>
  <c r="J28" i="40"/>
  <c r="K28" i="40"/>
  <c r="F28" i="40"/>
  <c r="L28" i="40"/>
  <c r="C28" i="40"/>
  <c r="I28" i="40"/>
  <c r="R28" i="40"/>
  <c r="D28" i="40"/>
  <c r="Q28" i="40"/>
  <c r="O148" i="38"/>
  <c r="I148" i="38"/>
  <c r="B148" i="38"/>
  <c r="H148" i="38"/>
  <c r="R148" i="38"/>
  <c r="G148" i="38"/>
  <c r="P148" i="38"/>
  <c r="C148" i="38"/>
  <c r="N148" i="38"/>
  <c r="K148" i="38"/>
  <c r="F148" i="38"/>
  <c r="Q148" i="38"/>
  <c r="M148" i="38"/>
  <c r="L148" i="38"/>
  <c r="J148" i="38"/>
  <c r="D148" i="38"/>
  <c r="J117" i="51"/>
  <c r="G117" i="51"/>
  <c r="C117" i="51"/>
  <c r="D117" i="51"/>
  <c r="E117" i="51"/>
  <c r="F117" i="51"/>
  <c r="I117" i="51"/>
  <c r="H117" i="51"/>
  <c r="K109" i="39"/>
  <c r="C109" i="39"/>
  <c r="G109" i="39"/>
  <c r="J109" i="39"/>
  <c r="P109" i="39"/>
  <c r="I109" i="39"/>
  <c r="H109" i="39"/>
  <c r="M109" i="39"/>
  <c r="B109" i="39"/>
  <c r="L109" i="39"/>
  <c r="N109" i="39"/>
  <c r="F109" i="39"/>
  <c r="D109" i="39"/>
  <c r="Q109" i="39"/>
  <c r="O109" i="39"/>
  <c r="R109" i="39"/>
  <c r="C76" i="51"/>
  <c r="J76" i="51"/>
  <c r="I76" i="51"/>
  <c r="F76" i="51"/>
  <c r="E76" i="51"/>
  <c r="G76" i="51"/>
  <c r="H76" i="51"/>
  <c r="D76" i="51"/>
  <c r="I91" i="45"/>
  <c r="Q91" i="45"/>
  <c r="C91" i="45"/>
  <c r="N91" i="45"/>
  <c r="R91" i="45"/>
  <c r="K91" i="45"/>
  <c r="F91" i="45"/>
  <c r="B91" i="45"/>
  <c r="J91" i="45"/>
  <c r="M91" i="45"/>
  <c r="P91" i="45"/>
  <c r="H91" i="45"/>
  <c r="D91" i="45"/>
  <c r="L91" i="45"/>
  <c r="G91" i="45"/>
  <c r="O91" i="45"/>
  <c r="G138" i="51"/>
  <c r="I138" i="51"/>
  <c r="H138" i="51"/>
  <c r="F138" i="51"/>
  <c r="D138" i="51"/>
  <c r="J138" i="51"/>
  <c r="E138" i="51"/>
  <c r="C138" i="51"/>
  <c r="I172" i="45"/>
  <c r="G172" i="45"/>
  <c r="M172" i="45"/>
  <c r="F172" i="45"/>
  <c r="D172" i="45"/>
  <c r="Q172" i="45"/>
  <c r="B172" i="45"/>
  <c r="R172" i="45"/>
  <c r="J172" i="45"/>
  <c r="K172" i="45"/>
  <c r="O172" i="45"/>
  <c r="C172" i="45"/>
  <c r="N172" i="45"/>
  <c r="L172" i="45"/>
  <c r="P172" i="45"/>
  <c r="H172" i="45"/>
  <c r="J78" i="40"/>
  <c r="K78" i="40"/>
  <c r="G78" i="40"/>
  <c r="O78" i="40"/>
  <c r="D78" i="40"/>
  <c r="P78" i="40"/>
  <c r="Q78" i="40"/>
  <c r="I78" i="40"/>
  <c r="C78" i="40"/>
  <c r="N78" i="40"/>
  <c r="B78" i="40"/>
  <c r="R78" i="40"/>
  <c r="H78" i="40"/>
  <c r="F78" i="40"/>
  <c r="L78" i="40"/>
  <c r="M78" i="40"/>
  <c r="J146" i="38"/>
  <c r="B146" i="38"/>
  <c r="N146" i="38"/>
  <c r="I146" i="38"/>
  <c r="P146" i="38"/>
  <c r="O146" i="38"/>
  <c r="H146" i="38"/>
  <c r="L146" i="38"/>
  <c r="F146" i="38"/>
  <c r="G146" i="38"/>
  <c r="M146" i="38"/>
  <c r="Q146" i="38"/>
  <c r="D146" i="38"/>
  <c r="K146" i="38"/>
  <c r="R146" i="38"/>
  <c r="C146" i="38"/>
  <c r="C71" i="46"/>
  <c r="H71" i="46"/>
  <c r="D71" i="46"/>
  <c r="F71" i="46"/>
  <c r="B71" i="46"/>
  <c r="G71" i="46"/>
  <c r="B50" i="52"/>
  <c r="D50" i="52"/>
  <c r="Q83" i="38"/>
  <c r="G83" i="38"/>
  <c r="K83" i="38"/>
  <c r="B83" i="38"/>
  <c r="O83" i="38"/>
  <c r="P83" i="38"/>
  <c r="I83" i="38"/>
  <c r="D83" i="38"/>
  <c r="L83" i="38"/>
  <c r="F83" i="38"/>
  <c r="R83" i="38"/>
  <c r="N83" i="38"/>
  <c r="J83" i="38"/>
  <c r="H83" i="38"/>
  <c r="M83" i="38"/>
  <c r="C83" i="38"/>
  <c r="D173" i="52"/>
  <c r="B173" i="52"/>
  <c r="I173" i="52" s="1"/>
  <c r="G76" i="39"/>
  <c r="J76" i="39"/>
  <c r="R76" i="39"/>
  <c r="B76" i="39"/>
  <c r="D76" i="39"/>
  <c r="F76" i="39"/>
  <c r="M76" i="39"/>
  <c r="Q76" i="39"/>
  <c r="C76" i="39"/>
  <c r="N76" i="39"/>
  <c r="O76" i="39"/>
  <c r="I76" i="39"/>
  <c r="P76" i="39"/>
  <c r="L76" i="39"/>
  <c r="K76" i="39"/>
  <c r="H76" i="39"/>
  <c r="I181" i="45"/>
  <c r="N181" i="45"/>
  <c r="C181" i="45"/>
  <c r="H181" i="45"/>
  <c r="G181" i="45"/>
  <c r="R181" i="45"/>
  <c r="J181" i="45"/>
  <c r="L181" i="45"/>
  <c r="D181" i="45"/>
  <c r="F181" i="45"/>
  <c r="B181" i="45"/>
  <c r="K181" i="45"/>
  <c r="P181" i="45"/>
  <c r="Q181" i="45"/>
  <c r="O181" i="45"/>
  <c r="M181" i="45"/>
  <c r="D166" i="40"/>
  <c r="N166" i="40"/>
  <c r="Q166" i="40"/>
  <c r="C166" i="40"/>
  <c r="R166" i="40"/>
  <c r="K166" i="40"/>
  <c r="L166" i="40"/>
  <c r="P166" i="40"/>
  <c r="M166" i="40"/>
  <c r="J166" i="40"/>
  <c r="G166" i="40"/>
  <c r="O166" i="40"/>
  <c r="H166" i="40"/>
  <c r="B166" i="40"/>
  <c r="I166" i="40"/>
  <c r="F166" i="40"/>
  <c r="N44" i="39"/>
  <c r="M44" i="39"/>
  <c r="F44" i="39"/>
  <c r="O44" i="39"/>
  <c r="G44" i="39"/>
  <c r="J44" i="39"/>
  <c r="R44" i="39"/>
  <c r="H44" i="39"/>
  <c r="Q44" i="39"/>
  <c r="L44" i="39"/>
  <c r="D44" i="39"/>
  <c r="C44" i="39"/>
  <c r="B44" i="39"/>
  <c r="K44" i="39"/>
  <c r="P44" i="39"/>
  <c r="I44" i="39"/>
  <c r="G91" i="51"/>
  <c r="I91" i="51"/>
  <c r="C91" i="51"/>
  <c r="J91" i="51"/>
  <c r="H91" i="51"/>
  <c r="D91" i="51"/>
  <c r="E91" i="51"/>
  <c r="F91" i="51"/>
  <c r="D103" i="40"/>
  <c r="K103" i="40"/>
  <c r="Q103" i="40"/>
  <c r="G103" i="40"/>
  <c r="P103" i="40"/>
  <c r="L103" i="40"/>
  <c r="O103" i="40"/>
  <c r="F103" i="40"/>
  <c r="I103" i="40"/>
  <c r="C103" i="40"/>
  <c r="N103" i="40"/>
  <c r="M103" i="40"/>
  <c r="J103" i="40"/>
  <c r="H103" i="40"/>
  <c r="R103" i="40"/>
  <c r="B103" i="40"/>
  <c r="P102" i="39"/>
  <c r="O102" i="39"/>
  <c r="H102" i="39"/>
  <c r="R102" i="39"/>
  <c r="I102" i="39"/>
  <c r="C102" i="39"/>
  <c r="J102" i="39"/>
  <c r="L102" i="39"/>
  <c r="B102" i="39"/>
  <c r="M102" i="39"/>
  <c r="K102" i="39"/>
  <c r="F102" i="39"/>
  <c r="Q102" i="39"/>
  <c r="D102" i="39"/>
  <c r="G102" i="39"/>
  <c r="N102" i="39"/>
  <c r="O110" i="38"/>
  <c r="C110" i="38"/>
  <c r="H110" i="38"/>
  <c r="G110" i="38"/>
  <c r="J110" i="38"/>
  <c r="P110" i="38"/>
  <c r="M110" i="38"/>
  <c r="F110" i="38"/>
  <c r="L110" i="38"/>
  <c r="Q110" i="38"/>
  <c r="R110" i="38"/>
  <c r="B110" i="38"/>
  <c r="K110" i="38"/>
  <c r="I110" i="38"/>
  <c r="D110" i="38"/>
  <c r="N110" i="38"/>
  <c r="G94" i="46"/>
  <c r="F94" i="46"/>
  <c r="D94" i="46"/>
  <c r="B94" i="46"/>
  <c r="C94" i="46"/>
  <c r="H94" i="46"/>
  <c r="Q121" i="38"/>
  <c r="I121" i="38"/>
  <c r="O121" i="38"/>
  <c r="R121" i="38"/>
  <c r="F121" i="38"/>
  <c r="P121" i="38"/>
  <c r="N121" i="38"/>
  <c r="M121" i="38"/>
  <c r="J121" i="38"/>
  <c r="K121" i="38"/>
  <c r="D121" i="38"/>
  <c r="L121" i="38"/>
  <c r="H121" i="38"/>
  <c r="B121" i="38"/>
  <c r="C121" i="38"/>
  <c r="G121" i="38"/>
  <c r="I34" i="45"/>
  <c r="O34" i="45"/>
  <c r="K34" i="45"/>
  <c r="J34" i="45"/>
  <c r="G34" i="45"/>
  <c r="D34" i="45"/>
  <c r="C34" i="45"/>
  <c r="M34" i="45"/>
  <c r="Q34" i="45"/>
  <c r="F34" i="45"/>
  <c r="N34" i="45"/>
  <c r="B34" i="45"/>
  <c r="H34" i="45"/>
  <c r="L34" i="45"/>
  <c r="R34" i="45"/>
  <c r="P34" i="45"/>
  <c r="B170" i="46"/>
  <c r="F170" i="46"/>
  <c r="G170" i="46"/>
  <c r="C170" i="46"/>
  <c r="H170" i="46"/>
  <c r="D170" i="46"/>
  <c r="I118" i="51"/>
  <c r="F118" i="51"/>
  <c r="G118" i="51"/>
  <c r="C118" i="51"/>
  <c r="E118" i="51"/>
  <c r="J118" i="51"/>
  <c r="D118" i="51"/>
  <c r="H118" i="51"/>
  <c r="R31" i="38"/>
  <c r="H31" i="38"/>
  <c r="K31" i="38"/>
  <c r="M31" i="38"/>
  <c r="B31" i="38"/>
  <c r="J31" i="38"/>
  <c r="O31" i="38"/>
  <c r="D31" i="38"/>
  <c r="Q31" i="38"/>
  <c r="I31" i="38"/>
  <c r="P31" i="38"/>
  <c r="G31" i="38"/>
  <c r="L31" i="38"/>
  <c r="F31" i="38"/>
  <c r="N31" i="38"/>
  <c r="C31" i="38"/>
  <c r="L76" i="38"/>
  <c r="N76" i="38"/>
  <c r="D76" i="38"/>
  <c r="Q76" i="38"/>
  <c r="C76" i="38"/>
  <c r="F76" i="38"/>
  <c r="R76" i="38"/>
  <c r="I76" i="38"/>
  <c r="J76" i="38"/>
  <c r="G76" i="38"/>
  <c r="P76" i="38"/>
  <c r="K76" i="38"/>
  <c r="B76" i="38"/>
  <c r="M76" i="38"/>
  <c r="O76" i="38"/>
  <c r="H76" i="38"/>
  <c r="C60" i="51"/>
  <c r="D60" i="51"/>
  <c r="G60" i="51"/>
  <c r="E60" i="51"/>
  <c r="I60" i="51"/>
  <c r="J60" i="51"/>
  <c r="H60" i="51"/>
  <c r="F60" i="51"/>
  <c r="D144" i="51"/>
  <c r="G144" i="51"/>
  <c r="C144" i="51"/>
  <c r="J144" i="51"/>
  <c r="E144" i="51"/>
  <c r="H144" i="51"/>
  <c r="I144" i="51"/>
  <c r="F144" i="51"/>
  <c r="H15" i="39"/>
  <c r="R15" i="39"/>
  <c r="D15" i="39"/>
  <c r="B15" i="39"/>
  <c r="J15" i="39"/>
  <c r="M15" i="39"/>
  <c r="O15" i="39"/>
  <c r="N15" i="39"/>
  <c r="C15" i="39"/>
  <c r="Q15" i="39"/>
  <c r="L15" i="39"/>
  <c r="F15" i="39"/>
  <c r="G15" i="39"/>
  <c r="I15" i="39"/>
  <c r="P15" i="39"/>
  <c r="K15" i="39"/>
  <c r="B171" i="52"/>
  <c r="H171" i="52" s="1"/>
  <c r="D171" i="52"/>
  <c r="I24" i="39"/>
  <c r="B24" i="39"/>
  <c r="H24" i="39"/>
  <c r="F24" i="39"/>
  <c r="N24" i="39"/>
  <c r="L24" i="39"/>
  <c r="J24" i="39"/>
  <c r="O24" i="39"/>
  <c r="M24" i="39"/>
  <c r="G24" i="39"/>
  <c r="C24" i="39"/>
  <c r="K24" i="39"/>
  <c r="P24" i="39"/>
  <c r="Q24" i="39"/>
  <c r="D24" i="39"/>
  <c r="R24" i="39"/>
  <c r="K128" i="38"/>
  <c r="G128" i="38"/>
  <c r="D128" i="38"/>
  <c r="J128" i="38"/>
  <c r="C128" i="38"/>
  <c r="M128" i="38"/>
  <c r="N128" i="38"/>
  <c r="B128" i="38"/>
  <c r="Q128" i="38"/>
  <c r="O128" i="38"/>
  <c r="F128" i="38"/>
  <c r="I128" i="38"/>
  <c r="R128" i="38"/>
  <c r="H128" i="38"/>
  <c r="P128" i="38"/>
  <c r="L128" i="38"/>
  <c r="H88" i="39"/>
  <c r="G88" i="39"/>
  <c r="I88" i="39"/>
  <c r="D88" i="39"/>
  <c r="C88" i="39"/>
  <c r="N88" i="39"/>
  <c r="K88" i="39"/>
  <c r="J88" i="39"/>
  <c r="F88" i="39"/>
  <c r="L88" i="39"/>
  <c r="O88" i="39"/>
  <c r="P88" i="39"/>
  <c r="M88" i="39"/>
  <c r="B88" i="39"/>
  <c r="Q88" i="39"/>
  <c r="R88" i="39"/>
  <c r="C152" i="46"/>
  <c r="D152" i="46"/>
  <c r="H152" i="46"/>
  <c r="B152" i="46"/>
  <c r="G152" i="46"/>
  <c r="F152" i="46"/>
  <c r="D114" i="52"/>
  <c r="B114" i="52"/>
  <c r="H114" i="52" s="1"/>
  <c r="I103" i="45"/>
  <c r="H103" i="45"/>
  <c r="Q103" i="45"/>
  <c r="N103" i="45"/>
  <c r="O103" i="45"/>
  <c r="B103" i="45"/>
  <c r="C103" i="45"/>
  <c r="J103" i="45"/>
  <c r="P103" i="45"/>
  <c r="M103" i="45"/>
  <c r="L103" i="45"/>
  <c r="G103" i="45"/>
  <c r="D103" i="45"/>
  <c r="R103" i="45"/>
  <c r="F103" i="45"/>
  <c r="K103" i="45"/>
  <c r="I114" i="45"/>
  <c r="Q114" i="45"/>
  <c r="K114" i="45"/>
  <c r="O114" i="45"/>
  <c r="H114" i="45"/>
  <c r="D114" i="45"/>
  <c r="M114" i="45"/>
  <c r="B114" i="45"/>
  <c r="L114" i="45"/>
  <c r="N114" i="45"/>
  <c r="J114" i="45"/>
  <c r="P114" i="45"/>
  <c r="G114" i="45"/>
  <c r="R114" i="45"/>
  <c r="C114" i="45"/>
  <c r="F114" i="45"/>
  <c r="H63" i="46"/>
  <c r="F63" i="46"/>
  <c r="C63" i="46"/>
  <c r="B63" i="46"/>
  <c r="G63" i="46"/>
  <c r="D63" i="46"/>
  <c r="H110" i="39"/>
  <c r="K110" i="39"/>
  <c r="I110" i="39"/>
  <c r="J110" i="39"/>
  <c r="L110" i="39"/>
  <c r="C110" i="39"/>
  <c r="Q110" i="39"/>
  <c r="D110" i="39"/>
  <c r="G110" i="39"/>
  <c r="M110" i="39"/>
  <c r="O110" i="39"/>
  <c r="R110" i="39"/>
  <c r="P110" i="39"/>
  <c r="N110" i="39"/>
  <c r="B110" i="39"/>
  <c r="F110" i="39"/>
  <c r="B92" i="52"/>
  <c r="I92" i="52" s="1"/>
  <c r="D92" i="52"/>
  <c r="H134" i="39"/>
  <c r="K134" i="39"/>
  <c r="N134" i="39"/>
  <c r="G134" i="39"/>
  <c r="J134" i="39"/>
  <c r="R134" i="39"/>
  <c r="D134" i="39"/>
  <c r="M134" i="39"/>
  <c r="L134" i="39"/>
  <c r="I134" i="39"/>
  <c r="P134" i="39"/>
  <c r="B134" i="39"/>
  <c r="F134" i="39"/>
  <c r="O134" i="39"/>
  <c r="Q134" i="39"/>
  <c r="C134" i="39"/>
  <c r="O185" i="38"/>
  <c r="G185" i="38"/>
  <c r="C185" i="38"/>
  <c r="M185" i="38"/>
  <c r="Q185" i="38"/>
  <c r="F185" i="38"/>
  <c r="H185" i="38"/>
  <c r="K185" i="38"/>
  <c r="J185" i="38"/>
  <c r="R185" i="38"/>
  <c r="L185" i="38"/>
  <c r="B185" i="38"/>
  <c r="P185" i="38"/>
  <c r="D185" i="38"/>
  <c r="N185" i="38"/>
  <c r="I185" i="38"/>
  <c r="P52" i="38"/>
  <c r="M52" i="38"/>
  <c r="Q52" i="38"/>
  <c r="D52" i="38"/>
  <c r="J52" i="38"/>
  <c r="N52" i="38"/>
  <c r="O52" i="38"/>
  <c r="H52" i="38"/>
  <c r="K52" i="38"/>
  <c r="F52" i="38"/>
  <c r="R52" i="38"/>
  <c r="C52" i="38"/>
  <c r="I52" i="38"/>
  <c r="G52" i="38"/>
  <c r="B52" i="38"/>
  <c r="L52" i="38"/>
  <c r="O70" i="45"/>
  <c r="Q70" i="45"/>
  <c r="I70" i="45"/>
  <c r="J70" i="45"/>
  <c r="H70" i="45"/>
  <c r="M70" i="45"/>
  <c r="B70" i="45"/>
  <c r="K70" i="45"/>
  <c r="N70" i="45"/>
  <c r="D70" i="45"/>
  <c r="L70" i="45"/>
  <c r="G70" i="45"/>
  <c r="R70" i="45"/>
  <c r="C70" i="45"/>
  <c r="P70" i="45"/>
  <c r="F70" i="45"/>
  <c r="C155" i="40"/>
  <c r="G155" i="40"/>
  <c r="B155" i="40"/>
  <c r="O155" i="40"/>
  <c r="H155" i="40"/>
  <c r="R155" i="40"/>
  <c r="I155" i="40"/>
  <c r="N155" i="40"/>
  <c r="Q155" i="40"/>
  <c r="K155" i="40"/>
  <c r="P155" i="40"/>
  <c r="L155" i="40"/>
  <c r="J155" i="40"/>
  <c r="M155" i="40"/>
  <c r="F155" i="40"/>
  <c r="D155" i="40"/>
  <c r="D37" i="52"/>
  <c r="B37" i="52"/>
  <c r="F37" i="52" s="1"/>
  <c r="O92" i="38"/>
  <c r="H92" i="38"/>
  <c r="G92" i="38"/>
  <c r="F92" i="38"/>
  <c r="I92" i="38"/>
  <c r="L92" i="38"/>
  <c r="N92" i="38"/>
  <c r="K92" i="38"/>
  <c r="J92" i="38"/>
  <c r="C92" i="38"/>
  <c r="Q92" i="38"/>
  <c r="R92" i="38"/>
  <c r="D92" i="38"/>
  <c r="P92" i="38"/>
  <c r="B92" i="38"/>
  <c r="M92" i="38"/>
  <c r="F47" i="39"/>
  <c r="D47" i="39"/>
  <c r="N47" i="39"/>
  <c r="I47" i="39"/>
  <c r="O47" i="39"/>
  <c r="Q47" i="39"/>
  <c r="R47" i="39"/>
  <c r="C47" i="39"/>
  <c r="H47" i="39"/>
  <c r="G47" i="39"/>
  <c r="L47" i="39"/>
  <c r="P47" i="39"/>
  <c r="B47" i="39"/>
  <c r="K47" i="39"/>
  <c r="J47" i="39"/>
  <c r="M47" i="39"/>
  <c r="R17" i="38"/>
  <c r="J17" i="38"/>
  <c r="K17" i="38"/>
  <c r="P17" i="38"/>
  <c r="H17" i="38"/>
  <c r="F17" i="38"/>
  <c r="G17" i="38"/>
  <c r="M17" i="38"/>
  <c r="B17" i="38"/>
  <c r="N17" i="38"/>
  <c r="Q17" i="38"/>
  <c r="C17" i="38"/>
  <c r="D17" i="38"/>
  <c r="I17" i="38"/>
  <c r="O17" i="38"/>
  <c r="L17" i="38"/>
  <c r="D75" i="51"/>
  <c r="E75" i="51"/>
  <c r="C75" i="51"/>
  <c r="G75" i="51"/>
  <c r="F75" i="51"/>
  <c r="I75" i="51"/>
  <c r="J75" i="51"/>
  <c r="H75" i="51"/>
  <c r="D79" i="52"/>
  <c r="B79" i="52"/>
  <c r="I79" i="52" s="1"/>
  <c r="Q141" i="39"/>
  <c r="F141" i="39"/>
  <c r="L141" i="39"/>
  <c r="R141" i="39"/>
  <c r="I141" i="39"/>
  <c r="P141" i="39"/>
  <c r="J141" i="39"/>
  <c r="G141" i="39"/>
  <c r="K141" i="39"/>
  <c r="H141" i="39"/>
  <c r="D141" i="39"/>
  <c r="N141" i="39"/>
  <c r="M141" i="39"/>
  <c r="O141" i="39"/>
  <c r="C141" i="39"/>
  <c r="B141" i="39"/>
  <c r="H59" i="38"/>
  <c r="N59" i="38"/>
  <c r="G59" i="38"/>
  <c r="B59" i="38"/>
  <c r="O59" i="38"/>
  <c r="L59" i="38"/>
  <c r="D59" i="38"/>
  <c r="J59" i="38"/>
  <c r="P59" i="38"/>
  <c r="K59" i="38"/>
  <c r="C59" i="38"/>
  <c r="I59" i="38"/>
  <c r="R59" i="38"/>
  <c r="Q59" i="38"/>
  <c r="M59" i="38"/>
  <c r="F59" i="38"/>
  <c r="G147" i="46"/>
  <c r="F147" i="46"/>
  <c r="B147" i="46"/>
  <c r="H147" i="46"/>
  <c r="C147" i="46"/>
  <c r="D147" i="46"/>
  <c r="R178" i="40"/>
  <c r="B178" i="40"/>
  <c r="P178" i="40"/>
  <c r="L178" i="40"/>
  <c r="O178" i="40"/>
  <c r="Q178" i="40"/>
  <c r="H178" i="40"/>
  <c r="I178" i="40"/>
  <c r="F178" i="40"/>
  <c r="C178" i="40"/>
  <c r="J178" i="40"/>
  <c r="N178" i="40"/>
  <c r="M178" i="40"/>
  <c r="D178" i="40"/>
  <c r="G178" i="40"/>
  <c r="K178" i="40"/>
  <c r="F110" i="40"/>
  <c r="H110" i="40"/>
  <c r="R110" i="40"/>
  <c r="M110" i="40"/>
  <c r="C110" i="40"/>
  <c r="D110" i="40"/>
  <c r="O110" i="40"/>
  <c r="N110" i="40"/>
  <c r="I110" i="40"/>
  <c r="B110" i="40"/>
  <c r="K110" i="40"/>
  <c r="Q110" i="40"/>
  <c r="P110" i="40"/>
  <c r="G110" i="40"/>
  <c r="L110" i="40"/>
  <c r="J110" i="40"/>
  <c r="I129" i="45"/>
  <c r="D129" i="45"/>
  <c r="M129" i="45"/>
  <c r="G129" i="45"/>
  <c r="P129" i="45"/>
  <c r="Q129" i="45"/>
  <c r="L129" i="45"/>
  <c r="C129" i="45"/>
  <c r="B129" i="45"/>
  <c r="N129" i="45"/>
  <c r="F129" i="45"/>
  <c r="R129" i="45"/>
  <c r="H129" i="45"/>
  <c r="O129" i="45"/>
  <c r="J129" i="45"/>
  <c r="K129" i="45"/>
  <c r="H161" i="51"/>
  <c r="J161" i="51"/>
  <c r="F161" i="51"/>
  <c r="C161" i="51"/>
  <c r="G161" i="51"/>
  <c r="D161" i="51"/>
  <c r="I161" i="51"/>
  <c r="E161" i="51"/>
  <c r="J86" i="51"/>
  <c r="E86" i="51"/>
  <c r="F86" i="51"/>
  <c r="I86" i="51"/>
  <c r="H86" i="51"/>
  <c r="G86" i="51"/>
  <c r="D86" i="51"/>
  <c r="C86" i="51"/>
  <c r="J14" i="38"/>
  <c r="C14" i="38"/>
  <c r="L14" i="38"/>
  <c r="H14" i="38"/>
  <c r="K14" i="38"/>
  <c r="D14" i="38"/>
  <c r="R14" i="38"/>
  <c r="I14" i="38"/>
  <c r="M14" i="38"/>
  <c r="Q14" i="38"/>
  <c r="B14" i="38"/>
  <c r="O14" i="38"/>
  <c r="G14" i="38"/>
  <c r="N14" i="38"/>
  <c r="P14" i="38"/>
  <c r="F14" i="38"/>
  <c r="G142" i="40"/>
  <c r="D142" i="40"/>
  <c r="P142" i="40"/>
  <c r="J142" i="40"/>
  <c r="I142" i="40"/>
  <c r="F142" i="40"/>
  <c r="R142" i="40"/>
  <c r="H142" i="40"/>
  <c r="C142" i="40"/>
  <c r="B142" i="40"/>
  <c r="N142" i="40"/>
  <c r="K142" i="40"/>
  <c r="L142" i="40"/>
  <c r="Q142" i="40"/>
  <c r="O142" i="40"/>
  <c r="M142" i="40"/>
  <c r="H12" i="46"/>
  <c r="G12" i="46"/>
  <c r="D12" i="46"/>
  <c r="C12" i="46"/>
  <c r="B12" i="46"/>
  <c r="F12" i="46"/>
  <c r="B86" i="52"/>
  <c r="F86" i="52" s="1"/>
  <c r="D86" i="52"/>
  <c r="D128" i="52"/>
  <c r="B128" i="52"/>
  <c r="H128" i="52" s="1"/>
  <c r="H59" i="40"/>
  <c r="C59" i="40"/>
  <c r="J59" i="40"/>
  <c r="N59" i="40"/>
  <c r="L59" i="40"/>
  <c r="B59" i="40"/>
  <c r="F59" i="40"/>
  <c r="G59" i="40"/>
  <c r="K59" i="40"/>
  <c r="I59" i="40"/>
  <c r="P59" i="40"/>
  <c r="M59" i="40"/>
  <c r="R59" i="40"/>
  <c r="D59" i="40"/>
  <c r="O59" i="40"/>
  <c r="Q59" i="40"/>
  <c r="D142" i="52"/>
  <c r="B142" i="52"/>
  <c r="E142" i="52" s="1"/>
  <c r="C125" i="39"/>
  <c r="P125" i="39"/>
  <c r="O125" i="39"/>
  <c r="Q125" i="39"/>
  <c r="M125" i="39"/>
  <c r="N125" i="39"/>
  <c r="K125" i="39"/>
  <c r="I125" i="39"/>
  <c r="F125" i="39"/>
  <c r="L125" i="39"/>
  <c r="J125" i="39"/>
  <c r="G125" i="39"/>
  <c r="D125" i="39"/>
  <c r="B125" i="39"/>
  <c r="R125" i="39"/>
  <c r="H125" i="39"/>
  <c r="K158" i="38"/>
  <c r="P158" i="38"/>
  <c r="B158" i="38"/>
  <c r="R158" i="38"/>
  <c r="M158" i="38"/>
  <c r="D158" i="38"/>
  <c r="C158" i="38"/>
  <c r="J158" i="38"/>
  <c r="O158" i="38"/>
  <c r="N158" i="38"/>
  <c r="H158" i="38"/>
  <c r="Q158" i="38"/>
  <c r="L158" i="38"/>
  <c r="G158" i="38"/>
  <c r="I158" i="38"/>
  <c r="F158" i="38"/>
  <c r="I24" i="45"/>
  <c r="P24" i="45"/>
  <c r="O24" i="45"/>
  <c r="C24" i="45"/>
  <c r="D24" i="45"/>
  <c r="N24" i="45"/>
  <c r="R24" i="45"/>
  <c r="L24" i="45"/>
  <c r="H24" i="45"/>
  <c r="M24" i="45"/>
  <c r="K24" i="45"/>
  <c r="B24" i="45"/>
  <c r="J24" i="45"/>
  <c r="Q24" i="45"/>
  <c r="G24" i="45"/>
  <c r="F24" i="45"/>
  <c r="J192" i="39"/>
  <c r="R192" i="39"/>
  <c r="O192" i="39"/>
  <c r="D192" i="39"/>
  <c r="P192" i="39"/>
  <c r="H192" i="39"/>
  <c r="L192" i="39"/>
  <c r="C192" i="39"/>
  <c r="F192" i="39"/>
  <c r="B192" i="39"/>
  <c r="N192" i="39"/>
  <c r="Q192" i="39"/>
  <c r="K192" i="39"/>
  <c r="I192" i="39"/>
  <c r="M192" i="39"/>
  <c r="G192" i="39"/>
  <c r="B158" i="52"/>
  <c r="F158" i="52" s="1"/>
  <c r="D158" i="52"/>
  <c r="G53" i="51"/>
  <c r="H53" i="51"/>
  <c r="J53" i="51"/>
  <c r="E53" i="51"/>
  <c r="I53" i="51"/>
  <c r="D53" i="51"/>
  <c r="F53" i="51"/>
  <c r="C53" i="51"/>
  <c r="F127" i="38"/>
  <c r="I127" i="38"/>
  <c r="B127" i="38"/>
  <c r="G127" i="38"/>
  <c r="K127" i="38"/>
  <c r="L127" i="38"/>
  <c r="O127" i="38"/>
  <c r="N127" i="38"/>
  <c r="H127" i="38"/>
  <c r="J127" i="38"/>
  <c r="D127" i="38"/>
  <c r="P127" i="38"/>
  <c r="R127" i="38"/>
  <c r="M127" i="38"/>
  <c r="C127" i="38"/>
  <c r="Q127" i="38"/>
  <c r="I165" i="45"/>
  <c r="D165" i="45"/>
  <c r="J165" i="45"/>
  <c r="R165" i="45"/>
  <c r="K165" i="45"/>
  <c r="L165" i="45"/>
  <c r="N165" i="45"/>
  <c r="G165" i="45"/>
  <c r="C165" i="45"/>
  <c r="B165" i="45"/>
  <c r="O165" i="45"/>
  <c r="H165" i="45"/>
  <c r="Q165" i="45"/>
  <c r="F165" i="45"/>
  <c r="P165" i="45"/>
  <c r="M165" i="45"/>
  <c r="Q100" i="39"/>
  <c r="D100" i="39"/>
  <c r="B100" i="39"/>
  <c r="O100" i="39"/>
  <c r="M100" i="39"/>
  <c r="P100" i="39"/>
  <c r="F100" i="39"/>
  <c r="I100" i="39"/>
  <c r="G100" i="39"/>
  <c r="R100" i="39"/>
  <c r="C100" i="39"/>
  <c r="L100" i="39"/>
  <c r="H100" i="39"/>
  <c r="N100" i="39"/>
  <c r="K100" i="39"/>
  <c r="J100" i="39"/>
  <c r="B58" i="46"/>
  <c r="G58" i="46"/>
  <c r="F58" i="46"/>
  <c r="D58" i="46"/>
  <c r="H58" i="46"/>
  <c r="C58" i="46"/>
  <c r="G99" i="46"/>
  <c r="F99" i="46"/>
  <c r="D99" i="46"/>
  <c r="C99" i="46"/>
  <c r="B99" i="46"/>
  <c r="H99" i="46"/>
  <c r="H137" i="51"/>
  <c r="F137" i="51"/>
  <c r="I137" i="51"/>
  <c r="D137" i="51"/>
  <c r="E137" i="51"/>
  <c r="C137" i="51"/>
  <c r="G137" i="51"/>
  <c r="J137" i="51"/>
  <c r="D30" i="52"/>
  <c r="B30" i="52"/>
  <c r="I30" i="52" s="1"/>
  <c r="G96" i="39"/>
  <c r="D96" i="39"/>
  <c r="R96" i="39"/>
  <c r="K96" i="39"/>
  <c r="L96" i="39"/>
  <c r="B96" i="39"/>
  <c r="H96" i="39"/>
  <c r="P96" i="39"/>
  <c r="C96" i="39"/>
  <c r="N96" i="39"/>
  <c r="M96" i="39"/>
  <c r="Q96" i="39"/>
  <c r="J96" i="39"/>
  <c r="O96" i="39"/>
  <c r="I96" i="39"/>
  <c r="F96" i="39"/>
  <c r="B162" i="52"/>
  <c r="I162" i="52" s="1"/>
  <c r="D162" i="52"/>
  <c r="B48" i="40"/>
  <c r="N48" i="40"/>
  <c r="M48" i="40"/>
  <c r="K48" i="40"/>
  <c r="Q48" i="40"/>
  <c r="D48" i="40"/>
  <c r="R48" i="40"/>
  <c r="O48" i="40"/>
  <c r="C48" i="40"/>
  <c r="F48" i="40"/>
  <c r="L48" i="40"/>
  <c r="I48" i="40"/>
  <c r="P48" i="40"/>
  <c r="G48" i="40"/>
  <c r="J48" i="40"/>
  <c r="H48" i="40"/>
  <c r="D56" i="46"/>
  <c r="G56" i="46"/>
  <c r="C56" i="46"/>
  <c r="B56" i="46"/>
  <c r="F56" i="46"/>
  <c r="H56" i="46"/>
  <c r="D98" i="46"/>
  <c r="H98" i="46"/>
  <c r="B98" i="46"/>
  <c r="F98" i="46"/>
  <c r="C98" i="46"/>
  <c r="G98" i="46"/>
  <c r="G58" i="51"/>
  <c r="J58" i="51"/>
  <c r="E58" i="51"/>
  <c r="C58" i="51"/>
  <c r="F58" i="51"/>
  <c r="I58" i="51"/>
  <c r="H58" i="51"/>
  <c r="D58" i="51"/>
  <c r="D100" i="52"/>
  <c r="B100" i="52"/>
  <c r="H100" i="52" s="1"/>
  <c r="B141" i="46"/>
  <c r="C141" i="46"/>
  <c r="H141" i="46"/>
  <c r="D141" i="46"/>
  <c r="G141" i="46"/>
  <c r="F141" i="46"/>
  <c r="H172" i="51"/>
  <c r="I172" i="51"/>
  <c r="E172" i="51"/>
  <c r="C172" i="51"/>
  <c r="F172" i="51"/>
  <c r="D172" i="51"/>
  <c r="J172" i="51"/>
  <c r="G172" i="51"/>
  <c r="G175" i="51"/>
  <c r="C175" i="51"/>
  <c r="I175" i="51"/>
  <c r="D175" i="51"/>
  <c r="E175" i="51"/>
  <c r="H175" i="51"/>
  <c r="F175" i="51"/>
  <c r="J175" i="51"/>
  <c r="B59" i="52"/>
  <c r="D59" i="52"/>
  <c r="D117" i="52"/>
  <c r="B117" i="52"/>
  <c r="I117" i="52" s="1"/>
  <c r="D119" i="52"/>
  <c r="B119" i="52"/>
  <c r="I119" i="52" s="1"/>
  <c r="K90" i="39"/>
  <c r="H90" i="39"/>
  <c r="O90" i="39"/>
  <c r="L90" i="39"/>
  <c r="R90" i="39"/>
  <c r="J90" i="39"/>
  <c r="G90" i="39"/>
  <c r="C90" i="39"/>
  <c r="Q90" i="39"/>
  <c r="D90" i="39"/>
  <c r="M90" i="39"/>
  <c r="P90" i="39"/>
  <c r="B90" i="39"/>
  <c r="I90" i="39"/>
  <c r="N90" i="39"/>
  <c r="F90" i="39"/>
  <c r="B160" i="40"/>
  <c r="F160" i="40"/>
  <c r="O160" i="40"/>
  <c r="G160" i="40"/>
  <c r="J160" i="40"/>
  <c r="Q160" i="40"/>
  <c r="M160" i="40"/>
  <c r="L160" i="40"/>
  <c r="R160" i="40"/>
  <c r="P160" i="40"/>
  <c r="N160" i="40"/>
  <c r="D160" i="40"/>
  <c r="I160" i="40"/>
  <c r="H160" i="40"/>
  <c r="K160" i="40"/>
  <c r="C160" i="40"/>
  <c r="F46" i="39"/>
  <c r="G46" i="39"/>
  <c r="B46" i="39"/>
  <c r="R46" i="39"/>
  <c r="P46" i="39"/>
  <c r="O46" i="39"/>
  <c r="M46" i="39"/>
  <c r="H46" i="39"/>
  <c r="D46" i="39"/>
  <c r="C46" i="39"/>
  <c r="J46" i="39"/>
  <c r="Q46" i="39"/>
  <c r="N46" i="39"/>
  <c r="L46" i="39"/>
  <c r="I46" i="39"/>
  <c r="K46" i="39"/>
  <c r="B130" i="52"/>
  <c r="F130" i="52" s="1"/>
  <c r="D130" i="52"/>
  <c r="H137" i="46"/>
  <c r="F137" i="46"/>
  <c r="D137" i="46"/>
  <c r="C137" i="46"/>
  <c r="B137" i="46"/>
  <c r="G137" i="46"/>
  <c r="G141" i="51"/>
  <c r="E141" i="51"/>
  <c r="J141" i="51"/>
  <c r="H141" i="51"/>
  <c r="F141" i="51"/>
  <c r="D141" i="51"/>
  <c r="I141" i="51"/>
  <c r="C141" i="51"/>
  <c r="R23" i="38"/>
  <c r="N23" i="38"/>
  <c r="L23" i="38"/>
  <c r="M23" i="38"/>
  <c r="C23" i="38"/>
  <c r="Q23" i="38"/>
  <c r="P23" i="38"/>
  <c r="B23" i="38"/>
  <c r="K23" i="38"/>
  <c r="D23" i="38"/>
  <c r="O23" i="38"/>
  <c r="H23" i="38"/>
  <c r="J23" i="38"/>
  <c r="G23" i="38"/>
  <c r="F23" i="38"/>
  <c r="I23" i="38"/>
  <c r="B156" i="38"/>
  <c r="F156" i="38"/>
  <c r="C156" i="38"/>
  <c r="M156" i="38"/>
  <c r="R156" i="38"/>
  <c r="I156" i="38"/>
  <c r="L156" i="38"/>
  <c r="G156" i="38"/>
  <c r="Q156" i="38"/>
  <c r="H156" i="38"/>
  <c r="P156" i="38"/>
  <c r="N156" i="38"/>
  <c r="O156" i="38"/>
  <c r="J156" i="38"/>
  <c r="K156" i="38"/>
  <c r="D156" i="38"/>
  <c r="D57" i="52"/>
  <c r="B57" i="52"/>
  <c r="E57" i="52" s="1"/>
  <c r="B80" i="38"/>
  <c r="N80" i="38"/>
  <c r="H80" i="38"/>
  <c r="R80" i="38"/>
  <c r="C80" i="38"/>
  <c r="I80" i="38"/>
  <c r="J80" i="38"/>
  <c r="D80" i="38"/>
  <c r="F80" i="38"/>
  <c r="O80" i="38"/>
  <c r="Q80" i="38"/>
  <c r="M80" i="38"/>
  <c r="K80" i="38"/>
  <c r="P80" i="38"/>
  <c r="G80" i="38"/>
  <c r="L80" i="38"/>
  <c r="I154" i="45"/>
  <c r="G154" i="45"/>
  <c r="Q154" i="45"/>
  <c r="F154" i="45"/>
  <c r="J154" i="45"/>
  <c r="C154" i="45"/>
  <c r="M154" i="45"/>
  <c r="D154" i="45"/>
  <c r="R154" i="45"/>
  <c r="B154" i="45"/>
  <c r="H154" i="45"/>
  <c r="L154" i="45"/>
  <c r="O154" i="45"/>
  <c r="K154" i="45"/>
  <c r="P154" i="45"/>
  <c r="N154" i="45"/>
  <c r="B55" i="52"/>
  <c r="E55" i="52" s="1"/>
  <c r="D55" i="52"/>
  <c r="H55" i="40"/>
  <c r="R55" i="40"/>
  <c r="L55" i="40"/>
  <c r="F55" i="40"/>
  <c r="B55" i="40"/>
  <c r="Q55" i="40"/>
  <c r="M55" i="40"/>
  <c r="G55" i="40"/>
  <c r="J55" i="40"/>
  <c r="I55" i="40"/>
  <c r="K55" i="40"/>
  <c r="D55" i="40"/>
  <c r="C55" i="40"/>
  <c r="P55" i="40"/>
  <c r="N55" i="40"/>
  <c r="O55" i="40"/>
  <c r="E79" i="51"/>
  <c r="G79" i="51"/>
  <c r="I79" i="51"/>
  <c r="F79" i="51"/>
  <c r="H79" i="51"/>
  <c r="C79" i="51"/>
  <c r="J79" i="51"/>
  <c r="D79" i="51"/>
  <c r="O105" i="38"/>
  <c r="Q105" i="38"/>
  <c r="C105" i="38"/>
  <c r="N105" i="38"/>
  <c r="P105" i="38"/>
  <c r="I105" i="38"/>
  <c r="L105" i="38"/>
  <c r="H105" i="38"/>
  <c r="B105" i="38"/>
  <c r="J105" i="38"/>
  <c r="K105" i="38"/>
  <c r="G105" i="38"/>
  <c r="F105" i="38"/>
  <c r="D105" i="38"/>
  <c r="R105" i="38"/>
  <c r="M105" i="38"/>
  <c r="D166" i="52"/>
  <c r="B166" i="52"/>
  <c r="E166" i="52" s="1"/>
  <c r="H23" i="39"/>
  <c r="N23" i="39"/>
  <c r="K23" i="39"/>
  <c r="M23" i="39"/>
  <c r="G23" i="39"/>
  <c r="B23" i="39"/>
  <c r="C23" i="39"/>
  <c r="P23" i="39"/>
  <c r="L23" i="39"/>
  <c r="J23" i="39"/>
  <c r="Q23" i="39"/>
  <c r="O23" i="39"/>
  <c r="R23" i="39"/>
  <c r="I23" i="39"/>
  <c r="F23" i="39"/>
  <c r="D23" i="39"/>
  <c r="D64" i="52"/>
  <c r="B64" i="52"/>
  <c r="I64" i="52" s="1"/>
  <c r="B42" i="52"/>
  <c r="F42" i="52" s="1"/>
  <c r="D42" i="52"/>
  <c r="C60" i="46"/>
  <c r="B60" i="46"/>
  <c r="H60" i="46"/>
  <c r="G60" i="46"/>
  <c r="D60" i="46"/>
  <c r="F60" i="46"/>
  <c r="B69" i="52"/>
  <c r="F69" i="52" s="1"/>
  <c r="D69" i="52"/>
  <c r="F39" i="46"/>
  <c r="D39" i="46"/>
  <c r="C39" i="46"/>
  <c r="G39" i="46"/>
  <c r="B39" i="46"/>
  <c r="H39" i="46"/>
  <c r="G160" i="39"/>
  <c r="J160" i="39"/>
  <c r="N160" i="39"/>
  <c r="L160" i="39"/>
  <c r="P160" i="39"/>
  <c r="B160" i="39"/>
  <c r="H160" i="39"/>
  <c r="R160" i="39"/>
  <c r="M160" i="39"/>
  <c r="K160" i="39"/>
  <c r="D160" i="39"/>
  <c r="I160" i="39"/>
  <c r="Q160" i="39"/>
  <c r="O160" i="39"/>
  <c r="F160" i="39"/>
  <c r="C160" i="39"/>
  <c r="P191" i="45"/>
  <c r="C191" i="45"/>
  <c r="F191" i="45"/>
  <c r="R191" i="45"/>
  <c r="N191" i="45"/>
  <c r="J191" i="45"/>
  <c r="K191" i="45"/>
  <c r="Q191" i="45"/>
  <c r="B191" i="45"/>
  <c r="G191" i="45"/>
  <c r="O191" i="45"/>
  <c r="I191" i="45"/>
  <c r="L191" i="45"/>
  <c r="H191" i="45"/>
  <c r="M191" i="45"/>
  <c r="D191" i="45"/>
  <c r="K151" i="38"/>
  <c r="D151" i="38"/>
  <c r="F151" i="38"/>
  <c r="C151" i="38"/>
  <c r="M151" i="38"/>
  <c r="O151" i="38"/>
  <c r="J151" i="38"/>
  <c r="P151" i="38"/>
  <c r="R151" i="38"/>
  <c r="I151" i="38"/>
  <c r="Q151" i="38"/>
  <c r="H151" i="38"/>
  <c r="G151" i="38"/>
  <c r="N151" i="38"/>
  <c r="B151" i="38"/>
  <c r="L151" i="38"/>
  <c r="C168" i="38"/>
  <c r="M168" i="38"/>
  <c r="N168" i="38"/>
  <c r="K168" i="38"/>
  <c r="R168" i="38"/>
  <c r="F168" i="38"/>
  <c r="O168" i="38"/>
  <c r="P168" i="38"/>
  <c r="B168" i="38"/>
  <c r="H168" i="38"/>
  <c r="I168" i="38"/>
  <c r="L168" i="38"/>
  <c r="J168" i="38"/>
  <c r="G168" i="38"/>
  <c r="Q168" i="38"/>
  <c r="D168" i="38"/>
  <c r="K24" i="40"/>
  <c r="G24" i="40"/>
  <c r="O24" i="40"/>
  <c r="J24" i="40"/>
  <c r="I24" i="40"/>
  <c r="Q24" i="40"/>
  <c r="R24" i="40"/>
  <c r="B24" i="40"/>
  <c r="D24" i="40"/>
  <c r="M24" i="40"/>
  <c r="L24" i="40"/>
  <c r="C24" i="40"/>
  <c r="N24" i="40"/>
  <c r="F24" i="40"/>
  <c r="H24" i="40"/>
  <c r="P24" i="40"/>
  <c r="C11" i="46"/>
  <c r="H11" i="46"/>
  <c r="F11" i="46"/>
  <c r="D11" i="46"/>
  <c r="B11" i="46"/>
  <c r="G11" i="46"/>
  <c r="B133" i="52"/>
  <c r="H133" i="52" s="1"/>
  <c r="D133" i="52"/>
  <c r="B148" i="45"/>
  <c r="D148" i="45"/>
  <c r="P148" i="45"/>
  <c r="R148" i="45"/>
  <c r="I148" i="45"/>
  <c r="J148" i="45"/>
  <c r="C148" i="45"/>
  <c r="K148" i="45"/>
  <c r="Q148" i="45"/>
  <c r="N148" i="45"/>
  <c r="H148" i="45"/>
  <c r="L148" i="45"/>
  <c r="M148" i="45"/>
  <c r="F148" i="45"/>
  <c r="O148" i="45"/>
  <c r="G148" i="45"/>
  <c r="I173" i="45"/>
  <c r="Q173" i="45"/>
  <c r="R173" i="45"/>
  <c r="P173" i="45"/>
  <c r="G173" i="45"/>
  <c r="J173" i="45"/>
  <c r="M173" i="45"/>
  <c r="D173" i="45"/>
  <c r="O173" i="45"/>
  <c r="K173" i="45"/>
  <c r="H173" i="45"/>
  <c r="L173" i="45"/>
  <c r="C173" i="45"/>
  <c r="B173" i="45"/>
  <c r="N173" i="45"/>
  <c r="F173" i="45"/>
  <c r="M78" i="38"/>
  <c r="K78" i="38"/>
  <c r="Q78" i="38"/>
  <c r="N78" i="38"/>
  <c r="O78" i="38"/>
  <c r="R78" i="38"/>
  <c r="L78" i="38"/>
  <c r="H78" i="38"/>
  <c r="I78" i="38"/>
  <c r="D78" i="38"/>
  <c r="C78" i="38"/>
  <c r="G78" i="38"/>
  <c r="B78" i="38"/>
  <c r="J78" i="38"/>
  <c r="F78" i="38"/>
  <c r="P78" i="38"/>
  <c r="B121" i="52"/>
  <c r="I121" i="52" s="1"/>
  <c r="D121" i="52"/>
  <c r="D53" i="46"/>
  <c r="C53" i="46"/>
  <c r="B53" i="46"/>
  <c r="F53" i="46"/>
  <c r="G53" i="46"/>
  <c r="H53" i="46"/>
  <c r="M120" i="38"/>
  <c r="G120" i="38"/>
  <c r="Q120" i="38"/>
  <c r="L120" i="38"/>
  <c r="D120" i="38"/>
  <c r="C120" i="38"/>
  <c r="N120" i="38"/>
  <c r="K120" i="38"/>
  <c r="B120" i="38"/>
  <c r="O120" i="38"/>
  <c r="J120" i="38"/>
  <c r="I120" i="38"/>
  <c r="F120" i="38"/>
  <c r="P120" i="38"/>
  <c r="H120" i="38"/>
  <c r="R120" i="38"/>
  <c r="F164" i="51"/>
  <c r="D164" i="51"/>
  <c r="H164" i="51"/>
  <c r="J164" i="51"/>
  <c r="G164" i="51"/>
  <c r="I164" i="51"/>
  <c r="E164" i="51"/>
  <c r="C164" i="51"/>
  <c r="F135" i="46"/>
  <c r="C135" i="46"/>
  <c r="D135" i="46"/>
  <c r="H135" i="46"/>
  <c r="B135" i="46"/>
  <c r="G135" i="46"/>
  <c r="C154" i="38"/>
  <c r="D154" i="38"/>
  <c r="P154" i="38"/>
  <c r="Q154" i="38"/>
  <c r="L154" i="38"/>
  <c r="R154" i="38"/>
  <c r="I154" i="38"/>
  <c r="O154" i="38"/>
  <c r="N154" i="38"/>
  <c r="H154" i="38"/>
  <c r="J154" i="38"/>
  <c r="F154" i="38"/>
  <c r="G154" i="38"/>
  <c r="M154" i="38"/>
  <c r="B154" i="38"/>
  <c r="K154" i="38"/>
  <c r="C132" i="40"/>
  <c r="B132" i="40"/>
  <c r="J132" i="40"/>
  <c r="P132" i="40"/>
  <c r="M132" i="40"/>
  <c r="N132" i="40"/>
  <c r="R132" i="40"/>
  <c r="F132" i="40"/>
  <c r="I132" i="40"/>
  <c r="D132" i="40"/>
  <c r="H132" i="40"/>
  <c r="L132" i="40"/>
  <c r="G132" i="40"/>
  <c r="O132" i="40"/>
  <c r="K132" i="40"/>
  <c r="Q132" i="40"/>
  <c r="C77" i="39"/>
  <c r="L77" i="39"/>
  <c r="O77" i="39"/>
  <c r="N77" i="39"/>
  <c r="H77" i="39"/>
  <c r="G77" i="39"/>
  <c r="K77" i="39"/>
  <c r="B77" i="39"/>
  <c r="R77" i="39"/>
  <c r="P77" i="39"/>
  <c r="D77" i="39"/>
  <c r="J77" i="39"/>
  <c r="F77" i="39"/>
  <c r="M77" i="39"/>
  <c r="Q77" i="39"/>
  <c r="I77" i="39"/>
  <c r="M68" i="38"/>
  <c r="H68" i="38"/>
  <c r="P68" i="38"/>
  <c r="B68" i="38"/>
  <c r="C68" i="38"/>
  <c r="I68" i="38"/>
  <c r="K68" i="38"/>
  <c r="Q68" i="38"/>
  <c r="F68" i="38"/>
  <c r="L68" i="38"/>
  <c r="N68" i="38"/>
  <c r="O68" i="38"/>
  <c r="D68" i="38"/>
  <c r="J68" i="38"/>
  <c r="G68" i="38"/>
  <c r="R68" i="38"/>
  <c r="D50" i="39"/>
  <c r="N50" i="39"/>
  <c r="M50" i="39"/>
  <c r="B50" i="39"/>
  <c r="I50" i="39"/>
  <c r="K50" i="39"/>
  <c r="G50" i="39"/>
  <c r="L50" i="39"/>
  <c r="H50" i="39"/>
  <c r="Q50" i="39"/>
  <c r="J50" i="39"/>
  <c r="C50" i="39"/>
  <c r="P50" i="39"/>
  <c r="F50" i="39"/>
  <c r="R50" i="39"/>
  <c r="O50" i="39"/>
  <c r="F144" i="46"/>
  <c r="D144" i="46"/>
  <c r="H144" i="46"/>
  <c r="C144" i="46"/>
  <c r="B144" i="46"/>
  <c r="G144" i="46"/>
  <c r="I39" i="40"/>
  <c r="C39" i="40"/>
  <c r="Q39" i="40"/>
  <c r="N39" i="40"/>
  <c r="P39" i="40"/>
  <c r="K39" i="40"/>
  <c r="B39" i="40"/>
  <c r="J39" i="40"/>
  <c r="O39" i="40"/>
  <c r="R39" i="40"/>
  <c r="H39" i="40"/>
  <c r="F39" i="40"/>
  <c r="D39" i="40"/>
  <c r="G39" i="40"/>
  <c r="M39" i="40"/>
  <c r="L39" i="40"/>
  <c r="I166" i="38"/>
  <c r="D166" i="38"/>
  <c r="J166" i="38"/>
  <c r="O166" i="38"/>
  <c r="H166" i="38"/>
  <c r="B166" i="38"/>
  <c r="Q166" i="38"/>
  <c r="M166" i="38"/>
  <c r="P166" i="38"/>
  <c r="N166" i="38"/>
  <c r="L166" i="38"/>
  <c r="G166" i="38"/>
  <c r="R166" i="38"/>
  <c r="K166" i="38"/>
  <c r="C166" i="38"/>
  <c r="F166" i="38"/>
  <c r="D47" i="51"/>
  <c r="H47" i="51"/>
  <c r="E47" i="51"/>
  <c r="F47" i="51"/>
  <c r="G47" i="51"/>
  <c r="I47" i="51"/>
  <c r="C47" i="51"/>
  <c r="J47" i="51"/>
  <c r="I157" i="45"/>
  <c r="Q157" i="45"/>
  <c r="R157" i="45"/>
  <c r="F157" i="45"/>
  <c r="H157" i="45"/>
  <c r="O157" i="45"/>
  <c r="B157" i="45"/>
  <c r="K157" i="45"/>
  <c r="N157" i="45"/>
  <c r="G157" i="45"/>
  <c r="M157" i="45"/>
  <c r="P157" i="45"/>
  <c r="C157" i="45"/>
  <c r="L157" i="45"/>
  <c r="D157" i="45"/>
  <c r="J157" i="45"/>
  <c r="C146" i="46"/>
  <c r="F146" i="46"/>
  <c r="B146" i="46"/>
  <c r="H146" i="46"/>
  <c r="G146" i="46"/>
  <c r="D146" i="46"/>
  <c r="I164" i="45"/>
  <c r="J164" i="45"/>
  <c r="Q164" i="45"/>
  <c r="P164" i="45"/>
  <c r="M164" i="45"/>
  <c r="B164" i="45"/>
  <c r="R164" i="45"/>
  <c r="K164" i="45"/>
  <c r="O164" i="45"/>
  <c r="D164" i="45"/>
  <c r="C164" i="45"/>
  <c r="H164" i="45"/>
  <c r="G164" i="45"/>
  <c r="L164" i="45"/>
  <c r="N164" i="45"/>
  <c r="F164" i="45"/>
  <c r="D104" i="52"/>
  <c r="B104" i="52"/>
  <c r="I104" i="52" s="1"/>
  <c r="B120" i="52"/>
  <c r="I120" i="52" s="1"/>
  <c r="D120" i="52"/>
  <c r="L188" i="45"/>
  <c r="J188" i="45"/>
  <c r="C188" i="45"/>
  <c r="G188" i="45"/>
  <c r="D188" i="45"/>
  <c r="O188" i="45"/>
  <c r="I188" i="45"/>
  <c r="N188" i="45"/>
  <c r="B188" i="45"/>
  <c r="M188" i="45"/>
  <c r="K188" i="45"/>
  <c r="H188" i="45"/>
  <c r="P188" i="45"/>
  <c r="R188" i="45"/>
  <c r="F188" i="45"/>
  <c r="Q188" i="45"/>
  <c r="C45" i="46"/>
  <c r="F45" i="46"/>
  <c r="G45" i="46"/>
  <c r="H45" i="46"/>
  <c r="B45" i="46"/>
  <c r="D45" i="46"/>
  <c r="J54" i="40"/>
  <c r="K54" i="40"/>
  <c r="O54" i="40"/>
  <c r="N54" i="40"/>
  <c r="P54" i="40"/>
  <c r="F54" i="40"/>
  <c r="M54" i="40"/>
  <c r="G54" i="40"/>
  <c r="R54" i="40"/>
  <c r="I54" i="40"/>
  <c r="B54" i="40"/>
  <c r="Q54" i="40"/>
  <c r="H54" i="40"/>
  <c r="D54" i="40"/>
  <c r="C54" i="40"/>
  <c r="L54" i="40"/>
  <c r="K30" i="38"/>
  <c r="O30" i="38"/>
  <c r="C30" i="38"/>
  <c r="Q30" i="38"/>
  <c r="G30" i="38"/>
  <c r="J30" i="38"/>
  <c r="M30" i="38"/>
  <c r="N30" i="38"/>
  <c r="B30" i="38"/>
  <c r="F30" i="38"/>
  <c r="L30" i="38"/>
  <c r="H30" i="38"/>
  <c r="I30" i="38"/>
  <c r="R30" i="38"/>
  <c r="P30" i="38"/>
  <c r="D30" i="38"/>
  <c r="F30" i="39"/>
  <c r="J30" i="39"/>
  <c r="I30" i="39"/>
  <c r="R30" i="39"/>
  <c r="D30" i="39"/>
  <c r="M30" i="39"/>
  <c r="P30" i="39"/>
  <c r="H30" i="39"/>
  <c r="N30" i="39"/>
  <c r="B30" i="39"/>
  <c r="L30" i="39"/>
  <c r="Q30" i="39"/>
  <c r="C30" i="39"/>
  <c r="O30" i="39"/>
  <c r="K30" i="39"/>
  <c r="G30" i="39"/>
  <c r="D61" i="46"/>
  <c r="H61" i="46"/>
  <c r="G61" i="46"/>
  <c r="C61" i="46"/>
  <c r="F61" i="46"/>
  <c r="B61" i="46"/>
  <c r="M41" i="40"/>
  <c r="D41" i="40"/>
  <c r="G41" i="40"/>
  <c r="C41" i="40"/>
  <c r="Q41" i="40"/>
  <c r="B41" i="40"/>
  <c r="R41" i="40"/>
  <c r="J41" i="40"/>
  <c r="I41" i="40"/>
  <c r="O41" i="40"/>
  <c r="P41" i="40"/>
  <c r="H41" i="40"/>
  <c r="K41" i="40"/>
  <c r="N41" i="40"/>
  <c r="L41" i="40"/>
  <c r="F41" i="40"/>
  <c r="J127" i="51"/>
  <c r="G127" i="51"/>
  <c r="E127" i="51"/>
  <c r="H127" i="51"/>
  <c r="C127" i="51"/>
  <c r="F127" i="51"/>
  <c r="D127" i="51"/>
  <c r="I127" i="51"/>
  <c r="B54" i="52"/>
  <c r="D54" i="52"/>
  <c r="I97" i="51"/>
  <c r="F97" i="51"/>
  <c r="H97" i="51"/>
  <c r="C97" i="51"/>
  <c r="G97" i="51"/>
  <c r="D97" i="51"/>
  <c r="J97" i="51"/>
  <c r="E97" i="51"/>
  <c r="D63" i="51"/>
  <c r="E63" i="51"/>
  <c r="F63" i="51"/>
  <c r="G63" i="51"/>
  <c r="H63" i="51"/>
  <c r="I63" i="51"/>
  <c r="C63" i="51"/>
  <c r="J63" i="51"/>
  <c r="D109" i="46"/>
  <c r="H109" i="46"/>
  <c r="C109" i="46"/>
  <c r="G109" i="46"/>
  <c r="F109" i="46"/>
  <c r="B109" i="46"/>
  <c r="C57" i="40"/>
  <c r="M57" i="40"/>
  <c r="G57" i="40"/>
  <c r="R57" i="40"/>
  <c r="F57" i="40"/>
  <c r="Q57" i="40"/>
  <c r="I57" i="40"/>
  <c r="K57" i="40"/>
  <c r="L57" i="40"/>
  <c r="B57" i="40"/>
  <c r="D57" i="40"/>
  <c r="O57" i="40"/>
  <c r="N57" i="40"/>
  <c r="H57" i="40"/>
  <c r="J57" i="40"/>
  <c r="P57" i="40"/>
  <c r="D65" i="39"/>
  <c r="Q65" i="39"/>
  <c r="J65" i="39"/>
  <c r="B65" i="39"/>
  <c r="H65" i="39"/>
  <c r="O65" i="39"/>
  <c r="C65" i="39"/>
  <c r="R65" i="39"/>
  <c r="P65" i="39"/>
  <c r="N65" i="39"/>
  <c r="K65" i="39"/>
  <c r="L65" i="39"/>
  <c r="F65" i="39"/>
  <c r="I65" i="39"/>
  <c r="M65" i="39"/>
  <c r="G65" i="39"/>
  <c r="D35" i="39"/>
  <c r="R35" i="39"/>
  <c r="K35" i="39"/>
  <c r="C35" i="39"/>
  <c r="I35" i="39"/>
  <c r="O35" i="39"/>
  <c r="N35" i="39"/>
  <c r="M35" i="39"/>
  <c r="B35" i="39"/>
  <c r="H35" i="39"/>
  <c r="Q35" i="39"/>
  <c r="J35" i="39"/>
  <c r="L35" i="39"/>
  <c r="P35" i="39"/>
  <c r="F35" i="39"/>
  <c r="G35" i="39"/>
  <c r="G101" i="46"/>
  <c r="B101" i="46"/>
  <c r="C101" i="46"/>
  <c r="H101" i="46"/>
  <c r="F101" i="46"/>
  <c r="D101" i="46"/>
  <c r="F36" i="51"/>
  <c r="D36" i="51"/>
  <c r="J36" i="51"/>
  <c r="G36" i="51"/>
  <c r="I36" i="51"/>
  <c r="C36" i="51"/>
  <c r="H36" i="51"/>
  <c r="E36" i="51"/>
  <c r="I156" i="39"/>
  <c r="B156" i="39"/>
  <c r="F156" i="39"/>
  <c r="O156" i="39"/>
  <c r="C156" i="39"/>
  <c r="L156" i="39"/>
  <c r="P156" i="39"/>
  <c r="D156" i="39"/>
  <c r="N156" i="39"/>
  <c r="J156" i="39"/>
  <c r="R156" i="39"/>
  <c r="K156" i="39"/>
  <c r="G156" i="39"/>
  <c r="H156" i="39"/>
  <c r="Q156" i="39"/>
  <c r="M156" i="39"/>
  <c r="F182" i="39"/>
  <c r="K182" i="39"/>
  <c r="O182" i="39"/>
  <c r="R182" i="39"/>
  <c r="N182" i="39"/>
  <c r="C182" i="39"/>
  <c r="G182" i="39"/>
  <c r="J182" i="39"/>
  <c r="L182" i="39"/>
  <c r="B182" i="39"/>
  <c r="D182" i="39"/>
  <c r="I182" i="39"/>
  <c r="M182" i="39"/>
  <c r="Q182" i="39"/>
  <c r="H182" i="39"/>
  <c r="P182" i="39"/>
  <c r="M136" i="38"/>
  <c r="G136" i="38"/>
  <c r="F136" i="38"/>
  <c r="J136" i="38"/>
  <c r="L136" i="38"/>
  <c r="R136" i="38"/>
  <c r="B136" i="38"/>
  <c r="H136" i="38"/>
  <c r="P136" i="38"/>
  <c r="K136" i="38"/>
  <c r="D136" i="38"/>
  <c r="Q136" i="38"/>
  <c r="I136" i="38"/>
  <c r="O136" i="38"/>
  <c r="N136" i="38"/>
  <c r="C136" i="38"/>
  <c r="B43" i="52"/>
  <c r="H43" i="52" s="1"/>
  <c r="D43" i="52"/>
  <c r="K98" i="40"/>
  <c r="H98" i="40"/>
  <c r="R98" i="40"/>
  <c r="O98" i="40"/>
  <c r="B98" i="40"/>
  <c r="N98" i="40"/>
  <c r="D98" i="40"/>
  <c r="F98" i="40"/>
  <c r="Q98" i="40"/>
  <c r="C98" i="40"/>
  <c r="L98" i="40"/>
  <c r="P98" i="40"/>
  <c r="M98" i="40"/>
  <c r="G98" i="40"/>
  <c r="I98" i="40"/>
  <c r="J98" i="40"/>
  <c r="F186" i="40"/>
  <c r="G186" i="40"/>
  <c r="N186" i="40"/>
  <c r="D186" i="40"/>
  <c r="I186" i="40"/>
  <c r="O186" i="40"/>
  <c r="P186" i="40"/>
  <c r="Q186" i="40"/>
  <c r="K186" i="40"/>
  <c r="L186" i="40"/>
  <c r="B186" i="40"/>
  <c r="C186" i="40"/>
  <c r="H186" i="40"/>
  <c r="J186" i="40"/>
  <c r="R186" i="40"/>
  <c r="M186" i="40"/>
  <c r="C174" i="51"/>
  <c r="E174" i="51"/>
  <c r="D174" i="51"/>
  <c r="G174" i="51"/>
  <c r="I174" i="51"/>
  <c r="J174" i="51"/>
  <c r="H174" i="51"/>
  <c r="F174" i="51"/>
  <c r="B113" i="40"/>
  <c r="I113" i="40"/>
  <c r="N113" i="40"/>
  <c r="K113" i="40"/>
  <c r="R113" i="40"/>
  <c r="F113" i="40"/>
  <c r="M113" i="40"/>
  <c r="Q113" i="40"/>
  <c r="D113" i="40"/>
  <c r="H113" i="40"/>
  <c r="C113" i="40"/>
  <c r="O113" i="40"/>
  <c r="P113" i="40"/>
  <c r="G113" i="40"/>
  <c r="L113" i="40"/>
  <c r="J113" i="40"/>
  <c r="I129" i="51"/>
  <c r="D129" i="51"/>
  <c r="J129" i="51"/>
  <c r="C129" i="51"/>
  <c r="F129" i="51"/>
  <c r="H129" i="51"/>
  <c r="E129" i="51"/>
  <c r="G129" i="51"/>
  <c r="K188" i="39"/>
  <c r="D188" i="39"/>
  <c r="G188" i="39"/>
  <c r="O188" i="39"/>
  <c r="F188" i="39"/>
  <c r="B188" i="39"/>
  <c r="M188" i="39"/>
  <c r="I188" i="39"/>
  <c r="L188" i="39"/>
  <c r="J188" i="39"/>
  <c r="P188" i="39"/>
  <c r="C188" i="39"/>
  <c r="H188" i="39"/>
  <c r="Q188" i="39"/>
  <c r="R188" i="39"/>
  <c r="N188" i="39"/>
  <c r="M50" i="38"/>
  <c r="H50" i="38"/>
  <c r="F50" i="38"/>
  <c r="B50" i="38"/>
  <c r="G50" i="38"/>
  <c r="O50" i="38"/>
  <c r="I50" i="38"/>
  <c r="K50" i="38"/>
  <c r="J50" i="38"/>
  <c r="D50" i="38"/>
  <c r="L50" i="38"/>
  <c r="Q50" i="38"/>
  <c r="R50" i="38"/>
  <c r="P50" i="38"/>
  <c r="N50" i="38"/>
  <c r="C50" i="38"/>
  <c r="H166" i="51"/>
  <c r="E166" i="51"/>
  <c r="D166" i="51"/>
  <c r="C166" i="51"/>
  <c r="F166" i="51"/>
  <c r="J166" i="51"/>
  <c r="G166" i="51"/>
  <c r="I166" i="51"/>
  <c r="N114" i="40"/>
  <c r="B114" i="40"/>
  <c r="I114" i="40"/>
  <c r="O114" i="40"/>
  <c r="L114" i="40"/>
  <c r="H114" i="40"/>
  <c r="M114" i="40"/>
  <c r="K114" i="40"/>
  <c r="J114" i="40"/>
  <c r="G114" i="40"/>
  <c r="C114" i="40"/>
  <c r="D114" i="40"/>
  <c r="P114" i="40"/>
  <c r="R114" i="40"/>
  <c r="F114" i="40"/>
  <c r="Q114" i="40"/>
  <c r="L65" i="38"/>
  <c r="G65" i="38"/>
  <c r="Q65" i="38"/>
  <c r="D65" i="38"/>
  <c r="C65" i="38"/>
  <c r="K65" i="38"/>
  <c r="I65" i="38"/>
  <c r="H65" i="38"/>
  <c r="R65" i="38"/>
  <c r="P65" i="38"/>
  <c r="J65" i="38"/>
  <c r="N65" i="38"/>
  <c r="M65" i="38"/>
  <c r="F65" i="38"/>
  <c r="O65" i="38"/>
  <c r="B65" i="38"/>
  <c r="C163" i="46"/>
  <c r="B163" i="46"/>
  <c r="H163" i="46"/>
  <c r="D163" i="46"/>
  <c r="G163" i="46"/>
  <c r="F163" i="46"/>
  <c r="D76" i="46"/>
  <c r="B76" i="46"/>
  <c r="F76" i="46"/>
  <c r="G76" i="46"/>
  <c r="C76" i="46"/>
  <c r="H76" i="46"/>
  <c r="F86" i="40"/>
  <c r="M86" i="40"/>
  <c r="K86" i="40"/>
  <c r="H86" i="40"/>
  <c r="D86" i="40"/>
  <c r="J86" i="40"/>
  <c r="Q86" i="40"/>
  <c r="O86" i="40"/>
  <c r="C86" i="40"/>
  <c r="P86" i="40"/>
  <c r="R86" i="40"/>
  <c r="L86" i="40"/>
  <c r="I86" i="40"/>
  <c r="N86" i="40"/>
  <c r="B86" i="40"/>
  <c r="G86" i="40"/>
  <c r="G142" i="39"/>
  <c r="D142" i="39"/>
  <c r="Q142" i="39"/>
  <c r="B142" i="39"/>
  <c r="K142" i="39"/>
  <c r="N142" i="39"/>
  <c r="H142" i="39"/>
  <c r="R142" i="39"/>
  <c r="O142" i="39"/>
  <c r="F142" i="39"/>
  <c r="P142" i="39"/>
  <c r="M142" i="39"/>
  <c r="J142" i="39"/>
  <c r="L142" i="39"/>
  <c r="I142" i="39"/>
  <c r="C142" i="39"/>
  <c r="M101" i="40"/>
  <c r="H101" i="40"/>
  <c r="L101" i="40"/>
  <c r="Q101" i="40"/>
  <c r="C101" i="40"/>
  <c r="D101" i="40"/>
  <c r="J101" i="40"/>
  <c r="K101" i="40"/>
  <c r="O101" i="40"/>
  <c r="B101" i="40"/>
  <c r="F101" i="40"/>
  <c r="P101" i="40"/>
  <c r="I101" i="40"/>
  <c r="R101" i="40"/>
  <c r="N101" i="40"/>
  <c r="G101" i="40"/>
  <c r="G112" i="39"/>
  <c r="R112" i="39"/>
  <c r="I112" i="39"/>
  <c r="B112" i="39"/>
  <c r="C112" i="39"/>
  <c r="Q112" i="39"/>
  <c r="F112" i="39"/>
  <c r="M112" i="39"/>
  <c r="O112" i="39"/>
  <c r="D112" i="39"/>
  <c r="J112" i="39"/>
  <c r="K112" i="39"/>
  <c r="N112" i="39"/>
  <c r="H112" i="39"/>
  <c r="L112" i="39"/>
  <c r="P112" i="39"/>
  <c r="I142" i="45"/>
  <c r="Q142" i="45"/>
  <c r="M142" i="45"/>
  <c r="P142" i="45"/>
  <c r="D142" i="45"/>
  <c r="F142" i="45"/>
  <c r="C142" i="45"/>
  <c r="K142" i="45"/>
  <c r="O142" i="45"/>
  <c r="L142" i="45"/>
  <c r="G142" i="45"/>
  <c r="N142" i="45"/>
  <c r="H142" i="45"/>
  <c r="J142" i="45"/>
  <c r="B142" i="45"/>
  <c r="R142" i="45"/>
  <c r="F97" i="46"/>
  <c r="B97" i="46"/>
  <c r="H97" i="46"/>
  <c r="D97" i="46"/>
  <c r="G97" i="46"/>
  <c r="C97" i="46"/>
  <c r="E113" i="51"/>
  <c r="H113" i="51"/>
  <c r="I113" i="51"/>
  <c r="J113" i="51"/>
  <c r="D113" i="51"/>
  <c r="C113" i="51"/>
  <c r="G113" i="51"/>
  <c r="F113" i="51"/>
  <c r="B121" i="40"/>
  <c r="M121" i="40"/>
  <c r="K121" i="40"/>
  <c r="H121" i="40"/>
  <c r="Q121" i="40"/>
  <c r="G121" i="40"/>
  <c r="J121" i="40"/>
  <c r="P121" i="40"/>
  <c r="R121" i="40"/>
  <c r="D121" i="40"/>
  <c r="F121" i="40"/>
  <c r="C121" i="40"/>
  <c r="L121" i="40"/>
  <c r="O121" i="40"/>
  <c r="I121" i="40"/>
  <c r="N121" i="40"/>
  <c r="B111" i="52"/>
  <c r="E111" i="52" s="1"/>
  <c r="D111" i="52"/>
  <c r="L95" i="38"/>
  <c r="G95" i="38"/>
  <c r="D95" i="38"/>
  <c r="Q95" i="38"/>
  <c r="J95" i="38"/>
  <c r="O95" i="38"/>
  <c r="P95" i="38"/>
  <c r="C95" i="38"/>
  <c r="R95" i="38"/>
  <c r="F95" i="38"/>
  <c r="H95" i="38"/>
  <c r="K95" i="38"/>
  <c r="N95" i="38"/>
  <c r="M95" i="38"/>
  <c r="I95" i="38"/>
  <c r="B95" i="38"/>
  <c r="C175" i="38"/>
  <c r="B175" i="38"/>
  <c r="R175" i="38"/>
  <c r="K175" i="38"/>
  <c r="M175" i="38"/>
  <c r="D175" i="38"/>
  <c r="O175" i="38"/>
  <c r="L175" i="38"/>
  <c r="I175" i="38"/>
  <c r="J175" i="38"/>
  <c r="N175" i="38"/>
  <c r="F175" i="38"/>
  <c r="Q175" i="38"/>
  <c r="G175" i="38"/>
  <c r="H175" i="38"/>
  <c r="P175" i="38"/>
  <c r="I98" i="51"/>
  <c r="E98" i="51"/>
  <c r="C98" i="51"/>
  <c r="G98" i="51"/>
  <c r="H98" i="51"/>
  <c r="F98" i="51"/>
  <c r="J98" i="51"/>
  <c r="D98" i="51"/>
  <c r="B97" i="39"/>
  <c r="P97" i="39"/>
  <c r="Q97" i="39"/>
  <c r="L97" i="39"/>
  <c r="J97" i="39"/>
  <c r="O97" i="39"/>
  <c r="F97" i="39"/>
  <c r="K97" i="39"/>
  <c r="M97" i="39"/>
  <c r="N97" i="39"/>
  <c r="H97" i="39"/>
  <c r="G97" i="39"/>
  <c r="D97" i="39"/>
  <c r="C97" i="39"/>
  <c r="I97" i="39"/>
  <c r="R97" i="39"/>
  <c r="C22" i="40"/>
  <c r="N22" i="40"/>
  <c r="O22" i="40"/>
  <c r="J22" i="40"/>
  <c r="P22" i="40"/>
  <c r="F22" i="40"/>
  <c r="I22" i="40"/>
  <c r="M22" i="40"/>
  <c r="D22" i="40"/>
  <c r="R22" i="40"/>
  <c r="G22" i="40"/>
  <c r="K22" i="40"/>
  <c r="B22" i="40"/>
  <c r="H22" i="40"/>
  <c r="Q22" i="40"/>
  <c r="L22" i="40"/>
  <c r="I157" i="38"/>
  <c r="M157" i="38"/>
  <c r="F157" i="38"/>
  <c r="L157" i="38"/>
  <c r="N157" i="38"/>
  <c r="D157" i="38"/>
  <c r="R157" i="38"/>
  <c r="K157" i="38"/>
  <c r="G157" i="38"/>
  <c r="Q157" i="38"/>
  <c r="O157" i="38"/>
  <c r="B157" i="38"/>
  <c r="H157" i="38"/>
  <c r="P157" i="38"/>
  <c r="J157" i="38"/>
  <c r="C157" i="38"/>
  <c r="K30" i="40"/>
  <c r="I30" i="40"/>
  <c r="C30" i="40"/>
  <c r="O30" i="40"/>
  <c r="N30" i="40"/>
  <c r="P30" i="40"/>
  <c r="J30" i="40"/>
  <c r="R30" i="40"/>
  <c r="L30" i="40"/>
  <c r="G30" i="40"/>
  <c r="B30" i="40"/>
  <c r="H30" i="40"/>
  <c r="D30" i="40"/>
  <c r="Q30" i="40"/>
  <c r="F30" i="40"/>
  <c r="M30" i="40"/>
  <c r="B76" i="40"/>
  <c r="I76" i="40"/>
  <c r="L76" i="40"/>
  <c r="N76" i="40"/>
  <c r="Q76" i="40"/>
  <c r="M76" i="40"/>
  <c r="P76" i="40"/>
  <c r="O76" i="40"/>
  <c r="R76" i="40"/>
  <c r="C76" i="40"/>
  <c r="J76" i="40"/>
  <c r="D76" i="40"/>
  <c r="G76" i="40"/>
  <c r="H76" i="40"/>
  <c r="K76" i="40"/>
  <c r="F76" i="40"/>
  <c r="P86" i="38"/>
  <c r="J86" i="38"/>
  <c r="C86" i="38"/>
  <c r="D86" i="38"/>
  <c r="M86" i="38"/>
  <c r="Q86" i="38"/>
  <c r="N86" i="38"/>
  <c r="L86" i="38"/>
  <c r="I86" i="38"/>
  <c r="F86" i="38"/>
  <c r="G86" i="38"/>
  <c r="B86" i="38"/>
  <c r="K86" i="38"/>
  <c r="H86" i="38"/>
  <c r="R86" i="38"/>
  <c r="O86" i="38"/>
  <c r="F81" i="46"/>
  <c r="G81" i="46"/>
  <c r="C81" i="46"/>
  <c r="B81" i="46"/>
  <c r="H81" i="46"/>
  <c r="D81" i="46"/>
  <c r="B33" i="52"/>
  <c r="D33" i="52"/>
  <c r="D148" i="40"/>
  <c r="O148" i="40"/>
  <c r="N148" i="40"/>
  <c r="L148" i="40"/>
  <c r="I148" i="40"/>
  <c r="Q148" i="40"/>
  <c r="C148" i="40"/>
  <c r="P148" i="40"/>
  <c r="J148" i="40"/>
  <c r="R148" i="40"/>
  <c r="M148" i="40"/>
  <c r="F148" i="40"/>
  <c r="B148" i="40"/>
  <c r="H148" i="40"/>
  <c r="K148" i="40"/>
  <c r="G148" i="40"/>
  <c r="H106" i="46"/>
  <c r="D106" i="46"/>
  <c r="F106" i="46"/>
  <c r="B106" i="46"/>
  <c r="G106" i="46"/>
  <c r="C106" i="46"/>
  <c r="H88" i="46"/>
  <c r="B88" i="46"/>
  <c r="G88" i="46"/>
  <c r="F88" i="46"/>
  <c r="D88" i="46"/>
  <c r="C88" i="46"/>
  <c r="N14" i="40"/>
  <c r="G14" i="40"/>
  <c r="P14" i="40"/>
  <c r="O14" i="40"/>
  <c r="D14" i="40"/>
  <c r="K14" i="40"/>
  <c r="B14" i="40"/>
  <c r="F14" i="40"/>
  <c r="J14" i="40"/>
  <c r="Q14" i="40"/>
  <c r="C14" i="40"/>
  <c r="I14" i="40"/>
  <c r="L14" i="40"/>
  <c r="R14" i="40"/>
  <c r="M14" i="40"/>
  <c r="H14" i="40"/>
  <c r="E147" i="51"/>
  <c r="G147" i="51"/>
  <c r="I147" i="51"/>
  <c r="D147" i="51"/>
  <c r="C147" i="51"/>
  <c r="J147" i="51"/>
  <c r="H147" i="51"/>
  <c r="F147" i="51"/>
  <c r="B31" i="52"/>
  <c r="H31" i="52" s="1"/>
  <c r="D31" i="52"/>
  <c r="G44" i="51"/>
  <c r="C44" i="51"/>
  <c r="D44" i="51"/>
  <c r="F44" i="51"/>
  <c r="J44" i="51"/>
  <c r="I44" i="51"/>
  <c r="E44" i="51"/>
  <c r="H44" i="51"/>
  <c r="R183" i="38"/>
  <c r="C183" i="38"/>
  <c r="H183" i="38"/>
  <c r="Q183" i="38"/>
  <c r="K183" i="38"/>
  <c r="P183" i="38"/>
  <c r="B183" i="38"/>
  <c r="G183" i="38"/>
  <c r="N183" i="38"/>
  <c r="M183" i="38"/>
  <c r="I183" i="38"/>
  <c r="D183" i="38"/>
  <c r="O183" i="38"/>
  <c r="J183" i="38"/>
  <c r="F183" i="38"/>
  <c r="L183" i="38"/>
  <c r="I36" i="45"/>
  <c r="L36" i="45"/>
  <c r="H36" i="45"/>
  <c r="D36" i="45"/>
  <c r="J36" i="45"/>
  <c r="C36" i="45"/>
  <c r="F36" i="45"/>
  <c r="R36" i="45"/>
  <c r="B36" i="45"/>
  <c r="N36" i="45"/>
  <c r="P36" i="45"/>
  <c r="M36" i="45"/>
  <c r="Q36" i="45"/>
  <c r="K36" i="45"/>
  <c r="O36" i="45"/>
  <c r="G36" i="45"/>
  <c r="O143" i="39"/>
  <c r="H143" i="39"/>
  <c r="Q143" i="39"/>
  <c r="J143" i="39"/>
  <c r="M143" i="39"/>
  <c r="P143" i="39"/>
  <c r="D143" i="39"/>
  <c r="G143" i="39"/>
  <c r="C143" i="39"/>
  <c r="I143" i="39"/>
  <c r="K143" i="39"/>
  <c r="L143" i="39"/>
  <c r="R143" i="39"/>
  <c r="F143" i="39"/>
  <c r="B143" i="39"/>
  <c r="N143" i="39"/>
  <c r="D190" i="39"/>
  <c r="I190" i="39"/>
  <c r="B190" i="39"/>
  <c r="N190" i="39"/>
  <c r="C190" i="39"/>
  <c r="J190" i="39"/>
  <c r="Q190" i="39"/>
  <c r="M190" i="39"/>
  <c r="G190" i="39"/>
  <c r="P190" i="39"/>
  <c r="K190" i="39"/>
  <c r="H190" i="39"/>
  <c r="L190" i="39"/>
  <c r="O190" i="39"/>
  <c r="F190" i="39"/>
  <c r="R190" i="39"/>
  <c r="B112" i="46"/>
  <c r="H112" i="46"/>
  <c r="G112" i="46"/>
  <c r="D112" i="46"/>
  <c r="C112" i="46"/>
  <c r="F112" i="46"/>
  <c r="I162" i="45"/>
  <c r="R162" i="45"/>
  <c r="M162" i="45"/>
  <c r="D162" i="45"/>
  <c r="J162" i="45"/>
  <c r="G162" i="45"/>
  <c r="O162" i="45"/>
  <c r="P162" i="45"/>
  <c r="C162" i="45"/>
  <c r="K162" i="45"/>
  <c r="N162" i="45"/>
  <c r="L162" i="45"/>
  <c r="F162" i="45"/>
  <c r="Q162" i="45"/>
  <c r="B162" i="45"/>
  <c r="H162" i="45"/>
  <c r="C83" i="46"/>
  <c r="B83" i="46"/>
  <c r="H83" i="46"/>
  <c r="G83" i="46"/>
  <c r="D83" i="46"/>
  <c r="F83" i="46"/>
  <c r="H32" i="40"/>
  <c r="J32" i="40"/>
  <c r="P32" i="40"/>
  <c r="G32" i="40"/>
  <c r="M32" i="40"/>
  <c r="C32" i="40"/>
  <c r="N32" i="40"/>
  <c r="Q32" i="40"/>
  <c r="D32" i="40"/>
  <c r="F32" i="40"/>
  <c r="R32" i="40"/>
  <c r="I32" i="40"/>
  <c r="O32" i="40"/>
  <c r="K32" i="40"/>
  <c r="L32" i="40"/>
  <c r="B32" i="40"/>
  <c r="G67" i="39"/>
  <c r="F67" i="39"/>
  <c r="H67" i="39"/>
  <c r="I67" i="39"/>
  <c r="R67" i="39"/>
  <c r="B67" i="39"/>
  <c r="L67" i="39"/>
  <c r="N67" i="39"/>
  <c r="C67" i="39"/>
  <c r="D67" i="39"/>
  <c r="M67" i="39"/>
  <c r="J67" i="39"/>
  <c r="K67" i="39"/>
  <c r="O67" i="39"/>
  <c r="P67" i="39"/>
  <c r="Q67" i="39"/>
  <c r="I79" i="45"/>
  <c r="P79" i="45"/>
  <c r="D79" i="45"/>
  <c r="H79" i="45"/>
  <c r="L79" i="45"/>
  <c r="O79" i="45"/>
  <c r="Q79" i="45"/>
  <c r="M79" i="45"/>
  <c r="F79" i="45"/>
  <c r="N79" i="45"/>
  <c r="G79" i="45"/>
  <c r="K79" i="45"/>
  <c r="R79" i="45"/>
  <c r="J79" i="45"/>
  <c r="B79" i="45"/>
  <c r="C79" i="45"/>
  <c r="I32" i="45"/>
  <c r="H32" i="45"/>
  <c r="J32" i="45"/>
  <c r="M32" i="45"/>
  <c r="B32" i="45"/>
  <c r="K32" i="45"/>
  <c r="L32" i="45"/>
  <c r="G32" i="45"/>
  <c r="F32" i="45"/>
  <c r="Q32" i="45"/>
  <c r="N32" i="45"/>
  <c r="R32" i="45"/>
  <c r="C32" i="45"/>
  <c r="O32" i="45"/>
  <c r="P32" i="45"/>
  <c r="D32" i="45"/>
  <c r="I38" i="45"/>
  <c r="J38" i="45"/>
  <c r="P38" i="45"/>
  <c r="B38" i="45"/>
  <c r="O38" i="45"/>
  <c r="M38" i="45"/>
  <c r="K38" i="45"/>
  <c r="C38" i="45"/>
  <c r="G38" i="45"/>
  <c r="Q38" i="45"/>
  <c r="R38" i="45"/>
  <c r="F38" i="45"/>
  <c r="D38" i="45"/>
  <c r="H38" i="45"/>
  <c r="N38" i="45"/>
  <c r="L38" i="45"/>
  <c r="C83" i="39"/>
  <c r="P83" i="39"/>
  <c r="R83" i="39"/>
  <c r="F83" i="39"/>
  <c r="H83" i="39"/>
  <c r="O83" i="39"/>
  <c r="Q83" i="39"/>
  <c r="D83" i="39"/>
  <c r="I83" i="39"/>
  <c r="L83" i="39"/>
  <c r="K83" i="39"/>
  <c r="M83" i="39"/>
  <c r="B83" i="39"/>
  <c r="G83" i="39"/>
  <c r="N83" i="39"/>
  <c r="J83" i="39"/>
  <c r="C25" i="46"/>
  <c r="G25" i="46"/>
  <c r="D25" i="46"/>
  <c r="B25" i="46"/>
  <c r="H25" i="46"/>
  <c r="F25" i="46"/>
  <c r="J148" i="39"/>
  <c r="G148" i="39"/>
  <c r="K148" i="39"/>
  <c r="Q148" i="39"/>
  <c r="L148" i="39"/>
  <c r="R148" i="39"/>
  <c r="H148" i="39"/>
  <c r="M148" i="39"/>
  <c r="I148" i="39"/>
  <c r="N148" i="39"/>
  <c r="O148" i="39"/>
  <c r="P148" i="39"/>
  <c r="B148" i="39"/>
  <c r="D148" i="39"/>
  <c r="C148" i="39"/>
  <c r="F148" i="39"/>
  <c r="G106" i="38"/>
  <c r="I106" i="38"/>
  <c r="D106" i="38"/>
  <c r="R106" i="38"/>
  <c r="P106" i="38"/>
  <c r="M106" i="38"/>
  <c r="L106" i="38"/>
  <c r="K106" i="38"/>
  <c r="N106" i="38"/>
  <c r="J106" i="38"/>
  <c r="O106" i="38"/>
  <c r="Q106" i="38"/>
  <c r="H106" i="38"/>
  <c r="F106" i="38"/>
  <c r="C106" i="38"/>
  <c r="B106" i="38"/>
  <c r="K48" i="39"/>
  <c r="R48" i="39"/>
  <c r="I48" i="39"/>
  <c r="C48" i="39"/>
  <c r="G48" i="39"/>
  <c r="J48" i="39"/>
  <c r="F48" i="39"/>
  <c r="P48" i="39"/>
  <c r="D48" i="39"/>
  <c r="B48" i="39"/>
  <c r="H48" i="39"/>
  <c r="N48" i="39"/>
  <c r="Q48" i="39"/>
  <c r="L48" i="39"/>
  <c r="O48" i="39"/>
  <c r="M48" i="39"/>
  <c r="G45" i="51"/>
  <c r="F45" i="51"/>
  <c r="C45" i="51"/>
  <c r="E45" i="51"/>
  <c r="D45" i="51"/>
  <c r="J45" i="51"/>
  <c r="H45" i="51"/>
  <c r="I45" i="51"/>
  <c r="O191" i="39"/>
  <c r="M191" i="39"/>
  <c r="C191" i="39"/>
  <c r="D191" i="39"/>
  <c r="J191" i="39"/>
  <c r="I191" i="39"/>
  <c r="H191" i="39"/>
  <c r="N191" i="39"/>
  <c r="Q191" i="39"/>
  <c r="L191" i="39"/>
  <c r="P191" i="39"/>
  <c r="G191" i="39"/>
  <c r="K191" i="39"/>
  <c r="F191" i="39"/>
  <c r="R191" i="39"/>
  <c r="B191" i="39"/>
  <c r="I138" i="45"/>
  <c r="J138" i="45"/>
  <c r="C138" i="45"/>
  <c r="D138" i="45"/>
  <c r="P138" i="45"/>
  <c r="N138" i="45"/>
  <c r="O138" i="45"/>
  <c r="L138" i="45"/>
  <c r="M138" i="45"/>
  <c r="H138" i="45"/>
  <c r="Q138" i="45"/>
  <c r="G138" i="45"/>
  <c r="K138" i="45"/>
  <c r="R138" i="45"/>
  <c r="F138" i="45"/>
  <c r="B138" i="45"/>
  <c r="I55" i="45"/>
  <c r="K55" i="45"/>
  <c r="G55" i="45"/>
  <c r="Q55" i="45"/>
  <c r="P55" i="45"/>
  <c r="M55" i="45"/>
  <c r="F55" i="45"/>
  <c r="L55" i="45"/>
  <c r="J55" i="45"/>
  <c r="O55" i="45"/>
  <c r="C55" i="45"/>
  <c r="N55" i="45"/>
  <c r="H55" i="45"/>
  <c r="D55" i="45"/>
  <c r="R55" i="45"/>
  <c r="B55" i="45"/>
  <c r="B22" i="46"/>
  <c r="G22" i="46"/>
  <c r="D22" i="46"/>
  <c r="F22" i="46"/>
  <c r="C22" i="46"/>
  <c r="H22" i="46"/>
  <c r="B127" i="39"/>
  <c r="H127" i="39"/>
  <c r="J127" i="39"/>
  <c r="F127" i="39"/>
  <c r="P127" i="39"/>
  <c r="L127" i="39"/>
  <c r="D127" i="39"/>
  <c r="C127" i="39"/>
  <c r="N127" i="39"/>
  <c r="I127" i="39"/>
  <c r="K127" i="39"/>
  <c r="G127" i="39"/>
  <c r="M127" i="39"/>
  <c r="R127" i="39"/>
  <c r="O127" i="39"/>
  <c r="Q127" i="39"/>
  <c r="I29" i="45"/>
  <c r="F29" i="45"/>
  <c r="J29" i="45"/>
  <c r="G29" i="45"/>
  <c r="O29" i="45"/>
  <c r="N29" i="45"/>
  <c r="B29" i="45"/>
  <c r="Q29" i="45"/>
  <c r="R29" i="45"/>
  <c r="P29" i="45"/>
  <c r="K29" i="45"/>
  <c r="C29" i="45"/>
  <c r="L29" i="45"/>
  <c r="H29" i="45"/>
  <c r="M29" i="45"/>
  <c r="D29" i="45"/>
  <c r="N142" i="38"/>
  <c r="Q142" i="38"/>
  <c r="F142" i="38"/>
  <c r="I142" i="38"/>
  <c r="P142" i="38"/>
  <c r="H142" i="38"/>
  <c r="G142" i="38"/>
  <c r="C142" i="38"/>
  <c r="J142" i="38"/>
  <c r="R142" i="38"/>
  <c r="M142" i="38"/>
  <c r="O142" i="38"/>
  <c r="K142" i="38"/>
  <c r="B142" i="38"/>
  <c r="D142" i="38"/>
  <c r="L142" i="38"/>
  <c r="F140" i="39"/>
  <c r="G140" i="39"/>
  <c r="Q140" i="39"/>
  <c r="B140" i="39"/>
  <c r="K140" i="39"/>
  <c r="I140" i="39"/>
  <c r="N140" i="39"/>
  <c r="M140" i="39"/>
  <c r="R140" i="39"/>
  <c r="L140" i="39"/>
  <c r="J140" i="39"/>
  <c r="H140" i="39"/>
  <c r="P140" i="39"/>
  <c r="D140" i="39"/>
  <c r="O140" i="39"/>
  <c r="C140" i="39"/>
  <c r="I82" i="45"/>
  <c r="O82" i="45"/>
  <c r="G82" i="45"/>
  <c r="N82" i="45"/>
  <c r="M82" i="45"/>
  <c r="R82" i="45"/>
  <c r="K82" i="45"/>
  <c r="J82" i="45"/>
  <c r="B82" i="45"/>
  <c r="L82" i="45"/>
  <c r="H82" i="45"/>
  <c r="P82" i="45"/>
  <c r="D82" i="45"/>
  <c r="C82" i="45"/>
  <c r="Q82" i="45"/>
  <c r="F82" i="45"/>
  <c r="I18" i="45"/>
  <c r="K18" i="45"/>
  <c r="M18" i="45"/>
  <c r="N18" i="45"/>
  <c r="B18" i="45"/>
  <c r="C18" i="45"/>
  <c r="J18" i="45"/>
  <c r="L18" i="45"/>
  <c r="H18" i="45"/>
  <c r="G18" i="45"/>
  <c r="D18" i="45"/>
  <c r="O18" i="45"/>
  <c r="F18" i="45"/>
  <c r="Q18" i="45"/>
  <c r="P18" i="45"/>
  <c r="R18" i="45"/>
  <c r="Q72" i="38"/>
  <c r="I72" i="38"/>
  <c r="H72" i="38"/>
  <c r="C72" i="38"/>
  <c r="L72" i="38"/>
  <c r="B72" i="38"/>
  <c r="O72" i="38"/>
  <c r="G72" i="38"/>
  <c r="R72" i="38"/>
  <c r="P72" i="38"/>
  <c r="M72" i="38"/>
  <c r="N72" i="38"/>
  <c r="F72" i="38"/>
  <c r="K72" i="38"/>
  <c r="J72" i="38"/>
  <c r="D72" i="38"/>
  <c r="I25" i="45"/>
  <c r="N25" i="45"/>
  <c r="K25" i="45"/>
  <c r="G25" i="45"/>
  <c r="L25" i="45"/>
  <c r="D25" i="45"/>
  <c r="O25" i="45"/>
  <c r="Q25" i="45"/>
  <c r="M25" i="45"/>
  <c r="F25" i="45"/>
  <c r="C25" i="45"/>
  <c r="J25" i="45"/>
  <c r="P25" i="45"/>
  <c r="R25" i="45"/>
  <c r="H25" i="45"/>
  <c r="B25" i="45"/>
  <c r="N122" i="38"/>
  <c r="L122" i="38"/>
  <c r="R122" i="38"/>
  <c r="J122" i="38"/>
  <c r="C122" i="38"/>
  <c r="Q122" i="38"/>
  <c r="I122" i="38"/>
  <c r="K122" i="38"/>
  <c r="H122" i="38"/>
  <c r="O122" i="38"/>
  <c r="G122" i="38"/>
  <c r="B122" i="38"/>
  <c r="M122" i="38"/>
  <c r="P122" i="38"/>
  <c r="F122" i="38"/>
  <c r="D122" i="38"/>
  <c r="D129" i="52"/>
  <c r="B129" i="52"/>
  <c r="I179" i="39"/>
  <c r="R179" i="39"/>
  <c r="H179" i="39"/>
  <c r="Q179" i="39"/>
  <c r="C179" i="39"/>
  <c r="F179" i="39"/>
  <c r="J179" i="39"/>
  <c r="P179" i="39"/>
  <c r="M179" i="39"/>
  <c r="O179" i="39"/>
  <c r="B179" i="39"/>
  <c r="G179" i="39"/>
  <c r="N179" i="39"/>
  <c r="D179" i="39"/>
  <c r="K179" i="39"/>
  <c r="L179" i="39"/>
  <c r="F173" i="40"/>
  <c r="P173" i="40"/>
  <c r="B173" i="40"/>
  <c r="G173" i="40"/>
  <c r="L173" i="40"/>
  <c r="O173" i="40"/>
  <c r="D173" i="40"/>
  <c r="C173" i="40"/>
  <c r="M173" i="40"/>
  <c r="H173" i="40"/>
  <c r="K173" i="40"/>
  <c r="J173" i="40"/>
  <c r="N173" i="40"/>
  <c r="I173" i="40"/>
  <c r="Q173" i="40"/>
  <c r="R173" i="40"/>
  <c r="I174" i="45"/>
  <c r="L174" i="45"/>
  <c r="D174" i="45"/>
  <c r="R174" i="45"/>
  <c r="M174" i="45"/>
  <c r="K174" i="45"/>
  <c r="N174" i="45"/>
  <c r="G174" i="45"/>
  <c r="C174" i="45"/>
  <c r="O174" i="45"/>
  <c r="P174" i="45"/>
  <c r="Q174" i="45"/>
  <c r="B174" i="45"/>
  <c r="J174" i="45"/>
  <c r="F174" i="45"/>
  <c r="H174" i="45"/>
  <c r="B28" i="52"/>
  <c r="H28" i="52" s="1"/>
  <c r="D28" i="52"/>
  <c r="D166" i="39"/>
  <c r="M166" i="39"/>
  <c r="H166" i="39"/>
  <c r="Q166" i="39"/>
  <c r="G166" i="39"/>
  <c r="R166" i="39"/>
  <c r="O166" i="39"/>
  <c r="L166" i="39"/>
  <c r="F166" i="39"/>
  <c r="B166" i="39"/>
  <c r="J166" i="39"/>
  <c r="P166" i="39"/>
  <c r="K166" i="39"/>
  <c r="N166" i="39"/>
  <c r="I166" i="39"/>
  <c r="C166" i="39"/>
  <c r="G129" i="38"/>
  <c r="C129" i="38"/>
  <c r="L129" i="38"/>
  <c r="B129" i="38"/>
  <c r="J129" i="38"/>
  <c r="R129" i="38"/>
  <c r="F129" i="38"/>
  <c r="M129" i="38"/>
  <c r="D129" i="38"/>
  <c r="K129" i="38"/>
  <c r="I129" i="38"/>
  <c r="N129" i="38"/>
  <c r="Q129" i="38"/>
  <c r="H129" i="38"/>
  <c r="O129" i="38"/>
  <c r="P129" i="38"/>
  <c r="G181" i="46"/>
  <c r="D181" i="46"/>
  <c r="B181" i="46"/>
  <c r="H181" i="46"/>
  <c r="F181" i="46"/>
  <c r="C181" i="46"/>
  <c r="B79" i="39"/>
  <c r="H79" i="39"/>
  <c r="C79" i="39"/>
  <c r="F79" i="39"/>
  <c r="N79" i="39"/>
  <c r="J79" i="39"/>
  <c r="G79" i="39"/>
  <c r="L79" i="39"/>
  <c r="M79" i="39"/>
  <c r="R79" i="39"/>
  <c r="I79" i="39"/>
  <c r="P79" i="39"/>
  <c r="O79" i="39"/>
  <c r="D79" i="39"/>
  <c r="K79" i="39"/>
  <c r="Q79" i="39"/>
  <c r="I17" i="45"/>
  <c r="K17" i="45"/>
  <c r="D17" i="45"/>
  <c r="L17" i="45"/>
  <c r="C17" i="45"/>
  <c r="B17" i="45"/>
  <c r="F17" i="45"/>
  <c r="J17" i="45"/>
  <c r="Q17" i="45"/>
  <c r="M17" i="45"/>
  <c r="P17" i="45"/>
  <c r="G17" i="45"/>
  <c r="O17" i="45"/>
  <c r="R17" i="45"/>
  <c r="N17" i="45"/>
  <c r="H17" i="45"/>
  <c r="N25" i="40"/>
  <c r="I25" i="40"/>
  <c r="D25" i="40"/>
  <c r="J25" i="40"/>
  <c r="R25" i="40"/>
  <c r="M25" i="40"/>
  <c r="O25" i="40"/>
  <c r="K25" i="40"/>
  <c r="G25" i="40"/>
  <c r="F25" i="40"/>
  <c r="Q25" i="40"/>
  <c r="L25" i="40"/>
  <c r="B25" i="40"/>
  <c r="C25" i="40"/>
  <c r="H25" i="40"/>
  <c r="P25" i="40"/>
  <c r="F91" i="40"/>
  <c r="O91" i="40"/>
  <c r="M91" i="40"/>
  <c r="I91" i="40"/>
  <c r="C91" i="40"/>
  <c r="P91" i="40"/>
  <c r="R91" i="40"/>
  <c r="G91" i="40"/>
  <c r="J91" i="40"/>
  <c r="Q91" i="40"/>
  <c r="N91" i="40"/>
  <c r="H91" i="40"/>
  <c r="D91" i="40"/>
  <c r="L91" i="40"/>
  <c r="K91" i="40"/>
  <c r="B91" i="40"/>
  <c r="G74" i="40"/>
  <c r="H74" i="40"/>
  <c r="O74" i="40"/>
  <c r="B74" i="40"/>
  <c r="L74" i="40"/>
  <c r="J74" i="40"/>
  <c r="P74" i="40"/>
  <c r="N74" i="40"/>
  <c r="Q74" i="40"/>
  <c r="I74" i="40"/>
  <c r="F74" i="40"/>
  <c r="D74" i="40"/>
  <c r="M74" i="40"/>
  <c r="R74" i="40"/>
  <c r="C74" i="40"/>
  <c r="K74" i="40"/>
  <c r="B70" i="40"/>
  <c r="J70" i="40"/>
  <c r="O70" i="40"/>
  <c r="N70" i="40"/>
  <c r="P70" i="40"/>
  <c r="M70" i="40"/>
  <c r="D70" i="40"/>
  <c r="Q70" i="40"/>
  <c r="I70" i="40"/>
  <c r="K70" i="40"/>
  <c r="H70" i="40"/>
  <c r="C70" i="40"/>
  <c r="F70" i="40"/>
  <c r="G70" i="40"/>
  <c r="R70" i="40"/>
  <c r="L70" i="40"/>
  <c r="P58" i="39"/>
  <c r="R58" i="39"/>
  <c r="G58" i="39"/>
  <c r="J58" i="39"/>
  <c r="I58" i="39"/>
  <c r="K58" i="39"/>
  <c r="C58" i="39"/>
  <c r="L58" i="39"/>
  <c r="N58" i="39"/>
  <c r="Q58" i="39"/>
  <c r="F58" i="39"/>
  <c r="O58" i="39"/>
  <c r="H58" i="39"/>
  <c r="M58" i="39"/>
  <c r="B58" i="39"/>
  <c r="D58" i="39"/>
  <c r="R154" i="39"/>
  <c r="M154" i="39"/>
  <c r="C154" i="39"/>
  <c r="H154" i="39"/>
  <c r="I154" i="39"/>
  <c r="L154" i="39"/>
  <c r="J154" i="39"/>
  <c r="D154" i="39"/>
  <c r="K154" i="39"/>
  <c r="N154" i="39"/>
  <c r="G154" i="39"/>
  <c r="B154" i="39"/>
  <c r="F154" i="39"/>
  <c r="P154" i="39"/>
  <c r="O154" i="39"/>
  <c r="Q154" i="39"/>
  <c r="O33" i="40"/>
  <c r="L33" i="40"/>
  <c r="M33" i="40"/>
  <c r="D33" i="40"/>
  <c r="P33" i="40"/>
  <c r="N33" i="40"/>
  <c r="H33" i="40"/>
  <c r="K33" i="40"/>
  <c r="Q33" i="40"/>
  <c r="B33" i="40"/>
  <c r="G33" i="40"/>
  <c r="F33" i="40"/>
  <c r="R33" i="40"/>
  <c r="I33" i="40"/>
  <c r="J33" i="40"/>
  <c r="C33" i="40"/>
  <c r="I167" i="45"/>
  <c r="Q167" i="45"/>
  <c r="G167" i="45"/>
  <c r="C167" i="45"/>
  <c r="K167" i="45"/>
  <c r="M167" i="45"/>
  <c r="D167" i="45"/>
  <c r="J167" i="45"/>
  <c r="F167" i="45"/>
  <c r="L167" i="45"/>
  <c r="R167" i="45"/>
  <c r="B167" i="45"/>
  <c r="O167" i="45"/>
  <c r="P167" i="45"/>
  <c r="H167" i="45"/>
  <c r="N167" i="45"/>
  <c r="C145" i="46"/>
  <c r="F145" i="46"/>
  <c r="G145" i="46"/>
  <c r="D145" i="46"/>
  <c r="B145" i="46"/>
  <c r="H145" i="46"/>
  <c r="I45" i="45"/>
  <c r="K45" i="45"/>
  <c r="B45" i="45"/>
  <c r="P45" i="45"/>
  <c r="M45" i="45"/>
  <c r="O45" i="45"/>
  <c r="H45" i="45"/>
  <c r="D45" i="45"/>
  <c r="J45" i="45"/>
  <c r="N45" i="45"/>
  <c r="G45" i="45"/>
  <c r="C45" i="45"/>
  <c r="F45" i="45"/>
  <c r="R45" i="45"/>
  <c r="Q45" i="45"/>
  <c r="L45" i="45"/>
  <c r="D49" i="52"/>
  <c r="B49" i="52"/>
  <c r="F49" i="52" s="1"/>
  <c r="D60" i="52"/>
  <c r="B60" i="52"/>
  <c r="I60" i="52" s="1"/>
  <c r="E48" i="51"/>
  <c r="H48" i="51"/>
  <c r="C48" i="51"/>
  <c r="D48" i="51"/>
  <c r="J48" i="51"/>
  <c r="F48" i="51"/>
  <c r="G48" i="51"/>
  <c r="I48" i="51"/>
  <c r="I119" i="39"/>
  <c r="C119" i="39"/>
  <c r="D119" i="39"/>
  <c r="R119" i="39"/>
  <c r="B119" i="39"/>
  <c r="M119" i="39"/>
  <c r="N119" i="39"/>
  <c r="P119" i="39"/>
  <c r="K119" i="39"/>
  <c r="O119" i="39"/>
  <c r="H119" i="39"/>
  <c r="Q119" i="39"/>
  <c r="J119" i="39"/>
  <c r="L119" i="39"/>
  <c r="G119" i="39"/>
  <c r="F119" i="39"/>
  <c r="B116" i="52"/>
  <c r="I116" i="52" s="1"/>
  <c r="D116" i="52"/>
  <c r="F67" i="40"/>
  <c r="O67" i="40"/>
  <c r="C67" i="40"/>
  <c r="P67" i="40"/>
  <c r="J67" i="40"/>
  <c r="K67" i="40"/>
  <c r="H67" i="40"/>
  <c r="L67" i="40"/>
  <c r="I67" i="40"/>
  <c r="D67" i="40"/>
  <c r="G67" i="40"/>
  <c r="R67" i="40"/>
  <c r="Q67" i="40"/>
  <c r="N67" i="40"/>
  <c r="B67" i="40"/>
  <c r="M67" i="40"/>
  <c r="G106" i="45"/>
  <c r="R106" i="45"/>
  <c r="C106" i="45"/>
  <c r="K106" i="45"/>
  <c r="I106" i="45"/>
  <c r="H106" i="45"/>
  <c r="Q106" i="45"/>
  <c r="P106" i="45"/>
  <c r="D106" i="45"/>
  <c r="F106" i="45"/>
  <c r="J106" i="45"/>
  <c r="N106" i="45"/>
  <c r="O106" i="45"/>
  <c r="B106" i="45"/>
  <c r="M106" i="45"/>
  <c r="L106" i="45"/>
  <c r="J62" i="38"/>
  <c r="D62" i="38"/>
  <c r="M62" i="38"/>
  <c r="G62" i="38"/>
  <c r="Q62" i="38"/>
  <c r="R62" i="38"/>
  <c r="I62" i="38"/>
  <c r="H62" i="38"/>
  <c r="P62" i="38"/>
  <c r="O62" i="38"/>
  <c r="C62" i="38"/>
  <c r="L62" i="38"/>
  <c r="K62" i="38"/>
  <c r="F62" i="38"/>
  <c r="N62" i="38"/>
  <c r="B62" i="38"/>
  <c r="F104" i="46"/>
  <c r="H104" i="46"/>
  <c r="G104" i="46"/>
  <c r="D104" i="46"/>
  <c r="C104" i="46"/>
  <c r="B104" i="46"/>
  <c r="G68" i="51"/>
  <c r="F68" i="51"/>
  <c r="C68" i="51"/>
  <c r="D68" i="51"/>
  <c r="E68" i="51"/>
  <c r="H68" i="51"/>
  <c r="I68" i="51"/>
  <c r="J68" i="51"/>
  <c r="C78" i="46"/>
  <c r="D78" i="46"/>
  <c r="F78" i="46"/>
  <c r="B78" i="46"/>
  <c r="H78" i="46"/>
  <c r="G78" i="46"/>
  <c r="D41" i="46"/>
  <c r="G41" i="46"/>
  <c r="F41" i="46"/>
  <c r="H41" i="46"/>
  <c r="B41" i="46"/>
  <c r="C41" i="46"/>
  <c r="I115" i="45"/>
  <c r="J115" i="45"/>
  <c r="N115" i="45"/>
  <c r="M115" i="45"/>
  <c r="Q115" i="45"/>
  <c r="G115" i="45"/>
  <c r="L115" i="45"/>
  <c r="K115" i="45"/>
  <c r="F115" i="45"/>
  <c r="H115" i="45"/>
  <c r="R115" i="45"/>
  <c r="B115" i="45"/>
  <c r="P115" i="45"/>
  <c r="C115" i="45"/>
  <c r="O115" i="45"/>
  <c r="D115" i="45"/>
  <c r="C160" i="46"/>
  <c r="H160" i="46"/>
  <c r="F160" i="46"/>
  <c r="B160" i="46"/>
  <c r="G160" i="46"/>
  <c r="D160" i="46"/>
  <c r="L90" i="38"/>
  <c r="G90" i="38"/>
  <c r="M90" i="38"/>
  <c r="R90" i="38"/>
  <c r="J90" i="38"/>
  <c r="D90" i="38"/>
  <c r="K90" i="38"/>
  <c r="P90" i="38"/>
  <c r="Q90" i="38"/>
  <c r="H90" i="38"/>
  <c r="N90" i="38"/>
  <c r="O90" i="38"/>
  <c r="C90" i="38"/>
  <c r="F90" i="38"/>
  <c r="B90" i="38"/>
  <c r="I90" i="38"/>
  <c r="I50" i="45"/>
  <c r="H50" i="45"/>
  <c r="M50" i="45"/>
  <c r="G50" i="45"/>
  <c r="L50" i="45"/>
  <c r="N50" i="45"/>
  <c r="O50" i="45"/>
  <c r="Q50" i="45"/>
  <c r="C50" i="45"/>
  <c r="K50" i="45"/>
  <c r="R50" i="45"/>
  <c r="B50" i="45"/>
  <c r="J50" i="45"/>
  <c r="D50" i="45"/>
  <c r="F50" i="45"/>
  <c r="P50" i="45"/>
  <c r="H43" i="46"/>
  <c r="B43" i="46"/>
  <c r="G43" i="46"/>
  <c r="C43" i="46"/>
  <c r="F43" i="46"/>
  <c r="D43" i="46"/>
  <c r="D144" i="40"/>
  <c r="Q144" i="40"/>
  <c r="M144" i="40"/>
  <c r="L144" i="40"/>
  <c r="J144" i="40"/>
  <c r="G144" i="40"/>
  <c r="I144" i="40"/>
  <c r="K144" i="40"/>
  <c r="R144" i="40"/>
  <c r="F144" i="40"/>
  <c r="B144" i="40"/>
  <c r="P144" i="40"/>
  <c r="C144" i="40"/>
  <c r="O144" i="40"/>
  <c r="H144" i="40"/>
  <c r="N144" i="40"/>
  <c r="D167" i="46"/>
  <c r="G167" i="46"/>
  <c r="C167" i="46"/>
  <c r="B167" i="46"/>
  <c r="F167" i="46"/>
  <c r="H167" i="46"/>
  <c r="D65" i="52"/>
  <c r="B65" i="52"/>
  <c r="H65" i="52" s="1"/>
  <c r="M59" i="39"/>
  <c r="Q59" i="39"/>
  <c r="D59" i="39"/>
  <c r="R59" i="39"/>
  <c r="I59" i="39"/>
  <c r="N59" i="39"/>
  <c r="L59" i="39"/>
  <c r="H59" i="39"/>
  <c r="F59" i="39"/>
  <c r="P59" i="39"/>
  <c r="C59" i="39"/>
  <c r="B59" i="39"/>
  <c r="K59" i="39"/>
  <c r="G59" i="39"/>
  <c r="O59" i="39"/>
  <c r="J59" i="39"/>
  <c r="D175" i="46"/>
  <c r="F175" i="46"/>
  <c r="C175" i="46"/>
  <c r="B175" i="46"/>
  <c r="G175" i="46"/>
  <c r="H175" i="46"/>
  <c r="H45" i="38"/>
  <c r="D45" i="38"/>
  <c r="M45" i="38"/>
  <c r="N45" i="38"/>
  <c r="J45" i="38"/>
  <c r="I45" i="38"/>
  <c r="P45" i="38"/>
  <c r="R45" i="38"/>
  <c r="F45" i="38"/>
  <c r="C45" i="38"/>
  <c r="K45" i="38"/>
  <c r="Q45" i="38"/>
  <c r="O45" i="38"/>
  <c r="B45" i="38"/>
  <c r="L45" i="38"/>
  <c r="G45" i="38"/>
  <c r="I64" i="45"/>
  <c r="P64" i="45"/>
  <c r="Q64" i="45"/>
  <c r="R64" i="45"/>
  <c r="K64" i="45"/>
  <c r="F64" i="45"/>
  <c r="G64" i="45"/>
  <c r="H64" i="45"/>
  <c r="J64" i="45"/>
  <c r="D64" i="45"/>
  <c r="C64" i="45"/>
  <c r="O64" i="45"/>
  <c r="N64" i="45"/>
  <c r="L64" i="45"/>
  <c r="M64" i="45"/>
  <c r="B64" i="45"/>
  <c r="R93" i="45"/>
  <c r="I93" i="45"/>
  <c r="K93" i="45"/>
  <c r="D93" i="45"/>
  <c r="G93" i="45"/>
  <c r="F93" i="45"/>
  <c r="J93" i="45"/>
  <c r="Q93" i="45"/>
  <c r="P93" i="45"/>
  <c r="H93" i="45"/>
  <c r="O93" i="45"/>
  <c r="L93" i="45"/>
  <c r="M93" i="45"/>
  <c r="C93" i="45"/>
  <c r="B93" i="45"/>
  <c r="N93" i="45"/>
  <c r="N175" i="40"/>
  <c r="Q175" i="40"/>
  <c r="D175" i="40"/>
  <c r="H175" i="40"/>
  <c r="L175" i="40"/>
  <c r="F175" i="40"/>
  <c r="B175" i="40"/>
  <c r="O175" i="40"/>
  <c r="M175" i="40"/>
  <c r="J175" i="40"/>
  <c r="I175" i="40"/>
  <c r="G175" i="40"/>
  <c r="C175" i="40"/>
  <c r="K175" i="40"/>
  <c r="P175" i="40"/>
  <c r="R175" i="40"/>
  <c r="Q19" i="38"/>
  <c r="B19" i="38"/>
  <c r="L19" i="38"/>
  <c r="M19" i="38"/>
  <c r="H19" i="38"/>
  <c r="G19" i="38"/>
  <c r="K19" i="38"/>
  <c r="N19" i="38"/>
  <c r="R19" i="38"/>
  <c r="C19" i="38"/>
  <c r="I19" i="38"/>
  <c r="J19" i="38"/>
  <c r="P19" i="38"/>
  <c r="F19" i="38"/>
  <c r="O19" i="38"/>
  <c r="D19" i="38"/>
  <c r="N71" i="38"/>
  <c r="J71" i="38"/>
  <c r="R71" i="38"/>
  <c r="P71" i="38"/>
  <c r="F71" i="38"/>
  <c r="B71" i="38"/>
  <c r="K71" i="38"/>
  <c r="G71" i="38"/>
  <c r="I71" i="38"/>
  <c r="C71" i="38"/>
  <c r="M71" i="38"/>
  <c r="H71" i="38"/>
  <c r="O71" i="38"/>
  <c r="L71" i="38"/>
  <c r="D71" i="38"/>
  <c r="Q71" i="38"/>
  <c r="C110" i="51"/>
  <c r="F110" i="51"/>
  <c r="I110" i="51"/>
  <c r="J110" i="51"/>
  <c r="E110" i="51"/>
  <c r="D110" i="51"/>
  <c r="G110" i="51"/>
  <c r="H110" i="51"/>
  <c r="F157" i="51"/>
  <c r="H157" i="51"/>
  <c r="C157" i="51"/>
  <c r="G157" i="51"/>
  <c r="E157" i="51"/>
  <c r="D157" i="51"/>
  <c r="J157" i="51"/>
  <c r="I157" i="51"/>
  <c r="I124" i="45"/>
  <c r="O124" i="45"/>
  <c r="F124" i="45"/>
  <c r="N124" i="45"/>
  <c r="D124" i="45"/>
  <c r="H124" i="45"/>
  <c r="K124" i="45"/>
  <c r="P124" i="45"/>
  <c r="R124" i="45"/>
  <c r="Q124" i="45"/>
  <c r="J124" i="45"/>
  <c r="L124" i="45"/>
  <c r="C124" i="45"/>
  <c r="M124" i="45"/>
  <c r="B124" i="45"/>
  <c r="G124" i="45"/>
  <c r="B41" i="52"/>
  <c r="E41" i="52" s="1"/>
  <c r="D41" i="52"/>
  <c r="F153" i="40"/>
  <c r="C153" i="40"/>
  <c r="L153" i="40"/>
  <c r="Q153" i="40"/>
  <c r="H153" i="40"/>
  <c r="R153" i="40"/>
  <c r="K153" i="40"/>
  <c r="N153" i="40"/>
  <c r="B153" i="40"/>
  <c r="I153" i="40"/>
  <c r="M153" i="40"/>
  <c r="J153" i="40"/>
  <c r="P153" i="40"/>
  <c r="O153" i="40"/>
  <c r="D153" i="40"/>
  <c r="G153" i="40"/>
  <c r="P130" i="40"/>
  <c r="O130" i="40"/>
  <c r="K130" i="40"/>
  <c r="H130" i="40"/>
  <c r="M130" i="40"/>
  <c r="B130" i="40"/>
  <c r="G130" i="40"/>
  <c r="C130" i="40"/>
  <c r="F130" i="40"/>
  <c r="L130" i="40"/>
  <c r="I130" i="40"/>
  <c r="J130" i="40"/>
  <c r="N130" i="40"/>
  <c r="D130" i="40"/>
  <c r="R130" i="40"/>
  <c r="Q130" i="40"/>
  <c r="I39" i="45"/>
  <c r="C39" i="45"/>
  <c r="F39" i="45"/>
  <c r="M39" i="45"/>
  <c r="O39" i="45"/>
  <c r="G39" i="45"/>
  <c r="P39" i="45"/>
  <c r="K39" i="45"/>
  <c r="B39" i="45"/>
  <c r="N39" i="45"/>
  <c r="D39" i="45"/>
  <c r="R39" i="45"/>
  <c r="L39" i="45"/>
  <c r="J39" i="45"/>
  <c r="Q39" i="45"/>
  <c r="H39" i="45"/>
  <c r="I125" i="45"/>
  <c r="H125" i="45"/>
  <c r="G125" i="45"/>
  <c r="F125" i="45"/>
  <c r="D125" i="45"/>
  <c r="P125" i="45"/>
  <c r="N125" i="45"/>
  <c r="Q125" i="45"/>
  <c r="C125" i="45"/>
  <c r="M125" i="45"/>
  <c r="L125" i="45"/>
  <c r="R125" i="45"/>
  <c r="J125" i="45"/>
  <c r="O125" i="45"/>
  <c r="K125" i="45"/>
  <c r="B125" i="45"/>
  <c r="J87" i="51"/>
  <c r="I87" i="51"/>
  <c r="C87" i="51"/>
  <c r="F87" i="51"/>
  <c r="D87" i="51"/>
  <c r="H87" i="51"/>
  <c r="E87" i="51"/>
  <c r="G87" i="51"/>
  <c r="I166" i="45"/>
  <c r="B166" i="45"/>
  <c r="L166" i="45"/>
  <c r="D166" i="45"/>
  <c r="O166" i="45"/>
  <c r="C166" i="45"/>
  <c r="G166" i="45"/>
  <c r="H166" i="45"/>
  <c r="M166" i="45"/>
  <c r="Q166" i="45"/>
  <c r="P166" i="45"/>
  <c r="N166" i="45"/>
  <c r="J166" i="45"/>
  <c r="K166" i="45"/>
  <c r="F166" i="45"/>
  <c r="R166" i="45"/>
  <c r="M34" i="39"/>
  <c r="C34" i="39"/>
  <c r="J34" i="39"/>
  <c r="B34" i="39"/>
  <c r="G34" i="39"/>
  <c r="K34" i="39"/>
  <c r="P34" i="39"/>
  <c r="R34" i="39"/>
  <c r="Q34" i="39"/>
  <c r="F34" i="39"/>
  <c r="O34" i="39"/>
  <c r="H34" i="39"/>
  <c r="L34" i="39"/>
  <c r="N34" i="39"/>
  <c r="D34" i="39"/>
  <c r="I34" i="39"/>
  <c r="J58" i="38"/>
  <c r="L58" i="38"/>
  <c r="R58" i="38"/>
  <c r="P58" i="38"/>
  <c r="N58" i="38"/>
  <c r="Q58" i="38"/>
  <c r="D58" i="38"/>
  <c r="F58" i="38"/>
  <c r="B58" i="38"/>
  <c r="M58" i="38"/>
  <c r="C58" i="38"/>
  <c r="I58" i="38"/>
  <c r="K58" i="38"/>
  <c r="O58" i="38"/>
  <c r="H58" i="38"/>
  <c r="G58" i="38"/>
  <c r="Q165" i="39"/>
  <c r="M165" i="39"/>
  <c r="N165" i="39"/>
  <c r="D165" i="39"/>
  <c r="J165" i="39"/>
  <c r="B165" i="39"/>
  <c r="G165" i="39"/>
  <c r="C165" i="39"/>
  <c r="O165" i="39"/>
  <c r="K165" i="39"/>
  <c r="F165" i="39"/>
  <c r="H165" i="39"/>
  <c r="P165" i="39"/>
  <c r="I165" i="39"/>
  <c r="R165" i="39"/>
  <c r="L165" i="39"/>
  <c r="J125" i="38"/>
  <c r="B125" i="38"/>
  <c r="K125" i="38"/>
  <c r="L125" i="38"/>
  <c r="G125" i="38"/>
  <c r="P125" i="38"/>
  <c r="F125" i="38"/>
  <c r="I125" i="38"/>
  <c r="M125" i="38"/>
  <c r="Q125" i="38"/>
  <c r="H125" i="38"/>
  <c r="D125" i="38"/>
  <c r="O125" i="38"/>
  <c r="R125" i="38"/>
  <c r="C125" i="38"/>
  <c r="N125" i="38"/>
  <c r="H34" i="46"/>
  <c r="B34" i="46"/>
  <c r="C34" i="46"/>
  <c r="F34" i="46"/>
  <c r="D34" i="46"/>
  <c r="G34" i="46"/>
  <c r="I178" i="38"/>
  <c r="M178" i="38"/>
  <c r="N178" i="38"/>
  <c r="F178" i="38"/>
  <c r="L178" i="38"/>
  <c r="O178" i="38"/>
  <c r="G178" i="38"/>
  <c r="H178" i="38"/>
  <c r="C178" i="38"/>
  <c r="D178" i="38"/>
  <c r="K178" i="38"/>
  <c r="R178" i="38"/>
  <c r="Q178" i="38"/>
  <c r="J178" i="38"/>
  <c r="P178" i="38"/>
  <c r="B178" i="38"/>
  <c r="B109" i="52"/>
  <c r="F109" i="52" s="1"/>
  <c r="D109" i="52"/>
  <c r="Q111" i="38"/>
  <c r="K111" i="38"/>
  <c r="J111" i="38"/>
  <c r="I111" i="38"/>
  <c r="O111" i="38"/>
  <c r="F111" i="38"/>
  <c r="D111" i="38"/>
  <c r="L111" i="38"/>
  <c r="P111" i="38"/>
  <c r="N111" i="38"/>
  <c r="C111" i="38"/>
  <c r="R111" i="38"/>
  <c r="G111" i="38"/>
  <c r="M111" i="38"/>
  <c r="B111" i="38"/>
  <c r="H111" i="38"/>
  <c r="C133" i="51"/>
  <c r="H133" i="51"/>
  <c r="J133" i="51"/>
  <c r="D133" i="51"/>
  <c r="E133" i="51"/>
  <c r="F133" i="51"/>
  <c r="I133" i="51"/>
  <c r="G133" i="51"/>
  <c r="G62" i="40"/>
  <c r="O62" i="40"/>
  <c r="F62" i="40"/>
  <c r="K62" i="40"/>
  <c r="B62" i="40"/>
  <c r="J62" i="40"/>
  <c r="H62" i="40"/>
  <c r="Q62" i="40"/>
  <c r="P62" i="40"/>
  <c r="C62" i="40"/>
  <c r="R62" i="40"/>
  <c r="L62" i="40"/>
  <c r="I62" i="40"/>
  <c r="M62" i="40"/>
  <c r="D62" i="40"/>
  <c r="N62" i="40"/>
  <c r="I53" i="45"/>
  <c r="M53" i="45"/>
  <c r="Q53" i="45"/>
  <c r="K53" i="45"/>
  <c r="H53" i="45"/>
  <c r="C53" i="45"/>
  <c r="F53" i="45"/>
  <c r="J53" i="45"/>
  <c r="N53" i="45"/>
  <c r="G53" i="45"/>
  <c r="R53" i="45"/>
  <c r="D53" i="45"/>
  <c r="L53" i="45"/>
  <c r="B53" i="45"/>
  <c r="P53" i="45"/>
  <c r="O53" i="45"/>
  <c r="I61" i="45"/>
  <c r="K61" i="45"/>
  <c r="Q61" i="45"/>
  <c r="F61" i="45"/>
  <c r="D61" i="45"/>
  <c r="C61" i="45"/>
  <c r="J61" i="45"/>
  <c r="R61" i="45"/>
  <c r="B61" i="45"/>
  <c r="G61" i="45"/>
  <c r="H61" i="45"/>
  <c r="O61" i="45"/>
  <c r="P61" i="45"/>
  <c r="L61" i="45"/>
  <c r="M61" i="45"/>
  <c r="N61" i="45"/>
  <c r="D144" i="52"/>
  <c r="B144" i="52"/>
  <c r="F144" i="52" s="1"/>
  <c r="Q176" i="39"/>
  <c r="M176" i="39"/>
  <c r="K176" i="39"/>
  <c r="D176" i="39"/>
  <c r="I176" i="39"/>
  <c r="C176" i="39"/>
  <c r="F176" i="39"/>
  <c r="B176" i="39"/>
  <c r="J176" i="39"/>
  <c r="H176" i="39"/>
  <c r="O176" i="39"/>
  <c r="N176" i="39"/>
  <c r="R176" i="39"/>
  <c r="G176" i="39"/>
  <c r="P176" i="39"/>
  <c r="L176" i="39"/>
  <c r="I104" i="51"/>
  <c r="F104" i="51"/>
  <c r="C104" i="51"/>
  <c r="J104" i="51"/>
  <c r="H104" i="51"/>
  <c r="G104" i="51"/>
  <c r="E104" i="51"/>
  <c r="D104" i="51"/>
  <c r="D57" i="39"/>
  <c r="H57" i="39"/>
  <c r="L57" i="39"/>
  <c r="F57" i="39"/>
  <c r="G57" i="39"/>
  <c r="O57" i="39"/>
  <c r="N57" i="39"/>
  <c r="B57" i="39"/>
  <c r="C57" i="39"/>
  <c r="I57" i="39"/>
  <c r="M57" i="39"/>
  <c r="P57" i="39"/>
  <c r="Q57" i="39"/>
  <c r="J57" i="39"/>
  <c r="K57" i="39"/>
  <c r="R57" i="39"/>
  <c r="I60" i="45"/>
  <c r="K60" i="45"/>
  <c r="R60" i="45"/>
  <c r="D60" i="45"/>
  <c r="M60" i="45"/>
  <c r="L60" i="45"/>
  <c r="N60" i="45"/>
  <c r="B60" i="45"/>
  <c r="C60" i="45"/>
  <c r="O60" i="45"/>
  <c r="J60" i="45"/>
  <c r="Q60" i="45"/>
  <c r="H60" i="45"/>
  <c r="F60" i="45"/>
  <c r="P60" i="45"/>
  <c r="G60" i="45"/>
  <c r="N120" i="40"/>
  <c r="B120" i="40"/>
  <c r="O120" i="40"/>
  <c r="K120" i="40"/>
  <c r="P120" i="40"/>
  <c r="F120" i="40"/>
  <c r="L120" i="40"/>
  <c r="Q120" i="40"/>
  <c r="J120" i="40"/>
  <c r="H120" i="40"/>
  <c r="G120" i="40"/>
  <c r="D120" i="40"/>
  <c r="R120" i="40"/>
  <c r="M120" i="40"/>
  <c r="I120" i="40"/>
  <c r="C120" i="40"/>
  <c r="G48" i="38"/>
  <c r="M48" i="38"/>
  <c r="C48" i="38"/>
  <c r="L48" i="38"/>
  <c r="B48" i="38"/>
  <c r="H48" i="38"/>
  <c r="O48" i="38"/>
  <c r="R48" i="38"/>
  <c r="J48" i="38"/>
  <c r="N48" i="38"/>
  <c r="P48" i="38"/>
  <c r="Q48" i="38"/>
  <c r="D48" i="38"/>
  <c r="K48" i="38"/>
  <c r="I48" i="38"/>
  <c r="F48" i="38"/>
  <c r="F53" i="40"/>
  <c r="H53" i="40"/>
  <c r="Q53" i="40"/>
  <c r="L53" i="40"/>
  <c r="G53" i="40"/>
  <c r="I53" i="40"/>
  <c r="O53" i="40"/>
  <c r="N53" i="40"/>
  <c r="P53" i="40"/>
  <c r="C53" i="40"/>
  <c r="J53" i="40"/>
  <c r="B53" i="40"/>
  <c r="M53" i="40"/>
  <c r="D53" i="40"/>
  <c r="K53" i="40"/>
  <c r="R53" i="40"/>
  <c r="M159" i="39"/>
  <c r="P159" i="39"/>
  <c r="R159" i="39"/>
  <c r="B159" i="39"/>
  <c r="Q159" i="39"/>
  <c r="D159" i="39"/>
  <c r="C159" i="39"/>
  <c r="G159" i="39"/>
  <c r="H159" i="39"/>
  <c r="J159" i="39"/>
  <c r="K159" i="39"/>
  <c r="L159" i="39"/>
  <c r="N159" i="39"/>
  <c r="O159" i="39"/>
  <c r="I159" i="39"/>
  <c r="F159" i="39"/>
  <c r="C64" i="38"/>
  <c r="O64" i="38"/>
  <c r="P64" i="38"/>
  <c r="L64" i="38"/>
  <c r="D64" i="38"/>
  <c r="I64" i="38"/>
  <c r="K64" i="38"/>
  <c r="M64" i="38"/>
  <c r="F64" i="38"/>
  <c r="B64" i="38"/>
  <c r="H64" i="38"/>
  <c r="R64" i="38"/>
  <c r="G64" i="38"/>
  <c r="J64" i="38"/>
  <c r="Q64" i="38"/>
  <c r="N64" i="38"/>
  <c r="I128" i="51"/>
  <c r="J128" i="51"/>
  <c r="F128" i="51"/>
  <c r="E128" i="51"/>
  <c r="H128" i="51"/>
  <c r="G128" i="51"/>
  <c r="C128" i="51"/>
  <c r="D128" i="51"/>
  <c r="B26" i="39"/>
  <c r="I26" i="39"/>
  <c r="L26" i="39"/>
  <c r="O26" i="39"/>
  <c r="Q26" i="39"/>
  <c r="K26" i="39"/>
  <c r="H26" i="39"/>
  <c r="F26" i="39"/>
  <c r="C26" i="39"/>
  <c r="N26" i="39"/>
  <c r="P26" i="39"/>
  <c r="D26" i="39"/>
  <c r="M26" i="39"/>
  <c r="R26" i="39"/>
  <c r="G26" i="39"/>
  <c r="J26" i="39"/>
  <c r="D165" i="52"/>
  <c r="B165" i="52"/>
  <c r="I165" i="52" s="1"/>
  <c r="B156" i="46"/>
  <c r="D156" i="46"/>
  <c r="H156" i="46"/>
  <c r="F156" i="46"/>
  <c r="C156" i="46"/>
  <c r="G156" i="46"/>
  <c r="D46" i="52"/>
  <c r="B46" i="52"/>
  <c r="H46" i="52" s="1"/>
  <c r="I64" i="40"/>
  <c r="H64" i="40"/>
  <c r="Q64" i="40"/>
  <c r="K64" i="40"/>
  <c r="P64" i="40"/>
  <c r="J64" i="40"/>
  <c r="C64" i="40"/>
  <c r="M64" i="40"/>
  <c r="G64" i="40"/>
  <c r="O64" i="40"/>
  <c r="R64" i="40"/>
  <c r="D64" i="40"/>
  <c r="B64" i="40"/>
  <c r="F64" i="40"/>
  <c r="L64" i="40"/>
  <c r="N64" i="40"/>
  <c r="I15" i="45"/>
  <c r="F15" i="45"/>
  <c r="O15" i="45"/>
  <c r="G15" i="45"/>
  <c r="H15" i="45"/>
  <c r="Q15" i="45"/>
  <c r="M15" i="45"/>
  <c r="C15" i="45"/>
  <c r="P15" i="45"/>
  <c r="N15" i="45"/>
  <c r="K15" i="45"/>
  <c r="J15" i="45"/>
  <c r="D15" i="45"/>
  <c r="B15" i="45"/>
  <c r="L15" i="45"/>
  <c r="R15" i="45"/>
  <c r="M35" i="40"/>
  <c r="D35" i="40"/>
  <c r="N35" i="40"/>
  <c r="J35" i="40"/>
  <c r="G35" i="40"/>
  <c r="O35" i="40"/>
  <c r="C35" i="40"/>
  <c r="R35" i="40"/>
  <c r="I35" i="40"/>
  <c r="Q35" i="40"/>
  <c r="F35" i="40"/>
  <c r="K35" i="40"/>
  <c r="H35" i="40"/>
  <c r="B35" i="40"/>
  <c r="P35" i="40"/>
  <c r="L35" i="40"/>
  <c r="I185" i="45"/>
  <c r="M185" i="45"/>
  <c r="H185" i="45"/>
  <c r="P185" i="45"/>
  <c r="J185" i="45"/>
  <c r="G185" i="45"/>
  <c r="F185" i="45"/>
  <c r="D185" i="45"/>
  <c r="R185" i="45"/>
  <c r="N185" i="45"/>
  <c r="O185" i="45"/>
  <c r="Q185" i="45"/>
  <c r="B185" i="45"/>
  <c r="C185" i="45"/>
  <c r="K185" i="45"/>
  <c r="L185" i="45"/>
  <c r="D58" i="52"/>
  <c r="B58" i="52"/>
  <c r="E58" i="52" s="1"/>
  <c r="B116" i="39"/>
  <c r="R116" i="39"/>
  <c r="L116" i="39"/>
  <c r="H116" i="39"/>
  <c r="C116" i="39"/>
  <c r="O116" i="39"/>
  <c r="G116" i="39"/>
  <c r="P116" i="39"/>
  <c r="D116" i="39"/>
  <c r="F116" i="39"/>
  <c r="K116" i="39"/>
  <c r="N116" i="39"/>
  <c r="Q116" i="39"/>
  <c r="I116" i="39"/>
  <c r="M116" i="39"/>
  <c r="J116" i="39"/>
  <c r="H85" i="46"/>
  <c r="C85" i="46"/>
  <c r="B85" i="46"/>
  <c r="F85" i="46"/>
  <c r="D85" i="46"/>
  <c r="G85" i="46"/>
  <c r="D103" i="52"/>
  <c r="B103" i="52"/>
  <c r="I103" i="52" s="1"/>
  <c r="P29" i="40"/>
  <c r="L29" i="40"/>
  <c r="I29" i="40"/>
  <c r="M29" i="40"/>
  <c r="J29" i="40"/>
  <c r="B29" i="40"/>
  <c r="K29" i="40"/>
  <c r="F29" i="40"/>
  <c r="Q29" i="40"/>
  <c r="O29" i="40"/>
  <c r="G29" i="40"/>
  <c r="R29" i="40"/>
  <c r="C29" i="40"/>
  <c r="H29" i="40"/>
  <c r="D29" i="40"/>
  <c r="N29" i="40"/>
  <c r="I85" i="45"/>
  <c r="Q85" i="45"/>
  <c r="L85" i="45"/>
  <c r="D85" i="45"/>
  <c r="F85" i="45"/>
  <c r="B85" i="45"/>
  <c r="N85" i="45"/>
  <c r="P85" i="45"/>
  <c r="R85" i="45"/>
  <c r="K85" i="45"/>
  <c r="J85" i="45"/>
  <c r="O85" i="45"/>
  <c r="H85" i="45"/>
  <c r="G85" i="45"/>
  <c r="M85" i="45"/>
  <c r="C85" i="45"/>
  <c r="C118" i="38"/>
  <c r="Q118" i="38"/>
  <c r="L118" i="38"/>
  <c r="O118" i="38"/>
  <c r="N118" i="38"/>
  <c r="I118" i="38"/>
  <c r="B118" i="38"/>
  <c r="G118" i="38"/>
  <c r="D118" i="38"/>
  <c r="J118" i="38"/>
  <c r="F118" i="38"/>
  <c r="P118" i="38"/>
  <c r="M118" i="38"/>
  <c r="K118" i="38"/>
  <c r="H118" i="38"/>
  <c r="R118" i="38"/>
  <c r="I66" i="51"/>
  <c r="E66" i="51"/>
  <c r="C66" i="51"/>
  <c r="H66" i="51"/>
  <c r="F66" i="51"/>
  <c r="J66" i="51"/>
  <c r="G66" i="51"/>
  <c r="D66" i="51"/>
  <c r="G83" i="40"/>
  <c r="B83" i="40"/>
  <c r="K83" i="40"/>
  <c r="J83" i="40"/>
  <c r="N83" i="40"/>
  <c r="F83" i="40"/>
  <c r="I83" i="40"/>
  <c r="Q83" i="40"/>
  <c r="H83" i="40"/>
  <c r="P83" i="40"/>
  <c r="M83" i="40"/>
  <c r="R83" i="40"/>
  <c r="L83" i="40"/>
  <c r="D83" i="40"/>
  <c r="O83" i="40"/>
  <c r="C83" i="40"/>
  <c r="I97" i="45"/>
  <c r="Q97" i="45"/>
  <c r="G97" i="45"/>
  <c r="F97" i="45"/>
  <c r="P97" i="45"/>
  <c r="H97" i="45"/>
  <c r="M97" i="45"/>
  <c r="B97" i="45"/>
  <c r="R97" i="45"/>
  <c r="L97" i="45"/>
  <c r="C97" i="45"/>
  <c r="D97" i="45"/>
  <c r="N97" i="45"/>
  <c r="K97" i="45"/>
  <c r="O97" i="45"/>
  <c r="J97" i="45"/>
  <c r="D190" i="40"/>
  <c r="J190" i="40"/>
  <c r="H190" i="40"/>
  <c r="K190" i="40"/>
  <c r="G190" i="40"/>
  <c r="O190" i="40"/>
  <c r="C190" i="40"/>
  <c r="R190" i="40"/>
  <c r="L190" i="40"/>
  <c r="N190" i="40"/>
  <c r="M190" i="40"/>
  <c r="P190" i="40"/>
  <c r="Q190" i="40"/>
  <c r="I190" i="40"/>
  <c r="F190" i="40"/>
  <c r="B190" i="40"/>
  <c r="I146" i="45"/>
  <c r="G146" i="45"/>
  <c r="D146" i="45"/>
  <c r="F146" i="45"/>
  <c r="H146" i="45"/>
  <c r="R146" i="45"/>
  <c r="K146" i="45"/>
  <c r="N146" i="45"/>
  <c r="O146" i="45"/>
  <c r="Q146" i="45"/>
  <c r="M146" i="45"/>
  <c r="J146" i="45"/>
  <c r="P146" i="45"/>
  <c r="L146" i="45"/>
  <c r="B146" i="45"/>
  <c r="C146" i="45"/>
  <c r="E102" i="51"/>
  <c r="J102" i="51"/>
  <c r="H102" i="51"/>
  <c r="I102" i="51"/>
  <c r="F102" i="51"/>
  <c r="C102" i="51"/>
  <c r="G102" i="51"/>
  <c r="D102" i="51"/>
  <c r="C159" i="40"/>
  <c r="K159" i="40"/>
  <c r="N159" i="40"/>
  <c r="B159" i="40"/>
  <c r="M159" i="40"/>
  <c r="F159" i="40"/>
  <c r="Q159" i="40"/>
  <c r="I159" i="40"/>
  <c r="H159" i="40"/>
  <c r="J159" i="40"/>
  <c r="L159" i="40"/>
  <c r="R159" i="40"/>
  <c r="O159" i="40"/>
  <c r="G159" i="40"/>
  <c r="D159" i="40"/>
  <c r="P159" i="40"/>
  <c r="I89" i="45"/>
  <c r="M89" i="45"/>
  <c r="R89" i="45"/>
  <c r="D89" i="45"/>
  <c r="K89" i="45"/>
  <c r="L89" i="45"/>
  <c r="F89" i="45"/>
  <c r="J89" i="45"/>
  <c r="C89" i="45"/>
  <c r="Q89" i="45"/>
  <c r="B89" i="45"/>
  <c r="N89" i="45"/>
  <c r="O89" i="45"/>
  <c r="P89" i="45"/>
  <c r="H89" i="45"/>
  <c r="G89" i="45"/>
  <c r="G149" i="39"/>
  <c r="J149" i="39"/>
  <c r="K149" i="39"/>
  <c r="R149" i="39"/>
  <c r="D149" i="39"/>
  <c r="N149" i="39"/>
  <c r="H149" i="39"/>
  <c r="L149" i="39"/>
  <c r="Q149" i="39"/>
  <c r="B149" i="39"/>
  <c r="O149" i="39"/>
  <c r="M149" i="39"/>
  <c r="I149" i="39"/>
  <c r="P149" i="39"/>
  <c r="C149" i="39"/>
  <c r="F149" i="39"/>
  <c r="Q116" i="38"/>
  <c r="N116" i="38"/>
  <c r="K116" i="38"/>
  <c r="L116" i="38"/>
  <c r="O116" i="38"/>
  <c r="G116" i="38"/>
  <c r="P116" i="38"/>
  <c r="B116" i="38"/>
  <c r="C116" i="38"/>
  <c r="J116" i="38"/>
  <c r="M116" i="38"/>
  <c r="R116" i="38"/>
  <c r="D116" i="38"/>
  <c r="H116" i="38"/>
  <c r="I116" i="38"/>
  <c r="F116" i="38"/>
  <c r="G95" i="51"/>
  <c r="F95" i="51"/>
  <c r="C95" i="51"/>
  <c r="D95" i="51"/>
  <c r="E95" i="51"/>
  <c r="I95" i="51"/>
  <c r="H95" i="51"/>
  <c r="J95" i="51"/>
  <c r="D75" i="39"/>
  <c r="K75" i="39"/>
  <c r="B75" i="39"/>
  <c r="M75" i="39"/>
  <c r="P75" i="39"/>
  <c r="C75" i="39"/>
  <c r="Q75" i="39"/>
  <c r="G75" i="39"/>
  <c r="F75" i="39"/>
  <c r="H75" i="39"/>
  <c r="L75" i="39"/>
  <c r="I75" i="39"/>
  <c r="J75" i="39"/>
  <c r="R75" i="39"/>
  <c r="O75" i="39"/>
  <c r="N75" i="39"/>
  <c r="D112" i="52"/>
  <c r="B112" i="52"/>
  <c r="I112" i="52" s="1"/>
  <c r="D43" i="40"/>
  <c r="L43" i="40"/>
  <c r="R43" i="40"/>
  <c r="B43" i="40"/>
  <c r="J43" i="40"/>
  <c r="P43" i="40"/>
  <c r="I43" i="40"/>
  <c r="N43" i="40"/>
  <c r="O43" i="40"/>
  <c r="F43" i="40"/>
  <c r="Q43" i="40"/>
  <c r="M43" i="40"/>
  <c r="K43" i="40"/>
  <c r="H43" i="40"/>
  <c r="G43" i="40"/>
  <c r="C43" i="40"/>
  <c r="N150" i="40"/>
  <c r="F150" i="40"/>
  <c r="G150" i="40"/>
  <c r="C150" i="40"/>
  <c r="H150" i="40"/>
  <c r="P150" i="40"/>
  <c r="M150" i="40"/>
  <c r="B150" i="40"/>
  <c r="R150" i="40"/>
  <c r="L150" i="40"/>
  <c r="O150" i="40"/>
  <c r="I150" i="40"/>
  <c r="K150" i="40"/>
  <c r="J150" i="40"/>
  <c r="D150" i="40"/>
  <c r="Q150" i="40"/>
  <c r="M137" i="38"/>
  <c r="C137" i="38"/>
  <c r="J137" i="38"/>
  <c r="F137" i="38"/>
  <c r="N137" i="38"/>
  <c r="D137" i="38"/>
  <c r="B137" i="38"/>
  <c r="O137" i="38"/>
  <c r="K137" i="38"/>
  <c r="P137" i="38"/>
  <c r="Q137" i="38"/>
  <c r="L137" i="38"/>
  <c r="I137" i="38"/>
  <c r="H137" i="38"/>
  <c r="G137" i="38"/>
  <c r="R137" i="38"/>
  <c r="R126" i="38"/>
  <c r="B126" i="38"/>
  <c r="P126" i="38"/>
  <c r="H126" i="38"/>
  <c r="Q126" i="38"/>
  <c r="D126" i="38"/>
  <c r="K126" i="38"/>
  <c r="I126" i="38"/>
  <c r="L126" i="38"/>
  <c r="J126" i="38"/>
  <c r="O126" i="38"/>
  <c r="F126" i="38"/>
  <c r="C126" i="38"/>
  <c r="M126" i="38"/>
  <c r="G126" i="38"/>
  <c r="N126" i="38"/>
  <c r="B139" i="46"/>
  <c r="H139" i="46"/>
  <c r="D139" i="46"/>
  <c r="C139" i="46"/>
  <c r="F139" i="46"/>
  <c r="G139" i="46"/>
  <c r="C126" i="51"/>
  <c r="J126" i="51"/>
  <c r="F126" i="51"/>
  <c r="G126" i="51"/>
  <c r="E126" i="51"/>
  <c r="H126" i="51"/>
  <c r="I126" i="51"/>
  <c r="D126" i="51"/>
  <c r="I102" i="45"/>
  <c r="G102" i="45"/>
  <c r="P102" i="45"/>
  <c r="B102" i="45"/>
  <c r="R102" i="45"/>
  <c r="H102" i="45"/>
  <c r="O102" i="45"/>
  <c r="D102" i="45"/>
  <c r="K102" i="45"/>
  <c r="J102" i="45"/>
  <c r="Q102" i="45"/>
  <c r="C102" i="45"/>
  <c r="L102" i="45"/>
  <c r="M102" i="45"/>
  <c r="F102" i="45"/>
  <c r="N102" i="45"/>
  <c r="C73" i="39"/>
  <c r="K73" i="39"/>
  <c r="B73" i="39"/>
  <c r="N73" i="39"/>
  <c r="G73" i="39"/>
  <c r="D73" i="39"/>
  <c r="L73" i="39"/>
  <c r="H73" i="39"/>
  <c r="P73" i="39"/>
  <c r="F73" i="39"/>
  <c r="O73" i="39"/>
  <c r="I73" i="39"/>
  <c r="M73" i="39"/>
  <c r="R73" i="39"/>
  <c r="Q73" i="39"/>
  <c r="J73" i="39"/>
  <c r="J105" i="39"/>
  <c r="C105" i="39"/>
  <c r="D105" i="39"/>
  <c r="B105" i="39"/>
  <c r="H105" i="39"/>
  <c r="Q105" i="39"/>
  <c r="F105" i="39"/>
  <c r="L105" i="39"/>
  <c r="M105" i="39"/>
  <c r="G105" i="39"/>
  <c r="K105" i="39"/>
  <c r="P105" i="39"/>
  <c r="R105" i="39"/>
  <c r="O105" i="39"/>
  <c r="I105" i="39"/>
  <c r="N105" i="39"/>
  <c r="G177" i="46"/>
  <c r="F177" i="46"/>
  <c r="C177" i="46"/>
  <c r="H177" i="46"/>
  <c r="B177" i="46"/>
  <c r="D177" i="46"/>
  <c r="B21" i="38"/>
  <c r="N21" i="38"/>
  <c r="O21" i="38"/>
  <c r="C21" i="38"/>
  <c r="J21" i="38"/>
  <c r="Q21" i="38"/>
  <c r="L21" i="38"/>
  <c r="P21" i="38"/>
  <c r="I21" i="38"/>
  <c r="F21" i="38"/>
  <c r="D21" i="38"/>
  <c r="H21" i="38"/>
  <c r="R21" i="38"/>
  <c r="M21" i="38"/>
  <c r="G21" i="38"/>
  <c r="K21" i="38"/>
  <c r="C37" i="39"/>
  <c r="R37" i="39"/>
  <c r="Q37" i="39"/>
  <c r="H37" i="39"/>
  <c r="O37" i="39"/>
  <c r="N37" i="39"/>
  <c r="K37" i="39"/>
  <c r="J37" i="39"/>
  <c r="L37" i="39"/>
  <c r="B37" i="39"/>
  <c r="F37" i="39"/>
  <c r="M37" i="39"/>
  <c r="D37" i="39"/>
  <c r="I37" i="39"/>
  <c r="G37" i="39"/>
  <c r="P37" i="39"/>
  <c r="J62" i="39"/>
  <c r="I62" i="39"/>
  <c r="D62" i="39"/>
  <c r="G62" i="39"/>
  <c r="Q62" i="39"/>
  <c r="L62" i="39"/>
  <c r="R62" i="39"/>
  <c r="F62" i="39"/>
  <c r="M62" i="39"/>
  <c r="B62" i="39"/>
  <c r="O62" i="39"/>
  <c r="H62" i="39"/>
  <c r="N62" i="39"/>
  <c r="P62" i="39"/>
  <c r="K62" i="39"/>
  <c r="C62" i="39"/>
  <c r="D127" i="40"/>
  <c r="I127" i="40"/>
  <c r="N127" i="40"/>
  <c r="F127" i="40"/>
  <c r="C127" i="40"/>
  <c r="K127" i="40"/>
  <c r="H127" i="40"/>
  <c r="R127" i="40"/>
  <c r="B127" i="40"/>
  <c r="Q127" i="40"/>
  <c r="L127" i="40"/>
  <c r="P127" i="40"/>
  <c r="O127" i="40"/>
  <c r="M127" i="40"/>
  <c r="G127" i="40"/>
  <c r="J127" i="40"/>
  <c r="O44" i="40"/>
  <c r="C44" i="40"/>
  <c r="F44" i="40"/>
  <c r="G44" i="40"/>
  <c r="R44" i="40"/>
  <c r="K44" i="40"/>
  <c r="P44" i="40"/>
  <c r="Q44" i="40"/>
  <c r="D44" i="40"/>
  <c r="M44" i="40"/>
  <c r="J44" i="40"/>
  <c r="H44" i="40"/>
  <c r="B44" i="40"/>
  <c r="L44" i="40"/>
  <c r="I44" i="40"/>
  <c r="N44" i="40"/>
  <c r="H30" i="46"/>
  <c r="F30" i="46"/>
  <c r="G30" i="46"/>
  <c r="C30" i="46"/>
  <c r="D30" i="46"/>
  <c r="B30" i="46"/>
  <c r="M29" i="38"/>
  <c r="L29" i="38"/>
  <c r="H29" i="38"/>
  <c r="B29" i="38"/>
  <c r="J29" i="38"/>
  <c r="I29" i="38"/>
  <c r="K29" i="38"/>
  <c r="F29" i="38"/>
  <c r="O29" i="38"/>
  <c r="P29" i="38"/>
  <c r="R29" i="38"/>
  <c r="G29" i="38"/>
  <c r="C29" i="38"/>
  <c r="N29" i="38"/>
  <c r="D29" i="38"/>
  <c r="Q29" i="38"/>
  <c r="D67" i="51"/>
  <c r="H67" i="51"/>
  <c r="C67" i="51"/>
  <c r="G67" i="51"/>
  <c r="E67" i="51"/>
  <c r="I67" i="51"/>
  <c r="J67" i="51"/>
  <c r="F67" i="51"/>
  <c r="R188" i="38"/>
  <c r="G188" i="38"/>
  <c r="J188" i="38"/>
  <c r="H188" i="38"/>
  <c r="I188" i="38"/>
  <c r="F188" i="38"/>
  <c r="D188" i="38"/>
  <c r="B188" i="38"/>
  <c r="N188" i="38"/>
  <c r="L188" i="38"/>
  <c r="M188" i="38"/>
  <c r="P188" i="38"/>
  <c r="C188" i="38"/>
  <c r="O188" i="38"/>
  <c r="Q188" i="38"/>
  <c r="K188" i="38"/>
  <c r="I186" i="45"/>
  <c r="C186" i="45"/>
  <c r="B186" i="45"/>
  <c r="L186" i="45"/>
  <c r="D186" i="45"/>
  <c r="M186" i="45"/>
  <c r="K186" i="45"/>
  <c r="N186" i="45"/>
  <c r="J186" i="45"/>
  <c r="P186" i="45"/>
  <c r="H186" i="45"/>
  <c r="Q186" i="45"/>
  <c r="G186" i="45"/>
  <c r="O186" i="45"/>
  <c r="F186" i="45"/>
  <c r="R186" i="45"/>
  <c r="D72" i="52"/>
  <c r="B72" i="52"/>
  <c r="E72" i="52" s="1"/>
  <c r="D81" i="52"/>
  <c r="B81" i="52"/>
  <c r="E81" i="52" s="1"/>
  <c r="M36" i="38"/>
  <c r="B36" i="38"/>
  <c r="O36" i="38"/>
  <c r="C36" i="38"/>
  <c r="J36" i="38"/>
  <c r="N36" i="38"/>
  <c r="R36" i="38"/>
  <c r="D36" i="38"/>
  <c r="G36" i="38"/>
  <c r="P36" i="38"/>
  <c r="F36" i="38"/>
  <c r="H36" i="38"/>
  <c r="I36" i="38"/>
  <c r="L36" i="38"/>
  <c r="Q36" i="38"/>
  <c r="K36" i="38"/>
  <c r="D98" i="52"/>
  <c r="B98" i="52"/>
  <c r="I98" i="52" s="1"/>
  <c r="I37" i="40"/>
  <c r="C37" i="40"/>
  <c r="J37" i="40"/>
  <c r="O37" i="40"/>
  <c r="N37" i="40"/>
  <c r="G37" i="40"/>
  <c r="B37" i="40"/>
  <c r="F37" i="40"/>
  <c r="K37" i="40"/>
  <c r="R37" i="40"/>
  <c r="L37" i="40"/>
  <c r="H37" i="40"/>
  <c r="P37" i="40"/>
  <c r="D37" i="40"/>
  <c r="M37" i="40"/>
  <c r="Q37" i="40"/>
  <c r="N107" i="40"/>
  <c r="Q107" i="40"/>
  <c r="M107" i="40"/>
  <c r="D107" i="40"/>
  <c r="O107" i="40"/>
  <c r="G107" i="40"/>
  <c r="K107" i="40"/>
  <c r="L107" i="40"/>
  <c r="J107" i="40"/>
  <c r="P107" i="40"/>
  <c r="B107" i="40"/>
  <c r="F107" i="40"/>
  <c r="H107" i="40"/>
  <c r="R107" i="40"/>
  <c r="I107" i="40"/>
  <c r="C107" i="40"/>
  <c r="I168" i="45"/>
  <c r="K168" i="45"/>
  <c r="F168" i="45"/>
  <c r="J168" i="45"/>
  <c r="R168" i="45"/>
  <c r="M168" i="45"/>
  <c r="D168" i="45"/>
  <c r="O168" i="45"/>
  <c r="N168" i="45"/>
  <c r="C168" i="45"/>
  <c r="P168" i="45"/>
  <c r="Q168" i="45"/>
  <c r="H168" i="45"/>
  <c r="B168" i="45"/>
  <c r="G168" i="45"/>
  <c r="L168" i="45"/>
  <c r="L113" i="39"/>
  <c r="B113" i="39"/>
  <c r="C113" i="39"/>
  <c r="N113" i="39"/>
  <c r="Q113" i="39"/>
  <c r="J113" i="39"/>
  <c r="P113" i="39"/>
  <c r="K113" i="39"/>
  <c r="H113" i="39"/>
  <c r="R113" i="39"/>
  <c r="O113" i="39"/>
  <c r="G113" i="39"/>
  <c r="I113" i="39"/>
  <c r="F113" i="39"/>
  <c r="D113" i="39"/>
  <c r="M113" i="39"/>
  <c r="D64" i="51"/>
  <c r="E64" i="51"/>
  <c r="F64" i="51"/>
  <c r="C64" i="51"/>
  <c r="H64" i="51"/>
  <c r="G64" i="51"/>
  <c r="J64" i="51"/>
  <c r="I64" i="51"/>
  <c r="D174" i="46"/>
  <c r="G174" i="46"/>
  <c r="B174" i="46"/>
  <c r="F174" i="46"/>
  <c r="C174" i="46"/>
  <c r="H174" i="46"/>
  <c r="N143" i="40"/>
  <c r="B143" i="40"/>
  <c r="H143" i="40"/>
  <c r="R143" i="40"/>
  <c r="I143" i="40"/>
  <c r="J143" i="40"/>
  <c r="O143" i="40"/>
  <c r="M143" i="40"/>
  <c r="K143" i="40"/>
  <c r="F143" i="40"/>
  <c r="L143" i="40"/>
  <c r="G143" i="40"/>
  <c r="P143" i="40"/>
  <c r="D143" i="40"/>
  <c r="C143" i="40"/>
  <c r="Q143" i="40"/>
  <c r="B138" i="52"/>
  <c r="I138" i="52" s="1"/>
  <c r="D138" i="52"/>
  <c r="B78" i="52"/>
  <c r="F78" i="52" s="1"/>
  <c r="D78" i="52"/>
  <c r="D74" i="52"/>
  <c r="B74" i="52"/>
  <c r="H74" i="52" s="1"/>
  <c r="G32" i="51"/>
  <c r="E32" i="51"/>
  <c r="C32" i="51"/>
  <c r="D32" i="51"/>
  <c r="I32" i="51"/>
  <c r="F32" i="51"/>
  <c r="H32" i="51"/>
  <c r="J32" i="51"/>
  <c r="M152" i="38"/>
  <c r="R152" i="38"/>
  <c r="D152" i="38"/>
  <c r="G152" i="38"/>
  <c r="Q152" i="38"/>
  <c r="L152" i="38"/>
  <c r="O152" i="38"/>
  <c r="N152" i="38"/>
  <c r="K152" i="38"/>
  <c r="F152" i="38"/>
  <c r="J152" i="38"/>
  <c r="B152" i="38"/>
  <c r="C152" i="38"/>
  <c r="H152" i="38"/>
  <c r="I152" i="38"/>
  <c r="P152" i="38"/>
  <c r="I48" i="45"/>
  <c r="G48" i="45"/>
  <c r="Q48" i="45"/>
  <c r="R48" i="45"/>
  <c r="P48" i="45"/>
  <c r="O48" i="45"/>
  <c r="D48" i="45"/>
  <c r="K48" i="45"/>
  <c r="F48" i="45"/>
  <c r="J48" i="45"/>
  <c r="H48" i="45"/>
  <c r="M48" i="45"/>
  <c r="N48" i="45"/>
  <c r="L48" i="45"/>
  <c r="C48" i="45"/>
  <c r="B48" i="45"/>
  <c r="I68" i="39"/>
  <c r="J68" i="39"/>
  <c r="R68" i="39"/>
  <c r="G68" i="39"/>
  <c r="K68" i="39"/>
  <c r="H68" i="39"/>
  <c r="M68" i="39"/>
  <c r="B68" i="39"/>
  <c r="O68" i="39"/>
  <c r="N68" i="39"/>
  <c r="C68" i="39"/>
  <c r="D68" i="39"/>
  <c r="P68" i="39"/>
  <c r="Q68" i="39"/>
  <c r="F68" i="39"/>
  <c r="L68" i="39"/>
  <c r="F182" i="46"/>
  <c r="D182" i="46"/>
  <c r="G182" i="46"/>
  <c r="B182" i="46"/>
  <c r="H182" i="46"/>
  <c r="C182" i="46"/>
  <c r="D135" i="52"/>
  <c r="B135" i="52"/>
  <c r="E135" i="52" s="1"/>
  <c r="H152" i="51"/>
  <c r="J152" i="51"/>
  <c r="G152" i="51"/>
  <c r="F152" i="51"/>
  <c r="E152" i="51"/>
  <c r="C152" i="51"/>
  <c r="D152" i="51"/>
  <c r="I152" i="51"/>
  <c r="I43" i="45"/>
  <c r="O43" i="45"/>
  <c r="G43" i="45"/>
  <c r="M43" i="45"/>
  <c r="H43" i="45"/>
  <c r="R43" i="45"/>
  <c r="P43" i="45"/>
  <c r="C43" i="45"/>
  <c r="K43" i="45"/>
  <c r="F43" i="45"/>
  <c r="D43" i="45"/>
  <c r="L43" i="45"/>
  <c r="B43" i="45"/>
  <c r="Q43" i="45"/>
  <c r="N43" i="45"/>
  <c r="J43" i="45"/>
  <c r="B127" i="52"/>
  <c r="E127" i="52" s="1"/>
  <c r="D127" i="52"/>
  <c r="D169" i="39"/>
  <c r="I169" i="39"/>
  <c r="L169" i="39"/>
  <c r="O169" i="39"/>
  <c r="M169" i="39"/>
  <c r="C169" i="39"/>
  <c r="Q169" i="39"/>
  <c r="R169" i="39"/>
  <c r="G169" i="39"/>
  <c r="P169" i="39"/>
  <c r="F169" i="39"/>
  <c r="J169" i="39"/>
  <c r="K169" i="39"/>
  <c r="B169" i="39"/>
  <c r="N169" i="39"/>
  <c r="H169" i="39"/>
  <c r="F18" i="46"/>
  <c r="G18" i="46"/>
  <c r="H18" i="46"/>
  <c r="B18" i="46"/>
  <c r="D18" i="46"/>
  <c r="C18" i="46"/>
  <c r="H16" i="39"/>
  <c r="P16" i="39"/>
  <c r="G16" i="39"/>
  <c r="N16" i="39"/>
  <c r="R16" i="39"/>
  <c r="J16" i="39"/>
  <c r="D16" i="39"/>
  <c r="I16" i="39"/>
  <c r="F16" i="39"/>
  <c r="C16" i="39"/>
  <c r="L16" i="39"/>
  <c r="M16" i="39"/>
  <c r="B16" i="39"/>
  <c r="Q16" i="39"/>
  <c r="O16" i="39"/>
  <c r="K16" i="39"/>
  <c r="I133" i="45"/>
  <c r="M133" i="45"/>
  <c r="C133" i="45"/>
  <c r="F133" i="45"/>
  <c r="K133" i="45"/>
  <c r="B133" i="45"/>
  <c r="P133" i="45"/>
  <c r="R133" i="45"/>
  <c r="L133" i="45"/>
  <c r="D133" i="45"/>
  <c r="G133" i="45"/>
  <c r="O133" i="45"/>
  <c r="N133" i="45"/>
  <c r="H133" i="45"/>
  <c r="Q133" i="45"/>
  <c r="J133" i="45"/>
  <c r="F86" i="46"/>
  <c r="H86" i="46"/>
  <c r="G86" i="46"/>
  <c r="C86" i="46"/>
  <c r="B86" i="46"/>
  <c r="D86" i="46"/>
  <c r="D128" i="39"/>
  <c r="I128" i="39"/>
  <c r="K128" i="39"/>
  <c r="H128" i="39"/>
  <c r="M128" i="39"/>
  <c r="N128" i="39"/>
  <c r="G128" i="39"/>
  <c r="J128" i="39"/>
  <c r="B128" i="39"/>
  <c r="O128" i="39"/>
  <c r="L128" i="39"/>
  <c r="C128" i="39"/>
  <c r="P128" i="39"/>
  <c r="R128" i="39"/>
  <c r="F128" i="39"/>
  <c r="Q128" i="39"/>
  <c r="I20" i="45"/>
  <c r="P20" i="45"/>
  <c r="H20" i="45"/>
  <c r="Q20" i="45"/>
  <c r="L20" i="45"/>
  <c r="J20" i="45"/>
  <c r="G20" i="45"/>
  <c r="K20" i="45"/>
  <c r="C20" i="45"/>
  <c r="B20" i="45"/>
  <c r="N20" i="45"/>
  <c r="O20" i="45"/>
  <c r="D20" i="45"/>
  <c r="F20" i="45"/>
  <c r="M20" i="45"/>
  <c r="R20" i="45"/>
  <c r="I153" i="45"/>
  <c r="M153" i="45"/>
  <c r="O153" i="45"/>
  <c r="B153" i="45"/>
  <c r="R153" i="45"/>
  <c r="F153" i="45"/>
  <c r="L153" i="45"/>
  <c r="Q153" i="45"/>
  <c r="K153" i="45"/>
  <c r="P153" i="45"/>
  <c r="H153" i="45"/>
  <c r="N153" i="45"/>
  <c r="G153" i="45"/>
  <c r="C153" i="45"/>
  <c r="J153" i="45"/>
  <c r="D153" i="45"/>
  <c r="I109" i="40"/>
  <c r="D109" i="40"/>
  <c r="F109" i="40"/>
  <c r="N109" i="40"/>
  <c r="G109" i="40"/>
  <c r="C109" i="40"/>
  <c r="Q109" i="40"/>
  <c r="P109" i="40"/>
  <c r="L109" i="40"/>
  <c r="O109" i="40"/>
  <c r="R109" i="40"/>
  <c r="B109" i="40"/>
  <c r="K109" i="40"/>
  <c r="M109" i="40"/>
  <c r="H109" i="40"/>
  <c r="J109" i="40"/>
  <c r="B87" i="38"/>
  <c r="L87" i="38"/>
  <c r="N87" i="38"/>
  <c r="K87" i="38"/>
  <c r="R87" i="38"/>
  <c r="M87" i="38"/>
  <c r="G87" i="38"/>
  <c r="O87" i="38"/>
  <c r="Q87" i="38"/>
  <c r="H87" i="38"/>
  <c r="P87" i="38"/>
  <c r="C87" i="38"/>
  <c r="I87" i="38"/>
  <c r="J87" i="38"/>
  <c r="D87" i="38"/>
  <c r="F87" i="38"/>
  <c r="B36" i="52"/>
  <c r="I36" i="52" s="1"/>
  <c r="D36" i="52"/>
  <c r="I54" i="45"/>
  <c r="N54" i="45"/>
  <c r="Q54" i="45"/>
  <c r="M54" i="45"/>
  <c r="F54" i="45"/>
  <c r="C54" i="45"/>
  <c r="L54" i="45"/>
  <c r="B54" i="45"/>
  <c r="R54" i="45"/>
  <c r="G54" i="45"/>
  <c r="J54" i="45"/>
  <c r="H54" i="45"/>
  <c r="O54" i="45"/>
  <c r="P54" i="45"/>
  <c r="K54" i="45"/>
  <c r="D54" i="45"/>
  <c r="R26" i="38"/>
  <c r="F26" i="38"/>
  <c r="C26" i="38"/>
  <c r="L26" i="38"/>
  <c r="G26" i="38"/>
  <c r="B26" i="38"/>
  <c r="J26" i="38"/>
  <c r="N26" i="38"/>
  <c r="D26" i="38"/>
  <c r="M26" i="38"/>
  <c r="Q26" i="38"/>
  <c r="O26" i="38"/>
  <c r="H26" i="38"/>
  <c r="I26" i="38"/>
  <c r="K26" i="38"/>
  <c r="P26" i="38"/>
  <c r="E146" i="51"/>
  <c r="C146" i="51"/>
  <c r="G146" i="51"/>
  <c r="J146" i="51"/>
  <c r="I146" i="51"/>
  <c r="F146" i="51"/>
  <c r="H146" i="51"/>
  <c r="D146" i="51"/>
  <c r="M145" i="39"/>
  <c r="R145" i="39"/>
  <c r="D145" i="39"/>
  <c r="N145" i="39"/>
  <c r="I145" i="39"/>
  <c r="C145" i="39"/>
  <c r="B145" i="39"/>
  <c r="J145" i="39"/>
  <c r="G145" i="39"/>
  <c r="F145" i="39"/>
  <c r="L145" i="39"/>
  <c r="O145" i="39"/>
  <c r="K145" i="39"/>
  <c r="H145" i="39"/>
  <c r="Q145" i="39"/>
  <c r="P145" i="39"/>
  <c r="K157" i="40"/>
  <c r="D157" i="40"/>
  <c r="B157" i="40"/>
  <c r="F157" i="40"/>
  <c r="P157" i="40"/>
  <c r="C157" i="40"/>
  <c r="R157" i="40"/>
  <c r="N157" i="40"/>
  <c r="L157" i="40"/>
  <c r="H157" i="40"/>
  <c r="I157" i="40"/>
  <c r="G157" i="40"/>
  <c r="M157" i="40"/>
  <c r="J157" i="40"/>
  <c r="O157" i="40"/>
  <c r="Q157" i="40"/>
  <c r="D62" i="52"/>
  <c r="B62" i="52"/>
  <c r="H62" i="52" s="1"/>
  <c r="F125" i="46"/>
  <c r="G125" i="46"/>
  <c r="C125" i="46"/>
  <c r="H125" i="46"/>
  <c r="B125" i="46"/>
  <c r="D125" i="46"/>
  <c r="R92" i="39"/>
  <c r="J92" i="39"/>
  <c r="B92" i="39"/>
  <c r="M92" i="39"/>
  <c r="Q92" i="39"/>
  <c r="G92" i="39"/>
  <c r="C92" i="39"/>
  <c r="F92" i="39"/>
  <c r="P92" i="39"/>
  <c r="K92" i="39"/>
  <c r="N92" i="39"/>
  <c r="D92" i="39"/>
  <c r="L92" i="39"/>
  <c r="H92" i="39"/>
  <c r="I92" i="39"/>
  <c r="O92" i="39"/>
  <c r="C73" i="40"/>
  <c r="M73" i="40"/>
  <c r="L73" i="40"/>
  <c r="G73" i="40"/>
  <c r="D73" i="40"/>
  <c r="F73" i="40"/>
  <c r="N73" i="40"/>
  <c r="B73" i="40"/>
  <c r="H73" i="40"/>
  <c r="R73" i="40"/>
  <c r="K73" i="40"/>
  <c r="Q73" i="40"/>
  <c r="P73" i="40"/>
  <c r="I73" i="40"/>
  <c r="O73" i="40"/>
  <c r="J73" i="40"/>
  <c r="I23" i="45"/>
  <c r="G23" i="45"/>
  <c r="H23" i="45"/>
  <c r="N23" i="45"/>
  <c r="B23" i="45"/>
  <c r="M23" i="45"/>
  <c r="C23" i="45"/>
  <c r="K23" i="45"/>
  <c r="J23" i="45"/>
  <c r="F23" i="45"/>
  <c r="Q23" i="45"/>
  <c r="D23" i="45"/>
  <c r="P23" i="45"/>
  <c r="O23" i="45"/>
  <c r="R23" i="45"/>
  <c r="L23" i="45"/>
  <c r="H61" i="51"/>
  <c r="J61" i="51"/>
  <c r="E61" i="51"/>
  <c r="I61" i="51"/>
  <c r="C61" i="51"/>
  <c r="F61" i="51"/>
  <c r="G61" i="51"/>
  <c r="D61" i="51"/>
  <c r="G91" i="46"/>
  <c r="F91" i="46"/>
  <c r="C91" i="46"/>
  <c r="B91" i="46"/>
  <c r="D91" i="46"/>
  <c r="H91" i="46"/>
  <c r="H20" i="40"/>
  <c r="R20" i="40"/>
  <c r="P20" i="40"/>
  <c r="G20" i="40"/>
  <c r="N20" i="40"/>
  <c r="I20" i="40"/>
  <c r="C20" i="40"/>
  <c r="O20" i="40"/>
  <c r="M20" i="40"/>
  <c r="Q20" i="40"/>
  <c r="D20" i="40"/>
  <c r="B20" i="40"/>
  <c r="J20" i="40"/>
  <c r="K20" i="40"/>
  <c r="L20" i="40"/>
  <c r="F20" i="40"/>
  <c r="M138" i="38"/>
  <c r="N138" i="38"/>
  <c r="F138" i="38"/>
  <c r="Q138" i="38"/>
  <c r="O138" i="38"/>
  <c r="I138" i="38"/>
  <c r="L138" i="38"/>
  <c r="G138" i="38"/>
  <c r="C138" i="38"/>
  <c r="R138" i="38"/>
  <c r="B138" i="38"/>
  <c r="J138" i="38"/>
  <c r="P138" i="38"/>
  <c r="D138" i="38"/>
  <c r="K138" i="38"/>
  <c r="H138" i="38"/>
  <c r="G92" i="46"/>
  <c r="C92" i="46"/>
  <c r="B92" i="46"/>
  <c r="H92" i="46"/>
  <c r="D92" i="46"/>
  <c r="F92" i="46"/>
  <c r="I92" i="40"/>
  <c r="J92" i="40"/>
  <c r="O92" i="40"/>
  <c r="R92" i="40"/>
  <c r="P92" i="40"/>
  <c r="K92" i="40"/>
  <c r="C92" i="40"/>
  <c r="Q92" i="40"/>
  <c r="M92" i="40"/>
  <c r="F92" i="40"/>
  <c r="G92" i="40"/>
  <c r="B92" i="40"/>
  <c r="D92" i="40"/>
  <c r="N92" i="40"/>
  <c r="H92" i="40"/>
  <c r="L92" i="40"/>
  <c r="F158" i="46"/>
  <c r="D158" i="46"/>
  <c r="G158" i="46"/>
  <c r="B158" i="46"/>
  <c r="C158" i="46"/>
  <c r="H158" i="46"/>
  <c r="F139" i="40"/>
  <c r="G139" i="40"/>
  <c r="O139" i="40"/>
  <c r="M139" i="40"/>
  <c r="L139" i="40"/>
  <c r="H139" i="40"/>
  <c r="J139" i="40"/>
  <c r="B139" i="40"/>
  <c r="K139" i="40"/>
  <c r="R139" i="40"/>
  <c r="I139" i="40"/>
  <c r="Q139" i="40"/>
  <c r="C139" i="40"/>
  <c r="P139" i="40"/>
  <c r="N139" i="40"/>
  <c r="D139" i="40"/>
  <c r="B74" i="46"/>
  <c r="G74" i="46"/>
  <c r="C74" i="46"/>
  <c r="F74" i="46"/>
  <c r="H74" i="46"/>
  <c r="D74" i="46"/>
  <c r="P109" i="38"/>
  <c r="J109" i="38"/>
  <c r="B109" i="38"/>
  <c r="F109" i="38"/>
  <c r="G109" i="38"/>
  <c r="O109" i="38"/>
  <c r="N109" i="38"/>
  <c r="L109" i="38"/>
  <c r="R109" i="38"/>
  <c r="D109" i="38"/>
  <c r="I109" i="38"/>
  <c r="Q109" i="38"/>
  <c r="H109" i="38"/>
  <c r="K109" i="38"/>
  <c r="M109" i="38"/>
  <c r="C109" i="38"/>
  <c r="C31" i="51"/>
  <c r="I31" i="51"/>
  <c r="G31" i="51"/>
  <c r="H31" i="51"/>
  <c r="F31" i="51"/>
  <c r="E31" i="51"/>
  <c r="D31" i="51"/>
  <c r="J31" i="51"/>
  <c r="I123" i="45"/>
  <c r="Q123" i="45"/>
  <c r="N123" i="45"/>
  <c r="R123" i="45"/>
  <c r="C123" i="45"/>
  <c r="B123" i="45"/>
  <c r="P123" i="45"/>
  <c r="L123" i="45"/>
  <c r="D123" i="45"/>
  <c r="J123" i="45"/>
  <c r="O123" i="45"/>
  <c r="F123" i="45"/>
  <c r="H123" i="45"/>
  <c r="K123" i="45"/>
  <c r="M123" i="45"/>
  <c r="G123" i="45"/>
  <c r="I57" i="45"/>
  <c r="N57" i="45"/>
  <c r="K57" i="45"/>
  <c r="G57" i="45"/>
  <c r="M57" i="45"/>
  <c r="F57" i="45"/>
  <c r="O57" i="45"/>
  <c r="H57" i="45"/>
  <c r="Q57" i="45"/>
  <c r="R57" i="45"/>
  <c r="L57" i="45"/>
  <c r="P57" i="45"/>
  <c r="C57" i="45"/>
  <c r="D57" i="45"/>
  <c r="B57" i="45"/>
  <c r="J57" i="45"/>
  <c r="C132" i="38"/>
  <c r="J132" i="38"/>
  <c r="P132" i="38"/>
  <c r="N132" i="38"/>
  <c r="F132" i="38"/>
  <c r="K132" i="38"/>
  <c r="Q132" i="38"/>
  <c r="H132" i="38"/>
  <c r="R132" i="38"/>
  <c r="G132" i="38"/>
  <c r="M132" i="38"/>
  <c r="D132" i="38"/>
  <c r="O132" i="38"/>
  <c r="L132" i="38"/>
  <c r="B132" i="38"/>
  <c r="I132" i="38"/>
  <c r="B118" i="39"/>
  <c r="P118" i="39"/>
  <c r="H118" i="39"/>
  <c r="R118" i="39"/>
  <c r="M118" i="39"/>
  <c r="J118" i="39"/>
  <c r="N118" i="39"/>
  <c r="Q118" i="39"/>
  <c r="F118" i="39"/>
  <c r="L118" i="39"/>
  <c r="O118" i="39"/>
  <c r="C118" i="39"/>
  <c r="D118" i="39"/>
  <c r="I118" i="39"/>
  <c r="G118" i="39"/>
  <c r="K118" i="39"/>
  <c r="I111" i="39"/>
  <c r="O111" i="39"/>
  <c r="K111" i="39"/>
  <c r="Q111" i="39"/>
  <c r="N111" i="39"/>
  <c r="P111" i="39"/>
  <c r="L111" i="39"/>
  <c r="F111" i="39"/>
  <c r="B111" i="39"/>
  <c r="H111" i="39"/>
  <c r="R111" i="39"/>
  <c r="G111" i="39"/>
  <c r="J111" i="39"/>
  <c r="C111" i="39"/>
  <c r="M111" i="39"/>
  <c r="D111" i="39"/>
  <c r="F89" i="46"/>
  <c r="D89" i="46"/>
  <c r="H89" i="46"/>
  <c r="G89" i="46"/>
  <c r="C89" i="46"/>
  <c r="B89" i="46"/>
  <c r="O189" i="39"/>
  <c r="Q189" i="39"/>
  <c r="R189" i="39"/>
  <c r="G189" i="39"/>
  <c r="D189" i="39"/>
  <c r="B189" i="39"/>
  <c r="M189" i="39"/>
  <c r="J189" i="39"/>
  <c r="P189" i="39"/>
  <c r="C189" i="39"/>
  <c r="N189" i="39"/>
  <c r="F189" i="39"/>
  <c r="I189" i="39"/>
  <c r="L189" i="39"/>
  <c r="K189" i="39"/>
  <c r="H189" i="39"/>
  <c r="D97" i="52"/>
  <c r="B97" i="52"/>
  <c r="E97" i="52" s="1"/>
  <c r="C142" i="46"/>
  <c r="H142" i="46"/>
  <c r="D142" i="46"/>
  <c r="F142" i="46"/>
  <c r="B142" i="46"/>
  <c r="G142" i="46"/>
  <c r="C128" i="40"/>
  <c r="M128" i="40"/>
  <c r="P128" i="40"/>
  <c r="B128" i="40"/>
  <c r="K128" i="40"/>
  <c r="L128" i="40"/>
  <c r="O128" i="40"/>
  <c r="R128" i="40"/>
  <c r="H128" i="40"/>
  <c r="J128" i="40"/>
  <c r="I128" i="40"/>
  <c r="Q128" i="40"/>
  <c r="N128" i="40"/>
  <c r="D128" i="40"/>
  <c r="F128" i="40"/>
  <c r="G128" i="40"/>
  <c r="I68" i="45"/>
  <c r="M68" i="45"/>
  <c r="F68" i="45"/>
  <c r="C68" i="45"/>
  <c r="O68" i="45"/>
  <c r="R68" i="45"/>
  <c r="N68" i="45"/>
  <c r="P68" i="45"/>
  <c r="J68" i="45"/>
  <c r="L68" i="45"/>
  <c r="K68" i="45"/>
  <c r="B68" i="45"/>
  <c r="H68" i="45"/>
  <c r="G68" i="45"/>
  <c r="D68" i="45"/>
  <c r="Q68" i="45"/>
  <c r="C125" i="51"/>
  <c r="D125" i="51"/>
  <c r="G125" i="51"/>
  <c r="E125" i="51"/>
  <c r="F125" i="51"/>
  <c r="H125" i="51"/>
  <c r="J125" i="51"/>
  <c r="I125" i="51"/>
  <c r="B57" i="46"/>
  <c r="C57" i="46"/>
  <c r="H57" i="46"/>
  <c r="G57" i="46"/>
  <c r="F57" i="46"/>
  <c r="D57" i="46"/>
  <c r="G60" i="39"/>
  <c r="B60" i="39"/>
  <c r="J60" i="39"/>
  <c r="O60" i="39"/>
  <c r="N60" i="39"/>
  <c r="C60" i="39"/>
  <c r="K60" i="39"/>
  <c r="P60" i="39"/>
  <c r="L60" i="39"/>
  <c r="Q60" i="39"/>
  <c r="F60" i="39"/>
  <c r="H60" i="39"/>
  <c r="D60" i="39"/>
  <c r="I60" i="39"/>
  <c r="M60" i="39"/>
  <c r="R60" i="39"/>
  <c r="C122" i="51"/>
  <c r="E122" i="51"/>
  <c r="H122" i="51"/>
  <c r="I122" i="51"/>
  <c r="J122" i="51"/>
  <c r="D122" i="51"/>
  <c r="F122" i="51"/>
  <c r="G122" i="51"/>
  <c r="B83" i="52"/>
  <c r="I83" i="52" s="1"/>
  <c r="D83" i="52"/>
  <c r="D91" i="39"/>
  <c r="O91" i="39"/>
  <c r="I91" i="39"/>
  <c r="F91" i="39"/>
  <c r="B91" i="39"/>
  <c r="R91" i="39"/>
  <c r="C91" i="39"/>
  <c r="J91" i="39"/>
  <c r="L91" i="39"/>
  <c r="M91" i="39"/>
  <c r="K91" i="39"/>
  <c r="N91" i="39"/>
  <c r="P91" i="39"/>
  <c r="H91" i="39"/>
  <c r="Q91" i="39"/>
  <c r="G91" i="39"/>
  <c r="D31" i="39"/>
  <c r="J31" i="39"/>
  <c r="C31" i="39"/>
  <c r="N31" i="39"/>
  <c r="I31" i="39"/>
  <c r="P31" i="39"/>
  <c r="G31" i="39"/>
  <c r="B31" i="39"/>
  <c r="O31" i="39"/>
  <c r="L31" i="39"/>
  <c r="R31" i="39"/>
  <c r="K31" i="39"/>
  <c r="H31" i="39"/>
  <c r="F31" i="39"/>
  <c r="M31" i="39"/>
  <c r="Q31" i="39"/>
  <c r="E100" i="51"/>
  <c r="H100" i="51"/>
  <c r="G100" i="51"/>
  <c r="J100" i="51"/>
  <c r="D100" i="51"/>
  <c r="F100" i="51"/>
  <c r="I100" i="51"/>
  <c r="C100" i="51"/>
  <c r="F105" i="40"/>
  <c r="C105" i="40"/>
  <c r="Q105" i="40"/>
  <c r="M105" i="40"/>
  <c r="J105" i="40"/>
  <c r="I105" i="40"/>
  <c r="N105" i="40"/>
  <c r="K105" i="40"/>
  <c r="H105" i="40"/>
  <c r="D105" i="40"/>
  <c r="G105" i="40"/>
  <c r="P105" i="40"/>
  <c r="B105" i="40"/>
  <c r="O105" i="40"/>
  <c r="L105" i="40"/>
  <c r="R105" i="40"/>
  <c r="D26" i="52"/>
  <c r="B26" i="52"/>
  <c r="E26" i="52" s="1"/>
  <c r="H105" i="51"/>
  <c r="I105" i="51"/>
  <c r="J105" i="51"/>
  <c r="F105" i="51"/>
  <c r="C105" i="51"/>
  <c r="D105" i="51"/>
  <c r="E105" i="51"/>
  <c r="G105" i="51"/>
  <c r="F110" i="46"/>
  <c r="B110" i="46"/>
  <c r="G110" i="46"/>
  <c r="C110" i="46"/>
  <c r="H110" i="46"/>
  <c r="D110" i="46"/>
  <c r="G100" i="40"/>
  <c r="H100" i="40"/>
  <c r="D100" i="40"/>
  <c r="J100" i="40"/>
  <c r="R100" i="40"/>
  <c r="I100" i="40"/>
  <c r="C100" i="40"/>
  <c r="O100" i="40"/>
  <c r="P100" i="40"/>
  <c r="Q100" i="40"/>
  <c r="N100" i="40"/>
  <c r="K100" i="40"/>
  <c r="L100" i="40"/>
  <c r="B100" i="40"/>
  <c r="F100" i="40"/>
  <c r="M100" i="40"/>
  <c r="N156" i="40"/>
  <c r="R156" i="40"/>
  <c r="L156" i="40"/>
  <c r="D156" i="40"/>
  <c r="I156" i="40"/>
  <c r="H156" i="40"/>
  <c r="P156" i="40"/>
  <c r="K156" i="40"/>
  <c r="B156" i="40"/>
  <c r="C156" i="40"/>
  <c r="M156" i="40"/>
  <c r="F156" i="40"/>
  <c r="Q156" i="40"/>
  <c r="J156" i="40"/>
  <c r="G156" i="40"/>
  <c r="O156" i="40"/>
  <c r="B138" i="40"/>
  <c r="D138" i="40"/>
  <c r="P138" i="40"/>
  <c r="H138" i="40"/>
  <c r="J138" i="40"/>
  <c r="N138" i="40"/>
  <c r="Q138" i="40"/>
  <c r="I138" i="40"/>
  <c r="C138" i="40"/>
  <c r="O138" i="40"/>
  <c r="M138" i="40"/>
  <c r="K138" i="40"/>
  <c r="L138" i="40"/>
  <c r="G138" i="40"/>
  <c r="R138" i="40"/>
  <c r="F138" i="40"/>
  <c r="B150" i="52"/>
  <c r="E150" i="52" s="1"/>
  <c r="D150" i="52"/>
  <c r="I143" i="45"/>
  <c r="D143" i="45"/>
  <c r="H143" i="45"/>
  <c r="L143" i="45"/>
  <c r="O143" i="45"/>
  <c r="M143" i="45"/>
  <c r="K143" i="45"/>
  <c r="Q143" i="45"/>
  <c r="P143" i="45"/>
  <c r="N143" i="45"/>
  <c r="R143" i="45"/>
  <c r="C143" i="45"/>
  <c r="G143" i="45"/>
  <c r="F143" i="45"/>
  <c r="J143" i="45"/>
  <c r="B143" i="45"/>
  <c r="K189" i="38"/>
  <c r="P189" i="38"/>
  <c r="G189" i="38"/>
  <c r="C189" i="38"/>
  <c r="L189" i="38"/>
  <c r="D189" i="38"/>
  <c r="M189" i="38"/>
  <c r="N189" i="38"/>
  <c r="R189" i="38"/>
  <c r="J189" i="38"/>
  <c r="O189" i="38"/>
  <c r="H189" i="38"/>
  <c r="I189" i="38"/>
  <c r="F189" i="38"/>
  <c r="B189" i="38"/>
  <c r="Q189" i="38"/>
  <c r="B183" i="40"/>
  <c r="R183" i="40"/>
  <c r="I183" i="40"/>
  <c r="N183" i="40"/>
  <c r="J183" i="40"/>
  <c r="G183" i="40"/>
  <c r="Q183" i="40"/>
  <c r="M183" i="40"/>
  <c r="F183" i="40"/>
  <c r="D183" i="40"/>
  <c r="O183" i="40"/>
  <c r="L183" i="40"/>
  <c r="P183" i="40"/>
  <c r="K183" i="40"/>
  <c r="H183" i="40"/>
  <c r="C183" i="40"/>
  <c r="I188" i="40"/>
  <c r="F188" i="40"/>
  <c r="Q188" i="40"/>
  <c r="M188" i="40"/>
  <c r="J188" i="40"/>
  <c r="B188" i="40"/>
  <c r="G188" i="40"/>
  <c r="R188" i="40"/>
  <c r="H188" i="40"/>
  <c r="C188" i="40"/>
  <c r="N188" i="40"/>
  <c r="L188" i="40"/>
  <c r="P188" i="40"/>
  <c r="D188" i="40"/>
  <c r="O188" i="40"/>
  <c r="K188" i="40"/>
  <c r="I46" i="45"/>
  <c r="D46" i="45"/>
  <c r="Q46" i="45"/>
  <c r="C46" i="45"/>
  <c r="L46" i="45"/>
  <c r="R46" i="45"/>
  <c r="G46" i="45"/>
  <c r="H46" i="45"/>
  <c r="O46" i="45"/>
  <c r="P46" i="45"/>
  <c r="K46" i="45"/>
  <c r="N46" i="45"/>
  <c r="F46" i="45"/>
  <c r="J46" i="45"/>
  <c r="M46" i="45"/>
  <c r="B46" i="45"/>
  <c r="I187" i="45"/>
  <c r="J187" i="45"/>
  <c r="H187" i="45"/>
  <c r="D187" i="45"/>
  <c r="G187" i="45"/>
  <c r="C187" i="45"/>
  <c r="Q187" i="45"/>
  <c r="R187" i="45"/>
  <c r="M187" i="45"/>
  <c r="B187" i="45"/>
  <c r="K187" i="45"/>
  <c r="P187" i="45"/>
  <c r="N187" i="45"/>
  <c r="L187" i="45"/>
  <c r="F187" i="45"/>
  <c r="O187" i="45"/>
  <c r="D47" i="52"/>
  <c r="B47" i="52"/>
  <c r="I47" i="52" s="1"/>
  <c r="D148" i="51"/>
  <c r="I148" i="51"/>
  <c r="C148" i="51"/>
  <c r="J148" i="51"/>
  <c r="G148" i="51"/>
  <c r="E148" i="51"/>
  <c r="F148" i="51"/>
  <c r="H148" i="51"/>
  <c r="H70" i="51"/>
  <c r="J70" i="51"/>
  <c r="E70" i="51"/>
  <c r="D70" i="51"/>
  <c r="I70" i="51"/>
  <c r="C70" i="51"/>
  <c r="F70" i="51"/>
  <c r="G70" i="51"/>
  <c r="D85" i="52"/>
  <c r="B85" i="52"/>
  <c r="H85" i="52" s="1"/>
  <c r="B110" i="52"/>
  <c r="H110" i="52" s="1"/>
  <c r="D110" i="52"/>
  <c r="M172" i="39"/>
  <c r="J172" i="39"/>
  <c r="G172" i="39"/>
  <c r="B172" i="39"/>
  <c r="H172" i="39"/>
  <c r="N172" i="39"/>
  <c r="D172" i="39"/>
  <c r="K172" i="39"/>
  <c r="Q172" i="39"/>
  <c r="I172" i="39"/>
  <c r="F172" i="39"/>
  <c r="L172" i="39"/>
  <c r="O172" i="39"/>
  <c r="R172" i="39"/>
  <c r="C172" i="39"/>
  <c r="P172" i="39"/>
  <c r="D44" i="52"/>
  <c r="B44" i="52"/>
  <c r="I158" i="45"/>
  <c r="G158" i="45"/>
  <c r="M158" i="45"/>
  <c r="K158" i="45"/>
  <c r="P158" i="45"/>
  <c r="R158" i="45"/>
  <c r="B158" i="45"/>
  <c r="H158" i="45"/>
  <c r="N158" i="45"/>
  <c r="J158" i="45"/>
  <c r="L158" i="45"/>
  <c r="Q158" i="45"/>
  <c r="O158" i="45"/>
  <c r="C158" i="45"/>
  <c r="D158" i="45"/>
  <c r="F158" i="45"/>
  <c r="C131" i="45"/>
  <c r="N131" i="45"/>
  <c r="L131" i="45"/>
  <c r="O131" i="45"/>
  <c r="F131" i="45"/>
  <c r="I131" i="45"/>
  <c r="Q131" i="45"/>
  <c r="B131" i="45"/>
  <c r="D131" i="45"/>
  <c r="G131" i="45"/>
  <c r="K131" i="45"/>
  <c r="H131" i="45"/>
  <c r="P131" i="45"/>
  <c r="R131" i="45"/>
  <c r="J131" i="45"/>
  <c r="M131" i="45"/>
  <c r="B170" i="40"/>
  <c r="C170" i="40"/>
  <c r="O170" i="40"/>
  <c r="L170" i="40"/>
  <c r="G170" i="40"/>
  <c r="K170" i="40"/>
  <c r="P170" i="40"/>
  <c r="H170" i="40"/>
  <c r="F170" i="40"/>
  <c r="Q170" i="40"/>
  <c r="J170" i="40"/>
  <c r="N170" i="40"/>
  <c r="M170" i="40"/>
  <c r="I170" i="40"/>
  <c r="R170" i="40"/>
  <c r="D170" i="40"/>
  <c r="F119" i="40"/>
  <c r="P119" i="40"/>
  <c r="L119" i="40"/>
  <c r="K119" i="40"/>
  <c r="D119" i="40"/>
  <c r="R119" i="40"/>
  <c r="N119" i="40"/>
  <c r="I119" i="40"/>
  <c r="G119" i="40"/>
  <c r="J119" i="40"/>
  <c r="Q119" i="40"/>
  <c r="C119" i="40"/>
  <c r="M119" i="40"/>
  <c r="B119" i="40"/>
  <c r="O119" i="40"/>
  <c r="H119" i="40"/>
  <c r="H70" i="39"/>
  <c r="N70" i="39"/>
  <c r="D70" i="39"/>
  <c r="K70" i="39"/>
  <c r="C70" i="39"/>
  <c r="O70" i="39"/>
  <c r="B70" i="39"/>
  <c r="M70" i="39"/>
  <c r="P70" i="39"/>
  <c r="Q70" i="39"/>
  <c r="L70" i="39"/>
  <c r="I70" i="39"/>
  <c r="F70" i="39"/>
  <c r="J70" i="39"/>
  <c r="G70" i="39"/>
  <c r="R70" i="39"/>
  <c r="B189" i="40"/>
  <c r="F189" i="40"/>
  <c r="J189" i="40"/>
  <c r="C189" i="40"/>
  <c r="L189" i="40"/>
  <c r="I189" i="40"/>
  <c r="H189" i="40"/>
  <c r="P189" i="40"/>
  <c r="Q189" i="40"/>
  <c r="N189" i="40"/>
  <c r="G189" i="40"/>
  <c r="D189" i="40"/>
  <c r="R189" i="40"/>
  <c r="O189" i="40"/>
  <c r="M189" i="40"/>
  <c r="K189" i="40"/>
  <c r="I37" i="45"/>
  <c r="P37" i="45"/>
  <c r="O37" i="45"/>
  <c r="C37" i="45"/>
  <c r="F37" i="45"/>
  <c r="N37" i="45"/>
  <c r="D37" i="45"/>
  <c r="H37" i="45"/>
  <c r="L37" i="45"/>
  <c r="G37" i="45"/>
  <c r="K37" i="45"/>
  <c r="R37" i="45"/>
  <c r="B37" i="45"/>
  <c r="M37" i="45"/>
  <c r="J37" i="45"/>
  <c r="Q37" i="45"/>
  <c r="R14" i="39"/>
  <c r="K14" i="39"/>
  <c r="P14" i="39"/>
  <c r="C14" i="39"/>
  <c r="G14" i="39"/>
  <c r="I14" i="39"/>
  <c r="O14" i="39"/>
  <c r="J14" i="39"/>
  <c r="N14" i="39"/>
  <c r="M14" i="39"/>
  <c r="H14" i="39"/>
  <c r="F14" i="39"/>
  <c r="B14" i="39"/>
  <c r="Q14" i="39"/>
  <c r="L14" i="39"/>
  <c r="D14" i="39"/>
  <c r="Q137" i="45"/>
  <c r="P137" i="45"/>
  <c r="H137" i="45"/>
  <c r="N137" i="45"/>
  <c r="C137" i="45"/>
  <c r="I137" i="45"/>
  <c r="M137" i="45"/>
  <c r="K137" i="45"/>
  <c r="B137" i="45"/>
  <c r="F137" i="45"/>
  <c r="L137" i="45"/>
  <c r="G137" i="45"/>
  <c r="R137" i="45"/>
  <c r="O137" i="45"/>
  <c r="J137" i="45"/>
  <c r="D137" i="45"/>
  <c r="I139" i="45"/>
  <c r="F139" i="45"/>
  <c r="H139" i="45"/>
  <c r="B139" i="45"/>
  <c r="J139" i="45"/>
  <c r="G139" i="45"/>
  <c r="M139" i="45"/>
  <c r="C139" i="45"/>
  <c r="K139" i="45"/>
  <c r="D139" i="45"/>
  <c r="Q139" i="45"/>
  <c r="O139" i="45"/>
  <c r="R139" i="45"/>
  <c r="N139" i="45"/>
  <c r="L139" i="45"/>
  <c r="P139" i="45"/>
  <c r="I186" i="38"/>
  <c r="K186" i="38"/>
  <c r="D186" i="38"/>
  <c r="R186" i="38"/>
  <c r="F186" i="38"/>
  <c r="Q186" i="38"/>
  <c r="O186" i="38"/>
  <c r="H186" i="38"/>
  <c r="P186" i="38"/>
  <c r="L186" i="38"/>
  <c r="C186" i="38"/>
  <c r="J186" i="38"/>
  <c r="N186" i="38"/>
  <c r="M186" i="38"/>
  <c r="B186" i="38"/>
  <c r="G186" i="38"/>
  <c r="K16" i="40"/>
  <c r="C16" i="40"/>
  <c r="D16" i="40"/>
  <c r="O16" i="40"/>
  <c r="F16" i="40"/>
  <c r="H16" i="40"/>
  <c r="B16" i="40"/>
  <c r="J16" i="40"/>
  <c r="G16" i="40"/>
  <c r="Q16" i="40"/>
  <c r="R16" i="40"/>
  <c r="N16" i="40"/>
  <c r="M16" i="40"/>
  <c r="L16" i="40"/>
  <c r="I16" i="40"/>
  <c r="P16" i="40"/>
  <c r="P61" i="39"/>
  <c r="K61" i="39"/>
  <c r="I61" i="39"/>
  <c r="O61" i="39"/>
  <c r="M61" i="39"/>
  <c r="J61" i="39"/>
  <c r="R61" i="39"/>
  <c r="G61" i="39"/>
  <c r="F61" i="39"/>
  <c r="N61" i="39"/>
  <c r="Q61" i="39"/>
  <c r="D61" i="39"/>
  <c r="L61" i="39"/>
  <c r="H61" i="39"/>
  <c r="C61" i="39"/>
  <c r="B61" i="39"/>
  <c r="D27" i="40"/>
  <c r="H27" i="40"/>
  <c r="G27" i="40"/>
  <c r="P27" i="40"/>
  <c r="M27" i="40"/>
  <c r="I27" i="40"/>
  <c r="N27" i="40"/>
  <c r="J27" i="40"/>
  <c r="K27" i="40"/>
  <c r="C27" i="40"/>
  <c r="L27" i="40"/>
  <c r="F27" i="40"/>
  <c r="R27" i="40"/>
  <c r="B27" i="40"/>
  <c r="O27" i="40"/>
  <c r="Q27" i="40"/>
  <c r="B44" i="46"/>
  <c r="C44" i="46"/>
  <c r="F44" i="46"/>
  <c r="D44" i="46"/>
  <c r="H44" i="46"/>
  <c r="G44" i="46"/>
  <c r="R181" i="39"/>
  <c r="H181" i="39"/>
  <c r="C181" i="39"/>
  <c r="I181" i="39"/>
  <c r="L181" i="39"/>
  <c r="B181" i="39"/>
  <c r="J181" i="39"/>
  <c r="Q181" i="39"/>
  <c r="D181" i="39"/>
  <c r="G181" i="39"/>
  <c r="F181" i="39"/>
  <c r="P181" i="39"/>
  <c r="K181" i="39"/>
  <c r="M181" i="39"/>
  <c r="N181" i="39"/>
  <c r="O181" i="39"/>
  <c r="D69" i="46"/>
  <c r="G69" i="46"/>
  <c r="H69" i="46"/>
  <c r="B69" i="46"/>
  <c r="F69" i="46"/>
  <c r="C69" i="46"/>
  <c r="B35" i="52"/>
  <c r="H35" i="52" s="1"/>
  <c r="D35" i="52"/>
  <c r="B105" i="52"/>
  <c r="H105" i="52" s="1"/>
  <c r="D105" i="52"/>
  <c r="G125" i="40"/>
  <c r="I125" i="40"/>
  <c r="O125" i="40"/>
  <c r="Q125" i="40"/>
  <c r="D125" i="40"/>
  <c r="L125" i="40"/>
  <c r="J125" i="40"/>
  <c r="F125" i="40"/>
  <c r="P125" i="40"/>
  <c r="R125" i="40"/>
  <c r="K125" i="40"/>
  <c r="B125" i="40"/>
  <c r="C125" i="40"/>
  <c r="N125" i="40"/>
  <c r="H125" i="40"/>
  <c r="M125" i="40"/>
  <c r="D154" i="52"/>
  <c r="B154" i="52"/>
  <c r="F154" i="52" s="1"/>
  <c r="M28" i="38"/>
  <c r="L28" i="38"/>
  <c r="D28" i="38"/>
  <c r="O28" i="38"/>
  <c r="H28" i="38"/>
  <c r="R28" i="38"/>
  <c r="F28" i="38"/>
  <c r="P28" i="38"/>
  <c r="N28" i="38"/>
  <c r="I28" i="38"/>
  <c r="B28" i="38"/>
  <c r="G28" i="38"/>
  <c r="C28" i="38"/>
  <c r="J28" i="38"/>
  <c r="Q28" i="38"/>
  <c r="K28" i="38"/>
  <c r="D159" i="52"/>
  <c r="B159" i="52"/>
  <c r="E159" i="52" s="1"/>
  <c r="C168" i="46"/>
  <c r="G168" i="46"/>
  <c r="D168" i="46"/>
  <c r="B168" i="46"/>
  <c r="F168" i="46"/>
  <c r="H168" i="46"/>
  <c r="I149" i="45"/>
  <c r="C149" i="45"/>
  <c r="L149" i="45"/>
  <c r="J149" i="45"/>
  <c r="O149" i="45"/>
  <c r="P149" i="45"/>
  <c r="B149" i="45"/>
  <c r="D149" i="45"/>
  <c r="G149" i="45"/>
  <c r="N149" i="45"/>
  <c r="H149" i="45"/>
  <c r="K149" i="45"/>
  <c r="M149" i="45"/>
  <c r="F149" i="45"/>
  <c r="R149" i="45"/>
  <c r="Q149" i="45"/>
  <c r="H104" i="40"/>
  <c r="I104" i="40"/>
  <c r="P104" i="40"/>
  <c r="R104" i="40"/>
  <c r="M104" i="40"/>
  <c r="L104" i="40"/>
  <c r="F104" i="40"/>
  <c r="B104" i="40"/>
  <c r="D104" i="40"/>
  <c r="N104" i="40"/>
  <c r="G104" i="40"/>
  <c r="C104" i="40"/>
  <c r="O104" i="40"/>
  <c r="K104" i="40"/>
  <c r="Q104" i="40"/>
  <c r="J104" i="40"/>
  <c r="B130" i="45"/>
  <c r="J130" i="45"/>
  <c r="L130" i="45"/>
  <c r="P130" i="45"/>
  <c r="N130" i="45"/>
  <c r="H130" i="45"/>
  <c r="I130" i="45"/>
  <c r="C130" i="45"/>
  <c r="O130" i="45"/>
  <c r="K130" i="45"/>
  <c r="Q130" i="45"/>
  <c r="G130" i="45"/>
  <c r="R130" i="45"/>
  <c r="D130" i="45"/>
  <c r="M130" i="45"/>
  <c r="F130" i="45"/>
  <c r="O190" i="38"/>
  <c r="N190" i="38"/>
  <c r="M190" i="38"/>
  <c r="P190" i="38"/>
  <c r="D190" i="38"/>
  <c r="K190" i="38"/>
  <c r="G190" i="38"/>
  <c r="J190" i="38"/>
  <c r="L190" i="38"/>
  <c r="I190" i="38"/>
  <c r="C190" i="38"/>
  <c r="H190" i="38"/>
  <c r="F190" i="38"/>
  <c r="R190" i="38"/>
  <c r="B190" i="38"/>
  <c r="Q190" i="38"/>
  <c r="H107" i="45"/>
  <c r="Q107" i="45"/>
  <c r="M107" i="45"/>
  <c r="I107" i="45"/>
  <c r="N107" i="45"/>
  <c r="C107" i="45"/>
  <c r="L107" i="45"/>
  <c r="B107" i="45"/>
  <c r="R107" i="45"/>
  <c r="F107" i="45"/>
  <c r="O107" i="45"/>
  <c r="J107" i="45"/>
  <c r="K107" i="45"/>
  <c r="P107" i="45"/>
  <c r="G107" i="45"/>
  <c r="D107" i="45"/>
  <c r="G136" i="40"/>
  <c r="B136" i="40"/>
  <c r="O136" i="40"/>
  <c r="J136" i="40"/>
  <c r="H136" i="40"/>
  <c r="D136" i="40"/>
  <c r="M136" i="40"/>
  <c r="P136" i="40"/>
  <c r="F136" i="40"/>
  <c r="C136" i="40"/>
  <c r="L136" i="40"/>
  <c r="I136" i="40"/>
  <c r="K136" i="40"/>
  <c r="Q136" i="40"/>
  <c r="R136" i="40"/>
  <c r="N136" i="40"/>
  <c r="I156" i="45"/>
  <c r="O156" i="45"/>
  <c r="D156" i="45"/>
  <c r="K156" i="45"/>
  <c r="Q156" i="45"/>
  <c r="C156" i="45"/>
  <c r="R156" i="45"/>
  <c r="J156" i="45"/>
  <c r="P156" i="45"/>
  <c r="F156" i="45"/>
  <c r="L156" i="45"/>
  <c r="B156" i="45"/>
  <c r="M156" i="45"/>
  <c r="H156" i="45"/>
  <c r="G156" i="45"/>
  <c r="N156" i="45"/>
  <c r="B37" i="46"/>
  <c r="H37" i="46"/>
  <c r="F37" i="46"/>
  <c r="D37" i="46"/>
  <c r="C37" i="46"/>
  <c r="G37" i="46"/>
  <c r="B124" i="40"/>
  <c r="R124" i="40"/>
  <c r="H124" i="40"/>
  <c r="L124" i="40"/>
  <c r="N124" i="40"/>
  <c r="D124" i="40"/>
  <c r="O124" i="40"/>
  <c r="K124" i="40"/>
  <c r="J124" i="40"/>
  <c r="C124" i="40"/>
  <c r="P124" i="40"/>
  <c r="I124" i="40"/>
  <c r="G124" i="40"/>
  <c r="M124" i="40"/>
  <c r="F124" i="40"/>
  <c r="Q124" i="40"/>
  <c r="I122" i="45"/>
  <c r="B122" i="45"/>
  <c r="O122" i="45"/>
  <c r="Q122" i="45"/>
  <c r="K122" i="45"/>
  <c r="N122" i="45"/>
  <c r="F122" i="45"/>
  <c r="C122" i="45"/>
  <c r="P122" i="45"/>
  <c r="M122" i="45"/>
  <c r="G122" i="45"/>
  <c r="D122" i="45"/>
  <c r="R122" i="45"/>
  <c r="L122" i="45"/>
  <c r="H122" i="45"/>
  <c r="J122" i="45"/>
  <c r="H36" i="39"/>
  <c r="N36" i="39"/>
  <c r="B36" i="39"/>
  <c r="C36" i="39"/>
  <c r="G36" i="39"/>
  <c r="I36" i="39"/>
  <c r="L36" i="39"/>
  <c r="Q36" i="39"/>
  <c r="O36" i="39"/>
  <c r="K36" i="39"/>
  <c r="M36" i="39"/>
  <c r="P36" i="39"/>
  <c r="R36" i="39"/>
  <c r="J36" i="39"/>
  <c r="F36" i="39"/>
  <c r="D36" i="39"/>
  <c r="B64" i="46"/>
  <c r="F64" i="46"/>
  <c r="D64" i="46"/>
  <c r="G64" i="46"/>
  <c r="C64" i="46"/>
  <c r="H64" i="46"/>
  <c r="I180" i="45"/>
  <c r="L180" i="45"/>
  <c r="D180" i="45"/>
  <c r="C180" i="45"/>
  <c r="O180" i="45"/>
  <c r="M180" i="45"/>
  <c r="K180" i="45"/>
  <c r="N180" i="45"/>
  <c r="R180" i="45"/>
  <c r="F180" i="45"/>
  <c r="B180" i="45"/>
  <c r="G180" i="45"/>
  <c r="P180" i="45"/>
  <c r="J180" i="45"/>
  <c r="Q180" i="45"/>
  <c r="H180" i="45"/>
  <c r="C23" i="40"/>
  <c r="D23" i="40"/>
  <c r="M23" i="40"/>
  <c r="R23" i="40"/>
  <c r="N23" i="40"/>
  <c r="I23" i="40"/>
  <c r="J23" i="40"/>
  <c r="F23" i="40"/>
  <c r="O23" i="40"/>
  <c r="K23" i="40"/>
  <c r="P23" i="40"/>
  <c r="B23" i="40"/>
  <c r="G23" i="40"/>
  <c r="Q23" i="40"/>
  <c r="H23" i="40"/>
  <c r="L23" i="40"/>
  <c r="I159" i="45"/>
  <c r="O159" i="45"/>
  <c r="C159" i="45"/>
  <c r="R159" i="45"/>
  <c r="K159" i="45"/>
  <c r="D159" i="45"/>
  <c r="G159" i="45"/>
  <c r="F159" i="45"/>
  <c r="H159" i="45"/>
  <c r="M159" i="45"/>
  <c r="P159" i="45"/>
  <c r="L159" i="45"/>
  <c r="Q159" i="45"/>
  <c r="J159" i="45"/>
  <c r="B159" i="45"/>
  <c r="N159" i="45"/>
  <c r="M167" i="40"/>
  <c r="D167" i="40"/>
  <c r="N167" i="40"/>
  <c r="C167" i="40"/>
  <c r="G167" i="40"/>
  <c r="J167" i="40"/>
  <c r="P167" i="40"/>
  <c r="K167" i="40"/>
  <c r="Q167" i="40"/>
  <c r="B167" i="40"/>
  <c r="H167" i="40"/>
  <c r="I167" i="40"/>
  <c r="R167" i="40"/>
  <c r="O167" i="40"/>
  <c r="F167" i="40"/>
  <c r="L167" i="40"/>
  <c r="H159" i="46"/>
  <c r="B159" i="46"/>
  <c r="F159" i="46"/>
  <c r="D159" i="46"/>
  <c r="G159" i="46"/>
  <c r="C159" i="46"/>
  <c r="C35" i="46"/>
  <c r="F35" i="46"/>
  <c r="G35" i="46"/>
  <c r="H35" i="46"/>
  <c r="B35" i="46"/>
  <c r="D35" i="46"/>
  <c r="R123" i="39"/>
  <c r="M123" i="39"/>
  <c r="O123" i="39"/>
  <c r="I123" i="39"/>
  <c r="C123" i="39"/>
  <c r="J123" i="39"/>
  <c r="Q123" i="39"/>
  <c r="F123" i="39"/>
  <c r="H123" i="39"/>
  <c r="P123" i="39"/>
  <c r="K123" i="39"/>
  <c r="L123" i="39"/>
  <c r="D123" i="39"/>
  <c r="G123" i="39"/>
  <c r="B123" i="39"/>
  <c r="N123" i="39"/>
  <c r="I69" i="45"/>
  <c r="B69" i="45"/>
  <c r="N69" i="45"/>
  <c r="R69" i="45"/>
  <c r="Q69" i="45"/>
  <c r="H69" i="45"/>
  <c r="G69" i="45"/>
  <c r="M69" i="45"/>
  <c r="J69" i="45"/>
  <c r="F69" i="45"/>
  <c r="C69" i="45"/>
  <c r="L69" i="45"/>
  <c r="P69" i="45"/>
  <c r="D69" i="45"/>
  <c r="K69" i="45"/>
  <c r="O69" i="45"/>
  <c r="B40" i="52"/>
  <c r="I40" i="52" s="1"/>
  <c r="D40" i="52"/>
  <c r="C115" i="46"/>
  <c r="G115" i="46"/>
  <c r="D115" i="46"/>
  <c r="F115" i="46"/>
  <c r="B115" i="46"/>
  <c r="H115" i="46"/>
  <c r="G137" i="40"/>
  <c r="L137" i="40"/>
  <c r="I137" i="40"/>
  <c r="O137" i="40"/>
  <c r="J137" i="40"/>
  <c r="N137" i="40"/>
  <c r="P137" i="40"/>
  <c r="F137" i="40"/>
  <c r="B137" i="40"/>
  <c r="R137" i="40"/>
  <c r="K137" i="40"/>
  <c r="H137" i="40"/>
  <c r="C137" i="40"/>
  <c r="Q137" i="40"/>
  <c r="D137" i="40"/>
  <c r="M137" i="40"/>
  <c r="H147" i="39"/>
  <c r="B147" i="39"/>
  <c r="L147" i="39"/>
  <c r="P147" i="39"/>
  <c r="C147" i="39"/>
  <c r="F147" i="39"/>
  <c r="G147" i="39"/>
  <c r="R147" i="39"/>
  <c r="O147" i="39"/>
  <c r="M147" i="39"/>
  <c r="I147" i="39"/>
  <c r="D147" i="39"/>
  <c r="Q147" i="39"/>
  <c r="N147" i="39"/>
  <c r="J147" i="39"/>
  <c r="K147" i="39"/>
  <c r="H85" i="39"/>
  <c r="B85" i="39"/>
  <c r="D85" i="39"/>
  <c r="J85" i="39"/>
  <c r="I85" i="39"/>
  <c r="G85" i="39"/>
  <c r="L85" i="39"/>
  <c r="Q85" i="39"/>
  <c r="P85" i="39"/>
  <c r="F85" i="39"/>
  <c r="C85" i="39"/>
  <c r="O85" i="39"/>
  <c r="N85" i="39"/>
  <c r="R85" i="39"/>
  <c r="K85" i="39"/>
  <c r="M85" i="39"/>
  <c r="C184" i="38"/>
  <c r="F184" i="38"/>
  <c r="J184" i="38"/>
  <c r="G184" i="38"/>
  <c r="M184" i="38"/>
  <c r="P184" i="38"/>
  <c r="O184" i="38"/>
  <c r="D184" i="38"/>
  <c r="Q184" i="38"/>
  <c r="H184" i="38"/>
  <c r="K184" i="38"/>
  <c r="B184" i="38"/>
  <c r="N184" i="38"/>
  <c r="I184" i="38"/>
  <c r="R184" i="38"/>
  <c r="L184" i="38"/>
  <c r="F111" i="46"/>
  <c r="D111" i="46"/>
  <c r="C111" i="46"/>
  <c r="B111" i="46"/>
  <c r="H111" i="46"/>
  <c r="G111" i="46"/>
  <c r="G103" i="38"/>
  <c r="M103" i="38"/>
  <c r="B103" i="38"/>
  <c r="F103" i="38"/>
  <c r="J103" i="38"/>
  <c r="L103" i="38"/>
  <c r="P103" i="38"/>
  <c r="R103" i="38"/>
  <c r="H103" i="38"/>
  <c r="K103" i="38"/>
  <c r="D103" i="38"/>
  <c r="I103" i="38"/>
  <c r="C103" i="38"/>
  <c r="N103" i="38"/>
  <c r="Q103" i="38"/>
  <c r="O103" i="38"/>
  <c r="M132" i="39"/>
  <c r="Q132" i="39"/>
  <c r="K132" i="39"/>
  <c r="I132" i="39"/>
  <c r="O132" i="39"/>
  <c r="D132" i="39"/>
  <c r="P132" i="39"/>
  <c r="B132" i="39"/>
  <c r="R132" i="39"/>
  <c r="H132" i="39"/>
  <c r="N132" i="39"/>
  <c r="L132" i="39"/>
  <c r="G132" i="39"/>
  <c r="J132" i="39"/>
  <c r="F132" i="39"/>
  <c r="C132" i="39"/>
  <c r="F107" i="38"/>
  <c r="P107" i="38"/>
  <c r="N107" i="38"/>
  <c r="J107" i="38"/>
  <c r="I107" i="38"/>
  <c r="D107" i="38"/>
  <c r="H107" i="38"/>
  <c r="C107" i="38"/>
  <c r="O107" i="38"/>
  <c r="Q107" i="38"/>
  <c r="M107" i="38"/>
  <c r="R107" i="38"/>
  <c r="K107" i="38"/>
  <c r="L107" i="38"/>
  <c r="B107" i="38"/>
  <c r="G107" i="38"/>
  <c r="D133" i="38"/>
  <c r="R133" i="38"/>
  <c r="M133" i="38"/>
  <c r="C133" i="38"/>
  <c r="F133" i="38"/>
  <c r="Q133" i="38"/>
  <c r="O133" i="38"/>
  <c r="P133" i="38"/>
  <c r="J133" i="38"/>
  <c r="L133" i="38"/>
  <c r="G133" i="38"/>
  <c r="N133" i="38"/>
  <c r="I133" i="38"/>
  <c r="B133" i="38"/>
  <c r="K133" i="38"/>
  <c r="H133" i="38"/>
  <c r="C165" i="51"/>
  <c r="F165" i="51"/>
  <c r="J165" i="51"/>
  <c r="I165" i="51"/>
  <c r="E165" i="51"/>
  <c r="H165" i="51"/>
  <c r="D165" i="51"/>
  <c r="G165" i="51"/>
  <c r="G161" i="40"/>
  <c r="P161" i="40"/>
  <c r="J161" i="40"/>
  <c r="R161" i="40"/>
  <c r="Q161" i="40"/>
  <c r="N161" i="40"/>
  <c r="I161" i="40"/>
  <c r="B161" i="40"/>
  <c r="K161" i="40"/>
  <c r="D161" i="40"/>
  <c r="O161" i="40"/>
  <c r="F161" i="40"/>
  <c r="H161" i="40"/>
  <c r="C161" i="40"/>
  <c r="L161" i="40"/>
  <c r="M161" i="40"/>
  <c r="I67" i="45"/>
  <c r="C67" i="45"/>
  <c r="N67" i="45"/>
  <c r="O67" i="45"/>
  <c r="G67" i="45"/>
  <c r="L67" i="45"/>
  <c r="D67" i="45"/>
  <c r="M67" i="45"/>
  <c r="R67" i="45"/>
  <c r="H67" i="45"/>
  <c r="Q67" i="45"/>
  <c r="K67" i="45"/>
  <c r="P67" i="45"/>
  <c r="J67" i="45"/>
  <c r="B67" i="45"/>
  <c r="F67" i="45"/>
  <c r="B128" i="46"/>
  <c r="H128" i="46"/>
  <c r="G128" i="46"/>
  <c r="D128" i="46"/>
  <c r="C128" i="46"/>
  <c r="F128" i="46"/>
  <c r="H78" i="39"/>
  <c r="C78" i="39"/>
  <c r="I78" i="39"/>
  <c r="J78" i="39"/>
  <c r="K78" i="39"/>
  <c r="F78" i="39"/>
  <c r="D78" i="39"/>
  <c r="L78" i="39"/>
  <c r="N78" i="39"/>
  <c r="M78" i="39"/>
  <c r="R78" i="39"/>
  <c r="G78" i="39"/>
  <c r="Q78" i="39"/>
  <c r="O78" i="39"/>
  <c r="B78" i="39"/>
  <c r="P78" i="39"/>
  <c r="G171" i="46"/>
  <c r="D171" i="46"/>
  <c r="F171" i="46"/>
  <c r="B171" i="46"/>
  <c r="C171" i="46"/>
  <c r="H171" i="46"/>
  <c r="F99" i="40"/>
  <c r="M99" i="40"/>
  <c r="H99" i="40"/>
  <c r="J99" i="40"/>
  <c r="I99" i="40"/>
  <c r="C99" i="40"/>
  <c r="D99" i="40"/>
  <c r="P99" i="40"/>
  <c r="G99" i="40"/>
  <c r="N99" i="40"/>
  <c r="B99" i="40"/>
  <c r="Q99" i="40"/>
  <c r="R99" i="40"/>
  <c r="K99" i="40"/>
  <c r="L99" i="40"/>
  <c r="O99" i="40"/>
  <c r="G71" i="40"/>
  <c r="H71" i="40"/>
  <c r="R71" i="40"/>
  <c r="N71" i="40"/>
  <c r="F71" i="40"/>
  <c r="J71" i="40"/>
  <c r="K71" i="40"/>
  <c r="M71" i="40"/>
  <c r="D71" i="40"/>
  <c r="Q71" i="40"/>
  <c r="L71" i="40"/>
  <c r="B71" i="40"/>
  <c r="C71" i="40"/>
  <c r="P71" i="40"/>
  <c r="O71" i="40"/>
  <c r="I71" i="40"/>
  <c r="D21" i="40"/>
  <c r="H21" i="40"/>
  <c r="Q21" i="40"/>
  <c r="L21" i="40"/>
  <c r="G21" i="40"/>
  <c r="J21" i="40"/>
  <c r="R21" i="40"/>
  <c r="B21" i="40"/>
  <c r="I21" i="40"/>
  <c r="F21" i="40"/>
  <c r="O21" i="40"/>
  <c r="N21" i="40"/>
  <c r="C21" i="40"/>
  <c r="P21" i="40"/>
  <c r="M21" i="40"/>
  <c r="K21" i="40"/>
  <c r="H109" i="51"/>
  <c r="F109" i="51"/>
  <c r="G109" i="51"/>
  <c r="J109" i="51"/>
  <c r="E109" i="51"/>
  <c r="D109" i="51"/>
  <c r="C109" i="51"/>
  <c r="I109" i="51"/>
  <c r="N27" i="38"/>
  <c r="J27" i="38"/>
  <c r="D27" i="38"/>
  <c r="B27" i="38"/>
  <c r="G27" i="38"/>
  <c r="L27" i="38"/>
  <c r="C27" i="38"/>
  <c r="F27" i="38"/>
  <c r="O27" i="38"/>
  <c r="M27" i="38"/>
  <c r="R27" i="38"/>
  <c r="P27" i="38"/>
  <c r="H27" i="38"/>
  <c r="K27" i="38"/>
  <c r="Q27" i="38"/>
  <c r="I27" i="38"/>
  <c r="M123" i="38"/>
  <c r="Q123" i="38"/>
  <c r="O123" i="38"/>
  <c r="L123" i="38"/>
  <c r="K123" i="38"/>
  <c r="C123" i="38"/>
  <c r="D123" i="38"/>
  <c r="G123" i="38"/>
  <c r="I123" i="38"/>
  <c r="P123" i="38"/>
  <c r="B123" i="38"/>
  <c r="F123" i="38"/>
  <c r="J123" i="38"/>
  <c r="R123" i="38"/>
  <c r="H123" i="38"/>
  <c r="N123" i="38"/>
  <c r="R93" i="39"/>
  <c r="N93" i="39"/>
  <c r="F93" i="39"/>
  <c r="P93" i="39"/>
  <c r="G93" i="39"/>
  <c r="O93" i="39"/>
  <c r="C93" i="39"/>
  <c r="I93" i="39"/>
  <c r="K93" i="39"/>
  <c r="M93" i="39"/>
  <c r="Q93" i="39"/>
  <c r="L93" i="39"/>
  <c r="D93" i="39"/>
  <c r="J93" i="39"/>
  <c r="B93" i="39"/>
  <c r="H93" i="39"/>
  <c r="F118" i="46"/>
  <c r="D118" i="46"/>
  <c r="B118" i="46"/>
  <c r="G118" i="46"/>
  <c r="H118" i="46"/>
  <c r="C118" i="46"/>
  <c r="B80" i="52"/>
  <c r="I80" i="52" s="1"/>
  <c r="D80" i="52"/>
  <c r="D156" i="52"/>
  <c r="B156" i="52"/>
  <c r="H156" i="52" s="1"/>
  <c r="D126" i="52"/>
  <c r="B126" i="52"/>
  <c r="E126" i="52" s="1"/>
  <c r="M81" i="38"/>
  <c r="N81" i="38"/>
  <c r="J81" i="38"/>
  <c r="R81" i="38"/>
  <c r="D81" i="38"/>
  <c r="H81" i="38"/>
  <c r="K81" i="38"/>
  <c r="F81" i="38"/>
  <c r="P81" i="38"/>
  <c r="L81" i="38"/>
  <c r="C81" i="38"/>
  <c r="O81" i="38"/>
  <c r="G81" i="38"/>
  <c r="I81" i="38"/>
  <c r="B81" i="38"/>
  <c r="Q81" i="38"/>
  <c r="I65" i="45"/>
  <c r="F65" i="45"/>
  <c r="L65" i="45"/>
  <c r="O65" i="45"/>
  <c r="R65" i="45"/>
  <c r="B65" i="45"/>
  <c r="D65" i="45"/>
  <c r="M65" i="45"/>
  <c r="P65" i="45"/>
  <c r="G65" i="45"/>
  <c r="H65" i="45"/>
  <c r="N65" i="45"/>
  <c r="C65" i="45"/>
  <c r="Q65" i="45"/>
  <c r="K65" i="45"/>
  <c r="J65" i="45"/>
  <c r="I41" i="45"/>
  <c r="G41" i="45"/>
  <c r="C41" i="45"/>
  <c r="L41" i="45"/>
  <c r="M41" i="45"/>
  <c r="R41" i="45"/>
  <c r="F41" i="45"/>
  <c r="J41" i="45"/>
  <c r="B41" i="45"/>
  <c r="O41" i="45"/>
  <c r="K41" i="45"/>
  <c r="N41" i="45"/>
  <c r="H41" i="45"/>
  <c r="P41" i="45"/>
  <c r="Q41" i="45"/>
  <c r="D41" i="45"/>
  <c r="O121" i="39"/>
  <c r="B121" i="39"/>
  <c r="R121" i="39"/>
  <c r="C121" i="39"/>
  <c r="G121" i="39"/>
  <c r="Q121" i="39"/>
  <c r="J121" i="39"/>
  <c r="L121" i="39"/>
  <c r="M121" i="39"/>
  <c r="F121" i="39"/>
  <c r="P121" i="39"/>
  <c r="H121" i="39"/>
  <c r="D121" i="39"/>
  <c r="K121" i="39"/>
  <c r="N121" i="39"/>
  <c r="I121" i="39"/>
  <c r="B177" i="39"/>
  <c r="Q177" i="39"/>
  <c r="H177" i="39"/>
  <c r="O177" i="39"/>
  <c r="D177" i="39"/>
  <c r="K177" i="39"/>
  <c r="C177" i="39"/>
  <c r="P177" i="39"/>
  <c r="N177" i="39"/>
  <c r="G177" i="39"/>
  <c r="L177" i="39"/>
  <c r="I177" i="39"/>
  <c r="M177" i="39"/>
  <c r="J177" i="39"/>
  <c r="F177" i="39"/>
  <c r="R177" i="39"/>
  <c r="I119" i="51"/>
  <c r="F119" i="51"/>
  <c r="G119" i="51"/>
  <c r="C119" i="51"/>
  <c r="E119" i="51"/>
  <c r="J119" i="51"/>
  <c r="D119" i="51"/>
  <c r="H119" i="51"/>
  <c r="I80" i="45"/>
  <c r="L80" i="45"/>
  <c r="J80" i="45"/>
  <c r="K80" i="45"/>
  <c r="D80" i="45"/>
  <c r="P80" i="45"/>
  <c r="M80" i="45"/>
  <c r="G80" i="45"/>
  <c r="F80" i="45"/>
  <c r="H80" i="45"/>
  <c r="C80" i="45"/>
  <c r="B80" i="45"/>
  <c r="N80" i="45"/>
  <c r="Q80" i="45"/>
  <c r="R80" i="45"/>
  <c r="O80" i="45"/>
  <c r="G67" i="38"/>
  <c r="N67" i="38"/>
  <c r="B67" i="38"/>
  <c r="M67" i="38"/>
  <c r="P67" i="38"/>
  <c r="H67" i="38"/>
  <c r="R67" i="38"/>
  <c r="J67" i="38"/>
  <c r="F67" i="38"/>
  <c r="Q67" i="38"/>
  <c r="I67" i="38"/>
  <c r="K67" i="38"/>
  <c r="L67" i="38"/>
  <c r="C67" i="38"/>
  <c r="O67" i="38"/>
  <c r="D67" i="38"/>
  <c r="G132" i="46"/>
  <c r="D132" i="46"/>
  <c r="C132" i="46"/>
  <c r="F132" i="46"/>
  <c r="B132" i="46"/>
  <c r="H132" i="46"/>
  <c r="F55" i="38"/>
  <c r="I55" i="38"/>
  <c r="D55" i="38"/>
  <c r="P55" i="38"/>
  <c r="G55" i="38"/>
  <c r="K55" i="38"/>
  <c r="M55" i="38"/>
  <c r="R55" i="38"/>
  <c r="Q55" i="38"/>
  <c r="H55" i="38"/>
  <c r="B55" i="38"/>
  <c r="N55" i="38"/>
  <c r="J55" i="38"/>
  <c r="L55" i="38"/>
  <c r="C55" i="38"/>
  <c r="O55" i="38"/>
  <c r="M38" i="38"/>
  <c r="O38" i="38"/>
  <c r="P38" i="38"/>
  <c r="R38" i="38"/>
  <c r="H38" i="38"/>
  <c r="N38" i="38"/>
  <c r="L38" i="38"/>
  <c r="B38" i="38"/>
  <c r="I38" i="38"/>
  <c r="D38" i="38"/>
  <c r="F38" i="38"/>
  <c r="C38" i="38"/>
  <c r="G38" i="38"/>
  <c r="J38" i="38"/>
  <c r="K38" i="38"/>
  <c r="Q38" i="38"/>
  <c r="D98" i="38"/>
  <c r="L98" i="38"/>
  <c r="M98" i="38"/>
  <c r="B98" i="38"/>
  <c r="H98" i="38"/>
  <c r="J98" i="38"/>
  <c r="K98" i="38"/>
  <c r="Q98" i="38"/>
  <c r="O98" i="38"/>
  <c r="P98" i="38"/>
  <c r="F98" i="38"/>
  <c r="G98" i="38"/>
  <c r="R98" i="38"/>
  <c r="C98" i="38"/>
  <c r="N98" i="38"/>
  <c r="I98" i="38"/>
  <c r="B132" i="52"/>
  <c r="I132" i="52" s="1"/>
  <c r="D132" i="52"/>
  <c r="C162" i="46"/>
  <c r="G162" i="46"/>
  <c r="D162" i="46"/>
  <c r="B162" i="46"/>
  <c r="H162" i="46"/>
  <c r="F162" i="46"/>
  <c r="O75" i="38"/>
  <c r="D75" i="38"/>
  <c r="R75" i="38"/>
  <c r="C75" i="38"/>
  <c r="Q75" i="38"/>
  <c r="N75" i="38"/>
  <c r="P75" i="38"/>
  <c r="L75" i="38"/>
  <c r="B75" i="38"/>
  <c r="K75" i="38"/>
  <c r="H75" i="38"/>
  <c r="F75" i="38"/>
  <c r="M75" i="38"/>
  <c r="G75" i="38"/>
  <c r="I75" i="38"/>
  <c r="J75" i="38"/>
  <c r="P117" i="39"/>
  <c r="N117" i="39"/>
  <c r="H117" i="39"/>
  <c r="J117" i="39"/>
  <c r="M117" i="39"/>
  <c r="B117" i="39"/>
  <c r="D117" i="39"/>
  <c r="Q117" i="39"/>
  <c r="C117" i="39"/>
  <c r="O117" i="39"/>
  <c r="R117" i="39"/>
  <c r="L117" i="39"/>
  <c r="F117" i="39"/>
  <c r="I117" i="39"/>
  <c r="G117" i="39"/>
  <c r="K117" i="39"/>
  <c r="Q102" i="40"/>
  <c r="O102" i="40"/>
  <c r="C102" i="40"/>
  <c r="J102" i="40"/>
  <c r="R102" i="40"/>
  <c r="M102" i="40"/>
  <c r="I102" i="40"/>
  <c r="L102" i="40"/>
  <c r="G102" i="40"/>
  <c r="D102" i="40"/>
  <c r="H102" i="40"/>
  <c r="N102" i="40"/>
  <c r="P102" i="40"/>
  <c r="B102" i="40"/>
  <c r="F102" i="40"/>
  <c r="K102" i="40"/>
  <c r="C131" i="40"/>
  <c r="N131" i="40"/>
  <c r="G131" i="40"/>
  <c r="I131" i="40"/>
  <c r="M131" i="40"/>
  <c r="P131" i="40"/>
  <c r="R131" i="40"/>
  <c r="L131" i="40"/>
  <c r="B131" i="40"/>
  <c r="K131" i="40"/>
  <c r="Q131" i="40"/>
  <c r="H131" i="40"/>
  <c r="J131" i="40"/>
  <c r="D131" i="40"/>
  <c r="F131" i="40"/>
  <c r="O131" i="40"/>
  <c r="N118" i="40"/>
  <c r="F118" i="40"/>
  <c r="L118" i="40"/>
  <c r="O118" i="40"/>
  <c r="C118" i="40"/>
  <c r="I118" i="40"/>
  <c r="Q118" i="40"/>
  <c r="M118" i="40"/>
  <c r="J118" i="40"/>
  <c r="H118" i="40"/>
  <c r="D118" i="40"/>
  <c r="P118" i="40"/>
  <c r="R118" i="40"/>
  <c r="B118" i="40"/>
  <c r="K118" i="40"/>
  <c r="G118" i="40"/>
  <c r="F29" i="51"/>
  <c r="I29" i="51"/>
  <c r="J29" i="51"/>
  <c r="G29" i="51"/>
  <c r="C29" i="51"/>
  <c r="H29" i="51"/>
  <c r="D29" i="51"/>
  <c r="E29" i="51"/>
  <c r="B153" i="46"/>
  <c r="F153" i="46"/>
  <c r="D153" i="46"/>
  <c r="C153" i="46"/>
  <c r="H153" i="46"/>
  <c r="G153" i="46"/>
  <c r="D157" i="52"/>
  <c r="B157" i="52"/>
  <c r="E157" i="52" s="1"/>
  <c r="H38" i="39"/>
  <c r="N38" i="39"/>
  <c r="R38" i="39"/>
  <c r="M38" i="39"/>
  <c r="F38" i="39"/>
  <c r="L38" i="39"/>
  <c r="K38" i="39"/>
  <c r="I38" i="39"/>
  <c r="J38" i="39"/>
  <c r="G38" i="39"/>
  <c r="O38" i="39"/>
  <c r="C38" i="39"/>
  <c r="P38" i="39"/>
  <c r="Q38" i="39"/>
  <c r="B38" i="39"/>
  <c r="D38" i="39"/>
  <c r="C47" i="40"/>
  <c r="D47" i="40"/>
  <c r="Q47" i="40"/>
  <c r="K47" i="40"/>
  <c r="N47" i="40"/>
  <c r="L47" i="40"/>
  <c r="G47" i="40"/>
  <c r="I47" i="40"/>
  <c r="P47" i="40"/>
  <c r="H47" i="40"/>
  <c r="J47" i="40"/>
  <c r="F47" i="40"/>
  <c r="O47" i="40"/>
  <c r="M47" i="40"/>
  <c r="B47" i="40"/>
  <c r="R47" i="40"/>
  <c r="Q27" i="39"/>
  <c r="K27" i="39"/>
  <c r="R27" i="39"/>
  <c r="N27" i="39"/>
  <c r="I27" i="39"/>
  <c r="M27" i="39"/>
  <c r="O27" i="39"/>
  <c r="J27" i="39"/>
  <c r="L27" i="39"/>
  <c r="C27" i="39"/>
  <c r="D27" i="39"/>
  <c r="B27" i="39"/>
  <c r="G27" i="39"/>
  <c r="F27" i="39"/>
  <c r="H27" i="39"/>
  <c r="P27" i="39"/>
  <c r="H117" i="46"/>
  <c r="G117" i="46"/>
  <c r="C117" i="46"/>
  <c r="B117" i="46"/>
  <c r="F117" i="46"/>
  <c r="D117" i="46"/>
  <c r="D71" i="52"/>
  <c r="B71" i="52"/>
  <c r="I56" i="39"/>
  <c r="K56" i="39"/>
  <c r="F56" i="39"/>
  <c r="B56" i="39"/>
  <c r="O56" i="39"/>
  <c r="D56" i="39"/>
  <c r="P56" i="39"/>
  <c r="G56" i="39"/>
  <c r="R56" i="39"/>
  <c r="L56" i="39"/>
  <c r="N56" i="39"/>
  <c r="C56" i="39"/>
  <c r="Q56" i="39"/>
  <c r="J56" i="39"/>
  <c r="H56" i="39"/>
  <c r="M56" i="39"/>
  <c r="I168" i="51"/>
  <c r="C168" i="51"/>
  <c r="J168" i="51"/>
  <c r="D168" i="51"/>
  <c r="G168" i="51"/>
  <c r="E168" i="51"/>
  <c r="H168" i="51"/>
  <c r="F168" i="51"/>
  <c r="D174" i="39"/>
  <c r="B174" i="39"/>
  <c r="R174" i="39"/>
  <c r="L174" i="39"/>
  <c r="H174" i="39"/>
  <c r="I174" i="39"/>
  <c r="Q174" i="39"/>
  <c r="K174" i="39"/>
  <c r="P174" i="39"/>
  <c r="M174" i="39"/>
  <c r="F174" i="39"/>
  <c r="G174" i="39"/>
  <c r="C174" i="39"/>
  <c r="O174" i="39"/>
  <c r="N174" i="39"/>
  <c r="J174" i="39"/>
  <c r="I123" i="40"/>
  <c r="L123" i="40"/>
  <c r="Q123" i="40"/>
  <c r="N123" i="40"/>
  <c r="J123" i="40"/>
  <c r="B123" i="40"/>
  <c r="P123" i="40"/>
  <c r="O123" i="40"/>
  <c r="H123" i="40"/>
  <c r="D123" i="40"/>
  <c r="F123" i="40"/>
  <c r="K123" i="40"/>
  <c r="G123" i="40"/>
  <c r="C123" i="40"/>
  <c r="M123" i="40"/>
  <c r="R123" i="40"/>
  <c r="H45" i="40"/>
  <c r="L45" i="40"/>
  <c r="K45" i="40"/>
  <c r="Q45" i="40"/>
  <c r="C45" i="40"/>
  <c r="F45" i="40"/>
  <c r="D45" i="40"/>
  <c r="N45" i="40"/>
  <c r="O45" i="40"/>
  <c r="I45" i="40"/>
  <c r="R45" i="40"/>
  <c r="M45" i="40"/>
  <c r="G45" i="40"/>
  <c r="B45" i="40"/>
  <c r="J45" i="40"/>
  <c r="P45" i="40"/>
  <c r="K32" i="39"/>
  <c r="O32" i="39"/>
  <c r="R32" i="39"/>
  <c r="B32" i="39"/>
  <c r="L32" i="39"/>
  <c r="I32" i="39"/>
  <c r="G32" i="39"/>
  <c r="N32" i="39"/>
  <c r="P32" i="39"/>
  <c r="H32" i="39"/>
  <c r="F32" i="39"/>
  <c r="C32" i="39"/>
  <c r="J32" i="39"/>
  <c r="D32" i="39"/>
  <c r="Q32" i="39"/>
  <c r="M32" i="39"/>
  <c r="D77" i="51"/>
  <c r="C77" i="51"/>
  <c r="H77" i="51"/>
  <c r="I77" i="51"/>
  <c r="G77" i="51"/>
  <c r="F77" i="51"/>
  <c r="J77" i="51"/>
  <c r="E77" i="51"/>
  <c r="D148" i="52"/>
  <c r="B148" i="52"/>
  <c r="H148" i="52" s="1"/>
  <c r="F136" i="51"/>
  <c r="G136" i="51"/>
  <c r="D136" i="51"/>
  <c r="H136" i="51"/>
  <c r="E136" i="51"/>
  <c r="J136" i="51"/>
  <c r="I136" i="51"/>
  <c r="C136" i="51"/>
  <c r="L158" i="39"/>
  <c r="D158" i="39"/>
  <c r="J158" i="39"/>
  <c r="G158" i="39"/>
  <c r="I158" i="39"/>
  <c r="Q158" i="39"/>
  <c r="O158" i="39"/>
  <c r="R158" i="39"/>
  <c r="F158" i="39"/>
  <c r="K158" i="39"/>
  <c r="H158" i="39"/>
  <c r="C158" i="39"/>
  <c r="M158" i="39"/>
  <c r="P158" i="39"/>
  <c r="N158" i="39"/>
  <c r="B158" i="39"/>
  <c r="I161" i="38"/>
  <c r="J161" i="38"/>
  <c r="B161" i="38"/>
  <c r="P161" i="38"/>
  <c r="O161" i="38"/>
  <c r="L161" i="38"/>
  <c r="F161" i="38"/>
  <c r="N161" i="38"/>
  <c r="C161" i="38"/>
  <c r="R161" i="38"/>
  <c r="K161" i="38"/>
  <c r="D161" i="38"/>
  <c r="H161" i="38"/>
  <c r="G161" i="38"/>
  <c r="M161" i="38"/>
  <c r="Q161" i="38"/>
  <c r="F148" i="46"/>
  <c r="D148" i="46"/>
  <c r="C148" i="46"/>
  <c r="H148" i="46"/>
  <c r="G148" i="46"/>
  <c r="B148" i="46"/>
  <c r="D164" i="52"/>
  <c r="B164" i="52"/>
  <c r="I164" i="52" s="1"/>
  <c r="F42" i="38"/>
  <c r="R42" i="38"/>
  <c r="M42" i="38"/>
  <c r="L42" i="38"/>
  <c r="Q42" i="38"/>
  <c r="J42" i="38"/>
  <c r="H42" i="38"/>
  <c r="I42" i="38"/>
  <c r="O42" i="38"/>
  <c r="B42" i="38"/>
  <c r="P42" i="38"/>
  <c r="C42" i="38"/>
  <c r="G42" i="38"/>
  <c r="K42" i="38"/>
  <c r="D42" i="38"/>
  <c r="N42" i="38"/>
  <c r="L49" i="38"/>
  <c r="B49" i="38"/>
  <c r="C49" i="38"/>
  <c r="G49" i="38"/>
  <c r="H49" i="38"/>
  <c r="R49" i="38"/>
  <c r="F49" i="38"/>
  <c r="P49" i="38"/>
  <c r="K49" i="38"/>
  <c r="J49" i="38"/>
  <c r="D49" i="38"/>
  <c r="I49" i="38"/>
  <c r="O49" i="38"/>
  <c r="N49" i="38"/>
  <c r="Q49" i="38"/>
  <c r="M49" i="38"/>
  <c r="I31" i="45"/>
  <c r="N31" i="45"/>
  <c r="L31" i="45"/>
  <c r="O31" i="45"/>
  <c r="C31" i="45"/>
  <c r="G31" i="45"/>
  <c r="F31" i="45"/>
  <c r="Q31" i="45"/>
  <c r="J31" i="45"/>
  <c r="M31" i="45"/>
  <c r="H31" i="45"/>
  <c r="K31" i="45"/>
  <c r="P31" i="45"/>
  <c r="D31" i="45"/>
  <c r="R31" i="45"/>
  <c r="B31" i="45"/>
  <c r="P136" i="39"/>
  <c r="I136" i="39"/>
  <c r="R136" i="39"/>
  <c r="C136" i="39"/>
  <c r="F136" i="39"/>
  <c r="B136" i="39"/>
  <c r="J136" i="39"/>
  <c r="O136" i="39"/>
  <c r="M136" i="39"/>
  <c r="K136" i="39"/>
  <c r="L136" i="39"/>
  <c r="H136" i="39"/>
  <c r="G136" i="39"/>
  <c r="N136" i="39"/>
  <c r="D136" i="39"/>
  <c r="Q136" i="39"/>
  <c r="F135" i="40"/>
  <c r="H135" i="40"/>
  <c r="O135" i="40"/>
  <c r="L135" i="40"/>
  <c r="R135" i="40"/>
  <c r="D135" i="40"/>
  <c r="C135" i="40"/>
  <c r="M135" i="40"/>
  <c r="P135" i="40"/>
  <c r="B135" i="40"/>
  <c r="G135" i="40"/>
  <c r="N135" i="40"/>
  <c r="I135" i="40"/>
  <c r="Q135" i="40"/>
  <c r="J135" i="40"/>
  <c r="K135" i="40"/>
  <c r="J99" i="39"/>
  <c r="H99" i="39"/>
  <c r="K99" i="39"/>
  <c r="N99" i="39"/>
  <c r="R99" i="39"/>
  <c r="G99" i="39"/>
  <c r="O99" i="39"/>
  <c r="L99" i="39"/>
  <c r="C99" i="39"/>
  <c r="M99" i="39"/>
  <c r="Q99" i="39"/>
  <c r="P99" i="39"/>
  <c r="B99" i="39"/>
  <c r="I99" i="39"/>
  <c r="F99" i="39"/>
  <c r="D99" i="39"/>
  <c r="J40" i="51"/>
  <c r="D40" i="51"/>
  <c r="H40" i="51"/>
  <c r="I40" i="51"/>
  <c r="C40" i="51"/>
  <c r="F40" i="51"/>
  <c r="E40" i="51"/>
  <c r="G40" i="51"/>
  <c r="D55" i="51"/>
  <c r="E55" i="51"/>
  <c r="G55" i="51"/>
  <c r="J55" i="51"/>
  <c r="F55" i="51"/>
  <c r="I55" i="51"/>
  <c r="C55" i="51"/>
  <c r="H55" i="51"/>
  <c r="I33" i="45"/>
  <c r="D33" i="45"/>
  <c r="C33" i="45"/>
  <c r="R33" i="45"/>
  <c r="Q33" i="45"/>
  <c r="G33" i="45"/>
  <c r="J33" i="45"/>
  <c r="P33" i="45"/>
  <c r="K33" i="45"/>
  <c r="L33" i="45"/>
  <c r="H33" i="45"/>
  <c r="M33" i="45"/>
  <c r="N33" i="45"/>
  <c r="O33" i="45"/>
  <c r="F33" i="45"/>
  <c r="B33" i="45"/>
  <c r="I92" i="45"/>
  <c r="L92" i="45"/>
  <c r="R92" i="45"/>
  <c r="O92" i="45"/>
  <c r="N92" i="45"/>
  <c r="H92" i="45"/>
  <c r="K92" i="45"/>
  <c r="M92" i="45"/>
  <c r="F92" i="45"/>
  <c r="P92" i="45"/>
  <c r="D92" i="45"/>
  <c r="G92" i="45"/>
  <c r="J92" i="45"/>
  <c r="C92" i="45"/>
  <c r="B92" i="45"/>
  <c r="Q92" i="45"/>
  <c r="Q165" i="40"/>
  <c r="R165" i="40"/>
  <c r="L165" i="40"/>
  <c r="B165" i="40"/>
  <c r="I165" i="40"/>
  <c r="N165" i="40"/>
  <c r="G165" i="40"/>
  <c r="F165" i="40"/>
  <c r="H165" i="40"/>
  <c r="K165" i="40"/>
  <c r="D165" i="40"/>
  <c r="C165" i="40"/>
  <c r="J165" i="40"/>
  <c r="P165" i="40"/>
  <c r="O165" i="40"/>
  <c r="M165" i="40"/>
  <c r="G17" i="46"/>
  <c r="H17" i="46"/>
  <c r="F17" i="46"/>
  <c r="C17" i="46"/>
  <c r="D17" i="46"/>
  <c r="B17" i="46"/>
  <c r="B113" i="52"/>
  <c r="H113" i="52" s="1"/>
  <c r="D113" i="52"/>
  <c r="M77" i="38"/>
  <c r="Q77" i="38"/>
  <c r="G77" i="38"/>
  <c r="D77" i="38"/>
  <c r="O77" i="38"/>
  <c r="P77" i="38"/>
  <c r="H77" i="38"/>
  <c r="I77" i="38"/>
  <c r="K77" i="38"/>
  <c r="J77" i="38"/>
  <c r="B77" i="38"/>
  <c r="F77" i="38"/>
  <c r="C77" i="38"/>
  <c r="L77" i="38"/>
  <c r="N77" i="38"/>
  <c r="R77" i="38"/>
  <c r="B170" i="52"/>
  <c r="F170" i="52" s="1"/>
  <c r="D170" i="52"/>
  <c r="H96" i="52"/>
  <c r="I59" i="52"/>
  <c r="E25" i="52"/>
  <c r="I124" i="52"/>
  <c r="E124" i="52"/>
  <c r="H70" i="52"/>
  <c r="I51" i="52"/>
  <c r="E51" i="52"/>
  <c r="H45" i="52"/>
  <c r="F66" i="52"/>
  <c r="F45" i="52"/>
  <c r="H66" i="52"/>
  <c r="E45" i="52"/>
  <c r="I66" i="52"/>
  <c r="I115" i="52"/>
  <c r="I88" i="52"/>
  <c r="H142" i="52"/>
  <c r="H88" i="52"/>
  <c r="E88" i="52"/>
  <c r="E131" i="52"/>
  <c r="H118" i="52"/>
  <c r="I118" i="52"/>
  <c r="E118" i="52"/>
  <c r="H51" i="52"/>
  <c r="H173" i="52"/>
  <c r="F115" i="52"/>
  <c r="F173" i="52"/>
  <c r="E32" i="52"/>
  <c r="F32" i="52"/>
  <c r="F163" i="52"/>
  <c r="F39" i="52"/>
  <c r="E70" i="52"/>
  <c r="H82" i="52"/>
  <c r="F101" i="52"/>
  <c r="F141" i="52"/>
  <c r="I70" i="52"/>
  <c r="F29" i="52"/>
  <c r="E29" i="52"/>
  <c r="I29" i="52"/>
  <c r="F82" i="52"/>
  <c r="E122" i="52"/>
  <c r="F122" i="52"/>
  <c r="H122" i="52"/>
  <c r="E115" i="52"/>
  <c r="I136" i="52"/>
  <c r="F160" i="52"/>
  <c r="E136" i="52"/>
  <c r="I131" i="52"/>
  <c r="F131" i="52"/>
  <c r="E160" i="52"/>
  <c r="H160" i="52"/>
  <c r="F89" i="52"/>
  <c r="H101" i="52"/>
  <c r="E141" i="52"/>
  <c r="I141" i="52"/>
  <c r="E84" i="52"/>
  <c r="F84" i="52"/>
  <c r="H94" i="52"/>
  <c r="E163" i="52"/>
  <c r="E168" i="52"/>
  <c r="I163" i="52"/>
  <c r="F147" i="52"/>
  <c r="I147" i="52"/>
  <c r="H168" i="52"/>
  <c r="E147" i="52"/>
  <c r="I168" i="52"/>
  <c r="E119" i="52"/>
  <c r="E101" i="52"/>
  <c r="F53" i="52"/>
  <c r="F136" i="52"/>
  <c r="H55" i="52"/>
  <c r="I153" i="52"/>
  <c r="I155" i="52"/>
  <c r="E139" i="52"/>
  <c r="F99" i="52"/>
  <c r="H153" i="52"/>
  <c r="I139" i="52"/>
  <c r="H155" i="52"/>
  <c r="E99" i="52"/>
  <c r="I99" i="52"/>
  <c r="E153" i="52"/>
  <c r="F155" i="52"/>
  <c r="F63" i="52"/>
  <c r="F124" i="52"/>
  <c r="E102" i="52"/>
  <c r="I55" i="52"/>
  <c r="F55" i="52"/>
  <c r="E82" i="52"/>
  <c r="E89" i="52"/>
  <c r="H89" i="52"/>
  <c r="E34" i="52"/>
  <c r="E172" i="52"/>
  <c r="F106" i="52"/>
  <c r="F93" i="52"/>
  <c r="I106" i="52"/>
  <c r="I93" i="52"/>
  <c r="F172" i="52"/>
  <c r="E93" i="52"/>
  <c r="E106" i="52"/>
  <c r="I107" i="52"/>
  <c r="H151" i="52"/>
  <c r="E107" i="52"/>
  <c r="H91" i="52"/>
  <c r="I91" i="52"/>
  <c r="F91" i="52"/>
  <c r="H152" i="52"/>
  <c r="F48" i="52"/>
  <c r="F102" i="52"/>
  <c r="I102" i="52"/>
  <c r="E152" i="52"/>
  <c r="F134" i="52"/>
  <c r="F152" i="52"/>
  <c r="E134" i="52"/>
  <c r="I134" i="52"/>
  <c r="I48" i="52"/>
  <c r="E48" i="52"/>
  <c r="H52" i="52"/>
  <c r="I52" i="52"/>
  <c r="E52" i="52"/>
  <c r="F52" i="52"/>
  <c r="AF183" i="8"/>
  <c r="AE183" i="8"/>
  <c r="AD183" i="8"/>
  <c r="AC183" i="8"/>
  <c r="AB183" i="8"/>
  <c r="AA183" i="8"/>
  <c r="Z183" i="8"/>
  <c r="Y183" i="8"/>
  <c r="X183" i="8"/>
  <c r="W183" i="8"/>
  <c r="V183" i="8"/>
  <c r="U183" i="8"/>
  <c r="AF182" i="8"/>
  <c r="AE182" i="8"/>
  <c r="AD182" i="8"/>
  <c r="AC182" i="8"/>
  <c r="AB182" i="8"/>
  <c r="AA182" i="8"/>
  <c r="Z182" i="8"/>
  <c r="Y182" i="8"/>
  <c r="X182" i="8"/>
  <c r="W182" i="8"/>
  <c r="V182" i="8"/>
  <c r="U182" i="8"/>
  <c r="AF181" i="8"/>
  <c r="AE181" i="8"/>
  <c r="AD181" i="8"/>
  <c r="AC181" i="8"/>
  <c r="AB181" i="8"/>
  <c r="AA181" i="8"/>
  <c r="Z181" i="8"/>
  <c r="Y181" i="8"/>
  <c r="X181" i="8"/>
  <c r="W181" i="8"/>
  <c r="V181" i="8"/>
  <c r="U181" i="8"/>
  <c r="AF180" i="8"/>
  <c r="AE180" i="8"/>
  <c r="AD180" i="8"/>
  <c r="AC180" i="8"/>
  <c r="AB180" i="8"/>
  <c r="AA180" i="8"/>
  <c r="Z180" i="8"/>
  <c r="Y180" i="8"/>
  <c r="X180" i="8"/>
  <c r="W180" i="8"/>
  <c r="V180" i="8"/>
  <c r="U180" i="8"/>
  <c r="AF179" i="8"/>
  <c r="AE179" i="8"/>
  <c r="AD179" i="8"/>
  <c r="AC179" i="8"/>
  <c r="AB179" i="8"/>
  <c r="AA179" i="8"/>
  <c r="Z179" i="8"/>
  <c r="Y179" i="8"/>
  <c r="X179" i="8"/>
  <c r="W179" i="8"/>
  <c r="V179" i="8"/>
  <c r="U179" i="8"/>
  <c r="AF178" i="8"/>
  <c r="AE178" i="8"/>
  <c r="AD178" i="8"/>
  <c r="AC178" i="8"/>
  <c r="AB178" i="8"/>
  <c r="AA178" i="8"/>
  <c r="Z178" i="8"/>
  <c r="Y178" i="8"/>
  <c r="X178" i="8"/>
  <c r="W178" i="8"/>
  <c r="V178" i="8"/>
  <c r="U178" i="8"/>
  <c r="AF177" i="8"/>
  <c r="AE177" i="8"/>
  <c r="AD177" i="8"/>
  <c r="AC177" i="8"/>
  <c r="AB177" i="8"/>
  <c r="AA177" i="8"/>
  <c r="Z177" i="8"/>
  <c r="Y177" i="8"/>
  <c r="X177" i="8"/>
  <c r="W177" i="8"/>
  <c r="V177" i="8"/>
  <c r="U177" i="8"/>
  <c r="AF176" i="8"/>
  <c r="AE176" i="8"/>
  <c r="AD176" i="8"/>
  <c r="AC176" i="8"/>
  <c r="AB176" i="8"/>
  <c r="AA176" i="8"/>
  <c r="Z176" i="8"/>
  <c r="Y176" i="8"/>
  <c r="X176" i="8"/>
  <c r="W176" i="8"/>
  <c r="V176" i="8"/>
  <c r="U176" i="8"/>
  <c r="AF175" i="8"/>
  <c r="AE175" i="8"/>
  <c r="AD175" i="8"/>
  <c r="AC175" i="8"/>
  <c r="AB175" i="8"/>
  <c r="AA175" i="8"/>
  <c r="Z175" i="8"/>
  <c r="Y175" i="8"/>
  <c r="X175" i="8"/>
  <c r="W175" i="8"/>
  <c r="V175" i="8"/>
  <c r="U175" i="8"/>
  <c r="AF174" i="8"/>
  <c r="AE174" i="8"/>
  <c r="AD174" i="8"/>
  <c r="AC174" i="8"/>
  <c r="AB174" i="8"/>
  <c r="AA174" i="8"/>
  <c r="Z174" i="8"/>
  <c r="Y174" i="8"/>
  <c r="X174" i="8"/>
  <c r="W174" i="8"/>
  <c r="V174" i="8"/>
  <c r="U174" i="8"/>
  <c r="AF173" i="8"/>
  <c r="AE173" i="8"/>
  <c r="AD173" i="8"/>
  <c r="AC173" i="8"/>
  <c r="AB173" i="8"/>
  <c r="AA173" i="8"/>
  <c r="Z173" i="8"/>
  <c r="Y173" i="8"/>
  <c r="X173" i="8"/>
  <c r="W173" i="8"/>
  <c r="V173" i="8"/>
  <c r="U173" i="8"/>
  <c r="AF172" i="8"/>
  <c r="AE172" i="8"/>
  <c r="AD172" i="8"/>
  <c r="AC172" i="8"/>
  <c r="AB172" i="8"/>
  <c r="AA172" i="8"/>
  <c r="Z172" i="8"/>
  <c r="Y172" i="8"/>
  <c r="X172" i="8"/>
  <c r="W172" i="8"/>
  <c r="V172" i="8"/>
  <c r="U172" i="8"/>
  <c r="AF171" i="8"/>
  <c r="AE171" i="8"/>
  <c r="AD171" i="8"/>
  <c r="AC171" i="8"/>
  <c r="AB171" i="8"/>
  <c r="AA171" i="8"/>
  <c r="Z171" i="8"/>
  <c r="Y171" i="8"/>
  <c r="X171" i="8"/>
  <c r="W171" i="8"/>
  <c r="V171" i="8"/>
  <c r="U171" i="8"/>
  <c r="AF170" i="8"/>
  <c r="AE170" i="8"/>
  <c r="AD170" i="8"/>
  <c r="AC170" i="8"/>
  <c r="AB170" i="8"/>
  <c r="AA170" i="8"/>
  <c r="Z170" i="8"/>
  <c r="Y170" i="8"/>
  <c r="X170" i="8"/>
  <c r="W170" i="8"/>
  <c r="V170" i="8"/>
  <c r="U170" i="8"/>
  <c r="AF169" i="8"/>
  <c r="AE169" i="8"/>
  <c r="AD169" i="8"/>
  <c r="AC169" i="8"/>
  <c r="AB169" i="8"/>
  <c r="AA169" i="8"/>
  <c r="Z169" i="8"/>
  <c r="Y169" i="8"/>
  <c r="X169" i="8"/>
  <c r="W169" i="8"/>
  <c r="V169" i="8"/>
  <c r="U169" i="8"/>
  <c r="AF168" i="8"/>
  <c r="AE168" i="8"/>
  <c r="AD168" i="8"/>
  <c r="AC168" i="8"/>
  <c r="AB168" i="8"/>
  <c r="AA168" i="8"/>
  <c r="Z168" i="8"/>
  <c r="Y168" i="8"/>
  <c r="X168" i="8"/>
  <c r="W168" i="8"/>
  <c r="V168" i="8"/>
  <c r="U168" i="8"/>
  <c r="AF167" i="8"/>
  <c r="AE167" i="8"/>
  <c r="AD167" i="8"/>
  <c r="AC167" i="8"/>
  <c r="AB167" i="8"/>
  <c r="AA167" i="8"/>
  <c r="Z167" i="8"/>
  <c r="Y167" i="8"/>
  <c r="X167" i="8"/>
  <c r="W167" i="8"/>
  <c r="V167" i="8"/>
  <c r="U167" i="8"/>
  <c r="AF166" i="8"/>
  <c r="AE166" i="8"/>
  <c r="AD166" i="8"/>
  <c r="AC166" i="8"/>
  <c r="AB166" i="8"/>
  <c r="AA166" i="8"/>
  <c r="Z166" i="8"/>
  <c r="Y166" i="8"/>
  <c r="X166" i="8"/>
  <c r="W166" i="8"/>
  <c r="V166" i="8"/>
  <c r="U166" i="8"/>
  <c r="AF165" i="8"/>
  <c r="AE165" i="8"/>
  <c r="AD165" i="8"/>
  <c r="AC165" i="8"/>
  <c r="AB165" i="8"/>
  <c r="AA165" i="8"/>
  <c r="Z165" i="8"/>
  <c r="Y165" i="8"/>
  <c r="X165" i="8"/>
  <c r="W165" i="8"/>
  <c r="V165" i="8"/>
  <c r="U165" i="8"/>
  <c r="AF164" i="8"/>
  <c r="AE164" i="8"/>
  <c r="AD164" i="8"/>
  <c r="AC164" i="8"/>
  <c r="AB164" i="8"/>
  <c r="AA164" i="8"/>
  <c r="Z164" i="8"/>
  <c r="Y164" i="8"/>
  <c r="X164" i="8"/>
  <c r="W164" i="8"/>
  <c r="V164" i="8"/>
  <c r="U164" i="8"/>
  <c r="AF163" i="8"/>
  <c r="AE163" i="8"/>
  <c r="AD163" i="8"/>
  <c r="AC163" i="8"/>
  <c r="AB163" i="8"/>
  <c r="AA163" i="8"/>
  <c r="Z163" i="8"/>
  <c r="Y163" i="8"/>
  <c r="X163" i="8"/>
  <c r="W163" i="8"/>
  <c r="V163" i="8"/>
  <c r="U163" i="8"/>
  <c r="AF162" i="8"/>
  <c r="AE162" i="8"/>
  <c r="AD162" i="8"/>
  <c r="AC162" i="8"/>
  <c r="AB162" i="8"/>
  <c r="AA162" i="8"/>
  <c r="Z162" i="8"/>
  <c r="Y162" i="8"/>
  <c r="X162" i="8"/>
  <c r="W162" i="8"/>
  <c r="V162" i="8"/>
  <c r="U162" i="8"/>
  <c r="AF161" i="8"/>
  <c r="AE161" i="8"/>
  <c r="AD161" i="8"/>
  <c r="AC161" i="8"/>
  <c r="AB161" i="8"/>
  <c r="AA161" i="8"/>
  <c r="Z161" i="8"/>
  <c r="Y161" i="8"/>
  <c r="X161" i="8"/>
  <c r="W161" i="8"/>
  <c r="V161" i="8"/>
  <c r="U161" i="8"/>
  <c r="AF160" i="8"/>
  <c r="AE160" i="8"/>
  <c r="AD160" i="8"/>
  <c r="AC160" i="8"/>
  <c r="AB160" i="8"/>
  <c r="AA160" i="8"/>
  <c r="Z160" i="8"/>
  <c r="Y160" i="8"/>
  <c r="X160" i="8"/>
  <c r="W160" i="8"/>
  <c r="V160" i="8"/>
  <c r="U160" i="8"/>
  <c r="AF159" i="8"/>
  <c r="AE159" i="8"/>
  <c r="AD159" i="8"/>
  <c r="AC159" i="8"/>
  <c r="AB159" i="8"/>
  <c r="AA159" i="8"/>
  <c r="Z159" i="8"/>
  <c r="Y159" i="8"/>
  <c r="X159" i="8"/>
  <c r="W159" i="8"/>
  <c r="V159" i="8"/>
  <c r="U159" i="8"/>
  <c r="AF158" i="8"/>
  <c r="AE158" i="8"/>
  <c r="AD158" i="8"/>
  <c r="AC158" i="8"/>
  <c r="AB158" i="8"/>
  <c r="AA158" i="8"/>
  <c r="Z158" i="8"/>
  <c r="Y158" i="8"/>
  <c r="X158" i="8"/>
  <c r="W158" i="8"/>
  <c r="V158" i="8"/>
  <c r="U158" i="8"/>
  <c r="AF157" i="8"/>
  <c r="AE157" i="8"/>
  <c r="AD157" i="8"/>
  <c r="AC157" i="8"/>
  <c r="AB157" i="8"/>
  <c r="AA157" i="8"/>
  <c r="Z157" i="8"/>
  <c r="Y157" i="8"/>
  <c r="X157" i="8"/>
  <c r="W157" i="8"/>
  <c r="V157" i="8"/>
  <c r="U157" i="8"/>
  <c r="AF156" i="8"/>
  <c r="AE156" i="8"/>
  <c r="AD156" i="8"/>
  <c r="AC156" i="8"/>
  <c r="AB156" i="8"/>
  <c r="AA156" i="8"/>
  <c r="Z156" i="8"/>
  <c r="Y156" i="8"/>
  <c r="X156" i="8"/>
  <c r="W156" i="8"/>
  <c r="V156" i="8"/>
  <c r="U156" i="8"/>
  <c r="AF155" i="8"/>
  <c r="AE155" i="8"/>
  <c r="AD155" i="8"/>
  <c r="AC155" i="8"/>
  <c r="AB155" i="8"/>
  <c r="AA155" i="8"/>
  <c r="Z155" i="8"/>
  <c r="Y155" i="8"/>
  <c r="X155" i="8"/>
  <c r="W155" i="8"/>
  <c r="V155" i="8"/>
  <c r="U155" i="8"/>
  <c r="AF154" i="8"/>
  <c r="AE154" i="8"/>
  <c r="AD154" i="8"/>
  <c r="AC154" i="8"/>
  <c r="AB154" i="8"/>
  <c r="AA154" i="8"/>
  <c r="Z154" i="8"/>
  <c r="Y154" i="8"/>
  <c r="X154" i="8"/>
  <c r="W154" i="8"/>
  <c r="V154" i="8"/>
  <c r="U154" i="8"/>
  <c r="AF153" i="8"/>
  <c r="AE153" i="8"/>
  <c r="AD153" i="8"/>
  <c r="AC153" i="8"/>
  <c r="AB153" i="8"/>
  <c r="AA153" i="8"/>
  <c r="Z153" i="8"/>
  <c r="Y153" i="8"/>
  <c r="X153" i="8"/>
  <c r="W153" i="8"/>
  <c r="V153" i="8"/>
  <c r="U153" i="8"/>
  <c r="AF152" i="8"/>
  <c r="AE152" i="8"/>
  <c r="AD152" i="8"/>
  <c r="AC152" i="8"/>
  <c r="AB152" i="8"/>
  <c r="AA152" i="8"/>
  <c r="Z152" i="8"/>
  <c r="Y152" i="8"/>
  <c r="X152" i="8"/>
  <c r="W152" i="8"/>
  <c r="V152" i="8"/>
  <c r="U152" i="8"/>
  <c r="AF151" i="8"/>
  <c r="AE151" i="8"/>
  <c r="AD151" i="8"/>
  <c r="AC151" i="8"/>
  <c r="AB151" i="8"/>
  <c r="AA151" i="8"/>
  <c r="Z151" i="8"/>
  <c r="Y151" i="8"/>
  <c r="X151" i="8"/>
  <c r="W151" i="8"/>
  <c r="V151" i="8"/>
  <c r="U151" i="8"/>
  <c r="AF150" i="8"/>
  <c r="AE150" i="8"/>
  <c r="AD150" i="8"/>
  <c r="AC150" i="8"/>
  <c r="AB150" i="8"/>
  <c r="AA150" i="8"/>
  <c r="Z150" i="8"/>
  <c r="Y150" i="8"/>
  <c r="X150" i="8"/>
  <c r="W150" i="8"/>
  <c r="V150" i="8"/>
  <c r="U150" i="8"/>
  <c r="AF149" i="8"/>
  <c r="AE149" i="8"/>
  <c r="AD149" i="8"/>
  <c r="AC149" i="8"/>
  <c r="AB149" i="8"/>
  <c r="AA149" i="8"/>
  <c r="Z149" i="8"/>
  <c r="Y149" i="8"/>
  <c r="X149" i="8"/>
  <c r="W149" i="8"/>
  <c r="V149" i="8"/>
  <c r="U149" i="8"/>
  <c r="AF148" i="8"/>
  <c r="AE148" i="8"/>
  <c r="AD148" i="8"/>
  <c r="AC148" i="8"/>
  <c r="AB148" i="8"/>
  <c r="AA148" i="8"/>
  <c r="Z148" i="8"/>
  <c r="Y148" i="8"/>
  <c r="X148" i="8"/>
  <c r="W148" i="8"/>
  <c r="V148" i="8"/>
  <c r="U148" i="8"/>
  <c r="AF147" i="8"/>
  <c r="AE147" i="8"/>
  <c r="AD147" i="8"/>
  <c r="AC147" i="8"/>
  <c r="AB147" i="8"/>
  <c r="AA147" i="8"/>
  <c r="Z147" i="8"/>
  <c r="Y147" i="8"/>
  <c r="X147" i="8"/>
  <c r="W147" i="8"/>
  <c r="V147" i="8"/>
  <c r="U147" i="8"/>
  <c r="AF146" i="8"/>
  <c r="AE146" i="8"/>
  <c r="AD146" i="8"/>
  <c r="AC146" i="8"/>
  <c r="AB146" i="8"/>
  <c r="AA146" i="8"/>
  <c r="Z146" i="8"/>
  <c r="Y146" i="8"/>
  <c r="X146" i="8"/>
  <c r="W146" i="8"/>
  <c r="V146" i="8"/>
  <c r="U146" i="8"/>
  <c r="AF145" i="8"/>
  <c r="AE145" i="8"/>
  <c r="AD145" i="8"/>
  <c r="AC145" i="8"/>
  <c r="AB145" i="8"/>
  <c r="AA145" i="8"/>
  <c r="Z145" i="8"/>
  <c r="Y145" i="8"/>
  <c r="X145" i="8"/>
  <c r="W145" i="8"/>
  <c r="V145" i="8"/>
  <c r="U145" i="8"/>
  <c r="AF144" i="8"/>
  <c r="AE144" i="8"/>
  <c r="AD144" i="8"/>
  <c r="AC144" i="8"/>
  <c r="AB144" i="8"/>
  <c r="AA144" i="8"/>
  <c r="Z144" i="8"/>
  <c r="Y144" i="8"/>
  <c r="X144" i="8"/>
  <c r="W144" i="8"/>
  <c r="V144" i="8"/>
  <c r="U144" i="8"/>
  <c r="AF143" i="8"/>
  <c r="AE143" i="8"/>
  <c r="AD143" i="8"/>
  <c r="AC143" i="8"/>
  <c r="AB143" i="8"/>
  <c r="AA143" i="8"/>
  <c r="Z143" i="8"/>
  <c r="Y143" i="8"/>
  <c r="X143" i="8"/>
  <c r="W143" i="8"/>
  <c r="V143" i="8"/>
  <c r="U143" i="8"/>
  <c r="AF142" i="8"/>
  <c r="AE142" i="8"/>
  <c r="AD142" i="8"/>
  <c r="AC142" i="8"/>
  <c r="AB142" i="8"/>
  <c r="AA142" i="8"/>
  <c r="Z142" i="8"/>
  <c r="Y142" i="8"/>
  <c r="X142" i="8"/>
  <c r="W142" i="8"/>
  <c r="V142" i="8"/>
  <c r="U142" i="8"/>
  <c r="AF141" i="8"/>
  <c r="AE141" i="8"/>
  <c r="AD141" i="8"/>
  <c r="AC141" i="8"/>
  <c r="AB141" i="8"/>
  <c r="AA141" i="8"/>
  <c r="Z141" i="8"/>
  <c r="Y141" i="8"/>
  <c r="X141" i="8"/>
  <c r="W141" i="8"/>
  <c r="V141" i="8"/>
  <c r="U141" i="8"/>
  <c r="AF140" i="8"/>
  <c r="AE140" i="8"/>
  <c r="AD140" i="8"/>
  <c r="AC140" i="8"/>
  <c r="AB140" i="8"/>
  <c r="AA140" i="8"/>
  <c r="Z140" i="8"/>
  <c r="Y140" i="8"/>
  <c r="X140" i="8"/>
  <c r="W140" i="8"/>
  <c r="V140" i="8"/>
  <c r="U140" i="8"/>
  <c r="AF139" i="8"/>
  <c r="AE139" i="8"/>
  <c r="AD139" i="8"/>
  <c r="AC139" i="8"/>
  <c r="AB139" i="8"/>
  <c r="AA139" i="8"/>
  <c r="Z139" i="8"/>
  <c r="Y139" i="8"/>
  <c r="X139" i="8"/>
  <c r="W139" i="8"/>
  <c r="V139" i="8"/>
  <c r="U139" i="8"/>
  <c r="AF138" i="8"/>
  <c r="AE138" i="8"/>
  <c r="AD138" i="8"/>
  <c r="AC138" i="8"/>
  <c r="AB138" i="8"/>
  <c r="AA138" i="8"/>
  <c r="Z138" i="8"/>
  <c r="Y138" i="8"/>
  <c r="X138" i="8"/>
  <c r="W138" i="8"/>
  <c r="V138" i="8"/>
  <c r="U138" i="8"/>
  <c r="AF137" i="8"/>
  <c r="AE137" i="8"/>
  <c r="AD137" i="8"/>
  <c r="AC137" i="8"/>
  <c r="AB137" i="8"/>
  <c r="AA137" i="8"/>
  <c r="Z137" i="8"/>
  <c r="Y137" i="8"/>
  <c r="X137" i="8"/>
  <c r="W137" i="8"/>
  <c r="V137" i="8"/>
  <c r="U137" i="8"/>
  <c r="AF136" i="8"/>
  <c r="AE136" i="8"/>
  <c r="AD136" i="8"/>
  <c r="AC136" i="8"/>
  <c r="AB136" i="8"/>
  <c r="AA136" i="8"/>
  <c r="Z136" i="8"/>
  <c r="Y136" i="8"/>
  <c r="X136" i="8"/>
  <c r="W136" i="8"/>
  <c r="V136" i="8"/>
  <c r="U136" i="8"/>
  <c r="AF135" i="8"/>
  <c r="AE135" i="8"/>
  <c r="AD135" i="8"/>
  <c r="AC135" i="8"/>
  <c r="AB135" i="8"/>
  <c r="AA135" i="8"/>
  <c r="Z135" i="8"/>
  <c r="Y135" i="8"/>
  <c r="X135" i="8"/>
  <c r="W135" i="8"/>
  <c r="V135" i="8"/>
  <c r="U135" i="8"/>
  <c r="AF134" i="8"/>
  <c r="AE134" i="8"/>
  <c r="AD134" i="8"/>
  <c r="AC134" i="8"/>
  <c r="AB134" i="8"/>
  <c r="AA134" i="8"/>
  <c r="Z134" i="8"/>
  <c r="Y134" i="8"/>
  <c r="X134" i="8"/>
  <c r="W134" i="8"/>
  <c r="V134" i="8"/>
  <c r="U134" i="8"/>
  <c r="AF133" i="8"/>
  <c r="AE133" i="8"/>
  <c r="AD133" i="8"/>
  <c r="AC133" i="8"/>
  <c r="AB133" i="8"/>
  <c r="AA133" i="8"/>
  <c r="Z133" i="8"/>
  <c r="Y133" i="8"/>
  <c r="X133" i="8"/>
  <c r="W133" i="8"/>
  <c r="V133" i="8"/>
  <c r="U133" i="8"/>
  <c r="AF132" i="8"/>
  <c r="AE132" i="8"/>
  <c r="AD132" i="8"/>
  <c r="AC132" i="8"/>
  <c r="AB132" i="8"/>
  <c r="AA132" i="8"/>
  <c r="Z132" i="8"/>
  <c r="Y132" i="8"/>
  <c r="X132" i="8"/>
  <c r="W132" i="8"/>
  <c r="V132" i="8"/>
  <c r="U132" i="8"/>
  <c r="AF131" i="8"/>
  <c r="AE131" i="8"/>
  <c r="AD131" i="8"/>
  <c r="AC131" i="8"/>
  <c r="AB131" i="8"/>
  <c r="AA131" i="8"/>
  <c r="Z131" i="8"/>
  <c r="Y131" i="8"/>
  <c r="X131" i="8"/>
  <c r="W131" i="8"/>
  <c r="V131" i="8"/>
  <c r="U131" i="8"/>
  <c r="AF130" i="8"/>
  <c r="AE130" i="8"/>
  <c r="AD130" i="8"/>
  <c r="AC130" i="8"/>
  <c r="AB130" i="8"/>
  <c r="AA130" i="8"/>
  <c r="Z130" i="8"/>
  <c r="Y130" i="8"/>
  <c r="X130" i="8"/>
  <c r="W130" i="8"/>
  <c r="V130" i="8"/>
  <c r="U130" i="8"/>
  <c r="AF129" i="8"/>
  <c r="AE129" i="8"/>
  <c r="AD129" i="8"/>
  <c r="AC129" i="8"/>
  <c r="AB129" i="8"/>
  <c r="AA129" i="8"/>
  <c r="Z129" i="8"/>
  <c r="Y129" i="8"/>
  <c r="X129" i="8"/>
  <c r="W129" i="8"/>
  <c r="V129" i="8"/>
  <c r="U129" i="8"/>
  <c r="AF128" i="8"/>
  <c r="AE128" i="8"/>
  <c r="AD128" i="8"/>
  <c r="AC128" i="8"/>
  <c r="AB128" i="8"/>
  <c r="AA128" i="8"/>
  <c r="Z128" i="8"/>
  <c r="Y128" i="8"/>
  <c r="X128" i="8"/>
  <c r="W128" i="8"/>
  <c r="V128" i="8"/>
  <c r="U128" i="8"/>
  <c r="AF127" i="8"/>
  <c r="AE127" i="8"/>
  <c r="AD127" i="8"/>
  <c r="AC127" i="8"/>
  <c r="AB127" i="8"/>
  <c r="AA127" i="8"/>
  <c r="Z127" i="8"/>
  <c r="Y127" i="8"/>
  <c r="X127" i="8"/>
  <c r="W127" i="8"/>
  <c r="V127" i="8"/>
  <c r="U127" i="8"/>
  <c r="AF126" i="8"/>
  <c r="AE126" i="8"/>
  <c r="AD126" i="8"/>
  <c r="AC126" i="8"/>
  <c r="AB126" i="8"/>
  <c r="AA126" i="8"/>
  <c r="Z126" i="8"/>
  <c r="Y126" i="8"/>
  <c r="X126" i="8"/>
  <c r="W126" i="8"/>
  <c r="V126" i="8"/>
  <c r="U126" i="8"/>
  <c r="AF125" i="8"/>
  <c r="AE125" i="8"/>
  <c r="AD125" i="8"/>
  <c r="AC125" i="8"/>
  <c r="AB125" i="8"/>
  <c r="AA125" i="8"/>
  <c r="Z125" i="8"/>
  <c r="Y125" i="8"/>
  <c r="X125" i="8"/>
  <c r="W125" i="8"/>
  <c r="V125" i="8"/>
  <c r="U125" i="8"/>
  <c r="AF124" i="8"/>
  <c r="AE124" i="8"/>
  <c r="AD124" i="8"/>
  <c r="AC124" i="8"/>
  <c r="AB124" i="8"/>
  <c r="AA124" i="8"/>
  <c r="Z124" i="8"/>
  <c r="Y124" i="8"/>
  <c r="X124" i="8"/>
  <c r="W124" i="8"/>
  <c r="V124" i="8"/>
  <c r="U124" i="8"/>
  <c r="AF123" i="8"/>
  <c r="AE123" i="8"/>
  <c r="AD123" i="8"/>
  <c r="AC123" i="8"/>
  <c r="AB123" i="8"/>
  <c r="AA123" i="8"/>
  <c r="Z123" i="8"/>
  <c r="Y123" i="8"/>
  <c r="X123" i="8"/>
  <c r="W123" i="8"/>
  <c r="V123" i="8"/>
  <c r="U123" i="8"/>
  <c r="AF122" i="8"/>
  <c r="AE122" i="8"/>
  <c r="AD122" i="8"/>
  <c r="AC122" i="8"/>
  <c r="AB122" i="8"/>
  <c r="AA122" i="8"/>
  <c r="Z122" i="8"/>
  <c r="Y122" i="8"/>
  <c r="X122" i="8"/>
  <c r="W122" i="8"/>
  <c r="V122" i="8"/>
  <c r="U122" i="8"/>
  <c r="AF121" i="8"/>
  <c r="AE121" i="8"/>
  <c r="AD121" i="8"/>
  <c r="AC121" i="8"/>
  <c r="AB121" i="8"/>
  <c r="AA121" i="8"/>
  <c r="Z121" i="8"/>
  <c r="Y121" i="8"/>
  <c r="X121" i="8"/>
  <c r="W121" i="8"/>
  <c r="V121" i="8"/>
  <c r="U121" i="8"/>
  <c r="AF120" i="8"/>
  <c r="AE120" i="8"/>
  <c r="AD120" i="8"/>
  <c r="AC120" i="8"/>
  <c r="AB120" i="8"/>
  <c r="AA120" i="8"/>
  <c r="Z120" i="8"/>
  <c r="Y120" i="8"/>
  <c r="X120" i="8"/>
  <c r="W120" i="8"/>
  <c r="V120" i="8"/>
  <c r="U120" i="8"/>
  <c r="AF119" i="8"/>
  <c r="AE119" i="8"/>
  <c r="AD119" i="8"/>
  <c r="AC119" i="8"/>
  <c r="AB119" i="8"/>
  <c r="AA119" i="8"/>
  <c r="Z119" i="8"/>
  <c r="Y119" i="8"/>
  <c r="X119" i="8"/>
  <c r="W119" i="8"/>
  <c r="V119" i="8"/>
  <c r="U119" i="8"/>
  <c r="AF118" i="8"/>
  <c r="AE118" i="8"/>
  <c r="AD118" i="8"/>
  <c r="AC118" i="8"/>
  <c r="AB118" i="8"/>
  <c r="AA118" i="8"/>
  <c r="Z118" i="8"/>
  <c r="Y118" i="8"/>
  <c r="X118" i="8"/>
  <c r="W118" i="8"/>
  <c r="V118" i="8"/>
  <c r="U118" i="8"/>
  <c r="AF117" i="8"/>
  <c r="AE117" i="8"/>
  <c r="AD117" i="8"/>
  <c r="AC117" i="8"/>
  <c r="AB117" i="8"/>
  <c r="AA117" i="8"/>
  <c r="Z117" i="8"/>
  <c r="Y117" i="8"/>
  <c r="X117" i="8"/>
  <c r="W117" i="8"/>
  <c r="V117" i="8"/>
  <c r="U117" i="8"/>
  <c r="AF116" i="8"/>
  <c r="AE116" i="8"/>
  <c r="AD116" i="8"/>
  <c r="AC116" i="8"/>
  <c r="AB116" i="8"/>
  <c r="AA116" i="8"/>
  <c r="Z116" i="8"/>
  <c r="Y116" i="8"/>
  <c r="X116" i="8"/>
  <c r="W116" i="8"/>
  <c r="V116" i="8"/>
  <c r="U116" i="8"/>
  <c r="AF115" i="8"/>
  <c r="AE115" i="8"/>
  <c r="AD115" i="8"/>
  <c r="AC115" i="8"/>
  <c r="AB115" i="8"/>
  <c r="AA115" i="8"/>
  <c r="Z115" i="8"/>
  <c r="Y115" i="8"/>
  <c r="X115" i="8"/>
  <c r="W115" i="8"/>
  <c r="V115" i="8"/>
  <c r="U115" i="8"/>
  <c r="AF114" i="8"/>
  <c r="AE114" i="8"/>
  <c r="AD114" i="8"/>
  <c r="AC114" i="8"/>
  <c r="AB114" i="8"/>
  <c r="AA114" i="8"/>
  <c r="Z114" i="8"/>
  <c r="Y114" i="8"/>
  <c r="X114" i="8"/>
  <c r="W114" i="8"/>
  <c r="V114" i="8"/>
  <c r="U114" i="8"/>
  <c r="AF113" i="8"/>
  <c r="AE113" i="8"/>
  <c r="AD113" i="8"/>
  <c r="AC113" i="8"/>
  <c r="AB113" i="8"/>
  <c r="AA113" i="8"/>
  <c r="Z113" i="8"/>
  <c r="Y113" i="8"/>
  <c r="X113" i="8"/>
  <c r="W113" i="8"/>
  <c r="V113" i="8"/>
  <c r="U113" i="8"/>
  <c r="AF112" i="8"/>
  <c r="AE112" i="8"/>
  <c r="AD112" i="8"/>
  <c r="AC112" i="8"/>
  <c r="AB112" i="8"/>
  <c r="AA112" i="8"/>
  <c r="Z112" i="8"/>
  <c r="Y112" i="8"/>
  <c r="X112" i="8"/>
  <c r="W112" i="8"/>
  <c r="V112" i="8"/>
  <c r="U112" i="8"/>
  <c r="AF111" i="8"/>
  <c r="AE111" i="8"/>
  <c r="AD111" i="8"/>
  <c r="AC111" i="8"/>
  <c r="AB111" i="8"/>
  <c r="AA111" i="8"/>
  <c r="Z111" i="8"/>
  <c r="Y111" i="8"/>
  <c r="X111" i="8"/>
  <c r="W111" i="8"/>
  <c r="V111" i="8"/>
  <c r="U111" i="8"/>
  <c r="AF110" i="8"/>
  <c r="AE110" i="8"/>
  <c r="AD110" i="8"/>
  <c r="AC110" i="8"/>
  <c r="AB110" i="8"/>
  <c r="AA110" i="8"/>
  <c r="Z110" i="8"/>
  <c r="Y110" i="8"/>
  <c r="X110" i="8"/>
  <c r="W110" i="8"/>
  <c r="V110" i="8"/>
  <c r="U110" i="8"/>
  <c r="AF109" i="8"/>
  <c r="AE109" i="8"/>
  <c r="AD109" i="8"/>
  <c r="AC109" i="8"/>
  <c r="AB109" i="8"/>
  <c r="AA109" i="8"/>
  <c r="Z109" i="8"/>
  <c r="Y109" i="8"/>
  <c r="X109" i="8"/>
  <c r="W109" i="8"/>
  <c r="V109" i="8"/>
  <c r="U109" i="8"/>
  <c r="AF108" i="8"/>
  <c r="AE108" i="8"/>
  <c r="AD108" i="8"/>
  <c r="AC108" i="8"/>
  <c r="AB108" i="8"/>
  <c r="AA108" i="8"/>
  <c r="Z108" i="8"/>
  <c r="Y108" i="8"/>
  <c r="X108" i="8"/>
  <c r="W108" i="8"/>
  <c r="V108" i="8"/>
  <c r="U108" i="8"/>
  <c r="AF107" i="8"/>
  <c r="AE107" i="8"/>
  <c r="AD107" i="8"/>
  <c r="AC107" i="8"/>
  <c r="AB107" i="8"/>
  <c r="AA107" i="8"/>
  <c r="Z107" i="8"/>
  <c r="Y107" i="8"/>
  <c r="X107" i="8"/>
  <c r="W107" i="8"/>
  <c r="V107" i="8"/>
  <c r="U107" i="8"/>
  <c r="AF106" i="8"/>
  <c r="AE106" i="8"/>
  <c r="AD106" i="8"/>
  <c r="AC106" i="8"/>
  <c r="AB106" i="8"/>
  <c r="AA106" i="8"/>
  <c r="Z106" i="8"/>
  <c r="Y106" i="8"/>
  <c r="X106" i="8"/>
  <c r="W106" i="8"/>
  <c r="V106" i="8"/>
  <c r="U106" i="8"/>
  <c r="AF105" i="8"/>
  <c r="AE105" i="8"/>
  <c r="AD105" i="8"/>
  <c r="AC105" i="8"/>
  <c r="AB105" i="8"/>
  <c r="AA105" i="8"/>
  <c r="Z105" i="8"/>
  <c r="Y105" i="8"/>
  <c r="X105" i="8"/>
  <c r="W105" i="8"/>
  <c r="V105" i="8"/>
  <c r="U105" i="8"/>
  <c r="AF104" i="8"/>
  <c r="AE104" i="8"/>
  <c r="AD104" i="8"/>
  <c r="AC104" i="8"/>
  <c r="AB104" i="8"/>
  <c r="AA104" i="8"/>
  <c r="Z104" i="8"/>
  <c r="Y104" i="8"/>
  <c r="X104" i="8"/>
  <c r="W104" i="8"/>
  <c r="V104" i="8"/>
  <c r="U104" i="8"/>
  <c r="AF103" i="8"/>
  <c r="AE103" i="8"/>
  <c r="AD103" i="8"/>
  <c r="AC103" i="8"/>
  <c r="AB103" i="8"/>
  <c r="AA103" i="8"/>
  <c r="Z103" i="8"/>
  <c r="Y103" i="8"/>
  <c r="X103" i="8"/>
  <c r="W103" i="8"/>
  <c r="V103" i="8"/>
  <c r="U103" i="8"/>
  <c r="AF102" i="8"/>
  <c r="AE102" i="8"/>
  <c r="AD102" i="8"/>
  <c r="AC102" i="8"/>
  <c r="AB102" i="8"/>
  <c r="AA102" i="8"/>
  <c r="Z102" i="8"/>
  <c r="Y102" i="8"/>
  <c r="X102" i="8"/>
  <c r="W102" i="8"/>
  <c r="V102" i="8"/>
  <c r="U102" i="8"/>
  <c r="AF101" i="8"/>
  <c r="AE101" i="8"/>
  <c r="AD101" i="8"/>
  <c r="AC101" i="8"/>
  <c r="AB101" i="8"/>
  <c r="AA101" i="8"/>
  <c r="Z101" i="8"/>
  <c r="Y101" i="8"/>
  <c r="X101" i="8"/>
  <c r="W101" i="8"/>
  <c r="V101" i="8"/>
  <c r="U101" i="8"/>
  <c r="AF100" i="8"/>
  <c r="AE100" i="8"/>
  <c r="AD100" i="8"/>
  <c r="AC100" i="8"/>
  <c r="AB100" i="8"/>
  <c r="AA100" i="8"/>
  <c r="Z100" i="8"/>
  <c r="Y100" i="8"/>
  <c r="X100" i="8"/>
  <c r="W100" i="8"/>
  <c r="V100" i="8"/>
  <c r="U100" i="8"/>
  <c r="AF99" i="8"/>
  <c r="AE99" i="8"/>
  <c r="AD99" i="8"/>
  <c r="AC99" i="8"/>
  <c r="AB99" i="8"/>
  <c r="AA99" i="8"/>
  <c r="Z99" i="8"/>
  <c r="Y99" i="8"/>
  <c r="X99" i="8"/>
  <c r="W99" i="8"/>
  <c r="V99" i="8"/>
  <c r="U99" i="8"/>
  <c r="AF98" i="8"/>
  <c r="AE98" i="8"/>
  <c r="AD98" i="8"/>
  <c r="AC98" i="8"/>
  <c r="AB98" i="8"/>
  <c r="AA98" i="8"/>
  <c r="Z98" i="8"/>
  <c r="Y98" i="8"/>
  <c r="X98" i="8"/>
  <c r="W98" i="8"/>
  <c r="V98" i="8"/>
  <c r="U98" i="8"/>
  <c r="AF97" i="8"/>
  <c r="AE97" i="8"/>
  <c r="AD97" i="8"/>
  <c r="AC97" i="8"/>
  <c r="AB97" i="8"/>
  <c r="AA97" i="8"/>
  <c r="Z97" i="8"/>
  <c r="Y97" i="8"/>
  <c r="X97" i="8"/>
  <c r="W97" i="8"/>
  <c r="V97" i="8"/>
  <c r="U97" i="8"/>
  <c r="AF96" i="8"/>
  <c r="AE96" i="8"/>
  <c r="AD96" i="8"/>
  <c r="AC96" i="8"/>
  <c r="AB96" i="8"/>
  <c r="AA96" i="8"/>
  <c r="Z96" i="8"/>
  <c r="Y96" i="8"/>
  <c r="X96" i="8"/>
  <c r="W96" i="8"/>
  <c r="V96" i="8"/>
  <c r="U96" i="8"/>
  <c r="AF95" i="8"/>
  <c r="AE95" i="8"/>
  <c r="AD95" i="8"/>
  <c r="AC95" i="8"/>
  <c r="AB95" i="8"/>
  <c r="AA95" i="8"/>
  <c r="Z95" i="8"/>
  <c r="Y95" i="8"/>
  <c r="X95" i="8"/>
  <c r="W95" i="8"/>
  <c r="V95" i="8"/>
  <c r="U95" i="8"/>
  <c r="AF94" i="8"/>
  <c r="AE94" i="8"/>
  <c r="AD94" i="8"/>
  <c r="AC94" i="8"/>
  <c r="AB94" i="8"/>
  <c r="AA94" i="8"/>
  <c r="Z94" i="8"/>
  <c r="Y94" i="8"/>
  <c r="X94" i="8"/>
  <c r="W94" i="8"/>
  <c r="V94" i="8"/>
  <c r="U94" i="8"/>
  <c r="AF93" i="8"/>
  <c r="AE93" i="8"/>
  <c r="AD93" i="8"/>
  <c r="AC93" i="8"/>
  <c r="AB93" i="8"/>
  <c r="AA93" i="8"/>
  <c r="Z93" i="8"/>
  <c r="Y93" i="8"/>
  <c r="X93" i="8"/>
  <c r="W93" i="8"/>
  <c r="V93" i="8"/>
  <c r="U93" i="8"/>
  <c r="AF92" i="8"/>
  <c r="AE92" i="8"/>
  <c r="AD92" i="8"/>
  <c r="AC92" i="8"/>
  <c r="AB92" i="8"/>
  <c r="AA92" i="8"/>
  <c r="Z92" i="8"/>
  <c r="Y92" i="8"/>
  <c r="X92" i="8"/>
  <c r="W92" i="8"/>
  <c r="V92" i="8"/>
  <c r="U92" i="8"/>
  <c r="AF91" i="8"/>
  <c r="AE91" i="8"/>
  <c r="AD91" i="8"/>
  <c r="AC91" i="8"/>
  <c r="AB91" i="8"/>
  <c r="AA91" i="8"/>
  <c r="Z91" i="8"/>
  <c r="Y91" i="8"/>
  <c r="X91" i="8"/>
  <c r="W91" i="8"/>
  <c r="V91" i="8"/>
  <c r="U91" i="8"/>
  <c r="AF90" i="8"/>
  <c r="AE90" i="8"/>
  <c r="AD90" i="8"/>
  <c r="AC90" i="8"/>
  <c r="AB90" i="8"/>
  <c r="AA90" i="8"/>
  <c r="Z90" i="8"/>
  <c r="Y90" i="8"/>
  <c r="X90" i="8"/>
  <c r="W90" i="8"/>
  <c r="V90" i="8"/>
  <c r="U90" i="8"/>
  <c r="AF89" i="8"/>
  <c r="AE89" i="8"/>
  <c r="AD89" i="8"/>
  <c r="AC89" i="8"/>
  <c r="AB89" i="8"/>
  <c r="AA89" i="8"/>
  <c r="Z89" i="8"/>
  <c r="Y89" i="8"/>
  <c r="X89" i="8"/>
  <c r="W89" i="8"/>
  <c r="V89" i="8"/>
  <c r="U89" i="8"/>
  <c r="AF88" i="8"/>
  <c r="AE88" i="8"/>
  <c r="AD88" i="8"/>
  <c r="AC88" i="8"/>
  <c r="AB88" i="8"/>
  <c r="AA88" i="8"/>
  <c r="Z88" i="8"/>
  <c r="Y88" i="8"/>
  <c r="X88" i="8"/>
  <c r="W88" i="8"/>
  <c r="V88" i="8"/>
  <c r="U88" i="8"/>
  <c r="AF87" i="8"/>
  <c r="AE87" i="8"/>
  <c r="AD87" i="8"/>
  <c r="AC87" i="8"/>
  <c r="AB87" i="8"/>
  <c r="AA87" i="8"/>
  <c r="Z87" i="8"/>
  <c r="Y87" i="8"/>
  <c r="X87" i="8"/>
  <c r="W87" i="8"/>
  <c r="V87" i="8"/>
  <c r="U87" i="8"/>
  <c r="AF86" i="8"/>
  <c r="AE86" i="8"/>
  <c r="AD86" i="8"/>
  <c r="AC86" i="8"/>
  <c r="AB86" i="8"/>
  <c r="AA86" i="8"/>
  <c r="Z86" i="8"/>
  <c r="Y86" i="8"/>
  <c r="X86" i="8"/>
  <c r="W86" i="8"/>
  <c r="V86" i="8"/>
  <c r="U86" i="8"/>
  <c r="AF85" i="8"/>
  <c r="AE85" i="8"/>
  <c r="AD85" i="8"/>
  <c r="AC85" i="8"/>
  <c r="AB85" i="8"/>
  <c r="AA85" i="8"/>
  <c r="Z85" i="8"/>
  <c r="Y85" i="8"/>
  <c r="X85" i="8"/>
  <c r="W85" i="8"/>
  <c r="V85" i="8"/>
  <c r="U85" i="8"/>
  <c r="AF84" i="8"/>
  <c r="AE84" i="8"/>
  <c r="AD84" i="8"/>
  <c r="AC84" i="8"/>
  <c r="AB84" i="8"/>
  <c r="AA84" i="8"/>
  <c r="Z84" i="8"/>
  <c r="Y84" i="8"/>
  <c r="X84" i="8"/>
  <c r="W84" i="8"/>
  <c r="V84" i="8"/>
  <c r="U84" i="8"/>
  <c r="AF83" i="8"/>
  <c r="AE83" i="8"/>
  <c r="AD83" i="8"/>
  <c r="AC83" i="8"/>
  <c r="AB83" i="8"/>
  <c r="AA83" i="8"/>
  <c r="Z83" i="8"/>
  <c r="Y83" i="8"/>
  <c r="X83" i="8"/>
  <c r="W83" i="8"/>
  <c r="V83" i="8"/>
  <c r="U83" i="8"/>
  <c r="AF82" i="8"/>
  <c r="AE82" i="8"/>
  <c r="AD82" i="8"/>
  <c r="AC82" i="8"/>
  <c r="AB82" i="8"/>
  <c r="AA82" i="8"/>
  <c r="Z82" i="8"/>
  <c r="Y82" i="8"/>
  <c r="X82" i="8"/>
  <c r="W82" i="8"/>
  <c r="V82" i="8"/>
  <c r="U82" i="8"/>
  <c r="AF81" i="8"/>
  <c r="AE81" i="8"/>
  <c r="AD81" i="8"/>
  <c r="AC81" i="8"/>
  <c r="AB81" i="8"/>
  <c r="AA81" i="8"/>
  <c r="Z81" i="8"/>
  <c r="Y81" i="8"/>
  <c r="X81" i="8"/>
  <c r="W81" i="8"/>
  <c r="V81" i="8"/>
  <c r="U81" i="8"/>
  <c r="AF80" i="8"/>
  <c r="AE80" i="8"/>
  <c r="AD80" i="8"/>
  <c r="AC80" i="8"/>
  <c r="AB80" i="8"/>
  <c r="AA80" i="8"/>
  <c r="Z80" i="8"/>
  <c r="Y80" i="8"/>
  <c r="X80" i="8"/>
  <c r="W80" i="8"/>
  <c r="V80" i="8"/>
  <c r="U80" i="8"/>
  <c r="AF79" i="8"/>
  <c r="AE79" i="8"/>
  <c r="AD79" i="8"/>
  <c r="AC79" i="8"/>
  <c r="AB79" i="8"/>
  <c r="AA79" i="8"/>
  <c r="Z79" i="8"/>
  <c r="Y79" i="8"/>
  <c r="X79" i="8"/>
  <c r="W79" i="8"/>
  <c r="V79" i="8"/>
  <c r="U79" i="8"/>
  <c r="AF78" i="8"/>
  <c r="AE78" i="8"/>
  <c r="AD78" i="8"/>
  <c r="AC78" i="8"/>
  <c r="AB78" i="8"/>
  <c r="AA78" i="8"/>
  <c r="Z78" i="8"/>
  <c r="Y78" i="8"/>
  <c r="X78" i="8"/>
  <c r="W78" i="8"/>
  <c r="V78" i="8"/>
  <c r="U78" i="8"/>
  <c r="AF77" i="8"/>
  <c r="AE77" i="8"/>
  <c r="AD77" i="8"/>
  <c r="AC77" i="8"/>
  <c r="AB77" i="8"/>
  <c r="AA77" i="8"/>
  <c r="Z77" i="8"/>
  <c r="Y77" i="8"/>
  <c r="X77" i="8"/>
  <c r="W77" i="8"/>
  <c r="V77" i="8"/>
  <c r="U77" i="8"/>
  <c r="AF76" i="8"/>
  <c r="AE76" i="8"/>
  <c r="AD76" i="8"/>
  <c r="AC76" i="8"/>
  <c r="AB76" i="8"/>
  <c r="AA76" i="8"/>
  <c r="Z76" i="8"/>
  <c r="Y76" i="8"/>
  <c r="X76" i="8"/>
  <c r="W76" i="8"/>
  <c r="V76" i="8"/>
  <c r="U76" i="8"/>
  <c r="AF75" i="8"/>
  <c r="AE75" i="8"/>
  <c r="AD75" i="8"/>
  <c r="AC75" i="8"/>
  <c r="AB75" i="8"/>
  <c r="AA75" i="8"/>
  <c r="Z75" i="8"/>
  <c r="Y75" i="8"/>
  <c r="X75" i="8"/>
  <c r="W75" i="8"/>
  <c r="V75" i="8"/>
  <c r="U75" i="8"/>
  <c r="AF74" i="8"/>
  <c r="AE74" i="8"/>
  <c r="AD74" i="8"/>
  <c r="AC74" i="8"/>
  <c r="AB74" i="8"/>
  <c r="AA74" i="8"/>
  <c r="Z74" i="8"/>
  <c r="Y74" i="8"/>
  <c r="X74" i="8"/>
  <c r="W74" i="8"/>
  <c r="V74" i="8"/>
  <c r="U74" i="8"/>
  <c r="AF73" i="8"/>
  <c r="AE73" i="8"/>
  <c r="AD73" i="8"/>
  <c r="AC73" i="8"/>
  <c r="AB73" i="8"/>
  <c r="AA73" i="8"/>
  <c r="Z73" i="8"/>
  <c r="Y73" i="8"/>
  <c r="X73" i="8"/>
  <c r="W73" i="8"/>
  <c r="V73" i="8"/>
  <c r="U73" i="8"/>
  <c r="AF72" i="8"/>
  <c r="AE72" i="8"/>
  <c r="AD72" i="8"/>
  <c r="AC72" i="8"/>
  <c r="AB72" i="8"/>
  <c r="AA72" i="8"/>
  <c r="Z72" i="8"/>
  <c r="Y72" i="8"/>
  <c r="X72" i="8"/>
  <c r="W72" i="8"/>
  <c r="V72" i="8"/>
  <c r="U72" i="8"/>
  <c r="AF71" i="8"/>
  <c r="AE71" i="8"/>
  <c r="AD71" i="8"/>
  <c r="AC71" i="8"/>
  <c r="AB71" i="8"/>
  <c r="AA71" i="8"/>
  <c r="Z71" i="8"/>
  <c r="Y71" i="8"/>
  <c r="X71" i="8"/>
  <c r="W71" i="8"/>
  <c r="V71" i="8"/>
  <c r="U71" i="8"/>
  <c r="AF70" i="8"/>
  <c r="AE70" i="8"/>
  <c r="AD70" i="8"/>
  <c r="AC70" i="8"/>
  <c r="AB70" i="8"/>
  <c r="AA70" i="8"/>
  <c r="Z70" i="8"/>
  <c r="Y70" i="8"/>
  <c r="X70" i="8"/>
  <c r="W70" i="8"/>
  <c r="V70" i="8"/>
  <c r="U70" i="8"/>
  <c r="AF69" i="8"/>
  <c r="AE69" i="8"/>
  <c r="AD69" i="8"/>
  <c r="AC69" i="8"/>
  <c r="AB69" i="8"/>
  <c r="AA69" i="8"/>
  <c r="Z69" i="8"/>
  <c r="Y69" i="8"/>
  <c r="X69" i="8"/>
  <c r="W69" i="8"/>
  <c r="V69" i="8"/>
  <c r="U69" i="8"/>
  <c r="AF68" i="8"/>
  <c r="AE68" i="8"/>
  <c r="AD68" i="8"/>
  <c r="AC68" i="8"/>
  <c r="AB68" i="8"/>
  <c r="AA68" i="8"/>
  <c r="Z68" i="8"/>
  <c r="Y68" i="8"/>
  <c r="X68" i="8"/>
  <c r="W68" i="8"/>
  <c r="V68" i="8"/>
  <c r="U68" i="8"/>
  <c r="AF67" i="8"/>
  <c r="AE67" i="8"/>
  <c r="AD67" i="8"/>
  <c r="AC67" i="8"/>
  <c r="AB67" i="8"/>
  <c r="AA67" i="8"/>
  <c r="Z67" i="8"/>
  <c r="Y67" i="8"/>
  <c r="X67" i="8"/>
  <c r="W67" i="8"/>
  <c r="V67" i="8"/>
  <c r="U67" i="8"/>
  <c r="AF66" i="8"/>
  <c r="AE66" i="8"/>
  <c r="AD66" i="8"/>
  <c r="AC66" i="8"/>
  <c r="AB66" i="8"/>
  <c r="AA66" i="8"/>
  <c r="Z66" i="8"/>
  <c r="Y66" i="8"/>
  <c r="X66" i="8"/>
  <c r="W66" i="8"/>
  <c r="V66" i="8"/>
  <c r="U66" i="8"/>
  <c r="AF65" i="8"/>
  <c r="AE65" i="8"/>
  <c r="AD65" i="8"/>
  <c r="AC65" i="8"/>
  <c r="AB65" i="8"/>
  <c r="AA65" i="8"/>
  <c r="Z65" i="8"/>
  <c r="Y65" i="8"/>
  <c r="X65" i="8"/>
  <c r="W65" i="8"/>
  <c r="V65" i="8"/>
  <c r="U65" i="8"/>
  <c r="AF64" i="8"/>
  <c r="AE64" i="8"/>
  <c r="AD64" i="8"/>
  <c r="AC64" i="8"/>
  <c r="AB64" i="8"/>
  <c r="AA64" i="8"/>
  <c r="Z64" i="8"/>
  <c r="Y64" i="8"/>
  <c r="X64" i="8"/>
  <c r="W64" i="8"/>
  <c r="V64" i="8"/>
  <c r="U64" i="8"/>
  <c r="AF63" i="8"/>
  <c r="AE63" i="8"/>
  <c r="AD63" i="8"/>
  <c r="AC63" i="8"/>
  <c r="AB63" i="8"/>
  <c r="AA63" i="8"/>
  <c r="Z63" i="8"/>
  <c r="Y63" i="8"/>
  <c r="X63" i="8"/>
  <c r="W63" i="8"/>
  <c r="V63" i="8"/>
  <c r="U63" i="8"/>
  <c r="AF62" i="8"/>
  <c r="AE62" i="8"/>
  <c r="AD62" i="8"/>
  <c r="AC62" i="8"/>
  <c r="AB62" i="8"/>
  <c r="AA62" i="8"/>
  <c r="Z62" i="8"/>
  <c r="Y62" i="8"/>
  <c r="X62" i="8"/>
  <c r="W62" i="8"/>
  <c r="V62" i="8"/>
  <c r="U62" i="8"/>
  <c r="AF61" i="8"/>
  <c r="AE61" i="8"/>
  <c r="AD61" i="8"/>
  <c r="AC61" i="8"/>
  <c r="AB61" i="8"/>
  <c r="AA61" i="8"/>
  <c r="Z61" i="8"/>
  <c r="Y61" i="8"/>
  <c r="X61" i="8"/>
  <c r="W61" i="8"/>
  <c r="V61" i="8"/>
  <c r="U61" i="8"/>
  <c r="AF60" i="8"/>
  <c r="AE60" i="8"/>
  <c r="AD60" i="8"/>
  <c r="AC60" i="8"/>
  <c r="AB60" i="8"/>
  <c r="AA60" i="8"/>
  <c r="Z60" i="8"/>
  <c r="Y60" i="8"/>
  <c r="X60" i="8"/>
  <c r="W60" i="8"/>
  <c r="V60" i="8"/>
  <c r="U60" i="8"/>
  <c r="AF59" i="8"/>
  <c r="AE59" i="8"/>
  <c r="AD59" i="8"/>
  <c r="AC59" i="8"/>
  <c r="AB59" i="8"/>
  <c r="AA59" i="8"/>
  <c r="Z59" i="8"/>
  <c r="Y59" i="8"/>
  <c r="X59" i="8"/>
  <c r="W59" i="8"/>
  <c r="V59" i="8"/>
  <c r="U59" i="8"/>
  <c r="AF58" i="8"/>
  <c r="AE58" i="8"/>
  <c r="AD58" i="8"/>
  <c r="AC58" i="8"/>
  <c r="AB58" i="8"/>
  <c r="AA58" i="8"/>
  <c r="Z58" i="8"/>
  <c r="Y58" i="8"/>
  <c r="X58" i="8"/>
  <c r="W58" i="8"/>
  <c r="V58" i="8"/>
  <c r="U58" i="8"/>
  <c r="AF57" i="8"/>
  <c r="AE57" i="8"/>
  <c r="AD57" i="8"/>
  <c r="AC57" i="8"/>
  <c r="AB57" i="8"/>
  <c r="AA57" i="8"/>
  <c r="Z57" i="8"/>
  <c r="Y57" i="8"/>
  <c r="X57" i="8"/>
  <c r="W57" i="8"/>
  <c r="V57" i="8"/>
  <c r="U57" i="8"/>
  <c r="AF56" i="8"/>
  <c r="AE56" i="8"/>
  <c r="AD56" i="8"/>
  <c r="AC56" i="8"/>
  <c r="AB56" i="8"/>
  <c r="AA56" i="8"/>
  <c r="Z56" i="8"/>
  <c r="Y56" i="8"/>
  <c r="X56" i="8"/>
  <c r="W56" i="8"/>
  <c r="V56" i="8"/>
  <c r="U56" i="8"/>
  <c r="AF55" i="8"/>
  <c r="AE55" i="8"/>
  <c r="AD55" i="8"/>
  <c r="AC55" i="8"/>
  <c r="AB55" i="8"/>
  <c r="AA55" i="8"/>
  <c r="Z55" i="8"/>
  <c r="Y55" i="8"/>
  <c r="X55" i="8"/>
  <c r="W55" i="8"/>
  <c r="V55" i="8"/>
  <c r="U55" i="8"/>
  <c r="AF54" i="8"/>
  <c r="AE54" i="8"/>
  <c r="AD54" i="8"/>
  <c r="AC54" i="8"/>
  <c r="AB54" i="8"/>
  <c r="AA54" i="8"/>
  <c r="Z54" i="8"/>
  <c r="Y54" i="8"/>
  <c r="X54" i="8"/>
  <c r="W54" i="8"/>
  <c r="V54" i="8"/>
  <c r="U54" i="8"/>
  <c r="AF53" i="8"/>
  <c r="AE53" i="8"/>
  <c r="AD53" i="8"/>
  <c r="AC53" i="8"/>
  <c r="AB53" i="8"/>
  <c r="AA53" i="8"/>
  <c r="Z53" i="8"/>
  <c r="Y53" i="8"/>
  <c r="X53" i="8"/>
  <c r="W53" i="8"/>
  <c r="V53" i="8"/>
  <c r="U53" i="8"/>
  <c r="AF52" i="8"/>
  <c r="AE52" i="8"/>
  <c r="AD52" i="8"/>
  <c r="AC52" i="8"/>
  <c r="AB52" i="8"/>
  <c r="AA52" i="8"/>
  <c r="Z52" i="8"/>
  <c r="Y52" i="8"/>
  <c r="X52" i="8"/>
  <c r="W52" i="8"/>
  <c r="V52" i="8"/>
  <c r="U52" i="8"/>
  <c r="AF51" i="8"/>
  <c r="AE51" i="8"/>
  <c r="AD51" i="8"/>
  <c r="AC51" i="8"/>
  <c r="AB51" i="8"/>
  <c r="AA51" i="8"/>
  <c r="Z51" i="8"/>
  <c r="Y51" i="8"/>
  <c r="X51" i="8"/>
  <c r="W51" i="8"/>
  <c r="V51" i="8"/>
  <c r="U51" i="8"/>
  <c r="AF50" i="8"/>
  <c r="AE50" i="8"/>
  <c r="AD50" i="8"/>
  <c r="AC50" i="8"/>
  <c r="AB50" i="8"/>
  <c r="AA50" i="8"/>
  <c r="Z50" i="8"/>
  <c r="Y50" i="8"/>
  <c r="X50" i="8"/>
  <c r="W50" i="8"/>
  <c r="V50" i="8"/>
  <c r="U50" i="8"/>
  <c r="AF49" i="8"/>
  <c r="AE49" i="8"/>
  <c r="AD49" i="8"/>
  <c r="AC49" i="8"/>
  <c r="AB49" i="8"/>
  <c r="AA49" i="8"/>
  <c r="Z49" i="8"/>
  <c r="Y49" i="8"/>
  <c r="X49" i="8"/>
  <c r="W49" i="8"/>
  <c r="V49" i="8"/>
  <c r="U49" i="8"/>
  <c r="AF48" i="8"/>
  <c r="AE48" i="8"/>
  <c r="AD48" i="8"/>
  <c r="AC48" i="8"/>
  <c r="AB48" i="8"/>
  <c r="AA48" i="8"/>
  <c r="Z48" i="8"/>
  <c r="Y48" i="8"/>
  <c r="X48" i="8"/>
  <c r="W48" i="8"/>
  <c r="V48" i="8"/>
  <c r="U48" i="8"/>
  <c r="AF47" i="8"/>
  <c r="AE47" i="8"/>
  <c r="AD47" i="8"/>
  <c r="AC47" i="8"/>
  <c r="AB47" i="8"/>
  <c r="AA47" i="8"/>
  <c r="Z47" i="8"/>
  <c r="Y47" i="8"/>
  <c r="X47" i="8"/>
  <c r="W47" i="8"/>
  <c r="V47" i="8"/>
  <c r="U47" i="8"/>
  <c r="AF46" i="8"/>
  <c r="AE46" i="8"/>
  <c r="AD46" i="8"/>
  <c r="AC46" i="8"/>
  <c r="AB46" i="8"/>
  <c r="AA46" i="8"/>
  <c r="Z46" i="8"/>
  <c r="Y46" i="8"/>
  <c r="X46" i="8"/>
  <c r="W46" i="8"/>
  <c r="V46" i="8"/>
  <c r="U46" i="8"/>
  <c r="AF45" i="8"/>
  <c r="AE45" i="8"/>
  <c r="AD45" i="8"/>
  <c r="AC45" i="8"/>
  <c r="AB45" i="8"/>
  <c r="AA45" i="8"/>
  <c r="Z45" i="8"/>
  <c r="Y45" i="8"/>
  <c r="X45" i="8"/>
  <c r="W45" i="8"/>
  <c r="V45" i="8"/>
  <c r="U45" i="8"/>
  <c r="AF44" i="8"/>
  <c r="AE44" i="8"/>
  <c r="AD44" i="8"/>
  <c r="AC44" i="8"/>
  <c r="AB44" i="8"/>
  <c r="AA44" i="8"/>
  <c r="Z44" i="8"/>
  <c r="Y44" i="8"/>
  <c r="X44" i="8"/>
  <c r="W44" i="8"/>
  <c r="V44" i="8"/>
  <c r="U44" i="8"/>
  <c r="AF43" i="8"/>
  <c r="AE43" i="8"/>
  <c r="AD43" i="8"/>
  <c r="AC43" i="8"/>
  <c r="AB43" i="8"/>
  <c r="AA43" i="8"/>
  <c r="Z43" i="8"/>
  <c r="Y43" i="8"/>
  <c r="X43" i="8"/>
  <c r="W43" i="8"/>
  <c r="V43" i="8"/>
  <c r="U43" i="8"/>
  <c r="AF42" i="8"/>
  <c r="AE42" i="8"/>
  <c r="AD42" i="8"/>
  <c r="AC42" i="8"/>
  <c r="AB42" i="8"/>
  <c r="AA42" i="8"/>
  <c r="Z42" i="8"/>
  <c r="Y42" i="8"/>
  <c r="X42" i="8"/>
  <c r="W42" i="8"/>
  <c r="V42" i="8"/>
  <c r="U42" i="8"/>
  <c r="AF41" i="8"/>
  <c r="AE41" i="8"/>
  <c r="AD41" i="8"/>
  <c r="AC41" i="8"/>
  <c r="AB41" i="8"/>
  <c r="AA41" i="8"/>
  <c r="Z41" i="8"/>
  <c r="Y41" i="8"/>
  <c r="X41" i="8"/>
  <c r="W41" i="8"/>
  <c r="V41" i="8"/>
  <c r="U41" i="8"/>
  <c r="AF40" i="8"/>
  <c r="AE40" i="8"/>
  <c r="AD40" i="8"/>
  <c r="AC40" i="8"/>
  <c r="AB40" i="8"/>
  <c r="AA40" i="8"/>
  <c r="Z40" i="8"/>
  <c r="Y40" i="8"/>
  <c r="X40" i="8"/>
  <c r="W40" i="8"/>
  <c r="V40" i="8"/>
  <c r="U40" i="8"/>
  <c r="AF39" i="8"/>
  <c r="AE39" i="8"/>
  <c r="AD39" i="8"/>
  <c r="AC39" i="8"/>
  <c r="AB39" i="8"/>
  <c r="AA39" i="8"/>
  <c r="Z39" i="8"/>
  <c r="Y39" i="8"/>
  <c r="X39" i="8"/>
  <c r="W39" i="8"/>
  <c r="V39" i="8"/>
  <c r="U39" i="8"/>
  <c r="AF38" i="8"/>
  <c r="AE38" i="8"/>
  <c r="AD38" i="8"/>
  <c r="AC38" i="8"/>
  <c r="AB38" i="8"/>
  <c r="AA38" i="8"/>
  <c r="Z38" i="8"/>
  <c r="Y38" i="8"/>
  <c r="X38" i="8"/>
  <c r="W38" i="8"/>
  <c r="V38" i="8"/>
  <c r="U38" i="8"/>
  <c r="AF37" i="8"/>
  <c r="AE37" i="8"/>
  <c r="AD37" i="8"/>
  <c r="AC37" i="8"/>
  <c r="AB37" i="8"/>
  <c r="AA37" i="8"/>
  <c r="Z37" i="8"/>
  <c r="Y37" i="8"/>
  <c r="X37" i="8"/>
  <c r="W37" i="8"/>
  <c r="V37" i="8"/>
  <c r="U37" i="8"/>
  <c r="AF36" i="8"/>
  <c r="AE36" i="8"/>
  <c r="AD36" i="8"/>
  <c r="AC36" i="8"/>
  <c r="AB36" i="8"/>
  <c r="AA36" i="8"/>
  <c r="Z36" i="8"/>
  <c r="Y36" i="8"/>
  <c r="X36" i="8"/>
  <c r="W36" i="8"/>
  <c r="V36" i="8"/>
  <c r="U36" i="8"/>
  <c r="AF35" i="8"/>
  <c r="AE35" i="8"/>
  <c r="AD35" i="8"/>
  <c r="AC35" i="8"/>
  <c r="AB35" i="8"/>
  <c r="AA35" i="8"/>
  <c r="Z35" i="8"/>
  <c r="Y35" i="8"/>
  <c r="X35" i="8"/>
  <c r="W35" i="8"/>
  <c r="V35" i="8"/>
  <c r="U35" i="8"/>
  <c r="AF34" i="8"/>
  <c r="AE34" i="8"/>
  <c r="AD34" i="8"/>
  <c r="AC34" i="8"/>
  <c r="AB34" i="8"/>
  <c r="AA34" i="8"/>
  <c r="Z34" i="8"/>
  <c r="Y34" i="8"/>
  <c r="X34" i="8"/>
  <c r="W34" i="8"/>
  <c r="V34" i="8"/>
  <c r="U34" i="8"/>
  <c r="T33" i="8"/>
  <c r="AB33" i="8" s="1"/>
  <c r="S33" i="8"/>
  <c r="Y33" i="8" s="1"/>
  <c r="R33" i="8"/>
  <c r="Q33" i="8"/>
  <c r="P33" i="8"/>
  <c r="O33" i="8"/>
  <c r="N33" i="8"/>
  <c r="I33" i="8"/>
  <c r="H33" i="8"/>
  <c r="G33" i="8"/>
  <c r="F33" i="8"/>
  <c r="T32" i="8"/>
  <c r="S32" i="8"/>
  <c r="R32" i="8"/>
  <c r="Q32" i="8"/>
  <c r="P32" i="8"/>
  <c r="O32" i="8"/>
  <c r="N32" i="8"/>
  <c r="I32" i="8"/>
  <c r="H32" i="8"/>
  <c r="G32" i="8"/>
  <c r="F32" i="8"/>
  <c r="T31" i="8"/>
  <c r="S31" i="8"/>
  <c r="Z31" i="8" s="1"/>
  <c r="R31" i="8"/>
  <c r="Q31" i="8"/>
  <c r="P31" i="8"/>
  <c r="O31" i="8"/>
  <c r="N31" i="8"/>
  <c r="I31" i="8"/>
  <c r="H31" i="8"/>
  <c r="G31" i="8"/>
  <c r="F31" i="8"/>
  <c r="T30" i="8"/>
  <c r="AB30" i="8" s="1"/>
  <c r="S30" i="8"/>
  <c r="R30" i="8"/>
  <c r="Q30" i="8"/>
  <c r="P30" i="8"/>
  <c r="O30" i="8"/>
  <c r="N30" i="8"/>
  <c r="I30" i="8"/>
  <c r="H30" i="8"/>
  <c r="G30" i="8"/>
  <c r="F30" i="8"/>
  <c r="T29" i="8"/>
  <c r="AB29" i="8" s="1"/>
  <c r="S29" i="8"/>
  <c r="R29" i="8"/>
  <c r="Q29" i="8"/>
  <c r="P29" i="8"/>
  <c r="O29" i="8"/>
  <c r="N29" i="8"/>
  <c r="I29" i="8"/>
  <c r="H29" i="8"/>
  <c r="G29" i="8"/>
  <c r="F29" i="8"/>
  <c r="T28" i="8"/>
  <c r="S28" i="8"/>
  <c r="R28" i="8"/>
  <c r="Q28" i="8"/>
  <c r="P28" i="8"/>
  <c r="O28" i="8"/>
  <c r="N28" i="8"/>
  <c r="I28" i="8"/>
  <c r="H28" i="8"/>
  <c r="G28" i="8"/>
  <c r="F28" i="8"/>
  <c r="T27" i="8"/>
  <c r="S27" i="8"/>
  <c r="Z27" i="8" s="1"/>
  <c r="R27" i="8"/>
  <c r="Q27" i="8"/>
  <c r="P27" i="8"/>
  <c r="O27" i="8"/>
  <c r="N27" i="8"/>
  <c r="I27" i="8"/>
  <c r="H27" i="8"/>
  <c r="G27" i="8"/>
  <c r="F27" i="8"/>
  <c r="T26" i="8"/>
  <c r="AB26" i="8" s="1"/>
  <c r="S26" i="8"/>
  <c r="Z26" i="8" s="1"/>
  <c r="R26" i="8"/>
  <c r="Q26" i="8"/>
  <c r="P26" i="8"/>
  <c r="O26" i="8"/>
  <c r="N26" i="8"/>
  <c r="I26" i="8"/>
  <c r="H26" i="8"/>
  <c r="G26" i="8"/>
  <c r="F26" i="8"/>
  <c r="T25" i="8"/>
  <c r="AB25" i="8" s="1"/>
  <c r="S25" i="8"/>
  <c r="Y25" i="8" s="1"/>
  <c r="R25" i="8"/>
  <c r="Q25" i="8"/>
  <c r="P25" i="8"/>
  <c r="O25" i="8"/>
  <c r="N25" i="8"/>
  <c r="I25" i="8"/>
  <c r="H25" i="8"/>
  <c r="G25" i="8"/>
  <c r="F25" i="8"/>
  <c r="T24" i="8"/>
  <c r="S24" i="8"/>
  <c r="R24" i="8"/>
  <c r="Q24" i="8"/>
  <c r="P24" i="8"/>
  <c r="O24" i="8"/>
  <c r="N24" i="8"/>
  <c r="I24" i="8"/>
  <c r="H24" i="8"/>
  <c r="G24" i="8"/>
  <c r="F24" i="8"/>
  <c r="T23" i="8"/>
  <c r="AB23" i="8" s="1"/>
  <c r="S23" i="8"/>
  <c r="R23" i="8"/>
  <c r="Q23" i="8"/>
  <c r="P23" i="8"/>
  <c r="O23" i="8"/>
  <c r="N23" i="8"/>
  <c r="Z23" i="8"/>
  <c r="I23" i="8"/>
  <c r="H23" i="8"/>
  <c r="G23" i="8"/>
  <c r="F23" i="8"/>
  <c r="T22" i="8"/>
  <c r="AB22" i="8" s="1"/>
  <c r="S22" i="8"/>
  <c r="Z22" i="8" s="1"/>
  <c r="R22" i="8"/>
  <c r="Q22" i="8"/>
  <c r="P22" i="8"/>
  <c r="O22" i="8"/>
  <c r="N22" i="8"/>
  <c r="I22" i="8"/>
  <c r="H22" i="8"/>
  <c r="G22" i="8"/>
  <c r="F22" i="8"/>
  <c r="T21" i="8"/>
  <c r="AB21" i="8" s="1"/>
  <c r="S21" i="8"/>
  <c r="R21" i="8"/>
  <c r="Q21" i="8"/>
  <c r="P21" i="8"/>
  <c r="O21" i="8"/>
  <c r="N21" i="8"/>
  <c r="I21" i="8"/>
  <c r="H21" i="8"/>
  <c r="G21" i="8"/>
  <c r="F21" i="8"/>
  <c r="T20" i="8"/>
  <c r="S20" i="8"/>
  <c r="R20" i="8"/>
  <c r="Q20" i="8"/>
  <c r="P20" i="8"/>
  <c r="O20" i="8"/>
  <c r="N20" i="8"/>
  <c r="I20" i="8"/>
  <c r="H20" i="8"/>
  <c r="G20" i="8"/>
  <c r="F20" i="8"/>
  <c r="T19" i="8"/>
  <c r="S19" i="8"/>
  <c r="R19" i="8"/>
  <c r="Q19" i="8"/>
  <c r="P19" i="8"/>
  <c r="O19" i="8"/>
  <c r="N19" i="8"/>
  <c r="I19" i="8"/>
  <c r="H19" i="8"/>
  <c r="G19" i="8"/>
  <c r="F19" i="8"/>
  <c r="T18" i="8"/>
  <c r="AB18" i="8" s="1"/>
  <c r="S18" i="8"/>
  <c r="R18" i="8"/>
  <c r="Q18" i="8"/>
  <c r="P18" i="8"/>
  <c r="O18" i="8"/>
  <c r="N18" i="8"/>
  <c r="I18" i="8"/>
  <c r="H18" i="8"/>
  <c r="G18" i="8"/>
  <c r="F18" i="8"/>
  <c r="T17" i="8"/>
  <c r="AB17" i="8" s="1"/>
  <c r="S17" i="8"/>
  <c r="Y17" i="8" s="1"/>
  <c r="R17" i="8"/>
  <c r="Q17" i="8"/>
  <c r="P17" i="8"/>
  <c r="O17" i="8"/>
  <c r="N17" i="8"/>
  <c r="I17" i="8"/>
  <c r="H17" i="8"/>
  <c r="G17" i="8"/>
  <c r="F17" i="8"/>
  <c r="T16" i="8"/>
  <c r="S16" i="8"/>
  <c r="R16" i="8"/>
  <c r="Q16" i="8"/>
  <c r="P16" i="8"/>
  <c r="O16" i="8"/>
  <c r="N16" i="8"/>
  <c r="I16" i="8"/>
  <c r="H16" i="8"/>
  <c r="G16" i="8"/>
  <c r="F16" i="8"/>
  <c r="T15" i="8"/>
  <c r="S15" i="8"/>
  <c r="Z15" i="8" s="1"/>
  <c r="R15" i="8"/>
  <c r="Q15" i="8"/>
  <c r="P15" i="8"/>
  <c r="O15" i="8"/>
  <c r="N15" i="8"/>
  <c r="I15" i="8"/>
  <c r="H15" i="8"/>
  <c r="G15" i="8"/>
  <c r="F15" i="8"/>
  <c r="T14" i="8"/>
  <c r="AB14" i="8" s="1"/>
  <c r="S14" i="8"/>
  <c r="R14" i="8"/>
  <c r="Q14" i="8"/>
  <c r="P14" i="8"/>
  <c r="O14" i="8"/>
  <c r="N14" i="8"/>
  <c r="I14" i="8"/>
  <c r="H14" i="8"/>
  <c r="G14" i="8"/>
  <c r="F14" i="8"/>
  <c r="T13" i="8"/>
  <c r="AB13" i="8" s="1"/>
  <c r="S13" i="8"/>
  <c r="R13" i="8"/>
  <c r="Q13" i="8"/>
  <c r="P13" i="8"/>
  <c r="O13" i="8"/>
  <c r="N13" i="8"/>
  <c r="I13" i="8"/>
  <c r="H13" i="8"/>
  <c r="G13" i="8"/>
  <c r="F13" i="8"/>
  <c r="T12" i="8"/>
  <c r="S12" i="8"/>
  <c r="Y12" i="8" s="1"/>
  <c r="R12" i="8"/>
  <c r="Q12" i="8"/>
  <c r="P12" i="8"/>
  <c r="O12" i="8"/>
  <c r="N12" i="8"/>
  <c r="I12" i="8"/>
  <c r="H12" i="8"/>
  <c r="G12" i="8"/>
  <c r="F12" i="8"/>
  <c r="T11" i="8"/>
  <c r="S11" i="8"/>
  <c r="R11" i="8"/>
  <c r="Q11" i="8"/>
  <c r="P11" i="8"/>
  <c r="O11" i="8"/>
  <c r="N11" i="8"/>
  <c r="I11" i="8"/>
  <c r="H11" i="8"/>
  <c r="G11" i="8"/>
  <c r="F11" i="8"/>
  <c r="T10" i="8"/>
  <c r="AB10" i="8" s="1"/>
  <c r="S10" i="8"/>
  <c r="Y10" i="8" s="1"/>
  <c r="R10" i="8"/>
  <c r="Q10" i="8"/>
  <c r="P10" i="8"/>
  <c r="O10" i="8"/>
  <c r="N10" i="8"/>
  <c r="I10" i="8"/>
  <c r="H10" i="8"/>
  <c r="G10" i="8"/>
  <c r="F10" i="8"/>
  <c r="T9" i="8"/>
  <c r="AB9" i="8" s="1"/>
  <c r="S9" i="8"/>
  <c r="Z9" i="8" s="1"/>
  <c r="R9" i="8"/>
  <c r="Q9" i="8"/>
  <c r="P9" i="8"/>
  <c r="O9" i="8"/>
  <c r="AD9" i="8" s="1"/>
  <c r="N9" i="8"/>
  <c r="I9" i="8"/>
  <c r="H9" i="8"/>
  <c r="G9" i="8"/>
  <c r="F9" i="8"/>
  <c r="T8" i="8"/>
  <c r="S8" i="8"/>
  <c r="R8" i="8"/>
  <c r="Q8" i="8"/>
  <c r="P8" i="8"/>
  <c r="O8" i="8"/>
  <c r="N8" i="8"/>
  <c r="I8" i="8"/>
  <c r="H8" i="8"/>
  <c r="G8" i="8"/>
  <c r="F8" i="8"/>
  <c r="T7" i="8"/>
  <c r="S7" i="8"/>
  <c r="AA7" i="8" s="1"/>
  <c r="R7" i="8"/>
  <c r="Q7" i="8"/>
  <c r="P7" i="8"/>
  <c r="O7" i="8"/>
  <c r="N7" i="8"/>
  <c r="AC7" i="8" s="1"/>
  <c r="Y7" i="8"/>
  <c r="I7" i="8"/>
  <c r="H7" i="8"/>
  <c r="G7" i="8"/>
  <c r="F7" i="8"/>
  <c r="T6" i="8"/>
  <c r="AB6" i="8" s="1"/>
  <c r="S6" i="8"/>
  <c r="Z6" i="8" s="1"/>
  <c r="R6" i="8"/>
  <c r="Q6" i="8"/>
  <c r="P6" i="8"/>
  <c r="O6" i="8"/>
  <c r="N6" i="8"/>
  <c r="I6" i="8"/>
  <c r="H6" i="8"/>
  <c r="G6" i="8"/>
  <c r="F6" i="8"/>
  <c r="T5" i="8"/>
  <c r="S5" i="8"/>
  <c r="Z5" i="8" s="1"/>
  <c r="R5" i="8"/>
  <c r="Q5" i="8"/>
  <c r="P5" i="8"/>
  <c r="O5" i="8"/>
  <c r="N5" i="8"/>
  <c r="I5" i="8"/>
  <c r="H5" i="8"/>
  <c r="G5" i="8"/>
  <c r="F5" i="8"/>
  <c r="H121" i="52" l="1"/>
  <c r="I37" i="52"/>
  <c r="I108" i="52"/>
  <c r="H139" i="52"/>
  <c r="F119" i="52"/>
  <c r="E108" i="52"/>
  <c r="H140" i="52"/>
  <c r="H108" i="52"/>
  <c r="H119" i="52"/>
  <c r="E173" i="52"/>
  <c r="E140" i="52"/>
  <c r="F107" i="52"/>
  <c r="I172" i="52"/>
  <c r="H130" i="52"/>
  <c r="H60" i="52"/>
  <c r="I65" i="52"/>
  <c r="H112" i="52"/>
  <c r="F98" i="52"/>
  <c r="E100" i="52"/>
  <c r="F30" i="52"/>
  <c r="F128" i="52"/>
  <c r="I130" i="52"/>
  <c r="I128" i="52"/>
  <c r="F79" i="52"/>
  <c r="H57" i="52"/>
  <c r="F121" i="52"/>
  <c r="F116" i="52"/>
  <c r="E79" i="52"/>
  <c r="F60" i="52"/>
  <c r="E128" i="52"/>
  <c r="H79" i="52"/>
  <c r="F87" i="52"/>
  <c r="H162" i="52"/>
  <c r="I100" i="52"/>
  <c r="H143" i="52"/>
  <c r="I53" i="52"/>
  <c r="H137" i="52"/>
  <c r="E53" i="52"/>
  <c r="F94" i="52"/>
  <c r="H39" i="52"/>
  <c r="E30" i="52"/>
  <c r="H111" i="52"/>
  <c r="E104" i="52"/>
  <c r="H30" i="52"/>
  <c r="I142" i="52"/>
  <c r="F133" i="52"/>
  <c r="H86" i="52"/>
  <c r="I86" i="52"/>
  <c r="I135" i="52"/>
  <c r="H104" i="52"/>
  <c r="E86" i="52"/>
  <c r="I133" i="52"/>
  <c r="F27" i="52"/>
  <c r="H41" i="52"/>
  <c r="E28" i="52"/>
  <c r="F138" i="52"/>
  <c r="F28" i="52"/>
  <c r="F75" i="52"/>
  <c r="I56" i="52"/>
  <c r="F77" i="52"/>
  <c r="I77" i="52"/>
  <c r="H174" i="52"/>
  <c r="I75" i="52"/>
  <c r="H77" i="52"/>
  <c r="H56" i="52"/>
  <c r="F56" i="52"/>
  <c r="E174" i="52"/>
  <c r="F174" i="52"/>
  <c r="E75" i="52"/>
  <c r="E43" i="52"/>
  <c r="I43" i="52"/>
  <c r="H34" i="52"/>
  <c r="E133" i="52"/>
  <c r="I34" i="52"/>
  <c r="E42" i="52"/>
  <c r="I127" i="52"/>
  <c r="F111" i="52"/>
  <c r="I28" i="52"/>
  <c r="E130" i="52"/>
  <c r="H42" i="52"/>
  <c r="I159" i="52"/>
  <c r="I140" i="52"/>
  <c r="I69" i="52"/>
  <c r="F104" i="52"/>
  <c r="F112" i="52"/>
  <c r="E165" i="52"/>
  <c r="H72" i="52"/>
  <c r="F100" i="52"/>
  <c r="F142" i="52"/>
  <c r="F26" i="52"/>
  <c r="F85" i="52"/>
  <c r="F57" i="52"/>
  <c r="H165" i="52"/>
  <c r="I57" i="52"/>
  <c r="I74" i="52"/>
  <c r="E60" i="52"/>
  <c r="E112" i="52"/>
  <c r="E65" i="52"/>
  <c r="F43" i="52"/>
  <c r="I42" i="52"/>
  <c r="I78" i="52"/>
  <c r="E116" i="52"/>
  <c r="E121" i="52"/>
  <c r="H116" i="52"/>
  <c r="E83" i="52"/>
  <c r="I97" i="52"/>
  <c r="H78" i="52"/>
  <c r="E78" i="52"/>
  <c r="F105" i="52"/>
  <c r="H36" i="52"/>
  <c r="E31" i="52"/>
  <c r="I31" i="52"/>
  <c r="F31" i="52"/>
  <c r="F83" i="52"/>
  <c r="H83" i="52"/>
  <c r="I85" i="52"/>
  <c r="I49" i="52"/>
  <c r="I95" i="52"/>
  <c r="F123" i="52"/>
  <c r="H95" i="52"/>
  <c r="I123" i="52"/>
  <c r="F95" i="52"/>
  <c r="E35" i="52"/>
  <c r="F110" i="52"/>
  <c r="E110" i="52"/>
  <c r="I110" i="52"/>
  <c r="I35" i="52"/>
  <c r="E144" i="52"/>
  <c r="I166" i="52"/>
  <c r="F35" i="52"/>
  <c r="E123" i="52"/>
  <c r="H144" i="52"/>
  <c r="F169" i="52"/>
  <c r="E36" i="52"/>
  <c r="E109" i="52"/>
  <c r="F36" i="52"/>
  <c r="I109" i="52"/>
  <c r="H40" i="52"/>
  <c r="F41" i="52"/>
  <c r="I150" i="52"/>
  <c r="H138" i="52"/>
  <c r="I105" i="52"/>
  <c r="E105" i="52"/>
  <c r="H109" i="52"/>
  <c r="F58" i="52"/>
  <c r="E151" i="52"/>
  <c r="I151" i="52"/>
  <c r="I111" i="52"/>
  <c r="F67" i="52"/>
  <c r="H103" i="52"/>
  <c r="F162" i="52"/>
  <c r="H92" i="52"/>
  <c r="I156" i="52"/>
  <c r="I143" i="52"/>
  <c r="H117" i="52"/>
  <c r="E114" i="52"/>
  <c r="F114" i="52"/>
  <c r="I81" i="52"/>
  <c r="E169" i="52"/>
  <c r="E117" i="52"/>
  <c r="F117" i="52"/>
  <c r="F92" i="52"/>
  <c r="H169" i="52"/>
  <c r="E158" i="52"/>
  <c r="H120" i="52"/>
  <c r="F120" i="52"/>
  <c r="E90" i="52"/>
  <c r="F90" i="52"/>
  <c r="H49" i="52"/>
  <c r="E94" i="52"/>
  <c r="H81" i="52"/>
  <c r="F137" i="52"/>
  <c r="F166" i="52"/>
  <c r="E92" i="52"/>
  <c r="F73" i="52"/>
  <c r="I154" i="52"/>
  <c r="I61" i="52"/>
  <c r="F161" i="52"/>
  <c r="H161" i="52"/>
  <c r="H67" i="52"/>
  <c r="E162" i="52"/>
  <c r="E143" i="52"/>
  <c r="E120" i="52"/>
  <c r="I149" i="52"/>
  <c r="E47" i="52"/>
  <c r="E87" i="52"/>
  <c r="I114" i="52"/>
  <c r="E171" i="52"/>
  <c r="E61" i="52"/>
  <c r="F135" i="52"/>
  <c r="H149" i="52"/>
  <c r="I72" i="52"/>
  <c r="I137" i="52"/>
  <c r="I171" i="52"/>
  <c r="I144" i="52"/>
  <c r="F171" i="52"/>
  <c r="I67" i="52"/>
  <c r="F61" i="52"/>
  <c r="F149" i="52"/>
  <c r="E73" i="52"/>
  <c r="I161" i="52"/>
  <c r="H90" i="52"/>
  <c r="H166" i="52"/>
  <c r="I39" i="52"/>
  <c r="I73" i="52"/>
  <c r="I87" i="52"/>
  <c r="H97" i="52"/>
  <c r="F165" i="52"/>
  <c r="F72" i="52"/>
  <c r="F46" i="52"/>
  <c r="I26" i="52"/>
  <c r="H135" i="52"/>
  <c r="E46" i="52"/>
  <c r="I62" i="52"/>
  <c r="F157" i="52"/>
  <c r="H26" i="52"/>
  <c r="E74" i="52"/>
  <c r="F97" i="52"/>
  <c r="I46" i="52"/>
  <c r="F74" i="52"/>
  <c r="E19" i="51"/>
  <c r="E80" i="52"/>
  <c r="E40" i="52"/>
  <c r="H17" i="51"/>
  <c r="H157" i="52"/>
  <c r="H164" i="52"/>
  <c r="F126" i="52"/>
  <c r="G19" i="51"/>
  <c r="I148" i="52"/>
  <c r="F148" i="52"/>
  <c r="E154" i="52"/>
  <c r="D21" i="51"/>
  <c r="F21" i="51"/>
  <c r="I126" i="52"/>
  <c r="J17" i="51"/>
  <c r="H21" i="51"/>
  <c r="H170" i="52"/>
  <c r="I170" i="52"/>
  <c r="H126" i="52"/>
  <c r="I13" i="51"/>
  <c r="F15" i="51"/>
  <c r="E164" i="52"/>
  <c r="F132" i="52"/>
  <c r="E148" i="52"/>
  <c r="D17" i="51"/>
  <c r="G13" i="51"/>
  <c r="I21" i="51"/>
  <c r="E21" i="51"/>
  <c r="J13" i="51"/>
  <c r="E132" i="52"/>
  <c r="I113" i="52"/>
  <c r="F19" i="51"/>
  <c r="E15" i="51"/>
  <c r="E113" i="52"/>
  <c r="F17" i="51"/>
  <c r="H13" i="51"/>
  <c r="D15" i="51"/>
  <c r="H132" i="52"/>
  <c r="F113" i="52"/>
  <c r="G15" i="51"/>
  <c r="D19" i="51"/>
  <c r="E27" i="52"/>
  <c r="I27" i="52"/>
  <c r="H127" i="52"/>
  <c r="F127" i="52"/>
  <c r="F33" i="52"/>
  <c r="I33" i="52"/>
  <c r="E33" i="52"/>
  <c r="H33" i="52"/>
  <c r="H158" i="52"/>
  <c r="I158" i="52"/>
  <c r="H50" i="52"/>
  <c r="I50" i="52"/>
  <c r="E50" i="52"/>
  <c r="F50" i="52"/>
  <c r="E145" i="52"/>
  <c r="F145" i="52"/>
  <c r="I145" i="52"/>
  <c r="H145" i="52"/>
  <c r="J15" i="51"/>
  <c r="H129" i="52"/>
  <c r="E129" i="52"/>
  <c r="H15" i="51"/>
  <c r="F62" i="52"/>
  <c r="E103" i="52"/>
  <c r="E49" i="52"/>
  <c r="I157" i="52"/>
  <c r="F44" i="52"/>
  <c r="H44" i="52"/>
  <c r="I44" i="52"/>
  <c r="E44" i="52"/>
  <c r="H146" i="52"/>
  <c r="I146" i="52"/>
  <c r="E146" i="52"/>
  <c r="F146" i="52"/>
  <c r="H38" i="52"/>
  <c r="I38" i="52"/>
  <c r="E38" i="52"/>
  <c r="F38" i="52"/>
  <c r="J19" i="51"/>
  <c r="H19" i="51"/>
  <c r="F80" i="52"/>
  <c r="E85" i="52"/>
  <c r="H159" i="52"/>
  <c r="J21" i="51"/>
  <c r="F13" i="51"/>
  <c r="E17" i="51"/>
  <c r="I17" i="51"/>
  <c r="H80" i="52"/>
  <c r="G17" i="51"/>
  <c r="E170" i="52"/>
  <c r="E138" i="52"/>
  <c r="E62" i="52"/>
  <c r="F81" i="52"/>
  <c r="H98" i="52"/>
  <c r="D13" i="51"/>
  <c r="F47" i="52"/>
  <c r="F40" i="52"/>
  <c r="I41" i="52"/>
  <c r="F65" i="52"/>
  <c r="H58" i="52"/>
  <c r="E98" i="52"/>
  <c r="F156" i="52"/>
  <c r="E156" i="52"/>
  <c r="F164" i="52"/>
  <c r="F150" i="52"/>
  <c r="H150" i="52"/>
  <c r="F54" i="52"/>
  <c r="H54" i="52"/>
  <c r="E54" i="52"/>
  <c r="I54" i="52"/>
  <c r="H59" i="52"/>
  <c r="E59" i="52"/>
  <c r="F59" i="52"/>
  <c r="I84" i="52"/>
  <c r="H84" i="52"/>
  <c r="I63" i="52"/>
  <c r="E63" i="52"/>
  <c r="H63" i="52"/>
  <c r="I15" i="51"/>
  <c r="E13" i="51"/>
  <c r="E68" i="52"/>
  <c r="H68" i="52"/>
  <c r="F68" i="52"/>
  <c r="I68" i="52"/>
  <c r="G21" i="51"/>
  <c r="F103" i="52"/>
  <c r="H154" i="52"/>
  <c r="F129" i="52"/>
  <c r="H71" i="52"/>
  <c r="I71" i="52"/>
  <c r="E71" i="52"/>
  <c r="F71" i="52"/>
  <c r="I19" i="51"/>
  <c r="I58" i="52"/>
  <c r="H47" i="52"/>
  <c r="F159" i="52"/>
  <c r="I129" i="52"/>
  <c r="H69" i="52"/>
  <c r="E69" i="52"/>
  <c r="E167" i="52"/>
  <c r="H167" i="52"/>
  <c r="I167" i="52"/>
  <c r="F167" i="52"/>
  <c r="I32" i="52"/>
  <c r="H32" i="52"/>
  <c r="H64" i="52"/>
  <c r="F64" i="52"/>
  <c r="E64" i="52"/>
  <c r="E37" i="52"/>
  <c r="H37" i="52"/>
  <c r="I76" i="52"/>
  <c r="F76" i="52"/>
  <c r="H76" i="52"/>
  <c r="E76" i="52"/>
  <c r="I96" i="52"/>
  <c r="F96" i="52"/>
  <c r="E96" i="52"/>
  <c r="I25" i="52"/>
  <c r="F25" i="52"/>
  <c r="H25" i="52"/>
  <c r="F125" i="52"/>
  <c r="E125" i="52"/>
  <c r="H125" i="52"/>
  <c r="I125" i="52"/>
  <c r="AC6" i="8"/>
  <c r="AD11" i="8"/>
  <c r="AC14" i="8"/>
  <c r="AC12" i="8"/>
  <c r="AD27" i="8"/>
  <c r="AE12" i="8"/>
  <c r="Y6" i="8"/>
  <c r="AF8" i="8"/>
  <c r="AF12" i="8"/>
  <c r="AE28" i="8"/>
  <c r="Z7" i="8"/>
  <c r="AA26" i="8"/>
  <c r="AE26" i="8"/>
  <c r="AD31" i="8"/>
  <c r="AC10" i="8"/>
  <c r="AF16" i="8"/>
  <c r="AE11" i="8"/>
  <c r="AD20" i="8"/>
  <c r="AD10" i="8"/>
  <c r="AD14" i="8"/>
  <c r="AE7" i="8"/>
  <c r="AD8" i="8"/>
  <c r="AE9" i="8"/>
  <c r="Y14" i="8"/>
  <c r="AF24" i="8"/>
  <c r="Y26" i="8"/>
  <c r="AE31" i="8"/>
  <c r="AE15" i="8"/>
  <c r="AF20" i="8"/>
  <c r="AF23" i="8"/>
  <c r="AC26" i="8"/>
  <c r="Y11" i="8"/>
  <c r="AC11" i="8"/>
  <c r="AE23" i="8"/>
  <c r="AD30" i="8"/>
  <c r="AF32" i="8"/>
  <c r="Z10" i="8"/>
  <c r="AF28" i="8"/>
  <c r="Z17" i="8"/>
  <c r="AD17" i="8"/>
  <c r="Z20" i="8"/>
  <c r="Z28" i="8"/>
  <c r="Z32" i="8"/>
  <c r="Z12" i="8"/>
  <c r="AD12" i="8"/>
  <c r="Z16" i="8"/>
  <c r="AD16" i="8"/>
  <c r="AB8" i="8"/>
  <c r="Z11" i="8"/>
  <c r="AB16" i="8"/>
  <c r="Z19" i="8"/>
  <c r="AD19" i="8"/>
  <c r="Z14" i="8"/>
  <c r="AD5" i="8"/>
  <c r="Z21" i="8"/>
  <c r="AD21" i="8"/>
  <c r="Z33" i="8"/>
  <c r="AD33" i="8"/>
  <c r="V23" i="8"/>
  <c r="W32" i="8"/>
  <c r="U18" i="8"/>
  <c r="U19" i="8"/>
  <c r="W8" i="8"/>
  <c r="X10" i="8"/>
  <c r="X12" i="8"/>
  <c r="W20" i="8"/>
  <c r="U21" i="8"/>
  <c r="W23" i="8"/>
  <c r="U24" i="8"/>
  <c r="U28" i="8"/>
  <c r="U32" i="8"/>
  <c r="U5" i="8"/>
  <c r="U10" i="8"/>
  <c r="V10" i="8"/>
  <c r="U11" i="8"/>
  <c r="U13" i="8"/>
  <c r="W19" i="8"/>
  <c r="U22" i="8"/>
  <c r="X26" i="8"/>
  <c r="U31" i="8"/>
  <c r="U6" i="8"/>
  <c r="U7" i="8"/>
  <c r="V7" i="8"/>
  <c r="U8" i="8"/>
  <c r="X13" i="8"/>
  <c r="U17" i="8"/>
  <c r="V18" i="8"/>
  <c r="U20" i="8"/>
  <c r="U26" i="8"/>
  <c r="U30" i="8"/>
  <c r="V6" i="8"/>
  <c r="U29" i="8"/>
  <c r="V5" i="8"/>
  <c r="X6" i="8"/>
  <c r="X8" i="8"/>
  <c r="W9" i="8"/>
  <c r="W11" i="8"/>
  <c r="W12" i="8"/>
  <c r="W17" i="8"/>
  <c r="V22" i="8"/>
  <c r="X24" i="8"/>
  <c r="W28" i="8"/>
  <c r="X29" i="8"/>
  <c r="W33" i="8"/>
  <c r="W13" i="8"/>
  <c r="V14" i="8"/>
  <c r="W15" i="8"/>
  <c r="X16" i="8"/>
  <c r="X18" i="8"/>
  <c r="X21" i="8"/>
  <c r="V26" i="8"/>
  <c r="W27" i="8"/>
  <c r="W31" i="8"/>
  <c r="X32" i="8"/>
  <c r="U25" i="8"/>
  <c r="V30" i="8"/>
  <c r="Z13" i="8"/>
  <c r="AD13" i="8"/>
  <c r="AA13" i="8"/>
  <c r="AE13" i="8"/>
  <c r="U15" i="8"/>
  <c r="V8" i="8"/>
  <c r="AE20" i="8"/>
  <c r="AA10" i="8"/>
  <c r="AE10" i="8"/>
  <c r="AC13" i="8"/>
  <c r="X14" i="8"/>
  <c r="W18" i="8"/>
  <c r="Y21" i="8"/>
  <c r="Y23" i="8"/>
  <c r="AA23" i="8"/>
  <c r="AD26" i="8"/>
  <c r="AB27" i="8"/>
  <c r="AF27" i="8"/>
  <c r="AA30" i="8"/>
  <c r="AE30" i="8"/>
  <c r="AA32" i="8"/>
  <c r="AE32" i="8"/>
  <c r="V15" i="8"/>
  <c r="W26" i="8"/>
  <c r="Y27" i="8"/>
  <c r="AC27" i="8"/>
  <c r="Y28" i="8"/>
  <c r="AC28" i="8"/>
  <c r="X28" i="8"/>
  <c r="Y29" i="8"/>
  <c r="X30" i="8"/>
  <c r="AA31" i="8"/>
  <c r="Y19" i="8"/>
  <c r="AC19" i="8"/>
  <c r="Y20" i="8"/>
  <c r="AC20" i="8"/>
  <c r="X20" i="8"/>
  <c r="Y30" i="8"/>
  <c r="AC30" i="8"/>
  <c r="Y31" i="8"/>
  <c r="Y32" i="8"/>
  <c r="AC32" i="8"/>
  <c r="AD32" i="8"/>
  <c r="AF33" i="8"/>
  <c r="U33" i="8"/>
  <c r="AF13" i="8"/>
  <c r="U14" i="8"/>
  <c r="AD18" i="8"/>
  <c r="AB19" i="8"/>
  <c r="AF19" i="8"/>
  <c r="U23" i="8"/>
  <c r="V25" i="8"/>
  <c r="Z25" i="8"/>
  <c r="AD25" i="8"/>
  <c r="V29" i="8"/>
  <c r="Z29" i="8"/>
  <c r="AD29" i="8"/>
  <c r="AC29" i="8"/>
  <c r="AC31" i="8"/>
  <c r="AD7" i="8"/>
  <c r="V9" i="8"/>
  <c r="AB15" i="8"/>
  <c r="AF15" i="8"/>
  <c r="V16" i="8"/>
  <c r="V17" i="8"/>
  <c r="AE17" i="8"/>
  <c r="AF18" i="8"/>
  <c r="V21" i="8"/>
  <c r="AC21" i="8"/>
  <c r="X22" i="8"/>
  <c r="AC23" i="8"/>
  <c r="W24" i="8"/>
  <c r="AD28" i="8"/>
  <c r="W29" i="8"/>
  <c r="AA29" i="8"/>
  <c r="AE29" i="8"/>
  <c r="Z30" i="8"/>
  <c r="V33" i="8"/>
  <c r="U9" i="8"/>
  <c r="AD15" i="8"/>
  <c r="Z18" i="8"/>
  <c r="AD22" i="8"/>
  <c r="W25" i="8"/>
  <c r="AA5" i="8"/>
  <c r="AE5" i="8"/>
  <c r="AD6" i="8"/>
  <c r="AB7" i="8"/>
  <c r="AF7" i="8"/>
  <c r="AF10" i="8"/>
  <c r="U12" i="8"/>
  <c r="U16" i="8"/>
  <c r="AA18" i="8"/>
  <c r="AE18" i="8"/>
  <c r="AA22" i="8"/>
  <c r="AE22" i="8"/>
  <c r="V24" i="8"/>
  <c r="Z24" i="8"/>
  <c r="AD24" i="8"/>
  <c r="AE25" i="8"/>
  <c r="AF26" i="8"/>
  <c r="U27" i="8"/>
  <c r="AB5" i="8"/>
  <c r="AF5" i="8"/>
  <c r="X5" i="8"/>
  <c r="AA6" i="8"/>
  <c r="AE6" i="8"/>
  <c r="Y5" i="8"/>
  <c r="AC5" i="8"/>
  <c r="Z8" i="8"/>
  <c r="AB11" i="8"/>
  <c r="AF11" i="8"/>
  <c r="V13" i="8"/>
  <c r="Y13" i="8"/>
  <c r="AA14" i="8"/>
  <c r="AE14" i="8"/>
  <c r="Y15" i="8"/>
  <c r="AC15" i="8"/>
  <c r="AA15" i="8"/>
  <c r="W16" i="8"/>
  <c r="Y18" i="8"/>
  <c r="AC18" i="8"/>
  <c r="W21" i="8"/>
  <c r="AA21" i="8"/>
  <c r="AE21" i="8"/>
  <c r="Y22" i="8"/>
  <c r="AC22" i="8"/>
  <c r="AD23" i="8"/>
  <c r="AB24" i="8"/>
  <c r="AB31" i="8"/>
  <c r="AF31" i="8"/>
  <c r="V31" i="8"/>
  <c r="AB32" i="8"/>
  <c r="AC33" i="8"/>
  <c r="W7" i="8"/>
  <c r="X9" i="8"/>
  <c r="AF21" i="8"/>
  <c r="AF29" i="8"/>
  <c r="AA9" i="8"/>
  <c r="Y9" i="8"/>
  <c r="V12" i="8"/>
  <c r="AA16" i="8"/>
  <c r="AE16" i="8"/>
  <c r="X17" i="8"/>
  <c r="V19" i="8"/>
  <c r="AE19" i="8"/>
  <c r="AA19" i="8"/>
  <c r="AA24" i="8"/>
  <c r="AE24" i="8"/>
  <c r="X25" i="8"/>
  <c r="V27" i="8"/>
  <c r="AE27" i="8"/>
  <c r="AA27" i="8"/>
  <c r="W6" i="8"/>
  <c r="AA8" i="8"/>
  <c r="AE8" i="8"/>
  <c r="AC9" i="8"/>
  <c r="W10" i="8"/>
  <c r="V11" i="8"/>
  <c r="AA11" i="8"/>
  <c r="W14" i="8"/>
  <c r="AC17" i="8"/>
  <c r="AC25" i="8"/>
  <c r="AA17" i="8"/>
  <c r="V20" i="8"/>
  <c r="W22" i="8"/>
  <c r="AA25" i="8"/>
  <c r="V28" i="8"/>
  <c r="W30" i="8"/>
  <c r="X33" i="8"/>
  <c r="W5" i="8"/>
  <c r="AF6" i="8"/>
  <c r="Y8" i="8"/>
  <c r="AC8" i="8"/>
  <c r="AF9" i="8"/>
  <c r="AA12" i="8"/>
  <c r="AB12" i="8"/>
  <c r="AF14" i="8"/>
  <c r="Y16" i="8"/>
  <c r="AC16" i="8"/>
  <c r="AF17" i="8"/>
  <c r="AA20" i="8"/>
  <c r="AB20" i="8"/>
  <c r="AF22" i="8"/>
  <c r="Y24" i="8"/>
  <c r="AC24" i="8"/>
  <c r="AF25" i="8"/>
  <c r="AA28" i="8"/>
  <c r="AB28" i="8"/>
  <c r="AF30" i="8"/>
  <c r="V32" i="8"/>
  <c r="AA33" i="8"/>
  <c r="AE33" i="8"/>
  <c r="X7" i="8"/>
  <c r="X11" i="8"/>
  <c r="X15" i="8"/>
  <c r="X19" i="8"/>
  <c r="X23" i="8"/>
  <c r="X27" i="8"/>
  <c r="X31" i="8"/>
  <c r="F12" i="51" l="1"/>
  <c r="F20" i="51" s="1"/>
  <c r="H12" i="51"/>
  <c r="H14" i="51" s="1"/>
  <c r="E12" i="51"/>
  <c r="E16" i="51" s="1"/>
  <c r="D12" i="51"/>
  <c r="D18" i="51" s="1"/>
  <c r="I12" i="51"/>
  <c r="I16" i="51" s="1"/>
  <c r="G12" i="51"/>
  <c r="G20" i="51" s="1"/>
  <c r="H15" i="52"/>
  <c r="J12" i="51"/>
  <c r="J20" i="51" s="1"/>
  <c r="H19" i="52"/>
  <c r="H13" i="52"/>
  <c r="H21" i="52"/>
  <c r="E18" i="52"/>
  <c r="E21" i="52"/>
  <c r="E19" i="52"/>
  <c r="H18" i="52"/>
  <c r="E20" i="52"/>
  <c r="H20" i="52"/>
  <c r="E13" i="52"/>
  <c r="H22" i="52"/>
  <c r="H17" i="52"/>
  <c r="E22" i="52"/>
  <c r="E15" i="52"/>
  <c r="H16" i="52"/>
  <c r="E14" i="52"/>
  <c r="E17" i="52"/>
  <c r="H14" i="52"/>
  <c r="E16" i="52"/>
  <c r="D14" i="51"/>
  <c r="F22" i="51"/>
  <c r="F14" i="51"/>
  <c r="F18" i="51"/>
  <c r="F16" i="51"/>
  <c r="I20" i="51"/>
  <c r="I18" i="51"/>
  <c r="I14" i="51"/>
  <c r="I22" i="51"/>
  <c r="H18" i="51"/>
  <c r="H20" i="51"/>
  <c r="E14" i="51" l="1"/>
  <c r="H22" i="51"/>
  <c r="E18" i="51"/>
  <c r="E22" i="51"/>
  <c r="H16" i="51"/>
  <c r="E20" i="51"/>
  <c r="G22" i="51"/>
  <c r="G18" i="51"/>
  <c r="J16" i="51"/>
  <c r="D22" i="51"/>
  <c r="D16" i="51"/>
  <c r="D20" i="51"/>
  <c r="G16" i="51"/>
  <c r="G14" i="51"/>
  <c r="J18" i="51"/>
  <c r="J22" i="51"/>
  <c r="J14" i="51"/>
  <c r="E12" i="52"/>
  <c r="F19" i="52" s="1"/>
  <c r="H12" i="52"/>
  <c r="I21" i="52" s="1"/>
  <c r="F22" i="52" l="1"/>
  <c r="F18" i="52"/>
  <c r="I16" i="52"/>
  <c r="I20" i="52"/>
  <c r="I18" i="52"/>
  <c r="I14" i="52"/>
  <c r="F21" i="52"/>
  <c r="F13" i="52"/>
  <c r="F14" i="52"/>
  <c r="I19" i="52"/>
  <c r="I22" i="52"/>
  <c r="F16" i="52"/>
  <c r="F17" i="52"/>
  <c r="I13" i="52"/>
  <c r="F20" i="52"/>
  <c r="F15" i="52"/>
  <c r="I15" i="52"/>
  <c r="I17" i="52"/>
  <c r="E127" i="20" l="1"/>
  <c r="E161" i="21"/>
  <c r="E188" i="32"/>
  <c r="E167" i="18"/>
  <c r="E92" i="32"/>
  <c r="E169" i="20"/>
  <c r="E34" i="20"/>
  <c r="E40" i="19"/>
  <c r="E51" i="17"/>
  <c r="E20" i="32"/>
  <c r="B55" i="14"/>
  <c r="E87" i="22"/>
  <c r="E76" i="21"/>
  <c r="E72" i="21"/>
  <c r="E72" i="20"/>
  <c r="E13" i="17"/>
  <c r="E86" i="22"/>
  <c r="E86" i="19"/>
  <c r="E84" i="19"/>
  <c r="E90" i="18"/>
  <c r="B98" i="24"/>
  <c r="E150" i="23"/>
  <c r="E54" i="32"/>
  <c r="E174" i="32"/>
  <c r="E138" i="17"/>
  <c r="E159" i="22"/>
  <c r="E100" i="22"/>
  <c r="E114" i="23"/>
  <c r="E105" i="20"/>
  <c r="E152" i="21"/>
  <c r="B127" i="14"/>
  <c r="B132" i="26"/>
  <c r="E141" i="22"/>
  <c r="E80" i="17"/>
  <c r="E192" i="20"/>
  <c r="B47" i="26"/>
  <c r="E39" i="19"/>
  <c r="E85" i="20"/>
  <c r="B120" i="14"/>
  <c r="B110" i="14"/>
  <c r="E169" i="21"/>
  <c r="E26" i="22"/>
  <c r="E120" i="23"/>
  <c r="E42" i="18"/>
  <c r="B44" i="26"/>
  <c r="E31" i="22"/>
  <c r="E151" i="19"/>
  <c r="E50" i="19"/>
  <c r="E142" i="22"/>
  <c r="E94" i="23"/>
  <c r="B47" i="14"/>
  <c r="B69" i="26"/>
  <c r="E98" i="23"/>
  <c r="E107" i="18"/>
  <c r="E45" i="21"/>
  <c r="E20" i="21"/>
  <c r="E129" i="20"/>
  <c r="B95" i="26"/>
  <c r="E172" i="18"/>
  <c r="E136" i="17"/>
  <c r="E29" i="23"/>
  <c r="B86" i="14"/>
  <c r="B145" i="24"/>
  <c r="E16" i="19"/>
  <c r="B98" i="26"/>
  <c r="E168" i="20"/>
  <c r="B166" i="14"/>
  <c r="E121" i="20"/>
  <c r="E102" i="19"/>
  <c r="E105" i="23"/>
  <c r="E173" i="32"/>
  <c r="E179" i="19"/>
  <c r="E178" i="17"/>
  <c r="E111" i="20"/>
  <c r="E83" i="22"/>
  <c r="E26" i="19"/>
  <c r="B110" i="26"/>
  <c r="E96" i="17"/>
  <c r="E171" i="17"/>
  <c r="E69" i="22"/>
  <c r="E137" i="17"/>
  <c r="E163" i="19"/>
  <c r="E63" i="23"/>
  <c r="E99" i="18"/>
  <c r="E136" i="32"/>
  <c r="E23" i="21"/>
  <c r="B56" i="26"/>
  <c r="B42" i="26"/>
  <c r="E20" i="23"/>
  <c r="E106" i="32"/>
  <c r="E149" i="19"/>
  <c r="E48" i="19"/>
  <c r="B113" i="14"/>
  <c r="E122" i="23"/>
  <c r="E151" i="23"/>
  <c r="E87" i="32"/>
  <c r="E78" i="18"/>
  <c r="E164" i="17"/>
  <c r="E95" i="17"/>
  <c r="E102" i="20"/>
  <c r="B76" i="26"/>
  <c r="E79" i="23"/>
  <c r="E153" i="18"/>
  <c r="E64" i="17"/>
  <c r="B24" i="14"/>
  <c r="E41" i="20"/>
  <c r="E48" i="18"/>
  <c r="E139" i="21"/>
  <c r="E156" i="20"/>
  <c r="E165" i="18"/>
  <c r="B18" i="14"/>
  <c r="E68" i="22"/>
  <c r="E83" i="21"/>
  <c r="B119" i="26"/>
  <c r="E36" i="19"/>
  <c r="B39" i="14"/>
  <c r="E129" i="21"/>
  <c r="E129" i="17"/>
  <c r="E136" i="19"/>
  <c r="E81" i="23"/>
  <c r="E23" i="22"/>
  <c r="B36" i="14"/>
  <c r="E106" i="22"/>
  <c r="E123" i="19"/>
  <c r="B56" i="14"/>
  <c r="E92" i="23"/>
  <c r="E66" i="21"/>
  <c r="E81" i="32"/>
  <c r="E171" i="20"/>
  <c r="E170" i="23"/>
  <c r="E49" i="19"/>
  <c r="E158" i="18"/>
  <c r="E43" i="32"/>
  <c r="B84" i="24"/>
  <c r="E32" i="22"/>
  <c r="E192" i="19"/>
  <c r="E190" i="20"/>
  <c r="E90" i="21"/>
  <c r="E97" i="32"/>
  <c r="E119" i="19"/>
  <c r="E28" i="21"/>
  <c r="B21" i="14"/>
  <c r="B68" i="24"/>
  <c r="E79" i="17"/>
  <c r="E162" i="22"/>
  <c r="B62" i="24"/>
  <c r="E103" i="32"/>
  <c r="E30" i="23"/>
  <c r="E141" i="21"/>
  <c r="E147" i="18"/>
  <c r="E21" i="22"/>
  <c r="E182" i="18"/>
  <c r="E159" i="32"/>
  <c r="E56" i="22"/>
  <c r="E161" i="17"/>
  <c r="E28" i="22"/>
  <c r="E50" i="17"/>
  <c r="B108" i="24"/>
  <c r="E22" i="22"/>
  <c r="B159" i="26"/>
  <c r="E187" i="17"/>
  <c r="E66" i="23"/>
  <c r="E43" i="17"/>
  <c r="B99" i="24"/>
  <c r="E118" i="21"/>
  <c r="E47" i="21"/>
  <c r="E69" i="17"/>
  <c r="B96" i="24"/>
  <c r="E25" i="19"/>
  <c r="E97" i="22"/>
  <c r="B51" i="14"/>
  <c r="E35" i="22"/>
  <c r="E99" i="22"/>
  <c r="E103" i="17"/>
  <c r="E30" i="18"/>
  <c r="E158" i="21"/>
  <c r="E158" i="17"/>
  <c r="E175" i="19"/>
  <c r="B95" i="14"/>
  <c r="B162" i="24"/>
  <c r="E138" i="32"/>
  <c r="E106" i="23"/>
  <c r="B34" i="26"/>
  <c r="B89" i="14"/>
  <c r="E108" i="32"/>
  <c r="E82" i="18"/>
  <c r="E19" i="17"/>
  <c r="E147" i="22"/>
  <c r="E135" i="32"/>
  <c r="E184" i="32"/>
  <c r="E66" i="19"/>
  <c r="E124" i="17"/>
  <c r="E25" i="21"/>
  <c r="E70" i="18"/>
  <c r="E74" i="21"/>
  <c r="E17" i="23"/>
  <c r="E166" i="20"/>
  <c r="B76" i="14"/>
  <c r="E129" i="18"/>
  <c r="E58" i="32"/>
  <c r="E35" i="19"/>
  <c r="E127" i="17"/>
  <c r="B123" i="14"/>
  <c r="B58" i="14"/>
  <c r="B90" i="14"/>
  <c r="E44" i="17"/>
  <c r="E146" i="20"/>
  <c r="E140" i="22"/>
  <c r="E89" i="21"/>
  <c r="E95" i="19"/>
  <c r="E38" i="21"/>
  <c r="E75" i="17"/>
  <c r="E96" i="18"/>
  <c r="E117" i="18"/>
  <c r="E109" i="22"/>
  <c r="E12" i="17"/>
  <c r="E166" i="22"/>
  <c r="E40" i="23"/>
  <c r="E173" i="23"/>
  <c r="E51" i="22"/>
  <c r="B70" i="24"/>
  <c r="E41" i="23"/>
  <c r="E69" i="18"/>
  <c r="B133" i="14"/>
  <c r="B151" i="24"/>
  <c r="E160" i="32"/>
  <c r="E35" i="32"/>
  <c r="E37" i="23"/>
  <c r="E181" i="21"/>
  <c r="E106" i="20"/>
  <c r="E44" i="22"/>
  <c r="B102" i="24"/>
  <c r="B149" i="14"/>
  <c r="E57" i="20"/>
  <c r="E26" i="20"/>
  <c r="E150" i="18"/>
  <c r="E134" i="20"/>
  <c r="E146" i="22"/>
  <c r="E181" i="19"/>
  <c r="E160" i="23"/>
  <c r="B112" i="14"/>
  <c r="E128" i="23"/>
  <c r="E44" i="18"/>
  <c r="E127" i="19"/>
  <c r="B131" i="14"/>
  <c r="E90" i="19"/>
  <c r="E153" i="22"/>
  <c r="B58" i="26"/>
  <c r="E136" i="20"/>
  <c r="E183" i="22"/>
  <c r="E168" i="19"/>
  <c r="E173" i="22"/>
  <c r="E179" i="17"/>
  <c r="E164" i="19"/>
  <c r="E93" i="32"/>
  <c r="E40" i="21"/>
  <c r="E100" i="19"/>
  <c r="B106" i="24"/>
  <c r="B30" i="14"/>
  <c r="B171" i="24"/>
  <c r="B136" i="26"/>
  <c r="E113" i="21"/>
  <c r="B134" i="14"/>
  <c r="E74" i="17"/>
  <c r="E138" i="21"/>
  <c r="E138" i="19"/>
  <c r="E174" i="19"/>
  <c r="B170" i="26"/>
  <c r="E147" i="23"/>
  <c r="E148" i="18"/>
  <c r="E148" i="20"/>
  <c r="E91" i="20"/>
  <c r="E162" i="17"/>
  <c r="B141" i="14"/>
  <c r="E185" i="32"/>
  <c r="E144" i="22"/>
  <c r="E38" i="20"/>
  <c r="E146" i="17"/>
  <c r="E155" i="19"/>
  <c r="B135" i="14"/>
  <c r="E186" i="32"/>
  <c r="E192" i="18"/>
  <c r="E184" i="19"/>
  <c r="E81" i="17"/>
  <c r="B156" i="14"/>
  <c r="E126" i="21"/>
  <c r="B135" i="24"/>
  <c r="E152" i="18"/>
  <c r="E102" i="17"/>
  <c r="E19" i="19"/>
  <c r="E53" i="23"/>
  <c r="E18" i="20"/>
  <c r="E91" i="23"/>
  <c r="E146" i="32"/>
  <c r="B120" i="26"/>
  <c r="B136" i="24"/>
  <c r="E24" i="19"/>
  <c r="E109" i="21"/>
  <c r="B57" i="24"/>
  <c r="E28" i="32"/>
  <c r="E190" i="21"/>
  <c r="E31" i="17"/>
  <c r="E84" i="18"/>
  <c r="E168" i="22"/>
  <c r="E60" i="18"/>
  <c r="E62" i="18"/>
  <c r="E21" i="19"/>
  <c r="B126" i="14"/>
  <c r="E156" i="18"/>
  <c r="E137" i="20"/>
  <c r="B146" i="14"/>
  <c r="E89" i="20"/>
  <c r="E188" i="18"/>
  <c r="E96" i="20"/>
  <c r="E113" i="20"/>
  <c r="E43" i="20"/>
  <c r="E108" i="22"/>
  <c r="E41" i="21"/>
  <c r="E99" i="23"/>
  <c r="B53" i="24"/>
  <c r="E120" i="17"/>
  <c r="E53" i="32"/>
  <c r="E65" i="21"/>
  <c r="B37" i="14"/>
  <c r="E173" i="21"/>
  <c r="B52" i="24"/>
  <c r="E83" i="18"/>
  <c r="E187" i="18"/>
  <c r="E166" i="23"/>
  <c r="E167" i="20"/>
  <c r="B139" i="26"/>
  <c r="E130" i="18"/>
  <c r="E62" i="23"/>
  <c r="E118" i="23"/>
  <c r="E142" i="20"/>
  <c r="E158" i="19"/>
  <c r="E57" i="22"/>
  <c r="E16" i="21"/>
  <c r="E95" i="21"/>
  <c r="E90" i="32"/>
  <c r="E185" i="20"/>
  <c r="E151" i="20"/>
  <c r="E73" i="32"/>
  <c r="B127" i="24"/>
  <c r="E149" i="32"/>
  <c r="B152" i="14"/>
  <c r="E105" i="22"/>
  <c r="B138" i="26"/>
  <c r="B27" i="14"/>
  <c r="B44" i="14"/>
  <c r="E180" i="21"/>
  <c r="E65" i="22"/>
  <c r="E120" i="22"/>
  <c r="E82" i="19"/>
  <c r="B94" i="26"/>
  <c r="E85" i="21"/>
  <c r="B144" i="26"/>
  <c r="E64" i="32"/>
  <c r="E101" i="21"/>
  <c r="E179" i="22"/>
  <c r="E54" i="20"/>
  <c r="E80" i="21"/>
  <c r="E36" i="21"/>
  <c r="E192" i="21"/>
  <c r="E156" i="23"/>
  <c r="E135" i="20"/>
  <c r="E146" i="19"/>
  <c r="E154" i="20"/>
  <c r="E51" i="23"/>
  <c r="E47" i="23"/>
  <c r="B153" i="14"/>
  <c r="B101" i="24"/>
  <c r="E33" i="23"/>
  <c r="E58" i="19"/>
  <c r="E135" i="23"/>
  <c r="E52" i="20"/>
  <c r="E14" i="23"/>
  <c r="E191" i="21"/>
  <c r="E112" i="20"/>
  <c r="B60" i="24"/>
  <c r="B52" i="26"/>
  <c r="B157" i="14"/>
  <c r="E103" i="19"/>
  <c r="E142" i="18"/>
  <c r="E75" i="18"/>
  <c r="E176" i="18"/>
  <c r="E183" i="20"/>
  <c r="E126" i="22"/>
  <c r="E159" i="17"/>
  <c r="B137" i="24"/>
  <c r="B145" i="14"/>
  <c r="E180" i="19"/>
  <c r="E185" i="17"/>
  <c r="E159" i="19"/>
  <c r="E45" i="23"/>
  <c r="B108" i="14"/>
  <c r="E179" i="23"/>
  <c r="B40" i="24"/>
  <c r="E79" i="19"/>
  <c r="E177" i="17"/>
  <c r="E131" i="23"/>
  <c r="B152" i="24"/>
  <c r="B41" i="24"/>
  <c r="E165" i="19"/>
  <c r="E50" i="20"/>
  <c r="E182" i="19"/>
  <c r="E14" i="19"/>
  <c r="E132" i="32"/>
  <c r="E49" i="23"/>
  <c r="E58" i="20"/>
  <c r="E29" i="22"/>
  <c r="B117" i="26"/>
  <c r="B107" i="14"/>
  <c r="E151" i="32"/>
  <c r="E24" i="21"/>
  <c r="E109" i="18"/>
  <c r="E94" i="17"/>
  <c r="E95" i="32"/>
  <c r="E42" i="17"/>
  <c r="E191" i="32"/>
  <c r="E39" i="20"/>
  <c r="E131" i="21"/>
  <c r="E98" i="32"/>
  <c r="E34" i="17"/>
  <c r="B48" i="24"/>
  <c r="E163" i="17"/>
  <c r="E32" i="23"/>
  <c r="B97" i="26"/>
  <c r="B72" i="14"/>
  <c r="E36" i="32"/>
  <c r="E72" i="19"/>
  <c r="E91" i="17"/>
  <c r="E18" i="23"/>
  <c r="E79" i="18"/>
  <c r="E15" i="18"/>
  <c r="E39" i="32"/>
  <c r="E180" i="17"/>
  <c r="E163" i="23"/>
  <c r="E37" i="20"/>
  <c r="E53" i="17"/>
  <c r="B84" i="26"/>
  <c r="B167" i="24"/>
  <c r="B161" i="14"/>
  <c r="E54" i="19"/>
  <c r="E188" i="19"/>
  <c r="E54" i="22"/>
  <c r="E137" i="18"/>
  <c r="E130" i="17"/>
  <c r="E85" i="18"/>
  <c r="E177" i="23"/>
  <c r="B86" i="26"/>
  <c r="E92" i="18"/>
  <c r="E115" i="19"/>
  <c r="E95" i="20"/>
  <c r="E129" i="23"/>
  <c r="E79" i="32"/>
  <c r="E81" i="20"/>
  <c r="E175" i="21"/>
  <c r="B26" i="24"/>
  <c r="E137" i="32"/>
  <c r="E101" i="19"/>
  <c r="E161" i="22"/>
  <c r="E134" i="32"/>
  <c r="E125" i="20"/>
  <c r="E122" i="32"/>
  <c r="E52" i="21"/>
  <c r="E70" i="23"/>
  <c r="E146" i="23"/>
  <c r="B125" i="14"/>
  <c r="E176" i="23"/>
  <c r="E25" i="17"/>
  <c r="E71" i="20"/>
  <c r="E32" i="20"/>
  <c r="E159" i="23"/>
  <c r="E189" i="18"/>
  <c r="E29" i="19"/>
  <c r="E100" i="18"/>
  <c r="E19" i="18"/>
  <c r="E122" i="19"/>
  <c r="E140" i="20"/>
  <c r="E30" i="21"/>
  <c r="E25" i="22"/>
  <c r="E190" i="19"/>
  <c r="E96" i="22"/>
  <c r="B60" i="14"/>
  <c r="E45" i="18"/>
  <c r="E189" i="32"/>
  <c r="E140" i="23"/>
  <c r="B156" i="26"/>
  <c r="E123" i="20"/>
  <c r="E85" i="17"/>
  <c r="E124" i="19"/>
  <c r="B101" i="14"/>
  <c r="E77" i="21"/>
  <c r="E60" i="19"/>
  <c r="B166" i="26"/>
  <c r="E181" i="20"/>
  <c r="E30" i="17"/>
  <c r="E165" i="22"/>
  <c r="E63" i="20"/>
  <c r="E148" i="32"/>
  <c r="B159" i="14"/>
  <c r="E181" i="18"/>
  <c r="E186" i="21"/>
  <c r="B97" i="24"/>
  <c r="E137" i="19"/>
  <c r="E189" i="22"/>
  <c r="E86" i="18"/>
  <c r="E67" i="20"/>
  <c r="E130" i="20"/>
  <c r="E90" i="22"/>
  <c r="B86" i="24"/>
  <c r="E96" i="32"/>
  <c r="E67" i="21"/>
  <c r="B109" i="14"/>
  <c r="E179" i="21"/>
  <c r="B93" i="24"/>
  <c r="E175" i="20"/>
  <c r="E130" i="21"/>
  <c r="E29" i="20"/>
  <c r="E123" i="22"/>
  <c r="B146" i="26"/>
  <c r="B40" i="26"/>
  <c r="E163" i="22"/>
  <c r="B35" i="14"/>
  <c r="B111" i="24"/>
  <c r="E102" i="32"/>
  <c r="B27" i="26"/>
  <c r="B32" i="26"/>
  <c r="E117" i="23"/>
  <c r="E34" i="21"/>
  <c r="E21" i="20"/>
  <c r="E69" i="20"/>
  <c r="E126" i="20"/>
  <c r="B142" i="24"/>
  <c r="E126" i="23"/>
  <c r="E18" i="22"/>
  <c r="E157" i="19"/>
  <c r="B73" i="24"/>
  <c r="E76" i="22"/>
  <c r="E93" i="23"/>
  <c r="E143" i="19"/>
  <c r="E97" i="23"/>
  <c r="E165" i="32"/>
  <c r="B138" i="14"/>
  <c r="E118" i="22"/>
  <c r="B147" i="14"/>
  <c r="E153" i="23"/>
  <c r="E132" i="20"/>
  <c r="E52" i="18"/>
  <c r="E75" i="20"/>
  <c r="E21" i="32"/>
  <c r="E83" i="17"/>
  <c r="E163" i="21"/>
  <c r="E183" i="32"/>
  <c r="E53" i="21"/>
  <c r="E38" i="19"/>
  <c r="B39" i="24"/>
  <c r="E73" i="18"/>
  <c r="B114" i="14"/>
  <c r="E38" i="18"/>
  <c r="E46" i="19"/>
  <c r="B79" i="26"/>
  <c r="E190" i="22"/>
  <c r="E28" i="17"/>
  <c r="E108" i="18"/>
  <c r="E16" i="32"/>
  <c r="B154" i="26"/>
  <c r="E189" i="19"/>
  <c r="E89" i="19"/>
  <c r="E33" i="18"/>
  <c r="E83" i="19"/>
  <c r="E18" i="17"/>
  <c r="E77" i="18"/>
  <c r="E28" i="23"/>
  <c r="B157" i="26"/>
  <c r="E138" i="22"/>
  <c r="E47" i="20"/>
  <c r="E72" i="22"/>
  <c r="E175" i="17"/>
  <c r="E169" i="18"/>
  <c r="B49" i="14"/>
  <c r="E59" i="21"/>
  <c r="E158" i="20"/>
  <c r="E20" i="20"/>
  <c r="E187" i="32"/>
  <c r="E179" i="18"/>
  <c r="E85" i="23"/>
  <c r="B62" i="26"/>
  <c r="E58" i="18"/>
  <c r="B106" i="14"/>
  <c r="B81" i="26"/>
  <c r="E145" i="21"/>
  <c r="E168" i="18"/>
  <c r="E177" i="32"/>
  <c r="E19" i="20"/>
  <c r="B109" i="26"/>
  <c r="E56" i="17"/>
  <c r="B133" i="26"/>
  <c r="E137" i="22"/>
  <c r="E29" i="18"/>
  <c r="B63" i="24"/>
  <c r="E187" i="23"/>
  <c r="E182" i="20"/>
  <c r="B151" i="26"/>
  <c r="E52" i="32"/>
  <c r="E101" i="23"/>
  <c r="E174" i="21"/>
  <c r="E183" i="23"/>
  <c r="E143" i="17"/>
  <c r="E24" i="23"/>
  <c r="E155" i="20"/>
  <c r="E40" i="17"/>
  <c r="E168" i="32"/>
  <c r="E177" i="22"/>
  <c r="E92" i="22"/>
  <c r="B59" i="26"/>
  <c r="B144" i="24"/>
  <c r="E168" i="23"/>
  <c r="B125" i="24"/>
  <c r="E94" i="19"/>
  <c r="E179" i="32"/>
  <c r="E37" i="22"/>
  <c r="E138" i="23"/>
  <c r="E13" i="32"/>
  <c r="E148" i="21"/>
  <c r="E80" i="32"/>
  <c r="E93" i="17"/>
  <c r="E169" i="22"/>
  <c r="E125" i="21"/>
  <c r="B165" i="26"/>
  <c r="E90" i="20"/>
  <c r="E16" i="23"/>
  <c r="E103" i="22"/>
  <c r="E69" i="32"/>
  <c r="E89" i="22"/>
  <c r="E14" i="22"/>
  <c r="E60" i="20"/>
  <c r="E186" i="22"/>
  <c r="E75" i="19"/>
  <c r="B65" i="24"/>
  <c r="E42" i="22"/>
  <c r="E93" i="20"/>
  <c r="E42" i="21"/>
  <c r="E48" i="21"/>
  <c r="E172" i="20"/>
  <c r="E160" i="18"/>
  <c r="B29" i="24"/>
  <c r="E105" i="21"/>
  <c r="E15" i="20"/>
  <c r="E76" i="18"/>
  <c r="E178" i="21"/>
  <c r="E84" i="32"/>
  <c r="E14" i="21"/>
  <c r="B66" i="24"/>
  <c r="E37" i="17"/>
  <c r="E90" i="23"/>
  <c r="E179" i="20"/>
  <c r="E152" i="19"/>
  <c r="E35" i="21"/>
  <c r="E116" i="23"/>
  <c r="E49" i="18"/>
  <c r="E141" i="32"/>
  <c r="E126" i="32"/>
  <c r="B82" i="26"/>
  <c r="E87" i="23"/>
  <c r="B43" i="26"/>
  <c r="E59" i="23"/>
  <c r="E23" i="20"/>
  <c r="E104" i="21"/>
  <c r="E154" i="17"/>
  <c r="E74" i="19"/>
  <c r="B121" i="14"/>
  <c r="E66" i="20"/>
  <c r="B161" i="26"/>
  <c r="B170" i="24"/>
  <c r="B41" i="26"/>
  <c r="E118" i="17"/>
  <c r="E119" i="20"/>
  <c r="B19" i="14"/>
  <c r="E98" i="20"/>
  <c r="E22" i="21"/>
  <c r="E72" i="17"/>
  <c r="E169" i="23"/>
  <c r="E174" i="23"/>
  <c r="E79" i="21"/>
  <c r="E85" i="32"/>
  <c r="E100" i="23"/>
  <c r="E98" i="22"/>
  <c r="E184" i="22"/>
  <c r="E123" i="32"/>
  <c r="E178" i="22"/>
  <c r="E159" i="21"/>
  <c r="E182" i="17"/>
  <c r="B79" i="14"/>
  <c r="E128" i="32"/>
  <c r="E52" i="22"/>
  <c r="E160" i="21"/>
  <c r="B168" i="24"/>
  <c r="E68" i="19"/>
  <c r="B95" i="24"/>
  <c r="E12" i="23"/>
  <c r="E35" i="20"/>
  <c r="E20" i="19"/>
  <c r="E59" i="19"/>
  <c r="E101" i="22"/>
  <c r="E155" i="18"/>
  <c r="E92" i="17"/>
  <c r="E73" i="21"/>
  <c r="E173" i="20"/>
  <c r="E57" i="23"/>
  <c r="B44" i="24"/>
  <c r="E56" i="19"/>
  <c r="E93" i="22"/>
  <c r="E21" i="18"/>
  <c r="E39" i="23"/>
  <c r="B62" i="14"/>
  <c r="E150" i="32"/>
  <c r="E132" i="19"/>
  <c r="B81" i="24"/>
  <c r="B74" i="24"/>
  <c r="B132" i="14"/>
  <c r="B118" i="26"/>
  <c r="E121" i="17"/>
  <c r="E139" i="22"/>
  <c r="E71" i="19"/>
  <c r="E125" i="18"/>
  <c r="E156" i="21"/>
  <c r="E124" i="22"/>
  <c r="B50" i="24"/>
  <c r="E183" i="18"/>
  <c r="B25" i="24"/>
  <c r="B103" i="24"/>
  <c r="E49" i="17"/>
  <c r="E48" i="22"/>
  <c r="E85" i="22"/>
  <c r="E42" i="19"/>
  <c r="E78" i="17"/>
  <c r="B88" i="14"/>
  <c r="E16" i="20"/>
  <c r="E67" i="32"/>
  <c r="E190" i="32"/>
  <c r="E162" i="18"/>
  <c r="E29" i="21"/>
  <c r="B35" i="26"/>
  <c r="E128" i="19"/>
  <c r="E119" i="32"/>
  <c r="E73" i="20"/>
  <c r="B108" i="26"/>
  <c r="B138" i="24"/>
  <c r="E136" i="21"/>
  <c r="E41" i="32"/>
  <c r="E152" i="17"/>
  <c r="E74" i="20"/>
  <c r="E13" i="23"/>
  <c r="B45" i="26"/>
  <c r="E30" i="22"/>
  <c r="E75" i="23"/>
  <c r="E133" i="19"/>
  <c r="E125" i="23"/>
  <c r="E89" i="17"/>
  <c r="E151" i="22"/>
  <c r="B128" i="26"/>
  <c r="E177" i="19"/>
  <c r="E134" i="23"/>
  <c r="E188" i="23"/>
  <c r="E68" i="23"/>
  <c r="B137" i="26"/>
  <c r="E115" i="20"/>
  <c r="B164" i="24"/>
  <c r="E121" i="32"/>
  <c r="E98" i="21"/>
  <c r="E107" i="21"/>
  <c r="E140" i="19"/>
  <c r="E110" i="20"/>
  <c r="E18" i="18"/>
  <c r="B59" i="24"/>
  <c r="E137" i="23"/>
  <c r="B24" i="24"/>
  <c r="B33" i="24"/>
  <c r="E45" i="32"/>
  <c r="B129" i="14"/>
  <c r="E60" i="23"/>
  <c r="B91" i="26"/>
  <c r="E20" i="18"/>
  <c r="B29" i="26"/>
  <c r="E131" i="19"/>
  <c r="E113" i="17"/>
  <c r="E51" i="32"/>
  <c r="E160" i="17"/>
  <c r="E63" i="21"/>
  <c r="E27" i="32"/>
  <c r="E52" i="17"/>
  <c r="B163" i="26"/>
  <c r="E31" i="21"/>
  <c r="E188" i="20"/>
  <c r="E114" i="32"/>
  <c r="B101" i="26"/>
  <c r="E71" i="23"/>
  <c r="E68" i="20"/>
  <c r="E67" i="19"/>
  <c r="E26" i="18"/>
  <c r="B46" i="14"/>
  <c r="E60" i="32"/>
  <c r="E114" i="21"/>
  <c r="B22" i="14"/>
  <c r="E136" i="18"/>
  <c r="B102" i="26"/>
  <c r="E164" i="32"/>
  <c r="B155" i="14"/>
  <c r="E55" i="23"/>
  <c r="B99" i="14"/>
  <c r="E164" i="21"/>
  <c r="E30" i="20"/>
  <c r="E58" i="21"/>
  <c r="E145" i="22"/>
  <c r="E140" i="21"/>
  <c r="E118" i="20"/>
  <c r="E116" i="22"/>
  <c r="E75" i="32"/>
  <c r="B85" i="26"/>
  <c r="E135" i="18"/>
  <c r="B37" i="26"/>
  <c r="E76" i="23"/>
  <c r="E126" i="19"/>
  <c r="B58" i="24"/>
  <c r="E36" i="23"/>
  <c r="E64" i="23"/>
  <c r="E140" i="17"/>
  <c r="E43" i="21"/>
  <c r="E178" i="32"/>
  <c r="B169" i="26"/>
  <c r="E47" i="19"/>
  <c r="E125" i="22"/>
  <c r="E45" i="17"/>
  <c r="E171" i="21"/>
  <c r="E128" i="20"/>
  <c r="B67" i="24"/>
  <c r="E122" i="20"/>
  <c r="E54" i="17"/>
  <c r="E78" i="32"/>
  <c r="E99" i="19"/>
  <c r="B104" i="24"/>
  <c r="E102" i="23"/>
  <c r="E41" i="18"/>
  <c r="E117" i="21"/>
  <c r="E20" i="22"/>
  <c r="B31" i="26"/>
  <c r="E115" i="21"/>
  <c r="E121" i="19"/>
  <c r="E144" i="21"/>
  <c r="B42" i="24"/>
  <c r="E147" i="17"/>
  <c r="E153" i="20"/>
  <c r="E107" i="20"/>
  <c r="E150" i="17"/>
  <c r="E88" i="20"/>
  <c r="E109" i="20"/>
  <c r="E167" i="17"/>
  <c r="E185" i="22"/>
  <c r="E149" i="22"/>
  <c r="E183" i="21"/>
  <c r="E161" i="32"/>
  <c r="E176" i="19"/>
  <c r="E190" i="18"/>
  <c r="E156" i="19"/>
  <c r="E132" i="18"/>
  <c r="E39" i="21"/>
  <c r="E148" i="23"/>
  <c r="E57" i="17"/>
  <c r="B131" i="24"/>
  <c r="E100" i="20"/>
  <c r="E120" i="21"/>
  <c r="E26" i="32"/>
  <c r="E46" i="22"/>
  <c r="E181" i="32"/>
  <c r="E54" i="18"/>
  <c r="E167" i="23"/>
  <c r="E44" i="20"/>
  <c r="E157" i="23"/>
  <c r="E141" i="18"/>
  <c r="E136" i="22"/>
  <c r="E19" i="21"/>
  <c r="E124" i="23"/>
  <c r="B74" i="26"/>
  <c r="E89" i="23"/>
  <c r="E17" i="20"/>
  <c r="B88" i="24"/>
  <c r="E73" i="22"/>
  <c r="E63" i="22"/>
  <c r="E120" i="19"/>
  <c r="E176" i="21"/>
  <c r="E159" i="18"/>
  <c r="E128" i="21"/>
  <c r="E64" i="19"/>
  <c r="E88" i="17"/>
  <c r="E61" i="18"/>
  <c r="E25" i="23"/>
  <c r="B135" i="26"/>
  <c r="E149" i="20"/>
  <c r="E172" i="22"/>
  <c r="E44" i="19"/>
  <c r="E75" i="22"/>
  <c r="E61" i="17"/>
  <c r="E157" i="18"/>
  <c r="B61" i="24"/>
  <c r="B31" i="24"/>
  <c r="E150" i="21"/>
  <c r="B30" i="26"/>
  <c r="B174" i="26"/>
  <c r="B105" i="26"/>
  <c r="E56" i="20"/>
  <c r="E61" i="20"/>
  <c r="E66" i="32"/>
  <c r="E109" i="17"/>
  <c r="B150" i="26"/>
  <c r="E175" i="23"/>
  <c r="B123" i="26"/>
  <c r="E113" i="32"/>
  <c r="B142" i="26"/>
  <c r="B120" i="24"/>
  <c r="E171" i="18"/>
  <c r="E151" i="18"/>
  <c r="E133" i="21"/>
  <c r="B65" i="14"/>
  <c r="E16" i="18"/>
  <c r="E50" i="23"/>
  <c r="E104" i="32"/>
  <c r="E53" i="18"/>
  <c r="B154" i="24"/>
  <c r="E94" i="21"/>
  <c r="E62" i="20"/>
  <c r="E132" i="22"/>
  <c r="E44" i="23"/>
  <c r="E127" i="23"/>
  <c r="B109" i="24"/>
  <c r="E33" i="19"/>
  <c r="E89" i="32"/>
  <c r="E49" i="32"/>
  <c r="B54" i="24"/>
  <c r="B46" i="26"/>
  <c r="E84" i="17"/>
  <c r="B134" i="26"/>
  <c r="E82" i="20"/>
  <c r="B167" i="26"/>
  <c r="E165" i="21"/>
  <c r="B90" i="24"/>
  <c r="B103" i="14"/>
  <c r="E155" i="22"/>
  <c r="B74" i="14"/>
  <c r="E63" i="17"/>
  <c r="E19" i="32"/>
  <c r="E109" i="19"/>
  <c r="B160" i="26"/>
  <c r="E162" i="19"/>
  <c r="E77" i="20"/>
  <c r="B149" i="24"/>
  <c r="B64" i="14"/>
  <c r="E19" i="22"/>
  <c r="B92" i="24"/>
  <c r="E60" i="17"/>
  <c r="B51" i="26"/>
  <c r="E57" i="21"/>
  <c r="E102" i="18"/>
  <c r="E87" i="21"/>
  <c r="E189" i="23"/>
  <c r="B94" i="24"/>
  <c r="E111" i="23"/>
  <c r="B28" i="26"/>
  <c r="B139" i="14"/>
  <c r="E88" i="32"/>
  <c r="B59" i="14"/>
  <c r="B25" i="14"/>
  <c r="E171" i="23"/>
  <c r="E83" i="20"/>
  <c r="E50" i="32"/>
  <c r="E106" i="21"/>
  <c r="E154" i="22"/>
  <c r="E44" i="21"/>
  <c r="E149" i="21"/>
  <c r="E121" i="22"/>
  <c r="E161" i="19"/>
  <c r="E185" i="19"/>
  <c r="B116" i="14"/>
  <c r="E146" i="21"/>
  <c r="E159" i="20"/>
  <c r="E14" i="17"/>
  <c r="E136" i="23"/>
  <c r="E126" i="18"/>
  <c r="E164" i="20"/>
  <c r="B69" i="14"/>
  <c r="E27" i="18"/>
  <c r="E187" i="22"/>
  <c r="E171" i="22"/>
  <c r="E127" i="22"/>
  <c r="E92" i="20"/>
  <c r="B77" i="24"/>
  <c r="E142" i="17"/>
  <c r="E190" i="23"/>
  <c r="B91" i="24"/>
  <c r="E67" i="18"/>
  <c r="E144" i="17"/>
  <c r="E101" i="32"/>
  <c r="E116" i="32"/>
  <c r="E133" i="17"/>
  <c r="E118" i="32"/>
  <c r="E156" i="17"/>
  <c r="B57" i="26"/>
  <c r="E49" i="22"/>
  <c r="E155" i="23"/>
  <c r="B107" i="24"/>
  <c r="E111" i="18"/>
  <c r="E86" i="17"/>
  <c r="E82" i="21"/>
  <c r="E97" i="21"/>
  <c r="B80" i="26"/>
  <c r="E164" i="22"/>
  <c r="E140" i="18"/>
  <c r="E150" i="19"/>
  <c r="B106" i="26"/>
  <c r="E39" i="17"/>
  <c r="E77" i="22"/>
  <c r="E169" i="17"/>
  <c r="E139" i="18"/>
  <c r="E100" i="32"/>
  <c r="B78" i="24"/>
  <c r="E36" i="22"/>
  <c r="E92" i="21"/>
  <c r="E62" i="32"/>
  <c r="E166" i="18"/>
  <c r="E40" i="20"/>
  <c r="E175" i="18"/>
  <c r="E107" i="23"/>
  <c r="E167" i="21"/>
  <c r="E86" i="23"/>
  <c r="E182" i="21"/>
  <c r="E78" i="19"/>
  <c r="B140" i="24"/>
  <c r="E163" i="20"/>
  <c r="E170" i="17"/>
  <c r="E164" i="18"/>
  <c r="E23" i="18"/>
  <c r="E189" i="21"/>
  <c r="B131" i="26"/>
  <c r="E184" i="21"/>
  <c r="E173" i="17"/>
  <c r="E176" i="22"/>
  <c r="E69" i="23"/>
  <c r="B20" i="14"/>
  <c r="B96" i="26"/>
  <c r="B115" i="26"/>
  <c r="E22" i="19"/>
  <c r="B63" i="26"/>
  <c r="E143" i="18"/>
  <c r="B124" i="14"/>
  <c r="E153" i="19"/>
  <c r="E172" i="17"/>
  <c r="E165" i="17"/>
  <c r="E105" i="32"/>
  <c r="E148" i="17"/>
  <c r="B160" i="24"/>
  <c r="B75" i="26"/>
  <c r="E108" i="20"/>
  <c r="B71" i="24"/>
  <c r="E36" i="18"/>
  <c r="E24" i="22"/>
  <c r="E149" i="23"/>
  <c r="E55" i="21"/>
  <c r="E142" i="32"/>
  <c r="E123" i="17"/>
  <c r="E116" i="17"/>
  <c r="E61" i="21"/>
  <c r="E17" i="17"/>
  <c r="E110" i="19"/>
  <c r="B152" i="26"/>
  <c r="E113" i="22"/>
  <c r="E172" i="19"/>
  <c r="E69" i="19"/>
  <c r="E63" i="18"/>
  <c r="B80" i="14"/>
  <c r="E66" i="17"/>
  <c r="E110" i="23"/>
  <c r="B64" i="24"/>
  <c r="E186" i="18"/>
  <c r="B73" i="14"/>
  <c r="B113" i="24"/>
  <c r="E86" i="21"/>
  <c r="E71" i="32"/>
  <c r="E103" i="21"/>
  <c r="E187" i="20"/>
  <c r="E83" i="23"/>
  <c r="E106" i="18"/>
  <c r="E107" i="32"/>
  <c r="E98" i="18"/>
  <c r="B66" i="14"/>
  <c r="E160" i="22"/>
  <c r="E79" i="20"/>
  <c r="E65" i="17"/>
  <c r="E74" i="22"/>
  <c r="B126" i="26"/>
  <c r="B136" i="14"/>
  <c r="B23" i="14"/>
  <c r="E65" i="19"/>
  <c r="E76" i="19"/>
  <c r="E107" i="22"/>
  <c r="B117" i="24"/>
  <c r="E191" i="19"/>
  <c r="B51" i="24"/>
  <c r="E133" i="20"/>
  <c r="B129" i="24"/>
  <c r="E112" i="22"/>
  <c r="E87" i="18"/>
  <c r="E51" i="18"/>
  <c r="B33" i="14"/>
  <c r="E21" i="21"/>
  <c r="E46" i="23"/>
  <c r="B114" i="26"/>
  <c r="E37" i="21"/>
  <c r="B83" i="24"/>
  <c r="B122" i="26"/>
  <c r="B96" i="14"/>
  <c r="B72" i="26"/>
  <c r="E31" i="20"/>
  <c r="E97" i="18"/>
  <c r="E154" i="19"/>
  <c r="E134" i="21"/>
  <c r="E166" i="19"/>
  <c r="E118" i="18"/>
  <c r="E117" i="20"/>
  <c r="E108" i="21"/>
  <c r="E101" i="18"/>
  <c r="E184" i="17"/>
  <c r="E32" i="21"/>
  <c r="E122" i="21"/>
  <c r="E113" i="23"/>
  <c r="E129" i="22"/>
  <c r="E34" i="32"/>
  <c r="E53" i="22"/>
  <c r="B43" i="24"/>
  <c r="E191" i="20"/>
  <c r="E107" i="19"/>
  <c r="E116" i="20"/>
  <c r="B112" i="26"/>
  <c r="E185" i="18"/>
  <c r="E69" i="21"/>
  <c r="E33" i="32"/>
  <c r="E36" i="20"/>
  <c r="E153" i="21"/>
  <c r="E180" i="20"/>
  <c r="B112" i="24"/>
  <c r="B50" i="14"/>
  <c r="E157" i="21"/>
  <c r="E78" i="22"/>
  <c r="B150" i="24"/>
  <c r="E46" i="20"/>
  <c r="E145" i="20"/>
  <c r="E180" i="22"/>
  <c r="B70" i="14"/>
  <c r="B49" i="26"/>
  <c r="E93" i="19"/>
  <c r="B163" i="24"/>
  <c r="E27" i="17"/>
  <c r="B147" i="26"/>
  <c r="E133" i="22"/>
  <c r="B158" i="14"/>
  <c r="E70" i="32"/>
  <c r="B26" i="26"/>
  <c r="B140" i="26"/>
  <c r="B158" i="26"/>
  <c r="B104" i="26"/>
  <c r="E174" i="22"/>
  <c r="E124" i="21"/>
  <c r="E119" i="21"/>
  <c r="E160" i="19"/>
  <c r="E149" i="17"/>
  <c r="E59" i="18"/>
  <c r="E37" i="18"/>
  <c r="E34" i="22"/>
  <c r="B164" i="26"/>
  <c r="E41" i="19"/>
  <c r="E25" i="32"/>
  <c r="E191" i="18"/>
  <c r="E26" i="23"/>
  <c r="E91" i="18"/>
  <c r="E39" i="22"/>
  <c r="E90" i="17"/>
  <c r="E64" i="22"/>
  <c r="E78" i="20"/>
  <c r="B144" i="14"/>
  <c r="E119" i="17"/>
  <c r="E112" i="18"/>
  <c r="E22" i="32"/>
  <c r="B122" i="24"/>
  <c r="B100" i="14"/>
  <c r="B150" i="14"/>
  <c r="E182" i="32"/>
  <c r="E38" i="32"/>
  <c r="E96" i="23"/>
  <c r="E170" i="20"/>
  <c r="E139" i="23"/>
  <c r="E124" i="18"/>
  <c r="E94" i="18"/>
  <c r="E151" i="21"/>
  <c r="B39" i="26"/>
  <c r="E75" i="21"/>
  <c r="E184" i="18"/>
  <c r="E142" i="23"/>
  <c r="E180" i="32"/>
  <c r="E109" i="23"/>
  <c r="E37" i="32"/>
  <c r="B126" i="24"/>
  <c r="E163" i="18"/>
  <c r="E99" i="20"/>
  <c r="E189" i="17"/>
  <c r="E158" i="23"/>
  <c r="E147" i="21"/>
  <c r="B121" i="24"/>
  <c r="B52" i="14"/>
  <c r="E182" i="22"/>
  <c r="E187" i="19"/>
  <c r="E94" i="32"/>
  <c r="E57" i="18"/>
  <c r="E105" i="19"/>
  <c r="E152" i="20"/>
  <c r="E144" i="32"/>
  <c r="E38" i="17"/>
  <c r="E181" i="17"/>
  <c r="E141" i="19"/>
  <c r="E145" i="18"/>
  <c r="E186" i="17"/>
  <c r="E71" i="22"/>
  <c r="E59" i="22"/>
  <c r="E109" i="32"/>
  <c r="B28" i="14"/>
  <c r="E132" i="23"/>
  <c r="E174" i="17"/>
  <c r="B73" i="26"/>
  <c r="E26" i="21"/>
  <c r="E119" i="18"/>
  <c r="E24" i="17"/>
  <c r="E91" i="22"/>
  <c r="E151" i="17"/>
  <c r="B117" i="14"/>
  <c r="E129" i="19"/>
  <c r="E77" i="23"/>
  <c r="E176" i="17"/>
  <c r="E51" i="21"/>
  <c r="B104" i="14"/>
  <c r="E56" i="18"/>
  <c r="E22" i="20"/>
  <c r="B123" i="24"/>
  <c r="B165" i="24"/>
  <c r="E125" i="17"/>
  <c r="E112" i="17"/>
  <c r="E124" i="32"/>
  <c r="E184" i="23"/>
  <c r="B42" i="14"/>
  <c r="E70" i="17"/>
  <c r="E32" i="17"/>
  <c r="E176" i="20"/>
  <c r="B87" i="26"/>
  <c r="B164" i="14"/>
  <c r="B79" i="24"/>
  <c r="E110" i="18"/>
  <c r="E153" i="17"/>
  <c r="E116" i="21"/>
  <c r="E35" i="17"/>
  <c r="E62" i="19"/>
  <c r="B115" i="24"/>
  <c r="B54" i="26"/>
  <c r="E154" i="32"/>
  <c r="E112" i="21"/>
  <c r="E82" i="22"/>
  <c r="E142" i="21"/>
  <c r="B103" i="26"/>
  <c r="B35" i="24"/>
  <c r="B80" i="24"/>
  <c r="E84" i="21"/>
  <c r="B141" i="24"/>
  <c r="E42" i="23"/>
  <c r="B165" i="14"/>
  <c r="B127" i="26"/>
  <c r="E148" i="22"/>
  <c r="E114" i="18"/>
  <c r="E15" i="21"/>
  <c r="E168" i="17"/>
  <c r="E55" i="22"/>
  <c r="E177" i="18"/>
  <c r="B118" i="24"/>
  <c r="E80" i="19"/>
  <c r="E70" i="21"/>
  <c r="B153" i="24"/>
  <c r="B68" i="14"/>
  <c r="B98" i="14"/>
  <c r="B140" i="14"/>
  <c r="B57" i="14"/>
  <c r="E104" i="17"/>
  <c r="E73" i="19"/>
  <c r="E16" i="22"/>
  <c r="E28" i="20"/>
  <c r="E124" i="20"/>
  <c r="B63" i="14"/>
  <c r="E37" i="19"/>
  <c r="B45" i="14"/>
  <c r="E38" i="22"/>
  <c r="E14" i="32"/>
  <c r="E73" i="23"/>
  <c r="E132" i="17"/>
  <c r="B175" i="26"/>
  <c r="E134" i="19"/>
  <c r="E61" i="32"/>
  <c r="E178" i="18"/>
  <c r="E186" i="23"/>
  <c r="E19" i="23"/>
  <c r="E155" i="32"/>
  <c r="B119" i="24"/>
  <c r="E135" i="21"/>
  <c r="E133" i="18"/>
  <c r="E94" i="20"/>
  <c r="E67" i="17"/>
  <c r="E52" i="23"/>
  <c r="B83" i="26"/>
  <c r="E62" i="17"/>
  <c r="E121" i="18"/>
  <c r="E63" i="32"/>
  <c r="E27" i="19"/>
  <c r="E12" i="22"/>
  <c r="E169" i="19"/>
  <c r="E62" i="21"/>
  <c r="E63" i="19"/>
  <c r="E173" i="18"/>
  <c r="B43" i="14"/>
  <c r="E33" i="21"/>
  <c r="B89" i="26"/>
  <c r="E166" i="21"/>
  <c r="E156" i="22"/>
  <c r="E58" i="17"/>
  <c r="E59" i="20"/>
  <c r="E35" i="18"/>
  <c r="E93" i="21"/>
  <c r="E174" i="18"/>
  <c r="E160" i="20"/>
  <c r="E173" i="19"/>
  <c r="E72" i="32"/>
  <c r="B33" i="26"/>
  <c r="E31" i="23"/>
  <c r="E137" i="21"/>
  <c r="E40" i="22"/>
  <c r="B115" i="14"/>
  <c r="E33" i="22"/>
  <c r="E114" i="19"/>
  <c r="E88" i="22"/>
  <c r="E101" i="20"/>
  <c r="E33" i="17"/>
  <c r="E58" i="22"/>
  <c r="E139" i="19"/>
  <c r="B153" i="26"/>
  <c r="E15" i="32"/>
  <c r="B78" i="14"/>
  <c r="E150" i="22"/>
  <c r="E67" i="22"/>
  <c r="B124" i="26"/>
  <c r="E135" i="19"/>
  <c r="E130" i="23"/>
  <c r="B89" i="24"/>
  <c r="E87" i="19"/>
  <c r="E180" i="23"/>
  <c r="E56" i="23"/>
  <c r="E31" i="32"/>
  <c r="B169" i="24"/>
  <c r="B71" i="14"/>
  <c r="B87" i="24"/>
  <c r="B36" i="24"/>
  <c r="E132" i="21"/>
  <c r="E153" i="32"/>
  <c r="E187" i="21"/>
  <c r="E89" i="18"/>
  <c r="E161" i="20"/>
  <c r="B70" i="26"/>
  <c r="E28" i="19"/>
  <c r="E117" i="32"/>
  <c r="E104" i="23"/>
  <c r="E161" i="18"/>
  <c r="E120" i="20"/>
  <c r="E122" i="18"/>
  <c r="E68" i="21"/>
  <c r="B91" i="14"/>
  <c r="B129" i="26"/>
  <c r="E113" i="19"/>
  <c r="E81" i="21"/>
  <c r="E55" i="32"/>
  <c r="E123" i="21"/>
  <c r="E144" i="20"/>
  <c r="E64" i="20"/>
  <c r="E141" i="20"/>
  <c r="E47" i="17"/>
  <c r="E121" i="21"/>
  <c r="B65" i="26"/>
  <c r="E95" i="18"/>
  <c r="E68" i="18"/>
  <c r="E170" i="22"/>
  <c r="E22" i="18"/>
  <c r="E76" i="17"/>
  <c r="E61" i="23"/>
  <c r="E82" i="23"/>
  <c r="B118" i="14"/>
  <c r="E168" i="21"/>
  <c r="E113" i="18"/>
  <c r="B66" i="26"/>
  <c r="E111" i="22"/>
  <c r="E78" i="21"/>
  <c r="E112" i="19"/>
  <c r="B83" i="14"/>
  <c r="E110" i="17"/>
  <c r="E96" i="19"/>
  <c r="E123" i="23"/>
  <c r="E131" i="18"/>
  <c r="E26" i="17"/>
  <c r="E66" i="18"/>
  <c r="E25" i="20"/>
  <c r="E107" i="17"/>
  <c r="E31" i="19"/>
  <c r="E61" i="22"/>
  <c r="E101" i="17"/>
  <c r="E60" i="21"/>
  <c r="E175" i="32"/>
  <c r="E27" i="22"/>
  <c r="E44" i="32"/>
  <c r="E87" i="17"/>
  <c r="E97" i="20"/>
  <c r="E157" i="20"/>
  <c r="E17" i="22"/>
  <c r="E99" i="32"/>
  <c r="E108" i="17"/>
  <c r="E71" i="17"/>
  <c r="E64" i="18"/>
  <c r="E183" i="19"/>
  <c r="E79" i="22"/>
  <c r="E72" i="23"/>
  <c r="E71" i="18"/>
  <c r="E14" i="20"/>
  <c r="E45" i="19"/>
  <c r="E115" i="32"/>
  <c r="E23" i="23"/>
  <c r="E27" i="23"/>
  <c r="E70" i="19"/>
  <c r="E43" i="19"/>
  <c r="E111" i="21"/>
  <c r="E144" i="18"/>
  <c r="E162" i="32"/>
  <c r="E181" i="22"/>
  <c r="E84" i="23"/>
  <c r="E120" i="32"/>
  <c r="B72" i="24"/>
  <c r="E28" i="18"/>
  <c r="B128" i="14"/>
  <c r="E86" i="20"/>
  <c r="E166" i="17"/>
  <c r="B155" i="26"/>
  <c r="B84" i="14"/>
  <c r="E123" i="18"/>
  <c r="E120" i="18"/>
  <c r="E80" i="20"/>
  <c r="E17" i="21"/>
  <c r="B85" i="14"/>
  <c r="E125" i="19"/>
  <c r="B146" i="24"/>
  <c r="B22" i="24"/>
  <c r="B157" i="24"/>
  <c r="E91" i="21"/>
  <c r="B77" i="26"/>
  <c r="E65" i="32"/>
  <c r="E130" i="19"/>
  <c r="E45" i="22"/>
  <c r="E178" i="19"/>
  <c r="B163" i="14"/>
  <c r="B121" i="26"/>
  <c r="E183" i="17"/>
  <c r="B149" i="26"/>
  <c r="B31" i="14"/>
  <c r="B37" i="24"/>
  <c r="E50" i="21"/>
  <c r="B173" i="26"/>
  <c r="E88" i="23"/>
  <c r="E29" i="32"/>
  <c r="E121" i="23"/>
  <c r="E46" i="18"/>
  <c r="B94" i="14"/>
  <c r="E51" i="19"/>
  <c r="E54" i="23"/>
  <c r="B97" i="14"/>
  <c r="E59" i="17"/>
  <c r="B147" i="24"/>
  <c r="E143" i="21"/>
  <c r="E81" i="22"/>
  <c r="B111" i="14"/>
  <c r="E141" i="23"/>
  <c r="E100" i="21"/>
  <c r="E32" i="18"/>
  <c r="E163" i="32"/>
  <c r="B47" i="24"/>
  <c r="E49" i="21"/>
  <c r="E145" i="19"/>
  <c r="B125" i="26"/>
  <c r="B143" i="26"/>
  <c r="E144" i="19"/>
  <c r="E13" i="22"/>
  <c r="E38" i="23"/>
  <c r="E170" i="19"/>
  <c r="E106" i="19"/>
  <c r="B64" i="26"/>
  <c r="E24" i="32"/>
  <c r="E36" i="17"/>
  <c r="E122" i="17"/>
  <c r="B69" i="24"/>
  <c r="E112" i="23"/>
  <c r="E68" i="17"/>
  <c r="E54" i="21"/>
  <c r="B110" i="24"/>
  <c r="E105" i="18"/>
  <c r="B105" i="24"/>
  <c r="E186" i="20"/>
  <c r="B40" i="14"/>
  <c r="E80" i="22"/>
  <c r="E98" i="17"/>
  <c r="E165" i="23"/>
  <c r="E15" i="17"/>
  <c r="E46" i="21"/>
  <c r="E178" i="20"/>
  <c r="E110" i="21"/>
  <c r="E188" i="17"/>
  <c r="E157" i="22"/>
  <c r="E45" i="20"/>
  <c r="E23" i="19"/>
  <c r="E145" i="17"/>
  <c r="E133" i="32"/>
  <c r="B148" i="24"/>
  <c r="B76" i="24"/>
  <c r="E138" i="18"/>
  <c r="E127" i="18"/>
  <c r="E118" i="19"/>
  <c r="B167" i="14"/>
  <c r="E112" i="32"/>
  <c r="E97" i="19"/>
  <c r="E52" i="19"/>
  <c r="B34" i="14"/>
  <c r="E67" i="23"/>
  <c r="E74" i="32"/>
  <c r="E43" i="22"/>
  <c r="E17" i="19"/>
  <c r="E34" i="18"/>
  <c r="E133" i="23"/>
  <c r="E93" i="18"/>
  <c r="B148" i="14"/>
  <c r="E57" i="32"/>
  <c r="E104" i="19"/>
  <c r="B122" i="14"/>
  <c r="E134" i="17"/>
  <c r="B156" i="24"/>
  <c r="E80" i="23"/>
  <c r="E167" i="32"/>
  <c r="E172" i="23"/>
  <c r="E55" i="19"/>
  <c r="B142" i="14"/>
  <c r="E134" i="22"/>
  <c r="E148" i="19"/>
  <c r="E145" i="23"/>
  <c r="E96" i="21"/>
  <c r="E99" i="21"/>
  <c r="E117" i="22"/>
  <c r="B49" i="24"/>
  <c r="E95" i="22"/>
  <c r="B124" i="24"/>
  <c r="E65" i="18"/>
  <c r="B159" i="24"/>
  <c r="B148" i="26"/>
  <c r="E143" i="32"/>
  <c r="E162" i="23"/>
  <c r="E88" i="18"/>
  <c r="B34" i="24"/>
  <c r="E43" i="23"/>
  <c r="E119" i="23"/>
  <c r="E48" i="23"/>
  <c r="E177" i="21"/>
  <c r="E143" i="20"/>
  <c r="E34" i="23"/>
  <c r="E110" i="22"/>
  <c r="E154" i="23"/>
  <c r="E114" i="17"/>
  <c r="E134" i="18"/>
  <c r="E99" i="17"/>
  <c r="B60" i="26"/>
  <c r="E110" i="32"/>
  <c r="E169" i="32"/>
  <c r="E146" i="18"/>
  <c r="B141" i="26"/>
  <c r="E122" i="22"/>
  <c r="E172" i="21"/>
  <c r="E88" i="19"/>
  <c r="E167" i="22"/>
  <c r="B116" i="24"/>
  <c r="E135" i="22"/>
  <c r="E152" i="32"/>
  <c r="E21" i="23"/>
  <c r="E106" i="17"/>
  <c r="E17" i="18"/>
  <c r="E174" i="20"/>
  <c r="B67" i="26"/>
  <c r="B172" i="26"/>
  <c r="B61" i="26"/>
  <c r="B29" i="14"/>
  <c r="E53" i="19"/>
  <c r="E115" i="17"/>
  <c r="E81" i="19"/>
  <c r="B99" i="26"/>
  <c r="E48" i="32"/>
  <c r="E92" i="19"/>
  <c r="E100" i="17"/>
  <c r="E47" i="32"/>
  <c r="E18" i="19"/>
  <c r="B56" i="24"/>
  <c r="E111" i="17"/>
  <c r="B132" i="24"/>
  <c r="B114" i="24"/>
  <c r="E64" i="21"/>
  <c r="E139" i="17"/>
  <c r="E46" i="17"/>
  <c r="B139" i="24"/>
  <c r="E131" i="22"/>
  <c r="E97" i="17"/>
  <c r="E23" i="32"/>
  <c r="B27" i="24"/>
  <c r="E125" i="32"/>
  <c r="E42" i="32"/>
  <c r="E162" i="20"/>
  <c r="E34" i="19"/>
  <c r="B119" i="14"/>
  <c r="E71" i="21"/>
  <c r="E181" i="23"/>
  <c r="E77" i="19"/>
  <c r="E77" i="17"/>
  <c r="E152" i="22"/>
  <c r="E188" i="22"/>
  <c r="B128" i="24"/>
  <c r="E186" i="19"/>
  <c r="B151" i="14"/>
  <c r="E166" i="32"/>
  <c r="E73" i="17"/>
  <c r="E39" i="18"/>
  <c r="B130" i="14"/>
  <c r="B78" i="26"/>
  <c r="E128" i="22"/>
  <c r="E91" i="32"/>
  <c r="E129" i="32"/>
  <c r="B93" i="14"/>
  <c r="E175" i="22"/>
  <c r="E33" i="20"/>
  <c r="B81" i="14"/>
  <c r="E30" i="32"/>
  <c r="E135" i="17"/>
  <c r="E139" i="20"/>
  <c r="E140" i="32"/>
  <c r="E22" i="23"/>
  <c r="B77" i="14"/>
  <c r="E81" i="18"/>
  <c r="B161" i="24"/>
  <c r="E51" i="20"/>
  <c r="E20" i="17"/>
  <c r="B26" i="14"/>
  <c r="E172" i="32"/>
  <c r="E27" i="20"/>
  <c r="B105" i="14"/>
  <c r="E76" i="20"/>
  <c r="E115" i="23"/>
  <c r="E127" i="32"/>
  <c r="E16" i="17"/>
  <c r="B87" i="14"/>
  <c r="B32" i="14"/>
  <c r="B116" i="26"/>
  <c r="E158" i="22"/>
  <c r="E131" i="17"/>
  <c r="E102" i="21"/>
  <c r="B130" i="24"/>
  <c r="E15" i="23"/>
  <c r="B55" i="24"/>
  <c r="E58" i="23"/>
  <c r="E22" i="17"/>
  <c r="B130" i="26"/>
  <c r="E76" i="32"/>
  <c r="E70" i="20"/>
  <c r="E141" i="17"/>
  <c r="E83" i="32"/>
  <c r="E25" i="18"/>
  <c r="E103" i="20"/>
  <c r="B46" i="24"/>
  <c r="B145" i="26"/>
  <c r="E72" i="18"/>
  <c r="E130" i="22"/>
  <c r="B158" i="24"/>
  <c r="E185" i="23"/>
  <c r="E31" i="18"/>
  <c r="E162" i="21"/>
  <c r="E104" i="20"/>
  <c r="E104" i="22"/>
  <c r="E102" i="22"/>
  <c r="E115" i="18"/>
  <c r="B50" i="26"/>
  <c r="B133" i="24"/>
  <c r="E116" i="19"/>
  <c r="E66" i="22"/>
  <c r="E43" i="18"/>
  <c r="B143" i="24"/>
  <c r="E171" i="32"/>
  <c r="B41" i="14"/>
  <c r="E139" i="32"/>
  <c r="E185" i="21"/>
  <c r="E55" i="20"/>
  <c r="E84" i="22"/>
  <c r="E42" i="20"/>
  <c r="B75" i="24"/>
  <c r="E15" i="19"/>
  <c r="B38" i="26"/>
  <c r="E77" i="32"/>
  <c r="B48" i="14"/>
  <c r="E131" i="32"/>
  <c r="E138" i="20"/>
  <c r="E53" i="20"/>
  <c r="E27" i="21"/>
  <c r="B88" i="26"/>
  <c r="E150" i="20"/>
  <c r="B38" i="14"/>
  <c r="E157" i="32"/>
  <c r="E55" i="18"/>
  <c r="E46" i="32"/>
  <c r="E86" i="32"/>
  <c r="E80" i="18"/>
  <c r="E14" i="18"/>
  <c r="E158" i="32"/>
  <c r="B137" i="14"/>
  <c r="E188" i="21"/>
  <c r="E50" i="22"/>
  <c r="E130" i="32"/>
  <c r="B36" i="26"/>
  <c r="B155" i="24"/>
  <c r="B162" i="26"/>
  <c r="E103" i="23"/>
  <c r="E152" i="23"/>
  <c r="B68" i="26"/>
  <c r="E32" i="19"/>
  <c r="E94" i="22"/>
  <c r="E65" i="20"/>
  <c r="B82" i="24"/>
  <c r="E171" i="19"/>
  <c r="E56" i="32"/>
  <c r="B100" i="26"/>
  <c r="E87" i="20"/>
  <c r="E117" i="19"/>
  <c r="E170" i="18"/>
  <c r="E15" i="22"/>
  <c r="E82" i="17"/>
  <c r="E56" i="21"/>
  <c r="E70" i="22"/>
  <c r="E157" i="17"/>
  <c r="B45" i="24"/>
  <c r="B166" i="24"/>
  <c r="B32" i="24"/>
  <c r="E103" i="18"/>
  <c r="B113" i="26"/>
  <c r="E167" i="19"/>
  <c r="E82" i="32"/>
  <c r="E91" i="19"/>
  <c r="E61" i="19"/>
  <c r="E147" i="20"/>
  <c r="E184" i="20"/>
  <c r="E41" i="17"/>
  <c r="E57" i="19"/>
  <c r="E114" i="20"/>
  <c r="B82" i="14"/>
  <c r="E170" i="21"/>
  <c r="E190" i="17"/>
  <c r="E143" i="23"/>
  <c r="B61" i="14"/>
  <c r="B38" i="24"/>
  <c r="E189" i="20"/>
  <c r="B55" i="26"/>
  <c r="B143" i="14"/>
  <c r="E131" i="20"/>
  <c r="B28" i="24"/>
  <c r="B134" i="24"/>
  <c r="E165" i="20"/>
  <c r="E111" i="19"/>
  <c r="E149" i="18"/>
  <c r="E105" i="17"/>
  <c r="B171" i="26"/>
  <c r="B154" i="14"/>
  <c r="E48" i="20"/>
  <c r="E47" i="22"/>
  <c r="E29" i="17"/>
  <c r="B54" i="14"/>
  <c r="B162" i="14"/>
  <c r="E18" i="32"/>
  <c r="E95" i="23"/>
  <c r="E147" i="32"/>
  <c r="E48" i="17"/>
  <c r="B75" i="14"/>
  <c r="E98" i="19"/>
  <c r="B160" i="14"/>
  <c r="E78" i="23"/>
  <c r="B102" i="14"/>
  <c r="E35" i="23"/>
  <c r="E117" i="17"/>
  <c r="E155" i="21"/>
  <c r="E154" i="21"/>
  <c r="E24" i="20"/>
  <c r="B100" i="24"/>
  <c r="E88" i="21"/>
  <c r="B48" i="26"/>
  <c r="E144" i="23"/>
  <c r="E176" i="32"/>
  <c r="E74" i="23"/>
  <c r="B93" i="26"/>
  <c r="E17" i="32"/>
  <c r="E41" i="22"/>
  <c r="E178" i="23"/>
  <c r="E84" i="20"/>
  <c r="E126" i="17"/>
  <c r="E119" i="22"/>
  <c r="B90" i="26"/>
  <c r="E180" i="18"/>
  <c r="E177" i="20"/>
  <c r="B53" i="26"/>
  <c r="E55" i="17"/>
  <c r="E142" i="19"/>
  <c r="E60" i="22"/>
  <c r="E182" i="23"/>
  <c r="B111" i="26"/>
  <c r="E161" i="23"/>
  <c r="E128" i="17"/>
  <c r="E143" i="22"/>
  <c r="B168" i="26"/>
  <c r="E18" i="21"/>
  <c r="B71" i="26"/>
  <c r="E170" i="32"/>
  <c r="E115" i="22"/>
  <c r="E74" i="18"/>
  <c r="E59" i="32"/>
  <c r="E127" i="21"/>
  <c r="E108" i="19"/>
  <c r="B92" i="26"/>
  <c r="B85" i="24"/>
  <c r="E68" i="32"/>
  <c r="E40" i="18"/>
  <c r="E156" i="32"/>
  <c r="E147" i="19"/>
  <c r="B92" i="14"/>
  <c r="E128" i="18"/>
  <c r="E40" i="32"/>
  <c r="E24" i="18"/>
  <c r="B30" i="24"/>
  <c r="E145" i="32"/>
  <c r="B53" i="14"/>
  <c r="E164" i="23"/>
  <c r="E30" i="19"/>
  <c r="E23" i="17"/>
  <c r="B67" i="14"/>
  <c r="E50" i="18"/>
  <c r="B107" i="26"/>
  <c r="E116" i="18"/>
  <c r="E49" i="20"/>
  <c r="E114" i="22"/>
  <c r="E65" i="23"/>
  <c r="E32" i="32"/>
  <c r="E21" i="17"/>
  <c r="E111" i="32"/>
  <c r="E62" i="22"/>
  <c r="E155" i="17"/>
  <c r="E108" i="23"/>
  <c r="E85" i="19"/>
  <c r="E154" i="18"/>
  <c r="B23" i="24"/>
  <c r="E104" i="18"/>
  <c r="E47" i="18"/>
  <c r="B47" i="18" l="1"/>
  <c r="D47" i="18"/>
  <c r="P47" i="18"/>
  <c r="Q47" i="18"/>
  <c r="R47" i="18"/>
  <c r="C47" i="18"/>
  <c r="F47" i="18"/>
  <c r="I47" i="18"/>
  <c r="G47" i="18"/>
  <c r="M47" i="18"/>
  <c r="K47" i="18"/>
  <c r="O47" i="18"/>
  <c r="N47" i="18"/>
  <c r="J47" i="18"/>
  <c r="L47" i="18"/>
  <c r="H47" i="18"/>
  <c r="H104" i="18"/>
  <c r="B104" i="18"/>
  <c r="N104" i="18"/>
  <c r="O104" i="18"/>
  <c r="K104" i="18"/>
  <c r="J104" i="18"/>
  <c r="M104" i="18"/>
  <c r="L104" i="18"/>
  <c r="C104" i="18"/>
  <c r="Q104" i="18"/>
  <c r="I104" i="18"/>
  <c r="F104" i="18"/>
  <c r="R104" i="18"/>
  <c r="P104" i="18"/>
  <c r="D104" i="18"/>
  <c r="G104" i="18"/>
  <c r="C23" i="24"/>
  <c r="D23" i="24"/>
  <c r="E23" i="24"/>
  <c r="G23" i="24"/>
  <c r="F23" i="24"/>
  <c r="N154" i="18"/>
  <c r="J154" i="18"/>
  <c r="R154" i="18"/>
  <c r="L154" i="18"/>
  <c r="G154" i="18"/>
  <c r="M154" i="18"/>
  <c r="F154" i="18"/>
  <c r="B154" i="18"/>
  <c r="I154" i="18"/>
  <c r="P154" i="18"/>
  <c r="C154" i="18"/>
  <c r="Q154" i="18"/>
  <c r="K154" i="18"/>
  <c r="O154" i="18"/>
  <c r="H154" i="18"/>
  <c r="D154" i="18"/>
  <c r="I85" i="19"/>
  <c r="R85" i="19"/>
  <c r="M85" i="19"/>
  <c r="O85" i="19"/>
  <c r="J85" i="19"/>
  <c r="F85" i="19"/>
  <c r="N85" i="19"/>
  <c r="Q85" i="19"/>
  <c r="C85" i="19"/>
  <c r="P85" i="19"/>
  <c r="G85" i="19"/>
  <c r="D85" i="19"/>
  <c r="B85" i="19"/>
  <c r="L85" i="19"/>
  <c r="H85" i="19"/>
  <c r="K85" i="19"/>
  <c r="F108" i="23"/>
  <c r="B108" i="23"/>
  <c r="C108" i="23"/>
  <c r="I108" i="23"/>
  <c r="H108" i="23"/>
  <c r="G108" i="23"/>
  <c r="D108" i="23"/>
  <c r="X155" i="17"/>
  <c r="D155" i="17"/>
  <c r="G155" i="17"/>
  <c r="H155" i="17"/>
  <c r="S155" i="17"/>
  <c r="V155" i="17"/>
  <c r="W155" i="17"/>
  <c r="Q155" i="17"/>
  <c r="R155" i="17"/>
  <c r="I155" i="17"/>
  <c r="T155" i="17"/>
  <c r="F155" i="17"/>
  <c r="L155" i="17"/>
  <c r="C155" i="17"/>
  <c r="U155" i="17"/>
  <c r="N155" i="17"/>
  <c r="B155" i="17"/>
  <c r="K155" i="17"/>
  <c r="M155" i="17"/>
  <c r="J155" i="17"/>
  <c r="G62" i="22"/>
  <c r="H62" i="22"/>
  <c r="D62" i="22"/>
  <c r="B62" i="22"/>
  <c r="I62" i="22"/>
  <c r="C62" i="22"/>
  <c r="F62" i="22"/>
  <c r="Q111" i="32"/>
  <c r="B111" i="32"/>
  <c r="G111" i="32"/>
  <c r="L111" i="32"/>
  <c r="N111" i="32"/>
  <c r="O111" i="32"/>
  <c r="I111" i="32"/>
  <c r="D111" i="32"/>
  <c r="J111" i="32"/>
  <c r="P111" i="32"/>
  <c r="H111" i="32"/>
  <c r="R111" i="32"/>
  <c r="F111" i="32"/>
  <c r="C111" i="32"/>
  <c r="K111" i="32"/>
  <c r="M111" i="32"/>
  <c r="N21" i="17"/>
  <c r="I21" i="17"/>
  <c r="C21" i="17"/>
  <c r="B21" i="17"/>
  <c r="R21" i="17"/>
  <c r="L21" i="17"/>
  <c r="K21" i="17"/>
  <c r="U21" i="17"/>
  <c r="Q21" i="17"/>
  <c r="H21" i="17"/>
  <c r="D21" i="17"/>
  <c r="W21" i="17"/>
  <c r="V21" i="17"/>
  <c r="T21" i="17"/>
  <c r="S21" i="17"/>
  <c r="M21" i="17"/>
  <c r="G21" i="17"/>
  <c r="F21" i="17"/>
  <c r="X21" i="17"/>
  <c r="J21" i="17"/>
  <c r="L32" i="32"/>
  <c r="P32" i="32"/>
  <c r="R32" i="32"/>
  <c r="O32" i="32"/>
  <c r="I32" i="32"/>
  <c r="J32" i="32"/>
  <c r="N32" i="32"/>
  <c r="K32" i="32"/>
  <c r="G32" i="32"/>
  <c r="F32" i="32"/>
  <c r="M32" i="32"/>
  <c r="C32" i="32"/>
  <c r="Q32" i="32"/>
  <c r="H32" i="32"/>
  <c r="B32" i="32"/>
  <c r="D32" i="32"/>
  <c r="C65" i="23"/>
  <c r="G65" i="23"/>
  <c r="H65" i="23"/>
  <c r="I65" i="23"/>
  <c r="F65" i="23"/>
  <c r="D65" i="23"/>
  <c r="B65" i="23"/>
  <c r="F114" i="22"/>
  <c r="H114" i="22"/>
  <c r="B114" i="22"/>
  <c r="G114" i="22"/>
  <c r="C114" i="22"/>
  <c r="I114" i="22"/>
  <c r="D114" i="22"/>
  <c r="N49" i="20"/>
  <c r="L49" i="20"/>
  <c r="B49" i="20"/>
  <c r="G49" i="20"/>
  <c r="K49" i="20"/>
  <c r="M49" i="20"/>
  <c r="C49" i="20"/>
  <c r="D49" i="20"/>
  <c r="I49" i="20"/>
  <c r="H49" i="20"/>
  <c r="F49" i="20"/>
  <c r="J49" i="20"/>
  <c r="K116" i="18"/>
  <c r="D116" i="18"/>
  <c r="N116" i="18"/>
  <c r="G116" i="18"/>
  <c r="B116" i="18"/>
  <c r="F116" i="18"/>
  <c r="P116" i="18"/>
  <c r="Q116" i="18"/>
  <c r="M116" i="18"/>
  <c r="H116" i="18"/>
  <c r="J116" i="18"/>
  <c r="R116" i="18"/>
  <c r="I116" i="18"/>
  <c r="L116" i="18"/>
  <c r="O116" i="18"/>
  <c r="C116" i="18"/>
  <c r="K107" i="26"/>
  <c r="J107" i="26"/>
  <c r="C107" i="26"/>
  <c r="I107" i="26"/>
  <c r="D107" i="26"/>
  <c r="G107" i="26"/>
  <c r="F107" i="26"/>
  <c r="H107" i="26"/>
  <c r="E107" i="26"/>
  <c r="L107" i="26"/>
  <c r="O50" i="18"/>
  <c r="K50" i="18"/>
  <c r="J50" i="18"/>
  <c r="Q50" i="18"/>
  <c r="I50" i="18"/>
  <c r="D50" i="18"/>
  <c r="L50" i="18"/>
  <c r="M50" i="18"/>
  <c r="B50" i="18"/>
  <c r="N50" i="18"/>
  <c r="P50" i="18"/>
  <c r="F50" i="18"/>
  <c r="R50" i="18"/>
  <c r="H50" i="18"/>
  <c r="C50" i="18"/>
  <c r="G50" i="18"/>
  <c r="H67" i="14"/>
  <c r="F67" i="14"/>
  <c r="E67" i="14"/>
  <c r="G67" i="14"/>
  <c r="D67" i="14"/>
  <c r="C67" i="14"/>
  <c r="R23" i="17"/>
  <c r="J23" i="17"/>
  <c r="K23" i="17"/>
  <c r="M23" i="17"/>
  <c r="H23" i="17"/>
  <c r="L23" i="17"/>
  <c r="V23" i="17"/>
  <c r="U23" i="17"/>
  <c r="B23" i="17"/>
  <c r="X23" i="17"/>
  <c r="C23" i="17"/>
  <c r="W23" i="17"/>
  <c r="D23" i="17"/>
  <c r="F23" i="17"/>
  <c r="T23" i="17"/>
  <c r="G23" i="17"/>
  <c r="Q23" i="17"/>
  <c r="S23" i="17"/>
  <c r="N23" i="17"/>
  <c r="I23" i="17"/>
  <c r="K30" i="19"/>
  <c r="J30" i="19"/>
  <c r="F30" i="19"/>
  <c r="L30" i="19"/>
  <c r="R30" i="19"/>
  <c r="N30" i="19"/>
  <c r="D30" i="19"/>
  <c r="H30" i="19"/>
  <c r="B30" i="19"/>
  <c r="I30" i="19"/>
  <c r="Q30" i="19"/>
  <c r="M30" i="19"/>
  <c r="C30" i="19"/>
  <c r="P30" i="19"/>
  <c r="O30" i="19"/>
  <c r="G30" i="19"/>
  <c r="B164" i="23"/>
  <c r="I164" i="23"/>
  <c r="G164" i="23"/>
  <c r="H164" i="23"/>
  <c r="C164" i="23"/>
  <c r="D164" i="23"/>
  <c r="F164" i="23"/>
  <c r="F53" i="14"/>
  <c r="H53" i="14"/>
  <c r="G53" i="14"/>
  <c r="D53" i="14"/>
  <c r="E53" i="14"/>
  <c r="C53" i="14"/>
  <c r="F145" i="32"/>
  <c r="L145" i="32"/>
  <c r="Q145" i="32"/>
  <c r="H145" i="32"/>
  <c r="P145" i="32"/>
  <c r="C145" i="32"/>
  <c r="M145" i="32"/>
  <c r="J145" i="32"/>
  <c r="O145" i="32"/>
  <c r="N145" i="32"/>
  <c r="R145" i="32"/>
  <c r="I145" i="32"/>
  <c r="B145" i="32"/>
  <c r="D145" i="32"/>
  <c r="K145" i="32"/>
  <c r="G145" i="32"/>
  <c r="F30" i="24"/>
  <c r="E30" i="24"/>
  <c r="G30" i="24"/>
  <c r="C30" i="24"/>
  <c r="D30" i="24"/>
  <c r="O24" i="18"/>
  <c r="N24" i="18"/>
  <c r="I24" i="18"/>
  <c r="R24" i="18"/>
  <c r="J24" i="18"/>
  <c r="B24" i="18"/>
  <c r="G24" i="18"/>
  <c r="H24" i="18"/>
  <c r="K24" i="18"/>
  <c r="M24" i="18"/>
  <c r="F24" i="18"/>
  <c r="P24" i="18"/>
  <c r="C24" i="18"/>
  <c r="L24" i="18"/>
  <c r="Q24" i="18"/>
  <c r="D24" i="18"/>
  <c r="B40" i="32"/>
  <c r="J40" i="32"/>
  <c r="F40" i="32"/>
  <c r="G40" i="32"/>
  <c r="M40" i="32"/>
  <c r="K40" i="32"/>
  <c r="C40" i="32"/>
  <c r="O40" i="32"/>
  <c r="P40" i="32"/>
  <c r="I40" i="32"/>
  <c r="R40" i="32"/>
  <c r="L40" i="32"/>
  <c r="D40" i="32"/>
  <c r="H40" i="32"/>
  <c r="Q40" i="32"/>
  <c r="N40" i="32"/>
  <c r="K128" i="18"/>
  <c r="F128" i="18"/>
  <c r="O128" i="18"/>
  <c r="Q128" i="18"/>
  <c r="H128" i="18"/>
  <c r="J128" i="18"/>
  <c r="N128" i="18"/>
  <c r="R128" i="18"/>
  <c r="L128" i="18"/>
  <c r="M128" i="18"/>
  <c r="C128" i="18"/>
  <c r="P128" i="18"/>
  <c r="G128" i="18"/>
  <c r="I128" i="18"/>
  <c r="B128" i="18"/>
  <c r="D128" i="18"/>
  <c r="F92" i="14"/>
  <c r="D92" i="14"/>
  <c r="C92" i="14"/>
  <c r="E92" i="14"/>
  <c r="G92" i="14"/>
  <c r="H92" i="14"/>
  <c r="L147" i="19"/>
  <c r="B147" i="19"/>
  <c r="O147" i="19"/>
  <c r="N147" i="19"/>
  <c r="G147" i="19"/>
  <c r="P147" i="19"/>
  <c r="R147" i="19"/>
  <c r="J147" i="19"/>
  <c r="C147" i="19"/>
  <c r="K147" i="19"/>
  <c r="D147" i="19"/>
  <c r="H147" i="19"/>
  <c r="I147" i="19"/>
  <c r="F147" i="19"/>
  <c r="M147" i="19"/>
  <c r="Q147" i="19"/>
  <c r="P156" i="32"/>
  <c r="K156" i="32"/>
  <c r="C156" i="32"/>
  <c r="D156" i="32"/>
  <c r="M156" i="32"/>
  <c r="B156" i="32"/>
  <c r="G156" i="32"/>
  <c r="I156" i="32"/>
  <c r="O156" i="32"/>
  <c r="F156" i="32"/>
  <c r="J156" i="32"/>
  <c r="Q156" i="32"/>
  <c r="H156" i="32"/>
  <c r="L156" i="32"/>
  <c r="N156" i="32"/>
  <c r="R156" i="32"/>
  <c r="C40" i="18"/>
  <c r="B40" i="18"/>
  <c r="K40" i="18"/>
  <c r="N40" i="18"/>
  <c r="J40" i="18"/>
  <c r="O40" i="18"/>
  <c r="L40" i="18"/>
  <c r="G40" i="18"/>
  <c r="Q40" i="18"/>
  <c r="I40" i="18"/>
  <c r="R40" i="18"/>
  <c r="M40" i="18"/>
  <c r="F40" i="18"/>
  <c r="H40" i="18"/>
  <c r="P40" i="18"/>
  <c r="D40" i="18"/>
  <c r="P68" i="32"/>
  <c r="F68" i="32"/>
  <c r="D68" i="32"/>
  <c r="B68" i="32"/>
  <c r="J68" i="32"/>
  <c r="Q68" i="32"/>
  <c r="C68" i="32"/>
  <c r="O68" i="32"/>
  <c r="I68" i="32"/>
  <c r="N68" i="32"/>
  <c r="M68" i="32"/>
  <c r="H68" i="32"/>
  <c r="G68" i="32"/>
  <c r="K68" i="32"/>
  <c r="R68" i="32"/>
  <c r="L68" i="32"/>
  <c r="D85" i="24"/>
  <c r="G85" i="24"/>
  <c r="E85" i="24"/>
  <c r="F85" i="24"/>
  <c r="C85" i="24"/>
  <c r="D92" i="26"/>
  <c r="E92" i="26"/>
  <c r="J92" i="26"/>
  <c r="H92" i="26"/>
  <c r="G92" i="26"/>
  <c r="I92" i="26"/>
  <c r="K92" i="26"/>
  <c r="F92" i="26"/>
  <c r="L92" i="26"/>
  <c r="C92" i="26"/>
  <c r="L108" i="19"/>
  <c r="H108" i="19"/>
  <c r="K108" i="19"/>
  <c r="O108" i="19"/>
  <c r="D108" i="19"/>
  <c r="B108" i="19"/>
  <c r="G108" i="19"/>
  <c r="R108" i="19"/>
  <c r="I108" i="19"/>
  <c r="P108" i="19"/>
  <c r="M108" i="19"/>
  <c r="C108" i="19"/>
  <c r="Q108" i="19"/>
  <c r="J108" i="19"/>
  <c r="F108" i="19"/>
  <c r="N108" i="19"/>
  <c r="D127" i="21"/>
  <c r="C127" i="21"/>
  <c r="F127" i="21"/>
  <c r="M127" i="21"/>
  <c r="H127" i="21"/>
  <c r="L127" i="21"/>
  <c r="K127" i="21"/>
  <c r="N127" i="21"/>
  <c r="B127" i="21"/>
  <c r="G127" i="21"/>
  <c r="J127" i="21"/>
  <c r="I127" i="21"/>
  <c r="D59" i="32"/>
  <c r="I59" i="32"/>
  <c r="O59" i="32"/>
  <c r="P59" i="32"/>
  <c r="H59" i="32"/>
  <c r="Q59" i="32"/>
  <c r="J59" i="32"/>
  <c r="F59" i="32"/>
  <c r="M59" i="32"/>
  <c r="R59" i="32"/>
  <c r="N59" i="32"/>
  <c r="B59" i="32"/>
  <c r="C59" i="32"/>
  <c r="K59" i="32"/>
  <c r="L59" i="32"/>
  <c r="G59" i="32"/>
  <c r="C74" i="18"/>
  <c r="L74" i="18"/>
  <c r="H74" i="18"/>
  <c r="K74" i="18"/>
  <c r="B74" i="18"/>
  <c r="F74" i="18"/>
  <c r="G74" i="18"/>
  <c r="R74" i="18"/>
  <c r="M74" i="18"/>
  <c r="O74" i="18"/>
  <c r="J74" i="18"/>
  <c r="Q74" i="18"/>
  <c r="N74" i="18"/>
  <c r="D74" i="18"/>
  <c r="P74" i="18"/>
  <c r="I74" i="18"/>
  <c r="B115" i="22"/>
  <c r="D115" i="22"/>
  <c r="C115" i="22"/>
  <c r="I115" i="22"/>
  <c r="H115" i="22"/>
  <c r="G115" i="22"/>
  <c r="F115" i="22"/>
  <c r="O170" i="32"/>
  <c r="P170" i="32"/>
  <c r="C170" i="32"/>
  <c r="J170" i="32"/>
  <c r="R170" i="32"/>
  <c r="L170" i="32"/>
  <c r="H170" i="32"/>
  <c r="M170" i="32"/>
  <c r="K170" i="32"/>
  <c r="I170" i="32"/>
  <c r="D170" i="32"/>
  <c r="Q170" i="32"/>
  <c r="B170" i="32"/>
  <c r="G170" i="32"/>
  <c r="F170" i="32"/>
  <c r="N170" i="32"/>
  <c r="K71" i="26"/>
  <c r="L71" i="26"/>
  <c r="F71" i="26"/>
  <c r="C71" i="26"/>
  <c r="G71" i="26"/>
  <c r="J71" i="26"/>
  <c r="D71" i="26"/>
  <c r="E71" i="26"/>
  <c r="H71" i="26"/>
  <c r="I71" i="26"/>
  <c r="D18" i="21"/>
  <c r="F18" i="21"/>
  <c r="I18" i="21"/>
  <c r="G18" i="21"/>
  <c r="L18" i="21"/>
  <c r="J18" i="21"/>
  <c r="M18" i="21"/>
  <c r="K18" i="21"/>
  <c r="B18" i="21"/>
  <c r="N18" i="21"/>
  <c r="C18" i="21"/>
  <c r="H18" i="21"/>
  <c r="J168" i="26"/>
  <c r="F168" i="26"/>
  <c r="D168" i="26"/>
  <c r="I168" i="26"/>
  <c r="C168" i="26"/>
  <c r="K168" i="26"/>
  <c r="L168" i="26"/>
  <c r="G168" i="26"/>
  <c r="H168" i="26"/>
  <c r="E168" i="26"/>
  <c r="H143" i="22"/>
  <c r="I143" i="22"/>
  <c r="C143" i="22"/>
  <c r="D143" i="22"/>
  <c r="F143" i="22"/>
  <c r="G143" i="22"/>
  <c r="B143" i="22"/>
  <c r="W128" i="17"/>
  <c r="G128" i="17"/>
  <c r="H128" i="17"/>
  <c r="B128" i="17"/>
  <c r="L128" i="17"/>
  <c r="S128" i="17"/>
  <c r="M128" i="17"/>
  <c r="N128" i="17"/>
  <c r="X128" i="17"/>
  <c r="R128" i="17"/>
  <c r="I128" i="17"/>
  <c r="U128" i="17"/>
  <c r="D128" i="17"/>
  <c r="Q128" i="17"/>
  <c r="F128" i="17"/>
  <c r="V128" i="17"/>
  <c r="J128" i="17"/>
  <c r="K128" i="17"/>
  <c r="T128" i="17"/>
  <c r="C128" i="17"/>
  <c r="H161" i="23"/>
  <c r="D161" i="23"/>
  <c r="I161" i="23"/>
  <c r="G161" i="23"/>
  <c r="F161" i="23"/>
  <c r="C161" i="23"/>
  <c r="B161" i="23"/>
  <c r="J111" i="26"/>
  <c r="I111" i="26"/>
  <c r="G111" i="26"/>
  <c r="H111" i="26"/>
  <c r="E111" i="26"/>
  <c r="C111" i="26"/>
  <c r="D111" i="26"/>
  <c r="K111" i="26"/>
  <c r="L111" i="26"/>
  <c r="F111" i="26"/>
  <c r="H182" i="23"/>
  <c r="D182" i="23"/>
  <c r="C182" i="23"/>
  <c r="G182" i="23"/>
  <c r="B182" i="23"/>
  <c r="F182" i="23"/>
  <c r="I182" i="23"/>
  <c r="G60" i="22"/>
  <c r="D60" i="22"/>
  <c r="F60" i="22"/>
  <c r="B60" i="22"/>
  <c r="I60" i="22"/>
  <c r="H60" i="22"/>
  <c r="C60" i="22"/>
  <c r="L142" i="19"/>
  <c r="I142" i="19"/>
  <c r="D142" i="19"/>
  <c r="B142" i="19"/>
  <c r="C142" i="19"/>
  <c r="M142" i="19"/>
  <c r="H142" i="19"/>
  <c r="P142" i="19"/>
  <c r="R142" i="19"/>
  <c r="J142" i="19"/>
  <c r="O142" i="19"/>
  <c r="Q142" i="19"/>
  <c r="F142" i="19"/>
  <c r="K142" i="19"/>
  <c r="G142" i="19"/>
  <c r="N142" i="19"/>
  <c r="C55" i="17"/>
  <c r="J55" i="17"/>
  <c r="R55" i="17"/>
  <c r="T55" i="17"/>
  <c r="U55" i="17"/>
  <c r="B55" i="17"/>
  <c r="H55" i="17"/>
  <c r="D55" i="17"/>
  <c r="N55" i="17"/>
  <c r="X55" i="17"/>
  <c r="L55" i="17"/>
  <c r="M55" i="17"/>
  <c r="S55" i="17"/>
  <c r="I55" i="17"/>
  <c r="G55" i="17"/>
  <c r="Q55" i="17"/>
  <c r="W55" i="17"/>
  <c r="V55" i="17"/>
  <c r="K55" i="17"/>
  <c r="F55" i="17"/>
  <c r="D53" i="26"/>
  <c r="E53" i="26"/>
  <c r="H53" i="26"/>
  <c r="F53" i="26"/>
  <c r="G53" i="26"/>
  <c r="K53" i="26"/>
  <c r="I53" i="26"/>
  <c r="C53" i="26"/>
  <c r="J53" i="26"/>
  <c r="L53" i="26"/>
  <c r="F177" i="20"/>
  <c r="H177" i="20"/>
  <c r="J177" i="20"/>
  <c r="D177" i="20"/>
  <c r="M177" i="20"/>
  <c r="G177" i="20"/>
  <c r="N177" i="20"/>
  <c r="B177" i="20"/>
  <c r="K177" i="20"/>
  <c r="C177" i="20"/>
  <c r="L177" i="20"/>
  <c r="I177" i="20"/>
  <c r="R180" i="18"/>
  <c r="B180" i="18"/>
  <c r="L180" i="18"/>
  <c r="F180" i="18"/>
  <c r="K180" i="18"/>
  <c r="I180" i="18"/>
  <c r="D180" i="18"/>
  <c r="P180" i="18"/>
  <c r="O180" i="18"/>
  <c r="J180" i="18"/>
  <c r="N180" i="18"/>
  <c r="C180" i="18"/>
  <c r="M180" i="18"/>
  <c r="Q180" i="18"/>
  <c r="G180" i="18"/>
  <c r="H180" i="18"/>
  <c r="L90" i="26"/>
  <c r="F90" i="26"/>
  <c r="H90" i="26"/>
  <c r="E90" i="26"/>
  <c r="C90" i="26"/>
  <c r="G90" i="26"/>
  <c r="D90" i="26"/>
  <c r="I90" i="26"/>
  <c r="J90" i="26"/>
  <c r="K90" i="26"/>
  <c r="I119" i="22"/>
  <c r="F119" i="22"/>
  <c r="H119" i="22"/>
  <c r="G119" i="22"/>
  <c r="C119" i="22"/>
  <c r="B119" i="22"/>
  <c r="D119" i="22"/>
  <c r="K126" i="17"/>
  <c r="J126" i="17"/>
  <c r="R126" i="17"/>
  <c r="B126" i="17"/>
  <c r="U126" i="17"/>
  <c r="Q126" i="17"/>
  <c r="V126" i="17"/>
  <c r="S126" i="17"/>
  <c r="F126" i="17"/>
  <c r="I126" i="17"/>
  <c r="D126" i="17"/>
  <c r="X126" i="17"/>
  <c r="C126" i="17"/>
  <c r="W126" i="17"/>
  <c r="T126" i="17"/>
  <c r="N126" i="17"/>
  <c r="L126" i="17"/>
  <c r="G126" i="17"/>
  <c r="M126" i="17"/>
  <c r="H126" i="17"/>
  <c r="F84" i="20"/>
  <c r="N84" i="20"/>
  <c r="K84" i="20"/>
  <c r="D84" i="20"/>
  <c r="M84" i="20"/>
  <c r="I84" i="20"/>
  <c r="J84" i="20"/>
  <c r="B84" i="20"/>
  <c r="H84" i="20"/>
  <c r="G84" i="20"/>
  <c r="C84" i="20"/>
  <c r="L84" i="20"/>
  <c r="H178" i="23"/>
  <c r="G178" i="23"/>
  <c r="B178" i="23"/>
  <c r="F178" i="23"/>
  <c r="I178" i="23"/>
  <c r="C178" i="23"/>
  <c r="D178" i="23"/>
  <c r="G41" i="22"/>
  <c r="H41" i="22"/>
  <c r="B41" i="22"/>
  <c r="F41" i="22"/>
  <c r="I41" i="22"/>
  <c r="C41" i="22"/>
  <c r="D41" i="22"/>
  <c r="J17" i="32"/>
  <c r="M17" i="32"/>
  <c r="D17" i="32"/>
  <c r="C17" i="32"/>
  <c r="R17" i="32"/>
  <c r="N17" i="32"/>
  <c r="H17" i="32"/>
  <c r="K17" i="32"/>
  <c r="O17" i="32"/>
  <c r="Q17" i="32"/>
  <c r="L17" i="32"/>
  <c r="I17" i="32"/>
  <c r="F17" i="32"/>
  <c r="P17" i="32"/>
  <c r="G17" i="32"/>
  <c r="B17" i="32"/>
  <c r="E93" i="26"/>
  <c r="F93" i="26"/>
  <c r="G93" i="26"/>
  <c r="D93" i="26"/>
  <c r="J93" i="26"/>
  <c r="K93" i="26"/>
  <c r="I93" i="26"/>
  <c r="L93" i="26"/>
  <c r="H93" i="26"/>
  <c r="C93" i="26"/>
  <c r="B74" i="23"/>
  <c r="F74" i="23"/>
  <c r="D74" i="23"/>
  <c r="G74" i="23"/>
  <c r="H74" i="23"/>
  <c r="C74" i="23"/>
  <c r="I74" i="23"/>
  <c r="O176" i="32"/>
  <c r="P176" i="32"/>
  <c r="D176" i="32"/>
  <c r="R176" i="32"/>
  <c r="K176" i="32"/>
  <c r="J176" i="32"/>
  <c r="I176" i="32"/>
  <c r="G176" i="32"/>
  <c r="L176" i="32"/>
  <c r="N176" i="32"/>
  <c r="H176" i="32"/>
  <c r="C176" i="32"/>
  <c r="Q176" i="32"/>
  <c r="M176" i="32"/>
  <c r="F176" i="32"/>
  <c r="B176" i="32"/>
  <c r="C144" i="23"/>
  <c r="I144" i="23"/>
  <c r="G144" i="23"/>
  <c r="F144" i="23"/>
  <c r="H144" i="23"/>
  <c r="D144" i="23"/>
  <c r="B144" i="23"/>
  <c r="D48" i="26"/>
  <c r="H48" i="26"/>
  <c r="E48" i="26"/>
  <c r="G48" i="26"/>
  <c r="F48" i="26"/>
  <c r="C48" i="26"/>
  <c r="J48" i="26"/>
  <c r="I48" i="26"/>
  <c r="K48" i="26"/>
  <c r="L48" i="26"/>
  <c r="N88" i="21"/>
  <c r="K88" i="21"/>
  <c r="L88" i="21"/>
  <c r="F88" i="21"/>
  <c r="M88" i="21"/>
  <c r="G88" i="21"/>
  <c r="H88" i="21"/>
  <c r="C88" i="21"/>
  <c r="D88" i="21"/>
  <c r="B88" i="21"/>
  <c r="J88" i="21"/>
  <c r="I88" i="21"/>
  <c r="E100" i="24"/>
  <c r="F100" i="24"/>
  <c r="G100" i="24"/>
  <c r="C100" i="24"/>
  <c r="D100" i="24"/>
  <c r="L24" i="20"/>
  <c r="M24" i="20"/>
  <c r="G24" i="20"/>
  <c r="N24" i="20"/>
  <c r="I24" i="20"/>
  <c r="K24" i="20"/>
  <c r="J24" i="20"/>
  <c r="D24" i="20"/>
  <c r="C24" i="20"/>
  <c r="F24" i="20"/>
  <c r="B24" i="20"/>
  <c r="H24" i="20"/>
  <c r="B154" i="21"/>
  <c r="C154" i="21"/>
  <c r="J154" i="21"/>
  <c r="I154" i="21"/>
  <c r="N154" i="21"/>
  <c r="G154" i="21"/>
  <c r="M154" i="21"/>
  <c r="K154" i="21"/>
  <c r="D154" i="21"/>
  <c r="F154" i="21"/>
  <c r="H154" i="21"/>
  <c r="L154" i="21"/>
  <c r="C155" i="21"/>
  <c r="G155" i="21"/>
  <c r="I155" i="21"/>
  <c r="K155" i="21"/>
  <c r="F155" i="21"/>
  <c r="N155" i="21"/>
  <c r="J155" i="21"/>
  <c r="H155" i="21"/>
  <c r="M155" i="21"/>
  <c r="B155" i="21"/>
  <c r="D155" i="21"/>
  <c r="L155" i="21"/>
  <c r="H117" i="17"/>
  <c r="R117" i="17"/>
  <c r="N117" i="17"/>
  <c r="B117" i="17"/>
  <c r="F117" i="17"/>
  <c r="J117" i="17"/>
  <c r="K117" i="17"/>
  <c r="W117" i="17"/>
  <c r="V117" i="17"/>
  <c r="L117" i="17"/>
  <c r="T117" i="17"/>
  <c r="S117" i="17"/>
  <c r="M117" i="17"/>
  <c r="U117" i="17"/>
  <c r="D117" i="17"/>
  <c r="C117" i="17"/>
  <c r="Q117" i="17"/>
  <c r="G117" i="17"/>
  <c r="X117" i="17"/>
  <c r="I117" i="17"/>
  <c r="H35" i="23"/>
  <c r="D35" i="23"/>
  <c r="I35" i="23"/>
  <c r="B35" i="23"/>
  <c r="G35" i="23"/>
  <c r="C35" i="23"/>
  <c r="F35" i="23"/>
  <c r="H102" i="14"/>
  <c r="C102" i="14"/>
  <c r="F102" i="14"/>
  <c r="E102" i="14"/>
  <c r="D102" i="14"/>
  <c r="G102" i="14"/>
  <c r="G78" i="23"/>
  <c r="F78" i="23"/>
  <c r="C78" i="23"/>
  <c r="I78" i="23"/>
  <c r="H78" i="23"/>
  <c r="B78" i="23"/>
  <c r="D78" i="23"/>
  <c r="H160" i="14"/>
  <c r="G160" i="14"/>
  <c r="E160" i="14"/>
  <c r="D160" i="14"/>
  <c r="F160" i="14"/>
  <c r="C160" i="14"/>
  <c r="L98" i="19"/>
  <c r="I98" i="19"/>
  <c r="Q98" i="19"/>
  <c r="R98" i="19"/>
  <c r="D98" i="19"/>
  <c r="M98" i="19"/>
  <c r="B98" i="19"/>
  <c r="O98" i="19"/>
  <c r="G98" i="19"/>
  <c r="N98" i="19"/>
  <c r="P98" i="19"/>
  <c r="F98" i="19"/>
  <c r="K98" i="19"/>
  <c r="H98" i="19"/>
  <c r="C98" i="19"/>
  <c r="J98" i="19"/>
  <c r="F75" i="14"/>
  <c r="D75" i="14"/>
  <c r="H75" i="14"/>
  <c r="G75" i="14"/>
  <c r="E75" i="14"/>
  <c r="C75" i="14"/>
  <c r="J48" i="17"/>
  <c r="K48" i="17"/>
  <c r="R48" i="17"/>
  <c r="T48" i="17"/>
  <c r="Q48" i="17"/>
  <c r="W48" i="17"/>
  <c r="L48" i="17"/>
  <c r="U48" i="17"/>
  <c r="G48" i="17"/>
  <c r="S48" i="17"/>
  <c r="D48" i="17"/>
  <c r="C48" i="17"/>
  <c r="H48" i="17"/>
  <c r="B48" i="17"/>
  <c r="I48" i="17"/>
  <c r="N48" i="17"/>
  <c r="M48" i="17"/>
  <c r="V48" i="17"/>
  <c r="F48" i="17"/>
  <c r="X48" i="17"/>
  <c r="R147" i="32"/>
  <c r="Q147" i="32"/>
  <c r="O147" i="32"/>
  <c r="B147" i="32"/>
  <c r="H147" i="32"/>
  <c r="N147" i="32"/>
  <c r="G147" i="32"/>
  <c r="P147" i="32"/>
  <c r="K147" i="32"/>
  <c r="J147" i="32"/>
  <c r="F147" i="32"/>
  <c r="D147" i="32"/>
  <c r="I147" i="32"/>
  <c r="C147" i="32"/>
  <c r="L147" i="32"/>
  <c r="M147" i="32"/>
  <c r="I95" i="23"/>
  <c r="C95" i="23"/>
  <c r="B95" i="23"/>
  <c r="F95" i="23"/>
  <c r="D95" i="23"/>
  <c r="H95" i="23"/>
  <c r="G95" i="23"/>
  <c r="L18" i="32"/>
  <c r="H18" i="32"/>
  <c r="B18" i="32"/>
  <c r="G18" i="32"/>
  <c r="F18" i="32"/>
  <c r="I18" i="32"/>
  <c r="K18" i="32"/>
  <c r="N18" i="32"/>
  <c r="C18" i="32"/>
  <c r="R18" i="32"/>
  <c r="P18" i="32"/>
  <c r="Q18" i="32"/>
  <c r="D18" i="32"/>
  <c r="M18" i="32"/>
  <c r="J18" i="32"/>
  <c r="O18" i="32"/>
  <c r="H162" i="14"/>
  <c r="E162" i="14"/>
  <c r="G162" i="14"/>
  <c r="C162" i="14"/>
  <c r="F162" i="14"/>
  <c r="D162" i="14"/>
  <c r="F54" i="14"/>
  <c r="G54" i="14"/>
  <c r="D54" i="14"/>
  <c r="H54" i="14"/>
  <c r="E54" i="14"/>
  <c r="C54" i="14"/>
  <c r="M29" i="17"/>
  <c r="V29" i="17"/>
  <c r="T29" i="17"/>
  <c r="X29" i="17"/>
  <c r="G29" i="17"/>
  <c r="U29" i="17"/>
  <c r="F29" i="17"/>
  <c r="R29" i="17"/>
  <c r="N29" i="17"/>
  <c r="Q29" i="17"/>
  <c r="C29" i="17"/>
  <c r="H29" i="17"/>
  <c r="J29" i="17"/>
  <c r="K29" i="17"/>
  <c r="I29" i="17"/>
  <c r="D29" i="17"/>
  <c r="L29" i="17"/>
  <c r="B29" i="17"/>
  <c r="S29" i="17"/>
  <c r="W29" i="17"/>
  <c r="H47" i="22"/>
  <c r="G47" i="22"/>
  <c r="D47" i="22"/>
  <c r="B47" i="22"/>
  <c r="C47" i="22"/>
  <c r="F47" i="22"/>
  <c r="I47" i="22"/>
  <c r="M48" i="20"/>
  <c r="H48" i="20"/>
  <c r="J48" i="20"/>
  <c r="C48" i="20"/>
  <c r="L48" i="20"/>
  <c r="I48" i="20"/>
  <c r="D48" i="20"/>
  <c r="B48" i="20"/>
  <c r="N48" i="20"/>
  <c r="G48" i="20"/>
  <c r="K48" i="20"/>
  <c r="F48" i="20"/>
  <c r="C154" i="14"/>
  <c r="G154" i="14"/>
  <c r="H154" i="14"/>
  <c r="D154" i="14"/>
  <c r="F154" i="14"/>
  <c r="E154" i="14"/>
  <c r="K171" i="26"/>
  <c r="D171" i="26"/>
  <c r="I171" i="26"/>
  <c r="J171" i="26"/>
  <c r="H171" i="26"/>
  <c r="L171" i="26"/>
  <c r="G171" i="26"/>
  <c r="E171" i="26"/>
  <c r="F171" i="26"/>
  <c r="C171" i="26"/>
  <c r="U105" i="17"/>
  <c r="V105" i="17"/>
  <c r="D105" i="17"/>
  <c r="T105" i="17"/>
  <c r="N105" i="17"/>
  <c r="K105" i="17"/>
  <c r="R105" i="17"/>
  <c r="M105" i="17"/>
  <c r="C105" i="17"/>
  <c r="I105" i="17"/>
  <c r="S105" i="17"/>
  <c r="B105" i="17"/>
  <c r="W105" i="17"/>
  <c r="Q105" i="17"/>
  <c r="L105" i="17"/>
  <c r="J105" i="17"/>
  <c r="G105" i="17"/>
  <c r="X105" i="17"/>
  <c r="H105" i="17"/>
  <c r="F105" i="17"/>
  <c r="N149" i="18"/>
  <c r="M149" i="18"/>
  <c r="I149" i="18"/>
  <c r="P149" i="18"/>
  <c r="C149" i="18"/>
  <c r="F149" i="18"/>
  <c r="B149" i="18"/>
  <c r="L149" i="18"/>
  <c r="R149" i="18"/>
  <c r="H149" i="18"/>
  <c r="O149" i="18"/>
  <c r="G149" i="18"/>
  <c r="D149" i="18"/>
  <c r="K149" i="18"/>
  <c r="Q149" i="18"/>
  <c r="J149" i="18"/>
  <c r="F111" i="19"/>
  <c r="B111" i="19"/>
  <c r="C111" i="19"/>
  <c r="G111" i="19"/>
  <c r="P111" i="19"/>
  <c r="O111" i="19"/>
  <c r="M111" i="19"/>
  <c r="N111" i="19"/>
  <c r="H111" i="19"/>
  <c r="D111" i="19"/>
  <c r="Q111" i="19"/>
  <c r="J111" i="19"/>
  <c r="I111" i="19"/>
  <c r="L111" i="19"/>
  <c r="K111" i="19"/>
  <c r="R111" i="19"/>
  <c r="M165" i="20"/>
  <c r="F165" i="20"/>
  <c r="B165" i="20"/>
  <c r="L165" i="20"/>
  <c r="H165" i="20"/>
  <c r="G165" i="20"/>
  <c r="I165" i="20"/>
  <c r="D165" i="20"/>
  <c r="C165" i="20"/>
  <c r="J165" i="20"/>
  <c r="K165" i="20"/>
  <c r="N165" i="20"/>
  <c r="E134" i="24"/>
  <c r="D134" i="24"/>
  <c r="G134" i="24"/>
  <c r="F134" i="24"/>
  <c r="C134" i="24"/>
  <c r="D28" i="24"/>
  <c r="E28" i="24"/>
  <c r="G28" i="24"/>
  <c r="C28" i="24"/>
  <c r="F28" i="24"/>
  <c r="N131" i="20"/>
  <c r="C131" i="20"/>
  <c r="K131" i="20"/>
  <c r="L131" i="20"/>
  <c r="M131" i="20"/>
  <c r="F131" i="20"/>
  <c r="B131" i="20"/>
  <c r="J131" i="20"/>
  <c r="H131" i="20"/>
  <c r="G131" i="20"/>
  <c r="D131" i="20"/>
  <c r="I131" i="20"/>
  <c r="E143" i="14"/>
  <c r="H143" i="14"/>
  <c r="F143" i="14"/>
  <c r="D143" i="14"/>
  <c r="G143" i="14"/>
  <c r="C143" i="14"/>
  <c r="E55" i="26"/>
  <c r="G55" i="26"/>
  <c r="F55" i="26"/>
  <c r="C55" i="26"/>
  <c r="D55" i="26"/>
  <c r="J55" i="26"/>
  <c r="H55" i="26"/>
  <c r="K55" i="26"/>
  <c r="I55" i="26"/>
  <c r="L55" i="26"/>
  <c r="L189" i="20"/>
  <c r="N189" i="20"/>
  <c r="D189" i="20"/>
  <c r="C189" i="20"/>
  <c r="J189" i="20"/>
  <c r="B189" i="20"/>
  <c r="G189" i="20"/>
  <c r="I189" i="20"/>
  <c r="K189" i="20"/>
  <c r="H189" i="20"/>
  <c r="F189" i="20"/>
  <c r="M189" i="20"/>
  <c r="G38" i="24"/>
  <c r="D38" i="24"/>
  <c r="F38" i="24"/>
  <c r="E38" i="24"/>
  <c r="C38" i="24"/>
  <c r="E61" i="14"/>
  <c r="H61" i="14"/>
  <c r="C61" i="14"/>
  <c r="F61" i="14"/>
  <c r="G61" i="14"/>
  <c r="D61" i="14"/>
  <c r="B143" i="23"/>
  <c r="C143" i="23"/>
  <c r="D143" i="23"/>
  <c r="F143" i="23"/>
  <c r="G143" i="23"/>
  <c r="I143" i="23"/>
  <c r="H143" i="23"/>
  <c r="G190" i="17"/>
  <c r="K190" i="17"/>
  <c r="L190" i="17"/>
  <c r="F190" i="17"/>
  <c r="N190" i="17"/>
  <c r="R190" i="17"/>
  <c r="B190" i="17"/>
  <c r="V190" i="17"/>
  <c r="X190" i="17"/>
  <c r="Q190" i="17"/>
  <c r="S190" i="17"/>
  <c r="C190" i="17"/>
  <c r="M190" i="17"/>
  <c r="T190" i="17"/>
  <c r="D190" i="17"/>
  <c r="U190" i="17"/>
  <c r="H190" i="17"/>
  <c r="I190" i="17"/>
  <c r="W190" i="17"/>
  <c r="J190" i="17"/>
  <c r="F170" i="21"/>
  <c r="G170" i="21"/>
  <c r="C170" i="21"/>
  <c r="H170" i="21"/>
  <c r="L170" i="21"/>
  <c r="J170" i="21"/>
  <c r="I170" i="21"/>
  <c r="B170" i="21"/>
  <c r="D170" i="21"/>
  <c r="N170" i="21"/>
  <c r="M170" i="21"/>
  <c r="K170" i="21"/>
  <c r="E82" i="14"/>
  <c r="H82" i="14"/>
  <c r="F82" i="14"/>
  <c r="G82" i="14"/>
  <c r="D82" i="14"/>
  <c r="C82" i="14"/>
  <c r="D114" i="20"/>
  <c r="L114" i="20"/>
  <c r="I114" i="20"/>
  <c r="B114" i="20"/>
  <c r="N114" i="20"/>
  <c r="H114" i="20"/>
  <c r="G114" i="20"/>
  <c r="F114" i="20"/>
  <c r="C114" i="20"/>
  <c r="J114" i="20"/>
  <c r="K114" i="20"/>
  <c r="M114" i="20"/>
  <c r="G57" i="19"/>
  <c r="J57" i="19"/>
  <c r="H57" i="19"/>
  <c r="L57" i="19"/>
  <c r="Q57" i="19"/>
  <c r="B57" i="19"/>
  <c r="C57" i="19"/>
  <c r="D57" i="19"/>
  <c r="N57" i="19"/>
  <c r="M57" i="19"/>
  <c r="I57" i="19"/>
  <c r="K57" i="19"/>
  <c r="R57" i="19"/>
  <c r="P57" i="19"/>
  <c r="O57" i="19"/>
  <c r="F57" i="19"/>
  <c r="W41" i="17"/>
  <c r="C41" i="17"/>
  <c r="U41" i="17"/>
  <c r="V41" i="17"/>
  <c r="L41" i="17"/>
  <c r="R41" i="17"/>
  <c r="I41" i="17"/>
  <c r="H41" i="17"/>
  <c r="K41" i="17"/>
  <c r="Q41" i="17"/>
  <c r="N41" i="17"/>
  <c r="T41" i="17"/>
  <c r="D41" i="17"/>
  <c r="G41" i="17"/>
  <c r="B41" i="17"/>
  <c r="F41" i="17"/>
  <c r="M41" i="17"/>
  <c r="S41" i="17"/>
  <c r="X41" i="17"/>
  <c r="J41" i="17"/>
  <c r="B184" i="20"/>
  <c r="K184" i="20"/>
  <c r="D184" i="20"/>
  <c r="J184" i="20"/>
  <c r="H184" i="20"/>
  <c r="G184" i="20"/>
  <c r="M184" i="20"/>
  <c r="F184" i="20"/>
  <c r="I184" i="20"/>
  <c r="N184" i="20"/>
  <c r="C184" i="20"/>
  <c r="L184" i="20"/>
  <c r="H147" i="20"/>
  <c r="L147" i="20"/>
  <c r="J147" i="20"/>
  <c r="M147" i="20"/>
  <c r="I147" i="20"/>
  <c r="C147" i="20"/>
  <c r="N147" i="20"/>
  <c r="B147" i="20"/>
  <c r="F147" i="20"/>
  <c r="K147" i="20"/>
  <c r="D147" i="20"/>
  <c r="G147" i="20"/>
  <c r="L61" i="19"/>
  <c r="N61" i="19"/>
  <c r="I61" i="19"/>
  <c r="F61" i="19"/>
  <c r="J61" i="19"/>
  <c r="P61" i="19"/>
  <c r="D61" i="19"/>
  <c r="C61" i="19"/>
  <c r="H61" i="19"/>
  <c r="M61" i="19"/>
  <c r="O61" i="19"/>
  <c r="B61" i="19"/>
  <c r="Q61" i="19"/>
  <c r="R61" i="19"/>
  <c r="K61" i="19"/>
  <c r="G61" i="19"/>
  <c r="H91" i="19"/>
  <c r="C91" i="19"/>
  <c r="O91" i="19"/>
  <c r="G91" i="19"/>
  <c r="N91" i="19"/>
  <c r="M91" i="19"/>
  <c r="P91" i="19"/>
  <c r="K91" i="19"/>
  <c r="I91" i="19"/>
  <c r="B91" i="19"/>
  <c r="D91" i="19"/>
  <c r="F91" i="19"/>
  <c r="J91" i="19"/>
  <c r="R91" i="19"/>
  <c r="Q91" i="19"/>
  <c r="L91" i="19"/>
  <c r="Q82" i="32"/>
  <c r="F82" i="32"/>
  <c r="R82" i="32"/>
  <c r="I82" i="32"/>
  <c r="H82" i="32"/>
  <c r="G82" i="32"/>
  <c r="K82" i="32"/>
  <c r="B82" i="32"/>
  <c r="M82" i="32"/>
  <c r="C82" i="32"/>
  <c r="O82" i="32"/>
  <c r="N82" i="32"/>
  <c r="D82" i="32"/>
  <c r="J82" i="32"/>
  <c r="L82" i="32"/>
  <c r="P82" i="32"/>
  <c r="R167" i="19"/>
  <c r="D167" i="19"/>
  <c r="B167" i="19"/>
  <c r="M167" i="19"/>
  <c r="F167" i="19"/>
  <c r="O167" i="19"/>
  <c r="K167" i="19"/>
  <c r="H167" i="19"/>
  <c r="C167" i="19"/>
  <c r="N167" i="19"/>
  <c r="I167" i="19"/>
  <c r="P167" i="19"/>
  <c r="Q167" i="19"/>
  <c r="J167" i="19"/>
  <c r="L167" i="19"/>
  <c r="G167" i="19"/>
  <c r="E113" i="26"/>
  <c r="I113" i="26"/>
  <c r="D113" i="26"/>
  <c r="H113" i="26"/>
  <c r="K113" i="26"/>
  <c r="G113" i="26"/>
  <c r="F113" i="26"/>
  <c r="L113" i="26"/>
  <c r="C113" i="26"/>
  <c r="J113" i="26"/>
  <c r="K103" i="18"/>
  <c r="M103" i="18"/>
  <c r="G103" i="18"/>
  <c r="J103" i="18"/>
  <c r="L103" i="18"/>
  <c r="Q103" i="18"/>
  <c r="B103" i="18"/>
  <c r="O103" i="18"/>
  <c r="P103" i="18"/>
  <c r="I103" i="18"/>
  <c r="C103" i="18"/>
  <c r="R103" i="18"/>
  <c r="N103" i="18"/>
  <c r="F103" i="18"/>
  <c r="H103" i="18"/>
  <c r="D103" i="18"/>
  <c r="G32" i="24"/>
  <c r="D32" i="24"/>
  <c r="E32" i="24"/>
  <c r="F32" i="24"/>
  <c r="C32" i="24"/>
  <c r="G166" i="24"/>
  <c r="D166" i="24"/>
  <c r="F166" i="24"/>
  <c r="C166" i="24"/>
  <c r="E166" i="24"/>
  <c r="F45" i="24"/>
  <c r="D45" i="24"/>
  <c r="G45" i="24"/>
  <c r="E45" i="24"/>
  <c r="C45" i="24"/>
  <c r="N157" i="17"/>
  <c r="S157" i="17"/>
  <c r="W157" i="17"/>
  <c r="F157" i="17"/>
  <c r="C157" i="17"/>
  <c r="K157" i="17"/>
  <c r="X157" i="17"/>
  <c r="V157" i="17"/>
  <c r="G157" i="17"/>
  <c r="I157" i="17"/>
  <c r="J157" i="17"/>
  <c r="H157" i="17"/>
  <c r="Q157" i="17"/>
  <c r="D157" i="17"/>
  <c r="R157" i="17"/>
  <c r="B157" i="17"/>
  <c r="T157" i="17"/>
  <c r="U157" i="17"/>
  <c r="L157" i="17"/>
  <c r="M157" i="17"/>
  <c r="D70" i="22"/>
  <c r="B70" i="22"/>
  <c r="I70" i="22"/>
  <c r="C70" i="22"/>
  <c r="H70" i="22"/>
  <c r="F70" i="22"/>
  <c r="G70" i="22"/>
  <c r="C56" i="21"/>
  <c r="B56" i="21"/>
  <c r="H56" i="21"/>
  <c r="D56" i="21"/>
  <c r="K56" i="21"/>
  <c r="F56" i="21"/>
  <c r="G56" i="21"/>
  <c r="N56" i="21"/>
  <c r="M56" i="21"/>
  <c r="I56" i="21"/>
  <c r="L56" i="21"/>
  <c r="J56" i="21"/>
  <c r="I82" i="17"/>
  <c r="G82" i="17"/>
  <c r="M82" i="17"/>
  <c r="L82" i="17"/>
  <c r="Q82" i="17"/>
  <c r="W82" i="17"/>
  <c r="V82" i="17"/>
  <c r="D82" i="17"/>
  <c r="J82" i="17"/>
  <c r="B82" i="17"/>
  <c r="F82" i="17"/>
  <c r="C82" i="17"/>
  <c r="N82" i="17"/>
  <c r="S82" i="17"/>
  <c r="H82" i="17"/>
  <c r="T82" i="17"/>
  <c r="K82" i="17"/>
  <c r="R82" i="17"/>
  <c r="U82" i="17"/>
  <c r="X82" i="17"/>
  <c r="B15" i="22"/>
  <c r="I15" i="22"/>
  <c r="H15" i="22"/>
  <c r="C15" i="22"/>
  <c r="F15" i="22"/>
  <c r="D15" i="22"/>
  <c r="G15" i="22"/>
  <c r="O170" i="18"/>
  <c r="H170" i="18"/>
  <c r="B170" i="18"/>
  <c r="D170" i="18"/>
  <c r="J170" i="18"/>
  <c r="M170" i="18"/>
  <c r="N170" i="18"/>
  <c r="K170" i="18"/>
  <c r="R170" i="18"/>
  <c r="G170" i="18"/>
  <c r="I170" i="18"/>
  <c r="Q170" i="18"/>
  <c r="P170" i="18"/>
  <c r="L170" i="18"/>
  <c r="C170" i="18"/>
  <c r="F170" i="18"/>
  <c r="O117" i="19"/>
  <c r="R117" i="19"/>
  <c r="K117" i="19"/>
  <c r="I117" i="19"/>
  <c r="J117" i="19"/>
  <c r="G117" i="19"/>
  <c r="L117" i="19"/>
  <c r="N117" i="19"/>
  <c r="P117" i="19"/>
  <c r="H117" i="19"/>
  <c r="B117" i="19"/>
  <c r="F117" i="19"/>
  <c r="M117" i="19"/>
  <c r="C117" i="19"/>
  <c r="Q117" i="19"/>
  <c r="D117" i="19"/>
  <c r="F87" i="20"/>
  <c r="N87" i="20"/>
  <c r="L87" i="20"/>
  <c r="D87" i="20"/>
  <c r="M87" i="20"/>
  <c r="G87" i="20"/>
  <c r="B87" i="20"/>
  <c r="C87" i="20"/>
  <c r="K87" i="20"/>
  <c r="J87" i="20"/>
  <c r="H87" i="20"/>
  <c r="I87" i="20"/>
  <c r="D100" i="26"/>
  <c r="C100" i="26"/>
  <c r="E100" i="26"/>
  <c r="H100" i="26"/>
  <c r="J100" i="26"/>
  <c r="F100" i="26"/>
  <c r="I100" i="26"/>
  <c r="G100" i="26"/>
  <c r="L100" i="26"/>
  <c r="K100" i="26"/>
  <c r="H56" i="32"/>
  <c r="B56" i="32"/>
  <c r="Q56" i="32"/>
  <c r="C56" i="32"/>
  <c r="J56" i="32"/>
  <c r="F56" i="32"/>
  <c r="N56" i="32"/>
  <c r="M56" i="32"/>
  <c r="D56" i="32"/>
  <c r="P56" i="32"/>
  <c r="R56" i="32"/>
  <c r="O56" i="32"/>
  <c r="K56" i="32"/>
  <c r="I56" i="32"/>
  <c r="G56" i="32"/>
  <c r="L56" i="32"/>
  <c r="P171" i="19"/>
  <c r="I171" i="19"/>
  <c r="C171" i="19"/>
  <c r="L171" i="19"/>
  <c r="R171" i="19"/>
  <c r="G171" i="19"/>
  <c r="M171" i="19"/>
  <c r="H171" i="19"/>
  <c r="D171" i="19"/>
  <c r="K171" i="19"/>
  <c r="B171" i="19"/>
  <c r="J171" i="19"/>
  <c r="F171" i="19"/>
  <c r="Q171" i="19"/>
  <c r="N171" i="19"/>
  <c r="O171" i="19"/>
  <c r="F82" i="24"/>
  <c r="G82" i="24"/>
  <c r="D82" i="24"/>
  <c r="E82" i="24"/>
  <c r="C82" i="24"/>
  <c r="B65" i="20"/>
  <c r="C65" i="20"/>
  <c r="D65" i="20"/>
  <c r="I65" i="20"/>
  <c r="G65" i="20"/>
  <c r="M65" i="20"/>
  <c r="K65" i="20"/>
  <c r="J65" i="20"/>
  <c r="N65" i="20"/>
  <c r="L65" i="20"/>
  <c r="F65" i="20"/>
  <c r="H65" i="20"/>
  <c r="C94" i="22"/>
  <c r="I94" i="22"/>
  <c r="D94" i="22"/>
  <c r="B94" i="22"/>
  <c r="F94" i="22"/>
  <c r="H94" i="22"/>
  <c r="G94" i="22"/>
  <c r="D32" i="19"/>
  <c r="H32" i="19"/>
  <c r="R32" i="19"/>
  <c r="I32" i="19"/>
  <c r="B32" i="19"/>
  <c r="M32" i="19"/>
  <c r="L32" i="19"/>
  <c r="G32" i="19"/>
  <c r="C32" i="19"/>
  <c r="N32" i="19"/>
  <c r="Q32" i="19"/>
  <c r="O32" i="19"/>
  <c r="F32" i="19"/>
  <c r="J32" i="19"/>
  <c r="P32" i="19"/>
  <c r="K32" i="19"/>
  <c r="H68" i="26"/>
  <c r="L68" i="26"/>
  <c r="F68" i="26"/>
  <c r="K68" i="26"/>
  <c r="I68" i="26"/>
  <c r="E68" i="26"/>
  <c r="J68" i="26"/>
  <c r="C68" i="26"/>
  <c r="D68" i="26"/>
  <c r="G68" i="26"/>
  <c r="H152" i="23"/>
  <c r="D152" i="23"/>
  <c r="I152" i="23"/>
  <c r="G152" i="23"/>
  <c r="B152" i="23"/>
  <c r="C152" i="23"/>
  <c r="F152" i="23"/>
  <c r="G103" i="23"/>
  <c r="I103" i="23"/>
  <c r="C103" i="23"/>
  <c r="F103" i="23"/>
  <c r="D103" i="23"/>
  <c r="H103" i="23"/>
  <c r="B103" i="23"/>
  <c r="E162" i="26"/>
  <c r="K162" i="26"/>
  <c r="F162" i="26"/>
  <c r="D162" i="26"/>
  <c r="L162" i="26"/>
  <c r="C162" i="26"/>
  <c r="G162" i="26"/>
  <c r="H162" i="26"/>
  <c r="I162" i="26"/>
  <c r="J162" i="26"/>
  <c r="E155" i="24"/>
  <c r="F155" i="24"/>
  <c r="C155" i="24"/>
  <c r="G155" i="24"/>
  <c r="D155" i="24"/>
  <c r="D36" i="26"/>
  <c r="K36" i="26"/>
  <c r="E36" i="26"/>
  <c r="L36" i="26"/>
  <c r="H36" i="26"/>
  <c r="G36" i="26"/>
  <c r="I36" i="26"/>
  <c r="C36" i="26"/>
  <c r="F36" i="26"/>
  <c r="J36" i="26"/>
  <c r="P130" i="32"/>
  <c r="M130" i="32"/>
  <c r="L130" i="32"/>
  <c r="J130" i="32"/>
  <c r="R130" i="32"/>
  <c r="F130" i="32"/>
  <c r="N130" i="32"/>
  <c r="O130" i="32"/>
  <c r="I130" i="32"/>
  <c r="K130" i="32"/>
  <c r="B130" i="32"/>
  <c r="G130" i="32"/>
  <c r="C130" i="32"/>
  <c r="Q130" i="32"/>
  <c r="H130" i="32"/>
  <c r="D130" i="32"/>
  <c r="H50" i="22"/>
  <c r="I50" i="22"/>
  <c r="D50" i="22"/>
  <c r="F50" i="22"/>
  <c r="G50" i="22"/>
  <c r="B50" i="22"/>
  <c r="C50" i="22"/>
  <c r="F188" i="21"/>
  <c r="K188" i="21"/>
  <c r="G188" i="21"/>
  <c r="C188" i="21"/>
  <c r="J188" i="21"/>
  <c r="D188" i="21"/>
  <c r="B188" i="21"/>
  <c r="L188" i="21"/>
  <c r="I188" i="21"/>
  <c r="M188" i="21"/>
  <c r="H188" i="21"/>
  <c r="N188" i="21"/>
  <c r="G137" i="14"/>
  <c r="D137" i="14"/>
  <c r="F137" i="14"/>
  <c r="C137" i="14"/>
  <c r="H137" i="14"/>
  <c r="E137" i="14"/>
  <c r="F158" i="32"/>
  <c r="I158" i="32"/>
  <c r="L158" i="32"/>
  <c r="M158" i="32"/>
  <c r="G158" i="32"/>
  <c r="N158" i="32"/>
  <c r="O158" i="32"/>
  <c r="R158" i="32"/>
  <c r="H158" i="32"/>
  <c r="Q158" i="32"/>
  <c r="K158" i="32"/>
  <c r="B158" i="32"/>
  <c r="C158" i="32"/>
  <c r="J158" i="32"/>
  <c r="P158" i="32"/>
  <c r="D158" i="32"/>
  <c r="M14" i="18"/>
  <c r="N14" i="18"/>
  <c r="R14" i="18"/>
  <c r="G14" i="18"/>
  <c r="Q14" i="18"/>
  <c r="B14" i="18"/>
  <c r="L14" i="18"/>
  <c r="H14" i="18"/>
  <c r="C14" i="18"/>
  <c r="O14" i="18"/>
  <c r="K14" i="18"/>
  <c r="F14" i="18"/>
  <c r="D14" i="18"/>
  <c r="J14" i="18"/>
  <c r="I14" i="18"/>
  <c r="P14" i="18"/>
  <c r="G80" i="18"/>
  <c r="R80" i="18"/>
  <c r="N80" i="18"/>
  <c r="K80" i="18"/>
  <c r="P80" i="18"/>
  <c r="L80" i="18"/>
  <c r="O80" i="18"/>
  <c r="D80" i="18"/>
  <c r="I80" i="18"/>
  <c r="J80" i="18"/>
  <c r="B80" i="18"/>
  <c r="M80" i="18"/>
  <c r="Q80" i="18"/>
  <c r="H80" i="18"/>
  <c r="C80" i="18"/>
  <c r="F80" i="18"/>
  <c r="L86" i="32"/>
  <c r="I86" i="32"/>
  <c r="Q86" i="32"/>
  <c r="O86" i="32"/>
  <c r="M86" i="32"/>
  <c r="R86" i="32"/>
  <c r="K86" i="32"/>
  <c r="G86" i="32"/>
  <c r="F86" i="32"/>
  <c r="H86" i="32"/>
  <c r="P86" i="32"/>
  <c r="C86" i="32"/>
  <c r="B86" i="32"/>
  <c r="N86" i="32"/>
  <c r="J86" i="32"/>
  <c r="D86" i="32"/>
  <c r="F46" i="32"/>
  <c r="G46" i="32"/>
  <c r="D46" i="32"/>
  <c r="O46" i="32"/>
  <c r="J46" i="32"/>
  <c r="L46" i="32"/>
  <c r="Q46" i="32"/>
  <c r="C46" i="32"/>
  <c r="P46" i="32"/>
  <c r="N46" i="32"/>
  <c r="R46" i="32"/>
  <c r="M46" i="32"/>
  <c r="K46" i="32"/>
  <c r="B46" i="32"/>
  <c r="I46" i="32"/>
  <c r="H46" i="32"/>
  <c r="J55" i="18"/>
  <c r="L55" i="18"/>
  <c r="O55" i="18"/>
  <c r="F55" i="18"/>
  <c r="K55" i="18"/>
  <c r="C55" i="18"/>
  <c r="D55" i="18"/>
  <c r="G55" i="18"/>
  <c r="M55" i="18"/>
  <c r="I55" i="18"/>
  <c r="R55" i="18"/>
  <c r="Q55" i="18"/>
  <c r="P55" i="18"/>
  <c r="B55" i="18"/>
  <c r="N55" i="18"/>
  <c r="H55" i="18"/>
  <c r="K157" i="32"/>
  <c r="O157" i="32"/>
  <c r="P157" i="32"/>
  <c r="N157" i="32"/>
  <c r="G157" i="32"/>
  <c r="F157" i="32"/>
  <c r="Q157" i="32"/>
  <c r="L157" i="32"/>
  <c r="C157" i="32"/>
  <c r="B157" i="32"/>
  <c r="M157" i="32"/>
  <c r="I157" i="32"/>
  <c r="H157" i="32"/>
  <c r="R157" i="32"/>
  <c r="D157" i="32"/>
  <c r="J157" i="32"/>
  <c r="H38" i="14"/>
  <c r="C38" i="14"/>
  <c r="F38" i="14"/>
  <c r="E38" i="14"/>
  <c r="G38" i="14"/>
  <c r="D38" i="14"/>
  <c r="B150" i="20"/>
  <c r="D150" i="20"/>
  <c r="K150" i="20"/>
  <c r="C150" i="20"/>
  <c r="L150" i="20"/>
  <c r="F150" i="20"/>
  <c r="M150" i="20"/>
  <c r="H150" i="20"/>
  <c r="J150" i="20"/>
  <c r="N150" i="20"/>
  <c r="G150" i="20"/>
  <c r="I150" i="20"/>
  <c r="H88" i="26"/>
  <c r="K88" i="26"/>
  <c r="C88" i="26"/>
  <c r="G88" i="26"/>
  <c r="E88" i="26"/>
  <c r="F88" i="26"/>
  <c r="L88" i="26"/>
  <c r="I88" i="26"/>
  <c r="D88" i="26"/>
  <c r="J88" i="26"/>
  <c r="N27" i="21"/>
  <c r="H27" i="21"/>
  <c r="I27" i="21"/>
  <c r="K27" i="21"/>
  <c r="J27" i="21"/>
  <c r="F27" i="21"/>
  <c r="B27" i="21"/>
  <c r="L27" i="21"/>
  <c r="G27" i="21"/>
  <c r="M27" i="21"/>
  <c r="D27" i="21"/>
  <c r="C27" i="21"/>
  <c r="M53" i="20"/>
  <c r="H53" i="20"/>
  <c r="D53" i="20"/>
  <c r="F53" i="20"/>
  <c r="N53" i="20"/>
  <c r="C53" i="20"/>
  <c r="L53" i="20"/>
  <c r="K53" i="20"/>
  <c r="J53" i="20"/>
  <c r="G53" i="20"/>
  <c r="B53" i="20"/>
  <c r="I53" i="20"/>
  <c r="K138" i="20"/>
  <c r="G138" i="20"/>
  <c r="L138" i="20"/>
  <c r="F138" i="20"/>
  <c r="H138" i="20"/>
  <c r="B138" i="20"/>
  <c r="I138" i="20"/>
  <c r="J138" i="20"/>
  <c r="N138" i="20"/>
  <c r="C138" i="20"/>
  <c r="M138" i="20"/>
  <c r="D138" i="20"/>
  <c r="I131" i="32"/>
  <c r="Q131" i="32"/>
  <c r="C131" i="32"/>
  <c r="R131" i="32"/>
  <c r="P131" i="32"/>
  <c r="M131" i="32"/>
  <c r="B131" i="32"/>
  <c r="G131" i="32"/>
  <c r="O131" i="32"/>
  <c r="L131" i="32"/>
  <c r="K131" i="32"/>
  <c r="J131" i="32"/>
  <c r="N131" i="32"/>
  <c r="H131" i="32"/>
  <c r="F131" i="32"/>
  <c r="D131" i="32"/>
  <c r="H48" i="14"/>
  <c r="E48" i="14"/>
  <c r="C48" i="14"/>
  <c r="D48" i="14"/>
  <c r="F48" i="14"/>
  <c r="G48" i="14"/>
  <c r="I77" i="32"/>
  <c r="C77" i="32"/>
  <c r="L77" i="32"/>
  <c r="F77" i="32"/>
  <c r="Q77" i="32"/>
  <c r="P77" i="32"/>
  <c r="G77" i="32"/>
  <c r="O77" i="32"/>
  <c r="K77" i="32"/>
  <c r="N77" i="32"/>
  <c r="M77" i="32"/>
  <c r="H77" i="32"/>
  <c r="D77" i="32"/>
  <c r="B77" i="32"/>
  <c r="J77" i="32"/>
  <c r="R77" i="32"/>
  <c r="J38" i="26"/>
  <c r="H38" i="26"/>
  <c r="F38" i="26"/>
  <c r="C38" i="26"/>
  <c r="D38" i="26"/>
  <c r="I38" i="26"/>
  <c r="L38" i="26"/>
  <c r="G38" i="26"/>
  <c r="E38" i="26"/>
  <c r="K38" i="26"/>
  <c r="O15" i="19"/>
  <c r="L15" i="19"/>
  <c r="Q15" i="19"/>
  <c r="J15" i="19"/>
  <c r="H15" i="19"/>
  <c r="F15" i="19"/>
  <c r="K15" i="19"/>
  <c r="N15" i="19"/>
  <c r="P15" i="19"/>
  <c r="D15" i="19"/>
  <c r="I15" i="19"/>
  <c r="C15" i="19"/>
  <c r="B15" i="19"/>
  <c r="R15" i="19"/>
  <c r="M15" i="19"/>
  <c r="G15" i="19"/>
  <c r="F75" i="24"/>
  <c r="C75" i="24"/>
  <c r="E75" i="24"/>
  <c r="G75" i="24"/>
  <c r="D75" i="24"/>
  <c r="F42" i="20"/>
  <c r="L42" i="20"/>
  <c r="C42" i="20"/>
  <c r="M42" i="20"/>
  <c r="N42" i="20"/>
  <c r="B42" i="20"/>
  <c r="G42" i="20"/>
  <c r="K42" i="20"/>
  <c r="I42" i="20"/>
  <c r="H42" i="20"/>
  <c r="J42" i="20"/>
  <c r="D42" i="20"/>
  <c r="C84" i="22"/>
  <c r="I84" i="22"/>
  <c r="G84" i="22"/>
  <c r="B84" i="22"/>
  <c r="H84" i="22"/>
  <c r="F84" i="22"/>
  <c r="D84" i="22"/>
  <c r="G55" i="20"/>
  <c r="H55" i="20"/>
  <c r="L55" i="20"/>
  <c r="J55" i="20"/>
  <c r="D55" i="20"/>
  <c r="N55" i="20"/>
  <c r="K55" i="20"/>
  <c r="F55" i="20"/>
  <c r="B55" i="20"/>
  <c r="M55" i="20"/>
  <c r="C55" i="20"/>
  <c r="I55" i="20"/>
  <c r="C185" i="21"/>
  <c r="I185" i="21"/>
  <c r="M185" i="21"/>
  <c r="K185" i="21"/>
  <c r="L185" i="21"/>
  <c r="D185" i="21"/>
  <c r="F185" i="21"/>
  <c r="H185" i="21"/>
  <c r="B185" i="21"/>
  <c r="N185" i="21"/>
  <c r="G185" i="21"/>
  <c r="J185" i="21"/>
  <c r="K139" i="32"/>
  <c r="Q139" i="32"/>
  <c r="N139" i="32"/>
  <c r="P139" i="32"/>
  <c r="J139" i="32"/>
  <c r="D139" i="32"/>
  <c r="R139" i="32"/>
  <c r="C139" i="32"/>
  <c r="I139" i="32"/>
  <c r="L139" i="32"/>
  <c r="G139" i="32"/>
  <c r="B139" i="32"/>
  <c r="H139" i="32"/>
  <c r="F139" i="32"/>
  <c r="M139" i="32"/>
  <c r="O139" i="32"/>
  <c r="H41" i="14"/>
  <c r="E41" i="14"/>
  <c r="C41" i="14"/>
  <c r="F41" i="14"/>
  <c r="G41" i="14"/>
  <c r="D41" i="14"/>
  <c r="O171" i="32"/>
  <c r="P171" i="32"/>
  <c r="N171" i="32"/>
  <c r="L171" i="32"/>
  <c r="B171" i="32"/>
  <c r="J171" i="32"/>
  <c r="K171" i="32"/>
  <c r="D171" i="32"/>
  <c r="H171" i="32"/>
  <c r="C171" i="32"/>
  <c r="M171" i="32"/>
  <c r="Q171" i="32"/>
  <c r="F171" i="32"/>
  <c r="I171" i="32"/>
  <c r="G171" i="32"/>
  <c r="R171" i="32"/>
  <c r="E143" i="24"/>
  <c r="D143" i="24"/>
  <c r="C143" i="24"/>
  <c r="F143" i="24"/>
  <c r="G143" i="24"/>
  <c r="Q43" i="18"/>
  <c r="L43" i="18"/>
  <c r="C43" i="18"/>
  <c r="G43" i="18"/>
  <c r="M43" i="18"/>
  <c r="D43" i="18"/>
  <c r="F43" i="18"/>
  <c r="J43" i="18"/>
  <c r="R43" i="18"/>
  <c r="O43" i="18"/>
  <c r="P43" i="18"/>
  <c r="B43" i="18"/>
  <c r="H43" i="18"/>
  <c r="I43" i="18"/>
  <c r="N43" i="18"/>
  <c r="K43" i="18"/>
  <c r="F66" i="22"/>
  <c r="B66" i="22"/>
  <c r="H66" i="22"/>
  <c r="C66" i="22"/>
  <c r="D66" i="22"/>
  <c r="I66" i="22"/>
  <c r="G66" i="22"/>
  <c r="I116" i="19"/>
  <c r="H116" i="19"/>
  <c r="F116" i="19"/>
  <c r="G116" i="19"/>
  <c r="Q116" i="19"/>
  <c r="R116" i="19"/>
  <c r="D116" i="19"/>
  <c r="B116" i="19"/>
  <c r="O116" i="19"/>
  <c r="C116" i="19"/>
  <c r="K116" i="19"/>
  <c r="L116" i="19"/>
  <c r="P116" i="19"/>
  <c r="N116" i="19"/>
  <c r="M116" i="19"/>
  <c r="J116" i="19"/>
  <c r="E133" i="24"/>
  <c r="D133" i="24"/>
  <c r="F133" i="24"/>
  <c r="G133" i="24"/>
  <c r="C133" i="24"/>
  <c r="D50" i="26"/>
  <c r="J50" i="26"/>
  <c r="H50" i="26"/>
  <c r="F50" i="26"/>
  <c r="E50" i="26"/>
  <c r="K50" i="26"/>
  <c r="C50" i="26"/>
  <c r="L50" i="26"/>
  <c r="G50" i="26"/>
  <c r="I50" i="26"/>
  <c r="B115" i="18"/>
  <c r="K115" i="18"/>
  <c r="D115" i="18"/>
  <c r="N115" i="18"/>
  <c r="P115" i="18"/>
  <c r="J115" i="18"/>
  <c r="C115" i="18"/>
  <c r="F115" i="18"/>
  <c r="H115" i="18"/>
  <c r="Q115" i="18"/>
  <c r="L115" i="18"/>
  <c r="I115" i="18"/>
  <c r="R115" i="18"/>
  <c r="O115" i="18"/>
  <c r="G115" i="18"/>
  <c r="M115" i="18"/>
  <c r="H102" i="22"/>
  <c r="B102" i="22"/>
  <c r="C102" i="22"/>
  <c r="G102" i="22"/>
  <c r="D102" i="22"/>
  <c r="I102" i="22"/>
  <c r="F102" i="22"/>
  <c r="C104" i="22"/>
  <c r="H104" i="22"/>
  <c r="I104" i="22"/>
  <c r="D104" i="22"/>
  <c r="F104" i="22"/>
  <c r="G104" i="22"/>
  <c r="B104" i="22"/>
  <c r="H104" i="20"/>
  <c r="J104" i="20"/>
  <c r="I104" i="20"/>
  <c r="K104" i="20"/>
  <c r="B104" i="20"/>
  <c r="N104" i="20"/>
  <c r="F104" i="20"/>
  <c r="M104" i="20"/>
  <c r="G104" i="20"/>
  <c r="L104" i="20"/>
  <c r="D104" i="20"/>
  <c r="C104" i="20"/>
  <c r="G162" i="21"/>
  <c r="D162" i="21"/>
  <c r="M162" i="21"/>
  <c r="F162" i="21"/>
  <c r="N162" i="21"/>
  <c r="I162" i="21"/>
  <c r="B162" i="21"/>
  <c r="C162" i="21"/>
  <c r="H162" i="21"/>
  <c r="L162" i="21"/>
  <c r="J162" i="21"/>
  <c r="K162" i="21"/>
  <c r="F31" i="18"/>
  <c r="M31" i="18"/>
  <c r="N31" i="18"/>
  <c r="B31" i="18"/>
  <c r="C31" i="18"/>
  <c r="H31" i="18"/>
  <c r="O31" i="18"/>
  <c r="K31" i="18"/>
  <c r="P31" i="18"/>
  <c r="I31" i="18"/>
  <c r="D31" i="18"/>
  <c r="G31" i="18"/>
  <c r="R31" i="18"/>
  <c r="J31" i="18"/>
  <c r="Q31" i="18"/>
  <c r="L31" i="18"/>
  <c r="D185" i="23"/>
  <c r="H185" i="23"/>
  <c r="I185" i="23"/>
  <c r="B185" i="23"/>
  <c r="F185" i="23"/>
  <c r="G185" i="23"/>
  <c r="C185" i="23"/>
  <c r="D158" i="24"/>
  <c r="F158" i="24"/>
  <c r="E158" i="24"/>
  <c r="G158" i="24"/>
  <c r="C158" i="24"/>
  <c r="G130" i="22"/>
  <c r="F130" i="22"/>
  <c r="D130" i="22"/>
  <c r="B130" i="22"/>
  <c r="C130" i="22"/>
  <c r="I130" i="22"/>
  <c r="H130" i="22"/>
  <c r="K72" i="18"/>
  <c r="P72" i="18"/>
  <c r="O72" i="18"/>
  <c r="L72" i="18"/>
  <c r="F72" i="18"/>
  <c r="I72" i="18"/>
  <c r="D72" i="18"/>
  <c r="J72" i="18"/>
  <c r="H72" i="18"/>
  <c r="M72" i="18"/>
  <c r="C72" i="18"/>
  <c r="N72" i="18"/>
  <c r="Q72" i="18"/>
  <c r="G72" i="18"/>
  <c r="B72" i="18"/>
  <c r="R72" i="18"/>
  <c r="E145" i="26"/>
  <c r="C145" i="26"/>
  <c r="J145" i="26"/>
  <c r="I145" i="26"/>
  <c r="K145" i="26"/>
  <c r="L145" i="26"/>
  <c r="D145" i="26"/>
  <c r="G145" i="26"/>
  <c r="F145" i="26"/>
  <c r="H145" i="26"/>
  <c r="D46" i="24"/>
  <c r="F46" i="24"/>
  <c r="C46" i="24"/>
  <c r="E46" i="24"/>
  <c r="G46" i="24"/>
  <c r="G103" i="20"/>
  <c r="N103" i="20"/>
  <c r="L103" i="20"/>
  <c r="F103" i="20"/>
  <c r="C103" i="20"/>
  <c r="H103" i="20"/>
  <c r="J103" i="20"/>
  <c r="M103" i="20"/>
  <c r="K103" i="20"/>
  <c r="I103" i="20"/>
  <c r="D103" i="20"/>
  <c r="B103" i="20"/>
  <c r="G25" i="18"/>
  <c r="H25" i="18"/>
  <c r="B25" i="18"/>
  <c r="K25" i="18"/>
  <c r="I25" i="18"/>
  <c r="L25" i="18"/>
  <c r="D25" i="18"/>
  <c r="Q25" i="18"/>
  <c r="P25" i="18"/>
  <c r="F25" i="18"/>
  <c r="C25" i="18"/>
  <c r="J25" i="18"/>
  <c r="N25" i="18"/>
  <c r="R25" i="18"/>
  <c r="O25" i="18"/>
  <c r="M25" i="18"/>
  <c r="D83" i="32"/>
  <c r="Q83" i="32"/>
  <c r="M83" i="32"/>
  <c r="F83" i="32"/>
  <c r="G83" i="32"/>
  <c r="C83" i="32"/>
  <c r="B83" i="32"/>
  <c r="K83" i="32"/>
  <c r="J83" i="32"/>
  <c r="I83" i="32"/>
  <c r="N83" i="32"/>
  <c r="P83" i="32"/>
  <c r="O83" i="32"/>
  <c r="L83" i="32"/>
  <c r="R83" i="32"/>
  <c r="H83" i="32"/>
  <c r="G141" i="17"/>
  <c r="J141" i="17"/>
  <c r="N141" i="17"/>
  <c r="I141" i="17"/>
  <c r="R141" i="17"/>
  <c r="K141" i="17"/>
  <c r="S141" i="17"/>
  <c r="W141" i="17"/>
  <c r="F141" i="17"/>
  <c r="B141" i="17"/>
  <c r="H141" i="17"/>
  <c r="M141" i="17"/>
  <c r="U141" i="17"/>
  <c r="V141" i="17"/>
  <c r="X141" i="17"/>
  <c r="D141" i="17"/>
  <c r="T141" i="17"/>
  <c r="Q141" i="17"/>
  <c r="L141" i="17"/>
  <c r="C141" i="17"/>
  <c r="J70" i="20"/>
  <c r="F70" i="20"/>
  <c r="C70" i="20"/>
  <c r="B70" i="20"/>
  <c r="N70" i="20"/>
  <c r="M70" i="20"/>
  <c r="K70" i="20"/>
  <c r="H70" i="20"/>
  <c r="D70" i="20"/>
  <c r="I70" i="20"/>
  <c r="G70" i="20"/>
  <c r="L70" i="20"/>
  <c r="O76" i="32"/>
  <c r="P76" i="32"/>
  <c r="J76" i="32"/>
  <c r="F76" i="32"/>
  <c r="M76" i="32"/>
  <c r="H76" i="32"/>
  <c r="R76" i="32"/>
  <c r="L76" i="32"/>
  <c r="K76" i="32"/>
  <c r="N76" i="32"/>
  <c r="C76" i="32"/>
  <c r="G76" i="32"/>
  <c r="I76" i="32"/>
  <c r="Q76" i="32"/>
  <c r="B76" i="32"/>
  <c r="D76" i="32"/>
  <c r="L130" i="26"/>
  <c r="H130" i="26"/>
  <c r="C130" i="26"/>
  <c r="G130" i="26"/>
  <c r="I130" i="26"/>
  <c r="F130" i="26"/>
  <c r="D130" i="26"/>
  <c r="K130" i="26"/>
  <c r="E130" i="26"/>
  <c r="J130" i="26"/>
  <c r="U22" i="17"/>
  <c r="N22" i="17"/>
  <c r="C22" i="17"/>
  <c r="M22" i="17"/>
  <c r="I22" i="17"/>
  <c r="R22" i="17"/>
  <c r="S22" i="17"/>
  <c r="B22" i="17"/>
  <c r="J22" i="17"/>
  <c r="G22" i="17"/>
  <c r="H22" i="17"/>
  <c r="F22" i="17"/>
  <c r="K22" i="17"/>
  <c r="Q22" i="17"/>
  <c r="L22" i="17"/>
  <c r="V22" i="17"/>
  <c r="D22" i="17"/>
  <c r="X22" i="17"/>
  <c r="W22" i="17"/>
  <c r="T22" i="17"/>
  <c r="D58" i="23"/>
  <c r="C58" i="23"/>
  <c r="H58" i="23"/>
  <c r="G58" i="23"/>
  <c r="I58" i="23"/>
  <c r="F58" i="23"/>
  <c r="B58" i="23"/>
  <c r="D55" i="24"/>
  <c r="F55" i="24"/>
  <c r="G55" i="24"/>
  <c r="C55" i="24"/>
  <c r="E55" i="24"/>
  <c r="C15" i="23"/>
  <c r="G15" i="23"/>
  <c r="I15" i="23"/>
  <c r="B15" i="23"/>
  <c r="D15" i="23"/>
  <c r="H15" i="23"/>
  <c r="F15" i="23"/>
  <c r="G130" i="24"/>
  <c r="D130" i="24"/>
  <c r="E130" i="24"/>
  <c r="F130" i="24"/>
  <c r="C130" i="24"/>
  <c r="N102" i="21"/>
  <c r="F102" i="21"/>
  <c r="M102" i="21"/>
  <c r="K102" i="21"/>
  <c r="J102" i="21"/>
  <c r="G102" i="21"/>
  <c r="I102" i="21"/>
  <c r="L102" i="21"/>
  <c r="H102" i="21"/>
  <c r="C102" i="21"/>
  <c r="B102" i="21"/>
  <c r="D102" i="21"/>
  <c r="B131" i="17"/>
  <c r="U131" i="17"/>
  <c r="G131" i="17"/>
  <c r="J131" i="17"/>
  <c r="X131" i="17"/>
  <c r="S131" i="17"/>
  <c r="D131" i="17"/>
  <c r="Q131" i="17"/>
  <c r="F131" i="17"/>
  <c r="K131" i="17"/>
  <c r="R131" i="17"/>
  <c r="W131" i="17"/>
  <c r="V131" i="17"/>
  <c r="I131" i="17"/>
  <c r="M131" i="17"/>
  <c r="C131" i="17"/>
  <c r="L131" i="17"/>
  <c r="T131" i="17"/>
  <c r="N131" i="17"/>
  <c r="H131" i="17"/>
  <c r="C158" i="22"/>
  <c r="F158" i="22"/>
  <c r="I158" i="22"/>
  <c r="D158" i="22"/>
  <c r="B158" i="22"/>
  <c r="G158" i="22"/>
  <c r="H158" i="22"/>
  <c r="G116" i="26"/>
  <c r="F116" i="26"/>
  <c r="C116" i="26"/>
  <c r="D116" i="26"/>
  <c r="J116" i="26"/>
  <c r="H116" i="26"/>
  <c r="I116" i="26"/>
  <c r="K116" i="26"/>
  <c r="E116" i="26"/>
  <c r="L116" i="26"/>
  <c r="H32" i="14"/>
  <c r="C32" i="14"/>
  <c r="G32" i="14"/>
  <c r="F32" i="14"/>
  <c r="D32" i="14"/>
  <c r="E32" i="14"/>
  <c r="D87" i="14"/>
  <c r="G87" i="14"/>
  <c r="E87" i="14"/>
  <c r="C87" i="14"/>
  <c r="H87" i="14"/>
  <c r="F87" i="14"/>
  <c r="W16" i="17"/>
  <c r="M16" i="17"/>
  <c r="L16" i="17"/>
  <c r="B16" i="17"/>
  <c r="X16" i="17"/>
  <c r="T16" i="17"/>
  <c r="K16" i="17"/>
  <c r="R16" i="17"/>
  <c r="Q16" i="17"/>
  <c r="C16" i="17"/>
  <c r="G16" i="17"/>
  <c r="I16" i="17"/>
  <c r="J16" i="17"/>
  <c r="N16" i="17"/>
  <c r="V16" i="17"/>
  <c r="F16" i="17"/>
  <c r="H16" i="17"/>
  <c r="S16" i="17"/>
  <c r="D16" i="17"/>
  <c r="U16" i="17"/>
  <c r="B127" i="32"/>
  <c r="J127" i="32"/>
  <c r="C127" i="32"/>
  <c r="D127" i="32"/>
  <c r="H127" i="32"/>
  <c r="K127" i="32"/>
  <c r="P127" i="32"/>
  <c r="L127" i="32"/>
  <c r="F127" i="32"/>
  <c r="O127" i="32"/>
  <c r="N127" i="32"/>
  <c r="Q127" i="32"/>
  <c r="M127" i="32"/>
  <c r="R127" i="32"/>
  <c r="I127" i="32"/>
  <c r="G127" i="32"/>
  <c r="I115" i="23"/>
  <c r="C115" i="23"/>
  <c r="D115" i="23"/>
  <c r="G115" i="23"/>
  <c r="F115" i="23"/>
  <c r="H115" i="23"/>
  <c r="B115" i="23"/>
  <c r="D76" i="20"/>
  <c r="L76" i="20"/>
  <c r="G76" i="20"/>
  <c r="B76" i="20"/>
  <c r="I76" i="20"/>
  <c r="F76" i="20"/>
  <c r="H76" i="20"/>
  <c r="M76" i="20"/>
  <c r="K76" i="20"/>
  <c r="N76" i="20"/>
  <c r="C76" i="20"/>
  <c r="J76" i="20"/>
  <c r="H105" i="14"/>
  <c r="E105" i="14"/>
  <c r="F105" i="14"/>
  <c r="G105" i="14"/>
  <c r="C105" i="14"/>
  <c r="D105" i="14"/>
  <c r="F27" i="20"/>
  <c r="I27" i="20"/>
  <c r="M27" i="20"/>
  <c r="G27" i="20"/>
  <c r="L27" i="20"/>
  <c r="C27" i="20"/>
  <c r="H27" i="20"/>
  <c r="B27" i="20"/>
  <c r="D27" i="20"/>
  <c r="N27" i="20"/>
  <c r="J27" i="20"/>
  <c r="K27" i="20"/>
  <c r="K172" i="32"/>
  <c r="R172" i="32"/>
  <c r="C172" i="32"/>
  <c r="P172" i="32"/>
  <c r="Q172" i="32"/>
  <c r="B172" i="32"/>
  <c r="H172" i="32"/>
  <c r="G172" i="32"/>
  <c r="I172" i="32"/>
  <c r="F172" i="32"/>
  <c r="D172" i="32"/>
  <c r="L172" i="32"/>
  <c r="J172" i="32"/>
  <c r="O172" i="32"/>
  <c r="M172" i="32"/>
  <c r="N172" i="32"/>
  <c r="C26" i="14"/>
  <c r="F26" i="14"/>
  <c r="E26" i="14"/>
  <c r="G26" i="14"/>
  <c r="D26" i="14"/>
  <c r="H26" i="14"/>
  <c r="F20" i="17"/>
  <c r="H20" i="17"/>
  <c r="S20" i="17"/>
  <c r="J20" i="17"/>
  <c r="R20" i="17"/>
  <c r="I20" i="17"/>
  <c r="Q20" i="17"/>
  <c r="N20" i="17"/>
  <c r="T20" i="17"/>
  <c r="U20" i="17"/>
  <c r="C20" i="17"/>
  <c r="L20" i="17"/>
  <c r="D20" i="17"/>
  <c r="M20" i="17"/>
  <c r="X20" i="17"/>
  <c r="B20" i="17"/>
  <c r="V20" i="17"/>
  <c r="K20" i="17"/>
  <c r="W20" i="17"/>
  <c r="G20" i="17"/>
  <c r="I51" i="20"/>
  <c r="B51" i="20"/>
  <c r="D51" i="20"/>
  <c r="M51" i="20"/>
  <c r="C51" i="20"/>
  <c r="K51" i="20"/>
  <c r="H51" i="20"/>
  <c r="G51" i="20"/>
  <c r="J51" i="20"/>
  <c r="N51" i="20"/>
  <c r="L51" i="20"/>
  <c r="F51" i="20"/>
  <c r="C161" i="24"/>
  <c r="F161" i="24"/>
  <c r="D161" i="24"/>
  <c r="G161" i="24"/>
  <c r="E161" i="24"/>
  <c r="M81" i="18"/>
  <c r="K81" i="18"/>
  <c r="C81" i="18"/>
  <c r="Q81" i="18"/>
  <c r="L81" i="18"/>
  <c r="P81" i="18"/>
  <c r="J81" i="18"/>
  <c r="N81" i="18"/>
  <c r="F81" i="18"/>
  <c r="I81" i="18"/>
  <c r="B81" i="18"/>
  <c r="D81" i="18"/>
  <c r="R81" i="18"/>
  <c r="O81" i="18"/>
  <c r="H81" i="18"/>
  <c r="G81" i="18"/>
  <c r="E77" i="14"/>
  <c r="C77" i="14"/>
  <c r="F77" i="14"/>
  <c r="D77" i="14"/>
  <c r="G77" i="14"/>
  <c r="H77" i="14"/>
  <c r="G22" i="23"/>
  <c r="I22" i="23"/>
  <c r="H22" i="23"/>
  <c r="C22" i="23"/>
  <c r="B22" i="23"/>
  <c r="F22" i="23"/>
  <c r="D22" i="23"/>
  <c r="I140" i="32"/>
  <c r="O140" i="32"/>
  <c r="M140" i="32"/>
  <c r="D140" i="32"/>
  <c r="K140" i="32"/>
  <c r="R140" i="32"/>
  <c r="B140" i="32"/>
  <c r="P140" i="32"/>
  <c r="L140" i="32"/>
  <c r="J140" i="32"/>
  <c r="F140" i="32"/>
  <c r="G140" i="32"/>
  <c r="H140" i="32"/>
  <c r="C140" i="32"/>
  <c r="Q140" i="32"/>
  <c r="N140" i="32"/>
  <c r="H139" i="20"/>
  <c r="J139" i="20"/>
  <c r="K139" i="20"/>
  <c r="L139" i="20"/>
  <c r="D139" i="20"/>
  <c r="N139" i="20"/>
  <c r="B139" i="20"/>
  <c r="C139" i="20"/>
  <c r="I139" i="20"/>
  <c r="G139" i="20"/>
  <c r="F139" i="20"/>
  <c r="M139" i="20"/>
  <c r="H135" i="17"/>
  <c r="C135" i="17"/>
  <c r="T135" i="17"/>
  <c r="U135" i="17"/>
  <c r="M135" i="17"/>
  <c r="S135" i="17"/>
  <c r="Q135" i="17"/>
  <c r="L135" i="17"/>
  <c r="D135" i="17"/>
  <c r="N135" i="17"/>
  <c r="I135" i="17"/>
  <c r="J135" i="17"/>
  <c r="B135" i="17"/>
  <c r="V135" i="17"/>
  <c r="F135" i="17"/>
  <c r="R135" i="17"/>
  <c r="K135" i="17"/>
  <c r="G135" i="17"/>
  <c r="W135" i="17"/>
  <c r="X135" i="17"/>
  <c r="K30" i="32"/>
  <c r="C30" i="32"/>
  <c r="O30" i="32"/>
  <c r="M30" i="32"/>
  <c r="Q30" i="32"/>
  <c r="N30" i="32"/>
  <c r="B30" i="32"/>
  <c r="F30" i="32"/>
  <c r="H30" i="32"/>
  <c r="L30" i="32"/>
  <c r="J30" i="32"/>
  <c r="I30" i="32"/>
  <c r="P30" i="32"/>
  <c r="R30" i="32"/>
  <c r="D30" i="32"/>
  <c r="G30" i="32"/>
  <c r="D81" i="14"/>
  <c r="F81" i="14"/>
  <c r="H81" i="14"/>
  <c r="G81" i="14"/>
  <c r="E81" i="14"/>
  <c r="C81" i="14"/>
  <c r="F33" i="20"/>
  <c r="K33" i="20"/>
  <c r="N33" i="20"/>
  <c r="C33" i="20"/>
  <c r="J33" i="20"/>
  <c r="D33" i="20"/>
  <c r="I33" i="20"/>
  <c r="B33" i="20"/>
  <c r="H33" i="20"/>
  <c r="M33" i="20"/>
  <c r="G33" i="20"/>
  <c r="L33" i="20"/>
  <c r="C175" i="22"/>
  <c r="D175" i="22"/>
  <c r="F175" i="22"/>
  <c r="H175" i="22"/>
  <c r="B175" i="22"/>
  <c r="I175" i="22"/>
  <c r="G175" i="22"/>
  <c r="H93" i="14"/>
  <c r="D93" i="14"/>
  <c r="E93" i="14"/>
  <c r="F93" i="14"/>
  <c r="G93" i="14"/>
  <c r="C93" i="14"/>
  <c r="R129" i="32"/>
  <c r="Q129" i="32"/>
  <c r="D129" i="32"/>
  <c r="H129" i="32"/>
  <c r="O129" i="32"/>
  <c r="J129" i="32"/>
  <c r="F129" i="32"/>
  <c r="B129" i="32"/>
  <c r="G129" i="32"/>
  <c r="P129" i="32"/>
  <c r="I129" i="32"/>
  <c r="L129" i="32"/>
  <c r="N129" i="32"/>
  <c r="M129" i="32"/>
  <c r="C129" i="32"/>
  <c r="K129" i="32"/>
  <c r="C91" i="32"/>
  <c r="P91" i="32"/>
  <c r="Q91" i="32"/>
  <c r="M91" i="32"/>
  <c r="R91" i="32"/>
  <c r="O91" i="32"/>
  <c r="J91" i="32"/>
  <c r="K91" i="32"/>
  <c r="F91" i="32"/>
  <c r="N91" i="32"/>
  <c r="B91" i="32"/>
  <c r="H91" i="32"/>
  <c r="L91" i="32"/>
  <c r="D91" i="32"/>
  <c r="G91" i="32"/>
  <c r="I91" i="32"/>
  <c r="H128" i="22"/>
  <c r="C128" i="22"/>
  <c r="F128" i="22"/>
  <c r="B128" i="22"/>
  <c r="G128" i="22"/>
  <c r="D128" i="22"/>
  <c r="I128" i="22"/>
  <c r="H78" i="26"/>
  <c r="C78" i="26"/>
  <c r="G78" i="26"/>
  <c r="D78" i="26"/>
  <c r="J78" i="26"/>
  <c r="I78" i="26"/>
  <c r="K78" i="26"/>
  <c r="F78" i="26"/>
  <c r="E78" i="26"/>
  <c r="L78" i="26"/>
  <c r="E130" i="14"/>
  <c r="G130" i="14"/>
  <c r="F130" i="14"/>
  <c r="D130" i="14"/>
  <c r="C130" i="14"/>
  <c r="H130" i="14"/>
  <c r="O39" i="18"/>
  <c r="F39" i="18"/>
  <c r="P39" i="18"/>
  <c r="D39" i="18"/>
  <c r="G39" i="18"/>
  <c r="B39" i="18"/>
  <c r="N39" i="18"/>
  <c r="J39" i="18"/>
  <c r="M39" i="18"/>
  <c r="L39" i="18"/>
  <c r="Q39" i="18"/>
  <c r="I39" i="18"/>
  <c r="H39" i="18"/>
  <c r="C39" i="18"/>
  <c r="K39" i="18"/>
  <c r="R39" i="18"/>
  <c r="X73" i="17"/>
  <c r="F73" i="17"/>
  <c r="G73" i="17"/>
  <c r="N73" i="17"/>
  <c r="S73" i="17"/>
  <c r="B73" i="17"/>
  <c r="Q73" i="17"/>
  <c r="M73" i="17"/>
  <c r="C73" i="17"/>
  <c r="V73" i="17"/>
  <c r="U73" i="17"/>
  <c r="I73" i="17"/>
  <c r="D73" i="17"/>
  <c r="T73" i="17"/>
  <c r="H73" i="17"/>
  <c r="J73" i="17"/>
  <c r="R73" i="17"/>
  <c r="L73" i="17"/>
  <c r="K73" i="17"/>
  <c r="W73" i="17"/>
  <c r="I166" i="32"/>
  <c r="F166" i="32"/>
  <c r="B166" i="32"/>
  <c r="D166" i="32"/>
  <c r="G166" i="32"/>
  <c r="R166" i="32"/>
  <c r="H166" i="32"/>
  <c r="O166" i="32"/>
  <c r="K166" i="32"/>
  <c r="L166" i="32"/>
  <c r="N166" i="32"/>
  <c r="J166" i="32"/>
  <c r="P166" i="32"/>
  <c r="C166" i="32"/>
  <c r="Q166" i="32"/>
  <c r="M166" i="32"/>
  <c r="E151" i="14"/>
  <c r="F151" i="14"/>
  <c r="D151" i="14"/>
  <c r="C151" i="14"/>
  <c r="G151" i="14"/>
  <c r="H151" i="14"/>
  <c r="B186" i="19"/>
  <c r="I186" i="19"/>
  <c r="H186" i="19"/>
  <c r="N186" i="19"/>
  <c r="P186" i="19"/>
  <c r="F186" i="19"/>
  <c r="J186" i="19"/>
  <c r="M186" i="19"/>
  <c r="G186" i="19"/>
  <c r="L186" i="19"/>
  <c r="Q186" i="19"/>
  <c r="D186" i="19"/>
  <c r="K186" i="19"/>
  <c r="R186" i="19"/>
  <c r="C186" i="19"/>
  <c r="O186" i="19"/>
  <c r="D128" i="24"/>
  <c r="F128" i="24"/>
  <c r="G128" i="24"/>
  <c r="C128" i="24"/>
  <c r="E128" i="24"/>
  <c r="G188" i="22"/>
  <c r="C188" i="22"/>
  <c r="I188" i="22"/>
  <c r="D188" i="22"/>
  <c r="B188" i="22"/>
  <c r="H188" i="22"/>
  <c r="F188" i="22"/>
  <c r="C152" i="22"/>
  <c r="B152" i="22"/>
  <c r="I152" i="22"/>
  <c r="G152" i="22"/>
  <c r="H152" i="22"/>
  <c r="D152" i="22"/>
  <c r="F152" i="22"/>
  <c r="K77" i="17"/>
  <c r="S77" i="17"/>
  <c r="H77" i="17"/>
  <c r="F77" i="17"/>
  <c r="D77" i="17"/>
  <c r="U77" i="17"/>
  <c r="L77" i="17"/>
  <c r="Q77" i="17"/>
  <c r="N77" i="17"/>
  <c r="T77" i="17"/>
  <c r="J77" i="17"/>
  <c r="R77" i="17"/>
  <c r="B77" i="17"/>
  <c r="M77" i="17"/>
  <c r="G77" i="17"/>
  <c r="X77" i="17"/>
  <c r="I77" i="17"/>
  <c r="C77" i="17"/>
  <c r="W77" i="17"/>
  <c r="V77" i="17"/>
  <c r="Q77" i="19"/>
  <c r="P77" i="19"/>
  <c r="B77" i="19"/>
  <c r="G77" i="19"/>
  <c r="M77" i="19"/>
  <c r="L77" i="19"/>
  <c r="O77" i="19"/>
  <c r="D77" i="19"/>
  <c r="K77" i="19"/>
  <c r="J77" i="19"/>
  <c r="H77" i="19"/>
  <c r="I77" i="19"/>
  <c r="C77" i="19"/>
  <c r="F77" i="19"/>
  <c r="R77" i="19"/>
  <c r="N77" i="19"/>
  <c r="D181" i="23"/>
  <c r="B181" i="23"/>
  <c r="I181" i="23"/>
  <c r="F181" i="23"/>
  <c r="C181" i="23"/>
  <c r="G181" i="23"/>
  <c r="H181" i="23"/>
  <c r="D71" i="21"/>
  <c r="L71" i="21"/>
  <c r="F71" i="21"/>
  <c r="I71" i="21"/>
  <c r="B71" i="21"/>
  <c r="G71" i="21"/>
  <c r="C71" i="21"/>
  <c r="N71" i="21"/>
  <c r="M71" i="21"/>
  <c r="K71" i="21"/>
  <c r="H71" i="21"/>
  <c r="J71" i="21"/>
  <c r="E119" i="14"/>
  <c r="C119" i="14"/>
  <c r="G119" i="14"/>
  <c r="F119" i="14"/>
  <c r="H119" i="14"/>
  <c r="D119" i="14"/>
  <c r="O34" i="19"/>
  <c r="R34" i="19"/>
  <c r="H34" i="19"/>
  <c r="J34" i="19"/>
  <c r="F34" i="19"/>
  <c r="Q34" i="19"/>
  <c r="L34" i="19"/>
  <c r="K34" i="19"/>
  <c r="B34" i="19"/>
  <c r="P34" i="19"/>
  <c r="N34" i="19"/>
  <c r="M34" i="19"/>
  <c r="I34" i="19"/>
  <c r="D34" i="19"/>
  <c r="C34" i="19"/>
  <c r="G34" i="19"/>
  <c r="D162" i="20"/>
  <c r="K162" i="20"/>
  <c r="F162" i="20"/>
  <c r="I162" i="20"/>
  <c r="B162" i="20"/>
  <c r="G162" i="20"/>
  <c r="L162" i="20"/>
  <c r="H162" i="20"/>
  <c r="J162" i="20"/>
  <c r="C162" i="20"/>
  <c r="M162" i="20"/>
  <c r="N162" i="20"/>
  <c r="G42" i="32"/>
  <c r="P42" i="32"/>
  <c r="L42" i="32"/>
  <c r="F42" i="32"/>
  <c r="J42" i="32"/>
  <c r="C42" i="32"/>
  <c r="K42" i="32"/>
  <c r="I42" i="32"/>
  <c r="M42" i="32"/>
  <c r="Q42" i="32"/>
  <c r="R42" i="32"/>
  <c r="H42" i="32"/>
  <c r="N42" i="32"/>
  <c r="O42" i="32"/>
  <c r="B42" i="32"/>
  <c r="D42" i="32"/>
  <c r="H125" i="32"/>
  <c r="P125" i="32"/>
  <c r="M125" i="32"/>
  <c r="N125" i="32"/>
  <c r="K125" i="32"/>
  <c r="Q125" i="32"/>
  <c r="R125" i="32"/>
  <c r="C125" i="32"/>
  <c r="J125" i="32"/>
  <c r="B125" i="32"/>
  <c r="F125" i="32"/>
  <c r="D125" i="32"/>
  <c r="L125" i="32"/>
  <c r="I125" i="32"/>
  <c r="O125" i="32"/>
  <c r="G125" i="32"/>
  <c r="C27" i="24"/>
  <c r="G27" i="24"/>
  <c r="F27" i="24"/>
  <c r="E27" i="24"/>
  <c r="D27" i="24"/>
  <c r="C23" i="32"/>
  <c r="I23" i="32"/>
  <c r="M23" i="32"/>
  <c r="D23" i="32"/>
  <c r="G23" i="32"/>
  <c r="N23" i="32"/>
  <c r="H23" i="32"/>
  <c r="O23" i="32"/>
  <c r="K23" i="32"/>
  <c r="R23" i="32"/>
  <c r="L23" i="32"/>
  <c r="Q23" i="32"/>
  <c r="P23" i="32"/>
  <c r="F23" i="32"/>
  <c r="J23" i="32"/>
  <c r="B23" i="32"/>
  <c r="Q97" i="17"/>
  <c r="J97" i="17"/>
  <c r="D97" i="17"/>
  <c r="R97" i="17"/>
  <c r="L97" i="17"/>
  <c r="V97" i="17"/>
  <c r="M97" i="17"/>
  <c r="T97" i="17"/>
  <c r="X97" i="17"/>
  <c r="W97" i="17"/>
  <c r="H97" i="17"/>
  <c r="K97" i="17"/>
  <c r="U97" i="17"/>
  <c r="F97" i="17"/>
  <c r="N97" i="17"/>
  <c r="B97" i="17"/>
  <c r="G97" i="17"/>
  <c r="I97" i="17"/>
  <c r="C97" i="17"/>
  <c r="S97" i="17"/>
  <c r="H131" i="22"/>
  <c r="F131" i="22"/>
  <c r="G131" i="22"/>
  <c r="C131" i="22"/>
  <c r="I131" i="22"/>
  <c r="B131" i="22"/>
  <c r="D131" i="22"/>
  <c r="F139" i="24"/>
  <c r="D139" i="24"/>
  <c r="C139" i="24"/>
  <c r="G139" i="24"/>
  <c r="E139" i="24"/>
  <c r="V46" i="17"/>
  <c r="S46" i="17"/>
  <c r="R46" i="17"/>
  <c r="L46" i="17"/>
  <c r="T46" i="17"/>
  <c r="J46" i="17"/>
  <c r="N46" i="17"/>
  <c r="C46" i="17"/>
  <c r="D46" i="17"/>
  <c r="K46" i="17"/>
  <c r="I46" i="17"/>
  <c r="U46" i="17"/>
  <c r="H46" i="17"/>
  <c r="M46" i="17"/>
  <c r="Q46" i="17"/>
  <c r="B46" i="17"/>
  <c r="W46" i="17"/>
  <c r="G46" i="17"/>
  <c r="X46" i="17"/>
  <c r="F46" i="17"/>
  <c r="X139" i="17"/>
  <c r="B139" i="17"/>
  <c r="S139" i="17"/>
  <c r="R139" i="17"/>
  <c r="T139" i="17"/>
  <c r="Q139" i="17"/>
  <c r="N139" i="17"/>
  <c r="D139" i="17"/>
  <c r="G139" i="17"/>
  <c r="U139" i="17"/>
  <c r="L139" i="17"/>
  <c r="F139" i="17"/>
  <c r="W139" i="17"/>
  <c r="H139" i="17"/>
  <c r="C139" i="17"/>
  <c r="J139" i="17"/>
  <c r="K139" i="17"/>
  <c r="V139" i="17"/>
  <c r="M139" i="17"/>
  <c r="I139" i="17"/>
  <c r="N64" i="21"/>
  <c r="J64" i="21"/>
  <c r="L64" i="21"/>
  <c r="H64" i="21"/>
  <c r="G64" i="21"/>
  <c r="K64" i="21"/>
  <c r="I64" i="21"/>
  <c r="B64" i="21"/>
  <c r="F64" i="21"/>
  <c r="M64" i="21"/>
  <c r="D64" i="21"/>
  <c r="C64" i="21"/>
  <c r="D114" i="24"/>
  <c r="E114" i="24"/>
  <c r="F114" i="24"/>
  <c r="C114" i="24"/>
  <c r="G114" i="24"/>
  <c r="F132" i="24"/>
  <c r="G132" i="24"/>
  <c r="C132" i="24"/>
  <c r="E132" i="24"/>
  <c r="D132" i="24"/>
  <c r="K111" i="17"/>
  <c r="L111" i="17"/>
  <c r="V111" i="17"/>
  <c r="M111" i="17"/>
  <c r="D111" i="17"/>
  <c r="G111" i="17"/>
  <c r="R111" i="17"/>
  <c r="H111" i="17"/>
  <c r="F111" i="17"/>
  <c r="W111" i="17"/>
  <c r="C111" i="17"/>
  <c r="U111" i="17"/>
  <c r="S111" i="17"/>
  <c r="T111" i="17"/>
  <c r="Q111" i="17"/>
  <c r="I111" i="17"/>
  <c r="N111" i="17"/>
  <c r="B111" i="17"/>
  <c r="X111" i="17"/>
  <c r="J111" i="17"/>
  <c r="D56" i="24"/>
  <c r="G56" i="24"/>
  <c r="F56" i="24"/>
  <c r="E56" i="24"/>
  <c r="C56" i="24"/>
  <c r="J18" i="19"/>
  <c r="D18" i="19"/>
  <c r="Q18" i="19"/>
  <c r="N18" i="19"/>
  <c r="F18" i="19"/>
  <c r="R18" i="19"/>
  <c r="B18" i="19"/>
  <c r="I18" i="19"/>
  <c r="G18" i="19"/>
  <c r="L18" i="19"/>
  <c r="O18" i="19"/>
  <c r="K18" i="19"/>
  <c r="M18" i="19"/>
  <c r="P18" i="19"/>
  <c r="C18" i="19"/>
  <c r="H18" i="19"/>
  <c r="G47" i="32"/>
  <c r="C47" i="32"/>
  <c r="J47" i="32"/>
  <c r="L47" i="32"/>
  <c r="Q47" i="32"/>
  <c r="B47" i="32"/>
  <c r="H47" i="32"/>
  <c r="R47" i="32"/>
  <c r="P47" i="32"/>
  <c r="F47" i="32"/>
  <c r="D47" i="32"/>
  <c r="M47" i="32"/>
  <c r="N47" i="32"/>
  <c r="K47" i="32"/>
  <c r="I47" i="32"/>
  <c r="O47" i="32"/>
  <c r="M100" i="17"/>
  <c r="K100" i="17"/>
  <c r="G100" i="17"/>
  <c r="B100" i="17"/>
  <c r="F100" i="17"/>
  <c r="C100" i="17"/>
  <c r="L100" i="17"/>
  <c r="U100" i="17"/>
  <c r="W100" i="17"/>
  <c r="S100" i="17"/>
  <c r="R100" i="17"/>
  <c r="J100" i="17"/>
  <c r="D100" i="17"/>
  <c r="H100" i="17"/>
  <c r="V100" i="17"/>
  <c r="N100" i="17"/>
  <c r="I100" i="17"/>
  <c r="T100" i="17"/>
  <c r="X100" i="17"/>
  <c r="Q100" i="17"/>
  <c r="D92" i="19"/>
  <c r="B92" i="19"/>
  <c r="H92" i="19"/>
  <c r="I92" i="19"/>
  <c r="L92" i="19"/>
  <c r="Q92" i="19"/>
  <c r="M92" i="19"/>
  <c r="J92" i="19"/>
  <c r="O92" i="19"/>
  <c r="F92" i="19"/>
  <c r="K92" i="19"/>
  <c r="P92" i="19"/>
  <c r="G92" i="19"/>
  <c r="N92" i="19"/>
  <c r="R92" i="19"/>
  <c r="C92" i="19"/>
  <c r="H48" i="32"/>
  <c r="L48" i="32"/>
  <c r="P48" i="32"/>
  <c r="K48" i="32"/>
  <c r="B48" i="32"/>
  <c r="R48" i="32"/>
  <c r="M48" i="32"/>
  <c r="O48" i="32"/>
  <c r="J48" i="32"/>
  <c r="I48" i="32"/>
  <c r="N48" i="32"/>
  <c r="C48" i="32"/>
  <c r="G48" i="32"/>
  <c r="F48" i="32"/>
  <c r="D48" i="32"/>
  <c r="Q48" i="32"/>
  <c r="J99" i="26"/>
  <c r="F99" i="26"/>
  <c r="G99" i="26"/>
  <c r="K99" i="26"/>
  <c r="C99" i="26"/>
  <c r="H99" i="26"/>
  <c r="E99" i="26"/>
  <c r="L99" i="26"/>
  <c r="I99" i="26"/>
  <c r="D99" i="26"/>
  <c r="D81" i="19"/>
  <c r="F81" i="19"/>
  <c r="O81" i="19"/>
  <c r="R81" i="19"/>
  <c r="I81" i="19"/>
  <c r="B81" i="19"/>
  <c r="C81" i="19"/>
  <c r="L81" i="19"/>
  <c r="K81" i="19"/>
  <c r="M81" i="19"/>
  <c r="N81" i="19"/>
  <c r="J81" i="19"/>
  <c r="P81" i="19"/>
  <c r="G81" i="19"/>
  <c r="H81" i="19"/>
  <c r="Q81" i="19"/>
  <c r="U115" i="17"/>
  <c r="T115" i="17"/>
  <c r="R115" i="17"/>
  <c r="G115" i="17"/>
  <c r="S115" i="17"/>
  <c r="I115" i="17"/>
  <c r="M115" i="17"/>
  <c r="W115" i="17"/>
  <c r="H115" i="17"/>
  <c r="K115" i="17"/>
  <c r="B115" i="17"/>
  <c r="Q115" i="17"/>
  <c r="J115" i="17"/>
  <c r="N115" i="17"/>
  <c r="X115" i="17"/>
  <c r="L115" i="17"/>
  <c r="C115" i="17"/>
  <c r="D115" i="17"/>
  <c r="V115" i="17"/>
  <c r="F115" i="17"/>
  <c r="B53" i="19"/>
  <c r="G53" i="19"/>
  <c r="N53" i="19"/>
  <c r="Q53" i="19"/>
  <c r="D53" i="19"/>
  <c r="H53" i="19"/>
  <c r="P53" i="19"/>
  <c r="O53" i="19"/>
  <c r="I53" i="19"/>
  <c r="K53" i="19"/>
  <c r="L53" i="19"/>
  <c r="J53" i="19"/>
  <c r="C53" i="19"/>
  <c r="F53" i="19"/>
  <c r="M53" i="19"/>
  <c r="R53" i="19"/>
  <c r="G29" i="14"/>
  <c r="C29" i="14"/>
  <c r="D29" i="14"/>
  <c r="H29" i="14"/>
  <c r="F29" i="14"/>
  <c r="E29" i="14"/>
  <c r="L61" i="26"/>
  <c r="H61" i="26"/>
  <c r="C61" i="26"/>
  <c r="I61" i="26"/>
  <c r="D61" i="26"/>
  <c r="G61" i="26"/>
  <c r="E61" i="26"/>
  <c r="K61" i="26"/>
  <c r="J61" i="26"/>
  <c r="F61" i="26"/>
  <c r="E172" i="26"/>
  <c r="L172" i="26"/>
  <c r="H172" i="26"/>
  <c r="J172" i="26"/>
  <c r="K172" i="26"/>
  <c r="G172" i="26"/>
  <c r="I172" i="26"/>
  <c r="F172" i="26"/>
  <c r="C172" i="26"/>
  <c r="D172" i="26"/>
  <c r="K67" i="26"/>
  <c r="G67" i="26"/>
  <c r="J67" i="26"/>
  <c r="F67" i="26"/>
  <c r="D67" i="26"/>
  <c r="C67" i="26"/>
  <c r="H67" i="26"/>
  <c r="L67" i="26"/>
  <c r="I67" i="26"/>
  <c r="E67" i="26"/>
  <c r="J174" i="20"/>
  <c r="B174" i="20"/>
  <c r="I174" i="20"/>
  <c r="C174" i="20"/>
  <c r="G174" i="20"/>
  <c r="F174" i="20"/>
  <c r="H174" i="20"/>
  <c r="N174" i="20"/>
  <c r="K174" i="20"/>
  <c r="L174" i="20"/>
  <c r="D174" i="20"/>
  <c r="M174" i="20"/>
  <c r="M17" i="18"/>
  <c r="R17" i="18"/>
  <c r="B17" i="18"/>
  <c r="G17" i="18"/>
  <c r="K17" i="18"/>
  <c r="O17" i="18"/>
  <c r="L17" i="18"/>
  <c r="H17" i="18"/>
  <c r="I17" i="18"/>
  <c r="Q17" i="18"/>
  <c r="N17" i="18"/>
  <c r="F17" i="18"/>
  <c r="D17" i="18"/>
  <c r="C17" i="18"/>
  <c r="P17" i="18"/>
  <c r="J17" i="18"/>
  <c r="M106" i="17"/>
  <c r="U106" i="17"/>
  <c r="K106" i="17"/>
  <c r="N106" i="17"/>
  <c r="I106" i="17"/>
  <c r="H106" i="17"/>
  <c r="R106" i="17"/>
  <c r="V106" i="17"/>
  <c r="B106" i="17"/>
  <c r="J106" i="17"/>
  <c r="W106" i="17"/>
  <c r="Q106" i="17"/>
  <c r="D106" i="17"/>
  <c r="L106" i="17"/>
  <c r="C106" i="17"/>
  <c r="G106" i="17"/>
  <c r="T106" i="17"/>
  <c r="F106" i="17"/>
  <c r="S106" i="17"/>
  <c r="X106" i="17"/>
  <c r="G21" i="23"/>
  <c r="H21" i="23"/>
  <c r="F21" i="23"/>
  <c r="C21" i="23"/>
  <c r="B21" i="23"/>
  <c r="I21" i="23"/>
  <c r="D21" i="23"/>
  <c r="Q152" i="32"/>
  <c r="G152" i="32"/>
  <c r="C152" i="32"/>
  <c r="O152" i="32"/>
  <c r="B152" i="32"/>
  <c r="K152" i="32"/>
  <c r="P152" i="32"/>
  <c r="D152" i="32"/>
  <c r="M152" i="32"/>
  <c r="J152" i="32"/>
  <c r="R152" i="32"/>
  <c r="H152" i="32"/>
  <c r="F152" i="32"/>
  <c r="N152" i="32"/>
  <c r="I152" i="32"/>
  <c r="L152" i="32"/>
  <c r="H135" i="22"/>
  <c r="I135" i="22"/>
  <c r="D135" i="22"/>
  <c r="G135" i="22"/>
  <c r="C135" i="22"/>
  <c r="B135" i="22"/>
  <c r="F135" i="22"/>
  <c r="F116" i="24"/>
  <c r="G116" i="24"/>
  <c r="E116" i="24"/>
  <c r="D116" i="24"/>
  <c r="C116" i="24"/>
  <c r="D167" i="22"/>
  <c r="C167" i="22"/>
  <c r="H167" i="22"/>
  <c r="G167" i="22"/>
  <c r="I167" i="22"/>
  <c r="B167" i="22"/>
  <c r="F167" i="22"/>
  <c r="R88" i="19"/>
  <c r="K88" i="19"/>
  <c r="P88" i="19"/>
  <c r="F88" i="19"/>
  <c r="G88" i="19"/>
  <c r="B88" i="19"/>
  <c r="Q88" i="19"/>
  <c r="H88" i="19"/>
  <c r="M88" i="19"/>
  <c r="J88" i="19"/>
  <c r="O88" i="19"/>
  <c r="D88" i="19"/>
  <c r="I88" i="19"/>
  <c r="C88" i="19"/>
  <c r="L88" i="19"/>
  <c r="N88" i="19"/>
  <c r="H172" i="21"/>
  <c r="D172" i="21"/>
  <c r="F172" i="21"/>
  <c r="J172" i="21"/>
  <c r="K172" i="21"/>
  <c r="C172" i="21"/>
  <c r="I172" i="21"/>
  <c r="B172" i="21"/>
  <c r="N172" i="21"/>
  <c r="G172" i="21"/>
  <c r="M172" i="21"/>
  <c r="L172" i="21"/>
  <c r="I122" i="22"/>
  <c r="C122" i="22"/>
  <c r="D122" i="22"/>
  <c r="G122" i="22"/>
  <c r="H122" i="22"/>
  <c r="B122" i="22"/>
  <c r="F122" i="22"/>
  <c r="H141" i="26"/>
  <c r="J141" i="26"/>
  <c r="K141" i="26"/>
  <c r="G141" i="26"/>
  <c r="D141" i="26"/>
  <c r="E141" i="26"/>
  <c r="C141" i="26"/>
  <c r="F141" i="26"/>
  <c r="L141" i="26"/>
  <c r="I141" i="26"/>
  <c r="M146" i="18"/>
  <c r="Q146" i="18"/>
  <c r="N146" i="18"/>
  <c r="L146" i="18"/>
  <c r="G146" i="18"/>
  <c r="J146" i="18"/>
  <c r="C146" i="18"/>
  <c r="H146" i="18"/>
  <c r="D146" i="18"/>
  <c r="O146" i="18"/>
  <c r="P146" i="18"/>
  <c r="R146" i="18"/>
  <c r="K146" i="18"/>
  <c r="I146" i="18"/>
  <c r="B146" i="18"/>
  <c r="F146" i="18"/>
  <c r="H169" i="32"/>
  <c r="J169" i="32"/>
  <c r="M169" i="32"/>
  <c r="P169" i="32"/>
  <c r="R169" i="32"/>
  <c r="K169" i="32"/>
  <c r="Q169" i="32"/>
  <c r="N169" i="32"/>
  <c r="B169" i="32"/>
  <c r="G169" i="32"/>
  <c r="L169" i="32"/>
  <c r="D169" i="32"/>
  <c r="O169" i="32"/>
  <c r="C169" i="32"/>
  <c r="I169" i="32"/>
  <c r="F169" i="32"/>
  <c r="I110" i="32"/>
  <c r="D110" i="32"/>
  <c r="F110" i="32"/>
  <c r="Q110" i="32"/>
  <c r="C110" i="32"/>
  <c r="L110" i="32"/>
  <c r="M110" i="32"/>
  <c r="J110" i="32"/>
  <c r="G110" i="32"/>
  <c r="H110" i="32"/>
  <c r="O110" i="32"/>
  <c r="N110" i="32"/>
  <c r="P110" i="32"/>
  <c r="K110" i="32"/>
  <c r="B110" i="32"/>
  <c r="R110" i="32"/>
  <c r="J60" i="26"/>
  <c r="D60" i="26"/>
  <c r="E60" i="26"/>
  <c r="C60" i="26"/>
  <c r="K60" i="26"/>
  <c r="H60" i="26"/>
  <c r="L60" i="26"/>
  <c r="G60" i="26"/>
  <c r="I60" i="26"/>
  <c r="F60" i="26"/>
  <c r="W99" i="17"/>
  <c r="U99" i="17"/>
  <c r="V99" i="17"/>
  <c r="J99" i="17"/>
  <c r="Q99" i="17"/>
  <c r="R99" i="17"/>
  <c r="B99" i="17"/>
  <c r="K99" i="17"/>
  <c r="H99" i="17"/>
  <c r="C99" i="17"/>
  <c r="S99" i="17"/>
  <c r="G99" i="17"/>
  <c r="L99" i="17"/>
  <c r="X99" i="17"/>
  <c r="F99" i="17"/>
  <c r="D99" i="17"/>
  <c r="M99" i="17"/>
  <c r="T99" i="17"/>
  <c r="N99" i="17"/>
  <c r="I99" i="17"/>
  <c r="H134" i="18"/>
  <c r="G134" i="18"/>
  <c r="L134" i="18"/>
  <c r="B134" i="18"/>
  <c r="M134" i="18"/>
  <c r="Q134" i="18"/>
  <c r="P134" i="18"/>
  <c r="J134" i="18"/>
  <c r="R134" i="18"/>
  <c r="I134" i="18"/>
  <c r="D134" i="18"/>
  <c r="N134" i="18"/>
  <c r="C134" i="18"/>
  <c r="K134" i="18"/>
  <c r="F134" i="18"/>
  <c r="O134" i="18"/>
  <c r="S114" i="17"/>
  <c r="Q114" i="17"/>
  <c r="I114" i="17"/>
  <c r="M114" i="17"/>
  <c r="L114" i="17"/>
  <c r="N114" i="17"/>
  <c r="K114" i="17"/>
  <c r="C114" i="17"/>
  <c r="J114" i="17"/>
  <c r="G114" i="17"/>
  <c r="T114" i="17"/>
  <c r="X114" i="17"/>
  <c r="B114" i="17"/>
  <c r="H114" i="17"/>
  <c r="V114" i="17"/>
  <c r="F114" i="17"/>
  <c r="R114" i="17"/>
  <c r="U114" i="17"/>
  <c r="D114" i="17"/>
  <c r="W114" i="17"/>
  <c r="B154" i="23"/>
  <c r="F154" i="23"/>
  <c r="D154" i="23"/>
  <c r="I154" i="23"/>
  <c r="H154" i="23"/>
  <c r="C154" i="23"/>
  <c r="G154" i="23"/>
  <c r="H110" i="22"/>
  <c r="I110" i="22"/>
  <c r="F110" i="22"/>
  <c r="D110" i="22"/>
  <c r="C110" i="22"/>
  <c r="G110" i="22"/>
  <c r="B110" i="22"/>
  <c r="B34" i="23"/>
  <c r="H34" i="23"/>
  <c r="D34" i="23"/>
  <c r="I34" i="23"/>
  <c r="G34" i="23"/>
  <c r="C34" i="23"/>
  <c r="F34" i="23"/>
  <c r="C143" i="20"/>
  <c r="D143" i="20"/>
  <c r="B143" i="20"/>
  <c r="L143" i="20"/>
  <c r="F143" i="20"/>
  <c r="J143" i="20"/>
  <c r="K143" i="20"/>
  <c r="N143" i="20"/>
  <c r="M143" i="20"/>
  <c r="H143" i="20"/>
  <c r="I143" i="20"/>
  <c r="G143" i="20"/>
  <c r="F177" i="21"/>
  <c r="L177" i="21"/>
  <c r="C177" i="21"/>
  <c r="K177" i="21"/>
  <c r="D177" i="21"/>
  <c r="J177" i="21"/>
  <c r="N177" i="21"/>
  <c r="G177" i="21"/>
  <c r="B177" i="21"/>
  <c r="M177" i="21"/>
  <c r="I177" i="21"/>
  <c r="H177" i="21"/>
  <c r="I48" i="23"/>
  <c r="F48" i="23"/>
  <c r="H48" i="23"/>
  <c r="C48" i="23"/>
  <c r="B48" i="23"/>
  <c r="G48" i="23"/>
  <c r="D48" i="23"/>
  <c r="H119" i="23"/>
  <c r="I119" i="23"/>
  <c r="C119" i="23"/>
  <c r="D119" i="23"/>
  <c r="G119" i="23"/>
  <c r="F119" i="23"/>
  <c r="B119" i="23"/>
  <c r="I43" i="23"/>
  <c r="B43" i="23"/>
  <c r="C43" i="23"/>
  <c r="H43" i="23"/>
  <c r="D43" i="23"/>
  <c r="G43" i="23"/>
  <c r="F43" i="23"/>
  <c r="G34" i="24"/>
  <c r="E34" i="24"/>
  <c r="C34" i="24"/>
  <c r="F34" i="24"/>
  <c r="D34" i="24"/>
  <c r="L88" i="18"/>
  <c r="Q88" i="18"/>
  <c r="O88" i="18"/>
  <c r="M88" i="18"/>
  <c r="H88" i="18"/>
  <c r="N88" i="18"/>
  <c r="R88" i="18"/>
  <c r="G88" i="18"/>
  <c r="B88" i="18"/>
  <c r="K88" i="18"/>
  <c r="P88" i="18"/>
  <c r="D88" i="18"/>
  <c r="F88" i="18"/>
  <c r="I88" i="18"/>
  <c r="C88" i="18"/>
  <c r="J88" i="18"/>
  <c r="I162" i="23"/>
  <c r="G162" i="23"/>
  <c r="D162" i="23"/>
  <c r="B162" i="23"/>
  <c r="C162" i="23"/>
  <c r="F162" i="23"/>
  <c r="H162" i="23"/>
  <c r="P143" i="32"/>
  <c r="R143" i="32"/>
  <c r="H143" i="32"/>
  <c r="O143" i="32"/>
  <c r="B143" i="32"/>
  <c r="F143" i="32"/>
  <c r="C143" i="32"/>
  <c r="I143" i="32"/>
  <c r="Q143" i="32"/>
  <c r="J143" i="32"/>
  <c r="N143" i="32"/>
  <c r="K143" i="32"/>
  <c r="L143" i="32"/>
  <c r="D143" i="32"/>
  <c r="M143" i="32"/>
  <c r="G143" i="32"/>
  <c r="J148" i="26"/>
  <c r="K148" i="26"/>
  <c r="E148" i="26"/>
  <c r="C148" i="26"/>
  <c r="G148" i="26"/>
  <c r="F148" i="26"/>
  <c r="L148" i="26"/>
  <c r="I148" i="26"/>
  <c r="D148" i="26"/>
  <c r="H148" i="26"/>
  <c r="E159" i="24"/>
  <c r="C159" i="24"/>
  <c r="D159" i="24"/>
  <c r="F159" i="24"/>
  <c r="G159" i="24"/>
  <c r="B65" i="18"/>
  <c r="F65" i="18"/>
  <c r="D65" i="18"/>
  <c r="N65" i="18"/>
  <c r="K65" i="18"/>
  <c r="O65" i="18"/>
  <c r="M65" i="18"/>
  <c r="I65" i="18"/>
  <c r="L65" i="18"/>
  <c r="R65" i="18"/>
  <c r="G65" i="18"/>
  <c r="C65" i="18"/>
  <c r="H65" i="18"/>
  <c r="Q65" i="18"/>
  <c r="P65" i="18"/>
  <c r="J65" i="18"/>
  <c r="F124" i="24"/>
  <c r="C124" i="24"/>
  <c r="E124" i="24"/>
  <c r="D124" i="24"/>
  <c r="G124" i="24"/>
  <c r="G95" i="22"/>
  <c r="C95" i="22"/>
  <c r="H95" i="22"/>
  <c r="F95" i="22"/>
  <c r="D95" i="22"/>
  <c r="B95" i="22"/>
  <c r="I95" i="22"/>
  <c r="D49" i="24"/>
  <c r="G49" i="24"/>
  <c r="C49" i="24"/>
  <c r="E49" i="24"/>
  <c r="F49" i="24"/>
  <c r="B117" i="22"/>
  <c r="G117" i="22"/>
  <c r="C117" i="22"/>
  <c r="F117" i="22"/>
  <c r="I117" i="22"/>
  <c r="D117" i="22"/>
  <c r="H117" i="22"/>
  <c r="L99" i="21"/>
  <c r="I99" i="21"/>
  <c r="H99" i="21"/>
  <c r="F99" i="21"/>
  <c r="G99" i="21"/>
  <c r="M99" i="21"/>
  <c r="K99" i="21"/>
  <c r="B99" i="21"/>
  <c r="C99" i="21"/>
  <c r="N99" i="21"/>
  <c r="J99" i="21"/>
  <c r="D99" i="21"/>
  <c r="N96" i="21"/>
  <c r="M96" i="21"/>
  <c r="L96" i="21"/>
  <c r="C96" i="21"/>
  <c r="F96" i="21"/>
  <c r="D96" i="21"/>
  <c r="H96" i="21"/>
  <c r="K96" i="21"/>
  <c r="B96" i="21"/>
  <c r="I96" i="21"/>
  <c r="J96" i="21"/>
  <c r="G96" i="21"/>
  <c r="C145" i="23"/>
  <c r="B145" i="23"/>
  <c r="F145" i="23"/>
  <c r="H145" i="23"/>
  <c r="G145" i="23"/>
  <c r="I145" i="23"/>
  <c r="D145" i="23"/>
  <c r="D148" i="19"/>
  <c r="O148" i="19"/>
  <c r="J148" i="19"/>
  <c r="F148" i="19"/>
  <c r="R148" i="19"/>
  <c r="Q148" i="19"/>
  <c r="G148" i="19"/>
  <c r="I148" i="19"/>
  <c r="N148" i="19"/>
  <c r="C148" i="19"/>
  <c r="H148" i="19"/>
  <c r="K148" i="19"/>
  <c r="P148" i="19"/>
  <c r="B148" i="19"/>
  <c r="M148" i="19"/>
  <c r="L148" i="19"/>
  <c r="I134" i="22"/>
  <c r="B134" i="22"/>
  <c r="G134" i="22"/>
  <c r="C134" i="22"/>
  <c r="H134" i="22"/>
  <c r="F134" i="22"/>
  <c r="D134" i="22"/>
  <c r="H142" i="14"/>
  <c r="E142" i="14"/>
  <c r="G142" i="14"/>
  <c r="C142" i="14"/>
  <c r="D142" i="14"/>
  <c r="F142" i="14"/>
  <c r="P55" i="19"/>
  <c r="Q55" i="19"/>
  <c r="O55" i="19"/>
  <c r="L55" i="19"/>
  <c r="I55" i="19"/>
  <c r="F55" i="19"/>
  <c r="R55" i="19"/>
  <c r="M55" i="19"/>
  <c r="G55" i="19"/>
  <c r="N55" i="19"/>
  <c r="H55" i="19"/>
  <c r="K55" i="19"/>
  <c r="B55" i="19"/>
  <c r="C55" i="19"/>
  <c r="D55" i="19"/>
  <c r="J55" i="19"/>
  <c r="I172" i="23"/>
  <c r="C172" i="23"/>
  <c r="G172" i="23"/>
  <c r="B172" i="23"/>
  <c r="F172" i="23"/>
  <c r="D172" i="23"/>
  <c r="H172" i="23"/>
  <c r="F167" i="32"/>
  <c r="R167" i="32"/>
  <c r="C167" i="32"/>
  <c r="G167" i="32"/>
  <c r="P167" i="32"/>
  <c r="Q167" i="32"/>
  <c r="I167" i="32"/>
  <c r="N167" i="32"/>
  <c r="L167" i="32"/>
  <c r="B167" i="32"/>
  <c r="H167" i="32"/>
  <c r="K167" i="32"/>
  <c r="M167" i="32"/>
  <c r="D167" i="32"/>
  <c r="O167" i="32"/>
  <c r="J167" i="32"/>
  <c r="H80" i="23"/>
  <c r="C80" i="23"/>
  <c r="D80" i="23"/>
  <c r="B80" i="23"/>
  <c r="I80" i="23"/>
  <c r="G80" i="23"/>
  <c r="F80" i="23"/>
  <c r="F156" i="24"/>
  <c r="D156" i="24"/>
  <c r="G156" i="24"/>
  <c r="E156" i="24"/>
  <c r="C156" i="24"/>
  <c r="M134" i="17"/>
  <c r="T134" i="17"/>
  <c r="V134" i="17"/>
  <c r="K134" i="17"/>
  <c r="U134" i="17"/>
  <c r="C134" i="17"/>
  <c r="R134" i="17"/>
  <c r="N134" i="17"/>
  <c r="L134" i="17"/>
  <c r="W134" i="17"/>
  <c r="G134" i="17"/>
  <c r="J134" i="17"/>
  <c r="B134" i="17"/>
  <c r="F134" i="17"/>
  <c r="X134" i="17"/>
  <c r="S134" i="17"/>
  <c r="I134" i="17"/>
  <c r="Q134" i="17"/>
  <c r="D134" i="17"/>
  <c r="H134" i="17"/>
  <c r="E122" i="14"/>
  <c r="G122" i="14"/>
  <c r="F122" i="14"/>
  <c r="D122" i="14"/>
  <c r="C122" i="14"/>
  <c r="H122" i="14"/>
  <c r="F104" i="19"/>
  <c r="I104" i="19"/>
  <c r="C104" i="19"/>
  <c r="K104" i="19"/>
  <c r="D104" i="19"/>
  <c r="P104" i="19"/>
  <c r="O104" i="19"/>
  <c r="H104" i="19"/>
  <c r="L104" i="19"/>
  <c r="J104" i="19"/>
  <c r="G104" i="19"/>
  <c r="Q104" i="19"/>
  <c r="B104" i="19"/>
  <c r="N104" i="19"/>
  <c r="R104" i="19"/>
  <c r="M104" i="19"/>
  <c r="F57" i="32"/>
  <c r="M57" i="32"/>
  <c r="R57" i="32"/>
  <c r="K57" i="32"/>
  <c r="H57" i="32"/>
  <c r="Q57" i="32"/>
  <c r="G57" i="32"/>
  <c r="B57" i="32"/>
  <c r="P57" i="32"/>
  <c r="C57" i="32"/>
  <c r="I57" i="32"/>
  <c r="O57" i="32"/>
  <c r="L57" i="32"/>
  <c r="D57" i="32"/>
  <c r="J57" i="32"/>
  <c r="N57" i="32"/>
  <c r="G148" i="14"/>
  <c r="H148" i="14"/>
  <c r="F148" i="14"/>
  <c r="C148" i="14"/>
  <c r="E148" i="14"/>
  <c r="D148" i="14"/>
  <c r="J93" i="18"/>
  <c r="L93" i="18"/>
  <c r="P93" i="18"/>
  <c r="O93" i="18"/>
  <c r="D93" i="18"/>
  <c r="B93" i="18"/>
  <c r="C93" i="18"/>
  <c r="N93" i="18"/>
  <c r="F93" i="18"/>
  <c r="H93" i="18"/>
  <c r="R93" i="18"/>
  <c r="Q93" i="18"/>
  <c r="K93" i="18"/>
  <c r="M93" i="18"/>
  <c r="I93" i="18"/>
  <c r="G93" i="18"/>
  <c r="H133" i="23"/>
  <c r="I133" i="23"/>
  <c r="D133" i="23"/>
  <c r="F133" i="23"/>
  <c r="G133" i="23"/>
  <c r="B133" i="23"/>
  <c r="C133" i="23"/>
  <c r="N34" i="18"/>
  <c r="K34" i="18"/>
  <c r="L34" i="18"/>
  <c r="C34" i="18"/>
  <c r="D34" i="18"/>
  <c r="F34" i="18"/>
  <c r="Q34" i="18"/>
  <c r="O34" i="18"/>
  <c r="R34" i="18"/>
  <c r="G34" i="18"/>
  <c r="H34" i="18"/>
  <c r="I34" i="18"/>
  <c r="B34" i="18"/>
  <c r="J34" i="18"/>
  <c r="M34" i="18"/>
  <c r="P34" i="18"/>
  <c r="N17" i="19"/>
  <c r="I17" i="19"/>
  <c r="H17" i="19"/>
  <c r="P17" i="19"/>
  <c r="C17" i="19"/>
  <c r="F17" i="19"/>
  <c r="Q17" i="19"/>
  <c r="R17" i="19"/>
  <c r="G17" i="19"/>
  <c r="B17" i="19"/>
  <c r="D17" i="19"/>
  <c r="K17" i="19"/>
  <c r="O17" i="19"/>
  <c r="J17" i="19"/>
  <c r="L17" i="19"/>
  <c r="M17" i="19"/>
  <c r="B43" i="22"/>
  <c r="H43" i="22"/>
  <c r="C43" i="22"/>
  <c r="G43" i="22"/>
  <c r="D43" i="22"/>
  <c r="I43" i="22"/>
  <c r="F43" i="22"/>
  <c r="F74" i="32"/>
  <c r="G74" i="32"/>
  <c r="M74" i="32"/>
  <c r="J74" i="32"/>
  <c r="O74" i="32"/>
  <c r="N74" i="32"/>
  <c r="B74" i="32"/>
  <c r="L74" i="32"/>
  <c r="I74" i="32"/>
  <c r="H74" i="32"/>
  <c r="D74" i="32"/>
  <c r="C74" i="32"/>
  <c r="R74" i="32"/>
  <c r="Q74" i="32"/>
  <c r="K74" i="32"/>
  <c r="P74" i="32"/>
  <c r="D67" i="23"/>
  <c r="C67" i="23"/>
  <c r="G67" i="23"/>
  <c r="B67" i="23"/>
  <c r="F67" i="23"/>
  <c r="I67" i="23"/>
  <c r="H67" i="23"/>
  <c r="C34" i="14"/>
  <c r="H34" i="14"/>
  <c r="F34" i="14"/>
  <c r="D34" i="14"/>
  <c r="E34" i="14"/>
  <c r="G34" i="14"/>
  <c r="M52" i="19"/>
  <c r="J52" i="19"/>
  <c r="H52" i="19"/>
  <c r="I52" i="19"/>
  <c r="D52" i="19"/>
  <c r="R52" i="19"/>
  <c r="Q52" i="19"/>
  <c r="B52" i="19"/>
  <c r="C52" i="19"/>
  <c r="F52" i="19"/>
  <c r="L52" i="19"/>
  <c r="O52" i="19"/>
  <c r="K52" i="19"/>
  <c r="G52" i="19"/>
  <c r="P52" i="19"/>
  <c r="N52" i="19"/>
  <c r="P97" i="19"/>
  <c r="D97" i="19"/>
  <c r="N97" i="19"/>
  <c r="O97" i="19"/>
  <c r="J97" i="19"/>
  <c r="C97" i="19"/>
  <c r="G97" i="19"/>
  <c r="F97" i="19"/>
  <c r="Q97" i="19"/>
  <c r="L97" i="19"/>
  <c r="I97" i="19"/>
  <c r="K97" i="19"/>
  <c r="R97" i="19"/>
  <c r="B97" i="19"/>
  <c r="M97" i="19"/>
  <c r="H97" i="19"/>
  <c r="K112" i="32"/>
  <c r="C112" i="32"/>
  <c r="F112" i="32"/>
  <c r="M112" i="32"/>
  <c r="I112" i="32"/>
  <c r="J112" i="32"/>
  <c r="R112" i="32"/>
  <c r="G112" i="32"/>
  <c r="N112" i="32"/>
  <c r="D112" i="32"/>
  <c r="O112" i="32"/>
  <c r="Q112" i="32"/>
  <c r="P112" i="32"/>
  <c r="B112" i="32"/>
  <c r="L112" i="32"/>
  <c r="H112" i="32"/>
  <c r="G167" i="14"/>
  <c r="F167" i="14"/>
  <c r="H167" i="14"/>
  <c r="D167" i="14"/>
  <c r="C167" i="14"/>
  <c r="E167" i="14"/>
  <c r="P118" i="19"/>
  <c r="H118" i="19"/>
  <c r="M118" i="19"/>
  <c r="J118" i="19"/>
  <c r="D118" i="19"/>
  <c r="O118" i="19"/>
  <c r="N118" i="19"/>
  <c r="L118" i="19"/>
  <c r="B118" i="19"/>
  <c r="I118" i="19"/>
  <c r="R118" i="19"/>
  <c r="G118" i="19"/>
  <c r="K118" i="19"/>
  <c r="F118" i="19"/>
  <c r="Q118" i="19"/>
  <c r="C118" i="19"/>
  <c r="F127" i="18"/>
  <c r="J127" i="18"/>
  <c r="D127" i="18"/>
  <c r="M127" i="18"/>
  <c r="L127" i="18"/>
  <c r="I127" i="18"/>
  <c r="O127" i="18"/>
  <c r="P127" i="18"/>
  <c r="C127" i="18"/>
  <c r="B127" i="18"/>
  <c r="H127" i="18"/>
  <c r="N127" i="18"/>
  <c r="R127" i="18"/>
  <c r="Q127" i="18"/>
  <c r="G127" i="18"/>
  <c r="K127" i="18"/>
  <c r="R138" i="18"/>
  <c r="I138" i="18"/>
  <c r="B138" i="18"/>
  <c r="C138" i="18"/>
  <c r="Q138" i="18"/>
  <c r="M138" i="18"/>
  <c r="F138" i="18"/>
  <c r="D138" i="18"/>
  <c r="K138" i="18"/>
  <c r="N138" i="18"/>
  <c r="G138" i="18"/>
  <c r="J138" i="18"/>
  <c r="H138" i="18"/>
  <c r="L138" i="18"/>
  <c r="P138" i="18"/>
  <c r="O138" i="18"/>
  <c r="C76" i="24"/>
  <c r="G76" i="24"/>
  <c r="E76" i="24"/>
  <c r="F76" i="24"/>
  <c r="D76" i="24"/>
  <c r="D148" i="24"/>
  <c r="G148" i="24"/>
  <c r="F148" i="24"/>
  <c r="C148" i="24"/>
  <c r="E148" i="24"/>
  <c r="O133" i="32"/>
  <c r="B133" i="32"/>
  <c r="I133" i="32"/>
  <c r="F133" i="32"/>
  <c r="D133" i="32"/>
  <c r="C133" i="32"/>
  <c r="H133" i="32"/>
  <c r="N133" i="32"/>
  <c r="R133" i="32"/>
  <c r="J133" i="32"/>
  <c r="P133" i="32"/>
  <c r="L133" i="32"/>
  <c r="M133" i="32"/>
  <c r="Q133" i="32"/>
  <c r="K133" i="32"/>
  <c r="G133" i="32"/>
  <c r="S145" i="17"/>
  <c r="M145" i="17"/>
  <c r="B145" i="17"/>
  <c r="H145" i="17"/>
  <c r="V145" i="17"/>
  <c r="W145" i="17"/>
  <c r="U145" i="17"/>
  <c r="I145" i="17"/>
  <c r="X145" i="17"/>
  <c r="R145" i="17"/>
  <c r="L145" i="17"/>
  <c r="N145" i="17"/>
  <c r="J145" i="17"/>
  <c r="T145" i="17"/>
  <c r="Q145" i="17"/>
  <c r="F145" i="17"/>
  <c r="C145" i="17"/>
  <c r="D145" i="17"/>
  <c r="K145" i="17"/>
  <c r="G145" i="17"/>
  <c r="H23" i="19"/>
  <c r="I23" i="19"/>
  <c r="J23" i="19"/>
  <c r="D23" i="19"/>
  <c r="F23" i="19"/>
  <c r="P23" i="19"/>
  <c r="L23" i="19"/>
  <c r="R23" i="19"/>
  <c r="N23" i="19"/>
  <c r="O23" i="19"/>
  <c r="C23" i="19"/>
  <c r="B23" i="19"/>
  <c r="Q23" i="19"/>
  <c r="M23" i="19"/>
  <c r="K23" i="19"/>
  <c r="G23" i="19"/>
  <c r="M45" i="20"/>
  <c r="N45" i="20"/>
  <c r="K45" i="20"/>
  <c r="I45" i="20"/>
  <c r="H45" i="20"/>
  <c r="C45" i="20"/>
  <c r="B45" i="20"/>
  <c r="L45" i="20"/>
  <c r="F45" i="20"/>
  <c r="D45" i="20"/>
  <c r="J45" i="20"/>
  <c r="G45" i="20"/>
  <c r="B157" i="22"/>
  <c r="G157" i="22"/>
  <c r="D157" i="22"/>
  <c r="F157" i="22"/>
  <c r="I157" i="22"/>
  <c r="C157" i="22"/>
  <c r="H157" i="22"/>
  <c r="R188" i="17"/>
  <c r="K188" i="17"/>
  <c r="N188" i="17"/>
  <c r="X188" i="17"/>
  <c r="M188" i="17"/>
  <c r="V188" i="17"/>
  <c r="S188" i="17"/>
  <c r="L188" i="17"/>
  <c r="J188" i="17"/>
  <c r="F188" i="17"/>
  <c r="H188" i="17"/>
  <c r="I188" i="17"/>
  <c r="U188" i="17"/>
  <c r="G188" i="17"/>
  <c r="W188" i="17"/>
  <c r="B188" i="17"/>
  <c r="T188" i="17"/>
  <c r="C188" i="17"/>
  <c r="Q188" i="17"/>
  <c r="D188" i="17"/>
  <c r="G110" i="21"/>
  <c r="H110" i="21"/>
  <c r="C110" i="21"/>
  <c r="D110" i="21"/>
  <c r="B110" i="21"/>
  <c r="I110" i="21"/>
  <c r="M110" i="21"/>
  <c r="N110" i="21"/>
  <c r="J110" i="21"/>
  <c r="F110" i="21"/>
  <c r="K110" i="21"/>
  <c r="L110" i="21"/>
  <c r="K178" i="20"/>
  <c r="G178" i="20"/>
  <c r="D178" i="20"/>
  <c r="M178" i="20"/>
  <c r="J178" i="20"/>
  <c r="F178" i="20"/>
  <c r="B178" i="20"/>
  <c r="I178" i="20"/>
  <c r="L178" i="20"/>
  <c r="H178" i="20"/>
  <c r="N178" i="20"/>
  <c r="C178" i="20"/>
  <c r="I46" i="21"/>
  <c r="F46" i="21"/>
  <c r="G46" i="21"/>
  <c r="K46" i="21"/>
  <c r="M46" i="21"/>
  <c r="B46" i="21"/>
  <c r="L46" i="21"/>
  <c r="N46" i="21"/>
  <c r="C46" i="21"/>
  <c r="D46" i="21"/>
  <c r="J46" i="21"/>
  <c r="H46" i="21"/>
  <c r="I15" i="17"/>
  <c r="D15" i="17"/>
  <c r="F15" i="17"/>
  <c r="T15" i="17"/>
  <c r="B15" i="17"/>
  <c r="U15" i="17"/>
  <c r="Q15" i="17"/>
  <c r="V15" i="17"/>
  <c r="L15" i="17"/>
  <c r="G15" i="17"/>
  <c r="S15" i="17"/>
  <c r="C15" i="17"/>
  <c r="J15" i="17"/>
  <c r="R15" i="17"/>
  <c r="M15" i="17"/>
  <c r="K15" i="17"/>
  <c r="H15" i="17"/>
  <c r="N15" i="17"/>
  <c r="W15" i="17"/>
  <c r="X15" i="17"/>
  <c r="I165" i="23"/>
  <c r="C165" i="23"/>
  <c r="F165" i="23"/>
  <c r="B165" i="23"/>
  <c r="G165" i="23"/>
  <c r="D165" i="23"/>
  <c r="H165" i="23"/>
  <c r="W98" i="17"/>
  <c r="D98" i="17"/>
  <c r="J98" i="17"/>
  <c r="T98" i="17"/>
  <c r="V98" i="17"/>
  <c r="Q98" i="17"/>
  <c r="R98" i="17"/>
  <c r="I98" i="17"/>
  <c r="M98" i="17"/>
  <c r="B98" i="17"/>
  <c r="F98" i="17"/>
  <c r="H98" i="17"/>
  <c r="C98" i="17"/>
  <c r="N98" i="17"/>
  <c r="K98" i="17"/>
  <c r="S98" i="17"/>
  <c r="X98" i="17"/>
  <c r="G98" i="17"/>
  <c r="L98" i="17"/>
  <c r="U98" i="17"/>
  <c r="B80" i="22"/>
  <c r="I80" i="22"/>
  <c r="F80" i="22"/>
  <c r="H80" i="22"/>
  <c r="C80" i="22"/>
  <c r="D80" i="22"/>
  <c r="G80" i="22"/>
  <c r="D40" i="14"/>
  <c r="G40" i="14"/>
  <c r="C40" i="14"/>
  <c r="H40" i="14"/>
  <c r="E40" i="14"/>
  <c r="F40" i="14"/>
  <c r="F186" i="20"/>
  <c r="B186" i="20"/>
  <c r="J186" i="20"/>
  <c r="L186" i="20"/>
  <c r="D186" i="20"/>
  <c r="I186" i="20"/>
  <c r="G186" i="20"/>
  <c r="K186" i="20"/>
  <c r="C186" i="20"/>
  <c r="M186" i="20"/>
  <c r="N186" i="20"/>
  <c r="H186" i="20"/>
  <c r="G105" i="24"/>
  <c r="C105" i="24"/>
  <c r="F105" i="24"/>
  <c r="E105" i="24"/>
  <c r="D105" i="24"/>
  <c r="B105" i="18"/>
  <c r="M105" i="18"/>
  <c r="D105" i="18"/>
  <c r="J105" i="18"/>
  <c r="I105" i="18"/>
  <c r="F105" i="18"/>
  <c r="H105" i="18"/>
  <c r="L105" i="18"/>
  <c r="K105" i="18"/>
  <c r="N105" i="18"/>
  <c r="P105" i="18"/>
  <c r="O105" i="18"/>
  <c r="G105" i="18"/>
  <c r="R105" i="18"/>
  <c r="C105" i="18"/>
  <c r="Q105" i="18"/>
  <c r="C110" i="24"/>
  <c r="D110" i="24"/>
  <c r="F110" i="24"/>
  <c r="E110" i="24"/>
  <c r="G110" i="24"/>
  <c r="N54" i="21"/>
  <c r="C54" i="21"/>
  <c r="L54" i="21"/>
  <c r="B54" i="21"/>
  <c r="F54" i="21"/>
  <c r="D54" i="21"/>
  <c r="I54" i="21"/>
  <c r="H54" i="21"/>
  <c r="K54" i="21"/>
  <c r="J54" i="21"/>
  <c r="M54" i="21"/>
  <c r="G54" i="21"/>
  <c r="T68" i="17"/>
  <c r="V68" i="17"/>
  <c r="Q68" i="17"/>
  <c r="B68" i="17"/>
  <c r="F68" i="17"/>
  <c r="M68" i="17"/>
  <c r="I68" i="17"/>
  <c r="H68" i="17"/>
  <c r="S68" i="17"/>
  <c r="X68" i="17"/>
  <c r="L68" i="17"/>
  <c r="W68" i="17"/>
  <c r="C68" i="17"/>
  <c r="K68" i="17"/>
  <c r="U68" i="17"/>
  <c r="R68" i="17"/>
  <c r="G68" i="17"/>
  <c r="N68" i="17"/>
  <c r="D68" i="17"/>
  <c r="J68" i="17"/>
  <c r="B112" i="23"/>
  <c r="I112" i="23"/>
  <c r="F112" i="23"/>
  <c r="G112" i="23"/>
  <c r="C112" i="23"/>
  <c r="H112" i="23"/>
  <c r="D112" i="23"/>
  <c r="C69" i="24"/>
  <c r="E69" i="24"/>
  <c r="F69" i="24"/>
  <c r="G69" i="24"/>
  <c r="D69" i="24"/>
  <c r="T122" i="17"/>
  <c r="K122" i="17"/>
  <c r="N122" i="17"/>
  <c r="D122" i="17"/>
  <c r="S122" i="17"/>
  <c r="F122" i="17"/>
  <c r="R122" i="17"/>
  <c r="I122" i="17"/>
  <c r="L122" i="17"/>
  <c r="U122" i="17"/>
  <c r="X122" i="17"/>
  <c r="W122" i="17"/>
  <c r="Q122" i="17"/>
  <c r="H122" i="17"/>
  <c r="G122" i="17"/>
  <c r="B122" i="17"/>
  <c r="J122" i="17"/>
  <c r="C122" i="17"/>
  <c r="V122" i="17"/>
  <c r="M122" i="17"/>
  <c r="L36" i="17"/>
  <c r="W36" i="17"/>
  <c r="U36" i="17"/>
  <c r="B36" i="17"/>
  <c r="I36" i="17"/>
  <c r="G36" i="17"/>
  <c r="S36" i="17"/>
  <c r="J36" i="17"/>
  <c r="H36" i="17"/>
  <c r="F36" i="17"/>
  <c r="Q36" i="17"/>
  <c r="D36" i="17"/>
  <c r="K36" i="17"/>
  <c r="X36" i="17"/>
  <c r="N36" i="17"/>
  <c r="M36" i="17"/>
  <c r="R36" i="17"/>
  <c r="T36" i="17"/>
  <c r="C36" i="17"/>
  <c r="V36" i="17"/>
  <c r="N24" i="32"/>
  <c r="O24" i="32"/>
  <c r="P24" i="32"/>
  <c r="C24" i="32"/>
  <c r="R24" i="32"/>
  <c r="H24" i="32"/>
  <c r="K24" i="32"/>
  <c r="I24" i="32"/>
  <c r="Q24" i="32"/>
  <c r="D24" i="32"/>
  <c r="G24" i="32"/>
  <c r="L24" i="32"/>
  <c r="B24" i="32"/>
  <c r="M24" i="32"/>
  <c r="J24" i="32"/>
  <c r="F24" i="32"/>
  <c r="G64" i="26"/>
  <c r="F64" i="26"/>
  <c r="L64" i="26"/>
  <c r="E64" i="26"/>
  <c r="D64" i="26"/>
  <c r="C64" i="26"/>
  <c r="J64" i="26"/>
  <c r="K64" i="26"/>
  <c r="I64" i="26"/>
  <c r="H64" i="26"/>
  <c r="D106" i="19"/>
  <c r="K106" i="19"/>
  <c r="F106" i="19"/>
  <c r="C106" i="19"/>
  <c r="J106" i="19"/>
  <c r="M106" i="19"/>
  <c r="H106" i="19"/>
  <c r="N106" i="19"/>
  <c r="G106" i="19"/>
  <c r="L106" i="19"/>
  <c r="Q106" i="19"/>
  <c r="B106" i="19"/>
  <c r="I106" i="19"/>
  <c r="P106" i="19"/>
  <c r="O106" i="19"/>
  <c r="R106" i="19"/>
  <c r="N170" i="19"/>
  <c r="L170" i="19"/>
  <c r="O170" i="19"/>
  <c r="I170" i="19"/>
  <c r="R170" i="19"/>
  <c r="H170" i="19"/>
  <c r="C170" i="19"/>
  <c r="F170" i="19"/>
  <c r="P170" i="19"/>
  <c r="B170" i="19"/>
  <c r="J170" i="19"/>
  <c r="Q170" i="19"/>
  <c r="G170" i="19"/>
  <c r="M170" i="19"/>
  <c r="D170" i="19"/>
  <c r="K170" i="19"/>
  <c r="F38" i="23"/>
  <c r="I38" i="23"/>
  <c r="C38" i="23"/>
  <c r="D38" i="23"/>
  <c r="H38" i="23"/>
  <c r="G38" i="23"/>
  <c r="B38" i="23"/>
  <c r="C13" i="22"/>
  <c r="H13" i="22"/>
  <c r="D13" i="22"/>
  <c r="F13" i="22"/>
  <c r="I13" i="22"/>
  <c r="B13" i="22"/>
  <c r="G13" i="22"/>
  <c r="B144" i="19"/>
  <c r="I144" i="19"/>
  <c r="H144" i="19"/>
  <c r="N144" i="19"/>
  <c r="R144" i="19"/>
  <c r="L144" i="19"/>
  <c r="J144" i="19"/>
  <c r="M144" i="19"/>
  <c r="K144" i="19"/>
  <c r="F144" i="19"/>
  <c r="C144" i="19"/>
  <c r="D144" i="19"/>
  <c r="P144" i="19"/>
  <c r="G144" i="19"/>
  <c r="Q144" i="19"/>
  <c r="O144" i="19"/>
  <c r="G143" i="26"/>
  <c r="D143" i="26"/>
  <c r="J143" i="26"/>
  <c r="K143" i="26"/>
  <c r="F143" i="26"/>
  <c r="H143" i="26"/>
  <c r="E143" i="26"/>
  <c r="C143" i="26"/>
  <c r="L143" i="26"/>
  <c r="I143" i="26"/>
  <c r="C125" i="26"/>
  <c r="J125" i="26"/>
  <c r="H125" i="26"/>
  <c r="E125" i="26"/>
  <c r="F125" i="26"/>
  <c r="G125" i="26"/>
  <c r="I125" i="26"/>
  <c r="D125" i="26"/>
  <c r="L125" i="26"/>
  <c r="K125" i="26"/>
  <c r="Q145" i="19"/>
  <c r="R145" i="19"/>
  <c r="O145" i="19"/>
  <c r="N145" i="19"/>
  <c r="I145" i="19"/>
  <c r="K145" i="19"/>
  <c r="F145" i="19"/>
  <c r="P145" i="19"/>
  <c r="J145" i="19"/>
  <c r="H145" i="19"/>
  <c r="D145" i="19"/>
  <c r="G145" i="19"/>
  <c r="L145" i="19"/>
  <c r="M145" i="19"/>
  <c r="B145" i="19"/>
  <c r="C145" i="19"/>
  <c r="N49" i="21"/>
  <c r="I49" i="21"/>
  <c r="C49" i="21"/>
  <c r="L49" i="21"/>
  <c r="G49" i="21"/>
  <c r="F49" i="21"/>
  <c r="M49" i="21"/>
  <c r="J49" i="21"/>
  <c r="B49" i="21"/>
  <c r="H49" i="21"/>
  <c r="D49" i="21"/>
  <c r="K49" i="21"/>
  <c r="E47" i="24"/>
  <c r="D47" i="24"/>
  <c r="C47" i="24"/>
  <c r="G47" i="24"/>
  <c r="F47" i="24"/>
  <c r="M163" i="32"/>
  <c r="H163" i="32"/>
  <c r="K163" i="32"/>
  <c r="N163" i="32"/>
  <c r="B163" i="32"/>
  <c r="R163" i="32"/>
  <c r="C163" i="32"/>
  <c r="F163" i="32"/>
  <c r="P163" i="32"/>
  <c r="O163" i="32"/>
  <c r="L163" i="32"/>
  <c r="J163" i="32"/>
  <c r="Q163" i="32"/>
  <c r="G163" i="32"/>
  <c r="D163" i="32"/>
  <c r="I163" i="32"/>
  <c r="Q32" i="18"/>
  <c r="R32" i="18"/>
  <c r="B32" i="18"/>
  <c r="K32" i="18"/>
  <c r="C32" i="18"/>
  <c r="D32" i="18"/>
  <c r="I32" i="18"/>
  <c r="F32" i="18"/>
  <c r="H32" i="18"/>
  <c r="J32" i="18"/>
  <c r="N32" i="18"/>
  <c r="G32" i="18"/>
  <c r="O32" i="18"/>
  <c r="L32" i="18"/>
  <c r="M32" i="18"/>
  <c r="P32" i="18"/>
  <c r="F100" i="21"/>
  <c r="H100" i="21"/>
  <c r="G100" i="21"/>
  <c r="I100" i="21"/>
  <c r="B100" i="21"/>
  <c r="M100" i="21"/>
  <c r="K100" i="21"/>
  <c r="C100" i="21"/>
  <c r="N100" i="21"/>
  <c r="L100" i="21"/>
  <c r="D100" i="21"/>
  <c r="J100" i="21"/>
  <c r="F141" i="23"/>
  <c r="D141" i="23"/>
  <c r="H141" i="23"/>
  <c r="I141" i="23"/>
  <c r="B141" i="23"/>
  <c r="C141" i="23"/>
  <c r="G141" i="23"/>
  <c r="H111" i="14"/>
  <c r="E111" i="14"/>
  <c r="F111" i="14"/>
  <c r="G111" i="14"/>
  <c r="C111" i="14"/>
  <c r="D111" i="14"/>
  <c r="F81" i="22"/>
  <c r="H81" i="22"/>
  <c r="C81" i="22"/>
  <c r="G81" i="22"/>
  <c r="I81" i="22"/>
  <c r="D81" i="22"/>
  <c r="B81" i="22"/>
  <c r="H143" i="21"/>
  <c r="B143" i="21"/>
  <c r="M143" i="21"/>
  <c r="L143" i="21"/>
  <c r="N143" i="21"/>
  <c r="C143" i="21"/>
  <c r="J143" i="21"/>
  <c r="G143" i="21"/>
  <c r="F143" i="21"/>
  <c r="K143" i="21"/>
  <c r="I143" i="21"/>
  <c r="D143" i="21"/>
  <c r="D147" i="24"/>
  <c r="E147" i="24"/>
  <c r="C147" i="24"/>
  <c r="G147" i="24"/>
  <c r="F147" i="24"/>
  <c r="J59" i="17"/>
  <c r="H59" i="17"/>
  <c r="B59" i="17"/>
  <c r="T59" i="17"/>
  <c r="G59" i="17"/>
  <c r="S59" i="17"/>
  <c r="X59" i="17"/>
  <c r="Q59" i="17"/>
  <c r="M59" i="17"/>
  <c r="F59" i="17"/>
  <c r="W59" i="17"/>
  <c r="N59" i="17"/>
  <c r="D59" i="17"/>
  <c r="R59" i="17"/>
  <c r="L59" i="17"/>
  <c r="C59" i="17"/>
  <c r="K59" i="17"/>
  <c r="V59" i="17"/>
  <c r="U59" i="17"/>
  <c r="I59" i="17"/>
  <c r="D97" i="14"/>
  <c r="F97" i="14"/>
  <c r="H97" i="14"/>
  <c r="G97" i="14"/>
  <c r="E97" i="14"/>
  <c r="C97" i="14"/>
  <c r="C54" i="23"/>
  <c r="F54" i="23"/>
  <c r="I54" i="23"/>
  <c r="H54" i="23"/>
  <c r="B54" i="23"/>
  <c r="D54" i="23"/>
  <c r="G54" i="23"/>
  <c r="R51" i="19"/>
  <c r="G51" i="19"/>
  <c r="B51" i="19"/>
  <c r="H51" i="19"/>
  <c r="F51" i="19"/>
  <c r="Q51" i="19"/>
  <c r="M51" i="19"/>
  <c r="L51" i="19"/>
  <c r="O51" i="19"/>
  <c r="J51" i="19"/>
  <c r="K51" i="19"/>
  <c r="P51" i="19"/>
  <c r="C51" i="19"/>
  <c r="I51" i="19"/>
  <c r="N51" i="19"/>
  <c r="D51" i="19"/>
  <c r="D94" i="14"/>
  <c r="C94" i="14"/>
  <c r="E94" i="14"/>
  <c r="F94" i="14"/>
  <c r="H94" i="14"/>
  <c r="G94" i="14"/>
  <c r="Q46" i="18"/>
  <c r="P46" i="18"/>
  <c r="K46" i="18"/>
  <c r="J46" i="18"/>
  <c r="D46" i="18"/>
  <c r="R46" i="18"/>
  <c r="I46" i="18"/>
  <c r="G46" i="18"/>
  <c r="H46" i="18"/>
  <c r="M46" i="18"/>
  <c r="N46" i="18"/>
  <c r="F46" i="18"/>
  <c r="O46" i="18"/>
  <c r="L46" i="18"/>
  <c r="B46" i="18"/>
  <c r="C46" i="18"/>
  <c r="I121" i="23"/>
  <c r="C121" i="23"/>
  <c r="F121" i="23"/>
  <c r="D121" i="23"/>
  <c r="B121" i="23"/>
  <c r="H121" i="23"/>
  <c r="G121" i="23"/>
  <c r="F29" i="32"/>
  <c r="M29" i="32"/>
  <c r="D29" i="32"/>
  <c r="K29" i="32"/>
  <c r="J29" i="32"/>
  <c r="C29" i="32"/>
  <c r="O29" i="32"/>
  <c r="R29" i="32"/>
  <c r="H29" i="32"/>
  <c r="B29" i="32"/>
  <c r="Q29" i="32"/>
  <c r="G29" i="32"/>
  <c r="I29" i="32"/>
  <c r="P29" i="32"/>
  <c r="L29" i="32"/>
  <c r="N29" i="32"/>
  <c r="G88" i="23"/>
  <c r="D88" i="23"/>
  <c r="F88" i="23"/>
  <c r="I88" i="23"/>
  <c r="B88" i="23"/>
  <c r="H88" i="23"/>
  <c r="C88" i="23"/>
  <c r="I173" i="26"/>
  <c r="F173" i="26"/>
  <c r="L173" i="26"/>
  <c r="C173" i="26"/>
  <c r="E173" i="26"/>
  <c r="D173" i="26"/>
  <c r="H173" i="26"/>
  <c r="G173" i="26"/>
  <c r="K173" i="26"/>
  <c r="J173" i="26"/>
  <c r="L50" i="21"/>
  <c r="F50" i="21"/>
  <c r="H50" i="21"/>
  <c r="I50" i="21"/>
  <c r="B50" i="21"/>
  <c r="M50" i="21"/>
  <c r="K50" i="21"/>
  <c r="J50" i="21"/>
  <c r="C50" i="21"/>
  <c r="N50" i="21"/>
  <c r="D50" i="21"/>
  <c r="G50" i="21"/>
  <c r="E37" i="24"/>
  <c r="G37" i="24"/>
  <c r="D37" i="24"/>
  <c r="C37" i="24"/>
  <c r="F37" i="24"/>
  <c r="H31" i="14"/>
  <c r="F31" i="14"/>
  <c r="E31" i="14"/>
  <c r="C31" i="14"/>
  <c r="D31" i="14"/>
  <c r="G31" i="14"/>
  <c r="C149" i="26"/>
  <c r="E149" i="26"/>
  <c r="G149" i="26"/>
  <c r="D149" i="26"/>
  <c r="J149" i="26"/>
  <c r="K149" i="26"/>
  <c r="I149" i="26"/>
  <c r="L149" i="26"/>
  <c r="H149" i="26"/>
  <c r="F149" i="26"/>
  <c r="I183" i="17"/>
  <c r="D183" i="17"/>
  <c r="F183" i="17"/>
  <c r="H183" i="17"/>
  <c r="G183" i="17"/>
  <c r="V183" i="17"/>
  <c r="K183" i="17"/>
  <c r="Q183" i="17"/>
  <c r="R183" i="17"/>
  <c r="J183" i="17"/>
  <c r="B183" i="17"/>
  <c r="N183" i="17"/>
  <c r="X183" i="17"/>
  <c r="U183" i="17"/>
  <c r="C183" i="17"/>
  <c r="S183" i="17"/>
  <c r="W183" i="17"/>
  <c r="L183" i="17"/>
  <c r="T183" i="17"/>
  <c r="M183" i="17"/>
  <c r="C121" i="26"/>
  <c r="F121" i="26"/>
  <c r="I121" i="26"/>
  <c r="H121" i="26"/>
  <c r="E121" i="26"/>
  <c r="D121" i="26"/>
  <c r="G121" i="26"/>
  <c r="K121" i="26"/>
  <c r="J121" i="26"/>
  <c r="L121" i="26"/>
  <c r="G163" i="14"/>
  <c r="H163" i="14"/>
  <c r="D163" i="14"/>
  <c r="C163" i="14"/>
  <c r="E163" i="14"/>
  <c r="F163" i="14"/>
  <c r="G178" i="19"/>
  <c r="O178" i="19"/>
  <c r="C178" i="19"/>
  <c r="D178" i="19"/>
  <c r="K178" i="19"/>
  <c r="F178" i="19"/>
  <c r="N178" i="19"/>
  <c r="H178" i="19"/>
  <c r="M178" i="19"/>
  <c r="L178" i="19"/>
  <c r="R178" i="19"/>
  <c r="P178" i="19"/>
  <c r="Q178" i="19"/>
  <c r="B178" i="19"/>
  <c r="I178" i="19"/>
  <c r="J178" i="19"/>
  <c r="G45" i="22"/>
  <c r="H45" i="22"/>
  <c r="F45" i="22"/>
  <c r="B45" i="22"/>
  <c r="D45" i="22"/>
  <c r="I45" i="22"/>
  <c r="C45" i="22"/>
  <c r="R130" i="19"/>
  <c r="J130" i="19"/>
  <c r="F130" i="19"/>
  <c r="I130" i="19"/>
  <c r="P130" i="19"/>
  <c r="L130" i="19"/>
  <c r="Q130" i="19"/>
  <c r="C130" i="19"/>
  <c r="K130" i="19"/>
  <c r="G130" i="19"/>
  <c r="N130" i="19"/>
  <c r="B130" i="19"/>
  <c r="H130" i="19"/>
  <c r="O130" i="19"/>
  <c r="M130" i="19"/>
  <c r="D130" i="19"/>
  <c r="L65" i="32"/>
  <c r="B65" i="32"/>
  <c r="Q65" i="32"/>
  <c r="I65" i="32"/>
  <c r="O65" i="32"/>
  <c r="K65" i="32"/>
  <c r="J65" i="32"/>
  <c r="H65" i="32"/>
  <c r="D65" i="32"/>
  <c r="G65" i="32"/>
  <c r="F65" i="32"/>
  <c r="N65" i="32"/>
  <c r="M65" i="32"/>
  <c r="C65" i="32"/>
  <c r="P65" i="32"/>
  <c r="R65" i="32"/>
  <c r="K77" i="26"/>
  <c r="H77" i="26"/>
  <c r="G77" i="26"/>
  <c r="L77" i="26"/>
  <c r="J77" i="26"/>
  <c r="I77" i="26"/>
  <c r="E77" i="26"/>
  <c r="C77" i="26"/>
  <c r="D77" i="26"/>
  <c r="F77" i="26"/>
  <c r="F91" i="21"/>
  <c r="K91" i="21"/>
  <c r="D91" i="21"/>
  <c r="C91" i="21"/>
  <c r="L91" i="21"/>
  <c r="H91" i="21"/>
  <c r="B91" i="21"/>
  <c r="M91" i="21"/>
  <c r="I91" i="21"/>
  <c r="G91" i="21"/>
  <c r="N91" i="21"/>
  <c r="J91" i="21"/>
  <c r="E157" i="24"/>
  <c r="F157" i="24"/>
  <c r="D157" i="24"/>
  <c r="C157" i="24"/>
  <c r="G157" i="24"/>
  <c r="D22" i="24"/>
  <c r="G22" i="24"/>
  <c r="E22" i="24"/>
  <c r="F22" i="24"/>
  <c r="C22" i="24"/>
  <c r="D146" i="24"/>
  <c r="C146" i="24"/>
  <c r="F146" i="24"/>
  <c r="G146" i="24"/>
  <c r="E146" i="24"/>
  <c r="K125" i="19"/>
  <c r="J125" i="19"/>
  <c r="M125" i="19"/>
  <c r="P125" i="19"/>
  <c r="Q125" i="19"/>
  <c r="H125" i="19"/>
  <c r="R125" i="19"/>
  <c r="N125" i="19"/>
  <c r="O125" i="19"/>
  <c r="F125" i="19"/>
  <c r="L125" i="19"/>
  <c r="B125" i="19"/>
  <c r="G125" i="19"/>
  <c r="I125" i="19"/>
  <c r="D125" i="19"/>
  <c r="C125" i="19"/>
  <c r="E85" i="14"/>
  <c r="D85" i="14"/>
  <c r="F85" i="14"/>
  <c r="C85" i="14"/>
  <c r="G85" i="14"/>
  <c r="H85" i="14"/>
  <c r="C17" i="21"/>
  <c r="B17" i="21"/>
  <c r="H17" i="21"/>
  <c r="D17" i="21"/>
  <c r="J17" i="21"/>
  <c r="N17" i="21"/>
  <c r="K17" i="21"/>
  <c r="I17" i="21"/>
  <c r="M17" i="21"/>
  <c r="L17" i="21"/>
  <c r="G17" i="21"/>
  <c r="F17" i="21"/>
  <c r="G80" i="20"/>
  <c r="M80" i="20"/>
  <c r="H80" i="20"/>
  <c r="I80" i="20"/>
  <c r="B80" i="20"/>
  <c r="N80" i="20"/>
  <c r="D80" i="20"/>
  <c r="J80" i="20"/>
  <c r="K80" i="20"/>
  <c r="F80" i="20"/>
  <c r="C80" i="20"/>
  <c r="L80" i="20"/>
  <c r="H120" i="18"/>
  <c r="Q120" i="18"/>
  <c r="L120" i="18"/>
  <c r="P120" i="18"/>
  <c r="K120" i="18"/>
  <c r="R120" i="18"/>
  <c r="J120" i="18"/>
  <c r="B120" i="18"/>
  <c r="I120" i="18"/>
  <c r="O120" i="18"/>
  <c r="N120" i="18"/>
  <c r="F120" i="18"/>
  <c r="G120" i="18"/>
  <c r="C120" i="18"/>
  <c r="D120" i="18"/>
  <c r="M120" i="18"/>
  <c r="C123" i="18"/>
  <c r="I123" i="18"/>
  <c r="J123" i="18"/>
  <c r="H123" i="18"/>
  <c r="R123" i="18"/>
  <c r="D123" i="18"/>
  <c r="G123" i="18"/>
  <c r="L123" i="18"/>
  <c r="F123" i="18"/>
  <c r="N123" i="18"/>
  <c r="Q123" i="18"/>
  <c r="M123" i="18"/>
  <c r="B123" i="18"/>
  <c r="P123" i="18"/>
  <c r="O123" i="18"/>
  <c r="K123" i="18"/>
  <c r="E84" i="14"/>
  <c r="H84" i="14"/>
  <c r="F84" i="14"/>
  <c r="G84" i="14"/>
  <c r="C84" i="14"/>
  <c r="D84" i="14"/>
  <c r="L155" i="26"/>
  <c r="E155" i="26"/>
  <c r="K155" i="26"/>
  <c r="I155" i="26"/>
  <c r="J155" i="26"/>
  <c r="F155" i="26"/>
  <c r="C155" i="26"/>
  <c r="H155" i="26"/>
  <c r="D155" i="26"/>
  <c r="G155" i="26"/>
  <c r="M166" i="17"/>
  <c r="H166" i="17"/>
  <c r="I166" i="17"/>
  <c r="S166" i="17"/>
  <c r="Q166" i="17"/>
  <c r="J166" i="17"/>
  <c r="F166" i="17"/>
  <c r="U166" i="17"/>
  <c r="V166" i="17"/>
  <c r="G166" i="17"/>
  <c r="L166" i="17"/>
  <c r="K166" i="17"/>
  <c r="R166" i="17"/>
  <c r="N166" i="17"/>
  <c r="D166" i="17"/>
  <c r="C166" i="17"/>
  <c r="X166" i="17"/>
  <c r="T166" i="17"/>
  <c r="B166" i="17"/>
  <c r="W166" i="17"/>
  <c r="K86" i="20"/>
  <c r="G86" i="20"/>
  <c r="B86" i="20"/>
  <c r="H86" i="20"/>
  <c r="L86" i="20"/>
  <c r="I86" i="20"/>
  <c r="J86" i="20"/>
  <c r="D86" i="20"/>
  <c r="M86" i="20"/>
  <c r="N86" i="20"/>
  <c r="C86" i="20"/>
  <c r="F86" i="20"/>
  <c r="E128" i="14"/>
  <c r="D128" i="14"/>
  <c r="F128" i="14"/>
  <c r="H128" i="14"/>
  <c r="C128" i="14"/>
  <c r="G128" i="14"/>
  <c r="F28" i="18"/>
  <c r="J28" i="18"/>
  <c r="G28" i="18"/>
  <c r="Q28" i="18"/>
  <c r="R28" i="18"/>
  <c r="B28" i="18"/>
  <c r="P28" i="18"/>
  <c r="N28" i="18"/>
  <c r="O28" i="18"/>
  <c r="M28" i="18"/>
  <c r="K28" i="18"/>
  <c r="L28" i="18"/>
  <c r="D28" i="18"/>
  <c r="H28" i="18"/>
  <c r="C28" i="18"/>
  <c r="I28" i="18"/>
  <c r="C72" i="24"/>
  <c r="E72" i="24"/>
  <c r="G72" i="24"/>
  <c r="F72" i="24"/>
  <c r="D72" i="24"/>
  <c r="O120" i="32"/>
  <c r="H120" i="32"/>
  <c r="G120" i="32"/>
  <c r="J120" i="32"/>
  <c r="L120" i="32"/>
  <c r="N120" i="32"/>
  <c r="R120" i="32"/>
  <c r="P120" i="32"/>
  <c r="I120" i="32"/>
  <c r="Q120" i="32"/>
  <c r="D120" i="32"/>
  <c r="M120" i="32"/>
  <c r="B120" i="32"/>
  <c r="K120" i="32"/>
  <c r="F120" i="32"/>
  <c r="C120" i="32"/>
  <c r="F84" i="23"/>
  <c r="B84" i="23"/>
  <c r="G84" i="23"/>
  <c r="I84" i="23"/>
  <c r="H84" i="23"/>
  <c r="D84" i="23"/>
  <c r="C84" i="23"/>
  <c r="G181" i="22"/>
  <c r="F181" i="22"/>
  <c r="C181" i="22"/>
  <c r="B181" i="22"/>
  <c r="I181" i="22"/>
  <c r="D181" i="22"/>
  <c r="H181" i="22"/>
  <c r="R162" i="32"/>
  <c r="I162" i="32"/>
  <c r="C162" i="32"/>
  <c r="K162" i="32"/>
  <c r="G162" i="32"/>
  <c r="P162" i="32"/>
  <c r="M162" i="32"/>
  <c r="L162" i="32"/>
  <c r="N162" i="32"/>
  <c r="O162" i="32"/>
  <c r="F162" i="32"/>
  <c r="H162" i="32"/>
  <c r="J162" i="32"/>
  <c r="B162" i="32"/>
  <c r="D162" i="32"/>
  <c r="Q162" i="32"/>
  <c r="P144" i="18"/>
  <c r="I144" i="18"/>
  <c r="K144" i="18"/>
  <c r="N144" i="18"/>
  <c r="H144" i="18"/>
  <c r="L144" i="18"/>
  <c r="Q144" i="18"/>
  <c r="J144" i="18"/>
  <c r="G144" i="18"/>
  <c r="C144" i="18"/>
  <c r="R144" i="18"/>
  <c r="B144" i="18"/>
  <c r="O144" i="18"/>
  <c r="D144" i="18"/>
  <c r="F144" i="18"/>
  <c r="M144" i="18"/>
  <c r="B111" i="21"/>
  <c r="K111" i="21"/>
  <c r="M111" i="21"/>
  <c r="D111" i="21"/>
  <c r="G111" i="21"/>
  <c r="J111" i="21"/>
  <c r="H111" i="21"/>
  <c r="F111" i="21"/>
  <c r="L111" i="21"/>
  <c r="I111" i="21"/>
  <c r="N111" i="21"/>
  <c r="C111" i="21"/>
  <c r="M43" i="19"/>
  <c r="I43" i="19"/>
  <c r="B43" i="19"/>
  <c r="K43" i="19"/>
  <c r="P43" i="19"/>
  <c r="D43" i="19"/>
  <c r="N43" i="19"/>
  <c r="F43" i="19"/>
  <c r="R43" i="19"/>
  <c r="L43" i="19"/>
  <c r="O43" i="19"/>
  <c r="G43" i="19"/>
  <c r="Q43" i="19"/>
  <c r="J43" i="19"/>
  <c r="H43" i="19"/>
  <c r="C43" i="19"/>
  <c r="Q70" i="19"/>
  <c r="O70" i="19"/>
  <c r="L70" i="19"/>
  <c r="G70" i="19"/>
  <c r="B70" i="19"/>
  <c r="K70" i="19"/>
  <c r="F70" i="19"/>
  <c r="H70" i="19"/>
  <c r="M70" i="19"/>
  <c r="I70" i="19"/>
  <c r="R70" i="19"/>
  <c r="J70" i="19"/>
  <c r="N70" i="19"/>
  <c r="D70" i="19"/>
  <c r="P70" i="19"/>
  <c r="C70" i="19"/>
  <c r="F27" i="23"/>
  <c r="C27" i="23"/>
  <c r="B27" i="23"/>
  <c r="D27" i="23"/>
  <c r="I27" i="23"/>
  <c r="G27" i="23"/>
  <c r="H27" i="23"/>
  <c r="B23" i="23"/>
  <c r="C23" i="23"/>
  <c r="G23" i="23"/>
  <c r="D23" i="23"/>
  <c r="I23" i="23"/>
  <c r="F23" i="23"/>
  <c r="H23" i="23"/>
  <c r="J115" i="32"/>
  <c r="Q115" i="32"/>
  <c r="D115" i="32"/>
  <c r="H115" i="32"/>
  <c r="L115" i="32"/>
  <c r="F115" i="32"/>
  <c r="K115" i="32"/>
  <c r="O115" i="32"/>
  <c r="B115" i="32"/>
  <c r="G115" i="32"/>
  <c r="C115" i="32"/>
  <c r="P115" i="32"/>
  <c r="R115" i="32"/>
  <c r="I115" i="32"/>
  <c r="N115" i="32"/>
  <c r="M115" i="32"/>
  <c r="M45" i="19"/>
  <c r="Q45" i="19"/>
  <c r="C45" i="19"/>
  <c r="L45" i="19"/>
  <c r="H45" i="19"/>
  <c r="D45" i="19"/>
  <c r="N45" i="19"/>
  <c r="G45" i="19"/>
  <c r="R45" i="19"/>
  <c r="P45" i="19"/>
  <c r="J45" i="19"/>
  <c r="F45" i="19"/>
  <c r="O45" i="19"/>
  <c r="B45" i="19"/>
  <c r="I45" i="19"/>
  <c r="K45" i="19"/>
  <c r="I14" i="20"/>
  <c r="K14" i="20"/>
  <c r="B14" i="20"/>
  <c r="L14" i="20"/>
  <c r="D14" i="20"/>
  <c r="G14" i="20"/>
  <c r="H14" i="20"/>
  <c r="J14" i="20"/>
  <c r="M14" i="20"/>
  <c r="N14" i="20"/>
  <c r="F14" i="20"/>
  <c r="C14" i="20"/>
  <c r="O71" i="18"/>
  <c r="R71" i="18"/>
  <c r="M71" i="18"/>
  <c r="K71" i="18"/>
  <c r="G71" i="18"/>
  <c r="Q71" i="18"/>
  <c r="I71" i="18"/>
  <c r="B71" i="18"/>
  <c r="P71" i="18"/>
  <c r="N71" i="18"/>
  <c r="H71" i="18"/>
  <c r="F71" i="18"/>
  <c r="C71" i="18"/>
  <c r="L71" i="18"/>
  <c r="D71" i="18"/>
  <c r="J71" i="18"/>
  <c r="B72" i="23"/>
  <c r="G72" i="23"/>
  <c r="F72" i="23"/>
  <c r="I72" i="23"/>
  <c r="H72" i="23"/>
  <c r="D72" i="23"/>
  <c r="C72" i="23"/>
  <c r="B79" i="22"/>
  <c r="I79" i="22"/>
  <c r="F79" i="22"/>
  <c r="G79" i="22"/>
  <c r="C79" i="22"/>
  <c r="H79" i="22"/>
  <c r="D79" i="22"/>
  <c r="M183" i="19"/>
  <c r="L183" i="19"/>
  <c r="Q183" i="19"/>
  <c r="F183" i="19"/>
  <c r="C183" i="19"/>
  <c r="H183" i="19"/>
  <c r="N183" i="19"/>
  <c r="G183" i="19"/>
  <c r="I183" i="19"/>
  <c r="B183" i="19"/>
  <c r="J183" i="19"/>
  <c r="K183" i="19"/>
  <c r="P183" i="19"/>
  <c r="O183" i="19"/>
  <c r="D183" i="19"/>
  <c r="R183" i="19"/>
  <c r="Q64" i="18"/>
  <c r="P64" i="18"/>
  <c r="G64" i="18"/>
  <c r="C64" i="18"/>
  <c r="J64" i="18"/>
  <c r="L64" i="18"/>
  <c r="K64" i="18"/>
  <c r="F64" i="18"/>
  <c r="I64" i="18"/>
  <c r="M64" i="18"/>
  <c r="D64" i="18"/>
  <c r="B64" i="18"/>
  <c r="O64" i="18"/>
  <c r="R64" i="18"/>
  <c r="H64" i="18"/>
  <c r="N64" i="18"/>
  <c r="G71" i="17"/>
  <c r="Q71" i="17"/>
  <c r="M71" i="17"/>
  <c r="R71" i="17"/>
  <c r="U71" i="17"/>
  <c r="I71" i="17"/>
  <c r="X71" i="17"/>
  <c r="J71" i="17"/>
  <c r="W71" i="17"/>
  <c r="T71" i="17"/>
  <c r="K71" i="17"/>
  <c r="L71" i="17"/>
  <c r="B71" i="17"/>
  <c r="S71" i="17"/>
  <c r="V71" i="17"/>
  <c r="N71" i="17"/>
  <c r="F71" i="17"/>
  <c r="D71" i="17"/>
  <c r="H71" i="17"/>
  <c r="C71" i="17"/>
  <c r="R108" i="17"/>
  <c r="H108" i="17"/>
  <c r="U108" i="17"/>
  <c r="X108" i="17"/>
  <c r="F108" i="17"/>
  <c r="K108" i="17"/>
  <c r="Q108" i="17"/>
  <c r="T108" i="17"/>
  <c r="I108" i="17"/>
  <c r="B108" i="17"/>
  <c r="D108" i="17"/>
  <c r="G108" i="17"/>
  <c r="J108" i="17"/>
  <c r="W108" i="17"/>
  <c r="V108" i="17"/>
  <c r="M108" i="17"/>
  <c r="L108" i="17"/>
  <c r="N108" i="17"/>
  <c r="C108" i="17"/>
  <c r="S108" i="17"/>
  <c r="G99" i="32"/>
  <c r="P99" i="32"/>
  <c r="R99" i="32"/>
  <c r="N99" i="32"/>
  <c r="F99" i="32"/>
  <c r="M99" i="32"/>
  <c r="D99" i="32"/>
  <c r="L99" i="32"/>
  <c r="J99" i="32"/>
  <c r="O99" i="32"/>
  <c r="B99" i="32"/>
  <c r="Q99" i="32"/>
  <c r="H99" i="32"/>
  <c r="I99" i="32"/>
  <c r="K99" i="32"/>
  <c r="C99" i="32"/>
  <c r="C17" i="22"/>
  <c r="B17" i="22"/>
  <c r="H17" i="22"/>
  <c r="D17" i="22"/>
  <c r="F17" i="22"/>
  <c r="G17" i="22"/>
  <c r="I17" i="22"/>
  <c r="G157" i="20"/>
  <c r="K157" i="20"/>
  <c r="M157" i="20"/>
  <c r="C157" i="20"/>
  <c r="F157" i="20"/>
  <c r="J157" i="20"/>
  <c r="H157" i="20"/>
  <c r="N157" i="20"/>
  <c r="I157" i="20"/>
  <c r="B157" i="20"/>
  <c r="D157" i="20"/>
  <c r="L157" i="20"/>
  <c r="J97" i="20"/>
  <c r="G97" i="20"/>
  <c r="D97" i="20"/>
  <c r="M97" i="20"/>
  <c r="H97" i="20"/>
  <c r="B97" i="20"/>
  <c r="L97" i="20"/>
  <c r="N97" i="20"/>
  <c r="I97" i="20"/>
  <c r="F97" i="20"/>
  <c r="C97" i="20"/>
  <c r="K97" i="20"/>
  <c r="S87" i="17"/>
  <c r="G87" i="17"/>
  <c r="I87" i="17"/>
  <c r="L87" i="17"/>
  <c r="X87" i="17"/>
  <c r="M87" i="17"/>
  <c r="R87" i="17"/>
  <c r="T87" i="17"/>
  <c r="N87" i="17"/>
  <c r="H87" i="17"/>
  <c r="V87" i="17"/>
  <c r="K87" i="17"/>
  <c r="C87" i="17"/>
  <c r="J87" i="17"/>
  <c r="Q87" i="17"/>
  <c r="B87" i="17"/>
  <c r="W87" i="17"/>
  <c r="U87" i="17"/>
  <c r="F87" i="17"/>
  <c r="D87" i="17"/>
  <c r="Q44" i="32"/>
  <c r="O44" i="32"/>
  <c r="N44" i="32"/>
  <c r="H44" i="32"/>
  <c r="R44" i="32"/>
  <c r="L44" i="32"/>
  <c r="J44" i="32"/>
  <c r="B44" i="32"/>
  <c r="G44" i="32"/>
  <c r="K44" i="32"/>
  <c r="D44" i="32"/>
  <c r="I44" i="32"/>
  <c r="F44" i="32"/>
  <c r="M44" i="32"/>
  <c r="C44" i="32"/>
  <c r="P44" i="32"/>
  <c r="B27" i="22"/>
  <c r="F27" i="22"/>
  <c r="C27" i="22"/>
  <c r="G27" i="22"/>
  <c r="H27" i="22"/>
  <c r="I27" i="22"/>
  <c r="D27" i="22"/>
  <c r="L175" i="32"/>
  <c r="G175" i="32"/>
  <c r="K175" i="32"/>
  <c r="R175" i="32"/>
  <c r="P175" i="32"/>
  <c r="I175" i="32"/>
  <c r="F175" i="32"/>
  <c r="C175" i="32"/>
  <c r="M175" i="32"/>
  <c r="N175" i="32"/>
  <c r="J175" i="32"/>
  <c r="O175" i="32"/>
  <c r="B175" i="32"/>
  <c r="D175" i="32"/>
  <c r="Q175" i="32"/>
  <c r="H175" i="32"/>
  <c r="I60" i="21"/>
  <c r="C60" i="21"/>
  <c r="J60" i="21"/>
  <c r="B60" i="21"/>
  <c r="D60" i="21"/>
  <c r="N60" i="21"/>
  <c r="H60" i="21"/>
  <c r="G60" i="21"/>
  <c r="M60" i="21"/>
  <c r="F60" i="21"/>
  <c r="L60" i="21"/>
  <c r="K60" i="21"/>
  <c r="N101" i="17"/>
  <c r="R101" i="17"/>
  <c r="I101" i="17"/>
  <c r="J101" i="17"/>
  <c r="H101" i="17"/>
  <c r="T101" i="17"/>
  <c r="B101" i="17"/>
  <c r="F101" i="17"/>
  <c r="W101" i="17"/>
  <c r="C101" i="17"/>
  <c r="V101" i="17"/>
  <c r="M101" i="17"/>
  <c r="X101" i="17"/>
  <c r="L101" i="17"/>
  <c r="G101" i="17"/>
  <c r="Q101" i="17"/>
  <c r="D101" i="17"/>
  <c r="S101" i="17"/>
  <c r="U101" i="17"/>
  <c r="K101" i="17"/>
  <c r="G61" i="22"/>
  <c r="C61" i="22"/>
  <c r="H61" i="22"/>
  <c r="B61" i="22"/>
  <c r="D61" i="22"/>
  <c r="F61" i="22"/>
  <c r="I61" i="22"/>
  <c r="L31" i="19"/>
  <c r="J31" i="19"/>
  <c r="G31" i="19"/>
  <c r="N31" i="19"/>
  <c r="Q31" i="19"/>
  <c r="F31" i="19"/>
  <c r="R31" i="19"/>
  <c r="H31" i="19"/>
  <c r="K31" i="19"/>
  <c r="P31" i="19"/>
  <c r="B31" i="19"/>
  <c r="D31" i="19"/>
  <c r="C31" i="19"/>
  <c r="O31" i="19"/>
  <c r="I31" i="19"/>
  <c r="M31" i="19"/>
  <c r="U107" i="17"/>
  <c r="J107" i="17"/>
  <c r="W107" i="17"/>
  <c r="K107" i="17"/>
  <c r="T107" i="17"/>
  <c r="R107" i="17"/>
  <c r="M107" i="17"/>
  <c r="Q107" i="17"/>
  <c r="G107" i="17"/>
  <c r="X107" i="17"/>
  <c r="I107" i="17"/>
  <c r="V107" i="17"/>
  <c r="B107" i="17"/>
  <c r="H107" i="17"/>
  <c r="L107" i="17"/>
  <c r="D107" i="17"/>
  <c r="S107" i="17"/>
  <c r="F107" i="17"/>
  <c r="N107" i="17"/>
  <c r="C107" i="17"/>
  <c r="I25" i="20"/>
  <c r="C25" i="20"/>
  <c r="H25" i="20"/>
  <c r="M25" i="20"/>
  <c r="K25" i="20"/>
  <c r="F25" i="20"/>
  <c r="L25" i="20"/>
  <c r="N25" i="20"/>
  <c r="B25" i="20"/>
  <c r="D25" i="20"/>
  <c r="J25" i="20"/>
  <c r="G25" i="20"/>
  <c r="N66" i="18"/>
  <c r="R66" i="18"/>
  <c r="C66" i="18"/>
  <c r="I66" i="18"/>
  <c r="Q66" i="18"/>
  <c r="P66" i="18"/>
  <c r="H66" i="18"/>
  <c r="J66" i="18"/>
  <c r="G66" i="18"/>
  <c r="B66" i="18"/>
  <c r="D66" i="18"/>
  <c r="K66" i="18"/>
  <c r="M66" i="18"/>
  <c r="O66" i="18"/>
  <c r="F66" i="18"/>
  <c r="L66" i="18"/>
  <c r="N26" i="17"/>
  <c r="W26" i="17"/>
  <c r="R26" i="17"/>
  <c r="I26" i="17"/>
  <c r="F26" i="17"/>
  <c r="M26" i="17"/>
  <c r="G26" i="17"/>
  <c r="S26" i="17"/>
  <c r="Q26" i="17"/>
  <c r="K26" i="17"/>
  <c r="J26" i="17"/>
  <c r="B26" i="17"/>
  <c r="X26" i="17"/>
  <c r="C26" i="17"/>
  <c r="T26" i="17"/>
  <c r="D26" i="17"/>
  <c r="L26" i="17"/>
  <c r="V26" i="17"/>
  <c r="H26" i="17"/>
  <c r="U26" i="17"/>
  <c r="O131" i="18"/>
  <c r="R131" i="18"/>
  <c r="C131" i="18"/>
  <c r="N131" i="18"/>
  <c r="I131" i="18"/>
  <c r="F131" i="18"/>
  <c r="K131" i="18"/>
  <c r="B131" i="18"/>
  <c r="J131" i="18"/>
  <c r="L131" i="18"/>
  <c r="M131" i="18"/>
  <c r="H131" i="18"/>
  <c r="P131" i="18"/>
  <c r="Q131" i="18"/>
  <c r="G131" i="18"/>
  <c r="D131" i="18"/>
  <c r="I123" i="23"/>
  <c r="G123" i="23"/>
  <c r="F123" i="23"/>
  <c r="C123" i="23"/>
  <c r="B123" i="23"/>
  <c r="D123" i="23"/>
  <c r="H123" i="23"/>
  <c r="L96" i="19"/>
  <c r="G96" i="19"/>
  <c r="C96" i="19"/>
  <c r="F96" i="19"/>
  <c r="B96" i="19"/>
  <c r="Q96" i="19"/>
  <c r="R96" i="19"/>
  <c r="K96" i="19"/>
  <c r="D96" i="19"/>
  <c r="I96" i="19"/>
  <c r="O96" i="19"/>
  <c r="J96" i="19"/>
  <c r="N96" i="19"/>
  <c r="H96" i="19"/>
  <c r="M96" i="19"/>
  <c r="P96" i="19"/>
  <c r="D110" i="17"/>
  <c r="U110" i="17"/>
  <c r="X110" i="17"/>
  <c r="H110" i="17"/>
  <c r="V110" i="17"/>
  <c r="N110" i="17"/>
  <c r="S110" i="17"/>
  <c r="T110" i="17"/>
  <c r="Q110" i="17"/>
  <c r="K110" i="17"/>
  <c r="F110" i="17"/>
  <c r="L110" i="17"/>
  <c r="J110" i="17"/>
  <c r="I110" i="17"/>
  <c r="B110" i="17"/>
  <c r="G110" i="17"/>
  <c r="M110" i="17"/>
  <c r="R110" i="17"/>
  <c r="W110" i="17"/>
  <c r="C110" i="17"/>
  <c r="C83" i="14"/>
  <c r="H83" i="14"/>
  <c r="F83" i="14"/>
  <c r="D83" i="14"/>
  <c r="E83" i="14"/>
  <c r="G83" i="14"/>
  <c r="N112" i="19"/>
  <c r="F112" i="19"/>
  <c r="D112" i="19"/>
  <c r="R112" i="19"/>
  <c r="B112" i="19"/>
  <c r="G112" i="19"/>
  <c r="K112" i="19"/>
  <c r="H112" i="19"/>
  <c r="P112" i="19"/>
  <c r="O112" i="19"/>
  <c r="J112" i="19"/>
  <c r="L112" i="19"/>
  <c r="C112" i="19"/>
  <c r="Q112" i="19"/>
  <c r="I112" i="19"/>
  <c r="M112" i="19"/>
  <c r="G78" i="21"/>
  <c r="F78" i="21"/>
  <c r="H78" i="21"/>
  <c r="L78" i="21"/>
  <c r="K78" i="21"/>
  <c r="J78" i="21"/>
  <c r="D78" i="21"/>
  <c r="C78" i="21"/>
  <c r="M78" i="21"/>
  <c r="N78" i="21"/>
  <c r="B78" i="21"/>
  <c r="I78" i="21"/>
  <c r="B111" i="22"/>
  <c r="G111" i="22"/>
  <c r="H111" i="22"/>
  <c r="C111" i="22"/>
  <c r="F111" i="22"/>
  <c r="I111" i="22"/>
  <c r="D111" i="22"/>
  <c r="C66" i="26"/>
  <c r="H66" i="26"/>
  <c r="D66" i="26"/>
  <c r="E66" i="26"/>
  <c r="L66" i="26"/>
  <c r="K66" i="26"/>
  <c r="I66" i="26"/>
  <c r="J66" i="26"/>
  <c r="G66" i="26"/>
  <c r="F66" i="26"/>
  <c r="F113" i="18"/>
  <c r="P113" i="18"/>
  <c r="O113" i="18"/>
  <c r="D113" i="18"/>
  <c r="K113" i="18"/>
  <c r="J113" i="18"/>
  <c r="R113" i="18"/>
  <c r="Q113" i="18"/>
  <c r="M113" i="18"/>
  <c r="L113" i="18"/>
  <c r="I113" i="18"/>
  <c r="G113" i="18"/>
  <c r="N113" i="18"/>
  <c r="C113" i="18"/>
  <c r="H113" i="18"/>
  <c r="B113" i="18"/>
  <c r="K168" i="21"/>
  <c r="C168" i="21"/>
  <c r="I168" i="21"/>
  <c r="L168" i="21"/>
  <c r="G168" i="21"/>
  <c r="B168" i="21"/>
  <c r="D168" i="21"/>
  <c r="F168" i="21"/>
  <c r="J168" i="21"/>
  <c r="M168" i="21"/>
  <c r="H168" i="21"/>
  <c r="N168" i="21"/>
  <c r="H118" i="14"/>
  <c r="G118" i="14"/>
  <c r="D118" i="14"/>
  <c r="C118" i="14"/>
  <c r="E118" i="14"/>
  <c r="F118" i="14"/>
  <c r="I82" i="23"/>
  <c r="C82" i="23"/>
  <c r="D82" i="23"/>
  <c r="B82" i="23"/>
  <c r="H82" i="23"/>
  <c r="F82" i="23"/>
  <c r="G82" i="23"/>
  <c r="I61" i="23"/>
  <c r="F61" i="23"/>
  <c r="D61" i="23"/>
  <c r="B61" i="23"/>
  <c r="C61" i="23"/>
  <c r="H61" i="23"/>
  <c r="G61" i="23"/>
  <c r="U76" i="17"/>
  <c r="W76" i="17"/>
  <c r="S76" i="17"/>
  <c r="C76" i="17"/>
  <c r="V76" i="17"/>
  <c r="G76" i="17"/>
  <c r="N76" i="17"/>
  <c r="M76" i="17"/>
  <c r="Q76" i="17"/>
  <c r="H76" i="17"/>
  <c r="R76" i="17"/>
  <c r="I76" i="17"/>
  <c r="F76" i="17"/>
  <c r="J76" i="17"/>
  <c r="B76" i="17"/>
  <c r="X76" i="17"/>
  <c r="T76" i="17"/>
  <c r="K76" i="17"/>
  <c r="D76" i="17"/>
  <c r="L76" i="17"/>
  <c r="K22" i="18"/>
  <c r="H22" i="18"/>
  <c r="P22" i="18"/>
  <c r="I22" i="18"/>
  <c r="Q22" i="18"/>
  <c r="L22" i="18"/>
  <c r="J22" i="18"/>
  <c r="D22" i="18"/>
  <c r="F22" i="18"/>
  <c r="M22" i="18"/>
  <c r="O22" i="18"/>
  <c r="C22" i="18"/>
  <c r="N22" i="18"/>
  <c r="B22" i="18"/>
  <c r="R22" i="18"/>
  <c r="G22" i="18"/>
  <c r="F170" i="22"/>
  <c r="G170" i="22"/>
  <c r="D170" i="22"/>
  <c r="C170" i="22"/>
  <c r="I170" i="22"/>
  <c r="H170" i="22"/>
  <c r="B170" i="22"/>
  <c r="J68" i="18"/>
  <c r="C68" i="18"/>
  <c r="H68" i="18"/>
  <c r="P68" i="18"/>
  <c r="O68" i="18"/>
  <c r="M68" i="18"/>
  <c r="N68" i="18"/>
  <c r="F68" i="18"/>
  <c r="K68" i="18"/>
  <c r="Q68" i="18"/>
  <c r="R68" i="18"/>
  <c r="D68" i="18"/>
  <c r="L68" i="18"/>
  <c r="G68" i="18"/>
  <c r="I68" i="18"/>
  <c r="B68" i="18"/>
  <c r="Q95" i="18"/>
  <c r="O95" i="18"/>
  <c r="M95" i="18"/>
  <c r="K95" i="18"/>
  <c r="N95" i="18"/>
  <c r="C95" i="18"/>
  <c r="J95" i="18"/>
  <c r="H95" i="18"/>
  <c r="F95" i="18"/>
  <c r="L95" i="18"/>
  <c r="I95" i="18"/>
  <c r="D95" i="18"/>
  <c r="G95" i="18"/>
  <c r="P95" i="18"/>
  <c r="B95" i="18"/>
  <c r="R95" i="18"/>
  <c r="L65" i="26"/>
  <c r="H65" i="26"/>
  <c r="G65" i="26"/>
  <c r="K65" i="26"/>
  <c r="E65" i="26"/>
  <c r="I65" i="26"/>
  <c r="D65" i="26"/>
  <c r="F65" i="26"/>
  <c r="J65" i="26"/>
  <c r="C65" i="26"/>
  <c r="K121" i="21"/>
  <c r="F121" i="21"/>
  <c r="M121" i="21"/>
  <c r="D121" i="21"/>
  <c r="N121" i="21"/>
  <c r="B121" i="21"/>
  <c r="H121" i="21"/>
  <c r="I121" i="21"/>
  <c r="J121" i="21"/>
  <c r="L121" i="21"/>
  <c r="C121" i="21"/>
  <c r="G121" i="21"/>
  <c r="H47" i="17"/>
  <c r="K47" i="17"/>
  <c r="T47" i="17"/>
  <c r="N47" i="17"/>
  <c r="L47" i="17"/>
  <c r="I47" i="17"/>
  <c r="W47" i="17"/>
  <c r="X47" i="17"/>
  <c r="J47" i="17"/>
  <c r="S47" i="17"/>
  <c r="G47" i="17"/>
  <c r="B47" i="17"/>
  <c r="D47" i="17"/>
  <c r="C47" i="17"/>
  <c r="R47" i="17"/>
  <c r="U47" i="17"/>
  <c r="F47" i="17"/>
  <c r="Q47" i="17"/>
  <c r="M47" i="17"/>
  <c r="V47" i="17"/>
  <c r="D141" i="20"/>
  <c r="I141" i="20"/>
  <c r="N141" i="20"/>
  <c r="C141" i="20"/>
  <c r="L141" i="20"/>
  <c r="G141" i="20"/>
  <c r="H141" i="20"/>
  <c r="K141" i="20"/>
  <c r="F141" i="20"/>
  <c r="B141" i="20"/>
  <c r="J141" i="20"/>
  <c r="M141" i="20"/>
  <c r="D64" i="20"/>
  <c r="K64" i="20"/>
  <c r="C64" i="20"/>
  <c r="G64" i="20"/>
  <c r="H64" i="20"/>
  <c r="L64" i="20"/>
  <c r="F64" i="20"/>
  <c r="I64" i="20"/>
  <c r="B64" i="20"/>
  <c r="N64" i="20"/>
  <c r="J64" i="20"/>
  <c r="M64" i="20"/>
  <c r="D144" i="20"/>
  <c r="J144" i="20"/>
  <c r="L144" i="20"/>
  <c r="K144" i="20"/>
  <c r="F144" i="20"/>
  <c r="H144" i="20"/>
  <c r="C144" i="20"/>
  <c r="M144" i="20"/>
  <c r="G144" i="20"/>
  <c r="N144" i="20"/>
  <c r="B144" i="20"/>
  <c r="I144" i="20"/>
  <c r="M123" i="21"/>
  <c r="I123" i="21"/>
  <c r="H123" i="21"/>
  <c r="D123" i="21"/>
  <c r="K123" i="21"/>
  <c r="F123" i="21"/>
  <c r="J123" i="21"/>
  <c r="C123" i="21"/>
  <c r="G123" i="21"/>
  <c r="L123" i="21"/>
  <c r="N123" i="21"/>
  <c r="B123" i="21"/>
  <c r="O55" i="32"/>
  <c r="C55" i="32"/>
  <c r="P55" i="32"/>
  <c r="R55" i="32"/>
  <c r="F55" i="32"/>
  <c r="B55" i="32"/>
  <c r="L55" i="32"/>
  <c r="Q55" i="32"/>
  <c r="K55" i="32"/>
  <c r="N55" i="32"/>
  <c r="M55" i="32"/>
  <c r="H55" i="32"/>
  <c r="G55" i="32"/>
  <c r="J55" i="32"/>
  <c r="I55" i="32"/>
  <c r="D55" i="32"/>
  <c r="G81" i="21"/>
  <c r="B81" i="21"/>
  <c r="F81" i="21"/>
  <c r="J81" i="21"/>
  <c r="I81" i="21"/>
  <c r="H81" i="21"/>
  <c r="D81" i="21"/>
  <c r="K81" i="21"/>
  <c r="M81" i="21"/>
  <c r="L81" i="21"/>
  <c r="N81" i="21"/>
  <c r="C81" i="21"/>
  <c r="L113" i="19"/>
  <c r="B113" i="19"/>
  <c r="F113" i="19"/>
  <c r="Q113" i="19"/>
  <c r="K113" i="19"/>
  <c r="J113" i="19"/>
  <c r="H113" i="19"/>
  <c r="P113" i="19"/>
  <c r="R113" i="19"/>
  <c r="G113" i="19"/>
  <c r="N113" i="19"/>
  <c r="I113" i="19"/>
  <c r="O113" i="19"/>
  <c r="M113" i="19"/>
  <c r="C113" i="19"/>
  <c r="D113" i="19"/>
  <c r="G129" i="26"/>
  <c r="D129" i="26"/>
  <c r="L129" i="26"/>
  <c r="I129" i="26"/>
  <c r="J129" i="26"/>
  <c r="E129" i="26"/>
  <c r="F129" i="26"/>
  <c r="K129" i="26"/>
  <c r="H129" i="26"/>
  <c r="C129" i="26"/>
  <c r="E91" i="14"/>
  <c r="H91" i="14"/>
  <c r="G91" i="14"/>
  <c r="F91" i="14"/>
  <c r="D91" i="14"/>
  <c r="C91" i="14"/>
  <c r="B68" i="21"/>
  <c r="F68" i="21"/>
  <c r="H68" i="21"/>
  <c r="K68" i="21"/>
  <c r="M68" i="21"/>
  <c r="N68" i="21"/>
  <c r="G68" i="21"/>
  <c r="J68" i="21"/>
  <c r="I68" i="21"/>
  <c r="D68" i="21"/>
  <c r="C68" i="21"/>
  <c r="L68" i="21"/>
  <c r="F122" i="18"/>
  <c r="D122" i="18"/>
  <c r="Q122" i="18"/>
  <c r="N122" i="18"/>
  <c r="L122" i="18"/>
  <c r="M122" i="18"/>
  <c r="G122" i="18"/>
  <c r="J122" i="18"/>
  <c r="P122" i="18"/>
  <c r="B122" i="18"/>
  <c r="I122" i="18"/>
  <c r="H122" i="18"/>
  <c r="R122" i="18"/>
  <c r="K122" i="18"/>
  <c r="C122" i="18"/>
  <c r="O122" i="18"/>
  <c r="M120" i="20"/>
  <c r="H120" i="20"/>
  <c r="B120" i="20"/>
  <c r="K120" i="20"/>
  <c r="D120" i="20"/>
  <c r="C120" i="20"/>
  <c r="I120" i="20"/>
  <c r="L120" i="20"/>
  <c r="G120" i="20"/>
  <c r="N120" i="20"/>
  <c r="J120" i="20"/>
  <c r="F120" i="20"/>
  <c r="K161" i="18"/>
  <c r="N161" i="18"/>
  <c r="J161" i="18"/>
  <c r="B161" i="18"/>
  <c r="D161" i="18"/>
  <c r="L161" i="18"/>
  <c r="C161" i="18"/>
  <c r="O161" i="18"/>
  <c r="Q161" i="18"/>
  <c r="M161" i="18"/>
  <c r="P161" i="18"/>
  <c r="I161" i="18"/>
  <c r="R161" i="18"/>
  <c r="F161" i="18"/>
  <c r="H161" i="18"/>
  <c r="G161" i="18"/>
  <c r="C104" i="23"/>
  <c r="F104" i="23"/>
  <c r="H104" i="23"/>
  <c r="D104" i="23"/>
  <c r="B104" i="23"/>
  <c r="G104" i="23"/>
  <c r="I104" i="23"/>
  <c r="L117" i="32"/>
  <c r="H117" i="32"/>
  <c r="B117" i="32"/>
  <c r="O117" i="32"/>
  <c r="N117" i="32"/>
  <c r="M117" i="32"/>
  <c r="J117" i="32"/>
  <c r="C117" i="32"/>
  <c r="G117" i="32"/>
  <c r="K117" i="32"/>
  <c r="Q117" i="32"/>
  <c r="F117" i="32"/>
  <c r="R117" i="32"/>
  <c r="I117" i="32"/>
  <c r="P117" i="32"/>
  <c r="D117" i="32"/>
  <c r="D28" i="19"/>
  <c r="G28" i="19"/>
  <c r="C28" i="19"/>
  <c r="J28" i="19"/>
  <c r="M28" i="19"/>
  <c r="R28" i="19"/>
  <c r="N28" i="19"/>
  <c r="B28" i="19"/>
  <c r="K28" i="19"/>
  <c r="L28" i="19"/>
  <c r="H28" i="19"/>
  <c r="F28" i="19"/>
  <c r="P28" i="19"/>
  <c r="O28" i="19"/>
  <c r="I28" i="19"/>
  <c r="Q28" i="19"/>
  <c r="D70" i="26"/>
  <c r="K70" i="26"/>
  <c r="G70" i="26"/>
  <c r="F70" i="26"/>
  <c r="C70" i="26"/>
  <c r="H70" i="26"/>
  <c r="I70" i="26"/>
  <c r="E70" i="26"/>
  <c r="J70" i="26"/>
  <c r="L70" i="26"/>
  <c r="D161" i="20"/>
  <c r="L161" i="20"/>
  <c r="B161" i="20"/>
  <c r="I161" i="20"/>
  <c r="F161" i="20"/>
  <c r="N161" i="20"/>
  <c r="J161" i="20"/>
  <c r="H161" i="20"/>
  <c r="K161" i="20"/>
  <c r="G161" i="20"/>
  <c r="C161" i="20"/>
  <c r="M161" i="20"/>
  <c r="H89" i="18"/>
  <c r="R89" i="18"/>
  <c r="N89" i="18"/>
  <c r="K89" i="18"/>
  <c r="O89" i="18"/>
  <c r="P89" i="18"/>
  <c r="C89" i="18"/>
  <c r="Q89" i="18"/>
  <c r="M89" i="18"/>
  <c r="D89" i="18"/>
  <c r="F89" i="18"/>
  <c r="J89" i="18"/>
  <c r="L89" i="18"/>
  <c r="G89" i="18"/>
  <c r="B89" i="18"/>
  <c r="I89" i="18"/>
  <c r="D187" i="21"/>
  <c r="J187" i="21"/>
  <c r="N187" i="21"/>
  <c r="C187" i="21"/>
  <c r="I187" i="21"/>
  <c r="B187" i="21"/>
  <c r="M187" i="21"/>
  <c r="G187" i="21"/>
  <c r="F187" i="21"/>
  <c r="L187" i="21"/>
  <c r="H187" i="21"/>
  <c r="K187" i="21"/>
  <c r="G153" i="32"/>
  <c r="D153" i="32"/>
  <c r="M153" i="32"/>
  <c r="N153" i="32"/>
  <c r="I153" i="32"/>
  <c r="B153" i="32"/>
  <c r="H153" i="32"/>
  <c r="F153" i="32"/>
  <c r="P153" i="32"/>
  <c r="C153" i="32"/>
  <c r="Q153" i="32"/>
  <c r="O153" i="32"/>
  <c r="R153" i="32"/>
  <c r="J153" i="32"/>
  <c r="L153" i="32"/>
  <c r="K153" i="32"/>
  <c r="M132" i="21"/>
  <c r="D132" i="21"/>
  <c r="J132" i="21"/>
  <c r="L132" i="21"/>
  <c r="I132" i="21"/>
  <c r="B132" i="21"/>
  <c r="F132" i="21"/>
  <c r="N132" i="21"/>
  <c r="K132" i="21"/>
  <c r="G132" i="21"/>
  <c r="H132" i="21"/>
  <c r="C132" i="21"/>
  <c r="F36" i="24"/>
  <c r="G36" i="24"/>
  <c r="D36" i="24"/>
  <c r="E36" i="24"/>
  <c r="C36" i="24"/>
  <c r="E87" i="24"/>
  <c r="G87" i="24"/>
  <c r="C87" i="24"/>
  <c r="D87" i="24"/>
  <c r="F87" i="24"/>
  <c r="E71" i="14"/>
  <c r="G71" i="14"/>
  <c r="C71" i="14"/>
  <c r="F71" i="14"/>
  <c r="D71" i="14"/>
  <c r="H71" i="14"/>
  <c r="F169" i="24"/>
  <c r="D169" i="24"/>
  <c r="C169" i="24"/>
  <c r="G169" i="24"/>
  <c r="E169" i="24"/>
  <c r="D31" i="32"/>
  <c r="C31" i="32"/>
  <c r="G31" i="32"/>
  <c r="B31" i="32"/>
  <c r="Q31" i="32"/>
  <c r="N31" i="32"/>
  <c r="R31" i="32"/>
  <c r="J31" i="32"/>
  <c r="M31" i="32"/>
  <c r="H31" i="32"/>
  <c r="L31" i="32"/>
  <c r="P31" i="32"/>
  <c r="O31" i="32"/>
  <c r="F31" i="32"/>
  <c r="I31" i="32"/>
  <c r="K31" i="32"/>
  <c r="C56" i="23"/>
  <c r="B56" i="23"/>
  <c r="I56" i="23"/>
  <c r="G56" i="23"/>
  <c r="H56" i="23"/>
  <c r="D56" i="23"/>
  <c r="F56" i="23"/>
  <c r="H180" i="23"/>
  <c r="F180" i="23"/>
  <c r="I180" i="23"/>
  <c r="B180" i="23"/>
  <c r="D180" i="23"/>
  <c r="G180" i="23"/>
  <c r="C180" i="23"/>
  <c r="H87" i="19"/>
  <c r="D87" i="19"/>
  <c r="B87" i="19"/>
  <c r="G87" i="19"/>
  <c r="L87" i="19"/>
  <c r="J87" i="19"/>
  <c r="R87" i="19"/>
  <c r="I87" i="19"/>
  <c r="N87" i="19"/>
  <c r="K87" i="19"/>
  <c r="Q87" i="19"/>
  <c r="O87" i="19"/>
  <c r="P87" i="19"/>
  <c r="F87" i="19"/>
  <c r="C87" i="19"/>
  <c r="M87" i="19"/>
  <c r="F89" i="24"/>
  <c r="G89" i="24"/>
  <c r="E89" i="24"/>
  <c r="D89" i="24"/>
  <c r="C89" i="24"/>
  <c r="F130" i="23"/>
  <c r="D130" i="23"/>
  <c r="C130" i="23"/>
  <c r="H130" i="23"/>
  <c r="G130" i="23"/>
  <c r="B130" i="23"/>
  <c r="I130" i="23"/>
  <c r="J135" i="19"/>
  <c r="N135" i="19"/>
  <c r="K135" i="19"/>
  <c r="Q135" i="19"/>
  <c r="B135" i="19"/>
  <c r="C135" i="19"/>
  <c r="O135" i="19"/>
  <c r="G135" i="19"/>
  <c r="D135" i="19"/>
  <c r="M135" i="19"/>
  <c r="I135" i="19"/>
  <c r="R135" i="19"/>
  <c r="H135" i="19"/>
  <c r="P135" i="19"/>
  <c r="F135" i="19"/>
  <c r="L135" i="19"/>
  <c r="I124" i="26"/>
  <c r="H124" i="26"/>
  <c r="G124" i="26"/>
  <c r="F124" i="26"/>
  <c r="D124" i="26"/>
  <c r="E124" i="26"/>
  <c r="K124" i="26"/>
  <c r="L124" i="26"/>
  <c r="C124" i="26"/>
  <c r="J124" i="26"/>
  <c r="G67" i="22"/>
  <c r="C67" i="22"/>
  <c r="H67" i="22"/>
  <c r="F67" i="22"/>
  <c r="I67" i="22"/>
  <c r="B67" i="22"/>
  <c r="D67" i="22"/>
  <c r="H150" i="22"/>
  <c r="B150" i="22"/>
  <c r="D150" i="22"/>
  <c r="F150" i="22"/>
  <c r="C150" i="22"/>
  <c r="I150" i="22"/>
  <c r="G150" i="22"/>
  <c r="F78" i="14"/>
  <c r="C78" i="14"/>
  <c r="E78" i="14"/>
  <c r="G78" i="14"/>
  <c r="H78" i="14"/>
  <c r="D78" i="14"/>
  <c r="I15" i="32"/>
  <c r="P15" i="32"/>
  <c r="B15" i="32"/>
  <c r="J15" i="32"/>
  <c r="K15" i="32"/>
  <c r="Q15" i="32"/>
  <c r="O15" i="32"/>
  <c r="D15" i="32"/>
  <c r="H15" i="32"/>
  <c r="G15" i="32"/>
  <c r="M15" i="32"/>
  <c r="F15" i="32"/>
  <c r="N15" i="32"/>
  <c r="L15" i="32"/>
  <c r="C15" i="32"/>
  <c r="R15" i="32"/>
  <c r="K153" i="26"/>
  <c r="F153" i="26"/>
  <c r="J153" i="26"/>
  <c r="I153" i="26"/>
  <c r="E153" i="26"/>
  <c r="L153" i="26"/>
  <c r="H153" i="26"/>
  <c r="G153" i="26"/>
  <c r="D153" i="26"/>
  <c r="C153" i="26"/>
  <c r="C139" i="19"/>
  <c r="G139" i="19"/>
  <c r="P139" i="19"/>
  <c r="R139" i="19"/>
  <c r="L139" i="19"/>
  <c r="D139" i="19"/>
  <c r="Q139" i="19"/>
  <c r="I139" i="19"/>
  <c r="J139" i="19"/>
  <c r="B139" i="19"/>
  <c r="N139" i="19"/>
  <c r="K139" i="19"/>
  <c r="H139" i="19"/>
  <c r="F139" i="19"/>
  <c r="O139" i="19"/>
  <c r="M139" i="19"/>
  <c r="B58" i="22"/>
  <c r="H58" i="22"/>
  <c r="F58" i="22"/>
  <c r="G58" i="22"/>
  <c r="I58" i="22"/>
  <c r="D58" i="22"/>
  <c r="C58" i="22"/>
  <c r="T33" i="17"/>
  <c r="G33" i="17"/>
  <c r="U33" i="17"/>
  <c r="H33" i="17"/>
  <c r="D33" i="17"/>
  <c r="J33" i="17"/>
  <c r="C33" i="17"/>
  <c r="S33" i="17"/>
  <c r="F33" i="17"/>
  <c r="B33" i="17"/>
  <c r="R33" i="17"/>
  <c r="V33" i="17"/>
  <c r="M33" i="17"/>
  <c r="K33" i="17"/>
  <c r="L33" i="17"/>
  <c r="X33" i="17"/>
  <c r="W33" i="17"/>
  <c r="Q33" i="17"/>
  <c r="N33" i="17"/>
  <c r="I33" i="17"/>
  <c r="N101" i="20"/>
  <c r="F101" i="20"/>
  <c r="K101" i="20"/>
  <c r="D101" i="20"/>
  <c r="M101" i="20"/>
  <c r="B101" i="20"/>
  <c r="I101" i="20"/>
  <c r="G101" i="20"/>
  <c r="H101" i="20"/>
  <c r="L101" i="20"/>
  <c r="J101" i="20"/>
  <c r="C101" i="20"/>
  <c r="C88" i="22"/>
  <c r="H88" i="22"/>
  <c r="D88" i="22"/>
  <c r="I88" i="22"/>
  <c r="B88" i="22"/>
  <c r="G88" i="22"/>
  <c r="F88" i="22"/>
  <c r="K114" i="19"/>
  <c r="N114" i="19"/>
  <c r="R114" i="19"/>
  <c r="B114" i="19"/>
  <c r="Q114" i="19"/>
  <c r="G114" i="19"/>
  <c r="F114" i="19"/>
  <c r="P114" i="19"/>
  <c r="C114" i="19"/>
  <c r="O114" i="19"/>
  <c r="L114" i="19"/>
  <c r="J114" i="19"/>
  <c r="I114" i="19"/>
  <c r="M114" i="19"/>
  <c r="H114" i="19"/>
  <c r="D114" i="19"/>
  <c r="C33" i="22"/>
  <c r="F33" i="22"/>
  <c r="H33" i="22"/>
  <c r="D33" i="22"/>
  <c r="B33" i="22"/>
  <c r="I33" i="22"/>
  <c r="G33" i="22"/>
  <c r="D115" i="14"/>
  <c r="E115" i="14"/>
  <c r="G115" i="14"/>
  <c r="F115" i="14"/>
  <c r="H115" i="14"/>
  <c r="C115" i="14"/>
  <c r="D40" i="22"/>
  <c r="F40" i="22"/>
  <c r="B40" i="22"/>
  <c r="H40" i="22"/>
  <c r="C40" i="22"/>
  <c r="G40" i="22"/>
  <c r="I40" i="22"/>
  <c r="C137" i="21"/>
  <c r="J137" i="21"/>
  <c r="N137" i="21"/>
  <c r="B137" i="21"/>
  <c r="G137" i="21"/>
  <c r="K137" i="21"/>
  <c r="D137" i="21"/>
  <c r="L137" i="21"/>
  <c r="M137" i="21"/>
  <c r="I137" i="21"/>
  <c r="F137" i="21"/>
  <c r="H137" i="21"/>
  <c r="G31" i="23"/>
  <c r="H31" i="23"/>
  <c r="B31" i="23"/>
  <c r="D31" i="23"/>
  <c r="C31" i="23"/>
  <c r="F31" i="23"/>
  <c r="I31" i="23"/>
  <c r="G33" i="26"/>
  <c r="H33" i="26"/>
  <c r="D33" i="26"/>
  <c r="C33" i="26"/>
  <c r="L33" i="26"/>
  <c r="E33" i="26"/>
  <c r="F33" i="26"/>
  <c r="I33" i="26"/>
  <c r="K33" i="26"/>
  <c r="J33" i="26"/>
  <c r="D72" i="32"/>
  <c r="M72" i="32"/>
  <c r="R72" i="32"/>
  <c r="F72" i="32"/>
  <c r="G72" i="32"/>
  <c r="N72" i="32"/>
  <c r="K72" i="32"/>
  <c r="J72" i="32"/>
  <c r="L72" i="32"/>
  <c r="H72" i="32"/>
  <c r="C72" i="32"/>
  <c r="B72" i="32"/>
  <c r="P72" i="32"/>
  <c r="Q72" i="32"/>
  <c r="I72" i="32"/>
  <c r="O72" i="32"/>
  <c r="N173" i="19"/>
  <c r="D173" i="19"/>
  <c r="M173" i="19"/>
  <c r="I173" i="19"/>
  <c r="P173" i="19"/>
  <c r="C173" i="19"/>
  <c r="L173" i="19"/>
  <c r="K173" i="19"/>
  <c r="B173" i="19"/>
  <c r="J173" i="19"/>
  <c r="H173" i="19"/>
  <c r="Q173" i="19"/>
  <c r="R173" i="19"/>
  <c r="F173" i="19"/>
  <c r="O173" i="19"/>
  <c r="G173" i="19"/>
  <c r="N160" i="20"/>
  <c r="J160" i="20"/>
  <c r="L160" i="20"/>
  <c r="I160" i="20"/>
  <c r="D160" i="20"/>
  <c r="F160" i="20"/>
  <c r="B160" i="20"/>
  <c r="H160" i="20"/>
  <c r="C160" i="20"/>
  <c r="M160" i="20"/>
  <c r="G160" i="20"/>
  <c r="K160" i="20"/>
  <c r="P174" i="18"/>
  <c r="L174" i="18"/>
  <c r="D174" i="18"/>
  <c r="J174" i="18"/>
  <c r="H174" i="18"/>
  <c r="O174" i="18"/>
  <c r="K174" i="18"/>
  <c r="G174" i="18"/>
  <c r="I174" i="18"/>
  <c r="R174" i="18"/>
  <c r="B174" i="18"/>
  <c r="M174" i="18"/>
  <c r="C174" i="18"/>
  <c r="F174" i="18"/>
  <c r="Q174" i="18"/>
  <c r="N174" i="18"/>
  <c r="F93" i="21"/>
  <c r="I93" i="21"/>
  <c r="C93" i="21"/>
  <c r="J93" i="21"/>
  <c r="B93" i="21"/>
  <c r="L93" i="21"/>
  <c r="D93" i="21"/>
  <c r="K93" i="21"/>
  <c r="M93" i="21"/>
  <c r="N93" i="21"/>
  <c r="H93" i="21"/>
  <c r="G93" i="21"/>
  <c r="I35" i="18"/>
  <c r="J35" i="18"/>
  <c r="R35" i="18"/>
  <c r="H35" i="18"/>
  <c r="B35" i="18"/>
  <c r="M35" i="18"/>
  <c r="F35" i="18"/>
  <c r="P35" i="18"/>
  <c r="O35" i="18"/>
  <c r="N35" i="18"/>
  <c r="L35" i="18"/>
  <c r="K35" i="18"/>
  <c r="G35" i="18"/>
  <c r="D35" i="18"/>
  <c r="Q35" i="18"/>
  <c r="C35" i="18"/>
  <c r="I59" i="20"/>
  <c r="M59" i="20"/>
  <c r="G59" i="20"/>
  <c r="J59" i="20"/>
  <c r="B59" i="20"/>
  <c r="L59" i="20"/>
  <c r="N59" i="20"/>
  <c r="C59" i="20"/>
  <c r="H59" i="20"/>
  <c r="F59" i="20"/>
  <c r="K59" i="20"/>
  <c r="D59" i="20"/>
  <c r="J58" i="17"/>
  <c r="H58" i="17"/>
  <c r="X58" i="17"/>
  <c r="V58" i="17"/>
  <c r="I58" i="17"/>
  <c r="C58" i="17"/>
  <c r="S58" i="17"/>
  <c r="L58" i="17"/>
  <c r="Q58" i="17"/>
  <c r="F58" i="17"/>
  <c r="B58" i="17"/>
  <c r="K58" i="17"/>
  <c r="G58" i="17"/>
  <c r="U58" i="17"/>
  <c r="N58" i="17"/>
  <c r="D58" i="17"/>
  <c r="M58" i="17"/>
  <c r="W58" i="17"/>
  <c r="R58" i="17"/>
  <c r="T58" i="17"/>
  <c r="C156" i="22"/>
  <c r="G156" i="22"/>
  <c r="I156" i="22"/>
  <c r="B156" i="22"/>
  <c r="H156" i="22"/>
  <c r="D156" i="22"/>
  <c r="F156" i="22"/>
  <c r="F166" i="21"/>
  <c r="C166" i="21"/>
  <c r="G166" i="21"/>
  <c r="D166" i="21"/>
  <c r="M166" i="21"/>
  <c r="B166" i="21"/>
  <c r="J166" i="21"/>
  <c r="N166" i="21"/>
  <c r="K166" i="21"/>
  <c r="L166" i="21"/>
  <c r="H166" i="21"/>
  <c r="I166" i="21"/>
  <c r="J89" i="26"/>
  <c r="I89" i="26"/>
  <c r="K89" i="26"/>
  <c r="L89" i="26"/>
  <c r="F89" i="26"/>
  <c r="H89" i="26"/>
  <c r="C89" i="26"/>
  <c r="E89" i="26"/>
  <c r="G89" i="26"/>
  <c r="D89" i="26"/>
  <c r="B33" i="21"/>
  <c r="C33" i="21"/>
  <c r="M33" i="21"/>
  <c r="I33" i="21"/>
  <c r="N33" i="21"/>
  <c r="G33" i="21"/>
  <c r="F33" i="21"/>
  <c r="J33" i="21"/>
  <c r="L33" i="21"/>
  <c r="H33" i="21"/>
  <c r="K33" i="21"/>
  <c r="D33" i="21"/>
  <c r="F43" i="14"/>
  <c r="E43" i="14"/>
  <c r="D43" i="14"/>
  <c r="H43" i="14"/>
  <c r="G43" i="14"/>
  <c r="C43" i="14"/>
  <c r="D173" i="18"/>
  <c r="F173" i="18"/>
  <c r="H173" i="18"/>
  <c r="J173" i="18"/>
  <c r="P173" i="18"/>
  <c r="Q173" i="18"/>
  <c r="O173" i="18"/>
  <c r="M173" i="18"/>
  <c r="C173" i="18"/>
  <c r="N173" i="18"/>
  <c r="B173" i="18"/>
  <c r="G173" i="18"/>
  <c r="R173" i="18"/>
  <c r="L173" i="18"/>
  <c r="K173" i="18"/>
  <c r="I173" i="18"/>
  <c r="D63" i="19"/>
  <c r="B63" i="19"/>
  <c r="K63" i="19"/>
  <c r="P63" i="19"/>
  <c r="L63" i="19"/>
  <c r="M63" i="19"/>
  <c r="C63" i="19"/>
  <c r="I63" i="19"/>
  <c r="G63" i="19"/>
  <c r="N63" i="19"/>
  <c r="H63" i="19"/>
  <c r="F63" i="19"/>
  <c r="O63" i="19"/>
  <c r="Q63" i="19"/>
  <c r="R63" i="19"/>
  <c r="J63" i="19"/>
  <c r="B62" i="21"/>
  <c r="C62" i="21"/>
  <c r="D62" i="21"/>
  <c r="N62" i="21"/>
  <c r="H62" i="21"/>
  <c r="K62" i="21"/>
  <c r="M62" i="21"/>
  <c r="G62" i="21"/>
  <c r="L62" i="21"/>
  <c r="F62" i="21"/>
  <c r="J62" i="21"/>
  <c r="I62" i="21"/>
  <c r="J169" i="19"/>
  <c r="M169" i="19"/>
  <c r="L169" i="19"/>
  <c r="D169" i="19"/>
  <c r="O169" i="19"/>
  <c r="I169" i="19"/>
  <c r="F169" i="19"/>
  <c r="P169" i="19"/>
  <c r="R169" i="19"/>
  <c r="N169" i="19"/>
  <c r="G169" i="19"/>
  <c r="C169" i="19"/>
  <c r="Q169" i="19"/>
  <c r="H169" i="19"/>
  <c r="B169" i="19"/>
  <c r="K169" i="19"/>
  <c r="D12" i="22"/>
  <c r="H12" i="22"/>
  <c r="G12" i="22"/>
  <c r="I12" i="22"/>
  <c r="C12" i="22"/>
  <c r="F12" i="22"/>
  <c r="B12" i="22"/>
  <c r="Q27" i="19"/>
  <c r="O27" i="19"/>
  <c r="D27" i="19"/>
  <c r="B27" i="19"/>
  <c r="G27" i="19"/>
  <c r="L27" i="19"/>
  <c r="F27" i="19"/>
  <c r="M27" i="19"/>
  <c r="H27" i="19"/>
  <c r="N27" i="19"/>
  <c r="K27" i="19"/>
  <c r="C27" i="19"/>
  <c r="P27" i="19"/>
  <c r="I27" i="19"/>
  <c r="R27" i="19"/>
  <c r="J27" i="19"/>
  <c r="M63" i="32"/>
  <c r="N63" i="32"/>
  <c r="O63" i="32"/>
  <c r="K63" i="32"/>
  <c r="D63" i="32"/>
  <c r="L63" i="32"/>
  <c r="P63" i="32"/>
  <c r="B63" i="32"/>
  <c r="F63" i="32"/>
  <c r="I63" i="32"/>
  <c r="G63" i="32"/>
  <c r="J63" i="32"/>
  <c r="Q63" i="32"/>
  <c r="C63" i="32"/>
  <c r="H63" i="32"/>
  <c r="R63" i="32"/>
  <c r="F121" i="18"/>
  <c r="B121" i="18"/>
  <c r="C121" i="18"/>
  <c r="J121" i="18"/>
  <c r="G121" i="18"/>
  <c r="N121" i="18"/>
  <c r="I121" i="18"/>
  <c r="M121" i="18"/>
  <c r="R121" i="18"/>
  <c r="K121" i="18"/>
  <c r="P121" i="18"/>
  <c r="L121" i="18"/>
  <c r="H121" i="18"/>
  <c r="D121" i="18"/>
  <c r="Q121" i="18"/>
  <c r="O121" i="18"/>
  <c r="Q62" i="17"/>
  <c r="B62" i="17"/>
  <c r="D62" i="17"/>
  <c r="I62" i="17"/>
  <c r="N62" i="17"/>
  <c r="X62" i="17"/>
  <c r="R62" i="17"/>
  <c r="F62" i="17"/>
  <c r="C62" i="17"/>
  <c r="G62" i="17"/>
  <c r="S62" i="17"/>
  <c r="M62" i="17"/>
  <c r="L62" i="17"/>
  <c r="W62" i="17"/>
  <c r="J62" i="17"/>
  <c r="H62" i="17"/>
  <c r="U62" i="17"/>
  <c r="K62" i="17"/>
  <c r="T62" i="17"/>
  <c r="V62" i="17"/>
  <c r="F83" i="26"/>
  <c r="J83" i="26"/>
  <c r="C83" i="26"/>
  <c r="D83" i="26"/>
  <c r="L83" i="26"/>
  <c r="G83" i="26"/>
  <c r="E83" i="26"/>
  <c r="I83" i="26"/>
  <c r="K83" i="26"/>
  <c r="H83" i="26"/>
  <c r="B52" i="23"/>
  <c r="D52" i="23"/>
  <c r="I52" i="23"/>
  <c r="G52" i="23"/>
  <c r="F52" i="23"/>
  <c r="H52" i="23"/>
  <c r="C52" i="23"/>
  <c r="U67" i="17"/>
  <c r="M67" i="17"/>
  <c r="W67" i="17"/>
  <c r="B67" i="17"/>
  <c r="C67" i="17"/>
  <c r="I67" i="17"/>
  <c r="H67" i="17"/>
  <c r="S67" i="17"/>
  <c r="T67" i="17"/>
  <c r="Q67" i="17"/>
  <c r="N67" i="17"/>
  <c r="D67" i="17"/>
  <c r="F67" i="17"/>
  <c r="G67" i="17"/>
  <c r="J67" i="17"/>
  <c r="L67" i="17"/>
  <c r="K67" i="17"/>
  <c r="R67" i="17"/>
  <c r="V67" i="17"/>
  <c r="X67" i="17"/>
  <c r="I94" i="20"/>
  <c r="L94" i="20"/>
  <c r="B94" i="20"/>
  <c r="K94" i="20"/>
  <c r="M94" i="20"/>
  <c r="H94" i="20"/>
  <c r="F94" i="20"/>
  <c r="C94" i="20"/>
  <c r="G94" i="20"/>
  <c r="N94" i="20"/>
  <c r="J94" i="20"/>
  <c r="D94" i="20"/>
  <c r="L133" i="18"/>
  <c r="I133" i="18"/>
  <c r="B133" i="18"/>
  <c r="R133" i="18"/>
  <c r="D133" i="18"/>
  <c r="M133" i="18"/>
  <c r="Q133" i="18"/>
  <c r="O133" i="18"/>
  <c r="N133" i="18"/>
  <c r="H133" i="18"/>
  <c r="K133" i="18"/>
  <c r="C133" i="18"/>
  <c r="P133" i="18"/>
  <c r="F133" i="18"/>
  <c r="G133" i="18"/>
  <c r="J133" i="18"/>
  <c r="J135" i="21"/>
  <c r="G135" i="21"/>
  <c r="D135" i="21"/>
  <c r="L135" i="21"/>
  <c r="H135" i="21"/>
  <c r="I135" i="21"/>
  <c r="K135" i="21"/>
  <c r="B135" i="21"/>
  <c r="N135" i="21"/>
  <c r="C135" i="21"/>
  <c r="M135" i="21"/>
  <c r="F135" i="21"/>
  <c r="G119" i="24"/>
  <c r="F119" i="24"/>
  <c r="D119" i="24"/>
  <c r="C119" i="24"/>
  <c r="E119" i="24"/>
  <c r="G155" i="32"/>
  <c r="N155" i="32"/>
  <c r="H155" i="32"/>
  <c r="I155" i="32"/>
  <c r="Q155" i="32"/>
  <c r="P155" i="32"/>
  <c r="O155" i="32"/>
  <c r="K155" i="32"/>
  <c r="M155" i="32"/>
  <c r="J155" i="32"/>
  <c r="C155" i="32"/>
  <c r="R155" i="32"/>
  <c r="B155" i="32"/>
  <c r="F155" i="32"/>
  <c r="L155" i="32"/>
  <c r="D155" i="32"/>
  <c r="G19" i="23"/>
  <c r="B19" i="23"/>
  <c r="I19" i="23"/>
  <c r="D19" i="23"/>
  <c r="F19" i="23"/>
  <c r="C19" i="23"/>
  <c r="H19" i="23"/>
  <c r="H186" i="23"/>
  <c r="B186" i="23"/>
  <c r="I186" i="23"/>
  <c r="D186" i="23"/>
  <c r="F186" i="23"/>
  <c r="C186" i="23"/>
  <c r="G186" i="23"/>
  <c r="L178" i="18"/>
  <c r="G178" i="18"/>
  <c r="Q178" i="18"/>
  <c r="N178" i="18"/>
  <c r="J178" i="18"/>
  <c r="O178" i="18"/>
  <c r="M178" i="18"/>
  <c r="F178" i="18"/>
  <c r="I178" i="18"/>
  <c r="K178" i="18"/>
  <c r="C178" i="18"/>
  <c r="B178" i="18"/>
  <c r="R178" i="18"/>
  <c r="H178" i="18"/>
  <c r="P178" i="18"/>
  <c r="D178" i="18"/>
  <c r="P61" i="32"/>
  <c r="J61" i="32"/>
  <c r="B61" i="32"/>
  <c r="C61" i="32"/>
  <c r="D61" i="32"/>
  <c r="G61" i="32"/>
  <c r="I61" i="32"/>
  <c r="M61" i="32"/>
  <c r="Q61" i="32"/>
  <c r="H61" i="32"/>
  <c r="O61" i="32"/>
  <c r="R61" i="32"/>
  <c r="F61" i="32"/>
  <c r="L61" i="32"/>
  <c r="K61" i="32"/>
  <c r="N61" i="32"/>
  <c r="L134" i="19"/>
  <c r="G134" i="19"/>
  <c r="M134" i="19"/>
  <c r="C134" i="19"/>
  <c r="K134" i="19"/>
  <c r="B134" i="19"/>
  <c r="F134" i="19"/>
  <c r="J134" i="19"/>
  <c r="P134" i="19"/>
  <c r="H134" i="19"/>
  <c r="N134" i="19"/>
  <c r="O134" i="19"/>
  <c r="R134" i="19"/>
  <c r="Q134" i="19"/>
  <c r="I134" i="19"/>
  <c r="D134" i="19"/>
  <c r="I175" i="26"/>
  <c r="L175" i="26"/>
  <c r="C175" i="26"/>
  <c r="F175" i="26"/>
  <c r="D175" i="26"/>
  <c r="J175" i="26"/>
  <c r="G175" i="26"/>
  <c r="E175" i="26"/>
  <c r="H175" i="26"/>
  <c r="K175" i="26"/>
  <c r="J132" i="17"/>
  <c r="H132" i="17"/>
  <c r="I132" i="17"/>
  <c r="Q132" i="17"/>
  <c r="S132" i="17"/>
  <c r="U132" i="17"/>
  <c r="N132" i="17"/>
  <c r="D132" i="17"/>
  <c r="X132" i="17"/>
  <c r="K132" i="17"/>
  <c r="B132" i="17"/>
  <c r="V132" i="17"/>
  <c r="L132" i="17"/>
  <c r="M132" i="17"/>
  <c r="G132" i="17"/>
  <c r="F132" i="17"/>
  <c r="C132" i="17"/>
  <c r="R132" i="17"/>
  <c r="T132" i="17"/>
  <c r="W132" i="17"/>
  <c r="H73" i="23"/>
  <c r="D73" i="23"/>
  <c r="C73" i="23"/>
  <c r="G73" i="23"/>
  <c r="F73" i="23"/>
  <c r="B73" i="23"/>
  <c r="I73" i="23"/>
  <c r="I14" i="32"/>
  <c r="C14" i="32"/>
  <c r="H14" i="32"/>
  <c r="B14" i="32"/>
  <c r="P14" i="32"/>
  <c r="G14" i="32"/>
  <c r="L14" i="32"/>
  <c r="D14" i="32"/>
  <c r="O14" i="32"/>
  <c r="N14" i="32"/>
  <c r="F14" i="32"/>
  <c r="Q14" i="32"/>
  <c r="K14" i="32"/>
  <c r="M14" i="32"/>
  <c r="J14" i="32"/>
  <c r="R14" i="32"/>
  <c r="D38" i="22"/>
  <c r="I38" i="22"/>
  <c r="F38" i="22"/>
  <c r="H38" i="22"/>
  <c r="C38" i="22"/>
  <c r="B38" i="22"/>
  <c r="G38" i="22"/>
  <c r="F45" i="14"/>
  <c r="D45" i="14"/>
  <c r="H45" i="14"/>
  <c r="E45" i="14"/>
  <c r="C45" i="14"/>
  <c r="G45" i="14"/>
  <c r="M37" i="19"/>
  <c r="N37" i="19"/>
  <c r="Q37" i="19"/>
  <c r="K37" i="19"/>
  <c r="O37" i="19"/>
  <c r="H37" i="19"/>
  <c r="B37" i="19"/>
  <c r="C37" i="19"/>
  <c r="L37" i="19"/>
  <c r="J37" i="19"/>
  <c r="R37" i="19"/>
  <c r="I37" i="19"/>
  <c r="D37" i="19"/>
  <c r="F37" i="19"/>
  <c r="G37" i="19"/>
  <c r="P37" i="19"/>
  <c r="F63" i="14"/>
  <c r="D63" i="14"/>
  <c r="C63" i="14"/>
  <c r="E63" i="14"/>
  <c r="H63" i="14"/>
  <c r="G63" i="14"/>
  <c r="L124" i="20"/>
  <c r="I124" i="20"/>
  <c r="J124" i="20"/>
  <c r="K124" i="20"/>
  <c r="G124" i="20"/>
  <c r="B124" i="20"/>
  <c r="H124" i="20"/>
  <c r="N124" i="20"/>
  <c r="M124" i="20"/>
  <c r="C124" i="20"/>
  <c r="D124" i="20"/>
  <c r="F124" i="20"/>
  <c r="B28" i="20"/>
  <c r="F28" i="20"/>
  <c r="J28" i="20"/>
  <c r="N28" i="20"/>
  <c r="L28" i="20"/>
  <c r="H28" i="20"/>
  <c r="K28" i="20"/>
  <c r="G28" i="20"/>
  <c r="M28" i="20"/>
  <c r="I28" i="20"/>
  <c r="D28" i="20"/>
  <c r="C28" i="20"/>
  <c r="G16" i="22"/>
  <c r="C16" i="22"/>
  <c r="I16" i="22"/>
  <c r="F16" i="22"/>
  <c r="H16" i="22"/>
  <c r="B16" i="22"/>
  <c r="D16" i="22"/>
  <c r="Q73" i="19"/>
  <c r="J73" i="19"/>
  <c r="O73" i="19"/>
  <c r="H73" i="19"/>
  <c r="C73" i="19"/>
  <c r="B73" i="19"/>
  <c r="L73" i="19"/>
  <c r="D73" i="19"/>
  <c r="K73" i="19"/>
  <c r="M73" i="19"/>
  <c r="R73" i="19"/>
  <c r="I73" i="19"/>
  <c r="N73" i="19"/>
  <c r="G73" i="19"/>
  <c r="F73" i="19"/>
  <c r="P73" i="19"/>
  <c r="T104" i="17"/>
  <c r="Q104" i="17"/>
  <c r="R104" i="17"/>
  <c r="S104" i="17"/>
  <c r="K104" i="17"/>
  <c r="U104" i="17"/>
  <c r="N104" i="17"/>
  <c r="J104" i="17"/>
  <c r="F104" i="17"/>
  <c r="I104" i="17"/>
  <c r="C104" i="17"/>
  <c r="V104" i="17"/>
  <c r="G104" i="17"/>
  <c r="B104" i="17"/>
  <c r="W104" i="17"/>
  <c r="L104" i="17"/>
  <c r="X104" i="17"/>
  <c r="D104" i="17"/>
  <c r="M104" i="17"/>
  <c r="H104" i="17"/>
  <c r="D57" i="14"/>
  <c r="E57" i="14"/>
  <c r="F57" i="14"/>
  <c r="G57" i="14"/>
  <c r="C57" i="14"/>
  <c r="H57" i="14"/>
  <c r="C140" i="14"/>
  <c r="E140" i="14"/>
  <c r="H140" i="14"/>
  <c r="G140" i="14"/>
  <c r="D140" i="14"/>
  <c r="F140" i="14"/>
  <c r="G98" i="14"/>
  <c r="F98" i="14"/>
  <c r="H98" i="14"/>
  <c r="E98" i="14"/>
  <c r="D98" i="14"/>
  <c r="C98" i="14"/>
  <c r="E68" i="14"/>
  <c r="G68" i="14"/>
  <c r="D68" i="14"/>
  <c r="F68" i="14"/>
  <c r="C68" i="14"/>
  <c r="H68" i="14"/>
  <c r="F153" i="24"/>
  <c r="D153" i="24"/>
  <c r="G153" i="24"/>
  <c r="C153" i="24"/>
  <c r="E153" i="24"/>
  <c r="G70" i="21"/>
  <c r="I70" i="21"/>
  <c r="F70" i="21"/>
  <c r="L70" i="21"/>
  <c r="N70" i="21"/>
  <c r="B70" i="21"/>
  <c r="J70" i="21"/>
  <c r="K70" i="21"/>
  <c r="C70" i="21"/>
  <c r="H70" i="21"/>
  <c r="D70" i="21"/>
  <c r="M70" i="21"/>
  <c r="I80" i="19"/>
  <c r="D80" i="19"/>
  <c r="P80" i="19"/>
  <c r="F80" i="19"/>
  <c r="C80" i="19"/>
  <c r="B80" i="19"/>
  <c r="H80" i="19"/>
  <c r="L80" i="19"/>
  <c r="M80" i="19"/>
  <c r="O80" i="19"/>
  <c r="Q80" i="19"/>
  <c r="G80" i="19"/>
  <c r="J80" i="19"/>
  <c r="N80" i="19"/>
  <c r="R80" i="19"/>
  <c r="K80" i="19"/>
  <c r="F118" i="24"/>
  <c r="C118" i="24"/>
  <c r="E118" i="24"/>
  <c r="G118" i="24"/>
  <c r="D118" i="24"/>
  <c r="M177" i="18"/>
  <c r="C177" i="18"/>
  <c r="R177" i="18"/>
  <c r="P177" i="18"/>
  <c r="H177" i="18"/>
  <c r="B177" i="18"/>
  <c r="I177" i="18"/>
  <c r="Q177" i="18"/>
  <c r="O177" i="18"/>
  <c r="D177" i="18"/>
  <c r="J177" i="18"/>
  <c r="L177" i="18"/>
  <c r="F177" i="18"/>
  <c r="G177" i="18"/>
  <c r="K177" i="18"/>
  <c r="N177" i="18"/>
  <c r="B55" i="22"/>
  <c r="F55" i="22"/>
  <c r="C55" i="22"/>
  <c r="H55" i="22"/>
  <c r="G55" i="22"/>
  <c r="D55" i="22"/>
  <c r="I55" i="22"/>
  <c r="U168" i="17"/>
  <c r="B168" i="17"/>
  <c r="Q168" i="17"/>
  <c r="R168" i="17"/>
  <c r="N168" i="17"/>
  <c r="W168" i="17"/>
  <c r="M168" i="17"/>
  <c r="I168" i="17"/>
  <c r="L168" i="17"/>
  <c r="K168" i="17"/>
  <c r="V168" i="17"/>
  <c r="T168" i="17"/>
  <c r="F168" i="17"/>
  <c r="S168" i="17"/>
  <c r="X168" i="17"/>
  <c r="J168" i="17"/>
  <c r="H168" i="17"/>
  <c r="D168" i="17"/>
  <c r="G168" i="17"/>
  <c r="C168" i="17"/>
  <c r="I15" i="21"/>
  <c r="K15" i="21"/>
  <c r="G15" i="21"/>
  <c r="H15" i="21"/>
  <c r="F15" i="21"/>
  <c r="B15" i="21"/>
  <c r="J15" i="21"/>
  <c r="C15" i="21"/>
  <c r="M15" i="21"/>
  <c r="D15" i="21"/>
  <c r="L15" i="21"/>
  <c r="N15" i="21"/>
  <c r="I114" i="18"/>
  <c r="L114" i="18"/>
  <c r="F114" i="18"/>
  <c r="H114" i="18"/>
  <c r="M114" i="18"/>
  <c r="G114" i="18"/>
  <c r="K114" i="18"/>
  <c r="Q114" i="18"/>
  <c r="B114" i="18"/>
  <c r="J114" i="18"/>
  <c r="R114" i="18"/>
  <c r="P114" i="18"/>
  <c r="D114" i="18"/>
  <c r="N114" i="18"/>
  <c r="O114" i="18"/>
  <c r="C114" i="18"/>
  <c r="I148" i="22"/>
  <c r="F148" i="22"/>
  <c r="H148" i="22"/>
  <c r="D148" i="22"/>
  <c r="C148" i="22"/>
  <c r="G148" i="22"/>
  <c r="B148" i="22"/>
  <c r="C127" i="26"/>
  <c r="G127" i="26"/>
  <c r="J127" i="26"/>
  <c r="H127" i="26"/>
  <c r="D127" i="26"/>
  <c r="K127" i="26"/>
  <c r="F127" i="26"/>
  <c r="E127" i="26"/>
  <c r="L127" i="26"/>
  <c r="I127" i="26"/>
  <c r="H165" i="14"/>
  <c r="G165" i="14"/>
  <c r="F165" i="14"/>
  <c r="E165" i="14"/>
  <c r="C165" i="14"/>
  <c r="D165" i="14"/>
  <c r="H42" i="23"/>
  <c r="G42" i="23"/>
  <c r="B42" i="23"/>
  <c r="C42" i="23"/>
  <c r="F42" i="23"/>
  <c r="D42" i="23"/>
  <c r="I42" i="23"/>
  <c r="C141" i="24"/>
  <c r="D141" i="24"/>
  <c r="E141" i="24"/>
  <c r="F141" i="24"/>
  <c r="G141" i="24"/>
  <c r="H84" i="21"/>
  <c r="I84" i="21"/>
  <c r="N84" i="21"/>
  <c r="K84" i="21"/>
  <c r="D84" i="21"/>
  <c r="G84" i="21"/>
  <c r="M84" i="21"/>
  <c r="J84" i="21"/>
  <c r="B84" i="21"/>
  <c r="F84" i="21"/>
  <c r="C84" i="21"/>
  <c r="L84" i="21"/>
  <c r="E80" i="24"/>
  <c r="G80" i="24"/>
  <c r="C80" i="24"/>
  <c r="D80" i="24"/>
  <c r="F80" i="24"/>
  <c r="F35" i="24"/>
  <c r="G35" i="24"/>
  <c r="E35" i="24"/>
  <c r="C35" i="24"/>
  <c r="D35" i="24"/>
  <c r="G103" i="26"/>
  <c r="C103" i="26"/>
  <c r="I103" i="26"/>
  <c r="D103" i="26"/>
  <c r="J103" i="26"/>
  <c r="K103" i="26"/>
  <c r="H103" i="26"/>
  <c r="E103" i="26"/>
  <c r="F103" i="26"/>
  <c r="L103" i="26"/>
  <c r="H142" i="21"/>
  <c r="J142" i="21"/>
  <c r="L142" i="21"/>
  <c r="B142" i="21"/>
  <c r="K142" i="21"/>
  <c r="G142" i="21"/>
  <c r="F142" i="21"/>
  <c r="N142" i="21"/>
  <c r="M142" i="21"/>
  <c r="C142" i="21"/>
  <c r="I142" i="21"/>
  <c r="D142" i="21"/>
  <c r="C82" i="22"/>
  <c r="B82" i="22"/>
  <c r="G82" i="22"/>
  <c r="D82" i="22"/>
  <c r="F82" i="22"/>
  <c r="H82" i="22"/>
  <c r="I82" i="22"/>
  <c r="D112" i="21"/>
  <c r="I112" i="21"/>
  <c r="C112" i="21"/>
  <c r="G112" i="21"/>
  <c r="N112" i="21"/>
  <c r="H112" i="21"/>
  <c r="L112" i="21"/>
  <c r="F112" i="21"/>
  <c r="J112" i="21"/>
  <c r="K112" i="21"/>
  <c r="B112" i="21"/>
  <c r="M112" i="21"/>
  <c r="N154" i="32"/>
  <c r="J154" i="32"/>
  <c r="I154" i="32"/>
  <c r="L154" i="32"/>
  <c r="P154" i="32"/>
  <c r="F154" i="32"/>
  <c r="G154" i="32"/>
  <c r="C154" i="32"/>
  <c r="Q154" i="32"/>
  <c r="B154" i="32"/>
  <c r="H154" i="32"/>
  <c r="R154" i="32"/>
  <c r="D154" i="32"/>
  <c r="M154" i="32"/>
  <c r="K154" i="32"/>
  <c r="O154" i="32"/>
  <c r="F54" i="26"/>
  <c r="K54" i="26"/>
  <c r="J54" i="26"/>
  <c r="L54" i="26"/>
  <c r="E54" i="26"/>
  <c r="G54" i="26"/>
  <c r="C54" i="26"/>
  <c r="I54" i="26"/>
  <c r="H54" i="26"/>
  <c r="D54" i="26"/>
  <c r="G115" i="24"/>
  <c r="D115" i="24"/>
  <c r="C115" i="24"/>
  <c r="E115" i="24"/>
  <c r="F115" i="24"/>
  <c r="F62" i="19"/>
  <c r="D62" i="19"/>
  <c r="C62" i="19"/>
  <c r="L62" i="19"/>
  <c r="J62" i="19"/>
  <c r="M62" i="19"/>
  <c r="B62" i="19"/>
  <c r="K62" i="19"/>
  <c r="R62" i="19"/>
  <c r="N62" i="19"/>
  <c r="H62" i="19"/>
  <c r="Q62" i="19"/>
  <c r="I62" i="19"/>
  <c r="P62" i="19"/>
  <c r="G62" i="19"/>
  <c r="O62" i="19"/>
  <c r="M35" i="17"/>
  <c r="D35" i="17"/>
  <c r="W35" i="17"/>
  <c r="H35" i="17"/>
  <c r="T35" i="17"/>
  <c r="Q35" i="17"/>
  <c r="F35" i="17"/>
  <c r="S35" i="17"/>
  <c r="L35" i="17"/>
  <c r="R35" i="17"/>
  <c r="C35" i="17"/>
  <c r="J35" i="17"/>
  <c r="B35" i="17"/>
  <c r="K35" i="17"/>
  <c r="X35" i="17"/>
  <c r="G35" i="17"/>
  <c r="U35" i="17"/>
  <c r="I35" i="17"/>
  <c r="N35" i="17"/>
  <c r="V35" i="17"/>
  <c r="D116" i="21"/>
  <c r="B116" i="21"/>
  <c r="H116" i="21"/>
  <c r="J116" i="21"/>
  <c r="N116" i="21"/>
  <c r="L116" i="21"/>
  <c r="C116" i="21"/>
  <c r="I116" i="21"/>
  <c r="M116" i="21"/>
  <c r="K116" i="21"/>
  <c r="F116" i="21"/>
  <c r="G116" i="21"/>
  <c r="R153" i="17"/>
  <c r="Q153" i="17"/>
  <c r="H153" i="17"/>
  <c r="G153" i="17"/>
  <c r="F153" i="17"/>
  <c r="T153" i="17"/>
  <c r="J153" i="17"/>
  <c r="W153" i="17"/>
  <c r="D153" i="17"/>
  <c r="B153" i="17"/>
  <c r="V153" i="17"/>
  <c r="M153" i="17"/>
  <c r="C153" i="17"/>
  <c r="N153" i="17"/>
  <c r="U153" i="17"/>
  <c r="S153" i="17"/>
  <c r="K153" i="17"/>
  <c r="X153" i="17"/>
  <c r="I153" i="17"/>
  <c r="L153" i="17"/>
  <c r="L110" i="18"/>
  <c r="C110" i="18"/>
  <c r="D110" i="18"/>
  <c r="J110" i="18"/>
  <c r="F110" i="18"/>
  <c r="B110" i="18"/>
  <c r="M110" i="18"/>
  <c r="R110" i="18"/>
  <c r="K110" i="18"/>
  <c r="I110" i="18"/>
  <c r="O110" i="18"/>
  <c r="Q110" i="18"/>
  <c r="G110" i="18"/>
  <c r="H110" i="18"/>
  <c r="P110" i="18"/>
  <c r="N110" i="18"/>
  <c r="E79" i="24"/>
  <c r="F79" i="24"/>
  <c r="D79" i="24"/>
  <c r="C79" i="24"/>
  <c r="G79" i="24"/>
  <c r="H164" i="14"/>
  <c r="G164" i="14"/>
  <c r="E164" i="14"/>
  <c r="C164" i="14"/>
  <c r="D164" i="14"/>
  <c r="F164" i="14"/>
  <c r="J87" i="26"/>
  <c r="C87" i="26"/>
  <c r="K87" i="26"/>
  <c r="F87" i="26"/>
  <c r="E87" i="26"/>
  <c r="H87" i="26"/>
  <c r="G87" i="26"/>
  <c r="L87" i="26"/>
  <c r="I87" i="26"/>
  <c r="D87" i="26"/>
  <c r="G176" i="20"/>
  <c r="D176" i="20"/>
  <c r="C176" i="20"/>
  <c r="B176" i="20"/>
  <c r="F176" i="20"/>
  <c r="L176" i="20"/>
  <c r="I176" i="20"/>
  <c r="H176" i="20"/>
  <c r="J176" i="20"/>
  <c r="N176" i="20"/>
  <c r="K176" i="20"/>
  <c r="M176" i="20"/>
  <c r="W32" i="17"/>
  <c r="M32" i="17"/>
  <c r="N32" i="17"/>
  <c r="L32" i="17"/>
  <c r="I32" i="17"/>
  <c r="K32" i="17"/>
  <c r="C32" i="17"/>
  <c r="H32" i="17"/>
  <c r="X32" i="17"/>
  <c r="V32" i="17"/>
  <c r="T32" i="17"/>
  <c r="S32" i="17"/>
  <c r="D32" i="17"/>
  <c r="G32" i="17"/>
  <c r="F32" i="17"/>
  <c r="R32" i="17"/>
  <c r="J32" i="17"/>
  <c r="U32" i="17"/>
  <c r="Q32" i="17"/>
  <c r="B32" i="17"/>
  <c r="M70" i="17"/>
  <c r="W70" i="17"/>
  <c r="I70" i="17"/>
  <c r="S70" i="17"/>
  <c r="H70" i="17"/>
  <c r="D70" i="17"/>
  <c r="G70" i="17"/>
  <c r="F70" i="17"/>
  <c r="C70" i="17"/>
  <c r="U70" i="17"/>
  <c r="B70" i="17"/>
  <c r="J70" i="17"/>
  <c r="Q70" i="17"/>
  <c r="T70" i="17"/>
  <c r="N70" i="17"/>
  <c r="V70" i="17"/>
  <c r="L70" i="17"/>
  <c r="K70" i="17"/>
  <c r="R70" i="17"/>
  <c r="X70" i="17"/>
  <c r="D42" i="14"/>
  <c r="H42" i="14"/>
  <c r="E42" i="14"/>
  <c r="C42" i="14"/>
  <c r="G42" i="14"/>
  <c r="F42" i="14"/>
  <c r="F184" i="23"/>
  <c r="C184" i="23"/>
  <c r="D184" i="23"/>
  <c r="I184" i="23"/>
  <c r="B184" i="23"/>
  <c r="H184" i="23"/>
  <c r="G184" i="23"/>
  <c r="H124" i="32"/>
  <c r="J124" i="32"/>
  <c r="D124" i="32"/>
  <c r="C124" i="32"/>
  <c r="N124" i="32"/>
  <c r="F124" i="32"/>
  <c r="I124" i="32"/>
  <c r="B124" i="32"/>
  <c r="G124" i="32"/>
  <c r="M124" i="32"/>
  <c r="P124" i="32"/>
  <c r="Q124" i="32"/>
  <c r="K124" i="32"/>
  <c r="L124" i="32"/>
  <c r="O124" i="32"/>
  <c r="R124" i="32"/>
  <c r="F112" i="17"/>
  <c r="L112" i="17"/>
  <c r="T112" i="17"/>
  <c r="M112" i="17"/>
  <c r="W112" i="17"/>
  <c r="X112" i="17"/>
  <c r="U112" i="17"/>
  <c r="H112" i="17"/>
  <c r="B112" i="17"/>
  <c r="C112" i="17"/>
  <c r="D112" i="17"/>
  <c r="R112" i="17"/>
  <c r="V112" i="17"/>
  <c r="G112" i="17"/>
  <c r="Q112" i="17"/>
  <c r="I112" i="17"/>
  <c r="S112" i="17"/>
  <c r="N112" i="17"/>
  <c r="J112" i="17"/>
  <c r="K112" i="17"/>
  <c r="K125" i="17"/>
  <c r="D125" i="17"/>
  <c r="H125" i="17"/>
  <c r="B125" i="17"/>
  <c r="N125" i="17"/>
  <c r="F125" i="17"/>
  <c r="U125" i="17"/>
  <c r="V125" i="17"/>
  <c r="L125" i="17"/>
  <c r="I125" i="17"/>
  <c r="S125" i="17"/>
  <c r="X125" i="17"/>
  <c r="G125" i="17"/>
  <c r="C125" i="17"/>
  <c r="M125" i="17"/>
  <c r="T125" i="17"/>
  <c r="J125" i="17"/>
  <c r="R125" i="17"/>
  <c r="Q125" i="17"/>
  <c r="W125" i="17"/>
  <c r="C165" i="24"/>
  <c r="D165" i="24"/>
  <c r="G165" i="24"/>
  <c r="E165" i="24"/>
  <c r="F165" i="24"/>
  <c r="C123" i="24"/>
  <c r="G123" i="24"/>
  <c r="F123" i="24"/>
  <c r="E123" i="24"/>
  <c r="D123" i="24"/>
  <c r="D22" i="20"/>
  <c r="F22" i="20"/>
  <c r="J22" i="20"/>
  <c r="K22" i="20"/>
  <c r="H22" i="20"/>
  <c r="L22" i="20"/>
  <c r="M22" i="20"/>
  <c r="G22" i="20"/>
  <c r="I22" i="20"/>
  <c r="C22" i="20"/>
  <c r="N22" i="20"/>
  <c r="B22" i="20"/>
  <c r="F56" i="18"/>
  <c r="I56" i="18"/>
  <c r="L56" i="18"/>
  <c r="C56" i="18"/>
  <c r="O56" i="18"/>
  <c r="Q56" i="18"/>
  <c r="K56" i="18"/>
  <c r="J56" i="18"/>
  <c r="D56" i="18"/>
  <c r="P56" i="18"/>
  <c r="N56" i="18"/>
  <c r="G56" i="18"/>
  <c r="H56" i="18"/>
  <c r="R56" i="18"/>
  <c r="B56" i="18"/>
  <c r="M56" i="18"/>
  <c r="F104" i="14"/>
  <c r="E104" i="14"/>
  <c r="C104" i="14"/>
  <c r="D104" i="14"/>
  <c r="H104" i="14"/>
  <c r="G104" i="14"/>
  <c r="F51" i="21"/>
  <c r="G51" i="21"/>
  <c r="L51" i="21"/>
  <c r="N51" i="21"/>
  <c r="B51" i="21"/>
  <c r="H51" i="21"/>
  <c r="J51" i="21"/>
  <c r="D51" i="21"/>
  <c r="I51" i="21"/>
  <c r="C51" i="21"/>
  <c r="M51" i="21"/>
  <c r="K51" i="21"/>
  <c r="R176" i="17"/>
  <c r="X176" i="17"/>
  <c r="J176" i="17"/>
  <c r="H176" i="17"/>
  <c r="G176" i="17"/>
  <c r="V176" i="17"/>
  <c r="T176" i="17"/>
  <c r="I176" i="17"/>
  <c r="K176" i="17"/>
  <c r="U176" i="17"/>
  <c r="W176" i="17"/>
  <c r="C176" i="17"/>
  <c r="Q176" i="17"/>
  <c r="F176" i="17"/>
  <c r="B176" i="17"/>
  <c r="M176" i="17"/>
  <c r="L176" i="17"/>
  <c r="S176" i="17"/>
  <c r="D176" i="17"/>
  <c r="N176" i="17"/>
  <c r="G77" i="23"/>
  <c r="I77" i="23"/>
  <c r="D77" i="23"/>
  <c r="F77" i="23"/>
  <c r="B77" i="23"/>
  <c r="C77" i="23"/>
  <c r="H77" i="23"/>
  <c r="R129" i="19"/>
  <c r="G129" i="19"/>
  <c r="I129" i="19"/>
  <c r="H129" i="19"/>
  <c r="C129" i="19"/>
  <c r="J129" i="19"/>
  <c r="M129" i="19"/>
  <c r="D129" i="19"/>
  <c r="L129" i="19"/>
  <c r="P129" i="19"/>
  <c r="K129" i="19"/>
  <c r="B129" i="19"/>
  <c r="F129" i="19"/>
  <c r="Q129" i="19"/>
  <c r="N129" i="19"/>
  <c r="O129" i="19"/>
  <c r="E117" i="14"/>
  <c r="D117" i="14"/>
  <c r="G117" i="14"/>
  <c r="F117" i="14"/>
  <c r="H117" i="14"/>
  <c r="C117" i="14"/>
  <c r="B151" i="17"/>
  <c r="W151" i="17"/>
  <c r="N151" i="17"/>
  <c r="X151" i="17"/>
  <c r="C151" i="17"/>
  <c r="D151" i="17"/>
  <c r="M151" i="17"/>
  <c r="L151" i="17"/>
  <c r="S151" i="17"/>
  <c r="J151" i="17"/>
  <c r="U151" i="17"/>
  <c r="R151" i="17"/>
  <c r="Q151" i="17"/>
  <c r="I151" i="17"/>
  <c r="V151" i="17"/>
  <c r="K151" i="17"/>
  <c r="G151" i="17"/>
  <c r="F151" i="17"/>
  <c r="T151" i="17"/>
  <c r="H151" i="17"/>
  <c r="I91" i="22"/>
  <c r="G91" i="22"/>
  <c r="B91" i="22"/>
  <c r="D91" i="22"/>
  <c r="F91" i="22"/>
  <c r="C91" i="22"/>
  <c r="H91" i="22"/>
  <c r="F24" i="17"/>
  <c r="U24" i="17"/>
  <c r="I24" i="17"/>
  <c r="L24" i="17"/>
  <c r="K24" i="17"/>
  <c r="C24" i="17"/>
  <c r="G24" i="17"/>
  <c r="Q24" i="17"/>
  <c r="T24" i="17"/>
  <c r="H24" i="17"/>
  <c r="R24" i="17"/>
  <c r="J24" i="17"/>
  <c r="D24" i="17"/>
  <c r="X24" i="17"/>
  <c r="W24" i="17"/>
  <c r="N24" i="17"/>
  <c r="B24" i="17"/>
  <c r="V24" i="17"/>
  <c r="M24" i="17"/>
  <c r="S24" i="17"/>
  <c r="R119" i="18"/>
  <c r="L119" i="18"/>
  <c r="O119" i="18"/>
  <c r="F119" i="18"/>
  <c r="B119" i="18"/>
  <c r="I119" i="18"/>
  <c r="N119" i="18"/>
  <c r="D119" i="18"/>
  <c r="P119" i="18"/>
  <c r="M119" i="18"/>
  <c r="G119" i="18"/>
  <c r="H119" i="18"/>
  <c r="C119" i="18"/>
  <c r="K119" i="18"/>
  <c r="J119" i="18"/>
  <c r="Q119" i="18"/>
  <c r="F26" i="21"/>
  <c r="M26" i="21"/>
  <c r="L26" i="21"/>
  <c r="C26" i="21"/>
  <c r="D26" i="21"/>
  <c r="J26" i="21"/>
  <c r="N26" i="21"/>
  <c r="H26" i="21"/>
  <c r="K26" i="21"/>
  <c r="I26" i="21"/>
  <c r="G26" i="21"/>
  <c r="B26" i="21"/>
  <c r="L73" i="26"/>
  <c r="D73" i="26"/>
  <c r="J73" i="26"/>
  <c r="E73" i="26"/>
  <c r="F73" i="26"/>
  <c r="C73" i="26"/>
  <c r="H73" i="26"/>
  <c r="K73" i="26"/>
  <c r="I73" i="26"/>
  <c r="G73" i="26"/>
  <c r="V174" i="17"/>
  <c r="B174" i="17"/>
  <c r="F174" i="17"/>
  <c r="X174" i="17"/>
  <c r="T174" i="17"/>
  <c r="I174" i="17"/>
  <c r="H174" i="17"/>
  <c r="N174" i="17"/>
  <c r="U174" i="17"/>
  <c r="G174" i="17"/>
  <c r="D174" i="17"/>
  <c r="W174" i="17"/>
  <c r="K174" i="17"/>
  <c r="S174" i="17"/>
  <c r="M174" i="17"/>
  <c r="L174" i="17"/>
  <c r="C174" i="17"/>
  <c r="Q174" i="17"/>
  <c r="R174" i="17"/>
  <c r="J174" i="17"/>
  <c r="H132" i="23"/>
  <c r="G132" i="23"/>
  <c r="F132" i="23"/>
  <c r="I132" i="23"/>
  <c r="B132" i="23"/>
  <c r="D132" i="23"/>
  <c r="C132" i="23"/>
  <c r="E28" i="14"/>
  <c r="H28" i="14"/>
  <c r="D28" i="14"/>
  <c r="C28" i="14"/>
  <c r="F28" i="14"/>
  <c r="G28" i="14"/>
  <c r="D109" i="32"/>
  <c r="M109" i="32"/>
  <c r="H109" i="32"/>
  <c r="N109" i="32"/>
  <c r="J109" i="32"/>
  <c r="K109" i="32"/>
  <c r="L109" i="32"/>
  <c r="F109" i="32"/>
  <c r="R109" i="32"/>
  <c r="B109" i="32"/>
  <c r="P109" i="32"/>
  <c r="Q109" i="32"/>
  <c r="G109" i="32"/>
  <c r="C109" i="32"/>
  <c r="I109" i="32"/>
  <c r="O109" i="32"/>
  <c r="G59" i="22"/>
  <c r="H59" i="22"/>
  <c r="D59" i="22"/>
  <c r="C59" i="22"/>
  <c r="B59" i="22"/>
  <c r="F59" i="22"/>
  <c r="I59" i="22"/>
  <c r="F71" i="22"/>
  <c r="G71" i="22"/>
  <c r="H71" i="22"/>
  <c r="C71" i="22"/>
  <c r="I71" i="22"/>
  <c r="B71" i="22"/>
  <c r="D71" i="22"/>
  <c r="X186" i="17"/>
  <c r="M186" i="17"/>
  <c r="D186" i="17"/>
  <c r="S186" i="17"/>
  <c r="G186" i="17"/>
  <c r="T186" i="17"/>
  <c r="V186" i="17"/>
  <c r="Q186" i="17"/>
  <c r="H186" i="17"/>
  <c r="R186" i="17"/>
  <c r="L186" i="17"/>
  <c r="F186" i="17"/>
  <c r="W186" i="17"/>
  <c r="K186" i="17"/>
  <c r="U186" i="17"/>
  <c r="B186" i="17"/>
  <c r="C186" i="17"/>
  <c r="I186" i="17"/>
  <c r="N186" i="17"/>
  <c r="J186" i="17"/>
  <c r="I145" i="18"/>
  <c r="N145" i="18"/>
  <c r="Q145" i="18"/>
  <c r="D145" i="18"/>
  <c r="C145" i="18"/>
  <c r="K145" i="18"/>
  <c r="F145" i="18"/>
  <c r="G145" i="18"/>
  <c r="B145" i="18"/>
  <c r="P145" i="18"/>
  <c r="J145" i="18"/>
  <c r="H145" i="18"/>
  <c r="L145" i="18"/>
  <c r="R145" i="18"/>
  <c r="O145" i="18"/>
  <c r="M145" i="18"/>
  <c r="C141" i="19"/>
  <c r="L141" i="19"/>
  <c r="N141" i="19"/>
  <c r="R141" i="19"/>
  <c r="G141" i="19"/>
  <c r="J141" i="19"/>
  <c r="K141" i="19"/>
  <c r="M141" i="19"/>
  <c r="F141" i="19"/>
  <c r="B141" i="19"/>
  <c r="D141" i="19"/>
  <c r="O141" i="19"/>
  <c r="Q141" i="19"/>
  <c r="P141" i="19"/>
  <c r="I141" i="19"/>
  <c r="H141" i="19"/>
  <c r="D181" i="17"/>
  <c r="V181" i="17"/>
  <c r="Q181" i="17"/>
  <c r="J181" i="17"/>
  <c r="R181" i="17"/>
  <c r="H181" i="17"/>
  <c r="M181" i="17"/>
  <c r="S181" i="17"/>
  <c r="I181" i="17"/>
  <c r="G181" i="17"/>
  <c r="F181" i="17"/>
  <c r="U181" i="17"/>
  <c r="X181" i="17"/>
  <c r="B181" i="17"/>
  <c r="L181" i="17"/>
  <c r="C181" i="17"/>
  <c r="W181" i="17"/>
  <c r="K181" i="17"/>
  <c r="T181" i="17"/>
  <c r="N181" i="17"/>
  <c r="N38" i="17"/>
  <c r="J38" i="17"/>
  <c r="L38" i="17"/>
  <c r="D38" i="17"/>
  <c r="X38" i="17"/>
  <c r="M38" i="17"/>
  <c r="C38" i="17"/>
  <c r="K38" i="17"/>
  <c r="H38" i="17"/>
  <c r="F38" i="17"/>
  <c r="U38" i="17"/>
  <c r="R38" i="17"/>
  <c r="T38" i="17"/>
  <c r="W38" i="17"/>
  <c r="I38" i="17"/>
  <c r="B38" i="17"/>
  <c r="Q38" i="17"/>
  <c r="S38" i="17"/>
  <c r="G38" i="17"/>
  <c r="V38" i="17"/>
  <c r="F144" i="32"/>
  <c r="G144" i="32"/>
  <c r="O144" i="32"/>
  <c r="B144" i="32"/>
  <c r="I144" i="32"/>
  <c r="R144" i="32"/>
  <c r="J144" i="32"/>
  <c r="P144" i="32"/>
  <c r="Q144" i="32"/>
  <c r="L144" i="32"/>
  <c r="D144" i="32"/>
  <c r="N144" i="32"/>
  <c r="C144" i="32"/>
  <c r="H144" i="32"/>
  <c r="M144" i="32"/>
  <c r="K144" i="32"/>
  <c r="J152" i="20"/>
  <c r="B152" i="20"/>
  <c r="K152" i="20"/>
  <c r="G152" i="20"/>
  <c r="C152" i="20"/>
  <c r="N152" i="20"/>
  <c r="I152" i="20"/>
  <c r="F152" i="20"/>
  <c r="D152" i="20"/>
  <c r="H152" i="20"/>
  <c r="L152" i="20"/>
  <c r="M152" i="20"/>
  <c r="P105" i="19"/>
  <c r="H105" i="19"/>
  <c r="F105" i="19"/>
  <c r="J105" i="19"/>
  <c r="N105" i="19"/>
  <c r="K105" i="19"/>
  <c r="L105" i="19"/>
  <c r="B105" i="19"/>
  <c r="Q105" i="19"/>
  <c r="G105" i="19"/>
  <c r="D105" i="19"/>
  <c r="O105" i="19"/>
  <c r="R105" i="19"/>
  <c r="I105" i="19"/>
  <c r="C105" i="19"/>
  <c r="M105" i="19"/>
  <c r="O57" i="18"/>
  <c r="K57" i="18"/>
  <c r="G57" i="18"/>
  <c r="B57" i="18"/>
  <c r="D57" i="18"/>
  <c r="P57" i="18"/>
  <c r="J57" i="18"/>
  <c r="H57" i="18"/>
  <c r="N57" i="18"/>
  <c r="Q57" i="18"/>
  <c r="M57" i="18"/>
  <c r="R57" i="18"/>
  <c r="C57" i="18"/>
  <c r="L57" i="18"/>
  <c r="I57" i="18"/>
  <c r="F57" i="18"/>
  <c r="O94" i="32"/>
  <c r="R94" i="32"/>
  <c r="J94" i="32"/>
  <c r="G94" i="32"/>
  <c r="P94" i="32"/>
  <c r="Q94" i="32"/>
  <c r="N94" i="32"/>
  <c r="L94" i="32"/>
  <c r="B94" i="32"/>
  <c r="I94" i="32"/>
  <c r="M94" i="32"/>
  <c r="K94" i="32"/>
  <c r="C94" i="32"/>
  <c r="H94" i="32"/>
  <c r="F94" i="32"/>
  <c r="D94" i="32"/>
  <c r="C187" i="19"/>
  <c r="P187" i="19"/>
  <c r="D187" i="19"/>
  <c r="H187" i="19"/>
  <c r="N187" i="19"/>
  <c r="Q187" i="19"/>
  <c r="M187" i="19"/>
  <c r="G187" i="19"/>
  <c r="B187" i="19"/>
  <c r="R187" i="19"/>
  <c r="O187" i="19"/>
  <c r="J187" i="19"/>
  <c r="I187" i="19"/>
  <c r="F187" i="19"/>
  <c r="L187" i="19"/>
  <c r="K187" i="19"/>
  <c r="D182" i="22"/>
  <c r="F182" i="22"/>
  <c r="C182" i="22"/>
  <c r="I182" i="22"/>
  <c r="B182" i="22"/>
  <c r="G182" i="22"/>
  <c r="H182" i="22"/>
  <c r="G52" i="14"/>
  <c r="F52" i="14"/>
  <c r="E52" i="14"/>
  <c r="C52" i="14"/>
  <c r="D52" i="14"/>
  <c r="H52" i="14"/>
  <c r="G121" i="24"/>
  <c r="D121" i="24"/>
  <c r="E121" i="24"/>
  <c r="F121" i="24"/>
  <c r="C121" i="24"/>
  <c r="I147" i="21"/>
  <c r="H147" i="21"/>
  <c r="K147" i="21"/>
  <c r="F147" i="21"/>
  <c r="G147" i="21"/>
  <c r="C147" i="21"/>
  <c r="J147" i="21"/>
  <c r="B147" i="21"/>
  <c r="N147" i="21"/>
  <c r="L147" i="21"/>
  <c r="M147" i="21"/>
  <c r="D147" i="21"/>
  <c r="G158" i="23"/>
  <c r="C158" i="23"/>
  <c r="F158" i="23"/>
  <c r="B158" i="23"/>
  <c r="I158" i="23"/>
  <c r="D158" i="23"/>
  <c r="H158" i="23"/>
  <c r="Q189" i="17"/>
  <c r="V189" i="17"/>
  <c r="D189" i="17"/>
  <c r="K189" i="17"/>
  <c r="N189" i="17"/>
  <c r="H189" i="17"/>
  <c r="C189" i="17"/>
  <c r="G189" i="17"/>
  <c r="M189" i="17"/>
  <c r="X189" i="17"/>
  <c r="I189" i="17"/>
  <c r="T189" i="17"/>
  <c r="F189" i="17"/>
  <c r="U189" i="17"/>
  <c r="B189" i="17"/>
  <c r="R189" i="17"/>
  <c r="S189" i="17"/>
  <c r="W189" i="17"/>
  <c r="J189" i="17"/>
  <c r="L189" i="17"/>
  <c r="G99" i="20"/>
  <c r="H99" i="20"/>
  <c r="L99" i="20"/>
  <c r="C99" i="20"/>
  <c r="N99" i="20"/>
  <c r="I99" i="20"/>
  <c r="M99" i="20"/>
  <c r="B99" i="20"/>
  <c r="F99" i="20"/>
  <c r="D99" i="20"/>
  <c r="K99" i="20"/>
  <c r="J99" i="20"/>
  <c r="R163" i="18"/>
  <c r="O163" i="18"/>
  <c r="N163" i="18"/>
  <c r="H163" i="18"/>
  <c r="I163" i="18"/>
  <c r="J163" i="18"/>
  <c r="L163" i="18"/>
  <c r="P163" i="18"/>
  <c r="F163" i="18"/>
  <c r="G163" i="18"/>
  <c r="Q163" i="18"/>
  <c r="C163" i="18"/>
  <c r="M163" i="18"/>
  <c r="D163" i="18"/>
  <c r="B163" i="18"/>
  <c r="K163" i="18"/>
  <c r="G126" i="24"/>
  <c r="F126" i="24"/>
  <c r="E126" i="24"/>
  <c r="D126" i="24"/>
  <c r="C126" i="24"/>
  <c r="J37" i="32"/>
  <c r="M37" i="32"/>
  <c r="D37" i="32"/>
  <c r="P37" i="32"/>
  <c r="Q37" i="32"/>
  <c r="O37" i="32"/>
  <c r="H37" i="32"/>
  <c r="F37" i="32"/>
  <c r="K37" i="32"/>
  <c r="R37" i="32"/>
  <c r="I37" i="32"/>
  <c r="C37" i="32"/>
  <c r="B37" i="32"/>
  <c r="G37" i="32"/>
  <c r="N37" i="32"/>
  <c r="L37" i="32"/>
  <c r="H109" i="23"/>
  <c r="C109" i="23"/>
  <c r="F109" i="23"/>
  <c r="I109" i="23"/>
  <c r="D109" i="23"/>
  <c r="B109" i="23"/>
  <c r="G109" i="23"/>
  <c r="K180" i="32"/>
  <c r="H180" i="32"/>
  <c r="L180" i="32"/>
  <c r="O180" i="32"/>
  <c r="R180" i="32"/>
  <c r="F180" i="32"/>
  <c r="I180" i="32"/>
  <c r="B180" i="32"/>
  <c r="G180" i="32"/>
  <c r="M180" i="32"/>
  <c r="J180" i="32"/>
  <c r="Q180" i="32"/>
  <c r="C180" i="32"/>
  <c r="N180" i="32"/>
  <c r="D180" i="32"/>
  <c r="P180" i="32"/>
  <c r="B142" i="23"/>
  <c r="I142" i="23"/>
  <c r="G142" i="23"/>
  <c r="F142" i="23"/>
  <c r="H142" i="23"/>
  <c r="C142" i="23"/>
  <c r="D142" i="23"/>
  <c r="J184" i="18"/>
  <c r="D184" i="18"/>
  <c r="R184" i="18"/>
  <c r="M184" i="18"/>
  <c r="N184" i="18"/>
  <c r="F184" i="18"/>
  <c r="K184" i="18"/>
  <c r="C184" i="18"/>
  <c r="O184" i="18"/>
  <c r="Q184" i="18"/>
  <c r="H184" i="18"/>
  <c r="L184" i="18"/>
  <c r="P184" i="18"/>
  <c r="B184" i="18"/>
  <c r="I184" i="18"/>
  <c r="G184" i="18"/>
  <c r="F75" i="21"/>
  <c r="G75" i="21"/>
  <c r="I75" i="21"/>
  <c r="C75" i="21"/>
  <c r="J75" i="21"/>
  <c r="D75" i="21"/>
  <c r="B75" i="21"/>
  <c r="K75" i="21"/>
  <c r="H75" i="21"/>
  <c r="L75" i="21"/>
  <c r="N75" i="21"/>
  <c r="M75" i="21"/>
  <c r="E39" i="26"/>
  <c r="H39" i="26"/>
  <c r="F39" i="26"/>
  <c r="L39" i="26"/>
  <c r="J39" i="26"/>
  <c r="G39" i="26"/>
  <c r="C39" i="26"/>
  <c r="K39" i="26"/>
  <c r="I39" i="26"/>
  <c r="D39" i="26"/>
  <c r="F151" i="21"/>
  <c r="M151" i="21"/>
  <c r="B151" i="21"/>
  <c r="L151" i="21"/>
  <c r="G151" i="21"/>
  <c r="N151" i="21"/>
  <c r="J151" i="21"/>
  <c r="C151" i="21"/>
  <c r="K151" i="21"/>
  <c r="H151" i="21"/>
  <c r="I151" i="21"/>
  <c r="D151" i="21"/>
  <c r="I94" i="18"/>
  <c r="P94" i="18"/>
  <c r="O94" i="18"/>
  <c r="L94" i="18"/>
  <c r="D94" i="18"/>
  <c r="C94" i="18"/>
  <c r="R94" i="18"/>
  <c r="K94" i="18"/>
  <c r="J94" i="18"/>
  <c r="Q94" i="18"/>
  <c r="N94" i="18"/>
  <c r="B94" i="18"/>
  <c r="G94" i="18"/>
  <c r="F94" i="18"/>
  <c r="H94" i="18"/>
  <c r="M94" i="18"/>
  <c r="R124" i="18"/>
  <c r="B124" i="18"/>
  <c r="L124" i="18"/>
  <c r="C124" i="18"/>
  <c r="O124" i="18"/>
  <c r="H124" i="18"/>
  <c r="J124" i="18"/>
  <c r="Q124" i="18"/>
  <c r="N124" i="18"/>
  <c r="I124" i="18"/>
  <c r="G124" i="18"/>
  <c r="P124" i="18"/>
  <c r="F124" i="18"/>
  <c r="D124" i="18"/>
  <c r="K124" i="18"/>
  <c r="M124" i="18"/>
  <c r="I139" i="23"/>
  <c r="C139" i="23"/>
  <c r="G139" i="23"/>
  <c r="F139" i="23"/>
  <c r="B139" i="23"/>
  <c r="D139" i="23"/>
  <c r="H139" i="23"/>
  <c r="G170" i="20"/>
  <c r="F170" i="20"/>
  <c r="J170" i="20"/>
  <c r="I170" i="20"/>
  <c r="C170" i="20"/>
  <c r="M170" i="20"/>
  <c r="B170" i="20"/>
  <c r="N170" i="20"/>
  <c r="L170" i="20"/>
  <c r="D170" i="20"/>
  <c r="H170" i="20"/>
  <c r="K170" i="20"/>
  <c r="F96" i="23"/>
  <c r="D96" i="23"/>
  <c r="G96" i="23"/>
  <c r="I96" i="23"/>
  <c r="H96" i="23"/>
  <c r="C96" i="23"/>
  <c r="B96" i="23"/>
  <c r="M38" i="32"/>
  <c r="O38" i="32"/>
  <c r="B38" i="32"/>
  <c r="P38" i="32"/>
  <c r="I38" i="32"/>
  <c r="J38" i="32"/>
  <c r="F38" i="32"/>
  <c r="G38" i="32"/>
  <c r="N38" i="32"/>
  <c r="C38" i="32"/>
  <c r="H38" i="32"/>
  <c r="R38" i="32"/>
  <c r="K38" i="32"/>
  <c r="D38" i="32"/>
  <c r="Q38" i="32"/>
  <c r="L38" i="32"/>
  <c r="Q182" i="32"/>
  <c r="G182" i="32"/>
  <c r="O182" i="32"/>
  <c r="R182" i="32"/>
  <c r="J182" i="32"/>
  <c r="L182" i="32"/>
  <c r="C182" i="32"/>
  <c r="N182" i="32"/>
  <c r="K182" i="32"/>
  <c r="M182" i="32"/>
  <c r="F182" i="32"/>
  <c r="I182" i="32"/>
  <c r="P182" i="32"/>
  <c r="H182" i="32"/>
  <c r="B182" i="32"/>
  <c r="D182" i="32"/>
  <c r="G150" i="14"/>
  <c r="C150" i="14"/>
  <c r="E150" i="14"/>
  <c r="H150" i="14"/>
  <c r="D150" i="14"/>
  <c r="F150" i="14"/>
  <c r="C100" i="14"/>
  <c r="E100" i="14"/>
  <c r="F100" i="14"/>
  <c r="H100" i="14"/>
  <c r="G100" i="14"/>
  <c r="D100" i="14"/>
  <c r="E122" i="24"/>
  <c r="C122" i="24"/>
  <c r="F122" i="24"/>
  <c r="G122" i="24"/>
  <c r="D122" i="24"/>
  <c r="K22" i="32"/>
  <c r="Q22" i="32"/>
  <c r="J22" i="32"/>
  <c r="R22" i="32"/>
  <c r="N22" i="32"/>
  <c r="O22" i="32"/>
  <c r="G22" i="32"/>
  <c r="P22" i="32"/>
  <c r="D22" i="32"/>
  <c r="F22" i="32"/>
  <c r="C22" i="32"/>
  <c r="M22" i="32"/>
  <c r="I22" i="32"/>
  <c r="B22" i="32"/>
  <c r="H22" i="32"/>
  <c r="L22" i="32"/>
  <c r="G112" i="18"/>
  <c r="O112" i="18"/>
  <c r="Q112" i="18"/>
  <c r="N112" i="18"/>
  <c r="B112" i="18"/>
  <c r="F112" i="18"/>
  <c r="M112" i="18"/>
  <c r="H112" i="18"/>
  <c r="I112" i="18"/>
  <c r="J112" i="18"/>
  <c r="R112" i="18"/>
  <c r="L112" i="18"/>
  <c r="P112" i="18"/>
  <c r="K112" i="18"/>
  <c r="D112" i="18"/>
  <c r="C112" i="18"/>
  <c r="M119" i="17"/>
  <c r="S119" i="17"/>
  <c r="W119" i="17"/>
  <c r="V119" i="17"/>
  <c r="F119" i="17"/>
  <c r="Q119" i="17"/>
  <c r="N119" i="17"/>
  <c r="H119" i="17"/>
  <c r="L119" i="17"/>
  <c r="J119" i="17"/>
  <c r="G119" i="17"/>
  <c r="K119" i="17"/>
  <c r="D119" i="17"/>
  <c r="T119" i="17"/>
  <c r="I119" i="17"/>
  <c r="R119" i="17"/>
  <c r="X119" i="17"/>
  <c r="B119" i="17"/>
  <c r="U119" i="17"/>
  <c r="C119" i="17"/>
  <c r="F144" i="14"/>
  <c r="D144" i="14"/>
  <c r="C144" i="14"/>
  <c r="E144" i="14"/>
  <c r="G144" i="14"/>
  <c r="H144" i="14"/>
  <c r="L78" i="20"/>
  <c r="H78" i="20"/>
  <c r="B78" i="20"/>
  <c r="G78" i="20"/>
  <c r="C78" i="20"/>
  <c r="D78" i="20"/>
  <c r="I78" i="20"/>
  <c r="N78" i="20"/>
  <c r="K78" i="20"/>
  <c r="J78" i="20"/>
  <c r="M78" i="20"/>
  <c r="F78" i="20"/>
  <c r="F64" i="22"/>
  <c r="C64" i="22"/>
  <c r="G64" i="22"/>
  <c r="B64" i="22"/>
  <c r="H64" i="22"/>
  <c r="D64" i="22"/>
  <c r="I64" i="22"/>
  <c r="K90" i="17"/>
  <c r="C90" i="17"/>
  <c r="U90" i="17"/>
  <c r="L90" i="17"/>
  <c r="T90" i="17"/>
  <c r="V90" i="17"/>
  <c r="D90" i="17"/>
  <c r="G90" i="17"/>
  <c r="M90" i="17"/>
  <c r="H90" i="17"/>
  <c r="R90" i="17"/>
  <c r="J90" i="17"/>
  <c r="X90" i="17"/>
  <c r="Q90" i="17"/>
  <c r="S90" i="17"/>
  <c r="I90" i="17"/>
  <c r="N90" i="17"/>
  <c r="B90" i="17"/>
  <c r="F90" i="17"/>
  <c r="W90" i="17"/>
  <c r="D39" i="22"/>
  <c r="G39" i="22"/>
  <c r="H39" i="22"/>
  <c r="F39" i="22"/>
  <c r="I39" i="22"/>
  <c r="B39" i="22"/>
  <c r="C39" i="22"/>
  <c r="G91" i="18"/>
  <c r="N91" i="18"/>
  <c r="J91" i="18"/>
  <c r="M91" i="18"/>
  <c r="I91" i="18"/>
  <c r="F91" i="18"/>
  <c r="P91" i="18"/>
  <c r="H91" i="18"/>
  <c r="K91" i="18"/>
  <c r="D91" i="18"/>
  <c r="R91" i="18"/>
  <c r="Q91" i="18"/>
  <c r="O91" i="18"/>
  <c r="L91" i="18"/>
  <c r="B91" i="18"/>
  <c r="C91" i="18"/>
  <c r="D26" i="23"/>
  <c r="I26" i="23"/>
  <c r="C26" i="23"/>
  <c r="H26" i="23"/>
  <c r="G26" i="23"/>
  <c r="F26" i="23"/>
  <c r="B26" i="23"/>
  <c r="M191" i="18"/>
  <c r="O191" i="18"/>
  <c r="L191" i="18"/>
  <c r="G191" i="18"/>
  <c r="H191" i="18"/>
  <c r="B191" i="18"/>
  <c r="F191" i="18"/>
  <c r="I191" i="18"/>
  <c r="N191" i="18"/>
  <c r="R191" i="18"/>
  <c r="C191" i="18"/>
  <c r="J191" i="18"/>
  <c r="Q191" i="18"/>
  <c r="P191" i="18"/>
  <c r="K191" i="18"/>
  <c r="D191" i="18"/>
  <c r="I25" i="32"/>
  <c r="K25" i="32"/>
  <c r="F25" i="32"/>
  <c r="B25" i="32"/>
  <c r="Q25" i="32"/>
  <c r="O25" i="32"/>
  <c r="P25" i="32"/>
  <c r="J25" i="32"/>
  <c r="D25" i="32"/>
  <c r="C25" i="32"/>
  <c r="L25" i="32"/>
  <c r="R25" i="32"/>
  <c r="N25" i="32"/>
  <c r="M25" i="32"/>
  <c r="H25" i="32"/>
  <c r="G25" i="32"/>
  <c r="F41" i="19"/>
  <c r="G41" i="19"/>
  <c r="K41" i="19"/>
  <c r="J41" i="19"/>
  <c r="R41" i="19"/>
  <c r="B41" i="19"/>
  <c r="I41" i="19"/>
  <c r="O41" i="19"/>
  <c r="D41" i="19"/>
  <c r="Q41" i="19"/>
  <c r="M41" i="19"/>
  <c r="N41" i="19"/>
  <c r="P41" i="19"/>
  <c r="L41" i="19"/>
  <c r="C41" i="19"/>
  <c r="H41" i="19"/>
  <c r="L164" i="26"/>
  <c r="G164" i="26"/>
  <c r="D164" i="26"/>
  <c r="E164" i="26"/>
  <c r="K164" i="26"/>
  <c r="J164" i="26"/>
  <c r="F164" i="26"/>
  <c r="C164" i="26"/>
  <c r="H164" i="26"/>
  <c r="I164" i="26"/>
  <c r="G34" i="22"/>
  <c r="H34" i="22"/>
  <c r="C34" i="22"/>
  <c r="I34" i="22"/>
  <c r="D34" i="22"/>
  <c r="F34" i="22"/>
  <c r="B34" i="22"/>
  <c r="F37" i="18"/>
  <c r="P37" i="18"/>
  <c r="N37" i="18"/>
  <c r="D37" i="18"/>
  <c r="H37" i="18"/>
  <c r="I37" i="18"/>
  <c r="K37" i="18"/>
  <c r="B37" i="18"/>
  <c r="J37" i="18"/>
  <c r="L37" i="18"/>
  <c r="Q37" i="18"/>
  <c r="G37" i="18"/>
  <c r="R37" i="18"/>
  <c r="C37" i="18"/>
  <c r="O37" i="18"/>
  <c r="M37" i="18"/>
  <c r="O59" i="18"/>
  <c r="K59" i="18"/>
  <c r="P59" i="18"/>
  <c r="C59" i="18"/>
  <c r="H59" i="18"/>
  <c r="Q59" i="18"/>
  <c r="N59" i="18"/>
  <c r="R59" i="18"/>
  <c r="F59" i="18"/>
  <c r="G59" i="18"/>
  <c r="D59" i="18"/>
  <c r="B59" i="18"/>
  <c r="I59" i="18"/>
  <c r="M59" i="18"/>
  <c r="J59" i="18"/>
  <c r="L59" i="18"/>
  <c r="U149" i="17"/>
  <c r="Q149" i="17"/>
  <c r="T149" i="17"/>
  <c r="H149" i="17"/>
  <c r="X149" i="17"/>
  <c r="M149" i="17"/>
  <c r="R149" i="17"/>
  <c r="I149" i="17"/>
  <c r="L149" i="17"/>
  <c r="S149" i="17"/>
  <c r="B149" i="17"/>
  <c r="G149" i="17"/>
  <c r="F149" i="17"/>
  <c r="W149" i="17"/>
  <c r="C149" i="17"/>
  <c r="N149" i="17"/>
  <c r="V149" i="17"/>
  <c r="D149" i="17"/>
  <c r="K149" i="17"/>
  <c r="J149" i="17"/>
  <c r="R160" i="19"/>
  <c r="F160" i="19"/>
  <c r="B160" i="19"/>
  <c r="I160" i="19"/>
  <c r="C160" i="19"/>
  <c r="H160" i="19"/>
  <c r="K160" i="19"/>
  <c r="J160" i="19"/>
  <c r="O160" i="19"/>
  <c r="N160" i="19"/>
  <c r="D160" i="19"/>
  <c r="L160" i="19"/>
  <c r="Q160" i="19"/>
  <c r="M160" i="19"/>
  <c r="G160" i="19"/>
  <c r="P160" i="19"/>
  <c r="N119" i="21"/>
  <c r="G119" i="21"/>
  <c r="M119" i="21"/>
  <c r="D119" i="21"/>
  <c r="K119" i="21"/>
  <c r="B119" i="21"/>
  <c r="H119" i="21"/>
  <c r="I119" i="21"/>
  <c r="J119" i="21"/>
  <c r="C119" i="21"/>
  <c r="F119" i="21"/>
  <c r="L119" i="21"/>
  <c r="B124" i="21"/>
  <c r="K124" i="21"/>
  <c r="D124" i="21"/>
  <c r="H124" i="21"/>
  <c r="J124" i="21"/>
  <c r="N124" i="21"/>
  <c r="F124" i="21"/>
  <c r="M124" i="21"/>
  <c r="I124" i="21"/>
  <c r="C124" i="21"/>
  <c r="L124" i="21"/>
  <c r="G124" i="21"/>
  <c r="C174" i="22"/>
  <c r="I174" i="22"/>
  <c r="H174" i="22"/>
  <c r="F174" i="22"/>
  <c r="G174" i="22"/>
  <c r="B174" i="22"/>
  <c r="D174" i="22"/>
  <c r="J104" i="26"/>
  <c r="D104" i="26"/>
  <c r="E104" i="26"/>
  <c r="H104" i="26"/>
  <c r="L104" i="26"/>
  <c r="C104" i="26"/>
  <c r="G104" i="26"/>
  <c r="F104" i="26"/>
  <c r="I104" i="26"/>
  <c r="K104" i="26"/>
  <c r="L158" i="26"/>
  <c r="I158" i="26"/>
  <c r="K158" i="26"/>
  <c r="C158" i="26"/>
  <c r="D158" i="26"/>
  <c r="G158" i="26"/>
  <c r="H158" i="26"/>
  <c r="E158" i="26"/>
  <c r="J158" i="26"/>
  <c r="F158" i="26"/>
  <c r="I140" i="26"/>
  <c r="H140" i="26"/>
  <c r="E140" i="26"/>
  <c r="K140" i="26"/>
  <c r="J140" i="26"/>
  <c r="D140" i="26"/>
  <c r="G140" i="26"/>
  <c r="C140" i="26"/>
  <c r="L140" i="26"/>
  <c r="F140" i="26"/>
  <c r="L26" i="26"/>
  <c r="F26" i="26"/>
  <c r="G26" i="26"/>
  <c r="I26" i="26"/>
  <c r="J26" i="26"/>
  <c r="K26" i="26"/>
  <c r="C26" i="26"/>
  <c r="D26" i="26"/>
  <c r="E26" i="26"/>
  <c r="H26" i="26"/>
  <c r="G70" i="32"/>
  <c r="O70" i="32"/>
  <c r="R70" i="32"/>
  <c r="Q70" i="32"/>
  <c r="C70" i="32"/>
  <c r="K70" i="32"/>
  <c r="N70" i="32"/>
  <c r="L70" i="32"/>
  <c r="H70" i="32"/>
  <c r="D70" i="32"/>
  <c r="P70" i="32"/>
  <c r="M70" i="32"/>
  <c r="F70" i="32"/>
  <c r="B70" i="32"/>
  <c r="J70" i="32"/>
  <c r="I70" i="32"/>
  <c r="G158" i="14"/>
  <c r="E158" i="14"/>
  <c r="D158" i="14"/>
  <c r="F158" i="14"/>
  <c r="H158" i="14"/>
  <c r="C158" i="14"/>
  <c r="I133" i="22"/>
  <c r="F133" i="22"/>
  <c r="C133" i="22"/>
  <c r="H133" i="22"/>
  <c r="G133" i="22"/>
  <c r="B133" i="22"/>
  <c r="D133" i="22"/>
  <c r="H147" i="26"/>
  <c r="I147" i="26"/>
  <c r="K147" i="26"/>
  <c r="G147" i="26"/>
  <c r="D147" i="26"/>
  <c r="C147" i="26"/>
  <c r="E147" i="26"/>
  <c r="J147" i="26"/>
  <c r="F147" i="26"/>
  <c r="L147" i="26"/>
  <c r="Q27" i="17"/>
  <c r="R27" i="17"/>
  <c r="T27" i="17"/>
  <c r="W27" i="17"/>
  <c r="K27" i="17"/>
  <c r="F27" i="17"/>
  <c r="I27" i="17"/>
  <c r="N27" i="17"/>
  <c r="U27" i="17"/>
  <c r="B27" i="17"/>
  <c r="L27" i="17"/>
  <c r="M27" i="17"/>
  <c r="C27" i="17"/>
  <c r="H27" i="17"/>
  <c r="D27" i="17"/>
  <c r="S27" i="17"/>
  <c r="G27" i="17"/>
  <c r="V27" i="17"/>
  <c r="J27" i="17"/>
  <c r="X27" i="17"/>
  <c r="C163" i="24"/>
  <c r="E163" i="24"/>
  <c r="D163" i="24"/>
  <c r="F163" i="24"/>
  <c r="G163" i="24"/>
  <c r="L93" i="19"/>
  <c r="K93" i="19"/>
  <c r="P93" i="19"/>
  <c r="D93" i="19"/>
  <c r="O93" i="19"/>
  <c r="M93" i="19"/>
  <c r="Q93" i="19"/>
  <c r="F93" i="19"/>
  <c r="C93" i="19"/>
  <c r="B93" i="19"/>
  <c r="H93" i="19"/>
  <c r="G93" i="19"/>
  <c r="R93" i="19"/>
  <c r="I93" i="19"/>
  <c r="J93" i="19"/>
  <c r="N93" i="19"/>
  <c r="K49" i="26"/>
  <c r="L49" i="26"/>
  <c r="D49" i="26"/>
  <c r="J49" i="26"/>
  <c r="C49" i="26"/>
  <c r="E49" i="26"/>
  <c r="F49" i="26"/>
  <c r="I49" i="26"/>
  <c r="H49" i="26"/>
  <c r="G49" i="26"/>
  <c r="F70" i="14"/>
  <c r="G70" i="14"/>
  <c r="E70" i="14"/>
  <c r="C70" i="14"/>
  <c r="H70" i="14"/>
  <c r="D70" i="14"/>
  <c r="D180" i="22"/>
  <c r="C180" i="22"/>
  <c r="I180" i="22"/>
  <c r="H180" i="22"/>
  <c r="F180" i="22"/>
  <c r="B180" i="22"/>
  <c r="G180" i="22"/>
  <c r="K145" i="20"/>
  <c r="C145" i="20"/>
  <c r="F145" i="20"/>
  <c r="B145" i="20"/>
  <c r="I145" i="20"/>
  <c r="J145" i="20"/>
  <c r="D145" i="20"/>
  <c r="L145" i="20"/>
  <c r="H145" i="20"/>
  <c r="G145" i="20"/>
  <c r="N145" i="20"/>
  <c r="M145" i="20"/>
  <c r="L46" i="20"/>
  <c r="M46" i="20"/>
  <c r="F46" i="20"/>
  <c r="G46" i="20"/>
  <c r="C46" i="20"/>
  <c r="J46" i="20"/>
  <c r="H46" i="20"/>
  <c r="K46" i="20"/>
  <c r="B46" i="20"/>
  <c r="D46" i="20"/>
  <c r="N46" i="20"/>
  <c r="I46" i="20"/>
  <c r="F150" i="24"/>
  <c r="G150" i="24"/>
  <c r="E150" i="24"/>
  <c r="C150" i="24"/>
  <c r="D150" i="24"/>
  <c r="G78" i="22"/>
  <c r="C78" i="22"/>
  <c r="H78" i="22"/>
  <c r="I78" i="22"/>
  <c r="B78" i="22"/>
  <c r="F78" i="22"/>
  <c r="D78" i="22"/>
  <c r="C157" i="21"/>
  <c r="J157" i="21"/>
  <c r="G157" i="21"/>
  <c r="F157" i="21"/>
  <c r="N157" i="21"/>
  <c r="H157" i="21"/>
  <c r="B157" i="21"/>
  <c r="L157" i="21"/>
  <c r="K157" i="21"/>
  <c r="D157" i="21"/>
  <c r="I157" i="21"/>
  <c r="M157" i="21"/>
  <c r="D50" i="14"/>
  <c r="F50" i="14"/>
  <c r="H50" i="14"/>
  <c r="G50" i="14"/>
  <c r="C50" i="14"/>
  <c r="E50" i="14"/>
  <c r="G112" i="24"/>
  <c r="C112" i="24"/>
  <c r="D112" i="24"/>
  <c r="F112" i="24"/>
  <c r="E112" i="24"/>
  <c r="I180" i="20"/>
  <c r="D180" i="20"/>
  <c r="C180" i="20"/>
  <c r="H180" i="20"/>
  <c r="M180" i="20"/>
  <c r="G180" i="20"/>
  <c r="B180" i="20"/>
  <c r="N180" i="20"/>
  <c r="F180" i="20"/>
  <c r="J180" i="20"/>
  <c r="K180" i="20"/>
  <c r="L180" i="20"/>
  <c r="K153" i="21"/>
  <c r="M153" i="21"/>
  <c r="H153" i="21"/>
  <c r="D153" i="21"/>
  <c r="N153" i="21"/>
  <c r="I153" i="21"/>
  <c r="L153" i="21"/>
  <c r="J153" i="21"/>
  <c r="C153" i="21"/>
  <c r="G153" i="21"/>
  <c r="B153" i="21"/>
  <c r="F153" i="21"/>
  <c r="J36" i="20"/>
  <c r="G36" i="20"/>
  <c r="B36" i="20"/>
  <c r="H36" i="20"/>
  <c r="M36" i="20"/>
  <c r="N36" i="20"/>
  <c r="K36" i="20"/>
  <c r="L36" i="20"/>
  <c r="I36" i="20"/>
  <c r="C36" i="20"/>
  <c r="D36" i="20"/>
  <c r="F36" i="20"/>
  <c r="R33" i="32"/>
  <c r="F33" i="32"/>
  <c r="B33" i="32"/>
  <c r="C33" i="32"/>
  <c r="O33" i="32"/>
  <c r="G33" i="32"/>
  <c r="N33" i="32"/>
  <c r="Q33" i="32"/>
  <c r="P33" i="32"/>
  <c r="J33" i="32"/>
  <c r="I33" i="32"/>
  <c r="L33" i="32"/>
  <c r="M33" i="32"/>
  <c r="H33" i="32"/>
  <c r="D33" i="32"/>
  <c r="K33" i="32"/>
  <c r="M69" i="21"/>
  <c r="J69" i="21"/>
  <c r="B69" i="21"/>
  <c r="K69" i="21"/>
  <c r="G69" i="21"/>
  <c r="I69" i="21"/>
  <c r="C69" i="21"/>
  <c r="L69" i="21"/>
  <c r="F69" i="21"/>
  <c r="H69" i="21"/>
  <c r="N69" i="21"/>
  <c r="D69" i="21"/>
  <c r="P185" i="18"/>
  <c r="C185" i="18"/>
  <c r="M185" i="18"/>
  <c r="D185" i="18"/>
  <c r="I185" i="18"/>
  <c r="J185" i="18"/>
  <c r="L185" i="18"/>
  <c r="G185" i="18"/>
  <c r="O185" i="18"/>
  <c r="K185" i="18"/>
  <c r="B185" i="18"/>
  <c r="F185" i="18"/>
  <c r="H185" i="18"/>
  <c r="R185" i="18"/>
  <c r="Q185" i="18"/>
  <c r="N185" i="18"/>
  <c r="D112" i="26"/>
  <c r="F112" i="26"/>
  <c r="E112" i="26"/>
  <c r="C112" i="26"/>
  <c r="J112" i="26"/>
  <c r="H112" i="26"/>
  <c r="K112" i="26"/>
  <c r="L112" i="26"/>
  <c r="I112" i="26"/>
  <c r="G112" i="26"/>
  <c r="H116" i="20"/>
  <c r="B116" i="20"/>
  <c r="K116" i="20"/>
  <c r="D116" i="20"/>
  <c r="J116" i="20"/>
  <c r="F116" i="20"/>
  <c r="C116" i="20"/>
  <c r="N116" i="20"/>
  <c r="G116" i="20"/>
  <c r="I116" i="20"/>
  <c r="L116" i="20"/>
  <c r="M116" i="20"/>
  <c r="Q107" i="19"/>
  <c r="O107" i="19"/>
  <c r="K107" i="19"/>
  <c r="I107" i="19"/>
  <c r="R107" i="19"/>
  <c r="N107" i="19"/>
  <c r="J107" i="19"/>
  <c r="B107" i="19"/>
  <c r="D107" i="19"/>
  <c r="M107" i="19"/>
  <c r="G107" i="19"/>
  <c r="P107" i="19"/>
  <c r="L107" i="19"/>
  <c r="F107" i="19"/>
  <c r="C107" i="19"/>
  <c r="H107" i="19"/>
  <c r="G191" i="20"/>
  <c r="B191" i="20"/>
  <c r="C191" i="20"/>
  <c r="I191" i="20"/>
  <c r="D191" i="20"/>
  <c r="H191" i="20"/>
  <c r="L191" i="20"/>
  <c r="N191" i="20"/>
  <c r="F191" i="20"/>
  <c r="J191" i="20"/>
  <c r="M191" i="20"/>
  <c r="K191" i="20"/>
  <c r="D43" i="24"/>
  <c r="F43" i="24"/>
  <c r="C43" i="24"/>
  <c r="G43" i="24"/>
  <c r="E43" i="24"/>
  <c r="C53" i="22"/>
  <c r="I53" i="22"/>
  <c r="D53" i="22"/>
  <c r="B53" i="22"/>
  <c r="H53" i="22"/>
  <c r="F53" i="22"/>
  <c r="G53" i="22"/>
  <c r="D34" i="32"/>
  <c r="R34" i="32"/>
  <c r="C34" i="32"/>
  <c r="P34" i="32"/>
  <c r="K34" i="32"/>
  <c r="G34" i="32"/>
  <c r="B34" i="32"/>
  <c r="O34" i="32"/>
  <c r="Q34" i="32"/>
  <c r="H34" i="32"/>
  <c r="J34" i="32"/>
  <c r="F34" i="32"/>
  <c r="N34" i="32"/>
  <c r="L34" i="32"/>
  <c r="M34" i="32"/>
  <c r="I34" i="32"/>
  <c r="G129" i="22"/>
  <c r="H129" i="22"/>
  <c r="B129" i="22"/>
  <c r="D129" i="22"/>
  <c r="I129" i="22"/>
  <c r="F129" i="22"/>
  <c r="C129" i="22"/>
  <c r="C113" i="23"/>
  <c r="G113" i="23"/>
  <c r="H113" i="23"/>
  <c r="I113" i="23"/>
  <c r="B113" i="23"/>
  <c r="D113" i="23"/>
  <c r="F113" i="23"/>
  <c r="G122" i="21"/>
  <c r="L122" i="21"/>
  <c r="J122" i="21"/>
  <c r="D122" i="21"/>
  <c r="N122" i="21"/>
  <c r="B122" i="21"/>
  <c r="I122" i="21"/>
  <c r="M122" i="21"/>
  <c r="F122" i="21"/>
  <c r="C122" i="21"/>
  <c r="H122" i="21"/>
  <c r="K122" i="21"/>
  <c r="B32" i="21"/>
  <c r="J32" i="21"/>
  <c r="L32" i="21"/>
  <c r="M32" i="21"/>
  <c r="H32" i="21"/>
  <c r="F32" i="21"/>
  <c r="I32" i="21"/>
  <c r="N32" i="21"/>
  <c r="K32" i="21"/>
  <c r="D32" i="21"/>
  <c r="C32" i="21"/>
  <c r="G32" i="21"/>
  <c r="W184" i="17"/>
  <c r="J184" i="17"/>
  <c r="B184" i="17"/>
  <c r="X184" i="17"/>
  <c r="U184" i="17"/>
  <c r="D184" i="17"/>
  <c r="K184" i="17"/>
  <c r="T184" i="17"/>
  <c r="L184" i="17"/>
  <c r="S184" i="17"/>
  <c r="Q184" i="17"/>
  <c r="G184" i="17"/>
  <c r="R184" i="17"/>
  <c r="N184" i="17"/>
  <c r="H184" i="17"/>
  <c r="V184" i="17"/>
  <c r="C184" i="17"/>
  <c r="I184" i="17"/>
  <c r="M184" i="17"/>
  <c r="F184" i="17"/>
  <c r="B101" i="18"/>
  <c r="O101" i="18"/>
  <c r="M101" i="18"/>
  <c r="L101" i="18"/>
  <c r="P101" i="18"/>
  <c r="J101" i="18"/>
  <c r="I101" i="18"/>
  <c r="C101" i="18"/>
  <c r="K101" i="18"/>
  <c r="N101" i="18"/>
  <c r="R101" i="18"/>
  <c r="Q101" i="18"/>
  <c r="F101" i="18"/>
  <c r="G101" i="18"/>
  <c r="D101" i="18"/>
  <c r="H101" i="18"/>
  <c r="G108" i="21"/>
  <c r="D108" i="21"/>
  <c r="N108" i="21"/>
  <c r="K108" i="21"/>
  <c r="J108" i="21"/>
  <c r="L108" i="21"/>
  <c r="F108" i="21"/>
  <c r="B108" i="21"/>
  <c r="H108" i="21"/>
  <c r="I108" i="21"/>
  <c r="C108" i="21"/>
  <c r="M108" i="21"/>
  <c r="H117" i="20"/>
  <c r="B117" i="20"/>
  <c r="M117" i="20"/>
  <c r="N117" i="20"/>
  <c r="D117" i="20"/>
  <c r="I117" i="20"/>
  <c r="L117" i="20"/>
  <c r="C117" i="20"/>
  <c r="G117" i="20"/>
  <c r="J117" i="20"/>
  <c r="K117" i="20"/>
  <c r="F117" i="20"/>
  <c r="L118" i="18"/>
  <c r="G118" i="18"/>
  <c r="Q118" i="18"/>
  <c r="B118" i="18"/>
  <c r="M118" i="18"/>
  <c r="C118" i="18"/>
  <c r="P118" i="18"/>
  <c r="J118" i="18"/>
  <c r="N118" i="18"/>
  <c r="R118" i="18"/>
  <c r="H118" i="18"/>
  <c r="I118" i="18"/>
  <c r="D118" i="18"/>
  <c r="F118" i="18"/>
  <c r="K118" i="18"/>
  <c r="O118" i="18"/>
  <c r="O166" i="19"/>
  <c r="P166" i="19"/>
  <c r="N166" i="19"/>
  <c r="H166" i="19"/>
  <c r="J166" i="19"/>
  <c r="R166" i="19"/>
  <c r="K166" i="19"/>
  <c r="Q166" i="19"/>
  <c r="G166" i="19"/>
  <c r="I166" i="19"/>
  <c r="B166" i="19"/>
  <c r="C166" i="19"/>
  <c r="M166" i="19"/>
  <c r="D166" i="19"/>
  <c r="L166" i="19"/>
  <c r="F166" i="19"/>
  <c r="J134" i="21"/>
  <c r="B134" i="21"/>
  <c r="G134" i="21"/>
  <c r="L134" i="21"/>
  <c r="N134" i="21"/>
  <c r="I134" i="21"/>
  <c r="K134" i="21"/>
  <c r="H134" i="21"/>
  <c r="M134" i="21"/>
  <c r="D134" i="21"/>
  <c r="C134" i="21"/>
  <c r="F134" i="21"/>
  <c r="G154" i="19"/>
  <c r="L154" i="19"/>
  <c r="K154" i="19"/>
  <c r="P154" i="19"/>
  <c r="H154" i="19"/>
  <c r="R154" i="19"/>
  <c r="I154" i="19"/>
  <c r="C154" i="19"/>
  <c r="B154" i="19"/>
  <c r="Q154" i="19"/>
  <c r="J154" i="19"/>
  <c r="N154" i="19"/>
  <c r="O154" i="19"/>
  <c r="F154" i="19"/>
  <c r="D154" i="19"/>
  <c r="M154" i="19"/>
  <c r="D97" i="18"/>
  <c r="L97" i="18"/>
  <c r="H97" i="18"/>
  <c r="R97" i="18"/>
  <c r="P97" i="18"/>
  <c r="I97" i="18"/>
  <c r="G97" i="18"/>
  <c r="M97" i="18"/>
  <c r="N97" i="18"/>
  <c r="K97" i="18"/>
  <c r="Q97" i="18"/>
  <c r="B97" i="18"/>
  <c r="O97" i="18"/>
  <c r="F97" i="18"/>
  <c r="J97" i="18"/>
  <c r="C97" i="18"/>
  <c r="M31" i="20"/>
  <c r="K31" i="20"/>
  <c r="D31" i="20"/>
  <c r="G31" i="20"/>
  <c r="H31" i="20"/>
  <c r="J31" i="20"/>
  <c r="I31" i="20"/>
  <c r="B31" i="20"/>
  <c r="N31" i="20"/>
  <c r="L31" i="20"/>
  <c r="C31" i="20"/>
  <c r="F31" i="20"/>
  <c r="J72" i="26"/>
  <c r="G72" i="26"/>
  <c r="D72" i="26"/>
  <c r="I72" i="26"/>
  <c r="L72" i="26"/>
  <c r="F72" i="26"/>
  <c r="H72" i="26"/>
  <c r="C72" i="26"/>
  <c r="E72" i="26"/>
  <c r="K72" i="26"/>
  <c r="H96" i="14"/>
  <c r="D96" i="14"/>
  <c r="C96" i="14"/>
  <c r="F96" i="14"/>
  <c r="E96" i="14"/>
  <c r="G96" i="14"/>
  <c r="L122" i="26"/>
  <c r="I122" i="26"/>
  <c r="F122" i="26"/>
  <c r="C122" i="26"/>
  <c r="J122" i="26"/>
  <c r="E122" i="26"/>
  <c r="D122" i="26"/>
  <c r="H122" i="26"/>
  <c r="K122" i="26"/>
  <c r="G122" i="26"/>
  <c r="D83" i="24"/>
  <c r="F83" i="24"/>
  <c r="G83" i="24"/>
  <c r="C83" i="24"/>
  <c r="E83" i="24"/>
  <c r="J37" i="21"/>
  <c r="G37" i="21"/>
  <c r="D37" i="21"/>
  <c r="C37" i="21"/>
  <c r="B37" i="21"/>
  <c r="F37" i="21"/>
  <c r="N37" i="21"/>
  <c r="L37" i="21"/>
  <c r="M37" i="21"/>
  <c r="H37" i="21"/>
  <c r="I37" i="21"/>
  <c r="K37" i="21"/>
  <c r="J114" i="26"/>
  <c r="E114" i="26"/>
  <c r="F114" i="26"/>
  <c r="K114" i="26"/>
  <c r="I114" i="26"/>
  <c r="D114" i="26"/>
  <c r="C114" i="26"/>
  <c r="H114" i="26"/>
  <c r="L114" i="26"/>
  <c r="G114" i="26"/>
  <c r="I46" i="23"/>
  <c r="H46" i="23"/>
  <c r="F46" i="23"/>
  <c r="D46" i="23"/>
  <c r="G46" i="23"/>
  <c r="B46" i="23"/>
  <c r="C46" i="23"/>
  <c r="L21" i="21"/>
  <c r="B21" i="21"/>
  <c r="F21" i="21"/>
  <c r="C21" i="21"/>
  <c r="G21" i="21"/>
  <c r="I21" i="21"/>
  <c r="N21" i="21"/>
  <c r="H21" i="21"/>
  <c r="K21" i="21"/>
  <c r="M21" i="21"/>
  <c r="D21" i="21"/>
  <c r="J21" i="21"/>
  <c r="F33" i="14"/>
  <c r="E33" i="14"/>
  <c r="H33" i="14"/>
  <c r="G33" i="14"/>
  <c r="D33" i="14"/>
  <c r="C33" i="14"/>
  <c r="I51" i="18"/>
  <c r="P51" i="18"/>
  <c r="J51" i="18"/>
  <c r="B51" i="18"/>
  <c r="F51" i="18"/>
  <c r="L51" i="18"/>
  <c r="K51" i="18"/>
  <c r="O51" i="18"/>
  <c r="N51" i="18"/>
  <c r="Q51" i="18"/>
  <c r="H51" i="18"/>
  <c r="C51" i="18"/>
  <c r="G51" i="18"/>
  <c r="D51" i="18"/>
  <c r="R51" i="18"/>
  <c r="M51" i="18"/>
  <c r="G87" i="18"/>
  <c r="H87" i="18"/>
  <c r="J87" i="18"/>
  <c r="F87" i="18"/>
  <c r="R87" i="18"/>
  <c r="O87" i="18"/>
  <c r="M87" i="18"/>
  <c r="D87" i="18"/>
  <c r="Q87" i="18"/>
  <c r="C87" i="18"/>
  <c r="B87" i="18"/>
  <c r="L87" i="18"/>
  <c r="K87" i="18"/>
  <c r="N87" i="18"/>
  <c r="P87" i="18"/>
  <c r="I87" i="18"/>
  <c r="G112" i="22"/>
  <c r="C112" i="22"/>
  <c r="H112" i="22"/>
  <c r="F112" i="22"/>
  <c r="D112" i="22"/>
  <c r="B112" i="22"/>
  <c r="I112" i="22"/>
  <c r="G129" i="24"/>
  <c r="C129" i="24"/>
  <c r="D129" i="24"/>
  <c r="E129" i="24"/>
  <c r="F129" i="24"/>
  <c r="H133" i="20"/>
  <c r="I133" i="20"/>
  <c r="C133" i="20"/>
  <c r="F133" i="20"/>
  <c r="B133" i="20"/>
  <c r="L133" i="20"/>
  <c r="N133" i="20"/>
  <c r="J133" i="20"/>
  <c r="D133" i="20"/>
  <c r="K133" i="20"/>
  <c r="G133" i="20"/>
  <c r="M133" i="20"/>
  <c r="C51" i="24"/>
  <c r="D51" i="24"/>
  <c r="F51" i="24"/>
  <c r="E51" i="24"/>
  <c r="G51" i="24"/>
  <c r="D191" i="19"/>
  <c r="I191" i="19"/>
  <c r="G191" i="19"/>
  <c r="N191" i="19"/>
  <c r="H191" i="19"/>
  <c r="C191" i="19"/>
  <c r="Q191" i="19"/>
  <c r="M191" i="19"/>
  <c r="K191" i="19"/>
  <c r="R191" i="19"/>
  <c r="L191" i="19"/>
  <c r="J191" i="19"/>
  <c r="F191" i="19"/>
  <c r="B191" i="19"/>
  <c r="O191" i="19"/>
  <c r="P191" i="19"/>
  <c r="C117" i="24"/>
  <c r="D117" i="24"/>
  <c r="E117" i="24"/>
  <c r="F117" i="24"/>
  <c r="G117" i="24"/>
  <c r="F107" i="22"/>
  <c r="I107" i="22"/>
  <c r="B107" i="22"/>
  <c r="C107" i="22"/>
  <c r="G107" i="22"/>
  <c r="D107" i="22"/>
  <c r="H107" i="22"/>
  <c r="C76" i="19"/>
  <c r="M76" i="19"/>
  <c r="J76" i="19"/>
  <c r="K76" i="19"/>
  <c r="R76" i="19"/>
  <c r="G76" i="19"/>
  <c r="D76" i="19"/>
  <c r="L76" i="19"/>
  <c r="H76" i="19"/>
  <c r="O76" i="19"/>
  <c r="F76" i="19"/>
  <c r="B76" i="19"/>
  <c r="I76" i="19"/>
  <c r="Q76" i="19"/>
  <c r="N76" i="19"/>
  <c r="P76" i="19"/>
  <c r="J65" i="19"/>
  <c r="O65" i="19"/>
  <c r="K65" i="19"/>
  <c r="D65" i="19"/>
  <c r="Q65" i="19"/>
  <c r="P65" i="19"/>
  <c r="C65" i="19"/>
  <c r="B65" i="19"/>
  <c r="G65" i="19"/>
  <c r="H65" i="19"/>
  <c r="N65" i="19"/>
  <c r="I65" i="19"/>
  <c r="L65" i="19"/>
  <c r="F65" i="19"/>
  <c r="M65" i="19"/>
  <c r="R65" i="19"/>
  <c r="E23" i="14"/>
  <c r="C23" i="14"/>
  <c r="F23" i="14"/>
  <c r="H23" i="14"/>
  <c r="G23" i="14"/>
  <c r="D23" i="14"/>
  <c r="D136" i="14"/>
  <c r="H136" i="14"/>
  <c r="F136" i="14"/>
  <c r="G136" i="14"/>
  <c r="C136" i="14"/>
  <c r="E136" i="14"/>
  <c r="C126" i="26"/>
  <c r="E126" i="26"/>
  <c r="L126" i="26"/>
  <c r="H126" i="26"/>
  <c r="G126" i="26"/>
  <c r="D126" i="26"/>
  <c r="I126" i="26"/>
  <c r="F126" i="26"/>
  <c r="J126" i="26"/>
  <c r="K126" i="26"/>
  <c r="B74" i="22"/>
  <c r="I74" i="22"/>
  <c r="G74" i="22"/>
  <c r="D74" i="22"/>
  <c r="C74" i="22"/>
  <c r="H74" i="22"/>
  <c r="F74" i="22"/>
  <c r="U65" i="17"/>
  <c r="I65" i="17"/>
  <c r="N65" i="17"/>
  <c r="T65" i="17"/>
  <c r="F65" i="17"/>
  <c r="V65" i="17"/>
  <c r="B65" i="17"/>
  <c r="W65" i="17"/>
  <c r="C65" i="17"/>
  <c r="Q65" i="17"/>
  <c r="K65" i="17"/>
  <c r="R65" i="17"/>
  <c r="G65" i="17"/>
  <c r="M65" i="17"/>
  <c r="L65" i="17"/>
  <c r="H65" i="17"/>
  <c r="S65" i="17"/>
  <c r="X65" i="17"/>
  <c r="D65" i="17"/>
  <c r="J65" i="17"/>
  <c r="J79" i="20"/>
  <c r="F79" i="20"/>
  <c r="D79" i="20"/>
  <c r="G79" i="20"/>
  <c r="I79" i="20"/>
  <c r="H79" i="20"/>
  <c r="B79" i="20"/>
  <c r="N79" i="20"/>
  <c r="K79" i="20"/>
  <c r="C79" i="20"/>
  <c r="M79" i="20"/>
  <c r="L79" i="20"/>
  <c r="D160" i="22"/>
  <c r="B160" i="22"/>
  <c r="F160" i="22"/>
  <c r="C160" i="22"/>
  <c r="G160" i="22"/>
  <c r="I160" i="22"/>
  <c r="H160" i="22"/>
  <c r="H66" i="14"/>
  <c r="D66" i="14"/>
  <c r="C66" i="14"/>
  <c r="G66" i="14"/>
  <c r="E66" i="14"/>
  <c r="F66" i="14"/>
  <c r="K98" i="18"/>
  <c r="F98" i="18"/>
  <c r="O98" i="18"/>
  <c r="J98" i="18"/>
  <c r="H98" i="18"/>
  <c r="Q98" i="18"/>
  <c r="C98" i="18"/>
  <c r="P98" i="18"/>
  <c r="I98" i="18"/>
  <c r="L98" i="18"/>
  <c r="G98" i="18"/>
  <c r="M98" i="18"/>
  <c r="B98" i="18"/>
  <c r="N98" i="18"/>
  <c r="R98" i="18"/>
  <c r="D98" i="18"/>
  <c r="H107" i="32"/>
  <c r="R107" i="32"/>
  <c r="B107" i="32"/>
  <c r="D107" i="32"/>
  <c r="G107" i="32"/>
  <c r="F107" i="32"/>
  <c r="P107" i="32"/>
  <c r="O107" i="32"/>
  <c r="C107" i="32"/>
  <c r="I107" i="32"/>
  <c r="L107" i="32"/>
  <c r="J107" i="32"/>
  <c r="K107" i="32"/>
  <c r="Q107" i="32"/>
  <c r="N107" i="32"/>
  <c r="M107" i="32"/>
  <c r="H106" i="18"/>
  <c r="I106" i="18"/>
  <c r="R106" i="18"/>
  <c r="J106" i="18"/>
  <c r="F106" i="18"/>
  <c r="O106" i="18"/>
  <c r="P106" i="18"/>
  <c r="L106" i="18"/>
  <c r="K106" i="18"/>
  <c r="C106" i="18"/>
  <c r="N106" i="18"/>
  <c r="G106" i="18"/>
  <c r="Q106" i="18"/>
  <c r="D106" i="18"/>
  <c r="M106" i="18"/>
  <c r="B106" i="18"/>
  <c r="D83" i="23"/>
  <c r="H83" i="23"/>
  <c r="B83" i="23"/>
  <c r="G83" i="23"/>
  <c r="I83" i="23"/>
  <c r="F83" i="23"/>
  <c r="C83" i="23"/>
  <c r="D187" i="20"/>
  <c r="L187" i="20"/>
  <c r="F187" i="20"/>
  <c r="G187" i="20"/>
  <c r="K187" i="20"/>
  <c r="C187" i="20"/>
  <c r="M187" i="20"/>
  <c r="I187" i="20"/>
  <c r="B187" i="20"/>
  <c r="H187" i="20"/>
  <c r="N187" i="20"/>
  <c r="J187" i="20"/>
  <c r="D103" i="21"/>
  <c r="F103" i="21"/>
  <c r="C103" i="21"/>
  <c r="M103" i="21"/>
  <c r="L103" i="21"/>
  <c r="B103" i="21"/>
  <c r="H103" i="21"/>
  <c r="G103" i="21"/>
  <c r="K103" i="21"/>
  <c r="N103" i="21"/>
  <c r="J103" i="21"/>
  <c r="I103" i="21"/>
  <c r="C71" i="32"/>
  <c r="P71" i="32"/>
  <c r="Q71" i="32"/>
  <c r="F71" i="32"/>
  <c r="M71" i="32"/>
  <c r="K71" i="32"/>
  <c r="B71" i="32"/>
  <c r="O71" i="32"/>
  <c r="N71" i="32"/>
  <c r="H71" i="32"/>
  <c r="I71" i="32"/>
  <c r="L71" i="32"/>
  <c r="J71" i="32"/>
  <c r="D71" i="32"/>
  <c r="G71" i="32"/>
  <c r="R71" i="32"/>
  <c r="G86" i="21"/>
  <c r="M86" i="21"/>
  <c r="J86" i="21"/>
  <c r="F86" i="21"/>
  <c r="I86" i="21"/>
  <c r="H86" i="21"/>
  <c r="D86" i="21"/>
  <c r="L86" i="21"/>
  <c r="B86" i="21"/>
  <c r="N86" i="21"/>
  <c r="C86" i="21"/>
  <c r="K86" i="21"/>
  <c r="C113" i="24"/>
  <c r="G113" i="24"/>
  <c r="D113" i="24"/>
  <c r="F113" i="24"/>
  <c r="E113" i="24"/>
  <c r="E73" i="14"/>
  <c r="G73" i="14"/>
  <c r="F73" i="14"/>
  <c r="D73" i="14"/>
  <c r="C73" i="14"/>
  <c r="H73" i="14"/>
  <c r="H186" i="18"/>
  <c r="L186" i="18"/>
  <c r="G186" i="18"/>
  <c r="J186" i="18"/>
  <c r="D186" i="18"/>
  <c r="N186" i="18"/>
  <c r="C186" i="18"/>
  <c r="F186" i="18"/>
  <c r="M186" i="18"/>
  <c r="K186" i="18"/>
  <c r="O186" i="18"/>
  <c r="B186" i="18"/>
  <c r="Q186" i="18"/>
  <c r="P186" i="18"/>
  <c r="I186" i="18"/>
  <c r="R186" i="18"/>
  <c r="C64" i="24"/>
  <c r="G64" i="24"/>
  <c r="F64" i="24"/>
  <c r="D64" i="24"/>
  <c r="E64" i="24"/>
  <c r="B110" i="23"/>
  <c r="D110" i="23"/>
  <c r="C110" i="23"/>
  <c r="I110" i="23"/>
  <c r="F110" i="23"/>
  <c r="H110" i="23"/>
  <c r="G110" i="23"/>
  <c r="W66" i="17"/>
  <c r="N66" i="17"/>
  <c r="S66" i="17"/>
  <c r="C66" i="17"/>
  <c r="B66" i="17"/>
  <c r="I66" i="17"/>
  <c r="D66" i="17"/>
  <c r="H66" i="17"/>
  <c r="J66" i="17"/>
  <c r="T66" i="17"/>
  <c r="U66" i="17"/>
  <c r="X66" i="17"/>
  <c r="G66" i="17"/>
  <c r="M66" i="17"/>
  <c r="V66" i="17"/>
  <c r="F66" i="17"/>
  <c r="K66" i="17"/>
  <c r="R66" i="17"/>
  <c r="Q66" i="17"/>
  <c r="L66" i="17"/>
  <c r="H80" i="14"/>
  <c r="C80" i="14"/>
  <c r="E80" i="14"/>
  <c r="F80" i="14"/>
  <c r="G80" i="14"/>
  <c r="D80" i="14"/>
  <c r="H63" i="18"/>
  <c r="J63" i="18"/>
  <c r="R63" i="18"/>
  <c r="K63" i="18"/>
  <c r="O63" i="18"/>
  <c r="G63" i="18"/>
  <c r="L63" i="18"/>
  <c r="P63" i="18"/>
  <c r="F63" i="18"/>
  <c r="M63" i="18"/>
  <c r="D63" i="18"/>
  <c r="B63" i="18"/>
  <c r="N63" i="18"/>
  <c r="I63" i="18"/>
  <c r="C63" i="18"/>
  <c r="Q63" i="18"/>
  <c r="K69" i="19"/>
  <c r="L69" i="19"/>
  <c r="B69" i="19"/>
  <c r="J69" i="19"/>
  <c r="Q69" i="19"/>
  <c r="R69" i="19"/>
  <c r="M69" i="19"/>
  <c r="H69" i="19"/>
  <c r="C69" i="19"/>
  <c r="O69" i="19"/>
  <c r="I69" i="19"/>
  <c r="N69" i="19"/>
  <c r="G69" i="19"/>
  <c r="D69" i="19"/>
  <c r="P69" i="19"/>
  <c r="F69" i="19"/>
  <c r="B172" i="19"/>
  <c r="Q172" i="19"/>
  <c r="R172" i="19"/>
  <c r="L172" i="19"/>
  <c r="P172" i="19"/>
  <c r="N172" i="19"/>
  <c r="G172" i="19"/>
  <c r="O172" i="19"/>
  <c r="J172" i="19"/>
  <c r="H172" i="19"/>
  <c r="D172" i="19"/>
  <c r="I172" i="19"/>
  <c r="M172" i="19"/>
  <c r="C172" i="19"/>
  <c r="K172" i="19"/>
  <c r="F172" i="19"/>
  <c r="D113" i="22"/>
  <c r="F113" i="22"/>
  <c r="C113" i="22"/>
  <c r="B113" i="22"/>
  <c r="H113" i="22"/>
  <c r="I113" i="22"/>
  <c r="G113" i="22"/>
  <c r="G152" i="26"/>
  <c r="L152" i="26"/>
  <c r="E152" i="26"/>
  <c r="F152" i="26"/>
  <c r="K152" i="26"/>
  <c r="J152" i="26"/>
  <c r="C152" i="26"/>
  <c r="I152" i="26"/>
  <c r="D152" i="26"/>
  <c r="H152" i="26"/>
  <c r="G110" i="19"/>
  <c r="B110" i="19"/>
  <c r="P110" i="19"/>
  <c r="M110" i="19"/>
  <c r="L110" i="19"/>
  <c r="N110" i="19"/>
  <c r="R110" i="19"/>
  <c r="F110" i="19"/>
  <c r="Q110" i="19"/>
  <c r="J110" i="19"/>
  <c r="O110" i="19"/>
  <c r="K110" i="19"/>
  <c r="D110" i="19"/>
  <c r="H110" i="19"/>
  <c r="C110" i="19"/>
  <c r="I110" i="19"/>
  <c r="M17" i="17"/>
  <c r="Q17" i="17"/>
  <c r="B17" i="17"/>
  <c r="L17" i="17"/>
  <c r="F17" i="17"/>
  <c r="C17" i="17"/>
  <c r="J17" i="17"/>
  <c r="K17" i="17"/>
  <c r="G17" i="17"/>
  <c r="V17" i="17"/>
  <c r="N17" i="17"/>
  <c r="T17" i="17"/>
  <c r="X17" i="17"/>
  <c r="I17" i="17"/>
  <c r="W17" i="17"/>
  <c r="U17" i="17"/>
  <c r="D17" i="17"/>
  <c r="R17" i="17"/>
  <c r="H17" i="17"/>
  <c r="S17" i="17"/>
  <c r="B61" i="21"/>
  <c r="N61" i="21"/>
  <c r="H61" i="21"/>
  <c r="D61" i="21"/>
  <c r="J61" i="21"/>
  <c r="C61" i="21"/>
  <c r="G61" i="21"/>
  <c r="M61" i="21"/>
  <c r="I61" i="21"/>
  <c r="L61" i="21"/>
  <c r="K61" i="21"/>
  <c r="F61" i="21"/>
  <c r="J116" i="17"/>
  <c r="C116" i="17"/>
  <c r="S116" i="17"/>
  <c r="R116" i="17"/>
  <c r="W116" i="17"/>
  <c r="U116" i="17"/>
  <c r="G116" i="17"/>
  <c r="Q116" i="17"/>
  <c r="I116" i="17"/>
  <c r="H116" i="17"/>
  <c r="D116" i="17"/>
  <c r="F116" i="17"/>
  <c r="L116" i="17"/>
  <c r="B116" i="17"/>
  <c r="N116" i="17"/>
  <c r="X116" i="17"/>
  <c r="K116" i="17"/>
  <c r="M116" i="17"/>
  <c r="T116" i="17"/>
  <c r="V116" i="17"/>
  <c r="K123" i="17"/>
  <c r="C123" i="17"/>
  <c r="W123" i="17"/>
  <c r="H123" i="17"/>
  <c r="I123" i="17"/>
  <c r="L123" i="17"/>
  <c r="B123" i="17"/>
  <c r="V123" i="17"/>
  <c r="N123" i="17"/>
  <c r="X123" i="17"/>
  <c r="J123" i="17"/>
  <c r="R123" i="17"/>
  <c r="D123" i="17"/>
  <c r="M123" i="17"/>
  <c r="Q123" i="17"/>
  <c r="S123" i="17"/>
  <c r="T123" i="17"/>
  <c r="F123" i="17"/>
  <c r="G123" i="17"/>
  <c r="U123" i="17"/>
  <c r="F142" i="32"/>
  <c r="C142" i="32"/>
  <c r="I142" i="32"/>
  <c r="P142" i="32"/>
  <c r="O142" i="32"/>
  <c r="K142" i="32"/>
  <c r="J142" i="32"/>
  <c r="Q142" i="32"/>
  <c r="N142" i="32"/>
  <c r="D142" i="32"/>
  <c r="H142" i="32"/>
  <c r="R142" i="32"/>
  <c r="L142" i="32"/>
  <c r="G142" i="32"/>
  <c r="M142" i="32"/>
  <c r="B142" i="32"/>
  <c r="C55" i="21"/>
  <c r="J55" i="21"/>
  <c r="D55" i="21"/>
  <c r="L55" i="21"/>
  <c r="B55" i="21"/>
  <c r="I55" i="21"/>
  <c r="H55" i="21"/>
  <c r="M55" i="21"/>
  <c r="F55" i="21"/>
  <c r="K55" i="21"/>
  <c r="G55" i="21"/>
  <c r="N55" i="21"/>
  <c r="C149" i="23"/>
  <c r="B149" i="23"/>
  <c r="H149" i="23"/>
  <c r="D149" i="23"/>
  <c r="F149" i="23"/>
  <c r="I149" i="23"/>
  <c r="G149" i="23"/>
  <c r="B24" i="22"/>
  <c r="D24" i="22"/>
  <c r="H24" i="22"/>
  <c r="I24" i="22"/>
  <c r="C24" i="22"/>
  <c r="G24" i="22"/>
  <c r="F24" i="22"/>
  <c r="L36" i="18"/>
  <c r="P36" i="18"/>
  <c r="M36" i="18"/>
  <c r="B36" i="18"/>
  <c r="I36" i="18"/>
  <c r="O36" i="18"/>
  <c r="C36" i="18"/>
  <c r="N36" i="18"/>
  <c r="D36" i="18"/>
  <c r="H36" i="18"/>
  <c r="F36" i="18"/>
  <c r="Q36" i="18"/>
  <c r="G36" i="18"/>
  <c r="R36" i="18"/>
  <c r="J36" i="18"/>
  <c r="K36" i="18"/>
  <c r="D71" i="24"/>
  <c r="G71" i="24"/>
  <c r="C71" i="24"/>
  <c r="E71" i="24"/>
  <c r="F71" i="24"/>
  <c r="N108" i="20"/>
  <c r="M108" i="20"/>
  <c r="B108" i="20"/>
  <c r="F108" i="20"/>
  <c r="J108" i="20"/>
  <c r="L108" i="20"/>
  <c r="D108" i="20"/>
  <c r="G108" i="20"/>
  <c r="I108" i="20"/>
  <c r="K108" i="20"/>
  <c r="C108" i="20"/>
  <c r="H108" i="20"/>
  <c r="J75" i="26"/>
  <c r="G75" i="26"/>
  <c r="I75" i="26"/>
  <c r="E75" i="26"/>
  <c r="L75" i="26"/>
  <c r="D75" i="26"/>
  <c r="F75" i="26"/>
  <c r="C75" i="26"/>
  <c r="H75" i="26"/>
  <c r="K75" i="26"/>
  <c r="C160" i="24"/>
  <c r="D160" i="24"/>
  <c r="F160" i="24"/>
  <c r="E160" i="24"/>
  <c r="G160" i="24"/>
  <c r="B148" i="17"/>
  <c r="V148" i="17"/>
  <c r="C148" i="17"/>
  <c r="H148" i="17"/>
  <c r="J148" i="17"/>
  <c r="K148" i="17"/>
  <c r="X148" i="17"/>
  <c r="W148" i="17"/>
  <c r="F148" i="17"/>
  <c r="I148" i="17"/>
  <c r="R148" i="17"/>
  <c r="S148" i="17"/>
  <c r="N148" i="17"/>
  <c r="D148" i="17"/>
  <c r="L148" i="17"/>
  <c r="U148" i="17"/>
  <c r="G148" i="17"/>
  <c r="T148" i="17"/>
  <c r="M148" i="17"/>
  <c r="Q148" i="17"/>
  <c r="B105" i="32"/>
  <c r="H105" i="32"/>
  <c r="K105" i="32"/>
  <c r="N105" i="32"/>
  <c r="O105" i="32"/>
  <c r="J105" i="32"/>
  <c r="Q105" i="32"/>
  <c r="C105" i="32"/>
  <c r="F105" i="32"/>
  <c r="M105" i="32"/>
  <c r="L105" i="32"/>
  <c r="G105" i="32"/>
  <c r="I105" i="32"/>
  <c r="D105" i="32"/>
  <c r="R105" i="32"/>
  <c r="P105" i="32"/>
  <c r="K165" i="17"/>
  <c r="C165" i="17"/>
  <c r="G165" i="17"/>
  <c r="I165" i="17"/>
  <c r="M165" i="17"/>
  <c r="D165" i="17"/>
  <c r="W165" i="17"/>
  <c r="U165" i="17"/>
  <c r="Q165" i="17"/>
  <c r="N165" i="17"/>
  <c r="T165" i="17"/>
  <c r="V165" i="17"/>
  <c r="J165" i="17"/>
  <c r="B165" i="17"/>
  <c r="H165" i="17"/>
  <c r="S165" i="17"/>
  <c r="F165" i="17"/>
  <c r="R165" i="17"/>
  <c r="L165" i="17"/>
  <c r="X165" i="17"/>
  <c r="L172" i="17"/>
  <c r="I172" i="17"/>
  <c r="R172" i="17"/>
  <c r="G172" i="17"/>
  <c r="F172" i="17"/>
  <c r="Q172" i="17"/>
  <c r="C172" i="17"/>
  <c r="X172" i="17"/>
  <c r="N172" i="17"/>
  <c r="U172" i="17"/>
  <c r="M172" i="17"/>
  <c r="D172" i="17"/>
  <c r="T172" i="17"/>
  <c r="H172" i="17"/>
  <c r="W172" i="17"/>
  <c r="K172" i="17"/>
  <c r="B172" i="17"/>
  <c r="S172" i="17"/>
  <c r="V172" i="17"/>
  <c r="J172" i="17"/>
  <c r="G153" i="19"/>
  <c r="I153" i="19"/>
  <c r="O153" i="19"/>
  <c r="F153" i="19"/>
  <c r="P153" i="19"/>
  <c r="J153" i="19"/>
  <c r="R153" i="19"/>
  <c r="D153" i="19"/>
  <c r="H153" i="19"/>
  <c r="K153" i="19"/>
  <c r="M153" i="19"/>
  <c r="Q153" i="19"/>
  <c r="C153" i="19"/>
  <c r="L153" i="19"/>
  <c r="B153" i="19"/>
  <c r="N153" i="19"/>
  <c r="G124" i="14"/>
  <c r="H124" i="14"/>
  <c r="E124" i="14"/>
  <c r="C124" i="14"/>
  <c r="D124" i="14"/>
  <c r="F124" i="14"/>
  <c r="I143" i="18"/>
  <c r="G143" i="18"/>
  <c r="P143" i="18"/>
  <c r="K143" i="18"/>
  <c r="H143" i="18"/>
  <c r="F143" i="18"/>
  <c r="O143" i="18"/>
  <c r="B143" i="18"/>
  <c r="C143" i="18"/>
  <c r="R143" i="18"/>
  <c r="D143" i="18"/>
  <c r="L143" i="18"/>
  <c r="Q143" i="18"/>
  <c r="M143" i="18"/>
  <c r="J143" i="18"/>
  <c r="N143" i="18"/>
  <c r="L63" i="26"/>
  <c r="G63" i="26"/>
  <c r="C63" i="26"/>
  <c r="E63" i="26"/>
  <c r="H63" i="26"/>
  <c r="F63" i="26"/>
  <c r="D63" i="26"/>
  <c r="K63" i="26"/>
  <c r="I63" i="26"/>
  <c r="J63" i="26"/>
  <c r="P22" i="19"/>
  <c r="R22" i="19"/>
  <c r="L22" i="19"/>
  <c r="Q22" i="19"/>
  <c r="N22" i="19"/>
  <c r="I22" i="19"/>
  <c r="F22" i="19"/>
  <c r="C22" i="19"/>
  <c r="G22" i="19"/>
  <c r="B22" i="19"/>
  <c r="O22" i="19"/>
  <c r="D22" i="19"/>
  <c r="H22" i="19"/>
  <c r="M22" i="19"/>
  <c r="J22" i="19"/>
  <c r="K22" i="19"/>
  <c r="F115" i="26"/>
  <c r="L115" i="26"/>
  <c r="G115" i="26"/>
  <c r="I115" i="26"/>
  <c r="C115" i="26"/>
  <c r="H115" i="26"/>
  <c r="D115" i="26"/>
  <c r="J115" i="26"/>
  <c r="K115" i="26"/>
  <c r="E115" i="26"/>
  <c r="D96" i="26"/>
  <c r="J96" i="26"/>
  <c r="I96" i="26"/>
  <c r="F96" i="26"/>
  <c r="H96" i="26"/>
  <c r="L96" i="26"/>
  <c r="K96" i="26"/>
  <c r="C96" i="26"/>
  <c r="E96" i="26"/>
  <c r="G96" i="26"/>
  <c r="G20" i="14"/>
  <c r="D20" i="14"/>
  <c r="H20" i="14"/>
  <c r="C20" i="14"/>
  <c r="F20" i="14"/>
  <c r="E20" i="14"/>
  <c r="C69" i="23"/>
  <c r="B69" i="23"/>
  <c r="F69" i="23"/>
  <c r="G69" i="23"/>
  <c r="H69" i="23"/>
  <c r="I69" i="23"/>
  <c r="D69" i="23"/>
  <c r="D176" i="22"/>
  <c r="C176" i="22"/>
  <c r="F176" i="22"/>
  <c r="H176" i="22"/>
  <c r="G176" i="22"/>
  <c r="I176" i="22"/>
  <c r="B176" i="22"/>
  <c r="Q173" i="17"/>
  <c r="D173" i="17"/>
  <c r="J173" i="17"/>
  <c r="W173" i="17"/>
  <c r="T173" i="17"/>
  <c r="M173" i="17"/>
  <c r="F173" i="17"/>
  <c r="L173" i="17"/>
  <c r="I173" i="17"/>
  <c r="G173" i="17"/>
  <c r="R173" i="17"/>
  <c r="H173" i="17"/>
  <c r="B173" i="17"/>
  <c r="X173" i="17"/>
  <c r="S173" i="17"/>
  <c r="V173" i="17"/>
  <c r="K173" i="17"/>
  <c r="N173" i="17"/>
  <c r="U173" i="17"/>
  <c r="C173" i="17"/>
  <c r="F184" i="21"/>
  <c r="I184" i="21"/>
  <c r="L184" i="21"/>
  <c r="D184" i="21"/>
  <c r="K184" i="21"/>
  <c r="B184" i="21"/>
  <c r="N184" i="21"/>
  <c r="G184" i="21"/>
  <c r="M184" i="21"/>
  <c r="J184" i="21"/>
  <c r="C184" i="21"/>
  <c r="H184" i="21"/>
  <c r="F131" i="26"/>
  <c r="H131" i="26"/>
  <c r="I131" i="26"/>
  <c r="C131" i="26"/>
  <c r="D131" i="26"/>
  <c r="G131" i="26"/>
  <c r="E131" i="26"/>
  <c r="L131" i="26"/>
  <c r="K131" i="26"/>
  <c r="J131" i="26"/>
  <c r="H189" i="21"/>
  <c r="G189" i="21"/>
  <c r="L189" i="21"/>
  <c r="D189" i="21"/>
  <c r="B189" i="21"/>
  <c r="F189" i="21"/>
  <c r="I189" i="21"/>
  <c r="N189" i="21"/>
  <c r="M189" i="21"/>
  <c r="J189" i="21"/>
  <c r="C189" i="21"/>
  <c r="K189" i="21"/>
  <c r="C23" i="18"/>
  <c r="O23" i="18"/>
  <c r="L23" i="18"/>
  <c r="M23" i="18"/>
  <c r="Q23" i="18"/>
  <c r="R23" i="18"/>
  <c r="H23" i="18"/>
  <c r="P23" i="18"/>
  <c r="G23" i="18"/>
  <c r="K23" i="18"/>
  <c r="I23" i="18"/>
  <c r="B23" i="18"/>
  <c r="N23" i="18"/>
  <c r="F23" i="18"/>
  <c r="J23" i="18"/>
  <c r="D23" i="18"/>
  <c r="L164" i="18"/>
  <c r="D164" i="18"/>
  <c r="H164" i="18"/>
  <c r="O164" i="18"/>
  <c r="B164" i="18"/>
  <c r="R164" i="18"/>
  <c r="G164" i="18"/>
  <c r="I164" i="18"/>
  <c r="M164" i="18"/>
  <c r="N164" i="18"/>
  <c r="C164" i="18"/>
  <c r="F164" i="18"/>
  <c r="Q164" i="18"/>
  <c r="J164" i="18"/>
  <c r="K164" i="18"/>
  <c r="P164" i="18"/>
  <c r="K170" i="17"/>
  <c r="V170" i="17"/>
  <c r="R170" i="17"/>
  <c r="C170" i="17"/>
  <c r="F170" i="17"/>
  <c r="M170" i="17"/>
  <c r="X170" i="17"/>
  <c r="L170" i="17"/>
  <c r="U170" i="17"/>
  <c r="W170" i="17"/>
  <c r="N170" i="17"/>
  <c r="I170" i="17"/>
  <c r="T170" i="17"/>
  <c r="H170" i="17"/>
  <c r="S170" i="17"/>
  <c r="G170" i="17"/>
  <c r="B170" i="17"/>
  <c r="Q170" i="17"/>
  <c r="J170" i="17"/>
  <c r="D170" i="17"/>
  <c r="B163" i="20"/>
  <c r="M163" i="20"/>
  <c r="C163" i="20"/>
  <c r="F163" i="20"/>
  <c r="H163" i="20"/>
  <c r="G163" i="20"/>
  <c r="K163" i="20"/>
  <c r="I163" i="20"/>
  <c r="N163" i="20"/>
  <c r="D163" i="20"/>
  <c r="J163" i="20"/>
  <c r="L163" i="20"/>
  <c r="E140" i="24"/>
  <c r="F140" i="24"/>
  <c r="C140" i="24"/>
  <c r="G140" i="24"/>
  <c r="D140" i="24"/>
  <c r="N78" i="19"/>
  <c r="P78" i="19"/>
  <c r="B78" i="19"/>
  <c r="K78" i="19"/>
  <c r="I78" i="19"/>
  <c r="D78" i="19"/>
  <c r="G78" i="19"/>
  <c r="Q78" i="19"/>
  <c r="C78" i="19"/>
  <c r="O78" i="19"/>
  <c r="H78" i="19"/>
  <c r="L78" i="19"/>
  <c r="M78" i="19"/>
  <c r="R78" i="19"/>
  <c r="F78" i="19"/>
  <c r="J78" i="19"/>
  <c r="D182" i="21"/>
  <c r="I182" i="21"/>
  <c r="L182" i="21"/>
  <c r="J182" i="21"/>
  <c r="K182" i="21"/>
  <c r="H182" i="21"/>
  <c r="B182" i="21"/>
  <c r="G182" i="21"/>
  <c r="F182" i="21"/>
  <c r="M182" i="21"/>
  <c r="N182" i="21"/>
  <c r="C182" i="21"/>
  <c r="I86" i="23"/>
  <c r="F86" i="23"/>
  <c r="B86" i="23"/>
  <c r="H86" i="23"/>
  <c r="C86" i="23"/>
  <c r="D86" i="23"/>
  <c r="G86" i="23"/>
  <c r="D167" i="21"/>
  <c r="B167" i="21"/>
  <c r="C167" i="21"/>
  <c r="J167" i="21"/>
  <c r="M167" i="21"/>
  <c r="I167" i="21"/>
  <c r="L167" i="21"/>
  <c r="K167" i="21"/>
  <c r="G167" i="21"/>
  <c r="N167" i="21"/>
  <c r="H167" i="21"/>
  <c r="F167" i="21"/>
  <c r="F107" i="23"/>
  <c r="D107" i="23"/>
  <c r="B107" i="23"/>
  <c r="C107" i="23"/>
  <c r="G107" i="23"/>
  <c r="H107" i="23"/>
  <c r="I107" i="23"/>
  <c r="F175" i="18"/>
  <c r="K175" i="18"/>
  <c r="Q175" i="18"/>
  <c r="N175" i="18"/>
  <c r="O175" i="18"/>
  <c r="C175" i="18"/>
  <c r="G175" i="18"/>
  <c r="P175" i="18"/>
  <c r="J175" i="18"/>
  <c r="B175" i="18"/>
  <c r="R175" i="18"/>
  <c r="M175" i="18"/>
  <c r="L175" i="18"/>
  <c r="H175" i="18"/>
  <c r="I175" i="18"/>
  <c r="D175" i="18"/>
  <c r="C40" i="20"/>
  <c r="B40" i="20"/>
  <c r="K40" i="20"/>
  <c r="G40" i="20"/>
  <c r="F40" i="20"/>
  <c r="I40" i="20"/>
  <c r="D40" i="20"/>
  <c r="N40" i="20"/>
  <c r="J40" i="20"/>
  <c r="L40" i="20"/>
  <c r="H40" i="20"/>
  <c r="M40" i="20"/>
  <c r="B166" i="18"/>
  <c r="N166" i="18"/>
  <c r="F166" i="18"/>
  <c r="D166" i="18"/>
  <c r="I166" i="18"/>
  <c r="K166" i="18"/>
  <c r="P166" i="18"/>
  <c r="M166" i="18"/>
  <c r="H166" i="18"/>
  <c r="C166" i="18"/>
  <c r="J166" i="18"/>
  <c r="R166" i="18"/>
  <c r="G166" i="18"/>
  <c r="L166" i="18"/>
  <c r="Q166" i="18"/>
  <c r="O166" i="18"/>
  <c r="Q62" i="32"/>
  <c r="M62" i="32"/>
  <c r="N62" i="32"/>
  <c r="H62" i="32"/>
  <c r="C62" i="32"/>
  <c r="F62" i="32"/>
  <c r="I62" i="32"/>
  <c r="G62" i="32"/>
  <c r="O62" i="32"/>
  <c r="R62" i="32"/>
  <c r="D62" i="32"/>
  <c r="K62" i="32"/>
  <c r="P62" i="32"/>
  <c r="L62" i="32"/>
  <c r="B62" i="32"/>
  <c r="J62" i="32"/>
  <c r="L92" i="21"/>
  <c r="B92" i="21"/>
  <c r="H92" i="21"/>
  <c r="K92" i="21"/>
  <c r="F92" i="21"/>
  <c r="N92" i="21"/>
  <c r="I92" i="21"/>
  <c r="J92" i="21"/>
  <c r="M92" i="21"/>
  <c r="G92" i="21"/>
  <c r="C92" i="21"/>
  <c r="D92" i="21"/>
  <c r="B36" i="22"/>
  <c r="F36" i="22"/>
  <c r="D36" i="22"/>
  <c r="H36" i="22"/>
  <c r="I36" i="22"/>
  <c r="C36" i="22"/>
  <c r="G36" i="22"/>
  <c r="G78" i="24"/>
  <c r="F78" i="24"/>
  <c r="E78" i="24"/>
  <c r="D78" i="24"/>
  <c r="C78" i="24"/>
  <c r="M100" i="32"/>
  <c r="R100" i="32"/>
  <c r="K100" i="32"/>
  <c r="Q100" i="32"/>
  <c r="B100" i="32"/>
  <c r="H100" i="32"/>
  <c r="P100" i="32"/>
  <c r="F100" i="32"/>
  <c r="O100" i="32"/>
  <c r="G100" i="32"/>
  <c r="I100" i="32"/>
  <c r="J100" i="32"/>
  <c r="D100" i="32"/>
  <c r="L100" i="32"/>
  <c r="C100" i="32"/>
  <c r="N100" i="32"/>
  <c r="I139" i="18"/>
  <c r="P139" i="18"/>
  <c r="O139" i="18"/>
  <c r="D139" i="18"/>
  <c r="J139" i="18"/>
  <c r="K139" i="18"/>
  <c r="M139" i="18"/>
  <c r="Q139" i="18"/>
  <c r="H139" i="18"/>
  <c r="C139" i="18"/>
  <c r="N139" i="18"/>
  <c r="G139" i="18"/>
  <c r="F139" i="18"/>
  <c r="R139" i="18"/>
  <c r="B139" i="18"/>
  <c r="L139" i="18"/>
  <c r="J169" i="17"/>
  <c r="R169" i="17"/>
  <c r="G169" i="17"/>
  <c r="I169" i="17"/>
  <c r="M169" i="17"/>
  <c r="N169" i="17"/>
  <c r="X169" i="17"/>
  <c r="C169" i="17"/>
  <c r="K169" i="17"/>
  <c r="Q169" i="17"/>
  <c r="W169" i="17"/>
  <c r="U169" i="17"/>
  <c r="V169" i="17"/>
  <c r="S169" i="17"/>
  <c r="L169" i="17"/>
  <c r="D169" i="17"/>
  <c r="T169" i="17"/>
  <c r="H169" i="17"/>
  <c r="F169" i="17"/>
  <c r="B169" i="17"/>
  <c r="I77" i="22"/>
  <c r="B77" i="22"/>
  <c r="F77" i="22"/>
  <c r="H77" i="22"/>
  <c r="G77" i="22"/>
  <c r="C77" i="22"/>
  <c r="D77" i="22"/>
  <c r="C39" i="17"/>
  <c r="K39" i="17"/>
  <c r="Q39" i="17"/>
  <c r="D39" i="17"/>
  <c r="S39" i="17"/>
  <c r="T39" i="17"/>
  <c r="L39" i="17"/>
  <c r="J39" i="17"/>
  <c r="N39" i="17"/>
  <c r="I39" i="17"/>
  <c r="R39" i="17"/>
  <c r="H39" i="17"/>
  <c r="F39" i="17"/>
  <c r="X39" i="17"/>
  <c r="B39" i="17"/>
  <c r="M39" i="17"/>
  <c r="W39" i="17"/>
  <c r="V39" i="17"/>
  <c r="G39" i="17"/>
  <c r="U39" i="17"/>
  <c r="H106" i="26"/>
  <c r="C106" i="26"/>
  <c r="I106" i="26"/>
  <c r="D106" i="26"/>
  <c r="G106" i="26"/>
  <c r="K106" i="26"/>
  <c r="F106" i="26"/>
  <c r="J106" i="26"/>
  <c r="L106" i="26"/>
  <c r="E106" i="26"/>
  <c r="J150" i="19"/>
  <c r="D150" i="19"/>
  <c r="F150" i="19"/>
  <c r="C150" i="19"/>
  <c r="H150" i="19"/>
  <c r="I150" i="19"/>
  <c r="N150" i="19"/>
  <c r="Q150" i="19"/>
  <c r="M150" i="19"/>
  <c r="B150" i="19"/>
  <c r="G150" i="19"/>
  <c r="O150" i="19"/>
  <c r="L150" i="19"/>
  <c r="K150" i="19"/>
  <c r="P150" i="19"/>
  <c r="R150" i="19"/>
  <c r="P140" i="18"/>
  <c r="I140" i="18"/>
  <c r="C140" i="18"/>
  <c r="J140" i="18"/>
  <c r="R140" i="18"/>
  <c r="N140" i="18"/>
  <c r="B140" i="18"/>
  <c r="G140" i="18"/>
  <c r="D140" i="18"/>
  <c r="F140" i="18"/>
  <c r="O140" i="18"/>
  <c r="H140" i="18"/>
  <c r="M140" i="18"/>
  <c r="L140" i="18"/>
  <c r="K140" i="18"/>
  <c r="Q140" i="18"/>
  <c r="F164" i="22"/>
  <c r="C164" i="22"/>
  <c r="G164" i="22"/>
  <c r="H164" i="22"/>
  <c r="I164" i="22"/>
  <c r="D164" i="22"/>
  <c r="B164" i="22"/>
  <c r="H80" i="26"/>
  <c r="K80" i="26"/>
  <c r="E80" i="26"/>
  <c r="J80" i="26"/>
  <c r="L80" i="26"/>
  <c r="D80" i="26"/>
  <c r="C80" i="26"/>
  <c r="G80" i="26"/>
  <c r="F80" i="26"/>
  <c r="I80" i="26"/>
  <c r="I97" i="21"/>
  <c r="B97" i="21"/>
  <c r="N97" i="21"/>
  <c r="K97" i="21"/>
  <c r="J97" i="21"/>
  <c r="G97" i="21"/>
  <c r="D97" i="21"/>
  <c r="L97" i="21"/>
  <c r="C97" i="21"/>
  <c r="M97" i="21"/>
  <c r="H97" i="21"/>
  <c r="F97" i="21"/>
  <c r="I82" i="21"/>
  <c r="F82" i="21"/>
  <c r="B82" i="21"/>
  <c r="L82" i="21"/>
  <c r="H82" i="21"/>
  <c r="J82" i="21"/>
  <c r="K82" i="21"/>
  <c r="M82" i="21"/>
  <c r="N82" i="21"/>
  <c r="C82" i="21"/>
  <c r="D82" i="21"/>
  <c r="G82" i="21"/>
  <c r="U86" i="17"/>
  <c r="S86" i="17"/>
  <c r="L86" i="17"/>
  <c r="T86" i="17"/>
  <c r="R86" i="17"/>
  <c r="V86" i="17"/>
  <c r="K86" i="17"/>
  <c r="C86" i="17"/>
  <c r="M86" i="17"/>
  <c r="J86" i="17"/>
  <c r="D86" i="17"/>
  <c r="Q86" i="17"/>
  <c r="H86" i="17"/>
  <c r="X86" i="17"/>
  <c r="B86" i="17"/>
  <c r="W86" i="17"/>
  <c r="F86" i="17"/>
  <c r="N86" i="17"/>
  <c r="I86" i="17"/>
  <c r="G86" i="17"/>
  <c r="Q111" i="18"/>
  <c r="O111" i="18"/>
  <c r="C111" i="18"/>
  <c r="B111" i="18"/>
  <c r="H111" i="18"/>
  <c r="L111" i="18"/>
  <c r="I111" i="18"/>
  <c r="D111" i="18"/>
  <c r="M111" i="18"/>
  <c r="K111" i="18"/>
  <c r="G111" i="18"/>
  <c r="F111" i="18"/>
  <c r="R111" i="18"/>
  <c r="N111" i="18"/>
  <c r="J111" i="18"/>
  <c r="P111" i="18"/>
  <c r="C107" i="24"/>
  <c r="D107" i="24"/>
  <c r="F107" i="24"/>
  <c r="G107" i="24"/>
  <c r="E107" i="24"/>
  <c r="G155" i="23"/>
  <c r="H155" i="23"/>
  <c r="C155" i="23"/>
  <c r="F155" i="23"/>
  <c r="B155" i="23"/>
  <c r="D155" i="23"/>
  <c r="I155" i="23"/>
  <c r="H49" i="22"/>
  <c r="F49" i="22"/>
  <c r="B49" i="22"/>
  <c r="C49" i="22"/>
  <c r="I49" i="22"/>
  <c r="D49" i="22"/>
  <c r="G49" i="22"/>
  <c r="J57" i="26"/>
  <c r="I57" i="26"/>
  <c r="G57" i="26"/>
  <c r="F57" i="26"/>
  <c r="C57" i="26"/>
  <c r="H57" i="26"/>
  <c r="D57" i="26"/>
  <c r="K57" i="26"/>
  <c r="L57" i="26"/>
  <c r="E57" i="26"/>
  <c r="K156" i="17"/>
  <c r="R156" i="17"/>
  <c r="I156" i="17"/>
  <c r="V156" i="17"/>
  <c r="M156" i="17"/>
  <c r="L156" i="17"/>
  <c r="W156" i="17"/>
  <c r="Q156" i="17"/>
  <c r="D156" i="17"/>
  <c r="S156" i="17"/>
  <c r="J156" i="17"/>
  <c r="B156" i="17"/>
  <c r="X156" i="17"/>
  <c r="G156" i="17"/>
  <c r="F156" i="17"/>
  <c r="U156" i="17"/>
  <c r="T156" i="17"/>
  <c r="H156" i="17"/>
  <c r="N156" i="17"/>
  <c r="C156" i="17"/>
  <c r="O118" i="32"/>
  <c r="F118" i="32"/>
  <c r="H118" i="32"/>
  <c r="P118" i="32"/>
  <c r="I118" i="32"/>
  <c r="G118" i="32"/>
  <c r="K118" i="32"/>
  <c r="D118" i="32"/>
  <c r="J118" i="32"/>
  <c r="L118" i="32"/>
  <c r="M118" i="32"/>
  <c r="R118" i="32"/>
  <c r="Q118" i="32"/>
  <c r="C118" i="32"/>
  <c r="N118" i="32"/>
  <c r="B118" i="32"/>
  <c r="V133" i="17"/>
  <c r="U133" i="17"/>
  <c r="N133" i="17"/>
  <c r="C133" i="17"/>
  <c r="M133" i="17"/>
  <c r="G133" i="17"/>
  <c r="W133" i="17"/>
  <c r="D133" i="17"/>
  <c r="S133" i="17"/>
  <c r="T133" i="17"/>
  <c r="K133" i="17"/>
  <c r="H133" i="17"/>
  <c r="B133" i="17"/>
  <c r="L133" i="17"/>
  <c r="Q133" i="17"/>
  <c r="J133" i="17"/>
  <c r="F133" i="17"/>
  <c r="R133" i="17"/>
  <c r="X133" i="17"/>
  <c r="I133" i="17"/>
  <c r="M116" i="32"/>
  <c r="F116" i="32"/>
  <c r="N116" i="32"/>
  <c r="Q116" i="32"/>
  <c r="J116" i="32"/>
  <c r="B116" i="32"/>
  <c r="O116" i="32"/>
  <c r="L116" i="32"/>
  <c r="G116" i="32"/>
  <c r="D116" i="32"/>
  <c r="H116" i="32"/>
  <c r="K116" i="32"/>
  <c r="I116" i="32"/>
  <c r="P116" i="32"/>
  <c r="R116" i="32"/>
  <c r="C116" i="32"/>
  <c r="J101" i="32"/>
  <c r="I101" i="32"/>
  <c r="P101" i="32"/>
  <c r="F101" i="32"/>
  <c r="G101" i="32"/>
  <c r="K101" i="32"/>
  <c r="R101" i="32"/>
  <c r="B101" i="32"/>
  <c r="M101" i="32"/>
  <c r="L101" i="32"/>
  <c r="N101" i="32"/>
  <c r="Q101" i="32"/>
  <c r="D101" i="32"/>
  <c r="O101" i="32"/>
  <c r="C101" i="32"/>
  <c r="H101" i="32"/>
  <c r="G144" i="17"/>
  <c r="F144" i="17"/>
  <c r="M144" i="17"/>
  <c r="L144" i="17"/>
  <c r="K144" i="17"/>
  <c r="H144" i="17"/>
  <c r="W144" i="17"/>
  <c r="J144" i="17"/>
  <c r="N144" i="17"/>
  <c r="R144" i="17"/>
  <c r="D144" i="17"/>
  <c r="T144" i="17"/>
  <c r="B144" i="17"/>
  <c r="V144" i="17"/>
  <c r="U144" i="17"/>
  <c r="I144" i="17"/>
  <c r="C144" i="17"/>
  <c r="X144" i="17"/>
  <c r="S144" i="17"/>
  <c r="Q144" i="17"/>
  <c r="J67" i="18"/>
  <c r="N67" i="18"/>
  <c r="I67" i="18"/>
  <c r="K67" i="18"/>
  <c r="D67" i="18"/>
  <c r="O67" i="18"/>
  <c r="P67" i="18"/>
  <c r="R67" i="18"/>
  <c r="M67" i="18"/>
  <c r="F67" i="18"/>
  <c r="Q67" i="18"/>
  <c r="C67" i="18"/>
  <c r="L67" i="18"/>
  <c r="B67" i="18"/>
  <c r="H67" i="18"/>
  <c r="G67" i="18"/>
  <c r="C91" i="24"/>
  <c r="G91" i="24"/>
  <c r="D91" i="24"/>
  <c r="F91" i="24"/>
  <c r="E91" i="24"/>
  <c r="D190" i="23"/>
  <c r="H190" i="23"/>
  <c r="C190" i="23"/>
  <c r="G190" i="23"/>
  <c r="I190" i="23"/>
  <c r="B190" i="23"/>
  <c r="F190" i="23"/>
  <c r="C142" i="17"/>
  <c r="T142" i="17"/>
  <c r="H142" i="17"/>
  <c r="U142" i="17"/>
  <c r="X142" i="17"/>
  <c r="F142" i="17"/>
  <c r="V142" i="17"/>
  <c r="G142" i="17"/>
  <c r="R142" i="17"/>
  <c r="I142" i="17"/>
  <c r="K142" i="17"/>
  <c r="W142" i="17"/>
  <c r="N142" i="17"/>
  <c r="L142" i="17"/>
  <c r="S142" i="17"/>
  <c r="D142" i="17"/>
  <c r="J142" i="17"/>
  <c r="B142" i="17"/>
  <c r="M142" i="17"/>
  <c r="Q142" i="17"/>
  <c r="F77" i="24"/>
  <c r="D77" i="24"/>
  <c r="G77" i="24"/>
  <c r="C77" i="24"/>
  <c r="E77" i="24"/>
  <c r="C92" i="20"/>
  <c r="I92" i="20"/>
  <c r="M92" i="20"/>
  <c r="K92" i="20"/>
  <c r="J92" i="20"/>
  <c r="G92" i="20"/>
  <c r="D92" i="20"/>
  <c r="B92" i="20"/>
  <c r="F92" i="20"/>
  <c r="H92" i="20"/>
  <c r="N92" i="20"/>
  <c r="L92" i="20"/>
  <c r="B127" i="22"/>
  <c r="D127" i="22"/>
  <c r="G127" i="22"/>
  <c r="I127" i="22"/>
  <c r="C127" i="22"/>
  <c r="F127" i="22"/>
  <c r="H127" i="22"/>
  <c r="C171" i="22"/>
  <c r="D171" i="22"/>
  <c r="G171" i="22"/>
  <c r="B171" i="22"/>
  <c r="F171" i="22"/>
  <c r="H171" i="22"/>
  <c r="I171" i="22"/>
  <c r="F187" i="22"/>
  <c r="C187" i="22"/>
  <c r="D187" i="22"/>
  <c r="B187" i="22"/>
  <c r="H187" i="22"/>
  <c r="G187" i="22"/>
  <c r="I187" i="22"/>
  <c r="L27" i="18"/>
  <c r="F27" i="18"/>
  <c r="I27" i="18"/>
  <c r="Q27" i="18"/>
  <c r="C27" i="18"/>
  <c r="D27" i="18"/>
  <c r="M27" i="18"/>
  <c r="R27" i="18"/>
  <c r="G27" i="18"/>
  <c r="K27" i="18"/>
  <c r="J27" i="18"/>
  <c r="B27" i="18"/>
  <c r="N27" i="18"/>
  <c r="O27" i="18"/>
  <c r="P27" i="18"/>
  <c r="H27" i="18"/>
  <c r="H69" i="14"/>
  <c r="G69" i="14"/>
  <c r="D69" i="14"/>
  <c r="F69" i="14"/>
  <c r="C69" i="14"/>
  <c r="E69" i="14"/>
  <c r="I164" i="20"/>
  <c r="H164" i="20"/>
  <c r="K164" i="20"/>
  <c r="C164" i="20"/>
  <c r="N164" i="20"/>
  <c r="M164" i="20"/>
  <c r="F164" i="20"/>
  <c r="J164" i="20"/>
  <c r="B164" i="20"/>
  <c r="G164" i="20"/>
  <c r="L164" i="20"/>
  <c r="D164" i="20"/>
  <c r="H126" i="18"/>
  <c r="C126" i="18"/>
  <c r="R126" i="18"/>
  <c r="L126" i="18"/>
  <c r="Q126" i="18"/>
  <c r="N126" i="18"/>
  <c r="B126" i="18"/>
  <c r="J126" i="18"/>
  <c r="D126" i="18"/>
  <c r="O126" i="18"/>
  <c r="M126" i="18"/>
  <c r="I126" i="18"/>
  <c r="G126" i="18"/>
  <c r="K126" i="18"/>
  <c r="F126" i="18"/>
  <c r="P126" i="18"/>
  <c r="I136" i="23"/>
  <c r="D136" i="23"/>
  <c r="C136" i="23"/>
  <c r="G136" i="23"/>
  <c r="H136" i="23"/>
  <c r="B136" i="23"/>
  <c r="F136" i="23"/>
  <c r="D14" i="17"/>
  <c r="F14" i="17"/>
  <c r="T14" i="17"/>
  <c r="X14" i="17"/>
  <c r="C14" i="17"/>
  <c r="L14" i="17"/>
  <c r="B14" i="17"/>
  <c r="M14" i="17"/>
  <c r="V14" i="17"/>
  <c r="Q14" i="17"/>
  <c r="K14" i="17"/>
  <c r="J14" i="17"/>
  <c r="U14" i="17"/>
  <c r="W14" i="17"/>
  <c r="I14" i="17"/>
  <c r="H14" i="17"/>
  <c r="S14" i="17"/>
  <c r="N14" i="17"/>
  <c r="G14" i="17"/>
  <c r="R14" i="17"/>
  <c r="L159" i="20"/>
  <c r="G159" i="20"/>
  <c r="N159" i="20"/>
  <c r="K159" i="20"/>
  <c r="I159" i="20"/>
  <c r="J159" i="20"/>
  <c r="F159" i="20"/>
  <c r="C159" i="20"/>
  <c r="D159" i="20"/>
  <c r="M159" i="20"/>
  <c r="H159" i="20"/>
  <c r="B159" i="20"/>
  <c r="L146" i="21"/>
  <c r="D146" i="21"/>
  <c r="J146" i="21"/>
  <c r="I146" i="21"/>
  <c r="K146" i="21"/>
  <c r="B146" i="21"/>
  <c r="H146" i="21"/>
  <c r="C146" i="21"/>
  <c r="M146" i="21"/>
  <c r="F146" i="21"/>
  <c r="G146" i="21"/>
  <c r="N146" i="21"/>
  <c r="E116" i="14"/>
  <c r="G116" i="14"/>
  <c r="C116" i="14"/>
  <c r="H116" i="14"/>
  <c r="F116" i="14"/>
  <c r="D116" i="14"/>
  <c r="M185" i="19"/>
  <c r="O185" i="19"/>
  <c r="J185" i="19"/>
  <c r="K185" i="19"/>
  <c r="R185" i="19"/>
  <c r="B185" i="19"/>
  <c r="N185" i="19"/>
  <c r="I185" i="19"/>
  <c r="P185" i="19"/>
  <c r="H185" i="19"/>
  <c r="L185" i="19"/>
  <c r="F185" i="19"/>
  <c r="Q185" i="19"/>
  <c r="D185" i="19"/>
  <c r="G185" i="19"/>
  <c r="C185" i="19"/>
  <c r="R161" i="19"/>
  <c r="C161" i="19"/>
  <c r="O161" i="19"/>
  <c r="F161" i="19"/>
  <c r="M161" i="19"/>
  <c r="L161" i="19"/>
  <c r="B161" i="19"/>
  <c r="P161" i="19"/>
  <c r="G161" i="19"/>
  <c r="J161" i="19"/>
  <c r="D161" i="19"/>
  <c r="I161" i="19"/>
  <c r="H161" i="19"/>
  <c r="Q161" i="19"/>
  <c r="N161" i="19"/>
  <c r="K161" i="19"/>
  <c r="F121" i="22"/>
  <c r="B121" i="22"/>
  <c r="D121" i="22"/>
  <c r="G121" i="22"/>
  <c r="C121" i="22"/>
  <c r="H121" i="22"/>
  <c r="I121" i="22"/>
  <c r="N149" i="21"/>
  <c r="C149" i="21"/>
  <c r="B149" i="21"/>
  <c r="G149" i="21"/>
  <c r="L149" i="21"/>
  <c r="F149" i="21"/>
  <c r="K149" i="21"/>
  <c r="H149" i="21"/>
  <c r="I149" i="21"/>
  <c r="D149" i="21"/>
  <c r="J149" i="21"/>
  <c r="M149" i="21"/>
  <c r="H44" i="21"/>
  <c r="G44" i="21"/>
  <c r="D44" i="21"/>
  <c r="F44" i="21"/>
  <c r="M44" i="21"/>
  <c r="K44" i="21"/>
  <c r="J44" i="21"/>
  <c r="B44" i="21"/>
  <c r="I44" i="21"/>
  <c r="L44" i="21"/>
  <c r="C44" i="21"/>
  <c r="N44" i="21"/>
  <c r="B154" i="22"/>
  <c r="H154" i="22"/>
  <c r="I154" i="22"/>
  <c r="F154" i="22"/>
  <c r="D154" i="22"/>
  <c r="G154" i="22"/>
  <c r="C154" i="22"/>
  <c r="N106" i="21"/>
  <c r="B106" i="21"/>
  <c r="I106" i="21"/>
  <c r="L106" i="21"/>
  <c r="M106" i="21"/>
  <c r="C106" i="21"/>
  <c r="D106" i="21"/>
  <c r="J106" i="21"/>
  <c r="H106" i="21"/>
  <c r="G106" i="21"/>
  <c r="K106" i="21"/>
  <c r="F106" i="21"/>
  <c r="G50" i="32"/>
  <c r="J50" i="32"/>
  <c r="P50" i="32"/>
  <c r="I50" i="32"/>
  <c r="H50" i="32"/>
  <c r="R50" i="32"/>
  <c r="M50" i="32"/>
  <c r="N50" i="32"/>
  <c r="C50" i="32"/>
  <c r="L50" i="32"/>
  <c r="F50" i="32"/>
  <c r="B50" i="32"/>
  <c r="D50" i="32"/>
  <c r="Q50" i="32"/>
  <c r="O50" i="32"/>
  <c r="K50" i="32"/>
  <c r="N83" i="20"/>
  <c r="K83" i="20"/>
  <c r="D83" i="20"/>
  <c r="G83" i="20"/>
  <c r="B83" i="20"/>
  <c r="L83" i="20"/>
  <c r="C83" i="20"/>
  <c r="F83" i="20"/>
  <c r="M83" i="20"/>
  <c r="J83" i="20"/>
  <c r="I83" i="20"/>
  <c r="H83" i="20"/>
  <c r="I171" i="23"/>
  <c r="D171" i="23"/>
  <c r="B171" i="23"/>
  <c r="G171" i="23"/>
  <c r="C171" i="23"/>
  <c r="F171" i="23"/>
  <c r="H171" i="23"/>
  <c r="F25" i="14"/>
  <c r="D25" i="14"/>
  <c r="H25" i="14"/>
  <c r="C25" i="14"/>
  <c r="G25" i="14"/>
  <c r="E25" i="14"/>
  <c r="G59" i="14"/>
  <c r="E59" i="14"/>
  <c r="F59" i="14"/>
  <c r="H59" i="14"/>
  <c r="C59" i="14"/>
  <c r="D59" i="14"/>
  <c r="K88" i="32"/>
  <c r="C88" i="32"/>
  <c r="M88" i="32"/>
  <c r="R88" i="32"/>
  <c r="H88" i="32"/>
  <c r="G88" i="32"/>
  <c r="F88" i="32"/>
  <c r="P88" i="32"/>
  <c r="Q88" i="32"/>
  <c r="D88" i="32"/>
  <c r="L88" i="32"/>
  <c r="B88" i="32"/>
  <c r="J88" i="32"/>
  <c r="N88" i="32"/>
  <c r="I88" i="32"/>
  <c r="O88" i="32"/>
  <c r="G139" i="14"/>
  <c r="F139" i="14"/>
  <c r="D139" i="14"/>
  <c r="E139" i="14"/>
  <c r="H139" i="14"/>
  <c r="C139" i="14"/>
  <c r="G28" i="26"/>
  <c r="J28" i="26"/>
  <c r="H28" i="26"/>
  <c r="L28" i="26"/>
  <c r="K28" i="26"/>
  <c r="I28" i="26"/>
  <c r="E28" i="26"/>
  <c r="C28" i="26"/>
  <c r="D28" i="26"/>
  <c r="F28" i="26"/>
  <c r="F111" i="23"/>
  <c r="B111" i="23"/>
  <c r="G111" i="23"/>
  <c r="C111" i="23"/>
  <c r="D111" i="23"/>
  <c r="H111" i="23"/>
  <c r="I111" i="23"/>
  <c r="C94" i="24"/>
  <c r="D94" i="24"/>
  <c r="F94" i="24"/>
  <c r="G94" i="24"/>
  <c r="E94" i="24"/>
  <c r="D189" i="23"/>
  <c r="H189" i="23"/>
  <c r="B189" i="23"/>
  <c r="G189" i="23"/>
  <c r="C189" i="23"/>
  <c r="I189" i="23"/>
  <c r="F189" i="23"/>
  <c r="M87" i="21"/>
  <c r="J87" i="21"/>
  <c r="D87" i="21"/>
  <c r="G87" i="21"/>
  <c r="I87" i="21"/>
  <c r="F87" i="21"/>
  <c r="L87" i="21"/>
  <c r="B87" i="21"/>
  <c r="H87" i="21"/>
  <c r="K87" i="21"/>
  <c r="C87" i="21"/>
  <c r="N87" i="21"/>
  <c r="B102" i="18"/>
  <c r="O102" i="18"/>
  <c r="Q102" i="18"/>
  <c r="H102" i="18"/>
  <c r="N102" i="18"/>
  <c r="M102" i="18"/>
  <c r="K102" i="18"/>
  <c r="R102" i="18"/>
  <c r="L102" i="18"/>
  <c r="F102" i="18"/>
  <c r="D102" i="18"/>
  <c r="C102" i="18"/>
  <c r="J102" i="18"/>
  <c r="P102" i="18"/>
  <c r="I102" i="18"/>
  <c r="G102" i="18"/>
  <c r="N57" i="21"/>
  <c r="I57" i="21"/>
  <c r="B57" i="21"/>
  <c r="K57" i="21"/>
  <c r="H57" i="21"/>
  <c r="C57" i="21"/>
  <c r="M57" i="21"/>
  <c r="D57" i="21"/>
  <c r="L57" i="21"/>
  <c r="J57" i="21"/>
  <c r="F57" i="21"/>
  <c r="G57" i="21"/>
  <c r="E51" i="26"/>
  <c r="G51" i="26"/>
  <c r="K51" i="26"/>
  <c r="H51" i="26"/>
  <c r="F51" i="26"/>
  <c r="C51" i="26"/>
  <c r="L51" i="26"/>
  <c r="D51" i="26"/>
  <c r="J51" i="26"/>
  <c r="I51" i="26"/>
  <c r="B60" i="17"/>
  <c r="C60" i="17"/>
  <c r="R60" i="17"/>
  <c r="G60" i="17"/>
  <c r="V60" i="17"/>
  <c r="F60" i="17"/>
  <c r="H60" i="17"/>
  <c r="J60" i="17"/>
  <c r="I60" i="17"/>
  <c r="N60" i="17"/>
  <c r="K60" i="17"/>
  <c r="M60" i="17"/>
  <c r="S60" i="17"/>
  <c r="U60" i="17"/>
  <c r="Q60" i="17"/>
  <c r="W60" i="17"/>
  <c r="X60" i="17"/>
  <c r="D60" i="17"/>
  <c r="L60" i="17"/>
  <c r="T60" i="17"/>
  <c r="E92" i="24"/>
  <c r="F92" i="24"/>
  <c r="C92" i="24"/>
  <c r="G92" i="24"/>
  <c r="D92" i="24"/>
  <c r="G19" i="22"/>
  <c r="C19" i="22"/>
  <c r="H19" i="22"/>
  <c r="F19" i="22"/>
  <c r="D19" i="22"/>
  <c r="I19" i="22"/>
  <c r="B19" i="22"/>
  <c r="H64" i="14"/>
  <c r="D64" i="14"/>
  <c r="C64" i="14"/>
  <c r="F64" i="14"/>
  <c r="G64" i="14"/>
  <c r="E64" i="14"/>
  <c r="E149" i="24"/>
  <c r="C149" i="24"/>
  <c r="F149" i="24"/>
  <c r="G149" i="24"/>
  <c r="D149" i="24"/>
  <c r="L77" i="20"/>
  <c r="B77" i="20"/>
  <c r="D77" i="20"/>
  <c r="G77" i="20"/>
  <c r="K77" i="20"/>
  <c r="I77" i="20"/>
  <c r="H77" i="20"/>
  <c r="M77" i="20"/>
  <c r="C77" i="20"/>
  <c r="N77" i="20"/>
  <c r="J77" i="20"/>
  <c r="F77" i="20"/>
  <c r="L162" i="19"/>
  <c r="P162" i="19"/>
  <c r="O162" i="19"/>
  <c r="C162" i="19"/>
  <c r="R162" i="19"/>
  <c r="Q162" i="19"/>
  <c r="H162" i="19"/>
  <c r="I162" i="19"/>
  <c r="K162" i="19"/>
  <c r="D162" i="19"/>
  <c r="B162" i="19"/>
  <c r="N162" i="19"/>
  <c r="M162" i="19"/>
  <c r="G162" i="19"/>
  <c r="F162" i="19"/>
  <c r="J162" i="19"/>
  <c r="D160" i="26"/>
  <c r="K160" i="26"/>
  <c r="E160" i="26"/>
  <c r="I160" i="26"/>
  <c r="C160" i="26"/>
  <c r="G160" i="26"/>
  <c r="L160" i="26"/>
  <c r="H160" i="26"/>
  <c r="F160" i="26"/>
  <c r="J160" i="26"/>
  <c r="G109" i="19"/>
  <c r="I109" i="19"/>
  <c r="K109" i="19"/>
  <c r="Q109" i="19"/>
  <c r="L109" i="19"/>
  <c r="N109" i="19"/>
  <c r="O109" i="19"/>
  <c r="H109" i="19"/>
  <c r="M109" i="19"/>
  <c r="R109" i="19"/>
  <c r="B109" i="19"/>
  <c r="F109" i="19"/>
  <c r="C109" i="19"/>
  <c r="P109" i="19"/>
  <c r="D109" i="19"/>
  <c r="J109" i="19"/>
  <c r="G19" i="32"/>
  <c r="K19" i="32"/>
  <c r="C19" i="32"/>
  <c r="D19" i="32"/>
  <c r="Q19" i="32"/>
  <c r="P19" i="32"/>
  <c r="I19" i="32"/>
  <c r="N19" i="32"/>
  <c r="L19" i="32"/>
  <c r="R19" i="32"/>
  <c r="H19" i="32"/>
  <c r="J19" i="32"/>
  <c r="B19" i="32"/>
  <c r="M19" i="32"/>
  <c r="F19" i="32"/>
  <c r="O19" i="32"/>
  <c r="C63" i="17"/>
  <c r="I63" i="17"/>
  <c r="U63" i="17"/>
  <c r="N63" i="17"/>
  <c r="V63" i="17"/>
  <c r="S63" i="17"/>
  <c r="M63" i="17"/>
  <c r="Q63" i="17"/>
  <c r="J63" i="17"/>
  <c r="B63" i="17"/>
  <c r="T63" i="17"/>
  <c r="R63" i="17"/>
  <c r="K63" i="17"/>
  <c r="W63" i="17"/>
  <c r="L63" i="17"/>
  <c r="F63" i="17"/>
  <c r="X63" i="17"/>
  <c r="G63" i="17"/>
  <c r="D63" i="17"/>
  <c r="H63" i="17"/>
  <c r="G74" i="14"/>
  <c r="F74" i="14"/>
  <c r="E74" i="14"/>
  <c r="C74" i="14"/>
  <c r="H74" i="14"/>
  <c r="D74" i="14"/>
  <c r="B155" i="22"/>
  <c r="H155" i="22"/>
  <c r="C155" i="22"/>
  <c r="F155" i="22"/>
  <c r="I155" i="22"/>
  <c r="G155" i="22"/>
  <c r="D155" i="22"/>
  <c r="E103" i="14"/>
  <c r="D103" i="14"/>
  <c r="H103" i="14"/>
  <c r="G103" i="14"/>
  <c r="F103" i="14"/>
  <c r="C103" i="14"/>
  <c r="E90" i="24"/>
  <c r="G90" i="24"/>
  <c r="F90" i="24"/>
  <c r="C90" i="24"/>
  <c r="D90" i="24"/>
  <c r="B165" i="21"/>
  <c r="D165" i="21"/>
  <c r="H165" i="21"/>
  <c r="G165" i="21"/>
  <c r="J165" i="21"/>
  <c r="N165" i="21"/>
  <c r="K165" i="21"/>
  <c r="M165" i="21"/>
  <c r="F165" i="21"/>
  <c r="L165" i="21"/>
  <c r="I165" i="21"/>
  <c r="C165" i="21"/>
  <c r="C167" i="26"/>
  <c r="E167" i="26"/>
  <c r="K167" i="26"/>
  <c r="G167" i="26"/>
  <c r="D167" i="26"/>
  <c r="F167" i="26"/>
  <c r="J167" i="26"/>
  <c r="H167" i="26"/>
  <c r="L167" i="26"/>
  <c r="I167" i="26"/>
  <c r="N82" i="20"/>
  <c r="F82" i="20"/>
  <c r="K82" i="20"/>
  <c r="G82" i="20"/>
  <c r="D82" i="20"/>
  <c r="B82" i="20"/>
  <c r="L82" i="20"/>
  <c r="J82" i="20"/>
  <c r="C82" i="20"/>
  <c r="M82" i="20"/>
  <c r="H82" i="20"/>
  <c r="I82" i="20"/>
  <c r="L134" i="26"/>
  <c r="I134" i="26"/>
  <c r="E134" i="26"/>
  <c r="F134" i="26"/>
  <c r="C134" i="26"/>
  <c r="J134" i="26"/>
  <c r="D134" i="26"/>
  <c r="H134" i="26"/>
  <c r="G134" i="26"/>
  <c r="K134" i="26"/>
  <c r="F84" i="17"/>
  <c r="U84" i="17"/>
  <c r="S84" i="17"/>
  <c r="L84" i="17"/>
  <c r="I84" i="17"/>
  <c r="V84" i="17"/>
  <c r="M84" i="17"/>
  <c r="K84" i="17"/>
  <c r="D84" i="17"/>
  <c r="R84" i="17"/>
  <c r="C84" i="17"/>
  <c r="X84" i="17"/>
  <c r="J84" i="17"/>
  <c r="W84" i="17"/>
  <c r="Q84" i="17"/>
  <c r="H84" i="17"/>
  <c r="B84" i="17"/>
  <c r="N84" i="17"/>
  <c r="G84" i="17"/>
  <c r="T84" i="17"/>
  <c r="D46" i="26"/>
  <c r="C46" i="26"/>
  <c r="I46" i="26"/>
  <c r="F46" i="26"/>
  <c r="H46" i="26"/>
  <c r="J46" i="26"/>
  <c r="G46" i="26"/>
  <c r="E46" i="26"/>
  <c r="K46" i="26"/>
  <c r="L46" i="26"/>
  <c r="C54" i="24"/>
  <c r="E54" i="24"/>
  <c r="F54" i="24"/>
  <c r="G54" i="24"/>
  <c r="D54" i="24"/>
  <c r="N49" i="32"/>
  <c r="L49" i="32"/>
  <c r="M49" i="32"/>
  <c r="R49" i="32"/>
  <c r="B49" i="32"/>
  <c r="C49" i="32"/>
  <c r="J49" i="32"/>
  <c r="H49" i="32"/>
  <c r="F49" i="32"/>
  <c r="I49" i="32"/>
  <c r="O49" i="32"/>
  <c r="P49" i="32"/>
  <c r="G49" i="32"/>
  <c r="D49" i="32"/>
  <c r="K49" i="32"/>
  <c r="Q49" i="32"/>
  <c r="G89" i="32"/>
  <c r="M89" i="32"/>
  <c r="C89" i="32"/>
  <c r="O89" i="32"/>
  <c r="K89" i="32"/>
  <c r="L89" i="32"/>
  <c r="N89" i="32"/>
  <c r="B89" i="32"/>
  <c r="F89" i="32"/>
  <c r="H89" i="32"/>
  <c r="Q89" i="32"/>
  <c r="R89" i="32"/>
  <c r="I89" i="32"/>
  <c r="P89" i="32"/>
  <c r="J89" i="32"/>
  <c r="D89" i="32"/>
  <c r="K33" i="19"/>
  <c r="C33" i="19"/>
  <c r="H33" i="19"/>
  <c r="L33" i="19"/>
  <c r="Q33" i="19"/>
  <c r="G33" i="19"/>
  <c r="D33" i="19"/>
  <c r="F33" i="19"/>
  <c r="O33" i="19"/>
  <c r="I33" i="19"/>
  <c r="M33" i="19"/>
  <c r="R33" i="19"/>
  <c r="P33" i="19"/>
  <c r="B33" i="19"/>
  <c r="J33" i="19"/>
  <c r="N33" i="19"/>
  <c r="G109" i="24"/>
  <c r="E109" i="24"/>
  <c r="C109" i="24"/>
  <c r="F109" i="24"/>
  <c r="D109" i="24"/>
  <c r="I127" i="23"/>
  <c r="F127" i="23"/>
  <c r="C127" i="23"/>
  <c r="D127" i="23"/>
  <c r="G127" i="23"/>
  <c r="H127" i="23"/>
  <c r="B127" i="23"/>
  <c r="I44" i="23"/>
  <c r="F44" i="23"/>
  <c r="D44" i="23"/>
  <c r="G44" i="23"/>
  <c r="B44" i="23"/>
  <c r="H44" i="23"/>
  <c r="C44" i="23"/>
  <c r="F132" i="22"/>
  <c r="G132" i="22"/>
  <c r="C132" i="22"/>
  <c r="D132" i="22"/>
  <c r="I132" i="22"/>
  <c r="H132" i="22"/>
  <c r="B132" i="22"/>
  <c r="I62" i="20"/>
  <c r="H62" i="20"/>
  <c r="M62" i="20"/>
  <c r="B62" i="20"/>
  <c r="L62" i="20"/>
  <c r="J62" i="20"/>
  <c r="G62" i="20"/>
  <c r="F62" i="20"/>
  <c r="C62" i="20"/>
  <c r="N62" i="20"/>
  <c r="D62" i="20"/>
  <c r="K62" i="20"/>
  <c r="M94" i="21"/>
  <c r="G94" i="21"/>
  <c r="K94" i="21"/>
  <c r="J94" i="21"/>
  <c r="D94" i="21"/>
  <c r="H94" i="21"/>
  <c r="N94" i="21"/>
  <c r="L94" i="21"/>
  <c r="I94" i="21"/>
  <c r="B94" i="21"/>
  <c r="C94" i="21"/>
  <c r="F94" i="21"/>
  <c r="E154" i="24"/>
  <c r="G154" i="24"/>
  <c r="D154" i="24"/>
  <c r="F154" i="24"/>
  <c r="C154" i="24"/>
  <c r="G53" i="18"/>
  <c r="Q53" i="18"/>
  <c r="I53" i="18"/>
  <c r="D53" i="18"/>
  <c r="B53" i="18"/>
  <c r="P53" i="18"/>
  <c r="J53" i="18"/>
  <c r="K53" i="18"/>
  <c r="N53" i="18"/>
  <c r="R53" i="18"/>
  <c r="C53" i="18"/>
  <c r="F53" i="18"/>
  <c r="L53" i="18"/>
  <c r="H53" i="18"/>
  <c r="O53" i="18"/>
  <c r="M53" i="18"/>
  <c r="D104" i="32"/>
  <c r="B104" i="32"/>
  <c r="R104" i="32"/>
  <c r="K104" i="32"/>
  <c r="F104" i="32"/>
  <c r="Q104" i="32"/>
  <c r="I104" i="32"/>
  <c r="N104" i="32"/>
  <c r="M104" i="32"/>
  <c r="O104" i="32"/>
  <c r="L104" i="32"/>
  <c r="C104" i="32"/>
  <c r="G104" i="32"/>
  <c r="H104" i="32"/>
  <c r="P104" i="32"/>
  <c r="J104" i="32"/>
  <c r="F50" i="23"/>
  <c r="C50" i="23"/>
  <c r="G50" i="23"/>
  <c r="H50" i="23"/>
  <c r="D50" i="23"/>
  <c r="B50" i="23"/>
  <c r="I50" i="23"/>
  <c r="O16" i="18"/>
  <c r="N16" i="18"/>
  <c r="D16" i="18"/>
  <c r="H16" i="18"/>
  <c r="M16" i="18"/>
  <c r="L16" i="18"/>
  <c r="J16" i="18"/>
  <c r="R16" i="18"/>
  <c r="K16" i="18"/>
  <c r="B16" i="18"/>
  <c r="Q16" i="18"/>
  <c r="G16" i="18"/>
  <c r="P16" i="18"/>
  <c r="I16" i="18"/>
  <c r="F16" i="18"/>
  <c r="C16" i="18"/>
  <c r="C65" i="14"/>
  <c r="H65" i="14"/>
  <c r="G65" i="14"/>
  <c r="D65" i="14"/>
  <c r="F65" i="14"/>
  <c r="E65" i="14"/>
  <c r="M133" i="21"/>
  <c r="D133" i="21"/>
  <c r="N133" i="21"/>
  <c r="B133" i="21"/>
  <c r="L133" i="21"/>
  <c r="J133" i="21"/>
  <c r="H133" i="21"/>
  <c r="C133" i="21"/>
  <c r="F133" i="21"/>
  <c r="G133" i="21"/>
  <c r="K133" i="21"/>
  <c r="I133" i="21"/>
  <c r="H151" i="18"/>
  <c r="I151" i="18"/>
  <c r="K151" i="18"/>
  <c r="O151" i="18"/>
  <c r="L151" i="18"/>
  <c r="N151" i="18"/>
  <c r="B151" i="18"/>
  <c r="J151" i="18"/>
  <c r="G151" i="18"/>
  <c r="D151" i="18"/>
  <c r="P151" i="18"/>
  <c r="F151" i="18"/>
  <c r="R151" i="18"/>
  <c r="M151" i="18"/>
  <c r="Q151" i="18"/>
  <c r="C151" i="18"/>
  <c r="C171" i="18"/>
  <c r="O171" i="18"/>
  <c r="I171" i="18"/>
  <c r="G171" i="18"/>
  <c r="P171" i="18"/>
  <c r="H171" i="18"/>
  <c r="N171" i="18"/>
  <c r="J171" i="18"/>
  <c r="L171" i="18"/>
  <c r="Q171" i="18"/>
  <c r="R171" i="18"/>
  <c r="D171" i="18"/>
  <c r="F171" i="18"/>
  <c r="K171" i="18"/>
  <c r="M171" i="18"/>
  <c r="B171" i="18"/>
  <c r="F120" i="24"/>
  <c r="G120" i="24"/>
  <c r="D120" i="24"/>
  <c r="C120" i="24"/>
  <c r="E120" i="24"/>
  <c r="F142" i="26"/>
  <c r="H142" i="26"/>
  <c r="G142" i="26"/>
  <c r="K142" i="26"/>
  <c r="D142" i="26"/>
  <c r="L142" i="26"/>
  <c r="C142" i="26"/>
  <c r="J142" i="26"/>
  <c r="E142" i="26"/>
  <c r="I142" i="26"/>
  <c r="O113" i="32"/>
  <c r="J113" i="32"/>
  <c r="M113" i="32"/>
  <c r="Q113" i="32"/>
  <c r="I113" i="32"/>
  <c r="H113" i="32"/>
  <c r="K113" i="32"/>
  <c r="P113" i="32"/>
  <c r="F113" i="32"/>
  <c r="D113" i="32"/>
  <c r="R113" i="32"/>
  <c r="L113" i="32"/>
  <c r="G113" i="32"/>
  <c r="C113" i="32"/>
  <c r="B113" i="32"/>
  <c r="N113" i="32"/>
  <c r="J123" i="26"/>
  <c r="L123" i="26"/>
  <c r="G123" i="26"/>
  <c r="I123" i="26"/>
  <c r="E123" i="26"/>
  <c r="C123" i="26"/>
  <c r="F123" i="26"/>
  <c r="H123" i="26"/>
  <c r="D123" i="26"/>
  <c r="K123" i="26"/>
  <c r="D175" i="23"/>
  <c r="H175" i="23"/>
  <c r="G175" i="23"/>
  <c r="B175" i="23"/>
  <c r="I175" i="23"/>
  <c r="C175" i="23"/>
  <c r="F175" i="23"/>
  <c r="J150" i="26"/>
  <c r="D150" i="26"/>
  <c r="E150" i="26"/>
  <c r="F150" i="26"/>
  <c r="I150" i="26"/>
  <c r="L150" i="26"/>
  <c r="K150" i="26"/>
  <c r="H150" i="26"/>
  <c r="G150" i="26"/>
  <c r="C150" i="26"/>
  <c r="S109" i="17"/>
  <c r="X109" i="17"/>
  <c r="H109" i="17"/>
  <c r="I109" i="17"/>
  <c r="L109" i="17"/>
  <c r="G109" i="17"/>
  <c r="B109" i="17"/>
  <c r="R109" i="17"/>
  <c r="N109" i="17"/>
  <c r="T109" i="17"/>
  <c r="Q109" i="17"/>
  <c r="W109" i="17"/>
  <c r="J109" i="17"/>
  <c r="V109" i="17"/>
  <c r="K109" i="17"/>
  <c r="U109" i="17"/>
  <c r="M109" i="17"/>
  <c r="D109" i="17"/>
  <c r="F109" i="17"/>
  <c r="C109" i="17"/>
  <c r="F66" i="32"/>
  <c r="O66" i="32"/>
  <c r="J66" i="32"/>
  <c r="P66" i="32"/>
  <c r="B66" i="32"/>
  <c r="K66" i="32"/>
  <c r="R66" i="32"/>
  <c r="L66" i="32"/>
  <c r="M66" i="32"/>
  <c r="C66" i="32"/>
  <c r="G66" i="32"/>
  <c r="Q66" i="32"/>
  <c r="D66" i="32"/>
  <c r="I66" i="32"/>
  <c r="H66" i="32"/>
  <c r="N66" i="32"/>
  <c r="G61" i="20"/>
  <c r="N61" i="20"/>
  <c r="F61" i="20"/>
  <c r="L61" i="20"/>
  <c r="D61" i="20"/>
  <c r="M61" i="20"/>
  <c r="H61" i="20"/>
  <c r="I61" i="20"/>
  <c r="C61" i="20"/>
  <c r="K61" i="20"/>
  <c r="B61" i="20"/>
  <c r="J61" i="20"/>
  <c r="G56" i="20"/>
  <c r="J56" i="20"/>
  <c r="B56" i="20"/>
  <c r="K56" i="20"/>
  <c r="M56" i="20"/>
  <c r="N56" i="20"/>
  <c r="H56" i="20"/>
  <c r="C56" i="20"/>
  <c r="F56" i="20"/>
  <c r="L56" i="20"/>
  <c r="I56" i="20"/>
  <c r="D56" i="20"/>
  <c r="F105" i="26"/>
  <c r="I105" i="26"/>
  <c r="G105" i="26"/>
  <c r="L105" i="26"/>
  <c r="J105" i="26"/>
  <c r="H105" i="26"/>
  <c r="E105" i="26"/>
  <c r="K105" i="26"/>
  <c r="D105" i="26"/>
  <c r="C105" i="26"/>
  <c r="K174" i="26"/>
  <c r="H174" i="26"/>
  <c r="L174" i="26"/>
  <c r="D174" i="26"/>
  <c r="G174" i="26"/>
  <c r="J174" i="26"/>
  <c r="I174" i="26"/>
  <c r="F174" i="26"/>
  <c r="C174" i="26"/>
  <c r="E174" i="26"/>
  <c r="I30" i="26"/>
  <c r="F30" i="26"/>
  <c r="G30" i="26"/>
  <c r="E30" i="26"/>
  <c r="L30" i="26"/>
  <c r="D30" i="26"/>
  <c r="K30" i="26"/>
  <c r="C30" i="26"/>
  <c r="H30" i="26"/>
  <c r="J30" i="26"/>
  <c r="C150" i="21"/>
  <c r="I150" i="21"/>
  <c r="K150" i="21"/>
  <c r="H150" i="21"/>
  <c r="L150" i="21"/>
  <c r="F150" i="21"/>
  <c r="D150" i="21"/>
  <c r="J150" i="21"/>
  <c r="G150" i="21"/>
  <c r="M150" i="21"/>
  <c r="B150" i="21"/>
  <c r="N150" i="21"/>
  <c r="G31" i="24"/>
  <c r="C31" i="24"/>
  <c r="D31" i="24"/>
  <c r="E31" i="24"/>
  <c r="F31" i="24"/>
  <c r="G61" i="24"/>
  <c r="D61" i="24"/>
  <c r="F61" i="24"/>
  <c r="C61" i="24"/>
  <c r="E61" i="24"/>
  <c r="J157" i="18"/>
  <c r="B157" i="18"/>
  <c r="N157" i="18"/>
  <c r="I157" i="18"/>
  <c r="P157" i="18"/>
  <c r="L157" i="18"/>
  <c r="G157" i="18"/>
  <c r="C157" i="18"/>
  <c r="H157" i="18"/>
  <c r="M157" i="18"/>
  <c r="Q157" i="18"/>
  <c r="D157" i="18"/>
  <c r="K157" i="18"/>
  <c r="O157" i="18"/>
  <c r="F157" i="18"/>
  <c r="R157" i="18"/>
  <c r="F61" i="17"/>
  <c r="U61" i="17"/>
  <c r="W61" i="17"/>
  <c r="G61" i="17"/>
  <c r="J61" i="17"/>
  <c r="D61" i="17"/>
  <c r="C61" i="17"/>
  <c r="K61" i="17"/>
  <c r="B61" i="17"/>
  <c r="X61" i="17"/>
  <c r="V61" i="17"/>
  <c r="R61" i="17"/>
  <c r="L61" i="17"/>
  <c r="M61" i="17"/>
  <c r="H61" i="17"/>
  <c r="T61" i="17"/>
  <c r="N61" i="17"/>
  <c r="Q61" i="17"/>
  <c r="I61" i="17"/>
  <c r="S61" i="17"/>
  <c r="F75" i="22"/>
  <c r="I75" i="22"/>
  <c r="B75" i="22"/>
  <c r="G75" i="22"/>
  <c r="C75" i="22"/>
  <c r="D75" i="22"/>
  <c r="H75" i="22"/>
  <c r="K44" i="19"/>
  <c r="I44" i="19"/>
  <c r="R44" i="19"/>
  <c r="F44" i="19"/>
  <c r="H44" i="19"/>
  <c r="Q44" i="19"/>
  <c r="M44" i="19"/>
  <c r="D44" i="19"/>
  <c r="C44" i="19"/>
  <c r="G44" i="19"/>
  <c r="L44" i="19"/>
  <c r="O44" i="19"/>
  <c r="B44" i="19"/>
  <c r="P44" i="19"/>
  <c r="N44" i="19"/>
  <c r="J44" i="19"/>
  <c r="H172" i="22"/>
  <c r="D172" i="22"/>
  <c r="G172" i="22"/>
  <c r="C172" i="22"/>
  <c r="B172" i="22"/>
  <c r="F172" i="22"/>
  <c r="I172" i="22"/>
  <c r="J149" i="20"/>
  <c r="L149" i="20"/>
  <c r="B149" i="20"/>
  <c r="N149" i="20"/>
  <c r="H149" i="20"/>
  <c r="K149" i="20"/>
  <c r="C149" i="20"/>
  <c r="G149" i="20"/>
  <c r="M149" i="20"/>
  <c r="D149" i="20"/>
  <c r="I149" i="20"/>
  <c r="F149" i="20"/>
  <c r="F135" i="26"/>
  <c r="E135" i="26"/>
  <c r="H135" i="26"/>
  <c r="L135" i="26"/>
  <c r="I135" i="26"/>
  <c r="J135" i="26"/>
  <c r="C135" i="26"/>
  <c r="K135" i="26"/>
  <c r="D135" i="26"/>
  <c r="G135" i="26"/>
  <c r="C25" i="23"/>
  <c r="F25" i="23"/>
  <c r="H25" i="23"/>
  <c r="B25" i="23"/>
  <c r="G25" i="23"/>
  <c r="I25" i="23"/>
  <c r="D25" i="23"/>
  <c r="D61" i="18"/>
  <c r="O61" i="18"/>
  <c r="F61" i="18"/>
  <c r="M61" i="18"/>
  <c r="L61" i="18"/>
  <c r="H61" i="18"/>
  <c r="R61" i="18"/>
  <c r="K61" i="18"/>
  <c r="I61" i="18"/>
  <c r="G61" i="18"/>
  <c r="C61" i="18"/>
  <c r="P61" i="18"/>
  <c r="B61" i="18"/>
  <c r="Q61" i="18"/>
  <c r="J61" i="18"/>
  <c r="N61" i="18"/>
  <c r="N88" i="17"/>
  <c r="G88" i="17"/>
  <c r="D88" i="17"/>
  <c r="K88" i="17"/>
  <c r="T88" i="17"/>
  <c r="F88" i="17"/>
  <c r="J88" i="17"/>
  <c r="B88" i="17"/>
  <c r="L88" i="17"/>
  <c r="I88" i="17"/>
  <c r="S88" i="17"/>
  <c r="Q88" i="17"/>
  <c r="C88" i="17"/>
  <c r="H88" i="17"/>
  <c r="X88" i="17"/>
  <c r="M88" i="17"/>
  <c r="W88" i="17"/>
  <c r="R88" i="17"/>
  <c r="V88" i="17"/>
  <c r="U88" i="17"/>
  <c r="C64" i="19"/>
  <c r="B64" i="19"/>
  <c r="M64" i="19"/>
  <c r="P64" i="19"/>
  <c r="K64" i="19"/>
  <c r="R64" i="19"/>
  <c r="N64" i="19"/>
  <c r="Q64" i="19"/>
  <c r="L64" i="19"/>
  <c r="J64" i="19"/>
  <c r="H64" i="19"/>
  <c r="O64" i="19"/>
  <c r="F64" i="19"/>
  <c r="I64" i="19"/>
  <c r="D64" i="19"/>
  <c r="G64" i="19"/>
  <c r="H128" i="21"/>
  <c r="M128" i="21"/>
  <c r="N128" i="21"/>
  <c r="B128" i="21"/>
  <c r="J128" i="21"/>
  <c r="I128" i="21"/>
  <c r="G128" i="21"/>
  <c r="K128" i="21"/>
  <c r="F128" i="21"/>
  <c r="C128" i="21"/>
  <c r="L128" i="21"/>
  <c r="D128" i="21"/>
  <c r="G159" i="18"/>
  <c r="F159" i="18"/>
  <c r="O159" i="18"/>
  <c r="P159" i="18"/>
  <c r="Q159" i="18"/>
  <c r="B159" i="18"/>
  <c r="M159" i="18"/>
  <c r="I159" i="18"/>
  <c r="R159" i="18"/>
  <c r="K159" i="18"/>
  <c r="N159" i="18"/>
  <c r="D159" i="18"/>
  <c r="H159" i="18"/>
  <c r="J159" i="18"/>
  <c r="L159" i="18"/>
  <c r="C159" i="18"/>
  <c r="L176" i="21"/>
  <c r="F176" i="21"/>
  <c r="G176" i="21"/>
  <c r="M176" i="21"/>
  <c r="B176" i="21"/>
  <c r="C176" i="21"/>
  <c r="J176" i="21"/>
  <c r="I176" i="21"/>
  <c r="H176" i="21"/>
  <c r="D176" i="21"/>
  <c r="N176" i="21"/>
  <c r="K176" i="21"/>
  <c r="I120" i="19"/>
  <c r="R120" i="19"/>
  <c r="J120" i="19"/>
  <c r="H120" i="19"/>
  <c r="D120" i="19"/>
  <c r="G120" i="19"/>
  <c r="O120" i="19"/>
  <c r="M120" i="19"/>
  <c r="B120" i="19"/>
  <c r="N120" i="19"/>
  <c r="L120" i="19"/>
  <c r="C120" i="19"/>
  <c r="F120" i="19"/>
  <c r="K120" i="19"/>
  <c r="P120" i="19"/>
  <c r="Q120" i="19"/>
  <c r="G63" i="22"/>
  <c r="B63" i="22"/>
  <c r="I63" i="22"/>
  <c r="H63" i="22"/>
  <c r="D63" i="22"/>
  <c r="F63" i="22"/>
  <c r="C63" i="22"/>
  <c r="F73" i="22"/>
  <c r="I73" i="22"/>
  <c r="C73" i="22"/>
  <c r="H73" i="22"/>
  <c r="B73" i="22"/>
  <c r="D73" i="22"/>
  <c r="G73" i="22"/>
  <c r="D88" i="24"/>
  <c r="E88" i="24"/>
  <c r="F88" i="24"/>
  <c r="C88" i="24"/>
  <c r="G88" i="24"/>
  <c r="K17" i="20"/>
  <c r="M17" i="20"/>
  <c r="B17" i="20"/>
  <c r="L17" i="20"/>
  <c r="H17" i="20"/>
  <c r="J17" i="20"/>
  <c r="I17" i="20"/>
  <c r="G17" i="20"/>
  <c r="D17" i="20"/>
  <c r="C17" i="20"/>
  <c r="F17" i="20"/>
  <c r="N17" i="20"/>
  <c r="H89" i="23"/>
  <c r="D89" i="23"/>
  <c r="I89" i="23"/>
  <c r="G89" i="23"/>
  <c r="B89" i="23"/>
  <c r="C89" i="23"/>
  <c r="F89" i="23"/>
  <c r="E74" i="26"/>
  <c r="D74" i="26"/>
  <c r="H74" i="26"/>
  <c r="C74" i="26"/>
  <c r="L74" i="26"/>
  <c r="F74" i="26"/>
  <c r="K74" i="26"/>
  <c r="G74" i="26"/>
  <c r="I74" i="26"/>
  <c r="J74" i="26"/>
  <c r="F124" i="23"/>
  <c r="D124" i="23"/>
  <c r="G124" i="23"/>
  <c r="B124" i="23"/>
  <c r="I124" i="23"/>
  <c r="H124" i="23"/>
  <c r="C124" i="23"/>
  <c r="F19" i="21"/>
  <c r="C19" i="21"/>
  <c r="D19" i="21"/>
  <c r="G19" i="21"/>
  <c r="K19" i="21"/>
  <c r="J19" i="21"/>
  <c r="H19" i="21"/>
  <c r="N19" i="21"/>
  <c r="M19" i="21"/>
  <c r="L19" i="21"/>
  <c r="B19" i="21"/>
  <c r="I19" i="21"/>
  <c r="B136" i="22"/>
  <c r="C136" i="22"/>
  <c r="F136" i="22"/>
  <c r="I136" i="22"/>
  <c r="H136" i="22"/>
  <c r="G136" i="22"/>
  <c r="D136" i="22"/>
  <c r="K141" i="18"/>
  <c r="C141" i="18"/>
  <c r="B141" i="18"/>
  <c r="F141" i="18"/>
  <c r="P141" i="18"/>
  <c r="M141" i="18"/>
  <c r="R141" i="18"/>
  <c r="O141" i="18"/>
  <c r="Q141" i="18"/>
  <c r="L141" i="18"/>
  <c r="N141" i="18"/>
  <c r="D141" i="18"/>
  <c r="J141" i="18"/>
  <c r="I141" i="18"/>
  <c r="G141" i="18"/>
  <c r="H141" i="18"/>
  <c r="D157" i="23"/>
  <c r="F157" i="23"/>
  <c r="H157" i="23"/>
  <c r="G157" i="23"/>
  <c r="C157" i="23"/>
  <c r="I157" i="23"/>
  <c r="B157" i="23"/>
  <c r="C44" i="20"/>
  <c r="F44" i="20"/>
  <c r="J44" i="20"/>
  <c r="I44" i="20"/>
  <c r="N44" i="20"/>
  <c r="L44" i="20"/>
  <c r="G44" i="20"/>
  <c r="K44" i="20"/>
  <c r="D44" i="20"/>
  <c r="M44" i="20"/>
  <c r="H44" i="20"/>
  <c r="B44" i="20"/>
  <c r="G167" i="23"/>
  <c r="F167" i="23"/>
  <c r="C167" i="23"/>
  <c r="I167" i="23"/>
  <c r="B167" i="23"/>
  <c r="H167" i="23"/>
  <c r="D167" i="23"/>
  <c r="M54" i="18"/>
  <c r="G54" i="18"/>
  <c r="K54" i="18"/>
  <c r="B54" i="18"/>
  <c r="J54" i="18"/>
  <c r="F54" i="18"/>
  <c r="R54" i="18"/>
  <c r="I54" i="18"/>
  <c r="O54" i="18"/>
  <c r="Q54" i="18"/>
  <c r="N54" i="18"/>
  <c r="D54" i="18"/>
  <c r="L54" i="18"/>
  <c r="P54" i="18"/>
  <c r="H54" i="18"/>
  <c r="C54" i="18"/>
  <c r="N181" i="32"/>
  <c r="Q181" i="32"/>
  <c r="R181" i="32"/>
  <c r="F181" i="32"/>
  <c r="D181" i="32"/>
  <c r="K181" i="32"/>
  <c r="C181" i="32"/>
  <c r="L181" i="32"/>
  <c r="M181" i="32"/>
  <c r="H181" i="32"/>
  <c r="O181" i="32"/>
  <c r="I181" i="32"/>
  <c r="J181" i="32"/>
  <c r="B181" i="32"/>
  <c r="P181" i="32"/>
  <c r="G181" i="32"/>
  <c r="B46" i="22"/>
  <c r="C46" i="22"/>
  <c r="H46" i="22"/>
  <c r="I46" i="22"/>
  <c r="F46" i="22"/>
  <c r="D46" i="22"/>
  <c r="G46" i="22"/>
  <c r="P26" i="32"/>
  <c r="F26" i="32"/>
  <c r="Q26" i="32"/>
  <c r="K26" i="32"/>
  <c r="J26" i="32"/>
  <c r="D26" i="32"/>
  <c r="I26" i="32"/>
  <c r="M26" i="32"/>
  <c r="H26" i="32"/>
  <c r="B26" i="32"/>
  <c r="R26" i="32"/>
  <c r="G26" i="32"/>
  <c r="C26" i="32"/>
  <c r="N26" i="32"/>
  <c r="O26" i="32"/>
  <c r="L26" i="32"/>
  <c r="J120" i="21"/>
  <c r="D120" i="21"/>
  <c r="G120" i="21"/>
  <c r="B120" i="21"/>
  <c r="H120" i="21"/>
  <c r="C120" i="21"/>
  <c r="F120" i="21"/>
  <c r="L120" i="21"/>
  <c r="M120" i="21"/>
  <c r="I120" i="21"/>
  <c r="N120" i="21"/>
  <c r="K120" i="21"/>
  <c r="K100" i="20"/>
  <c r="M100" i="20"/>
  <c r="H100" i="20"/>
  <c r="C100" i="20"/>
  <c r="D100" i="20"/>
  <c r="L100" i="20"/>
  <c r="G100" i="20"/>
  <c r="J100" i="20"/>
  <c r="I100" i="20"/>
  <c r="N100" i="20"/>
  <c r="B100" i="20"/>
  <c r="F100" i="20"/>
  <c r="F131" i="24"/>
  <c r="G131" i="24"/>
  <c r="E131" i="24"/>
  <c r="D131" i="24"/>
  <c r="C131" i="24"/>
  <c r="K57" i="17"/>
  <c r="B57" i="17"/>
  <c r="R57" i="17"/>
  <c r="L57" i="17"/>
  <c r="C57" i="17"/>
  <c r="N57" i="17"/>
  <c r="H57" i="17"/>
  <c r="S57" i="17"/>
  <c r="F57" i="17"/>
  <c r="G57" i="17"/>
  <c r="U57" i="17"/>
  <c r="M57" i="17"/>
  <c r="X57" i="17"/>
  <c r="D57" i="17"/>
  <c r="I57" i="17"/>
  <c r="W57" i="17"/>
  <c r="J57" i="17"/>
  <c r="Q57" i="17"/>
  <c r="T57" i="17"/>
  <c r="V57" i="17"/>
  <c r="I148" i="23"/>
  <c r="B148" i="23"/>
  <c r="G148" i="23"/>
  <c r="H148" i="23"/>
  <c r="F148" i="23"/>
  <c r="C148" i="23"/>
  <c r="D148" i="23"/>
  <c r="G39" i="21"/>
  <c r="D39" i="21"/>
  <c r="M39" i="21"/>
  <c r="I39" i="21"/>
  <c r="F39" i="21"/>
  <c r="C39" i="21"/>
  <c r="H39" i="21"/>
  <c r="L39" i="21"/>
  <c r="K39" i="21"/>
  <c r="B39" i="21"/>
  <c r="N39" i="21"/>
  <c r="J39" i="21"/>
  <c r="O132" i="18"/>
  <c r="B132" i="18"/>
  <c r="D132" i="18"/>
  <c r="K132" i="18"/>
  <c r="C132" i="18"/>
  <c r="F132" i="18"/>
  <c r="P132" i="18"/>
  <c r="N132" i="18"/>
  <c r="I132" i="18"/>
  <c r="R132" i="18"/>
  <c r="J132" i="18"/>
  <c r="Q132" i="18"/>
  <c r="L132" i="18"/>
  <c r="M132" i="18"/>
  <c r="G132" i="18"/>
  <c r="H132" i="18"/>
  <c r="I156" i="19"/>
  <c r="M156" i="19"/>
  <c r="R156" i="19"/>
  <c r="O156" i="19"/>
  <c r="N156" i="19"/>
  <c r="K156" i="19"/>
  <c r="Q156" i="19"/>
  <c r="H156" i="19"/>
  <c r="P156" i="19"/>
  <c r="L156" i="19"/>
  <c r="D156" i="19"/>
  <c r="G156" i="19"/>
  <c r="B156" i="19"/>
  <c r="C156" i="19"/>
  <c r="F156" i="19"/>
  <c r="J156" i="19"/>
  <c r="G190" i="18"/>
  <c r="O190" i="18"/>
  <c r="K190" i="18"/>
  <c r="L190" i="18"/>
  <c r="C190" i="18"/>
  <c r="M190" i="18"/>
  <c r="P190" i="18"/>
  <c r="R190" i="18"/>
  <c r="D190" i="18"/>
  <c r="J190" i="18"/>
  <c r="B190" i="18"/>
  <c r="H190" i="18"/>
  <c r="F190" i="18"/>
  <c r="Q190" i="18"/>
  <c r="N190" i="18"/>
  <c r="I190" i="18"/>
  <c r="D176" i="19"/>
  <c r="O176" i="19"/>
  <c r="P176" i="19"/>
  <c r="Q176" i="19"/>
  <c r="N176" i="19"/>
  <c r="C176" i="19"/>
  <c r="K176" i="19"/>
  <c r="H176" i="19"/>
  <c r="M176" i="19"/>
  <c r="J176" i="19"/>
  <c r="G176" i="19"/>
  <c r="L176" i="19"/>
  <c r="F176" i="19"/>
  <c r="I176" i="19"/>
  <c r="B176" i="19"/>
  <c r="R176" i="19"/>
  <c r="D161" i="32"/>
  <c r="M161" i="32"/>
  <c r="J161" i="32"/>
  <c r="L161" i="32"/>
  <c r="C161" i="32"/>
  <c r="R161" i="32"/>
  <c r="B161" i="32"/>
  <c r="F161" i="32"/>
  <c r="P161" i="32"/>
  <c r="K161" i="32"/>
  <c r="I161" i="32"/>
  <c r="H161" i="32"/>
  <c r="Q161" i="32"/>
  <c r="O161" i="32"/>
  <c r="N161" i="32"/>
  <c r="G161" i="32"/>
  <c r="L183" i="21"/>
  <c r="K183" i="21"/>
  <c r="H183" i="21"/>
  <c r="I183" i="21"/>
  <c r="J183" i="21"/>
  <c r="C183" i="21"/>
  <c r="M183" i="21"/>
  <c r="G183" i="21"/>
  <c r="F183" i="21"/>
  <c r="N183" i="21"/>
  <c r="D183" i="21"/>
  <c r="B183" i="21"/>
  <c r="H149" i="22"/>
  <c r="C149" i="22"/>
  <c r="B149" i="22"/>
  <c r="D149" i="22"/>
  <c r="F149" i="22"/>
  <c r="I149" i="22"/>
  <c r="G149" i="22"/>
  <c r="I185" i="22"/>
  <c r="D185" i="22"/>
  <c r="B185" i="22"/>
  <c r="C185" i="22"/>
  <c r="G185" i="22"/>
  <c r="F185" i="22"/>
  <c r="H185" i="22"/>
  <c r="R167" i="17"/>
  <c r="I167" i="17"/>
  <c r="J167" i="17"/>
  <c r="W167" i="17"/>
  <c r="N167" i="17"/>
  <c r="F167" i="17"/>
  <c r="H167" i="17"/>
  <c r="T167" i="17"/>
  <c r="V167" i="17"/>
  <c r="D167" i="17"/>
  <c r="L167" i="17"/>
  <c r="Q167" i="17"/>
  <c r="K167" i="17"/>
  <c r="U167" i="17"/>
  <c r="C167" i="17"/>
  <c r="G167" i="17"/>
  <c r="S167" i="17"/>
  <c r="B167" i="17"/>
  <c r="M167" i="17"/>
  <c r="X167" i="17"/>
  <c r="L109" i="20"/>
  <c r="N109" i="20"/>
  <c r="M109" i="20"/>
  <c r="K109" i="20"/>
  <c r="J109" i="20"/>
  <c r="B109" i="20"/>
  <c r="C109" i="20"/>
  <c r="I109" i="20"/>
  <c r="F109" i="20"/>
  <c r="D109" i="20"/>
  <c r="H109" i="20"/>
  <c r="G109" i="20"/>
  <c r="C88" i="20"/>
  <c r="N88" i="20"/>
  <c r="I88" i="20"/>
  <c r="D88" i="20"/>
  <c r="G88" i="20"/>
  <c r="B88" i="20"/>
  <c r="M88" i="20"/>
  <c r="L88" i="20"/>
  <c r="H88" i="20"/>
  <c r="J88" i="20"/>
  <c r="F88" i="20"/>
  <c r="K88" i="20"/>
  <c r="D150" i="17"/>
  <c r="V150" i="17"/>
  <c r="L150" i="17"/>
  <c r="S150" i="17"/>
  <c r="W150" i="17"/>
  <c r="I150" i="17"/>
  <c r="J150" i="17"/>
  <c r="Q150" i="17"/>
  <c r="U150" i="17"/>
  <c r="F150" i="17"/>
  <c r="H150" i="17"/>
  <c r="G150" i="17"/>
  <c r="B150" i="17"/>
  <c r="R150" i="17"/>
  <c r="M150" i="17"/>
  <c r="T150" i="17"/>
  <c r="N150" i="17"/>
  <c r="X150" i="17"/>
  <c r="K150" i="17"/>
  <c r="C150" i="17"/>
  <c r="H107" i="20"/>
  <c r="K107" i="20"/>
  <c r="N107" i="20"/>
  <c r="B107" i="20"/>
  <c r="M107" i="20"/>
  <c r="C107" i="20"/>
  <c r="G107" i="20"/>
  <c r="D107" i="20"/>
  <c r="I107" i="20"/>
  <c r="F107" i="20"/>
  <c r="L107" i="20"/>
  <c r="J107" i="20"/>
  <c r="M153" i="20"/>
  <c r="H153" i="20"/>
  <c r="L153" i="20"/>
  <c r="G153" i="20"/>
  <c r="F153" i="20"/>
  <c r="J153" i="20"/>
  <c r="D153" i="20"/>
  <c r="I153" i="20"/>
  <c r="K153" i="20"/>
  <c r="N153" i="20"/>
  <c r="C153" i="20"/>
  <c r="B153" i="20"/>
  <c r="J147" i="17"/>
  <c r="X147" i="17"/>
  <c r="G147" i="17"/>
  <c r="C147" i="17"/>
  <c r="H147" i="17"/>
  <c r="T147" i="17"/>
  <c r="L147" i="17"/>
  <c r="U147" i="17"/>
  <c r="I147" i="17"/>
  <c r="B147" i="17"/>
  <c r="W147" i="17"/>
  <c r="D147" i="17"/>
  <c r="Q147" i="17"/>
  <c r="S147" i="17"/>
  <c r="F147" i="17"/>
  <c r="M147" i="17"/>
  <c r="K147" i="17"/>
  <c r="V147" i="17"/>
  <c r="N147" i="17"/>
  <c r="R147" i="17"/>
  <c r="D42" i="24"/>
  <c r="F42" i="24"/>
  <c r="C42" i="24"/>
  <c r="E42" i="24"/>
  <c r="G42" i="24"/>
  <c r="K144" i="21"/>
  <c r="G144" i="21"/>
  <c r="D144" i="21"/>
  <c r="J144" i="21"/>
  <c r="F144" i="21"/>
  <c r="B144" i="21"/>
  <c r="I144" i="21"/>
  <c r="C144" i="21"/>
  <c r="N144" i="21"/>
  <c r="M144" i="21"/>
  <c r="L144" i="21"/>
  <c r="H144" i="21"/>
  <c r="M121" i="19"/>
  <c r="N121" i="19"/>
  <c r="J121" i="19"/>
  <c r="P121" i="19"/>
  <c r="F121" i="19"/>
  <c r="O121" i="19"/>
  <c r="Q121" i="19"/>
  <c r="B121" i="19"/>
  <c r="C121" i="19"/>
  <c r="K121" i="19"/>
  <c r="I121" i="19"/>
  <c r="D121" i="19"/>
  <c r="L121" i="19"/>
  <c r="H121" i="19"/>
  <c r="G121" i="19"/>
  <c r="R121" i="19"/>
  <c r="H115" i="21"/>
  <c r="N115" i="21"/>
  <c r="C115" i="21"/>
  <c r="K115" i="21"/>
  <c r="J115" i="21"/>
  <c r="L115" i="21"/>
  <c r="I115" i="21"/>
  <c r="B115" i="21"/>
  <c r="D115" i="21"/>
  <c r="F115" i="21"/>
  <c r="G115" i="21"/>
  <c r="M115" i="21"/>
  <c r="D31" i="26"/>
  <c r="G31" i="26"/>
  <c r="K31" i="26"/>
  <c r="J31" i="26"/>
  <c r="F31" i="26"/>
  <c r="H31" i="26"/>
  <c r="C31" i="26"/>
  <c r="E31" i="26"/>
  <c r="L31" i="26"/>
  <c r="I31" i="26"/>
  <c r="I20" i="22"/>
  <c r="B20" i="22"/>
  <c r="F20" i="22"/>
  <c r="C20" i="22"/>
  <c r="H20" i="22"/>
  <c r="G20" i="22"/>
  <c r="D20" i="22"/>
  <c r="M117" i="21"/>
  <c r="C117" i="21"/>
  <c r="H117" i="21"/>
  <c r="N117" i="21"/>
  <c r="L117" i="21"/>
  <c r="J117" i="21"/>
  <c r="D117" i="21"/>
  <c r="G117" i="21"/>
  <c r="I117" i="21"/>
  <c r="K117" i="21"/>
  <c r="B117" i="21"/>
  <c r="F117" i="21"/>
  <c r="O41" i="18"/>
  <c r="Q41" i="18"/>
  <c r="L41" i="18"/>
  <c r="K41" i="18"/>
  <c r="G41" i="18"/>
  <c r="D41" i="18"/>
  <c r="R41" i="18"/>
  <c r="H41" i="18"/>
  <c r="N41" i="18"/>
  <c r="P41" i="18"/>
  <c r="C41" i="18"/>
  <c r="I41" i="18"/>
  <c r="F41" i="18"/>
  <c r="B41" i="18"/>
  <c r="M41" i="18"/>
  <c r="J41" i="18"/>
  <c r="G102" i="23"/>
  <c r="I102" i="23"/>
  <c r="D102" i="23"/>
  <c r="C102" i="23"/>
  <c r="H102" i="23"/>
  <c r="B102" i="23"/>
  <c r="F102" i="23"/>
  <c r="G104" i="24"/>
  <c r="F104" i="24"/>
  <c r="D104" i="24"/>
  <c r="E104" i="24"/>
  <c r="C104" i="24"/>
  <c r="Q99" i="19"/>
  <c r="L99" i="19"/>
  <c r="F99" i="19"/>
  <c r="N99" i="19"/>
  <c r="I99" i="19"/>
  <c r="J99" i="19"/>
  <c r="M99" i="19"/>
  <c r="K99" i="19"/>
  <c r="D99" i="19"/>
  <c r="P99" i="19"/>
  <c r="H99" i="19"/>
  <c r="C99" i="19"/>
  <c r="B99" i="19"/>
  <c r="G99" i="19"/>
  <c r="O99" i="19"/>
  <c r="R99" i="19"/>
  <c r="B78" i="32"/>
  <c r="H78" i="32"/>
  <c r="M78" i="32"/>
  <c r="K78" i="32"/>
  <c r="J78" i="32"/>
  <c r="Q78" i="32"/>
  <c r="D78" i="32"/>
  <c r="G78" i="32"/>
  <c r="P78" i="32"/>
  <c r="R78" i="32"/>
  <c r="C78" i="32"/>
  <c r="O78" i="32"/>
  <c r="L78" i="32"/>
  <c r="I78" i="32"/>
  <c r="F78" i="32"/>
  <c r="N78" i="32"/>
  <c r="I54" i="17"/>
  <c r="B54" i="17"/>
  <c r="V54" i="17"/>
  <c r="F54" i="17"/>
  <c r="R54" i="17"/>
  <c r="N54" i="17"/>
  <c r="J54" i="17"/>
  <c r="D54" i="17"/>
  <c r="U54" i="17"/>
  <c r="M54" i="17"/>
  <c r="T54" i="17"/>
  <c r="K54" i="17"/>
  <c r="C54" i="17"/>
  <c r="G54" i="17"/>
  <c r="S54" i="17"/>
  <c r="Q54" i="17"/>
  <c r="X54" i="17"/>
  <c r="L54" i="17"/>
  <c r="W54" i="17"/>
  <c r="H54" i="17"/>
  <c r="M122" i="20"/>
  <c r="I122" i="20"/>
  <c r="H122" i="20"/>
  <c r="C122" i="20"/>
  <c r="B122" i="20"/>
  <c r="J122" i="20"/>
  <c r="D122" i="20"/>
  <c r="K122" i="20"/>
  <c r="N122" i="20"/>
  <c r="L122" i="20"/>
  <c r="F122" i="20"/>
  <c r="G122" i="20"/>
  <c r="G67" i="24"/>
  <c r="E67" i="24"/>
  <c r="F67" i="24"/>
  <c r="D67" i="24"/>
  <c r="C67" i="24"/>
  <c r="K128" i="20"/>
  <c r="J128" i="20"/>
  <c r="H128" i="20"/>
  <c r="N128" i="20"/>
  <c r="B128" i="20"/>
  <c r="L128" i="20"/>
  <c r="M128" i="20"/>
  <c r="F128" i="20"/>
  <c r="D128" i="20"/>
  <c r="C128" i="20"/>
  <c r="I128" i="20"/>
  <c r="G128" i="20"/>
  <c r="H171" i="21"/>
  <c r="I171" i="21"/>
  <c r="M171" i="21"/>
  <c r="C171" i="21"/>
  <c r="K171" i="21"/>
  <c r="D171" i="21"/>
  <c r="J171" i="21"/>
  <c r="G171" i="21"/>
  <c r="L171" i="21"/>
  <c r="N171" i="21"/>
  <c r="B171" i="21"/>
  <c r="F171" i="21"/>
  <c r="Q45" i="17"/>
  <c r="V45" i="17"/>
  <c r="J45" i="17"/>
  <c r="K45" i="17"/>
  <c r="I45" i="17"/>
  <c r="X45" i="17"/>
  <c r="H45" i="17"/>
  <c r="M45" i="17"/>
  <c r="S45" i="17"/>
  <c r="W45" i="17"/>
  <c r="R45" i="17"/>
  <c r="U45" i="17"/>
  <c r="G45" i="17"/>
  <c r="T45" i="17"/>
  <c r="D45" i="17"/>
  <c r="F45" i="17"/>
  <c r="N45" i="17"/>
  <c r="B45" i="17"/>
  <c r="C45" i="17"/>
  <c r="L45" i="17"/>
  <c r="G125" i="22"/>
  <c r="B125" i="22"/>
  <c r="F125" i="22"/>
  <c r="H125" i="22"/>
  <c r="D125" i="22"/>
  <c r="I125" i="22"/>
  <c r="C125" i="22"/>
  <c r="I47" i="19"/>
  <c r="H47" i="19"/>
  <c r="O47" i="19"/>
  <c r="M47" i="19"/>
  <c r="R47" i="19"/>
  <c r="G47" i="19"/>
  <c r="B47" i="19"/>
  <c r="Q47" i="19"/>
  <c r="P47" i="19"/>
  <c r="N47" i="19"/>
  <c r="K47" i="19"/>
  <c r="J47" i="19"/>
  <c r="L47" i="19"/>
  <c r="F47" i="19"/>
  <c r="D47" i="19"/>
  <c r="C47" i="19"/>
  <c r="F169" i="26"/>
  <c r="E169" i="26"/>
  <c r="G169" i="26"/>
  <c r="I169" i="26"/>
  <c r="J169" i="26"/>
  <c r="H169" i="26"/>
  <c r="K169" i="26"/>
  <c r="C169" i="26"/>
  <c r="L169" i="26"/>
  <c r="D169" i="26"/>
  <c r="G178" i="32"/>
  <c r="L178" i="32"/>
  <c r="K178" i="32"/>
  <c r="D178" i="32"/>
  <c r="P178" i="32"/>
  <c r="I178" i="32"/>
  <c r="C178" i="32"/>
  <c r="M178" i="32"/>
  <c r="N178" i="32"/>
  <c r="B178" i="32"/>
  <c r="O178" i="32"/>
  <c r="Q178" i="32"/>
  <c r="J178" i="32"/>
  <c r="H178" i="32"/>
  <c r="F178" i="32"/>
  <c r="R178" i="32"/>
  <c r="C43" i="21"/>
  <c r="J43" i="21"/>
  <c r="F43" i="21"/>
  <c r="L43" i="21"/>
  <c r="D43" i="21"/>
  <c r="M43" i="21"/>
  <c r="H43" i="21"/>
  <c r="K43" i="21"/>
  <c r="G43" i="21"/>
  <c r="B43" i="21"/>
  <c r="I43" i="21"/>
  <c r="N43" i="21"/>
  <c r="Q140" i="17"/>
  <c r="J140" i="17"/>
  <c r="L140" i="17"/>
  <c r="C140" i="17"/>
  <c r="X140" i="17"/>
  <c r="R140" i="17"/>
  <c r="S140" i="17"/>
  <c r="I140" i="17"/>
  <c r="T140" i="17"/>
  <c r="B140" i="17"/>
  <c r="U140" i="17"/>
  <c r="W140" i="17"/>
  <c r="H140" i="17"/>
  <c r="M140" i="17"/>
  <c r="F140" i="17"/>
  <c r="K140" i="17"/>
  <c r="N140" i="17"/>
  <c r="D140" i="17"/>
  <c r="G140" i="17"/>
  <c r="V140" i="17"/>
  <c r="G64" i="23"/>
  <c r="D64" i="23"/>
  <c r="I64" i="23"/>
  <c r="B64" i="23"/>
  <c r="H64" i="23"/>
  <c r="F64" i="23"/>
  <c r="C64" i="23"/>
  <c r="B36" i="23"/>
  <c r="F36" i="23"/>
  <c r="G36" i="23"/>
  <c r="C36" i="23"/>
  <c r="I36" i="23"/>
  <c r="H36" i="23"/>
  <c r="D36" i="23"/>
  <c r="F58" i="24"/>
  <c r="C58" i="24"/>
  <c r="G58" i="24"/>
  <c r="D58" i="24"/>
  <c r="E58" i="24"/>
  <c r="F126" i="19"/>
  <c r="R126" i="19"/>
  <c r="B126" i="19"/>
  <c r="O126" i="19"/>
  <c r="Q126" i="19"/>
  <c r="K126" i="19"/>
  <c r="N126" i="19"/>
  <c r="M126" i="19"/>
  <c r="H126" i="19"/>
  <c r="J126" i="19"/>
  <c r="P126" i="19"/>
  <c r="I126" i="19"/>
  <c r="L126" i="19"/>
  <c r="G126" i="19"/>
  <c r="C126" i="19"/>
  <c r="D126" i="19"/>
  <c r="H76" i="23"/>
  <c r="G76" i="23"/>
  <c r="F76" i="23"/>
  <c r="I76" i="23"/>
  <c r="D76" i="23"/>
  <c r="B76" i="23"/>
  <c r="C76" i="23"/>
  <c r="K37" i="26"/>
  <c r="D37" i="26"/>
  <c r="L37" i="26"/>
  <c r="J37" i="26"/>
  <c r="I37" i="26"/>
  <c r="E37" i="26"/>
  <c r="C37" i="26"/>
  <c r="G37" i="26"/>
  <c r="F37" i="26"/>
  <c r="H37" i="26"/>
  <c r="R135" i="18"/>
  <c r="L135" i="18"/>
  <c r="O135" i="18"/>
  <c r="N135" i="18"/>
  <c r="K135" i="18"/>
  <c r="J135" i="18"/>
  <c r="G135" i="18"/>
  <c r="B135" i="18"/>
  <c r="M135" i="18"/>
  <c r="P135" i="18"/>
  <c r="F135" i="18"/>
  <c r="Q135" i="18"/>
  <c r="H135" i="18"/>
  <c r="D135" i="18"/>
  <c r="I135" i="18"/>
  <c r="C135" i="18"/>
  <c r="K85" i="26"/>
  <c r="H85" i="26"/>
  <c r="I85" i="26"/>
  <c r="L85" i="26"/>
  <c r="C85" i="26"/>
  <c r="J85" i="26"/>
  <c r="D85" i="26"/>
  <c r="G85" i="26"/>
  <c r="E85" i="26"/>
  <c r="F85" i="26"/>
  <c r="H75" i="32"/>
  <c r="L75" i="32"/>
  <c r="N75" i="32"/>
  <c r="R75" i="32"/>
  <c r="D75" i="32"/>
  <c r="K75" i="32"/>
  <c r="P75" i="32"/>
  <c r="I75" i="32"/>
  <c r="O75" i="32"/>
  <c r="J75" i="32"/>
  <c r="Q75" i="32"/>
  <c r="G75" i="32"/>
  <c r="F75" i="32"/>
  <c r="C75" i="32"/>
  <c r="M75" i="32"/>
  <c r="B75" i="32"/>
  <c r="G116" i="22"/>
  <c r="I116" i="22"/>
  <c r="C116" i="22"/>
  <c r="H116" i="22"/>
  <c r="F116" i="22"/>
  <c r="D116" i="22"/>
  <c r="B116" i="22"/>
  <c r="I118" i="20"/>
  <c r="C118" i="20"/>
  <c r="B118" i="20"/>
  <c r="G118" i="20"/>
  <c r="N118" i="20"/>
  <c r="D118" i="20"/>
  <c r="L118" i="20"/>
  <c r="H118" i="20"/>
  <c r="J118" i="20"/>
  <c r="M118" i="20"/>
  <c r="F118" i="20"/>
  <c r="K118" i="20"/>
  <c r="M140" i="21"/>
  <c r="D140" i="21"/>
  <c r="L140" i="21"/>
  <c r="C140" i="21"/>
  <c r="N140" i="21"/>
  <c r="I140" i="21"/>
  <c r="G140" i="21"/>
  <c r="F140" i="21"/>
  <c r="H140" i="21"/>
  <c r="B140" i="21"/>
  <c r="K140" i="21"/>
  <c r="J140" i="21"/>
  <c r="D145" i="22"/>
  <c r="G145" i="22"/>
  <c r="C145" i="22"/>
  <c r="H145" i="22"/>
  <c r="F145" i="22"/>
  <c r="I145" i="22"/>
  <c r="B145" i="22"/>
  <c r="D58" i="21"/>
  <c r="L58" i="21"/>
  <c r="J58" i="21"/>
  <c r="N58" i="21"/>
  <c r="I58" i="21"/>
  <c r="M58" i="21"/>
  <c r="C58" i="21"/>
  <c r="H58" i="21"/>
  <c r="G58" i="21"/>
  <c r="K58" i="21"/>
  <c r="F58" i="21"/>
  <c r="B58" i="21"/>
  <c r="D30" i="20"/>
  <c r="B30" i="20"/>
  <c r="J30" i="20"/>
  <c r="H30" i="20"/>
  <c r="K30" i="20"/>
  <c r="F30" i="20"/>
  <c r="C30" i="20"/>
  <c r="I30" i="20"/>
  <c r="M30" i="20"/>
  <c r="G30" i="20"/>
  <c r="L30" i="20"/>
  <c r="N30" i="20"/>
  <c r="M164" i="21"/>
  <c r="C164" i="21"/>
  <c r="J164" i="21"/>
  <c r="D164" i="21"/>
  <c r="K164" i="21"/>
  <c r="F164" i="21"/>
  <c r="B164" i="21"/>
  <c r="I164" i="21"/>
  <c r="N164" i="21"/>
  <c r="L164" i="21"/>
  <c r="G164" i="21"/>
  <c r="H164" i="21"/>
  <c r="G99" i="14"/>
  <c r="E99" i="14"/>
  <c r="F99" i="14"/>
  <c r="C99" i="14"/>
  <c r="H99" i="14"/>
  <c r="D99" i="14"/>
  <c r="B55" i="23"/>
  <c r="D55" i="23"/>
  <c r="C55" i="23"/>
  <c r="F55" i="23"/>
  <c r="I55" i="23"/>
  <c r="H55" i="23"/>
  <c r="G55" i="23"/>
  <c r="D155" i="14"/>
  <c r="F155" i="14"/>
  <c r="H155" i="14"/>
  <c r="C155" i="14"/>
  <c r="E155" i="14"/>
  <c r="G155" i="14"/>
  <c r="N164" i="32"/>
  <c r="P164" i="32"/>
  <c r="I164" i="32"/>
  <c r="F164" i="32"/>
  <c r="C164" i="32"/>
  <c r="G164" i="32"/>
  <c r="M164" i="32"/>
  <c r="L164" i="32"/>
  <c r="H164" i="32"/>
  <c r="J164" i="32"/>
  <c r="K164" i="32"/>
  <c r="Q164" i="32"/>
  <c r="B164" i="32"/>
  <c r="R164" i="32"/>
  <c r="D164" i="32"/>
  <c r="O164" i="32"/>
  <c r="J102" i="26"/>
  <c r="D102" i="26"/>
  <c r="K102" i="26"/>
  <c r="C102" i="26"/>
  <c r="E102" i="26"/>
  <c r="H102" i="26"/>
  <c r="G102" i="26"/>
  <c r="I102" i="26"/>
  <c r="F102" i="26"/>
  <c r="L102" i="26"/>
  <c r="D136" i="18"/>
  <c r="P136" i="18"/>
  <c r="L136" i="18"/>
  <c r="G136" i="18"/>
  <c r="O136" i="18"/>
  <c r="H136" i="18"/>
  <c r="J136" i="18"/>
  <c r="F136" i="18"/>
  <c r="I136" i="18"/>
  <c r="C136" i="18"/>
  <c r="Q136" i="18"/>
  <c r="N136" i="18"/>
  <c r="R136" i="18"/>
  <c r="K136" i="18"/>
  <c r="B136" i="18"/>
  <c r="M136" i="18"/>
  <c r="F22" i="14"/>
  <c r="H22" i="14"/>
  <c r="E22" i="14"/>
  <c r="C22" i="14"/>
  <c r="D22" i="14"/>
  <c r="G22" i="14"/>
  <c r="I114" i="21"/>
  <c r="G114" i="21"/>
  <c r="L114" i="21"/>
  <c r="D114" i="21"/>
  <c r="F114" i="21"/>
  <c r="M114" i="21"/>
  <c r="B114" i="21"/>
  <c r="K114" i="21"/>
  <c r="N114" i="21"/>
  <c r="J114" i="21"/>
  <c r="C114" i="21"/>
  <c r="H114" i="21"/>
  <c r="D60" i="32"/>
  <c r="N60" i="32"/>
  <c r="O60" i="32"/>
  <c r="K60" i="32"/>
  <c r="Q60" i="32"/>
  <c r="I60" i="32"/>
  <c r="L60" i="32"/>
  <c r="J60" i="32"/>
  <c r="G60" i="32"/>
  <c r="C60" i="32"/>
  <c r="P60" i="32"/>
  <c r="H60" i="32"/>
  <c r="M60" i="32"/>
  <c r="F60" i="32"/>
  <c r="B60" i="32"/>
  <c r="R60" i="32"/>
  <c r="D46" i="14"/>
  <c r="F46" i="14"/>
  <c r="C46" i="14"/>
  <c r="G46" i="14"/>
  <c r="H46" i="14"/>
  <c r="E46" i="14"/>
  <c r="B26" i="18"/>
  <c r="D26" i="18"/>
  <c r="N26" i="18"/>
  <c r="P26" i="18"/>
  <c r="Q26" i="18"/>
  <c r="C26" i="18"/>
  <c r="L26" i="18"/>
  <c r="O26" i="18"/>
  <c r="I26" i="18"/>
  <c r="G26" i="18"/>
  <c r="F26" i="18"/>
  <c r="H26" i="18"/>
  <c r="R26" i="18"/>
  <c r="K26" i="18"/>
  <c r="M26" i="18"/>
  <c r="J26" i="18"/>
  <c r="C67" i="19"/>
  <c r="I67" i="19"/>
  <c r="G67" i="19"/>
  <c r="R67" i="19"/>
  <c r="P67" i="19"/>
  <c r="L67" i="19"/>
  <c r="K67" i="19"/>
  <c r="B67" i="19"/>
  <c r="H67" i="19"/>
  <c r="F67" i="19"/>
  <c r="Q67" i="19"/>
  <c r="O67" i="19"/>
  <c r="N67" i="19"/>
  <c r="D67" i="19"/>
  <c r="M67" i="19"/>
  <c r="J67" i="19"/>
  <c r="M68" i="20"/>
  <c r="L68" i="20"/>
  <c r="F68" i="20"/>
  <c r="N68" i="20"/>
  <c r="B68" i="20"/>
  <c r="G68" i="20"/>
  <c r="C68" i="20"/>
  <c r="H68" i="20"/>
  <c r="K68" i="20"/>
  <c r="J68" i="20"/>
  <c r="D68" i="20"/>
  <c r="I68" i="20"/>
  <c r="G71" i="23"/>
  <c r="C71" i="23"/>
  <c r="H71" i="23"/>
  <c r="D71" i="23"/>
  <c r="B71" i="23"/>
  <c r="I71" i="23"/>
  <c r="F71" i="23"/>
  <c r="L101" i="26"/>
  <c r="J101" i="26"/>
  <c r="K101" i="26"/>
  <c r="C101" i="26"/>
  <c r="H101" i="26"/>
  <c r="D101" i="26"/>
  <c r="G101" i="26"/>
  <c r="E101" i="26"/>
  <c r="F101" i="26"/>
  <c r="I101" i="26"/>
  <c r="R114" i="32"/>
  <c r="F114" i="32"/>
  <c r="G114" i="32"/>
  <c r="Q114" i="32"/>
  <c r="H114" i="32"/>
  <c r="L114" i="32"/>
  <c r="C114" i="32"/>
  <c r="N114" i="32"/>
  <c r="O114" i="32"/>
  <c r="M114" i="32"/>
  <c r="I114" i="32"/>
  <c r="J114" i="32"/>
  <c r="K114" i="32"/>
  <c r="B114" i="32"/>
  <c r="P114" i="32"/>
  <c r="D114" i="32"/>
  <c r="N188" i="20"/>
  <c r="G188" i="20"/>
  <c r="M188" i="20"/>
  <c r="B188" i="20"/>
  <c r="I188" i="20"/>
  <c r="L188" i="20"/>
  <c r="F188" i="20"/>
  <c r="J188" i="20"/>
  <c r="H188" i="20"/>
  <c r="D188" i="20"/>
  <c r="C188" i="20"/>
  <c r="K188" i="20"/>
  <c r="B31" i="21"/>
  <c r="K31" i="21"/>
  <c r="C31" i="21"/>
  <c r="H31" i="21"/>
  <c r="D31" i="21"/>
  <c r="N31" i="21"/>
  <c r="F31" i="21"/>
  <c r="I31" i="21"/>
  <c r="M31" i="21"/>
  <c r="G31" i="21"/>
  <c r="J31" i="21"/>
  <c r="L31" i="21"/>
  <c r="E163" i="26"/>
  <c r="F163" i="26"/>
  <c r="L163" i="26"/>
  <c r="I163" i="26"/>
  <c r="H163" i="26"/>
  <c r="C163" i="26"/>
  <c r="K163" i="26"/>
  <c r="J163" i="26"/>
  <c r="G163" i="26"/>
  <c r="D163" i="26"/>
  <c r="D52" i="17"/>
  <c r="F52" i="17"/>
  <c r="Q52" i="17"/>
  <c r="T52" i="17"/>
  <c r="M52" i="17"/>
  <c r="X52" i="17"/>
  <c r="I52" i="17"/>
  <c r="L52" i="17"/>
  <c r="S52" i="17"/>
  <c r="J52" i="17"/>
  <c r="W52" i="17"/>
  <c r="V52" i="17"/>
  <c r="U52" i="17"/>
  <c r="C52" i="17"/>
  <c r="G52" i="17"/>
  <c r="B52" i="17"/>
  <c r="K52" i="17"/>
  <c r="N52" i="17"/>
  <c r="H52" i="17"/>
  <c r="R52" i="17"/>
  <c r="J27" i="32"/>
  <c r="R27" i="32"/>
  <c r="N27" i="32"/>
  <c r="P27" i="32"/>
  <c r="F27" i="32"/>
  <c r="I27" i="32"/>
  <c r="M27" i="32"/>
  <c r="H27" i="32"/>
  <c r="D27" i="32"/>
  <c r="G27" i="32"/>
  <c r="C27" i="32"/>
  <c r="B27" i="32"/>
  <c r="L27" i="32"/>
  <c r="O27" i="32"/>
  <c r="Q27" i="32"/>
  <c r="K27" i="32"/>
  <c r="B63" i="21"/>
  <c r="M63" i="21"/>
  <c r="F63" i="21"/>
  <c r="J63" i="21"/>
  <c r="D63" i="21"/>
  <c r="K63" i="21"/>
  <c r="N63" i="21"/>
  <c r="L63" i="21"/>
  <c r="H63" i="21"/>
  <c r="I63" i="21"/>
  <c r="G63" i="21"/>
  <c r="C63" i="21"/>
  <c r="G160" i="17"/>
  <c r="W160" i="17"/>
  <c r="S160" i="17"/>
  <c r="H160" i="17"/>
  <c r="V160" i="17"/>
  <c r="T160" i="17"/>
  <c r="R160" i="17"/>
  <c r="U160" i="17"/>
  <c r="F160" i="17"/>
  <c r="K160" i="17"/>
  <c r="C160" i="17"/>
  <c r="M160" i="17"/>
  <c r="N160" i="17"/>
  <c r="B160" i="17"/>
  <c r="X160" i="17"/>
  <c r="J160" i="17"/>
  <c r="L160" i="17"/>
  <c r="Q160" i="17"/>
  <c r="I160" i="17"/>
  <c r="D160" i="17"/>
  <c r="K51" i="32"/>
  <c r="G51" i="32"/>
  <c r="N51" i="32"/>
  <c r="J51" i="32"/>
  <c r="P51" i="32"/>
  <c r="Q51" i="32"/>
  <c r="M51" i="32"/>
  <c r="C51" i="32"/>
  <c r="I51" i="32"/>
  <c r="F51" i="32"/>
  <c r="L51" i="32"/>
  <c r="D51" i="32"/>
  <c r="O51" i="32"/>
  <c r="H51" i="32"/>
  <c r="R51" i="32"/>
  <c r="B51" i="32"/>
  <c r="B113" i="17"/>
  <c r="K113" i="17"/>
  <c r="R113" i="17"/>
  <c r="X113" i="17"/>
  <c r="T113" i="17"/>
  <c r="U113" i="17"/>
  <c r="F113" i="17"/>
  <c r="I113" i="17"/>
  <c r="J113" i="17"/>
  <c r="L113" i="17"/>
  <c r="M113" i="17"/>
  <c r="N113" i="17"/>
  <c r="Q113" i="17"/>
  <c r="C113" i="17"/>
  <c r="V113" i="17"/>
  <c r="W113" i="17"/>
  <c r="S113" i="17"/>
  <c r="D113" i="17"/>
  <c r="G113" i="17"/>
  <c r="H113" i="17"/>
  <c r="I131" i="19"/>
  <c r="K131" i="19"/>
  <c r="H131" i="19"/>
  <c r="M131" i="19"/>
  <c r="Q131" i="19"/>
  <c r="D131" i="19"/>
  <c r="R131" i="19"/>
  <c r="F131" i="19"/>
  <c r="P131" i="19"/>
  <c r="O131" i="19"/>
  <c r="C131" i="19"/>
  <c r="B131" i="19"/>
  <c r="J131" i="19"/>
  <c r="L131" i="19"/>
  <c r="N131" i="19"/>
  <c r="G131" i="19"/>
  <c r="F29" i="26"/>
  <c r="C29" i="26"/>
  <c r="J29" i="26"/>
  <c r="H29" i="26"/>
  <c r="G29" i="26"/>
  <c r="D29" i="26"/>
  <c r="K29" i="26"/>
  <c r="L29" i="26"/>
  <c r="E29" i="26"/>
  <c r="I29" i="26"/>
  <c r="C20" i="18"/>
  <c r="J20" i="18"/>
  <c r="N20" i="18"/>
  <c r="B20" i="18"/>
  <c r="O20" i="18"/>
  <c r="G20" i="18"/>
  <c r="F20" i="18"/>
  <c r="H20" i="18"/>
  <c r="Q20" i="18"/>
  <c r="L20" i="18"/>
  <c r="M20" i="18"/>
  <c r="K20" i="18"/>
  <c r="I20" i="18"/>
  <c r="D20" i="18"/>
  <c r="R20" i="18"/>
  <c r="P20" i="18"/>
  <c r="D91" i="26"/>
  <c r="I91" i="26"/>
  <c r="E91" i="26"/>
  <c r="H91" i="26"/>
  <c r="J91" i="26"/>
  <c r="C91" i="26"/>
  <c r="G91" i="26"/>
  <c r="K91" i="26"/>
  <c r="F91" i="26"/>
  <c r="L91" i="26"/>
  <c r="H60" i="23"/>
  <c r="B60" i="23"/>
  <c r="C60" i="23"/>
  <c r="G60" i="23"/>
  <c r="I60" i="23"/>
  <c r="F60" i="23"/>
  <c r="D60" i="23"/>
  <c r="H129" i="14"/>
  <c r="D129" i="14"/>
  <c r="G129" i="14"/>
  <c r="E129" i="14"/>
  <c r="F129" i="14"/>
  <c r="C129" i="14"/>
  <c r="M45" i="32"/>
  <c r="O45" i="32"/>
  <c r="Q45" i="32"/>
  <c r="H45" i="32"/>
  <c r="D45" i="32"/>
  <c r="C45" i="32"/>
  <c r="J45" i="32"/>
  <c r="I45" i="32"/>
  <c r="L45" i="32"/>
  <c r="B45" i="32"/>
  <c r="G45" i="32"/>
  <c r="R45" i="32"/>
  <c r="F45" i="32"/>
  <c r="P45" i="32"/>
  <c r="N45" i="32"/>
  <c r="K45" i="32"/>
  <c r="E33" i="24"/>
  <c r="G33" i="24"/>
  <c r="C33" i="24"/>
  <c r="F33" i="24"/>
  <c r="D33" i="24"/>
  <c r="C24" i="24"/>
  <c r="E24" i="24"/>
  <c r="D24" i="24"/>
  <c r="F24" i="24"/>
  <c r="G24" i="24"/>
  <c r="B137" i="23"/>
  <c r="D137" i="23"/>
  <c r="G137" i="23"/>
  <c r="I137" i="23"/>
  <c r="F137" i="23"/>
  <c r="H137" i="23"/>
  <c r="C137" i="23"/>
  <c r="D59" i="24"/>
  <c r="F59" i="24"/>
  <c r="C59" i="24"/>
  <c r="E59" i="24"/>
  <c r="G59" i="24"/>
  <c r="F18" i="18"/>
  <c r="I18" i="18"/>
  <c r="M18" i="18"/>
  <c r="B18" i="18"/>
  <c r="P18" i="18"/>
  <c r="N18" i="18"/>
  <c r="C18" i="18"/>
  <c r="K18" i="18"/>
  <c r="D18" i="18"/>
  <c r="J18" i="18"/>
  <c r="Q18" i="18"/>
  <c r="R18" i="18"/>
  <c r="O18" i="18"/>
  <c r="G18" i="18"/>
  <c r="L18" i="18"/>
  <c r="H18" i="18"/>
  <c r="N110" i="20"/>
  <c r="C110" i="20"/>
  <c r="H110" i="20"/>
  <c r="I110" i="20"/>
  <c r="L110" i="20"/>
  <c r="D110" i="20"/>
  <c r="G110" i="20"/>
  <c r="K110" i="20"/>
  <c r="J110" i="20"/>
  <c r="F110" i="20"/>
  <c r="B110" i="20"/>
  <c r="M110" i="20"/>
  <c r="Q140" i="19"/>
  <c r="O140" i="19"/>
  <c r="D140" i="19"/>
  <c r="K140" i="19"/>
  <c r="L140" i="19"/>
  <c r="J140" i="19"/>
  <c r="M140" i="19"/>
  <c r="P140" i="19"/>
  <c r="G140" i="19"/>
  <c r="R140" i="19"/>
  <c r="C140" i="19"/>
  <c r="F140" i="19"/>
  <c r="I140" i="19"/>
  <c r="B140" i="19"/>
  <c r="H140" i="19"/>
  <c r="N140" i="19"/>
  <c r="M107" i="21"/>
  <c r="F107" i="21"/>
  <c r="N107" i="21"/>
  <c r="L107" i="21"/>
  <c r="I107" i="21"/>
  <c r="B107" i="21"/>
  <c r="D107" i="21"/>
  <c r="C107" i="21"/>
  <c r="G107" i="21"/>
  <c r="H107" i="21"/>
  <c r="K107" i="21"/>
  <c r="J107" i="21"/>
  <c r="L98" i="21"/>
  <c r="N98" i="21"/>
  <c r="D98" i="21"/>
  <c r="H98" i="21"/>
  <c r="F98" i="21"/>
  <c r="M98" i="21"/>
  <c r="J98" i="21"/>
  <c r="I98" i="21"/>
  <c r="K98" i="21"/>
  <c r="B98" i="21"/>
  <c r="G98" i="21"/>
  <c r="C98" i="21"/>
  <c r="D121" i="32"/>
  <c r="G121" i="32"/>
  <c r="K121" i="32"/>
  <c r="P121" i="32"/>
  <c r="F121" i="32"/>
  <c r="L121" i="32"/>
  <c r="O121" i="32"/>
  <c r="I121" i="32"/>
  <c r="B121" i="32"/>
  <c r="C121" i="32"/>
  <c r="N121" i="32"/>
  <c r="H121" i="32"/>
  <c r="Q121" i="32"/>
  <c r="R121" i="32"/>
  <c r="J121" i="32"/>
  <c r="M121" i="32"/>
  <c r="C164" i="24"/>
  <c r="E164" i="24"/>
  <c r="D164" i="24"/>
  <c r="G164" i="24"/>
  <c r="F164" i="24"/>
  <c r="B115" i="20"/>
  <c r="M115" i="20"/>
  <c r="H115" i="20"/>
  <c r="J115" i="20"/>
  <c r="D115" i="20"/>
  <c r="F115" i="20"/>
  <c r="I115" i="20"/>
  <c r="G115" i="20"/>
  <c r="N115" i="20"/>
  <c r="K115" i="20"/>
  <c r="C115" i="20"/>
  <c r="L115" i="20"/>
  <c r="L137" i="26"/>
  <c r="E137" i="26"/>
  <c r="I137" i="26"/>
  <c r="F137" i="26"/>
  <c r="J137" i="26"/>
  <c r="K137" i="26"/>
  <c r="C137" i="26"/>
  <c r="G137" i="26"/>
  <c r="D137" i="26"/>
  <c r="H137" i="26"/>
  <c r="I68" i="23"/>
  <c r="G68" i="23"/>
  <c r="D68" i="23"/>
  <c r="C68" i="23"/>
  <c r="F68" i="23"/>
  <c r="H68" i="23"/>
  <c r="B68" i="23"/>
  <c r="H188" i="23"/>
  <c r="F188" i="23"/>
  <c r="I188" i="23"/>
  <c r="G188" i="23"/>
  <c r="D188" i="23"/>
  <c r="B188" i="23"/>
  <c r="C188" i="23"/>
  <c r="I134" i="23"/>
  <c r="G134" i="23"/>
  <c r="D134" i="23"/>
  <c r="C134" i="23"/>
  <c r="H134" i="23"/>
  <c r="B134" i="23"/>
  <c r="F134" i="23"/>
  <c r="H177" i="19"/>
  <c r="B177" i="19"/>
  <c r="F177" i="19"/>
  <c r="O177" i="19"/>
  <c r="L177" i="19"/>
  <c r="K177" i="19"/>
  <c r="N177" i="19"/>
  <c r="G177" i="19"/>
  <c r="R177" i="19"/>
  <c r="P177" i="19"/>
  <c r="I177" i="19"/>
  <c r="C177" i="19"/>
  <c r="Q177" i="19"/>
  <c r="J177" i="19"/>
  <c r="D177" i="19"/>
  <c r="M177" i="19"/>
  <c r="I128" i="26"/>
  <c r="L128" i="26"/>
  <c r="G128" i="26"/>
  <c r="D128" i="26"/>
  <c r="C128" i="26"/>
  <c r="K128" i="26"/>
  <c r="H128" i="26"/>
  <c r="F128" i="26"/>
  <c r="E128" i="26"/>
  <c r="J128" i="26"/>
  <c r="D151" i="22"/>
  <c r="C151" i="22"/>
  <c r="G151" i="22"/>
  <c r="I151" i="22"/>
  <c r="B151" i="22"/>
  <c r="H151" i="22"/>
  <c r="F151" i="22"/>
  <c r="U89" i="17"/>
  <c r="H89" i="17"/>
  <c r="G89" i="17"/>
  <c r="Q89" i="17"/>
  <c r="W89" i="17"/>
  <c r="L89" i="17"/>
  <c r="I89" i="17"/>
  <c r="M89" i="17"/>
  <c r="R89" i="17"/>
  <c r="X89" i="17"/>
  <c r="T89" i="17"/>
  <c r="J89" i="17"/>
  <c r="S89" i="17"/>
  <c r="C89" i="17"/>
  <c r="K89" i="17"/>
  <c r="F89" i="17"/>
  <c r="B89" i="17"/>
  <c r="V89" i="17"/>
  <c r="N89" i="17"/>
  <c r="D89" i="17"/>
  <c r="F125" i="23"/>
  <c r="D125" i="23"/>
  <c r="G125" i="23"/>
  <c r="B125" i="23"/>
  <c r="C125" i="23"/>
  <c r="H125" i="23"/>
  <c r="I125" i="23"/>
  <c r="I133" i="19"/>
  <c r="K133" i="19"/>
  <c r="D133" i="19"/>
  <c r="B133" i="19"/>
  <c r="N133" i="19"/>
  <c r="L133" i="19"/>
  <c r="O133" i="19"/>
  <c r="J133" i="19"/>
  <c r="P133" i="19"/>
  <c r="Q133" i="19"/>
  <c r="C133" i="19"/>
  <c r="G133" i="19"/>
  <c r="R133" i="19"/>
  <c r="H133" i="19"/>
  <c r="M133" i="19"/>
  <c r="F133" i="19"/>
  <c r="F75" i="23"/>
  <c r="G75" i="23"/>
  <c r="H75" i="23"/>
  <c r="B75" i="23"/>
  <c r="D75" i="23"/>
  <c r="I75" i="23"/>
  <c r="C75" i="23"/>
  <c r="B30" i="22"/>
  <c r="H30" i="22"/>
  <c r="C30" i="22"/>
  <c r="I30" i="22"/>
  <c r="G30" i="22"/>
  <c r="D30" i="22"/>
  <c r="F30" i="22"/>
  <c r="E45" i="26"/>
  <c r="C45" i="26"/>
  <c r="J45" i="26"/>
  <c r="H45" i="26"/>
  <c r="L45" i="26"/>
  <c r="F45" i="26"/>
  <c r="D45" i="26"/>
  <c r="I45" i="26"/>
  <c r="K45" i="26"/>
  <c r="G45" i="26"/>
  <c r="C13" i="23"/>
  <c r="G13" i="23"/>
  <c r="B13" i="23"/>
  <c r="D13" i="23"/>
  <c r="I13" i="23"/>
  <c r="H13" i="23"/>
  <c r="F13" i="23"/>
  <c r="B74" i="20"/>
  <c r="N74" i="20"/>
  <c r="D74" i="20"/>
  <c r="G74" i="20"/>
  <c r="I74" i="20"/>
  <c r="C74" i="20"/>
  <c r="F74" i="20"/>
  <c r="L74" i="20"/>
  <c r="H74" i="20"/>
  <c r="M74" i="20"/>
  <c r="K74" i="20"/>
  <c r="J74" i="20"/>
  <c r="N152" i="17"/>
  <c r="B152" i="17"/>
  <c r="F152" i="17"/>
  <c r="X152" i="17"/>
  <c r="V152" i="17"/>
  <c r="U152" i="17"/>
  <c r="T152" i="17"/>
  <c r="S152" i="17"/>
  <c r="J152" i="17"/>
  <c r="L152" i="17"/>
  <c r="I152" i="17"/>
  <c r="Q152" i="17"/>
  <c r="K152" i="17"/>
  <c r="C152" i="17"/>
  <c r="D152" i="17"/>
  <c r="W152" i="17"/>
  <c r="H152" i="17"/>
  <c r="R152" i="17"/>
  <c r="G152" i="17"/>
  <c r="M152" i="17"/>
  <c r="H41" i="32"/>
  <c r="C41" i="32"/>
  <c r="G41" i="32"/>
  <c r="Q41" i="32"/>
  <c r="M41" i="32"/>
  <c r="F41" i="32"/>
  <c r="O41" i="32"/>
  <c r="N41" i="32"/>
  <c r="I41" i="32"/>
  <c r="L41" i="32"/>
  <c r="K41" i="32"/>
  <c r="B41" i="32"/>
  <c r="P41" i="32"/>
  <c r="J41" i="32"/>
  <c r="D41" i="32"/>
  <c r="R41" i="32"/>
  <c r="F136" i="21"/>
  <c r="M136" i="21"/>
  <c r="G136" i="21"/>
  <c r="B136" i="21"/>
  <c r="I136" i="21"/>
  <c r="K136" i="21"/>
  <c r="C136" i="21"/>
  <c r="J136" i="21"/>
  <c r="N136" i="21"/>
  <c r="L136" i="21"/>
  <c r="D136" i="21"/>
  <c r="H136" i="21"/>
  <c r="E138" i="24"/>
  <c r="C138" i="24"/>
  <c r="F138" i="24"/>
  <c r="D138" i="24"/>
  <c r="G138" i="24"/>
  <c r="K108" i="26"/>
  <c r="J108" i="26"/>
  <c r="I108" i="26"/>
  <c r="F108" i="26"/>
  <c r="H108" i="26"/>
  <c r="E108" i="26"/>
  <c r="G108" i="26"/>
  <c r="L108" i="26"/>
  <c r="D108" i="26"/>
  <c r="C108" i="26"/>
  <c r="J73" i="20"/>
  <c r="D73" i="20"/>
  <c r="G73" i="20"/>
  <c r="B73" i="20"/>
  <c r="M73" i="20"/>
  <c r="N73" i="20"/>
  <c r="C73" i="20"/>
  <c r="F73" i="20"/>
  <c r="I73" i="20"/>
  <c r="H73" i="20"/>
  <c r="K73" i="20"/>
  <c r="L73" i="20"/>
  <c r="O119" i="32"/>
  <c r="F119" i="32"/>
  <c r="N119" i="32"/>
  <c r="H119" i="32"/>
  <c r="J119" i="32"/>
  <c r="Q119" i="32"/>
  <c r="P119" i="32"/>
  <c r="G119" i="32"/>
  <c r="I119" i="32"/>
  <c r="M119" i="32"/>
  <c r="K119" i="32"/>
  <c r="L119" i="32"/>
  <c r="C119" i="32"/>
  <c r="D119" i="32"/>
  <c r="B119" i="32"/>
  <c r="R119" i="32"/>
  <c r="M128" i="19"/>
  <c r="P128" i="19"/>
  <c r="G128" i="19"/>
  <c r="F128" i="19"/>
  <c r="R128" i="19"/>
  <c r="L128" i="19"/>
  <c r="J128" i="19"/>
  <c r="D128" i="19"/>
  <c r="H128" i="19"/>
  <c r="I128" i="19"/>
  <c r="Q128" i="19"/>
  <c r="B128" i="19"/>
  <c r="N128" i="19"/>
  <c r="O128" i="19"/>
  <c r="C128" i="19"/>
  <c r="K128" i="19"/>
  <c r="K35" i="26"/>
  <c r="F35" i="26"/>
  <c r="G35" i="26"/>
  <c r="I35" i="26"/>
  <c r="H35" i="26"/>
  <c r="C35" i="26"/>
  <c r="J35" i="26"/>
  <c r="L35" i="26"/>
  <c r="E35" i="26"/>
  <c r="D35" i="26"/>
  <c r="D29" i="21"/>
  <c r="C29" i="21"/>
  <c r="L29" i="21"/>
  <c r="G29" i="21"/>
  <c r="B29" i="21"/>
  <c r="F29" i="21"/>
  <c r="K29" i="21"/>
  <c r="M29" i="21"/>
  <c r="N29" i="21"/>
  <c r="H29" i="21"/>
  <c r="I29" i="21"/>
  <c r="J29" i="21"/>
  <c r="J162" i="18"/>
  <c r="F162" i="18"/>
  <c r="N162" i="18"/>
  <c r="B162" i="18"/>
  <c r="D162" i="18"/>
  <c r="R162" i="18"/>
  <c r="L162" i="18"/>
  <c r="K162" i="18"/>
  <c r="Q162" i="18"/>
  <c r="I162" i="18"/>
  <c r="O162" i="18"/>
  <c r="C162" i="18"/>
  <c r="M162" i="18"/>
  <c r="H162" i="18"/>
  <c r="P162" i="18"/>
  <c r="G162" i="18"/>
  <c r="B190" i="32"/>
  <c r="M190" i="32"/>
  <c r="H190" i="32"/>
  <c r="N190" i="32"/>
  <c r="F190" i="32"/>
  <c r="C190" i="32"/>
  <c r="J190" i="32"/>
  <c r="G190" i="32"/>
  <c r="L190" i="32"/>
  <c r="O190" i="32"/>
  <c r="D190" i="32"/>
  <c r="R190" i="32"/>
  <c r="P190" i="32"/>
  <c r="Q190" i="32"/>
  <c r="K190" i="32"/>
  <c r="I190" i="32"/>
  <c r="B67" i="32"/>
  <c r="L67" i="32"/>
  <c r="O67" i="32"/>
  <c r="P67" i="32"/>
  <c r="C67" i="32"/>
  <c r="G67" i="32"/>
  <c r="N67" i="32"/>
  <c r="Q67" i="32"/>
  <c r="F67" i="32"/>
  <c r="J67" i="32"/>
  <c r="K67" i="32"/>
  <c r="D67" i="32"/>
  <c r="M67" i="32"/>
  <c r="R67" i="32"/>
  <c r="H67" i="32"/>
  <c r="I67" i="32"/>
  <c r="N16" i="20"/>
  <c r="H16" i="20"/>
  <c r="M16" i="20"/>
  <c r="K16" i="20"/>
  <c r="D16" i="20"/>
  <c r="F16" i="20"/>
  <c r="L16" i="20"/>
  <c r="I16" i="20"/>
  <c r="B16" i="20"/>
  <c r="G16" i="20"/>
  <c r="J16" i="20"/>
  <c r="C16" i="20"/>
  <c r="G88" i="14"/>
  <c r="C88" i="14"/>
  <c r="E88" i="14"/>
  <c r="H88" i="14"/>
  <c r="D88" i="14"/>
  <c r="F88" i="14"/>
  <c r="L78" i="17"/>
  <c r="G78" i="17"/>
  <c r="D78" i="17"/>
  <c r="C78" i="17"/>
  <c r="I78" i="17"/>
  <c r="Q78" i="17"/>
  <c r="T78" i="17"/>
  <c r="U78" i="17"/>
  <c r="H78" i="17"/>
  <c r="B78" i="17"/>
  <c r="J78" i="17"/>
  <c r="F78" i="17"/>
  <c r="R78" i="17"/>
  <c r="W78" i="17"/>
  <c r="K78" i="17"/>
  <c r="V78" i="17"/>
  <c r="N78" i="17"/>
  <c r="X78" i="17"/>
  <c r="M78" i="17"/>
  <c r="S78" i="17"/>
  <c r="J42" i="19"/>
  <c r="K42" i="19"/>
  <c r="P42" i="19"/>
  <c r="H42" i="19"/>
  <c r="O42" i="19"/>
  <c r="N42" i="19"/>
  <c r="F42" i="19"/>
  <c r="M42" i="19"/>
  <c r="Q42" i="19"/>
  <c r="R42" i="19"/>
  <c r="L42" i="19"/>
  <c r="G42" i="19"/>
  <c r="B42" i="19"/>
  <c r="I42" i="19"/>
  <c r="D42" i="19"/>
  <c r="C42" i="19"/>
  <c r="F85" i="22"/>
  <c r="B85" i="22"/>
  <c r="I85" i="22"/>
  <c r="G85" i="22"/>
  <c r="D85" i="22"/>
  <c r="H85" i="22"/>
  <c r="C85" i="22"/>
  <c r="G48" i="22"/>
  <c r="F48" i="22"/>
  <c r="I48" i="22"/>
  <c r="B48" i="22"/>
  <c r="D48" i="22"/>
  <c r="H48" i="22"/>
  <c r="C48" i="22"/>
  <c r="M49" i="17"/>
  <c r="B49" i="17"/>
  <c r="J49" i="17"/>
  <c r="N49" i="17"/>
  <c r="D49" i="17"/>
  <c r="H49" i="17"/>
  <c r="S49" i="17"/>
  <c r="K49" i="17"/>
  <c r="L49" i="17"/>
  <c r="Q49" i="17"/>
  <c r="I49" i="17"/>
  <c r="T49" i="17"/>
  <c r="X49" i="17"/>
  <c r="C49" i="17"/>
  <c r="W49" i="17"/>
  <c r="U49" i="17"/>
  <c r="F49" i="17"/>
  <c r="G49" i="17"/>
  <c r="R49" i="17"/>
  <c r="V49" i="17"/>
  <c r="D103" i="24"/>
  <c r="F103" i="24"/>
  <c r="E103" i="24"/>
  <c r="G103" i="24"/>
  <c r="C103" i="24"/>
  <c r="F25" i="24"/>
  <c r="E25" i="24"/>
  <c r="G25" i="24"/>
  <c r="C25" i="24"/>
  <c r="D25" i="24"/>
  <c r="F183" i="18"/>
  <c r="P183" i="18"/>
  <c r="I183" i="18"/>
  <c r="D183" i="18"/>
  <c r="M183" i="18"/>
  <c r="L183" i="18"/>
  <c r="K183" i="18"/>
  <c r="G183" i="18"/>
  <c r="Q183" i="18"/>
  <c r="J183" i="18"/>
  <c r="O183" i="18"/>
  <c r="C183" i="18"/>
  <c r="R183" i="18"/>
  <c r="B183" i="18"/>
  <c r="N183" i="18"/>
  <c r="H183" i="18"/>
  <c r="C50" i="24"/>
  <c r="G50" i="24"/>
  <c r="F50" i="24"/>
  <c r="D50" i="24"/>
  <c r="E50" i="24"/>
  <c r="I124" i="22"/>
  <c r="B124" i="22"/>
  <c r="G124" i="22"/>
  <c r="H124" i="22"/>
  <c r="C124" i="22"/>
  <c r="D124" i="22"/>
  <c r="F124" i="22"/>
  <c r="N156" i="21"/>
  <c r="I156" i="21"/>
  <c r="M156" i="21"/>
  <c r="K156" i="21"/>
  <c r="F156" i="21"/>
  <c r="C156" i="21"/>
  <c r="J156" i="21"/>
  <c r="B156" i="21"/>
  <c r="G156" i="21"/>
  <c r="H156" i="21"/>
  <c r="L156" i="21"/>
  <c r="D156" i="21"/>
  <c r="M125" i="18"/>
  <c r="K125" i="18"/>
  <c r="B125" i="18"/>
  <c r="G125" i="18"/>
  <c r="N125" i="18"/>
  <c r="H125" i="18"/>
  <c r="D125" i="18"/>
  <c r="P125" i="18"/>
  <c r="O125" i="18"/>
  <c r="R125" i="18"/>
  <c r="F125" i="18"/>
  <c r="L125" i="18"/>
  <c r="I125" i="18"/>
  <c r="C125" i="18"/>
  <c r="Q125" i="18"/>
  <c r="J125" i="18"/>
  <c r="N71" i="19"/>
  <c r="R71" i="19"/>
  <c r="B71" i="19"/>
  <c r="O71" i="19"/>
  <c r="J71" i="19"/>
  <c r="H71" i="19"/>
  <c r="Q71" i="19"/>
  <c r="C71" i="19"/>
  <c r="I71" i="19"/>
  <c r="L71" i="19"/>
  <c r="P71" i="19"/>
  <c r="G71" i="19"/>
  <c r="K71" i="19"/>
  <c r="M71" i="19"/>
  <c r="F71" i="19"/>
  <c r="D71" i="19"/>
  <c r="H139" i="22"/>
  <c r="I139" i="22"/>
  <c r="F139" i="22"/>
  <c r="D139" i="22"/>
  <c r="C139" i="22"/>
  <c r="G139" i="22"/>
  <c r="B139" i="22"/>
  <c r="V121" i="17"/>
  <c r="K121" i="17"/>
  <c r="I121" i="17"/>
  <c r="U121" i="17"/>
  <c r="G121" i="17"/>
  <c r="S121" i="17"/>
  <c r="W121" i="17"/>
  <c r="H121" i="17"/>
  <c r="L121" i="17"/>
  <c r="X121" i="17"/>
  <c r="D121" i="17"/>
  <c r="N121" i="17"/>
  <c r="T121" i="17"/>
  <c r="M121" i="17"/>
  <c r="B121" i="17"/>
  <c r="R121" i="17"/>
  <c r="F121" i="17"/>
  <c r="Q121" i="17"/>
  <c r="C121" i="17"/>
  <c r="J121" i="17"/>
  <c r="F118" i="26"/>
  <c r="C118" i="26"/>
  <c r="D118" i="26"/>
  <c r="E118" i="26"/>
  <c r="G118" i="26"/>
  <c r="K118" i="26"/>
  <c r="J118" i="26"/>
  <c r="I118" i="26"/>
  <c r="H118" i="26"/>
  <c r="L118" i="26"/>
  <c r="F132" i="14"/>
  <c r="G132" i="14"/>
  <c r="E132" i="14"/>
  <c r="H132" i="14"/>
  <c r="D132" i="14"/>
  <c r="C132" i="14"/>
  <c r="E74" i="24"/>
  <c r="G74" i="24"/>
  <c r="F74" i="24"/>
  <c r="D74" i="24"/>
  <c r="C74" i="24"/>
  <c r="D81" i="24"/>
  <c r="E81" i="24"/>
  <c r="C81" i="24"/>
  <c r="F81" i="24"/>
  <c r="G81" i="24"/>
  <c r="G132" i="19"/>
  <c r="O132" i="19"/>
  <c r="I132" i="19"/>
  <c r="M132" i="19"/>
  <c r="L132" i="19"/>
  <c r="N132" i="19"/>
  <c r="P132" i="19"/>
  <c r="F132" i="19"/>
  <c r="D132" i="19"/>
  <c r="C132" i="19"/>
  <c r="Q132" i="19"/>
  <c r="J132" i="19"/>
  <c r="R132" i="19"/>
  <c r="K132" i="19"/>
  <c r="B132" i="19"/>
  <c r="H132" i="19"/>
  <c r="H150" i="32"/>
  <c r="M150" i="32"/>
  <c r="Q150" i="32"/>
  <c r="I150" i="32"/>
  <c r="C150" i="32"/>
  <c r="F150" i="32"/>
  <c r="O150" i="32"/>
  <c r="J150" i="32"/>
  <c r="K150" i="32"/>
  <c r="D150" i="32"/>
  <c r="G150" i="32"/>
  <c r="B150" i="32"/>
  <c r="N150" i="32"/>
  <c r="P150" i="32"/>
  <c r="L150" i="32"/>
  <c r="R150" i="32"/>
  <c r="C62" i="14"/>
  <c r="H62" i="14"/>
  <c r="G62" i="14"/>
  <c r="E62" i="14"/>
  <c r="F62" i="14"/>
  <c r="D62" i="14"/>
  <c r="C39" i="23"/>
  <c r="G39" i="23"/>
  <c r="F39" i="23"/>
  <c r="H39" i="23"/>
  <c r="D39" i="23"/>
  <c r="I39" i="23"/>
  <c r="B39" i="23"/>
  <c r="L21" i="18"/>
  <c r="M21" i="18"/>
  <c r="Q21" i="18"/>
  <c r="F21" i="18"/>
  <c r="N21" i="18"/>
  <c r="G21" i="18"/>
  <c r="I21" i="18"/>
  <c r="K21" i="18"/>
  <c r="P21" i="18"/>
  <c r="C21" i="18"/>
  <c r="H21" i="18"/>
  <c r="D21" i="18"/>
  <c r="B21" i="18"/>
  <c r="O21" i="18"/>
  <c r="R21" i="18"/>
  <c r="J21" i="18"/>
  <c r="B93" i="22"/>
  <c r="I93" i="22"/>
  <c r="C93" i="22"/>
  <c r="H93" i="22"/>
  <c r="G93" i="22"/>
  <c r="F93" i="22"/>
  <c r="D93" i="22"/>
  <c r="O56" i="19"/>
  <c r="F56" i="19"/>
  <c r="J56" i="19"/>
  <c r="B56" i="19"/>
  <c r="C56" i="19"/>
  <c r="P56" i="19"/>
  <c r="N56" i="19"/>
  <c r="M56" i="19"/>
  <c r="I56" i="19"/>
  <c r="G56" i="19"/>
  <c r="H56" i="19"/>
  <c r="D56" i="19"/>
  <c r="K56" i="19"/>
  <c r="L56" i="19"/>
  <c r="R56" i="19"/>
  <c r="Q56" i="19"/>
  <c r="C44" i="24"/>
  <c r="D44" i="24"/>
  <c r="F44" i="24"/>
  <c r="G44" i="24"/>
  <c r="E44" i="24"/>
  <c r="B57" i="23"/>
  <c r="D57" i="23"/>
  <c r="H57" i="23"/>
  <c r="G57" i="23"/>
  <c r="F57" i="23"/>
  <c r="I57" i="23"/>
  <c r="C57" i="23"/>
  <c r="D173" i="20"/>
  <c r="I173" i="20"/>
  <c r="H173" i="20"/>
  <c r="G173" i="20"/>
  <c r="M173" i="20"/>
  <c r="J173" i="20"/>
  <c r="C173" i="20"/>
  <c r="L173" i="20"/>
  <c r="N173" i="20"/>
  <c r="B173" i="20"/>
  <c r="F173" i="20"/>
  <c r="K173" i="20"/>
  <c r="J73" i="21"/>
  <c r="L73" i="21"/>
  <c r="B73" i="21"/>
  <c r="K73" i="21"/>
  <c r="C73" i="21"/>
  <c r="I73" i="21"/>
  <c r="M73" i="21"/>
  <c r="H73" i="21"/>
  <c r="F73" i="21"/>
  <c r="N73" i="21"/>
  <c r="G73" i="21"/>
  <c r="D73" i="21"/>
  <c r="I92" i="17"/>
  <c r="D92" i="17"/>
  <c r="N92" i="17"/>
  <c r="J92" i="17"/>
  <c r="F92" i="17"/>
  <c r="Q92" i="17"/>
  <c r="H92" i="17"/>
  <c r="B92" i="17"/>
  <c r="G92" i="17"/>
  <c r="W92" i="17"/>
  <c r="K92" i="17"/>
  <c r="M92" i="17"/>
  <c r="U92" i="17"/>
  <c r="S92" i="17"/>
  <c r="T92" i="17"/>
  <c r="L92" i="17"/>
  <c r="V92" i="17"/>
  <c r="C92" i="17"/>
  <c r="R92" i="17"/>
  <c r="X92" i="17"/>
  <c r="P155" i="18"/>
  <c r="I155" i="18"/>
  <c r="L155" i="18"/>
  <c r="M155" i="18"/>
  <c r="F155" i="18"/>
  <c r="H155" i="18"/>
  <c r="K155" i="18"/>
  <c r="D155" i="18"/>
  <c r="B155" i="18"/>
  <c r="O155" i="18"/>
  <c r="R155" i="18"/>
  <c r="N155" i="18"/>
  <c r="Q155" i="18"/>
  <c r="G155" i="18"/>
  <c r="C155" i="18"/>
  <c r="J155" i="18"/>
  <c r="H101" i="22"/>
  <c r="C101" i="22"/>
  <c r="G101" i="22"/>
  <c r="B101" i="22"/>
  <c r="I101" i="22"/>
  <c r="D101" i="22"/>
  <c r="F101" i="22"/>
  <c r="B59" i="19"/>
  <c r="R59" i="19"/>
  <c r="G59" i="19"/>
  <c r="P59" i="19"/>
  <c r="F59" i="19"/>
  <c r="N59" i="19"/>
  <c r="J59" i="19"/>
  <c r="O59" i="19"/>
  <c r="H59" i="19"/>
  <c r="Q59" i="19"/>
  <c r="I59" i="19"/>
  <c r="M59" i="19"/>
  <c r="C59" i="19"/>
  <c r="K59" i="19"/>
  <c r="D59" i="19"/>
  <c r="L59" i="19"/>
  <c r="M20" i="19"/>
  <c r="Q20" i="19"/>
  <c r="G20" i="19"/>
  <c r="K20" i="19"/>
  <c r="F20" i="19"/>
  <c r="B20" i="19"/>
  <c r="D20" i="19"/>
  <c r="J20" i="19"/>
  <c r="O20" i="19"/>
  <c r="H20" i="19"/>
  <c r="P20" i="19"/>
  <c r="I20" i="19"/>
  <c r="C20" i="19"/>
  <c r="N20" i="19"/>
  <c r="R20" i="19"/>
  <c r="L20" i="19"/>
  <c r="J35" i="20"/>
  <c r="L35" i="20"/>
  <c r="F35" i="20"/>
  <c r="N35" i="20"/>
  <c r="C35" i="20"/>
  <c r="M35" i="20"/>
  <c r="B35" i="20"/>
  <c r="K35" i="20"/>
  <c r="G35" i="20"/>
  <c r="H35" i="20"/>
  <c r="D35" i="20"/>
  <c r="I35" i="20"/>
  <c r="C12" i="23"/>
  <c r="H12" i="23"/>
  <c r="B12" i="23"/>
  <c r="G12" i="23"/>
  <c r="I12" i="23"/>
  <c r="F12" i="23"/>
  <c r="D12" i="23"/>
  <c r="F95" i="24"/>
  <c r="C95" i="24"/>
  <c r="D95" i="24"/>
  <c r="G95" i="24"/>
  <c r="E95" i="24"/>
  <c r="N68" i="19"/>
  <c r="G68" i="19"/>
  <c r="L68" i="19"/>
  <c r="P68" i="19"/>
  <c r="O68" i="19"/>
  <c r="M68" i="19"/>
  <c r="H68" i="19"/>
  <c r="B68" i="19"/>
  <c r="C68" i="19"/>
  <c r="J68" i="19"/>
  <c r="R68" i="19"/>
  <c r="I68" i="19"/>
  <c r="D68" i="19"/>
  <c r="Q68" i="19"/>
  <c r="F68" i="19"/>
  <c r="K68" i="19"/>
  <c r="F168" i="24"/>
  <c r="G168" i="24"/>
  <c r="E168" i="24"/>
  <c r="D168" i="24"/>
  <c r="C168" i="24"/>
  <c r="B160" i="21"/>
  <c r="C160" i="21"/>
  <c r="M160" i="21"/>
  <c r="F160" i="21"/>
  <c r="D160" i="21"/>
  <c r="J160" i="21"/>
  <c r="G160" i="21"/>
  <c r="N160" i="21"/>
  <c r="L160" i="21"/>
  <c r="K160" i="21"/>
  <c r="H160" i="21"/>
  <c r="I160" i="21"/>
  <c r="C52" i="22"/>
  <c r="G52" i="22"/>
  <c r="D52" i="22"/>
  <c r="H52" i="22"/>
  <c r="I52" i="22"/>
  <c r="F52" i="22"/>
  <c r="B52" i="22"/>
  <c r="O128" i="32"/>
  <c r="I128" i="32"/>
  <c r="K128" i="32"/>
  <c r="Q128" i="32"/>
  <c r="C128" i="32"/>
  <c r="J128" i="32"/>
  <c r="G128" i="32"/>
  <c r="M128" i="32"/>
  <c r="N128" i="32"/>
  <c r="B128" i="32"/>
  <c r="P128" i="32"/>
  <c r="R128" i="32"/>
  <c r="H128" i="32"/>
  <c r="L128" i="32"/>
  <c r="D128" i="32"/>
  <c r="F128" i="32"/>
  <c r="F79" i="14"/>
  <c r="G79" i="14"/>
  <c r="E79" i="14"/>
  <c r="H79" i="14"/>
  <c r="D79" i="14"/>
  <c r="C79" i="14"/>
  <c r="T182" i="17"/>
  <c r="L182" i="17"/>
  <c r="W182" i="17"/>
  <c r="Q182" i="17"/>
  <c r="N182" i="17"/>
  <c r="H182" i="17"/>
  <c r="K182" i="17"/>
  <c r="V182" i="17"/>
  <c r="R182" i="17"/>
  <c r="B182" i="17"/>
  <c r="C182" i="17"/>
  <c r="G182" i="17"/>
  <c r="M182" i="17"/>
  <c r="I182" i="17"/>
  <c r="J182" i="17"/>
  <c r="D182" i="17"/>
  <c r="X182" i="17"/>
  <c r="F182" i="17"/>
  <c r="S182" i="17"/>
  <c r="U182" i="17"/>
  <c r="C159" i="21"/>
  <c r="J159" i="21"/>
  <c r="B159" i="21"/>
  <c r="L159" i="21"/>
  <c r="F159" i="21"/>
  <c r="D159" i="21"/>
  <c r="M159" i="21"/>
  <c r="G159" i="21"/>
  <c r="H159" i="21"/>
  <c r="I159" i="21"/>
  <c r="K159" i="21"/>
  <c r="N159" i="21"/>
  <c r="C178" i="22"/>
  <c r="H178" i="22"/>
  <c r="F178" i="22"/>
  <c r="B178" i="22"/>
  <c r="G178" i="22"/>
  <c r="I178" i="22"/>
  <c r="D178" i="22"/>
  <c r="F123" i="32"/>
  <c r="B123" i="32"/>
  <c r="Q123" i="32"/>
  <c r="L123" i="32"/>
  <c r="G123" i="32"/>
  <c r="D123" i="32"/>
  <c r="K123" i="32"/>
  <c r="C123" i="32"/>
  <c r="I123" i="32"/>
  <c r="M123" i="32"/>
  <c r="O123" i="32"/>
  <c r="J123" i="32"/>
  <c r="R123" i="32"/>
  <c r="H123" i="32"/>
  <c r="P123" i="32"/>
  <c r="N123" i="32"/>
  <c r="D184" i="22"/>
  <c r="G184" i="22"/>
  <c r="C184" i="22"/>
  <c r="B184" i="22"/>
  <c r="I184" i="22"/>
  <c r="F184" i="22"/>
  <c r="H184" i="22"/>
  <c r="F98" i="22"/>
  <c r="I98" i="22"/>
  <c r="D98" i="22"/>
  <c r="B98" i="22"/>
  <c r="C98" i="22"/>
  <c r="G98" i="22"/>
  <c r="H98" i="22"/>
  <c r="I100" i="23"/>
  <c r="D100" i="23"/>
  <c r="G100" i="23"/>
  <c r="H100" i="23"/>
  <c r="C100" i="23"/>
  <c r="F100" i="23"/>
  <c r="B100" i="23"/>
  <c r="O85" i="32"/>
  <c r="C85" i="32"/>
  <c r="N85" i="32"/>
  <c r="Q85" i="32"/>
  <c r="B85" i="32"/>
  <c r="H85" i="32"/>
  <c r="D85" i="32"/>
  <c r="P85" i="32"/>
  <c r="R85" i="32"/>
  <c r="G85" i="32"/>
  <c r="J85" i="32"/>
  <c r="K85" i="32"/>
  <c r="I85" i="32"/>
  <c r="M85" i="32"/>
  <c r="F85" i="32"/>
  <c r="L85" i="32"/>
  <c r="J79" i="21"/>
  <c r="G79" i="21"/>
  <c r="M79" i="21"/>
  <c r="N79" i="21"/>
  <c r="K79" i="21"/>
  <c r="C79" i="21"/>
  <c r="F79" i="21"/>
  <c r="I79" i="21"/>
  <c r="L79" i="21"/>
  <c r="D79" i="21"/>
  <c r="H79" i="21"/>
  <c r="B79" i="21"/>
  <c r="G174" i="23"/>
  <c r="B174" i="23"/>
  <c r="H174" i="23"/>
  <c r="F174" i="23"/>
  <c r="I174" i="23"/>
  <c r="D174" i="23"/>
  <c r="C174" i="23"/>
  <c r="G169" i="23"/>
  <c r="D169" i="23"/>
  <c r="I169" i="23"/>
  <c r="F169" i="23"/>
  <c r="H169" i="23"/>
  <c r="B169" i="23"/>
  <c r="C169" i="23"/>
  <c r="C72" i="17"/>
  <c r="T72" i="17"/>
  <c r="V72" i="17"/>
  <c r="H72" i="17"/>
  <c r="R72" i="17"/>
  <c r="K72" i="17"/>
  <c r="B72" i="17"/>
  <c r="D72" i="17"/>
  <c r="G72" i="17"/>
  <c r="W72" i="17"/>
  <c r="J72" i="17"/>
  <c r="Q72" i="17"/>
  <c r="I72" i="17"/>
  <c r="S72" i="17"/>
  <c r="F72" i="17"/>
  <c r="L72" i="17"/>
  <c r="M72" i="17"/>
  <c r="U72" i="17"/>
  <c r="N72" i="17"/>
  <c r="X72" i="17"/>
  <c r="I22" i="21"/>
  <c r="N22" i="21"/>
  <c r="C22" i="21"/>
  <c r="H22" i="21"/>
  <c r="D22" i="21"/>
  <c r="F22" i="21"/>
  <c r="L22" i="21"/>
  <c r="J22" i="21"/>
  <c r="B22" i="21"/>
  <c r="K22" i="21"/>
  <c r="G22" i="21"/>
  <c r="M22" i="21"/>
  <c r="G98" i="20"/>
  <c r="K98" i="20"/>
  <c r="M98" i="20"/>
  <c r="B98" i="20"/>
  <c r="N98" i="20"/>
  <c r="I98" i="20"/>
  <c r="J98" i="20"/>
  <c r="D98" i="20"/>
  <c r="H98" i="20"/>
  <c r="F98" i="20"/>
  <c r="L98" i="20"/>
  <c r="C98" i="20"/>
  <c r="E19" i="14"/>
  <c r="C19" i="14"/>
  <c r="G19" i="14"/>
  <c r="F19" i="14"/>
  <c r="D19" i="14"/>
  <c r="H19" i="14"/>
  <c r="M119" i="20"/>
  <c r="C119" i="20"/>
  <c r="J119" i="20"/>
  <c r="N119" i="20"/>
  <c r="G119" i="20"/>
  <c r="L119" i="20"/>
  <c r="B119" i="20"/>
  <c r="F119" i="20"/>
  <c r="D119" i="20"/>
  <c r="I119" i="20"/>
  <c r="H119" i="20"/>
  <c r="K119" i="20"/>
  <c r="I118" i="17"/>
  <c r="C118" i="17"/>
  <c r="V118" i="17"/>
  <c r="Q118" i="17"/>
  <c r="G118" i="17"/>
  <c r="J118" i="17"/>
  <c r="U118" i="17"/>
  <c r="S118" i="17"/>
  <c r="F118" i="17"/>
  <c r="N118" i="17"/>
  <c r="X118" i="17"/>
  <c r="W118" i="17"/>
  <c r="K118" i="17"/>
  <c r="H118" i="17"/>
  <c r="M118" i="17"/>
  <c r="R118" i="17"/>
  <c r="T118" i="17"/>
  <c r="L118" i="17"/>
  <c r="B118" i="17"/>
  <c r="D118" i="17"/>
  <c r="G41" i="26"/>
  <c r="J41" i="26"/>
  <c r="H41" i="26"/>
  <c r="E41" i="26"/>
  <c r="I41" i="26"/>
  <c r="F41" i="26"/>
  <c r="C41" i="26"/>
  <c r="K41" i="26"/>
  <c r="L41" i="26"/>
  <c r="D41" i="26"/>
  <c r="E170" i="24"/>
  <c r="D170" i="24"/>
  <c r="C170" i="24"/>
  <c r="G170" i="24"/>
  <c r="F170" i="24"/>
  <c r="K161" i="26"/>
  <c r="D161" i="26"/>
  <c r="G161" i="26"/>
  <c r="C161" i="26"/>
  <c r="I161" i="26"/>
  <c r="E161" i="26"/>
  <c r="J161" i="26"/>
  <c r="F161" i="26"/>
  <c r="L161" i="26"/>
  <c r="H161" i="26"/>
  <c r="H66" i="20"/>
  <c r="M66" i="20"/>
  <c r="J66" i="20"/>
  <c r="L66" i="20"/>
  <c r="D66" i="20"/>
  <c r="K66" i="20"/>
  <c r="N66" i="20"/>
  <c r="I66" i="20"/>
  <c r="G66" i="20"/>
  <c r="F66" i="20"/>
  <c r="B66" i="20"/>
  <c r="C66" i="20"/>
  <c r="F121" i="14"/>
  <c r="D121" i="14"/>
  <c r="H121" i="14"/>
  <c r="E121" i="14"/>
  <c r="G121" i="14"/>
  <c r="C121" i="14"/>
  <c r="P74" i="19"/>
  <c r="I74" i="19"/>
  <c r="L74" i="19"/>
  <c r="N74" i="19"/>
  <c r="J74" i="19"/>
  <c r="R74" i="19"/>
  <c r="Q74" i="19"/>
  <c r="O74" i="19"/>
  <c r="G74" i="19"/>
  <c r="D74" i="19"/>
  <c r="M74" i="19"/>
  <c r="C74" i="19"/>
  <c r="F74" i="19"/>
  <c r="B74" i="19"/>
  <c r="K74" i="19"/>
  <c r="H74" i="19"/>
  <c r="W154" i="17"/>
  <c r="R154" i="17"/>
  <c r="K154" i="17"/>
  <c r="I154" i="17"/>
  <c r="T154" i="17"/>
  <c r="U154" i="17"/>
  <c r="D154" i="17"/>
  <c r="S154" i="17"/>
  <c r="C154" i="17"/>
  <c r="G154" i="17"/>
  <c r="J154" i="17"/>
  <c r="V154" i="17"/>
  <c r="H154" i="17"/>
  <c r="N154" i="17"/>
  <c r="Q154" i="17"/>
  <c r="X154" i="17"/>
  <c r="B154" i="17"/>
  <c r="L154" i="17"/>
  <c r="F154" i="17"/>
  <c r="M154" i="17"/>
  <c r="J104" i="21"/>
  <c r="D104" i="21"/>
  <c r="N104" i="21"/>
  <c r="B104" i="21"/>
  <c r="I104" i="21"/>
  <c r="G104" i="21"/>
  <c r="M104" i="21"/>
  <c r="K104" i="21"/>
  <c r="H104" i="21"/>
  <c r="F104" i="21"/>
  <c r="L104" i="21"/>
  <c r="C104" i="21"/>
  <c r="L23" i="20"/>
  <c r="G23" i="20"/>
  <c r="B23" i="20"/>
  <c r="N23" i="20"/>
  <c r="H23" i="20"/>
  <c r="J23" i="20"/>
  <c r="K23" i="20"/>
  <c r="M23" i="20"/>
  <c r="F23" i="20"/>
  <c r="I23" i="20"/>
  <c r="D23" i="20"/>
  <c r="C23" i="20"/>
  <c r="F59" i="23"/>
  <c r="D59" i="23"/>
  <c r="C59" i="23"/>
  <c r="B59" i="23"/>
  <c r="G59" i="23"/>
  <c r="H59" i="23"/>
  <c r="I59" i="23"/>
  <c r="F43" i="26"/>
  <c r="H43" i="26"/>
  <c r="C43" i="26"/>
  <c r="D43" i="26"/>
  <c r="J43" i="26"/>
  <c r="I43" i="26"/>
  <c r="K43" i="26"/>
  <c r="G43" i="26"/>
  <c r="L43" i="26"/>
  <c r="E43" i="26"/>
  <c r="C87" i="23"/>
  <c r="D87" i="23"/>
  <c r="B87" i="23"/>
  <c r="I87" i="23"/>
  <c r="G87" i="23"/>
  <c r="F87" i="23"/>
  <c r="H87" i="23"/>
  <c r="K82" i="26"/>
  <c r="D82" i="26"/>
  <c r="I82" i="26"/>
  <c r="F82" i="26"/>
  <c r="H82" i="26"/>
  <c r="J82" i="26"/>
  <c r="E82" i="26"/>
  <c r="G82" i="26"/>
  <c r="L82" i="26"/>
  <c r="C82" i="26"/>
  <c r="N126" i="32"/>
  <c r="F126" i="32"/>
  <c r="H126" i="32"/>
  <c r="C126" i="32"/>
  <c r="G126" i="32"/>
  <c r="D126" i="32"/>
  <c r="P126" i="32"/>
  <c r="I126" i="32"/>
  <c r="M126" i="32"/>
  <c r="J126" i="32"/>
  <c r="B126" i="32"/>
  <c r="Q126" i="32"/>
  <c r="R126" i="32"/>
  <c r="O126" i="32"/>
  <c r="K126" i="32"/>
  <c r="L126" i="32"/>
  <c r="F141" i="32"/>
  <c r="N141" i="32"/>
  <c r="P141" i="32"/>
  <c r="G141" i="32"/>
  <c r="I141" i="32"/>
  <c r="D141" i="32"/>
  <c r="C141" i="32"/>
  <c r="K141" i="32"/>
  <c r="Q141" i="32"/>
  <c r="J141" i="32"/>
  <c r="L141" i="32"/>
  <c r="O141" i="32"/>
  <c r="M141" i="32"/>
  <c r="H141" i="32"/>
  <c r="B141" i="32"/>
  <c r="R141" i="32"/>
  <c r="K49" i="18"/>
  <c r="L49" i="18"/>
  <c r="H49" i="18"/>
  <c r="M49" i="18"/>
  <c r="D49" i="18"/>
  <c r="F49" i="18"/>
  <c r="J49" i="18"/>
  <c r="R49" i="18"/>
  <c r="G49" i="18"/>
  <c r="P49" i="18"/>
  <c r="B49" i="18"/>
  <c r="Q49" i="18"/>
  <c r="O49" i="18"/>
  <c r="N49" i="18"/>
  <c r="C49" i="18"/>
  <c r="I49" i="18"/>
  <c r="D116" i="23"/>
  <c r="G116" i="23"/>
  <c r="H116" i="23"/>
  <c r="I116" i="23"/>
  <c r="F116" i="23"/>
  <c r="B116" i="23"/>
  <c r="C116" i="23"/>
  <c r="D35" i="21"/>
  <c r="G35" i="21"/>
  <c r="J35" i="21"/>
  <c r="N35" i="21"/>
  <c r="M35" i="21"/>
  <c r="F35" i="21"/>
  <c r="B35" i="21"/>
  <c r="K35" i="21"/>
  <c r="C35" i="21"/>
  <c r="L35" i="21"/>
  <c r="H35" i="21"/>
  <c r="I35" i="21"/>
  <c r="K152" i="19"/>
  <c r="F152" i="19"/>
  <c r="N152" i="19"/>
  <c r="P152" i="19"/>
  <c r="Q152" i="19"/>
  <c r="B152" i="19"/>
  <c r="C152" i="19"/>
  <c r="O152" i="19"/>
  <c r="D152" i="19"/>
  <c r="J152" i="19"/>
  <c r="M152" i="19"/>
  <c r="I152" i="19"/>
  <c r="R152" i="19"/>
  <c r="L152" i="19"/>
  <c r="G152" i="19"/>
  <c r="H152" i="19"/>
  <c r="M179" i="20"/>
  <c r="K179" i="20"/>
  <c r="B179" i="20"/>
  <c r="H179" i="20"/>
  <c r="C179" i="20"/>
  <c r="G179" i="20"/>
  <c r="N179" i="20"/>
  <c r="J179" i="20"/>
  <c r="L179" i="20"/>
  <c r="I179" i="20"/>
  <c r="D179" i="20"/>
  <c r="F179" i="20"/>
  <c r="D90" i="23"/>
  <c r="F90" i="23"/>
  <c r="H90" i="23"/>
  <c r="I90" i="23"/>
  <c r="B90" i="23"/>
  <c r="C90" i="23"/>
  <c r="G90" i="23"/>
  <c r="H37" i="17"/>
  <c r="V37" i="17"/>
  <c r="C37" i="17"/>
  <c r="F37" i="17"/>
  <c r="K37" i="17"/>
  <c r="W37" i="17"/>
  <c r="G37" i="17"/>
  <c r="X37" i="17"/>
  <c r="U37" i="17"/>
  <c r="S37" i="17"/>
  <c r="B37" i="17"/>
  <c r="L37" i="17"/>
  <c r="R37" i="17"/>
  <c r="I37" i="17"/>
  <c r="T37" i="17"/>
  <c r="M37" i="17"/>
  <c r="D37" i="17"/>
  <c r="J37" i="17"/>
  <c r="N37" i="17"/>
  <c r="Q37" i="17"/>
  <c r="E66" i="24"/>
  <c r="D66" i="24"/>
  <c r="F66" i="24"/>
  <c r="C66" i="24"/>
  <c r="G66" i="24"/>
  <c r="N14" i="21"/>
  <c r="C14" i="21"/>
  <c r="J14" i="21"/>
  <c r="D14" i="21"/>
  <c r="K14" i="21"/>
  <c r="F14" i="21"/>
  <c r="G14" i="21"/>
  <c r="B14" i="21"/>
  <c r="H14" i="21"/>
  <c r="L14" i="21"/>
  <c r="M14" i="21"/>
  <c r="I14" i="21"/>
  <c r="N84" i="32"/>
  <c r="B84" i="32"/>
  <c r="H84" i="32"/>
  <c r="F84" i="32"/>
  <c r="G84" i="32"/>
  <c r="C84" i="32"/>
  <c r="I84" i="32"/>
  <c r="Q84" i="32"/>
  <c r="P84" i="32"/>
  <c r="D84" i="32"/>
  <c r="K84" i="32"/>
  <c r="L84" i="32"/>
  <c r="M84" i="32"/>
  <c r="R84" i="32"/>
  <c r="J84" i="32"/>
  <c r="O84" i="32"/>
  <c r="K178" i="21"/>
  <c r="H178" i="21"/>
  <c r="J178" i="21"/>
  <c r="M178" i="21"/>
  <c r="C178" i="21"/>
  <c r="L178" i="21"/>
  <c r="G178" i="21"/>
  <c r="B178" i="21"/>
  <c r="N178" i="21"/>
  <c r="I178" i="21"/>
  <c r="D178" i="21"/>
  <c r="F178" i="21"/>
  <c r="F76" i="18"/>
  <c r="J76" i="18"/>
  <c r="G76" i="18"/>
  <c r="O76" i="18"/>
  <c r="N76" i="18"/>
  <c r="Q76" i="18"/>
  <c r="M76" i="18"/>
  <c r="P76" i="18"/>
  <c r="R76" i="18"/>
  <c r="I76" i="18"/>
  <c r="B76" i="18"/>
  <c r="K76" i="18"/>
  <c r="D76" i="18"/>
  <c r="C76" i="18"/>
  <c r="L76" i="18"/>
  <c r="H76" i="18"/>
  <c r="C15" i="20"/>
  <c r="M15" i="20"/>
  <c r="L15" i="20"/>
  <c r="G15" i="20"/>
  <c r="H15" i="20"/>
  <c r="J15" i="20"/>
  <c r="D15" i="20"/>
  <c r="I15" i="20"/>
  <c r="K15" i="20"/>
  <c r="B15" i="20"/>
  <c r="N15" i="20"/>
  <c r="F15" i="20"/>
  <c r="M105" i="21"/>
  <c r="J105" i="21"/>
  <c r="N105" i="21"/>
  <c r="K105" i="21"/>
  <c r="L105" i="21"/>
  <c r="D105" i="21"/>
  <c r="H105" i="21"/>
  <c r="I105" i="21"/>
  <c r="C105" i="21"/>
  <c r="F105" i="21"/>
  <c r="G105" i="21"/>
  <c r="B105" i="21"/>
  <c r="F29" i="24"/>
  <c r="E29" i="24"/>
  <c r="C29" i="24"/>
  <c r="D29" i="24"/>
  <c r="G29" i="24"/>
  <c r="C160" i="18"/>
  <c r="H160" i="18"/>
  <c r="P160" i="18"/>
  <c r="K160" i="18"/>
  <c r="J160" i="18"/>
  <c r="B160" i="18"/>
  <c r="Q160" i="18"/>
  <c r="I160" i="18"/>
  <c r="N160" i="18"/>
  <c r="O160" i="18"/>
  <c r="D160" i="18"/>
  <c r="L160" i="18"/>
  <c r="G160" i="18"/>
  <c r="F160" i="18"/>
  <c r="M160" i="18"/>
  <c r="R160" i="18"/>
  <c r="K172" i="20"/>
  <c r="J172" i="20"/>
  <c r="G172" i="20"/>
  <c r="L172" i="20"/>
  <c r="D172" i="20"/>
  <c r="C172" i="20"/>
  <c r="I172" i="20"/>
  <c r="N172" i="20"/>
  <c r="B172" i="20"/>
  <c r="M172" i="20"/>
  <c r="F172" i="20"/>
  <c r="H172" i="20"/>
  <c r="C48" i="21"/>
  <c r="D48" i="21"/>
  <c r="H48" i="21"/>
  <c r="B48" i="21"/>
  <c r="L48" i="21"/>
  <c r="J48" i="21"/>
  <c r="K48" i="21"/>
  <c r="N48" i="21"/>
  <c r="F48" i="21"/>
  <c r="M48" i="21"/>
  <c r="I48" i="21"/>
  <c r="G48" i="21"/>
  <c r="D42" i="21"/>
  <c r="N42" i="21"/>
  <c r="C42" i="21"/>
  <c r="K42" i="21"/>
  <c r="G42" i="21"/>
  <c r="F42" i="21"/>
  <c r="J42" i="21"/>
  <c r="B42" i="21"/>
  <c r="H42" i="21"/>
  <c r="M42" i="21"/>
  <c r="L42" i="21"/>
  <c r="I42" i="21"/>
  <c r="G93" i="20"/>
  <c r="L93" i="20"/>
  <c r="M93" i="20"/>
  <c r="K93" i="20"/>
  <c r="F93" i="20"/>
  <c r="J93" i="20"/>
  <c r="H93" i="20"/>
  <c r="N93" i="20"/>
  <c r="C93" i="20"/>
  <c r="B93" i="20"/>
  <c r="D93" i="20"/>
  <c r="I93" i="20"/>
  <c r="H42" i="22"/>
  <c r="F42" i="22"/>
  <c r="B42" i="22"/>
  <c r="D42" i="22"/>
  <c r="G42" i="22"/>
  <c r="I42" i="22"/>
  <c r="C42" i="22"/>
  <c r="F65" i="24"/>
  <c r="D65" i="24"/>
  <c r="G65" i="24"/>
  <c r="C65" i="24"/>
  <c r="E65" i="24"/>
  <c r="I75" i="19"/>
  <c r="M75" i="19"/>
  <c r="N75" i="19"/>
  <c r="Q75" i="19"/>
  <c r="R75" i="19"/>
  <c r="B75" i="19"/>
  <c r="G75" i="19"/>
  <c r="H75" i="19"/>
  <c r="J75" i="19"/>
  <c r="F75" i="19"/>
  <c r="C75" i="19"/>
  <c r="P75" i="19"/>
  <c r="L75" i="19"/>
  <c r="O75" i="19"/>
  <c r="D75" i="19"/>
  <c r="K75" i="19"/>
  <c r="G186" i="22"/>
  <c r="D186" i="22"/>
  <c r="F186" i="22"/>
  <c r="B186" i="22"/>
  <c r="H186" i="22"/>
  <c r="I186" i="22"/>
  <c r="C186" i="22"/>
  <c r="F60" i="20"/>
  <c r="N60" i="20"/>
  <c r="K60" i="20"/>
  <c r="G60" i="20"/>
  <c r="L60" i="20"/>
  <c r="C60" i="20"/>
  <c r="J60" i="20"/>
  <c r="B60" i="20"/>
  <c r="H60" i="20"/>
  <c r="I60" i="20"/>
  <c r="M60" i="20"/>
  <c r="D60" i="20"/>
  <c r="C14" i="22"/>
  <c r="D14" i="22"/>
  <c r="G14" i="22"/>
  <c r="H14" i="22"/>
  <c r="I14" i="22"/>
  <c r="B14" i="22"/>
  <c r="F14" i="22"/>
  <c r="C89" i="22"/>
  <c r="D89" i="22"/>
  <c r="F89" i="22"/>
  <c r="B89" i="22"/>
  <c r="I89" i="22"/>
  <c r="H89" i="22"/>
  <c r="G89" i="22"/>
  <c r="N69" i="32"/>
  <c r="P69" i="32"/>
  <c r="J69" i="32"/>
  <c r="R69" i="32"/>
  <c r="F69" i="32"/>
  <c r="L69" i="32"/>
  <c r="Q69" i="32"/>
  <c r="I69" i="32"/>
  <c r="K69" i="32"/>
  <c r="D69" i="32"/>
  <c r="C69" i="32"/>
  <c r="G69" i="32"/>
  <c r="B69" i="32"/>
  <c r="O69" i="32"/>
  <c r="H69" i="32"/>
  <c r="M69" i="32"/>
  <c r="B103" i="22"/>
  <c r="I103" i="22"/>
  <c r="C103" i="22"/>
  <c r="H103" i="22"/>
  <c r="D103" i="22"/>
  <c r="F103" i="22"/>
  <c r="G103" i="22"/>
  <c r="D16" i="23"/>
  <c r="H16" i="23"/>
  <c r="F16" i="23"/>
  <c r="B16" i="23"/>
  <c r="C16" i="23"/>
  <c r="G16" i="23"/>
  <c r="I16" i="23"/>
  <c r="G90" i="20"/>
  <c r="K90" i="20"/>
  <c r="M90" i="20"/>
  <c r="L90" i="20"/>
  <c r="B90" i="20"/>
  <c r="I90" i="20"/>
  <c r="H90" i="20"/>
  <c r="D90" i="20"/>
  <c r="N90" i="20"/>
  <c r="J90" i="20"/>
  <c r="F90" i="20"/>
  <c r="C90" i="20"/>
  <c r="D165" i="26"/>
  <c r="C165" i="26"/>
  <c r="E165" i="26"/>
  <c r="G165" i="26"/>
  <c r="F165" i="26"/>
  <c r="K165" i="26"/>
  <c r="I165" i="26"/>
  <c r="H165" i="26"/>
  <c r="J165" i="26"/>
  <c r="L165" i="26"/>
  <c r="I125" i="21"/>
  <c r="N125" i="21"/>
  <c r="G125" i="21"/>
  <c r="B125" i="21"/>
  <c r="K125" i="21"/>
  <c r="F125" i="21"/>
  <c r="M125" i="21"/>
  <c r="D125" i="21"/>
  <c r="C125" i="21"/>
  <c r="J125" i="21"/>
  <c r="H125" i="21"/>
  <c r="L125" i="21"/>
  <c r="D169" i="22"/>
  <c r="G169" i="22"/>
  <c r="I169" i="22"/>
  <c r="C169" i="22"/>
  <c r="H169" i="22"/>
  <c r="B169" i="22"/>
  <c r="F169" i="22"/>
  <c r="I93" i="17"/>
  <c r="G93" i="17"/>
  <c r="W93" i="17"/>
  <c r="D93" i="17"/>
  <c r="X93" i="17"/>
  <c r="B93" i="17"/>
  <c r="L93" i="17"/>
  <c r="M93" i="17"/>
  <c r="N93" i="17"/>
  <c r="U93" i="17"/>
  <c r="F93" i="17"/>
  <c r="T93" i="17"/>
  <c r="K93" i="17"/>
  <c r="Q93" i="17"/>
  <c r="H93" i="17"/>
  <c r="C93" i="17"/>
  <c r="S93" i="17"/>
  <c r="V93" i="17"/>
  <c r="J93" i="17"/>
  <c r="R93" i="17"/>
  <c r="N80" i="32"/>
  <c r="L80" i="32"/>
  <c r="K80" i="32"/>
  <c r="Q80" i="32"/>
  <c r="B80" i="32"/>
  <c r="D80" i="32"/>
  <c r="P80" i="32"/>
  <c r="F80" i="32"/>
  <c r="C80" i="32"/>
  <c r="O80" i="32"/>
  <c r="J80" i="32"/>
  <c r="M80" i="32"/>
  <c r="G80" i="32"/>
  <c r="I80" i="32"/>
  <c r="R80" i="32"/>
  <c r="H80" i="32"/>
  <c r="M148" i="21"/>
  <c r="N148" i="21"/>
  <c r="J148" i="21"/>
  <c r="D148" i="21"/>
  <c r="K148" i="21"/>
  <c r="I148" i="21"/>
  <c r="F148" i="21"/>
  <c r="L148" i="21"/>
  <c r="H148" i="21"/>
  <c r="B148" i="21"/>
  <c r="G148" i="21"/>
  <c r="C148" i="21"/>
  <c r="B13" i="32"/>
  <c r="R13" i="32"/>
  <c r="D13" i="32"/>
  <c r="J13" i="32"/>
  <c r="N13" i="32"/>
  <c r="C13" i="32"/>
  <c r="P13" i="32"/>
  <c r="K13" i="32"/>
  <c r="F13" i="32"/>
  <c r="O13" i="32"/>
  <c r="Q13" i="32"/>
  <c r="L13" i="32"/>
  <c r="G13" i="32"/>
  <c r="M13" i="32"/>
  <c r="I13" i="32"/>
  <c r="H13" i="32"/>
  <c r="I138" i="23"/>
  <c r="D138" i="23"/>
  <c r="G138" i="23"/>
  <c r="H138" i="23"/>
  <c r="B138" i="23"/>
  <c r="C138" i="23"/>
  <c r="F138" i="23"/>
  <c r="G37" i="22"/>
  <c r="C37" i="22"/>
  <c r="H37" i="22"/>
  <c r="D37" i="22"/>
  <c r="I37" i="22"/>
  <c r="F37" i="22"/>
  <c r="B37" i="22"/>
  <c r="B179" i="32"/>
  <c r="M179" i="32"/>
  <c r="O179" i="32"/>
  <c r="F179" i="32"/>
  <c r="N179" i="32"/>
  <c r="R179" i="32"/>
  <c r="D179" i="32"/>
  <c r="G179" i="32"/>
  <c r="P179" i="32"/>
  <c r="Q179" i="32"/>
  <c r="L179" i="32"/>
  <c r="J179" i="32"/>
  <c r="C179" i="32"/>
  <c r="H179" i="32"/>
  <c r="K179" i="32"/>
  <c r="I179" i="32"/>
  <c r="D94" i="19"/>
  <c r="J94" i="19"/>
  <c r="R94" i="19"/>
  <c r="O94" i="19"/>
  <c r="G94" i="19"/>
  <c r="N94" i="19"/>
  <c r="F94" i="19"/>
  <c r="I94" i="19"/>
  <c r="Q94" i="19"/>
  <c r="M94" i="19"/>
  <c r="K94" i="19"/>
  <c r="L94" i="19"/>
  <c r="B94" i="19"/>
  <c r="H94" i="19"/>
  <c r="C94" i="19"/>
  <c r="P94" i="19"/>
  <c r="E125" i="24"/>
  <c r="D125" i="24"/>
  <c r="F125" i="24"/>
  <c r="C125" i="24"/>
  <c r="G125" i="24"/>
  <c r="D168" i="23"/>
  <c r="F168" i="23"/>
  <c r="H168" i="23"/>
  <c r="B168" i="23"/>
  <c r="I168" i="23"/>
  <c r="C168" i="23"/>
  <c r="G168" i="23"/>
  <c r="E144" i="24"/>
  <c r="D144" i="24"/>
  <c r="G144" i="24"/>
  <c r="C144" i="24"/>
  <c r="F144" i="24"/>
  <c r="D59" i="26"/>
  <c r="I59" i="26"/>
  <c r="F59" i="26"/>
  <c r="J59" i="26"/>
  <c r="C59" i="26"/>
  <c r="L59" i="26"/>
  <c r="K59" i="26"/>
  <c r="E59" i="26"/>
  <c r="H59" i="26"/>
  <c r="G59" i="26"/>
  <c r="C92" i="22"/>
  <c r="H92" i="22"/>
  <c r="F92" i="22"/>
  <c r="B92" i="22"/>
  <c r="G92" i="22"/>
  <c r="D92" i="22"/>
  <c r="I92" i="22"/>
  <c r="I177" i="22"/>
  <c r="B177" i="22"/>
  <c r="C177" i="22"/>
  <c r="F177" i="22"/>
  <c r="H177" i="22"/>
  <c r="D177" i="22"/>
  <c r="G177" i="22"/>
  <c r="Q168" i="32"/>
  <c r="O168" i="32"/>
  <c r="L168" i="32"/>
  <c r="C168" i="32"/>
  <c r="R168" i="32"/>
  <c r="P168" i="32"/>
  <c r="G168" i="32"/>
  <c r="N168" i="32"/>
  <c r="K168" i="32"/>
  <c r="I168" i="32"/>
  <c r="B168" i="32"/>
  <c r="F168" i="32"/>
  <c r="J168" i="32"/>
  <c r="H168" i="32"/>
  <c r="M168" i="32"/>
  <c r="D168" i="32"/>
  <c r="K40" i="17"/>
  <c r="S40" i="17"/>
  <c r="L40" i="17"/>
  <c r="X40" i="17"/>
  <c r="T40" i="17"/>
  <c r="G40" i="17"/>
  <c r="F40" i="17"/>
  <c r="H40" i="17"/>
  <c r="V40" i="17"/>
  <c r="R40" i="17"/>
  <c r="I40" i="17"/>
  <c r="U40" i="17"/>
  <c r="B40" i="17"/>
  <c r="W40" i="17"/>
  <c r="Q40" i="17"/>
  <c r="D40" i="17"/>
  <c r="C40" i="17"/>
  <c r="M40" i="17"/>
  <c r="N40" i="17"/>
  <c r="J40" i="17"/>
  <c r="H155" i="20"/>
  <c r="F155" i="20"/>
  <c r="N155" i="20"/>
  <c r="D155" i="20"/>
  <c r="K155" i="20"/>
  <c r="G155" i="20"/>
  <c r="L155" i="20"/>
  <c r="C155" i="20"/>
  <c r="B155" i="20"/>
  <c r="J155" i="20"/>
  <c r="I155" i="20"/>
  <c r="M155" i="20"/>
  <c r="G24" i="23"/>
  <c r="H24" i="23"/>
  <c r="D24" i="23"/>
  <c r="I24" i="23"/>
  <c r="C24" i="23"/>
  <c r="F24" i="23"/>
  <c r="B24" i="23"/>
  <c r="M143" i="17"/>
  <c r="X143" i="17"/>
  <c r="V143" i="17"/>
  <c r="I143" i="17"/>
  <c r="K143" i="17"/>
  <c r="T143" i="17"/>
  <c r="L143" i="17"/>
  <c r="B143" i="17"/>
  <c r="N143" i="17"/>
  <c r="F143" i="17"/>
  <c r="D143" i="17"/>
  <c r="R143" i="17"/>
  <c r="C143" i="17"/>
  <c r="H143" i="17"/>
  <c r="J143" i="17"/>
  <c r="S143" i="17"/>
  <c r="G143" i="17"/>
  <c r="Q143" i="17"/>
  <c r="U143" i="17"/>
  <c r="W143" i="17"/>
  <c r="B183" i="23"/>
  <c r="H183" i="23"/>
  <c r="D183" i="23"/>
  <c r="I183" i="23"/>
  <c r="F183" i="23"/>
  <c r="G183" i="23"/>
  <c r="C183" i="23"/>
  <c r="J174" i="21"/>
  <c r="G174" i="21"/>
  <c r="C174" i="21"/>
  <c r="F174" i="21"/>
  <c r="K174" i="21"/>
  <c r="N174" i="21"/>
  <c r="D174" i="21"/>
  <c r="I174" i="21"/>
  <c r="M174" i="21"/>
  <c r="B174" i="21"/>
  <c r="L174" i="21"/>
  <c r="H174" i="21"/>
  <c r="I101" i="23"/>
  <c r="D101" i="23"/>
  <c r="G101" i="23"/>
  <c r="H101" i="23"/>
  <c r="B101" i="23"/>
  <c r="F101" i="23"/>
  <c r="C101" i="23"/>
  <c r="C52" i="32"/>
  <c r="L52" i="32"/>
  <c r="B52" i="32"/>
  <c r="P52" i="32"/>
  <c r="F52" i="32"/>
  <c r="Q52" i="32"/>
  <c r="O52" i="32"/>
  <c r="N52" i="32"/>
  <c r="R52" i="32"/>
  <c r="J52" i="32"/>
  <c r="K52" i="32"/>
  <c r="G52" i="32"/>
  <c r="H52" i="32"/>
  <c r="M52" i="32"/>
  <c r="D52" i="32"/>
  <c r="I52" i="32"/>
  <c r="J151" i="26"/>
  <c r="I151" i="26"/>
  <c r="D151" i="26"/>
  <c r="G151" i="26"/>
  <c r="E151" i="26"/>
  <c r="K151" i="26"/>
  <c r="L151" i="26"/>
  <c r="H151" i="26"/>
  <c r="C151" i="26"/>
  <c r="F151" i="26"/>
  <c r="I182" i="20"/>
  <c r="F182" i="20"/>
  <c r="C182" i="20"/>
  <c r="J182" i="20"/>
  <c r="G182" i="20"/>
  <c r="H182" i="20"/>
  <c r="N182" i="20"/>
  <c r="M182" i="20"/>
  <c r="K182" i="20"/>
  <c r="D182" i="20"/>
  <c r="B182" i="20"/>
  <c r="L182" i="20"/>
  <c r="B187" i="23"/>
  <c r="C187" i="23"/>
  <c r="F187" i="23"/>
  <c r="I187" i="23"/>
  <c r="D187" i="23"/>
  <c r="G187" i="23"/>
  <c r="H187" i="23"/>
  <c r="E63" i="24"/>
  <c r="F63" i="24"/>
  <c r="G63" i="24"/>
  <c r="D63" i="24"/>
  <c r="C63" i="24"/>
  <c r="Q29" i="18"/>
  <c r="M29" i="18"/>
  <c r="D29" i="18"/>
  <c r="H29" i="18"/>
  <c r="K29" i="18"/>
  <c r="F29" i="18"/>
  <c r="R29" i="18"/>
  <c r="L29" i="18"/>
  <c r="J29" i="18"/>
  <c r="I29" i="18"/>
  <c r="N29" i="18"/>
  <c r="O29" i="18"/>
  <c r="G29" i="18"/>
  <c r="B29" i="18"/>
  <c r="P29" i="18"/>
  <c r="C29" i="18"/>
  <c r="C137" i="22"/>
  <c r="G137" i="22"/>
  <c r="I137" i="22"/>
  <c r="F137" i="22"/>
  <c r="B137" i="22"/>
  <c r="H137" i="22"/>
  <c r="D137" i="22"/>
  <c r="H133" i="26"/>
  <c r="F133" i="26"/>
  <c r="C133" i="26"/>
  <c r="G133" i="26"/>
  <c r="J133" i="26"/>
  <c r="I133" i="26"/>
  <c r="E133" i="26"/>
  <c r="L133" i="26"/>
  <c r="K133" i="26"/>
  <c r="D133" i="26"/>
  <c r="T56" i="17"/>
  <c r="W56" i="17"/>
  <c r="M56" i="17"/>
  <c r="C56" i="17"/>
  <c r="G56" i="17"/>
  <c r="I56" i="17"/>
  <c r="N56" i="17"/>
  <c r="Q56" i="17"/>
  <c r="U56" i="17"/>
  <c r="X56" i="17"/>
  <c r="V56" i="17"/>
  <c r="F56" i="17"/>
  <c r="B56" i="17"/>
  <c r="K56" i="17"/>
  <c r="L56" i="17"/>
  <c r="H56" i="17"/>
  <c r="D56" i="17"/>
  <c r="J56" i="17"/>
  <c r="R56" i="17"/>
  <c r="S56" i="17"/>
  <c r="E109" i="26"/>
  <c r="J109" i="26"/>
  <c r="L109" i="26"/>
  <c r="K109" i="26"/>
  <c r="H109" i="26"/>
  <c r="D109" i="26"/>
  <c r="F109" i="26"/>
  <c r="I109" i="26"/>
  <c r="C109" i="26"/>
  <c r="G109" i="26"/>
  <c r="L19" i="20"/>
  <c r="C19" i="20"/>
  <c r="I19" i="20"/>
  <c r="H19" i="20"/>
  <c r="G19" i="20"/>
  <c r="D19" i="20"/>
  <c r="B19" i="20"/>
  <c r="N19" i="20"/>
  <c r="J19" i="20"/>
  <c r="M19" i="20"/>
  <c r="F19" i="20"/>
  <c r="K19" i="20"/>
  <c r="H177" i="32"/>
  <c r="B177" i="32"/>
  <c r="K177" i="32"/>
  <c r="F177" i="32"/>
  <c r="R177" i="32"/>
  <c r="J177" i="32"/>
  <c r="G177" i="32"/>
  <c r="C177" i="32"/>
  <c r="D177" i="32"/>
  <c r="O177" i="32"/>
  <c r="M177" i="32"/>
  <c r="N177" i="32"/>
  <c r="L177" i="32"/>
  <c r="Q177" i="32"/>
  <c r="P177" i="32"/>
  <c r="I177" i="32"/>
  <c r="D168" i="18"/>
  <c r="Q168" i="18"/>
  <c r="P168" i="18"/>
  <c r="M168" i="18"/>
  <c r="C168" i="18"/>
  <c r="R168" i="18"/>
  <c r="I168" i="18"/>
  <c r="G168" i="18"/>
  <c r="B168" i="18"/>
  <c r="F168" i="18"/>
  <c r="N168" i="18"/>
  <c r="K168" i="18"/>
  <c r="O168" i="18"/>
  <c r="L168" i="18"/>
  <c r="J168" i="18"/>
  <c r="H168" i="18"/>
  <c r="G145" i="21"/>
  <c r="H145" i="21"/>
  <c r="C145" i="21"/>
  <c r="N145" i="21"/>
  <c r="B145" i="21"/>
  <c r="J145" i="21"/>
  <c r="M145" i="21"/>
  <c r="L145" i="21"/>
  <c r="I145" i="21"/>
  <c r="D145" i="21"/>
  <c r="K145" i="21"/>
  <c r="F145" i="21"/>
  <c r="K81" i="26"/>
  <c r="E81" i="26"/>
  <c r="I81" i="26"/>
  <c r="D81" i="26"/>
  <c r="J81" i="26"/>
  <c r="C81" i="26"/>
  <c r="G81" i="26"/>
  <c r="L81" i="26"/>
  <c r="H81" i="26"/>
  <c r="F81" i="26"/>
  <c r="F106" i="14"/>
  <c r="C106" i="14"/>
  <c r="G106" i="14"/>
  <c r="H106" i="14"/>
  <c r="D106" i="14"/>
  <c r="E106" i="14"/>
  <c r="O58" i="18"/>
  <c r="F58" i="18"/>
  <c r="L58" i="18"/>
  <c r="M58" i="18"/>
  <c r="K58" i="18"/>
  <c r="P58" i="18"/>
  <c r="I58" i="18"/>
  <c r="N58" i="18"/>
  <c r="J58" i="18"/>
  <c r="H58" i="18"/>
  <c r="B58" i="18"/>
  <c r="C58" i="18"/>
  <c r="G58" i="18"/>
  <c r="R58" i="18"/>
  <c r="Q58" i="18"/>
  <c r="D58" i="18"/>
  <c r="D62" i="26"/>
  <c r="G62" i="26"/>
  <c r="E62" i="26"/>
  <c r="K62" i="26"/>
  <c r="C62" i="26"/>
  <c r="I62" i="26"/>
  <c r="H62" i="26"/>
  <c r="J62" i="26"/>
  <c r="F62" i="26"/>
  <c r="L62" i="26"/>
  <c r="D85" i="23"/>
  <c r="I85" i="23"/>
  <c r="G85" i="23"/>
  <c r="F85" i="23"/>
  <c r="C85" i="23"/>
  <c r="H85" i="23"/>
  <c r="B85" i="23"/>
  <c r="J179" i="18"/>
  <c r="C179" i="18"/>
  <c r="D179" i="18"/>
  <c r="R179" i="18"/>
  <c r="Q179" i="18"/>
  <c r="K179" i="18"/>
  <c r="L179" i="18"/>
  <c r="I179" i="18"/>
  <c r="O179" i="18"/>
  <c r="N179" i="18"/>
  <c r="P179" i="18"/>
  <c r="H179" i="18"/>
  <c r="M179" i="18"/>
  <c r="B179" i="18"/>
  <c r="G179" i="18"/>
  <c r="F179" i="18"/>
  <c r="G187" i="32"/>
  <c r="Q187" i="32"/>
  <c r="P187" i="32"/>
  <c r="C187" i="32"/>
  <c r="K187" i="32"/>
  <c r="L187" i="32"/>
  <c r="N187" i="32"/>
  <c r="B187" i="32"/>
  <c r="D187" i="32"/>
  <c r="F187" i="32"/>
  <c r="O187" i="32"/>
  <c r="M187" i="32"/>
  <c r="I187" i="32"/>
  <c r="R187" i="32"/>
  <c r="J187" i="32"/>
  <c r="H187" i="32"/>
  <c r="F20" i="20"/>
  <c r="I20" i="20"/>
  <c r="N20" i="20"/>
  <c r="C20" i="20"/>
  <c r="L20" i="20"/>
  <c r="K20" i="20"/>
  <c r="H20" i="20"/>
  <c r="J20" i="20"/>
  <c r="G20" i="20"/>
  <c r="D20" i="20"/>
  <c r="B20" i="20"/>
  <c r="M20" i="20"/>
  <c r="I158" i="20"/>
  <c r="H158" i="20"/>
  <c r="D158" i="20"/>
  <c r="B158" i="20"/>
  <c r="K158" i="20"/>
  <c r="C158" i="20"/>
  <c r="G158" i="20"/>
  <c r="L158" i="20"/>
  <c r="N158" i="20"/>
  <c r="M158" i="20"/>
  <c r="F158" i="20"/>
  <c r="J158" i="20"/>
  <c r="F59" i="21"/>
  <c r="C59" i="21"/>
  <c r="L59" i="21"/>
  <c r="B59" i="21"/>
  <c r="M59" i="21"/>
  <c r="I59" i="21"/>
  <c r="N59" i="21"/>
  <c r="J59" i="21"/>
  <c r="K59" i="21"/>
  <c r="H59" i="21"/>
  <c r="G59" i="21"/>
  <c r="D59" i="21"/>
  <c r="H49" i="14"/>
  <c r="D49" i="14"/>
  <c r="E49" i="14"/>
  <c r="F49" i="14"/>
  <c r="C49" i="14"/>
  <c r="G49" i="14"/>
  <c r="O169" i="18"/>
  <c r="G169" i="18"/>
  <c r="D169" i="18"/>
  <c r="M169" i="18"/>
  <c r="I169" i="18"/>
  <c r="H169" i="18"/>
  <c r="J169" i="18"/>
  <c r="K169" i="18"/>
  <c r="L169" i="18"/>
  <c r="Q169" i="18"/>
  <c r="P169" i="18"/>
  <c r="R169" i="18"/>
  <c r="B169" i="18"/>
  <c r="N169" i="18"/>
  <c r="F169" i="18"/>
  <c r="C169" i="18"/>
  <c r="F175" i="17"/>
  <c r="T175" i="17"/>
  <c r="I175" i="17"/>
  <c r="M175" i="17"/>
  <c r="X175" i="17"/>
  <c r="R175" i="17"/>
  <c r="N175" i="17"/>
  <c r="B175" i="17"/>
  <c r="G175" i="17"/>
  <c r="C175" i="17"/>
  <c r="D175" i="17"/>
  <c r="Q175" i="17"/>
  <c r="L175" i="17"/>
  <c r="W175" i="17"/>
  <c r="V175" i="17"/>
  <c r="U175" i="17"/>
  <c r="S175" i="17"/>
  <c r="J175" i="17"/>
  <c r="K175" i="17"/>
  <c r="H175" i="17"/>
  <c r="D72" i="22"/>
  <c r="H72" i="22"/>
  <c r="I72" i="22"/>
  <c r="B72" i="22"/>
  <c r="G72" i="22"/>
  <c r="C72" i="22"/>
  <c r="F72" i="22"/>
  <c r="F47" i="20"/>
  <c r="D47" i="20"/>
  <c r="I47" i="20"/>
  <c r="B47" i="20"/>
  <c r="J47" i="20"/>
  <c r="K47" i="20"/>
  <c r="L47" i="20"/>
  <c r="N47" i="20"/>
  <c r="M47" i="20"/>
  <c r="C47" i="20"/>
  <c r="G47" i="20"/>
  <c r="H47" i="20"/>
  <c r="F138" i="22"/>
  <c r="C138" i="22"/>
  <c r="I138" i="22"/>
  <c r="H138" i="22"/>
  <c r="D138" i="22"/>
  <c r="B138" i="22"/>
  <c r="G138" i="22"/>
  <c r="L157" i="26"/>
  <c r="H157" i="26"/>
  <c r="I157" i="26"/>
  <c r="G157" i="26"/>
  <c r="K157" i="26"/>
  <c r="D157" i="26"/>
  <c r="E157" i="26"/>
  <c r="C157" i="26"/>
  <c r="J157" i="26"/>
  <c r="F157" i="26"/>
  <c r="G28" i="23"/>
  <c r="B28" i="23"/>
  <c r="H28" i="23"/>
  <c r="C28" i="23"/>
  <c r="I28" i="23"/>
  <c r="D28" i="23"/>
  <c r="F28" i="23"/>
  <c r="K77" i="18"/>
  <c r="B77" i="18"/>
  <c r="L77" i="18"/>
  <c r="I77" i="18"/>
  <c r="O77" i="18"/>
  <c r="D77" i="18"/>
  <c r="M77" i="18"/>
  <c r="J77" i="18"/>
  <c r="Q77" i="18"/>
  <c r="P77" i="18"/>
  <c r="C77" i="18"/>
  <c r="F77" i="18"/>
  <c r="N77" i="18"/>
  <c r="H77" i="18"/>
  <c r="R77" i="18"/>
  <c r="G77" i="18"/>
  <c r="L18" i="17"/>
  <c r="W18" i="17"/>
  <c r="F18" i="17"/>
  <c r="S18" i="17"/>
  <c r="V18" i="17"/>
  <c r="C18" i="17"/>
  <c r="Q18" i="17"/>
  <c r="T18" i="17"/>
  <c r="K18" i="17"/>
  <c r="U18" i="17"/>
  <c r="H18" i="17"/>
  <c r="D18" i="17"/>
  <c r="M18" i="17"/>
  <c r="X18" i="17"/>
  <c r="N18" i="17"/>
  <c r="J18" i="17"/>
  <c r="B18" i="17"/>
  <c r="G18" i="17"/>
  <c r="I18" i="17"/>
  <c r="R18" i="17"/>
  <c r="K83" i="19"/>
  <c r="D83" i="19"/>
  <c r="I83" i="19"/>
  <c r="R83" i="19"/>
  <c r="N83" i="19"/>
  <c r="L83" i="19"/>
  <c r="G83" i="19"/>
  <c r="H83" i="19"/>
  <c r="J83" i="19"/>
  <c r="C83" i="19"/>
  <c r="B83" i="19"/>
  <c r="F83" i="19"/>
  <c r="Q83" i="19"/>
  <c r="M83" i="19"/>
  <c r="O83" i="19"/>
  <c r="P83" i="19"/>
  <c r="D33" i="18"/>
  <c r="K33" i="18"/>
  <c r="Q33" i="18"/>
  <c r="P33" i="18"/>
  <c r="J33" i="18"/>
  <c r="R33" i="18"/>
  <c r="M33" i="18"/>
  <c r="O33" i="18"/>
  <c r="I33" i="18"/>
  <c r="B33" i="18"/>
  <c r="F33" i="18"/>
  <c r="N33" i="18"/>
  <c r="G33" i="18"/>
  <c r="H33" i="18"/>
  <c r="C33" i="18"/>
  <c r="L33" i="18"/>
  <c r="C89" i="19"/>
  <c r="Q89" i="19"/>
  <c r="N89" i="19"/>
  <c r="D89" i="19"/>
  <c r="L89" i="19"/>
  <c r="K89" i="19"/>
  <c r="M89" i="19"/>
  <c r="B89" i="19"/>
  <c r="G89" i="19"/>
  <c r="P89" i="19"/>
  <c r="R89" i="19"/>
  <c r="I89" i="19"/>
  <c r="J89" i="19"/>
  <c r="F89" i="19"/>
  <c r="H89" i="19"/>
  <c r="O89" i="19"/>
  <c r="C189" i="19"/>
  <c r="M189" i="19"/>
  <c r="D189" i="19"/>
  <c r="B189" i="19"/>
  <c r="H189" i="19"/>
  <c r="I189" i="19"/>
  <c r="L189" i="19"/>
  <c r="F189" i="19"/>
  <c r="G189" i="19"/>
  <c r="P189" i="19"/>
  <c r="K189" i="19"/>
  <c r="Q189" i="19"/>
  <c r="N189" i="19"/>
  <c r="O189" i="19"/>
  <c r="J189" i="19"/>
  <c r="R189" i="19"/>
  <c r="F154" i="26"/>
  <c r="E154" i="26"/>
  <c r="I154" i="26"/>
  <c r="D154" i="26"/>
  <c r="J154" i="26"/>
  <c r="L154" i="26"/>
  <c r="H154" i="26"/>
  <c r="K154" i="26"/>
  <c r="G154" i="26"/>
  <c r="C154" i="26"/>
  <c r="J16" i="32"/>
  <c r="C16" i="32"/>
  <c r="P16" i="32"/>
  <c r="G16" i="32"/>
  <c r="L16" i="32"/>
  <c r="M16" i="32"/>
  <c r="O16" i="32"/>
  <c r="D16" i="32"/>
  <c r="I16" i="32"/>
  <c r="N16" i="32"/>
  <c r="B16" i="32"/>
  <c r="Q16" i="32"/>
  <c r="F16" i="32"/>
  <c r="H16" i="32"/>
  <c r="R16" i="32"/>
  <c r="K16" i="32"/>
  <c r="R108" i="18"/>
  <c r="D108" i="18"/>
  <c r="B108" i="18"/>
  <c r="Q108" i="18"/>
  <c r="H108" i="18"/>
  <c r="C108" i="18"/>
  <c r="K108" i="18"/>
  <c r="F108" i="18"/>
  <c r="P108" i="18"/>
  <c r="N108" i="18"/>
  <c r="I108" i="18"/>
  <c r="G108" i="18"/>
  <c r="O108" i="18"/>
  <c r="L108" i="18"/>
  <c r="J108" i="18"/>
  <c r="M108" i="18"/>
  <c r="F28" i="17"/>
  <c r="N28" i="17"/>
  <c r="G28" i="17"/>
  <c r="K28" i="17"/>
  <c r="D28" i="17"/>
  <c r="U28" i="17"/>
  <c r="R28" i="17"/>
  <c r="T28" i="17"/>
  <c r="M28" i="17"/>
  <c r="B28" i="17"/>
  <c r="X28" i="17"/>
  <c r="I28" i="17"/>
  <c r="Q28" i="17"/>
  <c r="W28" i="17"/>
  <c r="L28" i="17"/>
  <c r="H28" i="17"/>
  <c r="V28" i="17"/>
  <c r="C28" i="17"/>
  <c r="S28" i="17"/>
  <c r="J28" i="17"/>
  <c r="B190" i="22"/>
  <c r="I190" i="22"/>
  <c r="F190" i="22"/>
  <c r="D190" i="22"/>
  <c r="C190" i="22"/>
  <c r="H190" i="22"/>
  <c r="G190" i="22"/>
  <c r="F79" i="26"/>
  <c r="K79" i="26"/>
  <c r="E79" i="26"/>
  <c r="I79" i="26"/>
  <c r="H79" i="26"/>
  <c r="J79" i="26"/>
  <c r="C79" i="26"/>
  <c r="D79" i="26"/>
  <c r="G79" i="26"/>
  <c r="L79" i="26"/>
  <c r="B46" i="19"/>
  <c r="K46" i="19"/>
  <c r="C46" i="19"/>
  <c r="F46" i="19"/>
  <c r="Q46" i="19"/>
  <c r="G46" i="19"/>
  <c r="L46" i="19"/>
  <c r="H46" i="19"/>
  <c r="N46" i="19"/>
  <c r="R46" i="19"/>
  <c r="O46" i="19"/>
  <c r="I46" i="19"/>
  <c r="J46" i="19"/>
  <c r="P46" i="19"/>
  <c r="M46" i="19"/>
  <c r="D46" i="19"/>
  <c r="H38" i="18"/>
  <c r="P38" i="18"/>
  <c r="R38" i="18"/>
  <c r="B38" i="18"/>
  <c r="I38" i="18"/>
  <c r="J38" i="18"/>
  <c r="Q38" i="18"/>
  <c r="F38" i="18"/>
  <c r="G38" i="18"/>
  <c r="L38" i="18"/>
  <c r="D38" i="18"/>
  <c r="C38" i="18"/>
  <c r="M38" i="18"/>
  <c r="N38" i="18"/>
  <c r="O38" i="18"/>
  <c r="K38" i="18"/>
  <c r="G114" i="14"/>
  <c r="C114" i="14"/>
  <c r="H114" i="14"/>
  <c r="E114" i="14"/>
  <c r="D114" i="14"/>
  <c r="F114" i="14"/>
  <c r="O73" i="18"/>
  <c r="J73" i="18"/>
  <c r="P73" i="18"/>
  <c r="D73" i="18"/>
  <c r="N73" i="18"/>
  <c r="H73" i="18"/>
  <c r="K73" i="18"/>
  <c r="G73" i="18"/>
  <c r="F73" i="18"/>
  <c r="B73" i="18"/>
  <c r="C73" i="18"/>
  <c r="M73" i="18"/>
  <c r="Q73" i="18"/>
  <c r="L73" i="18"/>
  <c r="I73" i="18"/>
  <c r="R73" i="18"/>
  <c r="C39" i="24"/>
  <c r="E39" i="24"/>
  <c r="F39" i="24"/>
  <c r="G39" i="24"/>
  <c r="D39" i="24"/>
  <c r="C38" i="19"/>
  <c r="J38" i="19"/>
  <c r="F38" i="19"/>
  <c r="G38" i="19"/>
  <c r="K38" i="19"/>
  <c r="B38" i="19"/>
  <c r="L38" i="19"/>
  <c r="D38" i="19"/>
  <c r="N38" i="19"/>
  <c r="H38" i="19"/>
  <c r="O38" i="19"/>
  <c r="I38" i="19"/>
  <c r="Q38" i="19"/>
  <c r="M38" i="19"/>
  <c r="R38" i="19"/>
  <c r="P38" i="19"/>
  <c r="C53" i="21"/>
  <c r="D53" i="21"/>
  <c r="B53" i="21"/>
  <c r="M53" i="21"/>
  <c r="N53" i="21"/>
  <c r="F53" i="21"/>
  <c r="K53" i="21"/>
  <c r="J53" i="21"/>
  <c r="L53" i="21"/>
  <c r="I53" i="21"/>
  <c r="H53" i="21"/>
  <c r="G53" i="21"/>
  <c r="B183" i="32"/>
  <c r="R183" i="32"/>
  <c r="Q183" i="32"/>
  <c r="P183" i="32"/>
  <c r="I183" i="32"/>
  <c r="M183" i="32"/>
  <c r="G183" i="32"/>
  <c r="O183" i="32"/>
  <c r="C183" i="32"/>
  <c r="F183" i="32"/>
  <c r="N183" i="32"/>
  <c r="H183" i="32"/>
  <c r="J183" i="32"/>
  <c r="K183" i="32"/>
  <c r="L183" i="32"/>
  <c r="D183" i="32"/>
  <c r="J163" i="21"/>
  <c r="N163" i="21"/>
  <c r="C163" i="21"/>
  <c r="I163" i="21"/>
  <c r="M163" i="21"/>
  <c r="L163" i="21"/>
  <c r="H163" i="21"/>
  <c r="G163" i="21"/>
  <c r="B163" i="21"/>
  <c r="K163" i="21"/>
  <c r="D163" i="21"/>
  <c r="F163" i="21"/>
  <c r="B83" i="17"/>
  <c r="C83" i="17"/>
  <c r="W83" i="17"/>
  <c r="R83" i="17"/>
  <c r="L83" i="17"/>
  <c r="T83" i="17"/>
  <c r="I83" i="17"/>
  <c r="F83" i="17"/>
  <c r="Q83" i="17"/>
  <c r="D83" i="17"/>
  <c r="J83" i="17"/>
  <c r="K83" i="17"/>
  <c r="X83" i="17"/>
  <c r="N83" i="17"/>
  <c r="S83" i="17"/>
  <c r="V83" i="17"/>
  <c r="M83" i="17"/>
  <c r="G83" i="17"/>
  <c r="U83" i="17"/>
  <c r="H83" i="17"/>
  <c r="C21" i="32"/>
  <c r="F21" i="32"/>
  <c r="B21" i="32"/>
  <c r="K21" i="32"/>
  <c r="R21" i="32"/>
  <c r="L21" i="32"/>
  <c r="J21" i="32"/>
  <c r="P21" i="32"/>
  <c r="G21" i="32"/>
  <c r="I21" i="32"/>
  <c r="Q21" i="32"/>
  <c r="O21" i="32"/>
  <c r="D21" i="32"/>
  <c r="H21" i="32"/>
  <c r="M21" i="32"/>
  <c r="N21" i="32"/>
  <c r="N75" i="20"/>
  <c r="F75" i="20"/>
  <c r="G75" i="20"/>
  <c r="J75" i="20"/>
  <c r="I75" i="20"/>
  <c r="B75" i="20"/>
  <c r="M75" i="20"/>
  <c r="H75" i="20"/>
  <c r="L75" i="20"/>
  <c r="C75" i="20"/>
  <c r="K75" i="20"/>
  <c r="D75" i="20"/>
  <c r="K52" i="18"/>
  <c r="F52" i="18"/>
  <c r="R52" i="18"/>
  <c r="L52" i="18"/>
  <c r="D52" i="18"/>
  <c r="N52" i="18"/>
  <c r="H52" i="18"/>
  <c r="I52" i="18"/>
  <c r="B52" i="18"/>
  <c r="J52" i="18"/>
  <c r="C52" i="18"/>
  <c r="P52" i="18"/>
  <c r="Q52" i="18"/>
  <c r="M52" i="18"/>
  <c r="O52" i="18"/>
  <c r="G52" i="18"/>
  <c r="M132" i="20"/>
  <c r="G132" i="20"/>
  <c r="H132" i="20"/>
  <c r="N132" i="20"/>
  <c r="J132" i="20"/>
  <c r="I132" i="20"/>
  <c r="B132" i="20"/>
  <c r="C132" i="20"/>
  <c r="L132" i="20"/>
  <c r="D132" i="20"/>
  <c r="K132" i="20"/>
  <c r="F132" i="20"/>
  <c r="D153" i="23"/>
  <c r="F153" i="23"/>
  <c r="G153" i="23"/>
  <c r="B153" i="23"/>
  <c r="C153" i="23"/>
  <c r="H153" i="23"/>
  <c r="I153" i="23"/>
  <c r="C147" i="14"/>
  <c r="F147" i="14"/>
  <c r="H147" i="14"/>
  <c r="E147" i="14"/>
  <c r="G147" i="14"/>
  <c r="D147" i="14"/>
  <c r="I118" i="22"/>
  <c r="F118" i="22"/>
  <c r="D118" i="22"/>
  <c r="G118" i="22"/>
  <c r="C118" i="22"/>
  <c r="B118" i="22"/>
  <c r="H118" i="22"/>
  <c r="F138" i="14"/>
  <c r="D138" i="14"/>
  <c r="E138" i="14"/>
  <c r="C138" i="14"/>
  <c r="H138" i="14"/>
  <c r="G138" i="14"/>
  <c r="O165" i="32"/>
  <c r="F165" i="32"/>
  <c r="L165" i="32"/>
  <c r="D165" i="32"/>
  <c r="G165" i="32"/>
  <c r="M165" i="32"/>
  <c r="K165" i="32"/>
  <c r="N165" i="32"/>
  <c r="Q165" i="32"/>
  <c r="B165" i="32"/>
  <c r="R165" i="32"/>
  <c r="H165" i="32"/>
  <c r="P165" i="32"/>
  <c r="J165" i="32"/>
  <c r="C165" i="32"/>
  <c r="I165" i="32"/>
  <c r="C97" i="23"/>
  <c r="B97" i="23"/>
  <c r="F97" i="23"/>
  <c r="G97" i="23"/>
  <c r="I97" i="23"/>
  <c r="H97" i="23"/>
  <c r="D97" i="23"/>
  <c r="D143" i="19"/>
  <c r="H143" i="19"/>
  <c r="N143" i="19"/>
  <c r="I143" i="19"/>
  <c r="G143" i="19"/>
  <c r="J143" i="19"/>
  <c r="K143" i="19"/>
  <c r="R143" i="19"/>
  <c r="F143" i="19"/>
  <c r="C143" i="19"/>
  <c r="P143" i="19"/>
  <c r="O143" i="19"/>
  <c r="B143" i="19"/>
  <c r="M143" i="19"/>
  <c r="L143" i="19"/>
  <c r="Q143" i="19"/>
  <c r="H93" i="23"/>
  <c r="G93" i="23"/>
  <c r="C93" i="23"/>
  <c r="F93" i="23"/>
  <c r="B93" i="23"/>
  <c r="D93" i="23"/>
  <c r="I93" i="23"/>
  <c r="I76" i="22"/>
  <c r="G76" i="22"/>
  <c r="C76" i="22"/>
  <c r="H76" i="22"/>
  <c r="B76" i="22"/>
  <c r="D76" i="22"/>
  <c r="F76" i="22"/>
  <c r="F73" i="24"/>
  <c r="C73" i="24"/>
  <c r="D73" i="24"/>
  <c r="E73" i="24"/>
  <c r="G73" i="24"/>
  <c r="L157" i="19"/>
  <c r="J157" i="19"/>
  <c r="F157" i="19"/>
  <c r="H157" i="19"/>
  <c r="P157" i="19"/>
  <c r="M157" i="19"/>
  <c r="G157" i="19"/>
  <c r="C157" i="19"/>
  <c r="D157" i="19"/>
  <c r="B157" i="19"/>
  <c r="I157" i="19"/>
  <c r="N157" i="19"/>
  <c r="K157" i="19"/>
  <c r="O157" i="19"/>
  <c r="Q157" i="19"/>
  <c r="R157" i="19"/>
  <c r="H18" i="22"/>
  <c r="D18" i="22"/>
  <c r="I18" i="22"/>
  <c r="F18" i="22"/>
  <c r="B18" i="22"/>
  <c r="C18" i="22"/>
  <c r="G18" i="22"/>
  <c r="H126" i="23"/>
  <c r="G126" i="23"/>
  <c r="B126" i="23"/>
  <c r="F126" i="23"/>
  <c r="I126" i="23"/>
  <c r="C126" i="23"/>
  <c r="D126" i="23"/>
  <c r="F142" i="24"/>
  <c r="C142" i="24"/>
  <c r="G142" i="24"/>
  <c r="D142" i="24"/>
  <c r="E142" i="24"/>
  <c r="L126" i="20"/>
  <c r="C126" i="20"/>
  <c r="J126" i="20"/>
  <c r="I126" i="20"/>
  <c r="F126" i="20"/>
  <c r="K126" i="20"/>
  <c r="M126" i="20"/>
  <c r="H126" i="20"/>
  <c r="B126" i="20"/>
  <c r="N126" i="20"/>
  <c r="G126" i="20"/>
  <c r="D126" i="20"/>
  <c r="B69" i="20"/>
  <c r="F69" i="20"/>
  <c r="L69" i="20"/>
  <c r="D69" i="20"/>
  <c r="M69" i="20"/>
  <c r="J69" i="20"/>
  <c r="C69" i="20"/>
  <c r="N69" i="20"/>
  <c r="I69" i="20"/>
  <c r="G69" i="20"/>
  <c r="H69" i="20"/>
  <c r="K69" i="20"/>
  <c r="G21" i="20"/>
  <c r="H21" i="20"/>
  <c r="M21" i="20"/>
  <c r="F21" i="20"/>
  <c r="B21" i="20"/>
  <c r="N21" i="20"/>
  <c r="L21" i="20"/>
  <c r="J21" i="20"/>
  <c r="K21" i="20"/>
  <c r="C21" i="20"/>
  <c r="D21" i="20"/>
  <c r="I21" i="20"/>
  <c r="M34" i="21"/>
  <c r="I34" i="21"/>
  <c r="G34" i="21"/>
  <c r="K34" i="21"/>
  <c r="B34" i="21"/>
  <c r="H34" i="21"/>
  <c r="D34" i="21"/>
  <c r="L34" i="21"/>
  <c r="C34" i="21"/>
  <c r="J34" i="21"/>
  <c r="F34" i="21"/>
  <c r="N34" i="21"/>
  <c r="F117" i="23"/>
  <c r="D117" i="23"/>
  <c r="B117" i="23"/>
  <c r="C117" i="23"/>
  <c r="G117" i="23"/>
  <c r="H117" i="23"/>
  <c r="I117" i="23"/>
  <c r="C32" i="26"/>
  <c r="L32" i="26"/>
  <c r="H32" i="26"/>
  <c r="E32" i="26"/>
  <c r="G32" i="26"/>
  <c r="I32" i="26"/>
  <c r="F32" i="26"/>
  <c r="D32" i="26"/>
  <c r="J32" i="26"/>
  <c r="K32" i="26"/>
  <c r="C27" i="26"/>
  <c r="H27" i="26"/>
  <c r="L27" i="26"/>
  <c r="I27" i="26"/>
  <c r="G27" i="26"/>
  <c r="E27" i="26"/>
  <c r="D27" i="26"/>
  <c r="F27" i="26"/>
  <c r="J27" i="26"/>
  <c r="K27" i="26"/>
  <c r="L102" i="32"/>
  <c r="G102" i="32"/>
  <c r="D102" i="32"/>
  <c r="H102" i="32"/>
  <c r="I102" i="32"/>
  <c r="M102" i="32"/>
  <c r="B102" i="32"/>
  <c r="Q102" i="32"/>
  <c r="N102" i="32"/>
  <c r="C102" i="32"/>
  <c r="K102" i="32"/>
  <c r="R102" i="32"/>
  <c r="F102" i="32"/>
  <c r="P102" i="32"/>
  <c r="J102" i="32"/>
  <c r="O102" i="32"/>
  <c r="E111" i="24"/>
  <c r="D111" i="24"/>
  <c r="F111" i="24"/>
  <c r="G111" i="24"/>
  <c r="C111" i="24"/>
  <c r="G35" i="14"/>
  <c r="C35" i="14"/>
  <c r="E35" i="14"/>
  <c r="D35" i="14"/>
  <c r="F35" i="14"/>
  <c r="H35" i="14"/>
  <c r="D163" i="22"/>
  <c r="H163" i="22"/>
  <c r="B163" i="22"/>
  <c r="I163" i="22"/>
  <c r="G163" i="22"/>
  <c r="C163" i="22"/>
  <c r="F163" i="22"/>
  <c r="F40" i="26"/>
  <c r="C40" i="26"/>
  <c r="D40" i="26"/>
  <c r="J40" i="26"/>
  <c r="I40" i="26"/>
  <c r="H40" i="26"/>
  <c r="L40" i="26"/>
  <c r="E40" i="26"/>
  <c r="K40" i="26"/>
  <c r="G40" i="26"/>
  <c r="G146" i="26"/>
  <c r="L146" i="26"/>
  <c r="K146" i="26"/>
  <c r="D146" i="26"/>
  <c r="H146" i="26"/>
  <c r="F146" i="26"/>
  <c r="C146" i="26"/>
  <c r="E146" i="26"/>
  <c r="I146" i="26"/>
  <c r="J146" i="26"/>
  <c r="G123" i="22"/>
  <c r="I123" i="22"/>
  <c r="B123" i="22"/>
  <c r="C123" i="22"/>
  <c r="H123" i="22"/>
  <c r="F123" i="22"/>
  <c r="D123" i="22"/>
  <c r="H29" i="20"/>
  <c r="D29" i="20"/>
  <c r="I29" i="20"/>
  <c r="J29" i="20"/>
  <c r="L29" i="20"/>
  <c r="C29" i="20"/>
  <c r="B29" i="20"/>
  <c r="F29" i="20"/>
  <c r="K29" i="20"/>
  <c r="N29" i="20"/>
  <c r="M29" i="20"/>
  <c r="G29" i="20"/>
  <c r="C130" i="21"/>
  <c r="N130" i="21"/>
  <c r="G130" i="21"/>
  <c r="K130" i="21"/>
  <c r="L130" i="21"/>
  <c r="I130" i="21"/>
  <c r="F130" i="21"/>
  <c r="M130" i="21"/>
  <c r="J130" i="21"/>
  <c r="H130" i="21"/>
  <c r="B130" i="21"/>
  <c r="D130" i="21"/>
  <c r="N175" i="20"/>
  <c r="B175" i="20"/>
  <c r="D175" i="20"/>
  <c r="J175" i="20"/>
  <c r="I175" i="20"/>
  <c r="C175" i="20"/>
  <c r="G175" i="20"/>
  <c r="M175" i="20"/>
  <c r="F175" i="20"/>
  <c r="L175" i="20"/>
  <c r="K175" i="20"/>
  <c r="H175" i="20"/>
  <c r="D93" i="24"/>
  <c r="F93" i="24"/>
  <c r="C93" i="24"/>
  <c r="E93" i="24"/>
  <c r="G93" i="24"/>
  <c r="J179" i="21"/>
  <c r="N179" i="21"/>
  <c r="D179" i="21"/>
  <c r="G179" i="21"/>
  <c r="L179" i="21"/>
  <c r="C179" i="21"/>
  <c r="B179" i="21"/>
  <c r="M179" i="21"/>
  <c r="K179" i="21"/>
  <c r="H179" i="21"/>
  <c r="F179" i="21"/>
  <c r="I179" i="21"/>
  <c r="F109" i="14"/>
  <c r="D109" i="14"/>
  <c r="E109" i="14"/>
  <c r="C109" i="14"/>
  <c r="G109" i="14"/>
  <c r="H109" i="14"/>
  <c r="I67" i="21"/>
  <c r="N67" i="21"/>
  <c r="C67" i="21"/>
  <c r="D67" i="21"/>
  <c r="G67" i="21"/>
  <c r="L67" i="21"/>
  <c r="K67" i="21"/>
  <c r="H67" i="21"/>
  <c r="B67" i="21"/>
  <c r="F67" i="21"/>
  <c r="M67" i="21"/>
  <c r="J67" i="21"/>
  <c r="K96" i="32"/>
  <c r="P96" i="32"/>
  <c r="F96" i="32"/>
  <c r="O96" i="32"/>
  <c r="C96" i="32"/>
  <c r="I96" i="32"/>
  <c r="M96" i="32"/>
  <c r="Q96" i="32"/>
  <c r="B96" i="32"/>
  <c r="J96" i="32"/>
  <c r="R96" i="32"/>
  <c r="D96" i="32"/>
  <c r="H96" i="32"/>
  <c r="L96" i="32"/>
  <c r="G96" i="32"/>
  <c r="N96" i="32"/>
  <c r="E86" i="24"/>
  <c r="C86" i="24"/>
  <c r="D86" i="24"/>
  <c r="G86" i="24"/>
  <c r="F86" i="24"/>
  <c r="B90" i="22"/>
  <c r="G90" i="22"/>
  <c r="F90" i="22"/>
  <c r="D90" i="22"/>
  <c r="I90" i="22"/>
  <c r="C90" i="22"/>
  <c r="H90" i="22"/>
  <c r="I130" i="20"/>
  <c r="M130" i="20"/>
  <c r="L130" i="20"/>
  <c r="F130" i="20"/>
  <c r="N130" i="20"/>
  <c r="B130" i="20"/>
  <c r="J130" i="20"/>
  <c r="H130" i="20"/>
  <c r="K130" i="20"/>
  <c r="G130" i="20"/>
  <c r="D130" i="20"/>
  <c r="C130" i="20"/>
  <c r="J67" i="20"/>
  <c r="I67" i="20"/>
  <c r="K67" i="20"/>
  <c r="G67" i="20"/>
  <c r="C67" i="20"/>
  <c r="H67" i="20"/>
  <c r="M67" i="20"/>
  <c r="D67" i="20"/>
  <c r="F67" i="20"/>
  <c r="N67" i="20"/>
  <c r="L67" i="20"/>
  <c r="B67" i="20"/>
  <c r="B86" i="18"/>
  <c r="M86" i="18"/>
  <c r="P86" i="18"/>
  <c r="G86" i="18"/>
  <c r="H86" i="18"/>
  <c r="J86" i="18"/>
  <c r="R86" i="18"/>
  <c r="I86" i="18"/>
  <c r="F86" i="18"/>
  <c r="D86" i="18"/>
  <c r="L86" i="18"/>
  <c r="C86" i="18"/>
  <c r="O86" i="18"/>
  <c r="Q86" i="18"/>
  <c r="K86" i="18"/>
  <c r="N86" i="18"/>
  <c r="H189" i="22"/>
  <c r="B189" i="22"/>
  <c r="G189" i="22"/>
  <c r="I189" i="22"/>
  <c r="D189" i="22"/>
  <c r="C189" i="22"/>
  <c r="F189" i="22"/>
  <c r="H137" i="19"/>
  <c r="P137" i="19"/>
  <c r="M137" i="19"/>
  <c r="I137" i="19"/>
  <c r="B137" i="19"/>
  <c r="C137" i="19"/>
  <c r="G137" i="19"/>
  <c r="N137" i="19"/>
  <c r="R137" i="19"/>
  <c r="D137" i="19"/>
  <c r="L137" i="19"/>
  <c r="F137" i="19"/>
  <c r="O137" i="19"/>
  <c r="Q137" i="19"/>
  <c r="K137" i="19"/>
  <c r="J137" i="19"/>
  <c r="E97" i="24"/>
  <c r="G97" i="24"/>
  <c r="C97" i="24"/>
  <c r="F97" i="24"/>
  <c r="D97" i="24"/>
  <c r="G186" i="21"/>
  <c r="I186" i="21"/>
  <c r="C186" i="21"/>
  <c r="D186" i="21"/>
  <c r="N186" i="21"/>
  <c r="M186" i="21"/>
  <c r="L186" i="21"/>
  <c r="K186" i="21"/>
  <c r="J186" i="21"/>
  <c r="B186" i="21"/>
  <c r="H186" i="21"/>
  <c r="F186" i="21"/>
  <c r="L181" i="18"/>
  <c r="M181" i="18"/>
  <c r="K181" i="18"/>
  <c r="H181" i="18"/>
  <c r="P181" i="18"/>
  <c r="J181" i="18"/>
  <c r="D181" i="18"/>
  <c r="Q181" i="18"/>
  <c r="F181" i="18"/>
  <c r="R181" i="18"/>
  <c r="G181" i="18"/>
  <c r="I181" i="18"/>
  <c r="B181" i="18"/>
  <c r="O181" i="18"/>
  <c r="C181" i="18"/>
  <c r="N181" i="18"/>
  <c r="G159" i="14"/>
  <c r="D159" i="14"/>
  <c r="H159" i="14"/>
  <c r="C159" i="14"/>
  <c r="E159" i="14"/>
  <c r="F159" i="14"/>
  <c r="K148" i="32"/>
  <c r="C148" i="32"/>
  <c r="N148" i="32"/>
  <c r="O148" i="32"/>
  <c r="J148" i="32"/>
  <c r="F148" i="32"/>
  <c r="H148" i="32"/>
  <c r="L148" i="32"/>
  <c r="R148" i="32"/>
  <c r="M148" i="32"/>
  <c r="I148" i="32"/>
  <c r="G148" i="32"/>
  <c r="Q148" i="32"/>
  <c r="P148" i="32"/>
  <c r="D148" i="32"/>
  <c r="B148" i="32"/>
  <c r="F63" i="20"/>
  <c r="L63" i="20"/>
  <c r="K63" i="20"/>
  <c r="C63" i="20"/>
  <c r="H63" i="20"/>
  <c r="J63" i="20"/>
  <c r="G63" i="20"/>
  <c r="D63" i="20"/>
  <c r="N63" i="20"/>
  <c r="M63" i="20"/>
  <c r="I63" i="20"/>
  <c r="B63" i="20"/>
  <c r="D165" i="22"/>
  <c r="F165" i="22"/>
  <c r="I165" i="22"/>
  <c r="H165" i="22"/>
  <c r="B165" i="22"/>
  <c r="G165" i="22"/>
  <c r="C165" i="22"/>
  <c r="X30" i="17"/>
  <c r="U30" i="17"/>
  <c r="L30" i="17"/>
  <c r="D30" i="17"/>
  <c r="F30" i="17"/>
  <c r="G30" i="17"/>
  <c r="W30" i="17"/>
  <c r="I30" i="17"/>
  <c r="V30" i="17"/>
  <c r="B30" i="17"/>
  <c r="K30" i="17"/>
  <c r="C30" i="17"/>
  <c r="S30" i="17"/>
  <c r="J30" i="17"/>
  <c r="N30" i="17"/>
  <c r="R30" i="17"/>
  <c r="Q30" i="17"/>
  <c r="H30" i="17"/>
  <c r="T30" i="17"/>
  <c r="M30" i="17"/>
  <c r="N181" i="20"/>
  <c r="B181" i="20"/>
  <c r="F181" i="20"/>
  <c r="G181" i="20"/>
  <c r="K181" i="20"/>
  <c r="M181" i="20"/>
  <c r="J181" i="20"/>
  <c r="C181" i="20"/>
  <c r="H181" i="20"/>
  <c r="L181" i="20"/>
  <c r="I181" i="20"/>
  <c r="D181" i="20"/>
  <c r="F166" i="26"/>
  <c r="K166" i="26"/>
  <c r="D166" i="26"/>
  <c r="G166" i="26"/>
  <c r="I166" i="26"/>
  <c r="E166" i="26"/>
  <c r="C166" i="26"/>
  <c r="H166" i="26"/>
  <c r="J166" i="26"/>
  <c r="L166" i="26"/>
  <c r="O60" i="19"/>
  <c r="M60" i="19"/>
  <c r="H60" i="19"/>
  <c r="I60" i="19"/>
  <c r="K60" i="19"/>
  <c r="Q60" i="19"/>
  <c r="G60" i="19"/>
  <c r="J60" i="19"/>
  <c r="N60" i="19"/>
  <c r="L60" i="19"/>
  <c r="F60" i="19"/>
  <c r="P60" i="19"/>
  <c r="C60" i="19"/>
  <c r="B60" i="19"/>
  <c r="R60" i="19"/>
  <c r="D60" i="19"/>
  <c r="H77" i="21"/>
  <c r="N77" i="21"/>
  <c r="J77" i="21"/>
  <c r="C77" i="21"/>
  <c r="M77" i="21"/>
  <c r="K77" i="21"/>
  <c r="B77" i="21"/>
  <c r="G77" i="21"/>
  <c r="D77" i="21"/>
  <c r="L77" i="21"/>
  <c r="F77" i="21"/>
  <c r="I77" i="21"/>
  <c r="G101" i="14"/>
  <c r="E101" i="14"/>
  <c r="F101" i="14"/>
  <c r="D101" i="14"/>
  <c r="H101" i="14"/>
  <c r="C101" i="14"/>
  <c r="K124" i="19"/>
  <c r="R124" i="19"/>
  <c r="B124" i="19"/>
  <c r="P124" i="19"/>
  <c r="C124" i="19"/>
  <c r="M124" i="19"/>
  <c r="I124" i="19"/>
  <c r="G124" i="19"/>
  <c r="D124" i="19"/>
  <c r="N124" i="19"/>
  <c r="F124" i="19"/>
  <c r="H124" i="19"/>
  <c r="L124" i="19"/>
  <c r="J124" i="19"/>
  <c r="O124" i="19"/>
  <c r="Q124" i="19"/>
  <c r="G85" i="17"/>
  <c r="S85" i="17"/>
  <c r="U85" i="17"/>
  <c r="M85" i="17"/>
  <c r="V85" i="17"/>
  <c r="J85" i="17"/>
  <c r="F85" i="17"/>
  <c r="I85" i="17"/>
  <c r="N85" i="17"/>
  <c r="D85" i="17"/>
  <c r="R85" i="17"/>
  <c r="K85" i="17"/>
  <c r="C85" i="17"/>
  <c r="T85" i="17"/>
  <c r="H85" i="17"/>
  <c r="L85" i="17"/>
  <c r="Q85" i="17"/>
  <c r="W85" i="17"/>
  <c r="X85" i="17"/>
  <c r="B85" i="17"/>
  <c r="H123" i="20"/>
  <c r="C123" i="20"/>
  <c r="N123" i="20"/>
  <c r="J123" i="20"/>
  <c r="I123" i="20"/>
  <c r="F123" i="20"/>
  <c r="B123" i="20"/>
  <c r="M123" i="20"/>
  <c r="D123" i="20"/>
  <c r="K123" i="20"/>
  <c r="L123" i="20"/>
  <c r="G123" i="20"/>
  <c r="J156" i="26"/>
  <c r="I156" i="26"/>
  <c r="E156" i="26"/>
  <c r="G156" i="26"/>
  <c r="F156" i="26"/>
  <c r="K156" i="26"/>
  <c r="D156" i="26"/>
  <c r="H156" i="26"/>
  <c r="L156" i="26"/>
  <c r="C156" i="26"/>
  <c r="H140" i="23"/>
  <c r="C140" i="23"/>
  <c r="I140" i="23"/>
  <c r="F140" i="23"/>
  <c r="D140" i="23"/>
  <c r="B140" i="23"/>
  <c r="G140" i="23"/>
  <c r="N189" i="32"/>
  <c r="L189" i="32"/>
  <c r="O189" i="32"/>
  <c r="C189" i="32"/>
  <c r="P189" i="32"/>
  <c r="F189" i="32"/>
  <c r="D189" i="32"/>
  <c r="I189" i="32"/>
  <c r="Q189" i="32"/>
  <c r="H189" i="32"/>
  <c r="K189" i="32"/>
  <c r="J189" i="32"/>
  <c r="G189" i="32"/>
  <c r="R189" i="32"/>
  <c r="B189" i="32"/>
  <c r="M189" i="32"/>
  <c r="F45" i="18"/>
  <c r="L45" i="18"/>
  <c r="J45" i="18"/>
  <c r="D45" i="18"/>
  <c r="P45" i="18"/>
  <c r="H45" i="18"/>
  <c r="C45" i="18"/>
  <c r="N45" i="18"/>
  <c r="O45" i="18"/>
  <c r="R45" i="18"/>
  <c r="Q45" i="18"/>
  <c r="I45" i="18"/>
  <c r="B45" i="18"/>
  <c r="K45" i="18"/>
  <c r="G45" i="18"/>
  <c r="M45" i="18"/>
  <c r="D60" i="14"/>
  <c r="C60" i="14"/>
  <c r="H60" i="14"/>
  <c r="F60" i="14"/>
  <c r="G60" i="14"/>
  <c r="E60" i="14"/>
  <c r="H96" i="22"/>
  <c r="I96" i="22"/>
  <c r="C96" i="22"/>
  <c r="G96" i="22"/>
  <c r="F96" i="22"/>
  <c r="B96" i="22"/>
  <c r="D96" i="22"/>
  <c r="B190" i="19"/>
  <c r="R190" i="19"/>
  <c r="K190" i="19"/>
  <c r="D190" i="19"/>
  <c r="M190" i="19"/>
  <c r="I190" i="19"/>
  <c r="P190" i="19"/>
  <c r="L190" i="19"/>
  <c r="F190" i="19"/>
  <c r="N190" i="19"/>
  <c r="O190" i="19"/>
  <c r="J190" i="19"/>
  <c r="G190" i="19"/>
  <c r="Q190" i="19"/>
  <c r="C190" i="19"/>
  <c r="H190" i="19"/>
  <c r="I25" i="22"/>
  <c r="B25" i="22"/>
  <c r="C25" i="22"/>
  <c r="F25" i="22"/>
  <c r="D25" i="22"/>
  <c r="G25" i="22"/>
  <c r="H25" i="22"/>
  <c r="C30" i="21"/>
  <c r="D30" i="21"/>
  <c r="H30" i="21"/>
  <c r="G30" i="21"/>
  <c r="N30" i="21"/>
  <c r="L30" i="21"/>
  <c r="J30" i="21"/>
  <c r="F30" i="21"/>
  <c r="M30" i="21"/>
  <c r="K30" i="21"/>
  <c r="B30" i="21"/>
  <c r="I30" i="21"/>
  <c r="B140" i="20"/>
  <c r="M140" i="20"/>
  <c r="N140" i="20"/>
  <c r="L140" i="20"/>
  <c r="G140" i="20"/>
  <c r="C140" i="20"/>
  <c r="I140" i="20"/>
  <c r="F140" i="20"/>
  <c r="D140" i="20"/>
  <c r="H140" i="20"/>
  <c r="K140" i="20"/>
  <c r="J140" i="20"/>
  <c r="C122" i="19"/>
  <c r="H122" i="19"/>
  <c r="P122" i="19"/>
  <c r="N122" i="19"/>
  <c r="G122" i="19"/>
  <c r="Q122" i="19"/>
  <c r="I122" i="19"/>
  <c r="D122" i="19"/>
  <c r="K122" i="19"/>
  <c r="F122" i="19"/>
  <c r="M122" i="19"/>
  <c r="B122" i="19"/>
  <c r="O122" i="19"/>
  <c r="R122" i="19"/>
  <c r="L122" i="19"/>
  <c r="J122" i="19"/>
  <c r="I19" i="18"/>
  <c r="H19" i="18"/>
  <c r="P19" i="18"/>
  <c r="R19" i="18"/>
  <c r="B19" i="18"/>
  <c r="N19" i="18"/>
  <c r="M19" i="18"/>
  <c r="F19" i="18"/>
  <c r="C19" i="18"/>
  <c r="K19" i="18"/>
  <c r="O19" i="18"/>
  <c r="D19" i="18"/>
  <c r="L19" i="18"/>
  <c r="Q19" i="18"/>
  <c r="J19" i="18"/>
  <c r="G19" i="18"/>
  <c r="H100" i="18"/>
  <c r="L100" i="18"/>
  <c r="M100" i="18"/>
  <c r="I100" i="18"/>
  <c r="O100" i="18"/>
  <c r="D100" i="18"/>
  <c r="N100" i="18"/>
  <c r="C100" i="18"/>
  <c r="P100" i="18"/>
  <c r="Q100" i="18"/>
  <c r="G100" i="18"/>
  <c r="R100" i="18"/>
  <c r="J100" i="18"/>
  <c r="F100" i="18"/>
  <c r="B100" i="18"/>
  <c r="K100" i="18"/>
  <c r="M29" i="19"/>
  <c r="I29" i="19"/>
  <c r="R29" i="19"/>
  <c r="Q29" i="19"/>
  <c r="B29" i="19"/>
  <c r="J29" i="19"/>
  <c r="N29" i="19"/>
  <c r="C29" i="19"/>
  <c r="H29" i="19"/>
  <c r="G29" i="19"/>
  <c r="P29" i="19"/>
  <c r="D29" i="19"/>
  <c r="K29" i="19"/>
  <c r="F29" i="19"/>
  <c r="L29" i="19"/>
  <c r="O29" i="19"/>
  <c r="O189" i="18"/>
  <c r="D189" i="18"/>
  <c r="C189" i="18"/>
  <c r="K189" i="18"/>
  <c r="M189" i="18"/>
  <c r="F189" i="18"/>
  <c r="N189" i="18"/>
  <c r="L189" i="18"/>
  <c r="B189" i="18"/>
  <c r="R189" i="18"/>
  <c r="H189" i="18"/>
  <c r="G189" i="18"/>
  <c r="P189" i="18"/>
  <c r="Q189" i="18"/>
  <c r="J189" i="18"/>
  <c r="I189" i="18"/>
  <c r="D159" i="23"/>
  <c r="I159" i="23"/>
  <c r="B159" i="23"/>
  <c r="H159" i="23"/>
  <c r="F159" i="23"/>
  <c r="G159" i="23"/>
  <c r="C159" i="23"/>
  <c r="I32" i="20"/>
  <c r="J32" i="20"/>
  <c r="H32" i="20"/>
  <c r="C32" i="20"/>
  <c r="M32" i="20"/>
  <c r="F32" i="20"/>
  <c r="K32" i="20"/>
  <c r="B32" i="20"/>
  <c r="L32" i="20"/>
  <c r="G32" i="20"/>
  <c r="D32" i="20"/>
  <c r="N32" i="20"/>
  <c r="J71" i="20"/>
  <c r="B71" i="20"/>
  <c r="N71" i="20"/>
  <c r="H71" i="20"/>
  <c r="D71" i="20"/>
  <c r="F71" i="20"/>
  <c r="M71" i="20"/>
  <c r="K71" i="20"/>
  <c r="L71" i="20"/>
  <c r="I71" i="20"/>
  <c r="G71" i="20"/>
  <c r="C71" i="20"/>
  <c r="B25" i="17"/>
  <c r="K25" i="17"/>
  <c r="Q25" i="17"/>
  <c r="U25" i="17"/>
  <c r="I25" i="17"/>
  <c r="V25" i="17"/>
  <c r="M25" i="17"/>
  <c r="J25" i="17"/>
  <c r="L25" i="17"/>
  <c r="H25" i="17"/>
  <c r="T25" i="17"/>
  <c r="S25" i="17"/>
  <c r="G25" i="17"/>
  <c r="D25" i="17"/>
  <c r="W25" i="17"/>
  <c r="X25" i="17"/>
  <c r="C25" i="17"/>
  <c r="N25" i="17"/>
  <c r="R25" i="17"/>
  <c r="F25" i="17"/>
  <c r="I176" i="23"/>
  <c r="F176" i="23"/>
  <c r="B176" i="23"/>
  <c r="D176" i="23"/>
  <c r="G176" i="23"/>
  <c r="C176" i="23"/>
  <c r="H176" i="23"/>
  <c r="G125" i="14"/>
  <c r="H125" i="14"/>
  <c r="E125" i="14"/>
  <c r="F125" i="14"/>
  <c r="D125" i="14"/>
  <c r="C125" i="14"/>
  <c r="B146" i="23"/>
  <c r="I146" i="23"/>
  <c r="H146" i="23"/>
  <c r="D146" i="23"/>
  <c r="F146" i="23"/>
  <c r="C146" i="23"/>
  <c r="G146" i="23"/>
  <c r="I70" i="23"/>
  <c r="D70" i="23"/>
  <c r="B70" i="23"/>
  <c r="G70" i="23"/>
  <c r="H70" i="23"/>
  <c r="F70" i="23"/>
  <c r="C70" i="23"/>
  <c r="J52" i="21"/>
  <c r="I52" i="21"/>
  <c r="L52" i="21"/>
  <c r="K52" i="21"/>
  <c r="H52" i="21"/>
  <c r="G52" i="21"/>
  <c r="M52" i="21"/>
  <c r="B52" i="21"/>
  <c r="F52" i="21"/>
  <c r="D52" i="21"/>
  <c r="C52" i="21"/>
  <c r="N52" i="21"/>
  <c r="B122" i="32"/>
  <c r="R122" i="32"/>
  <c r="H122" i="32"/>
  <c r="I122" i="32"/>
  <c r="G122" i="32"/>
  <c r="M122" i="32"/>
  <c r="D122" i="32"/>
  <c r="L122" i="32"/>
  <c r="Q122" i="32"/>
  <c r="K122" i="32"/>
  <c r="F122" i="32"/>
  <c r="C122" i="32"/>
  <c r="N122" i="32"/>
  <c r="O122" i="32"/>
  <c r="J122" i="32"/>
  <c r="P122" i="32"/>
  <c r="J125" i="20"/>
  <c r="I125" i="20"/>
  <c r="F125" i="20"/>
  <c r="G125" i="20"/>
  <c r="B125" i="20"/>
  <c r="M125" i="20"/>
  <c r="D125" i="20"/>
  <c r="K125" i="20"/>
  <c r="L125" i="20"/>
  <c r="C125" i="20"/>
  <c r="N125" i="20"/>
  <c r="H125" i="20"/>
  <c r="C134" i="32"/>
  <c r="Q134" i="32"/>
  <c r="P134" i="32"/>
  <c r="O134" i="32"/>
  <c r="D134" i="32"/>
  <c r="H134" i="32"/>
  <c r="F134" i="32"/>
  <c r="I134" i="32"/>
  <c r="L134" i="32"/>
  <c r="J134" i="32"/>
  <c r="R134" i="32"/>
  <c r="K134" i="32"/>
  <c r="B134" i="32"/>
  <c r="G134" i="32"/>
  <c r="M134" i="32"/>
  <c r="N134" i="32"/>
  <c r="C161" i="22"/>
  <c r="I161" i="22"/>
  <c r="B161" i="22"/>
  <c r="H161" i="22"/>
  <c r="F161" i="22"/>
  <c r="G161" i="22"/>
  <c r="D161" i="22"/>
  <c r="P101" i="19"/>
  <c r="H101" i="19"/>
  <c r="R101" i="19"/>
  <c r="D101" i="19"/>
  <c r="J101" i="19"/>
  <c r="I101" i="19"/>
  <c r="B101" i="19"/>
  <c r="Q101" i="19"/>
  <c r="G101" i="19"/>
  <c r="K101" i="19"/>
  <c r="M101" i="19"/>
  <c r="L101" i="19"/>
  <c r="C101" i="19"/>
  <c r="F101" i="19"/>
  <c r="O101" i="19"/>
  <c r="N101" i="19"/>
  <c r="F137" i="32"/>
  <c r="O137" i="32"/>
  <c r="Q137" i="32"/>
  <c r="D137" i="32"/>
  <c r="I137" i="32"/>
  <c r="J137" i="32"/>
  <c r="P137" i="32"/>
  <c r="M137" i="32"/>
  <c r="C137" i="32"/>
  <c r="K137" i="32"/>
  <c r="R137" i="32"/>
  <c r="G137" i="32"/>
  <c r="N137" i="32"/>
  <c r="B137" i="32"/>
  <c r="H137" i="32"/>
  <c r="L137" i="32"/>
  <c r="E26" i="24"/>
  <c r="D26" i="24"/>
  <c r="C26" i="24"/>
  <c r="F26" i="24"/>
  <c r="G26" i="24"/>
  <c r="C175" i="21"/>
  <c r="K175" i="21"/>
  <c r="G175" i="21"/>
  <c r="H175" i="21"/>
  <c r="N175" i="21"/>
  <c r="L175" i="21"/>
  <c r="D175" i="21"/>
  <c r="M175" i="21"/>
  <c r="F175" i="21"/>
  <c r="J175" i="21"/>
  <c r="B175" i="21"/>
  <c r="I175" i="21"/>
  <c r="D81" i="20"/>
  <c r="K81" i="20"/>
  <c r="G81" i="20"/>
  <c r="J81" i="20"/>
  <c r="H81" i="20"/>
  <c r="B81" i="20"/>
  <c r="I81" i="20"/>
  <c r="N81" i="20"/>
  <c r="C81" i="20"/>
  <c r="M81" i="20"/>
  <c r="F81" i="20"/>
  <c r="L81" i="20"/>
  <c r="F79" i="32"/>
  <c r="B79" i="32"/>
  <c r="N79" i="32"/>
  <c r="D79" i="32"/>
  <c r="R79" i="32"/>
  <c r="K79" i="32"/>
  <c r="O79" i="32"/>
  <c r="C79" i="32"/>
  <c r="H79" i="32"/>
  <c r="L79" i="32"/>
  <c r="M79" i="32"/>
  <c r="P79" i="32"/>
  <c r="I79" i="32"/>
  <c r="G79" i="32"/>
  <c r="Q79" i="32"/>
  <c r="J79" i="32"/>
  <c r="F129" i="23"/>
  <c r="I129" i="23"/>
  <c r="G129" i="23"/>
  <c r="D129" i="23"/>
  <c r="C129" i="23"/>
  <c r="B129" i="23"/>
  <c r="H129" i="23"/>
  <c r="M95" i="20"/>
  <c r="C95" i="20"/>
  <c r="H95" i="20"/>
  <c r="I95" i="20"/>
  <c r="B95" i="20"/>
  <c r="J95" i="20"/>
  <c r="N95" i="20"/>
  <c r="G95" i="20"/>
  <c r="D95" i="20"/>
  <c r="L95" i="20"/>
  <c r="K95" i="20"/>
  <c r="F95" i="20"/>
  <c r="L115" i="19"/>
  <c r="H115" i="19"/>
  <c r="F115" i="19"/>
  <c r="J115" i="19"/>
  <c r="C115" i="19"/>
  <c r="I115" i="19"/>
  <c r="O115" i="19"/>
  <c r="K115" i="19"/>
  <c r="M115" i="19"/>
  <c r="G115" i="19"/>
  <c r="P115" i="19"/>
  <c r="R115" i="19"/>
  <c r="N115" i="19"/>
  <c r="D115" i="19"/>
  <c r="B115" i="19"/>
  <c r="Q115" i="19"/>
  <c r="Q92" i="18"/>
  <c r="J92" i="18"/>
  <c r="D92" i="18"/>
  <c r="L92" i="18"/>
  <c r="M92" i="18"/>
  <c r="I92" i="18"/>
  <c r="P92" i="18"/>
  <c r="K92" i="18"/>
  <c r="G92" i="18"/>
  <c r="O92" i="18"/>
  <c r="B92" i="18"/>
  <c r="N92" i="18"/>
  <c r="C92" i="18"/>
  <c r="R92" i="18"/>
  <c r="H92" i="18"/>
  <c r="F92" i="18"/>
  <c r="H86" i="26"/>
  <c r="K86" i="26"/>
  <c r="C86" i="26"/>
  <c r="J86" i="26"/>
  <c r="F86" i="26"/>
  <c r="I86" i="26"/>
  <c r="E86" i="26"/>
  <c r="L86" i="26"/>
  <c r="D86" i="26"/>
  <c r="G86" i="26"/>
  <c r="D177" i="23"/>
  <c r="I177" i="23"/>
  <c r="H177" i="23"/>
  <c r="C177" i="23"/>
  <c r="F177" i="23"/>
  <c r="B177" i="23"/>
  <c r="G177" i="23"/>
  <c r="Q85" i="18"/>
  <c r="P85" i="18"/>
  <c r="C85" i="18"/>
  <c r="L85" i="18"/>
  <c r="J85" i="18"/>
  <c r="N85" i="18"/>
  <c r="O85" i="18"/>
  <c r="F85" i="18"/>
  <c r="G85" i="18"/>
  <c r="R85" i="18"/>
  <c r="H85" i="18"/>
  <c r="I85" i="18"/>
  <c r="B85" i="18"/>
  <c r="M85" i="18"/>
  <c r="D85" i="18"/>
  <c r="K85" i="18"/>
  <c r="L130" i="17"/>
  <c r="D130" i="17"/>
  <c r="S130" i="17"/>
  <c r="J130" i="17"/>
  <c r="N130" i="17"/>
  <c r="I130" i="17"/>
  <c r="C130" i="17"/>
  <c r="U130" i="17"/>
  <c r="Q130" i="17"/>
  <c r="T130" i="17"/>
  <c r="F130" i="17"/>
  <c r="K130" i="17"/>
  <c r="H130" i="17"/>
  <c r="R130" i="17"/>
  <c r="M130" i="17"/>
  <c r="X130" i="17"/>
  <c r="W130" i="17"/>
  <c r="B130" i="17"/>
  <c r="G130" i="17"/>
  <c r="V130" i="17"/>
  <c r="F137" i="18"/>
  <c r="I137" i="18"/>
  <c r="G137" i="18"/>
  <c r="L137" i="18"/>
  <c r="Q137" i="18"/>
  <c r="D137" i="18"/>
  <c r="P137" i="18"/>
  <c r="R137" i="18"/>
  <c r="C137" i="18"/>
  <c r="H137" i="18"/>
  <c r="K137" i="18"/>
  <c r="M137" i="18"/>
  <c r="O137" i="18"/>
  <c r="B137" i="18"/>
  <c r="J137" i="18"/>
  <c r="N137" i="18"/>
  <c r="I54" i="22"/>
  <c r="C54" i="22"/>
  <c r="H54" i="22"/>
  <c r="B54" i="22"/>
  <c r="G54" i="22"/>
  <c r="F54" i="22"/>
  <c r="D54" i="22"/>
  <c r="J188" i="19"/>
  <c r="D188" i="19"/>
  <c r="B188" i="19"/>
  <c r="F188" i="19"/>
  <c r="H188" i="19"/>
  <c r="N188" i="19"/>
  <c r="M188" i="19"/>
  <c r="L188" i="19"/>
  <c r="Q188" i="19"/>
  <c r="G188" i="19"/>
  <c r="O188" i="19"/>
  <c r="C188" i="19"/>
  <c r="I188" i="19"/>
  <c r="K188" i="19"/>
  <c r="P188" i="19"/>
  <c r="R188" i="19"/>
  <c r="K54" i="19"/>
  <c r="D54" i="19"/>
  <c r="I54" i="19"/>
  <c r="C54" i="19"/>
  <c r="R54" i="19"/>
  <c r="G54" i="19"/>
  <c r="P54" i="19"/>
  <c r="J54" i="19"/>
  <c r="M54" i="19"/>
  <c r="O54" i="19"/>
  <c r="H54" i="19"/>
  <c r="F54" i="19"/>
  <c r="L54" i="19"/>
  <c r="B54" i="19"/>
  <c r="Q54" i="19"/>
  <c r="N54" i="19"/>
  <c r="F161" i="14"/>
  <c r="E161" i="14"/>
  <c r="H161" i="14"/>
  <c r="D161" i="14"/>
  <c r="C161" i="14"/>
  <c r="G161" i="14"/>
  <c r="C167" i="24"/>
  <c r="F167" i="24"/>
  <c r="E167" i="24"/>
  <c r="D167" i="24"/>
  <c r="G167" i="24"/>
  <c r="L84" i="26"/>
  <c r="I84" i="26"/>
  <c r="K84" i="26"/>
  <c r="E84" i="26"/>
  <c r="H84" i="26"/>
  <c r="J84" i="26"/>
  <c r="G84" i="26"/>
  <c r="D84" i="26"/>
  <c r="F84" i="26"/>
  <c r="C84" i="26"/>
  <c r="J53" i="17"/>
  <c r="Q53" i="17"/>
  <c r="D53" i="17"/>
  <c r="K53" i="17"/>
  <c r="N53" i="17"/>
  <c r="H53" i="17"/>
  <c r="F53" i="17"/>
  <c r="U53" i="17"/>
  <c r="R53" i="17"/>
  <c r="S53" i="17"/>
  <c r="C53" i="17"/>
  <c r="L53" i="17"/>
  <c r="I53" i="17"/>
  <c r="V53" i="17"/>
  <c r="B53" i="17"/>
  <c r="W53" i="17"/>
  <c r="G53" i="17"/>
  <c r="X53" i="17"/>
  <c r="M53" i="17"/>
  <c r="T53" i="17"/>
  <c r="I37" i="20"/>
  <c r="J37" i="20"/>
  <c r="C37" i="20"/>
  <c r="D37" i="20"/>
  <c r="L37" i="20"/>
  <c r="N37" i="20"/>
  <c r="G37" i="20"/>
  <c r="F37" i="20"/>
  <c r="M37" i="20"/>
  <c r="B37" i="20"/>
  <c r="K37" i="20"/>
  <c r="H37" i="20"/>
  <c r="F163" i="23"/>
  <c r="I163" i="23"/>
  <c r="G163" i="23"/>
  <c r="B163" i="23"/>
  <c r="D163" i="23"/>
  <c r="H163" i="23"/>
  <c r="C163" i="23"/>
  <c r="X180" i="17"/>
  <c r="Q180" i="17"/>
  <c r="V180" i="17"/>
  <c r="H180" i="17"/>
  <c r="G180" i="17"/>
  <c r="F180" i="17"/>
  <c r="B180" i="17"/>
  <c r="U180" i="17"/>
  <c r="N180" i="17"/>
  <c r="S180" i="17"/>
  <c r="K180" i="17"/>
  <c r="D180" i="17"/>
  <c r="C180" i="17"/>
  <c r="I180" i="17"/>
  <c r="L180" i="17"/>
  <c r="M180" i="17"/>
  <c r="J180" i="17"/>
  <c r="T180" i="17"/>
  <c r="R180" i="17"/>
  <c r="W180" i="17"/>
  <c r="I39" i="32"/>
  <c r="H39" i="32"/>
  <c r="L39" i="32"/>
  <c r="P39" i="32"/>
  <c r="K39" i="32"/>
  <c r="F39" i="32"/>
  <c r="D39" i="32"/>
  <c r="R39" i="32"/>
  <c r="N39" i="32"/>
  <c r="M39" i="32"/>
  <c r="B39" i="32"/>
  <c r="Q39" i="32"/>
  <c r="O39" i="32"/>
  <c r="G39" i="32"/>
  <c r="C39" i="32"/>
  <c r="J39" i="32"/>
  <c r="P15" i="18"/>
  <c r="J15" i="18"/>
  <c r="H15" i="18"/>
  <c r="R15" i="18"/>
  <c r="B15" i="18"/>
  <c r="D15" i="18"/>
  <c r="G15" i="18"/>
  <c r="K15" i="18"/>
  <c r="L15" i="18"/>
  <c r="M15" i="18"/>
  <c r="O15" i="18"/>
  <c r="Q15" i="18"/>
  <c r="C15" i="18"/>
  <c r="F15" i="18"/>
  <c r="N15" i="18"/>
  <c r="I15" i="18"/>
  <c r="O79" i="18"/>
  <c r="P79" i="18"/>
  <c r="K79" i="18"/>
  <c r="C79" i="18"/>
  <c r="B79" i="18"/>
  <c r="Q79" i="18"/>
  <c r="M79" i="18"/>
  <c r="R79" i="18"/>
  <c r="J79" i="18"/>
  <c r="N79" i="18"/>
  <c r="D79" i="18"/>
  <c r="G79" i="18"/>
  <c r="F79" i="18"/>
  <c r="I79" i="18"/>
  <c r="L79" i="18"/>
  <c r="H79" i="18"/>
  <c r="D18" i="23"/>
  <c r="I18" i="23"/>
  <c r="C18" i="23"/>
  <c r="G18" i="23"/>
  <c r="F18" i="23"/>
  <c r="H18" i="23"/>
  <c r="B18" i="23"/>
  <c r="K91" i="17"/>
  <c r="U91" i="17"/>
  <c r="T91" i="17"/>
  <c r="M91" i="17"/>
  <c r="D91" i="17"/>
  <c r="V91" i="17"/>
  <c r="B91" i="17"/>
  <c r="S91" i="17"/>
  <c r="L91" i="17"/>
  <c r="I91" i="17"/>
  <c r="C91" i="17"/>
  <c r="X91" i="17"/>
  <c r="R91" i="17"/>
  <c r="N91" i="17"/>
  <c r="F91" i="17"/>
  <c r="Q91" i="17"/>
  <c r="G91" i="17"/>
  <c r="H91" i="17"/>
  <c r="J91" i="17"/>
  <c r="W91" i="17"/>
  <c r="K72" i="19"/>
  <c r="N72" i="19"/>
  <c r="F72" i="19"/>
  <c r="O72" i="19"/>
  <c r="B72" i="19"/>
  <c r="R72" i="19"/>
  <c r="L72" i="19"/>
  <c r="C72" i="19"/>
  <c r="J72" i="19"/>
  <c r="H72" i="19"/>
  <c r="P72" i="19"/>
  <c r="Q72" i="19"/>
  <c r="D72" i="19"/>
  <c r="M72" i="19"/>
  <c r="G72" i="19"/>
  <c r="I72" i="19"/>
  <c r="N36" i="32"/>
  <c r="H36" i="32"/>
  <c r="J36" i="32"/>
  <c r="D36" i="32"/>
  <c r="G36" i="32"/>
  <c r="M36" i="32"/>
  <c r="F36" i="32"/>
  <c r="L36" i="32"/>
  <c r="R36" i="32"/>
  <c r="O36" i="32"/>
  <c r="P36" i="32"/>
  <c r="Q36" i="32"/>
  <c r="K36" i="32"/>
  <c r="C36" i="32"/>
  <c r="I36" i="32"/>
  <c r="B36" i="32"/>
  <c r="D72" i="14"/>
  <c r="F72" i="14"/>
  <c r="C72" i="14"/>
  <c r="H72" i="14"/>
  <c r="E72" i="14"/>
  <c r="G72" i="14"/>
  <c r="F97" i="26"/>
  <c r="E97" i="26"/>
  <c r="L97" i="26"/>
  <c r="C97" i="26"/>
  <c r="D97" i="26"/>
  <c r="I97" i="26"/>
  <c r="K97" i="26"/>
  <c r="J97" i="26"/>
  <c r="G97" i="26"/>
  <c r="H97" i="26"/>
  <c r="H32" i="23"/>
  <c r="C32" i="23"/>
  <c r="G32" i="23"/>
  <c r="B32" i="23"/>
  <c r="I32" i="23"/>
  <c r="D32" i="23"/>
  <c r="F32" i="23"/>
  <c r="U163" i="17"/>
  <c r="M163" i="17"/>
  <c r="H163" i="17"/>
  <c r="R163" i="17"/>
  <c r="C163" i="17"/>
  <c r="G163" i="17"/>
  <c r="K163" i="17"/>
  <c r="X163" i="17"/>
  <c r="L163" i="17"/>
  <c r="V163" i="17"/>
  <c r="T163" i="17"/>
  <c r="W163" i="17"/>
  <c r="J163" i="17"/>
  <c r="F163" i="17"/>
  <c r="B163" i="17"/>
  <c r="Q163" i="17"/>
  <c r="D163" i="17"/>
  <c r="N163" i="17"/>
  <c r="I163" i="17"/>
  <c r="S163" i="17"/>
  <c r="F48" i="24"/>
  <c r="C48" i="24"/>
  <c r="E48" i="24"/>
  <c r="D48" i="24"/>
  <c r="G48" i="24"/>
  <c r="D34" i="17"/>
  <c r="T34" i="17"/>
  <c r="R34" i="17"/>
  <c r="I34" i="17"/>
  <c r="L34" i="17"/>
  <c r="X34" i="17"/>
  <c r="V34" i="17"/>
  <c r="Q34" i="17"/>
  <c r="B34" i="17"/>
  <c r="F34" i="17"/>
  <c r="C34" i="17"/>
  <c r="N34" i="17"/>
  <c r="K34" i="17"/>
  <c r="W34" i="17"/>
  <c r="M34" i="17"/>
  <c r="H34" i="17"/>
  <c r="G34" i="17"/>
  <c r="U34" i="17"/>
  <c r="S34" i="17"/>
  <c r="J34" i="17"/>
  <c r="K98" i="32"/>
  <c r="Q98" i="32"/>
  <c r="O98" i="32"/>
  <c r="H98" i="32"/>
  <c r="C98" i="32"/>
  <c r="D98" i="32"/>
  <c r="M98" i="32"/>
  <c r="G98" i="32"/>
  <c r="P98" i="32"/>
  <c r="J98" i="32"/>
  <c r="F98" i="32"/>
  <c r="L98" i="32"/>
  <c r="R98" i="32"/>
  <c r="B98" i="32"/>
  <c r="I98" i="32"/>
  <c r="N98" i="32"/>
  <c r="J131" i="21"/>
  <c r="F131" i="21"/>
  <c r="C131" i="21"/>
  <c r="M131" i="21"/>
  <c r="G131" i="21"/>
  <c r="K131" i="21"/>
  <c r="N131" i="21"/>
  <c r="H131" i="21"/>
  <c r="L131" i="21"/>
  <c r="D131" i="21"/>
  <c r="B131" i="21"/>
  <c r="I131" i="21"/>
  <c r="B39" i="20"/>
  <c r="I39" i="20"/>
  <c r="K39" i="20"/>
  <c r="H39" i="20"/>
  <c r="M39" i="20"/>
  <c r="J39" i="20"/>
  <c r="D39" i="20"/>
  <c r="G39" i="20"/>
  <c r="N39" i="20"/>
  <c r="C39" i="20"/>
  <c r="F39" i="20"/>
  <c r="L39" i="20"/>
  <c r="N191" i="32"/>
  <c r="O191" i="32"/>
  <c r="M191" i="32"/>
  <c r="G191" i="32"/>
  <c r="C191" i="32"/>
  <c r="F191" i="32"/>
  <c r="Q191" i="32"/>
  <c r="K191" i="32"/>
  <c r="H191" i="32"/>
  <c r="P191" i="32"/>
  <c r="D191" i="32"/>
  <c r="I191" i="32"/>
  <c r="J191" i="32"/>
  <c r="B191" i="32"/>
  <c r="L191" i="32"/>
  <c r="R191" i="32"/>
  <c r="L42" i="17"/>
  <c r="D42" i="17"/>
  <c r="R42" i="17"/>
  <c r="W42" i="17"/>
  <c r="X42" i="17"/>
  <c r="F42" i="17"/>
  <c r="J42" i="17"/>
  <c r="G42" i="17"/>
  <c r="U42" i="17"/>
  <c r="T42" i="17"/>
  <c r="S42" i="17"/>
  <c r="C42" i="17"/>
  <c r="K42" i="17"/>
  <c r="M42" i="17"/>
  <c r="N42" i="17"/>
  <c r="V42" i="17"/>
  <c r="B42" i="17"/>
  <c r="I42" i="17"/>
  <c r="Q42" i="17"/>
  <c r="H42" i="17"/>
  <c r="G95" i="32"/>
  <c r="M95" i="32"/>
  <c r="L95" i="32"/>
  <c r="K95" i="32"/>
  <c r="N95" i="32"/>
  <c r="C95" i="32"/>
  <c r="I95" i="32"/>
  <c r="Q95" i="32"/>
  <c r="R95" i="32"/>
  <c r="D95" i="32"/>
  <c r="H95" i="32"/>
  <c r="J95" i="32"/>
  <c r="O95" i="32"/>
  <c r="F95" i="32"/>
  <c r="B95" i="32"/>
  <c r="P95" i="32"/>
  <c r="K94" i="17"/>
  <c r="B94" i="17"/>
  <c r="U94" i="17"/>
  <c r="T94" i="17"/>
  <c r="R94" i="17"/>
  <c r="H94" i="17"/>
  <c r="I94" i="17"/>
  <c r="X94" i="17"/>
  <c r="V94" i="17"/>
  <c r="M94" i="17"/>
  <c r="S94" i="17"/>
  <c r="N94" i="17"/>
  <c r="C94" i="17"/>
  <c r="L94" i="17"/>
  <c r="G94" i="17"/>
  <c r="D94" i="17"/>
  <c r="J94" i="17"/>
  <c r="F94" i="17"/>
  <c r="Q94" i="17"/>
  <c r="W94" i="17"/>
  <c r="J109" i="18"/>
  <c r="R109" i="18"/>
  <c r="D109" i="18"/>
  <c r="N109" i="18"/>
  <c r="O109" i="18"/>
  <c r="K109" i="18"/>
  <c r="M109" i="18"/>
  <c r="P109" i="18"/>
  <c r="L109" i="18"/>
  <c r="C109" i="18"/>
  <c r="G109" i="18"/>
  <c r="I109" i="18"/>
  <c r="Q109" i="18"/>
  <c r="F109" i="18"/>
  <c r="B109" i="18"/>
  <c r="H109" i="18"/>
  <c r="K24" i="21"/>
  <c r="B24" i="21"/>
  <c r="N24" i="21"/>
  <c r="C24" i="21"/>
  <c r="F24" i="21"/>
  <c r="J24" i="21"/>
  <c r="L24" i="21"/>
  <c r="G24" i="21"/>
  <c r="M24" i="21"/>
  <c r="I24" i="21"/>
  <c r="H24" i="21"/>
  <c r="D24" i="21"/>
  <c r="J151" i="32"/>
  <c r="M151" i="32"/>
  <c r="O151" i="32"/>
  <c r="H151" i="32"/>
  <c r="Q151" i="32"/>
  <c r="R151" i="32"/>
  <c r="K151" i="32"/>
  <c r="D151" i="32"/>
  <c r="P151" i="32"/>
  <c r="B151" i="32"/>
  <c r="I151" i="32"/>
  <c r="C151" i="32"/>
  <c r="L151" i="32"/>
  <c r="G151" i="32"/>
  <c r="N151" i="32"/>
  <c r="F151" i="32"/>
  <c r="D107" i="14"/>
  <c r="E107" i="14"/>
  <c r="G107" i="14"/>
  <c r="F107" i="14"/>
  <c r="H107" i="14"/>
  <c r="C107" i="14"/>
  <c r="H117" i="26"/>
  <c r="C117" i="26"/>
  <c r="D117" i="26"/>
  <c r="I117" i="26"/>
  <c r="L117" i="26"/>
  <c r="K117" i="26"/>
  <c r="E117" i="26"/>
  <c r="F117" i="26"/>
  <c r="J117" i="26"/>
  <c r="G117" i="26"/>
  <c r="I29" i="22"/>
  <c r="C29" i="22"/>
  <c r="F29" i="22"/>
  <c r="D29" i="22"/>
  <c r="G29" i="22"/>
  <c r="H29" i="22"/>
  <c r="B29" i="22"/>
  <c r="C58" i="20"/>
  <c r="J58" i="20"/>
  <c r="B58" i="20"/>
  <c r="F58" i="20"/>
  <c r="K58" i="20"/>
  <c r="L58" i="20"/>
  <c r="M58" i="20"/>
  <c r="I58" i="20"/>
  <c r="N58" i="20"/>
  <c r="G58" i="20"/>
  <c r="D58" i="20"/>
  <c r="H58" i="20"/>
  <c r="I49" i="23"/>
  <c r="C49" i="23"/>
  <c r="F49" i="23"/>
  <c r="G49" i="23"/>
  <c r="H49" i="23"/>
  <c r="B49" i="23"/>
  <c r="D49" i="23"/>
  <c r="C132" i="32"/>
  <c r="J132" i="32"/>
  <c r="P132" i="32"/>
  <c r="G132" i="32"/>
  <c r="N132" i="32"/>
  <c r="L132" i="32"/>
  <c r="I132" i="32"/>
  <c r="B132" i="32"/>
  <c r="D132" i="32"/>
  <c r="O132" i="32"/>
  <c r="Q132" i="32"/>
  <c r="K132" i="32"/>
  <c r="F132" i="32"/>
  <c r="M132" i="32"/>
  <c r="R132" i="32"/>
  <c r="H132" i="32"/>
  <c r="I14" i="19"/>
  <c r="J14" i="19"/>
  <c r="F14" i="19"/>
  <c r="G14" i="19"/>
  <c r="R14" i="19"/>
  <c r="H14" i="19"/>
  <c r="K14" i="19"/>
  <c r="P14" i="19"/>
  <c r="L14" i="19"/>
  <c r="C14" i="19"/>
  <c r="B14" i="19"/>
  <c r="Q14" i="19"/>
  <c r="O14" i="19"/>
  <c r="M14" i="19"/>
  <c r="D14" i="19"/>
  <c r="N14" i="19"/>
  <c r="D182" i="19"/>
  <c r="O182" i="19"/>
  <c r="H182" i="19"/>
  <c r="Q182" i="19"/>
  <c r="K182" i="19"/>
  <c r="J182" i="19"/>
  <c r="G182" i="19"/>
  <c r="N182" i="19"/>
  <c r="R182" i="19"/>
  <c r="M182" i="19"/>
  <c r="B182" i="19"/>
  <c r="F182" i="19"/>
  <c r="L182" i="19"/>
  <c r="I182" i="19"/>
  <c r="C182" i="19"/>
  <c r="P182" i="19"/>
  <c r="M50" i="20"/>
  <c r="L50" i="20"/>
  <c r="N50" i="20"/>
  <c r="H50" i="20"/>
  <c r="K50" i="20"/>
  <c r="G50" i="20"/>
  <c r="F50" i="20"/>
  <c r="D50" i="20"/>
  <c r="J50" i="20"/>
  <c r="B50" i="20"/>
  <c r="I50" i="20"/>
  <c r="C50" i="20"/>
  <c r="K165" i="19"/>
  <c r="C165" i="19"/>
  <c r="P165" i="19"/>
  <c r="M165" i="19"/>
  <c r="B165" i="19"/>
  <c r="R165" i="19"/>
  <c r="F165" i="19"/>
  <c r="N165" i="19"/>
  <c r="L165" i="19"/>
  <c r="H165" i="19"/>
  <c r="Q165" i="19"/>
  <c r="D165" i="19"/>
  <c r="I165" i="19"/>
  <c r="J165" i="19"/>
  <c r="O165" i="19"/>
  <c r="G165" i="19"/>
  <c r="D41" i="24"/>
  <c r="F41" i="24"/>
  <c r="C41" i="24"/>
  <c r="E41" i="24"/>
  <c r="G41" i="24"/>
  <c r="G152" i="24"/>
  <c r="F152" i="24"/>
  <c r="D152" i="24"/>
  <c r="C152" i="24"/>
  <c r="E152" i="24"/>
  <c r="G131" i="23"/>
  <c r="D131" i="23"/>
  <c r="F131" i="23"/>
  <c r="H131" i="23"/>
  <c r="B131" i="23"/>
  <c r="C131" i="23"/>
  <c r="I131" i="23"/>
  <c r="I177" i="17"/>
  <c r="M177" i="17"/>
  <c r="G177" i="17"/>
  <c r="J177" i="17"/>
  <c r="C177" i="17"/>
  <c r="D177" i="17"/>
  <c r="U177" i="17"/>
  <c r="Q177" i="17"/>
  <c r="F177" i="17"/>
  <c r="X177" i="17"/>
  <c r="L177" i="17"/>
  <c r="H177" i="17"/>
  <c r="W177" i="17"/>
  <c r="S177" i="17"/>
  <c r="T177" i="17"/>
  <c r="N177" i="17"/>
  <c r="B177" i="17"/>
  <c r="V177" i="17"/>
  <c r="R177" i="17"/>
  <c r="K177" i="17"/>
  <c r="O79" i="19"/>
  <c r="J79" i="19"/>
  <c r="M79" i="19"/>
  <c r="N79" i="19"/>
  <c r="G79" i="19"/>
  <c r="K79" i="19"/>
  <c r="C79" i="19"/>
  <c r="D79" i="19"/>
  <c r="Q79" i="19"/>
  <c r="H79" i="19"/>
  <c r="B79" i="19"/>
  <c r="P79" i="19"/>
  <c r="L79" i="19"/>
  <c r="I79" i="19"/>
  <c r="F79" i="19"/>
  <c r="R79" i="19"/>
  <c r="C40" i="24"/>
  <c r="E40" i="24"/>
  <c r="G40" i="24"/>
  <c r="F40" i="24"/>
  <c r="D40" i="24"/>
  <c r="D179" i="23"/>
  <c r="F179" i="23"/>
  <c r="G179" i="23"/>
  <c r="H179" i="23"/>
  <c r="C179" i="23"/>
  <c r="I179" i="23"/>
  <c r="B179" i="23"/>
  <c r="E108" i="14"/>
  <c r="C108" i="14"/>
  <c r="F108" i="14"/>
  <c r="D108" i="14"/>
  <c r="G108" i="14"/>
  <c r="H108" i="14"/>
  <c r="G45" i="23"/>
  <c r="C45" i="23"/>
  <c r="D45" i="23"/>
  <c r="B45" i="23"/>
  <c r="F45" i="23"/>
  <c r="I45" i="23"/>
  <c r="H45" i="23"/>
  <c r="H159" i="19"/>
  <c r="K159" i="19"/>
  <c r="D159" i="19"/>
  <c r="G159" i="19"/>
  <c r="I159" i="19"/>
  <c r="F159" i="19"/>
  <c r="J159" i="19"/>
  <c r="C159" i="19"/>
  <c r="P159" i="19"/>
  <c r="N159" i="19"/>
  <c r="M159" i="19"/>
  <c r="R159" i="19"/>
  <c r="B159" i="19"/>
  <c r="L159" i="19"/>
  <c r="O159" i="19"/>
  <c r="Q159" i="19"/>
  <c r="U185" i="17"/>
  <c r="J185" i="17"/>
  <c r="R185" i="17"/>
  <c r="V185" i="17"/>
  <c r="K185" i="17"/>
  <c r="L185" i="17"/>
  <c r="M185" i="17"/>
  <c r="H185" i="17"/>
  <c r="D185" i="17"/>
  <c r="F185" i="17"/>
  <c r="X185" i="17"/>
  <c r="S185" i="17"/>
  <c r="I185" i="17"/>
  <c r="W185" i="17"/>
  <c r="N185" i="17"/>
  <c r="Q185" i="17"/>
  <c r="C185" i="17"/>
  <c r="T185" i="17"/>
  <c r="B185" i="17"/>
  <c r="G185" i="17"/>
  <c r="B180" i="19"/>
  <c r="M180" i="19"/>
  <c r="J180" i="19"/>
  <c r="P180" i="19"/>
  <c r="I180" i="19"/>
  <c r="H180" i="19"/>
  <c r="G180" i="19"/>
  <c r="C180" i="19"/>
  <c r="L180" i="19"/>
  <c r="R180" i="19"/>
  <c r="K180" i="19"/>
  <c r="O180" i="19"/>
  <c r="D180" i="19"/>
  <c r="Q180" i="19"/>
  <c r="N180" i="19"/>
  <c r="F180" i="19"/>
  <c r="H145" i="14"/>
  <c r="E145" i="14"/>
  <c r="F145" i="14"/>
  <c r="G145" i="14"/>
  <c r="C145" i="14"/>
  <c r="D145" i="14"/>
  <c r="F137" i="24"/>
  <c r="C137" i="24"/>
  <c r="D137" i="24"/>
  <c r="G137" i="24"/>
  <c r="E137" i="24"/>
  <c r="Q159" i="17"/>
  <c r="L159" i="17"/>
  <c r="K159" i="17"/>
  <c r="D159" i="17"/>
  <c r="V159" i="17"/>
  <c r="G159" i="17"/>
  <c r="R159" i="17"/>
  <c r="J159" i="17"/>
  <c r="H159" i="17"/>
  <c r="B159" i="17"/>
  <c r="S159" i="17"/>
  <c r="W159" i="17"/>
  <c r="C159" i="17"/>
  <c r="F159" i="17"/>
  <c r="M159" i="17"/>
  <c r="N159" i="17"/>
  <c r="T159" i="17"/>
  <c r="U159" i="17"/>
  <c r="I159" i="17"/>
  <c r="X159" i="17"/>
  <c r="D126" i="22"/>
  <c r="F126" i="22"/>
  <c r="G126" i="22"/>
  <c r="C126" i="22"/>
  <c r="B126" i="22"/>
  <c r="I126" i="22"/>
  <c r="H126" i="22"/>
  <c r="K183" i="20"/>
  <c r="F183" i="20"/>
  <c r="H183" i="20"/>
  <c r="N183" i="20"/>
  <c r="L183" i="20"/>
  <c r="G183" i="20"/>
  <c r="C183" i="20"/>
  <c r="I183" i="20"/>
  <c r="J183" i="20"/>
  <c r="B183" i="20"/>
  <c r="M183" i="20"/>
  <c r="D183" i="20"/>
  <c r="J176" i="18"/>
  <c r="Q176" i="18"/>
  <c r="K176" i="18"/>
  <c r="N176" i="18"/>
  <c r="H176" i="18"/>
  <c r="L176" i="18"/>
  <c r="I176" i="18"/>
  <c r="B176" i="18"/>
  <c r="D176" i="18"/>
  <c r="C176" i="18"/>
  <c r="F176" i="18"/>
  <c r="R176" i="18"/>
  <c r="G176" i="18"/>
  <c r="O176" i="18"/>
  <c r="M176" i="18"/>
  <c r="P176" i="18"/>
  <c r="R75" i="18"/>
  <c r="G75" i="18"/>
  <c r="I75" i="18"/>
  <c r="N75" i="18"/>
  <c r="Q75" i="18"/>
  <c r="P75" i="18"/>
  <c r="O75" i="18"/>
  <c r="C75" i="18"/>
  <c r="K75" i="18"/>
  <c r="F75" i="18"/>
  <c r="H75" i="18"/>
  <c r="D75" i="18"/>
  <c r="J75" i="18"/>
  <c r="M75" i="18"/>
  <c r="B75" i="18"/>
  <c r="L75" i="18"/>
  <c r="K142" i="18"/>
  <c r="C142" i="18"/>
  <c r="B142" i="18"/>
  <c r="H142" i="18"/>
  <c r="M142" i="18"/>
  <c r="I142" i="18"/>
  <c r="Q142" i="18"/>
  <c r="G142" i="18"/>
  <c r="L142" i="18"/>
  <c r="P142" i="18"/>
  <c r="J142" i="18"/>
  <c r="R142" i="18"/>
  <c r="D142" i="18"/>
  <c r="F142" i="18"/>
  <c r="O142" i="18"/>
  <c r="N142" i="18"/>
  <c r="F103" i="19"/>
  <c r="M103" i="19"/>
  <c r="P103" i="19"/>
  <c r="O103" i="19"/>
  <c r="R103" i="19"/>
  <c r="G103" i="19"/>
  <c r="B103" i="19"/>
  <c r="H103" i="19"/>
  <c r="D103" i="19"/>
  <c r="I103" i="19"/>
  <c r="L103" i="19"/>
  <c r="K103" i="19"/>
  <c r="Q103" i="19"/>
  <c r="N103" i="19"/>
  <c r="J103" i="19"/>
  <c r="C103" i="19"/>
  <c r="F157" i="14"/>
  <c r="G157" i="14"/>
  <c r="E157" i="14"/>
  <c r="H157" i="14"/>
  <c r="D157" i="14"/>
  <c r="C157" i="14"/>
  <c r="K52" i="26"/>
  <c r="E52" i="26"/>
  <c r="L52" i="26"/>
  <c r="F52" i="26"/>
  <c r="H52" i="26"/>
  <c r="G52" i="26"/>
  <c r="D52" i="26"/>
  <c r="I52" i="26"/>
  <c r="C52" i="26"/>
  <c r="J52" i="26"/>
  <c r="C60" i="24"/>
  <c r="F60" i="24"/>
  <c r="G60" i="24"/>
  <c r="E60" i="24"/>
  <c r="D60" i="24"/>
  <c r="F112" i="20"/>
  <c r="B112" i="20"/>
  <c r="J112" i="20"/>
  <c r="G112" i="20"/>
  <c r="K112" i="20"/>
  <c r="C112" i="20"/>
  <c r="H112" i="20"/>
  <c r="I112" i="20"/>
  <c r="M112" i="20"/>
  <c r="D112" i="20"/>
  <c r="L112" i="20"/>
  <c r="N112" i="20"/>
  <c r="J191" i="21"/>
  <c r="G191" i="21"/>
  <c r="K191" i="21"/>
  <c r="L191" i="21"/>
  <c r="C191" i="21"/>
  <c r="F191" i="21"/>
  <c r="I191" i="21"/>
  <c r="M191" i="21"/>
  <c r="H191" i="21"/>
  <c r="N191" i="21"/>
  <c r="D191" i="21"/>
  <c r="B191" i="21"/>
  <c r="F14" i="23"/>
  <c r="I14" i="23"/>
  <c r="G14" i="23"/>
  <c r="C14" i="23"/>
  <c r="H14" i="23"/>
  <c r="D14" i="23"/>
  <c r="B14" i="23"/>
  <c r="N52" i="20"/>
  <c r="K52" i="20"/>
  <c r="D52" i="20"/>
  <c r="J52" i="20"/>
  <c r="M52" i="20"/>
  <c r="G52" i="20"/>
  <c r="H52" i="20"/>
  <c r="I52" i="20"/>
  <c r="B52" i="20"/>
  <c r="L52" i="20"/>
  <c r="C52" i="20"/>
  <c r="F52" i="20"/>
  <c r="D135" i="23"/>
  <c r="I135" i="23"/>
  <c r="C135" i="23"/>
  <c r="F135" i="23"/>
  <c r="B135" i="23"/>
  <c r="G135" i="23"/>
  <c r="H135" i="23"/>
  <c r="Q58" i="19"/>
  <c r="F58" i="19"/>
  <c r="J58" i="19"/>
  <c r="N58" i="19"/>
  <c r="D58" i="19"/>
  <c r="K58" i="19"/>
  <c r="I58" i="19"/>
  <c r="R58" i="19"/>
  <c r="G58" i="19"/>
  <c r="H58" i="19"/>
  <c r="M58" i="19"/>
  <c r="P58" i="19"/>
  <c r="B58" i="19"/>
  <c r="O58" i="19"/>
  <c r="L58" i="19"/>
  <c r="C58" i="19"/>
  <c r="D33" i="23"/>
  <c r="C33" i="23"/>
  <c r="H33" i="23"/>
  <c r="F33" i="23"/>
  <c r="G33" i="23"/>
  <c r="I33" i="23"/>
  <c r="B33" i="23"/>
  <c r="G101" i="24"/>
  <c r="F101" i="24"/>
  <c r="E101" i="24"/>
  <c r="C101" i="24"/>
  <c r="D101" i="24"/>
  <c r="H153" i="14"/>
  <c r="F153" i="14"/>
  <c r="C153" i="14"/>
  <c r="G153" i="14"/>
  <c r="D153" i="14"/>
  <c r="E153" i="14"/>
  <c r="G47" i="23"/>
  <c r="D47" i="23"/>
  <c r="F47" i="23"/>
  <c r="B47" i="23"/>
  <c r="C47" i="23"/>
  <c r="H47" i="23"/>
  <c r="I47" i="23"/>
  <c r="G51" i="23"/>
  <c r="F51" i="23"/>
  <c r="D51" i="23"/>
  <c r="B51" i="23"/>
  <c r="C51" i="23"/>
  <c r="H51" i="23"/>
  <c r="I51" i="23"/>
  <c r="L154" i="20"/>
  <c r="B154" i="20"/>
  <c r="I154" i="20"/>
  <c r="D154" i="20"/>
  <c r="J154" i="20"/>
  <c r="M154" i="20"/>
  <c r="N154" i="20"/>
  <c r="C154" i="20"/>
  <c r="H154" i="20"/>
  <c r="G154" i="20"/>
  <c r="K154" i="20"/>
  <c r="F154" i="20"/>
  <c r="I146" i="19"/>
  <c r="D146" i="19"/>
  <c r="H146" i="19"/>
  <c r="K146" i="19"/>
  <c r="G146" i="19"/>
  <c r="O146" i="19"/>
  <c r="C146" i="19"/>
  <c r="M146" i="19"/>
  <c r="N146" i="19"/>
  <c r="J146" i="19"/>
  <c r="R146" i="19"/>
  <c r="P146" i="19"/>
  <c r="B146" i="19"/>
  <c r="Q146" i="19"/>
  <c r="L146" i="19"/>
  <c r="F146" i="19"/>
  <c r="L135" i="20"/>
  <c r="N135" i="20"/>
  <c r="D135" i="20"/>
  <c r="F135" i="20"/>
  <c r="K135" i="20"/>
  <c r="I135" i="20"/>
  <c r="J135" i="20"/>
  <c r="C135" i="20"/>
  <c r="H135" i="20"/>
  <c r="B135" i="20"/>
  <c r="M135" i="20"/>
  <c r="G135" i="20"/>
  <c r="B156" i="23"/>
  <c r="D156" i="23"/>
  <c r="I156" i="23"/>
  <c r="C156" i="23"/>
  <c r="F156" i="23"/>
  <c r="H156" i="23"/>
  <c r="G156" i="23"/>
  <c r="H192" i="21"/>
  <c r="G192" i="21"/>
  <c r="J192" i="21"/>
  <c r="F192" i="21"/>
  <c r="M192" i="21"/>
  <c r="L192" i="21"/>
  <c r="D192" i="21"/>
  <c r="B192" i="21"/>
  <c r="I192" i="21"/>
  <c r="C192" i="21"/>
  <c r="N192" i="21"/>
  <c r="K192" i="21"/>
  <c r="J36" i="21"/>
  <c r="G36" i="21"/>
  <c r="K36" i="21"/>
  <c r="L36" i="21"/>
  <c r="B36" i="21"/>
  <c r="I36" i="21"/>
  <c r="M36" i="21"/>
  <c r="D36" i="21"/>
  <c r="F36" i="21"/>
  <c r="H36" i="21"/>
  <c r="C36" i="21"/>
  <c r="N36" i="21"/>
  <c r="I80" i="21"/>
  <c r="F80" i="21"/>
  <c r="J80" i="21"/>
  <c r="C80" i="21"/>
  <c r="M80" i="21"/>
  <c r="L80" i="21"/>
  <c r="B80" i="21"/>
  <c r="N80" i="21"/>
  <c r="G80" i="21"/>
  <c r="K80" i="21"/>
  <c r="H80" i="21"/>
  <c r="D80" i="21"/>
  <c r="M54" i="20"/>
  <c r="C54" i="20"/>
  <c r="L54" i="20"/>
  <c r="I54" i="20"/>
  <c r="G54" i="20"/>
  <c r="F54" i="20"/>
  <c r="K54" i="20"/>
  <c r="B54" i="20"/>
  <c r="H54" i="20"/>
  <c r="J54" i="20"/>
  <c r="D54" i="20"/>
  <c r="N54" i="20"/>
  <c r="B179" i="22"/>
  <c r="F179" i="22"/>
  <c r="H179" i="22"/>
  <c r="I179" i="22"/>
  <c r="C179" i="22"/>
  <c r="D179" i="22"/>
  <c r="G179" i="22"/>
  <c r="C101" i="21"/>
  <c r="K101" i="21"/>
  <c r="M101" i="21"/>
  <c r="F101" i="21"/>
  <c r="G101" i="21"/>
  <c r="D101" i="21"/>
  <c r="I101" i="21"/>
  <c r="N101" i="21"/>
  <c r="L101" i="21"/>
  <c r="B101" i="21"/>
  <c r="H101" i="21"/>
  <c r="J101" i="21"/>
  <c r="D64" i="32"/>
  <c r="C64" i="32"/>
  <c r="B64" i="32"/>
  <c r="R64" i="32"/>
  <c r="J64" i="32"/>
  <c r="Q64" i="32"/>
  <c r="I64" i="32"/>
  <c r="H64" i="32"/>
  <c r="K64" i="32"/>
  <c r="M64" i="32"/>
  <c r="G64" i="32"/>
  <c r="F64" i="32"/>
  <c r="P64" i="32"/>
  <c r="O64" i="32"/>
  <c r="N64" i="32"/>
  <c r="L64" i="32"/>
  <c r="H144" i="26"/>
  <c r="E144" i="26"/>
  <c r="K144" i="26"/>
  <c r="L144" i="26"/>
  <c r="D144" i="26"/>
  <c r="J144" i="26"/>
  <c r="I144" i="26"/>
  <c r="G144" i="26"/>
  <c r="C144" i="26"/>
  <c r="F144" i="26"/>
  <c r="C85" i="21"/>
  <c r="I85" i="21"/>
  <c r="D85" i="21"/>
  <c r="M85" i="21"/>
  <c r="F85" i="21"/>
  <c r="L85" i="21"/>
  <c r="B85" i="21"/>
  <c r="K85" i="21"/>
  <c r="G85" i="21"/>
  <c r="J85" i="21"/>
  <c r="H85" i="21"/>
  <c r="N85" i="21"/>
  <c r="H94" i="26"/>
  <c r="F94" i="26"/>
  <c r="E94" i="26"/>
  <c r="K94" i="26"/>
  <c r="G94" i="26"/>
  <c r="D94" i="26"/>
  <c r="J94" i="26"/>
  <c r="I94" i="26"/>
  <c r="C94" i="26"/>
  <c r="L94" i="26"/>
  <c r="B82" i="19"/>
  <c r="D82" i="19"/>
  <c r="O82" i="19"/>
  <c r="P82" i="19"/>
  <c r="R82" i="19"/>
  <c r="H82" i="19"/>
  <c r="M82" i="19"/>
  <c r="J82" i="19"/>
  <c r="N82" i="19"/>
  <c r="C82" i="19"/>
  <c r="K82" i="19"/>
  <c r="L82" i="19"/>
  <c r="F82" i="19"/>
  <c r="Q82" i="19"/>
  <c r="G82" i="19"/>
  <c r="I82" i="19"/>
  <c r="G120" i="22"/>
  <c r="F120" i="22"/>
  <c r="I120" i="22"/>
  <c r="H120" i="22"/>
  <c r="B120" i="22"/>
  <c r="D120" i="22"/>
  <c r="C120" i="22"/>
  <c r="F65" i="22"/>
  <c r="I65" i="22"/>
  <c r="G65" i="22"/>
  <c r="B65" i="22"/>
  <c r="D65" i="22"/>
  <c r="H65" i="22"/>
  <c r="C65" i="22"/>
  <c r="M180" i="21"/>
  <c r="H180" i="21"/>
  <c r="J180" i="21"/>
  <c r="G180" i="21"/>
  <c r="F180" i="21"/>
  <c r="C180" i="21"/>
  <c r="I180" i="21"/>
  <c r="B180" i="21"/>
  <c r="N180" i="21"/>
  <c r="K180" i="21"/>
  <c r="D180" i="21"/>
  <c r="L180" i="21"/>
  <c r="F44" i="14"/>
  <c r="D44" i="14"/>
  <c r="H44" i="14"/>
  <c r="C44" i="14"/>
  <c r="G44" i="14"/>
  <c r="E44" i="14"/>
  <c r="C27" i="14"/>
  <c r="E27" i="14"/>
  <c r="D27" i="14"/>
  <c r="G27" i="14"/>
  <c r="H27" i="14"/>
  <c r="F27" i="14"/>
  <c r="G138" i="26"/>
  <c r="I138" i="26"/>
  <c r="J138" i="26"/>
  <c r="H138" i="26"/>
  <c r="C138" i="26"/>
  <c r="F138" i="26"/>
  <c r="D138" i="26"/>
  <c r="K138" i="26"/>
  <c r="E138" i="26"/>
  <c r="L138" i="26"/>
  <c r="F105" i="22"/>
  <c r="D105" i="22"/>
  <c r="C105" i="22"/>
  <c r="H105" i="22"/>
  <c r="G105" i="22"/>
  <c r="B105" i="22"/>
  <c r="I105" i="22"/>
  <c r="E152" i="14"/>
  <c r="H152" i="14"/>
  <c r="C152" i="14"/>
  <c r="F152" i="14"/>
  <c r="G152" i="14"/>
  <c r="D152" i="14"/>
  <c r="B149" i="32"/>
  <c r="I149" i="32"/>
  <c r="K149" i="32"/>
  <c r="F149" i="32"/>
  <c r="O149" i="32"/>
  <c r="D149" i="32"/>
  <c r="G149" i="32"/>
  <c r="C149" i="32"/>
  <c r="P149" i="32"/>
  <c r="Q149" i="32"/>
  <c r="J149" i="32"/>
  <c r="N149" i="32"/>
  <c r="L149" i="32"/>
  <c r="H149" i="32"/>
  <c r="R149" i="32"/>
  <c r="M149" i="32"/>
  <c r="D127" i="24"/>
  <c r="G127" i="24"/>
  <c r="E127" i="24"/>
  <c r="C127" i="24"/>
  <c r="F127" i="24"/>
  <c r="O73" i="32"/>
  <c r="G73" i="32"/>
  <c r="R73" i="32"/>
  <c r="L73" i="32"/>
  <c r="C73" i="32"/>
  <c r="B73" i="32"/>
  <c r="J73" i="32"/>
  <c r="P73" i="32"/>
  <c r="N73" i="32"/>
  <c r="D73" i="32"/>
  <c r="Q73" i="32"/>
  <c r="M73" i="32"/>
  <c r="H73" i="32"/>
  <c r="K73" i="32"/>
  <c r="I73" i="32"/>
  <c r="F73" i="32"/>
  <c r="F151" i="20"/>
  <c r="K151" i="20"/>
  <c r="M151" i="20"/>
  <c r="J151" i="20"/>
  <c r="D151" i="20"/>
  <c r="H151" i="20"/>
  <c r="C151" i="20"/>
  <c r="L151" i="20"/>
  <c r="I151" i="20"/>
  <c r="B151" i="20"/>
  <c r="G151" i="20"/>
  <c r="N151" i="20"/>
  <c r="M185" i="20"/>
  <c r="K185" i="20"/>
  <c r="B185" i="20"/>
  <c r="D185" i="20"/>
  <c r="H185" i="20"/>
  <c r="C185" i="20"/>
  <c r="F185" i="20"/>
  <c r="L185" i="20"/>
  <c r="J185" i="20"/>
  <c r="I185" i="20"/>
  <c r="G185" i="20"/>
  <c r="N185" i="20"/>
  <c r="H90" i="32"/>
  <c r="P90" i="32"/>
  <c r="O90" i="32"/>
  <c r="N90" i="32"/>
  <c r="D90" i="32"/>
  <c r="C90" i="32"/>
  <c r="F90" i="32"/>
  <c r="G90" i="32"/>
  <c r="J90" i="32"/>
  <c r="R90" i="32"/>
  <c r="K90" i="32"/>
  <c r="B90" i="32"/>
  <c r="I90" i="32"/>
  <c r="Q90" i="32"/>
  <c r="M90" i="32"/>
  <c r="L90" i="32"/>
  <c r="N95" i="21"/>
  <c r="H95" i="21"/>
  <c r="B95" i="21"/>
  <c r="I95" i="21"/>
  <c r="G95" i="21"/>
  <c r="J95" i="21"/>
  <c r="F95" i="21"/>
  <c r="D95" i="21"/>
  <c r="C95" i="21"/>
  <c r="K95" i="21"/>
  <c r="M95" i="21"/>
  <c r="L95" i="21"/>
  <c r="M16" i="21"/>
  <c r="N16" i="21"/>
  <c r="F16" i="21"/>
  <c r="L16" i="21"/>
  <c r="C16" i="21"/>
  <c r="H16" i="21"/>
  <c r="G16" i="21"/>
  <c r="K16" i="21"/>
  <c r="J16" i="21"/>
  <c r="B16" i="21"/>
  <c r="I16" i="21"/>
  <c r="D16" i="21"/>
  <c r="F57" i="22"/>
  <c r="I57" i="22"/>
  <c r="C57" i="22"/>
  <c r="G57" i="22"/>
  <c r="H57" i="22"/>
  <c r="B57" i="22"/>
  <c r="D57" i="22"/>
  <c r="R158" i="19"/>
  <c r="L158" i="19"/>
  <c r="F158" i="19"/>
  <c r="C158" i="19"/>
  <c r="D158" i="19"/>
  <c r="H158" i="19"/>
  <c r="J158" i="19"/>
  <c r="Q158" i="19"/>
  <c r="B158" i="19"/>
  <c r="G158" i="19"/>
  <c r="K158" i="19"/>
  <c r="N158" i="19"/>
  <c r="P158" i="19"/>
  <c r="O158" i="19"/>
  <c r="I158" i="19"/>
  <c r="M158" i="19"/>
  <c r="N142" i="20"/>
  <c r="B142" i="20"/>
  <c r="I142" i="20"/>
  <c r="J142" i="20"/>
  <c r="L142" i="20"/>
  <c r="G142" i="20"/>
  <c r="M142" i="20"/>
  <c r="H142" i="20"/>
  <c r="F142" i="20"/>
  <c r="D142" i="20"/>
  <c r="C142" i="20"/>
  <c r="K142" i="20"/>
  <c r="D118" i="23"/>
  <c r="B118" i="23"/>
  <c r="F118" i="23"/>
  <c r="C118" i="23"/>
  <c r="G118" i="23"/>
  <c r="I118" i="23"/>
  <c r="H118" i="23"/>
  <c r="C62" i="23"/>
  <c r="D62" i="23"/>
  <c r="I62" i="23"/>
  <c r="G62" i="23"/>
  <c r="F62" i="23"/>
  <c r="B62" i="23"/>
  <c r="H62" i="23"/>
  <c r="M130" i="18"/>
  <c r="N130" i="18"/>
  <c r="O130" i="18"/>
  <c r="B130" i="18"/>
  <c r="Q130" i="18"/>
  <c r="R130" i="18"/>
  <c r="P130" i="18"/>
  <c r="J130" i="18"/>
  <c r="G130" i="18"/>
  <c r="I130" i="18"/>
  <c r="C130" i="18"/>
  <c r="D130" i="18"/>
  <c r="K130" i="18"/>
  <c r="F130" i="18"/>
  <c r="H130" i="18"/>
  <c r="L130" i="18"/>
  <c r="F139" i="26"/>
  <c r="K139" i="26"/>
  <c r="J139" i="26"/>
  <c r="D139" i="26"/>
  <c r="E139" i="26"/>
  <c r="I139" i="26"/>
  <c r="C139" i="26"/>
  <c r="G139" i="26"/>
  <c r="L139" i="26"/>
  <c r="H139" i="26"/>
  <c r="C167" i="20"/>
  <c r="K167" i="20"/>
  <c r="M167" i="20"/>
  <c r="F167" i="20"/>
  <c r="D167" i="20"/>
  <c r="I167" i="20"/>
  <c r="H167" i="20"/>
  <c r="L167" i="20"/>
  <c r="J167" i="20"/>
  <c r="N167" i="20"/>
  <c r="B167" i="20"/>
  <c r="G167" i="20"/>
  <c r="I166" i="23"/>
  <c r="B166" i="23"/>
  <c r="C166" i="23"/>
  <c r="H166" i="23"/>
  <c r="D166" i="23"/>
  <c r="F166" i="23"/>
  <c r="G166" i="23"/>
  <c r="J187" i="18"/>
  <c r="P187" i="18"/>
  <c r="I187" i="18"/>
  <c r="K187" i="18"/>
  <c r="Q187" i="18"/>
  <c r="N187" i="18"/>
  <c r="G187" i="18"/>
  <c r="F187" i="18"/>
  <c r="H187" i="18"/>
  <c r="L187" i="18"/>
  <c r="B187" i="18"/>
  <c r="M187" i="18"/>
  <c r="D187" i="18"/>
  <c r="C187" i="18"/>
  <c r="O187" i="18"/>
  <c r="R187" i="18"/>
  <c r="K83" i="18"/>
  <c r="G83" i="18"/>
  <c r="O83" i="18"/>
  <c r="L83" i="18"/>
  <c r="D83" i="18"/>
  <c r="B83" i="18"/>
  <c r="J83" i="18"/>
  <c r="R83" i="18"/>
  <c r="H83" i="18"/>
  <c r="M83" i="18"/>
  <c r="Q83" i="18"/>
  <c r="N83" i="18"/>
  <c r="P83" i="18"/>
  <c r="F83" i="18"/>
  <c r="C83" i="18"/>
  <c r="I83" i="18"/>
  <c r="C52" i="24"/>
  <c r="D52" i="24"/>
  <c r="F52" i="24"/>
  <c r="G52" i="24"/>
  <c r="E52" i="24"/>
  <c r="G173" i="21"/>
  <c r="I173" i="21"/>
  <c r="N173" i="21"/>
  <c r="L173" i="21"/>
  <c r="D173" i="21"/>
  <c r="K173" i="21"/>
  <c r="M173" i="21"/>
  <c r="J173" i="21"/>
  <c r="F173" i="21"/>
  <c r="B173" i="21"/>
  <c r="C173" i="21"/>
  <c r="H173" i="21"/>
  <c r="G37" i="14"/>
  <c r="E37" i="14"/>
  <c r="C37" i="14"/>
  <c r="F37" i="14"/>
  <c r="D37" i="14"/>
  <c r="H37" i="14"/>
  <c r="F65" i="21"/>
  <c r="B65" i="21"/>
  <c r="I65" i="21"/>
  <c r="J65" i="21"/>
  <c r="L65" i="21"/>
  <c r="G65" i="21"/>
  <c r="M65" i="21"/>
  <c r="C65" i="21"/>
  <c r="N65" i="21"/>
  <c r="D65" i="21"/>
  <c r="K65" i="21"/>
  <c r="H65" i="21"/>
  <c r="K53" i="32"/>
  <c r="P53" i="32"/>
  <c r="R53" i="32"/>
  <c r="D53" i="32"/>
  <c r="N53" i="32"/>
  <c r="B53" i="32"/>
  <c r="G53" i="32"/>
  <c r="I53" i="32"/>
  <c r="C53" i="32"/>
  <c r="L53" i="32"/>
  <c r="J53" i="32"/>
  <c r="M53" i="32"/>
  <c r="F53" i="32"/>
  <c r="Q53" i="32"/>
  <c r="H53" i="32"/>
  <c r="O53" i="32"/>
  <c r="T120" i="17"/>
  <c r="N120" i="17"/>
  <c r="S120" i="17"/>
  <c r="B120" i="17"/>
  <c r="I120" i="17"/>
  <c r="K120" i="17"/>
  <c r="R120" i="17"/>
  <c r="X120" i="17"/>
  <c r="D120" i="17"/>
  <c r="G120" i="17"/>
  <c r="L120" i="17"/>
  <c r="F120" i="17"/>
  <c r="M120" i="17"/>
  <c r="U120" i="17"/>
  <c r="Q120" i="17"/>
  <c r="W120" i="17"/>
  <c r="J120" i="17"/>
  <c r="H120" i="17"/>
  <c r="C120" i="17"/>
  <c r="V120" i="17"/>
  <c r="C53" i="24"/>
  <c r="G53" i="24"/>
  <c r="E53" i="24"/>
  <c r="D53" i="24"/>
  <c r="F53" i="24"/>
  <c r="B99" i="23"/>
  <c r="C99" i="23"/>
  <c r="G99" i="23"/>
  <c r="H99" i="23"/>
  <c r="D99" i="23"/>
  <c r="I99" i="23"/>
  <c r="F99" i="23"/>
  <c r="K41" i="21"/>
  <c r="M41" i="21"/>
  <c r="L41" i="21"/>
  <c r="H41" i="21"/>
  <c r="F41" i="21"/>
  <c r="J41" i="21"/>
  <c r="C41" i="21"/>
  <c r="D41" i="21"/>
  <c r="N41" i="21"/>
  <c r="G41" i="21"/>
  <c r="I41" i="21"/>
  <c r="B41" i="21"/>
  <c r="G108" i="22"/>
  <c r="C108" i="22"/>
  <c r="I108" i="22"/>
  <c r="B108" i="22"/>
  <c r="H108" i="22"/>
  <c r="F108" i="22"/>
  <c r="D108" i="22"/>
  <c r="J43" i="20"/>
  <c r="B43" i="20"/>
  <c r="F43" i="20"/>
  <c r="I43" i="20"/>
  <c r="H43" i="20"/>
  <c r="C43" i="20"/>
  <c r="M43" i="20"/>
  <c r="N43" i="20"/>
  <c r="L43" i="20"/>
  <c r="G43" i="20"/>
  <c r="D43" i="20"/>
  <c r="K43" i="20"/>
  <c r="B113" i="20"/>
  <c r="J113" i="20"/>
  <c r="I113" i="20"/>
  <c r="M113" i="20"/>
  <c r="K113" i="20"/>
  <c r="C113" i="20"/>
  <c r="L113" i="20"/>
  <c r="H113" i="20"/>
  <c r="F113" i="20"/>
  <c r="N113" i="20"/>
  <c r="D113" i="20"/>
  <c r="G113" i="20"/>
  <c r="N96" i="20"/>
  <c r="J96" i="20"/>
  <c r="C96" i="20"/>
  <c r="G96" i="20"/>
  <c r="L96" i="20"/>
  <c r="K96" i="20"/>
  <c r="M96" i="20"/>
  <c r="H96" i="20"/>
  <c r="D96" i="20"/>
  <c r="F96" i="20"/>
  <c r="I96" i="20"/>
  <c r="B96" i="20"/>
  <c r="K188" i="18"/>
  <c r="Q188" i="18"/>
  <c r="M188" i="18"/>
  <c r="D188" i="18"/>
  <c r="H188" i="18"/>
  <c r="J188" i="18"/>
  <c r="L188" i="18"/>
  <c r="B188" i="18"/>
  <c r="O188" i="18"/>
  <c r="G188" i="18"/>
  <c r="R188" i="18"/>
  <c r="P188" i="18"/>
  <c r="I188" i="18"/>
  <c r="F188" i="18"/>
  <c r="N188" i="18"/>
  <c r="C188" i="18"/>
  <c r="B89" i="20"/>
  <c r="K89" i="20"/>
  <c r="N89" i="20"/>
  <c r="D89" i="20"/>
  <c r="I89" i="20"/>
  <c r="M89" i="20"/>
  <c r="C89" i="20"/>
  <c r="G89" i="20"/>
  <c r="H89" i="20"/>
  <c r="L89" i="20"/>
  <c r="F89" i="20"/>
  <c r="J89" i="20"/>
  <c r="D146" i="14"/>
  <c r="H146" i="14"/>
  <c r="C146" i="14"/>
  <c r="G146" i="14"/>
  <c r="E146" i="14"/>
  <c r="F146" i="14"/>
  <c r="I137" i="20"/>
  <c r="C137" i="20"/>
  <c r="L137" i="20"/>
  <c r="H137" i="20"/>
  <c r="K137" i="20"/>
  <c r="N137" i="20"/>
  <c r="D137" i="20"/>
  <c r="B137" i="20"/>
  <c r="G137" i="20"/>
  <c r="F137" i="20"/>
  <c r="M137" i="20"/>
  <c r="J137" i="20"/>
  <c r="H156" i="18"/>
  <c r="O156" i="18"/>
  <c r="I156" i="18"/>
  <c r="R156" i="18"/>
  <c r="B156" i="18"/>
  <c r="L156" i="18"/>
  <c r="J156" i="18"/>
  <c r="G156" i="18"/>
  <c r="Q156" i="18"/>
  <c r="M156" i="18"/>
  <c r="D156" i="18"/>
  <c r="N156" i="18"/>
  <c r="P156" i="18"/>
  <c r="K156" i="18"/>
  <c r="C156" i="18"/>
  <c r="F156" i="18"/>
  <c r="D126" i="14"/>
  <c r="G126" i="14"/>
  <c r="H126" i="14"/>
  <c r="E126" i="14"/>
  <c r="C126" i="14"/>
  <c r="F126" i="14"/>
  <c r="M21" i="19"/>
  <c r="H21" i="19"/>
  <c r="D21" i="19"/>
  <c r="K21" i="19"/>
  <c r="R21" i="19"/>
  <c r="L21" i="19"/>
  <c r="F21" i="19"/>
  <c r="O21" i="19"/>
  <c r="J21" i="19"/>
  <c r="G21" i="19"/>
  <c r="N21" i="19"/>
  <c r="Q21" i="19"/>
  <c r="P21" i="19"/>
  <c r="C21" i="19"/>
  <c r="I21" i="19"/>
  <c r="B21" i="19"/>
  <c r="N62" i="18"/>
  <c r="G62" i="18"/>
  <c r="Q62" i="18"/>
  <c r="I62" i="18"/>
  <c r="B62" i="18"/>
  <c r="C62" i="18"/>
  <c r="J62" i="18"/>
  <c r="D62" i="18"/>
  <c r="H62" i="18"/>
  <c r="O62" i="18"/>
  <c r="M62" i="18"/>
  <c r="K62" i="18"/>
  <c r="F62" i="18"/>
  <c r="L62" i="18"/>
  <c r="R62" i="18"/>
  <c r="P62" i="18"/>
  <c r="D60" i="18"/>
  <c r="P60" i="18"/>
  <c r="B60" i="18"/>
  <c r="L60" i="18"/>
  <c r="J60" i="18"/>
  <c r="I60" i="18"/>
  <c r="O60" i="18"/>
  <c r="R60" i="18"/>
  <c r="Q60" i="18"/>
  <c r="F60" i="18"/>
  <c r="M60" i="18"/>
  <c r="C60" i="18"/>
  <c r="K60" i="18"/>
  <c r="H60" i="18"/>
  <c r="N60" i="18"/>
  <c r="G60" i="18"/>
  <c r="C168" i="22"/>
  <c r="G168" i="22"/>
  <c r="I168" i="22"/>
  <c r="H168" i="22"/>
  <c r="D168" i="22"/>
  <c r="B168" i="22"/>
  <c r="F168" i="22"/>
  <c r="O84" i="18"/>
  <c r="D84" i="18"/>
  <c r="Q84" i="18"/>
  <c r="C84" i="18"/>
  <c r="R84" i="18"/>
  <c r="J84" i="18"/>
  <c r="I84" i="18"/>
  <c r="G84" i="18"/>
  <c r="N84" i="18"/>
  <c r="H84" i="18"/>
  <c r="P84" i="18"/>
  <c r="M84" i="18"/>
  <c r="L84" i="18"/>
  <c r="F84" i="18"/>
  <c r="K84" i="18"/>
  <c r="B84" i="18"/>
  <c r="N31" i="17"/>
  <c r="J31" i="17"/>
  <c r="S31" i="17"/>
  <c r="X31" i="17"/>
  <c r="Q31" i="17"/>
  <c r="U31" i="17"/>
  <c r="G31" i="17"/>
  <c r="L31" i="17"/>
  <c r="H31" i="17"/>
  <c r="F31" i="17"/>
  <c r="D31" i="17"/>
  <c r="K31" i="17"/>
  <c r="B31" i="17"/>
  <c r="I31" i="17"/>
  <c r="V31" i="17"/>
  <c r="T31" i="17"/>
  <c r="M31" i="17"/>
  <c r="W31" i="17"/>
  <c r="C31" i="17"/>
  <c r="R31" i="17"/>
  <c r="I190" i="21"/>
  <c r="J190" i="21"/>
  <c r="L190" i="21"/>
  <c r="G190" i="21"/>
  <c r="K190" i="21"/>
  <c r="M190" i="21"/>
  <c r="B190" i="21"/>
  <c r="H190" i="21"/>
  <c r="F190" i="21"/>
  <c r="D190" i="21"/>
  <c r="C190" i="21"/>
  <c r="N190" i="21"/>
  <c r="C28" i="32"/>
  <c r="B28" i="32"/>
  <c r="Q28" i="32"/>
  <c r="O28" i="32"/>
  <c r="H28" i="32"/>
  <c r="K28" i="32"/>
  <c r="L28" i="32"/>
  <c r="M28" i="32"/>
  <c r="P28" i="32"/>
  <c r="G28" i="32"/>
  <c r="D28" i="32"/>
  <c r="J28" i="32"/>
  <c r="N28" i="32"/>
  <c r="F28" i="32"/>
  <c r="I28" i="32"/>
  <c r="R28" i="32"/>
  <c r="E57" i="24"/>
  <c r="G57" i="24"/>
  <c r="F57" i="24"/>
  <c r="C57" i="24"/>
  <c r="D57" i="24"/>
  <c r="B109" i="21"/>
  <c r="L109" i="21"/>
  <c r="N109" i="21"/>
  <c r="K109" i="21"/>
  <c r="D109" i="21"/>
  <c r="H109" i="21"/>
  <c r="G109" i="21"/>
  <c r="F109" i="21"/>
  <c r="I109" i="21"/>
  <c r="M109" i="21"/>
  <c r="C109" i="21"/>
  <c r="J109" i="21"/>
  <c r="H24" i="19"/>
  <c r="N24" i="19"/>
  <c r="L24" i="19"/>
  <c r="I24" i="19"/>
  <c r="K24" i="19"/>
  <c r="B24" i="19"/>
  <c r="M24" i="19"/>
  <c r="C24" i="19"/>
  <c r="F24" i="19"/>
  <c r="Q24" i="19"/>
  <c r="G24" i="19"/>
  <c r="R24" i="19"/>
  <c r="D24" i="19"/>
  <c r="O24" i="19"/>
  <c r="P24" i="19"/>
  <c r="J24" i="19"/>
  <c r="G136" i="24"/>
  <c r="E136" i="24"/>
  <c r="F136" i="24"/>
  <c r="D136" i="24"/>
  <c r="C136" i="24"/>
  <c r="J120" i="26"/>
  <c r="L120" i="26"/>
  <c r="F120" i="26"/>
  <c r="H120" i="26"/>
  <c r="K120" i="26"/>
  <c r="G120" i="26"/>
  <c r="D120" i="26"/>
  <c r="C120" i="26"/>
  <c r="E120" i="26"/>
  <c r="I120" i="26"/>
  <c r="H146" i="32"/>
  <c r="P146" i="32"/>
  <c r="G146" i="32"/>
  <c r="B146" i="32"/>
  <c r="F146" i="32"/>
  <c r="J146" i="32"/>
  <c r="M146" i="32"/>
  <c r="D146" i="32"/>
  <c r="C146" i="32"/>
  <c r="K146" i="32"/>
  <c r="L146" i="32"/>
  <c r="I146" i="32"/>
  <c r="N146" i="32"/>
  <c r="O146" i="32"/>
  <c r="Q146" i="32"/>
  <c r="R146" i="32"/>
  <c r="D91" i="23"/>
  <c r="H91" i="23"/>
  <c r="C91" i="23"/>
  <c r="F91" i="23"/>
  <c r="I91" i="23"/>
  <c r="G91" i="23"/>
  <c r="B91" i="23"/>
  <c r="M18" i="20"/>
  <c r="G18" i="20"/>
  <c r="J18" i="20"/>
  <c r="K18" i="20"/>
  <c r="D18" i="20"/>
  <c r="I18" i="20"/>
  <c r="L18" i="20"/>
  <c r="B18" i="20"/>
  <c r="F18" i="20"/>
  <c r="C18" i="20"/>
  <c r="N18" i="20"/>
  <c r="H18" i="20"/>
  <c r="I53" i="23"/>
  <c r="G53" i="23"/>
  <c r="B53" i="23"/>
  <c r="F53" i="23"/>
  <c r="H53" i="23"/>
  <c r="D53" i="23"/>
  <c r="C53" i="23"/>
  <c r="G19" i="19"/>
  <c r="I19" i="19"/>
  <c r="O19" i="19"/>
  <c r="H19" i="19"/>
  <c r="N19" i="19"/>
  <c r="J19" i="19"/>
  <c r="K19" i="19"/>
  <c r="D19" i="19"/>
  <c r="Q19" i="19"/>
  <c r="L19" i="19"/>
  <c r="C19" i="19"/>
  <c r="R19" i="19"/>
  <c r="M19" i="19"/>
  <c r="B19" i="19"/>
  <c r="P19" i="19"/>
  <c r="F19" i="19"/>
  <c r="W102" i="17"/>
  <c r="R102" i="17"/>
  <c r="B102" i="17"/>
  <c r="L102" i="17"/>
  <c r="N102" i="17"/>
  <c r="I102" i="17"/>
  <c r="H102" i="17"/>
  <c r="T102" i="17"/>
  <c r="U102" i="17"/>
  <c r="D102" i="17"/>
  <c r="Q102" i="17"/>
  <c r="C102" i="17"/>
  <c r="V102" i="17"/>
  <c r="X102" i="17"/>
  <c r="F102" i="17"/>
  <c r="S102" i="17"/>
  <c r="G102" i="17"/>
  <c r="J102" i="17"/>
  <c r="K102" i="17"/>
  <c r="M102" i="17"/>
  <c r="P152" i="18"/>
  <c r="C152" i="18"/>
  <c r="H152" i="18"/>
  <c r="O152" i="18"/>
  <c r="B152" i="18"/>
  <c r="M152" i="18"/>
  <c r="Q152" i="18"/>
  <c r="I152" i="18"/>
  <c r="J152" i="18"/>
  <c r="G152" i="18"/>
  <c r="N152" i="18"/>
  <c r="K152" i="18"/>
  <c r="L152" i="18"/>
  <c r="F152" i="18"/>
  <c r="D152" i="18"/>
  <c r="R152" i="18"/>
  <c r="D135" i="24"/>
  <c r="G135" i="24"/>
  <c r="C135" i="24"/>
  <c r="F135" i="24"/>
  <c r="E135" i="24"/>
  <c r="L126" i="21"/>
  <c r="H126" i="21"/>
  <c r="K126" i="21"/>
  <c r="I126" i="21"/>
  <c r="G126" i="21"/>
  <c r="D126" i="21"/>
  <c r="F126" i="21"/>
  <c r="J126" i="21"/>
  <c r="C126" i="21"/>
  <c r="N126" i="21"/>
  <c r="M126" i="21"/>
  <c r="B126" i="21"/>
  <c r="E156" i="14"/>
  <c r="H156" i="14"/>
  <c r="D156" i="14"/>
  <c r="G156" i="14"/>
  <c r="C156" i="14"/>
  <c r="F156" i="14"/>
  <c r="V81" i="17"/>
  <c r="I81" i="17"/>
  <c r="K81" i="17"/>
  <c r="T81" i="17"/>
  <c r="Q81" i="17"/>
  <c r="W81" i="17"/>
  <c r="F81" i="17"/>
  <c r="M81" i="17"/>
  <c r="S81" i="17"/>
  <c r="R81" i="17"/>
  <c r="L81" i="17"/>
  <c r="D81" i="17"/>
  <c r="H81" i="17"/>
  <c r="C81" i="17"/>
  <c r="X81" i="17"/>
  <c r="N81" i="17"/>
  <c r="U81" i="17"/>
  <c r="B81" i="17"/>
  <c r="J81" i="17"/>
  <c r="G81" i="17"/>
  <c r="N184" i="19"/>
  <c r="K184" i="19"/>
  <c r="R184" i="19"/>
  <c r="I184" i="19"/>
  <c r="L184" i="19"/>
  <c r="H184" i="19"/>
  <c r="M184" i="19"/>
  <c r="P184" i="19"/>
  <c r="G184" i="19"/>
  <c r="B184" i="19"/>
  <c r="Q184" i="19"/>
  <c r="J184" i="19"/>
  <c r="C184" i="19"/>
  <c r="F184" i="19"/>
  <c r="O184" i="19"/>
  <c r="D184" i="19"/>
  <c r="R192" i="18"/>
  <c r="K192" i="18"/>
  <c r="F192" i="18"/>
  <c r="M192" i="18"/>
  <c r="G192" i="18"/>
  <c r="H192" i="18"/>
  <c r="N192" i="18"/>
  <c r="D192" i="18"/>
  <c r="B192" i="18"/>
  <c r="O192" i="18"/>
  <c r="C192" i="18"/>
  <c r="I192" i="18"/>
  <c r="Q192" i="18"/>
  <c r="J192" i="18"/>
  <c r="L192" i="18"/>
  <c r="P192" i="18"/>
  <c r="I186" i="32"/>
  <c r="O186" i="32"/>
  <c r="G186" i="32"/>
  <c r="C186" i="32"/>
  <c r="J186" i="32"/>
  <c r="Q186" i="32"/>
  <c r="H186" i="32"/>
  <c r="B186" i="32"/>
  <c r="F186" i="32"/>
  <c r="D186" i="32"/>
  <c r="K186" i="32"/>
  <c r="M186" i="32"/>
  <c r="P186" i="32"/>
  <c r="R186" i="32"/>
  <c r="L186" i="32"/>
  <c r="N186" i="32"/>
  <c r="H135" i="14"/>
  <c r="F135" i="14"/>
  <c r="D135" i="14"/>
  <c r="E135" i="14"/>
  <c r="G135" i="14"/>
  <c r="C135" i="14"/>
  <c r="H155" i="19"/>
  <c r="C155" i="19"/>
  <c r="D155" i="19"/>
  <c r="I155" i="19"/>
  <c r="R155" i="19"/>
  <c r="K155" i="19"/>
  <c r="O155" i="19"/>
  <c r="B155" i="19"/>
  <c r="M155" i="19"/>
  <c r="G155" i="19"/>
  <c r="F155" i="19"/>
  <c r="N155" i="19"/>
  <c r="J155" i="19"/>
  <c r="L155" i="19"/>
  <c r="Q155" i="19"/>
  <c r="P155" i="19"/>
  <c r="V146" i="17"/>
  <c r="W146" i="17"/>
  <c r="C146" i="17"/>
  <c r="G146" i="17"/>
  <c r="M146" i="17"/>
  <c r="B146" i="17"/>
  <c r="S146" i="17"/>
  <c r="N146" i="17"/>
  <c r="R146" i="17"/>
  <c r="J146" i="17"/>
  <c r="H146" i="17"/>
  <c r="K146" i="17"/>
  <c r="U146" i="17"/>
  <c r="X146" i="17"/>
  <c r="F146" i="17"/>
  <c r="Q146" i="17"/>
  <c r="D146" i="17"/>
  <c r="I146" i="17"/>
  <c r="T146" i="17"/>
  <c r="L146" i="17"/>
  <c r="M38" i="20"/>
  <c r="N38" i="20"/>
  <c r="L38" i="20"/>
  <c r="D38" i="20"/>
  <c r="B38" i="20"/>
  <c r="I38" i="20"/>
  <c r="J38" i="20"/>
  <c r="H38" i="20"/>
  <c r="K38" i="20"/>
  <c r="C38" i="20"/>
  <c r="F38" i="20"/>
  <c r="G38" i="20"/>
  <c r="B144" i="22"/>
  <c r="C144" i="22"/>
  <c r="I144" i="22"/>
  <c r="G144" i="22"/>
  <c r="H144" i="22"/>
  <c r="D144" i="22"/>
  <c r="F144" i="22"/>
  <c r="K185" i="32"/>
  <c r="H185" i="32"/>
  <c r="N185" i="32"/>
  <c r="C185" i="32"/>
  <c r="I185" i="32"/>
  <c r="M185" i="32"/>
  <c r="G185" i="32"/>
  <c r="L185" i="32"/>
  <c r="R185" i="32"/>
  <c r="D185" i="32"/>
  <c r="Q185" i="32"/>
  <c r="J185" i="32"/>
  <c r="P185" i="32"/>
  <c r="B185" i="32"/>
  <c r="F185" i="32"/>
  <c r="O185" i="32"/>
  <c r="C141" i="14"/>
  <c r="D141" i="14"/>
  <c r="F141" i="14"/>
  <c r="H141" i="14"/>
  <c r="E141" i="14"/>
  <c r="G141" i="14"/>
  <c r="W162" i="17"/>
  <c r="C162" i="17"/>
  <c r="N162" i="17"/>
  <c r="L162" i="17"/>
  <c r="V162" i="17"/>
  <c r="G162" i="17"/>
  <c r="M162" i="17"/>
  <c r="S162" i="17"/>
  <c r="K162" i="17"/>
  <c r="Q162" i="17"/>
  <c r="D162" i="17"/>
  <c r="X162" i="17"/>
  <c r="U162" i="17"/>
  <c r="F162" i="17"/>
  <c r="R162" i="17"/>
  <c r="T162" i="17"/>
  <c r="J162" i="17"/>
  <c r="B162" i="17"/>
  <c r="H162" i="17"/>
  <c r="I162" i="17"/>
  <c r="G91" i="20"/>
  <c r="K91" i="20"/>
  <c r="J91" i="20"/>
  <c r="D91" i="20"/>
  <c r="M91" i="20"/>
  <c r="F91" i="20"/>
  <c r="N91" i="20"/>
  <c r="I91" i="20"/>
  <c r="B91" i="20"/>
  <c r="L91" i="20"/>
  <c r="C91" i="20"/>
  <c r="H91" i="20"/>
  <c r="D148" i="20"/>
  <c r="C148" i="20"/>
  <c r="G148" i="20"/>
  <c r="L148" i="20"/>
  <c r="I148" i="20"/>
  <c r="J148" i="20"/>
  <c r="M148" i="20"/>
  <c r="N148" i="20"/>
  <c r="K148" i="20"/>
  <c r="B148" i="20"/>
  <c r="F148" i="20"/>
  <c r="H148" i="20"/>
  <c r="N148" i="18"/>
  <c r="H148" i="18"/>
  <c r="B148" i="18"/>
  <c r="R148" i="18"/>
  <c r="P148" i="18"/>
  <c r="I148" i="18"/>
  <c r="Q148" i="18"/>
  <c r="O148" i="18"/>
  <c r="F148" i="18"/>
  <c r="M148" i="18"/>
  <c r="K148" i="18"/>
  <c r="D148" i="18"/>
  <c r="J148" i="18"/>
  <c r="L148" i="18"/>
  <c r="C148" i="18"/>
  <c r="G148" i="18"/>
  <c r="H147" i="23"/>
  <c r="F147" i="23"/>
  <c r="C147" i="23"/>
  <c r="G147" i="23"/>
  <c r="D147" i="23"/>
  <c r="I147" i="23"/>
  <c r="B147" i="23"/>
  <c r="L170" i="26"/>
  <c r="E170" i="26"/>
  <c r="K170" i="26"/>
  <c r="J170" i="26"/>
  <c r="D170" i="26"/>
  <c r="I170" i="26"/>
  <c r="H170" i="26"/>
  <c r="F170" i="26"/>
  <c r="C170" i="26"/>
  <c r="G170" i="26"/>
  <c r="N174" i="19"/>
  <c r="M174" i="19"/>
  <c r="J174" i="19"/>
  <c r="O174" i="19"/>
  <c r="P174" i="19"/>
  <c r="D174" i="19"/>
  <c r="G174" i="19"/>
  <c r="Q174" i="19"/>
  <c r="R174" i="19"/>
  <c r="F174" i="19"/>
  <c r="B174" i="19"/>
  <c r="C174" i="19"/>
  <c r="K174" i="19"/>
  <c r="H174" i="19"/>
  <c r="I174" i="19"/>
  <c r="L174" i="19"/>
  <c r="L138" i="19"/>
  <c r="N138" i="19"/>
  <c r="B138" i="19"/>
  <c r="H138" i="19"/>
  <c r="M138" i="19"/>
  <c r="G138" i="19"/>
  <c r="C138" i="19"/>
  <c r="P138" i="19"/>
  <c r="F138" i="19"/>
  <c r="O138" i="19"/>
  <c r="K138" i="19"/>
  <c r="J138" i="19"/>
  <c r="R138" i="19"/>
  <c r="Q138" i="19"/>
  <c r="D138" i="19"/>
  <c r="I138" i="19"/>
  <c r="J138" i="21"/>
  <c r="M138" i="21"/>
  <c r="G138" i="21"/>
  <c r="B138" i="21"/>
  <c r="D138" i="21"/>
  <c r="C138" i="21"/>
  <c r="K138" i="21"/>
  <c r="H138" i="21"/>
  <c r="I138" i="21"/>
  <c r="L138" i="21"/>
  <c r="F138" i="21"/>
  <c r="N138" i="21"/>
  <c r="V74" i="17"/>
  <c r="B74" i="17"/>
  <c r="Q74" i="17"/>
  <c r="C74" i="17"/>
  <c r="T74" i="17"/>
  <c r="S74" i="17"/>
  <c r="D74" i="17"/>
  <c r="I74" i="17"/>
  <c r="G74" i="17"/>
  <c r="K74" i="17"/>
  <c r="J74" i="17"/>
  <c r="L74" i="17"/>
  <c r="R74" i="17"/>
  <c r="H74" i="17"/>
  <c r="F74" i="17"/>
  <c r="W74" i="17"/>
  <c r="N74" i="17"/>
  <c r="U74" i="17"/>
  <c r="M74" i="17"/>
  <c r="X74" i="17"/>
  <c r="F134" i="14"/>
  <c r="C134" i="14"/>
  <c r="E134" i="14"/>
  <c r="G134" i="14"/>
  <c r="D134" i="14"/>
  <c r="H134" i="14"/>
  <c r="M113" i="21"/>
  <c r="H113" i="21"/>
  <c r="I113" i="21"/>
  <c r="D113" i="21"/>
  <c r="J113" i="21"/>
  <c r="G113" i="21"/>
  <c r="N113" i="21"/>
  <c r="K113" i="21"/>
  <c r="C113" i="21"/>
  <c r="B113" i="21"/>
  <c r="L113" i="21"/>
  <c r="F113" i="21"/>
  <c r="K136" i="26"/>
  <c r="J136" i="26"/>
  <c r="L136" i="26"/>
  <c r="G136" i="26"/>
  <c r="I136" i="26"/>
  <c r="H136" i="26"/>
  <c r="E136" i="26"/>
  <c r="D136" i="26"/>
  <c r="C136" i="26"/>
  <c r="F136" i="26"/>
  <c r="F171" i="24"/>
  <c r="G171" i="24"/>
  <c r="C171" i="24"/>
  <c r="D171" i="24"/>
  <c r="E171" i="24"/>
  <c r="F30" i="14"/>
  <c r="C30" i="14"/>
  <c r="E30" i="14"/>
  <c r="H30" i="14"/>
  <c r="D30" i="14"/>
  <c r="G30" i="14"/>
  <c r="F106" i="24"/>
  <c r="G106" i="24"/>
  <c r="C106" i="24"/>
  <c r="D106" i="24"/>
  <c r="E106" i="24"/>
  <c r="H100" i="19"/>
  <c r="C100" i="19"/>
  <c r="I100" i="19"/>
  <c r="G100" i="19"/>
  <c r="J100" i="19"/>
  <c r="P100" i="19"/>
  <c r="K100" i="19"/>
  <c r="B100" i="19"/>
  <c r="F100" i="19"/>
  <c r="R100" i="19"/>
  <c r="N100" i="19"/>
  <c r="M100" i="19"/>
  <c r="Q100" i="19"/>
  <c r="D100" i="19"/>
  <c r="L100" i="19"/>
  <c r="O100" i="19"/>
  <c r="H40" i="21"/>
  <c r="K40" i="21"/>
  <c r="J40" i="21"/>
  <c r="I40" i="21"/>
  <c r="D40" i="21"/>
  <c r="C40" i="21"/>
  <c r="F40" i="21"/>
  <c r="B40" i="21"/>
  <c r="L40" i="21"/>
  <c r="M40" i="21"/>
  <c r="G40" i="21"/>
  <c r="N40" i="21"/>
  <c r="N93" i="32"/>
  <c r="B93" i="32"/>
  <c r="M93" i="32"/>
  <c r="C93" i="32"/>
  <c r="K93" i="32"/>
  <c r="D93" i="32"/>
  <c r="Q93" i="32"/>
  <c r="R93" i="32"/>
  <c r="H93" i="32"/>
  <c r="P93" i="32"/>
  <c r="L93" i="32"/>
  <c r="J93" i="32"/>
  <c r="F93" i="32"/>
  <c r="G93" i="32"/>
  <c r="O93" i="32"/>
  <c r="I93" i="32"/>
  <c r="L164" i="19"/>
  <c r="J164" i="19"/>
  <c r="H164" i="19"/>
  <c r="M164" i="19"/>
  <c r="B164" i="19"/>
  <c r="D164" i="19"/>
  <c r="K164" i="19"/>
  <c r="I164" i="19"/>
  <c r="N164" i="19"/>
  <c r="Q164" i="19"/>
  <c r="O164" i="19"/>
  <c r="C164" i="19"/>
  <c r="P164" i="19"/>
  <c r="G164" i="19"/>
  <c r="R164" i="19"/>
  <c r="F164" i="19"/>
  <c r="Q179" i="17"/>
  <c r="U179" i="17"/>
  <c r="R179" i="17"/>
  <c r="D179" i="17"/>
  <c r="G179" i="17"/>
  <c r="V179" i="17"/>
  <c r="B179" i="17"/>
  <c r="K179" i="17"/>
  <c r="M179" i="17"/>
  <c r="N179" i="17"/>
  <c r="S179" i="17"/>
  <c r="W179" i="17"/>
  <c r="X179" i="17"/>
  <c r="I179" i="17"/>
  <c r="L179" i="17"/>
  <c r="T179" i="17"/>
  <c r="F179" i="17"/>
  <c r="C179" i="17"/>
  <c r="H179" i="17"/>
  <c r="J179" i="17"/>
  <c r="B173" i="22"/>
  <c r="C173" i="22"/>
  <c r="H173" i="22"/>
  <c r="G173" i="22"/>
  <c r="I173" i="22"/>
  <c r="D173" i="22"/>
  <c r="F173" i="22"/>
  <c r="M168" i="19"/>
  <c r="L168" i="19"/>
  <c r="D168" i="19"/>
  <c r="O168" i="19"/>
  <c r="R168" i="19"/>
  <c r="C168" i="19"/>
  <c r="J168" i="19"/>
  <c r="P168" i="19"/>
  <c r="K168" i="19"/>
  <c r="F168" i="19"/>
  <c r="G168" i="19"/>
  <c r="B168" i="19"/>
  <c r="H168" i="19"/>
  <c r="Q168" i="19"/>
  <c r="N168" i="19"/>
  <c r="I168" i="19"/>
  <c r="F183" i="22"/>
  <c r="C183" i="22"/>
  <c r="B183" i="22"/>
  <c r="I183" i="22"/>
  <c r="H183" i="22"/>
  <c r="D183" i="22"/>
  <c r="G183" i="22"/>
  <c r="G136" i="20"/>
  <c r="H136" i="20"/>
  <c r="J136" i="20"/>
  <c r="I136" i="20"/>
  <c r="K136" i="20"/>
  <c r="D136" i="20"/>
  <c r="L136" i="20"/>
  <c r="B136" i="20"/>
  <c r="C136" i="20"/>
  <c r="N136" i="20"/>
  <c r="M136" i="20"/>
  <c r="F136" i="20"/>
  <c r="D58" i="26"/>
  <c r="F58" i="26"/>
  <c r="H58" i="26"/>
  <c r="E58" i="26"/>
  <c r="C58" i="26"/>
  <c r="K58" i="26"/>
  <c r="J58" i="26"/>
  <c r="L58" i="26"/>
  <c r="I58" i="26"/>
  <c r="G58" i="26"/>
  <c r="B153" i="22"/>
  <c r="C153" i="22"/>
  <c r="H153" i="22"/>
  <c r="I153" i="22"/>
  <c r="D153" i="22"/>
  <c r="F153" i="22"/>
  <c r="G153" i="22"/>
  <c r="M90" i="19"/>
  <c r="P90" i="19"/>
  <c r="N90" i="19"/>
  <c r="B90" i="19"/>
  <c r="O90" i="19"/>
  <c r="Q90" i="19"/>
  <c r="F90" i="19"/>
  <c r="D90" i="19"/>
  <c r="C90" i="19"/>
  <c r="K90" i="19"/>
  <c r="G90" i="19"/>
  <c r="L90" i="19"/>
  <c r="R90" i="19"/>
  <c r="H90" i="19"/>
  <c r="I90" i="19"/>
  <c r="J90" i="19"/>
  <c r="D131" i="14"/>
  <c r="F131" i="14"/>
  <c r="E131" i="14"/>
  <c r="G131" i="14"/>
  <c r="C131" i="14"/>
  <c r="H131" i="14"/>
  <c r="G127" i="19"/>
  <c r="M127" i="19"/>
  <c r="F127" i="19"/>
  <c r="J127" i="19"/>
  <c r="B127" i="19"/>
  <c r="L127" i="19"/>
  <c r="D127" i="19"/>
  <c r="H127" i="19"/>
  <c r="K127" i="19"/>
  <c r="O127" i="19"/>
  <c r="P127" i="19"/>
  <c r="I127" i="19"/>
  <c r="R127" i="19"/>
  <c r="C127" i="19"/>
  <c r="Q127" i="19"/>
  <c r="N127" i="19"/>
  <c r="F44" i="18"/>
  <c r="B44" i="18"/>
  <c r="G44" i="18"/>
  <c r="Q44" i="18"/>
  <c r="M44" i="18"/>
  <c r="R44" i="18"/>
  <c r="C44" i="18"/>
  <c r="K44" i="18"/>
  <c r="D44" i="18"/>
  <c r="J44" i="18"/>
  <c r="O44" i="18"/>
  <c r="N44" i="18"/>
  <c r="H44" i="18"/>
  <c r="I44" i="18"/>
  <c r="L44" i="18"/>
  <c r="P44" i="18"/>
  <c r="G128" i="23"/>
  <c r="I128" i="23"/>
  <c r="F128" i="23"/>
  <c r="C128" i="23"/>
  <c r="D128" i="23"/>
  <c r="B128" i="23"/>
  <c r="H128" i="23"/>
  <c r="H112" i="14"/>
  <c r="D112" i="14"/>
  <c r="G112" i="14"/>
  <c r="E112" i="14"/>
  <c r="C112" i="14"/>
  <c r="F112" i="14"/>
  <c r="G160" i="23"/>
  <c r="I160" i="23"/>
  <c r="F160" i="23"/>
  <c r="D160" i="23"/>
  <c r="C160" i="23"/>
  <c r="B160" i="23"/>
  <c r="H160" i="23"/>
  <c r="J181" i="19"/>
  <c r="K181" i="19"/>
  <c r="N181" i="19"/>
  <c r="H181" i="19"/>
  <c r="D181" i="19"/>
  <c r="B181" i="19"/>
  <c r="F181" i="19"/>
  <c r="C181" i="19"/>
  <c r="P181" i="19"/>
  <c r="L181" i="19"/>
  <c r="G181" i="19"/>
  <c r="I181" i="19"/>
  <c r="Q181" i="19"/>
  <c r="O181" i="19"/>
  <c r="M181" i="19"/>
  <c r="R181" i="19"/>
  <c r="G146" i="22"/>
  <c r="C146" i="22"/>
  <c r="F146" i="22"/>
  <c r="I146" i="22"/>
  <c r="D146" i="22"/>
  <c r="H146" i="22"/>
  <c r="B146" i="22"/>
  <c r="J134" i="20"/>
  <c r="C134" i="20"/>
  <c r="B134" i="20"/>
  <c r="F134" i="20"/>
  <c r="H134" i="20"/>
  <c r="I134" i="20"/>
  <c r="M134" i="20"/>
  <c r="L134" i="20"/>
  <c r="K134" i="20"/>
  <c r="D134" i="20"/>
  <c r="G134" i="20"/>
  <c r="N134" i="20"/>
  <c r="I150" i="18"/>
  <c r="O150" i="18"/>
  <c r="D150" i="18"/>
  <c r="R150" i="18"/>
  <c r="B150" i="18"/>
  <c r="M150" i="18"/>
  <c r="P150" i="18"/>
  <c r="F150" i="18"/>
  <c r="H150" i="18"/>
  <c r="J150" i="18"/>
  <c r="K150" i="18"/>
  <c r="C150" i="18"/>
  <c r="L150" i="18"/>
  <c r="Q150" i="18"/>
  <c r="N150" i="18"/>
  <c r="G150" i="18"/>
  <c r="K26" i="20"/>
  <c r="G26" i="20"/>
  <c r="I26" i="20"/>
  <c r="L26" i="20"/>
  <c r="J26" i="20"/>
  <c r="D26" i="20"/>
  <c r="F26" i="20"/>
  <c r="C26" i="20"/>
  <c r="M26" i="20"/>
  <c r="B26" i="20"/>
  <c r="N26" i="20"/>
  <c r="H26" i="20"/>
  <c r="J57" i="20"/>
  <c r="G57" i="20"/>
  <c r="B57" i="20"/>
  <c r="K57" i="20"/>
  <c r="F57" i="20"/>
  <c r="H57" i="20"/>
  <c r="I57" i="20"/>
  <c r="L57" i="20"/>
  <c r="C57" i="20"/>
  <c r="M57" i="20"/>
  <c r="N57" i="20"/>
  <c r="D57" i="20"/>
  <c r="D149" i="14"/>
  <c r="G149" i="14"/>
  <c r="H149" i="14"/>
  <c r="F149" i="14"/>
  <c r="E149" i="14"/>
  <c r="C149" i="14"/>
  <c r="G102" i="24"/>
  <c r="D102" i="24"/>
  <c r="F102" i="24"/>
  <c r="E102" i="24"/>
  <c r="C102" i="24"/>
  <c r="D44" i="22"/>
  <c r="B44" i="22"/>
  <c r="G44" i="22"/>
  <c r="C44" i="22"/>
  <c r="F44" i="22"/>
  <c r="H44" i="22"/>
  <c r="I44" i="22"/>
  <c r="J106" i="20"/>
  <c r="I106" i="20"/>
  <c r="H106" i="20"/>
  <c r="C106" i="20"/>
  <c r="K106" i="20"/>
  <c r="F106" i="20"/>
  <c r="N106" i="20"/>
  <c r="M106" i="20"/>
  <c r="B106" i="20"/>
  <c r="G106" i="20"/>
  <c r="L106" i="20"/>
  <c r="D106" i="20"/>
  <c r="L181" i="21"/>
  <c r="B181" i="21"/>
  <c r="F181" i="21"/>
  <c r="I181" i="21"/>
  <c r="J181" i="21"/>
  <c r="M181" i="21"/>
  <c r="C181" i="21"/>
  <c r="K181" i="21"/>
  <c r="G181" i="21"/>
  <c r="D181" i="21"/>
  <c r="H181" i="21"/>
  <c r="N181" i="21"/>
  <c r="C37" i="23"/>
  <c r="I37" i="23"/>
  <c r="G37" i="23"/>
  <c r="B37" i="23"/>
  <c r="H37" i="23"/>
  <c r="F37" i="23"/>
  <c r="D37" i="23"/>
  <c r="P35" i="32"/>
  <c r="G35" i="32"/>
  <c r="F35" i="32"/>
  <c r="B35" i="32"/>
  <c r="N35" i="32"/>
  <c r="K35" i="32"/>
  <c r="O35" i="32"/>
  <c r="H35" i="32"/>
  <c r="J35" i="32"/>
  <c r="C35" i="32"/>
  <c r="D35" i="32"/>
  <c r="L35" i="32"/>
  <c r="Q35" i="32"/>
  <c r="M35" i="32"/>
  <c r="I35" i="32"/>
  <c r="R35" i="32"/>
  <c r="M160" i="32"/>
  <c r="F160" i="32"/>
  <c r="K160" i="32"/>
  <c r="H160" i="32"/>
  <c r="J160" i="32"/>
  <c r="R160" i="32"/>
  <c r="G160" i="32"/>
  <c r="Q160" i="32"/>
  <c r="L160" i="32"/>
  <c r="N160" i="32"/>
  <c r="B160" i="32"/>
  <c r="I160" i="32"/>
  <c r="O160" i="32"/>
  <c r="D160" i="32"/>
  <c r="P160" i="32"/>
  <c r="C160" i="32"/>
  <c r="D151" i="24"/>
  <c r="C151" i="24"/>
  <c r="E151" i="24"/>
  <c r="F151" i="24"/>
  <c r="G151" i="24"/>
  <c r="H133" i="14"/>
  <c r="E133" i="14"/>
  <c r="C133" i="14"/>
  <c r="F133" i="14"/>
  <c r="G133" i="14"/>
  <c r="D133" i="14"/>
  <c r="P69" i="18"/>
  <c r="F69" i="18"/>
  <c r="J69" i="18"/>
  <c r="R69" i="18"/>
  <c r="M69" i="18"/>
  <c r="Q69" i="18"/>
  <c r="D69" i="18"/>
  <c r="L69" i="18"/>
  <c r="K69" i="18"/>
  <c r="N69" i="18"/>
  <c r="O69" i="18"/>
  <c r="I69" i="18"/>
  <c r="G69" i="18"/>
  <c r="C69" i="18"/>
  <c r="H69" i="18"/>
  <c r="B69" i="18"/>
  <c r="D41" i="23"/>
  <c r="F41" i="23"/>
  <c r="B41" i="23"/>
  <c r="I41" i="23"/>
  <c r="C41" i="23"/>
  <c r="G41" i="23"/>
  <c r="H41" i="23"/>
  <c r="E70" i="24"/>
  <c r="D70" i="24"/>
  <c r="C70" i="24"/>
  <c r="G70" i="24"/>
  <c r="F70" i="24"/>
  <c r="B51" i="22"/>
  <c r="H51" i="22"/>
  <c r="D51" i="22"/>
  <c r="I51" i="22"/>
  <c r="F51" i="22"/>
  <c r="C51" i="22"/>
  <c r="G51" i="22"/>
  <c r="D173" i="23"/>
  <c r="C173" i="23"/>
  <c r="G173" i="23"/>
  <c r="H173" i="23"/>
  <c r="B173" i="23"/>
  <c r="F173" i="23"/>
  <c r="I173" i="23"/>
  <c r="F40" i="23"/>
  <c r="D40" i="23"/>
  <c r="I40" i="23"/>
  <c r="G40" i="23"/>
  <c r="B40" i="23"/>
  <c r="H40" i="23"/>
  <c r="C40" i="23"/>
  <c r="I166" i="22"/>
  <c r="H166" i="22"/>
  <c r="G166" i="22"/>
  <c r="F166" i="22"/>
  <c r="D166" i="22"/>
  <c r="B166" i="22"/>
  <c r="C166" i="22"/>
  <c r="F12" i="17"/>
  <c r="K12" i="17"/>
  <c r="G12" i="17"/>
  <c r="B12" i="17"/>
  <c r="U12" i="17"/>
  <c r="L12" i="17"/>
  <c r="C12" i="17"/>
  <c r="I12" i="17"/>
  <c r="N12" i="17"/>
  <c r="S12" i="17"/>
  <c r="M12" i="17"/>
  <c r="Q12" i="17"/>
  <c r="R12" i="17"/>
  <c r="W12" i="17"/>
  <c r="T12" i="17"/>
  <c r="X12" i="17"/>
  <c r="V12" i="17"/>
  <c r="D12" i="17"/>
  <c r="H12" i="17"/>
  <c r="J12" i="17"/>
  <c r="C109" i="22"/>
  <c r="I109" i="22"/>
  <c r="H109" i="22"/>
  <c r="G109" i="22"/>
  <c r="B109" i="22"/>
  <c r="F109" i="22"/>
  <c r="D109" i="22"/>
  <c r="F117" i="18"/>
  <c r="I117" i="18"/>
  <c r="R117" i="18"/>
  <c r="B117" i="18"/>
  <c r="N117" i="18"/>
  <c r="H117" i="18"/>
  <c r="M117" i="18"/>
  <c r="C117" i="18"/>
  <c r="D117" i="18"/>
  <c r="K117" i="18"/>
  <c r="Q117" i="18"/>
  <c r="G117" i="18"/>
  <c r="L117" i="18"/>
  <c r="P117" i="18"/>
  <c r="O117" i="18"/>
  <c r="J117" i="18"/>
  <c r="B96" i="18"/>
  <c r="F96" i="18"/>
  <c r="C96" i="18"/>
  <c r="G96" i="18"/>
  <c r="H96" i="18"/>
  <c r="N96" i="18"/>
  <c r="R96" i="18"/>
  <c r="K96" i="18"/>
  <c r="O96" i="18"/>
  <c r="M96" i="18"/>
  <c r="L96" i="18"/>
  <c r="Q96" i="18"/>
  <c r="P96" i="18"/>
  <c r="D96" i="18"/>
  <c r="I96" i="18"/>
  <c r="J96" i="18"/>
  <c r="N75" i="17"/>
  <c r="B75" i="17"/>
  <c r="M75" i="17"/>
  <c r="G75" i="17"/>
  <c r="C75" i="17"/>
  <c r="H75" i="17"/>
  <c r="J75" i="17"/>
  <c r="F75" i="17"/>
  <c r="W75" i="17"/>
  <c r="L75" i="17"/>
  <c r="Q75" i="17"/>
  <c r="R75" i="17"/>
  <c r="V75" i="17"/>
  <c r="D75" i="17"/>
  <c r="T75" i="17"/>
  <c r="X75" i="17"/>
  <c r="S75" i="17"/>
  <c r="U75" i="17"/>
  <c r="I75" i="17"/>
  <c r="K75" i="17"/>
  <c r="G38" i="21"/>
  <c r="C38" i="21"/>
  <c r="F38" i="21"/>
  <c r="I38" i="21"/>
  <c r="N38" i="21"/>
  <c r="B38" i="21"/>
  <c r="H38" i="21"/>
  <c r="L38" i="21"/>
  <c r="D38" i="21"/>
  <c r="M38" i="21"/>
  <c r="K38" i="21"/>
  <c r="J38" i="21"/>
  <c r="P95" i="19"/>
  <c r="O95" i="19"/>
  <c r="L95" i="19"/>
  <c r="R95" i="19"/>
  <c r="F95" i="19"/>
  <c r="B95" i="19"/>
  <c r="G95" i="19"/>
  <c r="N95" i="19"/>
  <c r="K95" i="19"/>
  <c r="I95" i="19"/>
  <c r="H95" i="19"/>
  <c r="C95" i="19"/>
  <c r="Q95" i="19"/>
  <c r="J95" i="19"/>
  <c r="D95" i="19"/>
  <c r="M95" i="19"/>
  <c r="D89" i="21"/>
  <c r="L89" i="21"/>
  <c r="H89" i="21"/>
  <c r="C89" i="21"/>
  <c r="N89" i="21"/>
  <c r="B89" i="21"/>
  <c r="G89" i="21"/>
  <c r="K89" i="21"/>
  <c r="F89" i="21"/>
  <c r="J89" i="21"/>
  <c r="M89" i="21"/>
  <c r="I89" i="21"/>
  <c r="B140" i="22"/>
  <c r="F140" i="22"/>
  <c r="H140" i="22"/>
  <c r="D140" i="22"/>
  <c r="G140" i="22"/>
  <c r="C140" i="22"/>
  <c r="I140" i="22"/>
  <c r="M146" i="20"/>
  <c r="K146" i="20"/>
  <c r="C146" i="20"/>
  <c r="L146" i="20"/>
  <c r="J146" i="20"/>
  <c r="F146" i="20"/>
  <c r="D146" i="20"/>
  <c r="G146" i="20"/>
  <c r="N146" i="20"/>
  <c r="I146" i="20"/>
  <c r="B146" i="20"/>
  <c r="H146" i="20"/>
  <c r="B44" i="17"/>
  <c r="T44" i="17"/>
  <c r="H44" i="17"/>
  <c r="G44" i="17"/>
  <c r="X44" i="17"/>
  <c r="K44" i="17"/>
  <c r="D44" i="17"/>
  <c r="F44" i="17"/>
  <c r="U44" i="17"/>
  <c r="W44" i="17"/>
  <c r="C44" i="17"/>
  <c r="R44" i="17"/>
  <c r="I44" i="17"/>
  <c r="V44" i="17"/>
  <c r="L44" i="17"/>
  <c r="S44" i="17"/>
  <c r="Q44" i="17"/>
  <c r="M44" i="17"/>
  <c r="J44" i="17"/>
  <c r="N44" i="17"/>
  <c r="D90" i="14"/>
  <c r="C90" i="14"/>
  <c r="H90" i="14"/>
  <c r="G90" i="14"/>
  <c r="F90" i="14"/>
  <c r="E90" i="14"/>
  <c r="C58" i="14"/>
  <c r="G58" i="14"/>
  <c r="D58" i="14"/>
  <c r="E58" i="14"/>
  <c r="H58" i="14"/>
  <c r="F58" i="14"/>
  <c r="F123" i="14"/>
  <c r="C123" i="14"/>
  <c r="D123" i="14"/>
  <c r="E123" i="14"/>
  <c r="H123" i="14"/>
  <c r="G123" i="14"/>
  <c r="C127" i="17"/>
  <c r="N127" i="17"/>
  <c r="G127" i="17"/>
  <c r="D127" i="17"/>
  <c r="K127" i="17"/>
  <c r="Q127" i="17"/>
  <c r="H127" i="17"/>
  <c r="S127" i="17"/>
  <c r="F127" i="17"/>
  <c r="W127" i="17"/>
  <c r="I127" i="17"/>
  <c r="L127" i="17"/>
  <c r="U127" i="17"/>
  <c r="V127" i="17"/>
  <c r="R127" i="17"/>
  <c r="M127" i="17"/>
  <c r="B127" i="17"/>
  <c r="X127" i="17"/>
  <c r="J127" i="17"/>
  <c r="T127" i="17"/>
  <c r="I35" i="19"/>
  <c r="K35" i="19"/>
  <c r="H35" i="19"/>
  <c r="F35" i="19"/>
  <c r="P35" i="19"/>
  <c r="J35" i="19"/>
  <c r="O35" i="19"/>
  <c r="B35" i="19"/>
  <c r="L35" i="19"/>
  <c r="N35" i="19"/>
  <c r="D35" i="19"/>
  <c r="Q35" i="19"/>
  <c r="C35" i="19"/>
  <c r="M35" i="19"/>
  <c r="R35" i="19"/>
  <c r="G35" i="19"/>
  <c r="I58" i="32"/>
  <c r="M58" i="32"/>
  <c r="F58" i="32"/>
  <c r="N58" i="32"/>
  <c r="H58" i="32"/>
  <c r="B58" i="32"/>
  <c r="C58" i="32"/>
  <c r="R58" i="32"/>
  <c r="Q58" i="32"/>
  <c r="L58" i="32"/>
  <c r="P58" i="32"/>
  <c r="K58" i="32"/>
  <c r="D58" i="32"/>
  <c r="G58" i="32"/>
  <c r="O58" i="32"/>
  <c r="J58" i="32"/>
  <c r="J129" i="18"/>
  <c r="N129" i="18"/>
  <c r="K129" i="18"/>
  <c r="L129" i="18"/>
  <c r="F129" i="18"/>
  <c r="H129" i="18"/>
  <c r="R129" i="18"/>
  <c r="G129" i="18"/>
  <c r="P129" i="18"/>
  <c r="M129" i="18"/>
  <c r="C129" i="18"/>
  <c r="O129" i="18"/>
  <c r="D129" i="18"/>
  <c r="Q129" i="18"/>
  <c r="I129" i="18"/>
  <c r="B129" i="18"/>
  <c r="E76" i="14"/>
  <c r="D76" i="14"/>
  <c r="F76" i="14"/>
  <c r="C76" i="14"/>
  <c r="H76" i="14"/>
  <c r="G76" i="14"/>
  <c r="J166" i="20"/>
  <c r="L166" i="20"/>
  <c r="B166" i="20"/>
  <c r="N166" i="20"/>
  <c r="I166" i="20"/>
  <c r="D166" i="20"/>
  <c r="H166" i="20"/>
  <c r="K166" i="20"/>
  <c r="G166" i="20"/>
  <c r="F166" i="20"/>
  <c r="M166" i="20"/>
  <c r="C166" i="20"/>
  <c r="D17" i="23"/>
  <c r="H17" i="23"/>
  <c r="G17" i="23"/>
  <c r="F17" i="23"/>
  <c r="B17" i="23"/>
  <c r="I17" i="23"/>
  <c r="C17" i="23"/>
  <c r="D74" i="21"/>
  <c r="H74" i="21"/>
  <c r="J74" i="21"/>
  <c r="I74" i="21"/>
  <c r="K74" i="21"/>
  <c r="M74" i="21"/>
  <c r="G74" i="21"/>
  <c r="L74" i="21"/>
  <c r="B74" i="21"/>
  <c r="C74" i="21"/>
  <c r="N74" i="21"/>
  <c r="F74" i="21"/>
  <c r="Q70" i="18"/>
  <c r="J70" i="18"/>
  <c r="F70" i="18"/>
  <c r="N70" i="18"/>
  <c r="G70" i="18"/>
  <c r="P70" i="18"/>
  <c r="I70" i="18"/>
  <c r="B70" i="18"/>
  <c r="K70" i="18"/>
  <c r="C70" i="18"/>
  <c r="M70" i="18"/>
  <c r="O70" i="18"/>
  <c r="D70" i="18"/>
  <c r="R70" i="18"/>
  <c r="H70" i="18"/>
  <c r="L70" i="18"/>
  <c r="D25" i="21"/>
  <c r="H25" i="21"/>
  <c r="F25" i="21"/>
  <c r="J25" i="21"/>
  <c r="M25" i="21"/>
  <c r="B25" i="21"/>
  <c r="G25" i="21"/>
  <c r="C25" i="21"/>
  <c r="I25" i="21"/>
  <c r="K25" i="21"/>
  <c r="L25" i="21"/>
  <c r="N25" i="21"/>
  <c r="U124" i="17"/>
  <c r="T124" i="17"/>
  <c r="R124" i="17"/>
  <c r="G124" i="17"/>
  <c r="S124" i="17"/>
  <c r="X124" i="17"/>
  <c r="V124" i="17"/>
  <c r="N124" i="17"/>
  <c r="K124" i="17"/>
  <c r="I124" i="17"/>
  <c r="Q124" i="17"/>
  <c r="D124" i="17"/>
  <c r="L124" i="17"/>
  <c r="W124" i="17"/>
  <c r="J124" i="17"/>
  <c r="C124" i="17"/>
  <c r="M124" i="17"/>
  <c r="H124" i="17"/>
  <c r="F124" i="17"/>
  <c r="B124" i="17"/>
  <c r="N66" i="19"/>
  <c r="H66" i="19"/>
  <c r="M66" i="19"/>
  <c r="O66" i="19"/>
  <c r="R66" i="19"/>
  <c r="K66" i="19"/>
  <c r="D66" i="19"/>
  <c r="G66" i="19"/>
  <c r="I66" i="19"/>
  <c r="J66" i="19"/>
  <c r="L66" i="19"/>
  <c r="B66" i="19"/>
  <c r="Q66" i="19"/>
  <c r="P66" i="19"/>
  <c r="F66" i="19"/>
  <c r="C66" i="19"/>
  <c r="G184" i="32"/>
  <c r="L184" i="32"/>
  <c r="N184" i="32"/>
  <c r="P184" i="32"/>
  <c r="H184" i="32"/>
  <c r="K184" i="32"/>
  <c r="O184" i="32"/>
  <c r="C184" i="32"/>
  <c r="F184" i="32"/>
  <c r="M184" i="32"/>
  <c r="I184" i="32"/>
  <c r="B184" i="32"/>
  <c r="Q184" i="32"/>
  <c r="R184" i="32"/>
  <c r="D184" i="32"/>
  <c r="J184" i="32"/>
  <c r="N135" i="32"/>
  <c r="F135" i="32"/>
  <c r="O135" i="32"/>
  <c r="K135" i="32"/>
  <c r="D135" i="32"/>
  <c r="I135" i="32"/>
  <c r="P135" i="32"/>
  <c r="B135" i="32"/>
  <c r="J135" i="32"/>
  <c r="L135" i="32"/>
  <c r="C135" i="32"/>
  <c r="R135" i="32"/>
  <c r="G135" i="32"/>
  <c r="Q135" i="32"/>
  <c r="M135" i="32"/>
  <c r="H135" i="32"/>
  <c r="H147" i="22"/>
  <c r="F147" i="22"/>
  <c r="C147" i="22"/>
  <c r="I147" i="22"/>
  <c r="D147" i="22"/>
  <c r="B147" i="22"/>
  <c r="G147" i="22"/>
  <c r="J19" i="17"/>
  <c r="X19" i="17"/>
  <c r="L19" i="17"/>
  <c r="U19" i="17"/>
  <c r="M19" i="17"/>
  <c r="D19" i="17"/>
  <c r="R19" i="17"/>
  <c r="S19" i="17"/>
  <c r="G19" i="17"/>
  <c r="C19" i="17"/>
  <c r="T19" i="17"/>
  <c r="K19" i="17"/>
  <c r="F19" i="17"/>
  <c r="Q19" i="17"/>
  <c r="N19" i="17"/>
  <c r="B19" i="17"/>
  <c r="W19" i="17"/>
  <c r="H19" i="17"/>
  <c r="I19" i="17"/>
  <c r="V19" i="17"/>
  <c r="L82" i="18"/>
  <c r="N82" i="18"/>
  <c r="H82" i="18"/>
  <c r="D82" i="18"/>
  <c r="P82" i="18"/>
  <c r="F82" i="18"/>
  <c r="G82" i="18"/>
  <c r="M82" i="18"/>
  <c r="B82" i="18"/>
  <c r="J82" i="18"/>
  <c r="O82" i="18"/>
  <c r="I82" i="18"/>
  <c r="R82" i="18"/>
  <c r="C82" i="18"/>
  <c r="K82" i="18"/>
  <c r="Q82" i="18"/>
  <c r="N108" i="32"/>
  <c r="C108" i="32"/>
  <c r="J108" i="32"/>
  <c r="B108" i="32"/>
  <c r="H108" i="32"/>
  <c r="M108" i="32"/>
  <c r="K108" i="32"/>
  <c r="O108" i="32"/>
  <c r="L108" i="32"/>
  <c r="D108" i="32"/>
  <c r="F108" i="32"/>
  <c r="I108" i="32"/>
  <c r="G108" i="32"/>
  <c r="P108" i="32"/>
  <c r="R108" i="32"/>
  <c r="Q108" i="32"/>
  <c r="D89" i="14"/>
  <c r="H89" i="14"/>
  <c r="E89" i="14"/>
  <c r="F89" i="14"/>
  <c r="C89" i="14"/>
  <c r="G89" i="14"/>
  <c r="F34" i="26"/>
  <c r="G34" i="26"/>
  <c r="D34" i="26"/>
  <c r="E34" i="26"/>
  <c r="H34" i="26"/>
  <c r="C34" i="26"/>
  <c r="I34" i="26"/>
  <c r="L34" i="26"/>
  <c r="J34" i="26"/>
  <c r="K34" i="26"/>
  <c r="I106" i="23"/>
  <c r="H106" i="23"/>
  <c r="F106" i="23"/>
  <c r="C106" i="23"/>
  <c r="D106" i="23"/>
  <c r="G106" i="23"/>
  <c r="B106" i="23"/>
  <c r="C138" i="32"/>
  <c r="L138" i="32"/>
  <c r="R138" i="32"/>
  <c r="M138" i="32"/>
  <c r="Q138" i="32"/>
  <c r="H138" i="32"/>
  <c r="K138" i="32"/>
  <c r="G138" i="32"/>
  <c r="B138" i="32"/>
  <c r="I138" i="32"/>
  <c r="N138" i="32"/>
  <c r="O138" i="32"/>
  <c r="F138" i="32"/>
  <c r="P138" i="32"/>
  <c r="D138" i="32"/>
  <c r="J138" i="32"/>
  <c r="E162" i="24"/>
  <c r="D162" i="24"/>
  <c r="F162" i="24"/>
  <c r="G162" i="24"/>
  <c r="C162" i="24"/>
  <c r="E95" i="14"/>
  <c r="H95" i="14"/>
  <c r="F95" i="14"/>
  <c r="G95" i="14"/>
  <c r="C95" i="14"/>
  <c r="D95" i="14"/>
  <c r="K175" i="19"/>
  <c r="F175" i="19"/>
  <c r="J175" i="19"/>
  <c r="O175" i="19"/>
  <c r="B175" i="19"/>
  <c r="I175" i="19"/>
  <c r="N175" i="19"/>
  <c r="G175" i="19"/>
  <c r="D175" i="19"/>
  <c r="H175" i="19"/>
  <c r="L175" i="19"/>
  <c r="C175" i="19"/>
  <c r="M175" i="19"/>
  <c r="P175" i="19"/>
  <c r="Q175" i="19"/>
  <c r="R175" i="19"/>
  <c r="N158" i="17"/>
  <c r="H158" i="17"/>
  <c r="I158" i="17"/>
  <c r="B158" i="17"/>
  <c r="L158" i="17"/>
  <c r="M158" i="17"/>
  <c r="X158" i="17"/>
  <c r="J158" i="17"/>
  <c r="D158" i="17"/>
  <c r="U158" i="17"/>
  <c r="Q158" i="17"/>
  <c r="G158" i="17"/>
  <c r="C158" i="17"/>
  <c r="V158" i="17"/>
  <c r="R158" i="17"/>
  <c r="F158" i="17"/>
  <c r="T158" i="17"/>
  <c r="W158" i="17"/>
  <c r="S158" i="17"/>
  <c r="K158" i="17"/>
  <c r="L158" i="21"/>
  <c r="M158" i="21"/>
  <c r="C158" i="21"/>
  <c r="G158" i="21"/>
  <c r="J158" i="21"/>
  <c r="H158" i="21"/>
  <c r="F158" i="21"/>
  <c r="B158" i="21"/>
  <c r="K158" i="21"/>
  <c r="I158" i="21"/>
  <c r="D158" i="21"/>
  <c r="N158" i="21"/>
  <c r="B30" i="18"/>
  <c r="J30" i="18"/>
  <c r="C30" i="18"/>
  <c r="G30" i="18"/>
  <c r="L30" i="18"/>
  <c r="I30" i="18"/>
  <c r="N30" i="18"/>
  <c r="M30" i="18"/>
  <c r="H30" i="18"/>
  <c r="D30" i="18"/>
  <c r="K30" i="18"/>
  <c r="R30" i="18"/>
  <c r="O30" i="18"/>
  <c r="Q30" i="18"/>
  <c r="F30" i="18"/>
  <c r="P30" i="18"/>
  <c r="X103" i="17"/>
  <c r="S103" i="17"/>
  <c r="V103" i="17"/>
  <c r="R103" i="17"/>
  <c r="H103" i="17"/>
  <c r="D103" i="17"/>
  <c r="J103" i="17"/>
  <c r="N103" i="17"/>
  <c r="U103" i="17"/>
  <c r="Q103" i="17"/>
  <c r="K103" i="17"/>
  <c r="C103" i="17"/>
  <c r="F103" i="17"/>
  <c r="M103" i="17"/>
  <c r="T103" i="17"/>
  <c r="G103" i="17"/>
  <c r="B103" i="17"/>
  <c r="W103" i="17"/>
  <c r="I103" i="17"/>
  <c r="L103" i="17"/>
  <c r="I99" i="22"/>
  <c r="G99" i="22"/>
  <c r="C99" i="22"/>
  <c r="D99" i="22"/>
  <c r="B99" i="22"/>
  <c r="H99" i="22"/>
  <c r="F99" i="22"/>
  <c r="I35" i="22"/>
  <c r="D35" i="22"/>
  <c r="B35" i="22"/>
  <c r="F35" i="22"/>
  <c r="G35" i="22"/>
  <c r="H35" i="22"/>
  <c r="C35" i="22"/>
  <c r="F51" i="14"/>
  <c r="C51" i="14"/>
  <c r="D51" i="14"/>
  <c r="E51" i="14"/>
  <c r="G51" i="14"/>
  <c r="H51" i="14"/>
  <c r="I97" i="22"/>
  <c r="C97" i="22"/>
  <c r="D97" i="22"/>
  <c r="F97" i="22"/>
  <c r="H97" i="22"/>
  <c r="B97" i="22"/>
  <c r="G97" i="22"/>
  <c r="N25" i="19"/>
  <c r="O25" i="19"/>
  <c r="I25" i="19"/>
  <c r="D25" i="19"/>
  <c r="J25" i="19"/>
  <c r="M25" i="19"/>
  <c r="F25" i="19"/>
  <c r="R25" i="19"/>
  <c r="H25" i="19"/>
  <c r="B25" i="19"/>
  <c r="P25" i="19"/>
  <c r="K25" i="19"/>
  <c r="Q25" i="19"/>
  <c r="C25" i="19"/>
  <c r="L25" i="19"/>
  <c r="G25" i="19"/>
  <c r="D96" i="24"/>
  <c r="E96" i="24"/>
  <c r="G96" i="24"/>
  <c r="F96" i="24"/>
  <c r="C96" i="24"/>
  <c r="V69" i="17"/>
  <c r="J69" i="17"/>
  <c r="K69" i="17"/>
  <c r="I69" i="17"/>
  <c r="G69" i="17"/>
  <c r="R69" i="17"/>
  <c r="U69" i="17"/>
  <c r="Q69" i="17"/>
  <c r="B69" i="17"/>
  <c r="S69" i="17"/>
  <c r="L69" i="17"/>
  <c r="T69" i="17"/>
  <c r="H69" i="17"/>
  <c r="F69" i="17"/>
  <c r="M69" i="17"/>
  <c r="W69" i="17"/>
  <c r="N69" i="17"/>
  <c r="X69" i="17"/>
  <c r="D69" i="17"/>
  <c r="C69" i="17"/>
  <c r="F47" i="21"/>
  <c r="C47" i="21"/>
  <c r="H47" i="21"/>
  <c r="L47" i="21"/>
  <c r="J47" i="21"/>
  <c r="M47" i="21"/>
  <c r="B47" i="21"/>
  <c r="G47" i="21"/>
  <c r="I47" i="21"/>
  <c r="K47" i="21"/>
  <c r="D47" i="21"/>
  <c r="N47" i="21"/>
  <c r="C118" i="21"/>
  <c r="K118" i="21"/>
  <c r="B118" i="21"/>
  <c r="L118" i="21"/>
  <c r="H118" i="21"/>
  <c r="D118" i="21"/>
  <c r="I118" i="21"/>
  <c r="J118" i="21"/>
  <c r="N118" i="21"/>
  <c r="M118" i="21"/>
  <c r="F118" i="21"/>
  <c r="G118" i="21"/>
  <c r="G99" i="24"/>
  <c r="D99" i="24"/>
  <c r="E99" i="24"/>
  <c r="C99" i="24"/>
  <c r="F99" i="24"/>
  <c r="U43" i="17"/>
  <c r="T43" i="17"/>
  <c r="K43" i="17"/>
  <c r="I43" i="17"/>
  <c r="V43" i="17"/>
  <c r="M43" i="17"/>
  <c r="R43" i="17"/>
  <c r="S43" i="17"/>
  <c r="X43" i="17"/>
  <c r="Q43" i="17"/>
  <c r="C43" i="17"/>
  <c r="D43" i="17"/>
  <c r="H43" i="17"/>
  <c r="F43" i="17"/>
  <c r="G43" i="17"/>
  <c r="J43" i="17"/>
  <c r="W43" i="17"/>
  <c r="L43" i="17"/>
  <c r="B43" i="17"/>
  <c r="N43" i="17"/>
  <c r="I66" i="23"/>
  <c r="F66" i="23"/>
  <c r="B66" i="23"/>
  <c r="C66" i="23"/>
  <c r="G66" i="23"/>
  <c r="D66" i="23"/>
  <c r="H66" i="23"/>
  <c r="C187" i="17"/>
  <c r="U187" i="17"/>
  <c r="I187" i="17"/>
  <c r="X187" i="17"/>
  <c r="R187" i="17"/>
  <c r="V187" i="17"/>
  <c r="M187" i="17"/>
  <c r="B187" i="17"/>
  <c r="K187" i="17"/>
  <c r="H187" i="17"/>
  <c r="G187" i="17"/>
  <c r="N187" i="17"/>
  <c r="W187" i="17"/>
  <c r="J187" i="17"/>
  <c r="T187" i="17"/>
  <c r="L187" i="17"/>
  <c r="S187" i="17"/>
  <c r="Q187" i="17"/>
  <c r="D187" i="17"/>
  <c r="F187" i="17"/>
  <c r="I159" i="26"/>
  <c r="D159" i="26"/>
  <c r="K159" i="26"/>
  <c r="H159" i="26"/>
  <c r="E159" i="26"/>
  <c r="J159" i="26"/>
  <c r="L159" i="26"/>
  <c r="C159" i="26"/>
  <c r="F159" i="26"/>
  <c r="G159" i="26"/>
  <c r="I22" i="22"/>
  <c r="G22" i="22"/>
  <c r="C22" i="22"/>
  <c r="F22" i="22"/>
  <c r="D22" i="22"/>
  <c r="B22" i="22"/>
  <c r="H22" i="22"/>
  <c r="C108" i="24"/>
  <c r="E108" i="24"/>
  <c r="D108" i="24"/>
  <c r="F108" i="24"/>
  <c r="G108" i="24"/>
  <c r="V50" i="17"/>
  <c r="U50" i="17"/>
  <c r="G50" i="17"/>
  <c r="N50" i="17"/>
  <c r="X50" i="17"/>
  <c r="L50" i="17"/>
  <c r="C50" i="17"/>
  <c r="Q50" i="17"/>
  <c r="R50" i="17"/>
  <c r="B50" i="17"/>
  <c r="S50" i="17"/>
  <c r="F50" i="17"/>
  <c r="J50" i="17"/>
  <c r="K50" i="17"/>
  <c r="D50" i="17"/>
  <c r="M50" i="17"/>
  <c r="W50" i="17"/>
  <c r="I50" i="17"/>
  <c r="T50" i="17"/>
  <c r="H50" i="17"/>
  <c r="H28" i="22"/>
  <c r="I28" i="22"/>
  <c r="B28" i="22"/>
  <c r="G28" i="22"/>
  <c r="C28" i="22"/>
  <c r="D28" i="22"/>
  <c r="F28" i="22"/>
  <c r="N161" i="17"/>
  <c r="K161" i="17"/>
  <c r="X161" i="17"/>
  <c r="T161" i="17"/>
  <c r="R161" i="17"/>
  <c r="I161" i="17"/>
  <c r="U161" i="17"/>
  <c r="G161" i="17"/>
  <c r="D161" i="17"/>
  <c r="S161" i="17"/>
  <c r="J161" i="17"/>
  <c r="H161" i="17"/>
  <c r="C161" i="17"/>
  <c r="Q161" i="17"/>
  <c r="B161" i="17"/>
  <c r="M161" i="17"/>
  <c r="V161" i="17"/>
  <c r="W161" i="17"/>
  <c r="F161" i="17"/>
  <c r="L161" i="17"/>
  <c r="G56" i="22"/>
  <c r="B56" i="22"/>
  <c r="D56" i="22"/>
  <c r="C56" i="22"/>
  <c r="F56" i="22"/>
  <c r="H56" i="22"/>
  <c r="I56" i="22"/>
  <c r="F159" i="32"/>
  <c r="B159" i="32"/>
  <c r="N159" i="32"/>
  <c r="G159" i="32"/>
  <c r="H159" i="32"/>
  <c r="R159" i="32"/>
  <c r="K159" i="32"/>
  <c r="Q159" i="32"/>
  <c r="O159" i="32"/>
  <c r="M159" i="32"/>
  <c r="C159" i="32"/>
  <c r="D159" i="32"/>
  <c r="J159" i="32"/>
  <c r="I159" i="32"/>
  <c r="L159" i="32"/>
  <c r="P159" i="32"/>
  <c r="P182" i="18"/>
  <c r="I182" i="18"/>
  <c r="F182" i="18"/>
  <c r="C182" i="18"/>
  <c r="H182" i="18"/>
  <c r="G182" i="18"/>
  <c r="D182" i="18"/>
  <c r="K182" i="18"/>
  <c r="L182" i="18"/>
  <c r="R182" i="18"/>
  <c r="Q182" i="18"/>
  <c r="M182" i="18"/>
  <c r="N182" i="18"/>
  <c r="O182" i="18"/>
  <c r="J182" i="18"/>
  <c r="B182" i="18"/>
  <c r="G21" i="22"/>
  <c r="D21" i="22"/>
  <c r="B21" i="22"/>
  <c r="H21" i="22"/>
  <c r="C21" i="22"/>
  <c r="F21" i="22"/>
  <c r="I21" i="22"/>
  <c r="I147" i="18"/>
  <c r="G147" i="18"/>
  <c r="J147" i="18"/>
  <c r="N147" i="18"/>
  <c r="K147" i="18"/>
  <c r="D147" i="18"/>
  <c r="B147" i="18"/>
  <c r="H147" i="18"/>
  <c r="F147" i="18"/>
  <c r="O147" i="18"/>
  <c r="P147" i="18"/>
  <c r="L147" i="18"/>
  <c r="R147" i="18"/>
  <c r="C147" i="18"/>
  <c r="Q147" i="18"/>
  <c r="M147" i="18"/>
  <c r="L141" i="21"/>
  <c r="I141" i="21"/>
  <c r="N141" i="21"/>
  <c r="H141" i="21"/>
  <c r="M141" i="21"/>
  <c r="J141" i="21"/>
  <c r="F141" i="21"/>
  <c r="D141" i="21"/>
  <c r="K141" i="21"/>
  <c r="B141" i="21"/>
  <c r="C141" i="21"/>
  <c r="G141" i="21"/>
  <c r="I30" i="23"/>
  <c r="G30" i="23"/>
  <c r="H30" i="23"/>
  <c r="D30" i="23"/>
  <c r="B30" i="23"/>
  <c r="C30" i="23"/>
  <c r="F30" i="23"/>
  <c r="K103" i="32"/>
  <c r="P103" i="32"/>
  <c r="F103" i="32"/>
  <c r="J103" i="32"/>
  <c r="D103" i="32"/>
  <c r="H103" i="32"/>
  <c r="G103" i="32"/>
  <c r="O103" i="32"/>
  <c r="I103" i="32"/>
  <c r="N103" i="32"/>
  <c r="M103" i="32"/>
  <c r="L103" i="32"/>
  <c r="R103" i="32"/>
  <c r="C103" i="32"/>
  <c r="Q103" i="32"/>
  <c r="B103" i="32"/>
  <c r="C62" i="24"/>
  <c r="E62" i="24"/>
  <c r="G62" i="24"/>
  <c r="F62" i="24"/>
  <c r="D62" i="24"/>
  <c r="G162" i="22"/>
  <c r="D162" i="22"/>
  <c r="B162" i="22"/>
  <c r="F162" i="22"/>
  <c r="I162" i="22"/>
  <c r="C162" i="22"/>
  <c r="H162" i="22"/>
  <c r="C79" i="17"/>
  <c r="T79" i="17"/>
  <c r="W79" i="17"/>
  <c r="R79" i="17"/>
  <c r="Q79" i="17"/>
  <c r="L79" i="17"/>
  <c r="I79" i="17"/>
  <c r="F79" i="17"/>
  <c r="B79" i="17"/>
  <c r="H79" i="17"/>
  <c r="X79" i="17"/>
  <c r="D79" i="17"/>
  <c r="M79" i="17"/>
  <c r="V79" i="17"/>
  <c r="G79" i="17"/>
  <c r="S79" i="17"/>
  <c r="K79" i="17"/>
  <c r="J79" i="17"/>
  <c r="N79" i="17"/>
  <c r="U79" i="17"/>
  <c r="G68" i="24"/>
  <c r="C68" i="24"/>
  <c r="E68" i="24"/>
  <c r="F68" i="24"/>
  <c r="D68" i="24"/>
  <c r="H21" i="14"/>
  <c r="G21" i="14"/>
  <c r="F21" i="14"/>
  <c r="E21" i="14"/>
  <c r="D21" i="14"/>
  <c r="C21" i="14"/>
  <c r="C28" i="21"/>
  <c r="L28" i="21"/>
  <c r="F28" i="21"/>
  <c r="H28" i="21"/>
  <c r="M28" i="21"/>
  <c r="J28" i="21"/>
  <c r="G28" i="21"/>
  <c r="K28" i="21"/>
  <c r="I28" i="21"/>
  <c r="N28" i="21"/>
  <c r="D28" i="21"/>
  <c r="B28" i="21"/>
  <c r="K119" i="19"/>
  <c r="R119" i="19"/>
  <c r="Q119" i="19"/>
  <c r="H119" i="19"/>
  <c r="C119" i="19"/>
  <c r="F119" i="19"/>
  <c r="N119" i="19"/>
  <c r="L119" i="19"/>
  <c r="G119" i="19"/>
  <c r="D119" i="19"/>
  <c r="P119" i="19"/>
  <c r="M119" i="19"/>
  <c r="J119" i="19"/>
  <c r="B119" i="19"/>
  <c r="I119" i="19"/>
  <c r="O119" i="19"/>
  <c r="F97" i="32"/>
  <c r="R97" i="32"/>
  <c r="P97" i="32"/>
  <c r="H97" i="32"/>
  <c r="N97" i="32"/>
  <c r="Q97" i="32"/>
  <c r="L97" i="32"/>
  <c r="C97" i="32"/>
  <c r="D97" i="32"/>
  <c r="G97" i="32"/>
  <c r="M97" i="32"/>
  <c r="K97" i="32"/>
  <c r="J97" i="32"/>
  <c r="B97" i="32"/>
  <c r="O97" i="32"/>
  <c r="I97" i="32"/>
  <c r="B90" i="21"/>
  <c r="C90" i="21"/>
  <c r="F90" i="21"/>
  <c r="L90" i="21"/>
  <c r="G90" i="21"/>
  <c r="H90" i="21"/>
  <c r="N90" i="21"/>
  <c r="I90" i="21"/>
  <c r="J90" i="21"/>
  <c r="K90" i="21"/>
  <c r="M90" i="21"/>
  <c r="D90" i="21"/>
  <c r="C190" i="20"/>
  <c r="I190" i="20"/>
  <c r="D190" i="20"/>
  <c r="B190" i="20"/>
  <c r="H190" i="20"/>
  <c r="M190" i="20"/>
  <c r="G190" i="20"/>
  <c r="F190" i="20"/>
  <c r="N190" i="20"/>
  <c r="K190" i="20"/>
  <c r="J190" i="20"/>
  <c r="L190" i="20"/>
  <c r="F192" i="19"/>
  <c r="I192" i="19"/>
  <c r="N192" i="19"/>
  <c r="H192" i="19"/>
  <c r="K192" i="19"/>
  <c r="L192" i="19"/>
  <c r="R192" i="19"/>
  <c r="D192" i="19"/>
  <c r="Q192" i="19"/>
  <c r="B192" i="19"/>
  <c r="G192" i="19"/>
  <c r="P192" i="19"/>
  <c r="J192" i="19"/>
  <c r="O192" i="19"/>
  <c r="C192" i="19"/>
  <c r="M192" i="19"/>
  <c r="D32" i="22"/>
  <c r="I32" i="22"/>
  <c r="C32" i="22"/>
  <c r="B32" i="22"/>
  <c r="G32" i="22"/>
  <c r="H32" i="22"/>
  <c r="F32" i="22"/>
  <c r="G84" i="24"/>
  <c r="E84" i="24"/>
  <c r="F84" i="24"/>
  <c r="D84" i="24"/>
  <c r="C84" i="24"/>
  <c r="K43" i="32"/>
  <c r="P43" i="32"/>
  <c r="I43" i="32"/>
  <c r="D43" i="32"/>
  <c r="Q43" i="32"/>
  <c r="N43" i="32"/>
  <c r="B43" i="32"/>
  <c r="H43" i="32"/>
  <c r="O43" i="32"/>
  <c r="C43" i="32"/>
  <c r="G43" i="32"/>
  <c r="L43" i="32"/>
  <c r="F43" i="32"/>
  <c r="J43" i="32"/>
  <c r="R43" i="32"/>
  <c r="M43" i="32"/>
  <c r="R158" i="18"/>
  <c r="B158" i="18"/>
  <c r="F158" i="18"/>
  <c r="K158" i="18"/>
  <c r="N158" i="18"/>
  <c r="P158" i="18"/>
  <c r="I158" i="18"/>
  <c r="D158" i="18"/>
  <c r="C158" i="18"/>
  <c r="M158" i="18"/>
  <c r="Q158" i="18"/>
  <c r="J158" i="18"/>
  <c r="G158" i="18"/>
  <c r="O158" i="18"/>
  <c r="L158" i="18"/>
  <c r="H158" i="18"/>
  <c r="B49" i="19"/>
  <c r="P49" i="19"/>
  <c r="Q49" i="19"/>
  <c r="K49" i="19"/>
  <c r="F49" i="19"/>
  <c r="M49" i="19"/>
  <c r="H49" i="19"/>
  <c r="I49" i="19"/>
  <c r="N49" i="19"/>
  <c r="J49" i="19"/>
  <c r="C49" i="19"/>
  <c r="D49" i="19"/>
  <c r="R49" i="19"/>
  <c r="O49" i="19"/>
  <c r="L49" i="19"/>
  <c r="G49" i="19"/>
  <c r="I170" i="23"/>
  <c r="D170" i="23"/>
  <c r="G170" i="23"/>
  <c r="H170" i="23"/>
  <c r="F170" i="23"/>
  <c r="C170" i="23"/>
  <c r="B170" i="23"/>
  <c r="M171" i="20"/>
  <c r="I171" i="20"/>
  <c r="C171" i="20"/>
  <c r="H171" i="20"/>
  <c r="L171" i="20"/>
  <c r="K171" i="20"/>
  <c r="N171" i="20"/>
  <c r="D171" i="20"/>
  <c r="F171" i="20"/>
  <c r="B171" i="20"/>
  <c r="G171" i="20"/>
  <c r="J171" i="20"/>
  <c r="O81" i="32"/>
  <c r="K81" i="32"/>
  <c r="R81" i="32"/>
  <c r="Q81" i="32"/>
  <c r="N81" i="32"/>
  <c r="J81" i="32"/>
  <c r="C81" i="32"/>
  <c r="I81" i="32"/>
  <c r="F81" i="32"/>
  <c r="G81" i="32"/>
  <c r="M81" i="32"/>
  <c r="D81" i="32"/>
  <c r="H81" i="32"/>
  <c r="L81" i="32"/>
  <c r="P81" i="32"/>
  <c r="B81" i="32"/>
  <c r="I66" i="21"/>
  <c r="D66" i="21"/>
  <c r="B66" i="21"/>
  <c r="M66" i="21"/>
  <c r="J66" i="21"/>
  <c r="K66" i="21"/>
  <c r="N66" i="21"/>
  <c r="C66" i="21"/>
  <c r="F66" i="21"/>
  <c r="L66" i="21"/>
  <c r="G66" i="21"/>
  <c r="H66" i="21"/>
  <c r="H92" i="23"/>
  <c r="G92" i="23"/>
  <c r="F92" i="23"/>
  <c r="I92" i="23"/>
  <c r="D92" i="23"/>
  <c r="C92" i="23"/>
  <c r="B92" i="23"/>
  <c r="H56" i="14"/>
  <c r="F56" i="14"/>
  <c r="D56" i="14"/>
  <c r="E56" i="14"/>
  <c r="G56" i="14"/>
  <c r="C56" i="14"/>
  <c r="R123" i="19"/>
  <c r="G123" i="19"/>
  <c r="K123" i="19"/>
  <c r="O123" i="19"/>
  <c r="P123" i="19"/>
  <c r="M123" i="19"/>
  <c r="J123" i="19"/>
  <c r="D123" i="19"/>
  <c r="I123" i="19"/>
  <c r="N123" i="19"/>
  <c r="B123" i="19"/>
  <c r="Q123" i="19"/>
  <c r="H123" i="19"/>
  <c r="L123" i="19"/>
  <c r="C123" i="19"/>
  <c r="F123" i="19"/>
  <c r="D106" i="22"/>
  <c r="F106" i="22"/>
  <c r="C106" i="22"/>
  <c r="H106" i="22"/>
  <c r="I106" i="22"/>
  <c r="B106" i="22"/>
  <c r="G106" i="22"/>
  <c r="E36" i="14"/>
  <c r="G36" i="14"/>
  <c r="H36" i="14"/>
  <c r="C36" i="14"/>
  <c r="D36" i="14"/>
  <c r="F36" i="14"/>
  <c r="I23" i="22"/>
  <c r="D23" i="22"/>
  <c r="G23" i="22"/>
  <c r="H23" i="22"/>
  <c r="C23" i="22"/>
  <c r="B23" i="22"/>
  <c r="F23" i="22"/>
  <c r="G81" i="23"/>
  <c r="D81" i="23"/>
  <c r="C81" i="23"/>
  <c r="F81" i="23"/>
  <c r="B81" i="23"/>
  <c r="I81" i="23"/>
  <c r="H81" i="23"/>
  <c r="L136" i="19"/>
  <c r="C136" i="19"/>
  <c r="M136" i="19"/>
  <c r="H136" i="19"/>
  <c r="J136" i="19"/>
  <c r="G136" i="19"/>
  <c r="P136" i="19"/>
  <c r="K136" i="19"/>
  <c r="N136" i="19"/>
  <c r="R136" i="19"/>
  <c r="O136" i="19"/>
  <c r="I136" i="19"/>
  <c r="B136" i="19"/>
  <c r="F136" i="19"/>
  <c r="D136" i="19"/>
  <c r="Q136" i="19"/>
  <c r="S129" i="17"/>
  <c r="D129" i="17"/>
  <c r="G129" i="17"/>
  <c r="C129" i="17"/>
  <c r="X129" i="17"/>
  <c r="T129" i="17"/>
  <c r="B129" i="17"/>
  <c r="V129" i="17"/>
  <c r="M129" i="17"/>
  <c r="F129" i="17"/>
  <c r="K129" i="17"/>
  <c r="L129" i="17"/>
  <c r="H129" i="17"/>
  <c r="R129" i="17"/>
  <c r="Q129" i="17"/>
  <c r="I129" i="17"/>
  <c r="U129" i="17"/>
  <c r="W129" i="17"/>
  <c r="N129" i="17"/>
  <c r="J129" i="17"/>
  <c r="B129" i="21"/>
  <c r="F129" i="21"/>
  <c r="G129" i="21"/>
  <c r="K129" i="21"/>
  <c r="C129" i="21"/>
  <c r="N129" i="21"/>
  <c r="M129" i="21"/>
  <c r="D129" i="21"/>
  <c r="I129" i="21"/>
  <c r="L129" i="21"/>
  <c r="H129" i="21"/>
  <c r="J129" i="21"/>
  <c r="E39" i="14"/>
  <c r="G39" i="14"/>
  <c r="C39" i="14"/>
  <c r="F39" i="14"/>
  <c r="D39" i="14"/>
  <c r="H39" i="14"/>
  <c r="K36" i="19"/>
  <c r="H36" i="19"/>
  <c r="J36" i="19"/>
  <c r="F36" i="19"/>
  <c r="C36" i="19"/>
  <c r="O36" i="19"/>
  <c r="G36" i="19"/>
  <c r="D36" i="19"/>
  <c r="R36" i="19"/>
  <c r="N36" i="19"/>
  <c r="M36" i="19"/>
  <c r="Q36" i="19"/>
  <c r="B36" i="19"/>
  <c r="I36" i="19"/>
  <c r="L36" i="19"/>
  <c r="P36" i="19"/>
  <c r="K119" i="26"/>
  <c r="J119" i="26"/>
  <c r="L119" i="26"/>
  <c r="G119" i="26"/>
  <c r="D119" i="26"/>
  <c r="F119" i="26"/>
  <c r="I119" i="26"/>
  <c r="C119" i="26"/>
  <c r="H119" i="26"/>
  <c r="E119" i="26"/>
  <c r="H83" i="21"/>
  <c r="I83" i="21"/>
  <c r="D83" i="21"/>
  <c r="L83" i="21"/>
  <c r="K83" i="21"/>
  <c r="B83" i="21"/>
  <c r="F83" i="21"/>
  <c r="G83" i="21"/>
  <c r="C83" i="21"/>
  <c r="N83" i="21"/>
  <c r="M83" i="21"/>
  <c r="J83" i="21"/>
  <c r="D68" i="22"/>
  <c r="I68" i="22"/>
  <c r="H68" i="22"/>
  <c r="B68" i="22"/>
  <c r="G68" i="22"/>
  <c r="F68" i="22"/>
  <c r="C68" i="22"/>
  <c r="G18" i="14"/>
  <c r="F18" i="14"/>
  <c r="C18" i="14"/>
  <c r="D18" i="14"/>
  <c r="E18" i="14"/>
  <c r="H18" i="14"/>
  <c r="Q165" i="18"/>
  <c r="B165" i="18"/>
  <c r="D165" i="18"/>
  <c r="I165" i="18"/>
  <c r="N165" i="18"/>
  <c r="O165" i="18"/>
  <c r="H165" i="18"/>
  <c r="K165" i="18"/>
  <c r="G165" i="18"/>
  <c r="C165" i="18"/>
  <c r="P165" i="18"/>
  <c r="J165" i="18"/>
  <c r="R165" i="18"/>
  <c r="F165" i="18"/>
  <c r="M165" i="18"/>
  <c r="L165" i="18"/>
  <c r="H156" i="20"/>
  <c r="F156" i="20"/>
  <c r="I156" i="20"/>
  <c r="K156" i="20"/>
  <c r="D156" i="20"/>
  <c r="C156" i="20"/>
  <c r="G156" i="20"/>
  <c r="N156" i="20"/>
  <c r="L156" i="20"/>
  <c r="M156" i="20"/>
  <c r="B156" i="20"/>
  <c r="J156" i="20"/>
  <c r="C139" i="21"/>
  <c r="M139" i="21"/>
  <c r="N139" i="21"/>
  <c r="H139" i="21"/>
  <c r="G139" i="21"/>
  <c r="F139" i="21"/>
  <c r="J139" i="21"/>
  <c r="B139" i="21"/>
  <c r="K139" i="21"/>
  <c r="L139" i="21"/>
  <c r="I139" i="21"/>
  <c r="D139" i="21"/>
  <c r="I48" i="18"/>
  <c r="R48" i="18"/>
  <c r="M48" i="18"/>
  <c r="K48" i="18"/>
  <c r="P48" i="18"/>
  <c r="B48" i="18"/>
  <c r="J48" i="18"/>
  <c r="H48" i="18"/>
  <c r="F48" i="18"/>
  <c r="L48" i="18"/>
  <c r="D48" i="18"/>
  <c r="C48" i="18"/>
  <c r="Q48" i="18"/>
  <c r="O48" i="18"/>
  <c r="G48" i="18"/>
  <c r="N48" i="18"/>
  <c r="M41" i="20"/>
  <c r="G41" i="20"/>
  <c r="I41" i="20"/>
  <c r="B41" i="20"/>
  <c r="L41" i="20"/>
  <c r="N41" i="20"/>
  <c r="D41" i="20"/>
  <c r="H41" i="20"/>
  <c r="C41" i="20"/>
  <c r="F41" i="20"/>
  <c r="K41" i="20"/>
  <c r="J41" i="20"/>
  <c r="E24" i="14"/>
  <c r="F24" i="14"/>
  <c r="D24" i="14"/>
  <c r="G24" i="14"/>
  <c r="H24" i="14"/>
  <c r="C24" i="14"/>
  <c r="R64" i="17"/>
  <c r="L64" i="17"/>
  <c r="X64" i="17"/>
  <c r="M64" i="17"/>
  <c r="C64" i="17"/>
  <c r="D64" i="17"/>
  <c r="N64" i="17"/>
  <c r="G64" i="17"/>
  <c r="T64" i="17"/>
  <c r="H64" i="17"/>
  <c r="F64" i="17"/>
  <c r="S64" i="17"/>
  <c r="W64" i="17"/>
  <c r="I64" i="17"/>
  <c r="K64" i="17"/>
  <c r="J64" i="17"/>
  <c r="U64" i="17"/>
  <c r="V64" i="17"/>
  <c r="Q64" i="17"/>
  <c r="B64" i="17"/>
  <c r="M153" i="18"/>
  <c r="H153" i="18"/>
  <c r="L153" i="18"/>
  <c r="G153" i="18"/>
  <c r="D153" i="18"/>
  <c r="B153" i="18"/>
  <c r="K153" i="18"/>
  <c r="O153" i="18"/>
  <c r="I153" i="18"/>
  <c r="J153" i="18"/>
  <c r="N153" i="18"/>
  <c r="C153" i="18"/>
  <c r="F153" i="18"/>
  <c r="P153" i="18"/>
  <c r="Q153" i="18"/>
  <c r="R153" i="18"/>
  <c r="H79" i="23"/>
  <c r="B79" i="23"/>
  <c r="G79" i="23"/>
  <c r="F79" i="23"/>
  <c r="I79" i="23"/>
  <c r="D79" i="23"/>
  <c r="C79" i="23"/>
  <c r="D76" i="26"/>
  <c r="E76" i="26"/>
  <c r="I76" i="26"/>
  <c r="F76" i="26"/>
  <c r="H76" i="26"/>
  <c r="L76" i="26"/>
  <c r="C76" i="26"/>
  <c r="G76" i="26"/>
  <c r="J76" i="26"/>
  <c r="K76" i="26"/>
  <c r="D102" i="20"/>
  <c r="C102" i="20"/>
  <c r="B102" i="20"/>
  <c r="M102" i="20"/>
  <c r="F102" i="20"/>
  <c r="N102" i="20"/>
  <c r="K102" i="20"/>
  <c r="H102" i="20"/>
  <c r="L102" i="20"/>
  <c r="I102" i="20"/>
  <c r="J102" i="20"/>
  <c r="G102" i="20"/>
  <c r="H95" i="17"/>
  <c r="F95" i="17"/>
  <c r="R95" i="17"/>
  <c r="G95" i="17"/>
  <c r="N95" i="17"/>
  <c r="I95" i="17"/>
  <c r="T95" i="17"/>
  <c r="J95" i="17"/>
  <c r="V95" i="17"/>
  <c r="D95" i="17"/>
  <c r="B95" i="17"/>
  <c r="C95" i="17"/>
  <c r="M95" i="17"/>
  <c r="L95" i="17"/>
  <c r="S95" i="17"/>
  <c r="U95" i="17"/>
  <c r="W95" i="17"/>
  <c r="Q95" i="17"/>
  <c r="K95" i="17"/>
  <c r="X95" i="17"/>
  <c r="U164" i="17"/>
  <c r="I164" i="17"/>
  <c r="M164" i="17"/>
  <c r="B164" i="17"/>
  <c r="S164" i="17"/>
  <c r="T164" i="17"/>
  <c r="X164" i="17"/>
  <c r="N164" i="17"/>
  <c r="V164" i="17"/>
  <c r="Q164" i="17"/>
  <c r="L164" i="17"/>
  <c r="C164" i="17"/>
  <c r="R164" i="17"/>
  <c r="F164" i="17"/>
  <c r="H164" i="17"/>
  <c r="D164" i="17"/>
  <c r="G164" i="17"/>
  <c r="W164" i="17"/>
  <c r="K164" i="17"/>
  <c r="J164" i="17"/>
  <c r="F78" i="18"/>
  <c r="H78" i="18"/>
  <c r="B78" i="18"/>
  <c r="O78" i="18"/>
  <c r="C78" i="18"/>
  <c r="R78" i="18"/>
  <c r="P78" i="18"/>
  <c r="L78" i="18"/>
  <c r="K78" i="18"/>
  <c r="D78" i="18"/>
  <c r="I78" i="18"/>
  <c r="J78" i="18"/>
  <c r="N78" i="18"/>
  <c r="Q78" i="18"/>
  <c r="G78" i="18"/>
  <c r="M78" i="18"/>
  <c r="O87" i="32"/>
  <c r="G87" i="32"/>
  <c r="Q87" i="32"/>
  <c r="M87" i="32"/>
  <c r="H87" i="32"/>
  <c r="C87" i="32"/>
  <c r="J87" i="32"/>
  <c r="F87" i="32"/>
  <c r="P87" i="32"/>
  <c r="I87" i="32"/>
  <c r="N87" i="32"/>
  <c r="D87" i="32"/>
  <c r="K87" i="32"/>
  <c r="R87" i="32"/>
  <c r="B87" i="32"/>
  <c r="L87" i="32"/>
  <c r="B151" i="23"/>
  <c r="C151" i="23"/>
  <c r="D151" i="23"/>
  <c r="I151" i="23"/>
  <c r="F151" i="23"/>
  <c r="G151" i="23"/>
  <c r="H151" i="23"/>
  <c r="C122" i="23"/>
  <c r="D122" i="23"/>
  <c r="I122" i="23"/>
  <c r="B122" i="23"/>
  <c r="H122" i="23"/>
  <c r="F122" i="23"/>
  <c r="G122" i="23"/>
  <c r="H113" i="14"/>
  <c r="G113" i="14"/>
  <c r="C113" i="14"/>
  <c r="D113" i="14"/>
  <c r="E113" i="14"/>
  <c r="F113" i="14"/>
  <c r="G48" i="19"/>
  <c r="F48" i="19"/>
  <c r="N48" i="19"/>
  <c r="R48" i="19"/>
  <c r="J48" i="19"/>
  <c r="K48" i="19"/>
  <c r="L48" i="19"/>
  <c r="H48" i="19"/>
  <c r="M48" i="19"/>
  <c r="B48" i="19"/>
  <c r="O48" i="19"/>
  <c r="P48" i="19"/>
  <c r="C48" i="19"/>
  <c r="Q48" i="19"/>
  <c r="D48" i="19"/>
  <c r="I48" i="19"/>
  <c r="C149" i="19"/>
  <c r="K149" i="19"/>
  <c r="Q149" i="19"/>
  <c r="H149" i="19"/>
  <c r="I149" i="19"/>
  <c r="P149" i="19"/>
  <c r="M149" i="19"/>
  <c r="O149" i="19"/>
  <c r="R149" i="19"/>
  <c r="J149" i="19"/>
  <c r="N149" i="19"/>
  <c r="G149" i="19"/>
  <c r="L149" i="19"/>
  <c r="B149" i="19"/>
  <c r="D149" i="19"/>
  <c r="F149" i="19"/>
  <c r="H106" i="32"/>
  <c r="N106" i="32"/>
  <c r="P106" i="32"/>
  <c r="M106" i="32"/>
  <c r="Q106" i="32"/>
  <c r="G106" i="32"/>
  <c r="O106" i="32"/>
  <c r="R106" i="32"/>
  <c r="D106" i="32"/>
  <c r="L106" i="32"/>
  <c r="K106" i="32"/>
  <c r="I106" i="32"/>
  <c r="C106" i="32"/>
  <c r="B106" i="32"/>
  <c r="J106" i="32"/>
  <c r="F106" i="32"/>
  <c r="C20" i="23"/>
  <c r="B20" i="23"/>
  <c r="G20" i="23"/>
  <c r="D20" i="23"/>
  <c r="H20" i="23"/>
  <c r="F20" i="23"/>
  <c r="I20" i="23"/>
  <c r="L42" i="26"/>
  <c r="H42" i="26"/>
  <c r="I42" i="26"/>
  <c r="E42" i="26"/>
  <c r="K42" i="26"/>
  <c r="D42" i="26"/>
  <c r="F42" i="26"/>
  <c r="C42" i="26"/>
  <c r="J42" i="26"/>
  <c r="G42" i="26"/>
  <c r="G56" i="26"/>
  <c r="I56" i="26"/>
  <c r="C56" i="26"/>
  <c r="D56" i="26"/>
  <c r="J56" i="26"/>
  <c r="H56" i="26"/>
  <c r="K56" i="26"/>
  <c r="L56" i="26"/>
  <c r="E56" i="26"/>
  <c r="F56" i="26"/>
  <c r="H23" i="21"/>
  <c r="M23" i="21"/>
  <c r="B23" i="21"/>
  <c r="I23" i="21"/>
  <c r="N23" i="21"/>
  <c r="D23" i="21"/>
  <c r="J23" i="21"/>
  <c r="L23" i="21"/>
  <c r="K23" i="21"/>
  <c r="F23" i="21"/>
  <c r="C23" i="21"/>
  <c r="G23" i="21"/>
  <c r="H136" i="32"/>
  <c r="F136" i="32"/>
  <c r="J136" i="32"/>
  <c r="B136" i="32"/>
  <c r="D136" i="32"/>
  <c r="Q136" i="32"/>
  <c r="P136" i="32"/>
  <c r="N136" i="32"/>
  <c r="K136" i="32"/>
  <c r="G136" i="32"/>
  <c r="L136" i="32"/>
  <c r="I136" i="32"/>
  <c r="R136" i="32"/>
  <c r="M136" i="32"/>
  <c r="C136" i="32"/>
  <c r="O136" i="32"/>
  <c r="N99" i="18"/>
  <c r="J99" i="18"/>
  <c r="H99" i="18"/>
  <c r="I99" i="18"/>
  <c r="C99" i="18"/>
  <c r="P99" i="18"/>
  <c r="L99" i="18"/>
  <c r="B99" i="18"/>
  <c r="O99" i="18"/>
  <c r="G99" i="18"/>
  <c r="M99" i="18"/>
  <c r="F99" i="18"/>
  <c r="D99" i="18"/>
  <c r="Q99" i="18"/>
  <c r="R99" i="18"/>
  <c r="K99" i="18"/>
  <c r="I63" i="23"/>
  <c r="D63" i="23"/>
  <c r="F63" i="23"/>
  <c r="B63" i="23"/>
  <c r="H63" i="23"/>
  <c r="C63" i="23"/>
  <c r="G63" i="23"/>
  <c r="N163" i="19"/>
  <c r="M163" i="19"/>
  <c r="G163" i="19"/>
  <c r="K163" i="19"/>
  <c r="H163" i="19"/>
  <c r="R163" i="19"/>
  <c r="P163" i="19"/>
  <c r="F163" i="19"/>
  <c r="L163" i="19"/>
  <c r="B163" i="19"/>
  <c r="I163" i="19"/>
  <c r="O163" i="19"/>
  <c r="D163" i="19"/>
  <c r="Q163" i="19"/>
  <c r="C163" i="19"/>
  <c r="J163" i="19"/>
  <c r="G137" i="17"/>
  <c r="M137" i="17"/>
  <c r="D137" i="17"/>
  <c r="Q137" i="17"/>
  <c r="K137" i="17"/>
  <c r="U137" i="17"/>
  <c r="J137" i="17"/>
  <c r="B137" i="17"/>
  <c r="V137" i="17"/>
  <c r="S137" i="17"/>
  <c r="H137" i="17"/>
  <c r="I137" i="17"/>
  <c r="L137" i="17"/>
  <c r="F137" i="17"/>
  <c r="X137" i="17"/>
  <c r="T137" i="17"/>
  <c r="N137" i="17"/>
  <c r="W137" i="17"/>
  <c r="C137" i="17"/>
  <c r="R137" i="17"/>
  <c r="I69" i="22"/>
  <c r="F69" i="22"/>
  <c r="C69" i="22"/>
  <c r="H69" i="22"/>
  <c r="D69" i="22"/>
  <c r="B69" i="22"/>
  <c r="G69" i="22"/>
  <c r="M171" i="17"/>
  <c r="W171" i="17"/>
  <c r="G171" i="17"/>
  <c r="V171" i="17"/>
  <c r="C171" i="17"/>
  <c r="F171" i="17"/>
  <c r="R171" i="17"/>
  <c r="S171" i="17"/>
  <c r="B171" i="17"/>
  <c r="H171" i="17"/>
  <c r="Q171" i="17"/>
  <c r="N171" i="17"/>
  <c r="K171" i="17"/>
  <c r="T171" i="17"/>
  <c r="X171" i="17"/>
  <c r="U171" i="17"/>
  <c r="L171" i="17"/>
  <c r="I171" i="17"/>
  <c r="D171" i="17"/>
  <c r="J171" i="17"/>
  <c r="T96" i="17"/>
  <c r="J96" i="17"/>
  <c r="L96" i="17"/>
  <c r="N96" i="17"/>
  <c r="X96" i="17"/>
  <c r="C96" i="17"/>
  <c r="Q96" i="17"/>
  <c r="H96" i="17"/>
  <c r="K96" i="17"/>
  <c r="V96" i="17"/>
  <c r="F96" i="17"/>
  <c r="G96" i="17"/>
  <c r="M96" i="17"/>
  <c r="D96" i="17"/>
  <c r="B96" i="17"/>
  <c r="U96" i="17"/>
  <c r="W96" i="17"/>
  <c r="S96" i="17"/>
  <c r="R96" i="17"/>
  <c r="I96" i="17"/>
  <c r="E110" i="26"/>
  <c r="F110" i="26"/>
  <c r="D110" i="26"/>
  <c r="G110" i="26"/>
  <c r="L110" i="26"/>
  <c r="K110" i="26"/>
  <c r="I110" i="26"/>
  <c r="J110" i="26"/>
  <c r="C110" i="26"/>
  <c r="H110" i="26"/>
  <c r="D26" i="19"/>
  <c r="R26" i="19"/>
  <c r="C26" i="19"/>
  <c r="I26" i="19"/>
  <c r="N26" i="19"/>
  <c r="B26" i="19"/>
  <c r="O26" i="19"/>
  <c r="F26" i="19"/>
  <c r="Q26" i="19"/>
  <c r="L26" i="19"/>
  <c r="M26" i="19"/>
  <c r="G26" i="19"/>
  <c r="J26" i="19"/>
  <c r="K26" i="19"/>
  <c r="H26" i="19"/>
  <c r="P26" i="19"/>
  <c r="C83" i="22"/>
  <c r="G83" i="22"/>
  <c r="B83" i="22"/>
  <c r="F83" i="22"/>
  <c r="D83" i="22"/>
  <c r="H83" i="22"/>
  <c r="I83" i="22"/>
  <c r="C111" i="20"/>
  <c r="L111" i="20"/>
  <c r="I111" i="20"/>
  <c r="M111" i="20"/>
  <c r="B111" i="20"/>
  <c r="J111" i="20"/>
  <c r="G111" i="20"/>
  <c r="F111" i="20"/>
  <c r="D111" i="20"/>
  <c r="H111" i="20"/>
  <c r="K111" i="20"/>
  <c r="N111" i="20"/>
  <c r="C178" i="17"/>
  <c r="R178" i="17"/>
  <c r="B178" i="17"/>
  <c r="J178" i="17"/>
  <c r="H178" i="17"/>
  <c r="M178" i="17"/>
  <c r="S178" i="17"/>
  <c r="W178" i="17"/>
  <c r="U178" i="17"/>
  <c r="I178" i="17"/>
  <c r="Q178" i="17"/>
  <c r="V178" i="17"/>
  <c r="T178" i="17"/>
  <c r="X178" i="17"/>
  <c r="F178" i="17"/>
  <c r="N178" i="17"/>
  <c r="L178" i="17"/>
  <c r="K178" i="17"/>
  <c r="G178" i="17"/>
  <c r="D178" i="17"/>
  <c r="I179" i="19"/>
  <c r="M179" i="19"/>
  <c r="D179" i="19"/>
  <c r="L179" i="19"/>
  <c r="P179" i="19"/>
  <c r="F179" i="19"/>
  <c r="Q179" i="19"/>
  <c r="R179" i="19"/>
  <c r="K179" i="19"/>
  <c r="J179" i="19"/>
  <c r="G179" i="19"/>
  <c r="C179" i="19"/>
  <c r="H179" i="19"/>
  <c r="N179" i="19"/>
  <c r="B179" i="19"/>
  <c r="O179" i="19"/>
  <c r="L173" i="32"/>
  <c r="K173" i="32"/>
  <c r="I173" i="32"/>
  <c r="J173" i="32"/>
  <c r="H173" i="32"/>
  <c r="O173" i="32"/>
  <c r="N173" i="32"/>
  <c r="D173" i="32"/>
  <c r="F173" i="32"/>
  <c r="G173" i="32"/>
  <c r="C173" i="32"/>
  <c r="R173" i="32"/>
  <c r="B173" i="32"/>
  <c r="M173" i="32"/>
  <c r="Q173" i="32"/>
  <c r="P173" i="32"/>
  <c r="C105" i="23"/>
  <c r="D105" i="23"/>
  <c r="G105" i="23"/>
  <c r="I105" i="23"/>
  <c r="H105" i="23"/>
  <c r="F105" i="23"/>
  <c r="B105" i="23"/>
  <c r="D102" i="19"/>
  <c r="I102" i="19"/>
  <c r="G102" i="19"/>
  <c r="K102" i="19"/>
  <c r="H102" i="19"/>
  <c r="Q102" i="19"/>
  <c r="F102" i="19"/>
  <c r="B102" i="19"/>
  <c r="J102" i="19"/>
  <c r="R102" i="19"/>
  <c r="L102" i="19"/>
  <c r="O102" i="19"/>
  <c r="N102" i="19"/>
  <c r="C102" i="19"/>
  <c r="P102" i="19"/>
  <c r="M102" i="19"/>
  <c r="G121" i="20"/>
  <c r="K121" i="20"/>
  <c r="J121" i="20"/>
  <c r="L121" i="20"/>
  <c r="B121" i="20"/>
  <c r="H121" i="20"/>
  <c r="F121" i="20"/>
  <c r="N121" i="20"/>
  <c r="D121" i="20"/>
  <c r="I121" i="20"/>
  <c r="M121" i="20"/>
  <c r="C121" i="20"/>
  <c r="G166" i="14"/>
  <c r="H166" i="14"/>
  <c r="E166" i="14"/>
  <c r="C166" i="14"/>
  <c r="F166" i="14"/>
  <c r="D166" i="14"/>
  <c r="F168" i="20"/>
  <c r="I168" i="20"/>
  <c r="G168" i="20"/>
  <c r="M168" i="20"/>
  <c r="J168" i="20"/>
  <c r="D168" i="20"/>
  <c r="C168" i="20"/>
  <c r="K168" i="20"/>
  <c r="H168" i="20"/>
  <c r="L168" i="20"/>
  <c r="B168" i="20"/>
  <c r="N168" i="20"/>
  <c r="H98" i="26"/>
  <c r="C98" i="26"/>
  <c r="K98" i="26"/>
  <c r="I98" i="26"/>
  <c r="D98" i="26"/>
  <c r="E98" i="26"/>
  <c r="L98" i="26"/>
  <c r="J98" i="26"/>
  <c r="G98" i="26"/>
  <c r="F98" i="26"/>
  <c r="J16" i="19"/>
  <c r="P16" i="19"/>
  <c r="R16" i="19"/>
  <c r="F16" i="19"/>
  <c r="Q16" i="19"/>
  <c r="G16" i="19"/>
  <c r="K16" i="19"/>
  <c r="L16" i="19"/>
  <c r="H16" i="19"/>
  <c r="M16" i="19"/>
  <c r="N16" i="19"/>
  <c r="I16" i="19"/>
  <c r="O16" i="19"/>
  <c r="D16" i="19"/>
  <c r="C16" i="19"/>
  <c r="B16" i="19"/>
  <c r="F145" i="24"/>
  <c r="D145" i="24"/>
  <c r="C145" i="24"/>
  <c r="G145" i="24"/>
  <c r="E145" i="24"/>
  <c r="D86" i="14"/>
  <c r="E86" i="14"/>
  <c r="H86" i="14"/>
  <c r="C86" i="14"/>
  <c r="F86" i="14"/>
  <c r="G86" i="14"/>
  <c r="C29" i="23"/>
  <c r="I29" i="23"/>
  <c r="G29" i="23"/>
  <c r="D29" i="23"/>
  <c r="F29" i="23"/>
  <c r="H29" i="23"/>
  <c r="B29" i="23"/>
  <c r="M136" i="17"/>
  <c r="F136" i="17"/>
  <c r="B136" i="17"/>
  <c r="L136" i="17"/>
  <c r="I136" i="17"/>
  <c r="K136" i="17"/>
  <c r="J136" i="17"/>
  <c r="U136" i="17"/>
  <c r="Q136" i="17"/>
  <c r="X136" i="17"/>
  <c r="C136" i="17"/>
  <c r="T136" i="17"/>
  <c r="V136" i="17"/>
  <c r="W136" i="17"/>
  <c r="H136" i="17"/>
  <c r="D136" i="17"/>
  <c r="N136" i="17"/>
  <c r="R136" i="17"/>
  <c r="G136" i="17"/>
  <c r="S136" i="17"/>
  <c r="H172" i="18"/>
  <c r="G172" i="18"/>
  <c r="J172" i="18"/>
  <c r="B172" i="18"/>
  <c r="O172" i="18"/>
  <c r="M172" i="18"/>
  <c r="L172" i="18"/>
  <c r="I172" i="18"/>
  <c r="F172" i="18"/>
  <c r="R172" i="18"/>
  <c r="D172" i="18"/>
  <c r="P172" i="18"/>
  <c r="N172" i="18"/>
  <c r="Q172" i="18"/>
  <c r="K172" i="18"/>
  <c r="C172" i="18"/>
  <c r="J95" i="26"/>
  <c r="I95" i="26"/>
  <c r="E95" i="26"/>
  <c r="C95" i="26"/>
  <c r="K95" i="26"/>
  <c r="L95" i="26"/>
  <c r="G95" i="26"/>
  <c r="D95" i="26"/>
  <c r="F95" i="26"/>
  <c r="H95" i="26"/>
  <c r="B129" i="20"/>
  <c r="N129" i="20"/>
  <c r="G129" i="20"/>
  <c r="H129" i="20"/>
  <c r="F129" i="20"/>
  <c r="C129" i="20"/>
  <c r="J129" i="20"/>
  <c r="M129" i="20"/>
  <c r="I129" i="20"/>
  <c r="D129" i="20"/>
  <c r="L129" i="20"/>
  <c r="K129" i="20"/>
  <c r="I20" i="21"/>
  <c r="L20" i="21"/>
  <c r="N20" i="21"/>
  <c r="J20" i="21"/>
  <c r="F20" i="21"/>
  <c r="B20" i="21"/>
  <c r="H20" i="21"/>
  <c r="M20" i="21"/>
  <c r="C20" i="21"/>
  <c r="D20" i="21"/>
  <c r="G20" i="21"/>
  <c r="K20" i="21"/>
  <c r="H45" i="21"/>
  <c r="M45" i="21"/>
  <c r="G45" i="21"/>
  <c r="L45" i="21"/>
  <c r="J45" i="21"/>
  <c r="C45" i="21"/>
  <c r="D45" i="21"/>
  <c r="N45" i="21"/>
  <c r="B45" i="21"/>
  <c r="I45" i="21"/>
  <c r="F45" i="21"/>
  <c r="K45" i="21"/>
  <c r="I107" i="18"/>
  <c r="R107" i="18"/>
  <c r="G107" i="18"/>
  <c r="B107" i="18"/>
  <c r="Q107" i="18"/>
  <c r="K107" i="18"/>
  <c r="N107" i="18"/>
  <c r="L107" i="18"/>
  <c r="C107" i="18"/>
  <c r="F107" i="18"/>
  <c r="D107" i="18"/>
  <c r="P107" i="18"/>
  <c r="H107" i="18"/>
  <c r="M107" i="18"/>
  <c r="O107" i="18"/>
  <c r="J107" i="18"/>
  <c r="I98" i="23"/>
  <c r="G98" i="23"/>
  <c r="H98" i="23"/>
  <c r="D98" i="23"/>
  <c r="C98" i="23"/>
  <c r="F98" i="23"/>
  <c r="B98" i="23"/>
  <c r="D69" i="26"/>
  <c r="F69" i="26"/>
  <c r="L69" i="26"/>
  <c r="H69" i="26"/>
  <c r="I69" i="26"/>
  <c r="E69" i="26"/>
  <c r="G69" i="26"/>
  <c r="C69" i="26"/>
  <c r="J69" i="26"/>
  <c r="K69" i="26"/>
  <c r="D47" i="14"/>
  <c r="C47" i="14"/>
  <c r="E47" i="14"/>
  <c r="G47" i="14"/>
  <c r="F47" i="14"/>
  <c r="H47" i="14"/>
  <c r="B94" i="23"/>
  <c r="H94" i="23"/>
  <c r="G94" i="23"/>
  <c r="F94" i="23"/>
  <c r="D94" i="23"/>
  <c r="C94" i="23"/>
  <c r="I94" i="23"/>
  <c r="F142" i="22"/>
  <c r="G142" i="22"/>
  <c r="B142" i="22"/>
  <c r="H142" i="22"/>
  <c r="I142" i="22"/>
  <c r="C142" i="22"/>
  <c r="D142" i="22"/>
  <c r="G50" i="19"/>
  <c r="F50" i="19"/>
  <c r="D50" i="19"/>
  <c r="L50" i="19"/>
  <c r="M50" i="19"/>
  <c r="C50" i="19"/>
  <c r="J50" i="19"/>
  <c r="H50" i="19"/>
  <c r="N50" i="19"/>
  <c r="I50" i="19"/>
  <c r="B50" i="19"/>
  <c r="K50" i="19"/>
  <c r="Q50" i="19"/>
  <c r="R50" i="19"/>
  <c r="P50" i="19"/>
  <c r="O50" i="19"/>
  <c r="H151" i="19"/>
  <c r="B151" i="19"/>
  <c r="C151" i="19"/>
  <c r="R151" i="19"/>
  <c r="L151" i="19"/>
  <c r="K151" i="19"/>
  <c r="F151" i="19"/>
  <c r="J151" i="19"/>
  <c r="N151" i="19"/>
  <c r="Q151" i="19"/>
  <c r="G151" i="19"/>
  <c r="O151" i="19"/>
  <c r="I151" i="19"/>
  <c r="M151" i="19"/>
  <c r="D151" i="19"/>
  <c r="P151" i="19"/>
  <c r="B31" i="22"/>
  <c r="H31" i="22"/>
  <c r="C31" i="22"/>
  <c r="I31" i="22"/>
  <c r="G31" i="22"/>
  <c r="F31" i="22"/>
  <c r="D31" i="22"/>
  <c r="K44" i="26"/>
  <c r="J44" i="26"/>
  <c r="G44" i="26"/>
  <c r="H44" i="26"/>
  <c r="I44" i="26"/>
  <c r="L44" i="26"/>
  <c r="D44" i="26"/>
  <c r="C44" i="26"/>
  <c r="F44" i="26"/>
  <c r="E44" i="26"/>
  <c r="Q42" i="18"/>
  <c r="F42" i="18"/>
  <c r="I42" i="18"/>
  <c r="H42" i="18"/>
  <c r="L42" i="18"/>
  <c r="G42" i="18"/>
  <c r="K42" i="18"/>
  <c r="J42" i="18"/>
  <c r="R42" i="18"/>
  <c r="C42" i="18"/>
  <c r="P42" i="18"/>
  <c r="N42" i="18"/>
  <c r="B42" i="18"/>
  <c r="D42" i="18"/>
  <c r="M42" i="18"/>
  <c r="O42" i="18"/>
  <c r="H120" i="23"/>
  <c r="F120" i="23"/>
  <c r="B120" i="23"/>
  <c r="G120" i="23"/>
  <c r="C120" i="23"/>
  <c r="D120" i="23"/>
  <c r="I120" i="23"/>
  <c r="D26" i="22"/>
  <c r="I26" i="22"/>
  <c r="F26" i="22"/>
  <c r="H26" i="22"/>
  <c r="C26" i="22"/>
  <c r="G26" i="22"/>
  <c r="B26" i="22"/>
  <c r="C169" i="21"/>
  <c r="B169" i="21"/>
  <c r="N169" i="21"/>
  <c r="H169" i="21"/>
  <c r="G169" i="21"/>
  <c r="F169" i="21"/>
  <c r="L169" i="21"/>
  <c r="I169" i="21"/>
  <c r="D169" i="21"/>
  <c r="J169" i="21"/>
  <c r="K169" i="21"/>
  <c r="M169" i="21"/>
  <c r="F110" i="14"/>
  <c r="G110" i="14"/>
  <c r="E110" i="14"/>
  <c r="H110" i="14"/>
  <c r="D110" i="14"/>
  <c r="C110" i="14"/>
  <c r="G120" i="14"/>
  <c r="C120" i="14"/>
  <c r="E120" i="14"/>
  <c r="F120" i="14"/>
  <c r="H120" i="14"/>
  <c r="D120" i="14"/>
  <c r="G85" i="20"/>
  <c r="L85" i="20"/>
  <c r="H85" i="20"/>
  <c r="K85" i="20"/>
  <c r="D85" i="20"/>
  <c r="N85" i="20"/>
  <c r="C85" i="20"/>
  <c r="M85" i="20"/>
  <c r="F85" i="20"/>
  <c r="B85" i="20"/>
  <c r="J85" i="20"/>
  <c r="I85" i="20"/>
  <c r="C39" i="19"/>
  <c r="O39" i="19"/>
  <c r="I39" i="19"/>
  <c r="J39" i="19"/>
  <c r="H39" i="19"/>
  <c r="R39" i="19"/>
  <c r="G39" i="19"/>
  <c r="P39" i="19"/>
  <c r="N39" i="19"/>
  <c r="L39" i="19"/>
  <c r="K39" i="19"/>
  <c r="F39" i="19"/>
  <c r="B39" i="19"/>
  <c r="D39" i="19"/>
  <c r="Q39" i="19"/>
  <c r="M39" i="19"/>
  <c r="L47" i="26"/>
  <c r="H47" i="26"/>
  <c r="F47" i="26"/>
  <c r="I47" i="26"/>
  <c r="J47" i="26"/>
  <c r="G47" i="26"/>
  <c r="E47" i="26"/>
  <c r="D47" i="26"/>
  <c r="C47" i="26"/>
  <c r="K47" i="26"/>
  <c r="G192" i="20"/>
  <c r="I192" i="20"/>
  <c r="L192" i="20"/>
  <c r="M192" i="20"/>
  <c r="B192" i="20"/>
  <c r="K192" i="20"/>
  <c r="H192" i="20"/>
  <c r="D192" i="20"/>
  <c r="J192" i="20"/>
  <c r="F192" i="20"/>
  <c r="N192" i="20"/>
  <c r="C192" i="20"/>
  <c r="K80" i="17"/>
  <c r="D80" i="17"/>
  <c r="U80" i="17"/>
  <c r="L80" i="17"/>
  <c r="J80" i="17"/>
  <c r="F80" i="17"/>
  <c r="T80" i="17"/>
  <c r="W80" i="17"/>
  <c r="X80" i="17"/>
  <c r="C80" i="17"/>
  <c r="S80" i="17"/>
  <c r="M80" i="17"/>
  <c r="G80" i="17"/>
  <c r="B80" i="17"/>
  <c r="Q80" i="17"/>
  <c r="N80" i="17"/>
  <c r="I80" i="17"/>
  <c r="R80" i="17"/>
  <c r="V80" i="17"/>
  <c r="H80" i="17"/>
  <c r="D141" i="22"/>
  <c r="F141" i="22"/>
  <c r="C141" i="22"/>
  <c r="B141" i="22"/>
  <c r="I141" i="22"/>
  <c r="H141" i="22"/>
  <c r="G141" i="22"/>
  <c r="C132" i="26"/>
  <c r="J132" i="26"/>
  <c r="E132" i="26"/>
  <c r="I132" i="26"/>
  <c r="K132" i="26"/>
  <c r="G132" i="26"/>
  <c r="H132" i="26"/>
  <c r="D132" i="26"/>
  <c r="F132" i="26"/>
  <c r="L132" i="26"/>
  <c r="G127" i="14"/>
  <c r="C127" i="14"/>
  <c r="F127" i="14"/>
  <c r="D127" i="14"/>
  <c r="E127" i="14"/>
  <c r="H127" i="14"/>
  <c r="G152" i="21"/>
  <c r="B152" i="21"/>
  <c r="N152" i="21"/>
  <c r="I152" i="21"/>
  <c r="M152" i="21"/>
  <c r="J152" i="21"/>
  <c r="D152" i="21"/>
  <c r="C152" i="21"/>
  <c r="L152" i="21"/>
  <c r="F152" i="21"/>
  <c r="H152" i="21"/>
  <c r="K152" i="21"/>
  <c r="G105" i="20"/>
  <c r="F105" i="20"/>
  <c r="N105" i="20"/>
  <c r="J105" i="20"/>
  <c r="I105" i="20"/>
  <c r="H105" i="20"/>
  <c r="M105" i="20"/>
  <c r="C105" i="20"/>
  <c r="K105" i="20"/>
  <c r="B105" i="20"/>
  <c r="D105" i="20"/>
  <c r="L105" i="20"/>
  <c r="I114" i="23"/>
  <c r="B114" i="23"/>
  <c r="C114" i="23"/>
  <c r="D114" i="23"/>
  <c r="H114" i="23"/>
  <c r="F114" i="23"/>
  <c r="G114" i="23"/>
  <c r="B100" i="22"/>
  <c r="I100" i="22"/>
  <c r="D100" i="22"/>
  <c r="H100" i="22"/>
  <c r="F100" i="22"/>
  <c r="C100" i="22"/>
  <c r="G100" i="22"/>
  <c r="H159" i="22"/>
  <c r="F159" i="22"/>
  <c r="D159" i="22"/>
  <c r="B159" i="22"/>
  <c r="G159" i="22"/>
  <c r="I159" i="22"/>
  <c r="C159" i="22"/>
  <c r="N138" i="17"/>
  <c r="H138" i="17"/>
  <c r="R138" i="17"/>
  <c r="K138" i="17"/>
  <c r="L138" i="17"/>
  <c r="G138" i="17"/>
  <c r="B138" i="17"/>
  <c r="M138" i="17"/>
  <c r="C138" i="17"/>
  <c r="T138" i="17"/>
  <c r="S138" i="17"/>
  <c r="F138" i="17"/>
  <c r="J138" i="17"/>
  <c r="D138" i="17"/>
  <c r="V138" i="17"/>
  <c r="W138" i="17"/>
  <c r="U138" i="17"/>
  <c r="Q138" i="17"/>
  <c r="X138" i="17"/>
  <c r="I138" i="17"/>
  <c r="F174" i="32"/>
  <c r="I174" i="32"/>
  <c r="Q174" i="32"/>
  <c r="D174" i="32"/>
  <c r="M174" i="32"/>
  <c r="K174" i="32"/>
  <c r="N174" i="32"/>
  <c r="B174" i="32"/>
  <c r="H174" i="32"/>
  <c r="G174" i="32"/>
  <c r="L174" i="32"/>
  <c r="P174" i="32"/>
  <c r="C174" i="32"/>
  <c r="J174" i="32"/>
  <c r="O174" i="32"/>
  <c r="R174" i="32"/>
  <c r="F54" i="32"/>
  <c r="H54" i="32"/>
  <c r="J54" i="32"/>
  <c r="D54" i="32"/>
  <c r="K54" i="32"/>
  <c r="I54" i="32"/>
  <c r="L54" i="32"/>
  <c r="N54" i="32"/>
  <c r="R54" i="32"/>
  <c r="G54" i="32"/>
  <c r="O54" i="32"/>
  <c r="M54" i="32"/>
  <c r="Q54" i="32"/>
  <c r="B54" i="32"/>
  <c r="C54" i="32"/>
  <c r="P54" i="32"/>
  <c r="G150" i="23"/>
  <c r="D150" i="23"/>
  <c r="B150" i="23"/>
  <c r="H150" i="23"/>
  <c r="F150" i="23"/>
  <c r="I150" i="23"/>
  <c r="C150" i="23"/>
  <c r="C98" i="24"/>
  <c r="D98" i="24"/>
  <c r="E98" i="24"/>
  <c r="G98" i="24"/>
  <c r="F98" i="24"/>
  <c r="F90" i="18"/>
  <c r="B90" i="18"/>
  <c r="K90" i="18"/>
  <c r="G90" i="18"/>
  <c r="M90" i="18"/>
  <c r="D90" i="18"/>
  <c r="N90" i="18"/>
  <c r="Q90" i="18"/>
  <c r="I90" i="18"/>
  <c r="J90" i="18"/>
  <c r="H90" i="18"/>
  <c r="O90" i="18"/>
  <c r="C90" i="18"/>
  <c r="P90" i="18"/>
  <c r="R90" i="18"/>
  <c r="L90" i="18"/>
  <c r="C84" i="19"/>
  <c r="G84" i="19"/>
  <c r="L84" i="19"/>
  <c r="B84" i="19"/>
  <c r="J84" i="19"/>
  <c r="Q84" i="19"/>
  <c r="F84" i="19"/>
  <c r="R84" i="19"/>
  <c r="I84" i="19"/>
  <c r="H84" i="19"/>
  <c r="M84" i="19"/>
  <c r="O84" i="19"/>
  <c r="P84" i="19"/>
  <c r="K84" i="19"/>
  <c r="D84" i="19"/>
  <c r="N84" i="19"/>
  <c r="K86" i="19"/>
  <c r="N86" i="19"/>
  <c r="O86" i="19"/>
  <c r="Q86" i="19"/>
  <c r="B86" i="19"/>
  <c r="D86" i="19"/>
  <c r="F86" i="19"/>
  <c r="P86" i="19"/>
  <c r="R86" i="19"/>
  <c r="H86" i="19"/>
  <c r="I86" i="19"/>
  <c r="M86" i="19"/>
  <c r="G86" i="19"/>
  <c r="L86" i="19"/>
  <c r="C86" i="19"/>
  <c r="J86" i="19"/>
  <c r="B86" i="22"/>
  <c r="I86" i="22"/>
  <c r="G86" i="22"/>
  <c r="F86" i="22"/>
  <c r="H86" i="22"/>
  <c r="C86" i="22"/>
  <c r="D86" i="22"/>
  <c r="C13" i="17"/>
  <c r="J13" i="17"/>
  <c r="G13" i="17"/>
  <c r="D13" i="17"/>
  <c r="L13" i="17"/>
  <c r="H13" i="17"/>
  <c r="I13" i="17"/>
  <c r="F13" i="17"/>
  <c r="Q13" i="17"/>
  <c r="W13" i="17"/>
  <c r="X13" i="17"/>
  <c r="N13" i="17"/>
  <c r="K13" i="17"/>
  <c r="B13" i="17"/>
  <c r="R13" i="17"/>
  <c r="M13" i="17"/>
  <c r="T13" i="17"/>
  <c r="U13" i="17"/>
  <c r="V13" i="17"/>
  <c r="S13" i="17"/>
  <c r="F72" i="20"/>
  <c r="J72" i="20"/>
  <c r="H72" i="20"/>
  <c r="G72" i="20"/>
  <c r="K72" i="20"/>
  <c r="I72" i="20"/>
  <c r="N72" i="20"/>
  <c r="D72" i="20"/>
  <c r="B72" i="20"/>
  <c r="M72" i="20"/>
  <c r="L72" i="20"/>
  <c r="C72" i="20"/>
  <c r="H72" i="21"/>
  <c r="C72" i="21"/>
  <c r="J72" i="21"/>
  <c r="F72" i="21"/>
  <c r="M72" i="21"/>
  <c r="B72" i="21"/>
  <c r="L72" i="21"/>
  <c r="D72" i="21"/>
  <c r="N72" i="21"/>
  <c r="G72" i="21"/>
  <c r="I72" i="21"/>
  <c r="K72" i="21"/>
  <c r="D76" i="21"/>
  <c r="G76" i="21"/>
  <c r="C76" i="21"/>
  <c r="J76" i="21"/>
  <c r="I76" i="21"/>
  <c r="M76" i="21"/>
  <c r="L76" i="21"/>
  <c r="K76" i="21"/>
  <c r="H76" i="21"/>
  <c r="B76" i="21"/>
  <c r="N76" i="21"/>
  <c r="F76" i="21"/>
  <c r="I87" i="22"/>
  <c r="D87" i="22"/>
  <c r="F87" i="22"/>
  <c r="B87" i="22"/>
  <c r="G87" i="22"/>
  <c r="H87" i="22"/>
  <c r="C87" i="22"/>
  <c r="F55" i="14"/>
  <c r="E55" i="14"/>
  <c r="G55" i="14"/>
  <c r="C55" i="14"/>
  <c r="H55" i="14"/>
  <c r="D55" i="14"/>
  <c r="H20" i="32"/>
  <c r="C20" i="32"/>
  <c r="G20" i="32"/>
  <c r="I20" i="32"/>
  <c r="L20" i="32"/>
  <c r="R20" i="32"/>
  <c r="N20" i="32"/>
  <c r="Q20" i="32"/>
  <c r="D20" i="32"/>
  <c r="P20" i="32"/>
  <c r="O20" i="32"/>
  <c r="K20" i="32"/>
  <c r="B20" i="32"/>
  <c r="J20" i="32"/>
  <c r="M20" i="32"/>
  <c r="F20" i="32"/>
  <c r="R51" i="17"/>
  <c r="V51" i="17"/>
  <c r="N51" i="17"/>
  <c r="T51" i="17"/>
  <c r="H51" i="17"/>
  <c r="X51" i="17"/>
  <c r="F51" i="17"/>
  <c r="K51" i="17"/>
  <c r="Q51" i="17"/>
  <c r="I51" i="17"/>
  <c r="M51" i="17"/>
  <c r="G51" i="17"/>
  <c r="L51" i="17"/>
  <c r="D51" i="17"/>
  <c r="J51" i="17"/>
  <c r="B51" i="17"/>
  <c r="U51" i="17"/>
  <c r="S51" i="17"/>
  <c r="W51" i="17"/>
  <c r="C51" i="17"/>
  <c r="G40" i="19"/>
  <c r="N40" i="19"/>
  <c r="F40" i="19"/>
  <c r="O40" i="19"/>
  <c r="J40" i="19"/>
  <c r="M40" i="19"/>
  <c r="P40" i="19"/>
  <c r="B40" i="19"/>
  <c r="L40" i="19"/>
  <c r="R40" i="19"/>
  <c r="H40" i="19"/>
  <c r="K40" i="19"/>
  <c r="I40" i="19"/>
  <c r="Q40" i="19"/>
  <c r="C40" i="19"/>
  <c r="D40" i="19"/>
  <c r="J34" i="20"/>
  <c r="H34" i="20"/>
  <c r="D34" i="20"/>
  <c r="B34" i="20"/>
  <c r="M34" i="20"/>
  <c r="C34" i="20"/>
  <c r="K34" i="20"/>
  <c r="F34" i="20"/>
  <c r="N34" i="20"/>
  <c r="G34" i="20"/>
  <c r="L34" i="20"/>
  <c r="I34" i="20"/>
  <c r="I169" i="20"/>
  <c r="G169" i="20"/>
  <c r="K169" i="20"/>
  <c r="D169" i="20"/>
  <c r="B169" i="20"/>
  <c r="H169" i="20"/>
  <c r="N169" i="20"/>
  <c r="M169" i="20"/>
  <c r="C169" i="20"/>
  <c r="J169" i="20"/>
  <c r="L169" i="20"/>
  <c r="F169" i="20"/>
  <c r="C92" i="32"/>
  <c r="L92" i="32"/>
  <c r="P92" i="32"/>
  <c r="M92" i="32"/>
  <c r="O92" i="32"/>
  <c r="Q92" i="32"/>
  <c r="D92" i="32"/>
  <c r="B92" i="32"/>
  <c r="F92" i="32"/>
  <c r="J92" i="32"/>
  <c r="G92" i="32"/>
  <c r="H92" i="32"/>
  <c r="N92" i="32"/>
  <c r="K92" i="32"/>
  <c r="R92" i="32"/>
  <c r="I92" i="32"/>
  <c r="L167" i="18"/>
  <c r="H167" i="18"/>
  <c r="O167" i="18"/>
  <c r="M167" i="18"/>
  <c r="J167" i="18"/>
  <c r="P167" i="18"/>
  <c r="Q167" i="18"/>
  <c r="C167" i="18"/>
  <c r="I167" i="18"/>
  <c r="F167" i="18"/>
  <c r="K167" i="18"/>
  <c r="D167" i="18"/>
  <c r="R167" i="18"/>
  <c r="B167" i="18"/>
  <c r="N167" i="18"/>
  <c r="G167" i="18"/>
  <c r="M188" i="32"/>
  <c r="K188" i="32"/>
  <c r="C188" i="32"/>
  <c r="Q188" i="32"/>
  <c r="H188" i="32"/>
  <c r="L188" i="32"/>
  <c r="P188" i="32"/>
  <c r="G188" i="32"/>
  <c r="O188" i="32"/>
  <c r="B188" i="32"/>
  <c r="N188" i="32"/>
  <c r="R188" i="32"/>
  <c r="I188" i="32"/>
  <c r="D188" i="32"/>
  <c r="F188" i="32"/>
  <c r="J188" i="32"/>
  <c r="H161" i="21"/>
  <c r="F161" i="21"/>
  <c r="B161" i="21"/>
  <c r="C161" i="21"/>
  <c r="G161" i="21"/>
  <c r="L161" i="21"/>
  <c r="K161" i="21"/>
  <c r="I161" i="21"/>
  <c r="N161" i="21"/>
  <c r="J161" i="21"/>
  <c r="D161" i="21"/>
  <c r="M161" i="21"/>
  <c r="J127" i="20"/>
  <c r="L127" i="20"/>
  <c r="I127" i="20"/>
  <c r="H127" i="20"/>
  <c r="M127" i="20"/>
  <c r="F127" i="20"/>
  <c r="G127" i="20"/>
  <c r="C127" i="20"/>
  <c r="B127" i="20"/>
  <c r="N127" i="20"/>
  <c r="D127" i="20"/>
  <c r="K127" i="20"/>
  <c r="D14" i="14" l="1"/>
  <c r="D12" i="14"/>
  <c r="I19" i="26"/>
  <c r="I15" i="26"/>
  <c r="I13" i="26"/>
  <c r="I17" i="26"/>
  <c r="I21" i="26"/>
  <c r="F17" i="24"/>
  <c r="F13" i="24"/>
  <c r="F15" i="24"/>
  <c r="G17" i="26"/>
  <c r="G13" i="26"/>
  <c r="G19" i="26"/>
  <c r="G15" i="26"/>
  <c r="G21" i="26"/>
  <c r="E13" i="24"/>
  <c r="E17" i="24"/>
  <c r="E15" i="24"/>
  <c r="F12" i="14"/>
  <c r="F14" i="14"/>
  <c r="H15" i="26"/>
  <c r="H19" i="26"/>
  <c r="H21" i="26"/>
  <c r="H17" i="26"/>
  <c r="H13" i="26"/>
  <c r="F19" i="26"/>
  <c r="F13" i="26"/>
  <c r="F15" i="26"/>
  <c r="F21" i="26"/>
  <c r="F17" i="26"/>
  <c r="G15" i="24"/>
  <c r="G13" i="24"/>
  <c r="G17" i="24"/>
  <c r="G14" i="14"/>
  <c r="G12" i="14"/>
  <c r="E19" i="26"/>
  <c r="E17" i="26"/>
  <c r="E21" i="26"/>
  <c r="E13" i="26"/>
  <c r="E15" i="26"/>
  <c r="L17" i="26"/>
  <c r="L21" i="26"/>
  <c r="L13" i="26"/>
  <c r="L19" i="26"/>
  <c r="L15" i="26"/>
  <c r="D13" i="24"/>
  <c r="D17" i="24"/>
  <c r="D15" i="24"/>
  <c r="D17" i="26"/>
  <c r="D19" i="26"/>
  <c r="D13" i="26"/>
  <c r="D15" i="26"/>
  <c r="D21" i="26"/>
  <c r="H12" i="14"/>
  <c r="H14" i="14"/>
  <c r="K21" i="26"/>
  <c r="K15" i="26"/>
  <c r="K19" i="26"/>
  <c r="K17" i="26"/>
  <c r="K13" i="26"/>
  <c r="E12" i="14"/>
  <c r="E14" i="14"/>
  <c r="J17" i="26"/>
  <c r="J19" i="26"/>
  <c r="J13" i="26"/>
  <c r="J15" i="26"/>
  <c r="J21" i="26"/>
  <c r="F11" i="14" l="1"/>
  <c r="F13" i="14" s="1"/>
  <c r="G11" i="14"/>
  <c r="G13" i="14" s="1"/>
  <c r="H11" i="14"/>
  <c r="H13" i="14" s="1"/>
  <c r="D12" i="24"/>
  <c r="D14" i="24" s="1"/>
  <c r="G12" i="24"/>
  <c r="G16" i="24" s="1"/>
  <c r="E12" i="26"/>
  <c r="E14" i="26" s="1"/>
  <c r="I12" i="26"/>
  <c r="I16" i="26" s="1"/>
  <c r="E12" i="24"/>
  <c r="E18" i="24" s="1"/>
  <c r="E11" i="14"/>
  <c r="E15" i="14" s="1"/>
  <c r="K12" i="26"/>
  <c r="K18" i="26" s="1"/>
  <c r="G12" i="26"/>
  <c r="G18" i="26" s="1"/>
  <c r="D12" i="26"/>
  <c r="D16" i="26" s="1"/>
  <c r="L12" i="26"/>
  <c r="L20" i="26" s="1"/>
  <c r="F12" i="26"/>
  <c r="F14" i="26" s="1"/>
  <c r="G15" i="14"/>
  <c r="D11" i="14"/>
  <c r="D15" i="14" s="1"/>
  <c r="J12" i="26"/>
  <c r="J18" i="26" s="1"/>
  <c r="H12" i="26"/>
  <c r="H18" i="26" s="1"/>
  <c r="F12" i="24"/>
  <c r="F16" i="24" s="1"/>
  <c r="G18" i="24" l="1"/>
  <c r="H15" i="14"/>
  <c r="F15" i="14"/>
  <c r="K14" i="26"/>
  <c r="L16" i="26"/>
  <c r="D13" i="14"/>
  <c r="L14" i="26"/>
  <c r="E14" i="24"/>
  <c r="G14" i="24"/>
  <c r="H14" i="26"/>
  <c r="I14" i="26"/>
  <c r="D14" i="26"/>
  <c r="H20" i="26"/>
  <c r="E16" i="26"/>
  <c r="L22" i="26"/>
  <c r="D20" i="26"/>
  <c r="K20" i="26"/>
  <c r="D18" i="26"/>
  <c r="I20" i="26"/>
  <c r="E20" i="26"/>
  <c r="E18" i="26"/>
  <c r="G22" i="26"/>
  <c r="E22" i="26"/>
  <c r="J20" i="26"/>
  <c r="F16" i="26"/>
  <c r="F18" i="26"/>
  <c r="J22" i="26"/>
  <c r="I22" i="26"/>
  <c r="J16" i="26"/>
  <c r="E16" i="24"/>
  <c r="D18" i="24"/>
  <c r="D22" i="26"/>
  <c r="H16" i="26"/>
  <c r="I18" i="26"/>
  <c r="H22" i="26"/>
  <c r="L18" i="26"/>
  <c r="G20" i="26"/>
  <c r="K16" i="26"/>
  <c r="F18" i="24"/>
  <c r="F14" i="24"/>
  <c r="J14" i="26"/>
  <c r="F20" i="26"/>
  <c r="K22" i="26"/>
  <c r="G14" i="26"/>
  <c r="E13" i="14"/>
  <c r="F22" i="26"/>
  <c r="G16" i="26"/>
  <c r="D16" i="2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<sst xmlns="http://schemas.openxmlformats.org/spreadsheetml/2006/main" count="45930" uniqueCount="3536">
  <si>
    <t>Paste values in</t>
  </si>
  <si>
    <t>Health &amp; Wellbeing Board</t>
  </si>
  <si>
    <t>Completed by:</t>
  </si>
  <si>
    <t>E-mail:</t>
  </si>
  <si>
    <t>Contact number:</t>
  </si>
  <si>
    <t>Who signed off the report on behalf of the Health and Wellbeing Board:</t>
  </si>
  <si>
    <t>Cover pending</t>
  </si>
  <si>
    <t>s75 pending</t>
  </si>
  <si>
    <t>Metrics pending</t>
  </si>
  <si>
    <t>HICM pending</t>
  </si>
  <si>
    <t>Narrative pending</t>
  </si>
  <si>
    <t>iBCF 1 pending</t>
  </si>
  <si>
    <t>1) Plans to be jointly agreed?</t>
  </si>
  <si>
    <t>2) Planned contribution to social care from the CCG minimum contribution is agreed in line with the Planning Requirements?</t>
  </si>
  <si>
    <t>3) Agreement to invest in NHS commissioned out of hospital services?</t>
  </si>
  <si>
    <t>4) Managing transfers of care?</t>
  </si>
  <si>
    <t>1) Plans to be jointly agreed? If no</t>
  </si>
  <si>
    <t>2) Planned contribution to social care from the CCG minimum contribution is agreed in line with the Planning Requirements? If no</t>
  </si>
  <si>
    <t>3) Agreement to invest in NHS commissioned out of hospital services? If no</t>
  </si>
  <si>
    <t>4) Managing transfers of care? If no</t>
  </si>
  <si>
    <t>Have the funds been pooled via a s.75 pooled budget?</t>
  </si>
  <si>
    <t>s75, if no please detail</t>
  </si>
  <si>
    <t>s75 Pooled date</t>
  </si>
  <si>
    <t>NEA progress</t>
  </si>
  <si>
    <t>Res Admissions progress</t>
  </si>
  <si>
    <t>Reablement progress</t>
  </si>
  <si>
    <t>DToC progress</t>
  </si>
  <si>
    <t>NEA challenges</t>
  </si>
  <si>
    <t>Res Admissions challenges</t>
  </si>
  <si>
    <t>Reablement challenges</t>
  </si>
  <si>
    <t>DToC challenges</t>
  </si>
  <si>
    <t>NEA achievements</t>
  </si>
  <si>
    <t>Res Admissions achievements</t>
  </si>
  <si>
    <t>Reablement achievements</t>
  </si>
  <si>
    <t>DToC achievements</t>
  </si>
  <si>
    <t>NEA support needs</t>
  </si>
  <si>
    <t>Res Admissions support needs</t>
  </si>
  <si>
    <t>Reablement support needs</t>
  </si>
  <si>
    <t>DToC support needs</t>
  </si>
  <si>
    <t>Chg 1 - Early discharge planning Q3 18/19 Plan</t>
  </si>
  <si>
    <t>Chg 2 - Systems to monitor patient flow Q3 18/19 Plan</t>
  </si>
  <si>
    <t>Chg 3 - Multi-disciplinary/multi-agency discharge teams Q3 18/19 Plan</t>
  </si>
  <si>
    <t>Chg 4 - Home first/discharge to assess Q3 18/19 Plan</t>
  </si>
  <si>
    <t>Chg 5 - Seven-day service Q3 18/19 Plan</t>
  </si>
  <si>
    <t>Chg 6 - Trusted assessors Q3 18/19 Plan</t>
  </si>
  <si>
    <t>Chg 7 - Focus on choice Q3 18/19 Plan</t>
  </si>
  <si>
    <t>Chg 8 - Enhancing health in care homes Q3 18/19 Plan</t>
  </si>
  <si>
    <t>UEC - Red Bag scheme Q3 18/19 Plan</t>
  </si>
  <si>
    <t>Chg 1 - Early discharge planning Q4 18/19 Plan</t>
  </si>
  <si>
    <t>Chg 2 - Systems to monitor patient flow Q4 18/19 Plan</t>
  </si>
  <si>
    <t>Chg 3 - Multi-disciplinary/multi-agency discharge teams Q4 18/19 Plan</t>
  </si>
  <si>
    <t>Chg 4 - Home first/discharge to assess Q4 18/19 Plan</t>
  </si>
  <si>
    <t>Chg 5 - Seven-day service Q4 18/19 Plan</t>
  </si>
  <si>
    <t>Chg 6 - Trusted assessors Q4 18/19 Plan</t>
  </si>
  <si>
    <t>Chg 7 - Focus on choice Q4 18/19 Plan</t>
  </si>
  <si>
    <t>Chg 8 - Enhancing health in care homes Q4 18/19 Plan</t>
  </si>
  <si>
    <t>UEC - Red Bag scheme Q4 18/19 Plan</t>
  </si>
  <si>
    <t>Chg 1 - Early discharge planning, if Mature or Exemplary please explain</t>
  </si>
  <si>
    <t>Chg 2 - Systems to monitor patient flow, if Mature or Exemplary please explain</t>
  </si>
  <si>
    <t>Chg 3 - Multi-disciplinary/multi-agency discharge teams, if Mature or Exemplary please explain</t>
  </si>
  <si>
    <t>Chg 4 - Home first/discharge to assess, if Mature or Exemplary please explain</t>
  </si>
  <si>
    <t>Chg 5 - Seven-day service, if Mature or Exemplary please explain</t>
  </si>
  <si>
    <t>Chg 6 - Trusted assessors, if Mature or Exemplary please explain</t>
  </si>
  <si>
    <t>Chg 7 - Focus on choice, if Mature or Exemplary please explain</t>
  </si>
  <si>
    <t>Chg 8 - Enhancing health in care homes, if Mature or Exemplary please explain</t>
  </si>
  <si>
    <t>UEC - Red Bag scheme, if Mature or Exemplary please explain</t>
  </si>
  <si>
    <t>Chg 1 - Early discharge planning Challenges</t>
  </si>
  <si>
    <t>Chg 2 - Systems to monitor patient flow Challenges</t>
  </si>
  <si>
    <t>Chg 3 - Multi-disciplinary/multi-agency discharge teams Challenges</t>
  </si>
  <si>
    <t>Chg 4 - Home first/discharge to assess Challenges</t>
  </si>
  <si>
    <t>Chg 5 - Seven-day service Challenges</t>
  </si>
  <si>
    <t>Chg 6 - Trusted assessors Challenges</t>
  </si>
  <si>
    <t>Chg 7 - Focus on choice Challenges</t>
  </si>
  <si>
    <t>Chg 8 - Enhancing health in care homes Challenges</t>
  </si>
  <si>
    <t>UEC - Red Bag Scheme Challenges</t>
  </si>
  <si>
    <t>Chg 1 - Early discharge planning Additional achievements</t>
  </si>
  <si>
    <t>Chg 2 - Systems to monitor patient flow Additional achievements</t>
  </si>
  <si>
    <t>Chg 3 - Multi-disciplinary/multi-agency discharge teams Additional achievements</t>
  </si>
  <si>
    <t>Chg 4 - Home first/discharge to assess Additional achievements</t>
  </si>
  <si>
    <t>Chg 5 - Seven-day service Additional achievements</t>
  </si>
  <si>
    <t>Chg 6 - Trusted assessors Additional achievements</t>
  </si>
  <si>
    <t>Chg 7 - Focus on choice Additional achievements</t>
  </si>
  <si>
    <t>Chg 8 - Enhancing health in care homes Additional achievements</t>
  </si>
  <si>
    <t>UEC - Red Bag Scheme Additional achievements</t>
  </si>
  <si>
    <t>Chg 1 - Early discharge planning Support needs</t>
  </si>
  <si>
    <t>Chg 2 - Systems to monitor patient flow Support needs</t>
  </si>
  <si>
    <t>Chg 3 - Multi-disciplinary/multi-agency discharge teams Support needs</t>
  </si>
  <si>
    <t>Chg 4 - Home first/discharge to assess Support needs</t>
  </si>
  <si>
    <t>Chg 5 - Seven-day service Support needs</t>
  </si>
  <si>
    <t>Chg 6 - Trusted assessors Support needs</t>
  </si>
  <si>
    <t>Chg 7 - Focus on choice Support needs</t>
  </si>
  <si>
    <t>Chg 8 - Enhancing health in care homes Support needs</t>
  </si>
  <si>
    <t>UEC - Red Bag Scheme Support needs</t>
  </si>
  <si>
    <t>Local progress for integration</t>
  </si>
  <si>
    <t>Integration success story</t>
  </si>
  <si>
    <t>C8</t>
  </si>
  <si>
    <t>C10</t>
  </si>
  <si>
    <t>C12</t>
  </si>
  <si>
    <t>C14</t>
  </si>
  <si>
    <t>C16</t>
  </si>
  <si>
    <t>C23</t>
  </si>
  <si>
    <t>C24</t>
  </si>
  <si>
    <t>C25</t>
  </si>
  <si>
    <t>C26</t>
  </si>
  <si>
    <t>C27</t>
  </si>
  <si>
    <t>C28</t>
  </si>
  <si>
    <t>C9</t>
  </si>
  <si>
    <t>C11</t>
  </si>
  <si>
    <t>D8</t>
  </si>
  <si>
    <t>D9</t>
  </si>
  <si>
    <t>D10</t>
  </si>
  <si>
    <t>D11</t>
  </si>
  <si>
    <t>C15</t>
  </si>
  <si>
    <t>D15</t>
  </si>
  <si>
    <t>E15</t>
  </si>
  <si>
    <t>D12</t>
  </si>
  <si>
    <t>D13</t>
  </si>
  <si>
    <t>D14</t>
  </si>
  <si>
    <t>E11</t>
  </si>
  <si>
    <t>E12</t>
  </si>
  <si>
    <t>E13</t>
  </si>
  <si>
    <t>E14</t>
  </si>
  <si>
    <t>F11</t>
  </si>
  <si>
    <t>F12</t>
  </si>
  <si>
    <t>F13</t>
  </si>
  <si>
    <t>F14</t>
  </si>
  <si>
    <t>G11</t>
  </si>
  <si>
    <t>G12</t>
  </si>
  <si>
    <t>G13</t>
  </si>
  <si>
    <t>G14</t>
  </si>
  <si>
    <t>F15</t>
  </si>
  <si>
    <t>F16</t>
  </si>
  <si>
    <t>F17</t>
  </si>
  <si>
    <t>F18</t>
  </si>
  <si>
    <t>F19</t>
  </si>
  <si>
    <t>F23</t>
  </si>
  <si>
    <t>G15</t>
  </si>
  <si>
    <t>G16</t>
  </si>
  <si>
    <t>G17</t>
  </si>
  <si>
    <t>G18</t>
  </si>
  <si>
    <t>G19</t>
  </si>
  <si>
    <t>G23</t>
  </si>
  <si>
    <t>H12</t>
  </si>
  <si>
    <t>H13</t>
  </si>
  <si>
    <t>H14</t>
  </si>
  <si>
    <t>H15</t>
  </si>
  <si>
    <t>H16</t>
  </si>
  <si>
    <t>H17</t>
  </si>
  <si>
    <t>H18</t>
  </si>
  <si>
    <t>H19</t>
  </si>
  <si>
    <t>H23</t>
  </si>
  <si>
    <t>I12</t>
  </si>
  <si>
    <t>I13</t>
  </si>
  <si>
    <t>I14</t>
  </si>
  <si>
    <t>I15</t>
  </si>
  <si>
    <t>I16</t>
  </si>
  <si>
    <t>I17</t>
  </si>
  <si>
    <t>I18</t>
  </si>
  <si>
    <t>I19</t>
  </si>
  <si>
    <t>I23</t>
  </si>
  <si>
    <t>J12</t>
  </si>
  <si>
    <t>J13</t>
  </si>
  <si>
    <t>J14</t>
  </si>
  <si>
    <t>J15</t>
  </si>
  <si>
    <t>J16</t>
  </si>
  <si>
    <t>J17</t>
  </si>
  <si>
    <t>J18</t>
  </si>
  <si>
    <t>J19</t>
  </si>
  <si>
    <t>J23</t>
  </si>
  <si>
    <t>K12</t>
  </si>
  <si>
    <t>K13</t>
  </si>
  <si>
    <t>K14</t>
  </si>
  <si>
    <t>K15</t>
  </si>
  <si>
    <t>K16</t>
  </si>
  <si>
    <t>K17</t>
  </si>
  <si>
    <t>K18</t>
  </si>
  <si>
    <t>K19</t>
  </si>
  <si>
    <t>K23</t>
  </si>
  <si>
    <t>L12</t>
  </si>
  <si>
    <t>L13</t>
  </si>
  <si>
    <t>L14</t>
  </si>
  <si>
    <t>L15</t>
  </si>
  <si>
    <t>L16</t>
  </si>
  <si>
    <t>L17</t>
  </si>
  <si>
    <t>L18</t>
  </si>
  <si>
    <t>L19</t>
  </si>
  <si>
    <t>L23</t>
  </si>
  <si>
    <t>B8</t>
  </si>
  <si>
    <t>B12</t>
  </si>
  <si>
    <t>B4</t>
  </si>
  <si>
    <t>1. Cover</t>
  </si>
  <si>
    <t>2. National Conidtions &amp; s75</t>
  </si>
  <si>
    <t>3. Metrics</t>
  </si>
  <si>
    <t>4. HICM</t>
  </si>
  <si>
    <t>5. Narrative</t>
  </si>
  <si>
    <t>Code</t>
  </si>
  <si>
    <t>Data Sources</t>
  </si>
  <si>
    <t>Period Covered</t>
  </si>
  <si>
    <t>Source</t>
  </si>
  <si>
    <t>Better Care Fund Data Collection</t>
  </si>
  <si>
    <t>Annual Residential Admissions Return</t>
  </si>
  <si>
    <t>NHS Digital</t>
  </si>
  <si>
    <t>Annual Reablement Return</t>
  </si>
  <si>
    <t>Contents</t>
  </si>
  <si>
    <t>Cover</t>
  </si>
  <si>
    <t>Cover:</t>
  </si>
  <si>
    <t>HWBs</t>
  </si>
  <si>
    <t>All Codes</t>
  </si>
  <si>
    <t>Sub Regions</t>
  </si>
  <si>
    <t>Offset</t>
  </si>
  <si>
    <t>Selected org:</t>
  </si>
  <si>
    <t>Barking and Dagenham</t>
  </si>
  <si>
    <t>Health and Wellbeing Board</t>
  </si>
  <si>
    <t>NHS England North (Yorkshire And Humber)</t>
  </si>
  <si>
    <t>Selected org code:</t>
  </si>
  <si>
    <t>E09000002</t>
  </si>
  <si>
    <t>HWB</t>
  </si>
  <si>
    <t>Q72</t>
  </si>
  <si>
    <t>E12000001</t>
  </si>
  <si>
    <t>Regions Lookup</t>
  </si>
  <si>
    <t>LO Lookup</t>
  </si>
  <si>
    <t>07L</t>
  </si>
  <si>
    <t>NHS Barking and Dagenham CCG</t>
  </si>
  <si>
    <t>Y54</t>
  </si>
  <si>
    <t>North of England Commissioning Region</t>
  </si>
  <si>
    <t>07M</t>
  </si>
  <si>
    <t>NHS Barnet CCG</t>
  </si>
  <si>
    <t>E09000003</t>
  </si>
  <si>
    <t>Barnet</t>
  </si>
  <si>
    <t>Y55</t>
  </si>
  <si>
    <t>Midlands and East of England Commissioning Region</t>
  </si>
  <si>
    <t>Q74</t>
  </si>
  <si>
    <t>NHS England North (Cumbria And North East)</t>
  </si>
  <si>
    <t>E12000002</t>
  </si>
  <si>
    <t>02P</t>
  </si>
  <si>
    <t>NHS Barnsley CCG</t>
  </si>
  <si>
    <t>E08000016</t>
  </si>
  <si>
    <t>Barnsley</t>
  </si>
  <si>
    <t>Y56</t>
  </si>
  <si>
    <t>London Commissioning Region</t>
  </si>
  <si>
    <t>Q75</t>
  </si>
  <si>
    <t>NHS England North (Cheshire And Merseyside)</t>
  </si>
  <si>
    <t>E12000003</t>
  </si>
  <si>
    <t>11E</t>
  </si>
  <si>
    <t>NHS Bath and North East Somerset CCG</t>
  </si>
  <si>
    <t>E06000022</t>
  </si>
  <si>
    <t>Bath and North East Somerset</t>
  </si>
  <si>
    <t>Y58</t>
  </si>
  <si>
    <t>South West England Commissioning Region</t>
  </si>
  <si>
    <t>Q83</t>
  </si>
  <si>
    <t>NHS England North (Greater Manchester)</t>
  </si>
  <si>
    <t>E12000004</t>
  </si>
  <si>
    <t>06F</t>
  </si>
  <si>
    <t>NHS Bedfordshire CCG</t>
  </si>
  <si>
    <t>E06000055</t>
  </si>
  <si>
    <t>Bedford</t>
  </si>
  <si>
    <t>Y59</t>
  </si>
  <si>
    <t>South East England Commissioning Region</t>
  </si>
  <si>
    <t>Q84</t>
  </si>
  <si>
    <t>NHS England North (Lancashire)</t>
  </si>
  <si>
    <t>E12000005</t>
  </si>
  <si>
    <t>07N</t>
  </si>
  <si>
    <t>NHS Bexley CCG</t>
  </si>
  <si>
    <t>E09000004</t>
  </si>
  <si>
    <t>Bexley</t>
  </si>
  <si>
    <t>Q76</t>
  </si>
  <si>
    <t>NHS England Midlands And East (North Midlands)</t>
  </si>
  <si>
    <t>E12000006</t>
  </si>
  <si>
    <t>NHS Birmingham Crosscity CCG</t>
  </si>
  <si>
    <t>E08000025</t>
  </si>
  <si>
    <t>Birmingham</t>
  </si>
  <si>
    <t>Q77</t>
  </si>
  <si>
    <t>NHS England Midlands And East (West Midlands)</t>
  </si>
  <si>
    <t>E12000007</t>
  </si>
  <si>
    <t>00Q</t>
  </si>
  <si>
    <t>NHS Blackburn with Darwen CCG</t>
  </si>
  <si>
    <t>E06000008</t>
  </si>
  <si>
    <t>Blackburn with Darwen</t>
  </si>
  <si>
    <t>Q78</t>
  </si>
  <si>
    <t>NHS England Midlands And East (Central Midlands)</t>
  </si>
  <si>
    <t>E12000008</t>
  </si>
  <si>
    <t>Y57</t>
  </si>
  <si>
    <t>00R</t>
  </si>
  <si>
    <t>NHS Blackpool CCG</t>
  </si>
  <si>
    <t>E06000009</t>
  </si>
  <si>
    <t>Blackpool</t>
  </si>
  <si>
    <t>Q79</t>
  </si>
  <si>
    <t>NHS England Midlands And East (East)</t>
  </si>
  <si>
    <t>E12000009</t>
  </si>
  <si>
    <t>00T</t>
  </si>
  <si>
    <t>NHS Bolton CCG</t>
  </si>
  <si>
    <t>E08000001</t>
  </si>
  <si>
    <t>Bolton</t>
  </si>
  <si>
    <t>Q85</t>
  </si>
  <si>
    <t>NHS England South West (South West South)</t>
  </si>
  <si>
    <t>11J</t>
  </si>
  <si>
    <t>NHS Dorset CCG</t>
  </si>
  <si>
    <t>E06000028 &amp; E06000029</t>
  </si>
  <si>
    <t>Bournemouth &amp; Poole</t>
  </si>
  <si>
    <t>Q86</t>
  </si>
  <si>
    <t>NHS England South West (South West North)</t>
  </si>
  <si>
    <t>NHS Bracknell and Ascot CCG</t>
  </si>
  <si>
    <t>E06000036</t>
  </si>
  <si>
    <t>Bracknell Forest</t>
  </si>
  <si>
    <t>Q87</t>
  </si>
  <si>
    <t>NHS England South East (Hampshire, Isle of Wight and Thames Valley)</t>
  </si>
  <si>
    <t>02N</t>
  </si>
  <si>
    <t>NHS Airedale, Wharfdale and Craven CCG</t>
  </si>
  <si>
    <t>E08000032</t>
  </si>
  <si>
    <t>Bradford</t>
  </si>
  <si>
    <t>Q88</t>
  </si>
  <si>
    <t>NHS England South East (Kent, Surrey and Sussex)</t>
  </si>
  <si>
    <t>E09000005</t>
  </si>
  <si>
    <t>Brent</t>
  </si>
  <si>
    <t>Q71</t>
  </si>
  <si>
    <t>NHS England London</t>
  </si>
  <si>
    <t>09D</t>
  </si>
  <si>
    <t>NHS Brighton and Hove CCG</t>
  </si>
  <si>
    <t>E06000043</t>
  </si>
  <si>
    <t>Brighton and Hove</t>
  </si>
  <si>
    <t>NHS Bristol CCG</t>
  </si>
  <si>
    <t>E06000023</t>
  </si>
  <si>
    <t>Bristol, City of</t>
  </si>
  <si>
    <t>E09000006</t>
  </si>
  <si>
    <t>Bromley</t>
  </si>
  <si>
    <t>NHS Aylesbury Vale CCG</t>
  </si>
  <si>
    <t>E10000002</t>
  </si>
  <si>
    <t>Buckinghamshire</t>
  </si>
  <si>
    <t>E08000002</t>
  </si>
  <si>
    <t>Bury</t>
  </si>
  <si>
    <t>02R</t>
  </si>
  <si>
    <t>NHS Bradford Districts CCG</t>
  </si>
  <si>
    <t>E08000033</t>
  </si>
  <si>
    <t>Calderdale</t>
  </si>
  <si>
    <t>E10000003</t>
  </si>
  <si>
    <t>Cambridgeshire</t>
  </si>
  <si>
    <t>E09000007</t>
  </si>
  <si>
    <t>Camden</t>
  </si>
  <si>
    <t>E06000056</t>
  </si>
  <si>
    <t>Central Bedfordshire</t>
  </si>
  <si>
    <t>01C</t>
  </si>
  <si>
    <t>NHS Eastern Cheshire CCG</t>
  </si>
  <si>
    <t>E06000049</t>
  </si>
  <si>
    <t>Cheshire East</t>
  </si>
  <si>
    <t>E06000050</t>
  </si>
  <si>
    <t>Cheshire West and Chester</t>
  </si>
  <si>
    <t>07R</t>
  </si>
  <si>
    <t>NHS Camden CCG</t>
  </si>
  <si>
    <t>E09000001</t>
  </si>
  <si>
    <t>City of London</t>
  </si>
  <si>
    <t>11N</t>
  </si>
  <si>
    <t>NHS Kernow CCG</t>
  </si>
  <si>
    <t>E06000052</t>
  </si>
  <si>
    <t>Cornwall &amp; Scilly</t>
  </si>
  <si>
    <t>00D</t>
  </si>
  <si>
    <t>NHS Durham Dales, Easington and Sedgefield CCG</t>
  </si>
  <si>
    <t>E06000047</t>
  </si>
  <si>
    <t>County Durham</t>
  </si>
  <si>
    <t>05A</t>
  </si>
  <si>
    <t>NHS Coventry and Rugby CCG</t>
  </si>
  <si>
    <t>E08000026</t>
  </si>
  <si>
    <t>Coventry</t>
  </si>
  <si>
    <t>07Q</t>
  </si>
  <si>
    <t>NHS Bromley CCG</t>
  </si>
  <si>
    <t>E09000008</t>
  </si>
  <si>
    <t>Croydon</t>
  </si>
  <si>
    <t>01H</t>
  </si>
  <si>
    <t>NHS Cumbria CCG</t>
  </si>
  <si>
    <t>E10000006</t>
  </si>
  <si>
    <t>Cumbria</t>
  </si>
  <si>
    <t>00C</t>
  </si>
  <si>
    <t>NHS Darlington CCG</t>
  </si>
  <si>
    <t>E06000005</t>
  </si>
  <si>
    <t>Darlington</t>
  </si>
  <si>
    <t>04R</t>
  </si>
  <si>
    <t>NHS Southern Derbyshire CCG</t>
  </si>
  <si>
    <t>E06000015</t>
  </si>
  <si>
    <t>Derby</t>
  </si>
  <si>
    <t>02Q</t>
  </si>
  <si>
    <t>NHS Bassetlaw CCG</t>
  </si>
  <si>
    <t>E10000007</t>
  </si>
  <si>
    <t>Derbyshire</t>
  </si>
  <si>
    <t>E10000008</t>
  </si>
  <si>
    <t>Devon</t>
  </si>
  <si>
    <t>E08000017</t>
  </si>
  <si>
    <t>Doncaster</t>
  </si>
  <si>
    <t>E10000009</t>
  </si>
  <si>
    <t>Dorset</t>
  </si>
  <si>
    <t>E08000027</t>
  </si>
  <si>
    <t>Dudley</t>
  </si>
  <si>
    <t>07P</t>
  </si>
  <si>
    <t>NHS Brent CCG</t>
  </si>
  <si>
    <t>E09000009</t>
  </si>
  <si>
    <t>Ealing</t>
  </si>
  <si>
    <t>02Y</t>
  </si>
  <si>
    <t>NHS East Riding of Yorkshire CCG</t>
  </si>
  <si>
    <t>E06000011</t>
  </si>
  <si>
    <t>East Riding of Yorkshire</t>
  </si>
  <si>
    <t>E10000011</t>
  </si>
  <si>
    <t>East Sussex</t>
  </si>
  <si>
    <t>E09000010</t>
  </si>
  <si>
    <t>Enfield</t>
  </si>
  <si>
    <t>99E</t>
  </si>
  <si>
    <t>NHS Basildon and Brentwood CCG</t>
  </si>
  <si>
    <t>E10000012</t>
  </si>
  <si>
    <t>Essex</t>
  </si>
  <si>
    <t>NHS Gateshead CCG</t>
  </si>
  <si>
    <t>E08000037</t>
  </si>
  <si>
    <t>Gateshead</t>
  </si>
  <si>
    <t>11M</t>
  </si>
  <si>
    <t>NHS Gloucestershire CCG</t>
  </si>
  <si>
    <t>E10000013</t>
  </si>
  <si>
    <t>Gloucestershire</t>
  </si>
  <si>
    <t>E09000011</t>
  </si>
  <si>
    <t>Greenwich</t>
  </si>
  <si>
    <t>E09000012</t>
  </si>
  <si>
    <t>Hackney</t>
  </si>
  <si>
    <t>01F</t>
  </si>
  <si>
    <t>NHS Halton CCG</t>
  </si>
  <si>
    <t>E06000006</t>
  </si>
  <si>
    <t>Halton</t>
  </si>
  <si>
    <t>E09000013</t>
  </si>
  <si>
    <t>Hammersmith and Fulham</t>
  </si>
  <si>
    <t>E10000014</t>
  </si>
  <si>
    <t>Hampshire</t>
  </si>
  <si>
    <t>E09000014</t>
  </si>
  <si>
    <t>Haringey</t>
  </si>
  <si>
    <t>E09000015</t>
  </si>
  <si>
    <t>Harrow</t>
  </si>
  <si>
    <t>E06000001</t>
  </si>
  <si>
    <t>Hartlepool</t>
  </si>
  <si>
    <t>E09000016</t>
  </si>
  <si>
    <t>Havering</t>
  </si>
  <si>
    <t>E06000019</t>
  </si>
  <si>
    <t>Herefordshire, County of</t>
  </si>
  <si>
    <t>E10000015</t>
  </si>
  <si>
    <t>Hertfordshire</t>
  </si>
  <si>
    <t>NHS Chiltern CCG</t>
  </si>
  <si>
    <t>E09000017</t>
  </si>
  <si>
    <t>Hillingdon</t>
  </si>
  <si>
    <t>07W</t>
  </si>
  <si>
    <t>NHS Ealing CCG</t>
  </si>
  <si>
    <t>E09000018</t>
  </si>
  <si>
    <t>Hounslow</t>
  </si>
  <si>
    <t>10L</t>
  </si>
  <si>
    <t>NHS Isle of Wight CCG</t>
  </si>
  <si>
    <t>E06000046</t>
  </si>
  <si>
    <t>Isle of Wight</t>
  </si>
  <si>
    <t>E09000019</t>
  </si>
  <si>
    <t>Islington</t>
  </si>
  <si>
    <t>E09000020</t>
  </si>
  <si>
    <t>Kensington and Chelsea</t>
  </si>
  <si>
    <t>09C</t>
  </si>
  <si>
    <t>NHS Ashford CCG</t>
  </si>
  <si>
    <t>E10000016</t>
  </si>
  <si>
    <t>Kent</t>
  </si>
  <si>
    <t>E06000010</t>
  </si>
  <si>
    <t>Kingston upon Hull, City of</t>
  </si>
  <si>
    <t>08J</t>
  </si>
  <si>
    <t>NHS Kingston CCG</t>
  </si>
  <si>
    <t>E09000021</t>
  </si>
  <si>
    <t>Kingston upon Thames</t>
  </si>
  <si>
    <t>E08000034</t>
  </si>
  <si>
    <t>Kirklees</t>
  </si>
  <si>
    <t>E08000011</t>
  </si>
  <si>
    <t>Knowsley</t>
  </si>
  <si>
    <t>09A</t>
  </si>
  <si>
    <t>NHS Central London (Westminster) CCG</t>
  </si>
  <si>
    <t>E09000022</t>
  </si>
  <si>
    <t>Lambeth</t>
  </si>
  <si>
    <t>E10000017</t>
  </si>
  <si>
    <t>Lancashire</t>
  </si>
  <si>
    <t>02W</t>
  </si>
  <si>
    <t>NHS Bradford City CCG</t>
  </si>
  <si>
    <t>E08000035</t>
  </si>
  <si>
    <t>Leeds</t>
  </si>
  <si>
    <t>03W</t>
  </si>
  <si>
    <t>NHS East Leicestershire and Rutland CCG</t>
  </si>
  <si>
    <t>E06000016</t>
  </si>
  <si>
    <t>Leicester</t>
  </si>
  <si>
    <t>03V</t>
  </si>
  <si>
    <t>NHS Corby CCG</t>
  </si>
  <si>
    <t>E10000018</t>
  </si>
  <si>
    <t>Leicestershire</t>
  </si>
  <si>
    <t>E09000023</t>
  </si>
  <si>
    <t>Lewisham</t>
  </si>
  <si>
    <t>06H</t>
  </si>
  <si>
    <t>NHS Cambridgeshire and Peterborough CCG</t>
  </si>
  <si>
    <t>E10000019</t>
  </si>
  <si>
    <t>Lincolnshire</t>
  </si>
  <si>
    <t>01J</t>
  </si>
  <si>
    <t>NHS Knowsley CCG</t>
  </si>
  <si>
    <t>E08000012</t>
  </si>
  <si>
    <t>Liverpool</t>
  </si>
  <si>
    <t>E06000032</t>
  </si>
  <si>
    <t>Luton</t>
  </si>
  <si>
    <t>00V</t>
  </si>
  <si>
    <t>NHS Bury CCG</t>
  </si>
  <si>
    <t>E08000003</t>
  </si>
  <si>
    <t>Manchester</t>
  </si>
  <si>
    <t>09J</t>
  </si>
  <si>
    <t>NHS Dartford, Gravesham and Swanley CCG</t>
  </si>
  <si>
    <t>E06000035</t>
  </si>
  <si>
    <t>Medway</t>
  </si>
  <si>
    <t>07V</t>
  </si>
  <si>
    <t>NHS Croydon CCG</t>
  </si>
  <si>
    <t>E09000024</t>
  </si>
  <si>
    <t>Merton</t>
  </si>
  <si>
    <t>03D</t>
  </si>
  <si>
    <t>NHS Hambleton, Richmondshire and Whitby CCG</t>
  </si>
  <si>
    <t>E06000002</t>
  </si>
  <si>
    <t>Middlesbrough</t>
  </si>
  <si>
    <t>E06000042</t>
  </si>
  <si>
    <t>Milton Keynes</t>
  </si>
  <si>
    <t>NHS Newcastle North and East CCG</t>
  </si>
  <si>
    <t>E08000021</t>
  </si>
  <si>
    <t>Newcastle upon Tyne</t>
  </si>
  <si>
    <t>E09000025</t>
  </si>
  <si>
    <t>Newham</t>
  </si>
  <si>
    <t>E10000020</t>
  </si>
  <si>
    <t>Norfolk</t>
  </si>
  <si>
    <t>03T</t>
  </si>
  <si>
    <t>NHS Lincolnshire East CCG</t>
  </si>
  <si>
    <t>E06000012</t>
  </si>
  <si>
    <t>North East Lincolnshire</t>
  </si>
  <si>
    <t>E06000013</t>
  </si>
  <si>
    <t>North Lincolnshire</t>
  </si>
  <si>
    <t>E06000024</t>
  </si>
  <si>
    <t>North Somerset</t>
  </si>
  <si>
    <t>E08000022</t>
  </si>
  <si>
    <t>North Tyneside</t>
  </si>
  <si>
    <t>E10000023</t>
  </si>
  <si>
    <t>North Yorkshire</t>
  </si>
  <si>
    <t>E10000021</t>
  </si>
  <si>
    <t>Northamptonshire</t>
  </si>
  <si>
    <t>E06000057</t>
  </si>
  <si>
    <t>Northumberland</t>
  </si>
  <si>
    <t>04K</t>
  </si>
  <si>
    <t>NHS Nottingham City CCG</t>
  </si>
  <si>
    <t>E06000018</t>
  </si>
  <si>
    <t>Nottingham</t>
  </si>
  <si>
    <t>E10000024</t>
  </si>
  <si>
    <t>Nottinghamshire</t>
  </si>
  <si>
    <t>01D</t>
  </si>
  <si>
    <t>NHS Heywood, Middleton and Rochdale CCG</t>
  </si>
  <si>
    <t>E08000004</t>
  </si>
  <si>
    <t>Oldham</t>
  </si>
  <si>
    <t>E10000025</t>
  </si>
  <si>
    <t>Oxfordshire</t>
  </si>
  <si>
    <t>E06000031</t>
  </si>
  <si>
    <t>Peterborough</t>
  </si>
  <si>
    <t>99P</t>
  </si>
  <si>
    <t>NHS North, East, West Devon CCG</t>
  </si>
  <si>
    <t>E06000026</t>
  </si>
  <si>
    <t>Plymouth</t>
  </si>
  <si>
    <t>10K</t>
  </si>
  <si>
    <t>NHS Fareham and Gosport CCG</t>
  </si>
  <si>
    <t>E06000044</t>
  </si>
  <si>
    <t>Portsmouth</t>
  </si>
  <si>
    <t>NHS North &amp; West Reading CCG</t>
  </si>
  <si>
    <t>E06000038</t>
  </si>
  <si>
    <t>Reading</t>
  </si>
  <si>
    <t>E09000026</t>
  </si>
  <si>
    <t>Redbridge</t>
  </si>
  <si>
    <t>E06000003</t>
  </si>
  <si>
    <t>Redcar and Cleveland</t>
  </si>
  <si>
    <t>08C</t>
  </si>
  <si>
    <t>NHS Hammersmith and Fulham CCG</t>
  </si>
  <si>
    <t>E09000027</t>
  </si>
  <si>
    <t>Richmond upon Thames</t>
  </si>
  <si>
    <t>E08000005</t>
  </si>
  <si>
    <t>Rochdale</t>
  </si>
  <si>
    <t>E08000018</t>
  </si>
  <si>
    <t>Rotherham</t>
  </si>
  <si>
    <t>E06000017</t>
  </si>
  <si>
    <t>Rutland</t>
  </si>
  <si>
    <t>E08000006</t>
  </si>
  <si>
    <t>Salford</t>
  </si>
  <si>
    <t>E08000028</t>
  </si>
  <si>
    <t>Sandwell</t>
  </si>
  <si>
    <t>E08000014</t>
  </si>
  <si>
    <t>Sefton</t>
  </si>
  <si>
    <t>E08000019</t>
  </si>
  <si>
    <t>Sheffield</t>
  </si>
  <si>
    <t>05F</t>
  </si>
  <si>
    <t>NHS Herefordshire CCG</t>
  </si>
  <si>
    <t>E06000051</t>
  </si>
  <si>
    <t>Shropshire</t>
  </si>
  <si>
    <t>E06000039</t>
  </si>
  <si>
    <t>Slough</t>
  </si>
  <si>
    <t>E08000029</t>
  </si>
  <si>
    <t>Solihull</t>
  </si>
  <si>
    <t>E10000027</t>
  </si>
  <si>
    <t>Somerset</t>
  </si>
  <si>
    <t>E06000025</t>
  </si>
  <si>
    <t>South Gloucestershire</t>
  </si>
  <si>
    <t>E08000023</t>
  </si>
  <si>
    <t>South Tyneside</t>
  </si>
  <si>
    <t>10X</t>
  </si>
  <si>
    <t>NHS Southampton CCG</t>
  </si>
  <si>
    <t>E06000045</t>
  </si>
  <si>
    <t>Southampton</t>
  </si>
  <si>
    <t>99F</t>
  </si>
  <si>
    <t>NHS Castle Point and Rochford CCG</t>
  </si>
  <si>
    <t>E06000033</t>
  </si>
  <si>
    <t>Southend-on-Sea</t>
  </si>
  <si>
    <t>E09000028</t>
  </si>
  <si>
    <t>Southwark</t>
  </si>
  <si>
    <t>E08000013</t>
  </si>
  <si>
    <t>St. Helens</t>
  </si>
  <si>
    <t>E10000028</t>
  </si>
  <si>
    <t>Staffordshire</t>
  </si>
  <si>
    <t>NHS Central Manchester CCG</t>
  </si>
  <si>
    <t>E08000007</t>
  </si>
  <si>
    <t>Stockport</t>
  </si>
  <si>
    <t>E06000004</t>
  </si>
  <si>
    <t>Stockton-on-Tees</t>
  </si>
  <si>
    <t>05G</t>
  </si>
  <si>
    <t>NHS North Staffordshire CCG</t>
  </si>
  <si>
    <t>E06000021</t>
  </si>
  <si>
    <t>Stoke-on-Trent</t>
  </si>
  <si>
    <t>E10000029</t>
  </si>
  <si>
    <t>Suffolk</t>
  </si>
  <si>
    <t>E08000024</t>
  </si>
  <si>
    <t>Sunderland</t>
  </si>
  <si>
    <t>E10000030</t>
  </si>
  <si>
    <t>Surrey</t>
  </si>
  <si>
    <t>E09000029</t>
  </si>
  <si>
    <t>Sutton</t>
  </si>
  <si>
    <t>E06000030</t>
  </si>
  <si>
    <t>Swindon</t>
  </si>
  <si>
    <t>E08000008</t>
  </si>
  <si>
    <t>Tameside</t>
  </si>
  <si>
    <t>05N</t>
  </si>
  <si>
    <t>NHS Shropshire CCG</t>
  </si>
  <si>
    <t>E06000020</t>
  </si>
  <si>
    <t>Telford and Wrekin</t>
  </si>
  <si>
    <t>E06000034</t>
  </si>
  <si>
    <t>Thurrock</t>
  </si>
  <si>
    <t>99Q</t>
  </si>
  <si>
    <t>NHS South Devon and Torbay CCG</t>
  </si>
  <si>
    <t>E06000027</t>
  </si>
  <si>
    <t>Torbay</t>
  </si>
  <si>
    <t>E09000030</t>
  </si>
  <si>
    <t>Tower Hamlets</t>
  </si>
  <si>
    <t>E08000009</t>
  </si>
  <si>
    <t>Trafford</t>
  </si>
  <si>
    <t>E08000036</t>
  </si>
  <si>
    <t>Wakefield</t>
  </si>
  <si>
    <t>E08000030</t>
  </si>
  <si>
    <t>Walsall</t>
  </si>
  <si>
    <t>07T</t>
  </si>
  <si>
    <t>NHS City and Hackney CCG</t>
  </si>
  <si>
    <t>E09000031</t>
  </si>
  <si>
    <t>Waltham Forest</t>
  </si>
  <si>
    <t>E09000032</t>
  </si>
  <si>
    <t>Wandsworth</t>
  </si>
  <si>
    <t>E06000007</t>
  </si>
  <si>
    <t>Warrington</t>
  </si>
  <si>
    <t>E10000031</t>
  </si>
  <si>
    <t>Warwickshire</t>
  </si>
  <si>
    <t>NHS Newbury and District CCG</t>
  </si>
  <si>
    <t>E06000037</t>
  </si>
  <si>
    <t>West Berkshire</t>
  </si>
  <si>
    <t>E10000032</t>
  </si>
  <si>
    <t>West Sussex</t>
  </si>
  <si>
    <t>E09000033</t>
  </si>
  <si>
    <t>Westminster</t>
  </si>
  <si>
    <t>E08000010</t>
  </si>
  <si>
    <t>Wigan</t>
  </si>
  <si>
    <t>E06000054</t>
  </si>
  <si>
    <t>Wiltshire</t>
  </si>
  <si>
    <t>E06000040</t>
  </si>
  <si>
    <t>Windsor and Maidenhead</t>
  </si>
  <si>
    <t>02F</t>
  </si>
  <si>
    <t>NHS West Cheshire CCG</t>
  </si>
  <si>
    <t>E08000015</t>
  </si>
  <si>
    <t>Wirral</t>
  </si>
  <si>
    <t>E06000041</t>
  </si>
  <si>
    <t>Wokingham</t>
  </si>
  <si>
    <t>05C</t>
  </si>
  <si>
    <t>NHS Dudley CCG</t>
  </si>
  <si>
    <t>E08000031</t>
  </si>
  <si>
    <t>Wolverhampton</t>
  </si>
  <si>
    <t>E10000034</t>
  </si>
  <si>
    <t>Worcestershire</t>
  </si>
  <si>
    <t>03E</t>
  </si>
  <si>
    <t>NHS Harrogate and Rural District CCG</t>
  </si>
  <si>
    <t>E06000014</t>
  </si>
  <si>
    <t>York</t>
  </si>
  <si>
    <t>CCG Name</t>
  </si>
  <si>
    <t>15E</t>
  </si>
  <si>
    <t>NHS Birmingham and Solihull CCG</t>
  </si>
  <si>
    <t>15D</t>
  </si>
  <si>
    <t>NHS East Berkshire CCG</t>
  </si>
  <si>
    <t>15C</t>
  </si>
  <si>
    <t>NHS Bristol, North Somerset and South Gloucestershire CCG</t>
  </si>
  <si>
    <t>14Y</t>
  </si>
  <si>
    <t>NHS Buckinghamshire CCG</t>
  </si>
  <si>
    <t>02T</t>
  </si>
  <si>
    <t>NHS Calderdale CCG</t>
  </si>
  <si>
    <t>NHS North Cumbria CCG</t>
  </si>
  <si>
    <t>04J</t>
  </si>
  <si>
    <t>02X</t>
  </si>
  <si>
    <t>NHS Doncaster CCG</t>
  </si>
  <si>
    <t>09F</t>
  </si>
  <si>
    <t>NHS Eastbourne, Hailsham and Seaford CCG</t>
  </si>
  <si>
    <t>07X</t>
  </si>
  <si>
    <t>NHS Enfield CCG</t>
  </si>
  <si>
    <t>06T</t>
  </si>
  <si>
    <t>NHS North East Essex CCG</t>
  </si>
  <si>
    <t>13T</t>
  </si>
  <si>
    <t>NHS Newcastle Gateshead CCG</t>
  </si>
  <si>
    <t>08A</t>
  </si>
  <si>
    <t>NHS Greenwich CCG</t>
  </si>
  <si>
    <t>11A</t>
  </si>
  <si>
    <t>NHS West Hampshire CCG</t>
  </si>
  <si>
    <t>08D</t>
  </si>
  <si>
    <t>NHS Haringey CCG</t>
  </si>
  <si>
    <t>08E</t>
  </si>
  <si>
    <t>NHS Harrow CCG</t>
  </si>
  <si>
    <t>00K</t>
  </si>
  <si>
    <t>NHS Hartlepool and Stockton-On-Tees CCG</t>
  </si>
  <si>
    <t>08F</t>
  </si>
  <si>
    <t>NHS Havering CCG</t>
  </si>
  <si>
    <t>06N</t>
  </si>
  <si>
    <t>NHS Herts Valleys CCG</t>
  </si>
  <si>
    <t>08G</t>
  </si>
  <si>
    <t>NHS Hillingdon CCG</t>
  </si>
  <si>
    <t>03Q</t>
  </si>
  <si>
    <t>NHS Vale of York CCG</t>
  </si>
  <si>
    <t>12F</t>
  </si>
  <si>
    <t>NHS Wirral CCG</t>
  </si>
  <si>
    <t>00M</t>
  </si>
  <si>
    <t>NHS South Tees CCG</t>
  </si>
  <si>
    <t>09W</t>
  </si>
  <si>
    <t>NHS Medway CCG</t>
  </si>
  <si>
    <t>15A</t>
  </si>
  <si>
    <t>NHS Berkshire West CCG</t>
  </si>
  <si>
    <t>00N</t>
  </si>
  <si>
    <t>NHS South Tyneside CCG</t>
  </si>
  <si>
    <t>03N</t>
  </si>
  <si>
    <t>NHS Sheffield CCG</t>
  </si>
  <si>
    <t>07G</t>
  </si>
  <si>
    <t>NHS Thurrock CCG</t>
  </si>
  <si>
    <t>15F</t>
  </si>
  <si>
    <t>NHS Leeds CCG</t>
  </si>
  <si>
    <t>00L</t>
  </si>
  <si>
    <t>NHS Northumberland CCG</t>
  </si>
  <si>
    <t>03F</t>
  </si>
  <si>
    <t>NHS Hull CCG</t>
  </si>
  <si>
    <t>03H</t>
  </si>
  <si>
    <t>NHS North East Lincolnshire CCG</t>
  </si>
  <si>
    <t>07Y</t>
  </si>
  <si>
    <t>NHS Hounslow CCG</t>
  </si>
  <si>
    <t>08H</t>
  </si>
  <si>
    <t>NHS Islington CCG</t>
  </si>
  <si>
    <t>08Y</t>
  </si>
  <si>
    <t>NHS West London (K&amp;C &amp; QPP) CCG</t>
  </si>
  <si>
    <t>99J</t>
  </si>
  <si>
    <t>NHS West Kent CCG</t>
  </si>
  <si>
    <t>03A</t>
  </si>
  <si>
    <t>NHS Greater Huddersfield CCG</t>
  </si>
  <si>
    <t>08K</t>
  </si>
  <si>
    <t>NHS Lambeth CCG</t>
  </si>
  <si>
    <t>01A</t>
  </si>
  <si>
    <t>NHS East Lancashire CCG</t>
  </si>
  <si>
    <t>04C</t>
  </si>
  <si>
    <t>NHS Leicester City CCG</t>
  </si>
  <si>
    <t>04V</t>
  </si>
  <si>
    <t>NHS West Leicestershire CCG</t>
  </si>
  <si>
    <t>08L</t>
  </si>
  <si>
    <t>NHS Lewisham CCG</t>
  </si>
  <si>
    <t>99A</t>
  </si>
  <si>
    <t>NHS Liverpool CCG</t>
  </si>
  <si>
    <t>06P</t>
  </si>
  <si>
    <t>NHS Luton CCG</t>
  </si>
  <si>
    <t>14L</t>
  </si>
  <si>
    <t>NHS Manchester CCG</t>
  </si>
  <si>
    <t>08R</t>
  </si>
  <si>
    <t>NHS Merton CCG</t>
  </si>
  <si>
    <t>04F</t>
  </si>
  <si>
    <t>NHS Milton Keynes CCG</t>
  </si>
  <si>
    <t>08M</t>
  </si>
  <si>
    <t>NHS Newham CCG</t>
  </si>
  <si>
    <t>06W</t>
  </si>
  <si>
    <t>NHS Norwich CCG</t>
  </si>
  <si>
    <t>03K</t>
  </si>
  <si>
    <t>NHS North Lincolnshire CCG</t>
  </si>
  <si>
    <t>99C</t>
  </si>
  <si>
    <t>NHS North Tyneside CCG</t>
  </si>
  <si>
    <t>04G</t>
  </si>
  <si>
    <t>NHS Nene CCG</t>
  </si>
  <si>
    <t>04E</t>
  </si>
  <si>
    <t>NHS Mansfield and Ashfield CCG</t>
  </si>
  <si>
    <t>00Y</t>
  </si>
  <si>
    <t>NHS Oldham CCG</t>
  </si>
  <si>
    <t>10Q</t>
  </si>
  <si>
    <t>NHS Oxfordshire CCG</t>
  </si>
  <si>
    <t>10R</t>
  </si>
  <si>
    <t>NHS Portsmouth CCG</t>
  </si>
  <si>
    <t>08N</t>
  </si>
  <si>
    <t>NHS Redbridge CCG</t>
  </si>
  <si>
    <t>08P</t>
  </si>
  <si>
    <t>NHS Richmond CCG</t>
  </si>
  <si>
    <t>03L</t>
  </si>
  <si>
    <t>NHS Rotherham CCG</t>
  </si>
  <si>
    <t>01G</t>
  </si>
  <si>
    <t>NHS Salford CCG</t>
  </si>
  <si>
    <t>05L</t>
  </si>
  <si>
    <t>NHS Sandwell and West Birmingham CCG</t>
  </si>
  <si>
    <t>01T</t>
  </si>
  <si>
    <t>NHS South Sefton CCG</t>
  </si>
  <si>
    <t>11X</t>
  </si>
  <si>
    <t>NHS Somerset CCG</t>
  </si>
  <si>
    <t>99G</t>
  </si>
  <si>
    <t>NHS Southend CCG</t>
  </si>
  <si>
    <t>08Q</t>
  </si>
  <si>
    <t>NHS Southwark CCG</t>
  </si>
  <si>
    <t>01X</t>
  </si>
  <si>
    <t>NHS St Helens CCG</t>
  </si>
  <si>
    <t>05Q</t>
  </si>
  <si>
    <t>NHS South East Staffs and Seisdon Peninsular CCG</t>
  </si>
  <si>
    <t>01W</t>
  </si>
  <si>
    <t>NHS Stockport CCG</t>
  </si>
  <si>
    <t>05W</t>
  </si>
  <si>
    <t>NHS Stoke on Trent CCG</t>
  </si>
  <si>
    <t>06L</t>
  </si>
  <si>
    <t>NHS Ipswich and East Suffolk CCG</t>
  </si>
  <si>
    <t>00P</t>
  </si>
  <si>
    <t>NHS Sunderland CCG</t>
  </si>
  <si>
    <t>09Y</t>
  </si>
  <si>
    <t>NHS North West Surrey CCG</t>
  </si>
  <si>
    <t>08T</t>
  </si>
  <si>
    <t>NHS Sutton CCG</t>
  </si>
  <si>
    <t>12D</t>
  </si>
  <si>
    <t>NHS Swindon CCG</t>
  </si>
  <si>
    <t>01Y</t>
  </si>
  <si>
    <t>NHS Tameside and Glossop CCG</t>
  </si>
  <si>
    <t>05X</t>
  </si>
  <si>
    <t>NHS Telford and Wrekin CCG</t>
  </si>
  <si>
    <t>08V</t>
  </si>
  <si>
    <t>NHS Tower Hamlets CCG</t>
  </si>
  <si>
    <t>02A</t>
  </si>
  <si>
    <t>NHS Trafford CCG</t>
  </si>
  <si>
    <t>03R</t>
  </si>
  <si>
    <t>NHS Wakefield CCG</t>
  </si>
  <si>
    <t>05Y</t>
  </si>
  <si>
    <t>NHS Walsall CCG</t>
  </si>
  <si>
    <t>08W</t>
  </si>
  <si>
    <t>NHS Waltham Forest CCG</t>
  </si>
  <si>
    <t>08X</t>
  </si>
  <si>
    <t>NHS Wandsworth CCG</t>
  </si>
  <si>
    <t>02E</t>
  </si>
  <si>
    <t>NHS Warrington CCG</t>
  </si>
  <si>
    <t>05R</t>
  </si>
  <si>
    <t>NHS South Warwickshire CCG</t>
  </si>
  <si>
    <t>09G</t>
  </si>
  <si>
    <t>NHS Coastal West Sussex CCG</t>
  </si>
  <si>
    <t>02H</t>
  </si>
  <si>
    <t>NHS Wigan Borough CCG</t>
  </si>
  <si>
    <t>99N</t>
  </si>
  <si>
    <t>NHS Wiltshire CCG</t>
  </si>
  <si>
    <t>06A</t>
  </si>
  <si>
    <t>NHS Wolverhampton CCG</t>
  </si>
  <si>
    <t>05T</t>
  </si>
  <si>
    <t>NHS South Worcestershire CCG</t>
  </si>
  <si>
    <t>England</t>
  </si>
  <si>
    <t>Comm reg code</t>
  </si>
  <si>
    <t>Local gov reg code</t>
  </si>
  <si>
    <t>Area team code</t>
  </si>
  <si>
    <t>Baseline</t>
  </si>
  <si>
    <t>Q1 17/18</t>
  </si>
  <si>
    <t>Q2 17/18</t>
  </si>
  <si>
    <t>Q3 17/18</t>
  </si>
  <si>
    <t>Q4 17/18</t>
  </si>
  <si>
    <t>Plan</t>
  </si>
  <si>
    <t>Q1 18/19</t>
  </si>
  <si>
    <t>Q2 18/19</t>
  </si>
  <si>
    <t>Q3 18/19</t>
  </si>
  <si>
    <t>Q4 18/19</t>
  </si>
  <si>
    <t>Actual</t>
  </si>
  <si>
    <t>Population</t>
  </si>
  <si>
    <t>Baseline Rate</t>
  </si>
  <si>
    <t>Plan Rate</t>
  </si>
  <si>
    <t>Actual Rate</t>
  </si>
  <si>
    <t>Population (18+)</t>
  </si>
  <si>
    <t>Residential Admissions</t>
  </si>
  <si>
    <t>Reablement</t>
  </si>
  <si>
    <t>Numerator</t>
  </si>
  <si>
    <t>Population 65+</t>
  </si>
  <si>
    <t>Rate</t>
  </si>
  <si>
    <t>Denominator</t>
  </si>
  <si>
    <t>National Conditions</t>
  </si>
  <si>
    <t>Have the funds been pooled via a s.75 pooled budget? Commentary if no</t>
  </si>
  <si>
    <t>Metrics</t>
  </si>
  <si>
    <t>NEA Achievements</t>
  </si>
  <si>
    <t>Res Admissions Achievements</t>
  </si>
  <si>
    <t>Reablement Achievements</t>
  </si>
  <si>
    <t>DToC Achievements</t>
  </si>
  <si>
    <t>NEA Support Needs</t>
  </si>
  <si>
    <t>Res Admissions Support Needs</t>
  </si>
  <si>
    <t>Reablement Support Needs</t>
  </si>
  <si>
    <t>DToC Support Needs</t>
  </si>
  <si>
    <t>High Impact Change Model</t>
  </si>
  <si>
    <t>Narrative</t>
  </si>
  <si>
    <t>HWB Code</t>
  </si>
  <si>
    <t>LA Name</t>
  </si>
  <si>
    <t>CCG Code</t>
  </si>
  <si>
    <t>% CCG in HWB</t>
  </si>
  <si>
    <t>% HWB in CCG</t>
  </si>
  <si>
    <t>05J</t>
  </si>
  <si>
    <t>NHS Redditch and Bromsgrove CCG</t>
  </si>
  <si>
    <t>02M</t>
  </si>
  <si>
    <t>NHS Fylde &amp; Wyre CCG</t>
  </si>
  <si>
    <t>00X</t>
  </si>
  <si>
    <t>NHS Chorley and South Ribble CCG</t>
  </si>
  <si>
    <t>99M</t>
  </si>
  <si>
    <t>NHS North East Hampshire and Farnham CCG</t>
  </si>
  <si>
    <t>10C</t>
  </si>
  <si>
    <t>NHS Surrey Heath CCG</t>
  </si>
  <si>
    <t>03J</t>
  </si>
  <si>
    <t>NHS North Kirklees CCG</t>
  </si>
  <si>
    <t>99K</t>
  </si>
  <si>
    <t>NHS High Weald Lewes Havens CCG</t>
  </si>
  <si>
    <t>06K</t>
  </si>
  <si>
    <t>NHS East and North Hertfordshire CCG</t>
  </si>
  <si>
    <t>99D</t>
  </si>
  <si>
    <t>NHS South Lincolnshire CCG</t>
  </si>
  <si>
    <t>07H</t>
  </si>
  <si>
    <t>NHS West Essex CCG</t>
  </si>
  <si>
    <t>07J</t>
  </si>
  <si>
    <t>NHS West Norfolk CCG</t>
  </si>
  <si>
    <t>07K</t>
  </si>
  <si>
    <t>NHS West Suffolk CCG</t>
  </si>
  <si>
    <t>01R</t>
  </si>
  <si>
    <t>NHS South Cheshire CCG</t>
  </si>
  <si>
    <t>02D</t>
  </si>
  <si>
    <t>NHS Vale Royal CCG</t>
  </si>
  <si>
    <t>00J</t>
  </si>
  <si>
    <t>NHS North Durham CCG</t>
  </si>
  <si>
    <t>05H</t>
  </si>
  <si>
    <t>NHS Warwickshire North CCG</t>
  </si>
  <si>
    <t>09L</t>
  </si>
  <si>
    <t>NHS East Surrey CCG</t>
  </si>
  <si>
    <t>01K</t>
  </si>
  <si>
    <t>NHS Morecambe Bay CCG</t>
  </si>
  <si>
    <t>05D</t>
  </si>
  <si>
    <t>NHS East Staffordshire CCG</t>
  </si>
  <si>
    <t>04L</t>
  </si>
  <si>
    <t>NHS Nottingham North and East CCG</t>
  </si>
  <si>
    <t>04M</t>
  </si>
  <si>
    <t>NHS Nottingham West CCG</t>
  </si>
  <si>
    <t>06D</t>
  </si>
  <si>
    <t>NHS Wyre Forest CCG</t>
  </si>
  <si>
    <t>03M</t>
  </si>
  <si>
    <t>NHS Scarborough and Ryedale CCG</t>
  </si>
  <si>
    <t>09P</t>
  </si>
  <si>
    <t>NHS Hastings and Rother CCG</t>
  </si>
  <si>
    <t>09X</t>
  </si>
  <si>
    <t>NHS Horsham and Mid Sussex CCG</t>
  </si>
  <si>
    <t>06Q</t>
  </si>
  <si>
    <t>NHS Mid Essex CCG</t>
  </si>
  <si>
    <t>09N</t>
  </si>
  <si>
    <t>NHS Guildford and Waverley CCG</t>
  </si>
  <si>
    <t>10J</t>
  </si>
  <si>
    <t>NHS North Hampshire CCG</t>
  </si>
  <si>
    <t>10V</t>
  </si>
  <si>
    <t>NHS South Eastern Hampshire CCG</t>
  </si>
  <si>
    <t>09E</t>
  </si>
  <si>
    <t>NHS Canterbury and Coastal CCG</t>
  </si>
  <si>
    <t>10A</t>
  </si>
  <si>
    <t>NHS South Kent Coast CCG</t>
  </si>
  <si>
    <t>10D</t>
  </si>
  <si>
    <t>NHS Swale CCG</t>
  </si>
  <si>
    <t>10E</t>
  </si>
  <si>
    <t>NHS Thanet CCG</t>
  </si>
  <si>
    <t>99H</t>
  </si>
  <si>
    <t>NHS Surrey Downs CCG</t>
  </si>
  <si>
    <t>01E</t>
  </si>
  <si>
    <t>NHS Greater Preston CCG</t>
  </si>
  <si>
    <t>01V</t>
  </si>
  <si>
    <t>NHS Southport and Formby CCG</t>
  </si>
  <si>
    <t>02G</t>
  </si>
  <si>
    <t>NHS West Lancashire CCG</t>
  </si>
  <si>
    <t>04N</t>
  </si>
  <si>
    <t>NHS Rushcliffe CCG</t>
  </si>
  <si>
    <t>04Q</t>
  </si>
  <si>
    <t>NHS South West Lincolnshire CCG</t>
  </si>
  <si>
    <t>04D</t>
  </si>
  <si>
    <t>NHS Lincolnshire West CCG</t>
  </si>
  <si>
    <t>04H</t>
  </si>
  <si>
    <t>NHS Newark &amp; Sherwood CCG</t>
  </si>
  <si>
    <t>06M</t>
  </si>
  <si>
    <t>NHS Great Yarmouth and Waveney CCG</t>
  </si>
  <si>
    <t>06V</t>
  </si>
  <si>
    <t>NHS North Norfolk CCG</t>
  </si>
  <si>
    <t>06Y</t>
  </si>
  <si>
    <t>NHS South Norfolk CCG</t>
  </si>
  <si>
    <t>04Y</t>
  </si>
  <si>
    <t>NHS Cannock Chase CCG</t>
  </si>
  <si>
    <t>05V</t>
  </si>
  <si>
    <t>NHS Stafford and Surrounds CCG</t>
  </si>
  <si>
    <t>09H</t>
  </si>
  <si>
    <t>NHS Crawley CCG</t>
  </si>
  <si>
    <t>Select Health and Wellbeing Board:</t>
  </si>
  <si>
    <t>HWB, Commissioning Region, Local Government Region and NHS England Local Office Summary</t>
  </si>
  <si>
    <t>Name</t>
  </si>
  <si>
    <t>Total Count</t>
  </si>
  <si>
    <t>Yes</t>
  </si>
  <si>
    <t>Yes %</t>
  </si>
  <si>
    <t>No</t>
  </si>
  <si>
    <t>No %</t>
  </si>
  <si>
    <t>-</t>
  </si>
  <si>
    <t>Dashboard and Trends:</t>
  </si>
  <si>
    <t>Region</t>
  </si>
  <si>
    <t>GOR</t>
  </si>
  <si>
    <t>LO</t>
  </si>
  <si>
    <t>NEA Actual Rate (per 100,000 population)</t>
  </si>
  <si>
    <t>DTOC Baseline Rate (per 100,000 population 18+)</t>
  </si>
  <si>
    <t>DTOC Actual Rate (per 100,000 population 18+)</t>
  </si>
  <si>
    <t>Trend</t>
  </si>
  <si>
    <t>Sparkline</t>
  </si>
  <si>
    <t>Non-Elective Admissions Performance</t>
  </si>
  <si>
    <t>Non-Elective Admissions Rate Performance</t>
  </si>
  <si>
    <t>Delayed Transfers of Care Performance</t>
  </si>
  <si>
    <t>Delayed Transfers of Care Rate Performance</t>
  </si>
  <si>
    <t>Residential Admissions Rate Performance</t>
  </si>
  <si>
    <t>2016 / 17</t>
  </si>
  <si>
    <t>Reablement Performance</t>
  </si>
  <si>
    <t>Assessment of progress against the planned target</t>
  </si>
  <si>
    <t>Non-Elective Admissions</t>
  </si>
  <si>
    <t>Delayed Transfers of Care</t>
  </si>
  <si>
    <t>On track to meet target</t>
  </si>
  <si>
    <t>On track to meet target %</t>
  </si>
  <si>
    <t>Not on track to meet target</t>
  </si>
  <si>
    <t>Not on track to meet target %</t>
  </si>
  <si>
    <t>Data not available to assess progress</t>
  </si>
  <si>
    <t>Data not available to assess progress %</t>
  </si>
  <si>
    <t>NEA</t>
  </si>
  <si>
    <t>DTOC</t>
  </si>
  <si>
    <t>Early discharge planning</t>
  </si>
  <si>
    <t>Systems to monitor patient flow</t>
  </si>
  <si>
    <t>Multi-disciplinary/multi-agency discharge teams</t>
  </si>
  <si>
    <t>Home first/discharge to assess</t>
  </si>
  <si>
    <t>Seven-day service</t>
  </si>
  <si>
    <t>Trusted assessors</t>
  </si>
  <si>
    <t>Focus on choice</t>
  </si>
  <si>
    <t>Enhancing health in care homes</t>
  </si>
  <si>
    <t>Red Bag scheme</t>
  </si>
  <si>
    <t>Not yet established</t>
  </si>
  <si>
    <t>Not yet established %</t>
  </si>
  <si>
    <t>Plans in place</t>
  </si>
  <si>
    <t>Plans in place %</t>
  </si>
  <si>
    <t>Established</t>
  </si>
  <si>
    <t>Established %</t>
  </si>
  <si>
    <t>Mature</t>
  </si>
  <si>
    <t>Mature %</t>
  </si>
  <si>
    <t>Exemplary</t>
  </si>
  <si>
    <t>Exemplary %</t>
  </si>
  <si>
    <t>Commentary</t>
  </si>
  <si>
    <t>NEAs Performance:</t>
  </si>
  <si>
    <t>High Impact Change Model:</t>
  </si>
  <si>
    <t>CCG - HWB Mapping</t>
  </si>
  <si>
    <t>All metrics self assesment by HWBs</t>
  </si>
  <si>
    <t>High Impact Change Model self assesment by HWBs</t>
  </si>
  <si>
    <t>NEA Performance</t>
  </si>
  <si>
    <t>DTOC Performance</t>
  </si>
  <si>
    <t>Res Adms Performance</t>
  </si>
  <si>
    <t>HICM</t>
  </si>
  <si>
    <t>Footnotes</t>
  </si>
  <si>
    <t>Delayed Transfers Of Care (delayed days) from hospital per 100,000 population (aged 18+) is the metric as specified in the technical guidance and calculated in the BCF metrics analytical tool.</t>
  </si>
  <si>
    <t>Population projections are based on mid-2016 Subnational Population projections.</t>
  </si>
  <si>
    <t>Residential Admissions figures for Cornwall and Isles of Scilly and Bournemouth and Poole has been combined to form Cornwall &amp; Scilly and Bournemouth &amp; Poole respectively to create a reablement rate for these two Health and Well-Being Boards. Isles of Scilly is a HWB in its own right but has a combined Better Care Fund plan with Cornwall HWB, against which performance is reported jointly.</t>
  </si>
  <si>
    <t>Reablement figures for Cornwall and Isles of Scilly and Bournemouth and Poole has been combined to form Cornwall &amp; Scilly and Bournemouth &amp; Poole respectively to create a reablement rate for these two Health and Well-Being Boards. Isles of Scilly is a HWB in its own right but has a combined Better Care Fund plan with Cornwall HWB, against which performance is reported jointly.</t>
  </si>
  <si>
    <t>The assessment of progress against the Delayed Transfer of Care target reflects the progress against the trajectory submitted separately to the Department of Health &amp; Social Care.</t>
  </si>
  <si>
    <t>North East Region</t>
  </si>
  <si>
    <t>North West Region</t>
  </si>
  <si>
    <t>Yorkshire and The Humber Region</t>
  </si>
  <si>
    <t>East Midlands Region</t>
  </si>
  <si>
    <t>West Midlands Region</t>
  </si>
  <si>
    <t>East Region</t>
  </si>
  <si>
    <t>London Region</t>
  </si>
  <si>
    <t>South East Region</t>
  </si>
  <si>
    <t>South West Region</t>
  </si>
  <si>
    <t>Local Government Region</t>
  </si>
  <si>
    <t>Local Government Region Lookup</t>
  </si>
  <si>
    <t>LGR</t>
  </si>
  <si>
    <t>0 LOS Baseline</t>
  </si>
  <si>
    <t>0 LOS Actual</t>
  </si>
  <si>
    <t>0 LOS Plan</t>
  </si>
  <si>
    <t>1+ LOS Baseline</t>
  </si>
  <si>
    <t>1+ LOS Plan</t>
  </si>
  <si>
    <t>1+ LOS Actual</t>
  </si>
  <si>
    <t>NEA Baseline</t>
  </si>
  <si>
    <t>NEA Plan</t>
  </si>
  <si>
    <t>NEA Actual</t>
  </si>
  <si>
    <t>0 LOS Baseline Rate</t>
  </si>
  <si>
    <t>0 LOS Plan Rate</t>
  </si>
  <si>
    <t>0 LOS Actual Rate</t>
  </si>
  <si>
    <t>1+ LOS Baseline Rate</t>
  </si>
  <si>
    <t>1+ LOS Plan Rate</t>
  </si>
  <si>
    <t>1+ LOS Actual Rate</t>
  </si>
  <si>
    <t>NEA Baseline Rate</t>
  </si>
  <si>
    <t>NEA Plan Rate</t>
  </si>
  <si>
    <t>NEA Actual Rate</t>
  </si>
  <si>
    <t>Delayed Transfers of Care Return</t>
  </si>
  <si>
    <t>Non-Elective Admissions - 0/1+ Length of Stay</t>
  </si>
  <si>
    <t>Total Non-Elective Admissions</t>
  </si>
  <si>
    <t>1+ Length of Stay Non-Elective Admissions</t>
  </si>
  <si>
    <t>0 Length of Stay Non-Elective Admissions</t>
  </si>
  <si>
    <t>code</t>
  </si>
  <si>
    <t>Chg 1 - Early discharge planning Q2 18/19</t>
  </si>
  <si>
    <t>Chg 2 - Systems to monitor patient flow Q2 18/19</t>
  </si>
  <si>
    <t>Chg 3 - Multi-disciplinary/multi-agency discharge teams Q2 18/19</t>
  </si>
  <si>
    <t>Chg 4 - Home first/discharge to assess Q2 18/19</t>
  </si>
  <si>
    <t>Chg 5 - Seven-day service Q2 18/19</t>
  </si>
  <si>
    <t>Chg 6 - Trusted assessors Q2 18/19</t>
  </si>
  <si>
    <t>Chg 7 - Focus on choice Q2 18/19</t>
  </si>
  <si>
    <t>Chg 8 - Enhancing health in care homes Q2 18/19</t>
  </si>
  <si>
    <t>UEC - Red Bag scheme Q2 18/19</t>
  </si>
  <si>
    <t>Initative 1 - B8</t>
  </si>
  <si>
    <t>Residential Admissions: The number of council-supported older adults (aged 65 and over) whose long-term support needs were met by a change of setting to residential and nursing care during the year (excluding transfers between residential and nursing care).</t>
  </si>
  <si>
    <t>Reablement: Proportion of older people (aged 65 and over) discharged from acute or community hospitals to their own home or to a residential or nursing care home or extra care housing for rehabilitation, with a clear intention that they will move on/back to their own home (including a place in extra care housing or an adult placement scheme setting), who are at home or in extra care housing or an adult placement scheme setting 91 days after the date of their discharge from hospital (%).</t>
  </si>
  <si>
    <t>High Impact Change Models</t>
  </si>
  <si>
    <t/>
  </si>
  <si>
    <t>2017 / 18</t>
  </si>
  <si>
    <r>
      <rPr>
        <b/>
        <sz val="11"/>
        <color theme="1"/>
        <rFont val="Calibri"/>
        <family val="2"/>
        <scheme val="minor"/>
      </rPr>
      <t xml:space="preserve">Note: </t>
    </r>
    <r>
      <rPr>
        <sz val="11"/>
        <color theme="1"/>
        <rFont val="Calibri"/>
        <family val="2"/>
        <scheme val="minor"/>
      </rPr>
      <t>This tab contains annual residential admissions data for 17/18, last published within the 'Measures from the Adult Social Care Outcomes Framework' (ASCOF) on 23rd October 2018. The 18/19 ASCOF data is due to be published in October 2019.</t>
    </r>
  </si>
  <si>
    <r>
      <rPr>
        <b/>
        <sz val="11"/>
        <color theme="1"/>
        <rFont val="Calibri"/>
        <family val="2"/>
        <scheme val="minor"/>
      </rPr>
      <t xml:space="preserve">Note: </t>
    </r>
    <r>
      <rPr>
        <sz val="11"/>
        <color theme="1"/>
        <rFont val="Calibri"/>
        <family val="2"/>
        <scheme val="minor"/>
      </rPr>
      <t>This tab contains reablement data for 17/18, last published within the 'Measures from the Adult Social Care Outcomes Framework' (ASCOF) on 23rd October 2018. The 18/19 ASCOF data is due to be published in October 2019.</t>
    </r>
  </si>
  <si>
    <t>Baseline - 16/17</t>
  </si>
  <si>
    <t>Plan - 17/18</t>
  </si>
  <si>
    <t>Actual - 17/18</t>
  </si>
  <si>
    <t>Residential Admissions actual and baseline data has been sourced from the annual ASCOF 2016-17 return found https://digital.nhs.uk/data-and-information/publications/clinical-indicators/adult-social-care-outcomes-framework-ascof/current - data was published 23/10/2018.</t>
  </si>
  <si>
    <t>Reablement actual and baseline data has been sourced from the annual ASCOF 2016-17 annual return - https://digital.nhs.uk/data-and-information/publications/clinical-indicators/adult-social-care-outcomes-framework-ascof/current - data was published on 23/10/2018.</t>
  </si>
  <si>
    <t>Data collected as part of the BCF quarterly collections</t>
  </si>
  <si>
    <t>Data included from other sources</t>
  </si>
  <si>
    <t>BCF partners (DHSC, MHCLG, NHSE, LGA)</t>
  </si>
  <si>
    <t xml:space="preserve"> - Limited data cleaning has been undertaken on the data.</t>
  </si>
  <si>
    <t>Footnotes:</t>
  </si>
  <si>
    <t>Data Sources:</t>
  </si>
  <si>
    <t>Overview:</t>
  </si>
  <si>
    <t>&lt;&lt; Contents</t>
  </si>
  <si>
    <t>Accurate as of : 21/11/2018 09:30</t>
  </si>
  <si>
    <t>Notes:</t>
  </si>
  <si>
    <t>Notes</t>
  </si>
  <si>
    <t>Notes on the aggregated data from the Better Care Fund quarterly collection</t>
  </si>
  <si>
    <t>National Condition &amp; Section 75</t>
  </si>
  <si>
    <t>Home first / discharge to assess</t>
  </si>
  <si>
    <t>Multi-disciplinary/multi-agency discharge</t>
  </si>
  <si>
    <t>Section 75 Budget</t>
  </si>
  <si>
    <t>NB: () = If available, data from the previous quarter</t>
  </si>
  <si>
    <t>Accurate as of : 29/08/2018 08:00</t>
  </si>
  <si>
    <t>C29</t>
  </si>
  <si>
    <t>E16</t>
  </si>
  <si>
    <t>E17</t>
  </si>
  <si>
    <t>E18</t>
  </si>
  <si>
    <t>E19</t>
  </si>
  <si>
    <t>E23</t>
  </si>
  <si>
    <t>iBCF 2 pending</t>
  </si>
  <si>
    <t>Chg 1 - Early discharge planning Q1 18/19</t>
  </si>
  <si>
    <t>Chg 2 - Systems to monitor patient flow Q1 18/19</t>
  </si>
  <si>
    <t>Chg 3 - Multi-disciplinary/multi-agency discharge teams Q1 18/19</t>
  </si>
  <si>
    <t>Chg 4 - Home first/discharge to assess Q1 18/19</t>
  </si>
  <si>
    <t>Chg 5 - Seven-day service Q1 18/19</t>
  </si>
  <si>
    <t>Chg 6 - Trusted assessors Q1 18/19</t>
  </si>
  <si>
    <t>Chg 7 - Focus on choice Q1 18/19</t>
  </si>
  <si>
    <t>Chg 8 - Enhancing health in care homes Q1 18/19</t>
  </si>
  <si>
    <t>UEC - Red Bag scheme Q1 18/19</t>
  </si>
  <si>
    <t>Chg 1 - Early discharge planning Q2 18/19 Plan</t>
  </si>
  <si>
    <t>Chg 2 - Systems to monitor patient flow Q2 18/19 Plan</t>
  </si>
  <si>
    <t>Chg 3 - Multi-disciplinary/multi-agency discharge teams Q2 18/19 Plan</t>
  </si>
  <si>
    <t>Chg 4 - Home first/discharge to assess Q2 18/19 Plan</t>
  </si>
  <si>
    <t>Chg 5 - Seven-day service Q2 18/19 Plan</t>
  </si>
  <si>
    <t>Chg 6 - Trusted assessors Q2 18/19 Plan</t>
  </si>
  <si>
    <t>Chg 7 - Focus on choice Q2 18/19 Plan</t>
  </si>
  <si>
    <t>Chg 8 - Enhancing health in care homes Q2 18/19 Plan</t>
  </si>
  <si>
    <t>UEC - Red Bag scheme Q2 18/19 Plan</t>
  </si>
  <si>
    <t>Template Version</t>
  </si>
  <si>
    <t>Notes Backsheet</t>
  </si>
  <si>
    <t>s75 Budget</t>
  </si>
  <si>
    <t>Nat Con &amp; s75</t>
  </si>
  <si>
    <t>EN</t>
  </si>
  <si>
    <t>Previous Quarter</t>
  </si>
  <si>
    <t>Current Quarter</t>
  </si>
  <si>
    <t>Adjusted</t>
  </si>
  <si>
    <t>Adjusted Non-Elective Admissions and Delayed Transfers of Care Rate Trends</t>
  </si>
  <si>
    <t>Adj NEA Baseline Rate (per 100,000 population)</t>
  </si>
  <si>
    <t>Adjusted Non-Elective Admissions Rate Performance</t>
  </si>
  <si>
    <t>Adjusted Non-Elective Admissions Performance</t>
  </si>
  <si>
    <t>Adjusted Non-Elective Admissions - 0/1+ Length of Stay</t>
  </si>
  <si>
    <t>plans in place</t>
  </si>
  <si>
    <t>established</t>
  </si>
  <si>
    <t>Submitted</t>
  </si>
  <si>
    <t>Nat Con</t>
  </si>
  <si>
    <t>S75</t>
  </si>
  <si>
    <t>Accurate as of : 10:00 22/02/2019</t>
  </si>
  <si>
    <t>7. Narrative</t>
  </si>
  <si>
    <t>C30</t>
  </si>
  <si>
    <t>C13</t>
  </si>
  <si>
    <t>D16</t>
  </si>
  <si>
    <t>D23</t>
  </si>
  <si>
    <t>Chg 1 - Early discharge planning Q4 18/19</t>
  </si>
  <si>
    <t>Chg 2 - Systems to monitor patient flow Q4 18/19</t>
  </si>
  <si>
    <t>Chg 3 - Multi-disciplinary/multi-agency discharge teams Q4 18/19</t>
  </si>
  <si>
    <t>Chg 4 - Home first/discharge to assess Q4 18/19</t>
  </si>
  <si>
    <t>Chg 5 - Seven-day service Q4 18/19</t>
  </si>
  <si>
    <t>Chg 6 - Trusted assessors Q4 18/19</t>
  </si>
  <si>
    <t>Chg 7 - Focus on choice Q4 18/19</t>
  </si>
  <si>
    <t>Chg 8 - Enhancing health in care homes Q4 18/19</t>
  </si>
  <si>
    <t>UEC - Red Bag scheme Q4 18/19</t>
  </si>
  <si>
    <t>Income commentary</t>
  </si>
  <si>
    <t>Actual Expenditure</t>
  </si>
  <si>
    <t>Expenditure commentary</t>
  </si>
  <si>
    <t>Statement 1 commentary</t>
  </si>
  <si>
    <t>Statement 2 commentary</t>
  </si>
  <si>
    <t>Statement 3 commentary</t>
  </si>
  <si>
    <t>Statement 4 commentary</t>
  </si>
  <si>
    <t>Statement 5 commentary</t>
  </si>
  <si>
    <t>Statement 6 commentary</t>
  </si>
  <si>
    <t>Statement 7 commentary</t>
  </si>
  <si>
    <t>Success 1</t>
  </si>
  <si>
    <t>Success 2</t>
  </si>
  <si>
    <t>Success 1 commentary</t>
  </si>
  <si>
    <t>Success 2 commentary</t>
  </si>
  <si>
    <t>Challenge 1</t>
  </si>
  <si>
    <t>Challenge 2</t>
  </si>
  <si>
    <t>Challenge 1 commentary</t>
  </si>
  <si>
    <t>Challenge 2 commentary</t>
  </si>
  <si>
    <t>Q4 2018/19</t>
  </si>
  <si>
    <t>Agree</t>
  </si>
  <si>
    <t>Neither agree nor disagree</t>
  </si>
  <si>
    <t>2. Strong, system-wide governance and systems leadership</t>
  </si>
  <si>
    <t>5. Integrated workforce: joint approach to training and upskilling of workforce</t>
  </si>
  <si>
    <t>1. Local contextual factors (e.g. financial health, funding arrangements, demographics, urban vs rurual factors)</t>
  </si>
  <si>
    <t>7. Joined-up regulatory approach</t>
  </si>
  <si>
    <t>8. Pooled or aligned resources</t>
  </si>
  <si>
    <t>6. Good quality and sustainable provider market that can meet demand</t>
  </si>
  <si>
    <t>3. Integrated electronic records and sharing across the system with service users</t>
  </si>
  <si>
    <t>Strongly Agree</t>
  </si>
  <si>
    <t>9. Joint commissioning of health and social care</t>
  </si>
  <si>
    <t>Other</t>
  </si>
  <si>
    <t>4. Empowering users to have choice and control through an asset based approach, shared decision making and co-production</t>
  </si>
  <si>
    <t>Disagree</t>
  </si>
  <si>
    <t>Strongly disagree</t>
  </si>
  <si>
    <t>Minimum Income</t>
  </si>
  <si>
    <t>Total</t>
  </si>
  <si>
    <t>CCG</t>
  </si>
  <si>
    <t>LA</t>
  </si>
  <si>
    <t>Planned Additional</t>
  </si>
  <si>
    <t>Actual Additional</t>
  </si>
  <si>
    <t>Income Variance from Plan</t>
  </si>
  <si>
    <t>Variance</t>
  </si>
  <si>
    <t>Expenditure</t>
  </si>
  <si>
    <t>Income &amp; Expenditure Backsheet</t>
  </si>
  <si>
    <t>Income</t>
  </si>
  <si>
    <t>Planned Additional Income</t>
  </si>
  <si>
    <t>Disabled Facilities Grant</t>
  </si>
  <si>
    <t>Total Income</t>
  </si>
  <si>
    <t>Actuals</t>
  </si>
  <si>
    <t>Total Additional Income</t>
  </si>
  <si>
    <t>Total Additional</t>
  </si>
  <si>
    <t>Total Actual Income</t>
  </si>
  <si>
    <t>Income &amp; Expenditure</t>
  </si>
  <si>
    <t>Delivery of BCF</t>
  </si>
  <si>
    <t>Successes and Challenges</t>
  </si>
  <si>
    <t>Statement 1 Response</t>
  </si>
  <si>
    <t>Statement 2 Response</t>
  </si>
  <si>
    <t>Statement 3 Response</t>
  </si>
  <si>
    <t>Statement 6 Response</t>
  </si>
  <si>
    <t>Statement 5 Response</t>
  </si>
  <si>
    <t>Statement 4 Response</t>
  </si>
  <si>
    <t>Statement 7 Response</t>
  </si>
  <si>
    <t>Statement 1 Commentary</t>
  </si>
  <si>
    <t>Statement 2 Commentary</t>
  </si>
  <si>
    <t>Statement 3 Commentary</t>
  </si>
  <si>
    <t>Statement 4 Commentary</t>
  </si>
  <si>
    <t>Statement 5 Commentary</t>
  </si>
  <si>
    <t>Statement 6 Commentary</t>
  </si>
  <si>
    <t>Statement 7 Commentary</t>
  </si>
  <si>
    <t>Success 1 Commentary</t>
  </si>
  <si>
    <t>Success 2 Commentary</t>
  </si>
  <si>
    <t>Challenge 1 Commentary</t>
  </si>
  <si>
    <t>Challenge 2 Commentary</t>
  </si>
  <si>
    <t>Statement Response</t>
  </si>
  <si>
    <t>Strongly agree</t>
  </si>
  <si>
    <t>Strongly agree %</t>
  </si>
  <si>
    <t>Agree %</t>
  </si>
  <si>
    <t>Neither agree nor disagree %</t>
  </si>
  <si>
    <t>Disagree %</t>
  </si>
  <si>
    <t>Strongly disagree %</t>
  </si>
  <si>
    <t>Year End Feedback 1</t>
  </si>
  <si>
    <t>Year End Feedback 1: Delivery of Better Care Fund</t>
  </si>
  <si>
    <t>1. The overall delivery of the BCF has improved joint working between health and social care in our locality</t>
  </si>
  <si>
    <t>Year End Feedback</t>
  </si>
  <si>
    <t>Agreement statements around the delivery of the Better Care Fund</t>
  </si>
  <si>
    <t>Year End Feedback 2: Successes and Challenges</t>
  </si>
  <si>
    <t>Two key successes observed toward driving the enablers for integration (expressed in SCIE's logical model)</t>
  </si>
  <si>
    <t>Two key challenges observed toward driving the enablers for integration (expressed in SCIE's logical model)</t>
  </si>
  <si>
    <t>Response Count</t>
  </si>
  <si>
    <t>Percentage of Total</t>
  </si>
  <si>
    <t>Year End Feedback 2</t>
  </si>
  <si>
    <t>Successes and Challenges observed toward driving the enablers for integration (SCIE's logical model)</t>
  </si>
  <si>
    <t>Planned expenditure and additional expenditure.</t>
  </si>
  <si>
    <t>Minimum income, planned additional income and actual additional income.</t>
  </si>
  <si>
    <t>150 (149) of the 150 HWBs (Health and Wellbeing Boards) reported met all four National Conditions</t>
  </si>
  <si>
    <t>150 (145) of the 150 HWBs reported have pooled funds via the s75 budget</t>
  </si>
  <si>
    <t>47 (56) of the 150 HWBs reported being ‘On track to meet target’, 97 (86) reported being ‘Not on track to meet target’, 6 (8) reported that the data was not available to progress</t>
  </si>
  <si>
    <t>97 (114) of the 150 HWBs reported being ‘On track to meet target’, 48 (36) reported being ‘Not on track to meet target’, 5 (0) reported that the data was not available to progress</t>
  </si>
  <si>
    <t>84 (75) of the 150 HWBs reported being ‘On track to meet target’, 37 (36) reported being ‘Not on track to meet target’, 29 (39) reported that the data was not available to progress</t>
  </si>
  <si>
    <t>77 (75) of the 150 HWBs reported being ‘On track to meet target’, 67 (71) reported being ‘Not on track to meet target’, 6 (4) reported that the data was not available to progress</t>
  </si>
  <si>
    <t>138 (131) of the 150 HWBs reported being ‘Established’ or greater, 0 (0) HWBs reported being ‘Not yet established’, 12 (19) reported having ‘Plans in place’</t>
  </si>
  <si>
    <t>143 (136) of the 150 HWBs reported being ‘Established’ or greater, 0 (0) HWBs reported being ‘Not yet established’, 7 (14) reported having ‘Plans in place’</t>
  </si>
  <si>
    <t>144 (142) of the 150 HWBs reported being ‘Established’ or greater, 0 (0) HWBs reported being ‘Not yet established’, 6 (8) reported having ‘Plans in place’</t>
  </si>
  <si>
    <t>139 (131) of the 150 HWBs reported being ‘Established’ or greater, 1 (0) HWBs reported being ‘Not yet established’, 10 (19) reported having ‘Plans in place’</t>
  </si>
  <si>
    <t>115 (103) of the 150 HWBs reported being ‘Established’ or greater, 4 (1) HWBs reported being ‘Not yet established’, 31 (46) reported having ‘Plans in place’</t>
  </si>
  <si>
    <t>118 (105) of the 150 HWBs reported being ‘Established’ or greater, 0 (1) HWBs reported being ‘Not yet established’, 32 (44) reported having ‘Plans in place’</t>
  </si>
  <si>
    <t>144 (139) of the 150 HWBs reported being ‘Established’ or greater, 0 (0) HWBs reported being ‘Not yet established’, 6 (11) reported having ‘Plans in place’</t>
  </si>
  <si>
    <t>142 (136) of the 150 HWBs reported being ‘Established’ or greater, 0 (0) HWBs reported being ‘Not yet established’, 8 (14) reported having ‘Plans in place’</t>
  </si>
  <si>
    <t>120 (111) of the 150 HWBs reported being ‘Established’ or greater, 7 (8) HWBs reported being ‘Not yet established’, 23 (31) reported having ‘Plans in place’</t>
  </si>
  <si>
    <t>E06000058</t>
  </si>
  <si>
    <t>Bournemouth, Christchurch and Poole</t>
  </si>
  <si>
    <t>15M</t>
  </si>
  <si>
    <t>NHS Derby and Derbyshire CCG</t>
  </si>
  <si>
    <t>15N</t>
  </si>
  <si>
    <t>NHS Devon CCG</t>
  </si>
  <si>
    <t>E06000059</t>
  </si>
  <si>
    <t>NHS England North East and Yokrshire (Yorkshire And Humber)</t>
  </si>
  <si>
    <t>Y63</t>
  </si>
  <si>
    <t>NHS England North East and Yorkshire (Cumbria And North East)</t>
  </si>
  <si>
    <t>NHS England North West (Cheshire And Merseyside)</t>
  </si>
  <si>
    <t>Y62</t>
  </si>
  <si>
    <t>NHS England North West (Greater Manchester)</t>
  </si>
  <si>
    <t>NHS England North West (Lancashire)</t>
  </si>
  <si>
    <t>NHS England Midlands (North Midlands)</t>
  </si>
  <si>
    <t>Y60</t>
  </si>
  <si>
    <t>NHS England Midlands (West Midlands)</t>
  </si>
  <si>
    <t>NHS England Midlands (Central Midlands)</t>
  </si>
  <si>
    <t>NHS England East (East)</t>
  </si>
  <si>
    <t>Y61</t>
  </si>
  <si>
    <t>ENG</t>
  </si>
  <si>
    <t>Midlands Commissioning Region</t>
  </si>
  <si>
    <t>East of England Commissioning Region</t>
  </si>
  <si>
    <t>North West Commissioning Region</t>
  </si>
  <si>
    <t>North East and Yorkshire Commissioning Region</t>
  </si>
  <si>
    <t>Still 18-19</t>
  </si>
  <si>
    <t>2. Cover</t>
  </si>
  <si>
    <t>C19</t>
  </si>
  <si>
    <t>C21</t>
  </si>
  <si>
    <t>C37</t>
  </si>
  <si>
    <t>C38</t>
  </si>
  <si>
    <t>C39</t>
  </si>
  <si>
    <t>C40</t>
  </si>
  <si>
    <t>C41</t>
  </si>
  <si>
    <t>C42</t>
  </si>
  <si>
    <t>Is the template being submitted subject to HWB / delegated sign-off?</t>
  </si>
  <si>
    <t>Job Title of the person signing off the report on behalf of the HWB:</t>
  </si>
  <si>
    <t>Name of the person who signed off the report on behalf of the HWB:</t>
  </si>
  <si>
    <t>National Condition &amp; s75 pending</t>
  </si>
  <si>
    <t>Integration Highlights pending</t>
  </si>
  <si>
    <t>WP Grant pending</t>
  </si>
  <si>
    <t>Louise Hider-Davies</t>
  </si>
  <si>
    <t>Louise.hider-davies@lbbd.gov.uk</t>
  </si>
  <si>
    <t>07976 302019</t>
  </si>
  <si>
    <t>No, sign-off has been received</t>
  </si>
  <si>
    <t>Chair of Health and Wellbeing Board</t>
  </si>
  <si>
    <t>Cllr Maureen Worby</t>
  </si>
  <si>
    <t>Muyi Adekoya</t>
  </si>
  <si>
    <t>muyi.adekoya@nhs.net</t>
  </si>
  <si>
    <t>Yes, subject to sign-off</t>
  </si>
  <si>
    <t>Executive Director, Adults and Health</t>
  </si>
  <si>
    <t>Dawn Wakeling</t>
  </si>
  <si>
    <t>Jamie Wike</t>
  </si>
  <si>
    <t>jamie.wike@nhs.net</t>
  </si>
  <si>
    <t>01226 433702</t>
  </si>
  <si>
    <t>&lt;Please select response&gt;</t>
  </si>
  <si>
    <t>Angelina Florio</t>
  </si>
  <si>
    <t>angelina.florio@nhs.net</t>
  </si>
  <si>
    <t>Director of Adult Services</t>
  </si>
  <si>
    <t xml:space="preserve">Kate Walker </t>
  </si>
  <si>
    <t>Alison Rogers / Steven Burgess</t>
  </si>
  <si>
    <t>alison.rogers2@nhs.net / steven.burgess@bexley.gov.uk</t>
  </si>
  <si>
    <t>0208 298 6025 / 0203 045 3550</t>
  </si>
  <si>
    <t>Borough-Based Director (Bexley) and Director of ASCH (LB Bexley)</t>
  </si>
  <si>
    <t>Stuart Rowbotham</t>
  </si>
  <si>
    <t>Sarah Feeley</t>
  </si>
  <si>
    <t xml:space="preserve">sarah.feeley@birmingham.gov.uk </t>
  </si>
  <si>
    <t>07704 538632</t>
  </si>
  <si>
    <t>Director of Adult Social Care</t>
  </si>
  <si>
    <t>Graeme Betts</t>
  </si>
  <si>
    <t>Samantha Wallace-Jones</t>
  </si>
  <si>
    <t>samantha.wallacejones@nhs.net</t>
  </si>
  <si>
    <t>01254 282000</t>
  </si>
  <si>
    <t>Blackburn with Darwen Council Leader</t>
  </si>
  <si>
    <t>Councillor Mohammed Khan</t>
  </si>
  <si>
    <t>Jayne Bentley</t>
  </si>
  <si>
    <t>jayne.bentley@blackpool.gov.uk</t>
  </si>
  <si>
    <t>01253 477433</t>
  </si>
  <si>
    <t>Karen Smith</t>
  </si>
  <si>
    <t>Greg Lawson</t>
  </si>
  <si>
    <t xml:space="preserve">greg.lawson@nhs.net </t>
  </si>
  <si>
    <t>07919 397110</t>
  </si>
  <si>
    <t>Sarah Davies</t>
  </si>
  <si>
    <t>sarah.davies@dorsetccg.nhs.uk</t>
  </si>
  <si>
    <t>07971 743758</t>
  </si>
  <si>
    <t>Julia McDonald</t>
  </si>
  <si>
    <t>julia.mcdonald@bracknell-forest.gov.uk</t>
  </si>
  <si>
    <t>01344 354045</t>
  </si>
  <si>
    <t>Stacey Leonard</t>
  </si>
  <si>
    <t>stacey.leonard@bradford.gov.uk</t>
  </si>
  <si>
    <t>07813 340693</t>
  </si>
  <si>
    <t>Leader of the Council /Chair of HWBB</t>
  </si>
  <si>
    <t>Cllr Susan Hinchcliffe</t>
  </si>
  <si>
    <t>Tom Shakespeare</t>
  </si>
  <si>
    <t>tom.shakeseare@brent.gov.uk</t>
  </si>
  <si>
    <t>Ashley Scarff</t>
  </si>
  <si>
    <t>ashley.scarff@nhs.net</t>
  </si>
  <si>
    <t>07872 696440</t>
  </si>
  <si>
    <t>Executive Director of Health &amp; Adult Social Care</t>
  </si>
  <si>
    <t>Rob Persey</t>
  </si>
  <si>
    <t>Żanette Pytel, Daniel Knight</t>
  </si>
  <si>
    <t>zanettepytel@nhs.net</t>
  </si>
  <si>
    <t>Ola Akinlade</t>
  </si>
  <si>
    <t>ola.akinlade@bromley</t>
  </si>
  <si>
    <t>0208 313 4744</t>
  </si>
  <si>
    <t>Councillor and Chair of Health and Wellbeing Board</t>
  </si>
  <si>
    <t>David Jefferys</t>
  </si>
  <si>
    <t>Erica Boylett</t>
  </si>
  <si>
    <t>erica.boylett@buckinghamshire.gov.uk</t>
  </si>
  <si>
    <t>01296 674969</t>
  </si>
  <si>
    <t>Accountable Officer Bucks CCG; Service Director for Integrated Commissioning, Buckinghamshire Council</t>
  </si>
  <si>
    <t>Robert Majilton &amp; Tracey Ironmonger</t>
  </si>
  <si>
    <t>Tracy Evans</t>
  </si>
  <si>
    <t>t.evans@bury.gov.uk</t>
  </si>
  <si>
    <t>0161 253 5881</t>
  </si>
  <si>
    <t>Acting Assistant Director - Adult Social Care Commissioning</t>
  </si>
  <si>
    <t>Tracy Minshull</t>
  </si>
  <si>
    <t>Graham Mozley</t>
  </si>
  <si>
    <t>graham.mozley@calderdale.gov.uk</t>
  </si>
  <si>
    <t>01422 392691</t>
  </si>
  <si>
    <t>Graeme Hodgson</t>
  </si>
  <si>
    <t>graeme.hodgson@cambridgeshire.gov.uk</t>
  </si>
  <si>
    <t>07448 379944</t>
  </si>
  <si>
    <t>Harri Phillips - Commissioning Manager (BCF)</t>
  </si>
  <si>
    <t>harriet.phillips@camden.gov.uk</t>
  </si>
  <si>
    <t>020 7974 6415</t>
  </si>
  <si>
    <t>Patricia Coker</t>
  </si>
  <si>
    <t>patricia.coker@centralbedfordshire.gov.uk</t>
  </si>
  <si>
    <t>0300 300 5521</t>
  </si>
  <si>
    <t xml:space="preserve">Julie Ogley, </t>
  </si>
  <si>
    <t>Director of Social Care Health and Housing - CBC</t>
  </si>
  <si>
    <t>Alex Jones</t>
  </si>
  <si>
    <t>Alex.t.jones@cheshireeast.gov.uk</t>
  </si>
  <si>
    <t>Nichola Thompson</t>
  </si>
  <si>
    <t>Nichola.Thompson@cheshireeast.gov.uk</t>
  </si>
  <si>
    <t>Robert O'Gorman</t>
  </si>
  <si>
    <t>Robert.OGorman@cheshirewestandchester.gov.uk</t>
  </si>
  <si>
    <t>07768856394</t>
  </si>
  <si>
    <t>Ellie Ward</t>
  </si>
  <si>
    <t>Ellie.Ward@cityoflondon.gov.uk</t>
  </si>
  <si>
    <t>0207 332 1535</t>
  </si>
  <si>
    <t>Member</t>
  </si>
  <si>
    <t xml:space="preserve">Marianne Fredericks </t>
  </si>
  <si>
    <t>Gill Thornton and Kate Alcock</t>
  </si>
  <si>
    <t>kalcock@cornwall.gov.uk/gill.thornton@nhs.net</t>
  </si>
  <si>
    <t>Accountable Officer NHS Kernow</t>
  </si>
  <si>
    <t>Helen Charlesworth-May</t>
  </si>
  <si>
    <t>Paul Copeland</t>
  </si>
  <si>
    <t>paul.copeland@durham.gov.uk</t>
  </si>
  <si>
    <t>03000 265190</t>
  </si>
  <si>
    <t>Chairperson of the HWB</t>
  </si>
  <si>
    <t>Cllr Lucy Hovvels</t>
  </si>
  <si>
    <t>Neil Byrne</t>
  </si>
  <si>
    <t>neil.byrne@coventry.gov.uk</t>
  </si>
  <si>
    <t>02476972765</t>
  </si>
  <si>
    <t>Pete Fahy</t>
  </si>
  <si>
    <t>Olu Odukale</t>
  </si>
  <si>
    <t>olu.odukale@swlondon.nhs.uk</t>
  </si>
  <si>
    <t>0208 544 2316</t>
  </si>
  <si>
    <t>Colin Phipps</t>
  </si>
  <si>
    <t>colin.phipps@cumbria.gov.uk</t>
  </si>
  <si>
    <t xml:space="preserve">Executive Director - People, Cumbria County Council </t>
  </si>
  <si>
    <t xml:space="preserve">John Readman </t>
  </si>
  <si>
    <t>Paul Neil</t>
  </si>
  <si>
    <t>paul.neil@darlington.gov.uk</t>
  </si>
  <si>
    <t>01325 405960</t>
  </si>
  <si>
    <t>Director Adults and Childrens Services</t>
  </si>
  <si>
    <t>Suzanne Joyner</t>
  </si>
  <si>
    <t>Kirsty McMillan</t>
  </si>
  <si>
    <t>kirsty.mcmillan@derby.gov.uk</t>
  </si>
  <si>
    <t>Strategic Director</t>
  </si>
  <si>
    <t>Andy Smith</t>
  </si>
  <si>
    <t>Parveen Sadiq</t>
  </si>
  <si>
    <t>parveen.sadiq@derbyshire.gov .uk</t>
  </si>
  <si>
    <t>01629 532103</t>
  </si>
  <si>
    <t xml:space="preserve">Councillor </t>
  </si>
  <si>
    <t>Councillor Carol Hart</t>
  </si>
  <si>
    <t>Rebecca Harty</t>
  </si>
  <si>
    <t>Rebecca.harty1@nhs.net</t>
  </si>
  <si>
    <t>07575680068</t>
  </si>
  <si>
    <t>Health &amp; Wellbeing Board sign off 16 July 2020</t>
  </si>
  <si>
    <t>Cllr Andrew Leadbetter (chair)</t>
  </si>
  <si>
    <t>Stacey Chaplin, Senior Policy &amp; Insight Manager, Corporate Resources</t>
  </si>
  <si>
    <t>stacey.chaplin@doncaster.gov.uk</t>
  </si>
  <si>
    <t>01302 735447</t>
  </si>
  <si>
    <t>Dr. Rupert Suckling</t>
  </si>
  <si>
    <t>Director of Public Health</t>
  </si>
  <si>
    <t>Eryl Doust</t>
  </si>
  <si>
    <t>eryl.doust@dorsetcc.gov.uk</t>
  </si>
  <si>
    <t>01305 225684</t>
  </si>
  <si>
    <t>Sarah Knight</t>
  </si>
  <si>
    <t>sarah.lnight3@nhs.net</t>
  </si>
  <si>
    <t>Mat Bowsher</t>
  </si>
  <si>
    <t>Alan Dodge and Adenike Tilleray</t>
  </si>
  <si>
    <t>alan.dodge@nhs.net</t>
  </si>
  <si>
    <t>Stacey Knight</t>
  </si>
  <si>
    <t>stacey.knight2@nhs.net</t>
  </si>
  <si>
    <t>07702 657534</t>
  </si>
  <si>
    <t>Director Integrated Commissioning &amp; Transformation &amp; Head of Adult Services</t>
  </si>
  <si>
    <t>Tracey Craggs (ERYCCG) and Lee Thompson (ERYC)</t>
  </si>
  <si>
    <t>Sally Reed</t>
  </si>
  <si>
    <t>sally.reed@eastsussex.gov.uk</t>
  </si>
  <si>
    <t>01273 481912</t>
  </si>
  <si>
    <t xml:space="preserve">Director of Adult Social Care </t>
  </si>
  <si>
    <t xml:space="preserve">Keith Hinkley </t>
  </si>
  <si>
    <t>Doug Wilson</t>
  </si>
  <si>
    <t>doug.wilson@enfield.gov.uk</t>
  </si>
  <si>
    <t>Director of Health &amp; Adult Social Care</t>
  </si>
  <si>
    <t>Bindi Nagra</t>
  </si>
  <si>
    <t>Emma Richardson</t>
  </si>
  <si>
    <t>emma.richardson@essex.gov.uk</t>
  </si>
  <si>
    <t>03330-136032</t>
  </si>
  <si>
    <t>Hilary Bellwood/John Costello</t>
  </si>
  <si>
    <t xml:space="preserve">hilarybellwood@nhs.net  johncostello@gateshead.gov.uk </t>
  </si>
  <si>
    <t>0191 217 2960 0191 433 2065</t>
  </si>
  <si>
    <t xml:space="preserve">Councillor Lynne Caffrey </t>
  </si>
  <si>
    <t>Chair of Gateshead HWB Board</t>
  </si>
  <si>
    <t>Jenny Cooper</t>
  </si>
  <si>
    <t>jenny.cooper7@nhs.net</t>
  </si>
  <si>
    <t>01452 425211</t>
  </si>
  <si>
    <t>Councillor</t>
  </si>
  <si>
    <t>Carole Allaway-Martin</t>
  </si>
  <si>
    <t xml:space="preserve">Nick Davies </t>
  </si>
  <si>
    <t>nick.davies@royalgreenwich.gov.uk</t>
  </si>
  <si>
    <t>0208 921 5363</t>
  </si>
  <si>
    <t>Mark Watson &amp; Cindy Fischer</t>
  </si>
  <si>
    <t>mark.watson@hackney.gov.uk</t>
  </si>
  <si>
    <t>Emma Sutton-Thompson</t>
  </si>
  <si>
    <t>Emma.Sutton-Thompson@halton.gov.uk</t>
  </si>
  <si>
    <t>0151 511 7398</t>
  </si>
  <si>
    <t>Koruthu Varghese</t>
  </si>
  <si>
    <t>kvarghese@nhs.net</t>
  </si>
  <si>
    <t>Director of Social Care, LBHF</t>
  </si>
  <si>
    <t>Lisa Redfern</t>
  </si>
  <si>
    <t>Karen Ashton</t>
  </si>
  <si>
    <t>karen.ashton@hants.gov.uk</t>
  </si>
  <si>
    <t>*07718146800</t>
  </si>
  <si>
    <t>Executive Member Adult Social Care</t>
  </si>
  <si>
    <t>Cllr Fairhurst</t>
  </si>
  <si>
    <t>Paul Allen, Head of Integrated Commissioning</t>
  </si>
  <si>
    <t>paul.allen14@nhs.net</t>
  </si>
  <si>
    <t>07742605254</t>
  </si>
  <si>
    <t>Director of Adults and Health</t>
  </si>
  <si>
    <t>Beverley Tarka</t>
  </si>
  <si>
    <t>Tom Elrick</t>
  </si>
  <si>
    <t>t.elrick@nhs.net</t>
  </si>
  <si>
    <t>Head of Health &amp; Wellbeing Service, Harrow Council</t>
  </si>
  <si>
    <t>Shaun Riley</t>
  </si>
  <si>
    <t>John Lovatt</t>
  </si>
  <si>
    <t>john.lovatt@hartlepool.gov.uk</t>
  </si>
  <si>
    <t>01429 523903</t>
  </si>
  <si>
    <t>Chair of Health &amp; Wellbeing Board</t>
  </si>
  <si>
    <t>Cllr Shane Moore</t>
  </si>
  <si>
    <t>Laura Neilson</t>
  </si>
  <si>
    <t>laura.neilson@havering.gov.uk</t>
  </si>
  <si>
    <t>01708 431729</t>
  </si>
  <si>
    <t>Cabinet Member for Health and Adult Care Services</t>
  </si>
  <si>
    <t>Councillor Frost</t>
  </si>
  <si>
    <t>Marie Gallagher</t>
  </si>
  <si>
    <t>Marie.Gallagher1@herefordshire.gov.uk</t>
  </si>
  <si>
    <t>01432 260435</t>
  </si>
  <si>
    <t xml:space="preserve">Director for Adults and Commissioning </t>
  </si>
  <si>
    <t>Stephen Vickers</t>
  </si>
  <si>
    <t>Tom Hennessey</t>
  </si>
  <si>
    <t>Tom.Hennessey@hertfordshire.gov.uk</t>
  </si>
  <si>
    <t>01992 588385</t>
  </si>
  <si>
    <t>Gary Collier</t>
  </si>
  <si>
    <t>gcollier@hillingdon.gov.uk</t>
  </si>
  <si>
    <t>01895 250730</t>
  </si>
  <si>
    <t>Chairman, Health and Wellbeing Board</t>
  </si>
  <si>
    <t>Cllr Jane Palmer</t>
  </si>
  <si>
    <t>Andrew Heap</t>
  </si>
  <si>
    <t>andrew.heap@hounslow.gov.uk</t>
  </si>
  <si>
    <t>020 8583 3113</t>
  </si>
  <si>
    <t>Director of Joint Commissioning</t>
  </si>
  <si>
    <t>Martin Waddington</t>
  </si>
  <si>
    <t>Ursula Horrix</t>
  </si>
  <si>
    <t>u.horrix@nhs.net</t>
  </si>
  <si>
    <t>01983 552259</t>
  </si>
  <si>
    <t>Duy Tran</t>
  </si>
  <si>
    <t>duy.tran@nhs.net</t>
  </si>
  <si>
    <t>Assistant Director of Integration and Community</t>
  </si>
  <si>
    <t>Dan Windross</t>
  </si>
  <si>
    <t>Ruth Davoll</t>
  </si>
  <si>
    <t>Ruthdavoll@nhs.net</t>
  </si>
  <si>
    <t>N/A</t>
  </si>
  <si>
    <t>James Mackintosh</t>
  </si>
  <si>
    <t>james.mackintosh@kent.gov.uk</t>
  </si>
  <si>
    <t>03000 416413</t>
  </si>
  <si>
    <t>Director Adult Social Care and Health</t>
  </si>
  <si>
    <t>Richard Smith</t>
  </si>
  <si>
    <t>Keith Jackson</t>
  </si>
  <si>
    <t>keith.jackson@hullcc.gov.uk</t>
  </si>
  <si>
    <t>01482 612876</t>
  </si>
  <si>
    <t>Peter Lister and Sue Lear</t>
  </si>
  <si>
    <t>Sue.Lear@swlondon.nhs.uk  peter.lister@kingston.gov.uk</t>
  </si>
  <si>
    <t>07785244710   07766446644</t>
  </si>
  <si>
    <t>Phil Longworth, Senior Manager- Integrated Support</t>
  </si>
  <si>
    <t>phil.longworth@kirklees.gov.uk</t>
  </si>
  <si>
    <t>01484 221000</t>
  </si>
  <si>
    <t>Strategic Director for Adults and Health</t>
  </si>
  <si>
    <t xml:space="preserve">Richard Parry </t>
  </si>
  <si>
    <t>Philip Thomas</t>
  </si>
  <si>
    <t>philip.thomas@knowsleyccg.nhs.uk</t>
  </si>
  <si>
    <t>0151 244 4148</t>
  </si>
  <si>
    <t>Jennifer Burgess</t>
  </si>
  <si>
    <t>jennifer.burgess@nhs.net</t>
  </si>
  <si>
    <t>07771 344372</t>
  </si>
  <si>
    <t>Co-Chair, Health and Wellbeing Board</t>
  </si>
  <si>
    <t>Cllr Jim Dickson</t>
  </si>
  <si>
    <t>Paul Robinson</t>
  </si>
  <si>
    <t>paul.robinson27@nhs.net</t>
  </si>
  <si>
    <t>Tel ; 07920466112</t>
  </si>
  <si>
    <t>Joint Chief Officer, East Lancashire and Blackburn with Darwen CCGs</t>
  </si>
  <si>
    <t>Dr Julie Higgins</t>
  </si>
  <si>
    <t>Lesley Newlove</t>
  </si>
  <si>
    <t>lesley.newlove@nhs.net</t>
  </si>
  <si>
    <t>0113 8431654</t>
  </si>
  <si>
    <t>Chair of the Health &amp; Wellbeing Board</t>
  </si>
  <si>
    <t>Councillor Rebecca Charlwood</t>
  </si>
  <si>
    <t>Mark Pierce</t>
  </si>
  <si>
    <t>Mark.Pierce@leicestercityccg.nhs.uk</t>
  </si>
  <si>
    <t>07545 761012</t>
  </si>
  <si>
    <t>Jude Emberson</t>
  </si>
  <si>
    <t>Jude.Emberson@leics.gov.uk</t>
  </si>
  <si>
    <t>0116 305 0326</t>
  </si>
  <si>
    <t>Martin Wilkinson</t>
  </si>
  <si>
    <t>martinwilkinson@nhs.net</t>
  </si>
  <si>
    <t>020 3049 3371</t>
  </si>
  <si>
    <t>Place Based Director, Lewisham</t>
  </si>
  <si>
    <t>Gareth Everton</t>
  </si>
  <si>
    <t>gareth.everton@lincolnshire.gov.uk</t>
  </si>
  <si>
    <t>01522 554055</t>
  </si>
  <si>
    <t>Gina Perigo</t>
  </si>
  <si>
    <t>gina.perigo@liverpoolccg.nhs.uk</t>
  </si>
  <si>
    <t xml:space="preserve">07920 288338   </t>
  </si>
  <si>
    <t>Kate Sutherland</t>
  </si>
  <si>
    <t>kate.sutherland@Luton.gov.uk</t>
  </si>
  <si>
    <t>01582 548454</t>
  </si>
  <si>
    <t xml:space="preserve"> LBC, Corporate Director Public Health &amp; Wellbeing &amp; CCG, Director Primary Care</t>
  </si>
  <si>
    <t>Gerry Taylor &amp; Nicky Poulain Designated Signatories HWB Board</t>
  </si>
  <si>
    <t>Ed Dyson</t>
  </si>
  <si>
    <t>edward.dyson@nhs.net</t>
  </si>
  <si>
    <t>0161 213 1692</t>
  </si>
  <si>
    <t>Deputy Chief Officer - MHCC</t>
  </si>
  <si>
    <t>Joanna Friend, BCF Programme Lead</t>
  </si>
  <si>
    <t>joanna.friend@medway.gov.uk</t>
  </si>
  <si>
    <t>01634 331066</t>
  </si>
  <si>
    <t>Director of People, Medway Council</t>
  </si>
  <si>
    <t>Ian Sutherland</t>
  </si>
  <si>
    <t>Annette Bunka</t>
  </si>
  <si>
    <t>annette.bunka@swlondon.nhs.uk</t>
  </si>
  <si>
    <t>020 3574 8656</t>
  </si>
  <si>
    <t>John Morgan and James Blythe</t>
  </si>
  <si>
    <t>Asst Director for Adult Social Care, Locality Executive Director- SWLCCG</t>
  </si>
  <si>
    <t>Kathryn Warnock</t>
  </si>
  <si>
    <t>kathryn.warnock@nhs.net</t>
  </si>
  <si>
    <t>07825075430</t>
  </si>
  <si>
    <t xml:space="preserve">Director of Adult Social Care and Health Integration </t>
  </si>
  <si>
    <t>Erik Scollay</t>
  </si>
  <si>
    <t xml:space="preserve">Mick Hancock </t>
  </si>
  <si>
    <t>mick.hancock@milton-keynes.gov.uk</t>
  </si>
  <si>
    <t>01908 257967</t>
  </si>
  <si>
    <t>Victoria Collins</t>
  </si>
  <si>
    <t>Hilary Bellwood</t>
  </si>
  <si>
    <t>hilarybellwood@nhs.net</t>
  </si>
  <si>
    <t>0191 217 2960</t>
  </si>
  <si>
    <t>Chief Executive Newcastle City Council</t>
  </si>
  <si>
    <t>Pat Ritchie</t>
  </si>
  <si>
    <t>Simon Reid</t>
  </si>
  <si>
    <t>simon.reid@newham.gov.uk</t>
  </si>
  <si>
    <t>07968 273279</t>
  </si>
  <si>
    <t xml:space="preserve">Corporate Director Adults and Health </t>
  </si>
  <si>
    <t>Colin Ansell</t>
  </si>
  <si>
    <t>Social Care &amp; Health Partnership Commissioning</t>
  </si>
  <si>
    <t>nicholas.clinch@norfolk.gov.uk</t>
  </si>
  <si>
    <t>01603 223329</t>
  </si>
  <si>
    <t>Emma Overton</t>
  </si>
  <si>
    <t xml:space="preserve">emmaoverton@nhs.net </t>
  </si>
  <si>
    <t>0300 3000 662</t>
  </si>
  <si>
    <t xml:space="preserve">Portfolio holder for health and wellbeing </t>
  </si>
  <si>
    <t xml:space="preserve">Cllr Margaret Cracknell </t>
  </si>
  <si>
    <t>Chloe Nicholson</t>
  </si>
  <si>
    <t>chloe.nicholson@nhs.net</t>
  </si>
  <si>
    <t>07912 216748</t>
  </si>
  <si>
    <t>Director, Adults and Community Wellbeing</t>
  </si>
  <si>
    <t>Karen Pavey</t>
  </si>
  <si>
    <t>Żanette Pytel</t>
  </si>
  <si>
    <t>Kevin Allan</t>
  </si>
  <si>
    <t>kevin.allan@northtyneside.gov.uk</t>
  </si>
  <si>
    <t>07958 055897</t>
  </si>
  <si>
    <t>Chair of the Health and Wellbeing Board</t>
  </si>
  <si>
    <t>Cllr Margaret Hall</t>
  </si>
  <si>
    <t>Fred Chambers</t>
  </si>
  <si>
    <t>Fred.Chambers@northyorks.gov.uk</t>
  </si>
  <si>
    <t>01609 533578</t>
  </si>
  <si>
    <t>Assistant Director Health and Integration</t>
  </si>
  <si>
    <t>Louise Wallace</t>
  </si>
  <si>
    <t>Ashraf Osman</t>
  </si>
  <si>
    <t>ashraf.osman@nass.uk.net</t>
  </si>
  <si>
    <t>07342068121</t>
  </si>
  <si>
    <t>Alan Bell - the Better Care Fund Lead Official</t>
  </si>
  <si>
    <t>alanbell@nhs.net</t>
  </si>
  <si>
    <t>Executive Director of Adut Social Care and Children's Services</t>
  </si>
  <si>
    <t>Cath Mcevoy-carr</t>
  </si>
  <si>
    <t>Gioia Morrison / Karen Ratzeburg</t>
  </si>
  <si>
    <t>gioia.morrison@oldham.gov.uk / karen.ratzeburg@nhs.net</t>
  </si>
  <si>
    <t>0161-770-4491 / 07812-651816</t>
  </si>
  <si>
    <t xml:space="preserve">s151 Officer, OMBC / Oldham CCG CFO </t>
  </si>
  <si>
    <t>Anne Ryans / Ben Galbraith / David Garner on behalf of Mark Warren (OMBC DASS)</t>
  </si>
  <si>
    <t>Rachel Pirie</t>
  </si>
  <si>
    <t>rachel.pirie@oxfordshire.gov.uk</t>
  </si>
  <si>
    <t>07917 534410</t>
  </si>
  <si>
    <t>Stephen Chandler</t>
  </si>
  <si>
    <t>Corporate Director of Adults and Housing</t>
  </si>
  <si>
    <t>Karlina Hall and Carol Massey</t>
  </si>
  <si>
    <t>karlina.hall@plymouth.gov.uk and c.massey@nhs.net</t>
  </si>
  <si>
    <t>01752 304415 and 01752 398764</t>
  </si>
  <si>
    <t>Soraya Saeed, Patrick McCullagh</t>
  </si>
  <si>
    <t>soraya.saeed@nhs.net</t>
  </si>
  <si>
    <t>023 9289 9523</t>
  </si>
  <si>
    <t>Director New Models of Care; Head of Business Management and Partnerships</t>
  </si>
  <si>
    <t>Jo York; Simon Nightingale</t>
  </si>
  <si>
    <t>Beverley Nicholson</t>
  </si>
  <si>
    <t>beverley.nicholson@reading.gov.uk</t>
  </si>
  <si>
    <t>07812 461464</t>
  </si>
  <si>
    <t>Director of Adult Health and Social Care Services</t>
  </si>
  <si>
    <t>Seona Douglas</t>
  </si>
  <si>
    <t>Caroline Martindale</t>
  </si>
  <si>
    <t>caroline.martindale@redbridge.gov.uk</t>
  </si>
  <si>
    <t>020 8708 2558</t>
  </si>
  <si>
    <t>Corporate Director of People (DASS)</t>
  </si>
  <si>
    <t>Adrian Loades</t>
  </si>
  <si>
    <t>Corporate Director Adults and Communities</t>
  </si>
  <si>
    <t>Patrick Rice</t>
  </si>
  <si>
    <t>Tahrima Choudhury</t>
  </si>
  <si>
    <t>tahrima.choudhury@richmondandwandsworth.gov.uk</t>
  </si>
  <si>
    <t>07813394707</t>
  </si>
  <si>
    <t>Deputy Director of Transformation (CCG) &amp; Head of Health and Care Strategy (LA)</t>
  </si>
  <si>
    <t>Sue Lear (CCG) &amp; Sydney Hill (LA)</t>
  </si>
  <si>
    <t>Ayaiz Ahmed</t>
  </si>
  <si>
    <t>ayaiz.ahmed1@nhs.net</t>
  </si>
  <si>
    <t>Tel-07796618527</t>
  </si>
  <si>
    <t>Sally McIvor</t>
  </si>
  <si>
    <t>director of strategic commissioning (DASS)</t>
  </si>
  <si>
    <t>karen-nas.smith@rotherham.gov.uk</t>
  </si>
  <si>
    <t>01709 254870</t>
  </si>
  <si>
    <t>Chief Executive and Chief Operating Officer</t>
  </si>
  <si>
    <t>Sharon Kemp and Christopher Edwards</t>
  </si>
  <si>
    <t>Sandra Taylor</t>
  </si>
  <si>
    <t>staylor@rutland.gov.uk</t>
  </si>
  <si>
    <t>01572 758202</t>
  </si>
  <si>
    <t>Councillor Alan Walters</t>
  </si>
  <si>
    <t>Tori Quinn</t>
  </si>
  <si>
    <t>tori.quinn@nhs.net</t>
  </si>
  <si>
    <t>0161 983 0543</t>
  </si>
  <si>
    <t>Chief Accountable Officer NHS Salford Clinical Commissioning Group and 
Director of Children's Services and Adult Social Care</t>
  </si>
  <si>
    <t>Steve Dixon and Charlotte Ramsden</t>
  </si>
  <si>
    <t>Paul Moseley</t>
  </si>
  <si>
    <t>paul_moseley@sandwell.gov.uk</t>
  </si>
  <si>
    <t>07770 728186</t>
  </si>
  <si>
    <t>Director of Adult Social Services</t>
  </si>
  <si>
    <t>Stuart Lackenby</t>
  </si>
  <si>
    <t xml:space="preserve">Eleanor Moulton </t>
  </si>
  <si>
    <t xml:space="preserve">Eleanor.Moulton@Sefton.gov.uk </t>
  </si>
  <si>
    <t xml:space="preserve">Chair of the Health and Wellbeing Board. </t>
  </si>
  <si>
    <t xml:space="preserve">Councillor Ian Moncur </t>
  </si>
  <si>
    <t>Jennie Milner</t>
  </si>
  <si>
    <t>jennie.milner@nhs.net</t>
  </si>
  <si>
    <t>0114 3054536</t>
  </si>
  <si>
    <t>Health and Wellbeing Board Co Chairs</t>
  </si>
  <si>
    <t>Dr Terry Hudsen, Councillor George Lindars Hammond</t>
  </si>
  <si>
    <t>Penny Bason</t>
  </si>
  <si>
    <t>penny.bason@shropshire.gov.uk</t>
  </si>
  <si>
    <t>Mike Wooldridge</t>
  </si>
  <si>
    <t>mike.wooldridge@nhs.net</t>
  </si>
  <si>
    <t>Director of Adults and Community</t>
  </si>
  <si>
    <t>Alan Sinclair</t>
  </si>
  <si>
    <t>Karen Murphy</t>
  </si>
  <si>
    <t>karenmurphy@solihull.gov.uk</t>
  </si>
  <si>
    <t>0121 704 6035</t>
  </si>
  <si>
    <t>Cllr Karen Grinsell</t>
  </si>
  <si>
    <t>Andy Hill</t>
  </si>
  <si>
    <t>andrew.hill6@nhs.net</t>
  </si>
  <si>
    <t>07732 673 197</t>
  </si>
  <si>
    <t>Deputy Director - Adult Social Care</t>
  </si>
  <si>
    <t>Tim Baverstock</t>
  </si>
  <si>
    <t>Zanette Pytel, Daniel Knight</t>
  </si>
  <si>
    <t>Sarah Dean Golightly</t>
  </si>
  <si>
    <t>Sarah.Golightly@southtyneside.gov.uk</t>
  </si>
  <si>
    <t xml:space="preserve"> Corporate Director, Children, Adults and Health</t>
  </si>
  <si>
    <t>Mike Conlon</t>
  </si>
  <si>
    <t>Moraig Forrest-Charde</t>
  </si>
  <si>
    <t>Moraig.Forrest-Charde@nhs.net</t>
  </si>
  <si>
    <t>Adrian Ward</t>
  </si>
  <si>
    <t>Adrian.ward3@nhs.net</t>
  </si>
  <si>
    <t xml:space="preserve">Sam Hepplewhite </t>
  </si>
  <si>
    <t>Managing Director, Southwark, SELCCG</t>
  </si>
  <si>
    <t>Jo Webb</t>
  </si>
  <si>
    <t>joannewebb@sthelens.gov.uk</t>
  </si>
  <si>
    <t>01744 676344</t>
  </si>
  <si>
    <t>Rachel Cleal</t>
  </si>
  <si>
    <t>Rosane Cororan</t>
  </si>
  <si>
    <t>rosanne.cororan@staffordshire.gov.uk</t>
  </si>
  <si>
    <t>07817 244 653</t>
  </si>
  <si>
    <t>Alison Johnson</t>
  </si>
  <si>
    <t>alison.johnson4@nhs.net</t>
  </si>
  <si>
    <t xml:space="preserve">07795 247431 </t>
  </si>
  <si>
    <t>Yvonne Cheung</t>
  </si>
  <si>
    <t>yvonne.cheung@stockton.gov.uk</t>
  </si>
  <si>
    <t>01642 524577</t>
  </si>
  <si>
    <t>Richard Skellern</t>
  </si>
  <si>
    <t>richard.skellern@stoke.gov.uk</t>
  </si>
  <si>
    <t>01782 237613</t>
  </si>
  <si>
    <t>Independent Chair</t>
  </si>
  <si>
    <t>Diane Thompson</t>
  </si>
  <si>
    <t>John Lambert</t>
  </si>
  <si>
    <t>john.lambert@suffolk.gov.uk</t>
  </si>
  <si>
    <t>Graham King</t>
  </si>
  <si>
    <t>graham.king@sunderland.gov.uk</t>
  </si>
  <si>
    <t>07757 113450</t>
  </si>
  <si>
    <t>Deputy Chief Officer and Chief Finance Officer</t>
  </si>
  <si>
    <t>David Chandler</t>
  </si>
  <si>
    <t>Chris Tune</t>
  </si>
  <si>
    <t>christopher.tune@surreycc.gov.uk</t>
  </si>
  <si>
    <t>07790836779</t>
  </si>
  <si>
    <t>Sharron Bawden</t>
  </si>
  <si>
    <t>sharron.bawden@swlondon.nhs.uk</t>
  </si>
  <si>
    <t>020 7360 9593</t>
  </si>
  <si>
    <t>Strategic Director of People Directorate</t>
  </si>
  <si>
    <t>Nick Ireland</t>
  </si>
  <si>
    <t>Sue Wald</t>
  </si>
  <si>
    <t>swald@swindon.gov.uk</t>
  </si>
  <si>
    <t>David Renard</t>
  </si>
  <si>
    <t>Paul Aspin</t>
  </si>
  <si>
    <t>Paul.Aspin@nhs.net</t>
  </si>
  <si>
    <t>Sandra Whitehead</t>
  </si>
  <si>
    <t>Assistant Director</t>
  </si>
  <si>
    <t>Michael Bennett</t>
  </si>
  <si>
    <t>michael.bennett@telford.gov.uk</t>
  </si>
  <si>
    <t>01952381476/07973454646</t>
  </si>
  <si>
    <t>Allison Hall</t>
  </si>
  <si>
    <t>ahall@thurrock.gov.uk</t>
  </si>
  <si>
    <t>Portfolio Holder</t>
  </si>
  <si>
    <t>Cllr James Holden</t>
  </si>
  <si>
    <t>Deborah Gidman</t>
  </si>
  <si>
    <t>deborah.gidman@torbay.gov.uk</t>
  </si>
  <si>
    <t>Phil Carr and Suki Kaur</t>
  </si>
  <si>
    <t>phil.carr@towerhamlets.gov.uk</t>
  </si>
  <si>
    <t>0207 364 3931</t>
  </si>
  <si>
    <t>Naomi Ledwith</t>
  </si>
  <si>
    <t>Naomi.ledwith@nhs.net</t>
  </si>
  <si>
    <t>Councillor Jane Slater</t>
  </si>
  <si>
    <t>Chair of the Health and Wellbeing Biard</t>
  </si>
  <si>
    <t>Martin Smith</t>
  </si>
  <si>
    <t>Martin.Smith8@nhs.net</t>
  </si>
  <si>
    <t xml:space="preserve">Corporate Director, Adults, Health &amp; Communities </t>
  </si>
  <si>
    <t>Andrew Balchin</t>
  </si>
  <si>
    <t>Charlene Thompson</t>
  </si>
  <si>
    <t>charlene.thompson@walsall.gov.uk</t>
  </si>
  <si>
    <t>Darren Newman</t>
  </si>
  <si>
    <t>Darren.newman@walthamforest.gov.uk</t>
  </si>
  <si>
    <t>0208 496 8240 or 07741 327776</t>
  </si>
  <si>
    <t>Chair, WFCCG &amp; Chair WF Integrated Care Partnership Board</t>
  </si>
  <si>
    <t>Dr Ken Aswani</t>
  </si>
  <si>
    <t>Head of Integrated Care, Merton and Wandsworth LDU &amp; Head of Health and Care Strategy</t>
  </si>
  <si>
    <t xml:space="preserve">Busayo Akinyemi &amp; Sydney Hill </t>
  </si>
  <si>
    <t>Rick Howell</t>
  </si>
  <si>
    <t>rhowell@warrington.gov.uk</t>
  </si>
  <si>
    <t>01925 442979</t>
  </si>
  <si>
    <t>Rachel Briden</t>
  </si>
  <si>
    <t>rachelbriden@warwickshire.gov.uk</t>
  </si>
  <si>
    <t>07768332170</t>
  </si>
  <si>
    <t>Assistant Director Strategy and Commissioning and Chair of Warwickshire Cares Better Together (BCF) Programme Board</t>
  </si>
  <si>
    <t>Becky Hale</t>
  </si>
  <si>
    <t>Maria Shepherd</t>
  </si>
  <si>
    <t>maria.shepherd@westberks.gov.uk</t>
  </si>
  <si>
    <t>01635 519782</t>
  </si>
  <si>
    <t xml:space="preserve">Service Director, Adult Social Care </t>
  </si>
  <si>
    <t xml:space="preserve">Paul Coe </t>
  </si>
  <si>
    <t>Paul Keough, Better Care Fund Manager</t>
  </si>
  <si>
    <t>paul.keough@nhs.net</t>
  </si>
  <si>
    <t>07920 817577</t>
  </si>
  <si>
    <t>West Sussex Health and Wellbeing Board Chairman</t>
  </si>
  <si>
    <t>Councillor Amanda Jupp</t>
  </si>
  <si>
    <t>Health and wellbeing Board</t>
  </si>
  <si>
    <t>Mark Rotheram</t>
  </si>
  <si>
    <t>Mark.Rotheram@wigan.gov.uk</t>
  </si>
  <si>
    <t>01942 489402</t>
  </si>
  <si>
    <t>Joint Chairs of the HWB - Deputy Leader of Wigan Council &amp; Clinical Chair of Wigan Borough Clinical Commissioning Group</t>
  </si>
  <si>
    <t>Councillor Keith Cunliffe &amp; Dr Tim Dalton</t>
  </si>
  <si>
    <t>James Corrigan</t>
  </si>
  <si>
    <t>james.corrigan@wiltshire.gov.uk</t>
  </si>
  <si>
    <t>0300 456 0100</t>
  </si>
  <si>
    <t>Director of Commissioning</t>
  </si>
  <si>
    <t>Helen Jones</t>
  </si>
  <si>
    <t>Lynne Lidster</t>
  </si>
  <si>
    <t>Lynne.lidster@rbwm.gov.uk</t>
  </si>
  <si>
    <t>07554 459628</t>
  </si>
  <si>
    <t xml:space="preserve"> Director of Adults, Health and Commissioning, Royal Borough of Windsor and Maidenhead</t>
  </si>
  <si>
    <t>Hilary Hall</t>
  </si>
  <si>
    <t>Jacqui Evans</t>
  </si>
  <si>
    <t>jacquievans@wirral.gov.uk</t>
  </si>
  <si>
    <t>Lewis Willing</t>
  </si>
  <si>
    <t>lewis.willing@wokingham.gov.uk</t>
  </si>
  <si>
    <t>Chair of Wokingham's Wellbeing Board and Executive Member, Adult Social Care, Health and Well Being and Housing</t>
  </si>
  <si>
    <t>Charles Margetts</t>
  </si>
  <si>
    <t>Andrea Smith</t>
  </si>
  <si>
    <t>andrea.smith21@nhs.net</t>
  </si>
  <si>
    <t>01902 441775</t>
  </si>
  <si>
    <t>Chair Health and Wellbeing Board</t>
  </si>
  <si>
    <t>Cllr Jaspal</t>
  </si>
  <si>
    <t>Richard Stocks</t>
  </si>
  <si>
    <t>rstocks@worcestershire.gov.uk</t>
  </si>
  <si>
    <t>01905 846514</t>
  </si>
  <si>
    <t>Pippa Corner</t>
  </si>
  <si>
    <t>pippa.corner@york.gov.uk</t>
  </si>
  <si>
    <t>01904 551076</t>
  </si>
  <si>
    <t>Chair of HWBB and portfolio holder</t>
  </si>
  <si>
    <t>Cllr Carol Runciman</t>
  </si>
  <si>
    <t>Accurate as of : 14:00 12/02/2021</t>
  </si>
  <si>
    <t>ok</t>
  </si>
  <si>
    <t>n/a</t>
  </si>
  <si>
    <t>3. National Conditions &amp; s75</t>
  </si>
  <si>
    <t>2) Social care from CCG minimum contribution agreed in line with Planning Requirements?</t>
  </si>
  <si>
    <t>1) Plans to be jointly agreed? If no please detail</t>
  </si>
  <si>
    <t>2) Social care from CCG minimum contribution agreed in line with Planning Requirements? Detail</t>
  </si>
  <si>
    <t>3) Agreement to invest in NHS commissioned out of hospital services? If no please detail</t>
  </si>
  <si>
    <t>4) Managing transfers of care? If no please detail</t>
  </si>
  <si>
    <t>Select Geography:</t>
  </si>
  <si>
    <t>8. I&amp;E</t>
  </si>
  <si>
    <t>E30</t>
  </si>
  <si>
    <t>C32</t>
  </si>
  <si>
    <t>D34</t>
  </si>
  <si>
    <t>Do you wish to change the additional CCG funding?</t>
  </si>
  <si>
    <t>Do you wish to change the additional LA funding?</t>
  </si>
  <si>
    <t>Actual CCG Additional</t>
  </si>
  <si>
    <t>Actual LA Additional</t>
  </si>
  <si>
    <t>Do you wish to change the expenditure?</t>
  </si>
  <si>
    <t>NHS Bexley CCG received an additional £231k from NHS England in respect of BCF during the year in 19/20 which was not included in the original plan. It should also be noted that there is a balance brought forward from 2018/19 in respect of iBCF which totals £1,477k which needs to be accounted for, giving a total of £28,309k available.</t>
  </si>
  <si>
    <t>The difference between the original BCF planned spend and the actual spend reported comprises of 2 areas, the £231k additional income from NHS England was allocated to schemes and spent and £376k of the brought forward iBCF funding was also spent in 2019/20 leaving a carry forward balance of £1,101k.</t>
  </si>
  <si>
    <t>The above planned expenditure of £124,430 is attributed to Early Intervention Programme and the Newton Contract.</t>
  </si>
  <si>
    <t>The difference between planned and actual expenditure is £637,635, of which £103,300 relates to a planned underspend on the CCG Minimum Fund and £534,335 variation in spend in respect of Disabled Facilities Grant (DFG). The underspend will be carried forward to be spent in 2020/21 under the pooled budget arrangements which allows planned carry-over of resources from one year to next to facilitate maximisation of service needs and requirements. Spend on DFG is demand led and take up rate can fluctuate impacting on timing of completion of works and discharge of expenditure. In addition normal activity on DFG was suspended in the latter part of the year due to the Covid Crisis  leading to an increase in committed expenditure not yet defrayed. We can confirm the amount is committed and will be fully discharged in the new financial year. The capital programme of the Authority allows for carry forward of resources from one year to next.</t>
  </si>
  <si>
    <t>£279k underspend against schemes.</t>
  </si>
  <si>
    <t>The contribution into the Better Care Fund appears lower than planned primarily due to local authority capital budgets rolled forward into 19/20 that, thogh initially planned to be spend, were rolled forward to 20/21. The Council also reduced its contribution into the BCF in the anticipation of increasing it by the same amount in future years due to underspends on specific schemes, including Heathlands (a joint CCG / Council care home that is under contstruction), Intermediare Care and Primary Care Schemes.</t>
  </si>
  <si>
    <t>See explanation against income above that also applies here.</t>
  </si>
  <si>
    <t>In-year variances on various workstreams including Proactive Care (Primary care) and Community equipment service</t>
  </si>
  <si>
    <t>.</t>
  </si>
  <si>
    <t xml:space="preserve">The actual was lower than the budget plan. This is largely due to underspend for reablement care and enhanced homecare services. This underspend of £474K was transferred into the BCF reserve and will be ring-fenced for the use for adult social care and to reduce future NHS pressures in line with BCF conditions. </t>
  </si>
  <si>
    <t>Underspend of £957k carried forward to 2020/21 for investement in both additional and new schemes.</t>
  </si>
  <si>
    <t>• Cheshire West and Chester overspent by £237,504
• West Cheshire CCG overspent by £26,981
• Vale Royal CCG overspent by £389,299
Where there has been overspends, even if these are against schemes funded by the minimum pooling they will have been met by each individual commissioning organisation. These figures match the additional pooling added to the return.</t>
  </si>
  <si>
    <t>The above figures take into account the identified overspends for each partner organisation over and above their minimum pooling. Therefore actual expenditure was £654k higher than planned, and this has been reflected in the amended figure.</t>
  </si>
  <si>
    <t>There are ongoing discussions regarding supplementary funding to meet the BCF actual expenditure for 19/20 and an organsational breakdown has not been confirmed at the time of submission.</t>
  </si>
  <si>
    <t>Growth is required for the BCF and this will need to be understood in the context of future demand and the current ‘real time’ pressures. Where system flow is more efficient the pressure will shift to the community, specifically for the development and implementation and of the Discharge to Assess model.  The Supported Living Clients plan overspent by £2.212m.  This is partly as the savings from reviews undertaken by the SLS Project were not as high as anticipated.  The increased outturn position reflects the ongoing impact of the increase in hourly rates under the Homecare/Supported Living DPS tender project.</t>
  </si>
  <si>
    <t>The largest individual element of the underspend relates to a planned underspend to manage a difference between the grant timeframe and the spend profile.</t>
  </si>
  <si>
    <t xml:space="preserve">Against the actual income of £101,974,569 spending at outturn was £100,234,192 giving a net underspend of £1.740m (1.71%). This variation relates to reduced spending on Carers/Care Act (£0.231m), NHS pressures (£0.624m) and the improved batter care fund (£1.010m) all of which will be carried forward. Capital spend was on budget. Other variations net to an overspend of £0.125m. </t>
  </si>
  <si>
    <t>The increase in actual BCF expenditure inc omparison to planned is an increase in rehabiliation services, with which a new approval system was put in place.</t>
  </si>
  <si>
    <t xml:space="preserve">Adjustments were made in Q3 submission to correct the net allocation of LA income from IBCF, WP and additional LA contributions - to avoid duplication.  </t>
  </si>
  <si>
    <t xml:space="preserve">The LA outturn for 2019/20 illustrates both the success and challenges of managing demand - spend on older adults is now on a closer trajectory to being managed within budget, while LD, MH and PD client group spend has contained significant growth but continues to overspend against budget available. This accounts for the overall variance to budget for the LA contributions to the BCF and continues to be a high priority for the coming year. </t>
  </si>
  <si>
    <t>CP&amp;R CCG withdrew their additional funding during the year.</t>
  </si>
  <si>
    <t>Expenditure was reduced in line with CP&amp;R's reduced funding.</t>
  </si>
  <si>
    <t>Additional non-recurrent resource made available to CCG during 2019/20 transacted to the Pooled Budgets</t>
  </si>
  <si>
    <t>CCG funding increased to deal mainly with increased Learning Difficulty costs.</t>
  </si>
  <si>
    <t>The increase in spend vs plan related primarily to higher caseload and costs in relation to Learning Disability clients.</t>
  </si>
  <si>
    <t>Disabled Facilities Grant actual expenditure was £1,315,823 on against the income received of £1,812,714 leaving an underspend of £496,891 in total.</t>
  </si>
  <si>
    <t>Additional Funds relate to care home placements for both CHC and adult social care- all of the placements are individually purchased and the variance represents increases in activity and increases in price due to acuity.</t>
  </si>
  <si>
    <t>Overspending on care home placements is offset by underspend due to staffing vacancies in some schemes, and changes in contract values due to reductions in activity.</t>
  </si>
  <si>
    <t>Budget adjustments by partner organisations since the previous submission.</t>
  </si>
  <si>
    <t>Delays in planned programme spend.</t>
  </si>
  <si>
    <t>CCG budget increase in support of grants for Hospital to Home and People Matter £202k. Plus a budget virement of £35k into CHC for an LD client.</t>
  </si>
  <si>
    <t>Actual CCG spend was higher than budget by £227k. The impact of this was mainly seen through CHC budget lines although there were some smaller under and over spends in other areas. 
Actual LA spend was £299k higher than budget.  The main areas of overspend were within the internal reablement services and unachieved efficiency savings in MH Day Services.</t>
  </si>
  <si>
    <t>CCG spend was £53k higher than plan as reported within final accounts</t>
  </si>
  <si>
    <t>The additional CCG funding of £509,412 represent £250,460 overspend  on CCG's Health Commissioned Services ( CCG funded Reablement, Community Neuro Rehab bed, Community Independence Services)
The Local community also billed the CCG an additional  £258,953.  This was mostly due to 12 Mental Health  Continue health cases that the LA took on durng the year. These cases were not included in the original budget.
The additional LA funding of £77,611 represents additional spend in  Protecting Adult Social Care.</t>
  </si>
  <si>
    <t>As above</t>
  </si>
  <si>
    <t>Actual expenditure is £628k higher than planned. This is largely due to increased spend by CCGs on BCF Schemes (£585k), with a small increase (£43k) on DFG spend.</t>
  </si>
  <si>
    <t xml:space="preserve">Increases mainly attributable to confirmation of increased funding into pooled budget by Hull CCG re community equipment, costs of Wilberforce Health Centre and general inflation. </t>
  </si>
  <si>
    <t>£675k additional funding /spend added to the original budget (planned) total as outlined above, but an underspend of £0.997m was recorded against the DFG budget for the year. This will be slipped to 20/21.</t>
  </si>
  <si>
    <t>Additional expenditure 0f £1.376m on DFG capital</t>
  </si>
  <si>
    <t xml:space="preserve">There was an under-spend against the CCG contribution of £43k for the year. This was due to some of the smaller BCF initiatives being delayed. 
</t>
  </si>
  <si>
    <t>Additional CCG funding made available to support increased Joint Funded packages of care and Older Peoples Service costs.</t>
  </si>
  <si>
    <t xml:space="preserve">Additional CCG funded costs incurred in respect of Joint Funded packages of care and Older Peoples services. </t>
  </si>
  <si>
    <t xml:space="preserve">The movement from original plan to final month 12 budget is due to decommissioned services/ reduced contract values </t>
  </si>
  <si>
    <t>The overspend of £326k is laregly due to increased costs for equipment and adaptations incurred by the CCG.</t>
  </si>
  <si>
    <t xml:space="preserve">LA services underspend in 19/20 by £250k. The money has been reinvested in Community Nursing. </t>
  </si>
  <si>
    <t>£181,500 put into reserve to fund a 2 year pilot that commenced mid-way through 2019/20
£293,500 DFG slippage.  Due to limited availability of contractors some schemes have been delayed and will not be completed until the new financial year.  The DFG underspend will be re-profiled into 2020/21 to meet these costs</t>
  </si>
  <si>
    <t>Increase of actual pooled fund due to inclusion of Wheelchair services as part of the S75 arrangements and adjutsments for Packages and Placements growth from Local Authroity perspective</t>
  </si>
  <si>
    <t>As above adjustments made to pool to reflect new services and adjusments (for growth in demand)</t>
  </si>
  <si>
    <t>Additional income matches extra expenditure on community equipment services.</t>
  </si>
  <si>
    <t>Additional expenditure on community equipment.
iBCF expenditure is split as: £33.173m spent in year and £1.102m carry forward</t>
  </si>
  <si>
    <t>Additional transfer to DFG of £300k.</t>
  </si>
  <si>
    <t>underspend primarily relates to under utilisation of DFG.</t>
  </si>
  <si>
    <t xml:space="preserve">No differences identified in CCG position. </t>
  </si>
  <si>
    <t>£470k DFG reprofiled into 2020/21 to deliver commited schemes.   £106K of the CCG minimum fund (£72k Intermediate Tier Review and £34k PCN capacity builder role) underspent in 2019/20 due to timescales for agreeing and establishing the schemes, these funds are fully committed in 2020/21.</t>
  </si>
  <si>
    <t>£153,798 of the Disabled Facilities Grant has been carried forward to 2020/21 in line with accounting practices and as described in Note 37 of the 2019/20 Final Accounts</t>
  </si>
  <si>
    <t xml:space="preserve">Actual CCG expenditure was £47k higher than Plan due to increased Community Equipment costs from Rosscare of £123k, partly mitigated by non-recurrent savings elsewhere in the budget. </t>
  </si>
  <si>
    <t>Minor variation.</t>
  </si>
  <si>
    <t>£5,000 has being carried forward into 2020/21 to support the development of an on line web based tool to support the Integrated Falls Prevention Strategy.</t>
  </si>
  <si>
    <t>The LA contributed and additional £143k to support increased demand for Disabled Facilities Grant related expenditure. The overall DFG grant allocation received by Rochdale in 2019/20 was lower than in 2018/19, however demand has continued to increase.</t>
  </si>
  <si>
    <t>Slippage in delivery of ibcf funded schemes.</t>
  </si>
  <si>
    <t xml:space="preserve">For the large majority of its activities, the programme ran to schedule. Underspends were due to: some staff turnover in BCF funded roles, lower demand for DFG grants than was anticipated based on the previous year's higher take-up, and changes in the wider social prescribing model being delayed due to unavoidable staff turnover/absence. Momentum has been regained in key areas in the 2020-21 programme, including in social prescribing, where vacancies allowed roles to be reshaped to create the RISE integrated social prescribing service. </t>
  </si>
  <si>
    <t>LA overachieved on client income by £0.5m in the year. Additional grant funding of £0.6m was also received through the year in relation to fostering for children's services.
CCG added an additional £4.0m to fund investments related to health for Acute and Mental health services</t>
  </si>
  <si>
    <t>£5.0m of the increase relates to the income increases explained above. Further more Children's services overspent by £7.5m in year and this was related to out of area placements for children's social care. Transformation work was commennced midway through 2019/20 to try and target spend in this area. Adult services over spend to budgets by £3.5m and this was in relation mostly to Adult Social Care.</t>
  </si>
  <si>
    <t>The difference in planned &amp; actual relates to DFG spend.  The Capital spend has been approved as a programme over 3 years 19/20 to 21/22  and surplus from 19/20 has been re-profiled into the remaining 2 years.</t>
  </si>
  <si>
    <t>CCG: Additional allocation funding relating to MH services and allocation as a passthrough from the ICS for system support = £2,239k. Rebasing of Community Services following final contract sign off - (£3,349k). Additional funding into joint care packages = £1,417k. LA: £346k funding to support joint care packages. Additional community services £617k. LA additional funding taken back to reserves due to delays in programmes £5,441k. ABCF allocated £2,535k not already identified and committed within the intial planning.</t>
  </si>
  <si>
    <t xml:space="preserve">Pressure within MH services £2,166k due to high volumes of activity over plan and issues within the main provider delaying transformational programmes. £991k pressure relating to increase in complexity and cost of On Going Care packages. </t>
  </si>
  <si>
    <t>£1.281m underspend on DFGs, offset in part by £0.363m overspend on Shropshire Council revenue schemes.  The remaining DFG balance will be carried forward into 2020/21.</t>
  </si>
  <si>
    <t>There was an underspend on the DFG due to delays in completing assessments and a delay in agreeing a changed policy which would increase the scope of the grant. This will be carried forward and addressed in 2020/21.</t>
  </si>
  <si>
    <t>Additional expenditure on LD placements</t>
  </si>
  <si>
    <t>Disabled Facilities Grant (DFG) capital overspend of £0.049m - during 19/20 the DFG continued to support mandatory provision alongside capital investment into a number of appropriate non-mandatory schemes aligned to Adult Social Care. Within the BCF Learning Disability tenancy there was an overspend of £0.061m at outturn, related to additional staff resources which were required above baseline establishments to support individuals with complex needs.</t>
  </si>
  <si>
    <t>The reported underspend of £1.756m was a combination of £1.520m from the DFG grant not being fully spent in year, primarily from the district and borough council spend on DFG adaptations and the remaining £0.236m coming from underspends in winter pressures schemes by the County Council.  Both elements of funding are planned to be utilised in the current year.</t>
  </si>
  <si>
    <t>Funding for additional demand.
In relaion to CCG spend the actual is reflective of the fact that during the year additional CCG funding was added into the BCF.  This was as a result of areas originally being identified as non BCF being added to the BCF and also additional budget to support areas which were originally included.</t>
  </si>
  <si>
    <t>Additional demand for services.
In relaion to CCG spend the actual is reflective of the fact that during the year additional CCG funding was added into the BCF.  This was as a result of areas originally being identified as non BCF being added to the BCF and also additional budget to support areas which were originally included.</t>
  </si>
  <si>
    <t>Underspend in 2019-20 to be carried forward to 2020-21</t>
  </si>
  <si>
    <t>None</t>
  </si>
  <si>
    <t xml:space="preserve">19/20 saw a £838k underspend, split £157k Revenue, £681k Capital. The revenue underspend is largely related to the net of underspends on the Reablement Service, LD &amp; MH placements and an overspend on the provision of equipment. The BCF was fortunate to benefit from in year additional CCG funding of £240k, used to fund  equipment. Capital underpsends relate to the  rephasing of captial scheme spend (slippage). Underspends have been carried forward to fund a balanced 20/21 BCF Budget. </t>
  </si>
  <si>
    <t>Underspend on DFG grant £0.477m committed and carried forward to 2020/21, delays due to staff vacancies and challenges to recruit now resolved</t>
  </si>
  <si>
    <t>The variation relates to Disabled Facilities Grant and arises from the phasing of actual expenditure between the years 19/20 and 20/21.</t>
  </si>
  <si>
    <t xml:space="preserve">Recruitment delays </t>
  </si>
  <si>
    <t>There are underspends on most schemes due to staffing vacancies. There is an overspend on the Mental Health schemes, this is due to exependiture Locked Rehab and and Section 117 packages. Thhis can change in year due to the complexity of package required.</t>
  </si>
  <si>
    <t>There has been a reduction in activity across particular services within the programme and a revision to spend for specific projects funded by iBCF2.</t>
  </si>
  <si>
    <t>Revised minimum contribution agreed after original submission.</t>
  </si>
  <si>
    <t>The majority of the increase related to Joint Funded complex packages that were insufficiently budgeted at the start of the year</t>
  </si>
  <si>
    <t>The additional income of £96,162 in Health Commissioned Services represents overspend in CCFs funded  Reablement, Community Neuro Rehab beds and Community Independence Services
The Local Authourity's additional income of  £ 83, 270 is mainly due to an in increasedactivity on Intergrated Equipment  and Mental Health support, No recourse to Public Fund placements</t>
  </si>
  <si>
    <t>The underspend of £51,727 as at the 31st March 2020 relates fully to the Disabled Facilities Grant allocation and is more reflective of the fact that whilst additional schemes have been committed and approved the works have not been completed and therefore not invoiced by the 31st March accounting deadline. As such the underspend will be rolled forward into 2020/21 to facilitate the payment of the approved referrals already committed to.</t>
  </si>
  <si>
    <t xml:space="preserve">The underspend of c.£1m was due to limited delays in implementation during 2019/20.  All schemes were delivering as planned by year end. </t>
  </si>
  <si>
    <t>The CCG committed additional funding of; £600,000 to BCF086 Primary Care Project; £76,000 to BCF111 CAMHS Getting Help Project; £70,956 to BCF087 D2A Risk Protocol project; and £4,802 to BCF104 Family and Friends Project.
The LA committed additional funding of; £1,367,290 from the BCF reserve; and £70,956 to BCF087 D2A Risk Protocol project.</t>
  </si>
  <si>
    <t>Additional funding has been used to support Admission Avoidance and DTOC schemes.  Total expenditure of £15,477,296 was recognised.  This includes an additional contribution of £1,074,345 to Domicillary Care.</t>
  </si>
  <si>
    <t>There were savings of £184.9k in the Wokingham Integrated Care Network (mainly due to the unfilled Head of Integration post). These savings were partly used to fund additional intermediate care (£90k); Step Down (21.6k) and support for the local Care Provider market (£28k). There were also net savings in the CCG hosted schemes of £8.5k, from central project management costs (£27.5k), less an overspend of £19k for the CHS service.</t>
  </si>
  <si>
    <t>Not applicable</t>
  </si>
  <si>
    <t>There was an overspend on the pooled revenue budget of £151,678 (to be split as per our S75 agreement) and an underspend on DFG of £840,020</t>
  </si>
  <si>
    <t>19-20:</t>
  </si>
  <si>
    <t>Improved Better Care Fund</t>
  </si>
  <si>
    <t>CCG Minimum Fund</t>
  </si>
  <si>
    <t>Winter Pressures Grant</t>
  </si>
  <si>
    <t>CCG to Health and Well-Being Board Mapping for 2019/20</t>
  </si>
  <si>
    <t>9. Year End Feedback</t>
  </si>
  <si>
    <t>C17</t>
  </si>
  <si>
    <t>D17</t>
  </si>
  <si>
    <t>D24</t>
  </si>
  <si>
    <t>D25</t>
  </si>
  <si>
    <t>D28</t>
  </si>
  <si>
    <t>D29</t>
  </si>
  <si>
    <t>Statement 1: Delivery of the BCF has improved joint working between health and social care</t>
  </si>
  <si>
    <t>Statement 2: Our BCF schemes were implemented as planned in 2018/19</t>
  </si>
  <si>
    <t>Statement 3: Delivery of BCF plan had a positive impact on the integration of health and social care</t>
  </si>
  <si>
    <t>Statement 4: Delivery of our BCF plan has contributed positively to managing the levels of NEAs</t>
  </si>
  <si>
    <t>Statement 5: Delivery of our BCF plan has contributed positively to managing the levels of DToC</t>
  </si>
  <si>
    <t>Statement 6: Delivery of our BCF plan ihas contributed positively to managing reablement</t>
  </si>
  <si>
    <t>Statement 7: Delivery of our BCF plan has contributed positively to managing residential admissions</t>
  </si>
  <si>
    <t>Yes shared focus in monitoring and reporting with necessary steps and activity - Home from Hospital service a good example of this</t>
  </si>
  <si>
    <t>Yes - as detailed in all quarter returns</t>
  </si>
  <si>
    <t>Yes and enabled us to provide a quick response to the Covid pandemic seen at the end of Q4</t>
  </si>
  <si>
    <t>See metric tab</t>
  </si>
  <si>
    <t>Yes although the continued application of stretch targets to well performing areas has been challenging resulting in targets being missed (despite excellent performance across 19/20). Of equal importance has been the success in our local area in an increased proportion of discharges taking place ahead of expected discharge date- impacting positively on bed usage.</t>
  </si>
  <si>
    <t>Although target was narrowly missed, re-ablement performance remains positive with sustained focus upon the performance of our Crisis Intervention service - including LoS within the service and use of available resources.  Our rate improved in 19/20 in comparison to 18/19</t>
  </si>
  <si>
    <t xml:space="preserve">See metric tab - we have reported 133 people with long term needs  admitted to care homes against the target of 150 </t>
  </si>
  <si>
    <t>Strong, system-wide governance and leadership has been exhibited through the newly created B&amp;D Delivery Group, attended by all system partners.  Additionally, the Joint Commissioning Board and Discharge Improvement Working Group have led to excellent partnership initiatives and improved working and helped to support a quick and positive response to the Covid-19 pandemic across BHR</t>
  </si>
  <si>
    <t>Home from Hospital Service - see Integration tab</t>
  </si>
  <si>
    <t>1. Local contextual factors (e.g. financial health, funding arrangements, demographics, urban vs rural factors)</t>
  </si>
  <si>
    <t>Each of the partners has faced continued financial challenge which has led to required transformational activity and singular organisational perspectives to deliver in year effects.  Despite excellent partnership working, this will be exacerbated further by the Covid pandemic</t>
  </si>
  <si>
    <t>There still remain some conflicting drivers and duplication between the partners across health and social care. Indeed these can at times be seen to be in conflict - examples being DToC and Safeguarding, which whilst managed can raise tensions between partners and their priorities.  Progress in this area has been seen during the Covid pandemic and we need to take learning from this in our long-term planning and integration work e.g. Care Home MDT approach</t>
  </si>
  <si>
    <t>The plan set out key deliverables for implementing the high impact change model with  providers. A number of integrated projects including the Enhance care home training programme, the community rapid response service, the prevention offer and the joint work to support the flow of patients has enabled Barnet to work towards achieving the metrics and meet the national conditions. COVID has impacted on the achievement of some aspects of the metrics</t>
  </si>
  <si>
    <t>The programmes of work set out in the plan have been delivered e.g. supporting the local system especially in the offer for prevention and selfcare, implement support for the care homes, improving patient flows</t>
  </si>
  <si>
    <t>The joint initiatives rolled out or continued have supported the overall vision for Barnet residents. This is evidenced through the management of delayed transfers of care, the work with primary care, the support provided to carers in the community. The increased offer provided through services delivering support over a 7 day period.</t>
  </si>
  <si>
    <t>The preventative and community based services have supported the wider system in positively managing the levels of non-elective admissions. Evidenced through the support offer from community services including rapid response (supporting people in community based settings)</t>
  </si>
  <si>
    <t xml:space="preserve">The schemes and underlying programmes of work form part of the wider system enablers in place for managing DTOC which enabled the system to mobilise a robust response during COVID phase 1. The intermediate care service has supported and facilitated discharge to a community setting whilst the services within the 7 days scheme have worked towards providing packages of care. Our rapid response service has supported the management of people in the community, whilst our integrated team have worked towards supporting a reduction the number of NELs. </t>
  </si>
  <si>
    <t>The plan included the delivery of prevention initiatives e.g. the voluntary sector neighbourhood services and carers support services. Barnet has also introduced an established discharge to assess model, making it a seamless process to set up the integrated hub that has provided support during the COVID period. The schemes/prorgrammes of work set out in the plan have contributed to supporting patients, especially those over 65, to remain at home after discharge from hospital.</t>
  </si>
  <si>
    <t>The schemes and services have worked in an integrated manner, to support in managing the rate of residential and nursing home admissions for older people. The programme within the plan provided the foundation for the support offer mobilised as part of the local COVID response towards the end of Q4</t>
  </si>
  <si>
    <t xml:space="preserve">Key working groups have been established to support the delivery of the programme of work within the plan. Both local and  NCL groups have been established to support providers within the patch. As part of the support offer to care homes a series of workshops were run over the course of the year to promote the delivery of enhanced care in the homes and deliver signigicant 7 training. </t>
  </si>
  <si>
    <t>Robust governance arrangements have ensured that the proposed schemes within the plan have been implemented within the timescales set out.</t>
  </si>
  <si>
    <t>Both the CCG and Local Authority have experienced financial constraints within the period. Although stakeholders have been fully committed to delivering the change programme of work set out in the plan, implementing the deliverables and agreeing the success measures across the wider local health economy with differing priorities was a challenge.</t>
  </si>
  <si>
    <t xml:space="preserve">Although the system has made progress towards sharing electronic information between provider organisations e.g Barnet has participated in rolling out NHS mail to care homes, having an system wider integrated record is work in progress. 
Our local BCF plan included schemes and programmes of work that spanned across a number of stakeholders starting with primary care, voluntary services providers, care homes, community sector and the acute commissioners. Linking national metrics down to service level KPIs and tracking them across the wider system has been challenging. Challenges relate to services where NHS numbers are not the key identifier making the process of automatically collecting the required linked data difficult. Manual processes are in place, these will need to be automated as the new systems for key stakeholders come online </t>
  </si>
  <si>
    <t>The BCF in Barnsley has always been seen as a small component of the delivery of the wider Health and Wellbeing Strategy and work to integrate service delivery to deliver better outcomes and more joined up services for Barnsley people.  It may have increased focus in some areas however joint working arrangements were strong prior to the introduction of the BCF and continue to be so.
Partners locally have a clear shared vision, have developed an outcomes framework for integrated care</t>
  </si>
  <si>
    <t>Whilst the delivery of the plan and associated schemes/services has helped to manage patients better outside of hospital - the level of non elective activity throughout 2019/20 continued to increase.</t>
  </si>
  <si>
    <t>H&amp;WB Board and Integrated Care Partnership - Partners locally have a clear shared vision, have developed an outcomes framework for integrated care and are taking forward the shared priorities.</t>
  </si>
  <si>
    <t>The development of integrated Neighbourhood Teams and the Primary Care Netwro Neighbourhoods has seen the alignment of primary, community and social care services at a local level providing leadership and delivery of a population health approach which supports local communities.</t>
  </si>
  <si>
    <t>Sharing of records remains a challenge with many different systems still in place and the vast IG implications.  Local plans are being taken forward by the Barnsley IT strategy Goup which again consists of both commissioner and provider partners and whilst some progress is being made in firming up plans, interoperability and shared care records across all partners are not in place and this continues to be flagged up as a barrier to more effective partnership working.</t>
  </si>
  <si>
    <t>There remain challenges where services are being delivered in a partnership approach but where individual providers continue to have separate regulatory requirements which place different pressures and constraints on services.</t>
  </si>
  <si>
    <t>As in previous years the BCF has pulled teams together to look at collective goals, which has notablable supported the development of BSW CCG</t>
  </si>
  <si>
    <t>All schemes were developed through the year</t>
  </si>
  <si>
    <t>With an Intergrated commissioning team the BCF has served as a good vehicle to share activity</t>
  </si>
  <si>
    <t>The rate reduced throughout the year.</t>
  </si>
  <si>
    <t>Despite challenges during the year, particularly in Q4, without the support from a number of schemes, the rate would only have been further above the planned level. While the HICM tab notes areas of improvement that have been identified, there was a range of activity that supported timely discharges.</t>
  </si>
  <si>
    <t xml:space="preserve">The proportion of hospital discharges where reablement is offered continues to be high for B&amp;NES, so the service continues to maximise opportunities for people to live independently. </t>
  </si>
  <si>
    <t>A number of schemes aimed to maximise people's independence and they continued to deliver during the year. The rate has been on a downward trend since July 2019.</t>
  </si>
  <si>
    <t>This has significantly developed the thinking behind some structural mangement changes in the team ensuring that all members are sighted on both health and social care goals.</t>
  </si>
  <si>
    <t>B&amp;NES, Swindon and Wilsthire CCG's camer together to form BSW CCG, and despite covid have been able to capitalise on the investment in this restructure</t>
  </si>
  <si>
    <t>This remains a key challenge with separate systemes across the CCG, council and strategic partners</t>
  </si>
  <si>
    <t>B&amp;NES continues to be challenged by high housing prices and in many cases low wages. This has maent that while developmental services have been put in place through BCF the ability to satff these approaches can be difficult.</t>
  </si>
  <si>
    <t xml:space="preserve">Joint working between health and social care has continued to improve. Relationships at all levels have remained positive. </t>
  </si>
  <si>
    <t xml:space="preserve">All our schemes were implemented. In addition, we have been able to build on these and see succesful results in terms of their impact to the system and residents using the services. </t>
  </si>
  <si>
    <t xml:space="preserve">Each year of the BCF plan sees further positive impacts and this year has succesfully built on previous successes. </t>
  </si>
  <si>
    <t>Most if not all of the schemes within our plan had the aim of managing levels of NELs.</t>
  </si>
  <si>
    <t>Most if not all of the schemes within our plan had the aim of managing levels of DTOC.</t>
  </si>
  <si>
    <t xml:space="preserve">The plan included a joint contract between health and social care. The aim of this has been to contract together with the provider ensuring reablement and rehabilitation services are delivered to support people still being at home after hospital admissions. </t>
  </si>
  <si>
    <t xml:space="preserve">Our end of year reporting for this measure was well below target, demonstrating that services are geared to ensuring residents only access residential and nursing care if needed and if other solutions have been exhausted. </t>
  </si>
  <si>
    <t xml:space="preserve">Throughout 2019/20, the BCF Partnership Board has continued to meet and to successfully manage the delivery of the BCF Plan. </t>
  </si>
  <si>
    <t xml:space="preserve">Having a significantly large joint community contract commissioned across health and social care has been a success. Contract and transformational meetings relating to the contract are held jointly to ensure health and social care needs are factored into any changes/improvements made to services. </t>
  </si>
  <si>
    <t xml:space="preserve">Recruitment and retention is an issue across the provider market. Much support has been given to care homes and domicilary care in order to support them and their staff. Much training has been provided free to care homes and domicilary staff to support them in helping their workforce to feel valued and receive the skills they need in this ever changing environment. </t>
  </si>
  <si>
    <t xml:space="preserve">Our demographics do show that there are cohorts that do not access services when needed. We have been focusing on these areas to ensure cohorts are aware of services available to them and access them if they wish to. The Supporting Independence service is an example of where efforts are being made to ensure all cohorts are aware and as such, the service has seen increases in access. Albeit, there is more work to be done to ensure that more cohorts are aware. </t>
  </si>
  <si>
    <t>Delivery of our BCF plan in 2019/20 has supported improved joint working between health and social care in our locality, building on our existing strong local partnerships and collaborative relationships, including with neighbouring boroughs, A&amp;E Delivery Boards, GPs and providers. 
The Bexley HWB has continued to provide strategic oversight and leadership, approving our BCF Plan 2019/20 in September 2019 and being accountable for the integration work undertaken through our s.75 agreement between LB Bexley and the CCG. 
Joint working in the Bexley, Greenwich and Lewisham (BGL) system through our multi-agency, cross-authority Transfer of Care Collaborative at Lewisham and Greenwich Trust has strengthened relationships, improved communication and improved patient flow.
Through the Bexley Care partnership between the London Borough of Bexley and Oxleas NHS Foundation Trust, we have continued to deliver care and support services to Bexley residents, whilst developing our bespoke Bexley service delivery model. In 2019/20, we launched our Single Point of Contact (April 2019), implemented our single shared and trusted assessment process (July 2019), and established our virtual integrated MDTs within the three localities of North Bexley, Clock Tower and Frognal (April 2019). 
Integrated Case Management (ICM) has been a key approach to MDT working in Bexley, bringing professionals from health, social care, and the voluntary sector together to improve the coordination of person-centred care and support, intervening early to prevent crisis and delivering timely solutions to complex cases. A draft evaluation report from the University of Kent in 2019 has highlighted the successful components that are contributing to the effectiveness of ICM meetings. These include:
• improved communication and awareness of services, resulting in less duplication
• multi-professional nature and wide skill-mix underpinned by trusted relationships that fosters creative and informed solutions
• shared decision-making resulting in clinicians feeling more supported to manage people’s needs (e.g., in a primary care setting)
• an equitable relationship between statutory and non-statutory services, including social prescribing and the third sector, enabling a more holistic asset-based approach to be taken.
We have continued to work directly with a range of third sector providers, focussing on interventions that prevent, delay or reduce reliance on support from statutory social care and health services. Funding has provided stability to existing third sector groups and enabled them to offer a range of Prevention and Early Intervention services to Bexley residents, including social prescribing.
During the year, we have worked across health, social care and housing to coordinate and join up services. DFG funds have been used to support major home adaptations, enabling disabled people to live independently at home for longer. Major adaptations range from stairlifts and level access showers to bedroom bathroom extensions. 
The ASC Winter Pressures Grant enabled our integrated teams to provide responsive care packages and to sustain capacity in the market over the winter period.  It was complementary to the CCG’s wider winter plans, which included ten slow stream rehab beds and our trusted assessors scheme.
Our integrated services have supported our system response to the coronavirus (Covid-19) pandemic. In response to this unprecedented challenge, we made the following changes:
• Single Point of Access: Our single point of access was developed and expanded by the end of March to respond 7 days a week from 8am until 8 pm. 
• 7-day working: We reorganised our workforce to work 8am – 8pm, 7 days per week with a focus on hospital discharge management. This ensured social work and care brokerage presence at our principal hospital (Queen Elizabeth Hospital), including availability to our other acute hospitals.
• Discharge Passport: The slimmed down Covid-19 discharge passport was developed and in use to support discharge pathways, and acute staff were assisted with its completion.
• Hospital Discharge and Reablement teams were reconfigured to expand D2A and support same day discharge from hospital. On 9 March, all acute hospital social workers moved to assessing people in the community. By 14 March, all reablement workers and Hospital Integrated Discharge workers had been assigned to focus on hospital discharge work.
• New and revised discharge pathways (including both Covid-19 positive and Covid-19 negative pathways) were promptly implemented across all acute hospital sites (Queen Elizabeth Hospital, Darent Valley Hospital, and Princess Royal University Hospital) and have been in place since 24 March.
We have worked at pace and across all levels of our system to enable an optimum response to the demands being driven by the Covid-19 outbreak. Our commissioning, quality assurance and brokerage teams ensured the availability and supply of home care and community bedded capacity. All enhanced service provision was developed and in place before the end of March 2020, including additional ‘step-down’ beds, additional D2A bed capacity and a homecare bridging service (the latter dedicated to supporting those who had tested positive for Covid-19 to return home).</t>
  </si>
  <si>
    <t>Our schemes were implemented as planned in 2019/20, reflecting the fact that the bulk of expenditure related to existing schemes. 
NHS Bexley CCG received an additional £231k from NHS England in respect of BCF during the year in 19/20 which was not included in the original plan. This was allocated to schemes and spent as a contribution from health towards our core Assistive Technology service offer and to meet increasing demand for reablement homecare and OT therapy support.
We have carried forward a balance of £1,101k from the iBCF from a previous year, which is mainly due to delays in spending Prevention and Early Intervention funding, but there remains agreement on the use of these funds. Some of the schemes in question are co-produced with providers and other stakeholders, including the third sector and service users.</t>
  </si>
  <si>
    <t>Our BCF Plan for 2019/20 has provided stability and continuity through ongoing investment in ‘out of hospital care’ and the delivery of integrated community-based care for the Bexley population.  Funding has been used to support delivery of our year-round offer, which comprises several options to prevent admission to hospital by our residents and to support safe discharge as early as possible:
• Bexley Integrated Rapid Response Service acts as the first port of call in most instances for those people who experience sudden deterioration or a more gradual decline that puts them at risk of a hospital admission. The Rapid Response service can assess and direct people to the most appropriate community provision, as well as provide direct support for people in urgent need.
• Our Discharge to Assess scheme ensures that people do not remain in hospital awaiting assessment for home care once they are medically optimised.
• Meadow View in-patient rehabilitation beds on the Queen Mary’s site in Sidcup for people who are medically-optimised but not yet able to return home and five step-up beds, which are ring-fenced for referrals from GPs and the community.
• Integrated reablement and rehab pathways including therapy and home care to get people back on their feet. Patients have been discharged direct from the hospital ward onto goal-based therapy-led reablement, resulting in improved outcomes (e.g., reduced frailty scores; no ongoing support required or reduced dependency on long-term home care services).
Good communications have ensured clear and consistent messaging to all parts of the system, including hospital staff and GPs, about the range of options available, the eligibility criteria and referral processes. This was particularly important in supporting the effective delivery of our winter plans in 2019/20.
In response to the Covid-19 situation, a number of services at Oxleas NHS Foundation Trust were put on hold as part of the mobilisation of their business continuity plans. This was reinforced by National Covid-19 guidance around prioritisation within community health services. This resulted in some staff being redeployed to support Meadow View and rapid response or rehab in the community. We also looked at how we could match demand types, taking account of acuity and Covid-19 status, to the types of intermediate care settings. We reviewed existing capacity and repurposed this, as required. In particular, the operating model around Intermediate Care Beds was modified so that Meadow View provided intermediate care, plus adapting to changing needs as required, to support acute capacity for those whose needs could not be met at home.</t>
  </si>
  <si>
    <t xml:space="preserve">There has been on-going work during 2019/20 to prevent unnecessary hospital admissions in the first place and to manage demand through collaborative working across primary, community and acute services. We experienced continued pressure on NEAs during 2019/20 as a whole, when compared with 2018/19, but delivered NEA performance within the overall planned totals for Bexley Health and Wellbeing Board. Due to the situation with Covid-19, we saw a drop in activity in Month 12 of 2019/20. </t>
  </si>
  <si>
    <t>In 2019/20, the average number of people delayed per day was better than our BCF DToC ambition in 8 months of the year and worse in 3 months of the year (September, January and February). However, our performance was still below the England average throughout the year. In particular, average patient delays per 100,000 population reached a low of 4.2 in December 2019. During that month, Bexley was ranked 20th out of 151 local authorities and recorded no patient delays at Lewisham and Greenwich Trust (LGT). Our performance then deteriorated during Q4 2019/20 to 8.8 in January and 9.8 in February 2020, compared to a target of no more than 7.2 patient delays per day per 100,000 population. In both months, Oxleas NHS Foundation Trust and LGT reported a higher number of delays than usual. Performance standards on DToC monthly reported delays were suspended from 19 March 2020. In response to the Covid-19 Hospital Discharge Service Requirements, we had to quickly reorganise to focus on managing hospital discharge to release critical care capacity. This meant moving to an 8am to 8pm 7-day week social care service and working with NHS colleagues to ensure timely, safe discharges of all patients who were not required to be in hospital.</t>
  </si>
  <si>
    <t>Since September 2018, patients have been discharged direct from the hospital ward onto goal-based therapy-led reablement. Since November 2019, reablement has been expanded to people with higher complex needs (e.g., double-handed care). Our provisional ASCOF results show that:
• ASCOF 2D: across all routes of access, the percentage of new clients aged 18 and over requiring no further support or support of a lower level following reablement was 66.6% in 2019/20. 
• ASCOF 2B: 90.7% of older people who were discharged from hospital into reablement between October and December 2019 were at home 91 days later. 
• In 2019/20 as a whole, 507 out of 540 older people (93.9%) were still at home 91 days later after discharge from hospital into reablement services. This data reflects the client's situation where the 91st day following discharge into reablement falls within the year. This represents an improvement on 2018/19 (475/512 or 92.8%)
This means that, for the year as a whole, we have managed to increase the reach of reablement and maintain good performance at over 90%, whilst dealing with greater complexity. In those cases where it has not been possible to achieve full independence, individuals have benefitted from being less dependent on long-term home care services, following reablement.</t>
  </si>
  <si>
    <t>We saw an increase in care home admissions for older people aged 65 and over in 2019/20. Placements are only approved once all community alternatives have been explored and details of the reasons why these were not suitable, against the persons needs and outcomes, are evidenced. In some cases, the level and complexity of dementia or frailty has meant that residents can no longer be safely managed in their own home. In addition, self-funders with depleted funds have continued to be a factor that has contributed to the level of new admissions. 
We have sought to delay admissions to care homes through community interventions. The delivery of D2A and intermediate care services maximises the potential for recovery and independence and ensures that people are not permanently admitted to residential/nursing care direct from hospital. Additional investment through the iBCF and ASC Winter Pressures Grant has helped us to manage the market to secure the availability of additional homecare packages. The DFG has continued to deliver major and minor adaptations. Closer working between Adult Social Care and Older People’s Mental Health Team within Bexley Care has helped people to remain at home on their current support plan and has avoided more restrictive care or moves into nursing dementia homes.</t>
  </si>
  <si>
    <t>In early March, our Leader of the Council, Cabinet Member for Adults’ Services and Director of ASC &amp; Health had a meeting with the Minister of State for Care, Helen Whateley MP, and the Rt Hon Sir David Evennett MP to showcase our partnership and integrated approach with the NHS and wider partners. 
Our integrated commissioning with the CCG and integrated provision with Oxleas NHS Foundation Trust has enabled us to face the challenge of the Covid19 pandemic collectively as one.  Drawing on our longstanding partnerships, we were able to step-up our multi-agency emergency planning and management arrangements across health and social care and including the third sector. As a result, we were able to respond promptly to the pandemic and quickly resolve day to day issues, often ahead of national guidance.  Retaining the best elements of this approach to partnership working has the potential to influence the way we do business in future.
In Bexley, we were in the fortunate position of having a well-established D2A model so, although faced with an immediate and unprecedented challenge, we were able to build upon our existing arrangements to proactively and promptly plan revised discharge pathways (both Covid-19 positive and negative). We acted very quickly across ASC and Community Health Services to step up our support. Staff immediately had to work from 8 a.m. to 8 p.m., 7 days a week with a focus on hospital discharge management, making sure we were available to our acute hospitals, including social work and care brokerage presence at Queen Elizabeth Hospital. A proactive approach has been taken to enhancing service provision, working through our commissioning, quality assurance and brokerage teams to ensure the availability and supply of home care and community bedded capacity. All enhanced service provision was developed and in place before the end of March 2020.</t>
  </si>
  <si>
    <t>In February 2020, we concluded a review of our section 75 partnership agreement with the CCG, just as the Covid-19 pandemic hit. The principal changes have been to update terminology and amend governance. Schedules to the agreement ensure there are clear arrangements for the additional financial support provided from the NHS for new or extended out-of-hospital packages of care and roll-over our 2019/20 BCF integration plan into 2020/21. A Deed of Variation was signed in June 2020 to extend the agreement for a year. Further work is underway in 2020/21 to facilitate the development of a new agreement by 1 April 2021.</t>
  </si>
  <si>
    <t>The local health and care economy is under significant pressure from the increasing demand and health needs of an ageing population. Local people access acute care at three or four main sites outside the borough boundaries, which adds a level of complexity for our services not seen in many other health economies. Our integration plans seek a fundamental shift from over reliance on reactive, hospital-based interventions to a more integrated out-of-hospital offer that promotes prevention, self-care and high quality accessible primary and community care.
Bexley health and social care system have worked collaboratively to transform our services and support each other in response to Covid-19. We implemented our business continuity plans, prioritised services, and re-deployed staff to support seven day working.  We have responded to government guidance, adapted care pathways and adopted new ways of working, including the increased use of digital technology. The combination of a sustained emergency response and a focus on laying foundations for longer term recovery is especially challenging for our staff and resources.
We want to build on the work we have done to sustain timely and safe discharges. Although we have not had a significant issue with delays during the year, Queen Elizabeth Hospital is a constrained hospital site, where it is difficult to add capacity, making it one of the most pressured of our acute hospitals. Collaborative working across primary, community and acute services will continue to support the management of demand through referral optimisation, A&amp;E diversion and the utilisation of community-based alternatives. As non-Covid-19 activity is stepped back up, it will be important to get the right messages out to the public around using the right services. Care will also need to be delivered in a different way, taking account of Infection, Prevention and Control measures, the use of PPE and digital technology. Whilst the increase in digital offers has been accelerated by the crisis, we will still need to balance this with face-to-face appointments focussed on those who need it. A key workstream in our recovery planning is how we can better support people to be digitally-included.
There is evidence that the impact of Covid-19 has replicated existing health inequalities and, in some cases, has increased them. Prior to the pandemic, we had already recognised key challenges around improving health and wellbeing outcomes and had strategies in place to address them. The BCF is one of many levers being deployed as part of our ‘whole-system’ response and has contributed to the delivery of relevant interventions during the year, including:
• Community Connect, Bexley’s social prescribing scheme, which has supported local people to connect with activities, support and services in the community.
• The implementation of best practice around the EHICH model to ensure that people in care homes have access to primary care and community services.
• Continued investment in End of Life Care service improvements and better care planning.
• A focus on ensuring frail older people get the care they need in the right setting and at the right time.
• Implementation of the High Impact Change Model for Managing Transfers of Care to reduce the risk of unwarranted and harmful healthcare outcomes.
• Supporting system capacity and resource planning for surges in demand over Winter through utilisation of the ASC Winter Pressures Grant.
• Prevention and early intervention funding to VCS organisations to respond to local need.
• The provision of DFG to implement individualised solutions to enable people to live more independently in their own home. 
Our plans and strategies remain valid but we will need to reflect on the learning, rapid innovation and improvement work due to Covid-19. The causes of deaths in care homes and the disproportionate impact, including on older people and people from BAME communities, are multi-faceted and complex. In terms of our plans, there must be a clear focus on prevention and tackling these health inequalities. We responded to this crisis within a health and care system approach and this will also underpin our recovery planning.</t>
  </si>
  <si>
    <t>We have used iBCF money to increase capacity and stability in the care market during 2019/20. Further work is needed to raise standards and improve the quality of care home and domiciliary care provision in the Borough.
We have asked a great deal of our providers since the start of the Covid-19 pandemic and in response to the discharge guidance. As part of pandemic planning, we undertook some pre-emptive engagement, where we started to approach providers for additional capacity (week beginning 9th March). 
Using data and evidence we have developed a better understanding of the market. Since mid-March this has supported local operational responses: prioritising active delivery of PPE, ensuring appropriate staffing levels and providing Public Health infection control advice and support. 
It became clear from our own market intelligence that far less beds were actually available than was being reported on the national platforms. In response we took an early decision to secure 41 additional block contract beds from our existing local providers to ensure that we had the community bedded capacity we needed to implement the discharge pathway and to provide a level of financial stability for the providers.  We commissioned additional capacity (41 beds) across all levels of care of which 50% were nursing. These were stepped up on 23rd March, 30th March, and 6th April.
During the year, we have continued to deliver our existing Enhanced Health in Care Homes offer, which has stood us in good stead to respond to the Covid-19 pandemic and we acted early to extend this offer. All our care homes already receive primary care input and have a named clinical lead. This also links in with support from our community and mental health services. A multiagency Care Home Support Task Force now brings together partners from across sectors, which has stepped up our system-wide response to care home support.
Since March 2020, we have seen a deterioration in occupancy levels with some homes experiencing significantly higher vacancy rates. This comes at a time when staffing costs and other costs have increased for providers. Market sustainability is, therefore, a key concern and is being closely monitored. We have recognised the unprecedented pressure on providers and supported the market financially. On 10 April, the Council notified providers that funding would be provided for the increased use of PPE, additional staffing to support admissions into care homes, and flexible deployment/recruitment of staff to provide cover for absence. We also uplifted our residential rates for providers of older people’s services by 4.91% and added an additional 1% on top of this for three months. In May, the Government announced a support package to help reduce coronavirus infections in care homes, which was backed by the new Infection Control Fund. The Council has worked quickly to ensure the avaiIable funding goes straight to care homes and supports improved infection control and prevention in care homes and other care settings, such as supported living.
Prior to Covid-19 we had already started to think about home care procurement and how to further develop our model for delivering care at home. The impact of Covid-19 on social care has further influenced our approach to this. We are exploring how to embed new ways of working that will support improvement in quality, place greater emphasis on collaboration and the use of trusted partners. Our aim is to enable people to maximise their potential and ability to function in their home environment, making full use of our provider expertise, technology and equipment. Delivering on this ambition is going to be challenging but must be initiated to get the best possible outcomes for Bexley residents.</t>
  </si>
  <si>
    <t>The work around the early intervention has improved and enhanced the joint working of the BCF with clearer robust arrangements and commissioning, multi-disclipnary ways of working improving relations through commissioning and providers i.e. different organisational staff managing others through operational joint working.</t>
  </si>
  <si>
    <t>Service delivered as outlined in the plan.</t>
  </si>
  <si>
    <t>As detailed in response one, the colloboration and implementation of joint working has lead to a more streamlined service offer, telling their story once.  The citizens now see a single team rather than being passed around.</t>
  </si>
  <si>
    <t>Positive steps have been made to look to address the levels of DToC and this was evidenced in the reduction of the length of stay of people in hospital.</t>
  </si>
  <si>
    <t>This is still an outcome that we are not able to full quantify, but this has been a clear outcome of the early intervention programme to ensure that we keep a strong focus on maximising peoples independence and keeping them home with the right level of support being offered in the community.</t>
  </si>
  <si>
    <t>We have noticed a reduction in the trend of admissions into residential setting, it is absolutely clear that one of priorities is to ensure we the focus to work towards home first for all citizens.  This is evidenced in the change in operational delivery which staff in all parts of the system prioritising home first as the default response.</t>
  </si>
  <si>
    <t>Joint commissioning of the Birmingham Community Loan Equipment Service has been a great success for the city with the contract being awarded to a single provider for a 7-day services to commence from the 1st April 2020.</t>
  </si>
  <si>
    <t>Early Intervention Community Teams have seen the coproduction of teams from different organisations, joint ownership of performance, development of integrated delivery models and processes.</t>
  </si>
  <si>
    <t>In the development of the Early Intervention Community Teams the data sharing and sharing of records proved challenging and there was a number of areas that had to have temporary solutions implemented.  Although it should be noted that we are working towards a more long term sustainable solution.</t>
  </si>
  <si>
    <t>Developing a single process for Care Homes to ensure consistency in approach and quality monitoring.  Development and embedding of a quality dataset, including workfroce resilience.</t>
  </si>
  <si>
    <t>Health and Social Care have a well established collaborative working relationship through the robust and embedded governance structure and meetings.  These meetings enable clear focussed discussions on joint commissioning opportunities, joint planning and finance oversight to ensure transparency.  This along with population health management and an overview of integrated care developments enables the alignement of the development and delivery of our local population needs and priorites as outlined in the BCF.  The BCF Plan provides pivital architecture to the approved local commissioning and developments of our local models of care and subsequent delivery of the system.</t>
  </si>
  <si>
    <t>The BCF Plan has mulitple integrated care focussed services and programmes which are in line with BCF objectives and local population health management priorities which continue to be progressed and implemented as outlined in our original BCF plan.    These services and priorities include:    1) The implementation of Integrated Primary Care Neighbourhood (PCN's) across the 4 local neighbourhood areas.  The PCN meetings and neighbourhood teams are now in place with Integrated Neighbourhood Teams at the centre of the delivery of the PCN's.  2) Integrated intermediate care and reablement - we continue to excel in the implementation of a range of reablement, rehabilitation, recovery services with integrated step up and step down arrangements in place across the system.  These services are in place with delivery of these services being delivered by co-located MDT teams at multiple estate sites.  We have structured the services in line with patient need and patient pathways in an integrated manner with a range of other inter-dependant services/teams which is managed by regular MDT meetings.  The Trusted Assessment Document (TAD) is being utilised by all appropriate services and professionals to support patients to stay fit and healthy in their own homes/settings without them being assessed by mulitiple professionals for different levels of support.  3) Supporting people to move from hospital promoting independance - The five organisations that provide assessment and discharge services are well embedded and working in an integrated manner alongside the patient so that 'no decision about me without me'  mantra is at the core of all the services and teams approach.  The local ethos is 'discharge to assess' approach is supported via rapid access to a range of support services in the community setting (carers support, transforming lives, physio's, therapist etc.).  4) The Community Equipment Service has been closely scrutinised sinces its inception in 2018 to ensure that access to equipment is timely and povides a wrap around support approach to our patients to enable them to stay at home. The rate of recycling of equipment and performance management (new CQUIN KPI's) has seen a improvement in both quality and timely delivery of equipment to our population. 5)The Borough Council and the Clinical Commissioning Group have jointly newly commissioned a Voluntary Community &amp; Faith Sector partners to deliver preventative services to promote health and wellbeing in the Borough.  Services include Age UK BwD, the Carers Service, Child Action North West, Lancashire Women, and the Care Network.  These services are represented on Primary Care Neighbourhoods as full partners in the delivery of integrated care.  The VCFS services are playing a vital role in the design and delivery of preventative services.  They are also critical to the marketing and promotion of services, enabling healthier lifestyles and reducing demand from primary to critical care.
It is also recognised that there has been significant challenge in relation to the lack of consistent and available workforce, implementing and streamlining IT systems but the co-location of our teams and schemes and services across the health and social care system has been crucial to our success this year.</t>
  </si>
  <si>
    <t>The focus of our 2019/20 BCF Plan  has been the joined up approach and oversight of the plan between health and the Local Authority.  The Plan has been instrumental to stronger working not only between health and social care but with wider partners and stakeholders ( including the vol, community and faith sector).  The plan is central to our vision, aims and focus as one health and social care system which is strategically managed by the Health and Wellbeing Board but managed and delivered via the Joint Commissioning Groups and Executive Groups and other key governance meetings which provide accountability, governance and structure to the delivery of the Plan.  This streamlined and aligned approach via the BCF plan has enabled a joint platform of all our partners to come together to deliver our priorities at locality level.</t>
  </si>
  <si>
    <t>THE NEA Metric has been met this year with Darwen numerical NEA target for 2019/20 being 22,773 and the Qtr 4 position is 21,762.  During the year we have anticipated that the Metric target would not have been met due the in-year NEA activity levels therefore the impact of COVID 19 has had a enormous impact on the overall non-elective activity. which was anticipated due to the expected increase in zero day admissions. There has been a significant impact in March from Covid 19 with an enormous impact on overall non elective activity. During the year the BCF Strategic Lead has continued to liaise with all key health and social care workstreams including the CCG Urgent Care Team to understand the predicted planned changes to urgent/emergency pathways and communications to the population to understand any potential impact on activity.  Emergency admissions with a length of stay of 1 day or have continued to stablised this year which has been a clear strategy of the CCG to change pathways and contractual arrangements to help stablished and manage demand. The reduction in NEA in Q4 has proven positive for the achievement of the BCF metrics but it is important to note that there may be long term implications for our patients who may have avoided necessary acute care due to fear of the Covid 19 virus.  This may be an 'after shock' affect that is seen in 2020/21 activity that we will monitor closely and reflect this in future plans and metrics.</t>
  </si>
  <si>
    <t>The BCF Plan and the schemes that have been progressed and commissioned via BCF through joint planning and implementation have contributed to supporting the delivery against DToC.  The Blackburn with Darwen Annual target and actual performance activity up to February 2020 of Qtr 4 shows that the total delayed days not on track to meet the target for the year.  It has continued to be a challenging year due to the inccrease in demand and growing complexity of patients which can be seen reflected in the performance in the first 2 quarters of the year, but positively the performance has recovered in Q3 and Q4.  The performance in March 2020 is likely to be significantly affected by the impact of Covid and we anticipate a low DToC level in March but not sufficient to meet the annual target.   Overall Delayed Transfers of Care (DToC) performance for the Acute Trust has broadly achieved national targets.  As part of the reporting of the BCF end of year performance to the Health and Wellbeing Board will provide a deep dive on DToC performance to help inform future developments  and opportunities for improvement as part of a renewed BCF Plan.Blackburn with Darwen is implementing a new model of intermediate care through the Albion Mill development in August 2020 and is participating in the Lancashire wider review of intermediate care services at an ICS level which is hoped to have a further positive impact on the changes implemented through the BCF plan.</t>
  </si>
  <si>
    <t>The BCF plan and local approach has been to increase the numbers of people who access a period of reablement to enhance personal independence and support people to live at home for as long as they wish and are able.  This has been achieved through providing a range of integrated health and social cares which include Home First Enhanced, Reablement and  Residential Rehab. The Reablement service links closely with early help support services including  Voluntary, community and faith sector organisations which has been re-commissioned during 2019/20.  It is anticipated that the re-alignment of the Voluntary, community and faith sector programme in Blackburn with Darwen will support the future prevention and support pathways.  This is in line with the Integrated Care Vision  we have set out in our area with our partners and we have developed successful Step up schemes for complex frail older adults to avoid hospital admissions, as well as Step down assessment, rehabilitation and recovery services. On reflection of the local changes implemented during the year we have seen that some quarters of the year we have reached our target and higher which are extremely positive for our residents.  However, the average throughout the year highlights that we are just under target which is frustrating for the services and teams that have worked hard to delivery a robust offer to our increasingly complex residents.  The future does look positive due to the collaborative approach via the newly VCFS Service model which will focus on prevention and broader support offers which are targeted at our elderly and more complex populations.  We will continue to deliver person centred reablement/rehabilitation support and work with our Primary Care Neighbourhood Teams to enabled the reduction of admissions to long-term residential care and supported people to remain in their home.</t>
  </si>
  <si>
    <t>The BCF Plan has contributed positive to managed in the residential and nursing care home admissions, especially given the increase in demand and complexity of needs with patients who have challenging behaviour or dementia.  The target for 2019/20 has been met due to the hard work of our local services and support provided to clients for a return to their community living rather than long term care, based on the individual's wishes and needs (where safe and appropriate).  Due to the unique circumstance of COVID-19 we believe that this will have had some impact upon residential admissions, which became of mainstream concern during Q4 and nationwide shielding being initiated in March 2020. The influence of such will require future consideration as there may have been a pre shielding increase/decrease is admissions as yet not fully understood. Similarly social work activity has prevented some short term care (STC) admissions potentially being made long term due to the inability to conduct face to face assessments.  The implications of this will be closely monitored throughout the next 2-3 quarters to understand the impact on individuals and our community. It is noted that rates of residential admission to residential or nursing care in Blackburn with Darwen historically has been high relative to the national average; this relates to a number of factors including demographics pressures and individuals with multiple long term conditions. Should residential admissions continue to reduce it is likely that demand for services such as the ILS, reablement in-reach, therapy services and extra care will increase; demand which can be monitored via performance monitoring and BCF reporting.                                           BCF has continued to contributed to a range of services including reablement in reach, increased dedicated social work capacity and access to expanded therapy services to maximise the opportunity to return home.  There is continual monitoring of admissions to ensure that this is an optimum pathways given the level of needs and risk the person presents.</t>
  </si>
  <si>
    <t>As per our comments at the end of last years reporting, Integrated Workforce remains one of our greatest focus and achievements due to our collaborative, open and supportive partnership approach which has been delivered via the newly embedded Primary Care Neighbourhood and integrated care structures.  We continue to encourage, and promote the 'One Team' approach across multiple organisations to provide holistic  and joined up approaches to an integrated workforce which includes the delivery of training and upskilling of clinical and non-clinicians side by side.  This has enabled us to develop greater understanding of the role and responsibilities of different organisations and teams and explore further opportunities which has lead to multiple pilot projects, co-location, joint MDT meetings and joint training opportunities between professionals from across a range of sectors but mostly health, social care and the VCFS.  We are particularly proud of the co-location of our locality Integrated Neighbourhood Teams which has produced successful and positive outcomes for our patients which are demonstrated in the case studies and newly developed data performance reports which provide evidence of the high quality and valued model of care approach adopted locally and across our system.</t>
  </si>
  <si>
    <t xml:space="preserve">The delivery of our first success ( integrated workforce) could not be achieved had there not been a solid and unified system wide governance and system leadership in place.  Health and Social Care Exectives and Senior Managers have worked closely with providers as a system to develop and implement our strong governance, strategic and commissioning forums which have now expanded across Blackburn with Darwen and East Lancashire areas due to the restructure of the CCG' s.  The BCF plan strategic aims and objectives are threaded through our local governance processes, meetings and decision making forums which are strongly supported and engaged by local leaders.  There has always been a shared understanding of BCF Plans between Blackburn with Darwen and East Lancashire and the opportunities for further development and sharing of best practice continue to be explored.  The Integrated Care System (ICS) and Integrated Care Provider (ICP) structures and commissioning frameworks are under development with good representation by CCG and Local Authority Leaders at relevant forums to help shape and support newly forming priorities and structures which are influenced by the BCF priorities.   </t>
  </si>
  <si>
    <t>Integrated Electronic records across the systems, services and schemes has been a challenged due to the multiple IT platforms and individual systems being utilised by the Acute Trust, Primary Care, Community Services and the Community Voluntary and Faith Sector.  This can cause frustration for professionals who require information ( for example on patient discharge) and are unable to complete a holistic assessment of need due to not having access to the most up to date information.  This has been addressed via the development of the Trusted Assessment Document to a certain degree but consistent and detailed records remain an issue for sharing across the system and also with service users.  Additionally the TAD has not yet been adopted across Community Services who utilise a different IT system and opportunities for aligning a single IT platform is being explored during Qtr 4 to enable the apporpriate data sharing agreements and processes between organisation to share or allow access to patient records/information.  This will be progressed in much more detail during Qtr 1 of 2020/21.</t>
  </si>
  <si>
    <t xml:space="preserve">There are a number of local factors which have caused a ripple affect towards driving the enablers for integration.  These include the changing and growing complexity of the local needs of the population which is having an increasing impact on not only demand for services but challenge the ability of the services and schemes we have implemented to diversify and respond to increasing demand.  This challenge is relating particularly to the older population and demographics of Blackburn with Darwen aligned with a highly deprived population and diverse communities.  </t>
  </si>
  <si>
    <t>There is a long-standing history of co-operation and joint working between health and social care, and we do not feel that the BCF has impacted positively or negatively on this.  The management of the BCF planning process has provided the opportunity for new conversations to take place.</t>
  </si>
  <si>
    <t>The BCF schemes were implemented as planned during 2019/20.</t>
  </si>
  <si>
    <t>We have a range of deflection schemes in our BCF schedule which were in existence prior to the fund being established.  They have an impact on the integration of health and social care, but we do not feel that this is necessarily due to the BCF plan.</t>
  </si>
  <si>
    <t>We do not feel that the delivery of the BCF plan has impacted positively or negatively.</t>
  </si>
  <si>
    <t xml:space="preserve">Neighbourhood hubs are now established across Blackpool, providing primary care, reablement, community services and dedicated social workers.   This enables early identification of people at higher risk of developing health and care needs, and encourages a preventative approach.  It also ensures that those people who need it receive coordinated care, wherever they are being supported. </t>
  </si>
  <si>
    <t>Section 75 agreement in place</t>
  </si>
  <si>
    <t>Financial and demand pressures - being able to continue to deliver the schemes included within the BCF whilst facing reducing budgets alongside increased demand due to changing demographics.</t>
  </si>
  <si>
    <t xml:space="preserve">Maintaining local focus on BCF alongside national priorities.  </t>
  </si>
  <si>
    <t>There was a reduction of  for non-elective spells per 100,000 in 2019/20 FY.</t>
  </si>
  <si>
    <t>Data not available yet to show if this has been positive</t>
  </si>
  <si>
    <t xml:space="preserve">In March 2020 the rate of permanent admissions was 873 per 100,000 compared to the planned target of 821 per 100,000 (+6.4%) </t>
  </si>
  <si>
    <t>Health and care grants are now commissioned jointl across the LA and CCG</t>
  </si>
  <si>
    <t>Patietn chocie implented and embedded really well in Darley Court. . Home from Hospital team supporting discharge from hospital delivered through voluntary sector. As above this is jointly comisisoend for 2 years</t>
  </si>
  <si>
    <t>Different IT systems are used between social care and health care</t>
  </si>
  <si>
    <t>Diverse population witin the locailty, high proportion of BAME</t>
  </si>
  <si>
    <t>The Better Care Fund structure and funding arrangements have enabled the acceleration of integration, providing a framework to work from which would have taken much longer without Better Care Fund arrangements in place.</t>
  </si>
  <si>
    <t>The schemes were implemented as planned; this has  enabled us to support the acute hospitals over a particularly challenging winter period. In particular flexible use of the winter pressure funds.</t>
  </si>
  <si>
    <t>In particular the introduction and development of the Primary Care Networks. Social Care Locality Managers aligned to PCN's, integrated governance arrangements and the introduction of integated support workers.</t>
  </si>
  <si>
    <t>Despite a very challenging and prolonged winter period the Better Care Fund Schemes have helped to manage and mitigate deterioration in the numbers of non elective admissions.</t>
  </si>
  <si>
    <t>Despite a very challenging and prolonged winter period the Better Care Fund Schemes have helped to manage and mitigate deterioration in the numbers of delayed transfers of care.</t>
  </si>
  <si>
    <t>The target for 19/20 was met, and therefore delivery of the BCF plan has contributed positively to managing the number of older people who were still at home 91 days after discharge.</t>
  </si>
  <si>
    <t>Historically, a higher number of adults in Bournemouth entered care homes, but work is underway to maximise the independence of people through supporting more in their own homes.  The new Council will undertake a strategic review of local needs in relation to nursing, residential and extra care and this will inform future market shaping with emphasis placed on options which maximise independence. There have been high numbers of admissions to residential care during the Winter period reflecting the support provided to hospitals in order to manage the increased pressure.  This is in addition to an increase in the capacity in the domiciliary care market in order to facilitate hospital discharge.</t>
  </si>
  <si>
    <t xml:space="preserve">Single governance arrangements are in place through the ICS for the health and social care system.. This has created opportunties to develop further strong partnership arrangements such as the pan-Dorset sector leadership group which was established in late 2019 with adult social care sector provider representatives and senior officers from BCP Council, Dorset Council and Dorset CCG.  This is enabling a strategic dialogue with the sector on key issues and developments, including meeting the challenge of Covid-19. </t>
  </si>
  <si>
    <t>A Dorset wide Learning Disability Care and Support Framework has been developed and implemented. Further to this Figbury Lodge, a new 80 bed care home in Poole, owned by BCP Council was opened. Twenty of the beds are designated for intermediate care, jointly funded by the Council and Dorset CCG, with rehabilitation and reablement input provided by therapists employed by the Dorset Healthcare Trust.</t>
  </si>
  <si>
    <t>Ensuring sufficient workforce capacity and skills are in place to provide the most effective community response remains a challenge. The Dorset Workforce Acton Board are leading on addressing this system wide challenge.</t>
  </si>
  <si>
    <t xml:space="preserve">Clarity of any government plan for the long term future of Adult Social Care Funding is still unknown this will have implications for the system locally. With the impact of demographic changes (and more latterly the impact of Covid 19) leading to increased demand for care and the rising costs associated with providing and comissioning social care it is therefore essential that the Council work on joint financial strategies with NHS partners as part of the Dorset Integrated Care System. </t>
  </si>
  <si>
    <t>strongly Agree</t>
  </si>
  <si>
    <t xml:space="preserve">Through the development of the integrated working programme across the ICS collaborative with delivery of priorities through place based approach. 
Through the local review of the BCF programme to shape work plan and the re-esatblishing of BCF board meetings, which allowed conversations about integration priorities, understanding outcomes and effectiveness of BFC programmes - now aligning to Place conversation. </t>
  </si>
  <si>
    <t xml:space="preserve">Key priorities for 19/20 were: LAP / ICDM (cluster meetings and Anticipatory Care Planning) - now embedded and fully recruited; Building capacity in care homes (EB Care Home Quality group &amp; commissioning) - stronger links between commissioners and care homes to better manage market and provide choice / robust bed contingent (looking to further develop complex care offer); Improved Hospital Discharge Pathways / D2A pathways (IRIS / huddles in place; hopsital social workers and in reach matrons supporting effective discharge, Red Cross Home form Hospital supporting dicharges); Heathlands (joint health and dementia care facility in progress); Carer Support (new tender in progress).
All of the above priorities were progressed and even accelerated towards the end of 19/20 due to the urgency of managing the covid19 pandemic. </t>
  </si>
  <si>
    <t>Delivery of BCF plan had a positive impact on the relationships and partnership on a strategic and operational level - smoothing inter-agency processes and practice, shaping joint conversations about integration priorities, reviewing performance and improving effectiveness of schemes.</t>
  </si>
  <si>
    <t>Achieved well beyond target for NEA across the year: schemes support admission avoidance / managing health in the community (prevention and self-care).</t>
  </si>
  <si>
    <t>Schemes supporting DTOC reduction which was evident this year: e.g. creating capacity in the social care sector through better commissioning and support through care quality, better planning for discharges (IRIS / huddles / whiteboard planning), fully effective intermediate care team, supporting with discharge to home (e.g. Red Cross).</t>
  </si>
  <si>
    <t>Enhanced intermediate care team has had a postive impact on this metric - scope for better reporting of outcomes has been identified and work is in progress to better evidence impact.</t>
  </si>
  <si>
    <t>The performance against this metric indicates that we have not met our target. Despite this, schemes and programmes funded by the BCF have contributed to reducing care home admissions (e.g. carer support, generating dom care capacity, housing adaptations / community equipment, falls service).</t>
  </si>
  <si>
    <t>ICDM / Locality Access Point implementation. Planning and delivering a wider project to set up integrated community based care. This led to better outcomes for patients and effective hopital admission avoidance.</t>
  </si>
  <si>
    <t>Progressing Heathlands partnership project which aims to esatblish an integrated care facility for dementia (which is currently a gap) and intermediate care in partnerhsip with health system partners.
Establishment of commissioning team - review of offer / market assessment / market engagement - more effective commissioning of evidence-based and needs-led provision. This is hs lead to greater collaboration between E Berks commissioing teams in 20/21  to  develop a strategic approach to market management and capacity building across E Berks.</t>
  </si>
  <si>
    <t>Aligment of system partners' ambitions and priorities - complex landscape for Bracknell Forest (Frimely ICS, CCGs, acute trusts). Managing the challenges of establishing new systems and functions across the system (e.g. PCN / ICDM / refreshed BCF Board / new commissioning team) and changes in local personell and org structures while restarting Place and Health and Wellbeing strategy conversations.</t>
  </si>
  <si>
    <t>Information sharing: Sharing sufficient and accurate information before discharge (ASC - Health)
7 day discharge: not fully rolled out as not all systems are set up for this.
Understanding impact and outcomes: BCF review showed scope to better understand and evidence impact of various schemes funded by the BCF on patients and system.</t>
  </si>
  <si>
    <t>BCF programme contunues to be a joint programme across health and local authority, based on shared priorities. There is joint governamnce in place at a borough level with system partners. This continues to work well, despite various challenges facing the system</t>
  </si>
  <si>
    <t>Schemes were largely delivered as planned, albeit some impact due to Covid preparations., and some minor adjustments to plans based on demand and capacity</t>
  </si>
  <si>
    <t>We continue to have integrated services for rehab, reablement, Home First, LD and Mental health services. Work underway to develop further integarted services</t>
  </si>
  <si>
    <t>Admissions from care homes has reduced as a result of support and care home support service. Wider support to primary care and ICP continues, and overall performance is on target.</t>
  </si>
  <si>
    <t>DTOC has continued to remain at low levels, following extensive joint work with LNW Trust, CHC and social care. Performance significantly better than target</t>
  </si>
  <si>
    <t xml:space="preserve">Our integarted rehab and reablement service and Home First support continues to be effective at keeping peope at home, as well as discharge to assess beds and extra care </t>
  </si>
  <si>
    <t>Our work to develop integarted discharge hub has started to see changes to discharge destination decision making. This is still a work in progress, and changes resulting from Covid period have had some negative impact, but we are working as a system to rectify these issues.</t>
  </si>
  <si>
    <t>Strong system governance at Brent level. Health and Care Transformation Board -  system leaders, meeting monthly, to address performance issues and oversee development and transformation of services. Reports into Health and Wellbeing Board. Care Home Forum - Chaired by care home registered manager. Forum of all older people's homes to oversee and deliver a joint programme of support to care homes. HAs provided invaluable infrastructure as part of Covid-19 response.</t>
  </si>
  <si>
    <t>Improvement in DTOC performance - resulting from serveral factors. 1. Establishment of single point of access on discharge destination decision making. 2. Commissioning of discharge to assess beds in care home sector to support flow of complex patients. 3. Development of new Extra care provision 4. Effective and speedy Home First, rehab and reablement services</t>
  </si>
  <si>
    <t>Challenges in reconciling ICS and ICP scale to develop joint commissioning posts at a borough level, to oversee integarted services. This is especially the case since Covid period</t>
  </si>
  <si>
    <t>We have made some limited progress on the development of a single discharge form, but still some way off a fully shared electronic record across the whole system</t>
  </si>
  <si>
    <t xml:space="preserve">The schemes funded within the BCF are largely now establised as Buisness As Usual, signifying the positive benefit of improved joint working. </t>
  </si>
  <si>
    <t>Both new and exisitng schemes were implemented as planned in 19/20</t>
  </si>
  <si>
    <t xml:space="preserve">Many of the schemes funded within the BCF reflect an incresed and postive integration of services across Brighton &amp; Hove </t>
  </si>
  <si>
    <t>The management of Non-elective Admissions is a key priority for our transformation programmes, many aspects of which are funded via the BCF</t>
  </si>
  <si>
    <t>The effective management of Transfers of Care is a key priority for our transformation programmes, many aspects of which are funded via the BCF</t>
  </si>
  <si>
    <t>Delivery on this metric is supported by the strong emphasis on Intermediate Care within our BCF Plans</t>
  </si>
  <si>
    <t>Our developing B&amp;H ICP provides the framework for system partners to come together to plan, organise and deliver services to support quality and consistency - making the best use of our collective resources to deliver the outcomes and priorities for our population.</t>
  </si>
  <si>
    <t xml:space="preserve">Supported by the BCF, B&amp;H system partners continue to work together to commssion a full range of community services aligned to the sustyem key priorities and service developments. </t>
  </si>
  <si>
    <t>Finance across both health and social care continues to be a major challenge for the B&amp;H system, compounded by economic challenges in the context of Covid-19.</t>
  </si>
  <si>
    <t xml:space="preserve">This challenge is being actively addressed in 2020/21 with the implmentation of the Sussex integrated Dataset along with the Single view approach to sharing records across organsiations. </t>
  </si>
  <si>
    <t>The BCF in each area is the focal point for each LA and we have found that the relationships between the CCGs and LAs have been strengthened to promote more joint working and aligning workstreams.</t>
  </si>
  <si>
    <t xml:space="preserve">All schemes were implimented </t>
  </si>
  <si>
    <t>With the Integrated Parnerships Team being the key enabler for joining H&amp;SC, this year we have seen even further progress after the team restructure with key areas of focus, the main impact has been seen within the Care Sector.</t>
  </si>
  <si>
    <t xml:space="preserve">The current activity level for 2019/20 is below the target by 5%. However the reason for meeting the NEA target for 2019/20 was mainly attributed to the fact that the actual target changed significantly in April 2019, however the level of NEA has remained fairly similar (apart from February &amp; March, where we saw a significant decreased in the number of NEA due to the COVID-19 outbreak). The schemes within the BCF plan do not target avoidance admission initiatives. </t>
  </si>
  <si>
    <t xml:space="preserve">The schemes within BCF have contributed to reducing and managing our DToC performance, however, we have not seen the reduction to achieve the 3.5% target. Overall the processes for managing DToC have become more robust but we did not see the benefits of it, as it is not reflected in our DToC figures. </t>
  </si>
  <si>
    <t>The levels of people remaining at home 91 days after discharge have remained around the target level needed (87%)</t>
  </si>
  <si>
    <t>The BCF plan has seen the required reduction in Care Home admissions</t>
  </si>
  <si>
    <t>The Integegrated Partertnerships team were successful in winning two bids, in partnership with the LA's across BNSSG, both of these bids were focused on a digital and data sharing</t>
  </si>
  <si>
    <t>The team have been a key part in bringing H&amp;SC together, not ony with the Care Sector mentioned above, but in bringing together resources to strengethen our out of hospital intermediate care offer</t>
  </si>
  <si>
    <t>As our BCF plan has a large number of historical arrangements, which include previous jointly commissioned services, we are not in a financial position to expanded/included further budgets.</t>
  </si>
  <si>
    <t>Prior to Covid, the Integrated Partnerships Team were due to pilot a PHB approach to service users in reciept of S117, this was seen as a real bbenefit and step forward to achieveing a persinalised care approach and shared decision making. This was paused due to Covid in March 2020</t>
  </si>
  <si>
    <t>the joint delivery of health and social care provision has significantly improved jpoint working and the client experience in Bromley</t>
  </si>
  <si>
    <t>All services were delivered as planned with mitigation agreed and implemented for services as appropriate</t>
  </si>
  <si>
    <t>Joint working has been key to delivering integrated care across our statutory and non statutory sector offering clienst access to quality integrated services</t>
  </si>
  <si>
    <t>the programme has met its NEA targets for 19-20</t>
  </si>
  <si>
    <t>the programme has continued to meet DToC targets for 19/20</t>
  </si>
  <si>
    <t>the programme has continued to meet this target for 19/20</t>
  </si>
  <si>
    <t xml:space="preserve">Despite the continuing drive to promote independence by supporting people in their own homes, more people were  admitted to residential placements with enduring, ever increasing and more complex needs </t>
  </si>
  <si>
    <t>Health and Social Care prevention and early intevention services continue to be delivered by Bromleys Primary and secondary services resulting in providing a range of health and social care support across primary and secondary and adult social care to pver 15000 residents</t>
  </si>
  <si>
    <t>The Transfer of Care continues to deliver high qualintegrated services</t>
  </si>
  <si>
    <t>The covid-19 pandemic has limited the choice service users have had given restrictions imposed and the reduction of face to face provision , services have however provided alternative methods of accessing services including online talk therapy provision and where face to face provision is required, PPE and NHS covid-19 guidance has been observed</t>
  </si>
  <si>
    <t xml:space="preserve">the delivery of training has been slightly disrupted this quarter although online provision has been provided as an alternative where available </t>
  </si>
  <si>
    <t>It encourages us to share priorities</t>
  </si>
  <si>
    <t xml:space="preserve">Our Rapid Response and Intermediate Care and Reablement work has been challenging but having a more robust single point of access has helped. </t>
  </si>
  <si>
    <t xml:space="preserve">Having a more integrated discharge function has provided help with our Covid-19 work. </t>
  </si>
  <si>
    <t xml:space="preserve">The BCF ensures we keep this in focus when considering system approaches to NEA. Performance would be worse without the BCF schemes.
</t>
  </si>
  <si>
    <t>This is mostly through implementation of the High Impact Change Model and would have been worse without this and the BCF schemes to drive improvements. We saw improvements – especially at Wexham Park through the year and over winter.</t>
  </si>
  <si>
    <t>The BCF ensures we keep this metric in focus when considering outcomes for our reablement services as well as contributing directly to the core service.</t>
  </si>
  <si>
    <t xml:space="preserve">We have a corporate target for admission rates which determines our BCF metric. </t>
  </si>
  <si>
    <t>Relationships across health and social care have been strengthened. This is evidenced through improved performance monitoring and management, integrated working and problem solving</t>
  </si>
  <si>
    <t>The schemes with 2019/20 go-lives dates have been successfully implemented with progress being made to implement longer term schemes</t>
  </si>
  <si>
    <t>Weekly joint partnership Gold meetings and regular system flow meetings are in place to support immediate operational and longer term commissioning decisions in line with Bury's locality plan</t>
  </si>
  <si>
    <t xml:space="preserve">Performance has improved throughout the year, whch is significant given the exstreme summer and winter pressures experienced nationally and across GM.  Over the year a disproprationate amount of effort has been focus on the acheivement of the A&amp;E 4 hour performance as this has become a national and GM issue.  Perfomance at FGH on this target has been commended with several other local trusts visiting FGH to review the achievments seen in Bury.
The system continues to focus on the reduction of NEA with particular focus on residential care admissions and Transformation plans to develop a Home First approach across Bury with plans for the redesign of the urgent care and rapid response service.  Throughout 2019/20 Bury CCG continued to support the NES approach with PAHT to rebase the coding of Ambulatory Care admissions. </t>
  </si>
  <si>
    <t>The Delayed transferes of care throughout 2019/20 has been decreasing steadily. This is due to Improved data quality / recording, improved understanding of delays and targeted interventions, strengthened performance management – DToC owned by integrated discharge team, Daily discharge meetings with a weekly review of 7+ days delays and flexible deployment of resource – e.g. reablement into Home in a Day service</t>
  </si>
  <si>
    <t>New reablement model has been developed with further work on-going around the intermediate tier with joint working of health &amp; social care workforce.Investment to improve facility, providing significant enhancements in rehabilitation and therapy capacity and capability - ensuring fit for purpose.
Increased therapy capacity across the service</t>
  </si>
  <si>
    <t xml:space="preserve">Positive impact of initiatives such as Discharge to Assess beds, zonal homecare model and increased capacity to support customers in their own home continues to have an impact on the reduction of residential admissions. </t>
  </si>
  <si>
    <t xml:space="preserve">The commissioning of flexible provision of discharge to assess beds which can be flexef up or down depending on demand has had a significant inpact on the number of people being placed in long term residential care. </t>
  </si>
  <si>
    <t xml:space="preserve">Early discharge planning, raised awareness of discharge options and process in place to review MOAT's daily have hleped to reduce the number of Delayed Transfers of Care.  </t>
  </si>
  <si>
    <t>Further work required to enable care teams to have ready access to range of health and care resources required to provide integrated packages of care and support</t>
  </si>
  <si>
    <t>Strengths and asset based working in social care and then into wider health and care workforce</t>
  </si>
  <si>
    <t>Closer working between health and social care developed over the year 202/21.  This facilitated a joint approach to reviewing all schemes to ensure all schemes were delivering planned outcomes.  However, this review has to been delayed due to the current focus on current crisis.</t>
  </si>
  <si>
    <t>Overall BCF schemes were implemented as planned.  However, a number of schemes were disrupted due to Covid in the final months of the financial year.</t>
  </si>
  <si>
    <t xml:space="preserve"> </t>
  </si>
  <si>
    <t>This will continue to be an area of focus into the next financial year.</t>
  </si>
  <si>
    <t>This has been a key area of improvement for all partners over the last 3 years and resulted in significant reduction in delays.</t>
  </si>
  <si>
    <t>In Q4 the LA and CCG continued to develop a joint approach to care home monitoring and quality working closely wth CQC to target support to care homes with the highest level of need. In the later part of Q4 due to COVID 19 this approach was escalated and this has set the direction of travel of further integratin and governance alongside offering greater support to care homes.</t>
  </si>
  <si>
    <t>In Q4 the LA and CCG continued to work on the joint tender for homecare provision in Calderdale- this approach will offer consistency for people who access homecare services and also greater clarity for providers who will work to the same terms and conditions for both the LA and CCG. The successful evaluation of tender bids was completed allowing the award of contracts to key providers across the 5 localities of Calderdale aligned to the 5 Calderdale PCNs. The joint specification focuses upon a person centred homecare offer that maximises independence and supports the people who access the sevice to reamin active and healthy within their own homes and communities.</t>
  </si>
  <si>
    <t>Calderdale continues to work towards a single point of access for health and social care services delivered through"Gateway to Care"- this has been delayed due to consultation around the terms and conditions of the workforce and the need to enhance the digital offer alongside an email and telephone service.</t>
  </si>
  <si>
    <t xml:space="preserve">Challenges remain within the local care market particularly around the provision of good quality nursing and EMI care. Q4 showed continued demand for these services including transitional bed provision to support safe and timely hospital discharges. Intervention was required to support the financial viability and quality of some service provision alongside the need to commission further block purchased transitional beds to support hospital discharge. </t>
  </si>
  <si>
    <t xml:space="preserve">The establishment of pooled budgets and aligned BCF and STP governance has supported the ongoing development of jointly agreed priorities and strong system wide leadership and commitment to joint delivery. </t>
  </si>
  <si>
    <t>BCF schemes were implemented as planned. There has been a continued focus on managing DTOCs during the last financial year and IBCF funded initiatives progressed well. In addition winter pressures funding was delivered in line with plans.</t>
  </si>
  <si>
    <t>Integration has continued to develop through integrated neighbourhood and PCN development, exploring opportunities for developing greater integration on a place based level. There has also been a strong focus on developing integrated working to support hospital discharge pathways and ensure appropriate MDT discharge processes developed. This has been further developed in the latter part of the year with the implementation of national guidance, with local implementation of the d2a model.</t>
  </si>
  <si>
    <t>We delivered in line with NEL targets for 2019/20, though this was partly impacted by a drop in NEL activity due to COVID at the latter part of Q4.</t>
  </si>
  <si>
    <t>Whilst we have continued to not meet DTOC targets by the end of Feb 2020 (at which point national reporting was suspended), DTOCs were 13% below the same period in 2018/19, so we have seen a reduction.</t>
  </si>
  <si>
    <t xml:space="preserve">Performance was 77.7% against a target of 82%, which was an increase on performnce in the previous year. However, referrals to the service were impacted in the latter part of Q4 due to COVID and the implementation of new D2A pathways. </t>
  </si>
  <si>
    <t>Performance against admissions to residential care for over 65's remains positive, though we were slightly short of target in 2019/20 due to the impact of COVID in the latter part of Q4.</t>
  </si>
  <si>
    <t>The Technolocy Enabled Care (TEC) service is Cambridgeshire is a jointly commissioned service across health and social care and has been very successful in embedding a TEC first approach across Cambridgeshire, as well as driving the development and implementation of new TEC opportunities and trialling new prodicts. See integration highlight - tab 6.</t>
  </si>
  <si>
    <t>Whilst delayed transfers of care (DTOCs) have continued to present a challenge to the system, we have seen a 13% reduction year to date (YTD) at the end of Feb 2020 when compared to the same period in 2018/19. The strong joint focus on managing DTOCs and the Improved Better Care Fund (IBCF) investment in the DTOC plan has been a real positive for the system. This has helped support a coordinated response to evaluating and agreeing areas of key IBCF investment to support this area. There has also been significant improvements in the implementation of more robust multi-disciplinary team (MDT) discharge processes and High Impact Change Management (HICM) conditions. Particular examples of this include the LINCA trusted assessor model which has been implemented with IBCF funding and suport for the refinement and embedding of the CHC care needs test to reduce the number of Continuing Health Care assessments being undertaken in hospital settings. In the latter part of Q4 significant changes were made to the d2a model in line with national COVID guidance. Our strong system approach to managing DTOCs enabled us to respond to this challenge quickly, adpating and aligning resources and commissioned capacity implement the new model raipdly.</t>
  </si>
  <si>
    <t xml:space="preserve">Cambridgeshire and Peterborough continues to be one of the most financially challenged health economies nationally with signficant financial challenges for both the CCG and local auhtority. Both the local authority and the CCG are receive comparatively less funding than our neighbouring counterparts.
The local population is growing significantly, with an increasing older population. Cambridgeshire and Peterborough’s population of people aged 18+ is estimated at 690,000.  Local forecasts suggest this will increase to approximately 827,000 by 2036, equating to a 20% increase.  Forecasts suggest significant and disproportionate growth is expected, with those aged 65-84 expected to increase by around 44% and those aged 85+ expected to grow by nearly 130% by 2036.  The majority of adult social care and NHS service users within older people’s services are aged 85+, so the expected population growth is likely to lead to a significant increase in demand. And by 2025, it is forecast that there will be a significant increase in falls (37%), dementia (29%) and long term limiting illness (26%).
We are seeing financial additional financial pressures, as a result of population growth and increasing costs of care, meaning we have to address increased demand with decreasing budgets. Financial challenges have been further exacerbated by the impacts of COVID and despite additional government funding for both the NHS and the local authority which is welcome, it is still insufficient to address the system financial challenges we are experiencing. </t>
  </si>
  <si>
    <t>Integrated commissioning approaches support us to increase consistency in service provision and enable better engagement and market management. We already have a number of jointly commissioned services already in place, e.g.; falls prevention, mental health, community occupational therapy, community equipment and technology enabled care and child health. However, to ensure we have financial sustainability for the future, maximise the best use of community and voluntary sector services and effectively manage the provider market, we need to work jointly across health and social care to commission community capacity and capability to meet the needs of local communities in the most cost effective way, supporting people to maintain their independence and wellbeing. In turn, preventing the unnecessary escalation of needs and the provision of more expensive services. 
Whilst work has developed to progress local place based delivery and commissioning approaches, there is a need to develop these approaches more rapidly and ensure that we can more effectively understand the collective pound and ensure we get best value for money, as well as support more innovative ways of shifting investment to community provision. This is a key supporting enabler for developing our local place based models of delivery, ensuring that we are commissioning the right services as a system based on local demand needs.</t>
  </si>
  <si>
    <t>The BCF has been a significant enabler of integration in Camden during 2019/20. The BCF has supported the establishment and growth of a number of successful schemes across health and care, in addition to introducing new workstreams in response to identified priorities. The pace of the response to the COVID-19 pandemic during Q4 has led to some positive examples of partnership working between the council, health organisations and the voluntary sector. New ways of working have been developed at remarkable pace and established, on a temporary basis, due to existing multidisciplinary relationships and practices, many of which are funded by the BCF.</t>
  </si>
  <si>
    <t xml:space="preserve">The majority of 2019/20 schemes continued successfully from 2018/19. The BCF performance dashboard continues to provide a focused and consistent information source to facilitate effective working across the partnership.  </t>
  </si>
  <si>
    <t>The BCF is a key enabler for the ongoing transition towards neighbourhood working across Camden and continues to provide both the incentive and the resource for further integrated practice. The BCF continues to support the implementation of discharge to assess and multi-discipliniary working at a neighbourhood level. Examples include BCF investment in care navigation, carers services and district nursing.</t>
  </si>
  <si>
    <t>The BCF has been a significant enabler in helping to reduce and manage non-elective admissions in Camden. Schemes supported by the BCF which have had a direct impact on non-elective admissions include the 7-day social work service at both the RFH and ULCH trusts, which is facilitating smooth discharge from A&amp;E. Further investment was directed to reablement homecare packages in 2019/20 and processes are now well established. A CNWL rapid response service also benefited from additional iBCF funding and continues to prevent acute admissions by supporting residents in the community. The Integrated Equipment Service facilitates all of the above by providing specialist equipment to people where needed to maintain their health and independence at home. Investment in the wheelchair service during this year has also contributed to preventative services, combatting falls and pressure ulcers and reducing non elective hospital admissions as a result.</t>
  </si>
  <si>
    <t>DTOC performance fell short of targets in 2018/19 but were met in Q4 of 2019/20 demonstrating the impact of BCF funding on the supporting schemes. The investment in pathways 1 and 2 and care in community has been key.  Capacity has increased in this area and the DToC performance in Camden has been the 5th best performance in London during 2019/20, reflecting a range of interventions and joint working across health, social care and housing. During Q4 a handyperson was redeployed to the Careline service to ensure that rapid hospital discharge could be supported in the community, this included installation of grab rails and key safes to prevent further delays in residents returning home safely with the support of Careline.</t>
  </si>
  <si>
    <t>Data reports for 2019/20 are not able to demonstrate a definitive picture at this stage due to the onset of the COVID-19 pandemic. Initial figures indicate that the target for the number of residents who were still at home 91 days after discharge from hospital into reablement services may be missed narrowly. The dedicated reablement flats service at Henderson Court continues to demonstrate positive outcomes for residents, although it is not operating at full capacity. In additon, there has been a further increase in investment in reablement care packages to ensure positive outcomes for individuals.</t>
  </si>
  <si>
    <t>Long term permanent admissions have reduced in 2019/20 due to investment in a range of community based and preventative services. This has been a key area of success during this financial year.</t>
  </si>
  <si>
    <t>BCF funded Camden Carers Service (CCS) was disproportionally impacted during Q4 by the outbreak of COVID-19. Despite this CCS over performed on carer review targets by 19% across 2019/20. At the end of Q4 CCS have a total of 4,235 registered carers against a target of 4,200. This year carer assessments were brought in line with the Camden strength based model (3 conversations) which is maximising the impact and outcomes for individuals. Access to the Camden ASC Mosaic system continues to facilitate positive information sharing. CCS are a key success story in preventative services and in empowering residents to remain in their homes with the support of their families and communities.</t>
  </si>
  <si>
    <t>Highly effective integrated working processes were introduced at pace in response to the COVID-19 pandemic. The priority has been ensuring that residents in the community or those discharged from hospital have had their needs met fully. Additonal spot contracts were commissioned to ensure that capacity was available in care homes, with a focus on reviewing and prioritising care for the most vulnerable. This ensured that residents have not been required to remain in acute settings unnecessarily. The SPA and 7 day a week social work service have been critical in supporting the new processes and facilitating smooth transitions in and out of hospital. Camden’s partnership with its locally commissioned ‘Resilience Network’ voluntary and community sector (VCS) services and Camden &amp;Islington Foundation Trust has also developed further during this time, taking over 60 referrals in the first fortnight of the pandemic and working through a newly developed single point of access to support those most at risk during from COVID-19. This integrated offer continues to evolve, identifying emerging mental health needs in the community and looking to respond flexibly as a partnership.</t>
  </si>
  <si>
    <t>Reablement has been a key area of focus for BCF funding during 2019/20. The council agreed to mutually terminate the contract with one of the two contracted reablement providers during Q3 following an inadequate CQC rating. Additional capacity has been sourced through 2 spot contract providers to manage demand and long term planning is underway. The demand for accommodation based reablement remains lower than anticipated with approx. 60% occupancy. This is likely to be as a result of a number of factors, including the D2A pathway and the focus on ensuring residents return to their own home as soon as possible after discharge. Reablement is primarily used following hospital discharge and also to support referrals from community based social work teams.. The impact of COVID-19 on this area is currently unclear and further consideration will be needed to both the operating model and reporting in 2020/21.</t>
  </si>
  <si>
    <t>Before the COVID-19 pandemic, the Council and partners had been making good progress in developing greater integration across health and care, in particular through the Health and Wellbeing Board (HWB) whcich was moving forward as Camden's Integrated Care Partnership  supported by an Integrated Care Executive and Citizens' Assembly. In April 2020, Camden CCG was merged into the single NCL CCG which presents excellent opportunities for cross borough learning and transformation in the future. A focus of 2020/21 will be to ensure that processes and governance structures are able to act as enablers in order to maximise the benefits of this integrated working for Camden residents as processes begin to return to 'business as usual'.</t>
  </si>
  <si>
    <t>BCF funded intitiatives have helped to encourage better joint working between health and social care, primarily through initiatives such as the multi-disiplinary approach and complex care support initatives</t>
  </si>
  <si>
    <t>There has been good progress against the BCF plan this year, with the majority of plans now being fully embedded in the system, with some initiatives being expanded to a wider service area, such as the expansion of the trusted assessor scheme to include homecare.
In addition, a pilot to explore the use of assisted standing technologly to reduce ambulance call outs for falls to care homes.</t>
  </si>
  <si>
    <t>BCF activity remains strongly aligned with ICS goals and ambitions, and BCF plan delivery has continued to have a positive impact on intergration and joint working across the system</t>
  </si>
  <si>
    <t>Non-elective admissions remain a challenging metric within Central Bedfordshire, with the rate of admissions continuing to remain stable, despite a rapidly ageing population with increasingly complex needs. The most recent data has not been available due to the Covid-19 pandemic.</t>
  </si>
  <si>
    <t>We continue to meet our targets against this measure, with BCF funded activities such as the trusted assesor and dedicated discharge teams contributing positively to reduced transfer times for people ready to leave hospital. Focus is now on the implementing the new Hospital discharge service: policy and operating model.</t>
  </si>
  <si>
    <t>Throughout 2019/20, the proportion of people still at home after 91 days remained ithin target.  During 20/21 we will be conducting further analysis of the reablement service to fully understand people journeys through the service and any opportunities to extend or improve the service in line with the new D2A guidance.</t>
  </si>
  <si>
    <t>The rate of residents who are permenantly admitted to care homes within Central Bedfordshire remains below the national average and we continue to support the homecare sector to provide the best care in the resident's own home for as long as possible; this has been further supported by the expansion of the trusted assesor scheme for residents requiring a home care package.</t>
  </si>
  <si>
    <t xml:space="preserve">
A more stable leadership and management structure within the CCG has meant a more consistent partnership with shared common goals, for Central Bedfordshire and across the ICS.  This strengthed relationship and strong leadership iunderpins the clear focus on the delivery of place based priorities and approach to meeting current challenges across health and social care.  
</t>
  </si>
  <si>
    <t xml:space="preserve">Throughout 2019-20, we have further developed the social care market, including expanding the trusted assesor programme to support homecare placements and working closely with care homes.  Our strong working relationship with the social care market has allowed us to provide help and support to key providers through difficult times over recent months, including support such as guarenteed minimum payment, resilience payments to care providers,  support with access to PPE and regular communication updates during the Covid-19 pandemic. </t>
  </si>
  <si>
    <t>The increasing cost of care, combined with an ageing population within a disparate, semi-rural area continues to present challenges to the health and care sector within Central Bedfordshire, placing large demands on the existing funding streams.
Additionally, we anticipate further increases in demand for health and social care support due to ongoing health needs which have developed as a result of the Covid-19 pandemic in the short to medium term and likely to have an impact of the future shape of the local care market.</t>
  </si>
  <si>
    <t>There continue to be a number of challenges facing the social care market, especially in light of the Covid-19 Pandemic.  Demand for social care support continues to increase as a result of the ageing population, placing great pressure on the market and leaving it exposed to instability and sudden change, as seen during the Covid-19 pandemic, where the sudden reduction in demand for residential placements led to a number of providers facing difficulties.  Due to our close working relationship with providers we were able a range of support to the market during the pandemic, however this is not a sustainable solution longer term.</t>
  </si>
  <si>
    <t xml:space="preserve">A number of joint schemes and services continuted to operate in 2019/20 with new areas of integration and cooperation identified for 2020/21. The aspiration is to expand the s75 agreement between partners to encoporate these newly identified areas of cooperation. </t>
  </si>
  <si>
    <t xml:space="preserve">Due to Covid-19 there has been a delay in implementing two schemes, these schemes agreed in 2019/20 were: double handling review of all domicillary care users who had double handling care and a safe steps project which aims to reduce the number of falls in a number of care homes. </t>
  </si>
  <si>
    <t xml:space="preserve">BCF formed part of a number of changes happening within health and social care in Cheshire East, other developments included structural changes within commissioning organisations as a new single Cheshire CCG was formed. A mandate for 2020/21 covering Joint Commissioning for Place and in particular older people was reached between CCG and the LA, this covered arrangements: develop a single strategic approach, joint outcomes, frameworks, identify service areas in scope for integration. 
</t>
  </si>
  <si>
    <t>As a result of the COVID-19 pandemic there has been a significant impact on the collection and reporting of performance standards.
Non-elective admissions for year to date March 2020 increased by 2.6% compared to year to date March 2019
In Quarter 4, non-elective admissions decreased by 2.5% compared to Quarter 4 in 2018/19
2019/20: 46,190
2019/20 Plan: 45,685*
+1.1%
Qtr 4: 11,115
Qtr 4 Plan: 11,634*
-4.5%
* Combined figures for Eastern Cheshire CCG and South Cheshire CCG</t>
  </si>
  <si>
    <t>The number of delayed transfers of care were starting to reduce through the Q4 period as a result of identifying schemes and deploying them through BCF and the winter plan. As a result of the COVID-19 pandemic there has been a significant impact on the collection and reporting of performance standards.</t>
  </si>
  <si>
    <t>As a result of the COVID-19 pandemic there has been a significant impact on the collection and reporting of performance standards.
Qtr 4 2019/20 percentage achieved is 74.6% (75.6% in 2018/19).
Qtr 4 Plan: 83.3%
--8.7
At Qtr 4, for the 85+ age group it was 71.2% (69.6% in 2018/19).
59.8% of the cohort for this measure, in Cheshire East, was aged 85+.</t>
  </si>
  <si>
    <t>During 2019/20 it should also be noted that the rate of residential and nursing care home admissions for older people (aged 65 and over) was impacted by the fire at the extra care facility Beechmere, this impacted 150 residents were re-housed into a number of care settings which included in accomodation with care.  
Qtr 4: 600.9
Qtr 4 Plan: 761.9
+26.8%</t>
  </si>
  <si>
    <t xml:space="preserve">The four Cheshire CCGs merged into one Cheshire CCG with the development of two integrated health and care commissioning committees on local authority footprints. The single Cheshire CCG was a statutory NHS body from 1st April 2020.
The Cheshire East Partnership Five Year Plan was produced and signed-off at Health and Wellbeing board, The Five Year Plan set out the vision to improve the health and wellbeing of local communities enabling them to live longer, and healthier lives and setting out how this would be done. The Five Year Plan was being taken to the governing bodies of all partner organisations prior to submission to the Cheshire and Merseyside Health and Care Partnership.
 </t>
  </si>
  <si>
    <t xml:space="preserve">Health and social care partners worked collaboratively and strategically to ensure they had the appropriate step-down resources from hospital following discharge, this included increased home care capacity, block booked beds, additional Assistive technology amongst other things. Financial support was provided throughout the COVID-19 crisis to ensure a good quality and sustainable provider market which could effectively meet demand. </t>
  </si>
  <si>
    <t xml:space="preserve">As noted from a recent strategic care home conference call between health and social care partners there remains a backlog of service users/patients who require assessments/reviews as a result of COVID-19. This backlog will need to be worked through in order to ensure appropriate capacity through the winter period. These service users have a commissioned package of care but as a system we need to ensure that they are funded from the correct source and that delays dont impact on future delivery of services. </t>
  </si>
  <si>
    <t>There are financial challenges across the local system, pressures nationally and local structural changes which could lead to a loss of focus on ensuring quality, safety and patient experience of services if the system commissioners do not ensure systems and processes are in place to maintain this focus.</t>
  </si>
  <si>
    <t>Good partnership working across health and socila care, this has built relationships and resulted in closer working relationships</t>
  </si>
  <si>
    <t>Schemes were agreed by the group, however ongoing reviews will continue to take place</t>
  </si>
  <si>
    <t>joint s75 agreement in place</t>
  </si>
  <si>
    <t>We have seen a reduction in NeLs as moresupport becomes avaiable within community setting in particular home first approaches</t>
  </si>
  <si>
    <t>WE have also seen a reduction in DTOC and this is a result of a number of factors including the BCF</t>
  </si>
  <si>
    <t>as a system we are still not achieving this target</t>
  </si>
  <si>
    <t>AS a system we have seen a significant reduction in the number of people going in to 24hr care, and supported to remain at home for longer.</t>
  </si>
  <si>
    <t>Folowing the implementaion of the COVID 19 discharge Guidance patners have worked closely together tos support trusted assessor roles, single discharge assessment forms. This has support further care and support assessmenst being completed outside of hospital, we have also seen an increase in the number of patient returning home rather than in a care home setting.</t>
  </si>
  <si>
    <t xml:space="preserve">Business intelligence teams across the CCG and Local Authority are working together to ensure we have accessed to the right dta that highlights population health, demographics and care needs per Care community. This work is ongoing but has support closer worker in particular support for residents and their cares who were part os a sheilded cohort </t>
  </si>
  <si>
    <t>Although COVID has supported some good innovation, some services are starting to resume so this has had an inpact on access to services</t>
  </si>
  <si>
    <t>Challenge latterly has been the lack of ongoing clarity in regards to COVID funding.</t>
  </si>
  <si>
    <t>Part of a wider locality approach. Joint working between health and social care is well established.</t>
  </si>
  <si>
    <t>Nothing specific to add</t>
  </si>
  <si>
    <t>Provision of a care navigator through the BCF to support safe hospital discharge has been key in helping us positively manage DTOCs attributed to social care.  These have been maintained at a very low level</t>
  </si>
  <si>
    <t>We have been developing as a local health and care system since 2017.  System-wide governance is currently changing in response to the NHS plans published in relation to the Covid pandemic and changes in governance with the merging of CCGs</t>
  </si>
  <si>
    <t>We originally set up integrated commissioning arrangements in 2017 to commission across health, social care and public health.</t>
  </si>
  <si>
    <t>This is work in progress but there is a need to upskill staff to consider and work in a different culture / way of thinking that is not siloed or organisationally focussed.</t>
  </si>
  <si>
    <t>This is work in progress but the number of different systems has made this difficult.</t>
  </si>
  <si>
    <t>During 19/20 the BCF was highlighted as the most important funding mechanism to support integrated care across the cornwall and Isle of Scilly.  Aligning the BCF national aims and outcomes with the local EMBRACE programme as part of BCF planning compounded the joint investment and joint working between all local Health and Social Care organisations.</t>
  </si>
  <si>
    <t xml:space="preserve">Whilst in 19/20 the BCF funded rollover schemes and a holding pattern pending the transformational programmes across the County and Isles, it still supported pockets of innovation to support enhanced health and preventative schemes and supported forward planning for winter 2019/20.  </t>
  </si>
  <si>
    <t xml:space="preserve">The BCF supports the foundation of the integration of health and social care across Cornwall and the Isles of Scilly.  The BCF is not the single instrument support transformation but one of many and supported by the aspiration for an integrated Care System.  The BCF has been helpful in CIOS where each health and social care organisation are facing financial challenges.  The funding and provision of joint roles (removing any single financial pressure) and innovative schemes has been an enabler, leading to greater outputs and agile change. CIOS had been selected to participate of the NECS BCF audit in which we expected to discuss all aspects of the i/BCF and how this could be improved by reflecting the local needs and requirements in addition to the national performance indicators.
</t>
  </si>
  <si>
    <t>The BCF has contributed to the reduction in non elective activity and has been a positive component of a whole system approach to reducing the pressure on the urgent and emergency care services.  The i/BCF have funded new and innovative schemes such as the High Impact User schemes which aims to support frequent users of UEC services who may have underlying complex health and social needs which manifest as a non elective episode or contact.  Other schemes have focussed on enhancing health in care homes, working with pharmacists and dieticians and combining resources to create a full offer across Cornwall.  The IOS have used their BCF to support a considerable programme of integration which means only the most urgent and compex of cases are transported to the mainland ensuring the person stays in their locality and receives the best possible care and outcome.</t>
  </si>
  <si>
    <t>Using the DToC metric in isolation does not accurately illustrate the success and challenges related to complex discharge and supported by the BCF.  Using the metric and target would indicate that there has not been the downward trajectory seen in 18/19 and that ADD has fluctuated on a monthly basis.  The NHSE DToC Local Authority report indicates that we have maintained a similar national ranking to last year and have remained wthin the top decile with broadly the same organisations.  Embrace diagnostic had stated that reportable DToCs would likely increase as data capture was assimilated across the incoming PAS. If we look at stratnded patients, the 21+ days reportable for the local acute trust have reduce in7/12 months illustrating a targeted approach of the High Impact Changes and also the foccussed approach on the home care and care home market capacity in Cornwall to support speedier discharge and shorter LOS.  ** comments relate to 19/20 prior to suspension of DToC reporting.</t>
  </si>
  <si>
    <t xml:space="preserve">In 2019/20 the i/BCF funds two reablement services, STEPS and Home First (D2A). NHS Digital data published in December 2019 (relates to the STEPS service only),  reports that 86.9% of individuals who complete reablement are still at home 91 days later. This compares positively to the South West at 80.8% and more widely to the all England result of 82.4%.
</t>
  </si>
  <si>
    <t xml:space="preserve">The performance of this metric has been affected by several factors.  In July 2019/20, the local acute hospital was operating at its highest level of escalation which resulted in a higher number of interim bed placements to facilitate patient flow and reduce pressure on partners.  Compounded by the seasonal reduction in health and social care and care market workforce, a reduced home care and reablement capacity and reduced capacity for assessments for ongoing care resulted in a higher than planned actual conversion from temporary to permanent placements. The creation of the Bed Bureau and recent developments in response to the Covid pandemic, including the Hospital Discharge Guidance are anticpated to reduce and reverse this position, this is compounded by the objectives of the EMBRACE programme locally,  and the national approach to "Why not home, why not today?".  The partners include EMBRACE programme support by Newton Europe.  
</t>
  </si>
  <si>
    <t xml:space="preserve">A new joint role was created to combine the leadership previously delivered by NHS Kernow’s Chief Officer (accountable officer) and Cornwall Council’s Strategic Director of Adult Care and Health. 
The establishment of this very significant leadership position has laid a foundation for a beneficial relationship and integration between Health and Social Care. It provides joint oversight, leadership, and focus to allow the commissioning of health, adult social care and public health services to meet the joined up needs of local people and promote the wider health and wellbeing of people and communities.  It is a role that will deliver the requirements of the NHS Long term Plan but also the Social Care Institute for Excellence Model for Integrated Care and local system improvements delivered through started through programmes such as EMBRACE and Kemeneth.
To compound the above, there has been a bringing together of members of the senior leadership team of NHS Kernow and Cornwall Council’s Adult Social Care to manage a  shared portfolio, the BCF portfolio sits within a joint directorship.  This approach has been replicated between the Council and Community and Mental Health Services provider.    There are several boards that are charged with delivering the transformation of health and care in Cornwall, the Collaborative Communities Board, the Urgent Care Board and the Planned Care Board including One Vision – Children’s Board. These boards will be linked and represented on the overarching health and Well-Being Board.
</t>
  </si>
  <si>
    <t>The Isles of Scilly has been developing an outline business case for a single service, workforce and estate to meet critical issues around a rapidly ageing population, an estate that is not fit for purpose and workforce resilience. A succesful meeting was held with the Chancellor of the Exchequer followed by a letter from the SoS for Heath and Social Care. We have since sumbitted an OBC to NHS E/I.</t>
  </si>
  <si>
    <t>The Council and NHS Kernow have been working together to achieve joint commissioning for care homes and home care. Key challenges faced by the organisations include:
- Conflicting financial pressures between commissioning authorities e.g. ASC and CHC funding, consistency in joint funding arrangements 
- Different regulatory frameworks for commissioning and procurement i.e. the relationship between Patient Choice Regulations, Care Act and Public Contract Regulations and internal processes and governance
- Challenge from NHSE about being able to include an NHS Trust as a commissioning authority
- Requirement to use and not deviate from the standard NHS terms and conditions.</t>
  </si>
  <si>
    <t>Conflicting financial pressures between commissioning authorities e.g. ASC and CHC funding, consistency in joint funding arrangements 
Different organisation governance and procurement requirements</t>
  </si>
  <si>
    <t xml:space="preserve">Joint working arrangements between partner organisations across County Durham have been enhanced by the Better Care Fund to enable development of new models of care supporting multi-agency integration ensuring high quality care is delivered closer to home and out of hospital. </t>
  </si>
  <si>
    <t>Projects and programmes identified in the BCF plan for 2019/29 were implemented</t>
  </si>
  <si>
    <t>Teams Around Patients ( TAPs) are one of the building blocks of PCN's are an important element of health and social care integration in County Durham. Coordinated Care Pathways, Vitual Ward, Supporting the Provider Market and the roll out of Healthcall in Care Homes are other developments which have had a positive impact</t>
  </si>
  <si>
    <t xml:space="preserve">Whilst the BCF plan has had some impact on managing levels of non-elective admissions particularly for those aged 65 years and above. An increasing  demand on non-elective admissions is felt by those adults of working age. </t>
  </si>
  <si>
    <t>Good performance in relation to Delayed Transfers of Care ( DToC) has been facilitated through the BCF Plan, whole system ownership of DToC has been an important element.</t>
  </si>
  <si>
    <t>Consistently good performance around reablement/ rehabilitation has been achieved through the BCF delivery plan</t>
  </si>
  <si>
    <t>Whilst the Teams around Patients ( TAPs)  are designed to provide more care at home  for as long as possible , admissions to residential/ nursing Care Homes with an aging demographic remains a particularly challenging area.</t>
  </si>
  <si>
    <t>The County Durham Integrated Care Board who lead on the development of integrated care for the people of county Durham</t>
  </si>
  <si>
    <t>An increased focus upon population health through Public Health who have produced infographics for each PCN in County Durham to aid identification of of potential priority areas. Durham Insight continues to be developed as the shared intelligence , research and knowledge base for County Durham which includes the JSNA, Health Needs Assessments , Health Inequality Audits etc.</t>
  </si>
  <si>
    <t>1. Information governance is a challenge with different partners having differing systems / approaches, interpretations and cultures around information governance ( which is about having a clear understanding of how each partner  operates and their priorities in order to make it simple to understand for the public) . 2. The technical challenges from the diversity of systems in use both within and across organisations and IT suppliers  may have their own commercial interests at play which can have a significant impact upon costs.</t>
  </si>
  <si>
    <t>Whilst the Scie Logic Model for Integrated Care is a useful tool for measuring progress towards health and social care integration a crucial 'enabler ' is a joined up regulatory approach which is currently absent.</t>
  </si>
  <si>
    <t xml:space="preserve">See previous comments on DTOC. </t>
  </si>
  <si>
    <t xml:space="preserve">The creation of a community discharge team has supported a 7 day 8am-8pm response to hospital discharge and admission avoidance, which includes a prompt response to care and safeguarding concerns, raised by the ambulance service and system partners.      </t>
  </si>
  <si>
    <t xml:space="preserve">The full implementation of a mobile night service to increase the number of people being discharged home from Hospital and supporting people to remain at home and avoid a long term residential / nursing admission. </t>
  </si>
  <si>
    <t xml:space="preserve">Due to some older care accomodation and building design, ensuring care homes meet the required infection control standards. </t>
  </si>
  <si>
    <t xml:space="preserve">Prior to the pandemic there was a growing number of pressures surrounding fee rates, which has been further exacerbated by the impact of COVID-19. With occupancy levels also adding to the challenges bought by the pandemic, this could lead to future market sustainability issues. </t>
  </si>
  <si>
    <t>The Croydon Health and Care plan, supported by the Croydon Localities Board</t>
  </si>
  <si>
    <t>Joint BCF executive meetings taking place in year</t>
  </si>
  <si>
    <t>Review of the BCF schemes took place each year</t>
  </si>
  <si>
    <t>The BCF scheme has contributed positively to the managing of NEL admissions with incentives put in place leading to yearly reductions</t>
  </si>
  <si>
    <t>Action plan put in place and implemented help to improve performance of set targets and national requirements</t>
  </si>
  <si>
    <t>Joint BCF executive meetings taking place to put action plans together to improve action plan against progress</t>
  </si>
  <si>
    <t>A BCF S75 agreeement was agreed and signed by both the CCG and the Local Authority in 2019/2020</t>
  </si>
  <si>
    <t>This is being achieved through the localities Board and the Health and Social Care plan</t>
  </si>
  <si>
    <t>The ability for the 2 commissioners - Croydon council and Croydon CCG to integrate IT systems to allow  systems to communicate securelyand and allow for data interoperability</t>
  </si>
  <si>
    <t>Both the CCG and Croydon Local Authority continue work with the 5 providers under the One Croydon Alliance to ensure joint BCF requirements are met through the Localities Board</t>
  </si>
  <si>
    <t xml:space="preserve">The BCF has supported the continued development and of Intergrated Care Communities (ICCs) in Cumbria. Integrated working has continued to mature through the ICCs. </t>
  </si>
  <si>
    <t xml:space="preserve">Schemes continue as per narrative in submission </t>
  </si>
  <si>
    <t xml:space="preserve">The BCF plan continues to support and imporve this area, particulary with regards to ICCs but also specifc areas such aa use of Assistive Technology and flow from hospitals </t>
  </si>
  <si>
    <t>Developments and coordination of support from the ICCs have supported the management of non-elective admissions</t>
  </si>
  <si>
    <t xml:space="preserve">The BCF contributes to a number of initiatives driven by the A&amp;E delivery boards and ICCs in order to imporve the DToC position. </t>
  </si>
  <si>
    <t xml:space="preserve">The BCF funds the Reablement service and allows for developments within the service inlcuding increasing the capacity of therapists which support this focus. </t>
  </si>
  <si>
    <t xml:space="preserve">The BCF has supoorted a number of community based solutions that support people mainatinin peoples' independence within their own homes. This inlcudes equipment, assistve techonolgy, Reablement and carer support. </t>
  </si>
  <si>
    <t xml:space="preserve">There continues to be an improved integrated goverence processes. Significant elements driven by the A&amp;E delivery boards and the Joint Commissioning Board (JCB). There is onging work to develop  frameworka that will further develop appropriate governance structures for specfic areas of teh BCF such as equipment services that reflect existing accountabilities while also creating a basis for collective action. </t>
  </si>
  <si>
    <t xml:space="preserve">There continues to be improvements in this area inlcuding ongoing developments of Strata and the Medical Interoperability Gateway which will allow for improved sharing of information between organisations. </t>
  </si>
  <si>
    <t xml:space="preserve">There has been sustained improvement in teh quality of the provider market in Cumbria as eveidenced by CQC. However there are still challenges in meeting demand for some services in 'geographical pockets' and workforce recruitment and retention remains an issue in some areas. </t>
  </si>
  <si>
    <t xml:space="preserve">The rural nature of cumbria presents challenges in delievry of services, particularly community services such domicilary care. Cumbria also has a super ageing population which presents challenges. </t>
  </si>
  <si>
    <t>Across the system there are strong working relationships including joint partnership arrangements</t>
  </si>
  <si>
    <t>All implemented as planned</t>
  </si>
  <si>
    <t>Agreed, as highlighted in metrics tab</t>
  </si>
  <si>
    <t>Darlington continues to have good DToC performance , system wide</t>
  </si>
  <si>
    <t>The metric has seen an improvement from quarter 4 2018/19 of 68.3% to 83.9% quarter 4 2019/20</t>
  </si>
  <si>
    <t>As highlighted in metrics tab</t>
  </si>
  <si>
    <t>Joint working arrangements in design and deliver of of the South Tees Fraility Programme</t>
  </si>
  <si>
    <t>Allowing for a more focussed approach system wide</t>
  </si>
  <si>
    <t>Shared criteria for trusted assessors and use system wide to be agreed and established.</t>
  </si>
  <si>
    <t>embedding the role of the voluntary sector into discharge planning. This wiill be developed as part of the system-wide approach in implementing the revised HICM in 2019/20</t>
  </si>
  <si>
    <t xml:space="preserve">The relationship and understanding of partners' respective roles, constraints and responsibilities has improved and joint/ integrated working is becoming much more mainstreamed in a number of areas.   </t>
  </si>
  <si>
    <t xml:space="preserve">There were no  significant changes to the plan from 18/19.     </t>
  </si>
  <si>
    <t xml:space="preserve">The relationships have strengthened due to the joint responsibilities  in terms of the metrics and the limited resources available to partners. COVID 19 has also assisted in creating a system forcus on supporting better health and well being outcomes for the citizens of Derbyshire. BCF schemes have had a role to play within this as well.    </t>
  </si>
  <si>
    <t xml:space="preserve">The  non electives metric  has not been the main focus for the BCF in 19/20. However a number of initiatives have been undertaken to improve performance  but there remains a number of factors contributing to reducing NEAs. It remains difficult to identify which schemes have a direct impact on performance that is measurable.    </t>
  </si>
  <si>
    <t xml:space="preserve">Dtoc has remained a key  focus of the BCF in 19/20 and we are striving to meet the target through the whole system approach. The Hospital Discharge focus as a result of COVID further improved rapid discharges. </t>
  </si>
  <si>
    <t xml:space="preserve">The BCF schemes supporting reablement is primarily focused on discharge support so Derby has a higher % of all discharges accessing reablement compared to others. The downside to this is that the performance on the % of people remaining at home has narrowly missed the target. This remains challenging for Derby given the focus of other reablement schemes (i.e who are more likley to have a greater balance of community and hospital customers).   </t>
  </si>
  <si>
    <t>some BCF schemes have contributed such as the Home First inititaives and Local Area Coordination which both look to avoid institutional forms of care by making better use of community based solutions for older people.</t>
  </si>
  <si>
    <t>Throughout the year, work has continued jointly to review expenditure and processes involved in community equipment. This has led to a continued reduction in expenditure and more effective use of resources for customers. Peripheral stores have been reviewed and targeted where they can save dispatch costs for individuals who need equipment following a hospital episode  e.g in Discharge to Assess facilties.</t>
  </si>
  <si>
    <t>During the last part of q4, Local Area Coordinators were re-purposed to support the COVID 19 emmergency and the development of the community volunteer hub for individuals required to sheild. This involved joint work with housing, voluntary sector, GPs and primary care as well as other LRF and neighbourhood partners to ensure that a system wide response could coordinate the essential supplies and services for this group. This has been recognised by the LRF and Joined Up Care Derbyshire as an example of great system leadership, using the BCF funded Local Area Coordination approach to harnass communities assets and enable people to remain living indpependetly and safe during the unprecedented national crisis.</t>
  </si>
  <si>
    <t>Having a large Teaching hospital locally with less strong performance on A&amp;E targets has meant that the focus of the BCF and integrated working has continued to remain on hospital pathways and discharge, rather than admission avoidance at a system level. However, the COVID period has transformed how community partners work togther and so it is hoped that a shift in emphasis will develop during the recovery phase.</t>
  </si>
  <si>
    <t>limited progress has been made in relation to exploring opportunities for pooling resources for Adults beyond the BCF. The has largely been as the system focus has remained on balancing the overall financial position, and preparing for new ICP / ICS arrangements. The COVID emergency period has however demonstrated how joint commissioning activity can yield results such as the support to care homes and removing barriers such as CHC and Social Care funding criteria. It is hoped this transformation and learning can continue into the recovery period.</t>
  </si>
  <si>
    <t xml:space="preserve">The relationship and understanding of partners  respective roles constraints  and responsibilities  with the CCG and Community Providers has improved greatly and joint working is working well in most cases.   </t>
  </si>
  <si>
    <t xml:space="preserve">There were no  significant changes to the plan from 18/19 and constitutionally  we are  working with 2 CCG's  and not  5,  due to the the merger of the Derbyshire CCG's from 4 to 1. The merger has supported  joint working and improved communication.        </t>
  </si>
  <si>
    <t xml:space="preserve">The relationships have strengthened due to  the joint responsibilities  in terms of the metrics and the limited resources available to partners and how effectively they can be used to support better health and well being outcomes for the citizens of Derbyshire  through  the different  schemes within  the BCF .   </t>
  </si>
  <si>
    <t xml:space="preserve">The  non electives metric  has not been the  main focus for the BCF in 19/20. However a number of initiatives have been undertaken to improve performance as  outlined in the Metrics  Tab.  There is a whole system approach to NELS and it  is difficult  to identify which schemes have a direct impact on performance that is measurable.    </t>
  </si>
  <si>
    <t xml:space="preserve">Dtoc has remained a key  focus of the BCF in 19/20 and we are striving  to meet the target through the whole system approach including  working with EMAS, GP's, Acutes , Public Health, Housing , Voluntary sector ,and Community providers </t>
  </si>
  <si>
    <t xml:space="preserve">Work is underway to redesign processess  and the reablement offer  to support earlier  discharge , manage capacity  , and provide  better outcomes for  clients  but this  work has paused due to Covid  19. The BCF resource and the joint working has supported this process and any subsequent changes that are made to the service.  </t>
  </si>
  <si>
    <t xml:space="preserve">Work is underway to  review the process for admissions into care homes and where possible provide alternative provision in the home or extra care setting .  </t>
  </si>
  <si>
    <t xml:space="preserve">The CCG have commissioned  68 residential  beds from the Local Authority  to prevent hospital admissions  and support discharges  ,this is working well and a SOP has been jointly agreed.  The occupancy  rates  have increased and LOS  is reducing due to the daily communications with different partners for capacity and discharge planning.   </t>
  </si>
  <si>
    <t xml:space="preserve">Adult Care and the community provider DCHS have jointly commissioned and appointed some Health Care Assistants to  support clients with  health and social  care needs in an area where recruitment and retention is difficult. This will support DToC </t>
  </si>
  <si>
    <t xml:space="preserve">Recruitment  and retention of care staff is always difficult with  the geographical ,social and economic factors within Derbyshire. However there have been a number of initiatives to improve recruitment including wider publicity, job fares and a move towards   combined health and social care role in a wider setting both within the community and building  based.    Terms and  conditions  of employment  are also a contributing factor as the independent sector can operate  a more flexible working arrangement. </t>
  </si>
  <si>
    <t xml:space="preserve">Initially there were some differences  with the assessment process of Health  and Social  Care staff in terms of support required as and when  patients are discharged from  hospital , and then the  ability to deliver  care hours at  the level required by health staff. There is constant dialogue with regard to the clinical fitness to discharge clients and the subsequent support required in the community.   This is a work in progress re  joint decision making  on discharges from hospitals in order to develop a consistent  approach .     </t>
  </si>
  <si>
    <t>We already have longstanding joint working arrangements, but the BCF funding has helped consolidate those through the joint development of workstreams to address shared challenges within the remit of the funding.</t>
  </si>
  <si>
    <t>Our local governance arrangements ensured funding was used as described to target agreed local outcomes.</t>
  </si>
  <si>
    <t>We already have longstanding joint working arrangements, and a systemwide commitment to becoming an ICS.  The BCF funding helps consolidate that joint approach.</t>
  </si>
  <si>
    <t>The majority of our BCF-funded workstreams have been to improve system flow, promote independence through a Home First approach, and reducing non-elective admissions.</t>
  </si>
  <si>
    <t>As stated above - the majority of our BCF-funded workstreams have been to improve system flow, promote independence through a Home First approach - both of which support a reduction in delayed discharges.</t>
  </si>
  <si>
    <t xml:space="preserve">We have been able to extend the reach of our reablement services, meaning more people are supported to return to independence with specialised targeted support - not just those with only minor support needs.   </t>
  </si>
  <si>
    <t>Difficulties in sourcing personal care in certain parts of the county has made supporting people in their own homes more difficult to achieve.  However, our BCF plan includes support for people to retain their independence and thus reduce the need for long term admissions to care homes.</t>
  </si>
  <si>
    <t xml:space="preserve">Building on our established joint working arrangements these have been strenthened further with the development of key joint appointments to facilitate integrated leadership. </t>
  </si>
  <si>
    <t xml:space="preserve"> We have strengthened joint commissioning arrangements in developing a joint commissioning leadership team with CCG and DCC commissioning leads. This structure has facilitated joint commissioning plans and ways of working. </t>
  </si>
  <si>
    <t xml:space="preserve">This has been a challenge for our system, through C-19 significant progress has been made in establishing new provider engagement mechnanisms as a mean of working with the market to coproduce solutions. </t>
  </si>
  <si>
    <t xml:space="preserve">This continues to be a challenge, however significant progress made with NHSmail in care homes. </t>
  </si>
  <si>
    <t xml:space="preserve">Partnership governance is in place to deliver the Caring theme of the Borough Strategy, delivered through the Place Plan.  The Doncaster Integrated Care Partnership Board leads the strategic development of the partnership, bringing together all Local Authority, housing and NHS organisations in Doncaster.  
The Joint Commissioning Management Board oversees delivery of the Joint Commissioning Strategy (CCG, Public Health, Children and Young People’s and Adult social care) which is a major enabler of joint working.  This is underpinned by a legally binding Joint Commissioning Agreement.
A Provider Collaborative Agreement is also in place, delivered through the Provider Alliance overseen by the Provider Executive Group.
The Health and Wellbeing Board oversee an integrated outcomes framework, delivered through Joint Commissioning and the Place Plan.
Projects are working across numerous partners including Doncaster Council, Doncaster CCG, Rotherham Doncaster and South Humber NHS Trust, Doncaster and Bassetlaw Teaching Hospital NHS Trust, Primary Care, Doncaster Children’s Services Trust, Yorkshire Ambulance Service and voluntary sector.
Great examples of multi-disciplinary team and what a collaborative approach can achieve is the Voices for Doncaster project (also features in Integration highlight.)
</t>
  </si>
  <si>
    <t>Scheme reviews were developed in 2018/19 and have informed future integration initiatives.</t>
  </si>
  <si>
    <t xml:space="preserve">Integrated, neighbourhood-based multi-disciplinary teams have been established, with prototypes around older people with frailty (Thorne) and early help for children and young people and their families (Denaby and Hexthorpe).   
</t>
  </si>
  <si>
    <t>Residential care resources panel has significantly reduced admissions depsite increasing elderly population. There were 10% fewer admissions in 2019-20 than 2015-16</t>
  </si>
  <si>
    <t>Collaborative work across the health and social care community has resulted in DTOCs in Doncaster being significantly lower than the national average and also lower than the Peer Group average .</t>
  </si>
  <si>
    <t>Performance in 2019-20 was above 80% due to the further integration of intermediate care services and the  development of neighbourhood working.</t>
  </si>
  <si>
    <t>The residential care resources panel has led to a significant reduction in admissions since 2015-16.  The new care model to proactively support people with frailty will also help reduce admissions to residential care.</t>
  </si>
  <si>
    <t>Voices for Doncaster (see integration highlight report for further information regarding this)</t>
  </si>
  <si>
    <t>Joint commissioning arrangements in place between DMBC and Doncaster CCG. A joint Commissioning Strategy has been agreed by both parties for 2019-2021 underpinned by joint Delivery Plans. The Doncaster Integrated Care Partnership Board oversees whole system health and care strategy for Doncaster.</t>
  </si>
  <si>
    <t>It continues to be difficult to realign resources and target investment at different parts of the system.</t>
  </si>
  <si>
    <t>Recruitment and retention of staff continues to impact on capacity and make it difficult to address staff skills gaps. This presents a challenge for several joint projects.  A Strategic Workforce and Education Committee has been established to lead the development and implementation of a cross-system workforce strategy.</t>
  </si>
  <si>
    <t xml:space="preserve">Allowed delivery of a locality based multidisciplinary approach as part of Dorset ICS ambitions. Removes artificial boundaries and encourages fllexible working. </t>
  </si>
  <si>
    <t>Yes implemented as planned but the activity linked to Covid-19 since 19th March has had some impact on normal plans.</t>
  </si>
  <si>
    <t xml:space="preserve">Yes evidenced within the operating of multi disciplinary reablement services working across health and local authority partners to provide a personalised, localised service offer. </t>
  </si>
  <si>
    <t>Despite a challenging and prolonged winter period, Better Care Fund schemes helped to manage and mitigate deterioration in levels of Non-Elective admissions</t>
  </si>
  <si>
    <t>Whilst there has been progress in some areas, as a system there remained challenges. Guidance from 19th March had a significant positive impact on discharge processes and length of stay. This is evidenced by length of stay data for Dorset</t>
  </si>
  <si>
    <t xml:space="preserve">Although performance in 19/20 has dropped slightly, the impact of changes to hospital discharge procedures and monitoring arrangements had a significant impact during the final period of the quarter. </t>
  </si>
  <si>
    <t xml:space="preserve">The picture around rate of nursing  and residential care homes admissions changed significantly in the last 4 weeks of Q4 due to national discharge requirements. Performance improved on previous year. Data shows that  we have come in under target (550) with an outurn of 504. </t>
  </si>
  <si>
    <t>Please select a response category</t>
  </si>
  <si>
    <t>Urgent Care Operations Group have representatives from all of the health and social care system.  This group provides a strong and effective foundation for integrated working and decision making process.</t>
  </si>
  <si>
    <t>All on plan</t>
  </si>
  <si>
    <t>Made system changes that promote right time, right care, right place, right person</t>
  </si>
  <si>
    <t>Helped to continue the positive delivery of DTOC targets within the system</t>
  </si>
  <si>
    <t>Supporting reablement and support.</t>
  </si>
  <si>
    <t xml:space="preserve">We have a mature set up arranagement for admission to all care home settings which is done in a partnership and collabourative way. </t>
  </si>
  <si>
    <t>Joint programmes for the winter plans.  Joint commissioning approach to residential and nursing home capacity. Joint agreements around care support upon hospital discharge.  Business continuity testing in health and social care system.</t>
  </si>
  <si>
    <t xml:space="preserve">Discharge to assess process P1,2,3. Pooled skillset and resources. </t>
  </si>
  <si>
    <t>Both CCG and La's have joint and separate financial challenges that are facing the health and social care  systems.  Temporary/short term funding as opposed to permanent funding has a negative response when trying to embed system change</t>
  </si>
  <si>
    <t xml:space="preserve">There are differences between the geographical maps of the CCG and the LA which sometimes means patients fall between the gap in funding streams or responsibilities to support. </t>
  </si>
  <si>
    <t xml:space="preserve">Expansion of the joint working arrangements to include the ICP partnership and extension of the section 75 for a further 12 months. </t>
  </si>
  <si>
    <t>Although Covid had a disruptive impact at the end of the FY, we were able to implement the schemes planned</t>
  </si>
  <si>
    <t>The Integrated Care Partnership Board was being formulated with the strengthened Integrated working during 19/20 (lauch of board and faciliated away days from support of national team) with the PCN Clinical Directors, Community providers, Mental Health provider and acute trusts becoming a more formal part of the local borough integrated care partnership</t>
  </si>
  <si>
    <t>2019/20 saw the successful mobilisation of two key admission avoidance services within the new Ealing Community Partners Contract. The implementation of Rapid Response - provides appropriate response within an agreed timeframe to enable people who would otherwise be at risk of admission to hospital to remain within the community, and The Care Coordination service - which works with people who are at high risk of hospital admission to provide the support required for them to maintain independent living. we continue to work with the provider to optimise this pathways.</t>
  </si>
  <si>
    <t xml:space="preserve">Through a joined up collaborative approach to reducing delays seen in Ealing, the main acute provider (London North West Hospital Trust) saw a reduction from 165 delay days in Dec19 to 120 days in Feb20. Through an integrated approach of twice weekly meetings and monthly multi-agency discharge events long length of stay patients have received targetted suport to discharge.
</t>
  </si>
  <si>
    <t>These services have remained stable over the last few years.  The community rapid response service and other services commissioned through the Community Services Contract have had a positive impact, however, this has continued to be consistent in the community over the last few years.</t>
  </si>
  <si>
    <t xml:space="preserve">The Council's Better Lives programme has continued to embed strength based approaches to meeting needs, maximising access to community based support and focusing on prevention, reduction and delay in the needs for formal social care and support.  This is reflected in reduction in demand and in spend on commissioned services particularly against the Older Adults budget.  Rates of admission into residential care also reflect our success in promoting independence for as long as possible. </t>
  </si>
  <si>
    <t>Establishing a borough Gold Command - Pulling together executive leads from each of the three organisations this group was established in March to oversee the local response to Covid and dynamically address any arrising issues or concerns for Ealing. This group met virtually initially 3 times a week and slowly reduced down to once a week as systems settled.  Any issues that would have usually have been discussed at JMT were also escalated to the Gold command.  A number of joint task and finish groups have also developed from this, such as establishing local testing sites or setting up a community escalation centre for COVID and deevloping a joint integrated Local Recovery Plan.  
The Integrated Care Partnership Board was being formulated with the strengthened Integrated working during 19/20 (lauch of board and faciliated away days from support of national team) with the PCN Clinical Directors, Community providers, Mental Health provider and acute trusts becoming a more formal part of the local borough integrated care partnership</t>
  </si>
  <si>
    <t xml:space="preserve">The Community Services Contract procured during 18/19, started its services from July 2019 and although not all the transformation plans have been completed, the contract is now in place for 10 years, which gives partners an opponrtunity to deelop and further integrated the provision of community care, working with all the partners,  The mobilisation of a Single Point of Access for this service is a ciritical step in ensuring routes to referrals/queries, escalation is through this single point of access for all partners and patients, which has been a core milestone in the mobilisation of the contract.  </t>
  </si>
  <si>
    <t>Due to various reasons there has been a high turnover of staff in the Joint Commissioning Team and the CCG.  However, this now presents an opprtunity to approach the roles, functions and support differently.</t>
  </si>
  <si>
    <t>Although some progress has been made with sharing data, Information Govenrnance and electronic records continue to be an issue.  With the Community Services Provider and a new approach to Integrated Care Systems and Partnerships, there is a hope that this will become an area of development that will gain traction.</t>
  </si>
  <si>
    <t xml:space="preserve">Partnership working in the East Riding of Yorkshire is well developed between Health &amp; Social Care. The overall delivery of the initiatives has promoted system working. in addition while striving to improve performance against metrics and the HICM partners continue to look for new opportunities. The Better Care Board includes a wide range of stakeholders (the CCG, the Council, providers, VCS, Carers representation) who have input in shaping decisions around the delivery of Health &amp; Social Care. The BCF work has supported the prioritisation of joint initiatives and links in to plans for joint commissioning through the Joint Commissioning Group (JCG). </t>
  </si>
  <si>
    <t xml:space="preserve">It was agreed in 2018/19 to halt the further roll out of Active Recovery so the 2019/20 plan was revised to maintain the 2 hubs that had been developed. This has been maintained and Capacity and Demand modelling as well as transformation of Adult Social Care will inform the future model for Active Recovery. Our jointly agreed BCF, iBCF and Winter Pressures schemes / projects have been implemented as outlined in our 2019-20 plan, while mobilisation has taken a little longer for some schemes largely due to recruitment in some cases. </t>
  </si>
  <si>
    <t xml:space="preserve">In delivering the BCF plan (including the Winter Pressures Grant initiatives) initiatives such as the development of an Adult Social Care suite have had a significantly positive impact on the integration of health and social care in our locality. In addition the joint BCF programme board and governance processes to monitor delivery of the 2019/20 plan ensures shared leadership and accountability are in place to take joint initiatives forward. </t>
  </si>
  <si>
    <t xml:space="preserve">The BCF plan (including Winter Pressures Grant) has contributed to the development of initiatives to reduce non-elective admissions for example the Dementia Care Home Liaison Service, Reducing Alcohol Admissions service and Continence Assessment model. Although as detailed in tab 4 the target for non-elective admissions remains a challenge and it is often very difficult to quantify what specific impact individual initiatives have had on this metric (as a number of initiatives could be impacting), it is also difficult to know what performance would have been if these initiatives were not in place. </t>
  </si>
  <si>
    <t xml:space="preserve">The BCF plan (including Winter Pressures Grant) has contributed to the development of initiatives to reduce delayed transfers of care for example the Adult Social Care Suite, Care Home Select, Dementia Care Home Liaison Service, Assisted Discharge Services (delivered by the British Red Cross &amp; Scarborough &amp; Ryedale Carers). Although as detailed in tab 4 the target for DToC remains a challenge and it is often very difficult to quantify what specific impact individual initiatives have had on this metric (as a number of initiatives could be impacting), it is also difficult to know what performance would have been if these initiatives were not in place. </t>
  </si>
  <si>
    <t xml:space="preserve">Performance against this target is not yet available for 19/20. The data for this indicator is only collected on a yearly basis with a snapshot covering discharges between October - December; this is then measured in terms of the percentage of people at home 91 days later. As detailed in tab 4, the final result for 18/19 is 73.5% which is a reduction in performance compared to 86.2% that was achieved in 17/18. The Intermediate Tier project (including Capacity &amp; Demand Modelling) will further support performance against this metric. Health and Social Care continue to work in partnership to maximise the use of community equipment to enable individuals to remain in their own homes and / or in a care home. </t>
  </si>
  <si>
    <t xml:space="preserve">Performance against this indicator is a challenge in such a rural area, with high numbers of older people, where there are difficulties in terms of providing homecare, especially for people with high levels of care and support needs in some localities e.g. two carer calls. While performance improved in 18/19 with a reduction from 700 residential admissions per 100,000 population to 620 which is lower than the Yorkshire and Humber average of 644, further improvement is required to meet the England average 579. The 2019/20 result is not yet available however, a number of BCF initiatives such as Active Recovery Beds, Positive Step Beds &amp; Social Prescribing support performance against this metric. </t>
  </si>
  <si>
    <t>The governance of the Better Care Programme is well developed and clear. The Board reviewed its decision making processes earlier in the year to ensure a proportionate approach is taking to decision making. Health &amp; Social Care continue to work closely and there are well defined links to other joint working (eg. the Joint Commissioning Group). The BCF board continues to get good representation from the CCG, Council, Providers, VCS and Carers representative. An annual review workshop has become part of the planning for future BCF/Winter Pressures commissioning (although unfortunately this has had to be rearranged to later in the year due to the current circumstances). Funding decisions are made based on clear criteria including improvement of performance against the metrics, HICM and meeting the requirements of the wider Health &amp; Social Care system.</t>
  </si>
  <si>
    <t xml:space="preserve">Once the priority of developing the Adult Social Care Suite had been agreed for the system, all partners committed resource to develop this at pace in order to ensure it was able to open during December 2019. This involved a wide variety of stakeholders from a number of partner organisations (from procurement of the residential care provider to development of the facility that the suite is based in). It was co-ordinated by the Council but all partners prioritised this workstream and worked together to overcome any challenges to ensure it progressed. </t>
  </si>
  <si>
    <t>Due to local flooding and more recently the Covid-19 period the planned BCF/Winter Pressures workshop has been postponed twice to later in the year. This has proved useful in the past for Board members and wider partners to hear from each BCF/Winter Pressures leads in order to support planning for the future financial year. In addition the continued short term nature of the BCF/Winter Pressures funding makes it difficult to plan longer term when both health &amp; social care are already under significant financial pressures. A number of posts are funded by the BCF which also places risk on the employing organisation (Council / CCG) where it has been necessary to recruit to posts on a permanent basis with short term funding in order to attract suitable candidates.</t>
  </si>
  <si>
    <t xml:space="preserve">Due to resource pressures in the system it has been difficult to mobilise some initiatives as quickly as originally planned. This has been down to recruitment difficulties, challenges that have come up in initial provision development and the most recent flooding / Covid-19 situations changing priorities for partners. As mentioned previously it has been difficult in some instances for workstream leads to demonstrate impact on specific metrics due to the large number of schemes currently taking place. Another example is that after a lengthy process to ensure appropriate sharing of information, we have now started collating data to show the impact of social prescribing on the Acute however impact on Primary Care still needs to be further explored. </t>
  </si>
  <si>
    <t xml:space="preserve">Many of the schemes funded within the BCF reflect an incresed and postive integration of services across East Sussex </t>
  </si>
  <si>
    <t>The management of Non-elective Admissions is a key priority for out Community programme, many aspects of which are funded via the BCF</t>
  </si>
  <si>
    <t>The effective management of Transfers of Care is a key priority for out Community programme, many aspects of which are funded via the BCF</t>
  </si>
  <si>
    <t>East Sussex continues to perform well on this metric, supported by the strong emphasis on Intermediate Care within the East Sussex BCF Plans</t>
  </si>
  <si>
    <t>Our ICP provides the framework for system wide partners in East Sussex to come together to plan, organise and deliver services at the optimum scale to support quality and consistency - making the best use of our collective resources to deliver the outcomes and priorities for our population identified in the East Sussex plan</t>
  </si>
  <si>
    <t xml:space="preserve">Supported by the BCF, East Sussex continues to jointly commssion a full range of community services aligned to the sustyem key priorities and service developments. </t>
  </si>
  <si>
    <t xml:space="preserve">Finance remains a key challenge for East Sussex, alongside this East Sussex has among the highest proportions of over 65-year olds and over 85-year olds in the country, and within this many people live their later years in ill-health, often with more than one long term condition. </t>
  </si>
  <si>
    <t>Local health and social care systems have provided an  excellent joined up response to the Covid 19 pandemic with strong communication, planning already in place the system response ensured that the system remained resilient throughout with community responses in place, resilient and local hospitals able to cope with the increased emergency covid demand.</t>
  </si>
  <si>
    <t>Enfield is the top performing area in the country for people using direct payments to buy the care and support they need. Community services were resilient and people were able to access the support they needed to stay safe in their own homes.</t>
  </si>
  <si>
    <t>Enfield has historically (and still does) suffer underfunding from government due to the government funding formula placing enormous strain on local health and social care services</t>
  </si>
  <si>
    <t>Whils summary care records are in place, practial data integration at an operational level continues to be a challenge.</t>
  </si>
  <si>
    <t>none</t>
  </si>
  <si>
    <t>This has been a key enabler throughout Q4 especially when responding to Covid-19. The relationships that have been built through the management of the BCF and system-leadership in place has allowed us to have open and transparent convesations with partners beyond the usual realms of the BCF. This has resulted in the development of x2 new groups coming together - the first is an integrated strategy group focused on the Care Market and the other is an integrated liaison group with a focus on creating consistency across the Essex footprint (given the complex CCG and ICS geography)</t>
  </si>
  <si>
    <t xml:space="preserve">During Q4 significant developments were made on progress this activity - new technology went live and all ICS have been able to focus on delivery ahead of Winter 2020. </t>
  </si>
  <si>
    <t>Winter 2019/20 was one of the toughest in several years in terms of demand on acutes and social care. This was subsequently worsened by the onset of Covid-19 at the end of Q4</t>
  </si>
  <si>
    <t xml:space="preserve">Covid-19 has been the biggest challenges faced in driving the enablers for integration. </t>
  </si>
  <si>
    <t>The overall aim of the BCF has been to provide a supportive vehicle to help set the direction for local stakeholders across health and social care to become more fully integrated. In Gateshead, there are strong joint working arrangements across local health and care partners through the Gateshead Health and Care System, which recognises the importance of integrated approaches to care.
However, as we have remarked in previous years, it needs to be borne in mind that the BCF does not exist in a silo and forms part of broader work to integrate health and care at a local level in Gateshead.
It is difficult to be able to directly correlate improvements for patients and service users with completing the data collection templates, but the ability to network and share and learn from each other is always useful. Gateshead organisations have often played a leading role in this area.
However, completing the template is an onerous time consuming task to confirm the status of continued compliance against the requirements of the fund and takes system time away from our focus on making care better for patients and service users. Again, as previously mentioned, it can feel like an industry in its own right, somewhat removed from the purpose of integration.</t>
  </si>
  <si>
    <t>No further Comment</t>
  </si>
  <si>
    <t>As No. 1</t>
  </si>
  <si>
    <t>As a system, all partners are focused on reducing non elective admissions. However, having ring fenced funding has been helpful.</t>
  </si>
  <si>
    <t>The unrealistic target set for Gateshead is of no value to the local system and runs counter to the work of frontline and other staff across our organisations who continue to deliver high quality assessments and care for local people.</t>
  </si>
  <si>
    <t>As a system, all partners are focused on reablement. However, having ring fenced funding has been helpful.</t>
  </si>
  <si>
    <t>As a system, all partners are focused on managing the rate of residential and nursing care home admissions for older people. However, having ring fenced funding has been helpful.</t>
  </si>
  <si>
    <t xml:space="preserve">System leaders continue to come bi-weekly as the Gateshead Health &amp; Care System (GH&amp;CS) with a specific focus on Gateshead Place to:
•  shift the balance of services from acute hospital care and crisis interventions to community support with a focus on prevention, early help and self-help, matched by appropriate resource levels; 
•  support the development of integrated care and treatment for people with complicated long-term health conditions, social problems or disabilities;
• create a joint planning and financial framework for managing the difficult decisions required to ensure effective, efficient and economically secure services during a period of continued public sector financial austerity, getting the most from the Gateshead £. 
The System includes senior representation from the CCG, Council,  Gateshead Health NHS Foundation Trust, CNTW FT, Newcastle Hospitals, Primary Care and VCS.  Collaborative working is being managed through the Gateshead Health &amp; Care System meeting, representative of partner member organisations.
The GH&amp;CS is promoting a Gateshead place-based approach to the integration of health and care so that planning and delivery arrangements are undertaken as close to ‘place’ as possible. The GH&amp;CS is also collaborating with broader footprints on behalf of the Gateshead population where this will secure health and wellbeing benefits for local people.
Key features of the GH&amp;CS include:
• It is a partnership of commissioners and providers, reflecting a whole system approach.
• It is committed to the collective use of resources for the benefit of local people, maximising use of the Gateshead £. 
•  System members have made a statement of commitment to play a significant, active and ongoing contribution to enhancing the health, care and wellbeing of local people in a way that is locally sustainable. This is captuted in a MoU for the Gateshead System.
Work continues to take forward a number of key priority areas and transformation programme:
- Children and young people’s health and wellbeing 
- Frailty (inc. Galls)
- People with multiple and complex needs
- Community services transformation
- Intermediate care
- Adult Mental Health ('Delivering Together')
- Community Model – Learning Disabilities
- End of life care
 light of the system's response to Covid-19, we will be reviewing these programmes of work, informed by our collective experience of meeting the challenges posed by the pandemic.
</t>
  </si>
  <si>
    <t>The establishment of Primary Care Networks from July of last year has provided opportunities for greater health and care integration across our local system. Clinical Directors from the PCNs are engaging with the Gateshead Health &amp; Care System Board, particularly relating to our overarching priority areas and transformation programmes (referred to under success story 1 above).
Arrangements are also being made for joint development sessions to be held between the Gateshead Health &amp; Care System and PCNs in Gateshead.</t>
  </si>
  <si>
    <t>There are particular challenges relating to the future sustainability of the care home sector. The current Covid-19 pandemic have further shed a spot light on those challenges. The integration highlight set out under Tab 6 around developing a new service model to ensure safe, cost effective care home services for Gateshead patients is one of the responses being taken forward by our local system to address those challenges.</t>
  </si>
  <si>
    <t>In order to deliver our priority areas as a system, we need an integrated workforce that can work across our organisations.
The Gateshead Health &amp; Care System is progressing integrated team working linked to its priority and transformation programme areas. This includes the co-location of staff at Gateshead Place to help develop a better understanding of system challenges and opportunities to address them, as well as joining up planning and delivery arrangements with system partners. A Gateshead System Leadership programme is also being developed to further assist in embedding a system-wide culture and working arrangements in taking forward our key programmes of work.</t>
  </si>
  <si>
    <t>As a well established integrated commissioning team across health and social care we have, and continue, to achieve BCF and wider strategic ambitions within Gloucestershire's ICS.</t>
  </si>
  <si>
    <t>Subject to challenges anticipated for Covid 19.</t>
  </si>
  <si>
    <t>As per 1 above.  Gloucestershire continue to build on the successes of our integrated commissioning function and strengthen partnerships with social care, acute and community trusts for the benefit of our citizens and staff.</t>
  </si>
  <si>
    <t>The BCF has support a number of services which support management of conditions outside of acute hospitals (e.g. South Cotswold Frailty, Frailty assessment service, Complex Care at Home service, Rapid Response).  Self management of conditions is also supported through the BCF via services such as Telehealth and support of community occupational therapy.</t>
  </si>
  <si>
    <t>Support for services that help to coordinate patient's journeys through the care system, such as the Single Point of Clinical Access, Multidisciplinary team working and dedicated discharge services all assist in the minimisation of patient delays when moving between care settings.  Additional care packages have also been supported by the BCF, as well as increase staffing in brokerage to ensure that capacity is available to support vulnerable patients.</t>
  </si>
  <si>
    <t>Gloucestershire continue to see a step change within integrated services, social care and community health providers in changing the conversation to a strengths based approach.  Helping people to help themselves and supporting people in a targetted approach has freed up capacity whilst achieving better and more independent outcomes for individuals.</t>
  </si>
  <si>
    <t>Gloucestershire continue to see a reduction in people being placed in both residential and nursing care homes.  Gloucestershire continues to commission greater levels of home care provision to support people in their own home and have been working with our community health provider in developing an Enhanced Independence Offer.</t>
  </si>
  <si>
    <t>The system-wide governance and leadership across all levels of management, across all organisations, is one of Gloucestershire's greatest assets in achieving integration.  There are very well established mechanisms for governance, decision making and accountability.</t>
  </si>
  <si>
    <t>Gloucestershire's Integrated Brokerage Team (GIB) commissioning all care and support on behalf of health and social care.  GIB are the 'one stop shop' for providers and operational social care and CHC staff alike.  GIB are responsible for market management, risk assessment of providers viability for example, and all providers have a dedicated contract officer assigned to them for day to day queries, concerns or issues.  There are well established escalation processes in place for safeguarding, provider failure or gaps in provision.</t>
  </si>
  <si>
    <t>Integrated electronic records and information governance continue to pose challenges across acute, community health, primary care, social care and CCG.  There is some, but slow, progress in some areas as IT systems are being replaced and / or updated.  Managing Covid has resulted in some advancements in thinking and ways of working to support greater levels of information sharing and electronic records.</t>
  </si>
  <si>
    <t>Workforce challenges across the board are being experienced and is a key priority and focus for Gloucestershire's ICS.  There is a significant demand for clinical and non-clinical NHS staff and qualified social workers to reduce reliance on agency workers and / or meet demand.  Proud to Care Gloucestershire will be supporting in 2020/21 our independent sector providers in their recruitment processes as conversion rates from initial contact to induction of care works remains low.</t>
  </si>
  <si>
    <t xml:space="preserve">The joint work enabled by the BCF has delivered focused improvement work on the joint priorities of Home as a Priority and Falls and Frailty </t>
  </si>
  <si>
    <t xml:space="preserve">The schemes were delivered as planned including new initiatives funded with liquidity for example MH alliance development and Childrens services improvement work  </t>
  </si>
  <si>
    <t xml:space="preserve">it has paved the way for integrated commissioning arrangements being developed in 20/21 </t>
  </si>
  <si>
    <t xml:space="preserve">Non-Elective admissions in Q4, 2019/20 were down by 12% the previous quarter. The percentage within 4 hours (all types) in Q4, 2019/20 was 81.29% compared to 89.29% the previous quarter - there was no deterioration of performance in Q4, 2019/20 from the previous quarter. However, the total breaches in Q4, 2019/20 were down by 14% the previous Quarter. It should be noted that Lewisham &amp; Greenwich Trust (LGT) had been focussing on developing a new clinical model and site reconfiguration to drive improved flow and performance.
</t>
  </si>
  <si>
    <t xml:space="preserve">For social care DToC we are below the BCF target of 5.5 per day. Year end position is 3.1.
For joint DToC we are above the BCF target of 0.3 per day. Year end position is 1.2.
For all DToCs we are below the BCF target.
</t>
  </si>
  <si>
    <t xml:space="preserve">between January and March we worked to review and improve the capcity (to take additional referrals) and effectiveness of our reablement service (reduction on ongoing need for care). These are the key local indicators for effectiveness rather than the 91 days  </t>
  </si>
  <si>
    <t>we have improved considerably in this area - quarter 4 was our lowest quarter in the year. Our outturn for the year was the lowest for quite some time compared to previous years</t>
  </si>
  <si>
    <t xml:space="preserve">In 2019/20 Greenwich shared a pooled budget of approximately £39.4M with the Royal Borough of Greenwich and Greenwich CCG planning schemes and monitoring progress against the key metrics together.
The central focus of the Better Care Fund (BCF) programme is to jointly commission health and social care services that enable people access to high quality care in their community. The programme aims to improve the lives of some of the most vulnerable people, placing them at the heart of their care and support, and providing them with ‘wraparound’ fully integrated health and social care, resulting in an improved experience and better quality of life.
</t>
  </si>
  <si>
    <t xml:space="preserve">Strong and effective communication has resulted in positive working relationships with our providers market. 
For example workshops have been held including provider representatives from care agencies to collect intelligence around our biggest development opportunities. Procurement exercises have resulted in a limited number of local agencies providing the majority of our care input meaning that greater focus on those relationships has been achievable. Training sessions have been held for all care agency workers to support them in upskilling their teams in line with the priorities of the commissioners.
We have a care home provider forum that has led to more effective communication between providers leading to sharing of ideas. Together conversations have been held regarding the local workforce demand. 
</t>
  </si>
  <si>
    <t xml:space="preserve">Our Joint Emergency Team (JET) in Greenwich which is funded through the BCF includes primary, community and social care colleagues who have come together in one team to focus in particular on admission avoidance.
The team have worked well together and enjoy a positive local reputation. The key challenges with this piece of work have been clarifying organisational and clinical responsibilities and liabilities particularly around training and development, as well as overcoming interconnectivity with two separate information systems remaining in use.
Strong communication and a shared objective to make a difference have meant that training and development now happens together as a single team, whilst interim solutions have been found whilst longer term discussions are ongoing regarding technical requirements.
</t>
  </si>
  <si>
    <t xml:space="preserve">The joint commissioning of our local discharge to assess service has been a key example of integrated commissioning. Providing proactive MDT support around the person enabling full assessment to take place in a home like environment instead of a hospital.  The service works on the ethos of get up, get dressed and get ready and promotes independence. Additional primary and community care services were commissioned to support residents within the service. Together the CCG and Local Authority colleagues evaluated the service to inform future commissioning decisions.
In order to continue to develop this approach a formal exercise is now underway to create an integrated commissioning team between RBG and SEL CCG (Greenwich borough). The team will lead the commissioning of integrated services to ensure decisions regarding health and social care are more closely aligned.
This development is in line with our local commissioning strategy and achieves the following ambition:
“We will work collaboratively with our partners to develop modern integrated commissioning arrangements. We will maximise resources by taking an integrated, whole-system approach to commissioning, where incentives are aligned, and clinical  care pathways are simplified.”
As commissioners, we will need to work collaboratively with all providers to change pathways and support population-based services.  We will do this by having aligned budgets, underpinned by new contract models to ensure shared incentives are in place to deliver the best outcomes.
</t>
  </si>
  <si>
    <t xml:space="preserve">The Better Care Fund is one good example of how the partners work together but joint working is now embedded through our Integrated Commisssioning governance structures into the normal way in which we do things locally. 
</t>
  </si>
  <si>
    <t>The funded schemes all continued as planned during the period. We are planning on reviewing these schemes jointly during 2020/21, especially as housing has been added to the HICM and we have collectively been working together on a number of housing or homelessness initiatives, not all of which have been funded under the BCF budget.</t>
  </si>
  <si>
    <t>Our BCF plan included carrying out an independant needs assessment of homeless people coming into the Homerton, and work around hoarding and deep cleaning. While the deep cleaning and hoarding workstream was interrupted by COVID, the needs assessment was completed just beforehand and we have picked upthis work with some urgency. This work has had a positive impact on the relationship and processes between Adult Social Care; Health and Housing.</t>
  </si>
  <si>
    <t>Development of our Neighbourhood Model and community based services such as our Integrated Independence Team and our admission avoidance service Paradoc absolutely have a direct impact on managing levels of admissions.</t>
  </si>
  <si>
    <t>The plan has had an impact; however, not as positive as we would have liked. Some systemic issues remain in the system that cause delays in Hackney. These include people who are homeless, people who hoard and people with NRPF. We also have delays caused by Home Care packages not been taken up on time and a delay in finding mental health residential settings due to the high cost and complex needs of the cohort. A review of the discharge service is being conducted and we hope to learn from our COVID response. A homeless discharge Pathway team is also being developed and this should have a positive impact on the DToC cases.</t>
  </si>
  <si>
    <t>This remains on target and means we are successfully discharging people from hospital with the appropriate support that is enabling them to remain independant and at home for as long as possible.  The BCF plan funds our intermediate care services and therefore is having a positive impact on this target.</t>
  </si>
  <si>
    <t>The BCF focus on a home first approach has absolutely supported our delivery in this area we appear to be reducing the number of people in care homes, significantly under the national average. This has a direct positive impact on individuals, keeping them in their own homes and independent longer. The lack of provision locally does help us by seeking alternative options like extended packages of care in peoples own homes.</t>
  </si>
  <si>
    <t>The developments around our Hospital Homesless Pathway will be a good example of pooled and aligned resources. We hope, using a combination of new CCG funding and existing resources we can create a homesless pathway team - as highlighted as good practice in the NHS long term plan. Funded jointly the needs assessment demonstated that 800 homeless individuals passed through Homerton in 12 months and the next step, to develop the pathway team will have a positive impact on the health of the homeless population as well as freeing hospital beds and reducing DToC.</t>
  </si>
  <si>
    <t xml:space="preserve">The programme of work to oversee implementation of the HICM and achievement of the BCF metrics is led by the Hackney Discharge Group a sub-group of our Unplanned Care Workstream. This is chaired by the Director of Adult Services and the vice chair is the Director of Unplanned Care (City &amp; Hackney CCG) with experts by experience, senior hospital managers and the Head of Benefits and Housing Needs amongst the core group. This group has led on delivery of BCF services and continue to push for improvements, providing strong leadership with high expectations for operational teams. </t>
  </si>
  <si>
    <t>One of our biggest challenges is the lack of housing or accommodation in Hackney. We see this in greater numbers of  homeless people coming to the Homerton and with very few residential and nursing homes for our residents with complex needs. Estate in Hackney is expensive and scarce, and the number of private funders is low, giving no incentive for commercial care homes to come into the Borough.</t>
  </si>
  <si>
    <t xml:space="preserve">We are running a porject on the integration of the system for NOA's and NODs to get them flowing automatically from the Hospitals EPR system to LBH's Mosaic system. while progress was being made  Q4 just saa the start of the COVID 19 pandemic and this been  a victim of Covid 19  as the NOA's and NOD's were turned off in March and no sign of them restarting anytime soon </t>
  </si>
  <si>
    <t>The BCF sits in the wider context of One Halton which is driving the place-based approach in the delivery of health, social care and wellbeing.</t>
  </si>
  <si>
    <t>The BCF is a small but significant part in NEAs.  The wider context is the focus on Right Care benchmarking work undertaken with primary and community care services.</t>
  </si>
  <si>
    <t>This sits in the wider context as discribed in Tab 6.</t>
  </si>
  <si>
    <t>See 6 above.</t>
  </si>
  <si>
    <t>The expansion of domiciliary care has significantly improved flow through both hospital and intermediate care services.  This has also supported the choice and control agenda.</t>
  </si>
  <si>
    <t>During the year, One Halton has supported a review of intermediate care and associated services across the borough providing strong leadership and some new resource to support the implementation of these reviews.  This will continue in 20/21.</t>
  </si>
  <si>
    <t>All system partners have been extremely financially challenged during 2019/20.  This has impacted in our ability to meet needs in the local community and develop existing and new service areas.</t>
  </si>
  <si>
    <t xml:space="preserve">Plans are in development at a regional and local level to move towards joint approaches to training and upskilling of the workforce.  The level of complexity associated with this makes progress slower than we would like.  </t>
  </si>
  <si>
    <t>An example of this is the Phase 2 Pilot - Discharge to Assess (D2A) overnight care pathway whereby health &amp; social care worked jointly to develop this new pathway</t>
  </si>
  <si>
    <t>Throughout 19/20 there has been continued partnership working with system partners across triborough CCGs, local authorities, acute, community, primary care,  mental health and third sector.</t>
  </si>
  <si>
    <t xml:space="preserve"> In addition to the integrated work focussed on NEL and DTOC, there has also been work has commenced on integration of Mental Health. MINT is the conceptualisation of integrated care.  MINT combines new resource with existing resource from Primary Care Mental Health teams and Community MH or Recovery teams. The Model locates community mental health services in the centre of the community, as the central pillar of mental health care, allowing all other services in the mental health care system to function more effectively.
</t>
  </si>
  <si>
    <t>Q4 is under by 3%.  This is despite inclusion of hospital activity for GP at Hand (list size 72,000), where most patients live outside H&amp;F and access services outside the local system. The NEL status of LBHF with GP at Hand removed is better than) target</t>
  </si>
  <si>
    <t>LBHF has achieved a 16% reduction in numbers of delayed days compared to same period last year through the successful delivery of a number of discharge schemes.</t>
  </si>
  <si>
    <t>Q4 returns ar at 89% slightly lower than normal. Ther has been a snall end of March impact through some deatrhs but also due to the redeployment of reablment staff to support discharge</t>
  </si>
  <si>
    <t xml:space="preserve">The rate has been reduced by 40% [ from 387.9 per 100,000 to 230.7 per 100,000 over 65] . This has been due to a sustained multiagency focus on  managing people at home, focusing on discharge home from hosital and reablement </t>
  </si>
  <si>
    <t>The aligning of resources enabled the successful implementation of the D2A overnight care pathway pilot</t>
  </si>
  <si>
    <t xml:space="preserve">Joint approach to training care home staff including the production of  You Tube videos for the Recognising and Acting on Signs of Deterioration training (RADS) which has been shared across all care homes.  </t>
  </si>
  <si>
    <t xml:space="preserve">The delivery of a significant QIPP programme across NWL CCGs has been a challenge in implementing invest to save initatives 
In addition the impact of GP at Hand with under 10% of registed patients residing within H&amp;F presents the additional challenge in the ability to influence out of area providers </t>
  </si>
  <si>
    <t>The availablity of nursing care, particularly for those patients with challenging behaviour continues to lead to discharge delays.</t>
  </si>
  <si>
    <t xml:space="preserve">Progress on improved joint working  has been made including refocusing the partnership governance and using the BCF as an enabler in wider system changes  </t>
  </si>
  <si>
    <t xml:space="preserve">Although the Hampshire system overall has delivered the plan for 2019/20, progress in each local system has reflected prevailing conditions </t>
  </si>
  <si>
    <t xml:space="preserve">Progress on improved ingteration has been made, including revised governance for joint working used the BCF as an enabler in wider system integration  </t>
  </si>
  <si>
    <t xml:space="preserve">The support for community based schemes has had a beneficial effect although this has been variable in local systems </t>
  </si>
  <si>
    <t>The support for community based schemes has had a beneficial effect although this has been variable in local systems.   The impact of Covid-19 policy in Q4 and suspension of DTOC measurement has prevented measurement of the final position</t>
  </si>
  <si>
    <t xml:space="preserve">Reablement productivity and  performance reported pre-Covid-19 showed notable improvement.  </t>
  </si>
  <si>
    <t>The support for community based schemes has had a beneficial effect although this has been variable in local systems.   The impact of Covid-19 policy in Q4 has prevented measurement of the final position</t>
  </si>
  <si>
    <t xml:space="preserve">The development of an agreed approach for integrated intermediate care to support discharge and flow, building on learning from the Newton Support. </t>
  </si>
  <si>
    <t>Further development of integrated commissioning to build on previous years progress to align with wider system changes.</t>
  </si>
  <si>
    <t xml:space="preserve">As previously reported, whilst all partners have robust plans to meet needs, in some areas demand continues to be higher than expected.  For social care the absence of a clear, sustainable funding plan is a constraint.  </t>
  </si>
  <si>
    <t xml:space="preserve">The system wide programme, supported by HEE, has been in place to address the known challenges.  This complex, multi-factoral issue, compounded by the impact of Covid-19 cannot be resolved quickly.   Both the Local Authority and the NHS providers locally have established separate agencies as well as staff sharing arrangements to mitigate risks. </t>
  </si>
  <si>
    <t>The BCF is closely linked to the implementation of health and social care transformation programmes, the A&amp;E Delivery Board, and the North Central London STP.  A number of these programmes build on the partnership working initiated through the BCF, for example, a strong system-wide effort to support discharges and reduce delayed transfers of care (see metrics). The BCF Plan is now part of the infrastructure of Haringey's Partnership Board</t>
  </si>
  <si>
    <t>The majority of our services have been implemented as planned. A recent annual review confirmed that services continue to perform well against the BCF outcomes and represented good VFM - however there are some opportunities to consolidate services and emphasise particular strategic objectives, e.g. D2A HomeFirst resourcing or 2 day intermediate care delivery.</t>
  </si>
  <si>
    <t>Haringey continues to progress well along its journey of health and social care integration at the three levels of delivery: NCL, Borough and localities, around which increasingly our services are being organised and formed the basis for the BCF Plan. Organisations have been collaborating on a number of areas to develop joint responses and this is showing positive impacts on a number of our indicators e.g. discharges from hospital, admission avoidance and development of a intermediate care. This relationship building has supported our response to the COVID pandemic</t>
  </si>
  <si>
    <t>We are cautious improvements we've made to integrated working, particularly within Anticipatory Care, EHCH and Rapid Response, (alongside improvements in acute ED) have had a positive and sustained impact on reducing (particularly older people's) NEL admissions within our system. For example, an increased number of people seen wihtin our MDT complex care [HCAPS] Team has demonstrably reduced NEL admissions amongst its clients. However, the cause of this increase is complex and may relate as much to how our systems are currently operating in practice as they do integration.</t>
  </si>
  <si>
    <t>Although our DTOC rates have worsenened during 2019/20 (but improved significantly at the end of Mar-20 and beyond due to COVID pandemic arrangements), a more detailed analysis provides a mixed view about the underlying reasons for this is largely outside the scope of BCF Plan funding. Acute DTOCs did increase slightly despite the level of investment from BCF Plan, but the single biggest reason for the increase in DTOCs was due to increased MH discharges (see Metrics). The BCF Plan contributes to MH funding of move-on arrangements but most of the funding is from a wider S75 partnership agreement.</t>
  </si>
  <si>
    <t>There were sustained improvements to our reablement/rehabilitation offer as a result of BCF Plan investment which supported individuals' recovery of their health or functional independence. We have been able to expand our reablement service for the end of Q4 as planned but also in response to COVID response, i.e. more funding into reablement. We know that 73% of these individuals did not need any long-term social care package.</t>
  </si>
  <si>
    <t>We believe the arrangements we have put in place in terms of simplifying hospital discharge and joining up intermediate care with a 'HomeFirst' approach have positively contributed to better managing residential/nursing care home admissions in Haringey. In particular, we have ensured that, as far as possible, as few people as possible are placed in long-term care directly, i.e. the vast majority of non-last phase of life patients are diverted to short-term intermediate pathways (funded by BCF Plan) to help them recover before deciding on their long-term care options.</t>
  </si>
  <si>
    <t>The BCF Plan is a well-established mechanism for ongoing joint commissioning of short-term intermediate care solutions. In 2019/20, we expanded our IC solutions to introduce a convalescence 'offer' as part of these IC solutions. This aims to better support individuals with particular medical needs, e.g. those who were 'non-weight bearing' or who needed intensive nursing at home, who need to recover and then be reabled. We added 6 convalescence beds and added a nurse to support patients with intensive convalescence needs at home funded via BCF. These solutions were welcomed by partners, and our initial evaluation of the scheme suggests the beds were well-used (and we expanded from an initial 4 to 6), the 'offer' reduced acute LOS/DTOCs and reduced the intensity of long-term care packages for these clients.</t>
  </si>
  <si>
    <t>In Q4, we implemented a network of over 60 Community Navigators and Social Prescribers across Haringey ('Haringey NavNet'), which is member-led  - see Integration Highlights, with some of the navigators funded via BCF. The network proved an invaluable asset during the COVID pandemic during which organisations coordinated an approach to support individuals who were more vulnerable or needed to be shielded. NavNet includes the PCN based 'social prescribers' introduced from DES funding in 2019/20. The network exists to help manage individual cases, and also to share peer learning on a range of issues, e.g. about dementia awareness, or to coordinate training and support. Its members have also started to provide direct feedback to public-sector managers about areas of strengths, areas for improvement and pressures on specific services and will be a great asset as we move further towards a community-based asset approach to commissioning and co-design.</t>
  </si>
  <si>
    <t>The COVID pandemic in Q4 represented an unprecedented challenge to the national and local health and care system. Local partners responded quickly to these challenges and the resulting national requirements and priorities that emerged, e.g. D2A hospital discharge, demonstrating the importance of a strong track record of working together to address local issues. Nonetheless, the consequences of the pandemic on many of the areas that the BCF Plan spans was considerable, as noted in several of the areas discussed in this return. The resulting impact was mixed: some of the changes required simply accelerated improvements already scheduled, e.g. seven day working or expansion of reablement. However, the scale of the challenge led to some existing services funded through the BCF Plan to be considerably reshaped as the system had to focus on key priorities, e.g. strengthening rapid response, or changed service delivery, e.g. Enhanced Health in Care Homes.</t>
  </si>
  <si>
    <t>Despite ongoing work in this area, integrated records and sharing remain a challenge as frontline staff across agencies cannot get a holistic view of individual patients they are working with due to limited information sharing and lack of an integrated electronic record across all organisations - although some of this data between acutes, community health and primary care is now starting to be shared. It is not possible to view live data of hospital flow thus community teams cannot provide timely support to facilitate discharge for patients known to their services (though we work from shared 'near-live' lists updated daily). Across North Central London, we are currently working on a system to share information for 'duty of care' purposes to support individuals and progress has accelerated in light of COVID pandemic.</t>
  </si>
  <si>
    <t xml:space="preserve">2019/20 has seen significant advances in the Integrated care system in Harrow. The Health and Social Care commissioners have worked more closely to blur the lines between providers. The ultimate goal is for patients to perceive a single system with a single provider.  COVID has created an envronment in which integration will flourish be necessity </t>
  </si>
  <si>
    <t>By the end of 2019 / 20 the system had come together to deliver the BCF target outcomes. There have been diferring levels of success with each programme within the BCF schedule but overall, the plan has delivered. COVID brough challenges in March with many schemes being suspended with the changing needs of the population</t>
  </si>
  <si>
    <t>NHS Harrow CCG has been working with the GPs in Harrow to better manage patients who may require non-elective admission to acute care. Using a programme called Effective Resource Management (ERM) the CCG has been bolstering community services to give GPs the option to safely manage patients in their own home rather than being admitted to the acute hospital. This scheme was shoing benefits priot to COVID.</t>
  </si>
  <si>
    <t>The Harrow system has successfully been managing the levels of DToCs during the last three months of 2019 / 20. There is dedicated resource with the system to identify patients with delayed discharges, and to co-ordinate packages or placements. DToCs have been maintained at targeted levels.</t>
  </si>
  <si>
    <t xml:space="preserve">The system has been very pressured with complex patients requiring residential care. The integrated care appraoch has been focused on the frail elderly and keeping them at  home. The COVID outbreak has had an impact on the systems ability to manage these complex patients in the community. </t>
  </si>
  <si>
    <t>The Harrow Wide Integrated Care System (ICS) has been moving at pace with physical care delivery now taking place. The Whole Systems model and Virtual Ward both exemplify the Integrated approach to meeting the needs of residents in Harrow. The winter pressures in Jan and Feb 2020 pushed the system to capacity but demonstrated the effectivess of the integrated approach. With the onset of COVID, the integrated care approach came to the fore. Boundaries between organisations dissolved as the system came together to manage the changing face of demand. This is evidenced by the formation of the multi-organisation COVID Care Home Support Team. With input from Health and Social Care commissioners, provider organisations came together to support care homes and their volnerable patients. In Harrow, the Care Home Sector was worst affected by the spread of COVID, suffering unprecedented levels of morbitity and mortality amongst residents.   As the first wave of COVID infections begins to lessen, the Harrow system is continuing to evolve the Integrated approach, particularly for Care Hoomes and Hospital Discharges.</t>
  </si>
  <si>
    <t>The resourcing of DToC teams has resulted in exceptional perfromance in keeping the number of patients wjo experience discharge delays to the low level. Prior to the COVID outbreak the commissioners and provider services were working in a co-ordinated manner to facilitate rapid and safe discharge of patients to their home or placement. The onset of the COVID 19 outbreak resulted in the formation of a Discharge Hub, managed inside the hospital by Community service providers, and including both commissioners and providers.</t>
  </si>
  <si>
    <t>There is a drive in Harrow to use a single IT system for shared care records. The Co-ordinate My Care platform would allow care plans to be shared across multiple providers, giving patients seamless care regardless of their point of entry into health services. The cost of the system rollout is proving to be a challenge as each organisation must pay for the installation. This is slowing progress.</t>
  </si>
  <si>
    <t>The COVID 19 Outbreak has been both a significant challenge as well as an opportunity. The impact of the outbreak on the health of the frail elderly has been devastating. The long term health impact on those infected with the virus is not yet fully understood. This will create challenges foe the system as commissiers seek to understand future population health needs over the next 10 years.  COVID has fostered innovation in care delivery and has driven rapid system integration which has greatly benefitted Harrow.</t>
  </si>
  <si>
    <t xml:space="preserve">The collboration between the Foundation Trust and HBC linked to the continued enhancements linked to ISPA and the Integrated Discharge Team has definitely enhanced joint working arrangements across health and social care as both parties have worked through dilemmsa and challenges and have a better understanding of each organisation's pressures.  </t>
  </si>
  <si>
    <t>The dedication of the staff across health and social care ensured the schemes were implemented as planned.</t>
  </si>
  <si>
    <t xml:space="preserve">The BCF plan enabled us to have shared goals and provided us with the opportunity to work together. Also by havingg a better understanding of each organisations objectives and pressures, we were in a better  position to understand how best to integrate services.  </t>
  </si>
  <si>
    <t>The BCF plan and it's shared deliverables enabled us to collaborate and improve our approach to managing the levels of non-elective admissions.</t>
  </si>
  <si>
    <t xml:space="preserve">The BCF plan and it's shared deliverables enabled us to collaborate and improve our delayed transfers of care performance. </t>
  </si>
  <si>
    <t>The BCF plan and it's shared deliverables enabled us to collaborate and improve our approach to hospital discharge into reablement/rehabilitation services.</t>
  </si>
  <si>
    <t xml:space="preserve">The BCF plan and it's shared deliverables enabled us to collaborate and improve our approach to managing care home admissions. </t>
  </si>
  <si>
    <t xml:space="preserve">The health and social care professionals at a commissioning and operational level have worked extremely hard to develop positive and sustainable working relationships with Providers of domiciliary and residential / nursing care  and there has been  constructive dialogue based on mutual respect, including actively listening to one anothers challenges and aspirations. </t>
  </si>
  <si>
    <t xml:space="preserve">The BCF Plan and its objectives have enabled us to have shared ambitions and the joint commissioning arrangements have been strengthened as a result. </t>
  </si>
  <si>
    <t xml:space="preserve">Working closely with health colleagues to provide access to information at a local level for health workers to access social care systems and vice versa, as well as participation in the Great North Care Record (GNCR) development at a region wide level, including access to viewing information via the portal.  The GNCR is a significant project for HBC. </t>
  </si>
  <si>
    <t xml:space="preserve">Demographic predictions for (particularly) older people in Hartlepool show a lareg increase over the next 5-10 years and this will have enormous impact on the way we deliver services. </t>
  </si>
  <si>
    <t>The BCF provides a mechanism which promotes parnterhsip working across both health and our partner Boroughs. The Joint Commissioning Board has been really successful in driving forward joint working</t>
  </si>
  <si>
    <t>Progress has been made across our BFC schemes in 19/20 - due to the nature of some of the schemes contributing to much larger integration programmes the work will continue into the next year and beyond. The HICM has seen some really positive progress on discharge pathway schemes supporting patient flow</t>
  </si>
  <si>
    <t>The BCF has led to the system considering  a range of joint commissioning exercises supporting improved outcomes for service users.</t>
  </si>
  <si>
    <t>It is felt that any increases to NEA are not a result of the BCF schemes being ineffective</t>
  </si>
  <si>
    <t>Discharge pathways have been revised to support early discharge planning and improve patient flow. The HomeFIrst and D2A projects have supported DTOCs</t>
  </si>
  <si>
    <t>The reablement service which commenced in 2019 has been very successful in improving outcomes for people. There was a focus on integrating the service with the rehab service provided by NELFT which has been really positive</t>
  </si>
  <si>
    <t>The HomeFirst ethos across pathways 1 and 2 has meant that 'home' is always considered as an option prior to a residential placement being considered</t>
  </si>
  <si>
    <t>Successful delivery of a HomeFirst pilot in Havering with plans to extend this to Barking &amp; Dagenham and Redbridge and increase throughput. The pilot demonstrated positive outcomes across all metrics including reduction in bed days (supporting DTOC) equipment costs, care calls required and therapy requirements. It was a system approach whereby teams from the acute trust, community provider, reablement provider, voluntary sector came together to trial the assessment of the patient within their own home as opposed to in an acute setting. Service user feedback was very positive. 
Phase 2 of the pilot was due to commence in March 20 but was delayed until Sept due to the pandemic - this phase will see an increase in numbers for Havering and it will also include Barking and Dagenham and Redbridge patients to ensure a consistent approach for acute staff supporting the aim of reducing the number of discharge pathways. The project is currently be lead jointly by LBH and BHRUT and is a really good example of partnership working.</t>
  </si>
  <si>
    <t>There has been good progress this year on the joint commissioning of services between health and our partner Boroughs - examples of this are the Reconnections service which is focused on connecting isolated older adults back into the community and the Home Settle and Support service which supports people being discharged from the hospital.
The process of jointly commissioning and monitoring services has been successfully tried and tested and pooling our resources has resuted in effeciences.</t>
  </si>
  <si>
    <t>The BHR health and social care economy continues to operate in an extremely financiall challenged position which can limit some of the more ambitious change projects</t>
  </si>
  <si>
    <t xml:space="preserve">More work is required to shift to a more preventative, asset based and co produced approach to service delivery.
The Localities work promotes the asset based approach to ASC and through schemes such as Local Area Coordination the community are getting far more involved however the shift from reactive to a more proactive approach across the system remains a challenge.
</t>
  </si>
  <si>
    <t xml:space="preserve">Both the Joint Commissioning Board (JCB) and Better Care Partnership Group (BCPG) have met throughout 2019/20. These groups include representation from both the local authority and the CCG.  </t>
  </si>
  <si>
    <t xml:space="preserve">A number of schemes are funded through the BCF in Herefordshire. Throughout the year all schemes have been implemented, as planned. Key achievements include the implementation of the Trusted Assessor roles. 32/84 care homes signed up to MoU.  21 care homes out of county have signed the MoU. 100% of the assessments have been completed within 24 hours of referral (given that the patient is medically optimised). </t>
  </si>
  <si>
    <t xml:space="preserve">Our shared intent, as detailed in the BCF plan is to redesign services in order to improve patient and service user outcomes by delivering person-centred care, working together to support people to improve their wellbeing, maintain their independence and live longer in good health. Partners continue to work together to achieve this. </t>
  </si>
  <si>
    <t>A number of schemes funded through the BCF continue to contribute to reducing non elective admissions (NEA).  Partners across the health and social care system in Herefordshire continue to work together to develop and implement schemes to further assist in achieving NEA targets and to assist in supporting individuals at home and avoiding admissions, where possible.  A number of key schemes including Home First and Hospital at Home, Integrated Community Equipment Service, emergency respite placements and carer support services continue to be delivered.  The use of Data Contracts allows information to be shared about our clients.  Sharing systems with health colleagues has improved.</t>
  </si>
  <si>
    <t xml:space="preserve"> A number of key schemes are funded through the BCF to support DToC including the Home First service, Hospital at Home, Intermediate care services, Discharge to Assess (D2A), Emergency respite and Hospital Liaison as well as funding long term care packages. 
Throughout 2019/20 partners have worked closely together to monitor DToC, to further understand the underlying issues and track performance. 
Pre-screening for all new referrals to ASC to ensure that priority of work is focused on those patients that are about to become medically stable  continues pre and post COVID.     DTOC reporting stopped due to Covid but Medically Fit for Discharge measures are in place resulting in low numbers due to quicker integrated response to discharges from acute and community hospitals.  Work continues on the admission avoidance element.</t>
  </si>
  <si>
    <t xml:space="preserve">Integrated Discharge Lead in post and working across Health and Social Care.  Head of Service for Integration commenced in post March 2020.  This role has brought better understanding of the pathways and improved discharge processes and communication between teams.  Detail about the 91 Day Checks has improved significantly.
Integration underway for therapy across both WVT and HC response teams.  Understanding and monitoring daily of capacity and demand across both teams is in place.  As a response to Covid- an integrated hub was implemented- the hub function continues and refinement of the function and extension of the offer are being worked on. 
</t>
  </si>
  <si>
    <t xml:space="preserve">Throughout 2019/20 all residential and nursing placements have to be agreed by senior practitioners and panel to ensure that other options have been considered. Commissioners are working to improve accommodation options, as well as supported living models and domiciliary options and delivery. Discharge to assess model was put in place as a pilot to enable people to return home where possible rather than put them into a permanent care home placement.
</t>
  </si>
  <si>
    <t xml:space="preserve">During 2019/20 commissioners worked together to develop and agreed a 'transformation pool' in order to further support discharges. A clear set of principles have been jointly agreed for schemes to support the social system, as well as meeting the national grant conditions. </t>
  </si>
  <si>
    <t>In Q4 some of the lowest DToC days delayed for a number of years were recorded between the months of December 2019 to February 2020.  Due to the covid-19 pandemic the DToC data for March 2020 has not been released and there is no indication from NHS Digital on when this might be case.  As at February 2020 the overall DToC for combined delayed days for Social Care, Health and Joint was projected to be achieved.</t>
  </si>
  <si>
    <t>Both partners under increasing financial pressure.</t>
  </si>
  <si>
    <t xml:space="preserve">Both LA and WVT currently have separate tracking systems, this is being reviewed as part of the Integrated hospital and community functions
</t>
  </si>
  <si>
    <t xml:space="preserve">Joint working between health and social care continued to strengthen during 2019-20. Community Navigators based in hospitals and the community continued to form a critical link for those accessing health care to also access social care as part of their overall care plan. This was further enhanced with an initial cohort of health care and social care workers being granted access to partner organisation’s IT databases. </t>
  </si>
  <si>
    <t>Prior to the commencement of activity to combat the Coronavirus pandemic BCF schemes were implemented as planned in 2019/20.  BCF plans have since either been put on hold or new integrated working practices are forming at pace.</t>
  </si>
  <si>
    <t>The BCF plan has allowed us and our partners to develop stronger working practices and integrate health and social care within Hertfordshire.</t>
  </si>
  <si>
    <t xml:space="preserve">In 2019-20 the target for number of non-elective admissions per 100,00 population has risen to allow for a growing population and greater number of older and frail people.  Both CCGs within Hertfordshire have been focusing on ways to work with the community to support the county’s older population and prevent non-elective admissions. These have included the introduction of a Heart Failure Community Service and the incorporation of NHSE’s social prescribing link workers within the existing Hospital and Community Navigator Service. 
Within the NEL  programme there were a number of projects planned to improve NEL performance and these included the following:
•	Review and redesign of Lister ED department
•	Primary Care taking proactive steps to reduce NEL admissions for their patients – they were incentivised to do this through the CCG’s Consolidated Funding Framework (CFF) that was due to go live on 1st April 2020. 
•	A number of condition specific projects such as community heart failure, expansion of the community frailty clinics and respiratory projects </t>
  </si>
  <si>
    <t>Hertfordshire has built in the success of 2018-19 and continued throughout 2019-20 to steadily decrease the total number of delayed transfers of care.</t>
  </si>
  <si>
    <t>While Hertfordshire has been below the ambitiously set targets for 2019-20 for the majority of the year, the successes of 2018-2019 have been built upon and the county continues to operate above the England average for 2017-18 (the last year we have national data for).  Providers have continued throughout the year to perform well in enabling service users to remain at home and have worked alongside a number of integrated pathways such a Discharge Home to Assess where service users received additional therapies to support their reablement and potential to remain at home after 91 days.</t>
  </si>
  <si>
    <t>Hertfordshire has continued to build on activity from 2018-19 and promote a strengths-based enablement approach to help reduce the number of people requiring residential care. Performance has improved each quarter and has continued to remain below the national average for 2017-18 which is the last year national data is available.</t>
  </si>
  <si>
    <t>There is  continued excellent buy-in from across partner organisations to participate in groups and boards dedicated to integration work. This is exemplified in work such as the Integrated Care Delivery Boards, where colleagues at leadership levels across the county come together and work with localities to design and plan delivery of a large variety of health and social care work to communities.</t>
  </si>
  <si>
    <t>Single Point of Contact (SPoC)teams have pooled funding across Hertfordshire from Community and Acute trusts and Hertfordshire County Council. SPoC teams bring  together staff from across various disciplines to review and assess cases in order to enable shared decision- making regarding discharges.</t>
  </si>
  <si>
    <t>In West Herts there has been a change to the community health provider however partners within Hertfordshire have worked closely with the new community provider whose contract commenced during 2019/2020 and a joint operating model has now stabilised.</t>
  </si>
  <si>
    <t>A joint approach to training and upskilling in relation to Learning Disabilities and services provided by CLCH commenced during 2019/2020 which has proved helpful, work in this area has been temporarily suspended due to Covid-19 activity.</t>
  </si>
  <si>
    <t>The BCF has continued to contribute to the incremental strengthening of relationships between health and social care, which has also been significantly strengthened out of necessity by the Covid emergency.</t>
  </si>
  <si>
    <t>There were some milestones that have taken longer to deliver than expected and some that have not been delivered as priorities have evolved.  The Covid emergency also refocused priorities.</t>
  </si>
  <si>
    <t>Impact of Covid emergency has accelerated integration between health and social care.</t>
  </si>
  <si>
    <t>See Metrics tab. Outturn for 2019/20 showed a 6% increase on previous year and then a 39% drop in M12.  Further analysis required to identify learning from the data.</t>
  </si>
  <si>
    <t>Prior to suspension of collection of DTOC data Hillingdon was on a trajectory to be 1,427 delayed days below the nationally imposed target.</t>
  </si>
  <si>
    <t>Hillingdon continues to question the value of this metric.  The outcome is affected by people being readmitted, admitted for a reason not related to the original cause of admission or dying during the 91-day post discharge period.  The nature of the client group means that none of these are unforeseeable eventualities.  Performance against the target can be improved by excluding people with higher levels of need which defeats the intended objective of the service.</t>
  </si>
  <si>
    <t>The opening of the Grassy Meadow Court and Park View Court extra care schemes has enabled people currently in care homes to move into a less restrictive environment and prevented care home placements that are avoidable.</t>
  </si>
  <si>
    <t>Executive governance established to ensure that the right people are making key decisions at the right time about system arrangements for managing discharge have facilitated an effective local response to the Covid emergency, which has assisted in sustaining the local health and care system during this period.</t>
  </si>
  <si>
    <t xml:space="preserve">LBH has led on homecare commissioning as well as the provision of additional bed-based intermediate care provision to support discharge and prevent admission.  The CCG has led on the procurement of nursing care home beds.  Additional support to the CCG has been provided by the Council's brokerage team to source bed-based services has been provided where capacity identification has proved challenging.  </t>
  </si>
  <si>
    <t>The Covid emergency has placed increased financial burdens on an already fragile care market, thus further emphasing the importance of an integrated approach to supporting providers.</t>
  </si>
  <si>
    <t>The availability of a suitably skilled workforce to meet the care and support needs of Hillingdon's residents over the next five years and beyond is a critical challenge.</t>
  </si>
  <si>
    <t xml:space="preserve">ADASS Peer Review of our Integrated Commissioning for Better Outcomes completed with positive feedback. The review conluded  that in Hounslow we had:
• Strong relationships with partners with shared values 
• A commissioning structure that facilitates an innovative approach
• Providers that recognised that health and social care are integrated and are demonstrated on the ground of commitment to quality
• There was an open, supportive, learning and innovation culture 
• A strong and trusting relationships between commissioners and providers
• An empowered workforce, proportionate autonomy
• That Intentions were translated into tangible actions and that value for money was provided </t>
  </si>
  <si>
    <t>All schemes delivered as planned and monitored through the BCF Finance and Performance Committee.</t>
  </si>
  <si>
    <t>BCF funding in 19/20 allowed Hounslow to sustain services,  with iBCF funding increasing extra care capacity within the Borough.
Increased Social Worker presence at West Mid site has improved joint working to improve timely transfers of care, with significant impact on DTOC targets.</t>
  </si>
  <si>
    <t>Non elective admissions continue to be above target and it is difficult to evidence whether achieved levels  would have been higher without the BCF Plan. Further joint analysis on measuring impact of BCF Schemes on NEL admissions will be carried out in 20/21</t>
  </si>
  <si>
    <t>19/20 DTOC target achieved, seeing further improvement on the previous years outturn</t>
  </si>
  <si>
    <t>Reablement capacity was increased during 18/19 through iBCF funding, which has continued into 19/20. The reablement target was for 19/20 achieved and saw a slight improvement over the previous year.</t>
  </si>
  <si>
    <t>Older people residential Admissions remain low.
The previous years increase in residential admissions which correlates with DTOC reduction has continued, however within target set for 19/20.
iBCF funding used to develop extra care sevices within the Borough providing an alternative to care home admissions.</t>
  </si>
  <si>
    <t>As part of the mobilisation of our flagship 94 apartment extra care scheme, with specialist provision for people with dementia and learning disabilities, Hounslow and Richmond Community Health Trust designed and delivered a bespoke package of health related training to the newly recruited care staff team free of charge. As the scheme is home to some of the most vulnerable residents in the borough, HRCH recognised that upskilling the care staff in relevant areas such as relevant local services including ICRS and CRS, continence, pressure area care, district nursing, dietetics, dysphagia, safeguarding would improve joint working and help prevention and avoiding inappropriate referrals.</t>
  </si>
  <si>
    <t xml:space="preserve">As part of Hounslow local response to transforming care for people with learning disabilities and autism, we have developed a crisis intervention unit within our LD and Autism services that have been recently tendered. The service provides an appropriate environment outside of a hospital setting to support individuals that are in crisis or at risk of hospital admission if no action is taken. Health and Social Care professionals can provide intensive specialist input to the service to assess an individual’s risks and for example put in place positive behaviour support plans, in a safe and supported environment. The key outcome for the service is to have an agreed  discharge plan, whilst the individual receives care and support by the service provider and ultimately negating the need for any unnecessary hospital admissions.    </t>
  </si>
  <si>
    <t>Local restructure in the CCG towards regional collaberation between CCG has been a challenge towards integration on a local level.</t>
  </si>
  <si>
    <t>Recent events related to COVID-19 have slowed efforts to develop Integrated Care Partnership locally which had been a collaberation of work between the Local Authority, CCG, Community Healthcare, Hospitals and Mental Health providers.</t>
  </si>
  <si>
    <t>There has been a clear narrative and agreement around the BCF plans that continues to support joint working between health and social care operationally.  During 2019/20 the system has continued to grapple with significant underlying financial, quality and performance challenges.  Focus has been on delivering against the year one commitments within the Isalnd's Health and Care Plan and also planning the transition to an Integrated Care Patnership (ICP) within the wider Hampshire and Isle of Wight (HIOW) Integrated Care Syastem (ICS). This integrated governance framework will be the single system driver and will subsume the Better Care Fund within its governance and delivery.</t>
  </si>
  <si>
    <t>We have made progress against all BCF and iBCF schemes as demonstrated through our previously submitted Quarterly reports. Please refer to Progress against Plan section for detail for Q4.</t>
  </si>
  <si>
    <t>The BCF remains one of the cornerstones of integration within the local system.  The transparency of the pooled financial and leadership arrangements helps to build confidence, strengthen relationships and positively impacting integration of health and social care. 
The BCF plan has been used as a key starting block for a major review of Local Care Board governance and delivery arrangements and underpins the development of the Island's Sustainability plan that provides the whole system plan for system integration and transformation for the next three years.</t>
  </si>
  <si>
    <t>The non-elective activity for general and acute (G &amp; A) specialities specifically at the IOW Trust had been reducing from a peak in 2012/13 and has been benchmarking NCM schemes aim at ongoing improvement. The introduction of ambulatory care and SAU inflate figures for 2018/19 due to counting and coding but we are looking to remedy this by local agreement. The delivery of our BCF plan has contributed positively to managing levels of NEAs in 2018/19 and through future BCF activity we aim to continue to negate the population growth impact identified for 2019/20.</t>
  </si>
  <si>
    <t>The weekly oversight of system-wide DTOCs at executive level has played a significant role in maintaining a whole system focus on tackling DTOCs on the Island.  Following a reviewing of inpatients and LoS processes with the support of ECIP- the system reset its local DTOC position.  This has meant that the reaching the previously agreed National targets has proved challenging for significant parts of the year. However it does mean that the system has a more accurate reflection of the level of extended LoS patients and DTOC and has been able to focus efforts in the right parts of the system.  A significant proportion of the delays experienced in Q4 have been attributed to a small cohort of complex patients.
The NHS England DTOC target for IoW is 6.87 per 100,000 population, and at the end of September the area achieved rates of 4.6; by January 2018, this had further improved to 3.7 per 100,000, with social care frequently exceeding its target e and health also exceeding its target for the majority of weeks.   The IOW system is now extending DTOC meetings to review broader flow issues through community beds on a fortnightly basis.</t>
  </si>
  <si>
    <t xml:space="preserve">We are now extending our system wide focus on patient flow in the hospital to community flow, and are developing the three reablement pathways. 
In Q3 &amp; Q4 a more detailed understanding of flow and discharge practices at a patient level has been gained, with audits in terms of patient outcomes, particularly case reviews and learning from patient experience.
</t>
  </si>
  <si>
    <t xml:space="preserve">Implementation of 'Care Close to Home' continues to see a decrease in the rate of permanent admissions of over 65s into residential and nursing homes, where previously the IOW was a significant outlier.  BCF has supported the growth of internal homecare services particularly focussing on short term reablement and also supporting longer term care in areas traditionally underserved by the independent sector.  ASC services have led the development of a vibrant Personal Assistant market place, which is adding more choice for individuals to remain at home.  PAs are also being used to support hospital discharge, DTOCs and to promote hospital avoidance.
There has been some progress in improve discharge pathways and reshaping services, for example revisiting funding without prejudice and CHC pathways.  The system continues to manage relationships with the independent sector, with a focus on driving up quality within all sectors, but particularly residential and nursing.  IBCF resource has facilitated a successful provider improvement programme that was co-designed with the sector and led by Mountbatten Hospice (an outstanding provider).
</t>
  </si>
  <si>
    <t xml:space="preserve">Over 2019/20 the IOW CHC service has been integrated with Adult Social Care under the management of the Assistant Director of Adult Social Care working within joint Partnership Board governance. Excellent progress has been made across CHC performance: Completion timescales have improved dramatically; QIPP tragets have been delivered; and much greater use has been made of PHB's.  Additionally, the Council and the CCG has put in place a comprehensive assurance framework to allow CHC to continue to improve and mature.  More importantly the assurance framework offers assurance that the service meets the requirements of the revised National Framework for CHC 2018
The advantages of the integration are as follows: 
• The opportunity to develop shared goals between the NHS and the Local Authority 
• A single  integrated team that is able to focus on the best outcomes and quality provision for individuals.
• Integration has helped to deliver significant QIPP targets (£908K) in 2019/2020 as well as organisational efficiency in management support and integration resources
• Joint health and social care service goals and KPIs meeting the NHS England 28 day assessment period and Discharge to Assess agenda.
• Increase joint commissioning and market management. The Council currently undertake significant market engagement and market management and improves contracting arrangements with providers, based on the pooling of expertise 
• The development and roll out of an extensive Personal Health Budgets offering for CHC building upon the Councils direct payments offer. This integration of CHC would enable Personal Health Budgets to benefit from the same systems and processes and could result in faster implementation of this key health priority
• Financial, payments and contracting functions to be managed by the Local Authority. This creates real system advantages as providers will hold one contract with the council and the CCG. There can be no confusion of terms and obligations which makes holding providers to account in terms of quality and service delivery much easier.
There have been a number of challenges of integration including;
• The integration process itself. Integrating health and social care teams has been difficult due to the different organisational cultures and embedded ways of working
• Limited capacity – the current integrated team is working at full capacity, with growing operational demands
• The importance and need for clear and robust governance structure 
• The importance and need for clear and robust quality assurance process
• The need to ensure clinical governance within CHC team is appropriate and sustainable
• Agreeing the Pooled budget, and processes to ensure appropriate assessment and application of the CHC Framework
Q3 and Q4 saw the integration in relation to Continuing Healthcare become ‘business as usual’. Specific attention was been paid during this period to the improvement of key NHSE/I targets. The team have been working really hard to meet the national targets in relation to the location of DSTs and have ensured that 0% have been undertaken in the hospital (the national target being less than 15%), in addition there has been a focus on the percentage of DST’s completed within 28 days.  Historically the 28 day target has been challenging to achieve with performance being only 15% in Q2 (the national target being 80%). An improvement plan was developed which identified an improvement trajectory to 50% in Q3 which has been exceeded, the team achieved 51% overall. For Q4 the team achieved 77% of DST’s completed within 28 days.
 A significant change and development in terms of integration this quarter has been the restructuring of the CHC team. The nurse assessors have been aligned to the Islands integrated locality areas which sees the ability to form stronger and deeper working relationships with other community based services. This is having a positive impact.
</t>
  </si>
  <si>
    <t>Since mid  March 2020 we have provided a specific support service to the Island’s care providers in dealing with the complex challenges caused by the pandemic. This has includd provision of a dedicated email and telephone helplines (operational 7 days a week) as well as proactive outreach by commissioners to all providers (regardless of whether or not they have approached us or indeed of whether they are providing care and support to people funded by adult social care). This support service has been co-ordinated well across the council, the CCG and the Trust and has been well received by local providers.  This is part of wider integrated work that involves our primary care services and the delivery of 'enhanced health in care homes' and the delivery of the National Primary Care Network DES requirements.
An extensive Care Home Support Plan has been develoepd to provide a comprehensive offer of support to ALL island providers and furthe detail can be found at: https://www.iow.gov.uk/council/OtherServices/Financial-Management/Financial-Planning1</t>
  </si>
  <si>
    <t>Impact of population demographics, ageing population with signifcant levels of comorbidity and isolation
challenging underyling system strucutral deficits.  Challenges of efficincy and scale
Emergence of COVID 19</t>
  </si>
  <si>
    <t xml:space="preserve">Lack of system communication and  integration and inter-operability continues to challnege operational delivery.   There remains a plethora of IT systems and platforms, without an effective integration engine which continues to limit the ability to deliver a single integrated care record that is accessible and with ability to share this across the system. </t>
  </si>
  <si>
    <t xml:space="preserve">The CCG, health providers, LA and Public Health continue to work closely and collaboratively, to deliver the out of hospital services closer to home. The BCF has been an enabler for our 'Fairer Together' borough partnership, where leaders from across our local system have come together to work collaborative on integrated priorties and solutions, improving the pathway for local users.   </t>
  </si>
  <si>
    <t xml:space="preserve">Schemes were implemented or continued from 2018/19 as planned but the uncertainty around BCF funding for 2020/21, as well as emerging COVID crisis, meant that some scheme priorities were achieved later than anticipated. For example, the integration of our D2A and ASC SW offer was acheived in March as opposed to January.  </t>
  </si>
  <si>
    <t>We have successfully integrated our D2A and ASC SW offers in Q4 and work continues between our health and care partners to integrate further services into one larger 'Urgent and Recovery' response service, which will support all discharge and prevention of admission pathways as one offer.</t>
  </si>
  <si>
    <t xml:space="preserve">Our schemes for admission avoidance scheme, frailty and locality work continues to perform highly and has contributed to keeping unplanned NEAs within plans. </t>
  </si>
  <si>
    <t xml:space="preserve">Islington has made improvements in DTOCs attributable to rehab and intermediate care performance but closer inspection of DTOC reasons reveal that 40% of DTOCs are due to a lack of care home beds and a further 11% are due to family or patient choice, usually about care homes not being in Islington or perceived quality of care. The funding without prejudice and D2A 2019/20 scheme principles have been reinforced and further embedded by the implementation of the government’s Discharge Requirements (for COVID 19) and moving forward we anticipate that DTOCs should show sustained improvements.
</t>
  </si>
  <si>
    <t xml:space="preserve">Whilst the revised methodology for data capture for the reablment metric has 'reset' the proportion of people at 87%, our ongoing work to integrate the dischage health and care offer in our borough has meant that older people continue to receive more joined up and comprehensive interventions in the community, to support their recovery and help them remain at home for longer. </t>
  </si>
  <si>
    <t>The ongoing investment in schemes which increases the opportunites and options for people to go to, or remain in their own home has meant that less people are being admitted permanently into residential and nursing care homes.</t>
  </si>
  <si>
    <t>A lot of work has taken place across health and social care to review how more people can be enabled to exercise choice and control over their care, this has been particularly true in Mental Health and providing quality Section 117 PHBs. As we have gained more experience in offering personalised care and support plans and personal health budgets, NCL staff from across health and care are working more closely together, aligning processes where possible and sharing good practice. This is accelerating needed change and creating new opportunities for personalised care.</t>
  </si>
  <si>
    <t xml:space="preserve">The BCF has been an enabler for our 'Fairer Together' borough partnership, where leaders from across our local system have come together to work collaborative on integrated priorties and solutions, improving the pathway for local users. This integrative working is encouraging health, social care and the VCS to rethink how our services operate post Covid-19 emergency protocols.  </t>
  </si>
  <si>
    <t>The financial uncertainty around the BCF 2020/21 and onwards, has meant that the quality of new change programmes that may take several years to embed and see impact, has been affected. Local system partners are accustomed to the short term funding arrangements with the BCF but are now working in good faith as collaborative partners, that the BCF will continue in one format or the other.</t>
  </si>
  <si>
    <t>Pre-Covid19, LBI were working with local hospitals to implement a singular electronic referral process for patients requiring ASC input post-discharge. If successful, this would have resulted in a quicker and easier referral process, and enabled faster discharge planning. Further investigations found the electronic health system embedded in one of the main hospitals required a high upfront cost and lengthy completion date which prevented this work from progressing with that hospital. LBI’s plan is to continue this work with the other NCL hospitals whilst further agreement for the system changes has been reached for the main hospital. Work in NCL within the digital workstream with our Health Information Exchange may provide alternate platform options for information sharing.
Providing access to patient/service user records in acute and ASC systems was also a time heavy and lengthy process, particularly due to limitations in information sharing agreements within each organisation.</t>
  </si>
  <si>
    <t>RBKC have established MDMs with social workers OTs attending all GP practices and have  well established link the MCMW teams. In the south of the borough, due to the refurbishment of COTH, there has been a period where the service piloted to set up skype for business.  We acknowledge that following the pandemic  it has not been possible to undertake MDTs however, we are reviewing how we do this using zoom or Microsoft teams and hope to go live in June.
Reablement and CIS Homefirst/rapid response and rehabilitation teams continue to work well via collocations, daily huddles/handovers, joint visits and MDMs. Reablement and HomeFirst continue to work closely to improve handover and flow through the Home First Service , ensuring capacity to meet discharge demand. Joined up IT systems (Mosaic and System1) has facilitated improved integrated working through sharing of information and therbey avoiding duplication and smooth transition between services. 
The BCF programme provided an anchor preserving an ethical  integrated joint working approach addressing the health and social care needs of the learning disabilties community, within the context of the formal novatin of the Section 75 agreement between Central and West London CCGs and the Bi-borough, which ended on 1.10.19</t>
  </si>
  <si>
    <t>BCF contributed to Carers assessments commissioned from the Carers Network</t>
  </si>
  <si>
    <t>Improved trust between health &amp; social care colleagues enhanced through the sharing of skills and training across health &amp; social care / shared support .Trusted assessor model becoming BAU with a greater number of  Care Homes. Continuing Health Care training for health &amp; social care colleagues has improved assessment skills for patients with complex needs discharged home via Pathway 3. Improved integrated working between acute, community health &amp; ASC community services through the development and implementation of Pathway 3 overnight care pathway. 
The BCF programme provided an anchor preserving an ethical  integrated joint working approach addressing the health and social care needs of the learning disabilties community, within the context of the formal novatin of the Section 75 agreement between Central and West London CCGs and the Bi-borough, which ended on 1.10.19</t>
  </si>
  <si>
    <t>RBKC CIS Reablement and the community teams are co located  at KTH with  CIS health  and rapid response. This arrangement has worked well and has supported timely discharge and aided communication channels. Staff are able to share information with CIS and it is hoped that access to system through honarary contracts can be extended to Information and Advise service.
The community teams in ASC work closely with the Rapid Response Nursing team to prevent hospital admissions. These teams are co-located which has improved  joint working and responsiveness to support avoiding unnecessary admissions. Work will be undertaken in 20/21 to improve access to overnight care at home.
Support to carers impacts signficantly on the well-being of people with learning disabilities living at home</t>
  </si>
  <si>
    <t>In RBKC we have used reablement flats  in our Extra Care Resource  unit to support hospital discharge and prevent admissions into residential care and or hospital. We will continue to review with commissioning regarding  how we use these flats to support the assessment process in the community thus supporting decisions regarding long term care  in an non acute setting.
We have remodelled our front end service so that there is a  greater OT presence to assess need from a therapeutic perspective.  The focus is on prevention and think proactively about rehab and equipment before implementing care and creating dependency. Investment of  additional  2 OTs  in the service to ensure adaptations are expediated in a timely and that high cost care packages can be reviewed in a timely way including double handed packages has seen positive results.  Since Covid 19 the service has integrated to provide an intake service so that all  new assessments can be assessed proactively and services put in place within 48 hours.
There are two dedicated Social Workers in the long term teams funded to ensure that any discharge that does not go to reablement or home first are managed and that the care provided is working to ensure re-admission does not happen. 
The BCF funds SW in step down beds to ensure  flow through communityhealth beds and interim beds maintaining flow through the system .
 7 days working has also had a significant impact on reducing DTOC.The main impact of the provision of the 7 day service is the ability to support those discharges that the Trust can facilitate at weekends as well as ensuring that there are social work activities supporting discharge 7 days a week rather than 5 days a week ensuring flow through the whole week.  For example social work staff working on Thursday or Fridays can confidently arrange a discharge on the Saturday or Sunday rather than waiting til Monday or Tuesday.  
While further analysis would need to be done this will obviously have an impact on reducing lengths of stay and reducing the number of bed days delayed.
The BCF programme provided an anchor preserving an ethical  integrated joint working approach addressing the health and social care needs of the learning disabilties community, within the context of the formal novatin of the Section 75 agreement between Central and West London CCGs and the Bi-borough, which ended on 1.10.19</t>
  </si>
  <si>
    <t xml:space="preserve">Reablement support into D2A overnight care pathway to support people with complex &amp; overnight care needs returning home from hospital  for assessment of longterm care needs.
Proactive support/discharge planning with interim beds MDTs to facilitate returning  home with Reablement.
Although service users with learning disabilities do not have access to reablement services this need is addressed jointly by the Heatlh Learning Disability Partnership and Social Care Learning Disabilities Partnerships in partnership with commissioned providers. 
</t>
  </si>
  <si>
    <t>Residential placements has been a challenge for ASC in RBKC and we have managed to stabilise the number of admissions with a lot of support to teams to think differently about long term placements. The majority of placements are hospital cases however, in the last quarter the number of placements significantly dropped. More work is needed to embed the reablement model in ASC operational service model. Covid 19 saw a significant drop in placements for both residential and nursing care across the service.D2A has enabled more people to go home and have an assessment re their ongoing long term care needs outside a hospital environment and as such more people have remained at home rather than being placed in residential care from hospital.</t>
  </si>
  <si>
    <t>D2A Overnight care pathway (Pathway 3 ):
This pathway is for those patients who would have historically been transferred to an interim / step down bed due to their requirement for overnight care or may have been assessed in hospital as requiring a residential care setting.
• The overnight care pathway provides short-term intensive support including overnight care for patients being discharged from hospital so that assessment of longer-term health and care needs can be made in their own home.
• This pathway  comprises of:
- Referral by the ward , via a single number, to the integrated discharge team ( compromises of hospital discharge nurses and hospital social workers)
- an overnight care pathway of up to seven days, for check list –ve patients  - ASC funded pathway
- an overnight care pathway of up to fourteen days, for checklist +ve patients  – Health funded pathway
- or interim beds if patient's clinical needs required 24 hr nursing care</t>
  </si>
  <si>
    <t>The LD Section 75 novation  has meant that health and social care leaders have had to come to the table ro clarify process and function and negotiate joint ways forward.</t>
  </si>
  <si>
    <t>The principle of a pooled budget for discharge to assess overnight care pathway ( pathway 3 ) was challenging.At the time of the pilot it was agreed that resources would remian separate - i.e. social care funded the check list -ve pathway and health funded the checklist +ve pathway. It was felt that unitl the demand / costs  and risks were fully understood that the 2 strands of the pathway would be funded seperately.</t>
  </si>
  <si>
    <t>Novation of the Section 75 agreement has meant that finance processes have been disagreggated and providers are requird to invoice in some cases both the ASC and CCG for contributions to the same package of care.</t>
  </si>
  <si>
    <t>The changing landscape in Helath and Social Care is providing an opportunity to review BCF in line with the modernisation agenda and joint commissioning</t>
  </si>
  <si>
    <t>Through the Kent Chiefs forum the opportunity has been taken to explore improved integration  focussing at a  locality and community level including relationship with district and borough councils</t>
  </si>
  <si>
    <t>Over winter period we saw what could be considered a disproportionate purchase of spot beds by CCGs to support discharge from hospitals</t>
  </si>
  <si>
    <t>The emerging organisaton changes have provided the oppotuntiy to agree joint priorities that can drive improved system wide outcomes and efficiencies</t>
  </si>
  <si>
    <t>With a landscape of  4 acute porviders, 2 community health providers , 1 mental health provider &amp;  7 CCG's joint commissioning with the LA as the lead has been challenge. Moving forward from April 2020 the formation of one CCG across Kent &amp; Medway provides the opportunity to review the position and both work with and shape the market more purposefully, with the overall aim of improve outcomes for people in their own homes or in a residential setting as appropriate to their needs. It also provides the opportunity to focus on prevention</t>
  </si>
  <si>
    <t>Throughout the duration of BCF, joint working with health has improved from an already strong position.  We have updated the s75 agreement this year, and there are strong governance structures between NHS Hull CCG and Hull City Council to oversee this.</t>
  </si>
  <si>
    <t>The schemes we had set out for delivery during 2019/20, including winter pressures schemes, have been delivered in the main. There has however been an underspend in the social prescribing element of BCF.</t>
  </si>
  <si>
    <t xml:space="preserve">Integration and joint working has improved during the life cycle of BCF due to the nature of projects across the two organisations, and is set to continue with further integrated projects in particular those relating to data and information sharing. This has included working with local businesses in developing digital solutions to support people in their own homes.  </t>
  </si>
  <si>
    <t xml:space="preserve">Throughout the year the non-elective admissions metric has improved and was below the target set at year end. There was a very slight improvement on the previous years figure. </t>
  </si>
  <si>
    <t xml:space="preserve">Whilst the focus within BCF has been on delayed transfers of care, the figures for this metric are erratic on a month-by-month basis. Until November 2019 Hull had been ahead of target, but there was an increase in DToC in the winter months. In February, a plan was drawn up to address this before the reporting on DToC was paused. </t>
  </si>
  <si>
    <t>The 91 days metric has increased in stature locally throughout the duration of BCF, but difficulties in capturing the information has meant that information isn't reported routinely and there is limited progress. The various schemes set up and funded via the BCF to support people at home and keep them out of hospital are not reflected within this metric.</t>
  </si>
  <si>
    <t xml:space="preserve">Although 2018/19 saw a marked improvement in the rate of permanent admissions to residential and nursing care, 2019/20 saw a decline with more admissions and the overall target missed. Residential admissions continues to be closely monitored and remains the last option within our operating model. </t>
  </si>
  <si>
    <t>The BCF has provided the framework to enable joint working between health and social care</t>
  </si>
  <si>
    <t>The BCF schemes have been implemented as planned through local providers</t>
  </si>
  <si>
    <t xml:space="preserve">During the last quarter of 19/20 we have seen health and social care providers really working together as a response to the pandemic, working in partnership to support flow through the system </t>
  </si>
  <si>
    <t>We had seen a steady increase during Q1-3 of NEA to hospital however during Q4 with the impact of Covid this has decreased and partners in health and care have worked together to respond quickly to manage people in the community</t>
  </si>
  <si>
    <t>Delayed transfers of care are low in the Royal borough of Kingston and this reflects the good system working that is delivered</t>
  </si>
  <si>
    <t>The jointly agreed plan has provided the basis for review of pathways and access into reablement services and to measuring the effectiveness of reablement services through close collaboration between the Council and the CCG which set a benchmark for commissioning COVID 19 services</t>
  </si>
  <si>
    <t>Joint work on hospital discharges has led to enhanced focus on maximising independence through new governance arrangements and through making more effective use of the investment made in reablement services including an innovative "Home To Decide" scheme with an independent sector provider</t>
  </si>
  <si>
    <t>The use of pooled and/or aligned resources has provided opportunity for enhancing integration at the developmental stage as both the Council and CCG began a programme of recovery to resestablish a basis for joint working following the challenges about funding earlier in the year, particularly in relation to a joint approach to hospital discharge and to the provision of reablement.</t>
  </si>
  <si>
    <t xml:space="preserve">During the 4th quarter joint work began to anticipate the impact of COVID 19 which was accelerated through the provision of additional investment. </t>
  </si>
  <si>
    <t>Kingston is a financially challenged borough both from a health and social care perspective. However, it is this challenge that is providing a drive to strengthen the commissioning arrangements between the CCG and the Council</t>
  </si>
  <si>
    <t>Joint work between the Council and the CCG and with Kingston Hospital identified a programme of work to support discharge from hospital through Occupational Therapists working in community settings to identify peole needs following their return home once optimised. That work was informed by the experience during COVID 19</t>
  </si>
  <si>
    <t>The local commitment to integrated health and social care has been supported by the BCF.</t>
  </si>
  <si>
    <t xml:space="preserve">All schemes were a continuation of previous years activity. </t>
  </si>
  <si>
    <t>The BCF has continued to provide a focus for integrated commissioning and the development of integrated service delivery.</t>
  </si>
  <si>
    <t>Several BCF schemes are contributing to reducing Non-Elective Admissions. These range from Local Area Co-ordinators working with at risk individuals to improving clinical support to care homes.</t>
  </si>
  <si>
    <t>Key elements of BCF funded schemes including Trusted Assessors, Red Bag and Capacity Tracker have all contributed alongside significant improvements in collaborative working across hospital discharge teams</t>
  </si>
  <si>
    <t>Implementation of a new model of intermediate care and reablement (which is part of a BCF Scheme) has been a major focus for this year.</t>
  </si>
  <si>
    <t>Kirklees continues to perform well on this Performance Indicator.</t>
  </si>
  <si>
    <t>In2Care recruitment support for social care providers and which is described in detail in tab 6.</t>
  </si>
  <si>
    <t>Strong integrated planning arrangements, ie the Integrated Commissioning Board, the Integrated Provider Board and the Kirklees Health and Care Executive, have significantly strengthened local system leadership.  Further work is taking place to bring the work of the Integrated Provider Board and the Integrated Commissiong Board closer together to form one 'entity'.</t>
  </si>
  <si>
    <t>All partners recognise the importance of integrated records.  Whilst key parts of the local system have established shared access this is limited to clinical systems.  As part of the local health and care record exemplar programme we expect this to be addressed but the timescales are as yet unconfirmed.</t>
  </si>
  <si>
    <t>Work is continuing within individual organisations, this needs to be connected to ensure a single Kirklees-wide approach. Kirklees is part of the National Demonstrator Site Programme for Personalised Care which will contribute towards this.</t>
  </si>
  <si>
    <t xml:space="preserve">The BCF has supported the continued development of close working arrangements across health and care at commissioner and providers, at strategic and operational level. Whilst the BCF is but part of the funding supporting this, examples that illustrate this joint working include joint posts and integrated approaches to the evelopment and delivery of initatives that imporve otucomes and experience for lcoal people, including Home First, 24/7 Community Response, the Borough's frailty offer, Trusted Assessors, AT post discharge free trial offer that positively supports both non elective and DToC arrangements.  </t>
  </si>
  <si>
    <t xml:space="preserve">As planned, Knowsley invested in rehabilitation, step-down and urgent response services including Reablement, Community Response, Home First / Discharge to assess (see informaiton contained in I&amp;E, iBCF and WP Grant worksheets). </t>
  </si>
  <si>
    <t>As set out in the Metrics worksheet, Knowlsey's none-elective admissions is significantly below plan. This has been achieved via a combination of admission avoidance schemes, inc increased use of existing and intorduction of new community escalation initiatives and step up beds.</t>
  </si>
  <si>
    <t>Whilst Knowlsey has not met the perforamce taregt for this measure, the Borough's work is recognised by local acute trusts for its impact on supporting timely discharges.</t>
  </si>
  <si>
    <t>The plan includes signififcant investment into reablement and asscoiated services - including AT, equipment and other schemes that promote independence.</t>
  </si>
  <si>
    <t>As indicated in the effectiveness of reablement measure, Knowsley has successfully supported a higher proprtion of its populaiton to remain at home 91+ days following discharge into relevant services. Hoever, perofrmance has been impacted upon by a delay in mobilising extra care housing.</t>
  </si>
  <si>
    <t>Joint health and care quality assurance arrangements in place, including appropriate involvement of CQC and wider partners in place</t>
  </si>
  <si>
    <t>Domiciliary care provider market sustainability stress tested during year, particualrly during the Christmas period, and was found to be capable fo meeting local needs</t>
  </si>
  <si>
    <t>Knowsley patients flow into a number of acute hospitals. The varying systems and approaches adopted by those hospitals can present challenges for out of hospital services as staff need to be capable of working within both sets of processes or otherwise flexibility, efficiency, effectiveness, economy and resilience as community health and care services is compromised.</t>
  </si>
  <si>
    <t>Whilst there are some good examples of joint commissioning, there is opportunity for this to be further progressed for the benefit of local people.</t>
  </si>
  <si>
    <t>BCF underpins continuation of Lambeth Together borough-based approach to localised integration of health and social care provision</t>
  </si>
  <si>
    <t>All schemes are commissioned and continue to deliver as per specification and contractual arrangements</t>
  </si>
  <si>
    <t>We are meeting Non-Elective Admissions metric target set by BCF and quantified in the CCG operating plan</t>
  </si>
  <si>
    <t>We are closer to meeting our target trajectory for Delayed Transfers of Care set by BCF, based on collaborative work with local stakeholders via the Lambeth and Southwark Transfers of Care System Leadership Group</t>
  </si>
  <si>
    <t>We are meeting our Reablement metric target set by BCF for 2019/20</t>
  </si>
  <si>
    <t>We are meeting our permanent admissions to a residential and nursing home metric target set by BCF for 2019/20</t>
  </si>
  <si>
    <t xml:space="preserve">Lambeth Together is based on alliance principles, underpinning how we work together. Those principles which are: 
To assume collective responsibility for all of the risks involved in providing services under this Agreement.  To make decisions on a ‘Best for Lambeth people’ basis.  To commit to unanimous, principle and value based-decision making on all key issues. 
Within the overall whole system there are ‘packages of work’ or ‘delivery alliances’ for specific populations and people.   The Delivery Alliances that we are working towards are: 
Neighbourhood based care and wellbeing Alliance - set out an ambition for the next 7-10 years, to move to a more holistic, preventative and social approach in supporting people with all aspects of their health and wellbeing and tackling health inequalities. During 2020, the Alliance aims to bring together services, activities and community assets by local area or ‘neighbourhood’, with each neighbourhood working towards improving the health and wellbeing of its local people. 
Living Well Network Alliance – formalising the Living Well Network into an alliance contract which went live in July 2018, the Living Well Network Alliance has a range of functions to support those who are experiencing mental distress or at risk of experiencing mental illness and distress. 
Children and Young People – building on the excellent partnership working already in place, over time, an alliance with its own dedicated funding and leadership team for children and young people to further enable implementation and sustainability, to build on the Children and Young People’s Plan and ‘Lambeth Made’. 
Personalised support – for people who require personalised care including those with learning or physical disabilities, those with specific conditions or who are at the end of their life. A network of support will enable the person to live their life to the full. 
Moving to a whole system together requires many changes which are ‘backstage’. It is the technical aspects of governance, finance and contracts. In the future, these will be integrated in the form of the Lambeth Together Strategic Alliance. 
Planning and managing through Covid-19 has meant a pause to the delivery of many elements of the Lambeth Together programme as scheduled. We are now in the process of reviewing and planning to restart the key elements of the programme, ensuring that we bring into those reviews our experience over the last 3 months.  
During this period though, partners have continued to engage proactively and effectively through various fora, including through the twice weekly Lambeth Covid-19 Borough Response Group (CBRG). 
All partners have felt that the relationships that had been built up through the development of Lambeth Together have been invaluable through the period of the COVID -19 crisis and in turn will be invaluable in ensuring  the plan for Borough recovery and next steps.  The Lambeth Together Strategic Board will meet June 2020.  The Board leads the Lambeth Together Transformation Programme.
</t>
  </si>
  <si>
    <t>Project Smith is a community development and social prescribing programme supporting early intervention and prevention.  It takes a local approach, working at street and neighbourhood level, to support the community and its people in building and improving their own capabilities and local connections, and thereby improving their health and wellbeing and that of others.
The programme is designed using a local asset-based, person-centred approach where the ethos of coproduction is applied throughout each of its stages (design, delivery, and review).  Project Smith is part of a mixed-model approach supporting social prescribing in Lambeth.
Project Smith has two work streams: 
Community Connectors - local people who give their time to support individuals and connect them to each other, as well as to relevant community groups and statutory services. Training in the Royal Society of Public Health (RSPH), Supporting Behaviour Change is provided, before they become a Community Connector. 
Community Connectors attend regular monthly supervision, which are called ‘Safaris’.  The connectors visit a different community, health or wellbeing organisation in Lambeth. This helps to understand about local groups, support and services to signpost people appropriately. Connectors are then added to a WhatsApp support group where they can access immediate advice and information from each other to support people.
The Community Connector programme has now mobilised over 100 Community Connectors who, giving of their own time, are working at street and neighbourhood level.
Lambeth Wellbeing Fund - a small-grants fund that supports a range of health and wellbeing activities, which can be grouped into the four broad categories: physical activity, arts and crafts, community activities, and digital / IT skills. Most of the projects received funding ranging from £2,000 to £5,000.  Grants are seed funding for local individuals and groups to design and deliver health and wellbeing initiatives.
An evaluation was carried out by NEF consulting, published in 2019 and can be found on the Lambeth Together website:
https://lambethtogether.net/search/project+smith+evaluation/
Evaluation demonstrated that the two workstreams have achieved outcomes that residents indicated are important to them in terms of well-being. The roll out of the model has demonstrated that it is possible to scale out the micro-locality approach with central co-ordination support, and proactive engagement by the Commissioner without compromising the coproduction principles which underpin the success of the model.  An analysis of a selection of small grant funded projects has demonstrated that they are value for money, even when conservative values are applied. 
Individuals with a strategic oversight of Project Smith interviewed as part of the evaluation identified three core strengths of the approach: 
Project Smith has demonstrated that it is a viable social prescribing model. The programme has a much wider reach into community than other existing initiatives (e.g. Healthwatch, Patient Participation Groups). This includes the people that have become Connectors, the people they have been in contact with, and some of the people leading on the projects funded by the Well-being Fund. The Connectors themselves are reaching out to people and sharing the positive experiences they have experienced as a result of the role, which then attracts more connectees to become Connectors.
The coproduction model reconnects individuals back to the community thereby building individual and community resilience. Working in the most deprived areas of Lambeth to local objectives and outcomes with a strong community focus and some community design is a core element of the model.
Several of those who took part in the evaluation from the wider stakeholder group, including a GP, indicated that the model had been embraced by health and social care professionals. 
Project Smith is a community development and social prescribing programme supporting early intervention and prevention.  It takes a local approach, working at street and neighbourhood level, to support the community and its people in building and improving their own capabilities and local connections, and thereby improving their health and wellbeing and that of others.
The programme is designed using a local asset-based, person-centred approach where the ethos of coproduction is applied throughout each of its stages (design, delivery, and review).  Project Smith is part of a mixed-model approach supporting social prescribing in Lambeth.
Project Smith has two work streams: 
Community Connectors - local people who give their time to support individuals and connect them to each other, as well as to relevant community groups and statutory services. Training in the Royal Society of Public Health (RSPH), Supporting Behaviour Change is provided, before they become a Community Connector. 
Community Connectors attend regular monthly supervision, which are called ‘Safaris’.  The connectors visit a different community, health or wellbeing organisation in Lambeth. This helps them to understand about what there is in the area to signposting people appropriately. Connectors are then added to a WhatsApp support group where they can access immediate advice and information from each other to support people.
The Community Connector programme has now mobilised over 100 Community Connectors who, giving of their own time, are working at street and neighbourhood level.
Lambeth Wellbeing Fund - a small-grants fund that supports a range of health and wellbeing activities, which can be grouped into the four broad categories: physical activity, arts and crafts, community activities, and digital / IT skills. Most of the projects received funding ranging from £2,000 to £5,000.  Grants are seed funding for local individuals and groups to design and deliver health and wellbeing initiatives.
An evaluation was carried out by NEF consulting, published in 2019 and can be found on the Lambeth Together website:
https://lambethtogether.net/search/project+smith+evaluation/
Evaluation demonstrated that the two workstreams have achieved outcomes that residents indicated are important to them in terms of well-being. The roll out of the model has demonstrated that it is possible to scale out the micro-locality approach with central co-ordination support, and proactive engagement by the Commissioner without compromising the coproduction principles which underpin the success of the model.  An analysis of a selection of small grant funded projects has demonstrated that they are value for money, even when conservative values are applied. 
Individuals with a strategic oversight of Project Smith interviewed as part of the evaluation identified three core strengths of the approach: 
Project Smith has demonstrated that it is a viable social prescribing model. The programme has a much wider reach into community than other existing initiatives (e.g. Healthwatch, Patient Participation Groups). This includes the people that have become Connectors, the people they have been in contact with, and some of the people leading on the projects funded by the Well-being Fund. The Connectors themselves are reaching out to people and sharing the positive experiences they have experienced as a result of the role, which then attracts more connectees to become Connectors.
The coproduction model reconnects individuals back to the community thereby building individual and community resilience. Working in the most deprived areas of Lambeth to local objectives and outcomes with a strong community focus and some community design is a core element of the model.
Several of those who took part in the evaluation from the wider stakeholder group, including a GP, indicated that the model had been embraced by health and social care professionals. 
Project Smith - community development and social prescribing, early intervention and prevention.</t>
  </si>
  <si>
    <t>Developing the Lambeth Together programme and the concurrent establishment of South East London CCG has required focus on establishing strong governance arrangements.  This has impacted on transformation progress.</t>
  </si>
  <si>
    <t>Quality and safety concerns in the care home market require proactive intensive support from both commissioning and adult social care.</t>
  </si>
  <si>
    <t xml:space="preserve">East Lancashire
Agree
Health and Social Care have a well-established collaborative working relationship in the PL system.  The approach to BCF and iBCF has always been utilised to drive and improve joint working arrangements, particularly across the Intermediate Care system. We are now looking to expand this to encapsulate the neighbourhood delivery model, which has been a key element within the D2A approach we have jointly agreed.
WL
Agree
Joint planning, prioritisation and joint governance has enabled a joint plan for intermediate care and winter planning.  This has led to a number of successful joint initiatives and progress towards a home first ethos and development of community infrastructure to prevent admissions and promote independence at home following an acute spell.  ICAT, home First and Discharge to Assess pathways have all been implemented due to this integrated approach.
Fylde and Wyre
Pre C19 the BCF allowed movement and flow between health and social care however this was only just starting to be seen in such with Intermediate Care which incorporated ICAT and Community responses and a step up and down process. However, post C19 this has been halted somewhat and affected how organisations and schemes have prioritised their schemes and projects accordingly.
Chorley/South Ribble and Greater Preston
Agree
Evidenced with step down into intermediate care, D2A and frailty
Across Lancashire it is acknowledged that there have been some positive achievements achieved through BCF discussions such as the implementation of ICAT/CATCH and Home First.  However, there is scope for better joint working and improved communication
</t>
  </si>
  <si>
    <t xml:space="preserve">East Lancashire
Agree
The BCF Plan has multiple, integrated care focussed services and programmes which are in line with BCF objectives and local population health management priorities. These continue to be progressed and implemented as outlined in the original BCF plan.    These services and priorities include:    1) The implementation of Integrated Primary Care Neighbourhood (PCN's) across the 9 local neighbourhood areas.  Integrated Neighbourhood Teams are at the centre of the delivery of the PCN's.                   
2) Integrated intermediate care and reablement - we continue to excel in the implementation of a range of reablement, rehabilitation, recovery services with integrated step up and step down arrangements in place across the system.  These services are in place with delivery of these services being delivered by co-located MDT teams.  The Trusted Assessment Document (TAD) is being utilised by all appropriate services and professionals to support patients to stay fit and healthy in their own homes/settings without them being assessed by multiple professionals for different levels of support.  
3) Supporting people to move from hospital promoting independence - The five organisations that provide assessment and discharge services are well embedded and working in an integrated manner alongside the patient so that 'no decision about me without me'  mantra is at the core of all the services and teams approach.  The local ethos of a 'discharge to assess' approach is supported via rapid access to a range of support services in the community. 
WL
Agree
For the most part schemes were delivered, although there was some slippage due to delays in recruitment.  However, this was repeated in early 2020 and was successful.  Plans are now progressing at pace in 2020/21.
 Joint working and development of plans for ICAT, Discharge planning team and increased community infrastructure have helped to increase integrated working in the health economy.  All the winter schemes were delivered via a collaborative approach.
Fylde and Wyre
Neither agree or disagree
Some projects that have been identified through the BCF have been commenced but are still either in their infancy or are now on pause due to C19.
Chorley/South Ribble and Greater Preston
Agree
Note - The intermediate care review is still to be completed.
</t>
  </si>
  <si>
    <t xml:space="preserve">East Lancashire
Agree
The focus of our 2019/20 BCF Plan has been the joined-up approach and oversight of the plan between health and the Local Authority.  The Plan has been instrumental to stronger working not only between health and social care but with wider partners and stakeholders (including the vol, community and faith sector).  The plan is central to our vision, aims and focus as one health and social care system.  
It has progressed discussion around greater alignment of health and care budgets, which we would aspire to progress further within future years.
West Lancashire
Agree
The aim of the Advancing integration programme was to increase step up as well as step down intermediate care.  The programme has raised the profile of the preventative opportunities of intermediate care and home-based support services.
Fylde and Wyre
Neither agree nor disagree
Pre C19 the BCF allowed movement and flow between health and social care however this was only just starting to be seen in such with Intermediate Care which incorporated ICAT and Community responses and a step up and down process. However, post C19 this has been halted somewhat and affected how organisations and schemes have prioritised their schemes and projects accordingly
Chorley/South Ribble and Greater Preston
Agree
We now have more integrated working and joint teams.
</t>
  </si>
  <si>
    <t xml:space="preserve">East Lancashire
Strongly agree
THE NEA Metric has been met this year (EL CCG area).  During the year we have anticipated that the Metric target would not have been met due to the in-year NEA activity levels, this was anticipated due to the expected increase in zero day admissions. There has been a significant impact in March from Covid 19 with an enormous impact on overall non elective activity. During the year the BCF Strategic Lead has continued to liaise with all key health and social care workstreams including the CCG Urgent Care Team to understand the predicted planned changes to urgent/emergency pathways and communications to the population to understand any potential impact on activity.  The reduction in NEA in Q4 has proven positive for the achievement of the BCF metrics but it is important to note that there may be long term implications for our patients who may have avoided necessary acute care due to fear of the Covid 19 virus.  This may be an 'after shock' affect that is seen in 2020/21 activity that we will monitor closely and reflect this in future plans and metrics.
WL
Agree
In particular, the Home First approach which has been developed across the I Chorley/South Ribble and Greater Preston footprint.  Home First has led to an average of 3 day reduction in LOS for patients due to assessments being carried out at home.  Home First was paused by the Acute Trust during C-19 and there was a clear impact on LOS.  The pathway was re-instated due to collaboration with LCC to identify resource to complete the home assessments at very short notice.
Fylde and Wyre 
Agree for Q4 19/20
Impacted by C19
Chorley/South Ribble and Greater Preston
Neither agree or disagree
The schemes have made an impact but not enough to the extent we would have expected.
</t>
  </si>
  <si>
    <t xml:space="preserve">East Lancashire 
Strongly Agree
West Lancashire 
Agree
Home First pathway utilisation is increasing, and this is enabling more patients to step down to home in West Lancashire. Increased Crisis provision and integrated health and social care teams for discharge and intermediate care have improved flow through intermediate care beds and enabled support for patients at home to prevent admissions.
Fylde and Wyre
Agree for Q4
Chorley/South Ribble and Greater Preston
Agree
There has been a positive impact, but this still remains challenging
</t>
  </si>
  <si>
    <t xml:space="preserve">East Lancashire 
Agree
Increased use of step up and wrap around service for supporting people at home have been enabled due to BCF schemes to ensure there is community health and social care capacity to better manage people at home.
West Lancashire
Agree
Home First pathway utilisation is increasing, and this is enabling more patients to step down to home in West Lancashire. Increased Crisis provision and integrated health and social care teams for discharge and intermediate care have improved flow through intermediate care beds and enabled support for patients at home to prevent admissions.
Fylde and Wyre
Agree for Q4
</t>
  </si>
  <si>
    <t xml:space="preserve"> East Lancashire 
Agree
As above
West Lancashire
Agree
Increased use of step up and wrap around service for supporting people at home have been enabled due to BCF schemes to ensure there is community health and social care capacity to better manage people at home.
Fylde and Wyre
Agree for Q4.
Chorley/South Ribble and Greater Preston
Agree
End of Q4 started to be impacted with COVID 19
</t>
  </si>
  <si>
    <t xml:space="preserve">East Lancashire
1
Underpinning infrastructure to build on to add additional developments – this was particularly crucial as Covid impact was felt in March. Having ICAT and IDS in place meant we could commission recovery centres rapidly and expand the HF offer significantly whilst maintaining a close oversight of all patients through the system.
West Lancashire
9
 iBCF schemes have enabled joint commissioning of the ICAT and Home First pathway resources.  This has enabled joint planning and mobilisation.  Having a joint purpose and story to tell has led to closer operational working and relationships.  This enabled closer working to form an Integrated Discharge Planning team with integrated co-ordination at very short notice in response to C-19.
Fylde and Wyre
5
The LCC driven ICAT which focuses on reducing DToC and Admissions Avoidance was agreed, and funding received for set up. Workshops and collaboratively working from Morecambe Teams ensured that the Fylde Coast Model would target those in most need as per our population.  Early indication suggested that alongside the current SPD being used for Blackpool it would create up to 50 bed days per week however this has been affected by C19.
Chorley/South Ribble and Greater Preston
9
Assisted lifting service, which commenced in October 2019.   Collaborative commissioning working with health, community and external provider.   Responses via telecare and care homes continue to work well with timely responses from the responders to get to call outs (average response time is 29 minutes).
</t>
  </si>
  <si>
    <t xml:space="preserve">East Lancashire
1
Having a Residential /Nursing Home D2A system already in place that with the discharge policy implemented through the Covid pandemic, meant we had a live system for systematically tracking and following up all patients through the pathway
West Lancashire
2
There has been sharing of knowledge and learning across the Lancashire system, which has then led to a clear ethos and approach in the different ICP areas.  While each area has started from a different starting point, there has been a progression in each area toward home-based solutions to maintain independence and more emphasis on prevention.  Progress has been determined by local recruitment and infrastructure, but the aim and joint narrative has allowed for a consistent approach across the ICP areas and joint objectives for Health and Social Care.
Fylde and Wyre
4
 Community Services were enhanced to allow for more patients to be seen and treated in their preferred residence whether that be local community centres to their own homes. An increase in these services included online based treatment and alternative methods of treatment, there was a significant increase in Social Prescribing as PCNs recruited and transformed their teams to allow for a more wellbeing approach to care.
Chorley/South Ribble and Greater Preston
9
The transformation of frailty services has resulted in the development of a community frailty team and hospital LIFT team, working across the pathway to identify and support frail patients in Central Lancashire.  The focus of the 19/20 plan was the integration of these teams to improve the patient pathway, experience and outcomes.  Achievements include:
•	Shared access to records – less duplication;
•	New integrated job descriptions and passports – all working equally and safely;
•	Clinical/NWAS Pathways agreed and established;
•	Same Day Emergency Care;
•	Primary care pilot- the aim of the pilot is to show a reduction in the number of frail elderly patients admitted to hospital from a practice population of 6250;
•	Standardised Comprehensive Geriatric Assessment (CGA) this is now live on Quadramed and being trailed by the Community Team;
•	Virtual Frailty ward – established through COVID-19, allowing patients to receive the care they need whilst staying at home;
</t>
  </si>
  <si>
    <t xml:space="preserve">East Lancashire
8
There is the continued challenge of having two BCFs within the Pennine Lancashire footprint which means that we do not yet have complete alignment of all services across East Lancs and Blackburn with Darwen. 
It is important to note that we continue to progress towards the alignment of services and have a variety of project groups and appropriate governance structures to oversee this.
West Lancashire
3
Despite joint planning and approaches, health and social care still train and develop staff separately.  Recruitment has been done jointly for some posts, however, there have been challenges recruiting and workforce is a key risk for all partners.  More work is needed truly integrate workforce planning and development.
Fylde and Wyre
9
Intermediate Care Project for the Fylde Coast had already begun in implementing and discussing the areas that would create the most improved Health and social care, these included reviewing and changing our current bed based model to fit the population and the home based model having the shift in resources and revenue for the acute, However due to C19 this is no on pause and therefore the long term benefit this would have created such as easier access to services and less time in hospital and more specialised care in the community has not been able to be reached to its full potential that it would have seen.
Chorley/South Ribble and Greater Preston
1
Challenges due to increased acuity level of patients requiring placements and our intermediate care homes not able to accept due to current staffing model not being appropriate to manage demand.   This is part of the intermediate care review which is still under review.
</t>
  </si>
  <si>
    <t xml:space="preserve">East Lancashire
3
IT and digital infrastructure continue to present a significant challenge across services. The lack of a single system means that professionals cannot always access the information that they require in a timely fashion, nor share information in the same way. The Trusted Assessment Document has gone some way toward resolving this, however, is not yet completely digitalised and has not been adopted by all services at this point in time. 
Work will continue during Q1 around making the Trusted Assessment Document digital to ensure easier and safer sharing of information. 
West Lancashire
4
Plans need to have a service user voice and whilst patient feedback and complaints are captured and monitored, more needs to be done to include service users at the design phase.  This was key theme of the Advancing integration Intermediate Care review and was a clear recommendation.  More thought needs to be given to how this is included to help shape the project and plans.
Fylde and Wyre
8
Plans were in place to develop further but have now been halted and areas of concern have had to focus on the now and not the future in developing. 
Chorley/South Ribble and Greater Preston
2
To develop and agree the 2020/21 plan in line with LTP and in recognition of additional pressures presented by Covid going forward.
Building on the progress made with the integration of teams, and to focus on how this can be enhanced to maximise out of hospital care in 2020/21
The development of the longer term plan for frailty services in PCN’s, linking with CCG network managers to ensure this is part of wider PCN’s strategy.
</t>
  </si>
  <si>
    <t>There was already a a well established, strong relationship between health and social care in Leeds.  The realignment of the BCF to the System Resliience Assurance Board has added a greater focus, and a clear plan to release some of the savings within the Leeds BCF Plan.</t>
  </si>
  <si>
    <t>Our schemes have been implemented as planned.</t>
  </si>
  <si>
    <t>There was already a well established health and wellbeing structure in place before BCF. The lLeeds Health and Care system has struggled to ensure a focus on and delivery of the ambitions  within the Leeds BCF Plan, but has enjoyed support and backing from the Health and Wellbeing Board to achieve this.</t>
  </si>
  <si>
    <t>The BCF process has prompted more focus onto NEAs and the number of NEAs is below plan.</t>
  </si>
  <si>
    <t>The BCF process has prompted more focus onto DToCs and whilst issues remain, signigicant progress has been made.  The Spring Budget monies have also helped Adult Social Care related DToCs keep consistently under target. The Newton Europe and CQC reviews have also provided valuable insight in helping to address a number of issues.</t>
  </si>
  <si>
    <t>The introduction of a 4 hour pick up by Reablement has significantly improved the performance against this metric.</t>
  </si>
  <si>
    <t>Admission rates to, and number of people within, Residential Care continue to reduce together with a reduction in our preferred measure of bed weeks consumed. The good recovery offer and clearer understanding and access to these pathways, together with a system wide focus on not discharging direct from hospital to residential care have contributed significantly to this continued improved trajectory.</t>
  </si>
  <si>
    <t>The Leeds Care Record.
This is a joined-up digital care record which enables clinical and care staff to view real-time health and care information across care providers and between different systems. 
It is a secure computer system that brings together certain important information about patients who have used services provided by their GP, at a local hospital, community healthcare, social services or mental health teams. The offer in Leeds is currently being expanded into a person held record.</t>
  </si>
  <si>
    <t xml:space="preserve">Community Beds Strategy
Leeds implemented a new Community Care Bed strategy during 2017-18.  Following a re-procurement exercise, the new Community Care Bed Service became operational on 1st November 2017.  Capacity was increased to 227 beds across seven bed bases. </t>
  </si>
  <si>
    <t>Reducing delayed transfers of care</t>
  </si>
  <si>
    <t xml:space="preserve">Ongoing lack of nursing staff - particularly in relation to dementia and nursing home placements for complex dementia. Remain up to 50 Nursing beds short for demands within the Leeds system at present. </t>
  </si>
  <si>
    <t>BCF has been a vehicle for improving joint working in the city in areas such as delayed transfers of care, falls, reablement, homeless and vulnerable patients, hoarding, those with multiple chronic illnesses and those suffering with mental health issues (inpatient discharge and community) and in linking those with disabilities such as deafness or sight loss to a wider range of services</t>
  </si>
  <si>
    <t>While many services were delivered as planned the emergence of COVID meant some services could not be delivered entirely as planned.  Those routinely involving  face to face contact had to adjust their offer in Q4 to keep everyone safe - and did so successfully. A couple of services can only deliver their planned activity when OPD services resume and will need to adjust their offer to incorporate remote assessments.</t>
  </si>
  <si>
    <t>Integration of health and social care in 2019-20 built further on the already strong culture of integrated working made possible by previous BCF funding.  In 2019-20 BCF supported new integrated offers to address Hoarding, Homelessness, mental health in cardio-respiratory patients, shared training in motivational interviewing, clinical skills training for Care Navigators, Development of electronic community assets register for Health and Social Care.</t>
  </si>
  <si>
    <t>Leaving aside the confounding impact on NEA activity at the end of Q4  of COVID, the BCF services have had a clear moderating impact on 2019-20 NEA activity.   This was a rise in all -age activity to February 2020 but looking at the over 65 cohort at BCF services are primarily aimed we saw no special cause variationand no breach of upper control limits on SPC charts.</t>
  </si>
  <si>
    <t>Data to Feb 2020 (leaving aside March 2020 data confounded by new discharge arrangements re: COVID) shows 4.12 per 100K pop for NHS related delays (green), 0.13 per 100K for ASC-related delays and 0 for delays per 100K population due to both - a total of 4.25 av. delays per day per 100K population aginst target of less than 8.05.  Furthermore our BCF plan enabled a swift and effective integrated H&amp;ASC response to all COVID pathways including follow up of those on pathway 0.</t>
  </si>
  <si>
    <t>Our Reablement service which is BCF funded via two providers produces very effective patient outcomes a low unit cost as evidenced via the second national report on intermediate care.  Between 93-95% of reablement patients are still at home 91 days post hospital discharge.  66% emerge fully independent 5.4% with reduced care needs</t>
  </si>
  <si>
    <t>While the inclusion of self-funding patients in this metric has increased our final outturn figure, there is no doubt that the range of BCF funded prevention and early intervention services, reablement, support for carers, communtiy equipment - does help our system manage the rate of admission to permanent residential care.  The rate would have been higher by some margin if we had not had those BCF services working in harmony across organisational boundaries</t>
  </si>
  <si>
    <t>We used BCF funds to partner with DeMontfort University to provide six three-day courses on "Enhanced Recovery Conversations" which brought Community Nursing, Adult social care, voluntary sector and community police together to learn skills of motivational interviewing and strengths-based assessment.  The courses were an opportunity to enhance integrated team identity and allow those from different professional backgrounds to develop a shared skill set to address commonly occuring challenges.  The course was very well evaluated and we hope to run more this year.</t>
  </si>
  <si>
    <t>BCF funds supported the commissioning of our very successful reablement service via an in-house ASC provider with therapy input from our local community health services provider (LPT CHS) as part of our Leicester City "Home First" offer.  An average of 95% of patients using the service are still at home 91 days after discharge.  The service once again compared very well with other services assessed on the national audit of reablement services - both in terms of value for money and patient outcomes.</t>
  </si>
  <si>
    <t>While a couple of BCF-funded Adult social care teams have access to the most commonly used primary care electronic record there is still a plethora of care records in use in health and care and still some significant cultural barriers in some GP practices regarding sharing of health information with social care.  We plan to engage primary care on this issue in 2020-21</t>
  </si>
  <si>
    <t>The provider market in domicilary and residential care has challenges in terms of consistency of quality more than in capacity to meet demand.  We have jointly commissioned some additional training for care home and domiciliary care staff via the BCF but COVID has postponed delivery of the training.  Plan to launch remote training in September with some providers.</t>
  </si>
  <si>
    <t>We continue to see a positive impact of the Leicestershire integration programme working both strategically and operationally to deliver the BCF and other related integration work across the health, care and housing sectors at county level. The BCF also supports the delivery of core elements of the Leicester, Leicestershire and Rutland (LLR) STP, as some of the specific models of care are being delivered on this footprint.</t>
  </si>
  <si>
    <t>The BCF plan for 2019/20 was implemented in full, in line with the BCF submission and the LLR STP priorities. Any additional schemes, which partners agreed to fund in year, followed the required governance processes. Adjustments, including assessing and approving the release of funds from the risk pool, are conducted through the monitoring work of the Integration Finance and Performance Group.</t>
  </si>
  <si>
    <t>Evidence of the positive impact of the delivery of the BCF plan can be seen in the following examples:
•	Our ability as partners to agree and maintain a credible and joint plan even in increasingly financially challenging circumstances and during various periods of change.
•	Our significant improvements on hospital discharge and partnership working to develop and implement the discharge action plan. 
•	Developed the joint commissioning and integration delivery plans further during 2019/20, including new governance to align with place-based work.</t>
  </si>
  <si>
    <t>The new models of care that the BCF plan has supported have led to achieving the NEL target during 2019/20. The work that has been undertaken in the prevention offer, Integrated Teams, Home First development, and sustaining adult social care and urgent care investments have all contributed to this achievement.
The Leicestershire BCF continues to contribute recurrent funding to the urgent care system within LLR including urgent care centres and the acute home visiting service.</t>
  </si>
  <si>
    <t>The BCF DTOC target has been achieved for the majority of 2019/20. There has been a system-wide approach across partners, with significant levels of BCF and IBCF funding allocated in the County to support a large action plan which drives managing and improving transfers of care. 
Undertook a review of the High Impact Change Model action plan at the start of the financial year and has been the focus of the Discharge Working Group (DWG). 
The Leicestershire BCF provides 0.5wte project management resource into the DWG to support the delivery and tracking of the HICM, ensuring constant focus and drive across the partnership.</t>
  </si>
  <si>
    <t>It is recognised that a number of areas have contributed towards the positive impact on this target, which includes many services funded from the BCF. In December a new discharge service (Home First) was introduced. Initially there were some challenges with this target whilst new processes were bedding in. Performance for this target was achieved during 2019/20.</t>
  </si>
  <si>
    <t xml:space="preserve">It is recognised that a number of areas have contributed towards the positive impact on this target, which includes many services funded from the BCF. </t>
  </si>
  <si>
    <t>During 2019/20, the Population Health Management task group oversaw the development of the new intelligence packs for PCNs (PIP), using a range of data and insights including ACG risk stratification and variation analysis, along with routine CSU and public health data sets. This was in the process of being road tested in late Feb/early March via the PCN development programme, but the full roll out has been paused due to Covid.</t>
  </si>
  <si>
    <t>The Leicestershire Integration Programme is running a small pilot project for 50 people to test some new assistive technology designed to help people with dementia living at home. Partners and interested stakeholders (e.g. Police) worked together to consider the what types of technology could be used. Engagement with service users with dementia and their carers was also undertaken.
During 2019/20 a procurement exercise was completed and we selected the technology that will be used in the pilot. The product is called MySense and monitors an individual’s activity and daily routine in the home and then communicates the information it collects using the internet. The pilot will operate in 5 of the 7 district areas.
The contract was awarded at the end of January and preparations were underway during February and early March to launch the pilot. The work has been paused due to Covid and will resume when possible.</t>
  </si>
  <si>
    <t>The Leicestershire Integration Team has been working on the Falls Demonstrator programme. The Demonstrator introduces new service elements and has contracted with an external data processor to provide digital and technology capability for the existing falls pathway. It consists of four elements. The programme has been significantly delayed; the two key barriers were:
•	Integration Governance – agreeing ownership and sharing of falls risk assessment information across health and social care in LLR. Establishing and agreeing the flow from EMAS and GP clinics to LPT Falls team, SPA and each Local Authority was protracted and time consuming.
•	ICT – similarly, the ICT systems used by each organisation presented a significant challenge and the lack of input from an ICT lead until a late stage of the project, resulted in significant delays for each tool.
Following the delays, parts of the service was launched in February and March but is currently paused due to Covid. A review of the programme due to the delays since it was initially scoped, will be undertaken in Q2.</t>
  </si>
  <si>
    <t>Joint commissioning has been a recognised challenge within Leicestershire. An OD workshop was held in May 2019 that supported attendees to set a joint outcomes framework, agree core principles and values to underpin the ethos and work for joint commissioning at place level, improve relationships across health and social care and agree next steps. The workshop used the Integrated Commissioning for Better Outcomes framework as a base.
Following the workshop, a new governance group (Joint Commissioning Group) was established in September which oversees the place-based joint commissioning programme. The workplan is being developed in line with the ambitions that were initially identified. The workplan will be developed further and implemented during 2020/21, although work has been impacted by the Covid situation.</t>
  </si>
  <si>
    <t>No additional comments</t>
  </si>
  <si>
    <t>.No additional comments</t>
  </si>
  <si>
    <t>A number of integrated workforce initiatives characterised the work of the Care at Home programme during 2019-20, in order to develop common approaches, including:                                                                                                 * Different training initiatives for front-line non-clinical staff to develop the confidence and knowledge to identify and escalate concerns about potential decline in their client e.g. Significant 7, Soft Signs of Deterioration. Significant 7 is an innovative training tool for non-clinical staff, originally designed for care homes (by an Advanced Nurse Practitioner at NEL Foundation Trust), but expanded in Lewisham (for the first time nationally) to be of equal value to homecare agencies and the Enablement Care Team. Daily review of the recorded changes and status in 7 key clinical areas are used as indicators of stability or deterioration so that, if the latter, early action can be taken to prevent exacerbation and hospital admission. The roll out of the support and impact monitoring was suspended due to Covid preparations. The Soft Signs of Deterioration training began in late 2019-20 to expand upon Significant 7 and develop more in-depth knowledge of areas where small deteriorations can have significant impacts (chronic disease, skin and wounds, behaviour, pain, respiratory and sepsis, nutrition, hydration and elimination).
* Training to support services to authentically engage with their clients in order to develop the service according to the clients’ stated needs, and so improve confidence in the service as well as psychological and physical outcomes – Experience-Based Co-Design (EBCD) training. EBCD is an approach to patient engagement that differs from traditional approaches in two important ways: a. service users are not directed during the consultation phase with pre-set service-oriented questions, but are asked to begin where they choose to begin when describing what is important to them about the service they receive, what has impacted them positively and negatively (emotional touch-points) and what they think the service should look like; b. once consulted, the service users are also part of the re-design of the service to put into place the changes collectively agreed by them (rather than the changes be subject to interpretation by the service staff). The roll out of the planned initiatives was suspended due to Covid preparations.
* A programme of training to support multidisciplinary team working across primary, secondary, community and voluntary care services: Core MDT skills for all attendees; MDT supervisory skills to support supervised staff to maximise their contribution to discussions; MDT chairing skills for current and future chairs; facilitated MDT peer review sessions for MDT teams to see how others operate and learn from them.</t>
  </si>
  <si>
    <t>Frailty
During Q4 we continued to develop the population health and care frailty dashboard for Lewisham.   We are now piloting and testing with a task and finish group. 
Through the use of the dashboard we intend to find relevant Lewisham patients focussed around a practice or PCN.  The aim being to find patients we can prevent becoming more frail in the next 6 months; or find patients that might be suitable for an urgent community response; or find those suitable for a structured medicine review.  Following the identification of the cohort we will agree what interventions or resources we would need to put in place to make a difference.</t>
  </si>
  <si>
    <t>Although our provider market continues to maintain good relationships with commissioners and other local partners, the sector also continues to be affected by a tightening financial climate and the stability of the market remains a risk.   In particular the availability of dementia nursing beds continues to be a challenge.</t>
  </si>
  <si>
    <t xml:space="preserve">We continue to face a very challenging financial position across the sector.  The increase in demand and complexity of cases during 19/20 continued to challenge health and care budgets. During Q3 and Q4, and pre-COVID,  health and care partners in Lewisham had been working to establish agreed financial plans for 2020/21. These plans included significant savings programmes for the following year, including the assumed impact of pathway transformation and productivity improvement programmes, required to support the delivery of 2020/21 budgets and financial targets.  For local authorities plans reflected the very significant pressure that the social care budget had been under for a number of years.  This financial challenge has been further exacerbated by COVID-19.  </t>
  </si>
  <si>
    <t xml:space="preserve">The Lincolnshire system continues to struggle to address NEA and meet the target. The BCF in its totality has enabled and supported increased integration across the system there is still more work to do in order to reduce the NEA's to a target which we are satisfied with. </t>
  </si>
  <si>
    <t>The County Council's commercial team have worked with the CCG regarding the design and implemenation of a procurement exercise for home care. There has been extensive coproduction with the Lincolnshire Care Association with changes to the new contract which address some problems for providers around sustainability, particularly in our most rural areas. There is the ability for CHC funded service users to use the new contract once in place.</t>
  </si>
  <si>
    <t xml:space="preserve">The System Executive Team (SET) has been in place for sometime, however as part of the moved to an Integrated Care System a new senior governance structure has been put in place with the Joint Working Executive Group now meeting regularly. This includes execuitve officers accross the system, but also senior council members/portfolio holders, CCG lay members and non executive directors. </t>
  </si>
  <si>
    <t xml:space="preserve">The extreme rurality in Lincolnshire causes significant challenges with providing sufficient scale to deliver financial savings identified in the NHS. This is felt strongly in the acute sector and recruitment of home care workers. </t>
  </si>
  <si>
    <t>Although there has been significant progress around the implementation of a system wide care and support plan solution, there still remains challenges around data sharing and visibility of records across organisations.</t>
  </si>
  <si>
    <t>Its an enabler to have oversight across the whole system and demonstrates what is in place to support safer discharges, reduce DTOC and provide quality outcomes for residents city wide.  It contributes to our 5 year plans and joint decision making.</t>
  </si>
  <si>
    <t xml:space="preserve">Yes the plans were followed and implemented and accountable </t>
  </si>
  <si>
    <t xml:space="preserve">Greater oversight proved very positive. The Quarterly templates and regular meetings ensured the projects were on track </t>
  </si>
  <si>
    <t xml:space="preserve">Emergency admissions for Long Term Conditions have reduced during the COVID period along with the number of people presenting across all sectors for Long Term Condition management. the longer term impact of this on the health of some of the most deprived people is an area of focus. 
Demand management schemes have seen a reduction on 18/19 levels in managing activity in specific areas (falls, falls in care homes, heart failure and COPD)
</t>
  </si>
  <si>
    <t xml:space="preserve"> Dashboard  reports indicate that the BCF plan has made a positive contribution in managing DTOC. System flow and discharge  has been consistent during this period resulting in less delays acoss the wholesystem.</t>
  </si>
  <si>
    <t xml:space="preserve">The projected and impoved trajectory figures in reablement, homefirst plus and residential care within the community demonstrate this has been successful </t>
  </si>
  <si>
    <t>The Care Home market has gone through changes in Liverpool. There has been a range of offers that have contributed such as Trusted Assessors, Weekly MDT</t>
  </si>
  <si>
    <t xml:space="preserve">The new care at home tenders made a impact on the domicilary care  market and home first plus models, it enabled the market to grow and expand which included a further 10 providers, the grant enabled Homefirstplus to reduce DTOC and by quarter 4 this was starting to gain speed and yeild the results we had expected. This will improve key drivers of DTOC and safe discharges </t>
  </si>
  <si>
    <t>There is a greater emphasis on joint commissioning through the appropriate governance structures. This is a more aligned system and one that is transparent across the whole system.</t>
  </si>
  <si>
    <t xml:space="preserve">Though there is a joint commissioning group in place there are still improvements that can be made regarding funding between health and social care, though there are strong working relationships and a desire to improve on this. </t>
  </si>
  <si>
    <t>Building service user confidence  and increasing take up of direct payments will be a key  success factor.</t>
  </si>
  <si>
    <t xml:space="preserve">BCF is the tool which provides the oportunity build on existing integrated working priorities. It enables the collaborative discussions,  understanding &amp; planning required to support a whole system approach to the needs of the people of Luton. Health &amp; social care integration &amp; collaboration in Luton is strengthened by the joint working ethos that forms the foundation stone of the Joint Stratgeic Commissioning Group. 2019-2020 saw many projects come to fruition &amp; move forward into business as usual. The sucess story outlined in this document evidences the positive influence of BCF funding on the collaborative &amp; preventive approach adopted. </t>
  </si>
  <si>
    <t>Monthly reporting evidenced shcemes were on track to the benefits detailed in the business cases. End of year data &amp;  outcomes form some of the projects &amp; schemes have been delayed by Covid. This is currently underway.</t>
  </si>
  <si>
    <t xml:space="preserve">Integrative working &amp; collaboration between health &amp; social care in Luton solidly established.  The individual High Impact Change Model status's are reflective of the hard work that has been carried out to ensure a joined up approach within the system.5 out of the 9 models are at exemplary status &amp; 4 mature.  See sheet 5.
Covid has enhanced the relationships within the whole system &amp; highlighted new areas where ongoing collaboration should continue. </t>
  </si>
  <si>
    <t>The level of demand for NEL throughout the year has continued to be high. However, there is evidence that the appropriateness of referrals continued to improve and consequently an improvement to quality.  There has been significant learning through the COVID19 response which has shown where further improvements can be made.</t>
  </si>
  <si>
    <t>BCF funding supports the Lead role in the Multi-Disciplinary Discharge team to impliment new policy &amp; operational models as required. The Lead works closely with the BCF Lead &amp; whole system leads to identify opportunities &amp; chnages required in order to maintain th eexemplary status that the Luton Discharge Model has attained.</t>
  </si>
  <si>
    <t xml:space="preserve">Funding is allocated on a yearly basis for this particular agenda. </t>
  </si>
  <si>
    <t>This particular item is closely linked to items 5 &amp; 6.  Home First  is established in Luton, with the support of the reablement team, social care &amp; community services funding allocations through BCF.</t>
  </si>
  <si>
    <t>A key enabler for Luton is the Luton Section S75 Agreement. In 2019-2020 Luton reviewed the 2018-2021 S75Agreement. A Deed of Variation has been added to the document to incorporate new agreements within the exisiting schedules; Integrated Childrens &amp; Young Peoples Commissioning,  Joint Financial Arrangements, Risk Shares &amp; OverSpends, Joint Commissioning &amp; Joint Roles, Commissioning Integrated Mental Health &amp; Wellbeing,  Integrated Strategic Learning Disablility &amp; Autism Joint Commissioining &amp; Service Provision &amp; the inclusion of a new schedue for Joint Commissioning for Translation &amp; Interpretation Services. The S75 Agreement, the Better Care Fund, the Health &amp; Wellbeing Board &amp; the Luton Joint Strategic Commissioning Group  are the foundation stones for integration &amp; collaboration, providing patient centred health &amp; social care  services, that address inequalities &amp; the At Place needs of the people of Luton.</t>
  </si>
  <si>
    <t>Please review the success story, outlining the Side By Side Model.</t>
  </si>
  <si>
    <t>There are local concerns around the sustainability of the care market following Covid. Working groups established during Covid are supporting the care market, analysing the impact &amp; considering what is required to ensure provider sustainability. Working relationships between Providers, LA, CCG, Community &amp; Acute  have been strengthened during this period of time, enabling issues, risks to be approached &amp; resolved in a holistic manner. Improved data flow from the Care Home Capacity Tracker will help to inform &amp; understand the issues facing the market during &amp; post Covid. The working groups established during covid will continue as BAU.</t>
  </si>
  <si>
    <t xml:space="preserve"> The Luton system has always given the highest priority to reducing inequalities and currently, Luton Borough Council, Luton 2040 agenda, focuses on ending poverty through an inclusive economy and population level wellbeing approach. The Covid-19 pandemic has exacerbated some existing inequalities and Public Health England published reports in June, 2020 that detailed how people from Black, Asian and Minority Ethnic (BAME) groups had been disproportionately impacted by the pandemic. These reports were presented at the Health and Wellbeing Board (HWB) along with recommendations which were to be discussed further at the Health Inequalities Delivery Board (HIDB). A Working Group has been formed to look into the causes of the causes of these inequalities. The group consists of a wide multi-disciplinary membership, which includes the voluntary sector &amp; co-opted members, to include community voice, at various stages.
The aims of the group fall in to 4 categories:
• Ensure local outbreak management plans include special consideration for high risk BAME communities (being implemented by Vulnerable People Voluntary Communities Group)
• Undertake a targeted communications campaign on both prevention &amp; testing messages for BAME communities. Including engaging with portfolio holder and elected members (being implemented by the Communications and Engagement Cell)
• Setting up a framework to investigate the presence and impact of structural racism within the health and care system, potentially through the formation of a responsible body such as an equities round table in line with Luton 2040 but independently led by the community with LBC and partners as members
• Exploring the issues around the use of the phrase BAME, inherent issues with identity and hidden inequalities and suggesting an official alternative based on evidence and national best practice
</t>
  </si>
  <si>
    <t>Joint working has improved as a result of BCF including the delivery of hospital discharge activity including Discharge to Assess provision.  Neighbourhood teams have worked with hsopital discharge staff to ensure that patients can leave hospital when they are medically fit to do so with an appropriate support package.</t>
  </si>
  <si>
    <t>New care models were established in 2018/19, with these continuing in 2019/20.  Activities were amended to reflect the needs of local people.  There was a greater emphasis on effective case management in order to identify and deliver the most effective service to those in need.</t>
  </si>
  <si>
    <t>Integration was supported in several ways including an effective crisis response service in which patients were assessed at home and offered effective community support where it is felt that they need not go to hospital.  The Discharge to Assess pathways are in place and have allowed for patients to be discharged safely when medically fit.  The overall reablement approach has supported people both in the community and on discharge from hospital.  The reablement service has reduced the incidents of patients needing to return to hospital or require crisis care.  Evidence from the Manchester Case Management programme has shown that patients supported via this approach have experienced fewer hospital days than in the 12 months proceeding receiving support from the service.</t>
  </si>
  <si>
    <t>The BCF plan has help to deliver improved community care including crisis response.  Without this it is likely that there would have been a larger number of non elective admissions due to falls and due to the poor management of people with long term health problems such as respiratory conditions.</t>
  </si>
  <si>
    <t>Discharge to Assess and reablement staff work closely with hospital discharge to ensure that appropriate care and support is available for people to be discharged from hosptial when they are medically fit to do so.  Work has been and continues into the capacity within the care home market to ensure that patients can be appropriately discharged to these settings when they are medically fit to leave hospital.</t>
  </si>
  <si>
    <t>The specific work to support patients via reablement provision has reduced the number of subsequent days which patients have needed to re-attend hospital following a discharge.</t>
  </si>
  <si>
    <t>Effective discharge planning has meant that more people have been able to be dischargd home with support rather than needing to be admitted to care homes.  The reablement service coupled with the new neighbourhood commissioned homecare service has enabled people to be supported to return from home more effectively.  This includes having care workers who are taking a more holistic approach to the care of patients and working more closely with community teams to ensure effective patient care.</t>
  </si>
  <si>
    <t xml:space="preserve">The delivery of the New Care Models for Reablement and Homecare has had a positive effect on the care of residents.  The reablement model has supported individuals to be more independent and to undergo rehabilitation following periods in hospital.  The work of community teams has also meant that reablement can be used as an escalation process which can support people when there circumstances change, in some cases reducing the need for them to go into hospital.  
Reablement links closely to the new neighbourhood contracted Homecare service.  This service provides much greater flexibility with providers able to flex the hours of service provided to service users to best meet their needs.  The service also works closely with healthcare workers in the community to provide early interventions which may otherwise have not been picked up unitl the patient needed hospital care.
 Analysis of the reablement provision has indicated:
● Reablement clients are far less likely to access Homecare than those who do not receive it;
● Those who did access Homecare required fewer hours and fewer visits, reducing the overall financial cost of delivering the care (on average there were 2.3 hours fewer care provided for people had received reablement first.
● During the six month post-discharge period, Reablement clients spent an average of 4.1 fewer NEL hospital days at a saving of £1,233 per person
</t>
  </si>
  <si>
    <t>The Crisis Response service is running at capacity across the City and has successfully deflected people from acute hospital admission into community services support.  The service comprises multi-disciplinary teams providing assessment and short-term health and social care support to patients experiencing health or care crises.  Referral to the service has included the Amber pathway in which patients are assessed by NWAS and if it is felt that they can be supported at home without needing to go to hospital then this is arranged.  Referrals have also been made from hospital emergency departments.  The service is provided in the patient’s own home for a period of up to 72 hours and is available seven days a week from 08:00 to 22:00.</t>
  </si>
  <si>
    <t>Further work is progressing aroung the Manchester Care Record which will provide an integrated record of care.  Work is also ongoing in terms of data quality within the record so that progress can be tracked across the system</t>
  </si>
  <si>
    <t>The availability of staff to undertake some specialist roles has been a challenge.  Manchester worked with the Inclusion na Social Value team to help build its workforce.  This including delivering comprehensive training and support for some members of staff.  A range of training was also put on to support all staff to empower patients this included undertaking training in strengths based assessments which take into consideration the capabilities and the desired outcomes of the patients and also providing support in terms of the Technology Enabled Care offer.</t>
  </si>
  <si>
    <t xml:space="preserve">Our Joint Commissioning Mangement Team and Partnership Commissioning Teams have enabled us to identify shared visions and priorities for services in Medway. </t>
  </si>
  <si>
    <t>The delay of BCF planning guidance in 2019/20 did raise challenges in effective planning and our timescales for developing and seeking approval on our BCF plans were significantly reduced.</t>
  </si>
  <si>
    <t xml:space="preserve">The funding of the CHC discharge pathway has enabled Medway to establish a new pathway for CHC assessments to take place in the community. </t>
  </si>
  <si>
    <t xml:space="preserve">The funding of new services like community navigation has supported the </t>
  </si>
  <si>
    <t xml:space="preserve">Medway have maintained their reductions in delayed transfers of care and there has been significant and nationally recognised improvement in this area. </t>
  </si>
  <si>
    <t>The BCF in Medway funds the Intermediate Care and Reablement service and a recent review of this showed large increases in the numbers of clients going through reablement.</t>
  </si>
  <si>
    <t xml:space="preserve">We have seen reductions in residential admissions and increased admissions for those with nursing needs and our BCF plan supports a range of pathways which aim to reduce and delay the admission to residential care. Our new Discharge to assess pathway for nursing will reduce the number of residential assessments taking place in the acute. </t>
  </si>
  <si>
    <t>The BCF funding of placements where CHC eligibility is to be considered supports our shared aims around effective hospital discharge and the NHS targets relating to CHC assessment in the community.</t>
  </si>
  <si>
    <t xml:space="preserve">The operation of our Joint Commissioning Management Group supports our shared system aims and the effective planning and design of services, reducing duplication and targeting resources. </t>
  </si>
  <si>
    <t>Medway's JSNA highlights our challenges relating to demography, highlighting that there is considerable variation in population density in Medway, ranging from 1.8 people per hectare in Peninsula to 85.3 people per hectare in Gillingham South (2011).  In Medway rates of long-term illness, emergency hospital admissions and death are higher in those who are more disadvantaged. Health outcomes are worse in those who are the most disadvantaged.
Predicted increasing numbers of older people mean that there will be increasing numbers of people developing chronic conditions who become intensive users of services (assuming age-specific rates remain constant). This ageing of the population is likely to result in a substantial increase in costs to the health and social care system.  
Taking action through tackling the wider determinants of health, lifestyle factors and improved health and social care to reduce health inequalities will result in reduced costs for the health and social care system. Some interventions will have a rapid effect, while others will take longer to affect health inequalities. 
Primary and secondary prevention of conditions such as diabetes, chronic obstructive pulmonary disease (COPD) and heart disease, combined with improved care for people with conditions such as dementia, is essential to reduce or limit the numbers of high-intensity users of services and reduce the costs to the health and social care system. While not limited to older people, addressing social isolation is one important aspect of improving health and wellbeing and the findings of the council's Social Isolation Task Group will help to guide this.</t>
  </si>
  <si>
    <t xml:space="preserve">We have identified challenges in sourcing placements in Medway to meet the needs of those with complex or intensive support needs, particularly in nursing care. We will be undertaking a recommissioning process in 2020/21 to stimulate the provider market and to renew contract terms and conditions. 
Our local approach to targeting resources effectively is delivered through a locality based health and social care system, supported by a partnership commissioning function which ensures we secure best value services and support our voluntary and community sector. </t>
  </si>
  <si>
    <t xml:space="preserve">The BCF has helped to support discussions regarding further integration in the commissioning of services. The conversations under the umbrella of the broader Merton Health and Care Together Programme demonstrate Merton's commitment to Integration, with the BCF working alongside this to facilitate joint working, particularly in improving admission prevention and supporting discharges. </t>
  </si>
  <si>
    <t>As detailed in the narrative section, progress has been made in each of the key priority areas; in some cases goals have been exceeded. One area where it was not possible to complete within 2019/20 was the expansion of the rapid response service to include interim social care support. This will take place during 20/21.</t>
  </si>
  <si>
    <t>Merton  Health and Care Together Programme is now well established, with the Age Well element formed largely of the priorities identified within our BCF Plan. It has also helped to support discussions regarding further integration both in the commissioning and provision of services.</t>
  </si>
  <si>
    <t>Analysis of the work undertaken by the Integrated Locality Teams, Enhanced Support to Care Homes and in Rapid Response and Intermediate Care workstreams have supported a reduction in non-elective admissions, although there are still difficulties in achieving the challenging targets set.</t>
  </si>
  <si>
    <t>Continual work to support discharges from hospital take place, with initiatives excelerated since the start of the COVID 19 pandemic.</t>
  </si>
  <si>
    <t>The BCF contributes to the increase in reablement provision.</t>
  </si>
  <si>
    <t>Whilst in 2019/20 this target was not achieved, the year end figure was consistent with previous years and demonstrates that inspite of the increase in proactive support in the community,  the integration of rehabilitation and reablement aswell as a strong and proactive voluntary sector offer to enable people to stay more independent, there are still patients who will need to be admitted to care homes.</t>
  </si>
  <si>
    <t>Work has been ongoing to reduce delays and streamline discharges with daily multi- agency calls to support discharges and 
 this enabled a more co-ordinated and proactive approach to be taken, using one referral form across Merton and Wandsworth and enabling trusted assessor approaches to be adopted through a SPA across health and social care and a larger health and social care discharge to assess team.</t>
  </si>
  <si>
    <t xml:space="preserve">Whilst there have been numerous initiatives over the years to support the work of care homes, with the Joint Intelligence Group and a Care Homes Forum established, in 2019/20 additionally we established an Enhanced Support to Care Homes Steering Group. This group includes the key stakeholders from across agencies, including care home representation and has paved the way for even closer working relationships during the COVID pandemic. </t>
  </si>
  <si>
    <t>Continued pressures across the system, exacerbated by turn over of staff and vacancies. This is reflected in the ability to achieve targets set.</t>
  </si>
  <si>
    <t>Significant work has been undertaken to improve the independent sector market but challenges remain.</t>
  </si>
  <si>
    <t xml:space="preserve">  </t>
  </si>
  <si>
    <t>Particularly in admissions of care home residents.</t>
  </si>
  <si>
    <t xml:space="preserve">The LGA Peer review helped promote discussions to generate a joint action plan. </t>
  </si>
  <si>
    <t xml:space="preserve">Connect Falls Project: - Connect deal with a high number of falls on a monthly basis and only a small amount of these end up with an ambulance call out and/or hospital admission. If Connect were not installed many of these calls would result in an ambulance call out which would be a detrimental effect to the NHS. 
The average cost of an ambulance call out is £252, from April 2019 – March 2020 there have been 1709 falls with only 158 of these requiring an ambulance call out. If Connect was not installed in the properties and if the remaining 1551 falls required an ambulance call for these falls this would have been a cost of £390,852.00 to the NHS. Connect aim to respond to calls within 30 minutes which reduces the possibility of a long lie for the service user. 
</t>
  </si>
  <si>
    <t>In June 2019 we organised a very successful 2 day conference for care home staff.  This offered workshops, lectures and stalls on a range of care topics including end of life, delirium, infection control, postural management, medicines management, nutrition and many more.  The training was run by a range of staff including those funded by the Better Care Fund as part of our Support to Care Home project and the event was organised by a joint team of CCG, 2 Local Authority and Integration colleagues.  We are hoping to run this annually, funded by the BCF, and extend it to dom care providers as it was very well received by all who attended.</t>
  </si>
  <si>
    <t>Financial pressures of CCG and the Local Authority.</t>
  </si>
  <si>
    <t>Information Governance issues slowing development around Population Health Management</t>
  </si>
  <si>
    <t>We have ensured that our BCF has been managed to plan with regular metings as a system to give oversight.</t>
  </si>
  <si>
    <t>We continue to explore and develop new approaches to integraion e.g. our autism diagnosis service.</t>
  </si>
  <si>
    <t>We have seen a sustained reduction in delayed transfers of care</t>
  </si>
  <si>
    <t>The delivery of services to manage our delayed transfers of care have been very successful.  These services have allowed for a sustained approach to the dramatic reduction in delayed transfers of care</t>
  </si>
  <si>
    <t>The development of our integrated autism diagnosis service has been a real reflection of a joined up approach between the Concil and CCG.  Although a relatively small investment in the context of teh wider BCF, it has shown that integration can be achieved at any level.</t>
  </si>
  <si>
    <t>The care home market has been challenged during 2019/20 with a reduced amount of supply and difficulties finnding appropriaate levels of care. This is particularly the case in relation to dementia services.</t>
  </si>
  <si>
    <t>Demand management has been challenging throughout 2019/20 and we are, as a system, having to look for alternatives to ensure prevention and early intervention remain in focus.</t>
  </si>
  <si>
    <t>Whilst we agree the BCF has (particularly in previous years) helped to supported improved joint working across the Newcastle health and social care system, our priority now is on system integartion delivered through JEG and JDG focused collectively on the challenges and opportunities within Newcastle and the requirement to deliver the Newcastle plan with supporting governance and capacity arrangements. A Place-Based Approach to Health, Wealth and Wellbeing in Newcastle has been agreed.</t>
  </si>
  <si>
    <t>Whilst the schemes have been implemented in 2018/19, our priority now is on system integartion delivered through Newcastle JEG and JDG and as 1 above.</t>
  </si>
  <si>
    <t>Our main focus has been system integration deliverd as point 1 - supported by a focus on BCF.</t>
  </si>
  <si>
    <t>We continue to meet the challenging Non elective admissions target and whilst the BCF governace plays a role we feel the system working and focus has had the greatest impact.</t>
  </si>
  <si>
    <t xml:space="preserve">Although we are struggling to meet this target, as a system we continue to be focused on minimising delayed transfers of care particularly in relation to hospital delays which are a challenge in relation to repatriation issues. </t>
  </si>
  <si>
    <t xml:space="preserve">A proportion of the service is funded through BCF and has therefore contributed to our current achievement despite the fact we have not achieved the challenging target in 19/20. This continues to be challenging because of the complexity of ths cohort, however the BCF as part of our wider transformation programme has enabled us to deliver good outcomes from Reablement.  </t>
  </si>
  <si>
    <t>As our integrated intermediate care services have matured, and this continues to impact on long term residential and nursing care placements, along with the development of alternatives within community settings (some of which are supported via iBCF funding).</t>
  </si>
  <si>
    <t>The establishment of JEG and JDG continues to be fundamental in supporting the system integration agenda and delivery of BCF for the Newcastle citizens.</t>
  </si>
  <si>
    <t>In addition to increasing local demand, the increases in out of area patients self presenting to Newcastle Hospitals who require an inpatient stay continues to  impact on the ability to maintain effective patient flow.</t>
  </si>
  <si>
    <t xml:space="preserve">The BCF has enabled Health and Social Care to put patients and customers at the heart of delivery. We have continued to develop joint working arrangements through MDTs, a Rapid Response Team (that in-reaches to our OP Care Homes); and roles which support the syste to prevent and / or facilitate unplanned hospital attendance and admissions. We have used the BCF as a level for integration and change and to truly join up services where it is right to do so. Service development from inception takes a collaborative approach from the outset. </t>
  </si>
  <si>
    <t xml:space="preserve">All schemes have been delivered or continue on their way to implementation. Social Care has been protected in line with expecations (including Care Act support), Joint Funding intiatives were delviered within parameters and continues to be sucessful, equipment services were delviered with minimal dtoc days attributable to equipment delays. Integrated Care intiatives have been developed and are now in place. For some areas, work continues to refine and roll out but in all BCF schemes are in line with expectations. We will be undertaking a review of all schemes as part of our refresh process.  </t>
  </si>
  <si>
    <t>The WEL CCG and LBN have an excellent working relationship and are working in partnership to deliver a sustainable health and social care system for Newham and its residents.</t>
  </si>
  <si>
    <t xml:space="preserve">We continue with a number of the integrated care interventions including the rapid response and reablement service. We are exploring  the development of a community services single point of access , social workers being core members of the health and social care MDTs. As part of our integration work we are looking at spatial requirements and models of delivery which join up health and social care services into locality based areas providing true focus and outcomes for the local popultation. </t>
  </si>
  <si>
    <t xml:space="preserve">Teams across all services are working positively impacting on this area, we have protocols in place for escalation manegement which has been pioneered through our Urgent Care Working Group. Newham continues to have good performance in relation to DTOC although there have been challenges this year. </t>
  </si>
  <si>
    <t>There are a number of services that are supporting this area - including the Rapid Response service and the health and social care navigators. We have intorduced a Hospital to Home service with wrap aournd support including enablement to minimise the number of people readmitted to hospital. People with an AUA care plan who have attended A&amp;E and or have been discharged from hospital are being reviewed at the health and social care MDTs in order to focus on maintaining people at home.</t>
  </si>
  <si>
    <t>We continue to work very closely on this area, we are reviewing the options of short term step up beds into the community hospital and joint assessment through the health and social care  planning  . It is important to note that Newham starts from a low baseline in relation to permanent admissions into care homes as we strive to keep residents in the community for as long as possible.</t>
  </si>
  <si>
    <t xml:space="preserve">We have published the first End of Life Care for Adults Strategy for Newham, which has recently been reviewed with a Covid lens. From this three MDT workstreas have been developed to take forward the actions in the Strategy to improve EoLC in Newham. Within these are the opportunity for further joint working / pathway redesign; and the re-procurement of some BCF funded services. </t>
  </si>
  <si>
    <t>A ground-breaking venture between the Local Authroity and Health partners has been developed to dramatically change the provision of health and social care in the borough by acquiring and building new facilities to deliver integrated health and social care.
Health and Care Space Newham will develop facilities that offer GP services alongside a range of community health, social care, out of hospital, and a variety of clinical services. It will also build much-needed housing for sector staff. It is a new development model that will change the way health and social care services are delivered in Newham.
HCSN is the first such partnership between a local authority and Helath in the country and is the delivery vehicle for a wider strategic partnership that includes NHS Newham CCG and Newham Health Collaborative (NHC), aELFT and Newham Council.</t>
  </si>
  <si>
    <t xml:space="preserve">The capacity and readiness of the workforce to shift towards new ways of working. This includes any potential impact of Brexit on the workforce. </t>
  </si>
  <si>
    <t xml:space="preserve">There are a number of national policy drivers and the challenge is to ensure we address these and align them  i.e. NHS 10 year plan, Five Year Forward View, Transforming Primary Care, BCF, STP. Although there are some common themes which we have actively teased out to ensure we are clear in our message and our approach. There is also a challenge around the future funding for Social Care with the 'green paper' being significantly delayed, leading to uncertainty in the system for forward planning past the current funding cycle. Locally, there is also the dive to acheiev Council savings.   </t>
  </si>
  <si>
    <t>The Better Care Fund has improved joint working between health and social care in Norfolk, by offering a framework in which we can develop and fund joint services.  These include: our reablement service, Integrated Community Equipment Service; Carers Support Services, which will delivered via a social impact bond from September 2020.  We plan to build on these in the future, through our BCF and Integration Review work.</t>
  </si>
  <si>
    <t>Our BCF schemes were implemented as planned and agreed between NCC and our CCGs in 2019/20, though recently many of our schemes have had to react to the COVID-19 pandemic and adjust their services accordingly.  We are currently undertaking a review of the schemes which sit within the BCF,  to see where we could reprofile these, add additional schemes in, or increase the impact of these projects against our key BCF and local ambitions.</t>
  </si>
  <si>
    <t>As told through our integration highlights, the BCF has had a positive impact on the integration of health and social care in Norfolk, culminating in a rapid and joint response to COVID-19 in Norfolk.  This is now being extended through our new Integrated Commissioning Steering Group and other joint governance processes, including a joint BCF review which will look at both the schemes within the BCF but also our processes around managing the BCF.</t>
  </si>
  <si>
    <t xml:space="preserve">Our taget for non-elective admissions for 2019/20 was 118,639.  Figures show our actual non-elective admissions for 2019/20 was 113,038, a reduction of 5,601. These figures support our integrated Health &amp; Social Care programmes reduced non-elective admissions by 4.8%.  </t>
  </si>
  <si>
    <t>We do not have data available to either agree or disagree as Delayed Transfer of Care as it was dropped prior to the year-end, and it is no longer a metric that’s being collected</t>
  </si>
  <si>
    <t>BCF funding has had a positive, albeit modest, impact on reducing the number of people aged 65 and over still at home 91 days after discharge from hospital into reablement by 1.1% (Target 2019/20: 87%, Actual 2019/20: 85.9%)</t>
  </si>
  <si>
    <t xml:space="preserve">Again a modest but positive contribution. Our data shows 559.2 per 100,000 65+ population of actual permanet admissions to residential and nursing care for people aged 65+, against our target of 571.7 per 100,000 65+ population.
</t>
  </si>
  <si>
    <t xml:space="preserve">As described in our integration highlights, there are a number of instances where health and care partners  aligned resources for better outcomes, including our "Occupational Therapy (OT) - Joint Triage, Allocation and Recording with Community Health" project and in our COVID-19 responses.  Our Integrated Community Equipment Service continues to be jointly funded, and offers recognised value and service across health and social care.  </t>
  </si>
  <si>
    <t>We have recognised issues with our governance around the BCF, which at times could have come together more strongly.  We have started to remedy this through the introduction of a new Integrated Commissioning Steering Group, which is jointly chaired by NCC and the CCG, and brings together staff from across the systems.  This Steering Group will lead on our Better Care Fund review, which seeks to develop better systems and processes around understanding how the projects within our BCF impact on the key BCF and local outcomes and aims.  We are confident this will be considered one of our successes in 2020/21.</t>
  </si>
  <si>
    <t>Work is ongoing to develop integrated electronic records and to share these to improve care across Norfolk.  A pilot in West Norfolk seeks to link Care Homes into Primary Care Records, allowing better understanding of the health needs by the Care Home and more accurate understanding of patients day to day health for GPs.</t>
  </si>
  <si>
    <t>BCF is part of North East Lincolnshire's existing direction of travel.</t>
  </si>
  <si>
    <t>Development of extra care housing units remains behind schedule for the reasons set out in previous returns.  However, the unit now known as Burchester Court will open in autumn 2020</t>
  </si>
  <si>
    <t>Our achievements with regard to this metric are supported by our integrated commissioning arrangements locally.  Whilst we have not met targets for all quarters this year, we consider that our position would have been worse without integrated working.</t>
  </si>
  <si>
    <t>Our achievements with regard to this metric are supported by our integrated commissioning arrangements locally.</t>
  </si>
  <si>
    <t xml:space="preserve">The whole of adult social care and health benefits from pooled and aligned resources </t>
  </si>
  <si>
    <t xml:space="preserve">All commissioning from adult social care and health is an integrated function </t>
  </si>
  <si>
    <t xml:space="preserve">Workforce capacity and capability within the care sector impacts adversely on the stability of the care market. </t>
  </si>
  <si>
    <t xml:space="preserve">The differing legislative and financial frameworks for health and social care, combined with a fractured provider market place, remain challenging.  </t>
  </si>
  <si>
    <t>Work continued to develop the skills within the social care sector to develop new ways of working that cuts across professions, including improved communication between multi-disciplinary teams, clinical observations and low level prescription of equipment.  System attendance at BCF events
Frailty, Gateway to Care, PCN  benefited from joint working and learning during March 20 supporting out of hospital transformation plans.</t>
  </si>
  <si>
    <t>The principles and approach within BCF has provided the context for how the system works together and this is evidenced by the range of initiatives and schemes that have emerged during the year.</t>
  </si>
  <si>
    <t>The principles and approach within BCF has provided the context for how the system works together and responded quickly to the guidance issued in relation to Covid-19 outbreak.</t>
  </si>
  <si>
    <t xml:space="preserve">The BCF Plan has been critical in developing strong Home First services.  The BCF continues to support the growth in people remaining at home.  More work is to be done as part of the intermediate tier review to maximise the earliest possible supported discharge.  </t>
  </si>
  <si>
    <t>The principles and approach with BCF has support admission to care avoidance, however, population increase has contributed to not achieving the target but we know that length of stay from admission is 18 months, which reinforces people are only entering residential care when they really need to.</t>
  </si>
  <si>
    <t xml:space="preserve">Local peer review on health and social integration highlighted strong leadership across the area.  </t>
  </si>
  <si>
    <t>Discharge to assess pathway, implementation of the Community Response Team.</t>
  </si>
  <si>
    <t>peer review highlighted a need to progrees an integrated workforce plan</t>
  </si>
  <si>
    <t>very limited and no shared database in place</t>
  </si>
  <si>
    <t xml:space="preserve">The current activity level for 2019/20 is below the target by 2%. However the reason for meeting the NEA target for 2019/20 was mainly attributed to the fact that the actual target changed significantly in April 2019, however the level of NEA has remained fairly similar (apart from February &amp; March, where we saw a significant decreased in the number of NEA due to the COVID-19 outbreak). The schemes within the BCF plan do not target avoidance admission initiatives. </t>
  </si>
  <si>
    <t>Prior to Covid, the Integrated Partnerships Team were due to pilot a PHB approach to service users in reciept of S117, this was seen as a real benefit and step forward to achieveing a persinalised care approach and shared decision making. This was paused due to Covid in March 2020</t>
  </si>
  <si>
    <t>The BCF has, over time, expanded the degree of joint working and formalised the arrangements, however this may have happened in the absence of the BCF.</t>
  </si>
  <si>
    <t>The majority of BCF schemes were already in operation prior to 2019/20 and were carried forward into 2019/20.</t>
  </si>
  <si>
    <t>Because the majority of BCF schemes have been in operation for some years, including prior to the BCF, it is possible that the same outcomes would be achieved if the BCF did not exist.</t>
  </si>
  <si>
    <t>We have met local cost targets for non-elective admissions, although the volume target was exceeded.</t>
  </si>
  <si>
    <t>We have seen an ongoing reduction in the level of DTOCs although it is not possible to state whether this would have occurred without the BCF.</t>
  </si>
  <si>
    <t>Joint workforce development across health and social care to support the Royal Quays Intermediate Care Service</t>
  </si>
  <si>
    <t>The financial position of the CCG has improved which helps to improve relationships between the partners</t>
  </si>
  <si>
    <t>Recruitment by social care providers continues to be difficult, which contributes to delays in securing packages of care for patients awaiting discharge from hospital.</t>
  </si>
  <si>
    <t>The increasing proportion of elderly residents with multiple morbidities continues to lead to demand growth</t>
  </si>
  <si>
    <t xml:space="preserve">NEL remain to be a challenge within the North Yorkshire System. For NHS Hambleton, Richmondshire &amp; Whitby CCG, every month was significantly over the planned performance for NEL admissions, some months as much as 20% (200+ admissions) over plan. While March 2020 is significantly under plan, that can be linked to the overall reduction in hospital admissions due to the Covid 19 outbreak, and the lockdown period starting in March 2020.
For Harrogate and Rural District CCG, there was a similar pattern of over-performance. While the numbers are not as significantly over plan as HRW CCG, the pattern of every month excepting March being over plan is still reflected. The highest level of over-performance came in November 2019 and was 12% (184 admissions) over plan.
For Scarborough and Ryedale CCG 3 months in 2019/20 were under the plan, and admissions were close to the plan (within 2%) in 3 additional months, but again, in November 2019 there was significant over-performance (19% / 243 admissions) over plan.
While pneumonia was the main cause for admission in the other 2 CCGs, Scarborough Ryedale has a higher number of UTIs, which may be reflective of their higher proportion of elderly residents within their population.
</t>
  </si>
  <si>
    <t xml:space="preserve">The pattern for DToC is the same for all 3 of the CCGs due to the proportioning applied to the data supplied. With the months April, May and December being under plan, but the other months all being over plan, most significantly October which was 42% over the planned number of delays.
This is a particular issue with the DToC beds attributable to the NHS, which has been over plan all 11 of the reported month, with the other 2 areas more frequently under plan.
</t>
  </si>
  <si>
    <t>York - Our partnership has continued to flourish, with strengthened governance arrangements and a much clearer, and more widely shared vision for integration, which is regulalry communicated and is the bedrock of our decision making on priorities.</t>
  </si>
  <si>
    <t>York - We commissioned Venn to carry out the capacitgy and demand exercise across York.  This has had a far reaching impact on our planning and decision making, including being clear that we want to focus investment in support for people to live independently at home, and to shift resources away from acute beds towards a multi-disciplinary community response.  It has assisted our approach to Home First and Why Not Home Why Not Today, and had helped to build a single shared understanding of what needs to change to get the best outcomes for local people.</t>
  </si>
  <si>
    <t>York - Financial pressures across our system have been a long-standing aspect of our landscape, and make full integration difficult</t>
  </si>
  <si>
    <t>York - We have been working away at this for a very long time and making only incremental progress.  We were on the brink of delivering some tangible improvements before the COVID-19 pandemic struck.  It is possible that this will actually expedite shared records as so much new technology has been adopted, and data sharing has been a crucial part of tackling the virus.</t>
  </si>
  <si>
    <t>Governance and meeting structure in place.  Further revision to be undertaken to reflect improved financial situation at the County Council.  Revised section 75 agreed along with revised arrangements for community equipment services.</t>
  </si>
  <si>
    <t>Schemes implemented in financial circumstances that were challenging but have improved significantly, allowing a revised section 75 agreement to be agreed.  Further finances for community equipment services were agreed to support hospital discharge arrangements and to better support people in the community.</t>
  </si>
  <si>
    <t>Delivery of our BCF plan has been positive, particularly in the integrated approach to the reduction of delayed transfers of care and stranded patients.  This has been achieved whilst significant financial issues have been addressed.</t>
  </si>
  <si>
    <t>NELs have been circa 10% below the levels in the BCF plan despite significant winter pressures.  The system-wide approach to flow management has helped facilitate admission avoidance.</t>
  </si>
  <si>
    <t>The continued reduction in the level of DToCs has allowed the iBCF target to be exceeded and the NHSE ambitions to be delivered.</t>
  </si>
  <si>
    <t xml:space="preserve">The increased volumes of those accessing both home and residential based reablement has increased, with both the intermediate care offer and Integrated discharge teams ensuring that the appropriate patients access the appropriate pathway in a timely manner, thus supporting the improved performance in this area. </t>
  </si>
  <si>
    <t>The growth in Intermediate care has seen increased volumes of discharges home rather than permanent placement as well as a focus on admission avoidance.  The introduction of ‘Discharge to Assess’ placements ensures that where appropriate no permanent placements are made from hospital.</t>
  </si>
  <si>
    <t xml:space="preserve">Northamptonshire faced significant financial circumstances in 2018-19.  The work to improve finances was achieved whilst at the same time delivering all four BCF Metrics significantly ahead of planned levels for 2018-19.  This clearer and more stable financial platform has allowed a revised section 75 agreement to be agreed.  One example of the improvement in both finance and delivery of effective care was the work to develop community equipment services to support hospital discharge arrangements and to better support people in the community.  </t>
  </si>
  <si>
    <t>System-wide approach has helped deliver all four BCF Metrics, significantly delivering ahead of planned levels for 2018-19.</t>
  </si>
  <si>
    <t>The demography of Northamptonshire is rapidly changing.  Population growth is much greater than national rates, fuelled in part by economic developments in the Oxford/Cambridge corridor.  The growth of frail elderly people is also above average.  These changes have transposed into growth on (inter alia) urgent care services and onto adult social care and increased the challenge on delivering the four BCF metrics</t>
  </si>
  <si>
    <t>Additional requirements on local authority have slowed integration.  These have included the S114 notice and the decision from April 2020 to dissolve the county, borough and district councils in Northamptonshire, and replace with two unitary authorities.  At the same time, the CCGs moved towards working more closely together and had a leadership change.  Both the CCGs and the local authorities are now better placed to pursue integration, noting that the development of the unitary authorities is requiring dedicated resource and time to undertake.</t>
  </si>
  <si>
    <t>No further support required</t>
  </si>
  <si>
    <t>Continued strong system leadership who share the same vision to deliver high quality health and social care with a robust governance structure.</t>
  </si>
  <si>
    <t>Recently formed integrated care home group which has senior leaders from health and social care who work together to support our providers, tackle issues, and share learning.</t>
  </si>
  <si>
    <t>Ensuring future sustainability and viable funding to maintain high quality care is delivered by providers.</t>
  </si>
  <si>
    <t>Unpredictable nature of the current pandemic.</t>
  </si>
  <si>
    <t xml:space="preserve">Partners continue to work closely to delivery the BCF plan </t>
  </si>
  <si>
    <t>The BCF Plan has been delivered as planned.</t>
  </si>
  <si>
    <t>The BCF Plan continues to deliver schemes that drive integration, particularly Discharge to Assess, which has become a well estabilished joint working between care workers and hospital clinicians to deliver Care Act compliant assessments as part of discharge planning.</t>
  </si>
  <si>
    <t xml:space="preserve">The BCF Plan includes delivery of the Nottingham’s Health and Care Point, our integrated health and social care access point, which enables people to access the right service. Schemes include improved joint workign between re-ablement and urgent care service to reduce and avoid preventable hospital and residential care admissions. </t>
  </si>
  <si>
    <t>The BCF Plan has delivered a well-established Integrated Discharge Team with pathways to support integrated team working between health and care staff.</t>
  </si>
  <si>
    <t>The BCF Plan continues to support delivery of this.</t>
  </si>
  <si>
    <t xml:space="preserve">All partners have worked closely together to deliver the BCF Plan during a time of transformation for both commissioners and providers. </t>
  </si>
  <si>
    <t>The BCF funding has been used to deliver a wide range of services and new functionality that support integrated approaches eg. integrated care teams, sharing data across organisational boundaries, integrated approaches to hospital discharge.</t>
  </si>
  <si>
    <t>There are 46 schemes funded by the BCF to reduce the level of unplanned (non-elective) admission to hospital. Our health and care system is on track to meet the target set for this year.</t>
  </si>
  <si>
    <t xml:space="preserve">There are 23 schemes funded by BCF to reduce the days of delay for people in hospital. Although days of delay categorised to "health" mean that we have not met the target for Nottinghamshire, delays categorised as "other" and "social care" have been consistently low throughout the year, with Nottinghamshire being recognised as a top performing Local Authority for this indicator. </t>
  </si>
  <si>
    <t>The availability of reablement type services to support hospital discharge has increased steadily over the last two years and this year the effectives of those services has increased, with a focus on services delievered in the persons own home rather than bed based reablement services. We are on track to meet the target set.</t>
  </si>
  <si>
    <t xml:space="preserve">There are 23 schemes funded by BCF to reduce the rate of older people being admitted to residential care.  Nottinghamhire has consistently met all targets for this indicator since 2016/17 and was 26% under target in Q2 of 19/20. Increases have happened in the last 6 months of the year to change this general direction. </t>
  </si>
  <si>
    <t>The integration of health and social care provision across Oldham remains a crucial element of care and support across the borough. Both the BCF and the wider programme of work towards transforming services for Oldham residents. The effects of the C-19 pandemic at the end of the year has had a significant impact on the way that we work in Oldham. The integration of services has helped to position Oldham's response and we are now benefiting from the learning of that experience as we plan the next stages of integration.</t>
  </si>
  <si>
    <t>The BCF schemes in Oldham were implemented as planned and have been reviewed and adapted as necessary to ensure the most effective use of resources and to ensure Oldham residents receive the  support they need. Again the effects of the C-19 pandemic at the end of the year have required some adaptations to be made to services.</t>
  </si>
  <si>
    <t>It remains the case in Oldham as reported in previous years that the BCF contributes to the development of integrated services. We are currently developing the Integrated Care Partnership in Oldham and integrated services is a key objective for the overall Oldham economy.</t>
  </si>
  <si>
    <t xml:space="preserve">The NEA admissions were consistently below plan during 2019/20 until reporting was suspended at the end of February. </t>
  </si>
  <si>
    <t xml:space="preserve"> Performance was above target of 15 only twice in the first 11 months of 19/20. Reporting has been suspended since the end of February due to COVID.</t>
  </si>
  <si>
    <t>As reported last year the BCF supports our intermediate care and reablement services and we are working on transforming our provision in this area to provide an integrated service to ensure people receive appropriate support in the community utilising a Home First approach. This work continues and despite ongoing challenges is having an impact on performance in this area.</t>
  </si>
  <si>
    <t>While there have been improvements in this area over the last two years it remains a challenge for Oldham. We continue to develop community-based alternatives to ensure people receive the support they need as early as possible in order to reduce longer term needs where possible. This includes the development of both strength-based and place-based approaches to support.</t>
  </si>
  <si>
    <t xml:space="preserve">There has been a joint Council / CCG leadership team in place since April 2018. The benefits of this have been: continued alignment of commissioning intentions; the reduction of duplication in services; more locality-wide decision-making and better pooling of resources. </t>
  </si>
  <si>
    <t>Further developments have taken place towards the implementation of a strength-based approach and increased involvement of residents particularly as part of the place-based approach adopted in Oldham and the links of this to provision across both statutory services and the local voluntary and community sector as well as local residents.</t>
  </si>
  <si>
    <t>Establishing a joined up approach to staff training and and development remains a challenge in Oldham. This was highlighted last year and while there has been significant progress in this area and to some extent developed strategies have come together. In July 2019 Community Health Services transferred from PCFT to SRFT and this change of organisations has contributed to the challenge as the transfer beds in.</t>
  </si>
  <si>
    <t>Oldham has made considerable progress in this area, however, it continues to be a challenge  due to the wide range of organisations and systems in play in ensuring fully integrated records are available. Systems are now in place to ensure sharing can take place but full integration is still ongoing and will be developed further going forward.</t>
  </si>
  <si>
    <t>Oxfordshire continues to operate pooled budgets for health and social care for all service user groups.</t>
  </si>
  <si>
    <t>67% of people who left hospital with reablement were still at home 91 days later against a target of 85%. We are piloting Multi disciplinary teams as a new way of supporting people to leave hospital, in order to build on the pathways that were put in place during the Covid period.</t>
  </si>
  <si>
    <t>Shared system funding and collaborative approach to out of hospital bed based rehabilitation pathway.</t>
  </si>
  <si>
    <t xml:space="preserve">Development of the Oxfordshire Winter Plan over 2019-20 to date has been a success story for the system, with involvement, collaboration and support from all partners in the system. Relationships have strengthened throughout the process of developing this plan, and the system response to the early January pressures that have been experienced across the health &amp; social care system (particularly within acute hospital sites) has resulted in a strong system response to supporting flow and enabling discharges. A central aspect to the Oxfordshire Winter plan is the involvement of third sector support - provided by Age UK Oxfordshire - in the acute hospital sites, to support and enable discharges.  This scheme was piloted last winter but has been scaled up for 2019-20. The scheme was set up during November 2019 and live from December 2nd 2019; during December the performance target set was to support 96 discharges, the team exceeded this by supporting 169 discharges; 123 patients received follow up support at home. </t>
  </si>
  <si>
    <t xml:space="preserve">Oxfordshire has been challenged regarding the provision of sufficiency and effectiveness within the reablement pathway. </t>
  </si>
  <si>
    <t>The market has at times struggled to be as responsive to demand fluctations.  We are working closely with provider organisations to strengthen both sustainablity and responsivness.</t>
  </si>
  <si>
    <t>We were on track to meet DTOC targets by the end of Feb 2020 (at which point national reporting was suspended), DTOCs were 41% below the same period in 2018/19, so we have seen a reduction.</t>
  </si>
  <si>
    <t xml:space="preserve">Performance was 80.24% against a target of 82%. However, referrals to the service were impacted in the latter part of Q4 due to COVID and the implementation of new D2A pathways. </t>
  </si>
  <si>
    <t>Performance against admissions to residential care for over 65's remains positive and we delivered over and above the target for 2019/20.</t>
  </si>
  <si>
    <t>250 Mandatory DFGs (Disabled Facilities Grants) were completed in 2019/2020.  In addition 10 Discretionary Top Up Grants were completed to allow complex ground floor extension cases to complete, the costs of which were exceeding the £30,000 mandatory grant limit.  These discretionary grants were paid from the Council's Capital Programme and under the Council's published Renewals Policy, which has enabled a more flexible approach to the use of the DFG locally.</t>
  </si>
  <si>
    <t>Whilst delayed transfers of care (DTOCs) have continued to present a challenge to the system, we have seen a 41% reduction year to date (YTD) at the end of Feb 2020 when compared to the same period in 2018/19 and were on track to deliver our 2019/20 DTOC target at this point. The strong joint focus on managing DTOCs and the Improved Better Care Fund (IBCF) investment in the DTOC plan has been a real positive for the system. This has helped support a coordinated response to evaluating and agreeing areas of key IBCF investment to support this area. There has also been significant improvements in the implementation of more robust Multi-Disciplinary Teams (MDT) discharge processes and High Impact Change Management (HICM) conditions. Particular examples of this include the LINCA trusted assessor model which has been implemented with IBCF funding and suport for the refinement and embedding of the Continuing Health Care (CHC) care needs test to reduce the number of CHC assessments being undertaken in hospital settings. In the latter part of Q4 significant changes were made to the discharge to assess (d2a) model in line with national COVID guidance. Our strong system approach to managing DTOCs enabled us to respond to this challenge quickly, adpating and aligning resources and commissioned capacity implement the new model raipdly.</t>
  </si>
  <si>
    <t>The BCF has funded projects that support the integrated working between health and social care through all aspects including delivery of schemes, writing the BCF Plan and managing the finances.</t>
  </si>
  <si>
    <t>The beginning of the Covid-19 pandemic in quarter 4 has had an impact of the delivery of some of the schemes due to the changes required to practice and government policy.</t>
  </si>
  <si>
    <t>The delivery of the BCF Plan continues to have a positive impact on the integration of health and social care, which has formed the foundation to build on our response more effectively to the Covid-19 pandemic.</t>
  </si>
  <si>
    <t>BCF funding has enabled the progression of a number of projects which focus on managing the levels of non-eective admissions.  Non-elective admissions have now returned to pre Covid-19 levels, however the acuity of many patients is noted as being higher due to the impact of lockdown and reduction n face to face appointments.</t>
  </si>
  <si>
    <t>BCF has continued to support our Discharge to Assess approach, maximising home first through our Independence at Home service which provides rapid reablement to facilitate hospital discharges. This has been vital to our COVID response delivering 7 day per week flow from acute hospital beds</t>
  </si>
  <si>
    <t>Through our reablement services older people continue to have an enabling approach which maximises their independence and reduces the need for long term care provision.</t>
  </si>
  <si>
    <t>Our numbers of individuals accessing long term care continue to be within range of our comparator groups.</t>
  </si>
  <si>
    <t>Integrated teams and joint working on projects.</t>
  </si>
  <si>
    <t>As a result of Covid-19, many schemes are continuing where they enable people to be supported home from hospital.</t>
  </si>
  <si>
    <t>Health &amp; Care Portsmouth management structure and commissioning spanning CCG and PCC; Integrated health and care teams using same IT system</t>
  </si>
  <si>
    <t>Schemes aiming to prevent non-elective admissions have contributed e.g. enhanced care home support indicates a downard trend of admisisons from care homes over the year from 50 to 42 per month.</t>
  </si>
  <si>
    <t>Maintained DTOC reduction for Portsmouth.</t>
  </si>
  <si>
    <t>Continued investment in rehab and reablement programmes. Close to achieving targets despite increased intensity/dependancy of clients using reablement services.</t>
  </si>
  <si>
    <t xml:space="preserve">Homes supported by the Enhanced Care Home Team / telemedicine show reduced admissions and length of stay compared to homes not in the pilot.  </t>
  </si>
  <si>
    <t>Telemedicine has been introduced in Portsmouth care homes allowing 24/7 access to clinical support. Early indications are that this has saved calls to GPs (in and out of hours), ambulance callouts and subsequent ED attendances.</t>
  </si>
  <si>
    <t>Portsmouth Multi-specialist Community Provider has built on the trusting relationships between Primary Care, Community provider, the CCG and PCC and expanded to include HIVE representing VCSE sector, dissolving traditional organisational boundaries with genuine engagement, helping establish programmes including the enhanced care home team, frailty hub and Positive Minds.</t>
  </si>
  <si>
    <t>Increasing demand for services within finite resources.</t>
  </si>
  <si>
    <t>Portsmouth is one of three CCGs in the PHU ICS, with different financial constraints; commissioning services across the patch may be difficult as it includes both rural and urban populations.</t>
  </si>
  <si>
    <t xml:space="preserve">Joint working has continued to improve, through regular meetings involving integration partners from the Health &amp;  Wellbeing Boards, HealthWatch, Royal Berks Hospital, Berkshire Hospital Foundation Trust, the CCG, Primary Care Networks and the local voluntary sector. </t>
  </si>
  <si>
    <t xml:space="preserve">Investments, such as for Community Reablement and Discharge to Assess, have been implemented as planned and performance continues to be monitored and fed into our local Integration Board for oversight. </t>
  </si>
  <si>
    <t>Increased joint working is evidenced in the weekly meetings between the LA(s) and acute/community health partners to review, sign off and develop strategic responses to the weekly Discharge to Assess and Reablement figures, as well as in the progress we've made with implementing the High Impact Model.</t>
  </si>
  <si>
    <t>A review of services that support NELs is being conducted,  the outturn of which will be recommendations for new ways of working and potentially, changes to commissioned services.  A PHM working group is being set up by the Public Health Consultant to support the Integration board to use a PHM approach.  The Neighbourhood Care Planning Group has supported MDT reviews for 43 people in 11 meetings and a High Intensity User (HIU) Patient Review has been set up in one of the larger GP Surgeries, reviewing 10 patients a month, for the next 6 months. The Neighbourhood Care Planning Group is being used as a resource.</t>
  </si>
  <si>
    <t>The metric was changed to measure Discharge to Assess (D2A) pathways going forward.  Average bed occupancy rates at the end of March 2020 were 64% against a target of not more than 88%.</t>
  </si>
  <si>
    <t>We have achieved an average of 81% of service users remaining at home 91 days after discharge from hospitals into our Community Reablement Service and Discharge to Assess service, against a target of 93%. Performance would have been much closer to target but there was a change to the measure part way through the year.  Previously, any clients who passed away following discharge from reablement services were not included in the count, as it was felt that clients with terminal conditions and/or severe ill health could not be reabled.</t>
  </si>
  <si>
    <t>The total percentage of new Residential Nursing admissions as at the end of March 2020, for 65+  was 72% (83n, against a target of no more than 116n).</t>
  </si>
  <si>
    <t>Priority health and social care teams in the locality now have access to shared records under the "Connected Care" system we invested in, within Q1 of 2019/2020.  The number of individual users of the system, and the numbers of records being accessed are increasing and further work is ongoing to enable timely system updates direct from GP services, some of which are already providing live updates.   Both the Royal Berkshire Hospital and the Berkshire Health Foundation Trust, have direct feeds into Connected Care from their respective systems.   This has enabled a joined up, timely,  conversation with regard to both health and social care needs for service users.</t>
  </si>
  <si>
    <t>The PCN multidisciplinary meetings are taking place on a regular basis.  A shift to out of hospital planned as opposed to crisis care, Integration of assessment, care planning and delivery across health services and social care and building on population health management approaches to stratify the at-risk population and the inputs that they need.  A Multi Disciplinary Teams (MDTs) project has been commenced to address issues from a person centred approach but progress on this was stalled due to the responses required in relation to COVID 19.  In the early stages of the project it was found that MDT working provided insights and additional knowledge to each of the respective health and social care services in relation to effective management of care pathways as well as providing knowledge and feedack with regard to areas of development.</t>
  </si>
  <si>
    <t xml:space="preserve">Identifying local populations in relation to risk factors / comorbidities and ethnic origin has been particularly challenging.  A project focussing on reducing morbidity as a result of Health Inequalities is commencing in 2020/21.  Some communities have been hard to reach and supporting data, that is more up to date than the last census dataset (2011), to inform activities, is an area that the Integrated Care Partnership and local integration leads are working towards, along with setting some measures to identify success in driving up engagement with these communities.   A Neighbourhood Care Group is focussing on activities to drive up engagement, particularly  with underepresented groups, e.g. Nepalese, within the locality. </t>
  </si>
  <si>
    <t xml:space="preserve">Presentation of High Intensity Users (HIUs) within emergency departments has been a continuing challenge and a project to identify alternative joint care packages for people in this category will be commenced in 2020/21.  The Compass Recovery College have been identified as a provider of free training courses for people with mental health problems, to enable them to better manage their conditions and find appropriate care and support to effectively meet their needs.  </t>
  </si>
  <si>
    <t>As the key integration fund between health and social care, the BCF allowed a stronger focus on continuing long established joint working and across the BHR partners.  This has led to a number of joint contracts and commissioning exercises with our integrated equipment model and our new improved ‘Home, Settle and Support Service’.</t>
  </si>
  <si>
    <t>The plan provided a basis for the planning for our JCB and commissioners to work more closely together.  The HICM led to clear improvements upon processes, and health and care teams working together.  Market planning and sustainability initiated work between the boroughs where there were similar services and contracts coming to an end to enable the commissioning of an enhanced ‘Home, Settle and Support Service’.</t>
  </si>
  <si>
    <t>The BCF has had a positive impact on closer working within the BHR areas across health and social care, enabling joint working in key areas such as older people, and the jointly commissioned ‘Home, Settle and Support Service’.  The Commissioning teams work closer together to facilitate a better understanding of common areas and markets across BHR.</t>
  </si>
  <si>
    <t>The work under the BCF has supported people to remain safe and well in community settings and at home.</t>
  </si>
  <si>
    <t xml:space="preserve">Commissioning of the ‘Integrated Community Equipment Service‘ (ICES), across some partners in the system has reduced length of stay in hospital by enabling the acute trust to discharge earlier with a range of equipment and adaptions with same and next day delivery where appropriate.  Improved pathways and procedures have been implemented to improve patient flow through the system and re-focus resources where needed.  </t>
  </si>
  <si>
    <t>Commissioning of ICES equipment service across the system has reduced length of stay in hospital by enabling the acute trust to discharge earlier with a range of equipment and adaptions with same and next day delivery where appropriate.  Our single Reablement provider NELFT, uses a ‘default offer’ pathway to support effective hospital discharge and has shown to be effective in helping service users to meet their goals and remain at home safely and regaining a level of independence.</t>
  </si>
  <si>
    <t>The system has worked on developing a ‘Homefirst’ approach, through the Discharge Improvement Working Group. This approach challenges all professionals to think about what the patient would need to get them to their own home as opposed get a residential placement. This has been piloted in LB Havering and shown positive early signs, this is being fed back into discussions around a pilot for Redbridge.</t>
  </si>
  <si>
    <t>The strength of developing the BCF Plan to bring together partners across the local health and social care area to work more closely together to look at common areas and how a joint approach can bring effective solutions.</t>
  </si>
  <si>
    <t>Successfully joint commissioned new and improved 'Home, Settle and Support' service with BHR boroughs and CCG.</t>
  </si>
  <si>
    <t>The BHR health and social care economy continues to operate and function in a highly finacially challenged position, where we are working to ensure we maintiain quality services while ensuring financial viablity.</t>
  </si>
  <si>
    <t>Work on this continues and is an area that Strategic Commissioing are exploring as a more comprehensive model going forward.</t>
  </si>
  <si>
    <t>Trusted Assessor has contributed to the overall quality of delivery within the provider market through a consistent improved matching between the care homes vs patient needs and outcomes following thier assessment of need in a hospital setting.  This has resulted in a higher quality of care , still offering a choice but one that better meets needs.  Better matching on need and a care home's ability to meet need allows the market to meet demand of more complex patients and less complex appropriately.</t>
  </si>
  <si>
    <t xml:space="preserve">Information Governance issues slowing development around Population Health Management  </t>
  </si>
  <si>
    <t>delayed transfers of care related to local authority are low in Richmond this is in part due to the integrated working across the system. There has been challenge during the year to complete the health assessments but there is achievement against plan</t>
  </si>
  <si>
    <t xml:space="preserve">Performance remains stong in this area but did not meet 2019-2020 target </t>
  </si>
  <si>
    <t xml:space="preserve">Performance remains strong in this area </t>
  </si>
  <si>
    <t>Richmond response and reablement service is an integrated team with the social care OT's seconded into the community health provider to manage as one team. They also link with the hospital discharge team to facilitate flow.</t>
  </si>
  <si>
    <t xml:space="preserve">Strength based assessments are embedded in social care assessments and there was a significant training programme on this in 2019-2020. Community health and social work teams are co-located in health centres, and there is strong partnership working which enables empowering users to have choice and control. </t>
  </si>
  <si>
    <t>Richmond as part of the SWL system is financially challenged, we have a high proportion of elderly people within our population and specific issues with frail elderly living alone across the borough</t>
  </si>
  <si>
    <t xml:space="preserve">The social care provider market is vulnerable </t>
  </si>
  <si>
    <t>Progress has been made in terms of joint localtion of duty teams across localities and a restructuring of social care localities to broadly match CCG, and Pennine Acute neighbourhoods. A new aligned job description has been put in place for nighbourhood leads and ensures leads from across health and social care work in closer partnership to deliver neighbourhood priorities</t>
  </si>
  <si>
    <t>Plans were implemented</t>
  </si>
  <si>
    <t xml:space="preserve">The delivery of the plan has had a positive impact on integration across the system strong relationships are helping to ensure a more joined up response across the system and to impove service user outcomes </t>
  </si>
  <si>
    <t>The plan has contributed to delivery of our targets further information provided within the metric tab</t>
  </si>
  <si>
    <t>Delayed transfers of care have remained at sustained low level and we regularly perform well regionally and against our peer Councils</t>
  </si>
  <si>
    <t>The delivery of the plan has supported our achievement  of 86% remining at home 91 days following discharge in the first 3 quarters, there is no indication that the final data will not continue to be at this level.</t>
  </si>
  <si>
    <t>The delivery of the plan has helped us achieve our targets for the rates of admissions in care home settings</t>
  </si>
  <si>
    <t>Our shared electronic record is now in use across health and social enabling professionals to support service users in a more joined up way</t>
  </si>
  <si>
    <t>Leadership to support a neigbourhood, place based approach building on local assetts, prevention and self help is developing well, aligned job descriptions, and joint policies and procedures have supported our plans for a neighbourhood appraoch that also delivers care at home and supports timely discharges from hospital</t>
  </si>
  <si>
    <t>Overcoming information governance across a system, good progress is being made</t>
  </si>
  <si>
    <t>Managing budgetary constraints whilst delivering improved quality services is a challenge, our market position statement and strategic housing options development is helping to overcome these challenges. Encouraging the market to move towards a more personalised, preventative model and to welcome ICT developments along with new models of care is challenging in terms of changing culture, strong messaging and communication is supporting this challenge</t>
  </si>
  <si>
    <t xml:space="preserve">The Integrated Care Partnership is in place which supports the development of a system wide approach.  The Integrated Health and Social Care Place Plan and BCF Plan is closely aligned with shared key priorities such as the Integrated Single Point of Contact, Integrated Rapid Response Service, Integrated Discharge Team, Integrated Localities, Intermediate Care and Reablement and Integrated Care Home Support.
 </t>
  </si>
  <si>
    <t xml:space="preserve">All BCF and IBCF schemes were fully implemented as planned in 2019/20.  Expansion of in-house reablement service and winter pressure beds is now in place, with an expected review of this post April 2029 which will inform winter planning 2020-21.  Work is underway to achieve the key priorities within the BCF and Integrated Health and Social Care Place Plan. </t>
  </si>
  <si>
    <t>Commissioning new services andthe reconfiguration of existing services including establishment of Integartrated Health and Social Care Discharge TEams, Care Co-ordination Centre and Integrated Rapid Response Service has had a positive impact on the Delayed Transfers of Care rate and reduced the number of admissions to residential and nursing care.</t>
  </si>
  <si>
    <t xml:space="preserve">Areas of work such as the DTOC action plan have improved flow within providers and there is evidence of reduced length of stay and reduced delays. A better understanding of the impact has been achieved through better recording processes in the Integrated Discharge Team. </t>
  </si>
  <si>
    <t>The expansion of the in-house reablement service and winter pressure beds has contributed towards effectively managing the DTOC rate at The Rotherham NHS Foundation Trust . Further work is ongoing to improve the position at other providers such as delays from Mental Health provision.</t>
  </si>
  <si>
    <t>The expansion of the in-house reablement service  has increased capacity to offer more individuals reablement at home. Although final outturn resulted in the ‘effectiveness measure’ percentage  declining in performance, more people were able to benefit from accessing the expanded service. Rotherham may have fallen below national and regional average results for this indicator, unless similar downturns have been experienced by other Councils. However, once impact of Covid-19 is reduced, we believe the new Service will provide future opportunities to improve from this new baseline for the wider cohort now eligible.</t>
  </si>
  <si>
    <t>The rate of admissions has not achieved stretch target but this has been impacted since early 2020 by the Covid-19 pandemic and winter pressures. There were pockets of positive direction of travel in year (reductions in short stays  mitigated risk of high numbers subsequently becoming permanent admissions). We also recognise that further reductions are becoming more challenging and that more ‘deep dive’ analysis is required to better understand the admissions cohort and inform service and Commissioning development plans</t>
  </si>
  <si>
    <t xml:space="preserve">The Rotherham ICP Weekly Executive meeting is attended by Chief Executive Officers and senior officers from all partners within the ICP. It has strengthened existing excellent relationships, provided clear leadership and ambition and set the spirit and culture by which partners work together to achieve the best for Rotherham  Strong governance and wider partnership engagement has informed the robust structure to implement the Place Plan  6 Primary Care Networks (PCN) have also been established across Rotherham, each with an identified clinical director.  PCNs seek to link staff from general practice, community–based services, hospitals, mental health services, social care and voluntary organisations to deliver joined-up care for populations of 30,000 to 50,000.  </t>
  </si>
  <si>
    <t>An Integrated Discharge Service Lead is now in post,  leading the development  and management of the Integrated Discharge Team which is proving a success by reducing delayed transfers from hospital, improving patient experince and proivding better value for money.  The IDT has also won an HSJ value award in 2019/20.. A single digital referral process has been rolled out to streamline provision and ensure a consistent approach to discharge of complex patients. System wide agreement has been secured to eliminate DSTs in the acute care setting.   Discharge pathways have been simplified from 23 destination based pathways to 3, with home as the default pathway, embedding the principles of the high impact change model, including the role of the trusted assessor within the newly established Integrated Discharge Team, has led to positive outcomes of reducing Delayed Transfer of Care from hospital, reduced the length of stay in hosptal, reduced admissions and re-admissions to hosiptal and redcuced the number of admissions to residential and nursing care.</t>
  </si>
  <si>
    <t>Adult Social Care faces an increase in demand for services with an ageing population. Forecasts show a 35% increase in over 75’s in the next 10years, and 10% rise in people over 65 with a limiting long term Illness.  Rising demand, coupled with new duties under the Care Act, is placing additional pressure on existing budgets, in particular direct payments, domiciliary and residential care. The implementation of the National Living Wage  has also introduced additional financial pressures for independent care providers which is having an impact on the sustainability of both the domiciliary care and residential and nursing care market.  The Domiciliary Care market has recently been re-tendered which now offers the Real Living Wage to carers.  3 care homes and 1 domiciliary care agency has exited the market during the last 2 years due to quality or sustanability issues.  The impact of COVID-19 will also place additional financial pressure across the health and social care system due to lower than average bed occpuancy rates.</t>
  </si>
  <si>
    <t>Through the integrated locality pilot and stakeholder engagement it is recognised that the efficacy of integrated localities is interdependent with key services that operate outside of the pilot. It is therefore not possible to consider integrated localities independently without jeopardising the opportunities to be had if the approach is considered from a whole system perspective. Therefore the recommended approach describes a whole community system model. The new Investment and evolution: A five-year framework for GP contract reform to implement The NHS Long Term Plan is being considered in terms of impact across the system.  Financial support has been provided to social care providers in response to COVID-19 to proivde financial stability to the care market.</t>
  </si>
  <si>
    <t>The need to develop and progress the BCF programme continues to bring key stakeholders together to plan priorities for Rutland as both a place and a locality.</t>
  </si>
  <si>
    <t xml:space="preserve">The large majority of the programme comprises ongoing areas of work, and was implemented as planned. We saw some delays eg. in progressing social prescribing collaboration with the community and voluntary sector, but this work was going well overall and will be continued into 2020-21.. </t>
  </si>
  <si>
    <t>The programme has been able to evolve to support partners' desired direction of travel in integration locally. For example, it has been able to support joint developments in social prescribing across the Council and PCN eg. through changes to the programme's mental health and care coordinator roles which are now part of a new and strengthened integrated service.</t>
  </si>
  <si>
    <t xml:space="preserve">We continue to work proactively to identify ways to reduce unwarranted deterioration that can lead to hsopital admission (eg. through improved care coordination, MDT working and health coaching of patients) and to improve care planning in order to avoid unbeneficial admission towards end of life (eg. using the skills of our Adminral Nurses to support improved advance care planning both through direct planning with families and skills development across involved stakeholders). </t>
  </si>
  <si>
    <t xml:space="preserve">We have a strong discharge team in place funded by the BCF programme and consisting of social workers and in-reach nurses who support effective discharge. While have faced increased performance challenges over the last year when there has also been a lot of change in local systems, this team remains central to our discharge approach and to the ability to manage prompt and safe discharges. </t>
  </si>
  <si>
    <t>The reablement team, which is funded by the BCF, provide an essential service helping people to restore their routines of daily life after a hospital stay, and so sustain their independence. The team also link up with a range of complementary services supporting independent living, to help people to remain living at home safely and with a good quality of life.</t>
  </si>
  <si>
    <t>ASC teams in Rutland prioritise enabling people to remain living independently at home for as long as possible. A quaity officer supports market development in the homecare sector to ensure that the care services are available locally to support people at home. A range of services including carers support, Disabled  Facilities Grants, social prescribing, Housing MOT and Assistive Technology also help to tackle issues that might make it harder for people to remain living independently as they age and/or their health deteriorates.</t>
  </si>
  <si>
    <t>We have worked very proactively with local care providers over the last year, progressing a number of projects aiming to support them to deliver excellent care meeting demand (eg. working on falls risk management, increased use of technology for information sharing with clinicians giving efficiency and enabling excellent care, providing tailored support through our QA lead where providers were facing specific challenges).</t>
  </si>
  <si>
    <t>Joining up PCN and RCC resources to deliver a new and innovative social prescribing service, RISE with an important preventative role (see tab 6)</t>
  </si>
  <si>
    <t xml:space="preserve">Challenges in the speed across the LLR system of updating the Health and Social Care Protocol which allows delegation of health and care tasks. This could enable front line care staff to take on heatlh tasks so that specialist community health roles could be used to greater effect.  Progress has now accelerated on a new model in which training will be provided on an as-needed basis to care workers, also in a Covid context enabling resources to be used to best effect and minimising footfall in patients' homes. Increased delegation of tasks also promises to enhance job satisfaction for care workers wishnig to progress into more skilled positions. </t>
  </si>
  <si>
    <t xml:space="preserve">Ongoing challenges around accessing sufficiently detailed data from across relevant sectors/sources to support service design at the Rutland level eg. access to data in the round to understand trends in falls and identify effective interventions for prevention. Requires Public Health, GP and hospital datasets. </t>
  </si>
  <si>
    <t>From 1st April 2019 Salford CCG and Salford City Council expanded their integrated commissioning arrangements. These arrangements allow us to commission approximately £600m of health and social care services together for the people of Salford, covering adults, children, public health and primary care services. The Salford Shared Commissioning Function has governance arrangements in place and we have been testing and revising these throughout 2019/20. This is a time of great change for Salford and we will be embedding the new ways of working. The agreement is for 5 years (1 April 2019 to 31 March 2024) with the possibility to extend this by a further 5 years.</t>
  </si>
  <si>
    <t>Schemes implemented as planned.</t>
  </si>
  <si>
    <t>As described above the integrated commissioning arrangements mean that Salford CCG and Salford City Council have a pooled budget of approx £600m and are working closely together to plan and implement services that meet the needs of our population.</t>
  </si>
  <si>
    <t>We are on target to meet our planned level of non-elective admissions for the year.</t>
  </si>
  <si>
    <t>The data for all of Q4 is not currently available due to COVID-19 situation.</t>
  </si>
  <si>
    <t>We are 3% below plan for reablement and off target for the number of residential admissions. However, we have implemented schemes have had a positive impact. We are in a better position now than we would have been without the BCF and integrated commissioning arrangements. Commissioners are overseeing a service redesign of Intermediate Care services that will ensure rehabilitation and reablement services are designed on a consistent pathway with a strong focus on goal setting and service co-design with people.</t>
  </si>
  <si>
    <t xml:space="preserve">From 1st April 2019 Salford CCG and Salford City Council expanded their integrated commissioning arrangements. These arrangements allow us to commission approximately £600m of health and social care services together for the people of Salford, covering adults, children, public health and primary care services. </t>
  </si>
  <si>
    <t>The Salford Shared Commissioning Function has governance arrangements in place and has been testing and revising these throughout 2019/20. This is a time of great change for Salford and we will be embedding the new ways of working. The agreement is for 5 years (1 April 2019 to 31 March 2024) with the possibility to extend this by a further 5 years.</t>
  </si>
  <si>
    <t>Challenges remain around implementation of appropriate IT solutions that enable sharing of records across health and social care systems and remote access solutons that support community based working.</t>
  </si>
  <si>
    <t>There have been difficulties in recruiting and retaining various clinical professionals for a number of the teams aiming to test new models of care.</t>
  </si>
  <si>
    <t>The BCF program has led the local integration of commissioning and community care, with greater integration of health and social care commissioning planned in the future.  Joint governance forums have proved very effective for timely and responsive decision-making.</t>
  </si>
  <si>
    <t>Implementation of the dementia commissioning plan was delayed due to the Covid-19 pandemic but the process has now resumed, with a new community dementia support service procurement due to commence in Q3 of 2020/21.</t>
  </si>
  <si>
    <t>Throughout 2019/20 Sandwell continued to cement its position as one of the leading areas in the country for reducing hospital delays, with users of the integrated services consistently providing positive feedback on the care and support they received.  Relationships between health and social care commissioners and care professionals continue to strengthen as a result of more collaborative working and shared decision-making.</t>
  </si>
  <si>
    <t>The BCF programe has invested specifically in schemes to support care home residents and vulnerable people living independently to avoid unplanned hospital admissions.  We have commissioned additional bed-based and home-based step-up provision for people living in the community who are at highest risk of admission to hospital, and we have invested signifcantly in targeted GP and nursing support for care homes to improve the confidence of staff to deal effectively with emerging healthcare needs and reduce unnecessary calls to the emergency services.  Continued investment in community therapy support and the Admission Avoidance service througout 2019/20 and beyond will help to sustain our efforts to reduce unplanned hospital admissions.</t>
  </si>
  <si>
    <t>The most recent data on hospital delays (February 2020) places Sandwell first in the country, with the lowest number of delays per 100,000 population of any English LA.</t>
  </si>
  <si>
    <t>Whilst we are still below target, our reablement performance continues to improve.  Continued investment in post-discharge support and significant additional investment in our local community support offer from 2019/20 is expected to have positive impacts on hospital readmission rates.</t>
  </si>
  <si>
    <t>Sandwell has an ageing population with a higher than average proportion of older people living with poor health.  Consequently Sandwell has enduring challenges to reduce the rate of care home admissions to a desirable level.  The Covid-19 pandemic has seen many care homes close temporarily or hold significant numbers of vacancies, which may present commissioners with a unique opportunity to reshape the future commissioning of long term care for older people.</t>
  </si>
  <si>
    <t>Effective joint governance arrangements and strong and shared systems leadership have enabled our local integration plans to be driven forward at pace, with integrated commissioning and care delivery now well established in Sandwell.</t>
  </si>
  <si>
    <t xml:space="preserve">The Sandwell BCF programme has established effective integrated commissioning arrangements between the CCG and the Local Authority, with plans for further development and upscaling of joint commissioning from 2020/21. </t>
  </si>
  <si>
    <t>Sandwell's demographic profile presents commissioners with significant challenges, particularly with regard to reducing the rate of care home admissions.  Ageing housing stock also presents difficulties in terms of enabling adaptations to support older people to live independently at home as an alternative to care home admission.</t>
  </si>
  <si>
    <t xml:space="preserve">Commissioners plan a significant programme of market engagement over the coming months to inform plans for reshaping long-term care options.  The need to commission long term care differently is particularly pressing for our older residents where traditional models predominate the available options.  </t>
  </si>
  <si>
    <t xml:space="preserve">We have jointly developed our Intermediate Care Offer and Recurited to 3 Integrated Posts funded by the CCG </t>
  </si>
  <si>
    <t xml:space="preserve">The programe has been executed as expected. </t>
  </si>
  <si>
    <t xml:space="preserve">The plan has helped further strengthen and roll out the Integrated Care Teams, a service improvement model for the jointly funding Community Equipment Service and CAMHS reviews. </t>
  </si>
  <si>
    <t>Non elective spells per 100,000 have improved in Q4.  There has been greater emphasis placed on the admission avoidance element of the ICRAS service and community service provision redirected to support more people at home.  Quarter 4 represents the beginning of the Covid-19 national response.  A true reflection of service change and outcomes should be reflected in Q1 of 20/21 reporting.</t>
  </si>
  <si>
    <t>The national discharge planning guidance was implemented successfully at pace to support the rapid discharge element of the Covid-19 response. The urgency has expedited elements of the BCF plan.  Co-located integrated teams were implemented at pace to 'pull' patients from the acute setting within 2 hours of being ready for discharge with the aim of most assessments being completed outside of the acute trust.  There was a call to reduce bed occupancy levels within the acute trusts to enable sufficient capacity for the expected surge due to Covid-19.  The outcome of which should be reflected with Q1 of 20/21 submission.</t>
  </si>
  <si>
    <t xml:space="preserve">There was a redeployment of community services to support more people at home in particular the people identified as vulnerable.  This was initially to support winter pressures and then in response to Covid-19 and the need for people to self isolate and shield.  NHSE guidelines were initiated for the delivery of the discharge planning guidance which involved all system partners including domiciliary care providers and the voluntary sector.  In Sefton the redeployment of key staff has been particularly successful in avoiding readmissions.  Over 1400 requests were received into CVS and  teams supported residents with getting shopping delivered, prescriptions delivered, supported them to get online, liaised with their GP and other health professionals to get medical attention, supported them to get gas and electricity, been to Aintree hospital to get hearing aids repaired, worked with a group of 28 volunteers who have provided ongoing befriending phone calls.  Patients reported not going to ED due to COVID work by our voluntary sector.  </t>
  </si>
  <si>
    <t>The integrated community reablement team, Sefton emergency response vehicle and the provision of short term step up and step down bed provision with therapy and rehabilitation services and closer integration between health and social care services have supported patients to return and remain in their usual place of residence.  There have been key roles implemented within the system to support the leadership and coordination of this during winter and the early stages of the covid-19 emergency.  There has been greater working partnerships with the VCF sector as described in statement 6.  Going forward ICRAS and Home First continue to make progress and newly developed Care Home and Extra Care Strategies should assist in helping to lower or maintain the rate of admissions to residential and nursing care homes.</t>
  </si>
  <si>
    <t>Access to LAS  and GP records through EMIS has been implemented, through joint working on progressing Integrated Care Teams across Sefton. Care homes are now compliant with the national Capacity Tracker and work is underway to pilot EMIS in a care home setting to facilitate the sharing of care records. Plans also in development for electronic sharing of personalised care plans and advanced care planning through EMIS templates, as part of a wider digital strategy planned for 2020/21.</t>
  </si>
  <si>
    <t xml:space="preserve">There has been significant development of the Integrated Commissioning Group and single aligned vision for Sefton. The Health and Wellbeing Board has been reviewed and its membership expanded to offer greater place based approach. Investment from CCG transformation funding has led to the recruitment of three joint commissioning posts commencing in June 2020/21 and OD work planned to align council and CCG commissioning teams to work on common priorities. </t>
  </si>
  <si>
    <t xml:space="preserve">We must continue to imbed the assets based approach in our Social Work and OT processes and will need to accelerate plans to widen the community offer to support independence at home where ever possible </t>
  </si>
  <si>
    <t xml:space="preserve">Further opportunity to work together to manage the market and develop a joined up approach to the establishment of a fair cost of care. </t>
  </si>
  <si>
    <t>The governance of the health and social care fund brings system leaders together across the system,  The delivery of transformation programmes ensures all staff across all levels are working together towards a shared outcome and delivery of an integration plan.</t>
  </si>
  <si>
    <t xml:space="preserve">Plans were delivered as expected subject to amendments required during March due to COVID.  </t>
  </si>
  <si>
    <t>Sheffield is leading the integration of health and social care, with a well established accountable care partnership, supporting a committed Joint Commissioning Committee and overseen by the Health and Wellbeing board.</t>
  </si>
  <si>
    <t>The target was set to be challenging but the final outcome was 0.3% under target and an improvement of over 5% on the previous year. The Enhanced Care Home Programme and Joint Commissioning of community support has enhanced the step up and step down offer to the System. This was enabled by maturing PCNs and close working with our VCS partners.</t>
  </si>
  <si>
    <t>The target set was challenging, we have sustained the reduction below 45.</t>
  </si>
  <si>
    <t>Target of 80% was achieved with 81.2% remaining at their usual residence after 91 days.</t>
  </si>
  <si>
    <t>Sheffield has a strong homefirst focus, to ensure residents are able to return to a domestic dwelling for assessment of longer term needs.  The number of people permanently admitted to residential care exceeded the target.  This is something we will look into to establish what actions we can take to improve this in future.</t>
  </si>
  <si>
    <t>Joint Commissioning Committee have provide Councillor and Governing body leadership, to support the implementation of the better care fund plan and progress further ongoing transformation plans</t>
  </si>
  <si>
    <t>Team around the person, based within a residential care setting, enabled stronger relationships with providers, health and social care.  Facilitating transfer of skills and more proactive assessments to determine longer term needs.</t>
  </si>
  <si>
    <t>The fragility of the care home market became apparent in March as covid hit.  Further work is required during 2020 to establish clear plans to ensure longer term sustainability and quality in care home settings.</t>
  </si>
  <si>
    <t>Digital transformation programmes have taken longer to implement than planned.  Sharing care records across organisations and with the third sector is an ongoing development.</t>
  </si>
  <si>
    <t>Coming together to work collaboratively through key programmes has provided great results for the system</t>
  </si>
  <si>
    <t xml:space="preserve">Jointly developed and delivered programmes including, Integrated Community Services, Care Closer to Home and Healthy Lives (supported by a range of joint training opportunities), have demonstrated hugely positive impact on people using our services. </t>
  </si>
  <si>
    <t>Difficult financial position for the Commissioners, Providers and Local Authority; delivering services in a sparsley populated, rural county means additional costs, more diffcult logistics and planning, and reduced funding for health and care provision</t>
  </si>
  <si>
    <t>Strong system wide governance and leadership is developing, particularly as we move to an ICS, however changes in leadership and systemic issues have slowed progress in recent years.</t>
  </si>
  <si>
    <t xml:space="preserve">The continuation of BCF pooled funding and collaborative working has been enhanced over the last 12 months through the strengthening of the BCF agenda within both the Connected Leaders strategic dialogue and the development of the integrated working programme across the ICS collaborative with delivery of priorities through place based approach.  </t>
  </si>
  <si>
    <t xml:space="preserve">Our progamme of activity for 19/20 has continued to build on and strengthen the investment in integration of community services  to meet the needs of the Slough population. Continuing  development of Integrated Care Teams, reablement and prevention, social prescibing, support for care homes and carers support services all continue to deliver evaluated benefits for our local residents..  </t>
  </si>
  <si>
    <t xml:space="preserve">Our progamme of activity for 19/20 has continued to build on and strengthen the investment in integration of services  to meet the needs of Slough population and our commitment to working with partners across geographical and organsiational boundaries.   </t>
  </si>
  <si>
    <t xml:space="preserve">Exceeded achievement of NEAs planned activity reinforcing our commitment to, and delivery of, out of hospital based care supported with BCF investment. </t>
  </si>
  <si>
    <t>Design and delivery of our Home First/Discharge Passport programme has been supported by a wide range of BCF out of hospital initiatives - ensuring that community resources are being reshaped to support DTOC whilst minimising the risk of readmission and loss of independence for our residents.</t>
  </si>
  <si>
    <t>We have monitored the readmissions rates closely throughout the year and ensured that resources have been redirected to support the rablement/rehabiliation serivces that are citical to meeting EOLC, NELs and DTOCs for all our residents.  Bearing in mind the increasing frailty of our population, meeting our targets in this area is a signfiicant achievement.</t>
  </si>
  <si>
    <t>Slough has a relatively small number of care homes in the area for its population size and has activity focused on services that support people to return and remain at home even with high level of frailty and complex health and care needs.  We have managed to maintain the rate of residential and nursing care home admissions activity through this past year through continued focus on developing our integrated care services within the ICDM clusters, and more recently the LAP.  We also are having early dialogue and advice with self funders to minimse the risk of unsustainable care home placement in the future as well as providing carers support and advice and individual care packages to maintain independence and in their own homes, even if they have complex or challenging needs.</t>
  </si>
  <si>
    <t xml:space="preserve">Over the past year Slough has been working to establish a co-production network with residents of the borough who bring lived experience of directly using or caring for someone supported by a range of local health and social care services.  Whilst initially slow steps to set up and create a co-produced approach and develop a shared work plan, the network is now instrumental in changing how we engage with users and carers. The network meetings have had shared discussions and persectives on priorities, pressures and future developments and moving beyond consultation and engagement to a truely co-designed approach to new projects and service improvements.  </t>
  </si>
  <si>
    <t xml:space="preserve">Slough this year led on the re-commissioning of the Stroke Support Service on behalf of the partners across the East of Berkshire. This included the post stroke support for Bracknell, RBWM and Slough as well as the 6 month review services on behalf of the CCG.  The joint commissioning of the service under a single specification has enabled to have a more resilient service with economies of scale across the stroke coordinators together with consistency of response and </t>
  </si>
  <si>
    <t xml:space="preserve">The delivery of the Shared Care Record from Health and Social care services across the system remains a continuing challenge inspite of significant invesmtent inthe Connected Care programme.  Viewing and sharing records is an ongoing barrier to delivey of integrated care across primary care, acute, community and social care services in both the digital infrastructure and the information governance arrangements. </t>
  </si>
  <si>
    <t>The shifts in demand for skills and serivces from traditional models centred in the acute trusts into the community has not been supported by the necessary workforce development and training strategies to meet the increasing needs of the population, both in volume and complexity.  There is a growing gap between demand and capacity for trained, professional staff with the requisite skills working in health and social care in the community and this continues to be the most significant risk to meeting future needs with a growing, sustainable workforce</t>
  </si>
  <si>
    <t>Local working relationships between commisisoners and NHS providers are strong and enable honest discussions about services needed for the locality.</t>
  </si>
  <si>
    <t>Alignment of resources to prepare for Covid-19 pandemic and offer IPC support drawing on CCG and LA PH capacity to support the system -wide Covid response.</t>
  </si>
  <si>
    <t xml:space="preserve">The CCG and LA successfully brought to an end previous joint commissioning arrangements by 31st March, with responsibility returning from the LA to CCG for mental health, disability and carers services.  These arrangements have been replaced by separate but closely connected commissioning arrangements at place level, with no discernible disruption caused in transition.  </t>
  </si>
  <si>
    <t>Local workforce challenges have been pronounced during Covid in this final quarter.  We continue to look for ways to have an integrated approach to finding, skilling up and deploying the workforce for the social care secto, including nurses for care homes.</t>
  </si>
  <si>
    <t>As the country entered lockdown and subsequent restrictions on group activity and public paritcipation, plans to engage in strategy and service reviews have been affected.  New approaches to  engagement, drawing on partner organisations and digital methods, are being explored to inform the next steps towards integration, and to evaluate any changes arising from the pandemic experience.</t>
  </si>
  <si>
    <t>The overall delivery of the BCF has helped take forward joint working between Somerset County Council and Somerset CCG and acted as a strong basis for our plans to move towards and Integrated Care System. It has been particularly used for the new intermediate care/out of hospital expansion models combining social care and health elements to deliver timely care and support  outside of hospital settings.</t>
  </si>
  <si>
    <t>Yes schemes were implemented but as to be expected the focus on some has been affected by COVID19 which has brought challenges as well as the emergence of innovative practice particularly in the use of online services.</t>
  </si>
  <si>
    <t>It also fosters more integrated working by local services. This is evidenced through the creation of our new integrated out of hospital neighbourhood working arrangements now established in several areas.</t>
  </si>
  <si>
    <t>Yes. Our BCF plans have positvely contributed to us managing non-elective admissions as evidenced in our Q4 dashboard. This shows that the Somerset system's performance is in alignment with our planned trajectories. Havinbg an intermediate care system that can respond to admission avoidance as well as discharge is helping this indicator and keeping people out of hospital</t>
  </si>
  <si>
    <t>Yes. Our Home First and other BCF funded schemes contributed significantly to our performance which at year end showed us achieving a 20% reduction in Delayed Transfers of Care relative to our planned trajectory. (Age 18+ per 100,000 population)</t>
  </si>
  <si>
    <t>At the end of Q4, the Somerset system had achieved 81.9% of Older People still at home 91 days after discharge into reablement/rehabilitation services. This was against a planned target of 91.8%. There were a number of mitigating circumstances which contributed to this including the positive news that more people have returned home even with complex needs. As that ambition has risen this cohort often returns to hospital for unrelated conditions or passes away at home. There is no limit to Somerset's ambition to care for all people at home and not in acute or community hospital settings. Over 90% of dicharges are to the home setting.</t>
  </si>
  <si>
    <t xml:space="preserve">Yes, our BCF schemes contributed to us achieving a 7% reduction in the number of older people admitted to residential and nursing homes, against our planned performance. This has been achieved in additional to reductions achieved during the previous year. </t>
  </si>
  <si>
    <t xml:space="preserve">The current activity level for 2019/20 is below the target by 4%. However the reason for meeting the NEA target for 2019/20 was mainly attributed to the fact that the actual target changed significantly in April 2019, however the level of NEA has remained fairly similar (apart from February &amp; March, where we saw a significant decreased in the number of NEA due to the COVID-19 outbreak). The schemes within the BCF plan do not target avoidance admission initiatives. </t>
  </si>
  <si>
    <t>Provides the opportunity for joint discussion</t>
  </si>
  <si>
    <t>plans implemented and progressing</t>
  </si>
  <si>
    <t>Strong focus through the alliance which is reinforiced throguh the work of the BCF.</t>
  </si>
  <si>
    <t>evidence of joint approach</t>
  </si>
  <si>
    <t>Increase focus on support and development</t>
  </si>
  <si>
    <t>promotes postive approach</t>
  </si>
  <si>
    <t>joint comissioning team now embedded in the system</t>
  </si>
  <si>
    <t>Focus on the delivery of services delivered in respect to South Tyneside Pound</t>
  </si>
  <si>
    <t xml:space="preserve">Review of Domicillary provision and the development of the help to live at home model of support - </t>
  </si>
  <si>
    <t>developing one record across the service is proving to be difficult</t>
  </si>
  <si>
    <t xml:space="preserve">Working proactively with the community and voluntary sector through our SO:Linked or Community Solutions Service and other developing services such as 'Good Morning Southampton' has provided a stronger foundation for the work of health and care in the city. </t>
  </si>
  <si>
    <t>Implemented as planned</t>
  </si>
  <si>
    <t>New areas of integration are as follows  
- between acute and community care in the development of Same Day Emergency Care 
- between our urgent response service and South Central Ambulance to support non-conveyance, though diversion of calls to SCAS directly by a Urgent Response Service practitioner sitting in the SCAS control room.</t>
  </si>
  <si>
    <t>Our rapidly developing Enhanced Health into Care Homes through education of care home staff and proactive health and care planning with their residents is impacting positively upon our non elective admissions.
Intravenous pathway between acute and community services has developed in the city, it is a small test and learn service at this point, with the potential to impact positively on non-elective admissions.</t>
  </si>
  <si>
    <t>Our pathways development has led to an extention of the Discharge to Assess approach in the city to bring into scope our community hospitals.  This has promoted release of capacity which in turn supports acute resources.</t>
  </si>
  <si>
    <t>The next stage of development with our already integrated rehabilitation and reablement service is supporting the management of this objective.  This includes all of the rehab and reablement delivery in bedded units and in the community itself.  The service has at its centre the ongoing care requirements for clients with social workers and care managers included as part of the integrated model.</t>
  </si>
  <si>
    <t>The proactive work to fully utilise the potential for extra care housing, supported living and complex support arrangements within people's own homes continues to impact upon this area.  The city is planning further expansions to these areas of service, though those plans which include building work will be delayed slightly as a result of the Covid-19 response.</t>
  </si>
  <si>
    <t>The system locally has worked to develop a 5 year health and care plan which has the following at it's centre: start well; live well; age well; and die well.  This has been possible to achieve through the strong system leadership approach which has been developing over many years, including Joint commissioning arrangements and system-wide governance arrangements.
This plan had been drafted throughout much of 2019/2020 with a sign off by the system in Q4.  The plan will of course be refreshed through the same system leadership approach to reflect the changes which were required as part of the Covid-19 response and of course which those areas which have accelerated as a result.</t>
  </si>
  <si>
    <t>Throughout this year areas of increased joint working have been made possible through the joint commissioning approach, this includes a jointly funded Community Solutions service.  This service seeks to promote not only community development to promote an increase in community assets but also community navigation which aids residents in accessing the existing and new assets.  It is a fully joint funded service evidencing the success of the joint commissioning approach and the CCG and Council committment to the Community and Voluntary sector as part of the total offer for the city's residents.</t>
  </si>
  <si>
    <t xml:space="preserve">Work continues in the Southampton system to promote integrated electronic records through Care and Health Information Exchange (CHIE) and a number of individual sharing agreements across the system.  CHIE is an interoperability platform which allows clinicians and practitioners to access information from across the health system. It does not yet meet the total needs of the community health and social care and as such additional sharing approaches are required across the system.  It is as yet not completely streamlined and more work is planned in the coming year. </t>
  </si>
  <si>
    <t xml:space="preserve">The system has in place a workforce subgroup as part of the system-wide governance arrangements which has been in place throughout 2019/2020.  This group has identified some priority areas of joint approaches to education and upskilling, though during the writing of the 5 year health and care plan it identified that changes to these priorities may result.  This has meant that there has been some slow progress towards achievement of these priorities, though there is a strong foundation for the next stage of the plan.
Whilst this is reported as a challenge it should be noted that there are areas where an integrated workforce has generated a shared approach to training, including our 0 - 19 service and integrated rehab and reablement.  These have continued to progress over the year providing a strong basis on which to build other integrated working. </t>
  </si>
  <si>
    <t>BCF funding for two Locality Development Managers secured the commitment to realise the 'Thriving Well in Localities' 2018 strategy, part of which involved a fortnight of collaborative organisational efforts and targeted engagement with the residents and communities of Southend.</t>
  </si>
  <si>
    <t>Plans outlined are either implemented or in train for implementation ahead of the COVID-19 pandemic.</t>
  </si>
  <si>
    <t xml:space="preserve">Care Coordination
Single Point of Access
Single Point of Access/Referral redesign progressed between CCGs, both local authorities and the community provider in the South East Essex place, with commitment to establishing an integrated and co-located, functional team and design of operational processes.
</t>
  </si>
  <si>
    <t>Bed Based - Step Up/Down
Rapid / Crisis Response
Reablement/Rehabilitation Services
CCG schemes have been funded to support the community contract. As part of a wider investment in community service, the existing urgent care response service (SWIFT) has further developed during 2019/2020 and implemented other pathways to support cancer patients and other patients diagnosed with infection by providing intravenous antibiotics at home reducing the need for patients to attend hospital. SWIFT also expanded the team to include Occupational Therapy supporting people at home following a fall reducing the need to be conveyed to hospital where clinically appropriate.
SWIFT has seen 1,579 patients in 2019/20, 841 of those patients avoided a trip to an Emergency Department and 670 patients avoided admission to hospital in general, common conditions treated by the team are UTIs, neutropenic sepsis, chest infections, exacerbations of COPD and post falls care. SWIFT continue to look for other pathways that they can be of assistance to in crisis situations</t>
  </si>
  <si>
    <t xml:space="preserve">Chg 1. Early Discharge Planning 
Chg 2. Systems to Monitor Patient Flow 
Chg 3. Multi-Disciplinary/Multi-Agency Discharge Teams
Chg 4. Home First / Discharge to Assess
Chg 5. Seven-Day Services
Chg 6. Trusted Assessors
Chg 7. Focus on Choice
Chg 8. Enhancing Health in Care Homes
Other - 'Red Bag' scheme
Paul - was Hilton funded by BCF/winter monies?
The BCF funding enabled the community in-reach Trusted Assessor post, hosted by community provider EPUT, to support the reduction of duplicate service assessments undertaken by services. These efficiencies reduced delayed in waiting assessment, the need for individual provider assessments (e.g. intermediate care units and care homes), and improved flow out of the acute hospital. </t>
  </si>
  <si>
    <t>CCG schemes have been funded to support the community contract.  The CCG has been working with key stakeholders to look to deliver the national ambitions for the early identification and improved management of our frail and vulnerable population, with BCF used to support multiple services and providing reablement into bedded intermediate care units.
These include the use of the Rockwood Clinical frailty scale to stratify the population
according to their level of vulnerability and thereby indicating the type of services required to prevent deterioration to improve their outcomes. This is being delivered through a number of schemes developed in partnership with health and social care providers. The creation and management of a Frailty register by the EPUT Care Co-Ordination team will ensure that people added to the register will receive the support and navigation to the services required.
The Frailty programme has also increased the level of personalised care plans offered and recorded through the implementation of a Frailty / Dementia care plan currently being trialled within local GP practices.</t>
  </si>
  <si>
    <t>Effective shared working on provider quality</t>
  </si>
  <si>
    <t>Work on developing a shared alliance model across Mid and southen essex</t>
  </si>
  <si>
    <t>Creating an effective shared governance process across multiple overlapping local authority, NHS commissioning, and nHS provider boundaries.</t>
  </si>
  <si>
    <t>Creating an effective social care and health workorce to meet the challenges of increasing complicated and complex community care.</t>
  </si>
  <si>
    <t xml:space="preserve">The BCF is the main pooled budget between health and social care and regular discussions on the budget facilitate integrated approaches. </t>
  </si>
  <si>
    <t>Minor in-year variations agreed in line with S75 agreement.</t>
  </si>
  <si>
    <t xml:space="preserve">For example, Intermediate Care Southwark provides an integrated urgent response meeting reablement and intermediate care needs, all BCF funded. </t>
  </si>
  <si>
    <t>The BCF contains significant investment into services with admissions avoidance objectives (Enhanced Rapid Response and @home) and the majoirty of schemes contribute indirectly to admissions avoidance by strengthening a range of community based health and care services.  Non-elective admissions targets were met.</t>
  </si>
  <si>
    <t>Targets for delayed transfers of care were not met but the large investment from the BCF into hospital discharge related services, together with the BCF plan focus on implementing the high impact changes action plan, has ensured that rates of delays were not higher.</t>
  </si>
  <si>
    <t xml:space="preserve">The BCF budget funds the integrated reablement and rehabilitation services that contribute to this objective, and and the target was delivered. </t>
  </si>
  <si>
    <t>The BCF funds a large range of services that are intended to support people to live safely and independently at home and avoid the need to be admitted to care homes. Despite demographic pressures and significant winter pressures, and the pressures to discharge people from hosiptal at the start of Covid, the target was met and the numbers permanently admitted reduced on the previous year.</t>
  </si>
  <si>
    <t>Southwark and Lambeth System Leaders Transfers of Care Group: this group included senior operational management representation from agencies involved in the acute discharge pathway including Kings College Hospital, Guy's and St Thomas's Hospital, Community Health provider and Social Services, and senior health and social care commissoners.   It met monthly over 2019/20 to agree and track joint improvement plans to improve transfers of care, with a focus on patients with long lengths of stay (over 21 days) and reducing delayed transfers of care. The meeting provided an opportunity to share expertise, experience and best practice for preventing delays. There was a particular focus on understanding and addressing the causes of delayed transfers of care which increased significantly from Autumn 2019 following a sustained period of good performance as a system.   Improved patient choice protocols, improved housing advice and input to discharge teams, discharge to assess and nursing care home placement delays and step down to intermediate care settings were all areas on which progress was made. The team helped shape the succesful development of a business case for significant iBCF funding to be invested in an additional step down bedded unit to increase capacity for discharge to assess outside nursing home settings.  In January the group held a productive deep dive workshop for a wide group of stakeholders based on the DTOC data published for October. Providers and commissioners from across the system discussed case studies which gave a greater understanding of the issues behind each delay which helped refine action plans to reduce delays. 
The strong relations between steakholders involved in discharge helped ensure that the discharge hub arrangements required under the Covid discharge arrangements were quickly and succesfully implemneted locally.</t>
  </si>
  <si>
    <t>During 2019/20 Social Services access to the Local Care Record system was implemented.  This devlopment enabled Southwark and Lambeth Social Services to join the following organisations in sharing care records:
- Guy’s and St. Thomas NHS Foundation Trust (GSTT)
- Kings’ College Hospital NHS Foundation Trust
- South London and Maudesley  NHS Foundation Trust
- Local GP Practices
- Guy’s and St. Thomas’ Community Health services
This has been regarded by front line managers as enabling a step change in effecetive and efficient integrated working, enabling the secure and quick sharing of essential information. The use of the system further developed with the onset of the Covid pandemic enabling rapid communication of test results and increased access  to care records to facilitate care planning and discharge, and enabled staff to work remotely.</t>
  </si>
  <si>
    <t>The lack of a clear long term national plan with regards to social care aligned to the NHS Long Term plan, in particular regarding funding stability and clarity in the vision for health and social care integration within integrated care systems, has hampered the development of a long term integrated approach.  Continued lack of clarity about the future of the Better Care Fund and the lack of timely planning guidance in advance of the financial year add to this uncertainty.  Lack of alignment of governance requirements of health and social care organisations, and pressure on social care and health resources linked to demographic pressures, have led to risk averse approaches to integrating services where it is perceived there is a risk of adverse financial impact.</t>
  </si>
  <si>
    <t>Although Southwark has had an integrated commissioning team in place for 3 years partners had come to recognise that in the face of systemic challenges (see above) progress towards achieiving a fully integrated approach with alignment of resources and outcomes based commissioning for integrated service models was not being made at the rate originally anticipated. The Joint Commissioning and Strategy Committee commissioned an externally led review to help diagnose the key issues and propose a refreshed approach. Following this a new Partnership Southwark Commissioning Team has been established which is focussed on 4 key population health programmes; Children and Young People, Healthy Populations, Community Based Care and Older People and complex needs. This is a key part of the Southwark Borough Tean structure with the newly formed South East London CCG and is a joint team that reports into the council and the CCG.</t>
  </si>
  <si>
    <t xml:space="preserve">The admissions avoidance car is a joint intiative with the Council, CCG and North West Ambulance Service.  The car is accessed by patients through an integrated pathway with the St Helens Contact Cares centre and NWAS with a key focus on patients over 55 who have fallen or may require assistance at home urgently to avoid admission.   The last quarter and before has seen the car exceed its targets for attendance and admissions avoidance in A&amp;E.  The service is under consideration for roll out across Mid-Mersey.  </t>
  </si>
  <si>
    <t xml:space="preserve">Contact Cares is an integrated 'front door' . It is open 8am -10pm 7 days per week and is able to respond flexibly to challenges in acute and community services. The Shared Care Record continues to make a significant difference by ensuring Contact Cares workforce (social workers, nurse assessors and therapists) have access to relevant acute data, primary care data and community NHS data. This has reduced duplication and ensured timely and holistic reponses to client needs. </t>
  </si>
  <si>
    <t xml:space="preserve">St Helens integrathed Peoples services does not yet have a strategic approach to technology enabled care . Approaches to delivering TEC are done opportunistically and ouside of any pre agreed road map. One of the challenges is the costs but also competition with other key priorities. </t>
  </si>
  <si>
    <t xml:space="preserve">The Contact Cares 'front door' does not yet operate as a full SPA for health and social care services in the borough . Access to community nursing , medical assessment units and phlebotomy are separate. </t>
  </si>
  <si>
    <t xml:space="preserve">We have successfully progressed joint commissioning work across a range of areas including work regarding S117 funding, the commissioning of home care health tasks on behalf of CCGs, the roll out of Discharge to Assess and Track and Triage. We have implemented the new model of joint commissioning arrangements for Homefirst Reablement, with the agreement that the County Council commission Reablement across the South of the county and the CCG commission the support in the North (UHNM footprint). A new joint CHC protocol and staff training has been rolled out, and a crisis process for dealing with complex cases prior to CHC has been developed and agreed. </t>
  </si>
  <si>
    <t>We have continued to successfully implement our BCF Schemes in 2019/20</t>
  </si>
  <si>
    <t>We have implemented the new model of joint commissioning arrangements for Homefirst Reablement, with the agreement that the County Council commission Reablement across the South of the county and the CCG commission the support in the North (UHNM footprint)</t>
  </si>
  <si>
    <t xml:space="preserve">The NHS and the Council is working closely in Staffordshire to monitor and manage hospital discharge with agreed escalation routes in place.  Compared to the 17/18 baseline, Staffordshire’s DToCs had reduced by over 45% by mid-2019. Although we saw an increase in NHS delayed days in the latter part of 19/20, social care delays continued to improve, reducing by more than half.  Whilst there has been no formal reporting of DToCs since February 2020, local recording at our biggest Trust (UHNM) shows that delays are currently at extremely low levels, around 90% lower than in 18/19. </t>
  </si>
  <si>
    <t>Despite broadening the scope of the service we have maintained a high success rate, provisionally achieving around 84% on this measure in Q4.</t>
  </si>
  <si>
    <t>We have seen an increase in admissions into nursing care, which has led to us slightly exceeding our 19/20 target but only by around 4%. However, Early data for Q1 2020/21 shows a significant decrease in residential/nursing admissions, bringing us back well within our target.</t>
  </si>
  <si>
    <t>The Council and the CCGs have a section 256 agreement in place to enable the Councils brokerage service to source health task calls and packages on behalf of the CCGs. This means that we can ensure that people will receive a seamless service to support both their health and social care needs in Staffordshire, and is an important step forward in our ambition to facilitate integrated care for Staffordshire citizens. This agreement has enabled Home Care Providers to provide health tasks as part of integrated social care and health calls which has avoided people receiving multiple calls from different providers, offered continuity of care, and an overall better experience for Service Users. This has also provided better value for money to commissioners and ease of procurement and contracting, by offering access to the Council's Home Care Framework Contract for the CCGs. 
Staffordshire County Council, Stoke City Council and the CCG have completed a joint audit of health care tasks procured by the Council on the CCGs behalf. A registered District nurse was employed in Staffordshire, and one in Stoke, to review the packages and ensure that identified assessed health needs are being met in the most effective way for the service user, and that as far as possible people are supported with Assistive technologies to enable them to remain as independent as possible. Whilst this process has identified some challenges (identified in the challenge section), it has also brought about many successes, including a joint approach to reviews, exploring more effective pharmacy prescribing, making the best use of already commissioned community health contracts such as District Nursing, ensuring Assistive Technology is offered to promote self care, and helping people to maintain greater resilience to self-manage their own care where possible.</t>
  </si>
  <si>
    <t>We have implemented the new model of joint commissioning arrangements for Homefirst D2A, including Reablement with the agreement that the County Council commission Reablement across the South of the county and the CCG commission the support in the North (UHNM footprint).) These Services form part of a suite of Integrated Prevention and Discharge to Assess (D2A) ‘Home First’ services across Staffordshire and Stoke on Trent, which are designed to support people to remain as independent as possible in their own homes, avoid unnecessary hospital admissions, facilitate timely hospital discharge to reduce lengths of stay in hospital, ensure that the targets set nationally and agreed locally for Delayed Transfers of Care in Staffordshire are not exceeded, and prevent, reduce or delay the need for long term care.  
We have also commissioned additional capacity from the Councils wholly owned Care provider; Nexxus Cares which has increased Reablement Capacity in the East. System wide, a real focus on increasing D2A capacity and effective contract management of the Homefirst Contract has resulted in MPFT increasing Reablement capacity in quarter four. Early indication of 2020/21 is that comissioned capacity is now being delivered and we are seeing improved outcomes for patients who have been reabled, for example an increase in those who no longer require any formal care after having been through reablement.
The Staffordshire Health and Care Integrated Provider Improvement Response Team (PIRT)  support care homes to improve quality and reduce the numbers suspended to new admissions. The support and intervention of PIRT has successfully supported a number of nursing care homes to improve quality and avoid regulatory action or closure. We have also commissioned over 200 block booked nursing care beds which has provided assurance on available capacity, quality and cost of care. Supporting the improvement of care homes is critical to admissions avoidance and flow through as a whole.</t>
  </si>
  <si>
    <t>Supporting the delivery of Reablement and home care provision is critical to support flow through the system as a whole. There have been longstanding Reablement capacity challenges in the South and the East of the county, which have meant  patients in hospital waiting for HomeFirst care in these areas may have experienced a delay in being discharged whilst waiting for capacity to become available. The Council have had a real focus on increasing capacity in these areas and balancing up of flow for the out of County hospitals and Burton has meant that we are now going into this year in a different position. There have been issues with recruitment to posts within commissioned Reablement Services, therefore some capacity has been spot-purchased to external providers. MPFT are in the process of putting in place formal sub-contracts with third party providers, which will ensure all commissioned capacity is able to be contract managed to ensure quality of care provided. In order to increase reablement capacity we have also commissioned additional capacity from the Councils wholly owned provider Nexxus cares, which has increased Reablement capacity in the East of the county.
The Home Care supply issues in Staffordshire vary across the county: in some areas supply through contracted providers is good and packages are picked up in a timely way. In other areas there is insufficient supply which leads to delays in picking up packages and/or use of reablement services to provide home care. Where people are in hospital or discharge services this can lead to Delayed Transfers of Care. The deficits in supply are most marked in parts of Staffordshire Moorlands, Newcastle under Lyme, parts of East Staffordshire and Stafford; recent improvements to this are as a result of COVID-19 and are not anticipated to be long term. In order to increase Home Care capacity we have operated a secondary homecare framework contract with a further 14 new providers appointed so far on the same terms and conditions who collectively are providing around 5,000 hours of home care per week. We continue to target resources to meet the needs of the most vulnerable people within our communities. Whilst work continues to manage supply and demand this must be balanced against preventing care needs escalating to the point of requiring more expensive interventions. Partnership work is being undertaken to develop assistive technologies, seeking innovative ways of delivering unregulated care tasks, maximising the use of community groups and people-helping-people solutions, and working with other statutory bodies to ensure a clear understanding of each other’s funding responsibilities.
There have been challenges identified through the joint procurement of health and social care tasks, that the CCGs and the Council are currently working through in partnership. Staffordshire County Council, Stoke City Council and the CCG have completed a joint audit of health care tasks procured by the Council on the CCGs behalf. A registered District nurse was employed in Staffordshire, and one in Stoke, to review the packages and ensure that identified assessed health needs are being met in the most effective way for the service user, and that as far as possible people are supported with Assistive technologies to enable them to remain as independent as possible. Through completion of the audit there have been some issues identified; there is a disparity in access to alternative community services across Staffordshire and Stoke (eg District Nurse capacity), and an increased level of dependency on home care providers to deliver health care tasks in Staffordshire County than that found in Stoke. The CCGs and the Council are working together to use the learning from the Stoke audit to complete a further piece of work with Staffordshire residents currently receiving health care tasks form home care providers. This will ensure that where there is assessed need for this provision, that the individual has received an appropriate recent review of their health care needs, and to establish whether there are any better alternatives that could be used to help people become more independent, including assistive technologies or treatments/procedures that should be being provided by alternative commissioned services.</t>
  </si>
  <si>
    <t xml:space="preserve">Prior to 2020/21, Staffordshire County Council was spending a record amount on social care for a growing ageing population and children in care as national funding was reducing.  In the past decade, Council spending on adults’ and children’s social care services had increased by over 57%.  This pattern looked set to continue into the current financial year.  Work commenced in September of 2019 to identify savings in order to balance the budget.  The 5 year Medium Term Financial Strategy (MTFS) approved by the Council in February 2020 includes savings proposals which rise to £47.684m per annum.  For 2020/21 we have set a balanced budget which includes savings proposals of £21.994m.  The savings total to be delivered by adults’ and children’s social care was in excess of £17m.  However, the Covid-19 pandemic has had an enormous impact on the MTFS rendering a number of the savings unachievable in year as resources have been diverted to support the Council’s response to the pandemic.  Furthermore, providers in the care market are receiving less income due to decreased demand as well as experiencing increased costs in a number of areas such as personal protective equipment (PPE), new cleaning regimes and increased staffing costs. This could potentially result in some care providers leaving the market and increased fee levels charged to the council.  There is also uncertainty about future funding for the sector, particularly in light of the significant Covid-19 grant allocations awarded to Local Authorities and the NHS as the Government potentially look to balance their position in the future.  These issues pose a great deal of risk and uncertainty for the Council and the MTFS in the short to medium term.  We will need to continue working closely and collaboratively with our partners to tackle the uncertainty and challenges that we face.
</t>
  </si>
  <si>
    <t>All BCF schemes contribute to system wide improvement across the economy.</t>
  </si>
  <si>
    <t>Joined up working in Discharge Team, added senior management capcity from both the CCG and Ault Social Care into this area to improve patient flow.</t>
  </si>
  <si>
    <t>Use of IT, increased digital solutions have started to be introduced across the system</t>
  </si>
  <si>
    <t>Keeping a fragile market in a good position. Whilst there remains a level of uncertainity there will be continued challenges into the future.</t>
  </si>
  <si>
    <t>Capcity and resilience across the system, especially during the winter period when staff absence increases and demand is usually higher.</t>
  </si>
  <si>
    <t xml:space="preserve">The collaboration between partners and enhancements linked to ISPA and the Integrated Discharge Team has definitely enhanced joint working arrangements across health and social care as both parties have worked through dilemmas and challenges and have a better understanding of each organisation's pressures.  </t>
  </si>
  <si>
    <t>The BCF plan enabled us to have shared goals and provided us with the opportunity to work together.</t>
  </si>
  <si>
    <t xml:space="preserve">Access to health and social care systems has been a challenge. </t>
  </si>
  <si>
    <t xml:space="preserve">Demographic predictions for (particularly) older people show a large increase over the next 5-10 years and this will have enormous impact on the way we deliver services. </t>
  </si>
  <si>
    <t>Further opportunities identified</t>
  </si>
  <si>
    <t>On track</t>
  </si>
  <si>
    <t>United vision delivering positive outcomes for people</t>
  </si>
  <si>
    <t>System working towards sustainable solutions due to challenges of meeting the targets</t>
  </si>
  <si>
    <t>Significant improvements made to positively manage the levels but we recognise that further work is required to achieve targets</t>
  </si>
  <si>
    <t>Further analysis of data required</t>
  </si>
  <si>
    <t>Positively contributed on track for target</t>
  </si>
  <si>
    <t>The Leadership Team from NHS and local authority in Stoke-on-Trent and Staffordshire are united in their vision to ensure safe and timely discharge for older people from hospital to home reducing the need for unnecessary  admissions and to support people to live fufilling lives at home.</t>
  </si>
  <si>
    <t>A number of opportunities have been identified and progress made and scope expanded</t>
  </si>
  <si>
    <t>Recruitment of workforce presents some challenges for providers to meet demand for domiciliary care</t>
  </si>
  <si>
    <t>Workstream developing this, plans in place.</t>
  </si>
  <si>
    <t>The BCF is seen as an enabler for integration, rather than the driver</t>
  </si>
  <si>
    <t>There was minimal slippage with the main area of underspend being in accounting for DFG capital spend with overuns into 2020/21</t>
  </si>
  <si>
    <t>The BCF ensures that there is sufficient infrastructure to underpin integration activity</t>
  </si>
  <si>
    <t>The BCF has facilitated the development of proactive and reactive service responses, both of which contibrute managing levels of NEAs</t>
  </si>
  <si>
    <t>The focus on HICM aligned to the BCF has enabled significant developments to better manage the process of hosital discharge</t>
  </si>
  <si>
    <t>The BCF is used to support the County Council's in-house reablement service</t>
  </si>
  <si>
    <t xml:space="preserve">We were not able to meet the target for the rates of residential placements, but these were needs driven </t>
  </si>
  <si>
    <t>The establishment of Discharge Hubs in each of the 3 acute hospitals at moments of acute pressure at the onset of national lockdown, with many staff working remotely was a key success strory in the response to the crisis. This was in large part achievable through the strong relationships that have built up over the past few years.</t>
  </si>
  <si>
    <t>Digital Technology - the introduction of Visionable in Care Homes enabling GPs to have eyes on a resident to provide an assessment and necessary follow on action; further face to face GP assessment, advice to the care home staff on care management or onward referral</t>
  </si>
  <si>
    <t>Interoperability across health and social care systems remain a challenge in relation to comprehensive sharing of individuals health and care records.</t>
  </si>
  <si>
    <t xml:space="preserve">Working across ICS systems and as localities involving different local authority boundaries and 3 different Health and Wellbeing Boards  </t>
  </si>
  <si>
    <t xml:space="preserve">We continue to build on strong relatuonships within All Together Better between commissioners and providers . See ATB Operational Plan.  </t>
  </si>
  <si>
    <t xml:space="preserve">See operational plan </t>
  </si>
  <si>
    <t>ATB led on the Out of Hospital Response to COVID -19 where the key relationships have been crucial . As we respond and recover from COVID -19 ATB proposals to further integrate heath and social care  have been agreed. This will be devloped in stages in 2020-2022</t>
  </si>
  <si>
    <t>2019/20 has been a challenging year in relation to non-elective admissions due to the increased flow into ED and lack of alternative pathways to stream patients.  2019/20 also was a key period for Sunderland as the city's Urgent Care Strategy was fully implemented and culminated in the commissioning of the Urgent Treatment Centre co-located with ED.  A&amp;E Delivery Board commissioned All Together Better to undertake a multi-agency audit into flows into ED (The Perfect System) which identified key actions for the system to improve flow and identify opportunities to stream patients away from ED and into alternative dispositions.  During March'20, the joint working between Commissioners and Providers allowed the rapid implementation of the Integrated Discharge Team which significant improved flow in the hospital.</t>
  </si>
  <si>
    <t>Despite increased DTOCs in 2019/20, levels have reduced due to increased capacity in the community and also delivery of the Integrated Discharge Function in response to COVID.</t>
  </si>
  <si>
    <t>Overall, the system continues to perform well against this area and has seen a slight increase in the % of people at home after 91 days but remains behind statistical neighbours</t>
  </si>
  <si>
    <t>Overall admission numbers have reduced. Increased community support to the residential &amp; nursing  sector has also reduced admission to hospital from care home settings.  However there was an uplift at the end of 2020 in response to Covid and the hospital discharge pathway.</t>
  </si>
  <si>
    <t>We have implemented the sharing of the social care electronic records system with both NHS and CCG allowing for a greater and more in depth and timely sharing of information to support outcomes for customers, authorisation of packages and oversight of budgets.  This will be further enhanced by the implementation of the GNCR in September 2020.</t>
  </si>
  <si>
    <t>The  out-of-hospital care model has made great progress particularly in implementing the D2A model and enhancing the service offer of CIT including SW, Therapies, telecare equipment (including AT) and community health services.</t>
  </si>
  <si>
    <t xml:space="preserve">Managing significant system change and continued increasing demand within the context of a decreasing financial quantum for the health and social care system in the City is difficult. </t>
  </si>
  <si>
    <t>Co-ordination of a number of staff groups from different organisations across health and social care pathways has had some difficulties. This is currently beign addressed with the development on an integrated workforce strategy.</t>
  </si>
  <si>
    <t>G&amp;W: Established effective working relationships with system partners across health and social care at operational and strategic level.
NEHF &amp; SH: The Local Joint Commissioning Group meetings have provided a forum to discuss the strategic integration agenda supporting the operational delivery on the ground in the integrated care teams.
NWS: Established relationships across health and social care colleagues at operational and strategic level.
SDowns: There are benefits in the integrated and joint work being about prevention and proactive care and not just a focus on Acute activity. The system has identified the benefit of doing a winter projects wash up and review of what has worked and not worked at the local Surrey Downs ICP and Surrey Heartlands ICS/Surrey-wide footprint.</t>
  </si>
  <si>
    <t>G&amp;W: Signficant successes noted due to information sharing, DTOC, family choice and care homes support.
NEHF &amp; SH: For Farnham all schemes bar one were implemented as planned. The one scheme that was delayed was due to recruitment.
NWS: Some notable successes relating to information sharing, DTOC, family choice and care homes support.</t>
  </si>
  <si>
    <t>G&amp;W: Work continues aimed at aligning processes to enable teams to work together seamlessly. This is evident in the joint investment in Home First capacity and the CHC D2A pathway which have both had positive impact on system-wide flow.
NEHF &amp; SH: Integrated working within the Integrated Care Team in Farnham has continued to develop. The Locality Access Point has been established, offering access to all community services 8-8. The Senior Manager for Waverley is now much more involved in the development of the Farnham Integrated Care Team including attending the integration leaders sessions.
NWS: Work is ongoing to expand trusted assessment, align processes and enable teams to work together seamlessly. Some examples of good practice include Locality Hub services.</t>
  </si>
  <si>
    <t>Integrated Care Teams partly funded by BCF are making a significant impact in maintaining targets of NEAs for the over 65 cohort.  
G&amp;W: A focus on learning and transparency through local Local A&amp;E Delivery Boards, implementation of system-wide urgent care dashboards and locally focused daily system calls, system-wide planning to facilitate resilience during periods of high escalation/surge had a positive impact on system-wide flow. This was also underpinned by the positive impact that winter scheme initiatives had (i.e. investment in AginCare to increase Home First capacity facilitated admission avoidance). Enhanced Health in Care Home work and Integrated Respiratory Services prevented unecessary A&amp;E attendance and Non-Elective Admissions to hospital through early identification of risks and decline in health and wellbeing.
NWS: Non-Elective Admission rates and acute sector bed occupancy have remained on a steady trajectory. Work with Care Homes and frequent attenders, as well as additional capacity in the End of Life Care service have had an impact, allowing more people to receive care out of hospital.
SDowns: Further work will be undertaken into 2020/21 with a number of schemes aiming to prevent emergency admissions focusing on high intensity users, Quality in Care Homes, integrated pathways around falls and respiratory, as well as working with local providers to provide local pathways for Home First at the front and back door of the hospital.</t>
  </si>
  <si>
    <t>Supporting schemes such as Home from Hospital, Winter Pressures and Discharge To Assess have contributed to a reduction in DTOC and improved outcomes for individuals being discharged from the acute. In-year changes to reporting methodologies and refreshed guidance has meant that progress against delivery of the BCF DTOC metrics has been difficult to interpret.
G&amp;W: Increased capacity in Home First has had a positive impact on DTOC. Additionally, investment in the CHC D2A pathway - Decision support tool had a significant positive impact on reduction in LoS. Revised complex discharge meetings implemented to reduce delays.
NWS: All winter schemes, including Home First, Night Sitting and additional packages of care were operational throughout the winter months which supported the current position.
SDowns: Work underway with all system partners to reduce length of stay at Trust.</t>
  </si>
  <si>
    <t xml:space="preserve">G&amp;W: Increased capacity in Home First and ASC short term packages of care have facilitated admission avoidance. E.g. short term packages of care and respite live-in or overnight care facilitated discharge and avoided admissions.
NWS: Further mechanisms developed to provide follow-up support after acute episode through multi-agency Locality Hubs and care home services.   </t>
  </si>
  <si>
    <t>The trend in Surrey over recent years has seen a reduction in the number of new admissions to residential and nursing care homes.  This is in line with a move towards 'strength based conversation' and prioritising support in the community.  Work is still required to reduce the volume of admission from Hospital settings, increase reablement capacity and develop community support options to ensure that this level of performance is sustainable.
G&amp;W: The care home line provided by out of hours service to ensure care home staff received timely medical advice for their residents is now Business As Usual which has positively contributed to the system in Surrey.
NWS: Care Home admissions have seen a reducing trend over the past few years in the area.</t>
  </si>
  <si>
    <t>G&amp;W: The ALAMAC data system has been rolled out across Surrey Heartlands and used to support the wider system management in times of escalation
NEHF &amp; SHeath: Frimley ICS wide Urgent and Emergency Care Programme Board, Frimley South Urgent Care Operational Group and Frimley South Hospital to Home groups are all established and focussing on system working to deliver the local integration agenda.
NWS: Structured mechanisms and systems for collecting intelligence across the system and sharing this across health and social care on  a daily basis. Established joint structures across the system for operational management and patient flow including Alamac/Daily Calls, LAEDB and ICP Board escalation.</t>
  </si>
  <si>
    <t>G&amp;W: Roll out of NHS.net mail to the care home sector has allowed direct electronic transfer of patient information between settings.
NWS: Continued sharing of information through the multi-agency Locality Hub models.</t>
  </si>
  <si>
    <t>Workforce challenges within wellbeing prescription services; due to high demand in this service the team has expanded, recruiting the appropriate workforce is a challenge.
Financial pressures and workforce capacity issues on all parts of the health and social care system continue cause challenges for service delivery and this is exacerbated by the premium care market in Surrey and an increasingly ageing population.</t>
  </si>
  <si>
    <t>Need robust and coordinated approaches to review systems and processes which impact on transfer from Acute to community services in order to reduce DTOC.
Although some steps have been taken to integrate functions and workforce, progress can still be accelerated, particularly with regards to trusted assessment processes.</t>
  </si>
  <si>
    <t>No further supporting information</t>
  </si>
  <si>
    <t xml:space="preserve">System leaders have undertaken a series of organisational development workshops which have helped to identify additional integration programmes as part of the delivery of our Local Health and Care Plan. </t>
  </si>
  <si>
    <t>Sutton has always struggled to meet the revised target of 110.8 but performance has improved over the 12 months from 164.6 in April 2019 to 135.5 in February 2020.  There have been no published figures for DTOC since February 2020.</t>
  </si>
  <si>
    <t xml:space="preserve">An evaluation of the benefits of the proactive MDT meetings has been undertaken. As a result, Community Response Teams have been developed which acts as a strategic planning meeting for each of Sutton's four Primary Care Networks, Chaired by PCN Clinical Directors they are providing focus for MDTs to ensure proactive action is taken to support independence.  This level of senior clinical leadership is enabling rapid escalation and unblocking of issues that may prevent people from living independently at home.  PCN Clinical Directors are also members of the local system leaders group which enables the clinical voice to shape and implement the right actions at pace. We expect this new way of working will have a positive impact, assessment will be carried out through the implementation of quality improvement methodology. </t>
  </si>
  <si>
    <t xml:space="preserve">Ability of system leaders to drive change, establishment of Clinical Response Teams, development of integrated teams aligned to primary care networks. </t>
  </si>
  <si>
    <t>Demonstrated through the development of the Local Health and Care Plan and onward shaping of Sutton Health and Care Services.  Working with the community to identify and make  best use of community assets</t>
  </si>
  <si>
    <t>System partners continue to align resources to optimise the Sutton pound and are working together to deliver financial recovery acrtoss the system.</t>
  </si>
  <si>
    <t>Whilst we do have different regulators and separate reporting requirements we are working together as a system to ensure this does not impede our ability to deliver.</t>
  </si>
  <si>
    <t xml:space="preserve">Swindon performs well in DToC performance  </t>
  </si>
  <si>
    <t>Good progress in implementing the schemes continues with a strong focus on prevention and early intervention which is reflected in the Ageing Well workstream of the LT Plan</t>
  </si>
  <si>
    <t>The Joint Commissioning Group supports robust scrutiny of commissioning intentions, pooled budgets, management information and performance to track demand and spend across the health and care.  The shared Cabinet and CCG Governing  Body subcomittee is overseeing the management of  the Section 75 Agreement and pooled budgets at a locality level.</t>
  </si>
  <si>
    <t xml:space="preserve">Target achieved prior to the COVID-19 and there has been a further reduction, of c.58%, in NEL admissions since COVID-19. </t>
  </si>
  <si>
    <t>Swindon continues to be a top perfomer in this area</t>
  </si>
  <si>
    <t>The unvalidated figures indicates performance is on target at year end although future performance will be challenged by the older and frailer cohort who have remained living at home following an episode of reablement.</t>
  </si>
  <si>
    <t>Ongoing investment in reablement and D2a has kept admissions to a minimum especially during winter pressures and this covid 19 period despite not meeting year end target</t>
  </si>
  <si>
    <t xml:space="preserve">New dashboard in place providing better scrutiny of spend, performance and activity across the health and social care system.  </t>
  </si>
  <si>
    <t>Revised arrangements for Joint Commissioning Group and a new shared Cabinet and CCG Governing  Body subcomittee to oversee the management of  the Section 75 Agreement and pooled budgets at a locality level.</t>
  </si>
  <si>
    <t xml:space="preserve">This work is still in development across the STP  </t>
  </si>
  <si>
    <t>Although the commissioning functions across CCG and LA have been aligned and the teams co-located, a joint regulatory approach is still in development.</t>
  </si>
  <si>
    <t>Plans for an integrated commissioning function and provider were developed before the BCF and so the BCF has been incorporated into the wider Care Together plans rather than being a separate enabler for integration in either the  Tameside and Glossop Strategic Commission or Tameside and Glossop Integrated CareNHS  Foundation Trust</t>
  </si>
  <si>
    <t>Care Together is the programme that delivers the integrated services that are within the BCF</t>
  </si>
  <si>
    <t>BCF schemes are only part of the wider Care Together Programme</t>
  </si>
  <si>
    <t>This is Business as Usual in Tameside and Glossop. The Strategic Commission and the Integrated Care NHS Foundation Trust operate a single finance report and we operate a single Finance Economy Wide committee and Locality wide Finance Savings Groups</t>
  </si>
  <si>
    <t>The following are Business as Usual in Tameside and Glossop:
Cohesive, consistent and positive leadership of health and social care system
Agreed set of principles across all partners
Clarity of vision for raising healthy life expectancy, reducing inequalities and creating professional/financial sustainability 
System wide programme boards overseeing transformational work.</t>
  </si>
  <si>
    <t>Data Sharing continues to be the greatest challenge to an effective MDT approach involving wider partners. Progress has been made but a cultural change as well as a technology change is needed</t>
  </si>
  <si>
    <t>The Care Home and Home Care market has to be supported to ensure sustainability</t>
  </si>
  <si>
    <t xml:space="preserve">Further development of stronger place based strategic planning and continued commitment to joint operational delivery of BCF schemes has improved joint working and improved outcomes - set out in more detail below </t>
  </si>
  <si>
    <t xml:space="preserve">All schemes implemented. Governance through BCF Board, Telford Integrated Place Partnership Board (TWIPP) and Health and WellBeing Board. Monthly reporting of all schemes to BCF Board on a monthly basis; TWIPP Board on a quarterly basis and HWB Board at least twice annually. </t>
  </si>
  <si>
    <t>Integration has developed strategically and operationally. Telford Integrated Place Partnership Board (TWIPP) is the place based strategic planning process across NHS, independent sector and wider stakeholders. BCF schemes including a numbers of integrated team or functions for operational delivery: Health and Social Care Rapid Response Team, Telford Integrated Care and Assessment Team, Integrated Discharge Hub</t>
  </si>
  <si>
    <t xml:space="preserve">The development of HSCRRT has increased referrals for conveyance and admission avoidance; raised profile of an alternative to admiission that has been utlised by the actute hospital, ambulance serviecs and primary care. The Care Home MDT has reduced admissions from care homes </t>
  </si>
  <si>
    <t>DTOCs are lower than Month 11 of 2018/19 (Last year at M11 was 5.8. This year is 4.3)</t>
  </si>
  <si>
    <t>Proportion of peole still at home after 91 days has improved from 2018/19 (65% in 2018/19 to 74% in 2019/20)</t>
  </si>
  <si>
    <t>The rate of residential admisisons has improved from 2018/19 (579/100,000 last year to 472/100,000 this year)</t>
  </si>
  <si>
    <t xml:space="preserve">Telford Integrated Place Partnership Board (TWIPP) providing a Governance and reporting mechanism; linking BCF into wider system schemes schemes and the Shropshire and Telford &amp; Wrekin Sustainability and Transformation Partnership and the Long Term Plan”. 
</t>
  </si>
  <si>
    <t>Impelemention and outcomes of the Health and Social Care Rapid Response Team (see integration highlights- tab 6)</t>
  </si>
  <si>
    <t>Risk is ability to deliver required levels of domicilairy care  due to recrtuitment and capacity issues. Additional procurment and market support to secure projected levels of capacity and market stability</t>
  </si>
  <si>
    <t xml:space="preserve">No robust integrated workforce plan in place. Developed specific or place based approched to support eg Health and Social Care Integrated Rapid Response Team, Community MDTs, Pathway Zero </t>
  </si>
  <si>
    <t>The management of and delivery of Thurrock's BCF Plan has ensured that the Council, CCG and also key providers are involved in discussions and decisions affecting the entire local health and social care system.  This has led to a jointly agreed vision and transformation programme for health and social care focusing on a population health approach.</t>
  </si>
  <si>
    <t>Governance arrangements for the BCF Plan through the Integrated Commissioning Executive allows key partners to ensure the delivery of BCF schemes and also to take corrective action or to make amendments and additions throughout the year.</t>
  </si>
  <si>
    <t>The delivery of the BCF Plan in Thurrock has enabled the development of an integrated vision and transformation plan for Thurrock's Health and Care system against which a number of inititiaves have been developed.  The BCF Plan reflects this direction of travel and will be refreshed to reflect progress and next steps.</t>
  </si>
  <si>
    <t>The schemes are designed to help manage non-elective admissions and Winter Planning arrangements developed and delivered through the BCF assisted with the management of admissions and hospital discharge and what is a critical time for the health and care system.</t>
  </si>
  <si>
    <t xml:space="preserve">Thurrock performs extremely well against Delayed Transfers of Care targets.  Funding decisions managed through the BCF and its governance arrangements have allowed DTOC levels to be reduced and managed.  Despite this, there are and will continue to be challenges on effectively managing hospital dischrages during the current Covid-19 pandemic </t>
  </si>
  <si>
    <t>We are performing above target for this year and 4.9% higher than 18/19. We are also performaing above national and regional averages and set targets above national averages for this year.  Interventions within the BCF such intermediate &amp; reablement beds, Bridging Service, Well-Being Teams, Joint Reablement Team and the 'By Your Side'  service supports and helps to ensure that people have what they need when they return,  is contributing to the good performance.</t>
  </si>
  <si>
    <t xml:space="preserve">Our health and care transformation programme has meant a greater investment in prevention and early intervention.  This helps to keep people in their own homes in the community for longer, however we are seeing an increase in admissions. A recent examination of care home admissions concluded that the complexity of service users entering residential care had increased in comparison to the same piece of work carried out 9 years previously . Thurrock Council will be ensuring that residential &amp; nursing care home admissions are made at the optimum time for our older people and not to their detriment by remaining in the community.  This has resulted in an increase of numbers to residential care settings. Please also refer to narrative under the metrics tab which further explains the increase of people entering residential care homes </t>
  </si>
  <si>
    <t>Thurrock has worked in partnership across the health and care system for some time and it is a relationship that has enabled Thurrock to ensure that people can achieve the best outcomes.  This includes the development of a local Integrated Care Partnership and the development and delivery of a system-wide health and social care transformation programme known as Better Care Together.</t>
  </si>
  <si>
    <t>Thurrock is renowned for its creative and innovative approach to shifting the health and care operating model from one that responds to needs, conditions and crisis to one that delivers outcomes and focuses on strengths.  Thurrock's Health and Social Care Transformation Programme is overseeing the delivery of this shift - in partnership with not only health and social care, but the voluntary and community sector.  Work to deliver this shift has included a number of test and learn pilots that if successful, have been upscaled across the Borough.  This has included a new community- based approach to social work based on the principles of Community-Led Support, and 2 test and learn pilots that use a very different way of providing support to people in their own home - based on Wellbeing Teams principles.  Working on a population-health basis, the approach will now be expanded to look at how other areas of health and social care can be redesigned against a core set of people-centred indicators.</t>
  </si>
  <si>
    <t>The fragility of the care market remains the most significant challenge for delivering the continuity of care and to delivering our vision for health and care.  Whilst new models of care are being tested, the length of time these may take to test and expand, the double-running required, and the continued demand for health and care 'services' means that achieving a good quality and sustainable care market remains the biggest risk.</t>
  </si>
  <si>
    <t>Workforce across health and social care remains a significant challenge to the whole health and care system.  The turnover of staff is extremely high and attracting staff to certain key roles remains extremely difficult.  We are working alongside the STP and local authorities in the region to deliver an integrated approach to workforce development, but the ability to professionalise care sector roles in particular is dependent upon the outcome of any national review of how social care is funded.</t>
  </si>
  <si>
    <t>The resulting ASC Improvement Plan for 2020/2021 and beyond is a key indicator of the willingness and endeavour to work together to continue to improve ASC.</t>
  </si>
  <si>
    <t>The schemes were implemented and where there was a need to respond to a change in the planned activity, this was undertaken whilst maintaining the BCF direction.</t>
  </si>
  <si>
    <t>Impacts due to COVID will mean it is difficult to provide an accurate picture for Q4</t>
  </si>
  <si>
    <t>BCF has contributed to the development of ASC Improvement Plan which has a strong, system-wide approach involving statutory sector organisations from health and social care and voluntary sector partners. Furthermore the independendently chaired governance arrangement continues to strengthen the transparent and integrated design of health and social care continues to support dynamic and innovative ways of solving problems.</t>
  </si>
  <si>
    <t>Community Led Support and the strength-based approach to social care is a fundemental element to delivery of adult socal care in Torbay. The conversation model ensures that an asset-based aprroach is fundemental to social care.</t>
  </si>
  <si>
    <t>This challenge is now being address in the development of a Training &amp; Development programme to supported the ntegrated workforce. Whilst these challlenges were key in the earlier part of the year, they are a fundmental and increasingly successful part of the ASC improvement journey in Torbay.</t>
  </si>
  <si>
    <t>Whilst strong, system-wide governance was a great success through the development of the ASC Improvement Plan, the development of systems leadership was a recognised challenge. The response to the challenge has been to specifically target system leadership throug open fora and training which is providing positive impact in the work across the integrated landscape.</t>
  </si>
  <si>
    <t>Tower Hamlets' BCF programme has placed considerable emphasis on joint working between health and social care. THT is the borough based health and care partnership and it has identified four priorities one of which is focused on encouraging joint working - 'to act as a driving force to enable effective joint working, develop our partnership and collaborate as health and care providers and commissioners, with service users and carers, to plan and solve problems together'. 
As a result, the partnership have developed good success stories in its journey to improve joint working for example - 
- Connecting Supported Housing Providers and Mental Health &amp; Wellbeing Services to bring integrated services to our vulnerable young people; 
- Staff engagment events (13) designed to help staff understand different roles better and facilitate conversations across professions and disciplines about ‘working together’.
- Shielding critically vulnerable during pandemic - a substantial call-out operation to make contact with vulnerable people identified in the borough to assess their needs. This has involved involved over 150 staff across LBTH, ELFT, GP care group and the CCG.  By working across these agencies we have put in place support pathways to meet everything from urgent food needs to ongoing care navigation support.  
- Whole system data project -
          - Using an integrated and linked dataset to investigate association between wider determinants of health, health outcomes, service usage and costs;
          - Investigate the characteristics of multiple morbidities in a local population and its impact on health and scial care usage;</t>
  </si>
  <si>
    <t xml:space="preserve">Tower Hamlets' BCF-funded programme was mostly unchanged in 2019-20. BCF schemes have been delivered as planned, this continuity of funding has enabled the borough to build positively on previous activity. This is not to say there have not been significant developments. </t>
  </si>
  <si>
    <t>To make integration a reality there has been an increasing focus on the ‘place’ and ‘system’ as key organising principles for commissioning and providing health &amp; social care services, rather than the ‘market’. This meant a shift in emphasis away from competition between providers and towards collaboration.</t>
  </si>
  <si>
    <t>As a system, we continue to offer and promote extended access in primary care hubs. The hub slots are also available to clinicians in A/E. The opening of the Urgent Treatment Centre is also supporting the system to reduce NEA.. 
In 19-20, we focussed on QIPP schemes aimed at a reducing non-elective admissions.  Schemes are planned to reduce respiratory non-elective admissions with a particular focus on children. 
Since November 2019, we have been piloting a hospital at home scheme aimed at supporting children to stay at home. Plans are in place to support greater integration of teams in the community to support people in their own homes. The development of system escalation triggers and timely messaging to support the whole system when under pressure has also proven useful. 
A community geriatrician and frailty pathway commenced in May 2019. This scheme is aimed at supporting nursing homes and primary care. There is a plan in place to set up a “virtual” clinic for primary care and we will continue to implement same day emergency care as highlighted in the long-term plan. We will continue to promote the flu vaccination during the winter period and promote and support access to the mental health crisis line. 
In 19-20, we have agreed to continue to support the 18-19 CQUIN in reducing frequent attendance for people with mental health conditions.</t>
  </si>
  <si>
    <t>In 2019/20 delays attributable to social care have slightly increased due to a change in process - Social Workers and Reimbursement Officer are no longer permitted to source placement vacancies - this function now sits solely with Brokerage. The majority of the delays remain as NHS related. The primary causes of delays remain the availability of nursing home placements in the borough (and associated difficulties with families accepting out of borough placements for assessment purposes), and the complex housing / homelessness situation. Performance on CHC assessments also has a consequential impact on performance against this indicator.
Our focus remains on ensuring that ‘home first’ is the default option for all patients being discharged;  that choice protocols are robustly implemented in the acute setting and that we are commissioning additional care home capacity to ensure as far as possible that demand and supply are matched. New arrangements for an integrated triage function for discharge to Reablement and Rehabilitation services are in place and we are implementing a new ‘no DST in acute’ protocol focussing initially on care of the elderly wards, with a planned roll out across the hospital. Both of these initiatives support our home first focus.</t>
  </si>
  <si>
    <t>There has been an improvement in the performance in this period comparied to last year - our reablement offer includes 5 health fund post so is a fully integrated model.   60% of referals are from accute services and the  majory of the work is around faciltiating a quick hospital discharge. We have established joint working protocal and dishcharge to assess parthways and have implemented an intergrated triage discharge model.</t>
  </si>
  <si>
    <t xml:space="preserve">Avoiding permenent placements in residential and nursing care homes is a good measure of delaying dependency. The service continues  to put preventative measures in place to avoid clients going into care homes, unless it is established  that a residential or nursing  home will be the most suitable option for their care. Our performance is continuously improving year on year and this year we were well under our target. This has been achieved as a result of better control through the Care  support Plan assurance meetings (CSQAM) and the implementation of Home first for all hospital discharges.  </t>
  </si>
  <si>
    <t xml:space="preserve">Asthma and Wheeze Project, Our Integrated Approach
Tower Hamlets Together is our integrated Borough-based partnership made up of the London Borough of Tower Hamlets, Tower Hamlets Clinical Commissioning Group, Barts Health Trust (who run the Royal London Hospital in Whitechapel), East London Foundation Trust, GP Care Group and the Community and Voluntary Sector. 
As a partnership we have agreed a mission to ‘transform people’s health and lives, reduce inequalities and reorganise services to match people’s needs’.  In order to deliver this mission, we have created three integrated ‘life-course’ workstreams, covering children’s, healthy adults and complex adults known locally as Born Well Growing Well, Living Well and Promoting Independence. 
The Asthma and Wheeze Project is overseen by the Tower Hamlets Together workstream Born Well Growing Well and sought to significantly reduce non-elective admissions of children (0-16 years of age) with viral wheeze and asthma at the Royal London Hospital. 
The rationale for making this change was clear. Asthma is the most common long-term condition affecting Children and Young People (CYP) in the UK and asthma deaths in London are significantly higher than in other areas. For example we know that between the years 2011-2017, six deaths occurred in the Bart’s Health catchment and that the overall quality of the asthma care received by those that died was judged to reflect good practice for just 4%.
In order to achieve this, the multi-agency Project Board, which included representation from Public Health commissioners, the CCG, Primary, Secondary and Tertiary Care health professionals, the voluntary sector, researchers from Queen Mary’s university as well as feedback from CYP and their families utilised Quality Improvement methodologies to identify three primary drivers and four secondary drivers to determine which interventions would be most effective:
Mapping of primary and secondary drivers
1. Health Promotion and Education 
      a. Understanding of the condition
      b. Stigma/perception of condition
      c. Signposting to appropriate treatment
      d. Emotional Wellbeing 
2. Diagnosis and management
      a. Appropriate prescription 
      b. Prompt and accurate diagnosis
      c. Asthma action plans
      d. Compliance with treatments 
3. Social environment
      a. Seeking appropriate treatment when needed 
      b. Partnership working 
      c. Smoking in housing/air quality in the home
      d. Air pollution
      e. Housing conditions
The intervention
In order to work across clinical and non-clinical settings and address the primary and secondary drivers, the programme board recruited an Asthma Nurse specialist to:
1. Deliver clinics for CYP at heightened risk of an asthma attack (we defined at risk as CYP who had attended AE twice or more and/or those who were admitted for their asthma or wheeze)
2. Deliver asthma “group consultations” which included a clinical review and provided a platform for  discussion and learning with children, parents and staff;
3. Provide training on asthma and wheeze interventions to professionals across the system (including those in non-clinical settings);
4. Support healthcare professionals and families to develop Asthma Plan’s to help CYP and their families to understand triggers, the use of medications, the severity of the condition and the best ways to access help in a crisis.
Through these interventions the project successfully;
• Reviewed 395 CYP in ‘high-risk’ clinics and reviewed 86 CYP in group consultations. Through these reviews we identified that 30% of CYP in the children’s clinic and 50% in schools have the wrong spacer, a device to deliver medication effectively into the lungs;
• Delivered formal awareness training to 505 staff across the system
• Educated pharmacists in Primary Care so they have now started to review CYP with wheeze and asthma in GPs;
• Started to co-design materials with families and CYP on the importance of air quality. This is the first time this has been done in the UK and we have received interest from Asthma UK to endorse this nationally;
• Developed a clear smoking cessation pathway between Barts Health Trust Children’s team and Smoking cessation service;
• Piloted an app for young people with asthma, which is another UK first. We anticipate that our learning will be incorporated into a national health passport app. 
Positive impact for CYP their families
From these interventions we have seen Asthma Control Test (ACT) scores improve by an average of five points, highlighting a significant reduction in risk and a move towards better control. Families and children have also reported improved confidence in managing their condition as well as increased knowledge.
Furthermore, through the school group consultations, we identified the importance of preventive work. For example out of the 86 children who attended a group consultation, 21 were at risk of asthma attack without the child, parent or school being aware of this. Of these 21 children:
• 62% had not been seen by GP in the last year
• 70% had no asthma annual review in the last year
• 100% children had had no contact with acute care (hospital) in the last year
• 75% had the wrong spacer (device to deliver medication)
We also received overwhelmingly positive feedback from families who attended either the clinic or group sessions;
Non-elective admissions activity  
We expect to see 11 fewer non-elective admissions against our baseline. This will result in ongoing savings of £13,009/month as of August until the end of the financial year generating a total net saving of £42,429 (factoring in the cost of the Asthma Nurse).
Conclusion and next steps;
By focussing our interventions in the community we have drastically reduced the clinical risk of CYP with asthma and wheeze and improved the understanding of professionals, families, children and young people to ensure that symptoms are managed before crisis. 
We have also shown that by utilising a multi-agency approach we can improve the outcomes for children and young people while also reducing the costs to the system.
Following a full evaluation, the Project Board is seeking to expand the approach across our North East London health footprint, and publish our findings nationally. </t>
  </si>
  <si>
    <t>Tower Hamlets borough-based partnership, ‘Tower Hamlets Together’, has been comprehensively reviewed and strengthened over the course of 2019-20 with a particularly strong focus on pandemic response. This has generated a sharper focus, and enabled more effective strategic direction across the health and social care system, and there is a significant amount of energy and commitment from all partner organisations to the priorities set out in the borough's BCF Plan. A number of senior-level joint appointments have also been made, in both Children's and Adults' services, which have further strengthened joint planning and commissioning of services in the borough in the future.</t>
  </si>
  <si>
    <t xml:space="preserve">Our priorities and objectives with regard to the sharing of electronic information include the following:
•Ensure that the digital infrastructure is up to the job of supporting reliable, fast access to systems
•Shared and interoperable care record systems, which enhance collaboration. 
•Coordinated care and care planning to enable more efficient transfers of care
•Patient Enablement – giving patients and other service users the ability to view their own health records and care plans, book appointments and have greater access to services online.
•Advanced system-wide health social care analytics to provide insight and prompt early interventions.
The ability to interface and exchange data between the borough's health and social care systems is not possible with the council's existing Frameworki social care IT system. A recent decision by the council to upgrade to Mosaic within the coming 12-18 months will facilitate a number of service enhancements. These include the sharing of client details with partners in the WEL (Waltham Forest and East London) care consortium, through the East London Patient Record  (eLPR) which will allow primary and secondary care providers to access relevant data held by agencies in the consortium. It will also facilitate the automatic inclusion of external information, such as NHS numbers and death notices in clients' social care records. 
</t>
  </si>
  <si>
    <t xml:space="preserve">Tower Hamlets has been seeking to develop a joint approach to training and upskilling of the health and social care workforce. This has included work around systems leadership, development of competency models and engagement events for frontline staff. A number of initiatives have been developed, highlighting the skills and behaviours required to deliver integrated models of working, with consideration now being given to how these are embedded. Support has also been provided at a senior level to develop understanding of cross-organisation and systems leadership expertise.
A number of joint training initiatives have also been developed and delivered. These include Making Every Contact Count, Mental Health First Aid and Suicide Prevention. However, the release of in-house frontline staff to deliver training has proved difficult to maintain, given the pressures on frontline services. Nevertheless, these programmes, delivered to multi-disciplinary groups, have proved effective and well-received by participants.
Through Tower Hamlets Together, a programme of Health and Well-being Coaching skills has been developed, called ‘Coaching for Health and Well-Being’, to enable practitioners to motivate patients, their families and carers to become self-managing; guide and prompt people to change their behaviour, and deliver person-centred care. The programme encourages working in partnership across professional and service boundaries and supports the integrated model of care and outcome/goal focused working. Funding has been secured from NHS England and a supplier contracted, TPC Health, an experienced provider in the Health and Care sector. 
A further issue is that a significant number of vacant posts in some partner organisations are currently filled by temporary staff. This has made it difficult to upskill what has been, to a considerable extent, a transient workforce. A number of initiatives have been instigated to address issues around recruitment to ‘hard to fill’ posts. However, difficulty in recruiting high quality permanent staff in some areas remains a significant constraint on developing skills levels and common approaches across the workforce. 
Another barrier has been the varying needs of partner organisations in terms of level of skills and knowledge required by their staff. One example of this is safeguarding, where organisations have different roles and legal responsibilities, and, therefore, require variations in the training. Further consideration is being given to how these issues can be resolved within the Tower Hamlets Together Workforce and Organisational Development workstream. This is a multiagency group made up of workforce and OD leads from the partner organisations. </t>
  </si>
  <si>
    <t xml:space="preserve">enabes a shared approach to the use of the joint funding and system outcomes </t>
  </si>
  <si>
    <t xml:space="preserve">Covid 19 work in march was integrated into the BCF arrnagments and supported a seamless system approach </t>
  </si>
  <si>
    <t xml:space="preserve">underins the loclaity plan </t>
  </si>
  <si>
    <t xml:space="preserve">the system plans has contributed to the continuing reductions in deayed transfers of care and supported the system resonses at speed to the requrements of the covid 19 guidnacne </t>
  </si>
  <si>
    <t xml:space="preserve">traffrd continues to see excellenct outcomes for rsisdents enalbed to remain or retrn home . </t>
  </si>
  <si>
    <t>the admissions were just slightly over the target in march 2020 . However, this  was impacted by placements assocated with covid 19</t>
  </si>
  <si>
    <t>Building on established governance to develop integrated oversight of the pandemic and our response.</t>
  </si>
  <si>
    <t>Lead commissioning arranbgements established through BCF s75 variation and capacity to meet need delivered in line with 19 March guidance.</t>
  </si>
  <si>
    <t xml:space="preserve">Lack of local specialist provision. Local market geared to self-funders with unafffordable care that only meets low need. BCF is supporting joint commissioning developments </t>
  </si>
  <si>
    <t xml:space="preserve">significant financial challenges across health and social care will impact of the successes in 2020/2021, without signifianct financial allocation increases from central government to address covid impacts </t>
  </si>
  <si>
    <t xml:space="preserve">Wakefield's BCF is managed through the established joint governing group (Connecting Care Executive)  with leadership and membership from WCCG and Council which oversee the BCF for Wakefield District and where commissioning decisions are agreed.  </t>
  </si>
  <si>
    <t>All BCF schemes were implemented as planned.</t>
  </si>
  <si>
    <t xml:space="preserve">The delivery of the plan has had a positive impact on health and social care integration in Wakefield. Leaders in Wakefield saw improving the health of its citizens as integral to regeneration. The shared vision developed through the Local Vision work is ‘for citizens to live longer, healthier lives, through well-co-ordinated care delivered as close to home as possible’. </t>
  </si>
  <si>
    <t xml:space="preserve">Our BCF schemes supported the District to deliver our NEL target. </t>
  </si>
  <si>
    <t xml:space="preserve">A number of Multi-Agency Discharge Events have taken place throughout the year to identify and enact process improvement relating to discharge from the acute setting to support work towards improvving DTOC figures. 
</t>
  </si>
  <si>
    <t>The final outturn for 2019-20 was 84%.  Wakefields’s outturn has been similar to this for a number of years and is also similar to that of other Councils both regionally and nationally.  This is not considered to be an area of concern.</t>
  </si>
  <si>
    <t>The 2019-20 outturn was 820 which relates to 535 actual admissions.  (This is a provisional figure and may be subject to a slight adjustment).  This provisional outturn is exactly the same as in 2018-19.  Again the outturn will be subject to an adjustment when the latest population figures are applied – which will see a reduction (improvement) in the outturn.   A target of 709 had been set for the year.  Rigorous monitoring of approvals for care home placements takes place at Team Manager level to ensure that appropriate placements are being made</t>
  </si>
  <si>
    <t>The Wakefield Integrated Care Partnership has lead on the prevention element of the Health and Wellbeing Board Strategy and system partners have been able to demonstrate tangible results.</t>
  </si>
  <si>
    <t xml:space="preserve">As part of the WY &amp; H Personalised care programme Wakefield became a demonstrator site and delivered all personalised care targets. As part of this Wakefield has successfully delivers a robust model for social prescribing. The model is unique in that it is funded jointly between VCS NOVA and mental health SWYFT both in the BCF pooled budget. The service has been running for the year and all Primary Care Networks have been successfully engaged to deliver. </t>
  </si>
  <si>
    <t xml:space="preserve">Integrated electronic records and sharing across the system with service users remains a complex challenge due to the disparate non-integrated systems in use across health and care settings. The introduction of the NHS ID and NHS App will provide an enabler to ensure a single authentication service is possible, although currently this is limited to a small number of health systems (eg SystmOne, EMIS Web, PKB etc.) and does not extend into social care systems. Good progress has been made in primary care and all patients can, if they choose, access their primary care clinical record. Mid Yorkshire Trust are commencing implementation of Patient Knows Best to support patient communications and at a later stage patient record access. The development of a Yorkshire and Humber person held record across health and care has not progressed although it remains a  digital priority of the WY&amp;H ICS and the Yorkshire and Humber Care Record programme. 
</t>
  </si>
  <si>
    <t xml:space="preserve">Despite the financial support put into the care sector, some care homes and nursing homes are at potential risk of failure due to Covid-19.  This is because of the high number of deaths in some homes – 40% of the home in one case in Wakefield, and the significant drop in referrals to care homes over the last 2-3 months.  The fear for care homes is that this drop in referrals will continue due to the public focus on infection risk in care home settings.  Vacancy rates in care homes and nursing homes in Wakefield district are usually around 10%, but  currently they are at approximately 20%  A focus for commissioning over the coming few months is to ensure that we protect care home providers who would represent a significant loss to our system resilience should they fail, eg nursing homes and/or dementia homes. 
Domiciliary care market is variable – the CCG domiciliary care providers seem to be weathering the pandemic well with not much additional financial support. The LA domiciliary care providers are being paid significantly differently (on commissioned rather than actual) which has led to far increased stability and reduction in waiting list.  We are planning to align our payments/fees more in coming months to address this variation.  Supported living providers seem stable.
</t>
  </si>
  <si>
    <t>BCF has been a great catalyst for conversations and developments in relation to our integrated care partnership, Walsall Together. We have strong governance in place to discuss spend and performance, and services funded through BCF are embedded across our pathways.</t>
  </si>
  <si>
    <t xml:space="preserve">There were no additional schemes implemented , however we did utilise winter pressures funding to set up short term pilot schemes which was a success, particuarly the MH Coordinator and block contract for care packages. A review of our intermediate care service took place which included changes to significant roles including Discharge Coordinators. </t>
  </si>
  <si>
    <t>Schemes funded via BCF in Walsall have a signficant impact on our pathways and have supported an integrated approach.</t>
  </si>
  <si>
    <t>It has been difficult to make the coreelation between a reduction in admissions and NEA targets which have been set at national level, lcoally we have seen small decreases against set targets.</t>
  </si>
  <si>
    <t>Our plan has enabled us to be able to review delays. We have successfully set up monthly montitoring of our delays, including delayed code so we are clear where we need to focus our concerns and be clear how we are performing monthly against the set daily target.</t>
  </si>
  <si>
    <t xml:space="preserve">Our recently devised scorecard enables us to review our performance through BCF goverance so we are aware of performance as a system </t>
  </si>
  <si>
    <t>Through our local scorecard and data captured, we are able to review the metric and track our performance.</t>
  </si>
  <si>
    <t>As a local system we continue to enforce the need for clear goverance and leadership. The implementation of our Integrated Care Partnership model, Walsall Together has narrowed the gap between health and care. We now have a system wide approach to decision making, planning and use of resource.</t>
  </si>
  <si>
    <t>A large invenstment for the system during 19/20 was implementing our Quality in Care Team. The team works with the residential care market by offering support to drive quality across the sector and improve partnership working and understanding of local outcomes through joint mechanisms.</t>
  </si>
  <si>
    <t xml:space="preserve">Alignment of social care and health records remains outstanding </t>
  </si>
  <si>
    <t xml:space="preserve">Whilst joint commissioning arragements are not in place locally, there is a clear integrated approach across the borough </t>
  </si>
  <si>
    <t>There are good working relationship between system partners.  The BCF has supported this.  Within Waltham Forest, transformation programmes have evolved organically and ambitions linked to the BCF are now reflected in the WF Integrated Care Strategy.</t>
  </si>
  <si>
    <t>Most schemes in the BCT Programme have been delivered in line with our BCF Plan for 2019-20.  Some challenges have emerged throughout the year, but this is not unexpected given the number of schemes in the Programme.</t>
  </si>
  <si>
    <t>The BCF Plan has made a positive contribution to the integration of health and social care in our local area.  The BCF has helped protect services and alleviate financial pressures.</t>
  </si>
  <si>
    <t xml:space="preserve">Schemes within the BCF have made a significant contribution to managing demand and slowing growth in non-elective admissions for a number of years now.
</t>
  </si>
  <si>
    <t xml:space="preserve">Our BCF Plan have helped us manage Delayed Transfers of Care.  Changes in practice have been introduced that have reduced DToC numbers in a material way. Improvements have been particularly notable in 19-20.
</t>
  </si>
  <si>
    <t xml:space="preserve">The recommissioning of this service (which took place during 2019-20) involved the winding down of the previous in-house service, and a launch of an entirely new service.  As this change was not contiguous, our overall outcomes were affected.  This was accepted as the new offers better support the residents of Waltham Forest from now, and into the future. As part of the Integrated Care Strategy, there are plans to further integrate NHS Rehabilitation Services and LBWF Reablement Services over the next 12 months.
</t>
  </si>
  <si>
    <t xml:space="preserve">This is being continuously reviewed.  Residential placements have increased over the year, but we recognise that client need is likely to be a key driver here.
</t>
  </si>
  <si>
    <t xml:space="preserve">Integrated Care
During the year, Waltham Forest engaged Carnell Farrar to further develop its Integrated Care Strategy.  As part of this work, four new care models have been agreed and will be introduced over the next 3 years based on a population-health approach.  The new care models ‘segment’ the population based on their needs and design services around groups of patients/residents that have similar characteristics.  
Each model is designed to deliver holistic, person-centred care across organisational boundaries.  The four care and support models are:
• Primary prevention and resilience building
• Urgent needs
• Long term conditions and long term social care needs management
• Complex care needs
Programme resources for the further development of integrated care are likely to be linked to the introduction of the new care models outlined above.
In addition to the above, there are the four 'business as usual' transformation programmes and we have reported on these previously.  These are:  Promoting Wellbeing, Ageing Well in Waltham Forest, Improved Life Chances for People with LD/Autism and Better Mental Health.
</t>
  </si>
  <si>
    <t xml:space="preserve">MNCS &amp; Wider Wellbeing Network
One of the key developments within the Promoting Wellbeing Programme is the 'scaling up' of the Waltham Forest Managed Network of Care and Support (MNCS).  The MNCS is an all-partners system model that has been co-produced since 2016-17.  The model focuses on prevention and early intervention.  The triple aims of the Network are to:  
1.  Reduce 'avoidable' deterioration
2.  Increase independence and wellbeing for local residents
3.  Improve quality of care &amp; support and reduce demand on the 'crisis' end of statutory services
Looking forward, the MNCS will form part of a wider Wellbeing Network within Waltham Forest.  As part of these arrrangements, a single digital system will be introduced that manages all referrals, connections and support planning activities that are undertaken by Link Workers across the local area.  Developments also include a single framework for training &amp; education and a common operating framework that provides clear guidance for staff working across organisational boundaries.
Copies of the Operating Model and other briefing papers are available on request.
</t>
  </si>
  <si>
    <t xml:space="preserve">Provider Alliance
One of the key ambitions of the Better Care Together Programme when it was first introduced was to form a 'fit for purpose' Provider Alliance.  This has proved challenging to implement in practice.  The partnership continues to focus on re-designing pathways across organisational boundaries and delivering person-centred Integrated Care.  However, the 'organisational form' components of our transformation plans will take longer to achieve than originally envisaged.  
At this stage, it is unclear whether the consolidation of CCGs will help deliver this ambition or give rise to additional challenges.
</t>
  </si>
  <si>
    <t xml:space="preserve">The introduction of seven-day services has been challenging across the borough.  Work force capacity constraints and affordability issues are the main barriers to further progress.  We have introduced weekend working in some care settings, but the introduction of seven day services in other care settings has been problematic.  These challenges are reviewed on a regular basis and we are working with the wider STP to find solutions.
</t>
  </si>
  <si>
    <t xml:space="preserve">There is strong joint working between health and social care through the BCF </t>
  </si>
  <si>
    <t>Schemes in place</t>
  </si>
  <si>
    <t xml:space="preserve">There is integration across health and social care, and BCF is an enabler for this </t>
  </si>
  <si>
    <t>Data not available for Q4</t>
  </si>
  <si>
    <t xml:space="preserve">We have strong DTOC performance </t>
  </si>
  <si>
    <t xml:space="preserve">We have strong performance in this area </t>
  </si>
  <si>
    <t xml:space="preserve">An ambitious target was set for reducing residential and nursing care home admissions for older people, and we did not meet the target. </t>
  </si>
  <si>
    <t xml:space="preserve">Wandsworth has established a Health and Care Board with membership of senior system leaders across health, social care and the voluntary sector. The Board will form an integral part of "place-based" governance in the newly designated South West London Integrated Care System. </t>
  </si>
  <si>
    <t xml:space="preserve">Wandsworth has good examples of joint commissioning (falls service; carers) that are good foundation enablers towards integration. </t>
  </si>
  <si>
    <t xml:space="preserve">Integrating health and social care records remained a challenge in 2019-2020, although there are plans for integrated care records through Coordinate Your Care programme </t>
  </si>
  <si>
    <t xml:space="preserve">The provider market is vulnerable </t>
  </si>
  <si>
    <t>Effective working arrangements and relationships through BCF Steering Group, particularly in relation to iBCF investment decisions and arrangements</t>
  </si>
  <si>
    <t>iBCF schemes were planned and implemented as scheduled with focus on a smaller number of larger investments to have a greater impact, little change in core BCF schemes.</t>
  </si>
  <si>
    <t>Focus in year on further development of Integrated Hospital Discharge Team and expansion of rebalement offer.  Further work to be done in relation to Integrated Community Teams.</t>
  </si>
  <si>
    <t>There has been a reduction in performance in this area in 19/20, however further work needs to be done to fully understand the contributory factors.  Focus of Rapid Community Response and Frailty Assessment Unit support the positive management of non-elective admissions</t>
  </si>
  <si>
    <t>Initiatives have seen a significant improvement in the year until the data collection ended.  These additional investments included the enhancement of capacity in both intermediate care at home and bed based provision to support timely discharge.</t>
  </si>
  <si>
    <t>Our focus on reablement and rehab at home continues.  Whilst performance has dipped in 19/20 it is considered that this may be due to individuals accessing the service who are more complex and who have less reablment/rehabilitation potential.</t>
  </si>
  <si>
    <t>Supporting people to live independently at home for as long as possible has remained a key focus, a number of contributory factors include the use of aids/adaptations and technology and investment in response and reablement services.</t>
  </si>
  <si>
    <t>Planning through the BCF for iBCF investments in three larger investment areas (Reablement at home, Intermediate Tier Beds, and Rapid Community Response) provided clear focus of attention and investments/outcomes.</t>
  </si>
  <si>
    <t>Development of a sustainable Clinical Skills Hub Model to provide quality training programme, with high level of engagement from provider organisations.</t>
  </si>
  <si>
    <t>Emerging issues re Covid towards end of financial year impacted on plans and governance arrangements which will impact on overall progress and priorities/planning</t>
  </si>
  <si>
    <t xml:space="preserve">Due to the strong economic climate and low unemployment rates, providing a sufficient workforce to support the care sector is challenging, and this particularly impacts on domiciliary care services but also reablement services.  </t>
  </si>
  <si>
    <t>We would agree that the BCF continues to support joint working across health (CCGs and acute trusts), public health, Warwickshire County Council and the five district and borough councils.  The BCF is now well established and much of the joint working is now considered business as usual, particularly relating to: equipment, care at home (domiciliary care) and the joint commissioning of res/nursing care (accommodation with support). Further improvements have also been made relating to a more joined up approach to housing and  homelessness prevention, linked in with dual diagnosis (drugs and alcohol) and mental health provision.</t>
  </si>
  <si>
    <t>Most schemes and IBCF initiatives, as set out in our BCF Plan (2019/20) were implemented as planned and have been evaluated as part of normal commissioning arrangements to ensure the outcomes expected were delivered.  Some implementation such as of the Red Bag Scheme planned for mid/end of March have been slightly delayed due to the covid response, but will be restarted as part of recovery planning.</t>
  </si>
  <si>
    <t xml:space="preserve">Delivery of the BCF plan and it's priorities has had a postive impact on integration. Examples include:  The Out of Hospital Service re-design has now been implemented and evaluated. Both the BCF and OOH programmes have run separately, but closely to reduce duplication and support  consistent approaches to areas of common interest eg. prevention, advice and information, social prescribing/care navigators, frailty / falls and end of life pathways.  </t>
  </si>
  <si>
    <t>In 2019/20 considerable joint efforts have been made to reduce non-elective admissions as part of the BCF, NHS Out of Hospital programme, joint commissioning arrangements and /or operational work. Whilst the targets have been exceeded, NEA levels are below those in the previous year.</t>
  </si>
  <si>
    <t xml:space="preserve">This joint system-wide DToC Project Group has continued to tackle system wide issues which cross organisation boundaries. Social care has consistently met target for Q4 and the majority of the year.  Whilst health delays have exceeded target, overall as a system, we have seen improved flow and reduced length of stay across all 3 acutes. </t>
  </si>
  <si>
    <t xml:space="preserve">WCC's Reablement Service and South Warwickshire Foundation Trust's Intermediate Care  services both continue to perform extremely well, providing responsive services to meet patient/customer outcomes.  The flexibility of these services has more recently been critical to our system response to covid. </t>
  </si>
  <si>
    <t xml:space="preserve">Under the BCF WCC commissions the contracting of residential and nursing placements for WCC and 3 x CCGs via a S75 arrangement. Co-ordinated training, information and support for care homes is co-ordinated through the Learning and Development Partnership. </t>
  </si>
  <si>
    <t>Management of the domiciliary care market using a zonal model and a centralised brokerage services continues to go from strength to strength. The flexibility and sustainability of this offer has responded really well as part of the system wide response to covid.</t>
  </si>
  <si>
    <t>Additional joint and integrated posts across health providers, CCGs and commissioning in the local authority recruited to support and further embed partnership working have continued to embed. Aligned with the recent decision in Q4 announcing the merger of the 3 CCGs, the system is continuing to develop and adapt to new ways of working as we move towards an Integrated Care System.</t>
  </si>
  <si>
    <t>The Joint Strategic Needs Assessment profiles continue to highlight and present consistent countywide as well as specific local and place based inequalities. It is not always possible to resource all initiatives, even when using the VCS and other sectors to support. Pre-covid, the financial health of the CCGs was a risk to the system.</t>
  </si>
  <si>
    <t>An STP lead project to deliver an Integrated Care Record commenced in 2019 to start to mitigate some of the challenges relating to sharing information and better support integrated and more personalised care.</t>
  </si>
  <si>
    <t xml:space="preserve">Our locality Integration Board continues to work well, it has been strengthend with the Clinical Directors from the PCN's now forming part of its membership and we are widening our integration agenda, with BCF continuing to be part of that.  We have agreed new Terms of Reference for the group, created a revised vision and work programme. </t>
  </si>
  <si>
    <t>Our Work programme for 2019/20 was developed around 3 priorities: 1. Revising the purpose and governance of our locality integration board, which we have achieved as above.  2. Designing our Neighbourhoods by promoting and making links to the West Berkshire Directory to ensure individuals and their carers have access to information about local services and community assets, establishing a Social Prescribing working group to develop the integrated community welbeing model and promoting networking and running a test and learn pilot on "better conversations" to support personalised care. 3. Population Health Management by completing the Respect-2 65's project - still ongoing, agreeing how we will use the IPA tool and PHM data to support identification of people in West Berkhire that are most likely to benefit from an MDT approach - onging, embedding an MDT Approach across Health and Social Care aligned with PCN's which is informed by risk stratification of local populations - we have been running a pilot MDT with 3 Practices virtually and are having ongoing discussions about how this can be rolled out across the whole locality.</t>
  </si>
  <si>
    <t>As our approach widened we had 3 key priorities that shaped our plans for 2019/20, Revising the purpose and governance of our Locality Integration Board, Designing our Neighbourhoods and Population Health Management. We have progressed plans in all of these areas, but due to the national planning and guidance around PCNs we had been unable to identify key actions as it was not clear what the national ask for PCNs was, particulalrly in relation to the DES and service specifications.  We have continued to nurture our realtionships with our PCNs and out Clinical Directors are key members of our Integration Board.</t>
  </si>
  <si>
    <t>We have been slightly over target for most of the year with the exception of Q4 as shown on the metrics tab.</t>
  </si>
  <si>
    <t>We have not met our targets set by the Department of Health.</t>
  </si>
  <si>
    <t xml:space="preserve">We have met our target for the year. </t>
  </si>
  <si>
    <t xml:space="preserve">The Clinical Directors from each of the Primary Care Networks in West Berkshire are now part of the membership of our Locality Integration Board and we are are working together to develop a work programme for 2020/21 which supports both the development of PCN's and the BCF programme. </t>
  </si>
  <si>
    <t>The Locality Integration Board has worked together to develop an Integrated Model for Community Wellbeing which describes the relationships between social prescribers in primary care, social care practitioners in the local authority and voluntary sector services. All PCNs have recruited social prescribers and we have set up a West Berkshire Social Prescribing Working Group to bring together individuals whose work falls on the spectrum of social prescribing to share best practice and solve common problems.</t>
  </si>
  <si>
    <t>In the last 12 months one of our main challenges has been caused by National policy and guidance, which has meant that much of 2019/20 has been spent reviewing, refreshing and aligning governance and system structures e.g. STPs to ICSs, ICSs to ICPs, CCGs aligning at an ICS level, which has meant that decision making has been slowed down whilst the structures and governance and are agreed and embedded.  Further delays have been due to agreement around strategy, plans and priorities at ICS and ICP level, which needed the governance structures in place in order to ensure all partner members were able to agree them.  Now that this is all in place we are able to ensure alignment of our plans and can start to move forwards with our plan.  Included in this would be the uncertainty about the plans for the BCF moving forwards from 2020 and timely publication of national planning and guidance in order to support systems with their own planning cycles.</t>
  </si>
  <si>
    <t>We recognised this as a challenge last year and it has been a priority for for the BW10 and now the BW ICP for 2019/20.  Whilst a board has been set up, members/ToR agreed there have yet to be any outputs from this priority area in 2019/20 so the challenge of joint commissioning remains for our wider Berkshire West system.</t>
  </si>
  <si>
    <t>The West Sussex partner organisations continue to focus on developing our joint working and commissioning and the Better Care Fund supports key components of this such as the Step Up Step Down programme.</t>
  </si>
  <si>
    <t xml:space="preserve">
Establishing the impact of individual schemes against the 4 national outcomes remains challenging.   </t>
  </si>
  <si>
    <t xml:space="preserve">The West Sussex partner organisations continue to work together to meet the needs of growing demand, demographic changes with a growing older population, and financial constraints in a challenging environment.   </t>
  </si>
  <si>
    <t>There is a complex range of variables which contribute to the number of emergency admissions to hospital particularly as this metric is for all ages rather than the typical cohorts of manyof our  BCF schemes. Altrhough NEAs are slightly above plan for 2019/20, we are confident that BCF schemes are playing their part in limiting that increase. However, It is difficult to evidence scheme impact directly, particularly for those schemes where patient cohort data may not be available.</t>
  </si>
  <si>
    <t xml:space="preserve">A reduction in the numbers of Delayed Transfers of Care is a broader subject than the Better Care Fund alone and performance within West Sussex has not been as successful as previous years. However, BCF schemes such as Step Up Step Down have played their part in limiting delays and provide a firm base for future improvement. For discussion of the key DToC challenges faced by West Sussex in 2019/20, please see the metrics sheet of this return.     </t>
  </si>
  <si>
    <t xml:space="preserve">
Performance has been below plan during 2019/20. For discussion of the key Reablement challenges, please see the metrics sheet of this return.</t>
  </si>
  <si>
    <t xml:space="preserve">
On plan for 2019/20.</t>
  </si>
  <si>
    <t>Step Up / Step Down (SUSD) Programme: This West Sussex BCF scheme aims to avoid admissions into an acute setting and facilitate quicker and more effective discharges back home. In addition, it will ensure that principles of reablement and rehabilitation run through all services, maximising the opportunities and independence for our customers, allowing them to remain living at home for longer. Currently, the services which fulfil the above functions are commissioned and delivered separately across several Health and Social Care platforms. The long term vision is to integrate these services in some form, aligning to the ‘Ageing Well’ principles established in the NHS Long Term Plan. In the short and medium-term, these services will undergo a ‘step change’ approach in order of priority. The first area of priority will be acute discharge and how the system can better work together to facilitate this. The HomeFirst discharge pathway has been the initial focus of this scheme, allowing people who require additional support at home to leave an acute hospital inpatient setting without having had a therapy and/or social care assessment in hospital, providing they are safe to be in their home and are medically optimised. Other work is ongoing to build the foundations of the SUSD vision across both the West Sussex and ICS footprints. The work on this scheme undertaken by the West Sussex partner organisations also played a significant part in enabling our joint Covid-19 response during Q4 of 2019/20.</t>
  </si>
  <si>
    <t xml:space="preserve">West Sussex, as part of the place-based ICS-wide digital programme, continues to develop against the digital maturity domain element of realising “a single view of a person's health and care information, at point of care, available ubiquitously enabling multi-disciplinary, multi-agency collaboration around the patient.”
This work builds upon the Read Only Care Information (ROCI) programme originated in West Sussex which enables the viewing of patient record information held by West Sussex GPs, Sussex Community and Sussex Partnership. ROCI has data feeds from all 48 GP practices in Coastal West Sussex, both EMIS and TPP.
The Our Connected Care/ Local Health Care Record programme builds upon in-flight programmes such as ROCI, with clinical portals at local trusts used to manage single access, SSO, and context access to integrated digital records via an orchestration layer using national standard API approaches. This supports information haring and communication for individuals and teams providing direct care to our population.
Significant progress has seen the establishment of shared approaches to information governance in support of information sharing, and place-based shared record access across primary, community, mental health, acute and social care settings.
</t>
  </si>
  <si>
    <t xml:space="preserve">
Step Up / Step Down (SUSD) Programme: Building the up the capacity/data and future modelling across the ICS footprint to support the creation of the correct models and fully understand the impact of home-based support vs bed ratios and funding.
</t>
  </si>
  <si>
    <t xml:space="preserve">West Sussex organisations are working towards the use of real-time information for proactive care as part of Population Health Management with agreement to work together as part of the Local Health Care Record Programme. However, only very basic functionality and investment is available. Development of Sussex Integrated Dataset, a pseudonymised linked dataset drawn from and supporting all partners, together with learning from the experiences at neighbourhood and place-based levels, with experience of linked datasets and risk stratification, will contribute to meeting this challenge. </t>
  </si>
  <si>
    <t xml:space="preserve">We have continued to develop the Integrated Care Team with the GP practices. There is a social work presence on these meetings with named workers attached to it. This covers the Regents Primary Care Network. The MDT ‘village’ meetings continue in the other PCNs with named Social Workers attending these. 
Reablement and CIS Homefirst/rapid response and rehabilitation teams continue to work well via collocations, daily huddles/handovers, joint visits and MDMs. Reablement and HomeFirst continue to work closely to improve handover and flow through the Home First Service , ensuring capacity to meet discharge demand. Joined up IT systems (Mosaic and System1) has facilitated improved integrated working through sharing of information and therbey avoiding duplication and smooth transition between services. 
The BCF programme provided an anchor preserving an ethical  integrated joint working approach addressing the health and social care needs of the learning disabilties community, within the context of the formal novatin of the Section 75 agreement between Central and West London CCGs and the Bi-borough, which ended on 1.10.19
</t>
  </si>
  <si>
    <t>The community teams in ASC work closely with the Rapid Response Nursing team to prevent hospital admissions. These teams are co-located which has improved  joint working and responsiveness to support avoiding unnecessary admissions. Work will be undertaken in 20/21 to improve access to overnight care at home.
Support to carers impacts signficantly on the well-being of people with learning disabilities living at home</t>
  </si>
  <si>
    <t xml:space="preserve">There are two dedicated Social Workers in the long term teams funded to ensure that any discharge that does not go to reablement or home first are managed and that the care provided is working to ensure re-admission does not happen. 
The BCF funds SW in step down beds to ensure  flow through communityhealth beds and interim beds maintaining flow through the system .
 7 days working has also had a significant impact on reducing DTOC.The main impact of the provision of the 7 day service is the ability to support those discharges that the Trust can facilitate at weekends as well as ensuring that there are social work activities supporting discharge 7 days a week rather than 5 days a week ensuring flow through the whole week.  For example social work staff working on Thursday or Fridays can confidently arrange a discharge on the Saturday or Sunday rather than waiting til Monday or Tuesday.  
While further analysis would need to be done this will obviously have an impact on reducing lengths of stay and reducing the number of bed days delayed.
The BCF programme provided an anchor preserving an ethical  integrated joint working approach addressing the health and social care needs of the learning disabilties community, within the context of the formal novatin of the Section 75 agreement between Central and West London CCGs and the Bi-borough, which ended on 1.10.19
</t>
  </si>
  <si>
    <t xml:space="preserve">Reablement support into D2A overnight care pathway to support people with complex &amp; overnight care needs returning home from hospital  for assessment of longterm care needs.
Proactive support/discharge planning with interim beds MDTs to facilitate returning  home with Reablement.
Although service users with learning disabilities do not have access to reablement services this need is addressed jointly by the Heatlh Learning Disability Partnership and Social Care Learning Disabilities Partnerships in partnership with commissioned providers. </t>
  </si>
  <si>
    <t>Less people have been admitted than expected, but this is closely monitored. Step down beds have been used fully during the Covid outbreak. D2A has enabled more people to go home and have an assessment re their ongoing long term care needs outside a hospital environment and as such more people have remained at home rather than being placed in residential care from hospital.</t>
  </si>
  <si>
    <t xml:space="preserve">D2A Overnight care pathway (Pathway 3 ):
This pathway is for those patients who would have historically been transferred to an interim / step down bed due to their requirement for overnight care or may have been assessed in hospital as requiring a residential care setting.
• The overnight care pathway provides short-term intensive support including overnight care for patients being discharged from hospital so that assessment of longer-term health and care needs can be made in their own home.
• This pathway  comprises of:
- Referral by the ward , via a single number, to the integrated discharge team ( compromises of hospital discharge nurses and hospital social workers)
- an overnight care pathway of up to seven days, for check list –ve patients  - ASC funded pathway
- an overnight care pathway of up to fourteen days, for checklist +ve patients  – Health funded pathway
- or interim beds if patient's clinical needs required 24 hr nursing care
</t>
  </si>
  <si>
    <t>The delivery of the BCF has enabled the locality to build on the pre-existing joint commissioning arrangements.</t>
  </si>
  <si>
    <t>BCF schemes implemented in 2019/20 as per the plan endorsed by the Wigan Health &amp; Wellbeing Board on the 07/08/2019.</t>
  </si>
  <si>
    <t>In 2019/20 the BCF plan contained significant investment to upscale the Community Step Up Care Model and 7 Day Community Response Team service within the locality. This investment supported the rapid model of integrated services through the enhancement of community response teams and step up care.</t>
  </si>
  <si>
    <t>The additional investment as per the agreed BCF plan has contributed to the number of non-elective spells being significantly better than plan during the first three quarters of the year.</t>
  </si>
  <si>
    <t>Prior to the suspension of the collection we continued to demonstrate strong relative performance both regionally and nationally with the additional investment as per the agreed BCF plan positively contributing to managing the levels of DTOC in the locality.</t>
  </si>
  <si>
    <t>Additional investment through the approved BCF plan has enabled the service to be extended to a more complex cohort of individuals whilst still maintaining performance within target.</t>
  </si>
  <si>
    <t>The additional investment as per the approved BCF plan has contributed to maintaining performance within target in the context of an ageing population, increased acuity and winter pressures.</t>
  </si>
  <si>
    <t>The Integrated Commissioning Committee, comprising of the clinical and political leadership of the place has met regularly throughout 2019/20 and has full responsibility for the commissioning of £341m of gross expenditure across Health and Social Care in the Borough.</t>
  </si>
  <si>
    <t>The agreed Section 75 of the Locality for 2019/20 covering a pooled budget of £341m gross expenditure and an aligned budget of £345m gross expenditure ensured that the locality continued to deliver high quality health and care services to the residents of the Borough.</t>
  </si>
  <si>
    <t>Within the locality there remains significant financial challenges across health and social care which has the potentail to hamper the delivery of the Wigan Locality Plan and put at risk the deliverability of a financially and clinically sustainable health and care system.</t>
  </si>
  <si>
    <t>There are still certain barriers to a locality being able to progress to a fully integrated health and social care delivery model for the place. Section 75 of the National Health Services Act 2006 resrticts the pooling of ceratin services (some acute health services) and it is aslo restrictive in terms of localities needing to pool health and care budgets with wider public service budgets in order to deliver the necessary improvements to population health within the place. In addition there is concern that proposals around organisational / structural changes to the existing form of locality commissioning could slow down / stop improvements and integration rather than driving things on at the necessary pace.</t>
  </si>
  <si>
    <t>Improved integrated governance through the Alliance and Strategic Commissioning Group</t>
  </si>
  <si>
    <t>All schemes were operational during 2019/20</t>
  </si>
  <si>
    <t>Strongly aligned working through the Startegic Commissioning Board.</t>
  </si>
  <si>
    <t>Schemes in place to manage flow of NEL.  Some issues around all Trusts at times but schemes positively contributed to NEL levels.</t>
  </si>
  <si>
    <t>Schemes in place to improve hospital discharge pathways.  Some issues around all Trusts at times but schemes positively contributed to DTOC levels.</t>
  </si>
  <si>
    <t>Significant investment in Pathway 1 using HomeFirst and Reablement.</t>
  </si>
  <si>
    <t>Public-funded referrals to residential and nursing care homes remained significantly below targets in 2019/20.</t>
  </si>
  <si>
    <t>Continuing alignment of thinking and approach to commissioning through Wiltshire Integration Board and Joint Commissioning Board.  Single programme of work across all system leaders.  Clear strategy and direction.</t>
  </si>
  <si>
    <t xml:space="preserve">Implementation of schemes supporting safe and effective Pathway 2 discharges from hospital using care home beds for intermediate care and local GPs to provide cover to beds.  Successful implementation that supports timely discharge and builds confidence in the market that transfers of care are safe and appropriate.  Implementation of Trusted Assessor has buit good relationships with care homes for safe, timely and appropriate discharges on Pathway 3. </t>
  </si>
  <si>
    <t>Wiltshire is a large, rural county with dispersed communities.  There are still some challenges around being able to support timely discharges on Pathway 1 in areas where it's challenging for providers to deliver support.  Additional investment through the BCF is being considered to improve this situation.</t>
  </si>
  <si>
    <t>Improvements have been made in sharing electronic records over the past two years but demand and capacity data still requires some improvement.  A re-launch of the project to implement MIDOS, which is demand and capacity software, across the remaining locations is addressing this.</t>
  </si>
  <si>
    <t xml:space="preserve">The continuation of BCF pooled funding and collaborative working has been enhanced over the last 12 months through the strengthening of the BCF agenda within both the Connected Leaders strategic dialogue and the development of the integrated working porgramme and priorities of the "Place" agenda.   </t>
  </si>
  <si>
    <t xml:space="preserve">Our programme of activity for 19/20 has continued to build on and strengthen the investment in integration of community services  to meet the needs of the RBWM population.Continuing  development of Integrated Care Teams, reablement and prevention, social prescribing, support for care homes, investment in carers services and targetted support for those with dementia all continue to deliver evaluated benefits for our local residents..  </t>
  </si>
  <si>
    <t xml:space="preserve">Our progamme of activity for 19/20 has continued to build on and strengthen the investment in integration of servcies  to meet the needsof the RBWM population and our commitment to working with partners across geographical and organsiational boundaries.   </t>
  </si>
  <si>
    <t>We have met all our BCF targets - reinforcing our commitment to and delivery of NEL admissions has not been at a cost to other parts of the whole system support for our RBWM population - which has a particularly demanding age/frailty profile,  cultural and neighbourhood variation.</t>
  </si>
  <si>
    <t xml:space="preserve">Design and delivery of our Home First/Discharge Passport programme, enhanced and refined following the 2019 LGA review  has been supported by a wide range of BCF related initiatives - ensuring that community resources are being reshaped to support DTOC whilst  minimising the risk of readmission and loss of independence for our residents.. </t>
  </si>
  <si>
    <t>We have monitored the readmissions rates closely throughout the year and ensured that resources have been redirected to support the reablement/rehabiliation services that are critical to meeting EOLC, NELs and DTOCs for all our residents.  Bearing in mind the increasing frailty of our population, meeting our targets in this area is a signficant achievement.</t>
  </si>
  <si>
    <t xml:space="preserve">Pro rata our population, RBWM has a significantly higher number of care homes in the area than other parts of England which increases the importance of this issue in both short and longer term.  We have managed the rate of residential and nursing care home admissions funded by the LA through investing in  early dialogue and advice with self funders to minimse the risk of unsustainable financial straits in the future as well as investment in extensive support in family carers support and individual care  packages to keep exising RBWM residents independent and in their own homes, even if they have complex or challenging needs. </t>
  </si>
  <si>
    <t>Our RBWM social prescribing service (funded by BCF since its inception in 2017)  , transitioned in 2019 to being based in GP practices and is now an integrated part of the allied professional services within the national primary care model.   Their extensive local knowledge of voluntary sector services in each area - Windsor, Ascot and Maidenhead - is being integrated into the targetted support offered by the multidisciplinary community based clusters for patients at high risk of admission or on discharge from hospital .</t>
  </si>
  <si>
    <t xml:space="preserve">RBWM, EBCCG and voluntary sector organisations have combined resources to support the homeless in the area with an integrated approach to managing long term needs and enabling the homeless to reintegrate into society effectively.  Investment in new facilities in Maidenhead, primary care services and mental health support has been piloted in 2019-20 - with evidence of reduction in avoidable attendance and NELs  for the homeless and sustained engagement by the homeless individuals in the programmes of support to manage addictions and find employment.  This collaboration provides an excellent patform to support the collaborative approach needed to minimise potential  DTOCs associated with this vulnerable group in 2021.  </t>
  </si>
  <si>
    <t xml:space="preserve">In spite of significant investment in Connected Care, the access to health and social care records across the system remains chequered and sub optimal.  </t>
  </si>
  <si>
    <t xml:space="preserve">The shifts in demand for skills and services from traditional models centred in the acute trusts to the community has not been supported by the necessary workforce development and training strategies to meet the current needs.  The  mis-match of supply and demand for staff and skills in health and social care in the  community remains the most significant risk to meeting future needs in a sustainable and manageable model.  .   </t>
  </si>
  <si>
    <t>Operational teams are integrated and at COO level and below we work as a system to deliver key priorities.</t>
  </si>
  <si>
    <t>Yes-plans implemented and have delivered against core objectives. Areas of pressure have been discussed and addressed</t>
  </si>
  <si>
    <t>We have proven that integrated working improves outcomes for residents and is more effective with regards resources. Organisations are committed to integration and building upon the learning year on year.</t>
  </si>
  <si>
    <t>We over achieved our plan and have focussed on improving our prevention offer and strengthening primary and commnity services to deflect the need for many to go into an acute setting. As a system this is a real achievement.</t>
  </si>
  <si>
    <t>DToC over achieved and has consistently delivered. We have been supported ny ECIST/NHSI to improve pathways and processes and integrated working in the discharge function, which is reaping rewards.</t>
  </si>
  <si>
    <t>we have a strong intermediate service and we were just shy of meeting the target. We are aware of the areas in which we can improve and have agreed a focussed 6 week period with ECIST/NHSI support to refocus our approach to improve LLOS in intermediate settings and strengthen outcomes for patients.</t>
  </si>
  <si>
    <t>We again over achieved on our target and have improved outcomes for residents, delaying and reducing  the need for long term care. This could not have been achieved without a strong intermediate and reablement offer and integrated teams working holistically with the person.</t>
  </si>
  <si>
    <t>pooled fund with integrated pooled fund exec group to oversee priorities/outcomes and risks has been key to delivery. In practice this has enabled operational staff to work in an integrated way with the person at the centre and 'do the right thing', removing the funding argument and issues. We have been able to agree system priorities and deliver services which improve outcomes for people. Debate has been challenging at times, as evidence expected to show deliverables and sytem improvements. Integrated workforce has also been pivotol to success and delivery. Social care staff transferred to the two health community providers, and working together in such an integrated way under a single organisation has been fundamnetal to system improvements.</t>
  </si>
  <si>
    <t>Joined up commissioning, utilising skill sets and expertise from relevent organisations has been valuable. Aligning resources and commissioning as one has achieved huge efficiencies, maximised resources and felt a more positive experience for providers.</t>
  </si>
  <si>
    <t>Healthy Wirral leaders have been challenged to deliver a sustainable system. Organisational leads have not necessarily agreed with priorities and financially places organisations against each other.</t>
  </si>
  <si>
    <t>Financial sustainability of the system has placed BCF under scrutiny and pressure. Evidencing the core requirements and ROI has at times challenged system agreement to retain services to fund others. Organisational efficiency requirements adds pressure to the system.</t>
  </si>
  <si>
    <t xml:space="preserve">Our local partnership continues to work well and has been strengthened by the the changes to governance for Berkshire West (BW), which has amalgamated its ICS and BW10 into a single ICP and Buckinghamshire, Oxfordshire and Berkshire West (BOB), which is now an ICS.  In Q1 we  reviewed and refined our governance model so that it aligns with the ICP and ICS.  The overall focus of our local partnership has widened its remit to Integration of Adult Health and Social Care with BCF being part of that, which has further improved joint working. </t>
  </si>
  <si>
    <t>As our approach widened we had 4 key priorities that shaped our plans for 2019/20, Supporting the development of PCNs, Developing Integrated Care Networks, Approach to Population Health Management and developing the VCES. We have progressed our plans in 3 of our 4 priority areas, but due to the national planning and guidance around PCNs we had been unable to identify key actions as it was not clear what the national ask for PCNs was, particulalrly in relation to the DES and service specifications.  We have continued to nurture our realtionships with our PCNs and out Clinical Directors are key members of our Partnership.</t>
  </si>
  <si>
    <t xml:space="preserve">Integration of health and social care remains a priority for our partnership and we have continued to clearly demonstrate this during 2019/20 with our monthly performance report, bi-monthly newsletters and supporting the development of a video of one of our Berkshire West BCF schemes. We have been able to demonstrate system cost avoidance of £1.3 million in 2019/20. </t>
  </si>
  <si>
    <t>As of the 31st January Wokingham is 8th best performer nationally for NEAs and overall all we expect our NEAs to be 2.4% higher than target, well within the 5% tolerance for NEA performance to be RAG rated green, by far our best NEA performance for the last few years.</t>
  </si>
  <si>
    <t xml:space="preserve">Overall we have not met our DToC plan for 2019/20, with the main reason being an increase in the length of stays in those people who are classed as extended delays (greater than 21days).  The number of people who have had extended delays has not increased but the length of their extended stay has doubled in 2019/20 when compared with 2018/19.  The acuity and complexity of this group of people means that they have very complex physical and mental health issues that require such specialist support in the community, which isnt readily available which leads to such extnded delays and isnt something that is addressed in our BCF plan.  If we were to remove this group of people we would have met our plan, hence neither agreeing or disagreeing. </t>
  </si>
  <si>
    <t>The evidence in tab 4 demonstrates that there has been a positive contribution to achieveing the reablement target set. We set our 2019/20 target based on social care reablement only as we had only had this data in previous years to report on.  At the end of Q1 we were able to add the health reablement data which we did not previuosly have and our target was set without this data set.  Our overall performance for the year was 84% against a target of 87% which is within a 5% tolerance.</t>
  </si>
  <si>
    <t>The evidence in tab 4 demonstrates that there has been a very positive contribution to the management of admissions into care homes.</t>
  </si>
  <si>
    <t xml:space="preserve"> In Q1 of 2019/20 we reviewed and refreshed our governance arrangements to address a number of developments:
• The emerging governance of WIP and ensuring alignment with the Wellbeing Board and the emerging Berkshire West Integrated Care Partnership (BWICP)
• The publication of the NHS Long Term Plan in January 2019, specifically the development of Primary Care Networks (PCNs)
• Locality and Neighbourhood based planning as identified by the BWICP
• Expand the remit from BCF Programme to all Integration Programmes for Wokingham Borough
• Using WIP to develop the emerging governance of the PCNs and support their development ensuring that there is a strong link between Neighbourhoods and Localities.                                                                                                                                                                                                                                                                                       As part of this review and refresh of WIP governance it was agreed that the remit of the Partnership be widened from BCF to include the delivery of the following: 
• Wokingham’s Health and Social Care Integration, developing Wokingham’s Integrated Care Networks  to wrap around PCNs as they develop and mature
• Designing and implementing our neighbourhoods around the whole system of public services
• The infrastructure supporting the development of Primary Care Networks 
• Informing and leading Wokingham’s contribution to BW ICP</t>
  </si>
  <si>
    <t>One of our 4 key priorities for 2019/20 was supporting PCN development, we have been working with our PCN Clinical Directors to explore opportunities to support them in the development of primary care networks. This included:
• Since 2017 we have operated some of our functions around 3 GP network areas, as part of our 2019/20 plans we will be looking at how we realign these around the 4 agreed PCNs.
• Development of the PCN social prescribers.  We have an existing service funded through the BCF as well as LA community support workers.  A task and finish group including the VCS and LA are supporting the PCNs
• Our Partnership board discussed Schedule 7 - Draft arrangements with organisations outside the Network in June 2019. This is how the practices will work with their partners. Our GPs don’t have to do this now as but it is a Statement of Intent of how we have worked and are working together.  The board agreed this Schedule.</t>
  </si>
  <si>
    <t>The BCF Programme continues to be the local vehicle for partnership working and collabrtation and has proved pivotal in having builst strong relationships between organisations in beign able to respond to the COVID crisis as a Wolverhampton system</t>
  </si>
  <si>
    <t>On the whole schemes outlined in or plan were implemented. These inlcuded the futher expansion of MDTs, Training of staff for Personalised Care Plannning and Health Coaching, Development of a Frailty model  (low level exercise classes, Ots in Primary Care, Social Worker in ED), EOL pathway, Wound Care pathway, expansion of RITS and RASC, Housng suppport with falls prevention, deprivation, and respiratory.</t>
  </si>
  <si>
    <t>The BCF is a pivotal enabler of integration of health and social care. A significant amount of admission avoidance, discharge and community pathways are developed and implemented in a collarborative, integrated way.</t>
  </si>
  <si>
    <t>The joint review and redesign of services, n particualr around rapid response and multi disciplinary approach to managing patients with complex needs contributes positively to the reducction of NEA</t>
  </si>
  <si>
    <t>As above with the collbaroative planning approach but in particular the implementation of the D2A pathways in Wolverhampton has been key in managing the levels of DTOC and we have seen a significant reduction of DTOCs in Wolverhampton</t>
  </si>
  <si>
    <t>Work within the Adult Community Care workstream provides the oversight and development of plans to support reablement of patients and the support for them to be maintained within their own home</t>
  </si>
  <si>
    <t>Over the last 12 months the total number of older people who are placed in care homes has fallen 5% and the total number of permanent admissions to residential and nursing care has fallen by 21 (6.1%) when compared with last year. There were 497 older people placed in residential care in March 2020 which was 2.9% lower than the same month in 2019 and the numbers placed in Nursing Care has also fallen by 8.7% to 274 over the same period</t>
  </si>
  <si>
    <t>The Co-location of our integrated health and social care team happened late in 2018 and we have continued to see the benefits of tihis integrated approach in the management of our population for exmple with joint visits to patients resulting in less disruption to patients and their families and more co-ordinated care.</t>
  </si>
  <si>
    <t xml:space="preserve">The programme has been developing a system wide end of Life pathway this robust footing has proved invaluable during COVID planning for example verification of death training in nursing homes, which has been a joint approach with Compton Care &amp; District nurses. 
The delivery of Development sessions duting the integratiion of H&amp;SC teams so they all understood each others roles. 
The planning of joint clinics in Primary Care for Children and young people which will see Consultant Paediatricians and Paediatric nurses working in Primary Care, holding clinics which will see not only care delivered  closer to home but also will provide extended learning to primary care staff.
Work has been undertaken within the Frailty workstream to use a standard frailty tool in community &amp; care homes in order to get a more jined up view and approach of the management of people living with frailty.
 </t>
  </si>
  <si>
    <t>The integration of electronic records continues to be one of the biggest challenges we face, with local systems being ut in place whislt the vision of regional and national solutions is not lost, but systems are not yet developed. Lcoally we have had Fibonacci in place for a number of years now. The system allows members sof MDTs to view data from Health, social care and mental health in one record at a moment in time. This soupled with the softer intelligence of members of the MDT meetings provides a holistic view of the individuals being discussed.
We have challenges ver the use of EPACS with a number of solution options available and differing of opoinions of the most suitable option. Within the ICP development a system has been developed which identifies patients/cohorts at high risk and the services/resource that is requried to manage them  This system the Shared Care Decision unit (SCDU) currently uses data from the acute and community provider and primary care and will have the capability to also include social care and mental healt data.</t>
  </si>
  <si>
    <t>Much work has been undertaken using the EHCH framework to support care homes, however we, like many, have expereienced challenges, partiuclar in the last quarter in supporting care homes thorugh the COVID crisis i.e the uptake of nhsmail, utilisation of the capacity tracker and the frequently changing guidance and policy aroudn PPE and discharge. We do however work as a system across health and social care to deliver this support in a joined up approach to avoid duplication where possible and to optimise the support that is on offer.</t>
  </si>
  <si>
    <t xml:space="preserve">Governance and relationships revised, and stronger and improved. Delivery of schemes associated with BCF also helped improved working during the COVID phase. </t>
  </si>
  <si>
    <t xml:space="preserve">Neighbourhood Teams continue to develop positively with agreed joint dewlivery plans with Geenral Practice. Delivery of the schemes also helped improved working during the covid phase. </t>
  </si>
  <si>
    <t xml:space="preserve">All NT/PCN areas received population information on areas of variaitoin in NEA. Delivery plans focused on these areas to support better undersatnding of the variation. There is still more oppurtunities to explore within this area as we exit COVID.  </t>
  </si>
  <si>
    <t>DTOC levels remain comparatively low</t>
  </si>
  <si>
    <t xml:space="preserve">Working across the system with a 'Home First' approach to maximise on people returning to their own home as such within our system we are seeing a slight reduction in care home placements, </t>
  </si>
  <si>
    <t xml:space="preserve">Evidenced throughout delivery of schemes however when systems had to colloborate regarding COVID the experience gained through improved working (via BCF shcemes) ensured this happened at pace and with results. </t>
  </si>
  <si>
    <t>The creation of the joint working arrangements between health and social care has assisted in realising the home first initiative.   The team is joint commisioned and line managed by Health.</t>
  </si>
  <si>
    <t xml:space="preserve">The negative impact of COVID has meant many schemes efforts were directed to the greater challenges re COVID , as systems nationally we need to continue with the resoration process and return to BAU as soon as possible. </t>
  </si>
  <si>
    <t>Differing rates of pay and terms and conditions between organisations remains an issue.</t>
  </si>
  <si>
    <t>Our BCF schemes are increasingly aware of each other's  work, and seek opportunities to collaborate.  We use our annual evaluation sessions to bring different schemes together to learn from each other and explore opportunities for joint working.</t>
  </si>
  <si>
    <t>We reserved a proportion of the iBCF to allocate once the outcome of the Venn Capacity and Demand exercise was known.  During the autumn we agreed a number of commitments for this resource, including a shift away from additional beds towards increased support in people's own homes, as a result of Venn's analysis. Some of the outcomes were delivered by alternative providers, based on their ability to recruit at that time.</t>
  </si>
  <si>
    <t>Ways to Wellbeing social prescribing has worked hand in hand with primary care from its inception as a BCF scheme.  The evolution of the One Team, which will transition into the Home First service in the autumn has been at the heart of transforming our discharge pathways and hospital avoidance. Both of these examples have been invaluable during the pandemic, which has demonstrated rapid progress on integration across the system.</t>
  </si>
  <si>
    <t xml:space="preserve">The RATS team extended hours and the Age UK Home from Hospital schemes have been able to support rapid discharge after 0 length of stay admissions and also avoid admissions to hospital.  </t>
  </si>
  <si>
    <t>Our performance has continued to improve, with a wide range of our BCF schemes contributing to the timely discharge of patients and reducing overall length of stay.</t>
  </si>
  <si>
    <t xml:space="preserve">This year's performance is provisional, but may show a reduction against this indicator.  However, BCF supports the range of reablement and rehab services which work to improve individual outcomes in this area.  Our reablement service supports people with very complex needs, and therefore some are unable to sustain independent living in the longer term. </t>
  </si>
  <si>
    <t>We have made good progress in reducing the number of admissions to residential and nursing care.  By investing more in care at home, and working creatively with local providers, we have widened the options for people whose needs are changing and increasing.</t>
  </si>
  <si>
    <t>Our partnership has continued to flourish, with strengthened governance arrangements and a much clearer, and more widely shared vision for integration, which is regularly communicated and is the bedrock of our decision making on priorities.</t>
  </si>
  <si>
    <t>We commissioned Venn to carry out the capacity and demand exercise across York.  This has had a far reaching impact on our planning and decision making, including being clear that we want to focus investment in support for people to live independently at home, and to shift resources away from acute beds towards a multi-disciplinary community response.  It has assisted our approach to Home First and Why Not Home Why Not Today?, and has helped to build a single shared understanding of what needs to change to get the best outcomes for local people.</t>
  </si>
  <si>
    <t>Financial pressures across our system have been a long-standing aspect of our landscape, and make full integration difficult.</t>
  </si>
  <si>
    <t>We have been working away at this for a very long time and making only incremental progress.  We were on the brink of delivering some tangible improvements before the COVID-19 pandemic struck.  It is possible that this will actually expedite shared records as so much new technology has been adopted, and data sharing has been a crucial part of tackling the virus.  For example, we have made great strides in the numbers of people with advance care plans, and these have been shared through EPaCCs.</t>
  </si>
  <si>
    <t xml:space="preserve"> - Please note that where possible all data for Cornwall and Isles of Scilly has been combined to form Cornwall &amp; Scilly HWB. This has included the addition of comments from the data collection. Isles of Scilly is a HWB in its own right but has a combined Better Care Fund plan with Cornwall HWB, against which performance is reported jointly.</t>
  </si>
  <si>
    <t>Better Care Fund: Data Collection and Performance Report</t>
  </si>
  <si>
    <t>Q1 19-20 - Q4 19-20</t>
  </si>
  <si>
    <t>2017-18 &amp; 2018-19</t>
  </si>
  <si>
    <t xml:space="preserve"> - Where possible validations have been undertaken on the returns but data quality issues exist. Where a response was received before the 12th February 2021 we have included in this report.</t>
  </si>
  <si>
    <t>Adjusted Non-Elective Admissions - Secondary Uses Service (SUS)</t>
  </si>
  <si>
    <t>NHS Digital / NHS England &amp; NHS Improvement</t>
  </si>
  <si>
    <t>NHS England &amp; NHS Improvement</t>
  </si>
  <si>
    <t xml:space="preserve"> - The information presented in the BCF reports is correct at the time of reporting. In the event that a HWB amends information relating to spend outside of the BCF reporting period, such changes do not result in a revised BCF report being produced. Depending on the type and timing of change these may be incorporated into subsequent BCF reports.</t>
  </si>
  <si>
    <t xml:space="preserve"> - This report is an aggregation of the BCF quarterly returns received for Q4 2019-20 nationally via the Better Care Fund quarterly reporting collection template.</t>
  </si>
  <si>
    <t>2019/20 CCG &lt;-&gt; HWB Mapping</t>
  </si>
  <si>
    <t>Reablement Peformance</t>
  </si>
  <si>
    <t>Residen Adms and Reablement:</t>
  </si>
  <si>
    <t>DTOC Daily Performance</t>
  </si>
  <si>
    <t>DTOC Peformance</t>
  </si>
  <si>
    <t>NEA figures for 0 Length of Stay, 1+ Length Stay and the total NEA figures</t>
  </si>
  <si>
    <t>NEA Length of Stay</t>
  </si>
  <si>
    <t>Quarterly trends for Non-Elective Admissions rates and Delayed Transfers of Care daily delays</t>
  </si>
  <si>
    <t>NEA and DTOC Trends</t>
  </si>
  <si>
    <t>Latest metrics data dashboard at national, regional and sub-regional level</t>
  </si>
  <si>
    <t>Metric Dashboard</t>
  </si>
  <si>
    <t>Progress on delivery and any changes made to the Winter Pressures Grant</t>
  </si>
  <si>
    <t>WP Grant 2</t>
  </si>
  <si>
    <t>Narrative on progress made towards delivering the Winter Pressures Grant</t>
  </si>
  <si>
    <t>WP Grant 1</t>
  </si>
  <si>
    <t>Winter Pressures Grant:</t>
  </si>
  <si>
    <t>Main schemes and SCIE logical models relevant to the integration highlight over the last quarter</t>
  </si>
  <si>
    <t>Integration Highlight 2</t>
  </si>
  <si>
    <t>Self assessed example of an integration success story observed over the past quarter</t>
  </si>
  <si>
    <t>Integration Highlight 1</t>
  </si>
  <si>
    <t>Integration Highlight:</t>
  </si>
  <si>
    <t>Milestones / Observed Impacts for the High Impact Change Model commentary</t>
  </si>
  <si>
    <t>HICM Detail 2</t>
  </si>
  <si>
    <t>Rationale, Challenges and support needs for the High Impact Change Model commentary</t>
  </si>
  <si>
    <t>HICM Detail 1</t>
  </si>
  <si>
    <t>Challenges and supports, achievements commentary for all self assessed metrics.</t>
  </si>
  <si>
    <t>Metrics Detail</t>
  </si>
  <si>
    <t>Commentary on the BCF national conditions</t>
  </si>
  <si>
    <t>Nat Conditions Detail</t>
  </si>
  <si>
    <t>Agreement of BCF national conditions</t>
  </si>
  <si>
    <t>Nat Conditions</t>
  </si>
  <si>
    <t>National Conditions:</t>
  </si>
  <si>
    <t>NEA performance compared against the baseline (18-19) and plan figures</t>
  </si>
  <si>
    <t>Daily Delayed Transfers of Care performance against the target and the baseline (18-19)</t>
  </si>
  <si>
    <t>Delayed Transfers of Care peformance rate against the baseline (18-19)</t>
  </si>
  <si>
    <t>Residential Admission rate (18-19) performance against the plan and baseline (17-18)</t>
  </si>
  <si>
    <t>Reablement (18-19) performance against the plan and baseline (17-18)</t>
  </si>
  <si>
    <t>Produced by NHS England using data from National Health Applications and Infrastructure Services (NHAIS) as supplied by NHS Digital.</t>
  </si>
  <si>
    <t>2019-20 End of year</t>
  </si>
  <si>
    <t>2019-20 full year</t>
  </si>
  <si>
    <t xml:space="preserve"> - Due to COVID-19 related interruptions, it was agreed in May 2020 that BCF Q4 2019-20 reporting would be paused. Reporting was then resumed in late August 2020, with the scope revised to cover the 2019-20 full year, rather than Q4. Furthermore, in order to reduce reporting burden, a significantly reduced set of information from the reporting template was requested. Only the essential parts important for national programme accountability and delivery at the end of year 2019-20 was required. As such, metrics performance data been omitted in this report.</t>
  </si>
  <si>
    <t>2. Our BCF schemes were implemented as planned in 2019-20</t>
  </si>
  <si>
    <t>3. The delivery of our BCF plan in 2019-20 had a positive impact on the integration of health and social care in our locality</t>
  </si>
  <si>
    <t>4. The delivery of our BCF plan in 2019-20 has contributed positively to managing the levels of Non-Elective Admissions</t>
  </si>
  <si>
    <t>5. The delivery of our BCF plan in 2019-20 has contributed positively to managing the levels of Delayed Transfers of Care</t>
  </si>
  <si>
    <t>6. The delivery of our BCF plan in 2019-20 has contributed positively to managing the proportion of older people (aged 65 and over) who were still at home 91 days after discharge from hospital into reablement/rehabilitation services</t>
  </si>
  <si>
    <t>7. The delivery of our BCF plan in 2019-20 has contributed positively to managing the rate of residential and nursing care home admissions for older people (aged 65 and 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</si>
</sst>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_-;\-* #,##0_-;_-* &quot;-&quot;??_-;_-@_-"/>
    <numFmt numFmtId="165" formatCode="0.0%"/>
    <numFmt numFmtId="166" formatCode="_-* #,##0.0_-;\-* #,##0.0_-;_-* &quot;-&quot;??_-;_-@_-"/>
    <numFmt numFmtId="167" formatCode="&quot;£&quot;#,##0"/>
  </numFmts>
  <fonts count="24" x14ac:knownFonts="1">
    <font>
      <sz val="11"/>
      <color theme="1"/>
      <name val="Calibri"/>
      <family val="2"/>
      <scheme val="minor"/>
    </font>
    <font>
      <b/>
      <sz val="11"/>
      <color theme="0"/>
      <name val="Calibri"/>
      <family val="2"/>
      <scheme val="minor"/>
    </font>
    <font>
      <b/>
      <sz val="11"/>
      <color theme="1"/>
      <name val="Calibri"/>
      <family val="2"/>
      <scheme val="minor"/>
    </font>
    <font>
      <b/>
      <sz val="20"/>
      <color theme="0"/>
      <name val="Calibri"/>
      <family val="2"/>
      <scheme val="minor"/>
    </font>
    <font>
      <u/>
      <sz val="11"/>
      <color theme="10"/>
      <name val="Calibri"/>
      <family val="2"/>
      <scheme val="minor"/>
    </font>
    <font>
      <sz val="11"/>
      <color theme="1"/>
      <name val="Calibri"/>
      <family val="2"/>
      <scheme val="minor"/>
    </font>
    <font>
      <sz val="11"/>
      <color theme="0"/>
      <name val="Calibri"/>
      <family val="2"/>
      <scheme val="minor"/>
    </font>
    <font>
      <sz val="10"/>
      <name val="Arial"/>
      <family val="2"/>
    </font>
    <font>
      <b/>
      <u/>
      <sz val="16"/>
      <name val="Calibri"/>
      <family val="2"/>
      <scheme val="minor"/>
    </font>
    <font>
      <sz val="10"/>
      <name val="Calibri"/>
      <family val="2"/>
      <scheme val="minor"/>
    </font>
    <font>
      <sz val="11"/>
      <name val="Calibri"/>
      <family val="2"/>
      <scheme val="minor"/>
    </font>
    <font>
      <b/>
      <sz val="14"/>
      <color indexed="60"/>
      <name val="Arial"/>
      <family val="2"/>
    </font>
    <font>
      <b/>
      <sz val="12"/>
      <color indexed="60"/>
      <name val="Arial"/>
      <family val="2"/>
    </font>
    <font>
      <b/>
      <sz val="16"/>
      <color theme="0"/>
      <name val="Calibri"/>
      <family val="2"/>
      <scheme val="minor"/>
    </font>
    <font>
      <sz val="11"/>
      <color rgb="FF333399"/>
      <name val="Calibri"/>
      <family val="2"/>
      <scheme val="minor"/>
    </font>
    <font>
      <b/>
      <sz val="26"/>
      <color theme="4" tint="-0.249977111117893"/>
      <name val="Calibri"/>
      <family val="2"/>
      <scheme val="minor"/>
    </font>
    <font>
      <b/>
      <sz val="20"/>
      <color theme="4" tint="-0.249977111117893"/>
      <name val="Calibri"/>
      <family val="2"/>
      <scheme val="minor"/>
    </font>
    <font>
      <i/>
      <sz val="11"/>
      <color theme="1"/>
      <name val="Calibri"/>
      <family val="2"/>
      <scheme val="minor"/>
    </font>
    <font>
      <sz val="11"/>
      <color theme="4" tint="-0.499984740745262"/>
      <name val="Calibri"/>
      <family val="2"/>
      <scheme val="minor"/>
    </font>
    <font>
      <b/>
      <sz val="11"/>
      <color theme="4" tint="-0.499984740745262"/>
      <name val="Calibri"/>
      <family val="2"/>
      <scheme val="minor"/>
    </font>
    <font>
      <b/>
      <i/>
      <sz val="12"/>
      <color theme="1"/>
      <name val="Calibri"/>
      <family val="2"/>
      <scheme val="minor"/>
    </font>
    <font>
      <sz val="11"/>
      <color rgb="FFFF0000"/>
      <name val="Calibri"/>
      <family val="2"/>
      <scheme val="minor"/>
    </font>
    <font>
      <b/>
      <sz val="12"/>
      <color theme="1"/>
      <name val="Calibri"/>
      <family val="2"/>
      <scheme val="minor"/>
    </font>
    <font>
      <u/>
      <sz val="11"/>
      <color theme="4" tint="-0.249977111117893"/>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333399"/>
        <bgColor indexed="64"/>
      </patternFill>
    </fill>
    <fill>
      <patternFill patternType="solid">
        <fgColor theme="9"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D9E1F2"/>
        <bgColor indexed="64"/>
      </patternFill>
    </fill>
    <fill>
      <patternFill patternType="solid">
        <fgColor theme="4" tint="0.79998168889431442"/>
        <bgColor indexed="64"/>
      </patternFill>
    </fill>
  </fills>
  <borders count="10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top style="medium">
        <color theme="0" tint="-0.34998626667073579"/>
      </top>
      <bottom style="medium">
        <color theme="0" tint="-0.34998626667073579"/>
      </bottom>
      <diagonal/>
    </border>
    <border>
      <left/>
      <right style="thin">
        <color theme="0" tint="-0.34998626667073579"/>
      </right>
      <top style="medium">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right style="thin">
        <color theme="0" tint="-0.34998626667073579"/>
      </right>
      <top style="medium">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medium">
        <color theme="0" tint="-0.34998626667073579"/>
      </bottom>
      <diagonal/>
    </border>
    <border>
      <left style="thin">
        <color theme="0" tint="-0.34998626667073579"/>
      </left>
      <right/>
      <top style="medium">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medium">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style="thin">
        <color theme="0" tint="-0.34998626667073579"/>
      </top>
      <bottom style="medium">
        <color theme="0" tint="-0.34998626667073579"/>
      </bottom>
      <diagonal/>
    </border>
    <border>
      <left/>
      <right style="medium">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style="medium">
        <color theme="0" tint="-0.34998626667073579"/>
      </right>
      <top style="medium">
        <color theme="0" tint="-0.34998626667073579"/>
      </top>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right/>
      <top style="medium">
        <color theme="0" tint="-0.34998626667073579"/>
      </top>
      <bottom style="thin">
        <color theme="0" tint="-0.34998626667073579"/>
      </bottom>
      <diagonal/>
    </border>
    <border>
      <left style="thin">
        <color theme="0" tint="-0.34998626667073579"/>
      </left>
      <right/>
      <top style="medium">
        <color theme="0" tint="-0.34998626667073579"/>
      </top>
      <bottom/>
      <diagonal/>
    </border>
    <border>
      <left style="thin">
        <color theme="0" tint="-0.34998626667073579"/>
      </left>
      <right/>
      <top/>
      <bottom style="medium">
        <color theme="0" tint="-0.34998626667073579"/>
      </bottom>
      <diagonal/>
    </border>
    <border>
      <left style="medium">
        <color theme="0" tint="-0.34998626667073579"/>
      </left>
      <right/>
      <top style="medium">
        <color theme="0" tint="-0.34998626667073579"/>
      </top>
      <bottom style="thin">
        <color theme="0" tint="-0.34998626667073579"/>
      </bottom>
      <diagonal/>
    </border>
    <border>
      <left style="medium">
        <color theme="0" tint="-0.34998626667073579"/>
      </left>
      <right/>
      <top style="thin">
        <color theme="0" tint="-0.34998626667073579"/>
      </top>
      <bottom style="medium">
        <color theme="0" tint="-0.34998626667073579"/>
      </bottom>
      <diagonal/>
    </border>
    <border>
      <left style="medium">
        <color theme="0" tint="-0.34998626667073579"/>
      </left>
      <right/>
      <top style="thin">
        <color theme="0" tint="-0.34998626667073579"/>
      </top>
      <bottom style="thin">
        <color theme="0" tint="-0.34998626667073579"/>
      </bottom>
      <diagonal/>
    </border>
    <border>
      <left/>
      <right/>
      <top style="thin">
        <color indexed="64"/>
      </top>
      <bottom/>
      <diagonal/>
    </border>
    <border>
      <left style="thin">
        <color theme="0" tint="-0.34998626667073579"/>
      </left>
      <right style="medium">
        <color theme="0" tint="-0.34998626667073579"/>
      </right>
      <top/>
      <bottom/>
      <diagonal/>
    </border>
    <border>
      <left style="thin">
        <color theme="0" tint="-0.34998626667073579"/>
      </left>
      <right style="thin">
        <color theme="0" tint="-0.34998626667073579"/>
      </right>
      <top/>
      <bottom/>
      <diagonal/>
    </border>
    <border>
      <left/>
      <right/>
      <top style="thin">
        <color theme="0" tint="-0.34998626667073579"/>
      </top>
      <bottom style="thin">
        <color theme="0" tint="-0.34998626667073579"/>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medium">
        <color theme="0" tint="-0.34998626667073579"/>
      </left>
      <right style="medium">
        <color theme="0" tint="-0.34998626667073579"/>
      </right>
      <top/>
      <bottom/>
      <diagonal/>
    </border>
    <border>
      <left style="medium">
        <color theme="0" tint="-0.34998626667073579"/>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top/>
      <bottom/>
      <diagonal/>
    </border>
    <border>
      <left/>
      <right style="thin">
        <color theme="0" tint="-0.34998626667073579"/>
      </right>
      <top style="medium">
        <color theme="0" tint="-0.34998626667073579"/>
      </top>
      <bottom/>
      <diagonal/>
    </border>
    <border>
      <left/>
      <right style="thin">
        <color theme="0" tint="-0.34998626667073579"/>
      </right>
      <top/>
      <bottom/>
      <diagonal/>
    </border>
    <border>
      <left/>
      <right style="thin">
        <color theme="0" tint="-0.34998626667073579"/>
      </right>
      <top/>
      <bottom style="medium">
        <color theme="0" tint="-0.34998626667073579"/>
      </bottom>
      <diagonal/>
    </border>
    <border>
      <left style="medium">
        <color theme="0" tint="-0.34998626667073579"/>
      </left>
      <right style="thin">
        <color theme="0" tint="-0.34998626667073579"/>
      </right>
      <top style="medium">
        <color theme="0" tint="-0.34998626667073579"/>
      </top>
      <bottom style="thin">
        <color theme="0" tint="-0.14996795556505021"/>
      </bottom>
      <diagonal/>
    </border>
    <border>
      <left style="thin">
        <color theme="0" tint="-0.34998626667073579"/>
      </left>
      <right style="medium">
        <color theme="0" tint="-0.34998626667073579"/>
      </right>
      <top style="medium">
        <color theme="0" tint="-0.34998626667073579"/>
      </top>
      <bottom style="thin">
        <color theme="0" tint="-0.14996795556505021"/>
      </bottom>
      <diagonal/>
    </border>
    <border>
      <left/>
      <right style="thin">
        <color theme="0" tint="-0.34998626667073579"/>
      </right>
      <top style="medium">
        <color theme="0" tint="-0.34998626667073579"/>
      </top>
      <bottom style="thin">
        <color theme="0" tint="-0.14996795556505021"/>
      </bottom>
      <diagonal/>
    </border>
    <border>
      <left style="thin">
        <color theme="0" tint="-0.34998626667073579"/>
      </left>
      <right style="thin">
        <color theme="0" tint="-0.34998626667073579"/>
      </right>
      <top style="medium">
        <color theme="0" tint="-0.34998626667073579"/>
      </top>
      <bottom style="thin">
        <color theme="0" tint="-0.14996795556505021"/>
      </bottom>
      <diagonal/>
    </border>
    <border>
      <left style="medium">
        <color theme="0" tint="-0.34998626667073579"/>
      </left>
      <right style="thin">
        <color theme="0" tint="-0.34998626667073579"/>
      </right>
      <top style="thin">
        <color theme="0" tint="-0.14996795556505021"/>
      </top>
      <bottom style="thin">
        <color theme="0" tint="-0.14996795556505021"/>
      </bottom>
      <diagonal/>
    </border>
    <border>
      <left style="thin">
        <color theme="0" tint="-0.34998626667073579"/>
      </left>
      <right style="medium">
        <color theme="0" tint="-0.34998626667073579"/>
      </right>
      <top style="thin">
        <color theme="0" tint="-0.14996795556505021"/>
      </top>
      <bottom style="thin">
        <color theme="0" tint="-0.14996795556505021"/>
      </bottom>
      <diagonal/>
    </border>
    <border>
      <left/>
      <right style="thin">
        <color theme="0" tint="-0.34998626667073579"/>
      </right>
      <top style="thin">
        <color theme="0" tint="-0.14996795556505021"/>
      </top>
      <bottom style="thin">
        <color theme="0" tint="-0.14996795556505021"/>
      </bottom>
      <diagonal/>
    </border>
    <border>
      <left style="thin">
        <color theme="0" tint="-0.34998626667073579"/>
      </left>
      <right style="thin">
        <color theme="0" tint="-0.34998626667073579"/>
      </right>
      <top style="thin">
        <color theme="0" tint="-0.14996795556505021"/>
      </top>
      <bottom style="thin">
        <color theme="0" tint="-0.14996795556505021"/>
      </bottom>
      <diagonal/>
    </border>
    <border>
      <left style="medium">
        <color theme="0" tint="-0.34998626667073579"/>
      </left>
      <right style="thin">
        <color theme="0" tint="-0.34998626667073579"/>
      </right>
      <top style="thin">
        <color theme="0" tint="-0.14996795556505021"/>
      </top>
      <bottom style="medium">
        <color theme="0" tint="-0.34998626667073579"/>
      </bottom>
      <diagonal/>
    </border>
    <border>
      <left style="thin">
        <color theme="0" tint="-0.34998626667073579"/>
      </left>
      <right style="medium">
        <color theme="0" tint="-0.34998626667073579"/>
      </right>
      <top style="thin">
        <color theme="0" tint="-0.14996795556505021"/>
      </top>
      <bottom style="medium">
        <color theme="0" tint="-0.34998626667073579"/>
      </bottom>
      <diagonal/>
    </border>
    <border>
      <left/>
      <right style="thin">
        <color theme="0" tint="-0.34998626667073579"/>
      </right>
      <top style="thin">
        <color theme="0" tint="-0.14996795556505021"/>
      </top>
      <bottom style="medium">
        <color theme="0" tint="-0.34998626667073579"/>
      </bottom>
      <diagonal/>
    </border>
    <border>
      <left style="thin">
        <color theme="0" tint="-0.34998626667073579"/>
      </left>
      <right style="thin">
        <color theme="0" tint="-0.34998626667073579"/>
      </right>
      <top style="thin">
        <color theme="0" tint="-0.14996795556505021"/>
      </top>
      <bottom style="medium">
        <color theme="0" tint="-0.34998626667073579"/>
      </bottom>
      <diagonal/>
    </border>
    <border>
      <left style="medium">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style="thin">
        <color theme="0" tint="-0.34998626667073579"/>
      </left>
      <right style="medium">
        <color theme="0" tint="-0.34998626667073579"/>
      </right>
      <top style="thin">
        <color theme="0" tint="-0.34998626667073579"/>
      </top>
      <bottom/>
      <diagonal/>
    </border>
    <border>
      <left style="thin">
        <color theme="0" tint="-0.34998626667073579"/>
      </left>
      <right/>
      <top style="medium">
        <color theme="0" tint="-0.34998626667073579"/>
      </top>
      <bottom style="thin">
        <color theme="0" tint="-0.14996795556505021"/>
      </bottom>
      <diagonal/>
    </border>
    <border>
      <left style="medium">
        <color theme="0" tint="-0.34998626667073579"/>
      </left>
      <right style="medium">
        <color theme="0" tint="-0.34998626667073579"/>
      </right>
      <top style="medium">
        <color theme="0" tint="-0.34998626667073579"/>
      </top>
      <bottom style="thin">
        <color theme="0" tint="-0.14996795556505021"/>
      </bottom>
      <diagonal/>
    </border>
    <border>
      <left style="thin">
        <color theme="0" tint="-0.34998626667073579"/>
      </left>
      <right/>
      <top style="thin">
        <color theme="0" tint="-0.14996795556505021"/>
      </top>
      <bottom style="thin">
        <color theme="0" tint="-0.14996795556505021"/>
      </bottom>
      <diagonal/>
    </border>
    <border>
      <left style="medium">
        <color theme="0" tint="-0.34998626667073579"/>
      </left>
      <right style="medium">
        <color theme="0" tint="-0.34998626667073579"/>
      </right>
      <top style="thin">
        <color theme="0" tint="-0.14996795556505021"/>
      </top>
      <bottom style="thin">
        <color theme="0" tint="-0.14996795556505021"/>
      </bottom>
      <diagonal/>
    </border>
    <border>
      <left style="thin">
        <color theme="0" tint="-0.34998626667073579"/>
      </left>
      <right/>
      <top style="thin">
        <color theme="0" tint="-0.14996795556505021"/>
      </top>
      <bottom style="medium">
        <color theme="0" tint="-0.34998626667073579"/>
      </bottom>
      <diagonal/>
    </border>
    <border>
      <left style="medium">
        <color theme="0" tint="-0.34998626667073579"/>
      </left>
      <right style="medium">
        <color theme="0" tint="-0.34998626667073579"/>
      </right>
      <top style="thin">
        <color theme="0" tint="-0.14996795556505021"/>
      </top>
      <bottom style="medium">
        <color theme="0" tint="-0.34998626667073579"/>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s>
  <cellStyleXfs count="10">
    <xf numFmtId="0" fontId="0" fillId="0" borderId="0"/>
    <xf numFmtId="0" fontId="4" fillId="0" borderId="0" applyNumberForma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7" fillId="0" borderId="0"/>
    <xf numFmtId="0" fontId="11" fillId="0" borderId="0">
      <alignment horizontal="left"/>
    </xf>
    <xf numFmtId="0" fontId="12" fillId="0" borderId="0">
      <alignment horizontal="left" indent="1"/>
    </xf>
    <xf numFmtId="0" fontId="7" fillId="0" borderId="0">
      <alignment horizontal="left" vertical="top" wrapText="1" indent="2"/>
    </xf>
    <xf numFmtId="0" fontId="7" fillId="0" borderId="0"/>
    <xf numFmtId="0" fontId="7" fillId="0" borderId="0">
      <alignment horizontal="left" wrapText="1" indent="1"/>
    </xf>
  </cellStyleXfs>
  <cellXfs count="489">
    <xf numFmtId="0" fontId="0" fillId="0" borderId="0" xfId="0"/>
    <xf numFmtId="0" fontId="0" fillId="2" borderId="0" xfId="0" applyFill="1"/>
    <xf numFmtId="0" fontId="0" fillId="3" borderId="0" xfId="0" applyFill="1"/>
    <xf numFmtId="0" fontId="0" fillId="0" borderId="0" xfId="0" applyFont="1"/>
    <xf numFmtId="164" fontId="0" fillId="5" borderId="0" xfId="2" applyNumberFormat="1" applyFont="1" applyFill="1"/>
    <xf numFmtId="164" fontId="0" fillId="0" borderId="0" xfId="0" applyNumberFormat="1"/>
    <xf numFmtId="164" fontId="0" fillId="0" borderId="0" xfId="2" applyNumberFormat="1" applyFont="1"/>
    <xf numFmtId="165" fontId="0" fillId="0" borderId="0" xfId="3" applyNumberFormat="1" applyFont="1"/>
    <xf numFmtId="0" fontId="8" fillId="0" borderId="0" xfId="4" applyFont="1"/>
    <xf numFmtId="0" fontId="9" fillId="0" borderId="0" xfId="4" applyFont="1"/>
    <xf numFmtId="0" fontId="10" fillId="0" borderId="13" xfId="4" applyFont="1" applyBorder="1"/>
    <xf numFmtId="0" fontId="10" fillId="0" borderId="14" xfId="4" applyFont="1" applyBorder="1"/>
    <xf numFmtId="165" fontId="10" fillId="0" borderId="14" xfId="3" applyNumberFormat="1" applyFont="1" applyBorder="1"/>
    <xf numFmtId="165" fontId="10" fillId="0" borderId="15" xfId="3" applyNumberFormat="1" applyFont="1" applyBorder="1"/>
    <xf numFmtId="0" fontId="10" fillId="0" borderId="16" xfId="4" applyFont="1" applyBorder="1"/>
    <xf numFmtId="0" fontId="10" fillId="0" borderId="17" xfId="4" applyFont="1" applyBorder="1"/>
    <xf numFmtId="165" fontId="10" fillId="0" borderId="17" xfId="3" applyNumberFormat="1" applyFont="1" applyBorder="1"/>
    <xf numFmtId="165" fontId="10" fillId="0" borderId="18" xfId="3" applyNumberFormat="1" applyFont="1" applyBorder="1"/>
    <xf numFmtId="0" fontId="10" fillId="0" borderId="19" xfId="4" applyFont="1" applyBorder="1"/>
    <xf numFmtId="0" fontId="10" fillId="0" borderId="20" xfId="4" applyFont="1" applyBorder="1"/>
    <xf numFmtId="165" fontId="10" fillId="0" borderId="20" xfId="3" applyNumberFormat="1" applyFont="1" applyBorder="1"/>
    <xf numFmtId="165" fontId="10" fillId="0" borderId="21" xfId="3" applyNumberFormat="1" applyFont="1" applyBorder="1"/>
    <xf numFmtId="0" fontId="0" fillId="4" borderId="0" xfId="0" applyFill="1"/>
    <xf numFmtId="0" fontId="1" fillId="4" borderId="0" xfId="0" applyFont="1" applyFill="1"/>
    <xf numFmtId="0" fontId="14" fillId="4" borderId="0" xfId="0" applyFont="1" applyFill="1"/>
    <xf numFmtId="0" fontId="10" fillId="4" borderId="0" xfId="0" applyFont="1" applyFill="1"/>
    <xf numFmtId="0" fontId="0" fillId="7" borderId="23" xfId="0" applyFill="1" applyBorder="1"/>
    <xf numFmtId="0" fontId="0" fillId="7" borderId="27" xfId="0" applyFill="1" applyBorder="1" applyAlignment="1">
      <alignment vertical="top" wrapText="1"/>
    </xf>
    <xf numFmtId="0" fontId="0" fillId="7" borderId="24" xfId="0" applyFill="1" applyBorder="1" applyAlignment="1">
      <alignment vertical="top" wrapText="1"/>
    </xf>
    <xf numFmtId="0" fontId="0" fillId="7" borderId="26" xfId="0" applyFill="1" applyBorder="1" applyAlignment="1">
      <alignment vertical="top" wrapText="1"/>
    </xf>
    <xf numFmtId="0" fontId="0" fillId="7" borderId="23" xfId="0" applyFill="1" applyBorder="1" applyAlignment="1">
      <alignment vertical="top" wrapText="1"/>
    </xf>
    <xf numFmtId="0" fontId="0" fillId="7" borderId="25" xfId="0" applyFill="1" applyBorder="1" applyAlignment="1">
      <alignment vertical="top" wrapText="1"/>
    </xf>
    <xf numFmtId="0" fontId="0" fillId="0" borderId="28" xfId="0" applyBorder="1"/>
    <xf numFmtId="0" fontId="0" fillId="0" borderId="30" xfId="0" applyBorder="1"/>
    <xf numFmtId="0" fontId="0" fillId="0" borderId="31" xfId="0" applyBorder="1"/>
    <xf numFmtId="0" fontId="0" fillId="0" borderId="32" xfId="0" applyBorder="1"/>
    <xf numFmtId="0" fontId="0" fillId="0" borderId="33" xfId="0" applyBorder="1"/>
    <xf numFmtId="0" fontId="0" fillId="0" borderId="35" xfId="0" applyBorder="1"/>
    <xf numFmtId="0" fontId="0" fillId="0" borderId="28" xfId="0" applyBorder="1" applyAlignment="1">
      <alignment horizontal="center"/>
    </xf>
    <xf numFmtId="0" fontId="0" fillId="0" borderId="31" xfId="0" applyBorder="1" applyAlignment="1">
      <alignment horizontal="center"/>
    </xf>
    <xf numFmtId="0" fontId="0" fillId="0" borderId="33" xfId="0" applyBorder="1" applyAlignment="1">
      <alignment horizontal="center"/>
    </xf>
    <xf numFmtId="0" fontId="6" fillId="0" borderId="0" xfId="0" applyFont="1"/>
    <xf numFmtId="0" fontId="0" fillId="0" borderId="36" xfId="0" applyBorder="1" applyAlignment="1">
      <alignment horizontal="center"/>
    </xf>
    <xf numFmtId="0" fontId="0" fillId="0" borderId="29" xfId="0" applyBorder="1" applyAlignment="1">
      <alignment horizontal="center"/>
    </xf>
    <xf numFmtId="0" fontId="0" fillId="0" borderId="39" xfId="0" applyBorder="1" applyAlignment="1">
      <alignment horizontal="center"/>
    </xf>
    <xf numFmtId="0" fontId="0" fillId="0" borderId="30" xfId="0" applyBorder="1" applyAlignment="1">
      <alignment horizontal="center"/>
    </xf>
    <xf numFmtId="0" fontId="0" fillId="0" borderId="37" xfId="0" applyBorder="1" applyAlignment="1">
      <alignment horizontal="center"/>
    </xf>
    <xf numFmtId="0" fontId="0" fillId="0" borderId="22" xfId="0" applyBorder="1" applyAlignment="1">
      <alignment horizontal="center"/>
    </xf>
    <xf numFmtId="0" fontId="0" fillId="0" borderId="32" xfId="0" applyBorder="1" applyAlignment="1">
      <alignment horizontal="center"/>
    </xf>
    <xf numFmtId="165" fontId="0" fillId="0" borderId="37" xfId="3" applyNumberFormat="1" applyFont="1" applyBorder="1" applyAlignment="1">
      <alignment horizontal="center"/>
    </xf>
    <xf numFmtId="165" fontId="0" fillId="0" borderId="22" xfId="3" applyNumberFormat="1" applyFont="1" applyBorder="1" applyAlignment="1">
      <alignment horizontal="center"/>
    </xf>
    <xf numFmtId="165" fontId="0" fillId="0" borderId="40" xfId="3" applyNumberFormat="1" applyFont="1" applyBorder="1" applyAlignment="1">
      <alignment horizontal="center"/>
    </xf>
    <xf numFmtId="165" fontId="0" fillId="0" borderId="31" xfId="3" applyNumberFormat="1" applyFont="1" applyBorder="1" applyAlignment="1">
      <alignment horizontal="center"/>
    </xf>
    <xf numFmtId="165" fontId="0" fillId="0" borderId="32" xfId="3" applyNumberFormat="1" applyFont="1" applyBorder="1" applyAlignment="1">
      <alignment horizontal="center"/>
    </xf>
    <xf numFmtId="165" fontId="0" fillId="0" borderId="38" xfId="3" applyNumberFormat="1" applyFont="1" applyBorder="1" applyAlignment="1">
      <alignment horizontal="center"/>
    </xf>
    <xf numFmtId="165" fontId="0" fillId="0" borderId="34" xfId="3" applyNumberFormat="1" applyFont="1" applyBorder="1" applyAlignment="1">
      <alignment horizontal="center"/>
    </xf>
    <xf numFmtId="165" fontId="0" fillId="0" borderId="41" xfId="3" applyNumberFormat="1" applyFont="1" applyBorder="1" applyAlignment="1">
      <alignment horizontal="center"/>
    </xf>
    <xf numFmtId="165" fontId="0" fillId="0" borderId="33" xfId="3" applyNumberFormat="1" applyFont="1" applyBorder="1" applyAlignment="1">
      <alignment horizontal="center"/>
    </xf>
    <xf numFmtId="165" fontId="0" fillId="0" borderId="35" xfId="3" applyNumberFormat="1" applyFont="1" applyBorder="1" applyAlignment="1">
      <alignment horizontal="center"/>
    </xf>
    <xf numFmtId="0" fontId="1" fillId="4" borderId="0" xfId="0" applyFont="1" applyFill="1" applyAlignment="1">
      <alignment horizontal="center"/>
    </xf>
    <xf numFmtId="0" fontId="13" fillId="4" borderId="0" xfId="0" applyFont="1" applyFill="1" applyAlignment="1">
      <alignment horizontal="center"/>
    </xf>
    <xf numFmtId="0" fontId="2" fillId="0" borderId="0" xfId="0" applyFont="1"/>
    <xf numFmtId="165" fontId="0" fillId="0" borderId="47" xfId="3" applyNumberFormat="1" applyFont="1" applyBorder="1" applyAlignment="1">
      <alignment horizontal="center"/>
    </xf>
    <xf numFmtId="165" fontId="0" fillId="0" borderId="48" xfId="3" applyNumberFormat="1" applyFont="1" applyBorder="1" applyAlignment="1">
      <alignment horizontal="center"/>
    </xf>
    <xf numFmtId="166" fontId="0" fillId="0" borderId="0" xfId="2" applyNumberFormat="1" applyFont="1"/>
    <xf numFmtId="0" fontId="0" fillId="7" borderId="34" xfId="0" applyFill="1" applyBorder="1"/>
    <xf numFmtId="0" fontId="0" fillId="7" borderId="33" xfId="0" applyFill="1" applyBorder="1"/>
    <xf numFmtId="0" fontId="0" fillId="7" borderId="38" xfId="0" applyFill="1" applyBorder="1"/>
    <xf numFmtId="0" fontId="0" fillId="7" borderId="35" xfId="0" applyFill="1" applyBorder="1"/>
    <xf numFmtId="0" fontId="0" fillId="7" borderId="46" xfId="0" applyFill="1" applyBorder="1" applyAlignment="1">
      <alignment horizontal="center" vertical="center" wrapText="1"/>
    </xf>
    <xf numFmtId="0" fontId="0" fillId="7" borderId="48" xfId="0" applyFill="1" applyBorder="1" applyAlignment="1">
      <alignment horizontal="center" vertical="center" wrapText="1"/>
    </xf>
    <xf numFmtId="0" fontId="0" fillId="0" borderId="49" xfId="0" applyBorder="1"/>
    <xf numFmtId="0" fontId="0" fillId="0" borderId="51" xfId="0" applyBorder="1"/>
    <xf numFmtId="0" fontId="0" fillId="0" borderId="50" xfId="0" applyBorder="1"/>
    <xf numFmtId="0" fontId="0" fillId="0" borderId="28" xfId="0" applyBorder="1" applyAlignment="1">
      <alignment wrapText="1"/>
    </xf>
    <xf numFmtId="0" fontId="0" fillId="0" borderId="29" xfId="0" applyBorder="1" applyAlignment="1">
      <alignment wrapText="1"/>
    </xf>
    <xf numFmtId="0" fontId="0" fillId="0" borderId="30" xfId="0" applyBorder="1" applyAlignment="1">
      <alignment wrapText="1"/>
    </xf>
    <xf numFmtId="0" fontId="0" fillId="0" borderId="31" xfId="0" applyBorder="1" applyAlignment="1">
      <alignment wrapText="1"/>
    </xf>
    <xf numFmtId="0" fontId="0" fillId="0" borderId="22" xfId="0" applyBorder="1" applyAlignment="1">
      <alignment wrapText="1"/>
    </xf>
    <xf numFmtId="0" fontId="0" fillId="0" borderId="32" xfId="0" applyBorder="1" applyAlignment="1">
      <alignment wrapText="1"/>
    </xf>
    <xf numFmtId="0" fontId="0" fillId="0" borderId="33" xfId="0" applyBorder="1" applyAlignment="1">
      <alignment wrapText="1"/>
    </xf>
    <xf numFmtId="0" fontId="0" fillId="0" borderId="34" xfId="0" applyBorder="1" applyAlignment="1">
      <alignment wrapText="1"/>
    </xf>
    <xf numFmtId="0" fontId="0" fillId="0" borderId="35" xfId="0" applyBorder="1" applyAlignment="1">
      <alignment wrapText="1"/>
    </xf>
    <xf numFmtId="166" fontId="0" fillId="0" borderId="28" xfId="2" applyNumberFormat="1" applyFont="1" applyBorder="1"/>
    <xf numFmtId="166" fontId="0" fillId="0" borderId="29" xfId="2" applyNumberFormat="1" applyFont="1" applyBorder="1"/>
    <xf numFmtId="166" fontId="0" fillId="0" borderId="30" xfId="2" applyNumberFormat="1" applyFont="1" applyBorder="1"/>
    <xf numFmtId="166" fontId="0" fillId="0" borderId="31" xfId="2" applyNumberFormat="1" applyFont="1" applyBorder="1"/>
    <xf numFmtId="166" fontId="0" fillId="0" borderId="22" xfId="2" applyNumberFormat="1" applyFont="1" applyBorder="1"/>
    <xf numFmtId="166" fontId="0" fillId="0" borderId="32" xfId="2" applyNumberFormat="1" applyFont="1" applyBorder="1"/>
    <xf numFmtId="166" fontId="0" fillId="0" borderId="33" xfId="2" applyNumberFormat="1" applyFont="1" applyBorder="1"/>
    <xf numFmtId="166" fontId="0" fillId="0" borderId="34" xfId="2" applyNumberFormat="1" applyFont="1" applyBorder="1"/>
    <xf numFmtId="166" fontId="0" fillId="0" borderId="35" xfId="2" applyNumberFormat="1" applyFont="1" applyBorder="1"/>
    <xf numFmtId="0" fontId="0" fillId="0" borderId="39" xfId="0" applyBorder="1" applyAlignment="1">
      <alignment wrapText="1"/>
    </xf>
    <xf numFmtId="0" fontId="0" fillId="0" borderId="40" xfId="0" applyBorder="1" applyAlignment="1">
      <alignment wrapText="1"/>
    </xf>
    <xf numFmtId="0" fontId="0" fillId="0" borderId="41" xfId="0" applyBorder="1" applyAlignment="1">
      <alignment wrapText="1"/>
    </xf>
    <xf numFmtId="164" fontId="0" fillId="0" borderId="28" xfId="2" applyNumberFormat="1" applyFont="1" applyBorder="1"/>
    <xf numFmtId="164" fontId="0" fillId="0" borderId="29" xfId="2" applyNumberFormat="1" applyFont="1" applyBorder="1"/>
    <xf numFmtId="164" fontId="0" fillId="0" borderId="39" xfId="2" applyNumberFormat="1" applyFont="1" applyBorder="1"/>
    <xf numFmtId="164" fontId="0" fillId="0" borderId="30" xfId="2" applyNumberFormat="1" applyFont="1" applyBorder="1"/>
    <xf numFmtId="164" fontId="0" fillId="0" borderId="36" xfId="2" applyNumberFormat="1" applyFont="1" applyBorder="1"/>
    <xf numFmtId="164" fontId="0" fillId="0" borderId="31" xfId="2" applyNumberFormat="1" applyFont="1" applyBorder="1"/>
    <xf numFmtId="164" fontId="0" fillId="0" borderId="22" xfId="2" applyNumberFormat="1" applyFont="1" applyBorder="1"/>
    <xf numFmtId="164" fontId="0" fillId="0" borderId="40" xfId="2" applyNumberFormat="1" applyFont="1" applyBorder="1"/>
    <xf numFmtId="164" fontId="0" fillId="0" borderId="32" xfId="2" applyNumberFormat="1" applyFont="1" applyBorder="1"/>
    <xf numFmtId="164" fontId="0" fillId="0" borderId="37" xfId="2" applyNumberFormat="1" applyFont="1" applyBorder="1"/>
    <xf numFmtId="164" fontId="0" fillId="0" borderId="33" xfId="2" applyNumberFormat="1" applyFont="1" applyBorder="1"/>
    <xf numFmtId="164" fontId="0" fillId="0" borderId="34" xfId="2" applyNumberFormat="1" applyFont="1" applyBorder="1"/>
    <xf numFmtId="164" fontId="0" fillId="0" borderId="41" xfId="2" applyNumberFormat="1" applyFont="1" applyBorder="1"/>
    <xf numFmtId="164" fontId="0" fillId="0" borderId="35" xfId="2" applyNumberFormat="1" applyFont="1" applyBorder="1"/>
    <xf numFmtId="164" fontId="0" fillId="0" borderId="38" xfId="2" applyNumberFormat="1" applyFont="1" applyBorder="1"/>
    <xf numFmtId="0" fontId="0" fillId="7" borderId="26" xfId="0" applyFill="1" applyBorder="1"/>
    <xf numFmtId="0" fontId="0" fillId="7" borderId="46" xfId="0" applyFill="1" applyBorder="1" applyAlignment="1">
      <alignment horizontal="center" vertical="center"/>
    </xf>
    <xf numFmtId="0" fontId="0" fillId="7" borderId="48" xfId="0" applyFill="1" applyBorder="1" applyAlignment="1">
      <alignment horizontal="center"/>
    </xf>
    <xf numFmtId="166" fontId="0" fillId="0" borderId="46" xfId="2" applyNumberFormat="1" applyFont="1" applyBorder="1" applyAlignment="1">
      <alignment wrapText="1"/>
    </xf>
    <xf numFmtId="166" fontId="0" fillId="0" borderId="47" xfId="2" applyNumberFormat="1" applyFont="1" applyBorder="1" applyAlignment="1">
      <alignment wrapText="1"/>
    </xf>
    <xf numFmtId="166" fontId="0" fillId="0" borderId="48" xfId="2" applyNumberFormat="1" applyFont="1" applyBorder="1" applyAlignment="1">
      <alignment wrapText="1"/>
    </xf>
    <xf numFmtId="165" fontId="0" fillId="0" borderId="46" xfId="3" applyNumberFormat="1" applyFont="1" applyBorder="1" applyAlignment="1">
      <alignment wrapText="1"/>
    </xf>
    <xf numFmtId="165" fontId="0" fillId="0" borderId="47" xfId="3" applyNumberFormat="1" applyFont="1" applyBorder="1" applyAlignment="1">
      <alignment wrapText="1"/>
    </xf>
    <xf numFmtId="165" fontId="0" fillId="0" borderId="48" xfId="3" applyNumberFormat="1" applyFont="1" applyBorder="1" applyAlignment="1">
      <alignment wrapText="1"/>
    </xf>
    <xf numFmtId="0" fontId="0" fillId="0" borderId="39" xfId="0" applyBorder="1"/>
    <xf numFmtId="0" fontId="0" fillId="0" borderId="40" xfId="0" applyBorder="1"/>
    <xf numFmtId="0" fontId="0" fillId="0" borderId="41" xfId="0" applyBorder="1"/>
    <xf numFmtId="0" fontId="0" fillId="0" borderId="36" xfId="0" applyBorder="1" applyAlignment="1">
      <alignment wrapText="1"/>
    </xf>
    <xf numFmtId="0" fontId="0" fillId="0" borderId="37" xfId="0" applyBorder="1" applyAlignment="1">
      <alignment wrapText="1"/>
    </xf>
    <xf numFmtId="0" fontId="0" fillId="0" borderId="38" xfId="0" applyBorder="1" applyAlignment="1">
      <alignment wrapText="1"/>
    </xf>
    <xf numFmtId="0" fontId="0" fillId="7" borderId="41" xfId="0" applyFill="1" applyBorder="1"/>
    <xf numFmtId="0" fontId="0" fillId="7" borderId="34" xfId="0" applyFill="1" applyBorder="1" applyAlignment="1">
      <alignment vertical="top" wrapText="1"/>
    </xf>
    <xf numFmtId="0" fontId="0" fillId="7" borderId="35" xfId="0" applyFill="1" applyBorder="1" applyAlignment="1">
      <alignment vertical="top" wrapText="1"/>
    </xf>
    <xf numFmtId="0" fontId="0" fillId="7" borderId="33" xfId="0" applyFill="1" applyBorder="1" applyAlignment="1">
      <alignment vertical="top" wrapText="1"/>
    </xf>
    <xf numFmtId="0" fontId="10" fillId="0" borderId="28" xfId="0" applyFont="1" applyBorder="1" applyAlignment="1">
      <alignment wrapText="1"/>
    </xf>
    <xf numFmtId="0" fontId="10" fillId="0" borderId="29" xfId="0" applyFont="1" applyBorder="1" applyAlignment="1">
      <alignment wrapText="1"/>
    </xf>
    <xf numFmtId="0" fontId="10" fillId="0" borderId="30" xfId="0" applyFont="1" applyBorder="1" applyAlignment="1">
      <alignment wrapText="1"/>
    </xf>
    <xf numFmtId="0" fontId="10" fillId="0" borderId="31" xfId="0" applyFont="1" applyBorder="1" applyAlignment="1">
      <alignment wrapText="1"/>
    </xf>
    <xf numFmtId="0" fontId="10" fillId="0" borderId="22" xfId="0" applyFont="1" applyBorder="1" applyAlignment="1">
      <alignment wrapText="1"/>
    </xf>
    <xf numFmtId="0" fontId="10" fillId="0" borderId="32" xfId="0" applyFont="1" applyBorder="1" applyAlignment="1">
      <alignment wrapText="1"/>
    </xf>
    <xf numFmtId="0" fontId="10" fillId="0" borderId="33" xfId="0" applyFont="1" applyBorder="1" applyAlignment="1">
      <alignment wrapText="1"/>
    </xf>
    <xf numFmtId="0" fontId="10" fillId="0" borderId="34" xfId="0" applyFont="1" applyBorder="1" applyAlignment="1">
      <alignment wrapText="1"/>
    </xf>
    <xf numFmtId="0" fontId="10" fillId="0" borderId="35" xfId="0" applyFont="1" applyBorder="1" applyAlignment="1">
      <alignment wrapText="1"/>
    </xf>
    <xf numFmtId="0" fontId="0" fillId="0" borderId="0" xfId="0" applyFill="1"/>
    <xf numFmtId="14" fontId="0" fillId="0" borderId="0" xfId="0" applyNumberFormat="1"/>
    <xf numFmtId="0" fontId="0" fillId="0" borderId="0" xfId="0"/>
    <xf numFmtId="0" fontId="6" fillId="0" borderId="0" xfId="0" applyFont="1" applyProtection="1">
      <protection hidden="1"/>
    </xf>
    <xf numFmtId="0" fontId="0" fillId="0" borderId="0" xfId="0"/>
    <xf numFmtId="164" fontId="0" fillId="5" borderId="0" xfId="0" applyNumberFormat="1" applyFill="1"/>
    <xf numFmtId="0" fontId="10" fillId="4" borderId="0" xfId="0" applyFont="1" applyFill="1" applyAlignment="1"/>
    <xf numFmtId="0" fontId="0" fillId="0" borderId="0" xfId="0"/>
    <xf numFmtId="0" fontId="0" fillId="7" borderId="60" xfId="0" applyFill="1" applyBorder="1"/>
    <xf numFmtId="166" fontId="0" fillId="0" borderId="59" xfId="2" applyNumberFormat="1" applyFont="1" applyBorder="1"/>
    <xf numFmtId="166" fontId="0" fillId="0" borderId="61" xfId="2" applyNumberFormat="1" applyFont="1" applyBorder="1"/>
    <xf numFmtId="166" fontId="0" fillId="0" borderId="60" xfId="2" applyNumberFormat="1" applyFont="1" applyBorder="1"/>
    <xf numFmtId="164" fontId="0" fillId="0" borderId="59" xfId="2" applyNumberFormat="1" applyFont="1" applyBorder="1"/>
    <xf numFmtId="164" fontId="0" fillId="0" borderId="61" xfId="2" applyNumberFormat="1" applyFont="1" applyBorder="1"/>
    <xf numFmtId="164" fontId="0" fillId="0" borderId="60" xfId="2" applyNumberFormat="1" applyFont="1" applyBorder="1"/>
    <xf numFmtId="0" fontId="2" fillId="8" borderId="0" xfId="0" applyFont="1" applyFill="1"/>
    <xf numFmtId="0" fontId="0" fillId="7" borderId="42" xfId="0" applyFill="1" applyBorder="1" applyAlignment="1"/>
    <xf numFmtId="0" fontId="0" fillId="7" borderId="44" xfId="0" applyFill="1" applyBorder="1" applyAlignment="1"/>
    <xf numFmtId="0" fontId="0" fillId="7" borderId="53" xfId="0" applyFill="1" applyBorder="1" applyAlignment="1"/>
    <xf numFmtId="0" fontId="0" fillId="7" borderId="55" xfId="0" applyFill="1" applyBorder="1" applyAlignment="1"/>
    <xf numFmtId="0" fontId="0" fillId="7" borderId="42" xfId="0" applyFill="1" applyBorder="1" applyAlignment="1">
      <alignment vertical="center"/>
    </xf>
    <xf numFmtId="0" fontId="0" fillId="7" borderId="52" xfId="0" applyFill="1" applyBorder="1" applyAlignment="1">
      <alignment vertical="center"/>
    </xf>
    <xf numFmtId="0" fontId="0" fillId="7" borderId="53" xfId="0" applyFill="1" applyBorder="1" applyAlignment="1">
      <alignment vertical="center"/>
    </xf>
    <xf numFmtId="0" fontId="0" fillId="7" borderId="44" xfId="0" applyFill="1" applyBorder="1" applyAlignment="1">
      <alignment vertical="center"/>
    </xf>
    <xf numFmtId="0" fontId="0" fillId="7" borderId="54" xfId="0" applyFill="1" applyBorder="1" applyAlignment="1">
      <alignment vertical="center"/>
    </xf>
    <xf numFmtId="0" fontId="0" fillId="7" borderId="55" xfId="0" applyFill="1" applyBorder="1" applyAlignment="1">
      <alignment vertical="center"/>
    </xf>
    <xf numFmtId="0" fontId="0" fillId="7" borderId="43" xfId="0" applyFill="1" applyBorder="1" applyAlignment="1"/>
    <xf numFmtId="0" fontId="0" fillId="7" borderId="63" xfId="0" applyFill="1" applyBorder="1" applyAlignment="1"/>
    <xf numFmtId="0" fontId="0" fillId="7" borderId="43" xfId="0" applyFill="1" applyBorder="1" applyAlignment="1">
      <alignment vertical="center"/>
    </xf>
    <xf numFmtId="0" fontId="0" fillId="7" borderId="64" xfId="0" applyFill="1" applyBorder="1" applyAlignment="1">
      <alignment vertical="center"/>
    </xf>
    <xf numFmtId="0" fontId="0" fillId="7" borderId="63" xfId="0" applyFill="1" applyBorder="1" applyAlignment="1">
      <alignment vertical="center"/>
    </xf>
    <xf numFmtId="0" fontId="18" fillId="0" borderId="0" xfId="1" applyFont="1" applyAlignment="1">
      <alignment vertical="center"/>
    </xf>
    <xf numFmtId="0" fontId="0" fillId="0" borderId="0" xfId="0"/>
    <xf numFmtId="0" fontId="0" fillId="0" borderId="0" xfId="0" applyAlignment="1"/>
    <xf numFmtId="0" fontId="0" fillId="0" borderId="0" xfId="0" quotePrefix="1" applyAlignment="1">
      <alignment horizontal="center"/>
    </xf>
    <xf numFmtId="0" fontId="17" fillId="0" borderId="0" xfId="0" applyFont="1" applyAlignment="1">
      <alignment horizontal="right" vertical="top"/>
    </xf>
    <xf numFmtId="0" fontId="2" fillId="0" borderId="0" xfId="0" applyFont="1" applyFill="1"/>
    <xf numFmtId="0" fontId="0" fillId="0" borderId="0" xfId="0" applyBorder="1"/>
    <xf numFmtId="0" fontId="0" fillId="0" borderId="0" xfId="0" applyFont="1" applyAlignment="1">
      <alignment vertical="top"/>
    </xf>
    <xf numFmtId="0" fontId="0" fillId="0" borderId="0" xfId="0" applyBorder="1" applyAlignment="1">
      <alignment vertical="top" wrapText="1"/>
    </xf>
    <xf numFmtId="0" fontId="0" fillId="0" borderId="0" xfId="0" quotePrefix="1" applyBorder="1" applyAlignment="1">
      <alignment vertical="top" wrapText="1"/>
    </xf>
    <xf numFmtId="0" fontId="0" fillId="0" borderId="0" xfId="0" applyBorder="1" applyAlignment="1">
      <alignment vertical="top"/>
    </xf>
    <xf numFmtId="0" fontId="0" fillId="0" borderId="0" xfId="0" quotePrefix="1" applyBorder="1" applyAlignment="1">
      <alignment vertical="top"/>
    </xf>
    <xf numFmtId="0" fontId="0" fillId="0" borderId="0" xfId="0" applyBorder="1" applyAlignment="1"/>
    <xf numFmtId="0" fontId="2" fillId="0" borderId="0" xfId="0" applyFont="1" applyFill="1" applyAlignment="1"/>
    <xf numFmtId="0" fontId="0" fillId="0" borderId="0" xfId="0"/>
    <xf numFmtId="0" fontId="0" fillId="0" borderId="69" xfId="0" applyBorder="1"/>
    <xf numFmtId="0" fontId="0" fillId="0" borderId="70" xfId="0" applyBorder="1"/>
    <xf numFmtId="0" fontId="0" fillId="0" borderId="62" xfId="0" applyBorder="1"/>
    <xf numFmtId="0" fontId="0" fillId="0" borderId="71" xfId="0" applyBorder="1"/>
    <xf numFmtId="0" fontId="0" fillId="0" borderId="72" xfId="0" applyBorder="1"/>
    <xf numFmtId="0" fontId="0" fillId="0" borderId="0" xfId="0"/>
    <xf numFmtId="0" fontId="0" fillId="7" borderId="42" xfId="0" applyFill="1" applyBorder="1" applyAlignment="1"/>
    <xf numFmtId="0" fontId="0" fillId="7" borderId="44" xfId="0" applyFill="1" applyBorder="1" applyAlignment="1"/>
    <xf numFmtId="0" fontId="0" fillId="0" borderId="0" xfId="0"/>
    <xf numFmtId="164" fontId="0" fillId="0" borderId="49" xfId="2" applyNumberFormat="1" applyFont="1" applyBorder="1"/>
    <xf numFmtId="164" fontId="0" fillId="0" borderId="51" xfId="2" applyNumberFormat="1" applyFont="1" applyBorder="1"/>
    <xf numFmtId="164" fontId="0" fillId="0" borderId="50" xfId="2" applyNumberFormat="1" applyFont="1" applyBorder="1"/>
    <xf numFmtId="0" fontId="0" fillId="7" borderId="50" xfId="0" applyFill="1" applyBorder="1"/>
    <xf numFmtId="166" fontId="0" fillId="0" borderId="39" xfId="2" applyNumberFormat="1" applyFont="1" applyBorder="1"/>
    <xf numFmtId="166" fontId="0" fillId="0" borderId="40" xfId="2" applyNumberFormat="1" applyFont="1" applyBorder="1"/>
    <xf numFmtId="166" fontId="0" fillId="0" borderId="41" xfId="2" applyNumberFormat="1" applyFont="1" applyBorder="1"/>
    <xf numFmtId="166" fontId="0" fillId="0" borderId="49" xfId="2" applyNumberFormat="1" applyFont="1" applyBorder="1"/>
    <xf numFmtId="166" fontId="0" fillId="0" borderId="51" xfId="2" applyNumberFormat="1" applyFont="1" applyBorder="1"/>
    <xf numFmtId="166" fontId="0" fillId="0" borderId="50" xfId="2" applyNumberFormat="1" applyFont="1" applyBorder="1"/>
    <xf numFmtId="0" fontId="0" fillId="0" borderId="0" xfId="0"/>
    <xf numFmtId="0" fontId="0" fillId="0" borderId="0" xfId="0"/>
    <xf numFmtId="0" fontId="1" fillId="4" borderId="0" xfId="0" applyFont="1" applyFill="1" applyAlignment="1">
      <alignment horizontal="center"/>
    </xf>
    <xf numFmtId="0" fontId="13" fillId="4" borderId="0" xfId="0" applyFont="1" applyFill="1" applyAlignment="1">
      <alignment horizontal="center"/>
    </xf>
    <xf numFmtId="0" fontId="0" fillId="0" borderId="0" xfId="0" applyAlignment="1">
      <alignment horizontal="center"/>
    </xf>
    <xf numFmtId="0" fontId="0" fillId="0" borderId="0" xfId="0"/>
    <xf numFmtId="164" fontId="0" fillId="0" borderId="0" xfId="2" applyNumberFormat="1" applyFont="1" applyFill="1"/>
    <xf numFmtId="164" fontId="0" fillId="0" borderId="0" xfId="0" applyNumberFormat="1" applyFill="1"/>
    <xf numFmtId="164" fontId="0" fillId="0" borderId="0" xfId="0" applyNumberFormat="1" applyAlignment="1">
      <alignment horizontal="left" vertical="top"/>
    </xf>
    <xf numFmtId="0" fontId="0" fillId="0" borderId="0" xfId="0" applyAlignment="1">
      <alignment horizontal="left" vertical="top"/>
    </xf>
    <xf numFmtId="0" fontId="1" fillId="4" borderId="0" xfId="0" applyFont="1" applyFill="1" applyAlignment="1">
      <alignment horizontal="center"/>
    </xf>
    <xf numFmtId="0" fontId="13" fillId="4" borderId="0" xfId="0" applyFont="1" applyFill="1" applyAlignment="1">
      <alignment horizontal="center"/>
    </xf>
    <xf numFmtId="0" fontId="0" fillId="0" borderId="0" xfId="0"/>
    <xf numFmtId="0" fontId="1" fillId="4" borderId="0" xfId="0" applyFont="1" applyFill="1" applyAlignment="1">
      <alignment horizontal="center"/>
    </xf>
    <xf numFmtId="0" fontId="13" fillId="4" borderId="0" xfId="0" applyFont="1" applyFill="1" applyAlignment="1">
      <alignment horizontal="center"/>
    </xf>
    <xf numFmtId="0" fontId="0" fillId="0" borderId="0" xfId="0" applyAlignment="1">
      <alignment horizontal="center"/>
    </xf>
    <xf numFmtId="0" fontId="0" fillId="0" borderId="0" xfId="0"/>
    <xf numFmtId="0" fontId="0" fillId="7" borderId="44" xfId="0" applyFill="1" applyBorder="1" applyAlignment="1"/>
    <xf numFmtId="0" fontId="1" fillId="4" borderId="0" xfId="0" applyFont="1" applyFill="1" applyAlignment="1"/>
    <xf numFmtId="0" fontId="13" fillId="4" borderId="0" xfId="0" applyFont="1" applyFill="1" applyAlignment="1"/>
    <xf numFmtId="0" fontId="0" fillId="7" borderId="54" xfId="0" applyFill="1" applyBorder="1" applyAlignment="1"/>
    <xf numFmtId="0" fontId="0" fillId="7" borderId="23" xfId="0" applyFill="1" applyBorder="1" applyAlignment="1"/>
    <xf numFmtId="0" fontId="0" fillId="7" borderId="25" xfId="0" applyFill="1" applyBorder="1" applyAlignment="1"/>
    <xf numFmtId="0" fontId="1" fillId="4" borderId="0" xfId="0" applyFont="1" applyFill="1" applyAlignment="1">
      <alignment horizontal="center"/>
    </xf>
    <xf numFmtId="0" fontId="13" fillId="4" borderId="0" xfId="0" applyFont="1" applyFill="1" applyAlignment="1">
      <alignment horizontal="center"/>
    </xf>
    <xf numFmtId="0" fontId="0" fillId="0" borderId="0" xfId="0"/>
    <xf numFmtId="0" fontId="0" fillId="0" borderId="0" xfId="0"/>
    <xf numFmtId="0" fontId="10" fillId="0" borderId="28" xfId="0" applyFont="1" applyBorder="1" applyAlignment="1">
      <alignment vertical="top" wrapText="1"/>
    </xf>
    <xf numFmtId="0" fontId="10" fillId="0" borderId="30" xfId="0" applyFont="1" applyBorder="1" applyAlignment="1">
      <alignment vertical="top" wrapText="1"/>
    </xf>
    <xf numFmtId="0" fontId="10" fillId="0" borderId="31" xfId="0" applyFont="1" applyBorder="1" applyAlignment="1">
      <alignment vertical="top" wrapText="1"/>
    </xf>
    <xf numFmtId="0" fontId="10" fillId="0" borderId="32" xfId="0" applyFont="1" applyBorder="1" applyAlignment="1">
      <alignment vertical="top" wrapText="1"/>
    </xf>
    <xf numFmtId="0" fontId="10" fillId="0" borderId="33" xfId="0" applyFont="1" applyBorder="1" applyAlignment="1">
      <alignment vertical="top" wrapText="1"/>
    </xf>
    <xf numFmtId="0" fontId="10" fillId="0" borderId="35" xfId="0" applyFont="1" applyBorder="1" applyAlignment="1">
      <alignment vertical="top" wrapText="1"/>
    </xf>
    <xf numFmtId="0" fontId="0" fillId="0" borderId="73" xfId="0" applyFill="1" applyBorder="1" applyAlignment="1">
      <alignment vertical="top" wrapText="1"/>
    </xf>
    <xf numFmtId="0" fontId="0" fillId="0" borderId="73" xfId="0" applyFill="1" applyBorder="1" applyAlignment="1">
      <alignment horizontal="center"/>
    </xf>
    <xf numFmtId="165" fontId="0" fillId="0" borderId="73" xfId="3" applyNumberFormat="1" applyFont="1" applyFill="1" applyBorder="1" applyAlignment="1">
      <alignment horizontal="center"/>
    </xf>
    <xf numFmtId="0" fontId="10" fillId="2" borderId="0" xfId="0" applyFont="1" applyFill="1"/>
    <xf numFmtId="0" fontId="0" fillId="0" borderId="31" xfId="0" applyNumberFormat="1" applyBorder="1" applyAlignment="1">
      <alignment horizontal="center"/>
    </xf>
    <xf numFmtId="0" fontId="0" fillId="0" borderId="31" xfId="3" applyNumberFormat="1" applyFont="1" applyBorder="1" applyAlignment="1">
      <alignment horizontal="center"/>
    </xf>
    <xf numFmtId="0" fontId="0" fillId="0" borderId="33" xfId="3" applyNumberFormat="1" applyFont="1" applyBorder="1" applyAlignment="1">
      <alignment horizontal="center"/>
    </xf>
    <xf numFmtId="0" fontId="0" fillId="0" borderId="0" xfId="0"/>
    <xf numFmtId="0" fontId="0" fillId="0" borderId="31" xfId="0" applyBorder="1" applyAlignment="1">
      <alignment horizontal="left" vertical="center" wrapText="1"/>
    </xf>
    <xf numFmtId="0" fontId="0" fillId="0" borderId="0" xfId="0" applyFill="1" applyBorder="1"/>
    <xf numFmtId="0" fontId="0" fillId="0" borderId="76" xfId="0" applyFill="1" applyBorder="1" applyAlignment="1"/>
    <xf numFmtId="0" fontId="0" fillId="0" borderId="76" xfId="0" applyFill="1" applyBorder="1"/>
    <xf numFmtId="0" fontId="1" fillId="2" borderId="0" xfId="0" applyFont="1" applyFill="1"/>
    <xf numFmtId="0" fontId="0" fillId="0" borderId="28"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0" fillId="0" borderId="32" xfId="0" applyBorder="1" applyAlignment="1">
      <alignment horizontal="left" vertical="center"/>
    </xf>
    <xf numFmtId="0" fontId="0" fillId="0" borderId="33" xfId="0" applyBorder="1" applyAlignment="1">
      <alignment horizontal="left" vertical="center"/>
    </xf>
    <xf numFmtId="0" fontId="0" fillId="0" borderId="35" xfId="0" applyBorder="1" applyAlignment="1">
      <alignment horizontal="left" vertical="center"/>
    </xf>
    <xf numFmtId="0" fontId="0" fillId="7" borderId="45" xfId="0" applyFill="1" applyBorder="1" applyAlignment="1">
      <alignment vertical="top" wrapText="1"/>
    </xf>
    <xf numFmtId="0" fontId="0" fillId="0" borderId="46" xfId="0" applyBorder="1" applyAlignment="1">
      <alignment horizontal="center"/>
    </xf>
    <xf numFmtId="0" fontId="0" fillId="0" borderId="47" xfId="0" applyBorder="1" applyAlignment="1">
      <alignment horizontal="center"/>
    </xf>
    <xf numFmtId="0" fontId="0" fillId="0" borderId="48" xfId="0" applyBorder="1" applyAlignment="1">
      <alignment horizontal="center"/>
    </xf>
    <xf numFmtId="0" fontId="21" fillId="2" borderId="0" xfId="0" applyFont="1" applyFill="1"/>
    <xf numFmtId="0" fontId="0" fillId="0" borderId="0" xfId="0" applyAlignment="1">
      <alignment horizontal="center"/>
    </xf>
    <xf numFmtId="0" fontId="0" fillId="0" borderId="0" xfId="0"/>
    <xf numFmtId="0" fontId="0" fillId="0" borderId="0" xfId="0"/>
    <xf numFmtId="0" fontId="0" fillId="0" borderId="53" xfId="0" applyBorder="1"/>
    <xf numFmtId="0" fontId="0" fillId="0" borderId="77" xfId="0" applyBorder="1" applyAlignment="1"/>
    <xf numFmtId="0" fontId="0" fillId="0" borderId="52" xfId="0" applyBorder="1" applyAlignment="1"/>
    <xf numFmtId="0" fontId="0" fillId="0" borderId="53" xfId="0" applyBorder="1" applyAlignment="1"/>
    <xf numFmtId="0" fontId="0" fillId="0" borderId="78" xfId="0" applyBorder="1" applyAlignment="1"/>
    <xf numFmtId="0" fontId="0" fillId="0" borderId="64" xfId="0" applyBorder="1" applyAlignment="1"/>
    <xf numFmtId="0" fontId="0" fillId="0" borderId="63" xfId="0" applyBorder="1" applyAlignment="1"/>
    <xf numFmtId="165" fontId="0" fillId="0" borderId="78" xfId="3" applyNumberFormat="1" applyFont="1" applyBorder="1" applyAlignment="1"/>
    <xf numFmtId="165" fontId="0" fillId="0" borderId="64" xfId="3" applyNumberFormat="1" applyFont="1" applyBorder="1" applyAlignment="1"/>
    <xf numFmtId="165" fontId="0" fillId="0" borderId="63" xfId="3" applyNumberFormat="1" applyFont="1" applyBorder="1" applyAlignment="1"/>
    <xf numFmtId="165" fontId="0" fillId="0" borderId="79" xfId="3" applyNumberFormat="1" applyFont="1" applyBorder="1" applyAlignment="1"/>
    <xf numFmtId="165" fontId="0" fillId="0" borderId="54" xfId="3" applyNumberFormat="1" applyFont="1" applyBorder="1" applyAlignment="1"/>
    <xf numFmtId="165" fontId="0" fillId="0" borderId="55" xfId="3" applyNumberFormat="1" applyFont="1" applyBorder="1" applyAlignment="1"/>
    <xf numFmtId="0" fontId="0" fillId="0" borderId="80" xfId="0" applyBorder="1"/>
    <xf numFmtId="0" fontId="0" fillId="0" borderId="81" xfId="0" applyBorder="1"/>
    <xf numFmtId="0" fontId="0" fillId="0" borderId="84" xfId="0" applyBorder="1"/>
    <xf numFmtId="0" fontId="0" fillId="0" borderId="85" xfId="0" applyBorder="1"/>
    <xf numFmtId="0" fontId="0" fillId="0" borderId="88" xfId="0" applyBorder="1"/>
    <xf numFmtId="0" fontId="0" fillId="0" borderId="89" xfId="0" applyBorder="1"/>
    <xf numFmtId="0" fontId="0" fillId="0" borderId="63" xfId="0" applyBorder="1" applyAlignment="1">
      <alignment horizontal="left" indent="1"/>
    </xf>
    <xf numFmtId="0" fontId="0" fillId="0" borderId="55" xfId="0" applyBorder="1" applyAlignment="1">
      <alignment horizontal="left" indent="1"/>
    </xf>
    <xf numFmtId="0" fontId="21" fillId="0" borderId="0" xfId="0" applyFont="1"/>
    <xf numFmtId="0" fontId="0" fillId="0" borderId="92" xfId="0" applyBorder="1" applyAlignment="1">
      <alignment wrapText="1"/>
    </xf>
    <xf numFmtId="0" fontId="0" fillId="0" borderId="93" xfId="0" applyBorder="1" applyAlignment="1">
      <alignment wrapText="1"/>
    </xf>
    <xf numFmtId="0" fontId="0" fillId="0" borderId="94" xfId="0" applyBorder="1" applyAlignment="1">
      <alignment wrapText="1"/>
    </xf>
    <xf numFmtId="0" fontId="0" fillId="0" borderId="80" xfId="0" applyBorder="1" applyAlignment="1">
      <alignment wrapText="1"/>
    </xf>
    <xf numFmtId="0" fontId="0" fillId="0" borderId="83" xfId="0" applyBorder="1" applyAlignment="1">
      <alignment wrapText="1"/>
    </xf>
    <xf numFmtId="0" fontId="0" fillId="0" borderId="96" xfId="0" applyBorder="1" applyAlignment="1">
      <alignment wrapText="1"/>
    </xf>
    <xf numFmtId="0" fontId="0" fillId="0" borderId="84" xfId="0" applyBorder="1" applyAlignment="1">
      <alignment wrapText="1"/>
    </xf>
    <xf numFmtId="0" fontId="0" fillId="0" borderId="87" xfId="0" applyBorder="1" applyAlignment="1">
      <alignment wrapText="1"/>
    </xf>
    <xf numFmtId="0" fontId="0" fillId="0" borderId="98" xfId="0" applyBorder="1" applyAlignment="1">
      <alignment wrapText="1"/>
    </xf>
    <xf numFmtId="0" fontId="0" fillId="0" borderId="88" xfId="0" applyBorder="1" applyAlignment="1">
      <alignment wrapText="1"/>
    </xf>
    <xf numFmtId="0" fontId="0" fillId="0" borderId="91" xfId="0" applyBorder="1" applyAlignment="1">
      <alignment wrapText="1"/>
    </xf>
    <xf numFmtId="0" fontId="0" fillId="0" borderId="100" xfId="0" applyBorder="1" applyAlignment="1">
      <alignment wrapText="1"/>
    </xf>
    <xf numFmtId="0" fontId="2" fillId="0" borderId="10" xfId="4" applyFont="1" applyBorder="1" applyAlignment="1">
      <alignment vertical="top"/>
    </xf>
    <xf numFmtId="0" fontId="2" fillId="0" borderId="11" xfId="4" applyFont="1" applyBorder="1" applyAlignment="1">
      <alignment vertical="top"/>
    </xf>
    <xf numFmtId="0" fontId="2" fillId="0" borderId="11" xfId="4" applyFont="1" applyBorder="1" applyAlignment="1">
      <alignment horizontal="right" vertical="top" wrapText="1"/>
    </xf>
    <xf numFmtId="0" fontId="2" fillId="0" borderId="12" xfId="4" applyFont="1" applyBorder="1" applyAlignment="1">
      <alignment horizontal="right" vertical="top" wrapText="1"/>
    </xf>
    <xf numFmtId="0" fontId="9" fillId="0" borderId="3" xfId="4" applyFont="1" applyBorder="1"/>
    <xf numFmtId="0" fontId="3" fillId="4" borderId="0" xfId="0" applyFont="1" applyFill="1" applyAlignment="1">
      <alignment horizontal="center"/>
    </xf>
    <xf numFmtId="0" fontId="0" fillId="0" borderId="0" xfId="0"/>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102" xfId="0" applyBorder="1" applyAlignment="1">
      <alignment vertical="top" wrapText="1"/>
    </xf>
    <xf numFmtId="0" fontId="0" fillId="0" borderId="103" xfId="0" applyBorder="1" applyAlignment="1">
      <alignment vertical="top" wrapText="1"/>
    </xf>
    <xf numFmtId="0" fontId="0" fillId="0" borderId="7" xfId="0" applyBorder="1"/>
    <xf numFmtId="0" fontId="0" fillId="0" borderId="8" xfId="0" applyBorder="1"/>
    <xf numFmtId="0" fontId="0" fillId="0" borderId="9" xfId="0" applyBorder="1"/>
    <xf numFmtId="0" fontId="22" fillId="8" borderId="1" xfId="0" applyFont="1" applyFill="1" applyBorder="1"/>
    <xf numFmtId="0" fontId="17" fillId="0" borderId="0" xfId="0" applyFont="1"/>
    <xf numFmtId="0" fontId="0" fillId="0" borderId="1" xfId="0" applyBorder="1"/>
    <xf numFmtId="0" fontId="0" fillId="0" borderId="1" xfId="0" applyBorder="1" applyAlignment="1">
      <alignment horizontal="left" indent="1"/>
    </xf>
    <xf numFmtId="0" fontId="0" fillId="0" borderId="102" xfId="0" applyBorder="1" applyAlignment="1">
      <alignment horizontal="left" vertical="top" wrapText="1" indent="1"/>
    </xf>
    <xf numFmtId="0" fontId="0" fillId="0" borderId="103" xfId="0" applyBorder="1" applyAlignment="1">
      <alignment horizontal="left" indent="1"/>
    </xf>
    <xf numFmtId="0" fontId="0" fillId="0" borderId="103" xfId="0" applyBorder="1"/>
    <xf numFmtId="0" fontId="0" fillId="0" borderId="104" xfId="0" applyBorder="1" applyAlignment="1">
      <alignment horizontal="left" indent="1"/>
    </xf>
    <xf numFmtId="0" fontId="0" fillId="0" borderId="104" xfId="0" applyBorder="1"/>
    <xf numFmtId="0" fontId="0" fillId="9" borderId="23" xfId="0" applyFill="1" applyBorder="1" applyAlignment="1">
      <alignment vertical="top"/>
    </xf>
    <xf numFmtId="0" fontId="0" fillId="9" borderId="25" xfId="0" applyFill="1" applyBorder="1" applyAlignment="1">
      <alignment vertical="top"/>
    </xf>
    <xf numFmtId="0" fontId="0" fillId="9" borderId="27" xfId="0" applyFill="1" applyBorder="1" applyAlignment="1">
      <alignment vertical="top" wrapText="1"/>
    </xf>
    <xf numFmtId="0" fontId="0" fillId="9" borderId="24" xfId="0" applyFill="1" applyBorder="1" applyAlignment="1">
      <alignment vertical="top" wrapText="1"/>
    </xf>
    <xf numFmtId="0" fontId="0" fillId="9" borderId="25" xfId="0" applyFill="1" applyBorder="1" applyAlignment="1">
      <alignment vertical="top" wrapText="1"/>
    </xf>
    <xf numFmtId="0" fontId="0" fillId="9" borderId="23" xfId="0" applyFill="1" applyBorder="1"/>
    <xf numFmtId="0" fontId="0" fillId="9" borderId="25" xfId="0" applyFill="1" applyBorder="1"/>
    <xf numFmtId="0" fontId="0" fillId="9" borderId="27" xfId="0" applyFill="1" applyBorder="1" applyAlignment="1">
      <alignment horizontal="right" wrapText="1"/>
    </xf>
    <xf numFmtId="0" fontId="0" fillId="9" borderId="24" xfId="0" applyFill="1" applyBorder="1" applyAlignment="1">
      <alignment horizontal="right" wrapText="1"/>
    </xf>
    <xf numFmtId="0" fontId="0" fillId="9" borderId="25" xfId="0" applyFill="1" applyBorder="1" applyAlignment="1">
      <alignment horizontal="right" wrapText="1"/>
    </xf>
    <xf numFmtId="0" fontId="0" fillId="9" borderId="42" xfId="0" applyFill="1" applyBorder="1" applyAlignment="1"/>
    <xf numFmtId="0" fontId="0" fillId="9" borderId="53" xfId="0" applyFill="1" applyBorder="1" applyAlignment="1"/>
    <xf numFmtId="0" fontId="0" fillId="9" borderId="44" xfId="0" applyFill="1" applyBorder="1" applyAlignment="1"/>
    <xf numFmtId="0" fontId="0" fillId="9" borderId="55" xfId="0" applyFill="1" applyBorder="1" applyAlignment="1"/>
    <xf numFmtId="0" fontId="0" fillId="9" borderId="33" xfId="0" applyFill="1" applyBorder="1" applyAlignment="1">
      <alignment horizontal="right" vertical="top" wrapText="1"/>
    </xf>
    <xf numFmtId="0" fontId="0" fillId="9" borderId="34" xfId="0" applyFill="1" applyBorder="1" applyAlignment="1">
      <alignment horizontal="right" vertical="top" wrapText="1"/>
    </xf>
    <xf numFmtId="0" fontId="0" fillId="9" borderId="35" xfId="0" applyFill="1" applyBorder="1" applyAlignment="1">
      <alignment horizontal="right" vertical="top" wrapText="1"/>
    </xf>
    <xf numFmtId="0" fontId="0" fillId="9" borderId="41" xfId="0" applyFill="1" applyBorder="1" applyAlignment="1">
      <alignment horizontal="right" vertical="top" wrapText="1"/>
    </xf>
    <xf numFmtId="0" fontId="0" fillId="9" borderId="48" xfId="0" applyFill="1" applyBorder="1" applyAlignment="1">
      <alignment horizontal="right" vertical="top" wrapText="1"/>
    </xf>
    <xf numFmtId="0" fontId="0" fillId="9" borderId="23" xfId="0" applyFill="1" applyBorder="1" applyAlignment="1">
      <alignment horizontal="right" vertical="top" wrapText="1"/>
    </xf>
    <xf numFmtId="0" fontId="0" fillId="9" borderId="25" xfId="0" applyFill="1" applyBorder="1" applyAlignment="1">
      <alignment horizontal="right" vertical="top" wrapText="1"/>
    </xf>
    <xf numFmtId="0" fontId="0" fillId="9" borderId="33" xfId="0" applyFill="1" applyBorder="1" applyAlignment="1">
      <alignment horizontal="right" wrapText="1"/>
    </xf>
    <xf numFmtId="0" fontId="0" fillId="9" borderId="34" xfId="0" applyFill="1" applyBorder="1" applyAlignment="1">
      <alignment horizontal="right" wrapText="1"/>
    </xf>
    <xf numFmtId="0" fontId="0" fillId="9" borderId="35" xfId="0" applyFill="1" applyBorder="1" applyAlignment="1">
      <alignment horizontal="right" wrapText="1"/>
    </xf>
    <xf numFmtId="0" fontId="0" fillId="9" borderId="44" xfId="0" applyFill="1" applyBorder="1" applyAlignment="1">
      <alignment vertical="top"/>
    </xf>
    <xf numFmtId="0" fontId="0" fillId="9" borderId="55" xfId="0" applyFill="1" applyBorder="1" applyAlignment="1">
      <alignment vertical="top"/>
    </xf>
    <xf numFmtId="0" fontId="0" fillId="9" borderId="33" xfId="0" applyFill="1" applyBorder="1" applyAlignment="1">
      <alignment vertical="top" wrapText="1"/>
    </xf>
    <xf numFmtId="0" fontId="0" fillId="9" borderId="34" xfId="0" applyFill="1" applyBorder="1" applyAlignment="1">
      <alignment vertical="top" wrapText="1"/>
    </xf>
    <xf numFmtId="0" fontId="0" fillId="9" borderId="35" xfId="0" applyFill="1" applyBorder="1" applyAlignment="1">
      <alignment vertical="top" wrapText="1"/>
    </xf>
    <xf numFmtId="0" fontId="0" fillId="8" borderId="0" xfId="0" applyFill="1"/>
    <xf numFmtId="0" fontId="23" fillId="8" borderId="0" xfId="1" applyFont="1" applyFill="1"/>
    <xf numFmtId="0" fontId="0" fillId="10" borderId="0" xfId="0" applyFill="1"/>
    <xf numFmtId="0" fontId="23" fillId="10" borderId="0" xfId="1" applyFont="1" applyFill="1"/>
    <xf numFmtId="0" fontId="2" fillId="10" borderId="0" xfId="0" applyFont="1" applyFill="1"/>
    <xf numFmtId="0" fontId="0" fillId="10" borderId="0" xfId="0" applyFill="1" applyAlignment="1">
      <alignment horizontal="left" vertical="top" wrapText="1"/>
    </xf>
    <xf numFmtId="0" fontId="2" fillId="10" borderId="0" xfId="0" applyFont="1" applyFill="1" applyAlignment="1">
      <alignment vertical="top" wrapText="1"/>
    </xf>
    <xf numFmtId="0" fontId="0" fillId="10" borderId="0" xfId="0" applyFill="1" applyAlignment="1">
      <alignment horizontal="left" vertical="top" wrapText="1" indent="1"/>
    </xf>
    <xf numFmtId="0" fontId="0" fillId="10" borderId="0" xfId="0" applyFill="1" applyAlignment="1">
      <alignment horizontal="left" indent="1"/>
    </xf>
    <xf numFmtId="0" fontId="0" fillId="8" borderId="0" xfId="0" applyFill="1" applyAlignment="1">
      <alignment horizontal="left" indent="1"/>
    </xf>
    <xf numFmtId="0" fontId="0" fillId="9" borderId="53" xfId="0" applyFill="1" applyBorder="1" applyAlignment="1">
      <alignment horizontal="center"/>
    </xf>
    <xf numFmtId="0" fontId="0" fillId="9" borderId="55" xfId="0" applyFill="1" applyBorder="1" applyAlignment="1">
      <alignment horizontal="center"/>
    </xf>
    <xf numFmtId="0" fontId="0" fillId="0" borderId="0" xfId="0" quotePrefix="1"/>
    <xf numFmtId="0" fontId="0" fillId="0" borderId="0" xfId="0" applyAlignment="1">
      <alignment horizontal="left" vertical="top" wrapText="1"/>
    </xf>
    <xf numFmtId="0" fontId="0" fillId="0" borderId="0" xfId="0" quotePrefix="1" applyAlignment="1">
      <alignment horizontal="left" vertical="top" wrapText="1"/>
    </xf>
    <xf numFmtId="0" fontId="1" fillId="4" borderId="8" xfId="0" applyFont="1" applyFill="1" applyBorder="1" applyAlignment="1">
      <alignment horizontal="center"/>
    </xf>
    <xf numFmtId="0" fontId="15" fillId="0" borderId="0" xfId="0" applyFont="1" applyAlignment="1">
      <alignment horizontal="center"/>
    </xf>
    <xf numFmtId="0" fontId="16" fillId="0" borderId="0" xfId="0" applyFont="1" applyAlignment="1">
      <alignment horizontal="center"/>
    </xf>
    <xf numFmtId="0" fontId="10" fillId="0" borderId="0" xfId="0" quotePrefix="1" applyFont="1" applyAlignment="1">
      <alignment horizontal="left" vertical="top" wrapText="1"/>
    </xf>
    <xf numFmtId="0" fontId="0" fillId="0" borderId="40" xfId="0" quotePrefix="1" applyBorder="1" applyAlignment="1">
      <alignment vertical="top" wrapText="1"/>
    </xf>
    <xf numFmtId="0" fontId="0" fillId="0" borderId="65" xfId="0" quotePrefix="1" applyBorder="1" applyAlignment="1">
      <alignment vertical="top" wrapText="1"/>
    </xf>
    <xf numFmtId="0" fontId="0" fillId="0" borderId="37" xfId="0" quotePrefix="1" applyBorder="1" applyAlignment="1">
      <alignment vertical="top" wrapText="1"/>
    </xf>
    <xf numFmtId="0" fontId="0" fillId="0" borderId="40" xfId="0" applyBorder="1" applyAlignment="1">
      <alignment vertical="top" wrapText="1"/>
    </xf>
    <xf numFmtId="0" fontId="0" fillId="0" borderId="65" xfId="0" applyBorder="1" applyAlignment="1">
      <alignment vertical="top" wrapText="1"/>
    </xf>
    <xf numFmtId="0" fontId="0" fillId="0" borderId="37" xfId="0" applyBorder="1" applyAlignment="1">
      <alignment vertical="top" wrapText="1"/>
    </xf>
    <xf numFmtId="0" fontId="13" fillId="4" borderId="0" xfId="0" applyFont="1" applyFill="1" applyAlignment="1">
      <alignment horizontal="center"/>
    </xf>
    <xf numFmtId="0" fontId="19" fillId="0" borderId="0" xfId="1" applyFont="1"/>
    <xf numFmtId="0" fontId="1" fillId="4" borderId="0" xfId="0" applyFont="1" applyFill="1" applyAlignment="1">
      <alignment horizontal="center"/>
    </xf>
    <xf numFmtId="0" fontId="20" fillId="0" borderId="66" xfId="0" applyFont="1" applyBorder="1" applyAlignment="1">
      <alignment horizontal="center"/>
    </xf>
    <xf numFmtId="0" fontId="20" fillId="0" borderId="67" xfId="0" applyFont="1" applyBorder="1" applyAlignment="1">
      <alignment horizontal="center"/>
    </xf>
    <xf numFmtId="0" fontId="20" fillId="0" borderId="68" xfId="0" applyFont="1" applyBorder="1" applyAlignment="1">
      <alignment horizontal="center"/>
    </xf>
    <xf numFmtId="0" fontId="0" fillId="0" borderId="0" xfId="0" applyBorder="1" applyAlignment="1">
      <alignment horizontal="center"/>
    </xf>
    <xf numFmtId="0" fontId="0" fillId="0" borderId="62" xfId="0" applyBorder="1" applyAlignment="1">
      <alignment horizontal="center"/>
    </xf>
    <xf numFmtId="0" fontId="0" fillId="0" borderId="72" xfId="0" applyBorder="1" applyAlignment="1">
      <alignment horizontal="center"/>
    </xf>
    <xf numFmtId="0" fontId="0" fillId="0" borderId="0" xfId="0" applyAlignment="1">
      <alignment horizontal="center"/>
    </xf>
    <xf numFmtId="0" fontId="1" fillId="4" borderId="0" xfId="0" applyFont="1" applyFill="1" applyAlignment="1">
      <alignment horizontal="center" vertical="top" wrapText="1"/>
    </xf>
    <xf numFmtId="0" fontId="3" fillId="4" borderId="0" xfId="0" applyFont="1" applyFill="1" applyAlignment="1">
      <alignment horizontal="center"/>
    </xf>
    <xf numFmtId="0" fontId="0" fillId="0" borderId="42" xfId="0" applyBorder="1" applyAlignment="1">
      <alignment vertical="center" wrapText="1"/>
    </xf>
    <xf numFmtId="0" fontId="0" fillId="0" borderId="43" xfId="0" applyBorder="1" applyAlignment="1">
      <alignment vertical="center" wrapText="1"/>
    </xf>
    <xf numFmtId="0" fontId="0" fillId="0" borderId="44" xfId="0" applyBorder="1" applyAlignment="1">
      <alignment vertical="center" wrapText="1"/>
    </xf>
    <xf numFmtId="0" fontId="0" fillId="0" borderId="0" xfId="0"/>
    <xf numFmtId="0" fontId="0" fillId="7" borderId="59" xfId="0" applyFill="1" applyBorder="1" applyAlignment="1">
      <alignment horizontal="center"/>
    </xf>
    <xf numFmtId="0" fontId="0" fillId="7" borderId="56" xfId="0" applyFill="1" applyBorder="1" applyAlignment="1">
      <alignment horizontal="center"/>
    </xf>
    <xf numFmtId="0" fontId="0" fillId="7" borderId="49" xfId="0" applyFill="1" applyBorder="1" applyAlignment="1">
      <alignment horizontal="center"/>
    </xf>
    <xf numFmtId="0" fontId="0" fillId="7" borderId="42" xfId="0" applyFill="1" applyBorder="1" applyAlignment="1"/>
    <xf numFmtId="0" fontId="0" fillId="7" borderId="44" xfId="0" applyFill="1" applyBorder="1" applyAlignment="1"/>
    <xf numFmtId="0" fontId="0" fillId="7" borderId="57" xfId="0" applyFill="1" applyBorder="1" applyAlignment="1">
      <alignment horizontal="center"/>
    </xf>
    <xf numFmtId="0" fontId="0" fillId="7" borderId="58" xfId="0" applyFill="1" applyBorder="1" applyAlignment="1">
      <alignment horizontal="center"/>
    </xf>
    <xf numFmtId="0" fontId="0" fillId="0" borderId="28" xfId="0" applyBorder="1" applyAlignment="1">
      <alignment horizontal="left" vertical="center" wrapText="1"/>
    </xf>
    <xf numFmtId="0" fontId="0" fillId="0" borderId="31" xfId="0" applyBorder="1" applyAlignment="1">
      <alignment horizontal="left" vertical="center" wrapText="1"/>
    </xf>
    <xf numFmtId="0" fontId="0" fillId="0" borderId="33" xfId="0" applyBorder="1" applyAlignment="1">
      <alignment horizontal="left" vertical="center" wrapText="1"/>
    </xf>
    <xf numFmtId="0" fontId="0" fillId="7" borderId="28" xfId="0" applyFill="1" applyBorder="1" applyAlignment="1">
      <alignment horizontal="center"/>
    </xf>
    <xf numFmtId="0" fontId="0" fillId="7" borderId="29" xfId="0" applyFill="1" applyBorder="1" applyAlignment="1">
      <alignment horizontal="center"/>
    </xf>
    <xf numFmtId="0" fontId="0" fillId="7" borderId="30" xfId="0" applyFill="1" applyBorder="1" applyAlignment="1">
      <alignment horizontal="center"/>
    </xf>
    <xf numFmtId="0" fontId="0" fillId="7" borderId="53" xfId="0" applyFill="1" applyBorder="1" applyAlignment="1">
      <alignment horizontal="center"/>
    </xf>
    <xf numFmtId="0" fontId="0" fillId="7" borderId="55" xfId="0" applyFill="1" applyBorder="1" applyAlignment="1">
      <alignment horizontal="center"/>
    </xf>
    <xf numFmtId="0" fontId="0" fillId="0" borderId="28" xfId="0" applyBorder="1" applyAlignment="1">
      <alignment vertical="center" wrapText="1"/>
    </xf>
    <xf numFmtId="0" fontId="0" fillId="0" borderId="31" xfId="0" applyBorder="1" applyAlignment="1">
      <alignment vertical="center" wrapText="1"/>
    </xf>
    <xf numFmtId="0" fontId="0" fillId="0" borderId="33" xfId="0" applyBorder="1" applyAlignment="1">
      <alignment vertical="center" wrapText="1"/>
    </xf>
    <xf numFmtId="0" fontId="0" fillId="7" borderId="28" xfId="0" applyFill="1" applyBorder="1" applyAlignment="1"/>
    <xf numFmtId="0" fontId="0" fillId="7" borderId="33" xfId="0" applyFill="1" applyBorder="1" applyAlignment="1"/>
    <xf numFmtId="0" fontId="0" fillId="9" borderId="28" xfId="0" applyFill="1" applyBorder="1" applyAlignment="1">
      <alignment horizontal="center"/>
    </xf>
    <xf numFmtId="0" fontId="0" fillId="9" borderId="29" xfId="0" applyFill="1" applyBorder="1" applyAlignment="1">
      <alignment horizontal="center"/>
    </xf>
    <xf numFmtId="0" fontId="0" fillId="9" borderId="30" xfId="0" applyFill="1" applyBorder="1" applyAlignment="1">
      <alignment horizontal="center"/>
    </xf>
    <xf numFmtId="0" fontId="0" fillId="9" borderId="59" xfId="0" applyFill="1" applyBorder="1" applyAlignment="1">
      <alignment horizontal="center"/>
    </xf>
    <xf numFmtId="0" fontId="0" fillId="9" borderId="56" xfId="0" applyFill="1" applyBorder="1" applyAlignment="1">
      <alignment horizontal="center"/>
    </xf>
    <xf numFmtId="0" fontId="0" fillId="9" borderId="49" xfId="0" applyFill="1" applyBorder="1" applyAlignment="1">
      <alignment horizontal="center"/>
    </xf>
    <xf numFmtId="0" fontId="0" fillId="0" borderId="1" xfId="0" applyBorder="1" applyAlignment="1">
      <alignment horizontal="center"/>
    </xf>
    <xf numFmtId="0" fontId="0" fillId="7" borderId="74" xfId="0" applyFill="1" applyBorder="1" applyAlignment="1">
      <alignment horizontal="center" vertical="top" wrapText="1"/>
    </xf>
    <xf numFmtId="0" fontId="0" fillId="7" borderId="75" xfId="0" applyFill="1" applyBorder="1" applyAlignment="1">
      <alignment horizontal="center" vertical="top" wrapText="1"/>
    </xf>
    <xf numFmtId="0" fontId="0" fillId="7" borderId="42" xfId="0" applyFill="1" applyBorder="1" applyAlignment="1">
      <alignment horizontal="left"/>
    </xf>
    <xf numFmtId="0" fontId="0" fillId="7" borderId="44" xfId="0" applyFill="1" applyBorder="1" applyAlignment="1">
      <alignment horizontal="left"/>
    </xf>
    <xf numFmtId="0" fontId="0" fillId="7" borderId="28" xfId="0" applyFill="1" applyBorder="1" applyAlignment="1">
      <alignment horizontal="center" vertical="center" wrapText="1"/>
    </xf>
    <xf numFmtId="0" fontId="0" fillId="7" borderId="29" xfId="0" applyFill="1" applyBorder="1" applyAlignment="1">
      <alignment horizontal="center" vertical="center" wrapText="1"/>
    </xf>
    <xf numFmtId="0" fontId="0" fillId="7" borderId="30" xfId="0" applyFill="1" applyBorder="1" applyAlignment="1">
      <alignment horizontal="center" vertical="center" wrapText="1"/>
    </xf>
    <xf numFmtId="0" fontId="0" fillId="7" borderId="31" xfId="0" applyFill="1" applyBorder="1" applyAlignment="1">
      <alignment horizontal="center" vertical="center" wrapText="1"/>
    </xf>
    <xf numFmtId="0" fontId="0" fillId="7" borderId="22" xfId="0" applyFill="1" applyBorder="1" applyAlignment="1">
      <alignment horizontal="center" vertical="center" wrapText="1"/>
    </xf>
    <xf numFmtId="0" fontId="0" fillId="7" borderId="32" xfId="0" applyFill="1" applyBorder="1" applyAlignment="1">
      <alignment horizontal="center" vertical="center" wrapText="1"/>
    </xf>
    <xf numFmtId="0" fontId="0" fillId="0" borderId="0" xfId="0" applyAlignment="1"/>
    <xf numFmtId="0" fontId="0" fillId="0" borderId="0" xfId="0" applyAlignment="1">
      <alignment wrapText="1"/>
    </xf>
    <xf numFmtId="0" fontId="0" fillId="6" borderId="0" xfId="0" applyFill="1" applyAlignment="1">
      <alignment wrapText="1"/>
    </xf>
    <xf numFmtId="0" fontId="0" fillId="0" borderId="80" xfId="0" applyBorder="1" applyProtection="1">
      <protection hidden="1"/>
    </xf>
    <xf numFmtId="0" fontId="0" fillId="0" borderId="96" xfId="0" applyBorder="1" applyProtection="1">
      <protection hidden="1"/>
    </xf>
    <xf numFmtId="0" fontId="10" fillId="0" borderId="80" xfId="0" applyFont="1" applyBorder="1" applyAlignment="1" applyProtection="1">
      <alignment vertical="top" wrapText="1"/>
      <protection hidden="1"/>
    </xf>
    <xf numFmtId="0" fontId="10" fillId="0" borderId="83" xfId="0" applyFont="1" applyBorder="1" applyAlignment="1" applyProtection="1">
      <alignment vertical="top" wrapText="1"/>
      <protection hidden="1"/>
    </xf>
    <xf numFmtId="0" fontId="10" fillId="0" borderId="81" xfId="0" applyFont="1" applyBorder="1" applyAlignment="1" applyProtection="1">
      <alignment vertical="top" wrapText="1"/>
      <protection hidden="1"/>
    </xf>
    <xf numFmtId="0" fontId="0" fillId="0" borderId="84" xfId="0" applyBorder="1" applyProtection="1">
      <protection hidden="1"/>
    </xf>
    <xf numFmtId="0" fontId="0" fillId="0" borderId="98" xfId="0" applyBorder="1" applyProtection="1">
      <protection hidden="1"/>
    </xf>
    <xf numFmtId="0" fontId="10" fillId="0" borderId="84" xfId="0" applyFont="1" applyBorder="1" applyAlignment="1" applyProtection="1">
      <alignment vertical="top" wrapText="1"/>
      <protection hidden="1"/>
    </xf>
    <xf numFmtId="0" fontId="10" fillId="0" borderId="87" xfId="0" applyFont="1" applyBorder="1" applyAlignment="1" applyProtection="1">
      <alignment vertical="top" wrapText="1"/>
      <protection hidden="1"/>
    </xf>
    <xf numFmtId="0" fontId="10" fillId="0" borderId="85" xfId="0" applyFont="1" applyBorder="1" applyAlignment="1" applyProtection="1">
      <alignment vertical="top" wrapText="1"/>
      <protection hidden="1"/>
    </xf>
    <xf numFmtId="0" fontId="0" fillId="0" borderId="84" xfId="0" applyBorder="1" applyAlignment="1" applyProtection="1">
      <alignment wrapText="1"/>
      <protection hidden="1"/>
    </xf>
    <xf numFmtId="0" fontId="0" fillId="0" borderId="88" xfId="0" applyBorder="1" applyProtection="1">
      <protection hidden="1"/>
    </xf>
    <xf numFmtId="0" fontId="0" fillId="0" borderId="100" xfId="0" applyBorder="1" applyProtection="1">
      <protection hidden="1"/>
    </xf>
    <xf numFmtId="0" fontId="10" fillId="0" borderId="88" xfId="0" applyFont="1" applyBorder="1" applyAlignment="1" applyProtection="1">
      <alignment vertical="top" wrapText="1"/>
      <protection hidden="1"/>
    </xf>
    <xf numFmtId="0" fontId="10" fillId="0" borderId="91" xfId="0" applyFont="1" applyBorder="1" applyAlignment="1" applyProtection="1">
      <alignment vertical="top" wrapText="1"/>
      <protection hidden="1"/>
    </xf>
    <xf numFmtId="0" fontId="10" fillId="0" borderId="89" xfId="0" applyFont="1" applyBorder="1" applyAlignment="1" applyProtection="1">
      <alignment vertical="top" wrapText="1"/>
      <protection hidden="1"/>
    </xf>
    <xf numFmtId="0" fontId="0" fillId="0" borderId="28" xfId="0" applyBorder="1" applyProtection="1">
      <protection hidden="1"/>
    </xf>
    <xf numFmtId="0" fontId="0" fillId="0" borderId="39" xfId="0" applyBorder="1" applyProtection="1">
      <protection hidden="1"/>
    </xf>
    <xf numFmtId="167" fontId="10" fillId="0" borderId="28" xfId="0" applyNumberFormat="1" applyFont="1" applyBorder="1" applyAlignment="1" applyProtection="1">
      <alignment wrapText="1"/>
      <protection hidden="1"/>
    </xf>
    <xf numFmtId="167" fontId="10" fillId="0" borderId="30" xfId="0" applyNumberFormat="1" applyFont="1" applyBorder="1" applyAlignment="1" applyProtection="1">
      <alignment wrapText="1"/>
      <protection hidden="1"/>
    </xf>
    <xf numFmtId="0" fontId="0" fillId="0" borderId="31" xfId="0" applyBorder="1" applyProtection="1">
      <protection hidden="1"/>
    </xf>
    <xf numFmtId="0" fontId="0" fillId="0" borderId="40" xfId="0" applyBorder="1" applyProtection="1">
      <protection hidden="1"/>
    </xf>
    <xf numFmtId="167" fontId="10" fillId="0" borderId="31" xfId="0" applyNumberFormat="1" applyFont="1" applyBorder="1" applyAlignment="1" applyProtection="1">
      <alignment wrapText="1"/>
      <protection hidden="1"/>
    </xf>
    <xf numFmtId="167" fontId="10" fillId="0" borderId="32" xfId="0" applyNumberFormat="1" applyFont="1" applyBorder="1" applyAlignment="1" applyProtection="1">
      <alignment wrapText="1"/>
      <protection hidden="1"/>
    </xf>
    <xf numFmtId="0" fontId="0" fillId="0" borderId="92" xfId="0" applyBorder="1" applyProtection="1">
      <protection hidden="1"/>
    </xf>
    <xf numFmtId="0" fontId="0" fillId="0" borderId="94" xfId="0" applyBorder="1" applyProtection="1">
      <protection hidden="1"/>
    </xf>
    <xf numFmtId="167" fontId="10" fillId="0" borderId="92" xfId="0" applyNumberFormat="1" applyFont="1" applyBorder="1" applyAlignment="1" applyProtection="1">
      <alignment wrapText="1"/>
      <protection hidden="1"/>
    </xf>
    <xf numFmtId="167" fontId="10" fillId="0" borderId="95" xfId="0" applyNumberFormat="1" applyFont="1" applyBorder="1" applyAlignment="1" applyProtection="1">
      <alignment wrapText="1"/>
      <protection hidden="1"/>
    </xf>
    <xf numFmtId="0" fontId="0" fillId="0" borderId="33" xfId="0" applyBorder="1" applyProtection="1">
      <protection hidden="1"/>
    </xf>
    <xf numFmtId="0" fontId="0" fillId="0" borderId="41" xfId="0" applyBorder="1" applyProtection="1">
      <protection hidden="1"/>
    </xf>
    <xf numFmtId="167" fontId="10" fillId="0" borderId="33" xfId="0" applyNumberFormat="1" applyFont="1" applyBorder="1" applyAlignment="1" applyProtection="1">
      <alignment wrapText="1"/>
      <protection hidden="1"/>
    </xf>
    <xf numFmtId="167" fontId="10" fillId="0" borderId="35" xfId="0" applyNumberFormat="1" applyFont="1" applyBorder="1" applyAlignment="1" applyProtection="1">
      <alignment wrapText="1"/>
      <protection hidden="1"/>
    </xf>
    <xf numFmtId="167" fontId="10" fillId="0" borderId="80" xfId="0" applyNumberFormat="1" applyFont="1" applyBorder="1" applyAlignment="1" applyProtection="1">
      <alignment wrapText="1"/>
      <protection hidden="1"/>
    </xf>
    <xf numFmtId="167" fontId="10" fillId="0" borderId="83" xfId="0" applyNumberFormat="1" applyFont="1" applyBorder="1" applyAlignment="1" applyProtection="1">
      <alignment wrapText="1"/>
      <protection hidden="1"/>
    </xf>
    <xf numFmtId="167" fontId="10" fillId="0" borderId="81" xfId="0" applyNumberFormat="1" applyFont="1" applyBorder="1" applyAlignment="1" applyProtection="1">
      <alignment wrapText="1"/>
      <protection hidden="1"/>
    </xf>
    <xf numFmtId="167" fontId="10" fillId="0" borderId="96" xfId="0" applyNumberFormat="1" applyFont="1" applyBorder="1" applyAlignment="1" applyProtection="1">
      <alignment wrapText="1"/>
      <protection hidden="1"/>
    </xf>
    <xf numFmtId="167" fontId="10" fillId="0" borderId="97" xfId="0" applyNumberFormat="1" applyFont="1" applyBorder="1" applyAlignment="1" applyProtection="1">
      <alignment wrapText="1"/>
      <protection hidden="1"/>
    </xf>
    <xf numFmtId="167" fontId="10" fillId="0" borderId="84" xfId="0" applyNumberFormat="1" applyFont="1" applyBorder="1" applyAlignment="1" applyProtection="1">
      <alignment wrapText="1"/>
      <protection hidden="1"/>
    </xf>
    <xf numFmtId="167" fontId="10" fillId="0" borderId="87" xfId="0" applyNumberFormat="1" applyFont="1" applyBorder="1" applyAlignment="1" applyProtection="1">
      <alignment wrapText="1"/>
      <protection hidden="1"/>
    </xf>
    <xf numFmtId="167" fontId="10" fillId="0" borderId="85" xfId="0" applyNumberFormat="1" applyFont="1" applyBorder="1" applyAlignment="1" applyProtection="1">
      <alignment wrapText="1"/>
      <protection hidden="1"/>
    </xf>
    <xf numFmtId="167" fontId="10" fillId="0" borderId="98" xfId="0" applyNumberFormat="1" applyFont="1" applyBorder="1" applyAlignment="1" applyProtection="1">
      <alignment wrapText="1"/>
      <protection hidden="1"/>
    </xf>
    <xf numFmtId="167" fontId="10" fillId="0" borderId="99" xfId="0" applyNumberFormat="1" applyFont="1" applyBorder="1" applyAlignment="1" applyProtection="1">
      <alignment wrapText="1"/>
      <protection hidden="1"/>
    </xf>
    <xf numFmtId="167" fontId="10" fillId="0" borderId="88" xfId="0" applyNumberFormat="1" applyFont="1" applyBorder="1" applyAlignment="1" applyProtection="1">
      <alignment wrapText="1"/>
      <protection hidden="1"/>
    </xf>
    <xf numFmtId="167" fontId="10" fillId="0" borderId="91" xfId="0" applyNumberFormat="1" applyFont="1" applyBorder="1" applyAlignment="1" applyProtection="1">
      <alignment wrapText="1"/>
      <protection hidden="1"/>
    </xf>
    <xf numFmtId="167" fontId="10" fillId="0" borderId="89" xfId="0" applyNumberFormat="1" applyFont="1" applyBorder="1" applyAlignment="1" applyProtection="1">
      <alignment wrapText="1"/>
      <protection hidden="1"/>
    </xf>
    <xf numFmtId="167" fontId="10" fillId="0" borderId="100" xfId="0" applyNumberFormat="1" applyFont="1" applyBorder="1" applyAlignment="1" applyProtection="1">
      <alignment wrapText="1"/>
      <protection hidden="1"/>
    </xf>
    <xf numFmtId="167" fontId="10" fillId="0" borderId="101" xfId="0" applyNumberFormat="1" applyFont="1" applyBorder="1" applyAlignment="1" applyProtection="1">
      <alignment wrapText="1"/>
      <protection hidden="1"/>
    </xf>
    <xf numFmtId="0" fontId="0" fillId="0" borderId="82" xfId="0" applyBorder="1" applyAlignment="1" applyProtection="1">
      <protection hidden="1"/>
    </xf>
    <xf numFmtId="0" fontId="0" fillId="0" borderId="83" xfId="0" applyBorder="1" applyAlignment="1" applyProtection="1">
      <protection hidden="1"/>
    </xf>
    <xf numFmtId="0" fontId="0" fillId="0" borderId="81" xfId="0" applyBorder="1" applyAlignment="1" applyProtection="1">
      <protection hidden="1"/>
    </xf>
    <xf numFmtId="0" fontId="0" fillId="0" borderId="86" xfId="0" applyBorder="1" applyAlignment="1" applyProtection="1">
      <protection hidden="1"/>
    </xf>
    <xf numFmtId="0" fontId="0" fillId="0" borderId="87" xfId="0" applyBorder="1" applyAlignment="1" applyProtection="1">
      <protection hidden="1"/>
    </xf>
    <xf numFmtId="0" fontId="0" fillId="0" borderId="85" xfId="0" applyBorder="1" applyAlignment="1" applyProtection="1">
      <protection hidden="1"/>
    </xf>
    <xf numFmtId="0" fontId="0" fillId="0" borderId="90" xfId="0" applyBorder="1" applyAlignment="1" applyProtection="1">
      <protection hidden="1"/>
    </xf>
    <xf numFmtId="0" fontId="0" fillId="0" borderId="91" xfId="0" applyBorder="1" applyAlignment="1" applyProtection="1">
      <protection hidden="1"/>
    </xf>
    <xf numFmtId="0" fontId="0" fillId="0" borderId="89" xfId="0" applyBorder="1" applyAlignment="1" applyProtection="1">
      <protection hidden="1"/>
    </xf>
  </cellXfs>
  <cellStyles count="10">
    <cellStyle name="Comma" xfId="2" builtinId="3"/>
    <cellStyle name="H1" xfId="5" xr:uid="{00000000-0005-0000-0000-000001000000}"/>
    <cellStyle name="H2" xfId="6" xr:uid="{00000000-0005-0000-0000-000002000000}"/>
    <cellStyle name="Hyperlink" xfId="1" builtinId="8"/>
    <cellStyle name="IndentedPlain" xfId="7" xr:uid="{00000000-0005-0000-0000-000004000000}"/>
    <cellStyle name="Normal" xfId="0" builtinId="0"/>
    <cellStyle name="Normal 10" xfId="8" xr:uid="{00000000-0005-0000-0000-000006000000}"/>
    <cellStyle name="Normal 2" xfId="4" xr:uid="{00000000-0005-0000-0000-000007000000}"/>
    <cellStyle name="Percent" xfId="3" builtinId="5"/>
    <cellStyle name="Plain" xfId="9" xr:uid="{00000000-0005-0000-0000-000009000000}"/>
  </cellStyles>
  <dxfs count="1">
    <dxf>
      <font>
        <color theme="0"/>
      </font>
      <fill>
        <patternFill>
          <bgColor theme="0"/>
        </patternFill>
      </fill>
    </dxf>
  </dxfs>
  <tableStyles count="0" defaultTableStyle="TableStyleMedium2" defaultPivotStyle="PivotStyleLight16"/>
  <colors>
    <mruColors>
      <color rgb="FFD9E1F2"/>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trlProps/ctrlProp1.xml><?xml version="1.0" encoding="utf-8"?>
<formControlPr xmlns="http://schemas.microsoft.com/office/spreadsheetml/2009/9/main" objectType="Drop" dropLines="5" dropStyle="combo" dx="16" fmlaLink="'Org List'!$J$5" fmlaRange="'Org List'!$K$10:$K$40" noThreeD="1" sel="1" val="0"/>
</file>

<file path=xl/ctrlProps/ctrlProp10.xml><?xml version="1.0" encoding="utf-8"?>
<formControlPr xmlns="http://schemas.microsoft.com/office/spreadsheetml/2009/9/main" objectType="Drop" dropLines="5" dropStyle="combo" dx="16" fmlaLink="'Org List'!$J$5" fmlaRange="'Org List'!$K$10:$K$40" noThreeD="1" sel="1" val="0"/>
</file>

<file path=xl/ctrlProps/ctrlProp11.xml><?xml version="1.0" encoding="utf-8"?>
<formControlPr xmlns="http://schemas.microsoft.com/office/spreadsheetml/2009/9/main" objectType="Drop" dropLines="5" dropStyle="combo" dx="16" fmlaLink="'Org List'!$J$5" fmlaRange="'Org List'!$K$10:$K$40" noThreeD="1" sel="1" val="0"/>
</file>

<file path=xl/ctrlProps/ctrlProp12.xml><?xml version="1.0" encoding="utf-8"?>
<formControlPr xmlns="http://schemas.microsoft.com/office/spreadsheetml/2009/9/main" objectType="Drop" dropLines="5" dropStyle="combo" dx="16" fmlaLink="'Org List'!$J$5" fmlaRange="'Org List'!$K$10:$K$40" noThreeD="1" sel="1" val="0"/>
</file>

<file path=xl/ctrlProps/ctrlProp13.xml><?xml version="1.0" encoding="utf-8"?>
<formControlPr xmlns="http://schemas.microsoft.com/office/spreadsheetml/2009/9/main" objectType="Drop" dropLines="5" dropStyle="combo" dx="16" fmlaLink="'Org List'!$J$5" fmlaRange="'Org List'!$K$10:$K$40" noThreeD="1" sel="1" val="0"/>
</file>

<file path=xl/ctrlProps/ctrlProp14.xml><?xml version="1.0" encoding="utf-8"?>
<formControlPr xmlns="http://schemas.microsoft.com/office/spreadsheetml/2009/9/main" objectType="Drop" dropLines="5" dropStyle="combo" dx="16" fmlaLink="'Org List'!$J$5" fmlaRange="'Org List'!$K$10:$K$40" noThreeD="1" sel="1" val="0"/>
</file>

<file path=xl/ctrlProps/ctrlProp15.xml><?xml version="1.0" encoding="utf-8"?>
<formControlPr xmlns="http://schemas.microsoft.com/office/spreadsheetml/2009/9/main" objectType="Drop" dropLines="5" dropStyle="combo" dx="16" fmlaLink="'Org List'!$J$5" fmlaRange="'Org List'!$K$10:$K$40" noThreeD="1" sel="1" val="0"/>
</file>

<file path=xl/ctrlProps/ctrlProp16.xml><?xml version="1.0" encoding="utf-8"?>
<formControlPr xmlns="http://schemas.microsoft.com/office/spreadsheetml/2009/9/main" objectType="Drop" dropLines="5" dropStyle="combo" dx="16" fmlaLink="'Org List'!$J$5" fmlaRange="'Org List'!$K$10:$K$40" noThreeD="1" sel="1" val="0"/>
</file>

<file path=xl/ctrlProps/ctrlProp17.xml><?xml version="1.0" encoding="utf-8"?>
<formControlPr xmlns="http://schemas.microsoft.com/office/spreadsheetml/2009/9/main" objectType="Drop" dropLines="5" dropStyle="combo" dx="16" fmlaLink="'Org List'!$J$5" fmlaRange="'Org List'!$K$10:$K$40" noThreeD="1" sel="1" val="0"/>
</file>

<file path=xl/ctrlProps/ctrlProp18.xml><?xml version="1.0" encoding="utf-8"?>
<formControlPr xmlns="http://schemas.microsoft.com/office/spreadsheetml/2009/9/main" objectType="Drop" dropLines="5" dropStyle="combo" dx="16" fmlaLink="'Org List'!$J$5" fmlaRange="'Org List'!$K$10:$K$40" noThreeD="1" sel="1" val="0"/>
</file>

<file path=xl/ctrlProps/ctrlProp2.xml><?xml version="1.0" encoding="utf-8"?>
<formControlPr xmlns="http://schemas.microsoft.com/office/spreadsheetml/2009/9/main" objectType="Drop" dropLines="5" dropStyle="combo" dx="16" fmlaLink="'Org List'!$J$5" fmlaRange="'Org List'!$K$10:$K$40" noThreeD="1" sel="1" val="0"/>
</file>

<file path=xl/ctrlProps/ctrlProp3.xml><?xml version="1.0" encoding="utf-8"?>
<formControlPr xmlns="http://schemas.microsoft.com/office/spreadsheetml/2009/9/main" objectType="Drop" dropLines="5" dropStyle="combo" dx="16" fmlaLink="'Org List'!$J$5" fmlaRange="'Org List'!$K$10:$K$40" noThreeD="1" sel="1" val="0"/>
</file>

<file path=xl/ctrlProps/ctrlProp4.xml><?xml version="1.0" encoding="utf-8"?>
<formControlPr xmlns="http://schemas.microsoft.com/office/spreadsheetml/2009/9/main" objectType="Drop" dropLines="5" dropStyle="combo" dx="16" fmlaLink="'Org List'!$J$5" fmlaRange="'Org List'!$K$10:$K$40" noThreeD="1" sel="1" val="0"/>
</file>

<file path=xl/ctrlProps/ctrlProp5.xml><?xml version="1.0" encoding="utf-8"?>
<formControlPr xmlns="http://schemas.microsoft.com/office/spreadsheetml/2009/9/main" objectType="Drop" dropLines="5" dropStyle="combo" dx="16" fmlaLink="'Org List'!$J$5" fmlaRange="'Org List'!$K$10:$K$40" noThreeD="1" sel="1" val="0"/>
</file>

<file path=xl/ctrlProps/ctrlProp6.xml><?xml version="1.0" encoding="utf-8"?>
<formControlPr xmlns="http://schemas.microsoft.com/office/spreadsheetml/2009/9/main" objectType="Drop" dropLines="5" dropStyle="combo" dx="16" fmlaLink="'Org List'!$J$5" fmlaRange="'Org List'!$K$10:$K$40" noThreeD="1" sel="1" val="26"/>
</file>

<file path=xl/ctrlProps/ctrlProp7.xml><?xml version="1.0" encoding="utf-8"?>
<formControlPr xmlns="http://schemas.microsoft.com/office/spreadsheetml/2009/9/main" objectType="Drop" dropLines="5" dropStyle="combo" dx="16" fmlaLink="'Org List'!$J$5" fmlaRange="'Org List'!$K$10:$K$40" noThreeD="1" sel="1" val="24"/>
</file>

<file path=xl/ctrlProps/ctrlProp8.xml><?xml version="1.0" encoding="utf-8"?>
<formControlPr xmlns="http://schemas.microsoft.com/office/spreadsheetml/2009/9/main" objectType="Drop" dropLines="5" dropStyle="combo" dx="16" fmlaLink="'Org List'!$J$5" fmlaRange="'Org List'!$K$10:$K$40" noThreeD="1" sel="1" val="0"/>
</file>

<file path=xl/ctrlProps/ctrlProp9.xml><?xml version="1.0" encoding="utf-8"?>
<formControlPr xmlns="http://schemas.microsoft.com/office/spreadsheetml/2009/9/main" objectType="Drop" dropLines="5" dropStyle="combo" dx="16" fmlaLink="'Org List'!$J$5" fmlaRange="'Org List'!$K$10:$K$40"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1333496</xdr:colOff>
      <xdr:row>1</xdr:row>
      <xdr:rowOff>148166</xdr:rowOff>
    </xdr:from>
    <xdr:to>
      <xdr:col>4</xdr:col>
      <xdr:colOff>2324013</xdr:colOff>
      <xdr:row>6</xdr:row>
      <xdr:rowOff>59036</xdr:rowOff>
    </xdr:to>
    <xdr:pic>
      <xdr:nvPicPr>
        <xdr:cNvPr id="2" name="Picture 1" descr="Picture depicting the departmental logos for NHS England, Department of Health and Social Care and Ministry of Housing, Communities and Local Government.">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981196" y="336761"/>
          <a:ext cx="5835990" cy="8062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90113" name="Drop Down 1" hidden="1">
              <a:extLst>
                <a:ext uri="{63B3BB69-23CF-44E3-9099-C40C66FF867C}">
                  <a14:compatExt spid="_x0000_s90113"/>
                </a:ext>
                <a:ext uri="{FF2B5EF4-FFF2-40B4-BE49-F238E27FC236}">
                  <a16:creationId xmlns:a16="http://schemas.microsoft.com/office/drawing/2014/main" id="{00000000-0008-0000-1600-000001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88065" name="Drop Down 1" hidden="1">
              <a:extLst>
                <a:ext uri="{63B3BB69-23CF-44E3-9099-C40C66FF867C}">
                  <a14:compatExt spid="_x0000_s88065"/>
                </a:ext>
                <a:ext uri="{FF2B5EF4-FFF2-40B4-BE49-F238E27FC236}">
                  <a16:creationId xmlns:a16="http://schemas.microsoft.com/office/drawing/2014/main" id="{00000000-0008-0000-1800-000001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89089" name="Drop Down 1" hidden="1">
              <a:extLst>
                <a:ext uri="{63B3BB69-23CF-44E3-9099-C40C66FF867C}">
                  <a14:compatExt spid="_x0000_s89089"/>
                </a:ext>
                <a:ext uri="{FF2B5EF4-FFF2-40B4-BE49-F238E27FC236}">
                  <a16:creationId xmlns:a16="http://schemas.microsoft.com/office/drawing/2014/main" id="{00000000-0008-0000-1900-0000015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65537" name="Drop Down 1" hidden="1">
              <a:extLst>
                <a:ext uri="{63B3BB69-23CF-44E3-9099-C40C66FF867C}">
                  <a14:compatExt spid="_x0000_s65537"/>
                </a:ext>
                <a:ext uri="{FF2B5EF4-FFF2-40B4-BE49-F238E27FC236}">
                  <a16:creationId xmlns:a16="http://schemas.microsoft.com/office/drawing/2014/main" id="{00000000-0008-0000-1B00-000001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27649" name="Drop Down 1" hidden="1">
              <a:extLst>
                <a:ext uri="{63B3BB69-23CF-44E3-9099-C40C66FF867C}">
                  <a14:compatExt spid="_x0000_s27649"/>
                </a:ext>
                <a:ext uri="{FF2B5EF4-FFF2-40B4-BE49-F238E27FC236}">
                  <a16:creationId xmlns:a16="http://schemas.microsoft.com/office/drawing/2014/main" id="{00000000-0008-0000-1C00-00000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28673" name="Drop Down 1" hidden="1">
              <a:extLst>
                <a:ext uri="{63B3BB69-23CF-44E3-9099-C40C66FF867C}">
                  <a14:compatExt spid="_x0000_s28673"/>
                </a:ext>
                <a:ext uri="{FF2B5EF4-FFF2-40B4-BE49-F238E27FC236}">
                  <a16:creationId xmlns:a16="http://schemas.microsoft.com/office/drawing/2014/main" id="{00000000-0008-0000-1D00-000001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29697" name="Drop Down 1" hidden="1">
              <a:extLst>
                <a:ext uri="{63B3BB69-23CF-44E3-9099-C40C66FF867C}">
                  <a14:compatExt spid="_x0000_s29697"/>
                </a:ext>
                <a:ext uri="{FF2B5EF4-FFF2-40B4-BE49-F238E27FC236}">
                  <a16:creationId xmlns:a16="http://schemas.microsoft.com/office/drawing/2014/main" id="{00000000-0008-0000-1E00-000001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30721" name="Drop Down 1" hidden="1">
              <a:extLst>
                <a:ext uri="{63B3BB69-23CF-44E3-9099-C40C66FF867C}">
                  <a14:compatExt spid="_x0000_s30721"/>
                </a:ext>
                <a:ext uri="{FF2B5EF4-FFF2-40B4-BE49-F238E27FC236}">
                  <a16:creationId xmlns:a16="http://schemas.microsoft.com/office/drawing/2014/main" id="{00000000-0008-0000-2000-000001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1280160</xdr:colOff>
          <xdr:row>2</xdr:row>
          <xdr:rowOff>114300</xdr:rowOff>
        </xdr:from>
        <xdr:to>
          <xdr:col>6</xdr:col>
          <xdr:colOff>1752600</xdr:colOff>
          <xdr:row>4</xdr:row>
          <xdr:rowOff>68580</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21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647700</xdr:colOff>
          <xdr:row>2</xdr:row>
          <xdr:rowOff>114300</xdr:rowOff>
        </xdr:from>
        <xdr:to>
          <xdr:col>6</xdr:col>
          <xdr:colOff>1127760</xdr:colOff>
          <xdr:row>4</xdr:row>
          <xdr:rowOff>68580</xdr:rowOff>
        </xdr:to>
        <xdr:sp macro="" textlink="">
          <xdr:nvSpPr>
            <xdr:cNvPr id="32769" name="Drop Down 1" hidden="1">
              <a:extLst>
                <a:ext uri="{63B3BB69-23CF-44E3-9099-C40C66FF867C}">
                  <a14:compatExt spid="_x0000_s32769"/>
                </a:ext>
                <a:ext uri="{FF2B5EF4-FFF2-40B4-BE49-F238E27FC236}">
                  <a16:creationId xmlns:a16="http://schemas.microsoft.com/office/drawing/2014/main" id="{00000000-0008-0000-2300-000001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617220</xdr:colOff>
          <xdr:row>2</xdr:row>
          <xdr:rowOff>152400</xdr:rowOff>
        </xdr:from>
        <xdr:to>
          <xdr:col>4</xdr:col>
          <xdr:colOff>335280</xdr:colOff>
          <xdr:row>4</xdr:row>
          <xdr:rowOff>22860</xdr:rowOff>
        </xdr:to>
        <xdr:sp macro="" textlink="">
          <xdr:nvSpPr>
            <xdr:cNvPr id="13313" name="Drop Down 1" hidden="1">
              <a:extLst>
                <a:ext uri="{63B3BB69-23CF-44E3-9099-C40C66FF867C}">
                  <a14:compatExt spid="_x0000_s13313"/>
                </a:ext>
                <a:ext uri="{FF2B5EF4-FFF2-40B4-BE49-F238E27FC236}">
                  <a16:creationId xmlns:a16="http://schemas.microsoft.com/office/drawing/2014/main" id="{00000000-0008-0000-0A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579120</xdr:colOff>
          <xdr:row>2</xdr:row>
          <xdr:rowOff>175260</xdr:rowOff>
        </xdr:from>
        <xdr:to>
          <xdr:col>3</xdr:col>
          <xdr:colOff>1798320</xdr:colOff>
          <xdr:row>4</xdr:row>
          <xdr:rowOff>60960</xdr:rowOff>
        </xdr:to>
        <xdr:sp macro="" textlink="">
          <xdr:nvSpPr>
            <xdr:cNvPr id="33793" name="Drop Down 1" hidden="1">
              <a:extLst>
                <a:ext uri="{63B3BB69-23CF-44E3-9099-C40C66FF867C}">
                  <a14:compatExt spid="_x0000_s33793"/>
                </a:ext>
                <a:ext uri="{FF2B5EF4-FFF2-40B4-BE49-F238E27FC236}">
                  <a16:creationId xmlns:a16="http://schemas.microsoft.com/office/drawing/2014/main" id="{00000000-0008-0000-0C00-000001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822960</xdr:colOff>
          <xdr:row>2</xdr:row>
          <xdr:rowOff>152400</xdr:rowOff>
        </xdr:from>
        <xdr:to>
          <xdr:col>5</xdr:col>
          <xdr:colOff>144780</xdr:colOff>
          <xdr:row>4</xdr:row>
          <xdr:rowOff>38100</xdr:rowOff>
        </xdr:to>
        <xdr:sp macro="" textlink="">
          <xdr:nvSpPr>
            <xdr:cNvPr id="46081" name="Drop Down 1" hidden="1">
              <a:extLst>
                <a:ext uri="{63B3BB69-23CF-44E3-9099-C40C66FF867C}">
                  <a14:compatExt spid="_x0000_s46081"/>
                </a:ext>
                <a:ext uri="{FF2B5EF4-FFF2-40B4-BE49-F238E27FC236}">
                  <a16:creationId xmlns:a16="http://schemas.microsoft.com/office/drawing/2014/main" id="{00000000-0008-0000-0D00-000001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1173480</xdr:colOff>
          <xdr:row>2</xdr:row>
          <xdr:rowOff>152400</xdr:rowOff>
        </xdr:from>
        <xdr:to>
          <xdr:col>9</xdr:col>
          <xdr:colOff>350520</xdr:colOff>
          <xdr:row>4</xdr:row>
          <xdr:rowOff>38100</xdr:rowOff>
        </xdr:to>
        <xdr:sp macro="" textlink="">
          <xdr:nvSpPr>
            <xdr:cNvPr id="117761" name="Drop Down 1" hidden="1">
              <a:extLst>
                <a:ext uri="{63B3BB69-23CF-44E3-9099-C40C66FF867C}">
                  <a14:compatExt spid="_x0000_s117761"/>
                </a:ext>
                <a:ext uri="{FF2B5EF4-FFF2-40B4-BE49-F238E27FC236}">
                  <a16:creationId xmlns:a16="http://schemas.microsoft.com/office/drawing/2014/main" id="{00000000-0008-0000-0F00-000001C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693420</xdr:colOff>
          <xdr:row>2</xdr:row>
          <xdr:rowOff>152400</xdr:rowOff>
        </xdr:from>
        <xdr:to>
          <xdr:col>5</xdr:col>
          <xdr:colOff>4236720</xdr:colOff>
          <xdr:row>4</xdr:row>
          <xdr:rowOff>60960</xdr:rowOff>
        </xdr:to>
        <xdr:sp macro="" textlink="">
          <xdr:nvSpPr>
            <xdr:cNvPr id="149505" name="Drop Down 1" hidden="1">
              <a:extLst>
                <a:ext uri="{63B3BB69-23CF-44E3-9099-C40C66FF867C}">
                  <a14:compatExt spid="_x0000_s149505"/>
                </a:ext>
                <a:ext uri="{FF2B5EF4-FFF2-40B4-BE49-F238E27FC236}">
                  <a16:creationId xmlns:a16="http://schemas.microsoft.com/office/drawing/2014/main" id="{00000000-0008-0000-1000-0000014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792480</xdr:colOff>
          <xdr:row>2</xdr:row>
          <xdr:rowOff>160020</xdr:rowOff>
        </xdr:from>
        <xdr:to>
          <xdr:col>4</xdr:col>
          <xdr:colOff>762000</xdr:colOff>
          <xdr:row>4</xdr:row>
          <xdr:rowOff>45720</xdr:rowOff>
        </xdr:to>
        <xdr:sp macro="" textlink="">
          <xdr:nvSpPr>
            <xdr:cNvPr id="198657" name="Drop Down 1" hidden="1">
              <a:extLst>
                <a:ext uri="{63B3BB69-23CF-44E3-9099-C40C66FF867C}">
                  <a14:compatExt spid="_x0000_s198657"/>
                </a:ext>
                <a:ext uri="{FF2B5EF4-FFF2-40B4-BE49-F238E27FC236}">
                  <a16:creationId xmlns:a16="http://schemas.microsoft.com/office/drawing/2014/main" id="{00000000-0008-0000-1200-0000010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1485900</xdr:colOff>
          <xdr:row>2</xdr:row>
          <xdr:rowOff>144780</xdr:rowOff>
        </xdr:from>
        <xdr:to>
          <xdr:col>5</xdr:col>
          <xdr:colOff>601980</xdr:colOff>
          <xdr:row>4</xdr:row>
          <xdr:rowOff>30480</xdr:rowOff>
        </xdr:to>
        <xdr:sp macro="" textlink="">
          <xdr:nvSpPr>
            <xdr:cNvPr id="199681" name="Drop Down 1" hidden="1">
              <a:extLst>
                <a:ext uri="{63B3BB69-23CF-44E3-9099-C40C66FF867C}">
                  <a14:compatExt spid="_x0000_s199681"/>
                </a:ext>
                <a:ext uri="{FF2B5EF4-FFF2-40B4-BE49-F238E27FC236}">
                  <a16:creationId xmlns:a16="http://schemas.microsoft.com/office/drawing/2014/main" id="{00000000-0008-0000-1400-0000010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1219200</xdr:colOff>
          <xdr:row>2</xdr:row>
          <xdr:rowOff>114300</xdr:rowOff>
        </xdr:from>
        <xdr:to>
          <xdr:col>8</xdr:col>
          <xdr:colOff>106680</xdr:colOff>
          <xdr:row>4</xdr:row>
          <xdr:rowOff>83820</xdr:rowOff>
        </xdr:to>
        <xdr:sp macro="" textlink="">
          <xdr:nvSpPr>
            <xdr:cNvPr id="26625" name="Drop Down 1" hidden="1">
              <a:extLst>
                <a:ext uri="{63B3BB69-23CF-44E3-9099-C40C66FF867C}">
                  <a14:compatExt spid="_x0000_s26625"/>
                </a:ext>
                <a:ext uri="{FF2B5EF4-FFF2-40B4-BE49-F238E27FC236}">
                  <a16:creationId xmlns:a16="http://schemas.microsoft.com/office/drawing/2014/main" id="{00000000-0008-0000-1500-000001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child\AppData\Local\Microsoft\Windows\Temporary%20Internet%20Files\Content.Outlook\2OR3V2UD\BCF%20Quarterly%20Upload%20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Control_Panel"/>
      <sheetName val="Admin_Controls"/>
      <sheetName val="Full_Period_References"/>
      <sheetName val="Index"/>
      <sheetName val="1. Cover"/>
      <sheetName val="2. I&amp;E"/>
      <sheetName val="3. P4P"/>
      <sheetName val="4. Non-Elective"/>
      <sheetName val="5. Support Metrics"/>
      <sheetName val="6. National Conditions"/>
      <sheetName val="Backsheet"/>
    </sheetNames>
    <sheetDataSet>
      <sheetData sheetId="0" refreshError="1"/>
      <sheetData sheetId="1"/>
      <sheetData sheetId="2" refreshError="1"/>
      <sheetData sheetId="3" refreshError="1"/>
      <sheetData sheetId="4">
        <row r="2">
          <cell r="G2" t="str">
            <v>Q1 2015/16</v>
          </cell>
          <cell r="H2">
            <v>10254</v>
          </cell>
        </row>
        <row r="3">
          <cell r="G3" t="str">
            <v>Q2 2015/16</v>
          </cell>
          <cell r="H3">
            <v>10255</v>
          </cell>
        </row>
        <row r="4">
          <cell r="G4" t="str">
            <v>Q3 2015/16</v>
          </cell>
          <cell r="H4">
            <v>10256</v>
          </cell>
        </row>
        <row r="5">
          <cell r="G5" t="str">
            <v>Q4 2015/16</v>
          </cell>
          <cell r="H5">
            <v>10253</v>
          </cell>
        </row>
      </sheetData>
      <sheetData sheetId="5"/>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trlProp" Target="../ctrlProps/ctrlProp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trlProp" Target="../ctrlProps/ctrlProp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trlProp" Target="../ctrlProps/ctrlProp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trlProp" Target="../ctrlProps/ctrlProp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trlProp" Target="../ctrlProps/ctrlProp8.xml"/></Relationships>
</file>

<file path=xl/worksheets/_rels/sheet23.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25.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10.vml"/><Relationship Id="rId1" Type="http://schemas.openxmlformats.org/officeDocument/2006/relationships/drawing" Target="../drawings/drawing11.xml"/></Relationships>
</file>

<file path=xl/worksheets/_rels/sheet26.xml.rels><?xml version="1.0" encoding="UTF-8" standalone="yes"?>
<Relationships xmlns="http://schemas.openxmlformats.org/package/2006/relationships"><Relationship Id="rId3" Type="http://schemas.openxmlformats.org/officeDocument/2006/relationships/ctrlProp" Target="../ctrlProps/ctrlProp11.xml"/><Relationship Id="rId2" Type="http://schemas.openxmlformats.org/officeDocument/2006/relationships/vmlDrawing" Target="../drawings/vmlDrawing11.vml"/><Relationship Id="rId1" Type="http://schemas.openxmlformats.org/officeDocument/2006/relationships/drawing" Target="../drawings/drawing12.xml"/></Relationships>
</file>

<file path=xl/worksheets/_rels/sheet28.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12.vml"/><Relationship Id="rId1" Type="http://schemas.openxmlformats.org/officeDocument/2006/relationships/drawing" Target="../drawings/drawing13.xml"/></Relationships>
</file>

<file path=xl/worksheets/_rels/sheet29.xml.rels><?xml version="1.0" encoding="UTF-8" standalone="yes"?>
<Relationships xmlns="http://schemas.openxmlformats.org/package/2006/relationships"><Relationship Id="rId3" Type="http://schemas.openxmlformats.org/officeDocument/2006/relationships/ctrlProp" Target="../ctrlProps/ctrlProp13.xml"/><Relationship Id="rId2" Type="http://schemas.openxmlformats.org/officeDocument/2006/relationships/vmlDrawing" Target="../drawings/vmlDrawing13.vml"/><Relationship Id="rId1" Type="http://schemas.openxmlformats.org/officeDocument/2006/relationships/drawing" Target="../drawings/drawing14.xml"/></Relationships>
</file>

<file path=xl/worksheets/_rels/sheet30.xml.rels><?xml version="1.0" encoding="UTF-8" standalone="yes"?>
<Relationships xmlns="http://schemas.openxmlformats.org/package/2006/relationships"><Relationship Id="rId3" Type="http://schemas.openxmlformats.org/officeDocument/2006/relationships/ctrlProp" Target="../ctrlProps/ctrlProp14.xml"/><Relationship Id="rId2" Type="http://schemas.openxmlformats.org/officeDocument/2006/relationships/vmlDrawing" Target="../drawings/vmlDrawing14.vml"/><Relationship Id="rId1" Type="http://schemas.openxmlformats.org/officeDocument/2006/relationships/drawing" Target="../drawings/drawing15.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2.bin"/><Relationship Id="rId4" Type="http://schemas.openxmlformats.org/officeDocument/2006/relationships/ctrlProp" Target="../ctrlProps/ctrlProp15.xml"/></Relationships>
</file>

<file path=xl/worksheets/_rels/sheet33.xml.rels><?xml version="1.0" encoding="UTF-8" standalone="yes"?>
<Relationships xmlns="http://schemas.openxmlformats.org/package/2006/relationships"><Relationship Id="rId3" Type="http://schemas.openxmlformats.org/officeDocument/2006/relationships/ctrlProp" Target="../ctrlProps/ctrlProp16.xml"/><Relationship Id="rId2" Type="http://schemas.openxmlformats.org/officeDocument/2006/relationships/vmlDrawing" Target="../drawings/vmlDrawing16.vml"/><Relationship Id="rId1" Type="http://schemas.openxmlformats.org/officeDocument/2006/relationships/drawing" Target="../drawings/drawing17.xml"/></Relationships>
</file>

<file path=xl/worksheets/_rels/sheet34.xml.rels><?xml version="1.0" encoding="UTF-8" standalone="yes"?>
<Relationships xmlns="http://schemas.openxmlformats.org/package/2006/relationships"><Relationship Id="rId3" Type="http://schemas.openxmlformats.org/officeDocument/2006/relationships/ctrlProp" Target="../ctrlProps/ctrlProp17.xml"/><Relationship Id="rId2" Type="http://schemas.openxmlformats.org/officeDocument/2006/relationships/vmlDrawing" Target="../drawings/vmlDrawing17.vml"/><Relationship Id="rId1" Type="http://schemas.openxmlformats.org/officeDocument/2006/relationships/drawing" Target="../drawings/drawing18.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6.xml.rels><?xml version="1.0" encoding="UTF-8" standalone="yes"?>
<Relationships xmlns="http://schemas.openxmlformats.org/package/2006/relationships"><Relationship Id="rId3" Type="http://schemas.openxmlformats.org/officeDocument/2006/relationships/ctrlProp" Target="../ctrlProps/ctrlProp18.xml"/><Relationship Id="rId2" Type="http://schemas.openxmlformats.org/officeDocument/2006/relationships/vmlDrawing" Target="../drawings/vmlDrawing18.vml"/><Relationship Id="rId1" Type="http://schemas.openxmlformats.org/officeDocument/2006/relationships/drawing" Target="../drawings/drawing19.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DK159"/>
  <sheetViews>
    <sheetView zoomScale="80" zoomScaleNormal="80" workbookViewId="0">
      <selection activeCell="A6" sqref="A6"/>
    </sheetView>
  </sheetViews>
  <sheetFormatPr defaultColWidth="9.109375" defaultRowHeight="14.4" x14ac:dyDescent="0.3"/>
  <cols>
    <col min="1" max="23" width="9.109375" style="170"/>
    <col min="24" max="24" width="11.44140625" style="170" customWidth="1"/>
    <col min="25" max="16384" width="9.109375" style="170"/>
  </cols>
  <sheetData>
    <row r="1" spans="1:115" x14ac:dyDescent="0.3">
      <c r="A1" s="1" t="s">
        <v>0</v>
      </c>
    </row>
    <row r="2" spans="1:115" x14ac:dyDescent="0.3">
      <c r="A2" s="2" t="s">
        <v>1151</v>
      </c>
      <c r="B2" s="2"/>
      <c r="C2" s="2"/>
      <c r="D2" s="2"/>
    </row>
    <row r="3" spans="1:115" x14ac:dyDescent="0.3">
      <c r="A3" s="170">
        <v>1</v>
      </c>
      <c r="B3" s="170">
        <v>2</v>
      </c>
      <c r="C3" s="170">
        <v>3</v>
      </c>
      <c r="D3" s="170">
        <v>4</v>
      </c>
      <c r="E3" s="170">
        <v>5</v>
      </c>
      <c r="F3" s="170">
        <v>6</v>
      </c>
      <c r="G3" s="170">
        <v>7</v>
      </c>
      <c r="H3" s="170">
        <v>8</v>
      </c>
      <c r="I3" s="170">
        <v>9</v>
      </c>
      <c r="J3" s="170">
        <v>10</v>
      </c>
      <c r="K3" s="170">
        <v>11</v>
      </c>
      <c r="L3" s="170">
        <v>12</v>
      </c>
      <c r="M3" s="170">
        <v>13</v>
      </c>
      <c r="N3" s="170">
        <v>14</v>
      </c>
      <c r="O3" s="170">
        <v>15</v>
      </c>
      <c r="P3" s="170">
        <v>16</v>
      </c>
      <c r="Q3" s="170">
        <v>17</v>
      </c>
      <c r="R3" s="170">
        <v>18</v>
      </c>
      <c r="S3" s="170">
        <v>19</v>
      </c>
      <c r="T3" s="170">
        <v>20</v>
      </c>
      <c r="U3" s="170">
        <v>21</v>
      </c>
      <c r="V3" s="170">
        <v>22</v>
      </c>
      <c r="W3" s="170">
        <v>23</v>
      </c>
      <c r="X3" s="170">
        <v>24</v>
      </c>
      <c r="Y3" s="170">
        <v>25</v>
      </c>
      <c r="Z3" s="170">
        <v>26</v>
      </c>
      <c r="AA3" s="170">
        <v>27</v>
      </c>
      <c r="AB3" s="170">
        <v>28</v>
      </c>
      <c r="AC3" s="170">
        <v>29</v>
      </c>
      <c r="AD3" s="170">
        <v>30</v>
      </c>
      <c r="AE3" s="170">
        <v>31</v>
      </c>
      <c r="AF3" s="170">
        <v>32</v>
      </c>
      <c r="AG3" s="170">
        <v>33</v>
      </c>
      <c r="AH3" s="170">
        <v>34</v>
      </c>
      <c r="AI3" s="170">
        <v>35</v>
      </c>
      <c r="AJ3" s="170">
        <v>36</v>
      </c>
      <c r="AK3" s="170">
        <v>37</v>
      </c>
      <c r="AL3" s="170">
        <v>38</v>
      </c>
      <c r="AM3" s="170">
        <v>39</v>
      </c>
      <c r="AN3" s="170">
        <v>40</v>
      </c>
      <c r="AO3" s="170">
        <v>41</v>
      </c>
      <c r="AP3" s="170">
        <v>42</v>
      </c>
      <c r="AQ3" s="170">
        <v>43</v>
      </c>
      <c r="AR3" s="170">
        <v>44</v>
      </c>
      <c r="AS3" s="170">
        <v>45</v>
      </c>
      <c r="AT3" s="170">
        <v>46</v>
      </c>
      <c r="AU3" s="170">
        <v>47</v>
      </c>
      <c r="AV3" s="170">
        <v>48</v>
      </c>
      <c r="AW3" s="170">
        <v>49</v>
      </c>
      <c r="AX3" s="170">
        <v>50</v>
      </c>
      <c r="AY3" s="170">
        <v>51</v>
      </c>
      <c r="AZ3" s="170">
        <v>52</v>
      </c>
      <c r="BA3" s="170">
        <v>53</v>
      </c>
      <c r="BB3" s="170">
        <v>54</v>
      </c>
      <c r="BC3" s="170">
        <v>55</v>
      </c>
      <c r="BD3" s="170">
        <v>56</v>
      </c>
      <c r="BE3" s="170">
        <v>57</v>
      </c>
      <c r="BF3" s="170">
        <v>58</v>
      </c>
      <c r="BG3" s="170">
        <v>59</v>
      </c>
      <c r="BH3" s="170">
        <v>60</v>
      </c>
      <c r="BI3" s="170">
        <v>61</v>
      </c>
      <c r="BJ3" s="170">
        <v>62</v>
      </c>
      <c r="BK3" s="170">
        <v>63</v>
      </c>
      <c r="BL3" s="170">
        <v>64</v>
      </c>
      <c r="BM3" s="170">
        <v>65</v>
      </c>
      <c r="BN3" s="170">
        <v>66</v>
      </c>
      <c r="BO3" s="170">
        <v>67</v>
      </c>
      <c r="BP3" s="170">
        <v>68</v>
      </c>
      <c r="BQ3" s="170">
        <v>69</v>
      </c>
      <c r="BR3" s="170">
        <v>70</v>
      </c>
      <c r="BS3" s="170">
        <v>71</v>
      </c>
      <c r="BT3" s="170">
        <v>72</v>
      </c>
      <c r="BU3" s="170">
        <v>73</v>
      </c>
      <c r="BV3" s="170">
        <v>74</v>
      </c>
      <c r="BW3" s="170">
        <v>75</v>
      </c>
      <c r="BX3" s="170">
        <v>76</v>
      </c>
      <c r="BY3" s="170">
        <v>77</v>
      </c>
      <c r="BZ3" s="170">
        <v>78</v>
      </c>
      <c r="CA3" s="170">
        <v>79</v>
      </c>
      <c r="CB3" s="170">
        <v>80</v>
      </c>
      <c r="CC3" s="170">
        <v>81</v>
      </c>
      <c r="CD3" s="170">
        <v>82</v>
      </c>
      <c r="CE3" s="170">
        <v>83</v>
      </c>
      <c r="CF3" s="170">
        <v>84</v>
      </c>
      <c r="CG3" s="170">
        <v>85</v>
      </c>
      <c r="CH3" s="170">
        <v>86</v>
      </c>
      <c r="CI3" s="170">
        <v>87</v>
      </c>
      <c r="CJ3" s="170">
        <v>88</v>
      </c>
      <c r="CK3" s="170">
        <v>89</v>
      </c>
      <c r="CL3" s="170">
        <v>90</v>
      </c>
      <c r="CM3" s="170">
        <v>91</v>
      </c>
      <c r="CN3" s="170">
        <v>92</v>
      </c>
      <c r="CO3" s="170">
        <v>93</v>
      </c>
      <c r="CP3" s="170">
        <v>94</v>
      </c>
      <c r="CQ3" s="170">
        <v>95</v>
      </c>
      <c r="CR3" s="170">
        <v>96</v>
      </c>
      <c r="CS3" s="170">
        <v>97</v>
      </c>
      <c r="CT3" s="170">
        <v>98</v>
      </c>
      <c r="CU3" s="170">
        <v>99</v>
      </c>
      <c r="CV3" s="170">
        <v>100</v>
      </c>
      <c r="CW3" s="170">
        <v>101</v>
      </c>
      <c r="CX3" s="170">
        <v>102</v>
      </c>
      <c r="CY3" s="170">
        <v>103</v>
      </c>
      <c r="CZ3" s="170">
        <v>104</v>
      </c>
      <c r="DA3" s="170">
        <v>105</v>
      </c>
      <c r="DB3" s="170">
        <v>106</v>
      </c>
      <c r="DC3" s="170">
        <v>107</v>
      </c>
      <c r="DD3" s="170">
        <v>108</v>
      </c>
      <c r="DE3" s="170">
        <v>109</v>
      </c>
      <c r="DF3" s="170">
        <v>110</v>
      </c>
      <c r="DG3" s="170">
        <v>111</v>
      </c>
      <c r="DH3" s="170">
        <v>112</v>
      </c>
      <c r="DI3" s="170">
        <v>113</v>
      </c>
      <c r="DJ3" s="170">
        <v>114</v>
      </c>
      <c r="DK3" s="170">
        <v>115</v>
      </c>
    </row>
    <row r="5" spans="1:115" x14ac:dyDescent="0.3">
      <c r="B5" s="170" t="s">
        <v>190</v>
      </c>
      <c r="N5" s="170" t="s">
        <v>191</v>
      </c>
      <c r="Y5" s="170" t="s">
        <v>192</v>
      </c>
      <c r="AO5" s="170" t="s">
        <v>193</v>
      </c>
      <c r="DI5" s="170" t="s">
        <v>194</v>
      </c>
      <c r="DK5" s="170" t="s">
        <v>190</v>
      </c>
    </row>
    <row r="6" spans="1:115" x14ac:dyDescent="0.3">
      <c r="B6" s="170" t="s">
        <v>190</v>
      </c>
      <c r="C6" s="170" t="s">
        <v>190</v>
      </c>
      <c r="D6" s="170" t="s">
        <v>190</v>
      </c>
      <c r="E6" s="170" t="s">
        <v>190</v>
      </c>
      <c r="F6" s="170" t="s">
        <v>190</v>
      </c>
      <c r="G6" s="170" t="s">
        <v>190</v>
      </c>
      <c r="H6" s="170" t="s">
        <v>190</v>
      </c>
      <c r="I6" s="170" t="s">
        <v>190</v>
      </c>
      <c r="J6" s="170" t="s">
        <v>190</v>
      </c>
      <c r="K6" s="170" t="s">
        <v>190</v>
      </c>
      <c r="L6" s="170" t="s">
        <v>190</v>
      </c>
      <c r="M6" s="170" t="s">
        <v>190</v>
      </c>
      <c r="N6" s="170" t="s">
        <v>191</v>
      </c>
      <c r="O6" s="170" t="s">
        <v>191</v>
      </c>
      <c r="P6" s="170" t="s">
        <v>191</v>
      </c>
      <c r="Q6" s="170" t="s">
        <v>191</v>
      </c>
      <c r="R6" s="170" t="s">
        <v>191</v>
      </c>
      <c r="S6" s="170" t="s">
        <v>191</v>
      </c>
      <c r="T6" s="170" t="s">
        <v>191</v>
      </c>
      <c r="U6" s="170" t="s">
        <v>191</v>
      </c>
      <c r="V6" s="170" t="s">
        <v>191</v>
      </c>
      <c r="W6" s="170" t="s">
        <v>191</v>
      </c>
      <c r="X6" s="170" t="s">
        <v>191</v>
      </c>
      <c r="Y6" s="170" t="s">
        <v>192</v>
      </c>
      <c r="Z6" s="170" t="s">
        <v>192</v>
      </c>
      <c r="AA6" s="170" t="s">
        <v>192</v>
      </c>
      <c r="AB6" s="170" t="s">
        <v>192</v>
      </c>
      <c r="AC6" s="170" t="s">
        <v>192</v>
      </c>
      <c r="AD6" s="170" t="s">
        <v>192</v>
      </c>
      <c r="AE6" s="170" t="s">
        <v>192</v>
      </c>
      <c r="AF6" s="170" t="s">
        <v>192</v>
      </c>
      <c r="AG6" s="170" t="s">
        <v>192</v>
      </c>
      <c r="AH6" s="170" t="s">
        <v>192</v>
      </c>
      <c r="AI6" s="170" t="s">
        <v>192</v>
      </c>
      <c r="AJ6" s="170" t="s">
        <v>192</v>
      </c>
      <c r="AK6" s="170" t="s">
        <v>192</v>
      </c>
      <c r="AL6" s="170" t="s">
        <v>192</v>
      </c>
      <c r="AM6" s="170" t="s">
        <v>192</v>
      </c>
      <c r="AN6" s="170" t="s">
        <v>192</v>
      </c>
      <c r="AO6" s="170" t="s">
        <v>193</v>
      </c>
      <c r="AP6" s="170" t="s">
        <v>193</v>
      </c>
      <c r="AQ6" s="170" t="s">
        <v>193</v>
      </c>
      <c r="AR6" s="170" t="s">
        <v>193</v>
      </c>
      <c r="AS6" s="170" t="s">
        <v>193</v>
      </c>
      <c r="AT6" s="170" t="s">
        <v>193</v>
      </c>
      <c r="AU6" s="170" t="s">
        <v>193</v>
      </c>
      <c r="AV6" s="170" t="s">
        <v>193</v>
      </c>
      <c r="AW6" s="170" t="s">
        <v>193</v>
      </c>
      <c r="AX6" s="170" t="s">
        <v>193</v>
      </c>
      <c r="AY6" s="170" t="s">
        <v>193</v>
      </c>
      <c r="AZ6" s="170" t="s">
        <v>193</v>
      </c>
      <c r="BA6" s="170" t="s">
        <v>193</v>
      </c>
      <c r="BB6" s="170" t="s">
        <v>193</v>
      </c>
      <c r="BC6" s="170" t="s">
        <v>193</v>
      </c>
      <c r="BD6" s="170" t="s">
        <v>193</v>
      </c>
      <c r="BE6" s="170" t="s">
        <v>193</v>
      </c>
      <c r="BF6" s="170" t="s">
        <v>193</v>
      </c>
      <c r="BG6" s="170" t="s">
        <v>193</v>
      </c>
      <c r="BH6" s="170" t="s">
        <v>193</v>
      </c>
      <c r="BI6" s="170" t="s">
        <v>193</v>
      </c>
      <c r="BJ6" s="170" t="s">
        <v>193</v>
      </c>
      <c r="BK6" s="170" t="s">
        <v>193</v>
      </c>
      <c r="BL6" s="170" t="s">
        <v>193</v>
      </c>
      <c r="BM6" s="170" t="s">
        <v>193</v>
      </c>
      <c r="BN6" s="170" t="s">
        <v>193</v>
      </c>
      <c r="BO6" s="170" t="s">
        <v>193</v>
      </c>
      <c r="BP6" s="170" t="s">
        <v>193</v>
      </c>
      <c r="BQ6" s="170" t="s">
        <v>193</v>
      </c>
      <c r="BR6" s="170" t="s">
        <v>193</v>
      </c>
      <c r="BS6" s="170" t="s">
        <v>193</v>
      </c>
      <c r="BT6" s="170" t="s">
        <v>193</v>
      </c>
      <c r="BU6" s="170" t="s">
        <v>193</v>
      </c>
      <c r="BV6" s="170" t="s">
        <v>193</v>
      </c>
      <c r="BW6" s="170" t="s">
        <v>193</v>
      </c>
      <c r="BX6" s="170" t="s">
        <v>193</v>
      </c>
      <c r="BY6" s="170" t="s">
        <v>193</v>
      </c>
      <c r="BZ6" s="170" t="s">
        <v>193</v>
      </c>
      <c r="CA6" s="170" t="s">
        <v>193</v>
      </c>
      <c r="CB6" s="170" t="s">
        <v>193</v>
      </c>
      <c r="CC6" s="170" t="s">
        <v>193</v>
      </c>
      <c r="CD6" s="170" t="s">
        <v>193</v>
      </c>
      <c r="CE6" s="170" t="s">
        <v>193</v>
      </c>
      <c r="CF6" s="170" t="s">
        <v>193</v>
      </c>
      <c r="CG6" s="170" t="s">
        <v>193</v>
      </c>
      <c r="CH6" s="170" t="s">
        <v>193</v>
      </c>
      <c r="CI6" s="170" t="s">
        <v>193</v>
      </c>
      <c r="CJ6" s="170" t="s">
        <v>193</v>
      </c>
      <c r="CK6" s="170" t="s">
        <v>193</v>
      </c>
      <c r="CL6" s="170" t="s">
        <v>193</v>
      </c>
      <c r="CM6" s="170" t="s">
        <v>193</v>
      </c>
      <c r="CN6" s="170" t="s">
        <v>193</v>
      </c>
      <c r="CO6" s="170" t="s">
        <v>193</v>
      </c>
      <c r="CP6" s="170" t="s">
        <v>193</v>
      </c>
      <c r="CQ6" s="170" t="s">
        <v>193</v>
      </c>
      <c r="CR6" s="170" t="s">
        <v>193</v>
      </c>
      <c r="CS6" s="170" t="s">
        <v>193</v>
      </c>
      <c r="CT6" s="170" t="s">
        <v>193</v>
      </c>
      <c r="CU6" s="170" t="s">
        <v>193</v>
      </c>
      <c r="CV6" s="170" t="s">
        <v>193</v>
      </c>
      <c r="CW6" s="170" t="s">
        <v>193</v>
      </c>
      <c r="CX6" s="170" t="s">
        <v>193</v>
      </c>
      <c r="CY6" s="170" t="s">
        <v>193</v>
      </c>
      <c r="CZ6" s="170" t="s">
        <v>193</v>
      </c>
      <c r="DA6" s="170" t="s">
        <v>193</v>
      </c>
      <c r="DB6" s="170" t="s">
        <v>193</v>
      </c>
      <c r="DC6" s="170" t="s">
        <v>193</v>
      </c>
      <c r="DD6" s="170" t="s">
        <v>193</v>
      </c>
      <c r="DE6" s="170" t="s">
        <v>193</v>
      </c>
      <c r="DF6" s="170" t="s">
        <v>193</v>
      </c>
      <c r="DG6" s="170" t="s">
        <v>193</v>
      </c>
      <c r="DH6" s="170" t="s">
        <v>193</v>
      </c>
      <c r="DI6" s="170" t="s">
        <v>194</v>
      </c>
      <c r="DJ6" s="170" t="s">
        <v>194</v>
      </c>
      <c r="DK6" s="170" t="s">
        <v>190</v>
      </c>
    </row>
    <row r="7" spans="1:115" x14ac:dyDescent="0.3">
      <c r="B7" s="170" t="s">
        <v>95</v>
      </c>
      <c r="C7" s="170" t="s">
        <v>96</v>
      </c>
      <c r="D7" s="170" t="s">
        <v>97</v>
      </c>
      <c r="E7" s="170" t="s">
        <v>98</v>
      </c>
      <c r="F7" s="170" t="s">
        <v>99</v>
      </c>
      <c r="G7" s="170" t="s">
        <v>100</v>
      </c>
      <c r="H7" s="170" t="s">
        <v>101</v>
      </c>
      <c r="I7" s="170" t="s">
        <v>102</v>
      </c>
      <c r="J7" s="170" t="s">
        <v>103</v>
      </c>
      <c r="K7" s="170" t="s">
        <v>104</v>
      </c>
      <c r="L7" s="170" t="s">
        <v>105</v>
      </c>
      <c r="M7" s="170" t="s">
        <v>1152</v>
      </c>
      <c r="N7" s="170" t="s">
        <v>95</v>
      </c>
      <c r="O7" s="170" t="s">
        <v>106</v>
      </c>
      <c r="P7" s="170" t="s">
        <v>96</v>
      </c>
      <c r="Q7" s="170" t="s">
        <v>107</v>
      </c>
      <c r="R7" s="170" t="s">
        <v>108</v>
      </c>
      <c r="S7" s="170" t="s">
        <v>109</v>
      </c>
      <c r="T7" s="170" t="s">
        <v>110</v>
      </c>
      <c r="U7" s="170" t="s">
        <v>111</v>
      </c>
      <c r="V7" s="170" t="s">
        <v>112</v>
      </c>
      <c r="W7" s="170" t="s">
        <v>113</v>
      </c>
      <c r="X7" s="170" t="s">
        <v>114</v>
      </c>
      <c r="Y7" s="170" t="s">
        <v>111</v>
      </c>
      <c r="Z7" s="170" t="s">
        <v>115</v>
      </c>
      <c r="AA7" s="170" t="s">
        <v>116</v>
      </c>
      <c r="AB7" s="170" t="s">
        <v>117</v>
      </c>
      <c r="AC7" s="170" t="s">
        <v>118</v>
      </c>
      <c r="AD7" s="170" t="s">
        <v>119</v>
      </c>
      <c r="AE7" s="170" t="s">
        <v>120</v>
      </c>
      <c r="AF7" s="170" t="s">
        <v>121</v>
      </c>
      <c r="AG7" s="170" t="s">
        <v>122</v>
      </c>
      <c r="AH7" s="170" t="s">
        <v>123</v>
      </c>
      <c r="AI7" s="170" t="s">
        <v>124</v>
      </c>
      <c r="AJ7" s="170" t="s">
        <v>125</v>
      </c>
      <c r="AK7" s="170" t="s">
        <v>126</v>
      </c>
      <c r="AL7" s="170" t="s">
        <v>127</v>
      </c>
      <c r="AM7" s="170" t="s">
        <v>128</v>
      </c>
      <c r="AN7" s="170" t="s">
        <v>129</v>
      </c>
      <c r="AO7" s="170" t="s">
        <v>119</v>
      </c>
      <c r="AP7" s="170" t="s">
        <v>120</v>
      </c>
      <c r="AQ7" s="170" t="s">
        <v>121</v>
      </c>
      <c r="AR7" s="170" t="s">
        <v>114</v>
      </c>
      <c r="AS7" s="170" t="s">
        <v>1153</v>
      </c>
      <c r="AT7" s="170" t="s">
        <v>1154</v>
      </c>
      <c r="AU7" s="170" t="s">
        <v>1155</v>
      </c>
      <c r="AV7" s="170" t="s">
        <v>1156</v>
      </c>
      <c r="AW7" s="170" t="s">
        <v>1157</v>
      </c>
      <c r="AX7" s="170" t="s">
        <v>123</v>
      </c>
      <c r="AY7" s="170" t="s">
        <v>124</v>
      </c>
      <c r="AZ7" s="170" t="s">
        <v>125</v>
      </c>
      <c r="BA7" s="170" t="s">
        <v>130</v>
      </c>
      <c r="BB7" s="170" t="s">
        <v>131</v>
      </c>
      <c r="BC7" s="170" t="s">
        <v>132</v>
      </c>
      <c r="BD7" s="170" t="s">
        <v>133</v>
      </c>
      <c r="BE7" s="170" t="s">
        <v>134</v>
      </c>
      <c r="BF7" s="170" t="s">
        <v>135</v>
      </c>
      <c r="BG7" s="170" t="s">
        <v>127</v>
      </c>
      <c r="BH7" s="170" t="s">
        <v>128</v>
      </c>
      <c r="BI7" s="170" t="s">
        <v>129</v>
      </c>
      <c r="BJ7" s="170" t="s">
        <v>136</v>
      </c>
      <c r="BK7" s="170" t="s">
        <v>137</v>
      </c>
      <c r="BL7" s="170" t="s">
        <v>138</v>
      </c>
      <c r="BM7" s="170" t="s">
        <v>139</v>
      </c>
      <c r="BN7" s="170" t="s">
        <v>140</v>
      </c>
      <c r="BO7" s="170" t="s">
        <v>141</v>
      </c>
      <c r="BP7" s="170" t="s">
        <v>142</v>
      </c>
      <c r="BQ7" s="170" t="s">
        <v>143</v>
      </c>
      <c r="BR7" s="170" t="s">
        <v>144</v>
      </c>
      <c r="BS7" s="170" t="s">
        <v>145</v>
      </c>
      <c r="BT7" s="170" t="s">
        <v>146</v>
      </c>
      <c r="BU7" s="170" t="s">
        <v>147</v>
      </c>
      <c r="BV7" s="170" t="s">
        <v>148</v>
      </c>
      <c r="BW7" s="170" t="s">
        <v>149</v>
      </c>
      <c r="BX7" s="170" t="s">
        <v>150</v>
      </c>
      <c r="BY7" s="170" t="s">
        <v>151</v>
      </c>
      <c r="BZ7" s="170" t="s">
        <v>152</v>
      </c>
      <c r="CA7" s="170" t="s">
        <v>153</v>
      </c>
      <c r="CB7" s="170" t="s">
        <v>154</v>
      </c>
      <c r="CC7" s="170" t="s">
        <v>155</v>
      </c>
      <c r="CD7" s="170" t="s">
        <v>156</v>
      </c>
      <c r="CE7" s="170" t="s">
        <v>157</v>
      </c>
      <c r="CF7" s="170" t="s">
        <v>158</v>
      </c>
      <c r="CG7" s="170" t="s">
        <v>159</v>
      </c>
      <c r="CH7" s="170" t="s">
        <v>160</v>
      </c>
      <c r="CI7" s="170" t="s">
        <v>161</v>
      </c>
      <c r="CJ7" s="170" t="s">
        <v>162</v>
      </c>
      <c r="CK7" s="170" t="s">
        <v>163</v>
      </c>
      <c r="CL7" s="170" t="s">
        <v>164</v>
      </c>
      <c r="CM7" s="170" t="s">
        <v>165</v>
      </c>
      <c r="CN7" s="170" t="s">
        <v>166</v>
      </c>
      <c r="CO7" s="170" t="s">
        <v>167</v>
      </c>
      <c r="CP7" s="170" t="s">
        <v>168</v>
      </c>
      <c r="CQ7" s="170" t="s">
        <v>169</v>
      </c>
      <c r="CR7" s="170" t="s">
        <v>170</v>
      </c>
      <c r="CS7" s="170" t="s">
        <v>171</v>
      </c>
      <c r="CT7" s="170" t="s">
        <v>172</v>
      </c>
      <c r="CU7" s="170" t="s">
        <v>173</v>
      </c>
      <c r="CV7" s="170" t="s">
        <v>174</v>
      </c>
      <c r="CW7" s="170" t="s">
        <v>175</v>
      </c>
      <c r="CX7" s="170" t="s">
        <v>176</v>
      </c>
      <c r="CY7" s="170" t="s">
        <v>177</v>
      </c>
      <c r="CZ7" s="170" t="s">
        <v>178</v>
      </c>
      <c r="DA7" s="170" t="s">
        <v>179</v>
      </c>
      <c r="DB7" s="170" t="s">
        <v>180</v>
      </c>
      <c r="DC7" s="170" t="s">
        <v>181</v>
      </c>
      <c r="DD7" s="170" t="s">
        <v>182</v>
      </c>
      <c r="DE7" s="170" t="s">
        <v>183</v>
      </c>
      <c r="DF7" s="170" t="s">
        <v>184</v>
      </c>
      <c r="DG7" s="170" t="s">
        <v>185</v>
      </c>
      <c r="DH7" s="170" t="s">
        <v>186</v>
      </c>
      <c r="DI7" s="170" t="s">
        <v>187</v>
      </c>
      <c r="DJ7" s="170" t="s">
        <v>188</v>
      </c>
      <c r="DK7" s="170" t="s">
        <v>189</v>
      </c>
    </row>
    <row r="8" spans="1:115" x14ac:dyDescent="0.3">
      <c r="A8" s="170" t="s">
        <v>195</v>
      </c>
      <c r="B8" s="170" t="s">
        <v>1</v>
      </c>
      <c r="C8" s="170" t="s">
        <v>2</v>
      </c>
      <c r="D8" s="170" t="s">
        <v>3</v>
      </c>
      <c r="E8" s="170" t="s">
        <v>4</v>
      </c>
      <c r="F8" s="170" t="s">
        <v>5</v>
      </c>
      <c r="G8" s="170" t="s">
        <v>6</v>
      </c>
      <c r="H8" s="170" t="s">
        <v>7</v>
      </c>
      <c r="I8" s="170" t="s">
        <v>8</v>
      </c>
      <c r="J8" s="170" t="s">
        <v>9</v>
      </c>
      <c r="K8" s="170" t="s">
        <v>10</v>
      </c>
      <c r="L8" s="170" t="s">
        <v>11</v>
      </c>
      <c r="M8" s="170" t="s">
        <v>1158</v>
      </c>
      <c r="N8" s="170" t="s">
        <v>12</v>
      </c>
      <c r="O8" s="170" t="s">
        <v>13</v>
      </c>
      <c r="P8" s="170" t="s">
        <v>14</v>
      </c>
      <c r="Q8" s="170" t="s">
        <v>15</v>
      </c>
      <c r="R8" s="170" t="s">
        <v>16</v>
      </c>
      <c r="S8" s="170" t="s">
        <v>17</v>
      </c>
      <c r="T8" s="170" t="s">
        <v>18</v>
      </c>
      <c r="U8" s="170" t="s">
        <v>19</v>
      </c>
      <c r="V8" s="170" t="s">
        <v>20</v>
      </c>
      <c r="W8" s="170" t="s">
        <v>21</v>
      </c>
      <c r="X8" s="170" t="s">
        <v>22</v>
      </c>
      <c r="Y8" s="170" t="s">
        <v>23</v>
      </c>
      <c r="Z8" s="170" t="s">
        <v>24</v>
      </c>
      <c r="AA8" s="170" t="s">
        <v>25</v>
      </c>
      <c r="AB8" s="170" t="s">
        <v>26</v>
      </c>
      <c r="AC8" s="170" t="s">
        <v>27</v>
      </c>
      <c r="AD8" s="170" t="s">
        <v>28</v>
      </c>
      <c r="AE8" s="170" t="s">
        <v>29</v>
      </c>
      <c r="AF8" s="170" t="s">
        <v>30</v>
      </c>
      <c r="AG8" s="170" t="s">
        <v>31</v>
      </c>
      <c r="AH8" s="170" t="s">
        <v>32</v>
      </c>
      <c r="AI8" s="170" t="s">
        <v>33</v>
      </c>
      <c r="AJ8" s="170" t="s">
        <v>34</v>
      </c>
      <c r="AK8" s="170" t="s">
        <v>35</v>
      </c>
      <c r="AL8" s="170" t="s">
        <v>36</v>
      </c>
      <c r="AM8" s="170" t="s">
        <v>37</v>
      </c>
      <c r="AN8" s="170" t="s">
        <v>38</v>
      </c>
      <c r="AO8" s="170" t="s">
        <v>1159</v>
      </c>
      <c r="AP8" s="170" t="s">
        <v>1160</v>
      </c>
      <c r="AQ8" s="170" t="s">
        <v>1161</v>
      </c>
      <c r="AR8" s="170" t="s">
        <v>1162</v>
      </c>
      <c r="AS8" s="170" t="s">
        <v>1163</v>
      </c>
      <c r="AT8" s="170" t="s">
        <v>1164</v>
      </c>
      <c r="AU8" s="170" t="s">
        <v>1165</v>
      </c>
      <c r="AV8" s="170" t="s">
        <v>1166</v>
      </c>
      <c r="AW8" s="170" t="s">
        <v>1167</v>
      </c>
      <c r="AX8" s="170" t="s">
        <v>1168</v>
      </c>
      <c r="AY8" s="170" t="s">
        <v>1169</v>
      </c>
      <c r="AZ8" s="170" t="s">
        <v>1170</v>
      </c>
      <c r="BA8" s="170" t="s">
        <v>1171</v>
      </c>
      <c r="BB8" s="170" t="s">
        <v>1172</v>
      </c>
      <c r="BC8" s="170" t="s">
        <v>1173</v>
      </c>
      <c r="BD8" s="170" t="s">
        <v>1174</v>
      </c>
      <c r="BE8" s="170" t="s">
        <v>1175</v>
      </c>
      <c r="BF8" s="170" t="s">
        <v>1176</v>
      </c>
      <c r="BG8" s="170" t="s">
        <v>39</v>
      </c>
      <c r="BH8" s="170" t="s">
        <v>40</v>
      </c>
      <c r="BI8" s="170" t="s">
        <v>41</v>
      </c>
      <c r="BJ8" s="170" t="s">
        <v>42</v>
      </c>
      <c r="BK8" s="170" t="s">
        <v>43</v>
      </c>
      <c r="BL8" s="170" t="s">
        <v>44</v>
      </c>
      <c r="BM8" s="170" t="s">
        <v>45</v>
      </c>
      <c r="BN8" s="170" t="s">
        <v>46</v>
      </c>
      <c r="BO8" s="170" t="s">
        <v>47</v>
      </c>
      <c r="BP8" s="170" t="s">
        <v>48</v>
      </c>
      <c r="BQ8" s="170" t="s">
        <v>49</v>
      </c>
      <c r="BR8" s="170" t="s">
        <v>50</v>
      </c>
      <c r="BS8" s="170" t="s">
        <v>51</v>
      </c>
      <c r="BT8" s="170" t="s">
        <v>52</v>
      </c>
      <c r="BU8" s="170" t="s">
        <v>53</v>
      </c>
      <c r="BV8" s="170" t="s">
        <v>54</v>
      </c>
      <c r="BW8" s="170" t="s">
        <v>55</v>
      </c>
      <c r="BX8" s="170" t="s">
        <v>56</v>
      </c>
      <c r="BY8" s="170" t="s">
        <v>57</v>
      </c>
      <c r="BZ8" s="170" t="s">
        <v>58</v>
      </c>
      <c r="CA8" s="170" t="s">
        <v>59</v>
      </c>
      <c r="CB8" s="170" t="s">
        <v>60</v>
      </c>
      <c r="CC8" s="170" t="s">
        <v>61</v>
      </c>
      <c r="CD8" s="170" t="s">
        <v>62</v>
      </c>
      <c r="CE8" s="170" t="s">
        <v>63</v>
      </c>
      <c r="CF8" s="170" t="s">
        <v>64</v>
      </c>
      <c r="CG8" s="170" t="s">
        <v>65</v>
      </c>
      <c r="CH8" s="170" t="s">
        <v>66</v>
      </c>
      <c r="CI8" s="170" t="s">
        <v>67</v>
      </c>
      <c r="CJ8" s="170" t="s">
        <v>68</v>
      </c>
      <c r="CK8" s="170" t="s">
        <v>69</v>
      </c>
      <c r="CL8" s="170" t="s">
        <v>70</v>
      </c>
      <c r="CM8" s="170" t="s">
        <v>71</v>
      </c>
      <c r="CN8" s="170" t="s">
        <v>72</v>
      </c>
      <c r="CO8" s="170" t="s">
        <v>73</v>
      </c>
      <c r="CP8" s="170" t="s">
        <v>74</v>
      </c>
      <c r="CQ8" s="170" t="s">
        <v>75</v>
      </c>
      <c r="CR8" s="170" t="s">
        <v>76</v>
      </c>
      <c r="CS8" s="170" t="s">
        <v>77</v>
      </c>
      <c r="CT8" s="170" t="s">
        <v>78</v>
      </c>
      <c r="CU8" s="170" t="s">
        <v>79</v>
      </c>
      <c r="CV8" s="170" t="s">
        <v>80</v>
      </c>
      <c r="CW8" s="170" t="s">
        <v>81</v>
      </c>
      <c r="CX8" s="170" t="s">
        <v>82</v>
      </c>
      <c r="CY8" s="170" t="s">
        <v>83</v>
      </c>
      <c r="CZ8" s="170" t="s">
        <v>84</v>
      </c>
      <c r="DA8" s="170" t="s">
        <v>85</v>
      </c>
      <c r="DB8" s="170" t="s">
        <v>86</v>
      </c>
      <c r="DC8" s="170" t="s">
        <v>87</v>
      </c>
      <c r="DD8" s="170" t="s">
        <v>88</v>
      </c>
      <c r="DE8" s="170" t="s">
        <v>89</v>
      </c>
      <c r="DF8" s="170" t="s">
        <v>90</v>
      </c>
      <c r="DG8" s="170" t="s">
        <v>91</v>
      </c>
      <c r="DH8" s="170" t="s">
        <v>92</v>
      </c>
      <c r="DI8" s="170" t="s">
        <v>93</v>
      </c>
      <c r="DJ8" s="170" t="s">
        <v>94</v>
      </c>
      <c r="DK8" s="170" t="s">
        <v>1177</v>
      </c>
    </row>
    <row r="9" spans="1:115" x14ac:dyDescent="0.3">
      <c r="A9" s="1" t="s">
        <v>215</v>
      </c>
      <c r="B9" s="170" t="s">
        <v>211</v>
      </c>
      <c r="N9" s="170" t="s">
        <v>1009</v>
      </c>
      <c r="O9" s="170" t="s">
        <v>1009</v>
      </c>
      <c r="P9" s="170" t="s">
        <v>1009</v>
      </c>
      <c r="Q9" s="170" t="s">
        <v>1009</v>
      </c>
      <c r="V9" s="170" t="s">
        <v>1009</v>
      </c>
      <c r="X9" s="139"/>
      <c r="Y9" s="170" t="s">
        <v>1035</v>
      </c>
      <c r="Z9" s="170" t="s">
        <v>1033</v>
      </c>
      <c r="AA9" s="170" t="s">
        <v>1033</v>
      </c>
      <c r="AB9" s="170" t="s">
        <v>1033</v>
      </c>
      <c r="AO9" s="170" t="s">
        <v>1054</v>
      </c>
      <c r="AP9" s="170" t="s">
        <v>1054</v>
      </c>
      <c r="AQ9" s="170" t="s">
        <v>1056</v>
      </c>
      <c r="AR9" s="170" t="s">
        <v>1054</v>
      </c>
      <c r="AS9" s="170" t="s">
        <v>1054</v>
      </c>
      <c r="AT9" s="170" t="s">
        <v>1054</v>
      </c>
      <c r="AU9" s="170" t="s">
        <v>1056</v>
      </c>
      <c r="AV9" s="170" t="s">
        <v>1054</v>
      </c>
      <c r="AW9" s="170" t="s">
        <v>1052</v>
      </c>
      <c r="AX9" s="170" t="s">
        <v>1056</v>
      </c>
      <c r="AY9" s="170" t="s">
        <v>1056</v>
      </c>
      <c r="AZ9" s="170" t="s">
        <v>1056</v>
      </c>
      <c r="BA9" s="170" t="s">
        <v>1056</v>
      </c>
      <c r="BB9" s="170" t="s">
        <v>1056</v>
      </c>
      <c r="BC9" s="170" t="s">
        <v>1056</v>
      </c>
      <c r="BD9" s="170" t="s">
        <v>1056</v>
      </c>
      <c r="BE9" s="170" t="s">
        <v>1056</v>
      </c>
      <c r="BF9" s="170" t="s">
        <v>1054</v>
      </c>
      <c r="BG9" s="170" t="s">
        <v>1058</v>
      </c>
      <c r="BH9" s="170" t="s">
        <v>1056</v>
      </c>
      <c r="BI9" s="170" t="s">
        <v>1058</v>
      </c>
      <c r="BJ9" s="170" t="s">
        <v>1056</v>
      </c>
      <c r="BK9" s="170" t="s">
        <v>1056</v>
      </c>
      <c r="BL9" s="170" t="s">
        <v>1056</v>
      </c>
      <c r="BM9" s="170" t="s">
        <v>1056</v>
      </c>
      <c r="BN9" s="170" t="s">
        <v>1056</v>
      </c>
      <c r="BO9" s="170" t="s">
        <v>1054</v>
      </c>
      <c r="BP9" s="170" t="s">
        <v>1058</v>
      </c>
      <c r="BQ9" s="170" t="s">
        <v>1056</v>
      </c>
      <c r="BR9" s="170" t="s">
        <v>1058</v>
      </c>
      <c r="BS9" s="170" t="s">
        <v>1058</v>
      </c>
      <c r="BT9" s="170" t="s">
        <v>1058</v>
      </c>
      <c r="BU9" s="170" t="s">
        <v>1058</v>
      </c>
      <c r="BV9" s="170" t="s">
        <v>1056</v>
      </c>
      <c r="BW9" s="170" t="s">
        <v>1056</v>
      </c>
      <c r="BX9" s="170" t="s">
        <v>1054</v>
      </c>
    </row>
    <row r="10" spans="1:115" x14ac:dyDescent="0.3">
      <c r="A10" s="170" t="s">
        <v>227</v>
      </c>
      <c r="B10" s="170" t="s">
        <v>228</v>
      </c>
      <c r="N10" s="170" t="s">
        <v>1009</v>
      </c>
      <c r="O10" s="170" t="s">
        <v>1009</v>
      </c>
      <c r="P10" s="170" t="s">
        <v>1009</v>
      </c>
      <c r="Q10" s="170" t="s">
        <v>1009</v>
      </c>
      <c r="V10" s="170" t="s">
        <v>1009</v>
      </c>
      <c r="X10" s="139"/>
      <c r="Y10" s="170" t="s">
        <v>1033</v>
      </c>
      <c r="Z10" s="170" t="s">
        <v>1033</v>
      </c>
      <c r="AA10" s="170" t="s">
        <v>1033</v>
      </c>
      <c r="AB10" s="170" t="s">
        <v>1033</v>
      </c>
      <c r="AO10" s="170" t="s">
        <v>1052</v>
      </c>
      <c r="AP10" s="170" t="s">
        <v>1054</v>
      </c>
      <c r="AQ10" s="170" t="s">
        <v>1056</v>
      </c>
      <c r="AR10" s="170" t="s">
        <v>1054</v>
      </c>
      <c r="AS10" s="170" t="s">
        <v>1052</v>
      </c>
      <c r="AT10" s="170" t="s">
        <v>1056</v>
      </c>
      <c r="AU10" s="170" t="s">
        <v>1054</v>
      </c>
      <c r="AV10" s="170" t="s">
        <v>1054</v>
      </c>
      <c r="AW10" s="170" t="s">
        <v>1054</v>
      </c>
      <c r="AX10" s="170" t="s">
        <v>1052</v>
      </c>
      <c r="AY10" s="170" t="s">
        <v>1054</v>
      </c>
      <c r="AZ10" s="170" t="s">
        <v>1056</v>
      </c>
      <c r="BA10" s="170" t="s">
        <v>1054</v>
      </c>
      <c r="BB10" s="170" t="s">
        <v>1052</v>
      </c>
      <c r="BC10" s="170" t="s">
        <v>1056</v>
      </c>
      <c r="BD10" s="170" t="s">
        <v>1054</v>
      </c>
      <c r="BE10" s="170" t="s">
        <v>1054</v>
      </c>
      <c r="BF10" s="170" t="s">
        <v>1054</v>
      </c>
      <c r="BG10" s="170" t="s">
        <v>1054</v>
      </c>
      <c r="BH10" s="170" t="s">
        <v>1054</v>
      </c>
      <c r="BI10" s="170" t="s">
        <v>1056</v>
      </c>
      <c r="BJ10" s="170" t="s">
        <v>1054</v>
      </c>
      <c r="BK10" s="170" t="s">
        <v>1052</v>
      </c>
      <c r="BL10" s="170" t="s">
        <v>1056</v>
      </c>
      <c r="BM10" s="170" t="s">
        <v>1054</v>
      </c>
      <c r="BN10" s="170" t="s">
        <v>1054</v>
      </c>
      <c r="BO10" s="170" t="s">
        <v>1056</v>
      </c>
      <c r="BP10" s="170" t="s">
        <v>1054</v>
      </c>
      <c r="BQ10" s="170" t="s">
        <v>1054</v>
      </c>
      <c r="BR10" s="170" t="s">
        <v>1056</v>
      </c>
      <c r="BS10" s="170" t="s">
        <v>1054</v>
      </c>
      <c r="BT10" s="170" t="s">
        <v>1052</v>
      </c>
      <c r="BU10" s="170" t="s">
        <v>1056</v>
      </c>
      <c r="BV10" s="170" t="s">
        <v>1054</v>
      </c>
      <c r="BW10" s="170" t="s">
        <v>1054</v>
      </c>
      <c r="BX10" s="170" t="s">
        <v>1054</v>
      </c>
    </row>
    <row r="11" spans="1:115" x14ac:dyDescent="0.3">
      <c r="A11" s="170" t="s">
        <v>236</v>
      </c>
      <c r="B11" s="170" t="s">
        <v>237</v>
      </c>
      <c r="N11" s="170" t="s">
        <v>1009</v>
      </c>
      <c r="O11" s="170" t="s">
        <v>1009</v>
      </c>
      <c r="P11" s="170" t="s">
        <v>1009</v>
      </c>
      <c r="Q11" s="170" t="s">
        <v>1009</v>
      </c>
      <c r="V11" s="170" t="s">
        <v>1009</v>
      </c>
      <c r="X11" s="139"/>
      <c r="Y11" s="170" t="s">
        <v>1037</v>
      </c>
      <c r="Z11" s="170" t="s">
        <v>1035</v>
      </c>
      <c r="AA11" s="170" t="s">
        <v>1033</v>
      </c>
      <c r="AB11" s="170" t="s">
        <v>1033</v>
      </c>
      <c r="AO11" s="170" t="s">
        <v>1054</v>
      </c>
      <c r="AP11" s="170" t="s">
        <v>1052</v>
      </c>
      <c r="AQ11" s="170" t="s">
        <v>1054</v>
      </c>
      <c r="AR11" s="170" t="s">
        <v>1052</v>
      </c>
      <c r="AS11" s="170" t="s">
        <v>1056</v>
      </c>
      <c r="AT11" s="170" t="s">
        <v>1054</v>
      </c>
      <c r="AU11" s="170" t="s">
        <v>1054</v>
      </c>
      <c r="AV11" s="170" t="s">
        <v>1054</v>
      </c>
      <c r="AW11" s="170" t="s">
        <v>1054</v>
      </c>
      <c r="AX11" s="170" t="s">
        <v>1054</v>
      </c>
      <c r="AY11" s="170" t="s">
        <v>1054</v>
      </c>
      <c r="AZ11" s="170" t="s">
        <v>1056</v>
      </c>
      <c r="BA11" s="170" t="s">
        <v>1052</v>
      </c>
      <c r="BB11" s="170" t="s">
        <v>1056</v>
      </c>
      <c r="BC11" s="170" t="s">
        <v>1056</v>
      </c>
      <c r="BD11" s="170" t="s">
        <v>1056</v>
      </c>
      <c r="BE11" s="170" t="s">
        <v>1056</v>
      </c>
      <c r="BF11" s="170" t="s">
        <v>1054</v>
      </c>
      <c r="BG11" s="170" t="s">
        <v>1056</v>
      </c>
      <c r="BH11" s="170" t="s">
        <v>1054</v>
      </c>
      <c r="BI11" s="170" t="s">
        <v>1056</v>
      </c>
      <c r="BJ11" s="170" t="s">
        <v>1054</v>
      </c>
      <c r="BK11" s="170" t="s">
        <v>1056</v>
      </c>
      <c r="BL11" s="170" t="s">
        <v>1056</v>
      </c>
      <c r="BM11" s="170" t="s">
        <v>1056</v>
      </c>
      <c r="BN11" s="170" t="s">
        <v>1056</v>
      </c>
      <c r="BO11" s="170" t="s">
        <v>1054</v>
      </c>
      <c r="BP11" s="170" t="s">
        <v>1056</v>
      </c>
      <c r="BQ11" s="170" t="s">
        <v>1054</v>
      </c>
      <c r="BR11" s="170" t="s">
        <v>1056</v>
      </c>
      <c r="BS11" s="170" t="s">
        <v>1054</v>
      </c>
      <c r="BT11" s="170" t="s">
        <v>1056</v>
      </c>
      <c r="BU11" s="170" t="s">
        <v>1056</v>
      </c>
      <c r="BV11" s="170" t="s">
        <v>1056</v>
      </c>
      <c r="BW11" s="170" t="s">
        <v>1056</v>
      </c>
      <c r="BX11" s="170" t="s">
        <v>1056</v>
      </c>
    </row>
    <row r="12" spans="1:115" x14ac:dyDescent="0.3">
      <c r="A12" s="170" t="s">
        <v>245</v>
      </c>
      <c r="B12" s="170" t="s">
        <v>246</v>
      </c>
      <c r="N12" s="170" t="s">
        <v>1009</v>
      </c>
      <c r="O12" s="170" t="s">
        <v>1009</v>
      </c>
      <c r="P12" s="170" t="s">
        <v>1009</v>
      </c>
      <c r="Q12" s="170" t="s">
        <v>1009</v>
      </c>
      <c r="V12" s="170" t="s">
        <v>1009</v>
      </c>
      <c r="X12" s="139"/>
      <c r="Y12" s="170" t="s">
        <v>1035</v>
      </c>
      <c r="Z12" s="170" t="s">
        <v>1033</v>
      </c>
      <c r="AA12" s="170" t="s">
        <v>1037</v>
      </c>
      <c r="AB12" s="170" t="s">
        <v>1033</v>
      </c>
      <c r="AO12" s="170" t="s">
        <v>1054</v>
      </c>
      <c r="AP12" s="170" t="s">
        <v>1054</v>
      </c>
      <c r="AQ12" s="170" t="s">
        <v>1054</v>
      </c>
      <c r="AR12" s="170" t="s">
        <v>1054</v>
      </c>
      <c r="AS12" s="170" t="s">
        <v>1054</v>
      </c>
      <c r="AT12" s="170" t="s">
        <v>1052</v>
      </c>
      <c r="AU12" s="170" t="s">
        <v>1054</v>
      </c>
      <c r="AV12" s="170" t="s">
        <v>1054</v>
      </c>
      <c r="AW12" s="170" t="s">
        <v>1054</v>
      </c>
      <c r="AX12" s="170" t="s">
        <v>1054</v>
      </c>
      <c r="AY12" s="170" t="s">
        <v>1054</v>
      </c>
      <c r="AZ12" s="170" t="s">
        <v>1054</v>
      </c>
      <c r="BA12" s="170" t="s">
        <v>1054</v>
      </c>
      <c r="BB12" s="170" t="s">
        <v>1054</v>
      </c>
      <c r="BC12" s="170" t="s">
        <v>1054</v>
      </c>
      <c r="BD12" s="170" t="s">
        <v>1054</v>
      </c>
      <c r="BE12" s="170" t="s">
        <v>1054</v>
      </c>
      <c r="BF12" s="170" t="s">
        <v>1054</v>
      </c>
      <c r="BG12" s="170" t="s">
        <v>1054</v>
      </c>
      <c r="BH12" s="170" t="s">
        <v>1054</v>
      </c>
      <c r="BI12" s="170" t="s">
        <v>1054</v>
      </c>
      <c r="BJ12" s="170" t="s">
        <v>1054</v>
      </c>
      <c r="BK12" s="170" t="s">
        <v>1054</v>
      </c>
      <c r="BL12" s="170" t="s">
        <v>1054</v>
      </c>
      <c r="BM12" s="170" t="s">
        <v>1054</v>
      </c>
      <c r="BN12" s="170" t="s">
        <v>1054</v>
      </c>
      <c r="BO12" s="170" t="s">
        <v>1054</v>
      </c>
      <c r="BP12" s="170" t="s">
        <v>1054</v>
      </c>
      <c r="BQ12" s="170" t="s">
        <v>1054</v>
      </c>
      <c r="BR12" s="170" t="s">
        <v>1054</v>
      </c>
      <c r="BS12" s="170" t="s">
        <v>1054</v>
      </c>
      <c r="BT12" s="170" t="s">
        <v>1054</v>
      </c>
      <c r="BU12" s="170" t="s">
        <v>1054</v>
      </c>
      <c r="BV12" s="170" t="s">
        <v>1054</v>
      </c>
      <c r="BW12" s="170" t="s">
        <v>1054</v>
      </c>
      <c r="BX12" s="170" t="s">
        <v>1054</v>
      </c>
    </row>
    <row r="13" spans="1:115" x14ac:dyDescent="0.3">
      <c r="A13" s="170" t="s">
        <v>254</v>
      </c>
      <c r="B13" s="170" t="s">
        <v>255</v>
      </c>
      <c r="N13" s="170" t="s">
        <v>1009</v>
      </c>
      <c r="O13" s="170" t="s">
        <v>1009</v>
      </c>
      <c r="P13" s="170" t="s">
        <v>1009</v>
      </c>
      <c r="Q13" s="170" t="s">
        <v>1009</v>
      </c>
      <c r="V13" s="170" t="s">
        <v>1009</v>
      </c>
      <c r="X13" s="139"/>
      <c r="Y13" s="170" t="s">
        <v>1035</v>
      </c>
      <c r="Z13" s="170" t="s">
        <v>1033</v>
      </c>
      <c r="AA13" s="170" t="s">
        <v>1033</v>
      </c>
      <c r="AB13" s="170" t="s">
        <v>1033</v>
      </c>
      <c r="AO13" s="170" t="s">
        <v>1054</v>
      </c>
      <c r="AP13" s="170" t="s">
        <v>1056</v>
      </c>
      <c r="AQ13" s="170" t="s">
        <v>1054</v>
      </c>
      <c r="AR13" s="170" t="s">
        <v>1054</v>
      </c>
      <c r="AS13" s="170" t="s">
        <v>1052</v>
      </c>
      <c r="AT13" s="170" t="s">
        <v>1054</v>
      </c>
      <c r="AU13" s="170" t="s">
        <v>1052</v>
      </c>
      <c r="AV13" s="170" t="s">
        <v>1054</v>
      </c>
      <c r="AW13" s="170" t="s">
        <v>1054</v>
      </c>
      <c r="AX13" s="170" t="s">
        <v>1054</v>
      </c>
      <c r="AY13" s="170" t="s">
        <v>1056</v>
      </c>
      <c r="AZ13" s="170" t="s">
        <v>1054</v>
      </c>
      <c r="BA13" s="170" t="s">
        <v>1054</v>
      </c>
      <c r="BB13" s="170" t="s">
        <v>1052</v>
      </c>
      <c r="BC13" s="170" t="s">
        <v>1054</v>
      </c>
      <c r="BD13" s="170" t="s">
        <v>1052</v>
      </c>
      <c r="BE13" s="170" t="s">
        <v>1054</v>
      </c>
      <c r="BF13" s="170" t="s">
        <v>1054</v>
      </c>
      <c r="BG13" s="170" t="s">
        <v>1054</v>
      </c>
      <c r="BH13" s="170" t="s">
        <v>1056</v>
      </c>
      <c r="BI13" s="170" t="s">
        <v>1054</v>
      </c>
      <c r="BJ13" s="170" t="s">
        <v>1054</v>
      </c>
      <c r="BK13" s="170" t="s">
        <v>1052</v>
      </c>
      <c r="BL13" s="170" t="s">
        <v>1056</v>
      </c>
      <c r="BM13" s="170" t="s">
        <v>1052</v>
      </c>
      <c r="BN13" s="170" t="s">
        <v>1054</v>
      </c>
      <c r="BO13" s="170" t="s">
        <v>1054</v>
      </c>
      <c r="BP13" s="170" t="s">
        <v>1054</v>
      </c>
      <c r="BQ13" s="170" t="s">
        <v>1056</v>
      </c>
      <c r="BR13" s="170" t="s">
        <v>1054</v>
      </c>
      <c r="BS13" s="170" t="s">
        <v>1054</v>
      </c>
      <c r="BT13" s="170" t="s">
        <v>1052</v>
      </c>
      <c r="BU13" s="170" t="s">
        <v>1056</v>
      </c>
      <c r="BV13" s="170" t="s">
        <v>1052</v>
      </c>
      <c r="BW13" s="170" t="s">
        <v>1054</v>
      </c>
      <c r="BX13" s="170" t="s">
        <v>1056</v>
      </c>
    </row>
    <row r="14" spans="1:115" x14ac:dyDescent="0.3">
      <c r="A14" s="170" t="s">
        <v>263</v>
      </c>
      <c r="B14" s="170" t="s">
        <v>264</v>
      </c>
      <c r="N14" s="170" t="s">
        <v>1009</v>
      </c>
      <c r="O14" s="170" t="s">
        <v>1009</v>
      </c>
      <c r="P14" s="170" t="s">
        <v>1009</v>
      </c>
      <c r="Q14" s="170" t="s">
        <v>1009</v>
      </c>
      <c r="V14" s="170" t="s">
        <v>1009</v>
      </c>
      <c r="X14" s="139"/>
      <c r="Y14" s="170" t="s">
        <v>1037</v>
      </c>
      <c r="Z14" s="170" t="s">
        <v>1033</v>
      </c>
      <c r="AA14" s="170" t="s">
        <v>1033</v>
      </c>
      <c r="AB14" s="170" t="s">
        <v>1033</v>
      </c>
      <c r="AO14" s="170" t="s">
        <v>1052</v>
      </c>
      <c r="AP14" s="170" t="s">
        <v>1056</v>
      </c>
      <c r="AQ14" s="170" t="s">
        <v>1054</v>
      </c>
      <c r="AR14" s="170" t="s">
        <v>1058</v>
      </c>
      <c r="AS14" s="170" t="s">
        <v>1056</v>
      </c>
      <c r="AT14" s="170" t="s">
        <v>1052</v>
      </c>
      <c r="AU14" s="170" t="s">
        <v>1056</v>
      </c>
      <c r="AV14" s="170" t="s">
        <v>1054</v>
      </c>
      <c r="AW14" s="170" t="s">
        <v>1054</v>
      </c>
      <c r="AX14" s="170" t="s">
        <v>1052</v>
      </c>
      <c r="AY14" s="170" t="s">
        <v>1056</v>
      </c>
      <c r="AZ14" s="170" t="s">
        <v>1054</v>
      </c>
      <c r="BA14" s="170" t="s">
        <v>1058</v>
      </c>
      <c r="BB14" s="170" t="s">
        <v>1056</v>
      </c>
      <c r="BC14" s="170" t="s">
        <v>1052</v>
      </c>
      <c r="BD14" s="170" t="s">
        <v>1056</v>
      </c>
      <c r="BE14" s="170" t="s">
        <v>1054</v>
      </c>
      <c r="BF14" s="170" t="s">
        <v>1054</v>
      </c>
      <c r="BG14" s="170" t="s">
        <v>1052</v>
      </c>
      <c r="BH14" s="170" t="s">
        <v>1056</v>
      </c>
      <c r="BI14" s="170" t="s">
        <v>1054</v>
      </c>
      <c r="BJ14" s="170" t="s">
        <v>1058</v>
      </c>
      <c r="BK14" s="170" t="s">
        <v>1056</v>
      </c>
      <c r="BL14" s="170" t="s">
        <v>1052</v>
      </c>
      <c r="BM14" s="170" t="s">
        <v>1056</v>
      </c>
      <c r="BN14" s="170" t="s">
        <v>1054</v>
      </c>
      <c r="BO14" s="170" t="s">
        <v>1054</v>
      </c>
      <c r="BP14" s="170" t="s">
        <v>1054</v>
      </c>
      <c r="BQ14" s="170" t="s">
        <v>1056</v>
      </c>
      <c r="BR14" s="170" t="s">
        <v>1054</v>
      </c>
      <c r="BS14" s="170" t="s">
        <v>1058</v>
      </c>
      <c r="BT14" s="170" t="s">
        <v>1056</v>
      </c>
      <c r="BU14" s="170" t="s">
        <v>1054</v>
      </c>
      <c r="BV14" s="170" t="s">
        <v>1056</v>
      </c>
      <c r="BW14" s="170" t="s">
        <v>1054</v>
      </c>
      <c r="BX14" s="170" t="s">
        <v>1054</v>
      </c>
    </row>
    <row r="15" spans="1:115" x14ac:dyDescent="0.3">
      <c r="A15" s="170" t="s">
        <v>269</v>
      </c>
      <c r="B15" s="170" t="s">
        <v>270</v>
      </c>
      <c r="N15" s="170" t="s">
        <v>1009</v>
      </c>
      <c r="O15" s="170" t="s">
        <v>1009</v>
      </c>
      <c r="P15" s="170" t="s">
        <v>1009</v>
      </c>
      <c r="Q15" s="170" t="s">
        <v>1009</v>
      </c>
      <c r="V15" s="170" t="s">
        <v>1009</v>
      </c>
      <c r="X15" s="139"/>
      <c r="Y15" s="170" t="s">
        <v>1033</v>
      </c>
      <c r="Z15" s="170" t="s">
        <v>1033</v>
      </c>
      <c r="AA15" s="170" t="s">
        <v>1037</v>
      </c>
      <c r="AB15" s="170" t="s">
        <v>1035</v>
      </c>
      <c r="AO15" s="170" t="s">
        <v>1052</v>
      </c>
      <c r="AP15" s="170" t="s">
        <v>1052</v>
      </c>
      <c r="AQ15" s="170" t="s">
        <v>1054</v>
      </c>
      <c r="AR15" s="170" t="s">
        <v>1054</v>
      </c>
      <c r="AS15" s="170" t="s">
        <v>1052</v>
      </c>
      <c r="AT15" s="170" t="s">
        <v>1054</v>
      </c>
      <c r="AU15" s="170" t="s">
        <v>1052</v>
      </c>
      <c r="AV15" s="170" t="s">
        <v>1052</v>
      </c>
      <c r="AW15" s="170" t="s">
        <v>1050</v>
      </c>
      <c r="AX15" s="170" t="s">
        <v>1052</v>
      </c>
      <c r="AY15" s="170" t="s">
        <v>1052</v>
      </c>
      <c r="AZ15" s="170" t="s">
        <v>1054</v>
      </c>
      <c r="BA15" s="170" t="s">
        <v>1054</v>
      </c>
      <c r="BB15" s="170" t="s">
        <v>1052</v>
      </c>
      <c r="BC15" s="170" t="s">
        <v>1054</v>
      </c>
      <c r="BD15" s="170" t="s">
        <v>1052</v>
      </c>
      <c r="BE15" s="170" t="s">
        <v>1052</v>
      </c>
      <c r="BF15" s="170" t="s">
        <v>1050</v>
      </c>
      <c r="BG15" s="170" t="s">
        <v>1054</v>
      </c>
      <c r="BH15" s="170" t="s">
        <v>1054</v>
      </c>
      <c r="BI15" s="170" t="s">
        <v>1056</v>
      </c>
      <c r="BJ15" s="170" t="s">
        <v>1054</v>
      </c>
      <c r="BK15" s="170" t="s">
        <v>1054</v>
      </c>
      <c r="BL15" s="170" t="s">
        <v>1054</v>
      </c>
      <c r="BM15" s="170" t="s">
        <v>1054</v>
      </c>
      <c r="BN15" s="170" t="s">
        <v>1054</v>
      </c>
      <c r="BO15" s="170" t="s">
        <v>1052</v>
      </c>
      <c r="BP15" s="170" t="s">
        <v>1056</v>
      </c>
      <c r="BQ15" s="170" t="s">
        <v>1054</v>
      </c>
      <c r="BR15" s="170" t="s">
        <v>1056</v>
      </c>
      <c r="BS15" s="170" t="s">
        <v>1056</v>
      </c>
      <c r="BT15" s="170" t="s">
        <v>1054</v>
      </c>
      <c r="BU15" s="170" t="s">
        <v>1054</v>
      </c>
      <c r="BV15" s="170" t="s">
        <v>1054</v>
      </c>
      <c r="BW15" s="170" t="s">
        <v>1054</v>
      </c>
      <c r="BX15" s="170" t="s">
        <v>1052</v>
      </c>
    </row>
    <row r="16" spans="1:115" x14ac:dyDescent="0.3">
      <c r="A16" s="170" t="s">
        <v>276</v>
      </c>
      <c r="B16" s="170" t="s">
        <v>277</v>
      </c>
      <c r="N16" s="170" t="s">
        <v>1009</v>
      </c>
      <c r="O16" s="170" t="s">
        <v>1009</v>
      </c>
      <c r="P16" s="170" t="s">
        <v>1009</v>
      </c>
      <c r="Q16" s="170" t="s">
        <v>1009</v>
      </c>
      <c r="V16" s="170" t="s">
        <v>1009</v>
      </c>
      <c r="X16" s="139"/>
      <c r="Y16" s="170" t="s">
        <v>1037</v>
      </c>
      <c r="Z16" s="170" t="s">
        <v>1037</v>
      </c>
      <c r="AA16" s="170" t="s">
        <v>1037</v>
      </c>
      <c r="AB16" s="170" t="s">
        <v>1037</v>
      </c>
      <c r="AO16" s="170" t="s">
        <v>1056</v>
      </c>
      <c r="AP16" s="170" t="s">
        <v>1054</v>
      </c>
      <c r="AQ16" s="170" t="s">
        <v>1054</v>
      </c>
      <c r="AR16" s="170" t="s">
        <v>1054</v>
      </c>
      <c r="AS16" s="170" t="s">
        <v>1054</v>
      </c>
      <c r="AT16" s="170" t="s">
        <v>1054</v>
      </c>
      <c r="AU16" s="170" t="s">
        <v>1052</v>
      </c>
      <c r="AV16" s="170" t="s">
        <v>1052</v>
      </c>
      <c r="AW16" s="170" t="s">
        <v>1052</v>
      </c>
      <c r="AX16" s="170" t="s">
        <v>1056</v>
      </c>
      <c r="AY16" s="170" t="s">
        <v>1054</v>
      </c>
      <c r="AZ16" s="170" t="s">
        <v>1054</v>
      </c>
      <c r="BA16" s="170" t="s">
        <v>1054</v>
      </c>
      <c r="BB16" s="170" t="s">
        <v>1054</v>
      </c>
      <c r="BC16" s="170" t="s">
        <v>1054</v>
      </c>
      <c r="BD16" s="170" t="s">
        <v>1052</v>
      </c>
      <c r="BE16" s="170" t="s">
        <v>1052</v>
      </c>
      <c r="BF16" s="170" t="s">
        <v>1052</v>
      </c>
      <c r="BG16" s="170" t="s">
        <v>1056</v>
      </c>
      <c r="BH16" s="170" t="s">
        <v>1054</v>
      </c>
      <c r="BI16" s="170" t="s">
        <v>1054</v>
      </c>
      <c r="BJ16" s="170" t="s">
        <v>1054</v>
      </c>
      <c r="BK16" s="170" t="s">
        <v>1054</v>
      </c>
      <c r="BL16" s="170" t="s">
        <v>1054</v>
      </c>
      <c r="BM16" s="170" t="s">
        <v>1054</v>
      </c>
      <c r="BN16" s="170" t="s">
        <v>1052</v>
      </c>
      <c r="BO16" s="170" t="s">
        <v>1052</v>
      </c>
      <c r="BP16" s="170" t="s">
        <v>1056</v>
      </c>
      <c r="BQ16" s="170" t="s">
        <v>1054</v>
      </c>
      <c r="BR16" s="170" t="s">
        <v>1054</v>
      </c>
      <c r="BS16" s="170" t="s">
        <v>1054</v>
      </c>
      <c r="BT16" s="170" t="s">
        <v>1054</v>
      </c>
      <c r="BU16" s="170" t="s">
        <v>1054</v>
      </c>
      <c r="BV16" s="170" t="s">
        <v>1054</v>
      </c>
      <c r="BW16" s="170" t="s">
        <v>1054</v>
      </c>
      <c r="BX16" s="170" t="s">
        <v>1054</v>
      </c>
    </row>
    <row r="17" spans="1:76" x14ac:dyDescent="0.3">
      <c r="A17" s="170" t="s">
        <v>284</v>
      </c>
      <c r="B17" s="170" t="s">
        <v>285</v>
      </c>
      <c r="N17" s="170" t="s">
        <v>1009</v>
      </c>
      <c r="O17" s="170" t="s">
        <v>1009</v>
      </c>
      <c r="P17" s="170" t="s">
        <v>1009</v>
      </c>
      <c r="Q17" s="170" t="s">
        <v>1009</v>
      </c>
      <c r="V17" s="170" t="s">
        <v>1009</v>
      </c>
      <c r="X17" s="139"/>
      <c r="Y17" s="170" t="s">
        <v>1033</v>
      </c>
      <c r="Z17" s="170" t="s">
        <v>1033</v>
      </c>
      <c r="AA17" s="170" t="s">
        <v>1037</v>
      </c>
      <c r="AB17" s="170" t="s">
        <v>1035</v>
      </c>
      <c r="AO17" s="170" t="s">
        <v>1056</v>
      </c>
      <c r="AP17" s="170" t="s">
        <v>1054</v>
      </c>
      <c r="AQ17" s="170" t="s">
        <v>1054</v>
      </c>
      <c r="AR17" s="170" t="s">
        <v>1054</v>
      </c>
      <c r="AS17" s="170" t="s">
        <v>1056</v>
      </c>
      <c r="AT17" s="170" t="s">
        <v>1052</v>
      </c>
      <c r="AU17" s="170" t="s">
        <v>1054</v>
      </c>
      <c r="AV17" s="170" t="s">
        <v>1056</v>
      </c>
      <c r="AW17" s="170" t="s">
        <v>1054</v>
      </c>
      <c r="AX17" s="170" t="s">
        <v>1056</v>
      </c>
      <c r="AY17" s="170" t="s">
        <v>1054</v>
      </c>
      <c r="AZ17" s="170" t="s">
        <v>1054</v>
      </c>
      <c r="BA17" s="170" t="s">
        <v>1054</v>
      </c>
      <c r="BB17" s="170" t="s">
        <v>1056</v>
      </c>
      <c r="BC17" s="170" t="s">
        <v>1052</v>
      </c>
      <c r="BD17" s="170" t="s">
        <v>1054</v>
      </c>
      <c r="BE17" s="170" t="s">
        <v>1056</v>
      </c>
      <c r="BF17" s="170" t="s">
        <v>1054</v>
      </c>
      <c r="BG17" s="170" t="s">
        <v>1056</v>
      </c>
      <c r="BH17" s="170" t="s">
        <v>1054</v>
      </c>
      <c r="BI17" s="170" t="s">
        <v>1054</v>
      </c>
      <c r="BJ17" s="170" t="s">
        <v>1054</v>
      </c>
      <c r="BK17" s="170" t="s">
        <v>1056</v>
      </c>
      <c r="BL17" s="170" t="s">
        <v>1052</v>
      </c>
      <c r="BM17" s="170" t="s">
        <v>1054</v>
      </c>
      <c r="BN17" s="170" t="s">
        <v>1056</v>
      </c>
      <c r="BO17" s="170" t="s">
        <v>1054</v>
      </c>
      <c r="BP17" s="170" t="s">
        <v>1056</v>
      </c>
      <c r="BQ17" s="170" t="s">
        <v>1054</v>
      </c>
      <c r="BR17" s="170" t="s">
        <v>1054</v>
      </c>
      <c r="BS17" s="170" t="s">
        <v>1054</v>
      </c>
      <c r="BT17" s="170" t="s">
        <v>1056</v>
      </c>
      <c r="BU17" s="170" t="s">
        <v>1052</v>
      </c>
      <c r="BV17" s="170" t="s">
        <v>1054</v>
      </c>
      <c r="BW17" s="170" t="s">
        <v>1056</v>
      </c>
      <c r="BX17" s="170" t="s">
        <v>1054</v>
      </c>
    </row>
    <row r="18" spans="1:76" x14ac:dyDescent="0.3">
      <c r="A18" s="170" t="s">
        <v>291</v>
      </c>
      <c r="B18" s="170" t="s">
        <v>292</v>
      </c>
      <c r="N18" s="170" t="s">
        <v>1009</v>
      </c>
      <c r="O18" s="170" t="s">
        <v>1009</v>
      </c>
      <c r="P18" s="170" t="s">
        <v>1009</v>
      </c>
      <c r="Q18" s="170" t="s">
        <v>1009</v>
      </c>
      <c r="V18" s="170" t="s">
        <v>1009</v>
      </c>
      <c r="X18" s="139"/>
      <c r="Y18" s="170" t="s">
        <v>1035</v>
      </c>
      <c r="Z18" s="170" t="s">
        <v>1035</v>
      </c>
      <c r="AA18" s="170" t="s">
        <v>1033</v>
      </c>
      <c r="AB18" s="170" t="s">
        <v>1033</v>
      </c>
      <c r="AO18" s="170" t="s">
        <v>1054</v>
      </c>
      <c r="AP18" s="170" t="s">
        <v>1056</v>
      </c>
      <c r="AQ18" s="170" t="s">
        <v>1054</v>
      </c>
      <c r="AR18" s="170" t="s">
        <v>1054</v>
      </c>
      <c r="AS18" s="170" t="s">
        <v>1052</v>
      </c>
      <c r="AT18" s="170" t="s">
        <v>1054</v>
      </c>
      <c r="AU18" s="170" t="s">
        <v>1054</v>
      </c>
      <c r="AV18" s="170" t="s">
        <v>1054</v>
      </c>
      <c r="AW18" s="170" t="s">
        <v>1054</v>
      </c>
      <c r="AX18" s="170" t="s">
        <v>1054</v>
      </c>
      <c r="AY18" s="170" t="s">
        <v>1056</v>
      </c>
      <c r="AZ18" s="170" t="s">
        <v>1054</v>
      </c>
      <c r="BA18" s="170" t="s">
        <v>1054</v>
      </c>
      <c r="BB18" s="170" t="s">
        <v>1052</v>
      </c>
      <c r="BC18" s="170" t="s">
        <v>1054</v>
      </c>
      <c r="BD18" s="170" t="s">
        <v>1054</v>
      </c>
      <c r="BE18" s="170" t="s">
        <v>1054</v>
      </c>
      <c r="BF18" s="170" t="s">
        <v>1054</v>
      </c>
      <c r="BG18" s="170" t="s">
        <v>1054</v>
      </c>
      <c r="BH18" s="170" t="s">
        <v>1056</v>
      </c>
      <c r="BI18" s="170" t="s">
        <v>1054</v>
      </c>
      <c r="BJ18" s="170" t="s">
        <v>1054</v>
      </c>
      <c r="BK18" s="170" t="s">
        <v>1054</v>
      </c>
      <c r="BL18" s="170" t="s">
        <v>1056</v>
      </c>
      <c r="BM18" s="170" t="s">
        <v>1054</v>
      </c>
      <c r="BN18" s="170" t="s">
        <v>1056</v>
      </c>
      <c r="BO18" s="170" t="s">
        <v>1054</v>
      </c>
      <c r="BP18" s="170" t="s">
        <v>1054</v>
      </c>
      <c r="BQ18" s="170" t="s">
        <v>1056</v>
      </c>
      <c r="BR18" s="170" t="s">
        <v>1054</v>
      </c>
      <c r="BS18" s="170" t="s">
        <v>1054</v>
      </c>
      <c r="BT18" s="170" t="s">
        <v>1054</v>
      </c>
      <c r="BU18" s="170" t="s">
        <v>1056</v>
      </c>
      <c r="BV18" s="170" t="s">
        <v>1054</v>
      </c>
      <c r="BW18" s="170" t="s">
        <v>1056</v>
      </c>
      <c r="BX18" s="170" t="s">
        <v>1056</v>
      </c>
    </row>
    <row r="19" spans="1:76" x14ac:dyDescent="0.3">
      <c r="A19" s="170" t="s">
        <v>297</v>
      </c>
      <c r="B19" s="170" t="s">
        <v>298</v>
      </c>
      <c r="N19" s="170" t="s">
        <v>1009</v>
      </c>
      <c r="O19" s="170" t="s">
        <v>1009</v>
      </c>
      <c r="P19" s="170" t="s">
        <v>1009</v>
      </c>
      <c r="Q19" s="170" t="s">
        <v>1009</v>
      </c>
      <c r="V19" s="170" t="s">
        <v>1009</v>
      </c>
      <c r="X19" s="139"/>
      <c r="Y19" s="170" t="s">
        <v>1035</v>
      </c>
      <c r="Z19" s="170" t="s">
        <v>1035</v>
      </c>
      <c r="AA19" s="170" t="s">
        <v>1035</v>
      </c>
      <c r="AB19" s="170" t="s">
        <v>1033</v>
      </c>
      <c r="AO19" s="170" t="s">
        <v>1054</v>
      </c>
      <c r="AP19" s="170" t="s">
        <v>1054</v>
      </c>
      <c r="AQ19" s="170" t="s">
        <v>1054</v>
      </c>
      <c r="AR19" s="170" t="s">
        <v>1054</v>
      </c>
      <c r="AS19" s="170" t="s">
        <v>1052</v>
      </c>
      <c r="AT19" s="170" t="s">
        <v>1054</v>
      </c>
      <c r="AU19" s="170" t="s">
        <v>1054</v>
      </c>
      <c r="AV19" s="170" t="s">
        <v>1054</v>
      </c>
      <c r="AW19" s="170" t="s">
        <v>1054</v>
      </c>
      <c r="AX19" s="170" t="s">
        <v>1054</v>
      </c>
      <c r="AY19" s="170" t="s">
        <v>1054</v>
      </c>
      <c r="AZ19" s="170" t="s">
        <v>1054</v>
      </c>
      <c r="BA19" s="170" t="s">
        <v>1054</v>
      </c>
      <c r="BB19" s="170" t="s">
        <v>1052</v>
      </c>
      <c r="BC19" s="170" t="s">
        <v>1054</v>
      </c>
      <c r="BD19" s="170" t="s">
        <v>1054</v>
      </c>
      <c r="BE19" s="170" t="s">
        <v>1054</v>
      </c>
      <c r="BF19" s="170" t="s">
        <v>1054</v>
      </c>
      <c r="BG19" s="170" t="s">
        <v>1054</v>
      </c>
      <c r="BH19" s="170" t="s">
        <v>1054</v>
      </c>
      <c r="BI19" s="170" t="s">
        <v>1054</v>
      </c>
      <c r="BJ19" s="170" t="s">
        <v>1054</v>
      </c>
      <c r="BK19" s="170" t="s">
        <v>1052</v>
      </c>
      <c r="BL19" s="170" t="s">
        <v>1054</v>
      </c>
      <c r="BM19" s="170" t="s">
        <v>1054</v>
      </c>
      <c r="BN19" s="170" t="s">
        <v>1054</v>
      </c>
      <c r="BO19" s="170" t="s">
        <v>1054</v>
      </c>
      <c r="BP19" s="170" t="s">
        <v>1054</v>
      </c>
      <c r="BQ19" s="170" t="s">
        <v>1056</v>
      </c>
      <c r="BR19" s="170" t="s">
        <v>1056</v>
      </c>
      <c r="BS19" s="170" t="s">
        <v>1054</v>
      </c>
      <c r="BT19" s="170" t="s">
        <v>1054</v>
      </c>
      <c r="BU19" s="170" t="s">
        <v>1054</v>
      </c>
      <c r="BV19" s="170" t="s">
        <v>1056</v>
      </c>
      <c r="BW19" s="170" t="s">
        <v>1054</v>
      </c>
      <c r="BX19" s="170" t="s">
        <v>1054</v>
      </c>
    </row>
    <row r="20" spans="1:76" x14ac:dyDescent="0.3">
      <c r="A20" s="170" t="s">
        <v>302</v>
      </c>
      <c r="B20" s="170" t="s">
        <v>303</v>
      </c>
      <c r="N20" s="170" t="s">
        <v>1009</v>
      </c>
      <c r="O20" s="170" t="s">
        <v>1009</v>
      </c>
      <c r="P20" s="170" t="s">
        <v>1009</v>
      </c>
      <c r="Q20" s="170" t="s">
        <v>1009</v>
      </c>
      <c r="V20" s="170" t="s">
        <v>1009</v>
      </c>
      <c r="X20" s="139"/>
      <c r="Y20" s="170" t="s">
        <v>1033</v>
      </c>
      <c r="Z20" s="170" t="s">
        <v>1037</v>
      </c>
      <c r="AA20" s="170" t="s">
        <v>1037</v>
      </c>
      <c r="AB20" s="170" t="s">
        <v>1035</v>
      </c>
      <c r="AO20" s="170" t="s">
        <v>1054</v>
      </c>
      <c r="AP20" s="170" t="s">
        <v>1054</v>
      </c>
      <c r="AQ20" s="170" t="s">
        <v>1054</v>
      </c>
      <c r="AR20" s="170" t="s">
        <v>1054</v>
      </c>
      <c r="AS20" s="170" t="s">
        <v>1052</v>
      </c>
      <c r="AT20" s="170" t="s">
        <v>1052</v>
      </c>
      <c r="AU20" s="170" t="s">
        <v>1054</v>
      </c>
      <c r="AV20" s="170" t="s">
        <v>1054</v>
      </c>
      <c r="AW20" s="170" t="s">
        <v>1054</v>
      </c>
      <c r="AX20" s="170" t="s">
        <v>1054</v>
      </c>
      <c r="AY20" s="170" t="s">
        <v>1054</v>
      </c>
      <c r="AZ20" s="170" t="s">
        <v>1054</v>
      </c>
      <c r="BA20" s="170" t="s">
        <v>1054</v>
      </c>
      <c r="BB20" s="170" t="s">
        <v>1052</v>
      </c>
      <c r="BC20" s="170" t="s">
        <v>1052</v>
      </c>
      <c r="BD20" s="170" t="s">
        <v>1054</v>
      </c>
      <c r="BE20" s="170" t="s">
        <v>1054</v>
      </c>
      <c r="BF20" s="170" t="s">
        <v>1054</v>
      </c>
      <c r="BG20" s="170" t="s">
        <v>1054</v>
      </c>
      <c r="BH20" s="170" t="s">
        <v>1054</v>
      </c>
      <c r="BI20" s="170" t="s">
        <v>1054</v>
      </c>
      <c r="BJ20" s="170" t="s">
        <v>1054</v>
      </c>
      <c r="BK20" s="170" t="s">
        <v>1054</v>
      </c>
      <c r="BL20" s="170" t="s">
        <v>1054</v>
      </c>
      <c r="BM20" s="170" t="s">
        <v>1054</v>
      </c>
      <c r="BN20" s="170" t="s">
        <v>1054</v>
      </c>
      <c r="BO20" s="170" t="s">
        <v>1054</v>
      </c>
      <c r="BP20" s="170" t="s">
        <v>1056</v>
      </c>
      <c r="BQ20" s="170" t="s">
        <v>1056</v>
      </c>
      <c r="BR20" s="170" t="s">
        <v>1054</v>
      </c>
      <c r="BS20" s="170" t="s">
        <v>1054</v>
      </c>
      <c r="BT20" s="170" t="s">
        <v>1054</v>
      </c>
      <c r="BU20" s="170" t="s">
        <v>1054</v>
      </c>
      <c r="BV20" s="170" t="s">
        <v>1054</v>
      </c>
      <c r="BW20" s="170" t="s">
        <v>1056</v>
      </c>
      <c r="BX20" s="170" t="s">
        <v>1056</v>
      </c>
    </row>
    <row r="21" spans="1:76" x14ac:dyDescent="0.3">
      <c r="A21" s="170" t="s">
        <v>308</v>
      </c>
      <c r="B21" s="170" t="s">
        <v>309</v>
      </c>
      <c r="N21" s="170" t="s">
        <v>1009</v>
      </c>
      <c r="O21" s="170" t="s">
        <v>1009</v>
      </c>
      <c r="P21" s="170" t="s">
        <v>1009</v>
      </c>
      <c r="Q21" s="170" t="s">
        <v>1009</v>
      </c>
      <c r="V21" s="170" t="s">
        <v>1009</v>
      </c>
      <c r="X21" s="139"/>
      <c r="Y21" s="170" t="s">
        <v>1037</v>
      </c>
      <c r="Z21" s="170" t="s">
        <v>1033</v>
      </c>
      <c r="AA21" s="170" t="s">
        <v>1033</v>
      </c>
      <c r="AB21" s="170" t="s">
        <v>1033</v>
      </c>
      <c r="AO21" s="170" t="s">
        <v>1054</v>
      </c>
      <c r="AP21" s="170" t="s">
        <v>1054</v>
      </c>
      <c r="AQ21" s="170" t="s">
        <v>1054</v>
      </c>
      <c r="AR21" s="170" t="s">
        <v>1054</v>
      </c>
      <c r="AS21" s="170" t="s">
        <v>1054</v>
      </c>
      <c r="AT21" s="170" t="s">
        <v>1054</v>
      </c>
      <c r="AU21" s="170" t="s">
        <v>1054</v>
      </c>
      <c r="AV21" s="170" t="s">
        <v>1054</v>
      </c>
      <c r="AW21" s="170" t="s">
        <v>1052</v>
      </c>
      <c r="AX21" s="170" t="s">
        <v>1054</v>
      </c>
      <c r="AY21" s="170" t="s">
        <v>1054</v>
      </c>
      <c r="AZ21" s="170" t="s">
        <v>1054</v>
      </c>
      <c r="BA21" s="170" t="s">
        <v>1054</v>
      </c>
      <c r="BB21" s="170" t="s">
        <v>1054</v>
      </c>
      <c r="BC21" s="170" t="s">
        <v>1054</v>
      </c>
      <c r="BD21" s="170" t="s">
        <v>1054</v>
      </c>
      <c r="BE21" s="170" t="s">
        <v>1054</v>
      </c>
      <c r="BF21" s="170" t="s">
        <v>1052</v>
      </c>
      <c r="BG21" s="170" t="s">
        <v>1054</v>
      </c>
      <c r="BH21" s="170" t="s">
        <v>1054</v>
      </c>
      <c r="BI21" s="170" t="s">
        <v>1054</v>
      </c>
      <c r="BJ21" s="170" t="s">
        <v>1054</v>
      </c>
      <c r="BK21" s="170" t="s">
        <v>1054</v>
      </c>
      <c r="BL21" s="170" t="s">
        <v>1054</v>
      </c>
      <c r="BM21" s="170" t="s">
        <v>1054</v>
      </c>
      <c r="BN21" s="170" t="s">
        <v>1054</v>
      </c>
      <c r="BO21" s="170" t="s">
        <v>1052</v>
      </c>
      <c r="BP21" s="170" t="s">
        <v>1054</v>
      </c>
      <c r="BQ21" s="170" t="s">
        <v>1054</v>
      </c>
      <c r="BR21" s="170" t="s">
        <v>1054</v>
      </c>
      <c r="BS21" s="170" t="s">
        <v>1054</v>
      </c>
      <c r="BT21" s="170" t="s">
        <v>1054</v>
      </c>
      <c r="BU21" s="170" t="s">
        <v>1054</v>
      </c>
      <c r="BV21" s="170" t="s">
        <v>1054</v>
      </c>
      <c r="BW21" s="170" t="s">
        <v>1054</v>
      </c>
      <c r="BX21" s="170" t="s">
        <v>1054</v>
      </c>
    </row>
    <row r="22" spans="1:76" x14ac:dyDescent="0.3">
      <c r="A22" s="170" t="s">
        <v>312</v>
      </c>
      <c r="B22" s="170" t="s">
        <v>313</v>
      </c>
      <c r="N22" s="170" t="s">
        <v>1009</v>
      </c>
      <c r="O22" s="170" t="s">
        <v>1009</v>
      </c>
      <c r="P22" s="170" t="s">
        <v>1009</v>
      </c>
      <c r="Q22" s="170" t="s">
        <v>1009</v>
      </c>
      <c r="V22" s="170" t="s">
        <v>1009</v>
      </c>
      <c r="X22" s="139"/>
      <c r="Y22" s="170" t="s">
        <v>1035</v>
      </c>
      <c r="Z22" s="170" t="s">
        <v>1035</v>
      </c>
      <c r="AA22" s="170" t="s">
        <v>1033</v>
      </c>
      <c r="AB22" s="170" t="s">
        <v>1035</v>
      </c>
      <c r="AO22" s="170" t="s">
        <v>1054</v>
      </c>
      <c r="AP22" s="170" t="s">
        <v>1054</v>
      </c>
      <c r="AQ22" s="170" t="s">
        <v>1056</v>
      </c>
      <c r="AR22" s="170" t="s">
        <v>1056</v>
      </c>
      <c r="AS22" s="170" t="s">
        <v>1054</v>
      </c>
      <c r="AT22" s="170" t="s">
        <v>1054</v>
      </c>
      <c r="AU22" s="170" t="s">
        <v>1054</v>
      </c>
      <c r="AV22" s="170" t="s">
        <v>1052</v>
      </c>
      <c r="AW22" s="170" t="s">
        <v>1054</v>
      </c>
      <c r="AX22" s="170" t="s">
        <v>1054</v>
      </c>
      <c r="AY22" s="170" t="s">
        <v>1054</v>
      </c>
      <c r="AZ22" s="170" t="s">
        <v>1056</v>
      </c>
      <c r="BA22" s="170" t="s">
        <v>1056</v>
      </c>
      <c r="BB22" s="170" t="s">
        <v>1054</v>
      </c>
      <c r="BC22" s="170" t="s">
        <v>1054</v>
      </c>
      <c r="BD22" s="170" t="s">
        <v>1054</v>
      </c>
      <c r="BE22" s="170" t="s">
        <v>1052</v>
      </c>
      <c r="BF22" s="170" t="s">
        <v>1054</v>
      </c>
      <c r="BG22" s="170" t="s">
        <v>1054</v>
      </c>
      <c r="BH22" s="170" t="s">
        <v>1054</v>
      </c>
      <c r="BI22" s="170" t="s">
        <v>1056</v>
      </c>
      <c r="BJ22" s="170" t="s">
        <v>1056</v>
      </c>
      <c r="BK22" s="170" t="s">
        <v>1054</v>
      </c>
      <c r="BL22" s="170" t="s">
        <v>1054</v>
      </c>
      <c r="BM22" s="170" t="s">
        <v>1054</v>
      </c>
      <c r="BN22" s="170" t="s">
        <v>1052</v>
      </c>
      <c r="BO22" s="170" t="s">
        <v>1054</v>
      </c>
      <c r="BP22" s="170" t="s">
        <v>1054</v>
      </c>
      <c r="BQ22" s="170" t="s">
        <v>1054</v>
      </c>
      <c r="BR22" s="170" t="s">
        <v>1056</v>
      </c>
      <c r="BS22" s="170" t="s">
        <v>1056</v>
      </c>
      <c r="BT22" s="170" t="s">
        <v>1054</v>
      </c>
      <c r="BU22" s="170" t="s">
        <v>1054</v>
      </c>
      <c r="BV22" s="170" t="s">
        <v>1054</v>
      </c>
      <c r="BW22" s="170" t="s">
        <v>1052</v>
      </c>
      <c r="BX22" s="170" t="s">
        <v>1054</v>
      </c>
    </row>
    <row r="23" spans="1:76" x14ac:dyDescent="0.3">
      <c r="A23" s="170" t="s">
        <v>318</v>
      </c>
      <c r="B23" s="170" t="s">
        <v>319</v>
      </c>
      <c r="N23" s="170" t="s">
        <v>1009</v>
      </c>
      <c r="O23" s="170" t="s">
        <v>1009</v>
      </c>
      <c r="P23" s="170" t="s">
        <v>1009</v>
      </c>
      <c r="Q23" s="170" t="s">
        <v>1009</v>
      </c>
      <c r="V23" s="170" t="s">
        <v>1009</v>
      </c>
      <c r="X23" s="139"/>
      <c r="Y23" s="170" t="s">
        <v>1033</v>
      </c>
      <c r="Z23" s="170" t="s">
        <v>1035</v>
      </c>
      <c r="AA23" s="170" t="s">
        <v>1037</v>
      </c>
      <c r="AB23" s="170" t="s">
        <v>1035</v>
      </c>
      <c r="AO23" s="170" t="s">
        <v>1054</v>
      </c>
      <c r="AP23" s="170" t="s">
        <v>1054</v>
      </c>
      <c r="AQ23" s="170" t="s">
        <v>1054</v>
      </c>
      <c r="AR23" s="170" t="s">
        <v>1054</v>
      </c>
      <c r="AS23" s="170" t="s">
        <v>1054</v>
      </c>
      <c r="AT23" s="170" t="s">
        <v>1054</v>
      </c>
      <c r="AU23" s="170" t="s">
        <v>1054</v>
      </c>
      <c r="AV23" s="170" t="s">
        <v>1054</v>
      </c>
      <c r="AW23" s="170" t="s">
        <v>1054</v>
      </c>
      <c r="AX23" s="170" t="s">
        <v>1054</v>
      </c>
      <c r="AY23" s="170" t="s">
        <v>1054</v>
      </c>
      <c r="AZ23" s="170" t="s">
        <v>1054</v>
      </c>
      <c r="BA23" s="170" t="s">
        <v>1054</v>
      </c>
      <c r="BB23" s="170" t="s">
        <v>1054</v>
      </c>
      <c r="BC23" s="170" t="s">
        <v>1054</v>
      </c>
      <c r="BD23" s="170" t="s">
        <v>1054</v>
      </c>
      <c r="BE23" s="170" t="s">
        <v>1054</v>
      </c>
      <c r="BF23" s="170" t="s">
        <v>1054</v>
      </c>
      <c r="BG23" s="170" t="s">
        <v>1054</v>
      </c>
      <c r="BH23" s="170" t="s">
        <v>1054</v>
      </c>
      <c r="BI23" s="170" t="s">
        <v>1054</v>
      </c>
      <c r="BJ23" s="170" t="s">
        <v>1054</v>
      </c>
      <c r="BK23" s="170" t="s">
        <v>1054</v>
      </c>
      <c r="BL23" s="170" t="s">
        <v>1054</v>
      </c>
      <c r="BM23" s="170" t="s">
        <v>1054</v>
      </c>
      <c r="BN23" s="170" t="s">
        <v>1054</v>
      </c>
      <c r="BO23" s="170" t="s">
        <v>1054</v>
      </c>
      <c r="BP23" s="170" t="s">
        <v>1054</v>
      </c>
      <c r="BQ23" s="170" t="s">
        <v>1054</v>
      </c>
      <c r="BR23" s="170" t="s">
        <v>1054</v>
      </c>
      <c r="BS23" s="170" t="s">
        <v>1054</v>
      </c>
      <c r="BT23" s="170" t="s">
        <v>1054</v>
      </c>
      <c r="BU23" s="170" t="s">
        <v>1054</v>
      </c>
      <c r="BV23" s="170" t="s">
        <v>1054</v>
      </c>
      <c r="BW23" s="170" t="s">
        <v>1054</v>
      </c>
      <c r="BX23" s="170" t="s">
        <v>1054</v>
      </c>
    </row>
    <row r="24" spans="1:76" x14ac:dyDescent="0.3">
      <c r="A24" s="170" t="s">
        <v>321</v>
      </c>
      <c r="B24" s="170" t="s">
        <v>322</v>
      </c>
      <c r="N24" s="170" t="s">
        <v>1009</v>
      </c>
      <c r="O24" s="170" t="s">
        <v>1009</v>
      </c>
      <c r="P24" s="170" t="s">
        <v>1009</v>
      </c>
      <c r="Q24" s="170" t="s">
        <v>1009</v>
      </c>
      <c r="V24" s="170" t="s">
        <v>1011</v>
      </c>
      <c r="X24" s="139"/>
      <c r="Y24" s="170" t="s">
        <v>1035</v>
      </c>
      <c r="Z24" s="170" t="s">
        <v>1033</v>
      </c>
      <c r="AA24" s="170" t="s">
        <v>1033</v>
      </c>
      <c r="AB24" s="170" t="s">
        <v>1035</v>
      </c>
      <c r="AO24" s="170" t="s">
        <v>1054</v>
      </c>
      <c r="AP24" s="170" t="s">
        <v>1054</v>
      </c>
      <c r="AQ24" s="170" t="s">
        <v>1054</v>
      </c>
      <c r="AR24" s="170" t="s">
        <v>1054</v>
      </c>
      <c r="AS24" s="170" t="s">
        <v>1052</v>
      </c>
      <c r="AT24" s="170" t="s">
        <v>1052</v>
      </c>
      <c r="AU24" s="170" t="s">
        <v>1054</v>
      </c>
      <c r="AV24" s="170" t="s">
        <v>1052</v>
      </c>
      <c r="AW24" s="170" t="s">
        <v>1052</v>
      </c>
      <c r="AX24" s="170" t="s">
        <v>1056</v>
      </c>
      <c r="AY24" s="170" t="s">
        <v>1054</v>
      </c>
      <c r="AZ24" s="170" t="s">
        <v>1056</v>
      </c>
      <c r="BA24" s="170" t="s">
        <v>1054</v>
      </c>
      <c r="BB24" s="170" t="s">
        <v>1052</v>
      </c>
      <c r="BC24" s="170" t="s">
        <v>1052</v>
      </c>
      <c r="BD24" s="170" t="s">
        <v>1054</v>
      </c>
      <c r="BE24" s="170" t="s">
        <v>1052</v>
      </c>
      <c r="BF24" s="170" t="s">
        <v>1054</v>
      </c>
      <c r="BG24" s="170" t="s">
        <v>1056</v>
      </c>
      <c r="BH24" s="170" t="s">
        <v>1056</v>
      </c>
      <c r="BI24" s="170" t="s">
        <v>1056</v>
      </c>
      <c r="BJ24" s="170" t="s">
        <v>1054</v>
      </c>
      <c r="BK24" s="170" t="s">
        <v>1052</v>
      </c>
      <c r="BL24" s="170" t="s">
        <v>1052</v>
      </c>
      <c r="BM24" s="170" t="s">
        <v>1054</v>
      </c>
      <c r="BN24" s="170" t="s">
        <v>1052</v>
      </c>
      <c r="BO24" s="170" t="s">
        <v>1054</v>
      </c>
      <c r="BP24" s="170" t="s">
        <v>1056</v>
      </c>
      <c r="BQ24" s="170" t="s">
        <v>1056</v>
      </c>
      <c r="BR24" s="170" t="s">
        <v>1056</v>
      </c>
      <c r="BS24" s="170" t="s">
        <v>1054</v>
      </c>
      <c r="BT24" s="170" t="s">
        <v>1052</v>
      </c>
      <c r="BU24" s="170" t="s">
        <v>1052</v>
      </c>
      <c r="BV24" s="170" t="s">
        <v>1054</v>
      </c>
      <c r="BW24" s="170" t="s">
        <v>1052</v>
      </c>
      <c r="BX24" s="170" t="s">
        <v>1054</v>
      </c>
    </row>
    <row r="25" spans="1:76" x14ac:dyDescent="0.3">
      <c r="A25" s="170" t="s">
        <v>323</v>
      </c>
      <c r="B25" s="170" t="s">
        <v>324</v>
      </c>
      <c r="N25" s="170" t="s">
        <v>1009</v>
      </c>
      <c r="O25" s="170" t="s">
        <v>1009</v>
      </c>
      <c r="P25" s="170" t="s">
        <v>1009</v>
      </c>
      <c r="Q25" s="170" t="s">
        <v>1009</v>
      </c>
      <c r="V25" s="170" t="s">
        <v>1009</v>
      </c>
      <c r="X25" s="139"/>
      <c r="Y25" s="170" t="s">
        <v>1033</v>
      </c>
      <c r="Z25" s="170" t="s">
        <v>1033</v>
      </c>
      <c r="AA25" s="170" t="s">
        <v>1037</v>
      </c>
      <c r="AB25" s="170" t="s">
        <v>1035</v>
      </c>
      <c r="AO25" s="170" t="s">
        <v>1054</v>
      </c>
      <c r="AP25" s="170" t="s">
        <v>1056</v>
      </c>
      <c r="AQ25" s="170" t="s">
        <v>1058</v>
      </c>
      <c r="AR25" s="170" t="s">
        <v>1058</v>
      </c>
      <c r="AS25" s="170" t="s">
        <v>1056</v>
      </c>
      <c r="AT25" s="170" t="s">
        <v>1054</v>
      </c>
      <c r="AU25" s="170" t="s">
        <v>1058</v>
      </c>
      <c r="AV25" s="170" t="s">
        <v>1054</v>
      </c>
      <c r="AW25" s="170" t="s">
        <v>1054</v>
      </c>
      <c r="AX25" s="170" t="s">
        <v>1056</v>
      </c>
      <c r="AY25" s="170" t="s">
        <v>1056</v>
      </c>
      <c r="AZ25" s="170" t="s">
        <v>1058</v>
      </c>
      <c r="BA25" s="170" t="s">
        <v>1058</v>
      </c>
      <c r="BB25" s="170" t="s">
        <v>1056</v>
      </c>
      <c r="BC25" s="170" t="s">
        <v>1054</v>
      </c>
      <c r="BD25" s="170" t="s">
        <v>1058</v>
      </c>
      <c r="BE25" s="170" t="s">
        <v>1054</v>
      </c>
      <c r="BF25" s="170" t="s">
        <v>1054</v>
      </c>
      <c r="BG25" s="170" t="s">
        <v>1056</v>
      </c>
      <c r="BH25" s="170" t="s">
        <v>1056</v>
      </c>
      <c r="BI25" s="170" t="s">
        <v>1058</v>
      </c>
      <c r="BJ25" s="170" t="s">
        <v>1058</v>
      </c>
      <c r="BK25" s="170" t="s">
        <v>1056</v>
      </c>
      <c r="BL25" s="170" t="s">
        <v>1054</v>
      </c>
      <c r="BM25" s="170" t="s">
        <v>1058</v>
      </c>
      <c r="BN25" s="170" t="s">
        <v>1054</v>
      </c>
      <c r="BO25" s="170" t="s">
        <v>1054</v>
      </c>
      <c r="BP25" s="170" t="s">
        <v>1054</v>
      </c>
      <c r="BQ25" s="170" t="s">
        <v>1056</v>
      </c>
      <c r="BR25" s="170" t="s">
        <v>1058</v>
      </c>
      <c r="BS25" s="170" t="s">
        <v>1058</v>
      </c>
      <c r="BT25" s="170" t="s">
        <v>1056</v>
      </c>
      <c r="BU25" s="170" t="s">
        <v>1054</v>
      </c>
      <c r="BV25" s="170" t="s">
        <v>1058</v>
      </c>
      <c r="BW25" s="170" t="s">
        <v>1054</v>
      </c>
      <c r="BX25" s="170" t="s">
        <v>1054</v>
      </c>
    </row>
    <row r="26" spans="1:76" x14ac:dyDescent="0.3">
      <c r="A26" s="170" t="s">
        <v>326</v>
      </c>
      <c r="B26" s="170" t="s">
        <v>327</v>
      </c>
      <c r="N26" s="170" t="s">
        <v>1009</v>
      </c>
      <c r="O26" s="170" t="s">
        <v>1009</v>
      </c>
      <c r="P26" s="170" t="s">
        <v>1009</v>
      </c>
      <c r="Q26" s="170" t="s">
        <v>1009</v>
      </c>
      <c r="V26" s="170" t="s">
        <v>1009</v>
      </c>
      <c r="X26" s="139"/>
      <c r="Y26" s="170" t="s">
        <v>1035</v>
      </c>
      <c r="Z26" s="170" t="s">
        <v>1033</v>
      </c>
      <c r="AA26" s="170" t="s">
        <v>1037</v>
      </c>
      <c r="AB26" s="170" t="s">
        <v>1035</v>
      </c>
      <c r="AO26" s="170" t="s">
        <v>1054</v>
      </c>
      <c r="AP26" s="170" t="s">
        <v>1054</v>
      </c>
      <c r="AQ26" s="170" t="s">
        <v>1052</v>
      </c>
      <c r="AR26" s="170" t="s">
        <v>1050</v>
      </c>
      <c r="AS26" s="170" t="s">
        <v>1052</v>
      </c>
      <c r="AT26" s="170" t="s">
        <v>1050</v>
      </c>
      <c r="AU26" s="170" t="s">
        <v>1054</v>
      </c>
      <c r="AV26" s="170" t="s">
        <v>1054</v>
      </c>
      <c r="AW26" s="170" t="s">
        <v>1052</v>
      </c>
      <c r="AX26" s="170" t="s">
        <v>1054</v>
      </c>
      <c r="AY26" s="170" t="s">
        <v>1054</v>
      </c>
      <c r="AZ26" s="170" t="s">
        <v>1052</v>
      </c>
      <c r="BA26" s="170" t="s">
        <v>1052</v>
      </c>
      <c r="BB26" s="170" t="s">
        <v>1052</v>
      </c>
      <c r="BC26" s="170" t="s">
        <v>1052</v>
      </c>
      <c r="BD26" s="170" t="s">
        <v>1054</v>
      </c>
      <c r="BE26" s="170" t="s">
        <v>1054</v>
      </c>
      <c r="BF26" s="170" t="s">
        <v>1052</v>
      </c>
      <c r="BG26" s="170" t="s">
        <v>1054</v>
      </c>
      <c r="BH26" s="170" t="s">
        <v>1054</v>
      </c>
      <c r="BI26" s="170" t="s">
        <v>1054</v>
      </c>
      <c r="BJ26" s="170" t="s">
        <v>1054</v>
      </c>
      <c r="BK26" s="170" t="s">
        <v>1052</v>
      </c>
      <c r="BL26" s="170" t="s">
        <v>1054</v>
      </c>
      <c r="BM26" s="170" t="s">
        <v>1054</v>
      </c>
      <c r="BN26" s="170" t="s">
        <v>1054</v>
      </c>
      <c r="BO26" s="170" t="s">
        <v>1054</v>
      </c>
      <c r="BP26" s="170" t="s">
        <v>1054</v>
      </c>
      <c r="BQ26" s="170" t="s">
        <v>1054</v>
      </c>
      <c r="BR26" s="170" t="s">
        <v>1054</v>
      </c>
      <c r="BS26" s="170" t="s">
        <v>1054</v>
      </c>
      <c r="BT26" s="170" t="s">
        <v>1054</v>
      </c>
      <c r="BU26" s="170" t="s">
        <v>1054</v>
      </c>
      <c r="BV26" s="170" t="s">
        <v>1054</v>
      </c>
      <c r="BW26" s="170" t="s">
        <v>1054</v>
      </c>
      <c r="BX26" s="170" t="s">
        <v>1054</v>
      </c>
    </row>
    <row r="27" spans="1:76" x14ac:dyDescent="0.3">
      <c r="A27" s="170" t="s">
        <v>328</v>
      </c>
      <c r="B27" s="170" t="s">
        <v>329</v>
      </c>
      <c r="N27" s="170" t="s">
        <v>1009</v>
      </c>
      <c r="O27" s="170" t="s">
        <v>1009</v>
      </c>
      <c r="P27" s="170" t="s">
        <v>1009</v>
      </c>
      <c r="Q27" s="170" t="s">
        <v>1009</v>
      </c>
      <c r="V27" s="170" t="s">
        <v>1009</v>
      </c>
      <c r="X27" s="139"/>
      <c r="Y27" s="170" t="s">
        <v>1035</v>
      </c>
      <c r="Z27" s="170" t="s">
        <v>1035</v>
      </c>
      <c r="AA27" s="170" t="s">
        <v>1037</v>
      </c>
      <c r="AB27" s="170" t="s">
        <v>1035</v>
      </c>
      <c r="AO27" s="170" t="s">
        <v>1054</v>
      </c>
      <c r="AP27" s="170" t="s">
        <v>1054</v>
      </c>
      <c r="AQ27" s="170" t="s">
        <v>1056</v>
      </c>
      <c r="AR27" s="170" t="s">
        <v>1052</v>
      </c>
      <c r="AS27" s="170" t="s">
        <v>1054</v>
      </c>
      <c r="AT27" s="170" t="s">
        <v>1054</v>
      </c>
      <c r="AU27" s="170" t="s">
        <v>1054</v>
      </c>
      <c r="AV27" s="170" t="s">
        <v>1054</v>
      </c>
      <c r="AW27" s="170" t="s">
        <v>1052</v>
      </c>
      <c r="AX27" s="170" t="s">
        <v>1054</v>
      </c>
      <c r="AY27" s="170" t="s">
        <v>1054</v>
      </c>
      <c r="AZ27" s="170" t="s">
        <v>1056</v>
      </c>
      <c r="BA27" s="170" t="s">
        <v>1052</v>
      </c>
      <c r="BB27" s="170" t="s">
        <v>1054</v>
      </c>
      <c r="BC27" s="170" t="s">
        <v>1054</v>
      </c>
      <c r="BD27" s="170" t="s">
        <v>1054</v>
      </c>
      <c r="BE27" s="170" t="s">
        <v>1054</v>
      </c>
      <c r="BF27" s="170" t="s">
        <v>1054</v>
      </c>
      <c r="BG27" s="170" t="s">
        <v>1054</v>
      </c>
      <c r="BH27" s="170" t="s">
        <v>1056</v>
      </c>
      <c r="BI27" s="170" t="s">
        <v>1056</v>
      </c>
      <c r="BJ27" s="170" t="s">
        <v>1054</v>
      </c>
      <c r="BK27" s="170" t="s">
        <v>1054</v>
      </c>
      <c r="BL27" s="170" t="s">
        <v>1054</v>
      </c>
      <c r="BM27" s="170" t="s">
        <v>1054</v>
      </c>
      <c r="BN27" s="170" t="s">
        <v>1054</v>
      </c>
      <c r="BO27" s="170" t="s">
        <v>1054</v>
      </c>
      <c r="BP27" s="170" t="s">
        <v>1054</v>
      </c>
      <c r="BQ27" s="170" t="s">
        <v>1056</v>
      </c>
      <c r="BR27" s="170" t="s">
        <v>1056</v>
      </c>
      <c r="BS27" s="170" t="s">
        <v>1054</v>
      </c>
      <c r="BT27" s="170" t="s">
        <v>1056</v>
      </c>
      <c r="BU27" s="170" t="s">
        <v>1056</v>
      </c>
      <c r="BV27" s="170" t="s">
        <v>1056</v>
      </c>
      <c r="BW27" s="170" t="s">
        <v>1056</v>
      </c>
      <c r="BX27" s="170" t="s">
        <v>1054</v>
      </c>
    </row>
    <row r="28" spans="1:76" x14ac:dyDescent="0.3">
      <c r="A28" s="170" t="s">
        <v>332</v>
      </c>
      <c r="B28" s="170" t="s">
        <v>333</v>
      </c>
      <c r="N28" s="170" t="s">
        <v>1009</v>
      </c>
      <c r="O28" s="170" t="s">
        <v>1009</v>
      </c>
      <c r="P28" s="170" t="s">
        <v>1009</v>
      </c>
      <c r="Q28" s="170" t="s">
        <v>1009</v>
      </c>
      <c r="V28" s="170" t="s">
        <v>1009</v>
      </c>
      <c r="X28" s="139"/>
      <c r="Y28" s="170" t="s">
        <v>1035</v>
      </c>
      <c r="Z28" s="170" t="s">
        <v>1033</v>
      </c>
      <c r="AA28" s="170" t="s">
        <v>1033</v>
      </c>
      <c r="AB28" s="170" t="s">
        <v>1033</v>
      </c>
      <c r="AO28" s="170" t="s">
        <v>1054</v>
      </c>
      <c r="AP28" s="170" t="s">
        <v>1054</v>
      </c>
      <c r="AQ28" s="170" t="s">
        <v>1056</v>
      </c>
      <c r="AR28" s="170" t="s">
        <v>1054</v>
      </c>
      <c r="AS28" s="170" t="s">
        <v>1052</v>
      </c>
      <c r="AT28" s="170" t="s">
        <v>1052</v>
      </c>
      <c r="AU28" s="170" t="s">
        <v>1056</v>
      </c>
      <c r="AV28" s="170" t="s">
        <v>1056</v>
      </c>
      <c r="AW28" s="170" t="s">
        <v>1052</v>
      </c>
      <c r="AX28" s="170" t="s">
        <v>1054</v>
      </c>
      <c r="AY28" s="170" t="s">
        <v>1054</v>
      </c>
      <c r="AZ28" s="170" t="s">
        <v>1056</v>
      </c>
      <c r="BA28" s="170" t="s">
        <v>1054</v>
      </c>
      <c r="BB28" s="170" t="s">
        <v>1052</v>
      </c>
      <c r="BC28" s="170" t="s">
        <v>1052</v>
      </c>
      <c r="BD28" s="170" t="s">
        <v>1056</v>
      </c>
      <c r="BE28" s="170" t="s">
        <v>1056</v>
      </c>
      <c r="BF28" s="170" t="s">
        <v>1052</v>
      </c>
      <c r="BG28" s="170" t="s">
        <v>1054</v>
      </c>
      <c r="BH28" s="170" t="s">
        <v>1054</v>
      </c>
      <c r="BI28" s="170" t="s">
        <v>1056</v>
      </c>
      <c r="BJ28" s="170" t="s">
        <v>1054</v>
      </c>
      <c r="BK28" s="170" t="s">
        <v>1052</v>
      </c>
      <c r="BL28" s="170" t="s">
        <v>1052</v>
      </c>
      <c r="BM28" s="170" t="s">
        <v>1056</v>
      </c>
      <c r="BN28" s="170" t="s">
        <v>1056</v>
      </c>
      <c r="BO28" s="170" t="s">
        <v>1054</v>
      </c>
      <c r="BP28" s="170" t="s">
        <v>1054</v>
      </c>
      <c r="BQ28" s="170" t="s">
        <v>1054</v>
      </c>
      <c r="BR28" s="170" t="s">
        <v>1056</v>
      </c>
      <c r="BS28" s="170" t="s">
        <v>1054</v>
      </c>
      <c r="BT28" s="170" t="s">
        <v>1052</v>
      </c>
      <c r="BU28" s="170" t="s">
        <v>1052</v>
      </c>
      <c r="BV28" s="170" t="s">
        <v>1056</v>
      </c>
      <c r="BW28" s="170" t="s">
        <v>1056</v>
      </c>
      <c r="BX28" s="170" t="s">
        <v>1054</v>
      </c>
    </row>
    <row r="29" spans="1:76" x14ac:dyDescent="0.3">
      <c r="A29" s="170" t="s">
        <v>334</v>
      </c>
      <c r="B29" s="170" t="s">
        <v>335</v>
      </c>
      <c r="N29" s="170" t="s">
        <v>1009</v>
      </c>
      <c r="O29" s="170" t="s">
        <v>1009</v>
      </c>
      <c r="P29" s="170" t="s">
        <v>1009</v>
      </c>
      <c r="Q29" s="170" t="s">
        <v>1009</v>
      </c>
      <c r="V29" s="170" t="s">
        <v>1009</v>
      </c>
      <c r="X29" s="139"/>
      <c r="Y29" s="170" t="s">
        <v>1035</v>
      </c>
      <c r="Z29" s="170" t="s">
        <v>1033</v>
      </c>
      <c r="AA29" s="170" t="s">
        <v>1037</v>
      </c>
      <c r="AB29" s="170" t="s">
        <v>1035</v>
      </c>
      <c r="AO29" s="170" t="s">
        <v>1056</v>
      </c>
      <c r="AP29" s="170" t="s">
        <v>1054</v>
      </c>
      <c r="AQ29" s="170" t="s">
        <v>1054</v>
      </c>
      <c r="AR29" s="170" t="s">
        <v>1054</v>
      </c>
      <c r="AS29" s="170" t="s">
        <v>1052</v>
      </c>
      <c r="AT29" s="170" t="s">
        <v>1054</v>
      </c>
      <c r="AU29" s="170" t="s">
        <v>1054</v>
      </c>
      <c r="AV29" s="170" t="s">
        <v>1054</v>
      </c>
      <c r="AW29" s="170" t="s">
        <v>1056</v>
      </c>
      <c r="AX29" s="170" t="s">
        <v>1056</v>
      </c>
      <c r="AY29" s="170" t="s">
        <v>1054</v>
      </c>
      <c r="AZ29" s="170" t="s">
        <v>1052</v>
      </c>
      <c r="BA29" s="170" t="s">
        <v>1054</v>
      </c>
      <c r="BB29" s="170" t="s">
        <v>1052</v>
      </c>
      <c r="BC29" s="170" t="s">
        <v>1054</v>
      </c>
      <c r="BD29" s="170" t="s">
        <v>1054</v>
      </c>
      <c r="BE29" s="170" t="s">
        <v>1054</v>
      </c>
      <c r="BF29" s="170" t="s">
        <v>1056</v>
      </c>
      <c r="BG29" s="170" t="s">
        <v>1056</v>
      </c>
      <c r="BH29" s="170" t="s">
        <v>1054</v>
      </c>
      <c r="BI29" s="170" t="s">
        <v>1054</v>
      </c>
      <c r="BJ29" s="170" t="s">
        <v>1054</v>
      </c>
      <c r="BK29" s="170" t="s">
        <v>1054</v>
      </c>
      <c r="BL29" s="170" t="s">
        <v>1054</v>
      </c>
      <c r="BM29" s="170" t="s">
        <v>1056</v>
      </c>
      <c r="BN29" s="170" t="s">
        <v>1054</v>
      </c>
      <c r="BO29" s="170" t="s">
        <v>1056</v>
      </c>
      <c r="BP29" s="170" t="s">
        <v>1056</v>
      </c>
      <c r="BQ29" s="170" t="s">
        <v>1056</v>
      </c>
      <c r="BR29" s="170" t="s">
        <v>1056</v>
      </c>
      <c r="BS29" s="170" t="s">
        <v>1056</v>
      </c>
      <c r="BT29" s="170" t="s">
        <v>1054</v>
      </c>
      <c r="BU29" s="170" t="s">
        <v>1054</v>
      </c>
      <c r="BV29" s="170" t="s">
        <v>1056</v>
      </c>
      <c r="BW29" s="170" t="s">
        <v>1056</v>
      </c>
      <c r="BX29" s="170" t="s">
        <v>1056</v>
      </c>
    </row>
    <row r="30" spans="1:76" x14ac:dyDescent="0.3">
      <c r="A30" s="170" t="s">
        <v>336</v>
      </c>
      <c r="B30" s="170" t="s">
        <v>337</v>
      </c>
      <c r="N30" s="170" t="s">
        <v>1009</v>
      </c>
      <c r="O30" s="170" t="s">
        <v>1009</v>
      </c>
      <c r="P30" s="170" t="s">
        <v>1009</v>
      </c>
      <c r="Q30" s="170" t="s">
        <v>1009</v>
      </c>
      <c r="V30" s="170" t="s">
        <v>1009</v>
      </c>
      <c r="X30" s="139"/>
      <c r="Y30" s="170" t="s">
        <v>1035</v>
      </c>
      <c r="Z30" s="170" t="s">
        <v>1033</v>
      </c>
      <c r="AA30" s="170" t="s">
        <v>1033</v>
      </c>
      <c r="AB30" s="170" t="s">
        <v>1035</v>
      </c>
      <c r="AO30" s="170" t="s">
        <v>1056</v>
      </c>
      <c r="AP30" s="170" t="s">
        <v>1056</v>
      </c>
      <c r="AQ30" s="170" t="s">
        <v>1054</v>
      </c>
      <c r="AR30" s="170" t="s">
        <v>1054</v>
      </c>
      <c r="AS30" s="170" t="s">
        <v>1054</v>
      </c>
      <c r="AT30" s="170" t="s">
        <v>1054</v>
      </c>
      <c r="AU30" s="170" t="s">
        <v>1052</v>
      </c>
      <c r="AV30" s="170" t="s">
        <v>1054</v>
      </c>
      <c r="AW30" s="170" t="s">
        <v>1050</v>
      </c>
      <c r="AX30" s="170" t="s">
        <v>1056</v>
      </c>
      <c r="AY30" s="170" t="s">
        <v>1056</v>
      </c>
      <c r="AZ30" s="170" t="s">
        <v>1054</v>
      </c>
      <c r="BA30" s="170" t="s">
        <v>1054</v>
      </c>
      <c r="BB30" s="170" t="s">
        <v>1054</v>
      </c>
      <c r="BC30" s="170" t="s">
        <v>1054</v>
      </c>
      <c r="BD30" s="170" t="s">
        <v>1052</v>
      </c>
      <c r="BE30" s="170" t="s">
        <v>1054</v>
      </c>
      <c r="BF30" s="170" t="s">
        <v>1050</v>
      </c>
      <c r="BG30" s="170" t="s">
        <v>1056</v>
      </c>
      <c r="BH30" s="170" t="s">
        <v>1056</v>
      </c>
      <c r="BI30" s="170" t="s">
        <v>1054</v>
      </c>
      <c r="BJ30" s="170" t="s">
        <v>1056</v>
      </c>
      <c r="BK30" s="170" t="s">
        <v>1054</v>
      </c>
      <c r="BL30" s="170" t="s">
        <v>1054</v>
      </c>
      <c r="BM30" s="170" t="s">
        <v>1054</v>
      </c>
      <c r="BN30" s="170" t="s">
        <v>1054</v>
      </c>
      <c r="BO30" s="170" t="s">
        <v>1050</v>
      </c>
      <c r="BP30" s="170" t="s">
        <v>1056</v>
      </c>
      <c r="BQ30" s="170" t="s">
        <v>1056</v>
      </c>
      <c r="BR30" s="170" t="s">
        <v>1054</v>
      </c>
      <c r="BS30" s="170" t="s">
        <v>1056</v>
      </c>
      <c r="BT30" s="170" t="s">
        <v>1054</v>
      </c>
      <c r="BU30" s="170" t="s">
        <v>1054</v>
      </c>
      <c r="BV30" s="170" t="s">
        <v>1054</v>
      </c>
      <c r="BW30" s="170" t="s">
        <v>1054</v>
      </c>
      <c r="BX30" s="170" t="s">
        <v>1050</v>
      </c>
    </row>
    <row r="31" spans="1:76" x14ac:dyDescent="0.3">
      <c r="A31" s="170" t="s">
        <v>338</v>
      </c>
      <c r="B31" s="170" t="s">
        <v>339</v>
      </c>
      <c r="N31" s="170" t="s">
        <v>1009</v>
      </c>
      <c r="O31" s="170" t="s">
        <v>1009</v>
      </c>
      <c r="P31" s="170" t="s">
        <v>1009</v>
      </c>
      <c r="Q31" s="170" t="s">
        <v>1009</v>
      </c>
      <c r="V31" s="170" t="s">
        <v>1009</v>
      </c>
      <c r="X31" s="139"/>
      <c r="Y31" s="170" t="s">
        <v>1035</v>
      </c>
      <c r="Z31" s="170" t="s">
        <v>1033</v>
      </c>
      <c r="AA31" s="170" t="s">
        <v>1037</v>
      </c>
      <c r="AB31" s="170" t="s">
        <v>1033</v>
      </c>
      <c r="AO31" s="170" t="s">
        <v>1054</v>
      </c>
      <c r="AP31" s="170" t="s">
        <v>1054</v>
      </c>
      <c r="AQ31" s="170" t="s">
        <v>1056</v>
      </c>
      <c r="AR31" s="170" t="s">
        <v>1052</v>
      </c>
      <c r="AS31" s="170" t="s">
        <v>1054</v>
      </c>
      <c r="AT31" s="170" t="s">
        <v>1054</v>
      </c>
      <c r="AU31" s="170" t="s">
        <v>1056</v>
      </c>
      <c r="AV31" s="170" t="s">
        <v>1054</v>
      </c>
      <c r="AW31" s="170" t="s">
        <v>1054</v>
      </c>
      <c r="AX31" s="170" t="s">
        <v>1056</v>
      </c>
      <c r="AY31" s="170" t="s">
        <v>1056</v>
      </c>
      <c r="AZ31" s="170" t="s">
        <v>1056</v>
      </c>
      <c r="BA31" s="170" t="s">
        <v>1052</v>
      </c>
      <c r="BB31" s="170" t="s">
        <v>1054</v>
      </c>
      <c r="BC31" s="170" t="s">
        <v>1056</v>
      </c>
      <c r="BD31" s="170" t="s">
        <v>1056</v>
      </c>
      <c r="BE31" s="170" t="s">
        <v>1054</v>
      </c>
      <c r="BF31" s="170" t="s">
        <v>1054</v>
      </c>
      <c r="BG31" s="170" t="s">
        <v>1056</v>
      </c>
      <c r="BH31" s="170" t="s">
        <v>1056</v>
      </c>
      <c r="BI31" s="170" t="s">
        <v>1056</v>
      </c>
      <c r="BJ31" s="170" t="s">
        <v>1052</v>
      </c>
      <c r="BK31" s="170" t="s">
        <v>1054</v>
      </c>
      <c r="BL31" s="170" t="s">
        <v>1056</v>
      </c>
      <c r="BM31" s="170" t="s">
        <v>1056</v>
      </c>
      <c r="BN31" s="170" t="s">
        <v>1056</v>
      </c>
      <c r="BO31" s="170" t="s">
        <v>1056</v>
      </c>
      <c r="BP31" s="170" t="s">
        <v>1056</v>
      </c>
      <c r="BQ31" s="170" t="s">
        <v>1056</v>
      </c>
      <c r="BR31" s="170" t="s">
        <v>1056</v>
      </c>
      <c r="BS31" s="170" t="s">
        <v>1052</v>
      </c>
      <c r="BT31" s="170" t="s">
        <v>1054</v>
      </c>
      <c r="BU31" s="170" t="s">
        <v>1056</v>
      </c>
      <c r="BV31" s="170" t="s">
        <v>1056</v>
      </c>
      <c r="BW31" s="170" t="s">
        <v>1056</v>
      </c>
      <c r="BX31" s="170" t="s">
        <v>1056</v>
      </c>
    </row>
    <row r="32" spans="1:76" x14ac:dyDescent="0.3">
      <c r="A32" s="170" t="s">
        <v>342</v>
      </c>
      <c r="B32" s="170" t="s">
        <v>343</v>
      </c>
      <c r="N32" s="170" t="s">
        <v>1009</v>
      </c>
      <c r="O32" s="170" t="s">
        <v>1009</v>
      </c>
      <c r="P32" s="170" t="s">
        <v>1009</v>
      </c>
      <c r="Q32" s="170" t="s">
        <v>1009</v>
      </c>
      <c r="V32" s="170" t="s">
        <v>1009</v>
      </c>
      <c r="X32" s="139"/>
      <c r="Y32" s="170" t="s">
        <v>1035</v>
      </c>
      <c r="Z32" s="170" t="s">
        <v>1033</v>
      </c>
      <c r="AA32" s="170" t="s">
        <v>1035</v>
      </c>
      <c r="AB32" s="170" t="s">
        <v>1033</v>
      </c>
      <c r="AO32" s="170" t="s">
        <v>1056</v>
      </c>
      <c r="AP32" s="170" t="s">
        <v>1054</v>
      </c>
      <c r="AQ32" s="170" t="s">
        <v>1056</v>
      </c>
      <c r="AR32" s="170" t="s">
        <v>1056</v>
      </c>
      <c r="AS32" s="170" t="s">
        <v>1056</v>
      </c>
      <c r="AT32" s="170" t="s">
        <v>1054</v>
      </c>
      <c r="AU32" s="170" t="s">
        <v>1056</v>
      </c>
      <c r="AV32" s="170" t="s">
        <v>1054</v>
      </c>
      <c r="AW32" s="170" t="s">
        <v>1054</v>
      </c>
      <c r="AX32" s="170" t="s">
        <v>1056</v>
      </c>
      <c r="AY32" s="170" t="s">
        <v>1054</v>
      </c>
      <c r="AZ32" s="170" t="s">
        <v>1056</v>
      </c>
      <c r="BA32" s="170" t="s">
        <v>1056</v>
      </c>
      <c r="BB32" s="170" t="s">
        <v>1056</v>
      </c>
      <c r="BC32" s="170" t="s">
        <v>1054</v>
      </c>
      <c r="BD32" s="170" t="s">
        <v>1056</v>
      </c>
      <c r="BE32" s="170" t="s">
        <v>1054</v>
      </c>
      <c r="BF32" s="170" t="s">
        <v>1054</v>
      </c>
      <c r="BG32" s="170" t="s">
        <v>1056</v>
      </c>
      <c r="BH32" s="170" t="s">
        <v>1054</v>
      </c>
      <c r="BI32" s="170" t="s">
        <v>1056</v>
      </c>
      <c r="BJ32" s="170" t="s">
        <v>1056</v>
      </c>
      <c r="BK32" s="170" t="s">
        <v>1056</v>
      </c>
      <c r="BL32" s="170" t="s">
        <v>1054</v>
      </c>
      <c r="BM32" s="170" t="s">
        <v>1056</v>
      </c>
      <c r="BN32" s="170" t="s">
        <v>1054</v>
      </c>
      <c r="BO32" s="170" t="s">
        <v>1054</v>
      </c>
      <c r="BP32" s="170" t="s">
        <v>1056</v>
      </c>
      <c r="BQ32" s="170" t="s">
        <v>1054</v>
      </c>
      <c r="BR32" s="170" t="s">
        <v>1056</v>
      </c>
      <c r="BS32" s="170" t="s">
        <v>1056</v>
      </c>
      <c r="BT32" s="170" t="s">
        <v>1056</v>
      </c>
      <c r="BU32" s="170" t="s">
        <v>1054</v>
      </c>
      <c r="BV32" s="170" t="s">
        <v>1056</v>
      </c>
      <c r="BW32" s="170" t="s">
        <v>1054</v>
      </c>
      <c r="BX32" s="170" t="s">
        <v>1054</v>
      </c>
    </row>
    <row r="33" spans="1:76" x14ac:dyDescent="0.3">
      <c r="A33" s="170" t="s">
        <v>344</v>
      </c>
      <c r="B33" s="170" t="s">
        <v>345</v>
      </c>
      <c r="N33" s="170" t="s">
        <v>1009</v>
      </c>
      <c r="O33" s="170" t="s">
        <v>1009</v>
      </c>
      <c r="P33" s="170" t="s">
        <v>1009</v>
      </c>
      <c r="Q33" s="170" t="s">
        <v>1009</v>
      </c>
      <c r="V33" s="170" t="s">
        <v>1009</v>
      </c>
      <c r="X33" s="139"/>
      <c r="Y33" s="170" t="s">
        <v>1037</v>
      </c>
      <c r="Z33" s="170" t="s">
        <v>1035</v>
      </c>
      <c r="AA33" s="170" t="s">
        <v>1033</v>
      </c>
      <c r="AB33" s="170" t="s">
        <v>1037</v>
      </c>
      <c r="AO33" s="170" t="s">
        <v>1056</v>
      </c>
      <c r="AP33" s="170" t="s">
        <v>1056</v>
      </c>
      <c r="AQ33" s="170" t="s">
        <v>1056</v>
      </c>
      <c r="AR33" s="170" t="s">
        <v>1054</v>
      </c>
      <c r="AS33" s="170" t="s">
        <v>1052</v>
      </c>
      <c r="AT33" s="170" t="s">
        <v>1052</v>
      </c>
      <c r="AU33" s="170" t="s">
        <v>1056</v>
      </c>
      <c r="AV33" s="170" t="s">
        <v>1054</v>
      </c>
      <c r="AW33" s="170" t="s">
        <v>1056</v>
      </c>
      <c r="AX33" s="170" t="s">
        <v>1056</v>
      </c>
      <c r="AY33" s="170" t="s">
        <v>1056</v>
      </c>
      <c r="AZ33" s="170" t="s">
        <v>1056</v>
      </c>
      <c r="BA33" s="170" t="s">
        <v>1054</v>
      </c>
      <c r="BB33" s="170" t="s">
        <v>1052</v>
      </c>
      <c r="BC33" s="170" t="s">
        <v>1052</v>
      </c>
      <c r="BD33" s="170" t="s">
        <v>1056</v>
      </c>
      <c r="BE33" s="170" t="s">
        <v>1054</v>
      </c>
      <c r="BF33" s="170" t="s">
        <v>1056</v>
      </c>
      <c r="BG33" s="170" t="s">
        <v>1056</v>
      </c>
      <c r="BH33" s="170" t="s">
        <v>1056</v>
      </c>
      <c r="BI33" s="170" t="s">
        <v>1056</v>
      </c>
      <c r="BJ33" s="170" t="s">
        <v>1054</v>
      </c>
      <c r="BK33" s="170" t="s">
        <v>1052</v>
      </c>
      <c r="BL33" s="170" t="s">
        <v>1052</v>
      </c>
      <c r="BM33" s="170" t="s">
        <v>1056</v>
      </c>
      <c r="BN33" s="170" t="s">
        <v>1054</v>
      </c>
      <c r="BO33" s="170" t="s">
        <v>1056</v>
      </c>
      <c r="BP33" s="170" t="s">
        <v>1056</v>
      </c>
      <c r="BQ33" s="170" t="s">
        <v>1056</v>
      </c>
      <c r="BR33" s="170" t="s">
        <v>1056</v>
      </c>
      <c r="BS33" s="170" t="s">
        <v>1054</v>
      </c>
      <c r="BT33" s="170" t="s">
        <v>1052</v>
      </c>
      <c r="BU33" s="170" t="s">
        <v>1052</v>
      </c>
      <c r="BV33" s="170" t="s">
        <v>1056</v>
      </c>
      <c r="BW33" s="170" t="s">
        <v>1054</v>
      </c>
      <c r="BX33" s="170" t="s">
        <v>1056</v>
      </c>
    </row>
    <row r="34" spans="1:76" x14ac:dyDescent="0.3">
      <c r="A34" s="170" t="s">
        <v>348</v>
      </c>
      <c r="B34" s="170" t="s">
        <v>349</v>
      </c>
      <c r="N34" s="170" t="s">
        <v>1009</v>
      </c>
      <c r="O34" s="170" t="s">
        <v>1009</v>
      </c>
      <c r="P34" s="170" t="s">
        <v>1009</v>
      </c>
      <c r="Q34" s="170" t="s">
        <v>1009</v>
      </c>
      <c r="V34" s="170" t="s">
        <v>1009</v>
      </c>
      <c r="X34" s="139"/>
      <c r="Y34" s="170" t="s">
        <v>1033</v>
      </c>
      <c r="Z34" s="170" t="s">
        <v>1033</v>
      </c>
      <c r="AA34" s="170" t="s">
        <v>1033</v>
      </c>
      <c r="AB34" s="170" t="s">
        <v>1033</v>
      </c>
      <c r="AO34" s="170" t="s">
        <v>1056</v>
      </c>
      <c r="AP34" s="170" t="s">
        <v>1056</v>
      </c>
      <c r="AQ34" s="170" t="s">
        <v>1056</v>
      </c>
      <c r="AR34" s="170" t="s">
        <v>1056</v>
      </c>
      <c r="AS34" s="170" t="s">
        <v>1054</v>
      </c>
      <c r="AT34" s="170" t="s">
        <v>1050</v>
      </c>
      <c r="AU34" s="170" t="s">
        <v>1054</v>
      </c>
      <c r="AV34" s="170" t="s">
        <v>1056</v>
      </c>
      <c r="AW34" s="170" t="s">
        <v>1050</v>
      </c>
      <c r="AX34" s="170" t="s">
        <v>1056</v>
      </c>
      <c r="AY34" s="170" t="s">
        <v>1056</v>
      </c>
      <c r="AZ34" s="170" t="s">
        <v>1056</v>
      </c>
      <c r="BA34" s="170" t="s">
        <v>1056</v>
      </c>
      <c r="BB34" s="170" t="s">
        <v>1054</v>
      </c>
      <c r="BC34" s="170" t="s">
        <v>1052</v>
      </c>
      <c r="BD34" s="170" t="s">
        <v>1054</v>
      </c>
      <c r="BE34" s="170" t="s">
        <v>1054</v>
      </c>
      <c r="BF34" s="170" t="s">
        <v>1050</v>
      </c>
      <c r="BG34" s="170" t="s">
        <v>1056</v>
      </c>
      <c r="BH34" s="170" t="s">
        <v>1056</v>
      </c>
      <c r="BI34" s="170" t="s">
        <v>1056</v>
      </c>
      <c r="BJ34" s="170" t="s">
        <v>1056</v>
      </c>
      <c r="BK34" s="170" t="s">
        <v>1054</v>
      </c>
      <c r="BL34" s="170" t="s">
        <v>1052</v>
      </c>
      <c r="BM34" s="170" t="s">
        <v>1056</v>
      </c>
      <c r="BN34" s="170" t="s">
        <v>1054</v>
      </c>
      <c r="BO34" s="170" t="s">
        <v>1050</v>
      </c>
      <c r="BP34" s="170" t="s">
        <v>1056</v>
      </c>
      <c r="BQ34" s="170" t="s">
        <v>1056</v>
      </c>
      <c r="BR34" s="170" t="s">
        <v>1056</v>
      </c>
      <c r="BS34" s="170" t="s">
        <v>1056</v>
      </c>
      <c r="BT34" s="170" t="s">
        <v>1054</v>
      </c>
      <c r="BU34" s="170" t="s">
        <v>1054</v>
      </c>
      <c r="BV34" s="170" t="s">
        <v>1056</v>
      </c>
      <c r="BW34" s="170" t="s">
        <v>1054</v>
      </c>
      <c r="BX34" s="170" t="s">
        <v>1050</v>
      </c>
    </row>
    <row r="35" spans="1:76" x14ac:dyDescent="0.3">
      <c r="A35" s="170" t="s">
        <v>352</v>
      </c>
      <c r="B35" s="170" t="s">
        <v>353</v>
      </c>
      <c r="N35" s="170" t="s">
        <v>1009</v>
      </c>
      <c r="O35" s="170" t="s">
        <v>1009</v>
      </c>
      <c r="P35" s="170" t="s">
        <v>1009</v>
      </c>
      <c r="Q35" s="170" t="s">
        <v>1009</v>
      </c>
      <c r="V35" s="170" t="s">
        <v>1009</v>
      </c>
      <c r="X35" s="139"/>
      <c r="Y35" s="170" t="s">
        <v>1035</v>
      </c>
      <c r="Z35" s="170" t="s">
        <v>1035</v>
      </c>
      <c r="AA35" s="170" t="s">
        <v>1033</v>
      </c>
      <c r="AB35" s="170" t="s">
        <v>1033</v>
      </c>
      <c r="AO35" s="170" t="s">
        <v>1054</v>
      </c>
      <c r="AP35" s="170" t="s">
        <v>1054</v>
      </c>
      <c r="AQ35" s="170" t="s">
        <v>1054</v>
      </c>
      <c r="AR35" s="170" t="s">
        <v>1054</v>
      </c>
      <c r="AS35" s="170" t="s">
        <v>1054</v>
      </c>
      <c r="AT35" s="170" t="s">
        <v>1054</v>
      </c>
      <c r="AU35" s="170" t="s">
        <v>1054</v>
      </c>
      <c r="AV35" s="170" t="s">
        <v>1052</v>
      </c>
      <c r="AW35" s="170" t="s">
        <v>1052</v>
      </c>
      <c r="AX35" s="170" t="s">
        <v>1054</v>
      </c>
      <c r="AY35" s="170" t="s">
        <v>1054</v>
      </c>
      <c r="AZ35" s="170" t="s">
        <v>1054</v>
      </c>
      <c r="BA35" s="170" t="s">
        <v>1054</v>
      </c>
      <c r="BB35" s="170" t="s">
        <v>1054</v>
      </c>
      <c r="BC35" s="170" t="s">
        <v>1054</v>
      </c>
      <c r="BD35" s="170" t="s">
        <v>1054</v>
      </c>
      <c r="BE35" s="170" t="s">
        <v>1052</v>
      </c>
      <c r="BF35" s="170" t="s">
        <v>1054</v>
      </c>
      <c r="BG35" s="170" t="s">
        <v>1054</v>
      </c>
      <c r="BH35" s="170" t="s">
        <v>1054</v>
      </c>
      <c r="BI35" s="170" t="s">
        <v>1054</v>
      </c>
      <c r="BJ35" s="170" t="s">
        <v>1054</v>
      </c>
      <c r="BK35" s="170" t="s">
        <v>1054</v>
      </c>
      <c r="BL35" s="170" t="s">
        <v>1054</v>
      </c>
      <c r="BM35" s="170" t="s">
        <v>1054</v>
      </c>
      <c r="BN35" s="170" t="s">
        <v>1054</v>
      </c>
      <c r="BO35" s="170" t="s">
        <v>1054</v>
      </c>
      <c r="BP35" s="170" t="s">
        <v>1054</v>
      </c>
      <c r="BQ35" s="170" t="s">
        <v>1054</v>
      </c>
      <c r="BR35" s="170" t="s">
        <v>1056</v>
      </c>
      <c r="BS35" s="170" t="s">
        <v>1054</v>
      </c>
      <c r="BT35" s="170" t="s">
        <v>1054</v>
      </c>
      <c r="BU35" s="170" t="s">
        <v>1054</v>
      </c>
      <c r="BV35" s="170" t="s">
        <v>1054</v>
      </c>
      <c r="BW35" s="170" t="s">
        <v>1054</v>
      </c>
      <c r="BX35" s="170" t="s">
        <v>1054</v>
      </c>
    </row>
    <row r="36" spans="1:76" x14ac:dyDescent="0.3">
      <c r="A36" s="170" t="s">
        <v>356</v>
      </c>
      <c r="B36" s="170" t="s">
        <v>357</v>
      </c>
      <c r="N36" s="170" t="s">
        <v>1009</v>
      </c>
      <c r="O36" s="170" t="s">
        <v>1009</v>
      </c>
      <c r="P36" s="170" t="s">
        <v>1009</v>
      </c>
      <c r="Q36" s="170" t="s">
        <v>1009</v>
      </c>
      <c r="V36" s="170" t="s">
        <v>1009</v>
      </c>
      <c r="X36" s="139"/>
      <c r="Y36" s="170" t="s">
        <v>1033</v>
      </c>
      <c r="Z36" s="170" t="s">
        <v>1033</v>
      </c>
      <c r="AA36" s="170" t="s">
        <v>1033</v>
      </c>
      <c r="AB36" s="170" t="s">
        <v>1033</v>
      </c>
      <c r="AO36" s="170" t="s">
        <v>1052</v>
      </c>
      <c r="AP36" s="170" t="s">
        <v>1054</v>
      </c>
      <c r="AQ36" s="170" t="s">
        <v>1054</v>
      </c>
      <c r="AR36" s="170" t="s">
        <v>1054</v>
      </c>
      <c r="AS36" s="170" t="s">
        <v>1052</v>
      </c>
      <c r="AT36" s="170" t="s">
        <v>1054</v>
      </c>
      <c r="AU36" s="170" t="s">
        <v>1052</v>
      </c>
      <c r="AV36" s="170" t="s">
        <v>1054</v>
      </c>
      <c r="AW36" s="170" t="s">
        <v>1054</v>
      </c>
      <c r="AX36" s="170" t="s">
        <v>1054</v>
      </c>
      <c r="AY36" s="170" t="s">
        <v>1054</v>
      </c>
      <c r="AZ36" s="170" t="s">
        <v>1054</v>
      </c>
      <c r="BA36" s="170" t="s">
        <v>1054</v>
      </c>
      <c r="BB36" s="170" t="s">
        <v>1052</v>
      </c>
      <c r="BC36" s="170" t="s">
        <v>1054</v>
      </c>
      <c r="BD36" s="170" t="s">
        <v>1054</v>
      </c>
      <c r="BE36" s="170" t="s">
        <v>1054</v>
      </c>
      <c r="BF36" s="170" t="s">
        <v>1054</v>
      </c>
      <c r="BG36" s="170" t="s">
        <v>1054</v>
      </c>
      <c r="BH36" s="170" t="s">
        <v>1054</v>
      </c>
      <c r="BI36" s="170" t="s">
        <v>1054</v>
      </c>
      <c r="BJ36" s="170" t="s">
        <v>1054</v>
      </c>
      <c r="BK36" s="170" t="s">
        <v>1052</v>
      </c>
      <c r="BL36" s="170" t="s">
        <v>1054</v>
      </c>
      <c r="BM36" s="170" t="s">
        <v>1054</v>
      </c>
      <c r="BN36" s="170" t="s">
        <v>1054</v>
      </c>
      <c r="BO36" s="170" t="s">
        <v>1054</v>
      </c>
      <c r="BP36" s="170" t="s">
        <v>1054</v>
      </c>
      <c r="BQ36" s="170" t="s">
        <v>1054</v>
      </c>
      <c r="BR36" s="170" t="s">
        <v>1054</v>
      </c>
      <c r="BS36" s="170" t="s">
        <v>1054</v>
      </c>
      <c r="BT36" s="170" t="s">
        <v>1054</v>
      </c>
      <c r="BU36" s="170" t="s">
        <v>1054</v>
      </c>
      <c r="BV36" s="170" t="s">
        <v>1054</v>
      </c>
      <c r="BW36" s="170" t="s">
        <v>1054</v>
      </c>
      <c r="BX36" s="170" t="s">
        <v>1054</v>
      </c>
    </row>
    <row r="37" spans="1:76" x14ac:dyDescent="0.3">
      <c r="A37" s="170" t="s">
        <v>360</v>
      </c>
      <c r="B37" s="170" t="s">
        <v>361</v>
      </c>
      <c r="N37" s="170" t="s">
        <v>1009</v>
      </c>
      <c r="O37" s="170" t="s">
        <v>1009</v>
      </c>
      <c r="P37" s="170" t="s">
        <v>1009</v>
      </c>
      <c r="Q37" s="170" t="s">
        <v>1009</v>
      </c>
      <c r="V37" s="170" t="s">
        <v>1009</v>
      </c>
      <c r="X37" s="139"/>
      <c r="Y37" s="170" t="s">
        <v>1035</v>
      </c>
      <c r="Z37" s="170" t="s">
        <v>1035</v>
      </c>
      <c r="AA37" s="170" t="s">
        <v>1035</v>
      </c>
      <c r="AB37" s="170" t="s">
        <v>1033</v>
      </c>
      <c r="AO37" s="170" t="s">
        <v>1054</v>
      </c>
      <c r="AP37" s="170" t="s">
        <v>1054</v>
      </c>
      <c r="AQ37" s="170" t="s">
        <v>1056</v>
      </c>
      <c r="AR37" s="170" t="s">
        <v>1056</v>
      </c>
      <c r="AS37" s="170" t="s">
        <v>1052</v>
      </c>
      <c r="AT37" s="170" t="s">
        <v>1052</v>
      </c>
      <c r="AU37" s="170" t="s">
        <v>1052</v>
      </c>
      <c r="AV37" s="170" t="s">
        <v>1054</v>
      </c>
      <c r="AW37" s="170" t="s">
        <v>1052</v>
      </c>
      <c r="AX37" s="170" t="s">
        <v>1054</v>
      </c>
      <c r="AY37" s="170" t="s">
        <v>1054</v>
      </c>
      <c r="AZ37" s="170" t="s">
        <v>1056</v>
      </c>
      <c r="BA37" s="170" t="s">
        <v>1056</v>
      </c>
      <c r="BB37" s="170" t="s">
        <v>1052</v>
      </c>
      <c r="BC37" s="170" t="s">
        <v>1052</v>
      </c>
      <c r="BD37" s="170" t="s">
        <v>1054</v>
      </c>
      <c r="BE37" s="170" t="s">
        <v>1054</v>
      </c>
      <c r="BF37" s="170" t="s">
        <v>1054</v>
      </c>
      <c r="BG37" s="170" t="s">
        <v>1054</v>
      </c>
      <c r="BH37" s="170" t="s">
        <v>1056</v>
      </c>
      <c r="BI37" s="170" t="s">
        <v>1056</v>
      </c>
      <c r="BJ37" s="170" t="s">
        <v>1056</v>
      </c>
      <c r="BK37" s="170" t="s">
        <v>1054</v>
      </c>
      <c r="BL37" s="170" t="s">
        <v>1054</v>
      </c>
      <c r="BM37" s="170" t="s">
        <v>1054</v>
      </c>
      <c r="BN37" s="170" t="s">
        <v>1054</v>
      </c>
      <c r="BO37" s="170" t="s">
        <v>1054</v>
      </c>
      <c r="BP37" s="170" t="s">
        <v>1056</v>
      </c>
      <c r="BQ37" s="170" t="s">
        <v>1056</v>
      </c>
      <c r="BR37" s="170" t="s">
        <v>1056</v>
      </c>
      <c r="BS37" s="170" t="s">
        <v>1056</v>
      </c>
      <c r="BT37" s="170" t="s">
        <v>1056</v>
      </c>
      <c r="BU37" s="170" t="s">
        <v>1056</v>
      </c>
      <c r="BV37" s="170" t="s">
        <v>1056</v>
      </c>
      <c r="BW37" s="170" t="s">
        <v>1056</v>
      </c>
      <c r="BX37" s="170" t="s">
        <v>1054</v>
      </c>
    </row>
    <row r="38" spans="1:76" x14ac:dyDescent="0.3">
      <c r="A38" s="170" t="s">
        <v>364</v>
      </c>
      <c r="B38" s="170" t="s">
        <v>365</v>
      </c>
      <c r="N38" s="170" t="s">
        <v>1009</v>
      </c>
      <c r="O38" s="170" t="s">
        <v>1009</v>
      </c>
      <c r="P38" s="170" t="s">
        <v>1009</v>
      </c>
      <c r="Q38" s="170" t="s">
        <v>1009</v>
      </c>
      <c r="V38" s="170" t="s">
        <v>1009</v>
      </c>
      <c r="X38" s="139"/>
      <c r="Y38" s="170" t="s">
        <v>1033</v>
      </c>
      <c r="Z38" s="170" t="s">
        <v>1033</v>
      </c>
      <c r="AA38" s="170" t="s">
        <v>1033</v>
      </c>
      <c r="AB38" s="170" t="s">
        <v>1035</v>
      </c>
      <c r="AO38" s="170" t="s">
        <v>1054</v>
      </c>
      <c r="AP38" s="170" t="s">
        <v>1052</v>
      </c>
      <c r="AQ38" s="170" t="s">
        <v>1054</v>
      </c>
      <c r="AR38" s="170" t="s">
        <v>1054</v>
      </c>
      <c r="AS38" s="170" t="s">
        <v>1054</v>
      </c>
      <c r="AT38" s="170" t="s">
        <v>1054</v>
      </c>
      <c r="AU38" s="170" t="s">
        <v>1054</v>
      </c>
      <c r="AV38" s="170" t="s">
        <v>1052</v>
      </c>
      <c r="AW38" s="170" t="s">
        <v>1050</v>
      </c>
      <c r="AX38" s="170" t="s">
        <v>1054</v>
      </c>
      <c r="AY38" s="170" t="s">
        <v>1054</v>
      </c>
      <c r="AZ38" s="170" t="s">
        <v>1056</v>
      </c>
      <c r="BA38" s="170" t="s">
        <v>1056</v>
      </c>
      <c r="BB38" s="170" t="s">
        <v>1054</v>
      </c>
      <c r="BC38" s="170" t="s">
        <v>1054</v>
      </c>
      <c r="BD38" s="170" t="s">
        <v>1054</v>
      </c>
      <c r="BE38" s="170" t="s">
        <v>1054</v>
      </c>
      <c r="BF38" s="170" t="s">
        <v>1052</v>
      </c>
      <c r="BG38" s="170" t="s">
        <v>1054</v>
      </c>
      <c r="BH38" s="170" t="s">
        <v>1054</v>
      </c>
      <c r="BI38" s="170" t="s">
        <v>1056</v>
      </c>
      <c r="BJ38" s="170" t="s">
        <v>1056</v>
      </c>
      <c r="BK38" s="170" t="s">
        <v>1056</v>
      </c>
      <c r="BL38" s="170" t="s">
        <v>1054</v>
      </c>
      <c r="BM38" s="170" t="s">
        <v>1054</v>
      </c>
      <c r="BN38" s="170" t="s">
        <v>1054</v>
      </c>
      <c r="BO38" s="170" t="s">
        <v>1054</v>
      </c>
      <c r="BP38" s="170" t="s">
        <v>1054</v>
      </c>
      <c r="BQ38" s="170" t="s">
        <v>1054</v>
      </c>
      <c r="BR38" s="170" t="s">
        <v>1056</v>
      </c>
      <c r="BS38" s="170" t="s">
        <v>1056</v>
      </c>
      <c r="BT38" s="170" t="s">
        <v>1056</v>
      </c>
      <c r="BU38" s="170" t="s">
        <v>1054</v>
      </c>
      <c r="BV38" s="170" t="s">
        <v>1054</v>
      </c>
      <c r="BW38" s="170" t="s">
        <v>1056</v>
      </c>
      <c r="BX38" s="170" t="s">
        <v>1054</v>
      </c>
    </row>
    <row r="39" spans="1:76" x14ac:dyDescent="0.3">
      <c r="A39" s="170" t="s">
        <v>368</v>
      </c>
      <c r="B39" s="170" t="s">
        <v>369</v>
      </c>
      <c r="N39" s="170" t="s">
        <v>1009</v>
      </c>
      <c r="O39" s="170" t="s">
        <v>1009</v>
      </c>
      <c r="P39" s="170" t="s">
        <v>1009</v>
      </c>
      <c r="Q39" s="170" t="s">
        <v>1009</v>
      </c>
      <c r="V39" s="170" t="s">
        <v>1009</v>
      </c>
      <c r="X39" s="139"/>
      <c r="Y39" s="170" t="s">
        <v>1033</v>
      </c>
      <c r="Z39" s="170" t="s">
        <v>1033</v>
      </c>
      <c r="AA39" s="170" t="s">
        <v>1035</v>
      </c>
      <c r="AB39" s="170" t="s">
        <v>1033</v>
      </c>
      <c r="AO39" s="170" t="s">
        <v>1054</v>
      </c>
      <c r="AP39" s="170" t="s">
        <v>1054</v>
      </c>
      <c r="AQ39" s="170" t="s">
        <v>1054</v>
      </c>
      <c r="AR39" s="170" t="s">
        <v>1054</v>
      </c>
      <c r="AS39" s="170" t="s">
        <v>1054</v>
      </c>
      <c r="AT39" s="170" t="s">
        <v>1050</v>
      </c>
      <c r="AU39" s="170" t="s">
        <v>1054</v>
      </c>
      <c r="AV39" s="170" t="s">
        <v>1052</v>
      </c>
      <c r="AW39" s="170" t="s">
        <v>1052</v>
      </c>
      <c r="AX39" s="170" t="s">
        <v>1054</v>
      </c>
      <c r="AY39" s="170" t="s">
        <v>1054</v>
      </c>
      <c r="AZ39" s="170" t="s">
        <v>1054</v>
      </c>
      <c r="BA39" s="170" t="s">
        <v>1054</v>
      </c>
      <c r="BB39" s="170" t="s">
        <v>1054</v>
      </c>
      <c r="BC39" s="170" t="s">
        <v>1050</v>
      </c>
      <c r="BD39" s="170" t="s">
        <v>1054</v>
      </c>
      <c r="BE39" s="170" t="s">
        <v>1052</v>
      </c>
      <c r="BF39" s="170" t="s">
        <v>1052</v>
      </c>
      <c r="BG39" s="170" t="s">
        <v>1054</v>
      </c>
      <c r="BH39" s="170" t="s">
        <v>1054</v>
      </c>
      <c r="BI39" s="170" t="s">
        <v>1054</v>
      </c>
      <c r="BJ39" s="170" t="s">
        <v>1054</v>
      </c>
      <c r="BK39" s="170" t="s">
        <v>1054</v>
      </c>
      <c r="BL39" s="170" t="s">
        <v>1052</v>
      </c>
      <c r="BM39" s="170" t="s">
        <v>1054</v>
      </c>
      <c r="BN39" s="170" t="s">
        <v>1052</v>
      </c>
      <c r="BO39" s="170" t="s">
        <v>1054</v>
      </c>
      <c r="BP39" s="170" t="s">
        <v>1054</v>
      </c>
      <c r="BQ39" s="170" t="s">
        <v>1054</v>
      </c>
      <c r="BR39" s="170" t="s">
        <v>1054</v>
      </c>
      <c r="BS39" s="170" t="s">
        <v>1054</v>
      </c>
      <c r="BT39" s="170" t="s">
        <v>1054</v>
      </c>
      <c r="BU39" s="170" t="s">
        <v>1052</v>
      </c>
      <c r="BV39" s="170" t="s">
        <v>1054</v>
      </c>
      <c r="BW39" s="170" t="s">
        <v>1052</v>
      </c>
      <c r="BX39" s="170" t="s">
        <v>1054</v>
      </c>
    </row>
    <row r="40" spans="1:76" x14ac:dyDescent="0.3">
      <c r="A40" s="170" t="s">
        <v>372</v>
      </c>
      <c r="B40" s="170" t="s">
        <v>373</v>
      </c>
      <c r="N40" s="170" t="s">
        <v>1009</v>
      </c>
      <c r="O40" s="170" t="s">
        <v>1009</v>
      </c>
      <c r="P40" s="170" t="s">
        <v>1009</v>
      </c>
      <c r="Q40" s="170" t="s">
        <v>1009</v>
      </c>
      <c r="V40" s="170" t="s">
        <v>1009</v>
      </c>
      <c r="X40" s="139"/>
      <c r="Y40" s="170" t="s">
        <v>1033</v>
      </c>
      <c r="Z40" s="170" t="s">
        <v>1033</v>
      </c>
      <c r="AA40" s="170" t="s">
        <v>1037</v>
      </c>
      <c r="AB40" s="170" t="s">
        <v>1033</v>
      </c>
      <c r="AO40" s="170" t="s">
        <v>1054</v>
      </c>
      <c r="AP40" s="170" t="s">
        <v>1054</v>
      </c>
      <c r="AQ40" s="170" t="s">
        <v>1056</v>
      </c>
      <c r="AR40" s="170" t="s">
        <v>1052</v>
      </c>
      <c r="AS40" s="170" t="s">
        <v>1054</v>
      </c>
      <c r="AT40" s="170" t="s">
        <v>1052</v>
      </c>
      <c r="AU40" s="170" t="s">
        <v>1052</v>
      </c>
      <c r="AV40" s="170" t="s">
        <v>1054</v>
      </c>
      <c r="AW40" s="170" t="s">
        <v>1052</v>
      </c>
      <c r="AX40" s="170" t="s">
        <v>1054</v>
      </c>
      <c r="AY40" s="170" t="s">
        <v>1054</v>
      </c>
      <c r="AZ40" s="170" t="s">
        <v>1056</v>
      </c>
      <c r="BA40" s="170" t="s">
        <v>1052</v>
      </c>
      <c r="BB40" s="170" t="s">
        <v>1054</v>
      </c>
      <c r="BC40" s="170" t="s">
        <v>1052</v>
      </c>
      <c r="BD40" s="170" t="s">
        <v>1054</v>
      </c>
      <c r="BE40" s="170" t="s">
        <v>1054</v>
      </c>
      <c r="BF40" s="170" t="s">
        <v>1054</v>
      </c>
      <c r="BG40" s="170" t="s">
        <v>1054</v>
      </c>
      <c r="BH40" s="170" t="s">
        <v>1054</v>
      </c>
      <c r="BI40" s="170" t="s">
        <v>1056</v>
      </c>
      <c r="BJ40" s="170" t="s">
        <v>1054</v>
      </c>
      <c r="BK40" s="170" t="s">
        <v>1054</v>
      </c>
      <c r="BL40" s="170" t="s">
        <v>1052</v>
      </c>
      <c r="BM40" s="170" t="s">
        <v>1054</v>
      </c>
      <c r="BN40" s="170" t="s">
        <v>1056</v>
      </c>
      <c r="BO40" s="170" t="s">
        <v>1054</v>
      </c>
      <c r="BP40" s="170" t="s">
        <v>1054</v>
      </c>
      <c r="BQ40" s="170" t="s">
        <v>1054</v>
      </c>
      <c r="BR40" s="170" t="s">
        <v>1056</v>
      </c>
      <c r="BS40" s="170" t="s">
        <v>1054</v>
      </c>
      <c r="BT40" s="170" t="s">
        <v>1054</v>
      </c>
      <c r="BU40" s="170" t="s">
        <v>1054</v>
      </c>
      <c r="BV40" s="170" t="s">
        <v>1054</v>
      </c>
      <c r="BW40" s="170" t="s">
        <v>1056</v>
      </c>
      <c r="BX40" s="170" t="s">
        <v>1054</v>
      </c>
    </row>
    <row r="41" spans="1:76" x14ac:dyDescent="0.3">
      <c r="A41" s="170" t="s">
        <v>376</v>
      </c>
      <c r="B41" s="170" t="s">
        <v>377</v>
      </c>
      <c r="N41" s="170" t="s">
        <v>1009</v>
      </c>
      <c r="O41" s="170" t="s">
        <v>1009</v>
      </c>
      <c r="P41" s="170" t="s">
        <v>1009</v>
      </c>
      <c r="Q41" s="170" t="s">
        <v>1009</v>
      </c>
      <c r="V41" s="170" t="s">
        <v>1009</v>
      </c>
      <c r="X41" s="139"/>
      <c r="Y41" s="170" t="s">
        <v>1037</v>
      </c>
      <c r="Z41" s="170" t="s">
        <v>1033</v>
      </c>
      <c r="AA41" s="170" t="s">
        <v>1033</v>
      </c>
      <c r="AB41" s="170" t="s">
        <v>1037</v>
      </c>
      <c r="AO41" s="170" t="s">
        <v>1054</v>
      </c>
      <c r="AP41" s="170" t="s">
        <v>1052</v>
      </c>
      <c r="AQ41" s="170" t="s">
        <v>1054</v>
      </c>
      <c r="AR41" s="170" t="s">
        <v>1054</v>
      </c>
      <c r="AS41" s="170" t="s">
        <v>1052</v>
      </c>
      <c r="AT41" s="170" t="s">
        <v>1052</v>
      </c>
      <c r="AU41" s="170" t="s">
        <v>1054</v>
      </c>
      <c r="AV41" s="170" t="s">
        <v>1054</v>
      </c>
      <c r="AW41" s="170" t="s">
        <v>1052</v>
      </c>
      <c r="AX41" s="170" t="s">
        <v>1054</v>
      </c>
      <c r="AY41" s="170" t="s">
        <v>1054</v>
      </c>
      <c r="AZ41" s="170" t="s">
        <v>1054</v>
      </c>
      <c r="BA41" s="170" t="s">
        <v>1054</v>
      </c>
      <c r="BB41" s="170" t="s">
        <v>1052</v>
      </c>
      <c r="BC41" s="170" t="s">
        <v>1052</v>
      </c>
      <c r="BD41" s="170" t="s">
        <v>1054</v>
      </c>
      <c r="BE41" s="170" t="s">
        <v>1054</v>
      </c>
      <c r="BF41" s="170" t="s">
        <v>1052</v>
      </c>
      <c r="BG41" s="170" t="s">
        <v>1054</v>
      </c>
      <c r="BH41" s="170" t="s">
        <v>1054</v>
      </c>
      <c r="BI41" s="170" t="s">
        <v>1054</v>
      </c>
      <c r="BJ41" s="170" t="s">
        <v>1054</v>
      </c>
      <c r="BK41" s="170" t="s">
        <v>1052</v>
      </c>
      <c r="BL41" s="170" t="s">
        <v>1054</v>
      </c>
      <c r="BM41" s="170" t="s">
        <v>1054</v>
      </c>
      <c r="BN41" s="170" t="s">
        <v>1054</v>
      </c>
      <c r="BO41" s="170" t="s">
        <v>1052</v>
      </c>
      <c r="BP41" s="170" t="s">
        <v>1056</v>
      </c>
      <c r="BQ41" s="170" t="s">
        <v>1054</v>
      </c>
      <c r="BR41" s="170" t="s">
        <v>1056</v>
      </c>
      <c r="BS41" s="170" t="s">
        <v>1056</v>
      </c>
      <c r="BT41" s="170" t="s">
        <v>1054</v>
      </c>
      <c r="BU41" s="170" t="s">
        <v>1056</v>
      </c>
      <c r="BV41" s="170" t="s">
        <v>1056</v>
      </c>
      <c r="BW41" s="170" t="s">
        <v>1056</v>
      </c>
      <c r="BX41" s="170" t="s">
        <v>1054</v>
      </c>
    </row>
    <row r="42" spans="1:76" x14ac:dyDescent="0.3">
      <c r="A42" s="170" t="s">
        <v>380</v>
      </c>
      <c r="B42" s="170" t="s">
        <v>381</v>
      </c>
      <c r="N42" s="170" t="s">
        <v>1009</v>
      </c>
      <c r="O42" s="170" t="s">
        <v>1009</v>
      </c>
      <c r="P42" s="170" t="s">
        <v>1009</v>
      </c>
      <c r="Q42" s="170" t="s">
        <v>1009</v>
      </c>
      <c r="V42" s="170" t="s">
        <v>1009</v>
      </c>
      <c r="X42" s="139"/>
      <c r="Y42" s="170" t="s">
        <v>1033</v>
      </c>
      <c r="Z42" s="170" t="s">
        <v>1033</v>
      </c>
      <c r="AA42" s="170" t="s">
        <v>1035</v>
      </c>
      <c r="AB42" s="170" t="s">
        <v>1033</v>
      </c>
      <c r="AO42" s="170" t="s">
        <v>1054</v>
      </c>
      <c r="AP42" s="170" t="s">
        <v>1052</v>
      </c>
      <c r="AQ42" s="170" t="s">
        <v>1054</v>
      </c>
      <c r="AR42" s="170" t="s">
        <v>1054</v>
      </c>
      <c r="AS42" s="170" t="s">
        <v>1052</v>
      </c>
      <c r="AT42" s="170" t="s">
        <v>1052</v>
      </c>
      <c r="AU42" s="170" t="s">
        <v>1054</v>
      </c>
      <c r="AV42" s="170" t="s">
        <v>1054</v>
      </c>
      <c r="AW42" s="170" t="s">
        <v>1054</v>
      </c>
      <c r="AX42" s="170" t="s">
        <v>1054</v>
      </c>
      <c r="AY42" s="170" t="s">
        <v>1052</v>
      </c>
      <c r="AZ42" s="170" t="s">
        <v>1054</v>
      </c>
      <c r="BA42" s="170" t="s">
        <v>1054</v>
      </c>
      <c r="BB42" s="170" t="s">
        <v>1052</v>
      </c>
      <c r="BC42" s="170" t="s">
        <v>1052</v>
      </c>
      <c r="BD42" s="170" t="s">
        <v>1054</v>
      </c>
      <c r="BE42" s="170" t="s">
        <v>1054</v>
      </c>
      <c r="BF42" s="170" t="s">
        <v>1054</v>
      </c>
      <c r="BG42" s="170" t="s">
        <v>1054</v>
      </c>
      <c r="BH42" s="170" t="s">
        <v>1052</v>
      </c>
      <c r="BI42" s="170" t="s">
        <v>1054</v>
      </c>
      <c r="BJ42" s="170" t="s">
        <v>1054</v>
      </c>
      <c r="BK42" s="170" t="s">
        <v>1052</v>
      </c>
      <c r="BL42" s="170" t="s">
        <v>1052</v>
      </c>
      <c r="BM42" s="170" t="s">
        <v>1054</v>
      </c>
      <c r="BN42" s="170" t="s">
        <v>1054</v>
      </c>
      <c r="BO42" s="170" t="s">
        <v>1056</v>
      </c>
      <c r="BP42" s="170" t="s">
        <v>1056</v>
      </c>
      <c r="BQ42" s="170" t="s">
        <v>1054</v>
      </c>
      <c r="BR42" s="170" t="s">
        <v>1056</v>
      </c>
      <c r="BS42" s="170" t="s">
        <v>1056</v>
      </c>
      <c r="BT42" s="170" t="s">
        <v>1054</v>
      </c>
      <c r="BU42" s="170" t="s">
        <v>1054</v>
      </c>
      <c r="BV42" s="170" t="s">
        <v>1056</v>
      </c>
      <c r="BW42" s="170" t="s">
        <v>1056</v>
      </c>
      <c r="BX42" s="170" t="s">
        <v>1056</v>
      </c>
    </row>
    <row r="43" spans="1:76" x14ac:dyDescent="0.3">
      <c r="A43" s="170" t="s">
        <v>382</v>
      </c>
      <c r="B43" s="170" t="s">
        <v>383</v>
      </c>
      <c r="N43" s="170" t="s">
        <v>1009</v>
      </c>
      <c r="O43" s="170" t="s">
        <v>1009</v>
      </c>
      <c r="P43" s="170" t="s">
        <v>1009</v>
      </c>
      <c r="Q43" s="170" t="s">
        <v>1009</v>
      </c>
      <c r="V43" s="170" t="s">
        <v>1009</v>
      </c>
      <c r="X43" s="139"/>
      <c r="Y43" s="170" t="s">
        <v>1035</v>
      </c>
      <c r="Z43" s="170" t="s">
        <v>1033</v>
      </c>
      <c r="AA43" s="170" t="s">
        <v>1033</v>
      </c>
      <c r="AB43" s="170" t="s">
        <v>1033</v>
      </c>
      <c r="AO43" s="170" t="s">
        <v>1054</v>
      </c>
      <c r="AP43" s="170" t="s">
        <v>1056</v>
      </c>
      <c r="AQ43" s="170" t="s">
        <v>1056</v>
      </c>
      <c r="AR43" s="170" t="s">
        <v>1054</v>
      </c>
      <c r="AS43" s="170" t="s">
        <v>1054</v>
      </c>
      <c r="AT43" s="170" t="s">
        <v>1054</v>
      </c>
      <c r="AU43" s="170" t="s">
        <v>1054</v>
      </c>
      <c r="AV43" s="170" t="s">
        <v>1054</v>
      </c>
      <c r="AW43" s="170" t="s">
        <v>1056</v>
      </c>
      <c r="AX43" s="170" t="s">
        <v>1054</v>
      </c>
      <c r="AY43" s="170" t="s">
        <v>1056</v>
      </c>
      <c r="AZ43" s="170" t="s">
        <v>1056</v>
      </c>
      <c r="BA43" s="170" t="s">
        <v>1054</v>
      </c>
      <c r="BB43" s="170" t="s">
        <v>1054</v>
      </c>
      <c r="BC43" s="170" t="s">
        <v>1054</v>
      </c>
      <c r="BD43" s="170" t="s">
        <v>1054</v>
      </c>
      <c r="BE43" s="170" t="s">
        <v>1054</v>
      </c>
      <c r="BF43" s="170" t="s">
        <v>1056</v>
      </c>
      <c r="BG43" s="170" t="s">
        <v>1054</v>
      </c>
      <c r="BH43" s="170" t="s">
        <v>1056</v>
      </c>
      <c r="BI43" s="170" t="s">
        <v>1056</v>
      </c>
      <c r="BJ43" s="170" t="s">
        <v>1054</v>
      </c>
      <c r="BK43" s="170" t="s">
        <v>1054</v>
      </c>
      <c r="BL43" s="170" t="s">
        <v>1054</v>
      </c>
      <c r="BM43" s="170" t="s">
        <v>1054</v>
      </c>
      <c r="BN43" s="170" t="s">
        <v>1054</v>
      </c>
      <c r="BO43" s="170" t="s">
        <v>1056</v>
      </c>
      <c r="BP43" s="170" t="s">
        <v>1054</v>
      </c>
      <c r="BQ43" s="170" t="s">
        <v>1056</v>
      </c>
      <c r="BR43" s="170" t="s">
        <v>1056</v>
      </c>
      <c r="BS43" s="170" t="s">
        <v>1054</v>
      </c>
      <c r="BT43" s="170" t="s">
        <v>1054</v>
      </c>
      <c r="BU43" s="170" t="s">
        <v>1054</v>
      </c>
      <c r="BV43" s="170" t="s">
        <v>1054</v>
      </c>
      <c r="BW43" s="170" t="s">
        <v>1054</v>
      </c>
      <c r="BX43" s="170" t="s">
        <v>1056</v>
      </c>
    </row>
    <row r="44" spans="1:76" x14ac:dyDescent="0.3">
      <c r="A44" s="170" t="s">
        <v>384</v>
      </c>
      <c r="B44" s="170" t="s">
        <v>385</v>
      </c>
      <c r="N44" s="170" t="s">
        <v>1009</v>
      </c>
      <c r="O44" s="170" t="s">
        <v>1009</v>
      </c>
      <c r="P44" s="170" t="s">
        <v>1009</v>
      </c>
      <c r="Q44" s="170" t="s">
        <v>1009</v>
      </c>
      <c r="V44" s="170" t="s">
        <v>1009</v>
      </c>
      <c r="X44" s="139"/>
      <c r="Y44" s="170" t="s">
        <v>1033</v>
      </c>
      <c r="Z44" s="170" t="s">
        <v>1033</v>
      </c>
      <c r="AA44" s="170" t="s">
        <v>1033</v>
      </c>
      <c r="AB44" s="170" t="s">
        <v>1033</v>
      </c>
      <c r="AO44" s="170" t="s">
        <v>1054</v>
      </c>
      <c r="AP44" s="170" t="s">
        <v>1054</v>
      </c>
      <c r="AQ44" s="170" t="s">
        <v>1054</v>
      </c>
      <c r="AR44" s="170" t="s">
        <v>1054</v>
      </c>
      <c r="AS44" s="170" t="s">
        <v>1054</v>
      </c>
      <c r="AT44" s="170" t="s">
        <v>1054</v>
      </c>
      <c r="AU44" s="170" t="s">
        <v>1054</v>
      </c>
      <c r="AV44" s="170" t="s">
        <v>1052</v>
      </c>
      <c r="AW44" s="170" t="s">
        <v>1052</v>
      </c>
      <c r="AX44" s="170" t="s">
        <v>1054</v>
      </c>
      <c r="AY44" s="170" t="s">
        <v>1054</v>
      </c>
      <c r="AZ44" s="170" t="s">
        <v>1056</v>
      </c>
      <c r="BA44" s="170" t="s">
        <v>1054</v>
      </c>
      <c r="BB44" s="170" t="s">
        <v>1054</v>
      </c>
      <c r="BC44" s="170" t="s">
        <v>1054</v>
      </c>
      <c r="BD44" s="170" t="s">
        <v>1054</v>
      </c>
      <c r="BE44" s="170" t="s">
        <v>1054</v>
      </c>
      <c r="BF44" s="170" t="s">
        <v>1052</v>
      </c>
      <c r="BG44" s="170" t="s">
        <v>1056</v>
      </c>
      <c r="BH44" s="170" t="s">
        <v>1056</v>
      </c>
      <c r="BI44" s="170" t="s">
        <v>1056</v>
      </c>
      <c r="BJ44" s="170" t="s">
        <v>1054</v>
      </c>
      <c r="BK44" s="170" t="s">
        <v>1054</v>
      </c>
      <c r="BL44" s="170" t="s">
        <v>1054</v>
      </c>
      <c r="BM44" s="170" t="s">
        <v>1054</v>
      </c>
      <c r="BN44" s="170" t="s">
        <v>1054</v>
      </c>
      <c r="BO44" s="170" t="s">
        <v>1052</v>
      </c>
      <c r="BP44" s="170" t="s">
        <v>1056</v>
      </c>
      <c r="BQ44" s="170" t="s">
        <v>1056</v>
      </c>
      <c r="BR44" s="170" t="s">
        <v>1056</v>
      </c>
      <c r="BS44" s="170" t="s">
        <v>1054</v>
      </c>
      <c r="BT44" s="170" t="s">
        <v>1054</v>
      </c>
      <c r="BU44" s="170" t="s">
        <v>1054</v>
      </c>
      <c r="BV44" s="170" t="s">
        <v>1056</v>
      </c>
      <c r="BW44" s="170" t="s">
        <v>1054</v>
      </c>
      <c r="BX44" s="170" t="s">
        <v>1054</v>
      </c>
    </row>
    <row r="45" spans="1:76" x14ac:dyDescent="0.3">
      <c r="A45" s="170" t="s">
        <v>386</v>
      </c>
      <c r="B45" s="170" t="s">
        <v>387</v>
      </c>
      <c r="N45" s="170" t="s">
        <v>1009</v>
      </c>
      <c r="O45" s="170" t="s">
        <v>1009</v>
      </c>
      <c r="P45" s="170" t="s">
        <v>1009</v>
      </c>
      <c r="Q45" s="170" t="s">
        <v>1009</v>
      </c>
      <c r="V45" s="170" t="s">
        <v>1009</v>
      </c>
      <c r="X45" s="139"/>
      <c r="Y45" s="170" t="s">
        <v>1035</v>
      </c>
      <c r="Z45" s="170" t="s">
        <v>1033</v>
      </c>
      <c r="AA45" s="170" t="s">
        <v>1035</v>
      </c>
      <c r="AB45" s="170" t="s">
        <v>1037</v>
      </c>
      <c r="AO45" s="170" t="s">
        <v>1054</v>
      </c>
      <c r="AP45" s="170" t="s">
        <v>1054</v>
      </c>
      <c r="AQ45" s="170" t="s">
        <v>1054</v>
      </c>
      <c r="AR45" s="170" t="s">
        <v>1054</v>
      </c>
      <c r="AS45" s="170" t="s">
        <v>1052</v>
      </c>
      <c r="AT45" s="170" t="s">
        <v>1054</v>
      </c>
      <c r="AU45" s="170" t="s">
        <v>1054</v>
      </c>
      <c r="AV45" s="170" t="s">
        <v>1054</v>
      </c>
      <c r="AW45" s="170" t="s">
        <v>1054</v>
      </c>
      <c r="AX45" s="170" t="s">
        <v>1054</v>
      </c>
      <c r="AY45" s="170" t="s">
        <v>1054</v>
      </c>
      <c r="AZ45" s="170" t="s">
        <v>1054</v>
      </c>
      <c r="BA45" s="170" t="s">
        <v>1054</v>
      </c>
      <c r="BB45" s="170" t="s">
        <v>1054</v>
      </c>
      <c r="BC45" s="170" t="s">
        <v>1054</v>
      </c>
      <c r="BD45" s="170" t="s">
        <v>1054</v>
      </c>
      <c r="BE45" s="170" t="s">
        <v>1054</v>
      </c>
      <c r="BF45" s="170" t="s">
        <v>1054</v>
      </c>
      <c r="BG45" s="170" t="s">
        <v>1054</v>
      </c>
      <c r="BH45" s="170" t="s">
        <v>1054</v>
      </c>
      <c r="BI45" s="170" t="s">
        <v>1054</v>
      </c>
      <c r="BJ45" s="170" t="s">
        <v>1054</v>
      </c>
      <c r="BK45" s="170" t="s">
        <v>1052</v>
      </c>
      <c r="BL45" s="170" t="s">
        <v>1054</v>
      </c>
      <c r="BM45" s="170" t="s">
        <v>1054</v>
      </c>
      <c r="BN45" s="170" t="s">
        <v>1054</v>
      </c>
      <c r="BO45" s="170" t="s">
        <v>1054</v>
      </c>
      <c r="BP45" s="170" t="s">
        <v>1054</v>
      </c>
      <c r="BQ45" s="170" t="s">
        <v>1054</v>
      </c>
      <c r="BR45" s="170" t="s">
        <v>1054</v>
      </c>
      <c r="BS45" s="170" t="s">
        <v>1054</v>
      </c>
      <c r="BT45" s="170" t="s">
        <v>1052</v>
      </c>
      <c r="BU45" s="170" t="s">
        <v>1054</v>
      </c>
      <c r="BV45" s="170" t="s">
        <v>1054</v>
      </c>
      <c r="BW45" s="170" t="s">
        <v>1054</v>
      </c>
      <c r="BX45" s="170" t="s">
        <v>1054</v>
      </c>
    </row>
    <row r="46" spans="1:76" x14ac:dyDescent="0.3">
      <c r="A46" s="170" t="s">
        <v>388</v>
      </c>
      <c r="B46" s="170" t="s">
        <v>389</v>
      </c>
      <c r="N46" s="170" t="s">
        <v>1009</v>
      </c>
      <c r="O46" s="170" t="s">
        <v>1009</v>
      </c>
      <c r="P46" s="170" t="s">
        <v>1009</v>
      </c>
      <c r="Q46" s="170" t="s">
        <v>1009</v>
      </c>
      <c r="V46" s="170" t="s">
        <v>1009</v>
      </c>
      <c r="X46" s="139"/>
      <c r="Y46" s="170" t="s">
        <v>1033</v>
      </c>
      <c r="Z46" s="170" t="s">
        <v>1033</v>
      </c>
      <c r="AA46" s="170" t="s">
        <v>1035</v>
      </c>
      <c r="AB46" s="170" t="s">
        <v>1033</v>
      </c>
      <c r="AO46" s="170" t="s">
        <v>1054</v>
      </c>
      <c r="AP46" s="170" t="s">
        <v>1054</v>
      </c>
      <c r="AQ46" s="170" t="s">
        <v>1054</v>
      </c>
      <c r="AR46" s="170" t="s">
        <v>1058</v>
      </c>
      <c r="AS46" s="170" t="s">
        <v>1056</v>
      </c>
      <c r="AT46" s="170" t="s">
        <v>1054</v>
      </c>
      <c r="AU46" s="170" t="s">
        <v>1052</v>
      </c>
      <c r="AV46" s="170" t="s">
        <v>1054</v>
      </c>
      <c r="AW46" s="170" t="s">
        <v>1054</v>
      </c>
      <c r="AX46" s="170" t="s">
        <v>1056</v>
      </c>
      <c r="AY46" s="170" t="s">
        <v>1054</v>
      </c>
      <c r="AZ46" s="170" t="s">
        <v>1056</v>
      </c>
      <c r="BA46" s="170" t="s">
        <v>1058</v>
      </c>
      <c r="BB46" s="170" t="s">
        <v>1056</v>
      </c>
      <c r="BC46" s="170" t="s">
        <v>1054</v>
      </c>
      <c r="BD46" s="170" t="s">
        <v>1054</v>
      </c>
      <c r="BE46" s="170" t="s">
        <v>1054</v>
      </c>
      <c r="BF46" s="170" t="s">
        <v>1054</v>
      </c>
      <c r="BG46" s="170" t="s">
        <v>1056</v>
      </c>
      <c r="BH46" s="170" t="s">
        <v>1054</v>
      </c>
      <c r="BI46" s="170" t="s">
        <v>1056</v>
      </c>
      <c r="BJ46" s="170" t="s">
        <v>1058</v>
      </c>
      <c r="BK46" s="170" t="s">
        <v>1056</v>
      </c>
      <c r="BL46" s="170" t="s">
        <v>1056</v>
      </c>
      <c r="BM46" s="170" t="s">
        <v>1054</v>
      </c>
      <c r="BN46" s="170" t="s">
        <v>1054</v>
      </c>
      <c r="BO46" s="170" t="s">
        <v>1054</v>
      </c>
      <c r="BP46" s="170" t="s">
        <v>1056</v>
      </c>
      <c r="BQ46" s="170" t="s">
        <v>1056</v>
      </c>
      <c r="BR46" s="170" t="s">
        <v>1056</v>
      </c>
      <c r="BS46" s="170" t="s">
        <v>1058</v>
      </c>
      <c r="BT46" s="170" t="s">
        <v>1056</v>
      </c>
      <c r="BU46" s="170" t="s">
        <v>1056</v>
      </c>
      <c r="BV46" s="170" t="s">
        <v>1054</v>
      </c>
      <c r="BW46" s="170" t="s">
        <v>1056</v>
      </c>
      <c r="BX46" s="170" t="s">
        <v>1054</v>
      </c>
    </row>
    <row r="47" spans="1:76" x14ac:dyDescent="0.3">
      <c r="A47" s="170" t="s">
        <v>392</v>
      </c>
      <c r="B47" s="170" t="s">
        <v>393</v>
      </c>
      <c r="N47" s="170" t="s">
        <v>1009</v>
      </c>
      <c r="O47" s="170" t="s">
        <v>1009</v>
      </c>
      <c r="P47" s="170" t="s">
        <v>1009</v>
      </c>
      <c r="Q47" s="170" t="s">
        <v>1009</v>
      </c>
      <c r="V47" s="170" t="s">
        <v>1009</v>
      </c>
      <c r="X47" s="139"/>
      <c r="Y47" s="170" t="s">
        <v>1033</v>
      </c>
      <c r="Z47" s="170" t="s">
        <v>1033</v>
      </c>
      <c r="AA47" s="170" t="s">
        <v>1037</v>
      </c>
      <c r="AB47" s="170" t="s">
        <v>1033</v>
      </c>
      <c r="AO47" s="170" t="s">
        <v>1054</v>
      </c>
      <c r="AP47" s="170" t="s">
        <v>1054</v>
      </c>
      <c r="AQ47" s="170" t="s">
        <v>1054</v>
      </c>
      <c r="AR47" s="170" t="s">
        <v>1054</v>
      </c>
      <c r="AS47" s="170" t="s">
        <v>1054</v>
      </c>
      <c r="AT47" s="170" t="s">
        <v>1052</v>
      </c>
      <c r="AU47" s="170" t="s">
        <v>1054</v>
      </c>
      <c r="AV47" s="170" t="s">
        <v>1054</v>
      </c>
      <c r="AW47" s="170" t="s">
        <v>1052</v>
      </c>
      <c r="AX47" s="170" t="s">
        <v>1054</v>
      </c>
      <c r="AY47" s="170" t="s">
        <v>1054</v>
      </c>
      <c r="AZ47" s="170" t="s">
        <v>1054</v>
      </c>
      <c r="BA47" s="170" t="s">
        <v>1054</v>
      </c>
      <c r="BB47" s="170" t="s">
        <v>1054</v>
      </c>
      <c r="BC47" s="170" t="s">
        <v>1054</v>
      </c>
      <c r="BD47" s="170" t="s">
        <v>1054</v>
      </c>
      <c r="BE47" s="170" t="s">
        <v>1054</v>
      </c>
      <c r="BF47" s="170" t="s">
        <v>1052</v>
      </c>
      <c r="BG47" s="170" t="s">
        <v>1054</v>
      </c>
      <c r="BH47" s="170" t="s">
        <v>1056</v>
      </c>
      <c r="BI47" s="170" t="s">
        <v>1056</v>
      </c>
      <c r="BJ47" s="170" t="s">
        <v>1056</v>
      </c>
      <c r="BK47" s="170" t="s">
        <v>1054</v>
      </c>
      <c r="BL47" s="170" t="s">
        <v>1054</v>
      </c>
      <c r="BM47" s="170" t="s">
        <v>1054</v>
      </c>
      <c r="BN47" s="170" t="s">
        <v>1056</v>
      </c>
      <c r="BO47" s="170" t="s">
        <v>1052</v>
      </c>
      <c r="BP47" s="170" t="s">
        <v>1056</v>
      </c>
      <c r="BQ47" s="170" t="s">
        <v>1056</v>
      </c>
      <c r="BR47" s="170" t="s">
        <v>1056</v>
      </c>
      <c r="BS47" s="170" t="s">
        <v>1056</v>
      </c>
      <c r="BT47" s="170" t="s">
        <v>1056</v>
      </c>
      <c r="BU47" s="170" t="s">
        <v>1054</v>
      </c>
      <c r="BV47" s="170" t="s">
        <v>1054</v>
      </c>
      <c r="BW47" s="170" t="s">
        <v>1056</v>
      </c>
      <c r="BX47" s="170" t="s">
        <v>1052</v>
      </c>
    </row>
    <row r="48" spans="1:76" x14ac:dyDescent="0.3">
      <c r="A48" s="170" t="s">
        <v>396</v>
      </c>
      <c r="B48" s="170" t="s">
        <v>397</v>
      </c>
      <c r="N48" s="170" t="s">
        <v>1009</v>
      </c>
      <c r="O48" s="170" t="s">
        <v>1009</v>
      </c>
      <c r="P48" s="170" t="s">
        <v>1009</v>
      </c>
      <c r="Q48" s="170" t="s">
        <v>1009</v>
      </c>
      <c r="V48" s="170" t="s">
        <v>1009</v>
      </c>
      <c r="X48" s="139"/>
      <c r="Y48" s="170" t="s">
        <v>1033</v>
      </c>
      <c r="Z48" s="170" t="s">
        <v>1033</v>
      </c>
      <c r="AA48" s="170" t="s">
        <v>1033</v>
      </c>
      <c r="AB48" s="170" t="s">
        <v>1033</v>
      </c>
      <c r="AO48" s="170" t="s">
        <v>1052</v>
      </c>
      <c r="AP48" s="170" t="s">
        <v>1054</v>
      </c>
      <c r="AQ48" s="170" t="s">
        <v>1054</v>
      </c>
      <c r="AR48" s="170" t="s">
        <v>1052</v>
      </c>
      <c r="AS48" s="170" t="s">
        <v>1054</v>
      </c>
      <c r="AT48" s="170" t="s">
        <v>1052</v>
      </c>
      <c r="AU48" s="170" t="s">
        <v>1054</v>
      </c>
      <c r="AV48" s="170" t="s">
        <v>1054</v>
      </c>
      <c r="AW48" s="170" t="s">
        <v>1052</v>
      </c>
      <c r="AX48" s="170" t="s">
        <v>1052</v>
      </c>
      <c r="AY48" s="170" t="s">
        <v>1054</v>
      </c>
      <c r="AZ48" s="170" t="s">
        <v>1054</v>
      </c>
      <c r="BA48" s="170" t="s">
        <v>1052</v>
      </c>
      <c r="BB48" s="170" t="s">
        <v>1054</v>
      </c>
      <c r="BC48" s="170" t="s">
        <v>1052</v>
      </c>
      <c r="BD48" s="170" t="s">
        <v>1054</v>
      </c>
      <c r="BE48" s="170" t="s">
        <v>1054</v>
      </c>
      <c r="BF48" s="170" t="s">
        <v>1052</v>
      </c>
      <c r="BG48" s="170" t="s">
        <v>1052</v>
      </c>
      <c r="BH48" s="170" t="s">
        <v>1054</v>
      </c>
      <c r="BI48" s="170" t="s">
        <v>1054</v>
      </c>
      <c r="BJ48" s="170" t="s">
        <v>1052</v>
      </c>
      <c r="BK48" s="170" t="s">
        <v>1054</v>
      </c>
      <c r="BL48" s="170" t="s">
        <v>1052</v>
      </c>
      <c r="BM48" s="170" t="s">
        <v>1054</v>
      </c>
      <c r="BN48" s="170" t="s">
        <v>1054</v>
      </c>
      <c r="BO48" s="170" t="s">
        <v>1052</v>
      </c>
      <c r="BP48" s="170" t="s">
        <v>1054</v>
      </c>
      <c r="BQ48" s="170" t="s">
        <v>1054</v>
      </c>
      <c r="BR48" s="170" t="s">
        <v>1054</v>
      </c>
      <c r="BS48" s="170" t="s">
        <v>1054</v>
      </c>
      <c r="BT48" s="170" t="s">
        <v>1054</v>
      </c>
      <c r="BU48" s="170" t="s">
        <v>1052</v>
      </c>
      <c r="BV48" s="170" t="s">
        <v>1054</v>
      </c>
      <c r="BW48" s="170" t="s">
        <v>1054</v>
      </c>
      <c r="BX48" s="170" t="s">
        <v>1054</v>
      </c>
    </row>
    <row r="49" spans="1:76" x14ac:dyDescent="0.3">
      <c r="A49" s="170" t="s">
        <v>398</v>
      </c>
      <c r="B49" s="170" t="s">
        <v>399</v>
      </c>
      <c r="N49" s="170" t="s">
        <v>1009</v>
      </c>
      <c r="O49" s="170" t="s">
        <v>1009</v>
      </c>
      <c r="P49" s="170" t="s">
        <v>1009</v>
      </c>
      <c r="Q49" s="170" t="s">
        <v>1009</v>
      </c>
      <c r="V49" s="170" t="s">
        <v>1011</v>
      </c>
      <c r="X49" s="139"/>
      <c r="Y49" s="170" t="s">
        <v>1037</v>
      </c>
      <c r="Z49" s="170" t="s">
        <v>1033</v>
      </c>
      <c r="AA49" s="170" t="s">
        <v>1033</v>
      </c>
      <c r="AB49" s="170" t="s">
        <v>1033</v>
      </c>
      <c r="AO49" s="170" t="s">
        <v>1054</v>
      </c>
      <c r="AP49" s="170" t="s">
        <v>1054</v>
      </c>
      <c r="AQ49" s="170" t="s">
        <v>1054</v>
      </c>
      <c r="AR49" s="170" t="s">
        <v>1052</v>
      </c>
      <c r="AS49" s="170" t="s">
        <v>1054</v>
      </c>
      <c r="AT49" s="170" t="s">
        <v>1054</v>
      </c>
      <c r="AU49" s="170" t="s">
        <v>1054</v>
      </c>
      <c r="AV49" s="170" t="s">
        <v>1054</v>
      </c>
      <c r="AW49" s="170" t="s">
        <v>1050</v>
      </c>
      <c r="AX49" s="170" t="s">
        <v>1054</v>
      </c>
      <c r="AY49" s="170" t="s">
        <v>1054</v>
      </c>
      <c r="AZ49" s="170" t="s">
        <v>1054</v>
      </c>
      <c r="BA49" s="170" t="s">
        <v>1054</v>
      </c>
      <c r="BB49" s="170" t="s">
        <v>1054</v>
      </c>
      <c r="BC49" s="170" t="s">
        <v>1054</v>
      </c>
      <c r="BD49" s="170" t="s">
        <v>1054</v>
      </c>
      <c r="BE49" s="170" t="s">
        <v>1054</v>
      </c>
      <c r="BF49" s="170" t="s">
        <v>1052</v>
      </c>
      <c r="BG49" s="170" t="s">
        <v>1054</v>
      </c>
      <c r="BH49" s="170" t="s">
        <v>1054</v>
      </c>
      <c r="BI49" s="170" t="s">
        <v>1054</v>
      </c>
      <c r="BJ49" s="170" t="s">
        <v>1054</v>
      </c>
      <c r="BK49" s="170" t="s">
        <v>1054</v>
      </c>
      <c r="BL49" s="170" t="s">
        <v>1054</v>
      </c>
      <c r="BM49" s="170" t="s">
        <v>1054</v>
      </c>
      <c r="BN49" s="170" t="s">
        <v>1054</v>
      </c>
      <c r="BO49" s="170" t="s">
        <v>1052</v>
      </c>
      <c r="BP49" s="170" t="s">
        <v>1054</v>
      </c>
      <c r="BQ49" s="170" t="s">
        <v>1054</v>
      </c>
      <c r="BR49" s="170" t="s">
        <v>1054</v>
      </c>
      <c r="BS49" s="170" t="s">
        <v>1054</v>
      </c>
      <c r="BT49" s="170" t="s">
        <v>1054</v>
      </c>
      <c r="BU49" s="170" t="s">
        <v>1054</v>
      </c>
      <c r="BV49" s="170" t="s">
        <v>1054</v>
      </c>
      <c r="BW49" s="170" t="s">
        <v>1054</v>
      </c>
      <c r="BX49" s="170" t="s">
        <v>1050</v>
      </c>
    </row>
    <row r="50" spans="1:76" x14ac:dyDescent="0.3">
      <c r="A50" s="170" t="s">
        <v>400</v>
      </c>
      <c r="B50" s="170" t="s">
        <v>401</v>
      </c>
      <c r="N50" s="170" t="s">
        <v>1009</v>
      </c>
      <c r="O50" s="170" t="s">
        <v>1009</v>
      </c>
      <c r="P50" s="170" t="s">
        <v>1009</v>
      </c>
      <c r="Q50" s="170" t="s">
        <v>1009</v>
      </c>
      <c r="V50" s="170" t="s">
        <v>1009</v>
      </c>
      <c r="X50" s="139"/>
      <c r="Y50" s="170" t="s">
        <v>1037</v>
      </c>
      <c r="Z50" s="170" t="s">
        <v>1033</v>
      </c>
      <c r="AA50" s="170" t="s">
        <v>1033</v>
      </c>
      <c r="AB50" s="170" t="s">
        <v>1033</v>
      </c>
      <c r="AO50" s="170" t="s">
        <v>1052</v>
      </c>
      <c r="AP50" s="170" t="s">
        <v>1054</v>
      </c>
      <c r="AQ50" s="170" t="s">
        <v>1052</v>
      </c>
      <c r="AR50" s="170" t="s">
        <v>1054</v>
      </c>
      <c r="AS50" s="170" t="s">
        <v>1052</v>
      </c>
      <c r="AT50" s="170" t="s">
        <v>1052</v>
      </c>
      <c r="AU50" s="170" t="s">
        <v>1054</v>
      </c>
      <c r="AV50" s="170" t="s">
        <v>1056</v>
      </c>
      <c r="AW50" s="170" t="s">
        <v>1052</v>
      </c>
      <c r="AX50" s="170" t="s">
        <v>1052</v>
      </c>
      <c r="AY50" s="170" t="s">
        <v>1054</v>
      </c>
      <c r="AZ50" s="170" t="s">
        <v>1052</v>
      </c>
      <c r="BA50" s="170" t="s">
        <v>1054</v>
      </c>
      <c r="BB50" s="170" t="s">
        <v>1052</v>
      </c>
      <c r="BC50" s="170" t="s">
        <v>1052</v>
      </c>
      <c r="BD50" s="170" t="s">
        <v>1054</v>
      </c>
      <c r="BE50" s="170" t="s">
        <v>1056</v>
      </c>
      <c r="BF50" s="170" t="s">
        <v>1052</v>
      </c>
      <c r="BG50" s="170" t="s">
        <v>1054</v>
      </c>
      <c r="BH50" s="170" t="s">
        <v>1054</v>
      </c>
      <c r="BI50" s="170" t="s">
        <v>1052</v>
      </c>
      <c r="BJ50" s="170" t="s">
        <v>1054</v>
      </c>
      <c r="BK50" s="170" t="s">
        <v>1052</v>
      </c>
      <c r="BL50" s="170" t="s">
        <v>1054</v>
      </c>
      <c r="BM50" s="170" t="s">
        <v>1054</v>
      </c>
      <c r="BN50" s="170" t="s">
        <v>1056</v>
      </c>
      <c r="BO50" s="170" t="s">
        <v>1052</v>
      </c>
      <c r="BP50" s="170" t="s">
        <v>1054</v>
      </c>
      <c r="BQ50" s="170" t="s">
        <v>1054</v>
      </c>
      <c r="BR50" s="170" t="s">
        <v>1054</v>
      </c>
      <c r="BS50" s="170" t="s">
        <v>1054</v>
      </c>
      <c r="BT50" s="170" t="s">
        <v>1054</v>
      </c>
      <c r="BU50" s="170" t="s">
        <v>1054</v>
      </c>
      <c r="BV50" s="170" t="s">
        <v>1054</v>
      </c>
      <c r="BW50" s="170" t="s">
        <v>1056</v>
      </c>
      <c r="BX50" s="170" t="s">
        <v>1054</v>
      </c>
    </row>
    <row r="51" spans="1:76" x14ac:dyDescent="0.3">
      <c r="A51" s="170" t="s">
        <v>404</v>
      </c>
      <c r="B51" s="170" t="s">
        <v>405</v>
      </c>
      <c r="N51" s="170" t="s">
        <v>1009</v>
      </c>
      <c r="O51" s="170" t="s">
        <v>1009</v>
      </c>
      <c r="P51" s="170" t="s">
        <v>1009</v>
      </c>
      <c r="Q51" s="170" t="s">
        <v>1009</v>
      </c>
      <c r="V51" s="170" t="s">
        <v>1009</v>
      </c>
      <c r="X51" s="139"/>
      <c r="Y51" s="170" t="s">
        <v>1035</v>
      </c>
      <c r="Z51" s="170" t="s">
        <v>1033</v>
      </c>
      <c r="AA51" s="170" t="s">
        <v>1033</v>
      </c>
      <c r="AB51" s="170" t="s">
        <v>1033</v>
      </c>
      <c r="AO51" s="170" t="s">
        <v>1054</v>
      </c>
      <c r="AP51" s="170" t="s">
        <v>1054</v>
      </c>
      <c r="AQ51" s="170" t="s">
        <v>1054</v>
      </c>
      <c r="AR51" s="170" t="s">
        <v>1054</v>
      </c>
      <c r="AS51" s="170" t="s">
        <v>1054</v>
      </c>
      <c r="AT51" s="170" t="s">
        <v>1052</v>
      </c>
      <c r="AU51" s="170" t="s">
        <v>1054</v>
      </c>
      <c r="AV51" s="170" t="s">
        <v>1054</v>
      </c>
      <c r="AW51" s="170" t="s">
        <v>1052</v>
      </c>
      <c r="AX51" s="170" t="s">
        <v>1054</v>
      </c>
      <c r="AY51" s="170" t="s">
        <v>1054</v>
      </c>
      <c r="AZ51" s="170" t="s">
        <v>1054</v>
      </c>
      <c r="BA51" s="170" t="s">
        <v>1054</v>
      </c>
      <c r="BB51" s="170" t="s">
        <v>1056</v>
      </c>
      <c r="BC51" s="170" t="s">
        <v>1052</v>
      </c>
      <c r="BD51" s="170" t="s">
        <v>1054</v>
      </c>
      <c r="BE51" s="170" t="s">
        <v>1054</v>
      </c>
      <c r="BF51" s="170" t="s">
        <v>1054</v>
      </c>
      <c r="BG51" s="170" t="s">
        <v>1054</v>
      </c>
      <c r="BH51" s="170" t="s">
        <v>1054</v>
      </c>
      <c r="BI51" s="170" t="s">
        <v>1054</v>
      </c>
      <c r="BJ51" s="170" t="s">
        <v>1054</v>
      </c>
      <c r="BK51" s="170" t="s">
        <v>1056</v>
      </c>
      <c r="BL51" s="170" t="s">
        <v>1052</v>
      </c>
      <c r="BM51" s="170" t="s">
        <v>1054</v>
      </c>
      <c r="BN51" s="170" t="s">
        <v>1054</v>
      </c>
      <c r="BO51" s="170" t="s">
        <v>1054</v>
      </c>
      <c r="BP51" s="170" t="s">
        <v>1054</v>
      </c>
      <c r="BQ51" s="170" t="s">
        <v>1054</v>
      </c>
      <c r="BR51" s="170" t="s">
        <v>1054</v>
      </c>
      <c r="BS51" s="170" t="s">
        <v>1054</v>
      </c>
      <c r="BT51" s="170" t="s">
        <v>1056</v>
      </c>
      <c r="BU51" s="170" t="s">
        <v>1054</v>
      </c>
      <c r="BV51" s="170" t="s">
        <v>1054</v>
      </c>
      <c r="BW51" s="170" t="s">
        <v>1054</v>
      </c>
      <c r="BX51" s="170" t="s">
        <v>1054</v>
      </c>
    </row>
    <row r="52" spans="1:76" x14ac:dyDescent="0.3">
      <c r="A52" s="170" t="s">
        <v>407</v>
      </c>
      <c r="B52" s="170" t="s">
        <v>408</v>
      </c>
      <c r="N52" s="170" t="s">
        <v>1009</v>
      </c>
      <c r="O52" s="170" t="s">
        <v>1009</v>
      </c>
      <c r="P52" s="170" t="s">
        <v>1009</v>
      </c>
      <c r="Q52" s="170" t="s">
        <v>1009</v>
      </c>
      <c r="V52" s="170" t="s">
        <v>1009</v>
      </c>
      <c r="X52" s="139"/>
      <c r="Y52" s="170" t="s">
        <v>1033</v>
      </c>
      <c r="Z52" s="170" t="s">
        <v>1033</v>
      </c>
      <c r="AA52" s="170" t="s">
        <v>1033</v>
      </c>
      <c r="AB52" s="170" t="s">
        <v>1035</v>
      </c>
      <c r="AO52" s="170" t="s">
        <v>1056</v>
      </c>
      <c r="AP52" s="170" t="s">
        <v>1056</v>
      </c>
      <c r="AQ52" s="170" t="s">
        <v>1054</v>
      </c>
      <c r="AR52" s="170" t="s">
        <v>1052</v>
      </c>
      <c r="AS52" s="170" t="s">
        <v>1052</v>
      </c>
      <c r="AT52" s="170" t="s">
        <v>1054</v>
      </c>
      <c r="AU52" s="170" t="s">
        <v>1056</v>
      </c>
      <c r="AV52" s="170" t="s">
        <v>1056</v>
      </c>
      <c r="AW52" s="170" t="s">
        <v>1058</v>
      </c>
      <c r="AX52" s="170" t="s">
        <v>1056</v>
      </c>
      <c r="AY52" s="170" t="s">
        <v>1056</v>
      </c>
      <c r="AZ52" s="170" t="s">
        <v>1054</v>
      </c>
      <c r="BA52" s="170" t="s">
        <v>1052</v>
      </c>
      <c r="BB52" s="170" t="s">
        <v>1052</v>
      </c>
      <c r="BC52" s="170" t="s">
        <v>1054</v>
      </c>
      <c r="BD52" s="170" t="s">
        <v>1056</v>
      </c>
      <c r="BE52" s="170" t="s">
        <v>1058</v>
      </c>
      <c r="BF52" s="170" t="s">
        <v>1058</v>
      </c>
      <c r="BG52" s="170" t="s">
        <v>1056</v>
      </c>
      <c r="BH52" s="170" t="s">
        <v>1056</v>
      </c>
      <c r="BI52" s="170" t="s">
        <v>1054</v>
      </c>
      <c r="BJ52" s="170" t="s">
        <v>1054</v>
      </c>
      <c r="BK52" s="170" t="s">
        <v>1052</v>
      </c>
      <c r="BL52" s="170" t="s">
        <v>1054</v>
      </c>
      <c r="BM52" s="170" t="s">
        <v>1056</v>
      </c>
      <c r="BN52" s="170" t="s">
        <v>1058</v>
      </c>
      <c r="BO52" s="170" t="s">
        <v>1058</v>
      </c>
      <c r="BP52" s="170" t="s">
        <v>1056</v>
      </c>
      <c r="BQ52" s="170" t="s">
        <v>1056</v>
      </c>
      <c r="BR52" s="170" t="s">
        <v>1056</v>
      </c>
      <c r="BS52" s="170" t="s">
        <v>1054</v>
      </c>
      <c r="BT52" s="170" t="s">
        <v>1054</v>
      </c>
      <c r="BU52" s="170" t="s">
        <v>1054</v>
      </c>
      <c r="BV52" s="170" t="s">
        <v>1056</v>
      </c>
      <c r="BW52" s="170" t="s">
        <v>1058</v>
      </c>
      <c r="BX52" s="170" t="s">
        <v>1058</v>
      </c>
    </row>
    <row r="53" spans="1:76" x14ac:dyDescent="0.3">
      <c r="A53" s="170" t="s">
        <v>411</v>
      </c>
      <c r="B53" s="170" t="s">
        <v>412</v>
      </c>
      <c r="N53" s="170" t="s">
        <v>1009</v>
      </c>
      <c r="O53" s="170" t="s">
        <v>1009</v>
      </c>
      <c r="P53" s="170" t="s">
        <v>1009</v>
      </c>
      <c r="Q53" s="170" t="s">
        <v>1009</v>
      </c>
      <c r="V53" s="170" t="s">
        <v>1009</v>
      </c>
      <c r="X53" s="139"/>
      <c r="Y53" s="170" t="s">
        <v>1033</v>
      </c>
      <c r="Z53" s="170" t="s">
        <v>1033</v>
      </c>
      <c r="AA53" s="170" t="s">
        <v>1037</v>
      </c>
      <c r="AB53" s="170" t="s">
        <v>1033</v>
      </c>
      <c r="AO53" s="170" t="s">
        <v>1054</v>
      </c>
      <c r="AP53" s="170" t="s">
        <v>1054</v>
      </c>
      <c r="AQ53" s="170" t="s">
        <v>1054</v>
      </c>
      <c r="AR53" s="170" t="s">
        <v>1054</v>
      </c>
      <c r="AS53" s="170" t="s">
        <v>1054</v>
      </c>
      <c r="AT53" s="170" t="s">
        <v>1054</v>
      </c>
      <c r="AU53" s="170" t="s">
        <v>1054</v>
      </c>
      <c r="AV53" s="170" t="s">
        <v>1056</v>
      </c>
      <c r="AW53" s="170" t="s">
        <v>1054</v>
      </c>
      <c r="AX53" s="170" t="s">
        <v>1054</v>
      </c>
      <c r="AY53" s="170" t="s">
        <v>1054</v>
      </c>
      <c r="AZ53" s="170" t="s">
        <v>1054</v>
      </c>
      <c r="BA53" s="170" t="s">
        <v>1054</v>
      </c>
      <c r="BB53" s="170" t="s">
        <v>1054</v>
      </c>
      <c r="BC53" s="170" t="s">
        <v>1054</v>
      </c>
      <c r="BD53" s="170" t="s">
        <v>1054</v>
      </c>
      <c r="BE53" s="170" t="s">
        <v>1056</v>
      </c>
      <c r="BF53" s="170" t="s">
        <v>1054</v>
      </c>
      <c r="BG53" s="170" t="s">
        <v>1054</v>
      </c>
      <c r="BH53" s="170" t="s">
        <v>1054</v>
      </c>
      <c r="BI53" s="170" t="s">
        <v>1054</v>
      </c>
      <c r="BJ53" s="170" t="s">
        <v>1054</v>
      </c>
      <c r="BK53" s="170" t="s">
        <v>1054</v>
      </c>
      <c r="BL53" s="170" t="s">
        <v>1054</v>
      </c>
      <c r="BM53" s="170" t="s">
        <v>1054</v>
      </c>
      <c r="BN53" s="170" t="s">
        <v>1056</v>
      </c>
      <c r="BO53" s="170" t="s">
        <v>1054</v>
      </c>
      <c r="BP53" s="170" t="s">
        <v>1054</v>
      </c>
      <c r="BQ53" s="170" t="s">
        <v>1054</v>
      </c>
      <c r="BR53" s="170" t="s">
        <v>1054</v>
      </c>
      <c r="BS53" s="170" t="s">
        <v>1054</v>
      </c>
      <c r="BT53" s="170" t="s">
        <v>1054</v>
      </c>
      <c r="BU53" s="170" t="s">
        <v>1054</v>
      </c>
      <c r="BV53" s="170" t="s">
        <v>1054</v>
      </c>
      <c r="BW53" s="170" t="s">
        <v>1056</v>
      </c>
      <c r="BX53" s="170" t="s">
        <v>1054</v>
      </c>
    </row>
    <row r="54" spans="1:76" x14ac:dyDescent="0.3">
      <c r="A54" s="170" t="s">
        <v>413</v>
      </c>
      <c r="B54" s="170" t="s">
        <v>414</v>
      </c>
      <c r="N54" s="170" t="s">
        <v>1009</v>
      </c>
      <c r="O54" s="170" t="s">
        <v>1009</v>
      </c>
      <c r="P54" s="170" t="s">
        <v>1009</v>
      </c>
      <c r="Q54" s="170" t="s">
        <v>1009</v>
      </c>
      <c r="V54" s="170" t="s">
        <v>1009</v>
      </c>
      <c r="X54" s="139"/>
      <c r="Y54" s="170" t="s">
        <v>1033</v>
      </c>
      <c r="Z54" s="170" t="s">
        <v>1033</v>
      </c>
      <c r="AA54" s="170" t="s">
        <v>1033</v>
      </c>
      <c r="AB54" s="170" t="s">
        <v>1033</v>
      </c>
      <c r="AO54" s="170" t="s">
        <v>1054</v>
      </c>
      <c r="AP54" s="170" t="s">
        <v>1054</v>
      </c>
      <c r="AQ54" s="170" t="s">
        <v>1054</v>
      </c>
      <c r="AR54" s="170" t="s">
        <v>1054</v>
      </c>
      <c r="AS54" s="170" t="s">
        <v>1054</v>
      </c>
      <c r="AT54" s="170" t="s">
        <v>1054</v>
      </c>
      <c r="AU54" s="170" t="s">
        <v>1054</v>
      </c>
      <c r="AV54" s="170" t="s">
        <v>1054</v>
      </c>
      <c r="AW54" s="170" t="s">
        <v>1054</v>
      </c>
      <c r="AX54" s="170" t="s">
        <v>1054</v>
      </c>
      <c r="AY54" s="170" t="s">
        <v>1054</v>
      </c>
      <c r="AZ54" s="170" t="s">
        <v>1054</v>
      </c>
      <c r="BA54" s="170" t="s">
        <v>1054</v>
      </c>
      <c r="BB54" s="170" t="s">
        <v>1054</v>
      </c>
      <c r="BC54" s="170" t="s">
        <v>1054</v>
      </c>
      <c r="BD54" s="170" t="s">
        <v>1054</v>
      </c>
      <c r="BE54" s="170" t="s">
        <v>1054</v>
      </c>
      <c r="BF54" s="170" t="s">
        <v>1054</v>
      </c>
      <c r="BG54" s="170" t="s">
        <v>1054</v>
      </c>
      <c r="BH54" s="170" t="s">
        <v>1054</v>
      </c>
      <c r="BI54" s="170" t="s">
        <v>1054</v>
      </c>
      <c r="BJ54" s="170" t="s">
        <v>1054</v>
      </c>
      <c r="BK54" s="170" t="s">
        <v>1054</v>
      </c>
      <c r="BL54" s="170" t="s">
        <v>1054</v>
      </c>
      <c r="BM54" s="170" t="s">
        <v>1054</v>
      </c>
      <c r="BN54" s="170" t="s">
        <v>1056</v>
      </c>
      <c r="BO54" s="170" t="s">
        <v>1054</v>
      </c>
      <c r="BP54" s="170" t="s">
        <v>1054</v>
      </c>
      <c r="BQ54" s="170" t="s">
        <v>1054</v>
      </c>
      <c r="BR54" s="170" t="s">
        <v>1054</v>
      </c>
      <c r="BS54" s="170" t="s">
        <v>1056</v>
      </c>
      <c r="BT54" s="170" t="s">
        <v>1054</v>
      </c>
      <c r="BU54" s="170" t="s">
        <v>1054</v>
      </c>
      <c r="BV54" s="170" t="s">
        <v>1054</v>
      </c>
      <c r="BW54" s="170" t="s">
        <v>1054</v>
      </c>
      <c r="BX54" s="170" t="s">
        <v>1054</v>
      </c>
    </row>
    <row r="55" spans="1:76" x14ac:dyDescent="0.3">
      <c r="A55" s="170" t="s">
        <v>415</v>
      </c>
      <c r="B55" s="170" t="s">
        <v>416</v>
      </c>
      <c r="N55" s="170" t="s">
        <v>1009</v>
      </c>
      <c r="O55" s="170" t="s">
        <v>1009</v>
      </c>
      <c r="P55" s="170" t="s">
        <v>1009</v>
      </c>
      <c r="Q55" s="170" t="s">
        <v>1009</v>
      </c>
      <c r="V55" s="170" t="s">
        <v>1009</v>
      </c>
      <c r="X55" s="139"/>
      <c r="Y55" s="170" t="s">
        <v>1035</v>
      </c>
      <c r="Z55" s="170" t="s">
        <v>1033</v>
      </c>
      <c r="AA55" s="170" t="s">
        <v>1033</v>
      </c>
      <c r="AB55" s="170" t="s">
        <v>1033</v>
      </c>
      <c r="AO55" s="170" t="s">
        <v>1056</v>
      </c>
      <c r="AP55" s="170" t="s">
        <v>1054</v>
      </c>
      <c r="AQ55" s="170" t="s">
        <v>1056</v>
      </c>
      <c r="AR55" s="170" t="s">
        <v>1054</v>
      </c>
      <c r="AS55" s="170" t="s">
        <v>1054</v>
      </c>
      <c r="AT55" s="170" t="s">
        <v>1054</v>
      </c>
      <c r="AU55" s="170" t="s">
        <v>1056</v>
      </c>
      <c r="AV55" s="170" t="s">
        <v>1054</v>
      </c>
      <c r="AW55" s="170" t="s">
        <v>1050</v>
      </c>
      <c r="AX55" s="170" t="s">
        <v>1056</v>
      </c>
      <c r="AY55" s="170" t="s">
        <v>1054</v>
      </c>
      <c r="AZ55" s="170" t="s">
        <v>1056</v>
      </c>
      <c r="BA55" s="170" t="s">
        <v>1054</v>
      </c>
      <c r="BB55" s="170" t="s">
        <v>1054</v>
      </c>
      <c r="BC55" s="170" t="s">
        <v>1054</v>
      </c>
      <c r="BD55" s="170" t="s">
        <v>1056</v>
      </c>
      <c r="BE55" s="170" t="s">
        <v>1054</v>
      </c>
      <c r="BF55" s="170" t="s">
        <v>1050</v>
      </c>
      <c r="BG55" s="170" t="s">
        <v>1056</v>
      </c>
      <c r="BH55" s="170" t="s">
        <v>1056</v>
      </c>
      <c r="BI55" s="170" t="s">
        <v>1056</v>
      </c>
      <c r="BJ55" s="170" t="s">
        <v>1054</v>
      </c>
      <c r="BK55" s="170" t="s">
        <v>1054</v>
      </c>
      <c r="BL55" s="170" t="s">
        <v>1054</v>
      </c>
      <c r="BM55" s="170" t="s">
        <v>1056</v>
      </c>
      <c r="BN55" s="170" t="s">
        <v>1054</v>
      </c>
      <c r="BO55" s="170" t="s">
        <v>1050</v>
      </c>
      <c r="BP55" s="170" t="s">
        <v>1056</v>
      </c>
      <c r="BQ55" s="170" t="s">
        <v>1056</v>
      </c>
      <c r="BR55" s="170" t="s">
        <v>1056</v>
      </c>
      <c r="BS55" s="170" t="s">
        <v>1054</v>
      </c>
      <c r="BT55" s="170" t="s">
        <v>1054</v>
      </c>
      <c r="BU55" s="170" t="s">
        <v>1054</v>
      </c>
      <c r="BV55" s="170" t="s">
        <v>1056</v>
      </c>
      <c r="BW55" s="170" t="s">
        <v>1056</v>
      </c>
      <c r="BX55" s="170" t="s">
        <v>1050</v>
      </c>
    </row>
    <row r="56" spans="1:76" x14ac:dyDescent="0.3">
      <c r="A56" s="170" t="s">
        <v>419</v>
      </c>
      <c r="B56" s="170" t="s">
        <v>420</v>
      </c>
      <c r="N56" s="170" t="s">
        <v>1009</v>
      </c>
      <c r="O56" s="170" t="s">
        <v>1009</v>
      </c>
      <c r="P56" s="170" t="s">
        <v>1009</v>
      </c>
      <c r="Q56" s="170" t="s">
        <v>1009</v>
      </c>
      <c r="V56" s="170" t="s">
        <v>1009</v>
      </c>
      <c r="X56" s="139"/>
      <c r="Y56" s="170" t="s">
        <v>1035</v>
      </c>
      <c r="Z56" s="170" t="s">
        <v>1033</v>
      </c>
      <c r="AA56" s="170" t="s">
        <v>1037</v>
      </c>
      <c r="AB56" s="170" t="s">
        <v>1037</v>
      </c>
      <c r="AO56" s="170" t="s">
        <v>1056</v>
      </c>
      <c r="AP56" s="170" t="s">
        <v>1054</v>
      </c>
      <c r="AQ56" s="170" t="s">
        <v>1056</v>
      </c>
      <c r="AR56" s="170" t="s">
        <v>1052</v>
      </c>
      <c r="AS56" s="170" t="s">
        <v>1054</v>
      </c>
      <c r="AT56" s="170" t="s">
        <v>1052</v>
      </c>
      <c r="AU56" s="170" t="s">
        <v>1056</v>
      </c>
      <c r="AV56" s="170" t="s">
        <v>1054</v>
      </c>
      <c r="AW56" s="170" t="s">
        <v>1054</v>
      </c>
      <c r="AX56" s="170" t="s">
        <v>1056</v>
      </c>
      <c r="AY56" s="170" t="s">
        <v>1054</v>
      </c>
      <c r="AZ56" s="170" t="s">
        <v>1056</v>
      </c>
      <c r="BA56" s="170" t="s">
        <v>1054</v>
      </c>
      <c r="BB56" s="170" t="s">
        <v>1056</v>
      </c>
      <c r="BC56" s="170" t="s">
        <v>1052</v>
      </c>
      <c r="BD56" s="170" t="s">
        <v>1056</v>
      </c>
      <c r="BE56" s="170" t="s">
        <v>1054</v>
      </c>
      <c r="BF56" s="170" t="s">
        <v>1054</v>
      </c>
      <c r="BG56" s="170" t="s">
        <v>1056</v>
      </c>
      <c r="BH56" s="170" t="s">
        <v>1054</v>
      </c>
      <c r="BI56" s="170" t="s">
        <v>1056</v>
      </c>
      <c r="BJ56" s="170" t="s">
        <v>1054</v>
      </c>
      <c r="BK56" s="170" t="s">
        <v>1056</v>
      </c>
      <c r="BL56" s="170" t="s">
        <v>1054</v>
      </c>
      <c r="BM56" s="170" t="s">
        <v>1056</v>
      </c>
      <c r="BN56" s="170" t="s">
        <v>1054</v>
      </c>
      <c r="BO56" s="170" t="s">
        <v>1056</v>
      </c>
      <c r="BP56" s="170" t="s">
        <v>1056</v>
      </c>
      <c r="BQ56" s="170" t="s">
        <v>1054</v>
      </c>
      <c r="BR56" s="170" t="s">
        <v>1056</v>
      </c>
      <c r="BS56" s="170" t="s">
        <v>1054</v>
      </c>
      <c r="BT56" s="170" t="s">
        <v>1056</v>
      </c>
      <c r="BU56" s="170" t="s">
        <v>1054</v>
      </c>
      <c r="BV56" s="170" t="s">
        <v>1056</v>
      </c>
      <c r="BW56" s="170" t="s">
        <v>1054</v>
      </c>
      <c r="BX56" s="170" t="s">
        <v>1056</v>
      </c>
    </row>
    <row r="57" spans="1:76" x14ac:dyDescent="0.3">
      <c r="A57" s="170" t="s">
        <v>421</v>
      </c>
      <c r="B57" s="170" t="s">
        <v>422</v>
      </c>
      <c r="N57" s="170" t="s">
        <v>1009</v>
      </c>
      <c r="O57" s="170" t="s">
        <v>1009</v>
      </c>
      <c r="P57" s="170" t="s">
        <v>1009</v>
      </c>
      <c r="Q57" s="170" t="s">
        <v>1009</v>
      </c>
      <c r="V57" s="170" t="s">
        <v>1009</v>
      </c>
      <c r="X57" s="139"/>
      <c r="Y57" s="170" t="s">
        <v>1035</v>
      </c>
      <c r="Z57" s="170" t="s">
        <v>1033</v>
      </c>
      <c r="AA57" s="170" t="s">
        <v>1033</v>
      </c>
      <c r="AB57" s="170" t="s">
        <v>1033</v>
      </c>
      <c r="AO57" s="170" t="s">
        <v>1054</v>
      </c>
      <c r="AP57" s="170" t="s">
        <v>1054</v>
      </c>
      <c r="AQ57" s="170" t="s">
        <v>1054</v>
      </c>
      <c r="AR57" s="170" t="s">
        <v>1054</v>
      </c>
      <c r="AS57" s="170" t="s">
        <v>1056</v>
      </c>
      <c r="AT57" s="170" t="s">
        <v>1054</v>
      </c>
      <c r="AU57" s="170" t="s">
        <v>1054</v>
      </c>
      <c r="AV57" s="170" t="s">
        <v>1054</v>
      </c>
      <c r="AW57" s="170" t="s">
        <v>1054</v>
      </c>
      <c r="AX57" s="170" t="s">
        <v>1054</v>
      </c>
      <c r="AY57" s="170" t="s">
        <v>1054</v>
      </c>
      <c r="AZ57" s="170" t="s">
        <v>1054</v>
      </c>
      <c r="BA57" s="170" t="s">
        <v>1054</v>
      </c>
      <c r="BB57" s="170" t="s">
        <v>1056</v>
      </c>
      <c r="BC57" s="170" t="s">
        <v>1054</v>
      </c>
      <c r="BD57" s="170" t="s">
        <v>1054</v>
      </c>
      <c r="BE57" s="170" t="s">
        <v>1054</v>
      </c>
      <c r="BF57" s="170" t="s">
        <v>1054</v>
      </c>
      <c r="BG57" s="170" t="s">
        <v>1054</v>
      </c>
      <c r="BH57" s="170" t="s">
        <v>1054</v>
      </c>
      <c r="BI57" s="170" t="s">
        <v>1054</v>
      </c>
      <c r="BJ57" s="170" t="s">
        <v>1054</v>
      </c>
      <c r="BK57" s="170" t="s">
        <v>1056</v>
      </c>
      <c r="BL57" s="170" t="s">
        <v>1054</v>
      </c>
      <c r="BM57" s="170" t="s">
        <v>1056</v>
      </c>
      <c r="BN57" s="170" t="s">
        <v>1054</v>
      </c>
      <c r="BO57" s="170" t="s">
        <v>1054</v>
      </c>
      <c r="BP57" s="170" t="s">
        <v>1054</v>
      </c>
      <c r="BQ57" s="170" t="s">
        <v>1054</v>
      </c>
      <c r="BR57" s="170" t="s">
        <v>1054</v>
      </c>
      <c r="BS57" s="170" t="s">
        <v>1054</v>
      </c>
      <c r="BT57" s="170" t="s">
        <v>1056</v>
      </c>
      <c r="BU57" s="170" t="s">
        <v>1054</v>
      </c>
      <c r="BV57" s="170" t="s">
        <v>1056</v>
      </c>
      <c r="BW57" s="170" t="s">
        <v>1054</v>
      </c>
      <c r="BX57" s="170" t="s">
        <v>1054</v>
      </c>
    </row>
    <row r="58" spans="1:76" x14ac:dyDescent="0.3">
      <c r="A58" s="170" t="s">
        <v>423</v>
      </c>
      <c r="B58" s="170" t="s">
        <v>424</v>
      </c>
      <c r="N58" s="170" t="s">
        <v>1009</v>
      </c>
      <c r="O58" s="170" t="s">
        <v>1009</v>
      </c>
      <c r="P58" s="170" t="s">
        <v>1009</v>
      </c>
      <c r="Q58" s="170" t="s">
        <v>1009</v>
      </c>
      <c r="V58" s="170" t="s">
        <v>1009</v>
      </c>
      <c r="X58" s="139"/>
      <c r="Y58" s="170" t="s">
        <v>1037</v>
      </c>
      <c r="Z58" s="170" t="s">
        <v>1033</v>
      </c>
      <c r="AA58" s="170" t="s">
        <v>1033</v>
      </c>
      <c r="AB58" s="170" t="s">
        <v>1035</v>
      </c>
      <c r="AO58" s="170" t="s">
        <v>1052</v>
      </c>
      <c r="AP58" s="170" t="s">
        <v>1052</v>
      </c>
      <c r="AQ58" s="170" t="s">
        <v>1054</v>
      </c>
      <c r="AR58" s="170" t="s">
        <v>1052</v>
      </c>
      <c r="AS58" s="170" t="s">
        <v>1052</v>
      </c>
      <c r="AT58" s="170" t="s">
        <v>1054</v>
      </c>
      <c r="AU58" s="170" t="s">
        <v>1054</v>
      </c>
      <c r="AV58" s="170" t="s">
        <v>1052</v>
      </c>
      <c r="AW58" s="170" t="s">
        <v>1052</v>
      </c>
      <c r="AX58" s="170" t="s">
        <v>1054</v>
      </c>
      <c r="AY58" s="170" t="s">
        <v>1052</v>
      </c>
      <c r="AZ58" s="170" t="s">
        <v>1054</v>
      </c>
      <c r="BA58" s="170" t="s">
        <v>1054</v>
      </c>
      <c r="BB58" s="170" t="s">
        <v>1054</v>
      </c>
      <c r="BC58" s="170" t="s">
        <v>1054</v>
      </c>
      <c r="BD58" s="170" t="s">
        <v>1054</v>
      </c>
      <c r="BE58" s="170" t="s">
        <v>1054</v>
      </c>
      <c r="BF58" s="170" t="s">
        <v>1054</v>
      </c>
      <c r="BG58" s="170" t="s">
        <v>1054</v>
      </c>
      <c r="BH58" s="170" t="s">
        <v>1054</v>
      </c>
      <c r="BI58" s="170" t="s">
        <v>1054</v>
      </c>
      <c r="BJ58" s="170" t="s">
        <v>1054</v>
      </c>
      <c r="BK58" s="170" t="s">
        <v>1054</v>
      </c>
      <c r="BL58" s="170" t="s">
        <v>1054</v>
      </c>
      <c r="BM58" s="170" t="s">
        <v>1054</v>
      </c>
      <c r="BN58" s="170" t="s">
        <v>1054</v>
      </c>
      <c r="BO58" s="170" t="s">
        <v>1054</v>
      </c>
      <c r="BP58" s="170" t="s">
        <v>1054</v>
      </c>
      <c r="BQ58" s="170" t="s">
        <v>1054</v>
      </c>
      <c r="BR58" s="170" t="s">
        <v>1054</v>
      </c>
      <c r="BS58" s="170" t="s">
        <v>1054</v>
      </c>
      <c r="BT58" s="170" t="s">
        <v>1054</v>
      </c>
      <c r="BU58" s="170" t="s">
        <v>1054</v>
      </c>
      <c r="BV58" s="170" t="s">
        <v>1054</v>
      </c>
      <c r="BW58" s="170" t="s">
        <v>1054</v>
      </c>
      <c r="BX58" s="170" t="s">
        <v>1054</v>
      </c>
    </row>
    <row r="59" spans="1:76" x14ac:dyDescent="0.3">
      <c r="A59" s="170" t="s">
        <v>425</v>
      </c>
      <c r="B59" s="170" t="s">
        <v>426</v>
      </c>
      <c r="N59" s="170" t="s">
        <v>1009</v>
      </c>
      <c r="O59" s="170" t="s">
        <v>1009</v>
      </c>
      <c r="P59" s="170" t="s">
        <v>1009</v>
      </c>
      <c r="Q59" s="170" t="s">
        <v>1009</v>
      </c>
      <c r="V59" s="170" t="s">
        <v>1009</v>
      </c>
      <c r="X59" s="139"/>
      <c r="Y59" s="170" t="s">
        <v>1035</v>
      </c>
      <c r="Z59" s="170" t="s">
        <v>1033</v>
      </c>
      <c r="AA59" s="170" t="s">
        <v>1037</v>
      </c>
      <c r="AB59" s="170" t="s">
        <v>1033</v>
      </c>
      <c r="AO59" s="170" t="s">
        <v>1052</v>
      </c>
      <c r="AP59" s="170" t="s">
        <v>1052</v>
      </c>
      <c r="AQ59" s="170" t="s">
        <v>1054</v>
      </c>
      <c r="AR59" s="170" t="s">
        <v>1054</v>
      </c>
      <c r="AS59" s="170" t="s">
        <v>1052</v>
      </c>
      <c r="AT59" s="170" t="s">
        <v>1052</v>
      </c>
      <c r="AU59" s="170" t="s">
        <v>1054</v>
      </c>
      <c r="AV59" s="170" t="s">
        <v>1052</v>
      </c>
      <c r="AW59" s="170" t="s">
        <v>1052</v>
      </c>
      <c r="AX59" s="170" t="s">
        <v>1052</v>
      </c>
      <c r="AY59" s="170" t="s">
        <v>1052</v>
      </c>
      <c r="AZ59" s="170" t="s">
        <v>1054</v>
      </c>
      <c r="BA59" s="170" t="s">
        <v>1054</v>
      </c>
      <c r="BB59" s="170" t="s">
        <v>1052</v>
      </c>
      <c r="BC59" s="170" t="s">
        <v>1052</v>
      </c>
      <c r="BD59" s="170" t="s">
        <v>1054</v>
      </c>
      <c r="BE59" s="170" t="s">
        <v>1052</v>
      </c>
      <c r="BF59" s="170" t="s">
        <v>1052</v>
      </c>
      <c r="BG59" s="170" t="s">
        <v>1052</v>
      </c>
      <c r="BH59" s="170" t="s">
        <v>1052</v>
      </c>
      <c r="BI59" s="170" t="s">
        <v>1054</v>
      </c>
      <c r="BJ59" s="170" t="s">
        <v>1054</v>
      </c>
      <c r="BK59" s="170" t="s">
        <v>1052</v>
      </c>
      <c r="BL59" s="170" t="s">
        <v>1052</v>
      </c>
      <c r="BM59" s="170" t="s">
        <v>1054</v>
      </c>
      <c r="BN59" s="170" t="s">
        <v>1052</v>
      </c>
      <c r="BO59" s="170" t="s">
        <v>1052</v>
      </c>
      <c r="BP59" s="170" t="s">
        <v>1054</v>
      </c>
      <c r="BQ59" s="170" t="s">
        <v>1052</v>
      </c>
      <c r="BR59" s="170" t="s">
        <v>1054</v>
      </c>
      <c r="BS59" s="170" t="s">
        <v>1054</v>
      </c>
      <c r="BT59" s="170" t="s">
        <v>1052</v>
      </c>
      <c r="BU59" s="170" t="s">
        <v>1052</v>
      </c>
      <c r="BV59" s="170" t="s">
        <v>1054</v>
      </c>
      <c r="BW59" s="170" t="s">
        <v>1054</v>
      </c>
      <c r="BX59" s="170" t="s">
        <v>1054</v>
      </c>
    </row>
    <row r="60" spans="1:76" x14ac:dyDescent="0.3">
      <c r="A60" s="170" t="s">
        <v>427</v>
      </c>
      <c r="B60" s="170" t="s">
        <v>428</v>
      </c>
      <c r="N60" s="170" t="s">
        <v>1009</v>
      </c>
      <c r="O60" s="170" t="s">
        <v>1009</v>
      </c>
      <c r="P60" s="170" t="s">
        <v>1009</v>
      </c>
      <c r="Q60" s="170" t="s">
        <v>1009</v>
      </c>
      <c r="V60" s="170" t="s">
        <v>1009</v>
      </c>
      <c r="X60" s="139"/>
      <c r="Y60" s="170" t="s">
        <v>1033</v>
      </c>
      <c r="Z60" s="170" t="s">
        <v>1033</v>
      </c>
      <c r="AA60" s="170" t="s">
        <v>1037</v>
      </c>
      <c r="AB60" s="170" t="s">
        <v>1033</v>
      </c>
      <c r="AO60" s="170" t="s">
        <v>1054</v>
      </c>
      <c r="AP60" s="170" t="s">
        <v>1054</v>
      </c>
      <c r="AQ60" s="170" t="s">
        <v>1054</v>
      </c>
      <c r="AR60" s="170" t="s">
        <v>1054</v>
      </c>
      <c r="AS60" s="170" t="s">
        <v>1054</v>
      </c>
      <c r="AT60" s="170" t="s">
        <v>1054</v>
      </c>
      <c r="AU60" s="170" t="s">
        <v>1054</v>
      </c>
      <c r="AV60" s="170" t="s">
        <v>1054</v>
      </c>
      <c r="AW60" s="170" t="s">
        <v>1054</v>
      </c>
      <c r="AX60" s="170" t="s">
        <v>1054</v>
      </c>
      <c r="AY60" s="170" t="s">
        <v>1054</v>
      </c>
      <c r="AZ60" s="170" t="s">
        <v>1054</v>
      </c>
      <c r="BA60" s="170" t="s">
        <v>1054</v>
      </c>
      <c r="BB60" s="170" t="s">
        <v>1054</v>
      </c>
      <c r="BC60" s="170" t="s">
        <v>1054</v>
      </c>
      <c r="BD60" s="170" t="s">
        <v>1054</v>
      </c>
      <c r="BE60" s="170" t="s">
        <v>1054</v>
      </c>
      <c r="BF60" s="170" t="s">
        <v>1054</v>
      </c>
      <c r="BG60" s="170" t="s">
        <v>1054</v>
      </c>
      <c r="BH60" s="170" t="s">
        <v>1054</v>
      </c>
      <c r="BI60" s="170" t="s">
        <v>1054</v>
      </c>
      <c r="BJ60" s="170" t="s">
        <v>1054</v>
      </c>
      <c r="BK60" s="170" t="s">
        <v>1054</v>
      </c>
      <c r="BL60" s="170" t="s">
        <v>1054</v>
      </c>
      <c r="BM60" s="170" t="s">
        <v>1054</v>
      </c>
      <c r="BN60" s="170" t="s">
        <v>1054</v>
      </c>
      <c r="BO60" s="170" t="s">
        <v>1054</v>
      </c>
      <c r="BP60" s="170" t="s">
        <v>1054</v>
      </c>
      <c r="BQ60" s="170" t="s">
        <v>1054</v>
      </c>
      <c r="BR60" s="170" t="s">
        <v>1054</v>
      </c>
      <c r="BS60" s="170" t="s">
        <v>1054</v>
      </c>
      <c r="BT60" s="170" t="s">
        <v>1054</v>
      </c>
      <c r="BU60" s="170" t="s">
        <v>1054</v>
      </c>
      <c r="BV60" s="170" t="s">
        <v>1054</v>
      </c>
      <c r="BW60" s="170" t="s">
        <v>1054</v>
      </c>
      <c r="BX60" s="170" t="s">
        <v>1054</v>
      </c>
    </row>
    <row r="61" spans="1:76" x14ac:dyDescent="0.3">
      <c r="A61" s="170" t="s">
        <v>429</v>
      </c>
      <c r="B61" s="170" t="s">
        <v>430</v>
      </c>
      <c r="N61" s="170" t="s">
        <v>1009</v>
      </c>
      <c r="O61" s="170" t="s">
        <v>1009</v>
      </c>
      <c r="P61" s="170" t="s">
        <v>1009</v>
      </c>
      <c r="Q61" s="170" t="s">
        <v>1009</v>
      </c>
      <c r="V61" s="170" t="s">
        <v>1009</v>
      </c>
      <c r="X61" s="139"/>
      <c r="Y61" s="170" t="s">
        <v>1033</v>
      </c>
      <c r="Z61" s="170" t="s">
        <v>1033</v>
      </c>
      <c r="AA61" s="170" t="s">
        <v>1033</v>
      </c>
      <c r="AB61" s="170" t="s">
        <v>1035</v>
      </c>
      <c r="AO61" s="170" t="s">
        <v>1054</v>
      </c>
      <c r="AP61" s="170" t="s">
        <v>1056</v>
      </c>
      <c r="AQ61" s="170" t="s">
        <v>1056</v>
      </c>
      <c r="AR61" s="170" t="s">
        <v>1054</v>
      </c>
      <c r="AS61" s="170" t="s">
        <v>1052</v>
      </c>
      <c r="AT61" s="170" t="s">
        <v>1054</v>
      </c>
      <c r="AU61" s="170" t="s">
        <v>1056</v>
      </c>
      <c r="AV61" s="170" t="s">
        <v>1056</v>
      </c>
      <c r="AW61" s="170" t="s">
        <v>1052</v>
      </c>
      <c r="AX61" s="170" t="s">
        <v>1054</v>
      </c>
      <c r="AY61" s="170" t="s">
        <v>1056</v>
      </c>
      <c r="AZ61" s="170" t="s">
        <v>1056</v>
      </c>
      <c r="BA61" s="170" t="s">
        <v>1054</v>
      </c>
      <c r="BB61" s="170" t="s">
        <v>1052</v>
      </c>
      <c r="BC61" s="170" t="s">
        <v>1054</v>
      </c>
      <c r="BD61" s="170" t="s">
        <v>1056</v>
      </c>
      <c r="BE61" s="170" t="s">
        <v>1056</v>
      </c>
      <c r="BF61" s="170" t="s">
        <v>1054</v>
      </c>
      <c r="BG61" s="170" t="s">
        <v>1054</v>
      </c>
      <c r="BH61" s="170" t="s">
        <v>1056</v>
      </c>
      <c r="BI61" s="170" t="s">
        <v>1056</v>
      </c>
      <c r="BJ61" s="170" t="s">
        <v>1054</v>
      </c>
      <c r="BK61" s="170" t="s">
        <v>1054</v>
      </c>
      <c r="BL61" s="170" t="s">
        <v>1054</v>
      </c>
      <c r="BM61" s="170" t="s">
        <v>1056</v>
      </c>
      <c r="BN61" s="170" t="s">
        <v>1056</v>
      </c>
      <c r="BO61" s="170" t="s">
        <v>1054</v>
      </c>
      <c r="BP61" s="170" t="s">
        <v>1056</v>
      </c>
      <c r="BQ61" s="170" t="s">
        <v>1056</v>
      </c>
      <c r="BR61" s="170" t="s">
        <v>1058</v>
      </c>
      <c r="BS61" s="170" t="s">
        <v>1056</v>
      </c>
      <c r="BT61" s="170" t="s">
        <v>1054</v>
      </c>
      <c r="BU61" s="170" t="s">
        <v>1056</v>
      </c>
      <c r="BV61" s="170" t="s">
        <v>1056</v>
      </c>
      <c r="BW61" s="170" t="s">
        <v>1056</v>
      </c>
      <c r="BX61" s="170" t="s">
        <v>1054</v>
      </c>
    </row>
    <row r="62" spans="1:76" x14ac:dyDescent="0.3">
      <c r="A62" s="170" t="s">
        <v>431</v>
      </c>
      <c r="B62" s="170" t="s">
        <v>432</v>
      </c>
      <c r="N62" s="170" t="s">
        <v>1009</v>
      </c>
      <c r="O62" s="170" t="s">
        <v>1009</v>
      </c>
      <c r="P62" s="170" t="s">
        <v>1009</v>
      </c>
      <c r="Q62" s="170" t="s">
        <v>1009</v>
      </c>
      <c r="V62" s="170" t="s">
        <v>1009</v>
      </c>
      <c r="X62" s="139"/>
      <c r="Y62" s="170" t="s">
        <v>1037</v>
      </c>
      <c r="Z62" s="170" t="s">
        <v>1033</v>
      </c>
      <c r="AA62" s="170" t="s">
        <v>1037</v>
      </c>
      <c r="AB62" s="170" t="s">
        <v>1035</v>
      </c>
      <c r="AO62" s="170" t="s">
        <v>1054</v>
      </c>
      <c r="AP62" s="170" t="s">
        <v>1054</v>
      </c>
      <c r="AQ62" s="170" t="s">
        <v>1054</v>
      </c>
      <c r="AR62" s="170" t="s">
        <v>1054</v>
      </c>
      <c r="AS62" s="170" t="s">
        <v>1054</v>
      </c>
      <c r="AT62" s="170" t="s">
        <v>1054</v>
      </c>
      <c r="AU62" s="170" t="s">
        <v>1054</v>
      </c>
      <c r="AV62" s="170" t="s">
        <v>1052</v>
      </c>
      <c r="AW62" s="170" t="s">
        <v>1052</v>
      </c>
      <c r="AX62" s="170" t="s">
        <v>1054</v>
      </c>
      <c r="AY62" s="170" t="s">
        <v>1054</v>
      </c>
      <c r="AZ62" s="170" t="s">
        <v>1054</v>
      </c>
      <c r="BA62" s="170" t="s">
        <v>1054</v>
      </c>
      <c r="BB62" s="170" t="s">
        <v>1054</v>
      </c>
      <c r="BC62" s="170" t="s">
        <v>1054</v>
      </c>
      <c r="BD62" s="170" t="s">
        <v>1054</v>
      </c>
      <c r="BE62" s="170" t="s">
        <v>1054</v>
      </c>
      <c r="BF62" s="170" t="s">
        <v>1054</v>
      </c>
      <c r="BG62" s="170" t="s">
        <v>1054</v>
      </c>
      <c r="BH62" s="170" t="s">
        <v>1054</v>
      </c>
      <c r="BI62" s="170" t="s">
        <v>1054</v>
      </c>
      <c r="BJ62" s="170" t="s">
        <v>1054</v>
      </c>
      <c r="BK62" s="170" t="s">
        <v>1054</v>
      </c>
      <c r="BL62" s="170" t="s">
        <v>1054</v>
      </c>
      <c r="BM62" s="170" t="s">
        <v>1054</v>
      </c>
      <c r="BN62" s="170" t="s">
        <v>1054</v>
      </c>
      <c r="BO62" s="170" t="s">
        <v>1054</v>
      </c>
      <c r="BP62" s="170" t="s">
        <v>1054</v>
      </c>
      <c r="BQ62" s="170" t="s">
        <v>1054</v>
      </c>
      <c r="BR62" s="170" t="s">
        <v>1054</v>
      </c>
      <c r="BS62" s="170" t="s">
        <v>1054</v>
      </c>
      <c r="BT62" s="170" t="s">
        <v>1054</v>
      </c>
      <c r="BU62" s="170" t="s">
        <v>1054</v>
      </c>
      <c r="BV62" s="170" t="s">
        <v>1054</v>
      </c>
      <c r="BW62" s="170" t="s">
        <v>1054</v>
      </c>
      <c r="BX62" s="170" t="s">
        <v>1054</v>
      </c>
    </row>
    <row r="63" spans="1:76" x14ac:dyDescent="0.3">
      <c r="A63" s="170" t="s">
        <v>433</v>
      </c>
      <c r="B63" s="170" t="s">
        <v>434</v>
      </c>
      <c r="N63" s="170" t="s">
        <v>1009</v>
      </c>
      <c r="O63" s="170" t="s">
        <v>1009</v>
      </c>
      <c r="P63" s="170" t="s">
        <v>1009</v>
      </c>
      <c r="Q63" s="170" t="s">
        <v>1009</v>
      </c>
      <c r="V63" s="170" t="s">
        <v>1009</v>
      </c>
      <c r="X63" s="139"/>
      <c r="Y63" s="170" t="s">
        <v>1033</v>
      </c>
      <c r="Z63" s="170" t="s">
        <v>1033</v>
      </c>
      <c r="AA63" s="170" t="s">
        <v>1035</v>
      </c>
      <c r="AB63" s="170" t="s">
        <v>1035</v>
      </c>
      <c r="AO63" s="170" t="s">
        <v>1054</v>
      </c>
      <c r="AP63" s="170" t="s">
        <v>1052</v>
      </c>
      <c r="AQ63" s="170" t="s">
        <v>1052</v>
      </c>
      <c r="AR63" s="170" t="s">
        <v>1052</v>
      </c>
      <c r="AS63" s="170" t="s">
        <v>1052</v>
      </c>
      <c r="AT63" s="170" t="s">
        <v>1052</v>
      </c>
      <c r="AU63" s="170" t="s">
        <v>1052</v>
      </c>
      <c r="AV63" s="170" t="s">
        <v>1054</v>
      </c>
      <c r="AW63" s="170" t="s">
        <v>1054</v>
      </c>
      <c r="AX63" s="170" t="s">
        <v>1054</v>
      </c>
      <c r="AY63" s="170" t="s">
        <v>1052</v>
      </c>
      <c r="AZ63" s="170" t="s">
        <v>1054</v>
      </c>
      <c r="BA63" s="170" t="s">
        <v>1054</v>
      </c>
      <c r="BB63" s="170" t="s">
        <v>1052</v>
      </c>
      <c r="BC63" s="170" t="s">
        <v>1052</v>
      </c>
      <c r="BD63" s="170" t="s">
        <v>1054</v>
      </c>
      <c r="BE63" s="170" t="s">
        <v>1054</v>
      </c>
      <c r="BF63" s="170" t="s">
        <v>1054</v>
      </c>
      <c r="BG63" s="170" t="s">
        <v>1054</v>
      </c>
      <c r="BH63" s="170" t="s">
        <v>1052</v>
      </c>
      <c r="BI63" s="170" t="s">
        <v>1054</v>
      </c>
      <c r="BJ63" s="170" t="s">
        <v>1054</v>
      </c>
      <c r="BK63" s="170" t="s">
        <v>1052</v>
      </c>
      <c r="BL63" s="170" t="s">
        <v>1052</v>
      </c>
      <c r="BM63" s="170" t="s">
        <v>1054</v>
      </c>
      <c r="BN63" s="170" t="s">
        <v>1054</v>
      </c>
      <c r="BO63" s="170" t="s">
        <v>1054</v>
      </c>
      <c r="BP63" s="170" t="s">
        <v>1056</v>
      </c>
      <c r="BQ63" s="170" t="s">
        <v>1054</v>
      </c>
      <c r="BR63" s="170" t="s">
        <v>1056</v>
      </c>
      <c r="BS63" s="170" t="s">
        <v>1056</v>
      </c>
      <c r="BT63" s="170" t="s">
        <v>1054</v>
      </c>
      <c r="BU63" s="170" t="s">
        <v>1054</v>
      </c>
      <c r="BV63" s="170" t="s">
        <v>1056</v>
      </c>
      <c r="BW63" s="170" t="s">
        <v>1056</v>
      </c>
      <c r="BX63" s="170" t="s">
        <v>1056</v>
      </c>
    </row>
    <row r="64" spans="1:76" x14ac:dyDescent="0.3">
      <c r="A64" s="170" t="s">
        <v>435</v>
      </c>
      <c r="B64" s="170" t="s">
        <v>436</v>
      </c>
      <c r="N64" s="170" t="s">
        <v>1009</v>
      </c>
      <c r="O64" s="170" t="s">
        <v>1009</v>
      </c>
      <c r="P64" s="170" t="s">
        <v>1009</v>
      </c>
      <c r="Q64" s="170" t="s">
        <v>1009</v>
      </c>
      <c r="V64" s="170" t="s">
        <v>1009</v>
      </c>
      <c r="X64" s="139"/>
      <c r="Y64" s="170" t="s">
        <v>1033</v>
      </c>
      <c r="Z64" s="170" t="s">
        <v>1033</v>
      </c>
      <c r="AA64" s="170" t="s">
        <v>1033</v>
      </c>
      <c r="AB64" s="170" t="s">
        <v>1035</v>
      </c>
      <c r="AO64" s="170" t="s">
        <v>1054</v>
      </c>
      <c r="AP64" s="170" t="s">
        <v>1052</v>
      </c>
      <c r="AQ64" s="170" t="s">
        <v>1054</v>
      </c>
      <c r="AR64" s="170" t="s">
        <v>1054</v>
      </c>
      <c r="AS64" s="170" t="s">
        <v>1054</v>
      </c>
      <c r="AT64" s="170" t="s">
        <v>1054</v>
      </c>
      <c r="AU64" s="170" t="s">
        <v>1054</v>
      </c>
      <c r="AV64" s="170" t="s">
        <v>1054</v>
      </c>
      <c r="AW64" s="170" t="s">
        <v>1054</v>
      </c>
      <c r="AX64" s="170" t="s">
        <v>1056</v>
      </c>
      <c r="AY64" s="170" t="s">
        <v>1054</v>
      </c>
      <c r="AZ64" s="170" t="s">
        <v>1056</v>
      </c>
      <c r="BA64" s="170" t="s">
        <v>1054</v>
      </c>
      <c r="BB64" s="170" t="s">
        <v>1054</v>
      </c>
      <c r="BC64" s="170" t="s">
        <v>1056</v>
      </c>
      <c r="BD64" s="170" t="s">
        <v>1054</v>
      </c>
      <c r="BE64" s="170" t="s">
        <v>1056</v>
      </c>
      <c r="BF64" s="170" t="s">
        <v>1056</v>
      </c>
      <c r="BG64" s="170" t="s">
        <v>1056</v>
      </c>
      <c r="BH64" s="170" t="s">
        <v>1054</v>
      </c>
      <c r="BI64" s="170" t="s">
        <v>1056</v>
      </c>
      <c r="BJ64" s="170" t="s">
        <v>1056</v>
      </c>
      <c r="BK64" s="170" t="s">
        <v>1056</v>
      </c>
      <c r="BL64" s="170" t="s">
        <v>1056</v>
      </c>
      <c r="BM64" s="170" t="s">
        <v>1056</v>
      </c>
      <c r="BN64" s="170" t="s">
        <v>1056</v>
      </c>
      <c r="BO64" s="170" t="s">
        <v>1056</v>
      </c>
      <c r="BP64" s="170" t="s">
        <v>1056</v>
      </c>
      <c r="BQ64" s="170" t="s">
        <v>1056</v>
      </c>
      <c r="BR64" s="170" t="s">
        <v>1056</v>
      </c>
      <c r="BS64" s="170" t="s">
        <v>1056</v>
      </c>
      <c r="BT64" s="170" t="s">
        <v>1056</v>
      </c>
      <c r="BU64" s="170" t="s">
        <v>1056</v>
      </c>
      <c r="BV64" s="170" t="s">
        <v>1056</v>
      </c>
      <c r="BW64" s="170" t="s">
        <v>1058</v>
      </c>
      <c r="BX64" s="170" t="s">
        <v>1056</v>
      </c>
    </row>
    <row r="65" spans="1:76" x14ac:dyDescent="0.3">
      <c r="A65" s="170" t="s">
        <v>438</v>
      </c>
      <c r="B65" s="170" t="s">
        <v>439</v>
      </c>
      <c r="N65" s="170" t="s">
        <v>1009</v>
      </c>
      <c r="O65" s="170" t="s">
        <v>1009</v>
      </c>
      <c r="P65" s="170" t="s">
        <v>1009</v>
      </c>
      <c r="Q65" s="170" t="s">
        <v>1009</v>
      </c>
      <c r="V65" s="170" t="s">
        <v>1009</v>
      </c>
      <c r="X65" s="139"/>
      <c r="Y65" s="170" t="s">
        <v>1033</v>
      </c>
      <c r="Z65" s="170" t="s">
        <v>1035</v>
      </c>
      <c r="AA65" s="170" t="s">
        <v>1033</v>
      </c>
      <c r="AB65" s="170" t="s">
        <v>1035</v>
      </c>
      <c r="AO65" s="170" t="s">
        <v>1054</v>
      </c>
      <c r="AP65" s="170" t="s">
        <v>1054</v>
      </c>
      <c r="AQ65" s="170" t="s">
        <v>1054</v>
      </c>
      <c r="AR65" s="170" t="s">
        <v>1054</v>
      </c>
      <c r="AS65" s="170" t="s">
        <v>1052</v>
      </c>
      <c r="AT65" s="170" t="s">
        <v>1052</v>
      </c>
      <c r="AU65" s="170" t="s">
        <v>1052</v>
      </c>
      <c r="AV65" s="170" t="s">
        <v>1054</v>
      </c>
      <c r="AW65" s="170" t="s">
        <v>1054</v>
      </c>
      <c r="AX65" s="170" t="s">
        <v>1054</v>
      </c>
      <c r="AY65" s="170" t="s">
        <v>1054</v>
      </c>
      <c r="AZ65" s="170" t="s">
        <v>1054</v>
      </c>
      <c r="BA65" s="170" t="s">
        <v>1054</v>
      </c>
      <c r="BB65" s="170" t="s">
        <v>1052</v>
      </c>
      <c r="BC65" s="170" t="s">
        <v>1052</v>
      </c>
      <c r="BD65" s="170" t="s">
        <v>1052</v>
      </c>
      <c r="BE65" s="170" t="s">
        <v>1054</v>
      </c>
      <c r="BF65" s="170" t="s">
        <v>1056</v>
      </c>
      <c r="BG65" s="170" t="s">
        <v>1054</v>
      </c>
      <c r="BH65" s="170" t="s">
        <v>1054</v>
      </c>
      <c r="BI65" s="170" t="s">
        <v>1054</v>
      </c>
      <c r="BJ65" s="170" t="s">
        <v>1056</v>
      </c>
      <c r="BK65" s="170" t="s">
        <v>1052</v>
      </c>
      <c r="BL65" s="170" t="s">
        <v>1052</v>
      </c>
      <c r="BM65" s="170" t="s">
        <v>1052</v>
      </c>
      <c r="BN65" s="170" t="s">
        <v>1054</v>
      </c>
      <c r="BO65" s="170" t="s">
        <v>1056</v>
      </c>
      <c r="BP65" s="170" t="s">
        <v>1054</v>
      </c>
      <c r="BQ65" s="170" t="s">
        <v>1056</v>
      </c>
      <c r="BR65" s="170" t="s">
        <v>1056</v>
      </c>
      <c r="BS65" s="170" t="s">
        <v>1058</v>
      </c>
      <c r="BT65" s="170" t="s">
        <v>1054</v>
      </c>
      <c r="BU65" s="170" t="s">
        <v>1054</v>
      </c>
      <c r="BV65" s="170" t="s">
        <v>1054</v>
      </c>
      <c r="BW65" s="170" t="s">
        <v>1054</v>
      </c>
      <c r="BX65" s="170" t="s">
        <v>1056</v>
      </c>
    </row>
    <row r="66" spans="1:76" x14ac:dyDescent="0.3">
      <c r="A66" s="170" t="s">
        <v>442</v>
      </c>
      <c r="B66" s="170" t="s">
        <v>443</v>
      </c>
      <c r="N66" s="170" t="s">
        <v>1009</v>
      </c>
      <c r="O66" s="170" t="s">
        <v>1009</v>
      </c>
      <c r="P66" s="170" t="s">
        <v>1009</v>
      </c>
      <c r="Q66" s="170" t="s">
        <v>1009</v>
      </c>
      <c r="V66" s="170" t="s">
        <v>1009</v>
      </c>
      <c r="X66" s="139"/>
      <c r="Y66" s="170" t="s">
        <v>1035</v>
      </c>
      <c r="Z66" s="170" t="s">
        <v>1033</v>
      </c>
      <c r="AA66" s="170" t="s">
        <v>1033</v>
      </c>
      <c r="AB66" s="170" t="s">
        <v>1033</v>
      </c>
      <c r="AO66" s="170" t="s">
        <v>1056</v>
      </c>
      <c r="AP66" s="170" t="s">
        <v>1054</v>
      </c>
      <c r="AQ66" s="170" t="s">
        <v>1054</v>
      </c>
      <c r="AR66" s="170" t="s">
        <v>1054</v>
      </c>
      <c r="AS66" s="170" t="s">
        <v>1054</v>
      </c>
      <c r="AT66" s="170" t="s">
        <v>1054</v>
      </c>
      <c r="AU66" s="170" t="s">
        <v>1054</v>
      </c>
      <c r="AV66" s="170" t="s">
        <v>1054</v>
      </c>
      <c r="AW66" s="170" t="s">
        <v>1054</v>
      </c>
      <c r="AX66" s="170" t="s">
        <v>1056</v>
      </c>
      <c r="AY66" s="170" t="s">
        <v>1054</v>
      </c>
      <c r="AZ66" s="170" t="s">
        <v>1054</v>
      </c>
      <c r="BA66" s="170" t="s">
        <v>1054</v>
      </c>
      <c r="BB66" s="170" t="s">
        <v>1056</v>
      </c>
      <c r="BC66" s="170" t="s">
        <v>1054</v>
      </c>
      <c r="BD66" s="170" t="s">
        <v>1054</v>
      </c>
      <c r="BE66" s="170" t="s">
        <v>1054</v>
      </c>
      <c r="BF66" s="170" t="s">
        <v>1054</v>
      </c>
      <c r="BG66" s="170" t="s">
        <v>1056</v>
      </c>
      <c r="BH66" s="170" t="s">
        <v>1054</v>
      </c>
      <c r="BI66" s="170" t="s">
        <v>1054</v>
      </c>
      <c r="BJ66" s="170" t="s">
        <v>1054</v>
      </c>
      <c r="BK66" s="170" t="s">
        <v>1056</v>
      </c>
      <c r="BL66" s="170" t="s">
        <v>1054</v>
      </c>
      <c r="BM66" s="170" t="s">
        <v>1054</v>
      </c>
      <c r="BN66" s="170" t="s">
        <v>1054</v>
      </c>
      <c r="BO66" s="170" t="s">
        <v>1054</v>
      </c>
      <c r="BP66" s="170" t="s">
        <v>1056</v>
      </c>
      <c r="BQ66" s="170" t="s">
        <v>1054</v>
      </c>
      <c r="BR66" s="170" t="s">
        <v>1054</v>
      </c>
      <c r="BS66" s="170" t="s">
        <v>1054</v>
      </c>
      <c r="BT66" s="170" t="s">
        <v>1056</v>
      </c>
      <c r="BU66" s="170" t="s">
        <v>1054</v>
      </c>
      <c r="BV66" s="170" t="s">
        <v>1054</v>
      </c>
      <c r="BW66" s="170" t="s">
        <v>1054</v>
      </c>
      <c r="BX66" s="170" t="s">
        <v>1054</v>
      </c>
    </row>
    <row r="67" spans="1:76" x14ac:dyDescent="0.3">
      <c r="A67" s="170" t="s">
        <v>446</v>
      </c>
      <c r="B67" s="170" t="s">
        <v>447</v>
      </c>
      <c r="N67" s="170" t="s">
        <v>1009</v>
      </c>
      <c r="O67" s="170" t="s">
        <v>1009</v>
      </c>
      <c r="P67" s="170" t="s">
        <v>1009</v>
      </c>
      <c r="Q67" s="170" t="s">
        <v>1009</v>
      </c>
      <c r="V67" s="170" t="s">
        <v>1009</v>
      </c>
      <c r="X67" s="139"/>
      <c r="Y67" s="170" t="s">
        <v>1035</v>
      </c>
      <c r="Z67" s="170" t="s">
        <v>1033</v>
      </c>
      <c r="AA67" s="170" t="s">
        <v>1035</v>
      </c>
      <c r="AB67" s="170" t="s">
        <v>1033</v>
      </c>
      <c r="AO67" s="170" t="s">
        <v>1052</v>
      </c>
      <c r="AP67" s="170" t="s">
        <v>1052</v>
      </c>
      <c r="AQ67" s="170" t="s">
        <v>1052</v>
      </c>
      <c r="AR67" s="170" t="s">
        <v>1052</v>
      </c>
      <c r="AS67" s="170" t="s">
        <v>1052</v>
      </c>
      <c r="AT67" s="170" t="s">
        <v>1052</v>
      </c>
      <c r="AU67" s="170" t="s">
        <v>1052</v>
      </c>
      <c r="AV67" s="170" t="s">
        <v>1052</v>
      </c>
      <c r="AW67" s="170" t="s">
        <v>1054</v>
      </c>
      <c r="AX67" s="170" t="s">
        <v>1052</v>
      </c>
      <c r="AY67" s="170" t="s">
        <v>1052</v>
      </c>
      <c r="AZ67" s="170" t="s">
        <v>1052</v>
      </c>
      <c r="BA67" s="170" t="s">
        <v>1052</v>
      </c>
      <c r="BB67" s="170" t="s">
        <v>1054</v>
      </c>
      <c r="BC67" s="170" t="s">
        <v>1052</v>
      </c>
      <c r="BD67" s="170" t="s">
        <v>1052</v>
      </c>
      <c r="BE67" s="170" t="s">
        <v>1052</v>
      </c>
      <c r="BF67" s="170" t="s">
        <v>1054</v>
      </c>
      <c r="BG67" s="170" t="s">
        <v>1054</v>
      </c>
      <c r="BH67" s="170" t="s">
        <v>1054</v>
      </c>
      <c r="BI67" s="170" t="s">
        <v>1054</v>
      </c>
      <c r="BJ67" s="170" t="s">
        <v>1054</v>
      </c>
      <c r="BK67" s="170" t="s">
        <v>1054</v>
      </c>
      <c r="BL67" s="170" t="s">
        <v>1054</v>
      </c>
      <c r="BM67" s="170" t="s">
        <v>1054</v>
      </c>
      <c r="BN67" s="170" t="s">
        <v>1054</v>
      </c>
      <c r="BO67" s="170" t="s">
        <v>1056</v>
      </c>
      <c r="BP67" s="170" t="s">
        <v>1054</v>
      </c>
      <c r="BQ67" s="170" t="s">
        <v>1054</v>
      </c>
      <c r="BR67" s="170" t="s">
        <v>1054</v>
      </c>
      <c r="BS67" s="170" t="s">
        <v>1054</v>
      </c>
      <c r="BT67" s="170" t="s">
        <v>1056</v>
      </c>
      <c r="BU67" s="170" t="s">
        <v>1054</v>
      </c>
      <c r="BV67" s="170" t="s">
        <v>1054</v>
      </c>
      <c r="BW67" s="170" t="s">
        <v>1054</v>
      </c>
      <c r="BX67" s="170" t="s">
        <v>1056</v>
      </c>
    </row>
    <row r="68" spans="1:76" x14ac:dyDescent="0.3">
      <c r="A68" s="170" t="s">
        <v>448</v>
      </c>
      <c r="B68" s="170" t="s">
        <v>449</v>
      </c>
      <c r="N68" s="170" t="s">
        <v>1009</v>
      </c>
      <c r="O68" s="170" t="s">
        <v>1009</v>
      </c>
      <c r="P68" s="170" t="s">
        <v>1009</v>
      </c>
      <c r="Q68" s="170" t="s">
        <v>1009</v>
      </c>
      <c r="V68" s="170" t="s">
        <v>1009</v>
      </c>
      <c r="X68" s="139"/>
      <c r="Y68" s="170" t="s">
        <v>1033</v>
      </c>
      <c r="Z68" s="170" t="s">
        <v>1033</v>
      </c>
      <c r="AA68" s="170" t="s">
        <v>1033</v>
      </c>
      <c r="AB68" s="170" t="s">
        <v>1035</v>
      </c>
      <c r="AO68" s="170" t="s">
        <v>1052</v>
      </c>
      <c r="AP68" s="170" t="s">
        <v>1052</v>
      </c>
      <c r="AQ68" s="170" t="s">
        <v>1056</v>
      </c>
      <c r="AR68" s="170" t="s">
        <v>1054</v>
      </c>
      <c r="AS68" s="170" t="s">
        <v>1052</v>
      </c>
      <c r="AT68" s="170" t="s">
        <v>1052</v>
      </c>
      <c r="AU68" s="170" t="s">
        <v>1052</v>
      </c>
      <c r="AV68" s="170" t="s">
        <v>1054</v>
      </c>
      <c r="AW68" s="170" t="s">
        <v>1056</v>
      </c>
      <c r="AX68" s="170" t="s">
        <v>1054</v>
      </c>
      <c r="AY68" s="170" t="s">
        <v>1054</v>
      </c>
      <c r="AZ68" s="170" t="s">
        <v>1056</v>
      </c>
      <c r="BA68" s="170" t="s">
        <v>1054</v>
      </c>
      <c r="BB68" s="170" t="s">
        <v>1052</v>
      </c>
      <c r="BC68" s="170" t="s">
        <v>1054</v>
      </c>
      <c r="BD68" s="170" t="s">
        <v>1054</v>
      </c>
      <c r="BE68" s="170" t="s">
        <v>1054</v>
      </c>
      <c r="BF68" s="170" t="s">
        <v>1056</v>
      </c>
      <c r="BG68" s="170" t="s">
        <v>1054</v>
      </c>
      <c r="BH68" s="170" t="s">
        <v>1054</v>
      </c>
      <c r="BI68" s="170" t="s">
        <v>1056</v>
      </c>
      <c r="BJ68" s="170" t="s">
        <v>1054</v>
      </c>
      <c r="BK68" s="170" t="s">
        <v>1052</v>
      </c>
      <c r="BL68" s="170" t="s">
        <v>1054</v>
      </c>
      <c r="BM68" s="170" t="s">
        <v>1054</v>
      </c>
      <c r="BN68" s="170" t="s">
        <v>1054</v>
      </c>
      <c r="BO68" s="170" t="s">
        <v>1056</v>
      </c>
      <c r="BP68" s="170" t="s">
        <v>1054</v>
      </c>
      <c r="BQ68" s="170" t="s">
        <v>1054</v>
      </c>
      <c r="BR68" s="170" t="s">
        <v>1056</v>
      </c>
      <c r="BS68" s="170" t="s">
        <v>1054</v>
      </c>
      <c r="BT68" s="170" t="s">
        <v>1054</v>
      </c>
      <c r="BU68" s="170" t="s">
        <v>1054</v>
      </c>
      <c r="BV68" s="170" t="s">
        <v>1054</v>
      </c>
      <c r="BW68" s="170" t="s">
        <v>1054</v>
      </c>
      <c r="BX68" s="170" t="s">
        <v>1056</v>
      </c>
    </row>
    <row r="69" spans="1:76" x14ac:dyDescent="0.3">
      <c r="A69" s="170" t="s">
        <v>450</v>
      </c>
      <c r="B69" s="170" t="s">
        <v>451</v>
      </c>
      <c r="N69" s="170" t="s">
        <v>1009</v>
      </c>
      <c r="O69" s="170" t="s">
        <v>1009</v>
      </c>
      <c r="P69" s="170" t="s">
        <v>1009</v>
      </c>
      <c r="Q69" s="170" t="s">
        <v>1009</v>
      </c>
      <c r="V69" s="170" t="s">
        <v>1009</v>
      </c>
      <c r="X69" s="139"/>
      <c r="Y69" s="170" t="s">
        <v>1035</v>
      </c>
      <c r="Z69" s="170" t="s">
        <v>1033</v>
      </c>
      <c r="AA69" s="170" t="s">
        <v>1033</v>
      </c>
      <c r="AB69" s="170" t="s">
        <v>1033</v>
      </c>
      <c r="AO69" s="170" t="s">
        <v>1054</v>
      </c>
      <c r="AP69" s="170" t="s">
        <v>1054</v>
      </c>
      <c r="AQ69" s="170" t="s">
        <v>1054</v>
      </c>
      <c r="AR69" s="170" t="s">
        <v>1054</v>
      </c>
      <c r="AS69" s="170" t="s">
        <v>1056</v>
      </c>
      <c r="AT69" s="170" t="s">
        <v>1054</v>
      </c>
      <c r="AU69" s="170" t="s">
        <v>1054</v>
      </c>
      <c r="AV69" s="170" t="s">
        <v>1054</v>
      </c>
      <c r="AW69" s="170" t="s">
        <v>1054</v>
      </c>
      <c r="AX69" s="170" t="s">
        <v>1054</v>
      </c>
      <c r="AY69" s="170" t="s">
        <v>1054</v>
      </c>
      <c r="AZ69" s="170" t="s">
        <v>1054</v>
      </c>
      <c r="BA69" s="170" t="s">
        <v>1054</v>
      </c>
      <c r="BB69" s="170" t="s">
        <v>1056</v>
      </c>
      <c r="BC69" s="170" t="s">
        <v>1054</v>
      </c>
      <c r="BD69" s="170" t="s">
        <v>1056</v>
      </c>
      <c r="BE69" s="170" t="s">
        <v>1054</v>
      </c>
      <c r="BF69" s="170" t="s">
        <v>1054</v>
      </c>
      <c r="BG69" s="170" t="s">
        <v>1054</v>
      </c>
      <c r="BH69" s="170" t="s">
        <v>1054</v>
      </c>
      <c r="BI69" s="170" t="s">
        <v>1054</v>
      </c>
      <c r="BJ69" s="170" t="s">
        <v>1054</v>
      </c>
      <c r="BK69" s="170" t="s">
        <v>1056</v>
      </c>
      <c r="BL69" s="170" t="s">
        <v>1054</v>
      </c>
      <c r="BM69" s="170" t="s">
        <v>1056</v>
      </c>
      <c r="BN69" s="170" t="s">
        <v>1054</v>
      </c>
      <c r="BO69" s="170" t="s">
        <v>1054</v>
      </c>
      <c r="BP69" s="170" t="s">
        <v>1054</v>
      </c>
      <c r="BQ69" s="170" t="s">
        <v>1054</v>
      </c>
      <c r="BR69" s="170" t="s">
        <v>1054</v>
      </c>
      <c r="BS69" s="170" t="s">
        <v>1054</v>
      </c>
      <c r="BT69" s="170" t="s">
        <v>1056</v>
      </c>
      <c r="BU69" s="170" t="s">
        <v>1054</v>
      </c>
      <c r="BV69" s="170" t="s">
        <v>1056</v>
      </c>
      <c r="BW69" s="170" t="s">
        <v>1054</v>
      </c>
      <c r="BX69" s="170" t="s">
        <v>1054</v>
      </c>
    </row>
    <row r="70" spans="1:76" x14ac:dyDescent="0.3">
      <c r="A70" s="170" t="s">
        <v>454</v>
      </c>
      <c r="B70" s="170" t="s">
        <v>455</v>
      </c>
      <c r="N70" s="170" t="s">
        <v>1009</v>
      </c>
      <c r="O70" s="170" t="s">
        <v>1009</v>
      </c>
      <c r="P70" s="170" t="s">
        <v>1009</v>
      </c>
      <c r="Q70" s="170" t="s">
        <v>1009</v>
      </c>
      <c r="V70" s="170" t="s">
        <v>1009</v>
      </c>
      <c r="X70" s="139"/>
      <c r="Y70" s="170" t="s">
        <v>1037</v>
      </c>
      <c r="Z70" s="170" t="s">
        <v>1033</v>
      </c>
      <c r="AA70" s="170" t="s">
        <v>1037</v>
      </c>
      <c r="AB70" s="170" t="s">
        <v>1035</v>
      </c>
      <c r="AO70" s="170" t="s">
        <v>1054</v>
      </c>
      <c r="AP70" s="170" t="s">
        <v>1054</v>
      </c>
      <c r="AQ70" s="170" t="s">
        <v>1054</v>
      </c>
      <c r="AR70" s="170" t="s">
        <v>1054</v>
      </c>
      <c r="AS70" s="170" t="s">
        <v>1056</v>
      </c>
      <c r="AT70" s="170" t="s">
        <v>1056</v>
      </c>
      <c r="AU70" s="170" t="s">
        <v>1052</v>
      </c>
      <c r="AV70" s="170" t="s">
        <v>1052</v>
      </c>
      <c r="AW70" s="170" t="s">
        <v>1052</v>
      </c>
      <c r="AX70" s="170" t="s">
        <v>1054</v>
      </c>
      <c r="AY70" s="170" t="s">
        <v>1054</v>
      </c>
      <c r="AZ70" s="170" t="s">
        <v>1054</v>
      </c>
      <c r="BA70" s="170" t="s">
        <v>1054</v>
      </c>
      <c r="BB70" s="170" t="s">
        <v>1056</v>
      </c>
      <c r="BC70" s="170" t="s">
        <v>1054</v>
      </c>
      <c r="BD70" s="170" t="s">
        <v>1052</v>
      </c>
      <c r="BE70" s="170" t="s">
        <v>1052</v>
      </c>
      <c r="BF70" s="170" t="s">
        <v>1052</v>
      </c>
      <c r="BG70" s="170" t="s">
        <v>1054</v>
      </c>
      <c r="BH70" s="170" t="s">
        <v>1056</v>
      </c>
      <c r="BI70" s="170" t="s">
        <v>1054</v>
      </c>
      <c r="BJ70" s="170" t="s">
        <v>1054</v>
      </c>
      <c r="BK70" s="170" t="s">
        <v>1056</v>
      </c>
      <c r="BL70" s="170" t="s">
        <v>1054</v>
      </c>
      <c r="BM70" s="170" t="s">
        <v>1054</v>
      </c>
      <c r="BN70" s="170" t="s">
        <v>1054</v>
      </c>
      <c r="BO70" s="170" t="s">
        <v>1054</v>
      </c>
      <c r="BP70" s="170" t="s">
        <v>1054</v>
      </c>
      <c r="BQ70" s="170" t="s">
        <v>1058</v>
      </c>
      <c r="BR70" s="170" t="s">
        <v>1056</v>
      </c>
      <c r="BS70" s="170" t="s">
        <v>1056</v>
      </c>
      <c r="BT70" s="170" t="s">
        <v>1056</v>
      </c>
      <c r="BU70" s="170" t="s">
        <v>1054</v>
      </c>
      <c r="BV70" s="170" t="s">
        <v>1054</v>
      </c>
      <c r="BW70" s="170" t="s">
        <v>1054</v>
      </c>
      <c r="BX70" s="170" t="s">
        <v>1054</v>
      </c>
    </row>
    <row r="71" spans="1:76" x14ac:dyDescent="0.3">
      <c r="A71" s="170" t="s">
        <v>456</v>
      </c>
      <c r="B71" s="170" t="s">
        <v>457</v>
      </c>
      <c r="N71" s="170" t="s">
        <v>1009</v>
      </c>
      <c r="O71" s="170" t="s">
        <v>1009</v>
      </c>
      <c r="P71" s="170" t="s">
        <v>1009</v>
      </c>
      <c r="Q71" s="170" t="s">
        <v>1009</v>
      </c>
      <c r="V71" s="170" t="s">
        <v>1009</v>
      </c>
      <c r="X71" s="139"/>
      <c r="Y71" s="170" t="s">
        <v>1037</v>
      </c>
      <c r="Z71" s="170" t="s">
        <v>1037</v>
      </c>
      <c r="AA71" s="170" t="s">
        <v>1037</v>
      </c>
      <c r="AB71" s="170" t="s">
        <v>1037</v>
      </c>
      <c r="AO71" s="170" t="s">
        <v>1052</v>
      </c>
      <c r="AP71" s="170" t="s">
        <v>1054</v>
      </c>
      <c r="AQ71" s="170" t="s">
        <v>1054</v>
      </c>
      <c r="AR71" s="170" t="s">
        <v>1054</v>
      </c>
      <c r="AS71" s="170" t="s">
        <v>1054</v>
      </c>
      <c r="AT71" s="170" t="s">
        <v>1052</v>
      </c>
      <c r="AU71" s="170" t="s">
        <v>1054</v>
      </c>
      <c r="AV71" s="170" t="s">
        <v>1054</v>
      </c>
      <c r="AW71" s="170" t="s">
        <v>1050</v>
      </c>
      <c r="AX71" s="170" t="s">
        <v>1052</v>
      </c>
      <c r="AY71" s="170" t="s">
        <v>1054</v>
      </c>
      <c r="AZ71" s="170" t="s">
        <v>1054</v>
      </c>
      <c r="BA71" s="170" t="s">
        <v>1054</v>
      </c>
      <c r="BB71" s="170" t="s">
        <v>1054</v>
      </c>
      <c r="BC71" s="170" t="s">
        <v>1054</v>
      </c>
      <c r="BD71" s="170" t="s">
        <v>1054</v>
      </c>
      <c r="BE71" s="170" t="s">
        <v>1054</v>
      </c>
      <c r="BF71" s="170" t="s">
        <v>1050</v>
      </c>
      <c r="BG71" s="170" t="s">
        <v>1054</v>
      </c>
      <c r="BH71" s="170" t="s">
        <v>1054</v>
      </c>
      <c r="BI71" s="170" t="s">
        <v>1054</v>
      </c>
      <c r="BJ71" s="170" t="s">
        <v>1054</v>
      </c>
      <c r="BK71" s="170" t="s">
        <v>1054</v>
      </c>
      <c r="BL71" s="170" t="s">
        <v>1054</v>
      </c>
      <c r="BM71" s="170" t="s">
        <v>1054</v>
      </c>
      <c r="BN71" s="170" t="s">
        <v>1054</v>
      </c>
      <c r="BO71" s="170" t="s">
        <v>1050</v>
      </c>
      <c r="BP71" s="170" t="s">
        <v>1054</v>
      </c>
      <c r="BQ71" s="170" t="s">
        <v>1054</v>
      </c>
      <c r="BR71" s="170" t="s">
        <v>1054</v>
      </c>
      <c r="BS71" s="170" t="s">
        <v>1054</v>
      </c>
      <c r="BT71" s="170" t="s">
        <v>1054</v>
      </c>
      <c r="BU71" s="170" t="s">
        <v>1054</v>
      </c>
      <c r="BV71" s="170" t="s">
        <v>1054</v>
      </c>
      <c r="BW71" s="170" t="s">
        <v>1054</v>
      </c>
      <c r="BX71" s="170" t="s">
        <v>1050</v>
      </c>
    </row>
    <row r="72" spans="1:76" x14ac:dyDescent="0.3">
      <c r="A72" s="170" t="s">
        <v>460</v>
      </c>
      <c r="B72" s="170" t="s">
        <v>461</v>
      </c>
      <c r="N72" s="170" t="s">
        <v>1009</v>
      </c>
      <c r="O72" s="170" t="s">
        <v>1009</v>
      </c>
      <c r="P72" s="170" t="s">
        <v>1009</v>
      </c>
      <c r="Q72" s="170" t="s">
        <v>1009</v>
      </c>
      <c r="V72" s="170" t="s">
        <v>1009</v>
      </c>
      <c r="X72" s="139"/>
      <c r="Y72" s="170" t="s">
        <v>1033</v>
      </c>
      <c r="Z72" s="170" t="s">
        <v>1033</v>
      </c>
      <c r="AA72" s="170" t="s">
        <v>1037</v>
      </c>
      <c r="AB72" s="170" t="s">
        <v>1037</v>
      </c>
      <c r="AO72" s="170" t="s">
        <v>1056</v>
      </c>
      <c r="AP72" s="170" t="s">
        <v>1052</v>
      </c>
      <c r="AQ72" s="170" t="s">
        <v>1052</v>
      </c>
      <c r="AR72" s="170" t="s">
        <v>1052</v>
      </c>
      <c r="AS72" s="170" t="s">
        <v>1054</v>
      </c>
      <c r="AT72" s="170" t="s">
        <v>1052</v>
      </c>
      <c r="AU72" s="170" t="s">
        <v>1054</v>
      </c>
      <c r="AV72" s="170" t="s">
        <v>1054</v>
      </c>
      <c r="AW72" s="170" t="s">
        <v>1056</v>
      </c>
      <c r="AX72" s="170" t="s">
        <v>1056</v>
      </c>
      <c r="AY72" s="170" t="s">
        <v>1054</v>
      </c>
      <c r="AZ72" s="170" t="s">
        <v>1052</v>
      </c>
      <c r="BA72" s="170" t="s">
        <v>1052</v>
      </c>
      <c r="BB72" s="170" t="s">
        <v>1054</v>
      </c>
      <c r="BC72" s="170" t="s">
        <v>1054</v>
      </c>
      <c r="BD72" s="170" t="s">
        <v>1054</v>
      </c>
      <c r="BE72" s="170" t="s">
        <v>1054</v>
      </c>
      <c r="BF72" s="170" t="s">
        <v>1056</v>
      </c>
      <c r="BG72" s="170" t="s">
        <v>1056</v>
      </c>
      <c r="BH72" s="170" t="s">
        <v>1054</v>
      </c>
      <c r="BI72" s="170" t="s">
        <v>1054</v>
      </c>
      <c r="BJ72" s="170" t="s">
        <v>1054</v>
      </c>
      <c r="BK72" s="170" t="s">
        <v>1054</v>
      </c>
      <c r="BL72" s="170" t="s">
        <v>1054</v>
      </c>
      <c r="BM72" s="170" t="s">
        <v>1056</v>
      </c>
      <c r="BN72" s="170" t="s">
        <v>1054</v>
      </c>
      <c r="BO72" s="170" t="s">
        <v>1058</v>
      </c>
      <c r="BP72" s="170" t="s">
        <v>1056</v>
      </c>
      <c r="BQ72" s="170" t="s">
        <v>1056</v>
      </c>
      <c r="BR72" s="170" t="s">
        <v>1054</v>
      </c>
      <c r="BS72" s="170" t="s">
        <v>1056</v>
      </c>
      <c r="BT72" s="170" t="s">
        <v>1056</v>
      </c>
      <c r="BU72" s="170" t="s">
        <v>1054</v>
      </c>
      <c r="BV72" s="170" t="s">
        <v>1056</v>
      </c>
      <c r="BW72" s="170" t="s">
        <v>1056</v>
      </c>
      <c r="BX72" s="170" t="s">
        <v>1058</v>
      </c>
    </row>
    <row r="73" spans="1:76" x14ac:dyDescent="0.3">
      <c r="A73" s="170" t="s">
        <v>462</v>
      </c>
      <c r="B73" s="170" t="s">
        <v>463</v>
      </c>
      <c r="N73" s="170" t="s">
        <v>1009</v>
      </c>
      <c r="O73" s="170" t="s">
        <v>1009</v>
      </c>
      <c r="P73" s="170" t="s">
        <v>1009</v>
      </c>
      <c r="Q73" s="170" t="s">
        <v>1009</v>
      </c>
      <c r="V73" s="170" t="s">
        <v>1009</v>
      </c>
      <c r="X73" s="139"/>
      <c r="Y73" s="170" t="s">
        <v>1037</v>
      </c>
      <c r="Z73" s="170" t="s">
        <v>1033</v>
      </c>
      <c r="AA73" s="170" t="s">
        <v>1035</v>
      </c>
      <c r="AB73" s="170" t="s">
        <v>1033</v>
      </c>
      <c r="AO73" s="170" t="s">
        <v>1052</v>
      </c>
      <c r="AP73" s="170" t="s">
        <v>1052</v>
      </c>
      <c r="AQ73" s="170" t="s">
        <v>1054</v>
      </c>
      <c r="AR73" s="170" t="s">
        <v>1052</v>
      </c>
      <c r="AS73" s="170" t="s">
        <v>1052</v>
      </c>
      <c r="AT73" s="170" t="s">
        <v>1052</v>
      </c>
      <c r="AU73" s="170" t="s">
        <v>1056</v>
      </c>
      <c r="AV73" s="170" t="s">
        <v>1052</v>
      </c>
      <c r="AW73" s="170" t="s">
        <v>1052</v>
      </c>
      <c r="AX73" s="170" t="s">
        <v>1054</v>
      </c>
      <c r="AY73" s="170" t="s">
        <v>1054</v>
      </c>
      <c r="AZ73" s="170" t="s">
        <v>1054</v>
      </c>
      <c r="BA73" s="170" t="s">
        <v>1052</v>
      </c>
      <c r="BB73" s="170" t="s">
        <v>1052</v>
      </c>
      <c r="BC73" s="170" t="s">
        <v>1052</v>
      </c>
      <c r="BD73" s="170" t="s">
        <v>1056</v>
      </c>
      <c r="BE73" s="170" t="s">
        <v>1052</v>
      </c>
      <c r="BF73" s="170" t="s">
        <v>1054</v>
      </c>
      <c r="BG73" s="170" t="s">
        <v>1054</v>
      </c>
      <c r="BH73" s="170" t="s">
        <v>1054</v>
      </c>
      <c r="BI73" s="170" t="s">
        <v>1054</v>
      </c>
      <c r="BJ73" s="170" t="s">
        <v>1054</v>
      </c>
      <c r="BK73" s="170" t="s">
        <v>1054</v>
      </c>
      <c r="BL73" s="170" t="s">
        <v>1054</v>
      </c>
      <c r="BM73" s="170" t="s">
        <v>1056</v>
      </c>
      <c r="BN73" s="170" t="s">
        <v>1052</v>
      </c>
      <c r="BO73" s="170" t="s">
        <v>1054</v>
      </c>
      <c r="BP73" s="170" t="s">
        <v>1056</v>
      </c>
      <c r="BQ73" s="170" t="s">
        <v>1056</v>
      </c>
      <c r="BR73" s="170" t="s">
        <v>1056</v>
      </c>
      <c r="BS73" s="170" t="s">
        <v>1054</v>
      </c>
      <c r="BT73" s="170" t="s">
        <v>1054</v>
      </c>
      <c r="BU73" s="170" t="s">
        <v>1054</v>
      </c>
      <c r="BV73" s="170" t="s">
        <v>1056</v>
      </c>
      <c r="BW73" s="170" t="s">
        <v>1052</v>
      </c>
      <c r="BX73" s="170" t="s">
        <v>1056</v>
      </c>
    </row>
    <row r="74" spans="1:76" x14ac:dyDescent="0.3">
      <c r="A74" s="170" t="s">
        <v>464</v>
      </c>
      <c r="B74" s="170" t="s">
        <v>465</v>
      </c>
      <c r="N74" s="170" t="s">
        <v>1009</v>
      </c>
      <c r="O74" s="170" t="s">
        <v>1009</v>
      </c>
      <c r="P74" s="170" t="s">
        <v>1009</v>
      </c>
      <c r="Q74" s="170" t="s">
        <v>1009</v>
      </c>
      <c r="V74" s="170" t="s">
        <v>1009</v>
      </c>
      <c r="X74" s="139"/>
      <c r="Y74" s="170" t="s">
        <v>1035</v>
      </c>
      <c r="Z74" s="170" t="s">
        <v>1033</v>
      </c>
      <c r="AA74" s="170" t="s">
        <v>1033</v>
      </c>
      <c r="AB74" s="170" t="s">
        <v>1033</v>
      </c>
      <c r="AO74" s="170" t="s">
        <v>1056</v>
      </c>
      <c r="AP74" s="170" t="s">
        <v>1056</v>
      </c>
      <c r="AQ74" s="170" t="s">
        <v>1056</v>
      </c>
      <c r="AR74" s="170" t="s">
        <v>1054</v>
      </c>
      <c r="AS74" s="170" t="s">
        <v>1052</v>
      </c>
      <c r="AT74" s="170" t="s">
        <v>1054</v>
      </c>
      <c r="AU74" s="170" t="s">
        <v>1054</v>
      </c>
      <c r="AV74" s="170" t="s">
        <v>1054</v>
      </c>
      <c r="AW74" s="170" t="s">
        <v>1050</v>
      </c>
      <c r="AX74" s="170" t="s">
        <v>1056</v>
      </c>
      <c r="AY74" s="170" t="s">
        <v>1056</v>
      </c>
      <c r="AZ74" s="170" t="s">
        <v>1056</v>
      </c>
      <c r="BA74" s="170" t="s">
        <v>1054</v>
      </c>
      <c r="BB74" s="170" t="s">
        <v>1052</v>
      </c>
      <c r="BC74" s="170" t="s">
        <v>1054</v>
      </c>
      <c r="BD74" s="170" t="s">
        <v>1054</v>
      </c>
      <c r="BE74" s="170" t="s">
        <v>1054</v>
      </c>
      <c r="BF74" s="170" t="s">
        <v>1052</v>
      </c>
      <c r="BG74" s="170" t="s">
        <v>1056</v>
      </c>
      <c r="BH74" s="170" t="s">
        <v>1056</v>
      </c>
      <c r="BI74" s="170" t="s">
        <v>1056</v>
      </c>
      <c r="BJ74" s="170" t="s">
        <v>1054</v>
      </c>
      <c r="BK74" s="170" t="s">
        <v>1052</v>
      </c>
      <c r="BL74" s="170" t="s">
        <v>1054</v>
      </c>
      <c r="BM74" s="170" t="s">
        <v>1054</v>
      </c>
      <c r="BN74" s="170" t="s">
        <v>1054</v>
      </c>
      <c r="BO74" s="170" t="s">
        <v>1052</v>
      </c>
      <c r="BP74" s="170" t="s">
        <v>1056</v>
      </c>
      <c r="BQ74" s="170" t="s">
        <v>1056</v>
      </c>
      <c r="BR74" s="170" t="s">
        <v>1056</v>
      </c>
      <c r="BS74" s="170" t="s">
        <v>1054</v>
      </c>
      <c r="BT74" s="170" t="s">
        <v>1052</v>
      </c>
      <c r="BU74" s="170" t="s">
        <v>1054</v>
      </c>
      <c r="BV74" s="170" t="s">
        <v>1054</v>
      </c>
      <c r="BW74" s="170" t="s">
        <v>1054</v>
      </c>
      <c r="BX74" s="170" t="s">
        <v>1052</v>
      </c>
    </row>
    <row r="75" spans="1:76" x14ac:dyDescent="0.3">
      <c r="A75" s="170" t="s">
        <v>468</v>
      </c>
      <c r="B75" s="170" t="s">
        <v>469</v>
      </c>
      <c r="N75" s="170" t="s">
        <v>1009</v>
      </c>
      <c r="O75" s="170" t="s">
        <v>1009</v>
      </c>
      <c r="P75" s="170" t="s">
        <v>1009</v>
      </c>
      <c r="Q75" s="170" t="s">
        <v>1009</v>
      </c>
      <c r="V75" s="170" t="s">
        <v>1009</v>
      </c>
      <c r="X75" s="139"/>
      <c r="Y75" s="170" t="s">
        <v>1033</v>
      </c>
      <c r="Z75" s="170" t="s">
        <v>1033</v>
      </c>
      <c r="AA75" s="170" t="s">
        <v>1033</v>
      </c>
      <c r="AB75" s="170" t="s">
        <v>1035</v>
      </c>
      <c r="AO75" s="170" t="s">
        <v>1054</v>
      </c>
      <c r="AP75" s="170" t="s">
        <v>1054</v>
      </c>
      <c r="AQ75" s="170" t="s">
        <v>1054</v>
      </c>
      <c r="AR75" s="170" t="s">
        <v>1054</v>
      </c>
      <c r="AS75" s="170" t="s">
        <v>1052</v>
      </c>
      <c r="AT75" s="170" t="s">
        <v>1052</v>
      </c>
      <c r="AU75" s="170" t="s">
        <v>1054</v>
      </c>
      <c r="AV75" s="170" t="s">
        <v>1054</v>
      </c>
      <c r="AW75" s="170" t="s">
        <v>1054</v>
      </c>
      <c r="AX75" s="170" t="s">
        <v>1056</v>
      </c>
      <c r="AY75" s="170" t="s">
        <v>1054</v>
      </c>
      <c r="AZ75" s="170" t="s">
        <v>1054</v>
      </c>
      <c r="BA75" s="170" t="s">
        <v>1054</v>
      </c>
      <c r="BB75" s="170" t="s">
        <v>1052</v>
      </c>
      <c r="BC75" s="170" t="s">
        <v>1052</v>
      </c>
      <c r="BD75" s="170" t="s">
        <v>1054</v>
      </c>
      <c r="BE75" s="170" t="s">
        <v>1054</v>
      </c>
      <c r="BF75" s="170" t="s">
        <v>1054</v>
      </c>
      <c r="BG75" s="170" t="s">
        <v>1056</v>
      </c>
      <c r="BH75" s="170" t="s">
        <v>1056</v>
      </c>
      <c r="BI75" s="170" t="s">
        <v>1056</v>
      </c>
      <c r="BJ75" s="170" t="s">
        <v>1054</v>
      </c>
      <c r="BK75" s="170" t="s">
        <v>1054</v>
      </c>
      <c r="BL75" s="170" t="s">
        <v>1054</v>
      </c>
      <c r="BM75" s="170" t="s">
        <v>1056</v>
      </c>
      <c r="BN75" s="170" t="s">
        <v>1056</v>
      </c>
      <c r="BO75" s="170" t="s">
        <v>1056</v>
      </c>
      <c r="BP75" s="170" t="s">
        <v>1056</v>
      </c>
      <c r="BQ75" s="170" t="s">
        <v>1056</v>
      </c>
      <c r="BR75" s="170" t="s">
        <v>1056</v>
      </c>
      <c r="BS75" s="170" t="s">
        <v>1056</v>
      </c>
      <c r="BT75" s="170" t="s">
        <v>1054</v>
      </c>
      <c r="BU75" s="170" t="s">
        <v>1056</v>
      </c>
      <c r="BV75" s="170" t="s">
        <v>1056</v>
      </c>
      <c r="BW75" s="170" t="s">
        <v>1056</v>
      </c>
      <c r="BX75" s="170" t="s">
        <v>1056</v>
      </c>
    </row>
    <row r="76" spans="1:76" x14ac:dyDescent="0.3">
      <c r="A76" s="170" t="s">
        <v>470</v>
      </c>
      <c r="B76" s="170" t="s">
        <v>471</v>
      </c>
      <c r="N76" s="170" t="s">
        <v>1009</v>
      </c>
      <c r="O76" s="170" t="s">
        <v>1009</v>
      </c>
      <c r="P76" s="170" t="s">
        <v>1009</v>
      </c>
      <c r="Q76" s="170" t="s">
        <v>1009</v>
      </c>
      <c r="V76" s="170" t="s">
        <v>1009</v>
      </c>
      <c r="X76" s="139"/>
      <c r="Y76" s="170" t="s">
        <v>1033</v>
      </c>
      <c r="Z76" s="170" t="s">
        <v>1033</v>
      </c>
      <c r="AA76" s="170" t="s">
        <v>1033</v>
      </c>
      <c r="AB76" s="170" t="s">
        <v>1035</v>
      </c>
      <c r="AO76" s="170" t="s">
        <v>1054</v>
      </c>
      <c r="AP76" s="170" t="s">
        <v>1054</v>
      </c>
      <c r="AQ76" s="170" t="s">
        <v>1054</v>
      </c>
      <c r="AR76" s="170" t="s">
        <v>1054</v>
      </c>
      <c r="AS76" s="170" t="s">
        <v>1056</v>
      </c>
      <c r="AT76" s="170" t="s">
        <v>1054</v>
      </c>
      <c r="AU76" s="170" t="s">
        <v>1056</v>
      </c>
      <c r="AV76" s="170" t="s">
        <v>1054</v>
      </c>
      <c r="AW76" s="170" t="s">
        <v>1054</v>
      </c>
      <c r="AX76" s="170" t="s">
        <v>1054</v>
      </c>
      <c r="AY76" s="170" t="s">
        <v>1054</v>
      </c>
      <c r="AZ76" s="170" t="s">
        <v>1054</v>
      </c>
      <c r="BA76" s="170" t="s">
        <v>1054</v>
      </c>
      <c r="BB76" s="170" t="s">
        <v>1056</v>
      </c>
      <c r="BC76" s="170" t="s">
        <v>1054</v>
      </c>
      <c r="BD76" s="170" t="s">
        <v>1056</v>
      </c>
      <c r="BE76" s="170" t="s">
        <v>1054</v>
      </c>
      <c r="BF76" s="170" t="s">
        <v>1054</v>
      </c>
      <c r="BG76" s="170" t="s">
        <v>1054</v>
      </c>
      <c r="BH76" s="170" t="s">
        <v>1054</v>
      </c>
      <c r="BI76" s="170" t="s">
        <v>1056</v>
      </c>
      <c r="BJ76" s="170" t="s">
        <v>1054</v>
      </c>
      <c r="BK76" s="170" t="s">
        <v>1056</v>
      </c>
      <c r="BL76" s="170" t="s">
        <v>1056</v>
      </c>
      <c r="BM76" s="170" t="s">
        <v>1056</v>
      </c>
      <c r="BN76" s="170" t="s">
        <v>1056</v>
      </c>
      <c r="BO76" s="170" t="s">
        <v>1054</v>
      </c>
      <c r="BP76" s="170" t="s">
        <v>1056</v>
      </c>
      <c r="BQ76" s="170" t="s">
        <v>1054</v>
      </c>
      <c r="BR76" s="170" t="s">
        <v>1056</v>
      </c>
      <c r="BS76" s="170" t="s">
        <v>1056</v>
      </c>
      <c r="BT76" s="170" t="s">
        <v>1056</v>
      </c>
      <c r="BU76" s="170" t="s">
        <v>1056</v>
      </c>
      <c r="BV76" s="170" t="s">
        <v>1056</v>
      </c>
      <c r="BW76" s="170" t="s">
        <v>1056</v>
      </c>
      <c r="BX76" s="170" t="s">
        <v>1054</v>
      </c>
    </row>
    <row r="77" spans="1:76" x14ac:dyDescent="0.3">
      <c r="A77" s="170" t="s">
        <v>474</v>
      </c>
      <c r="B77" s="170" t="s">
        <v>475</v>
      </c>
      <c r="N77" s="170" t="s">
        <v>1009</v>
      </c>
      <c r="O77" s="170" t="s">
        <v>1009</v>
      </c>
      <c r="P77" s="170" t="s">
        <v>1009</v>
      </c>
      <c r="Q77" s="170" t="s">
        <v>1009</v>
      </c>
      <c r="V77" s="170" t="s">
        <v>1009</v>
      </c>
      <c r="X77" s="139"/>
      <c r="Y77" s="170" t="s">
        <v>1033</v>
      </c>
      <c r="Z77" s="170" t="s">
        <v>1033</v>
      </c>
      <c r="AA77" s="170" t="s">
        <v>1033</v>
      </c>
      <c r="AB77" s="170" t="s">
        <v>1035</v>
      </c>
      <c r="AO77" s="170" t="s">
        <v>1054</v>
      </c>
      <c r="AP77" s="170" t="s">
        <v>1054</v>
      </c>
      <c r="AQ77" s="170" t="s">
        <v>1054</v>
      </c>
      <c r="AR77" s="170" t="s">
        <v>1054</v>
      </c>
      <c r="AS77" s="170" t="s">
        <v>1050</v>
      </c>
      <c r="AT77" s="170" t="s">
        <v>1054</v>
      </c>
      <c r="AU77" s="170" t="s">
        <v>1056</v>
      </c>
      <c r="AV77" s="170" t="s">
        <v>1054</v>
      </c>
      <c r="AW77" s="170" t="s">
        <v>1054</v>
      </c>
      <c r="AX77" s="170" t="s">
        <v>1054</v>
      </c>
      <c r="AY77" s="170" t="s">
        <v>1054</v>
      </c>
      <c r="AZ77" s="170" t="s">
        <v>1054</v>
      </c>
      <c r="BA77" s="170" t="s">
        <v>1054</v>
      </c>
      <c r="BB77" s="170" t="s">
        <v>1050</v>
      </c>
      <c r="BC77" s="170" t="s">
        <v>1054</v>
      </c>
      <c r="BD77" s="170" t="s">
        <v>1056</v>
      </c>
      <c r="BE77" s="170" t="s">
        <v>1054</v>
      </c>
      <c r="BF77" s="170" t="s">
        <v>1054</v>
      </c>
      <c r="BG77" s="170" t="s">
        <v>1054</v>
      </c>
      <c r="BH77" s="170" t="s">
        <v>1054</v>
      </c>
      <c r="BI77" s="170" t="s">
        <v>1056</v>
      </c>
      <c r="BJ77" s="170" t="s">
        <v>1054</v>
      </c>
      <c r="BK77" s="170" t="s">
        <v>1050</v>
      </c>
      <c r="BL77" s="170" t="s">
        <v>1056</v>
      </c>
      <c r="BM77" s="170" t="s">
        <v>1056</v>
      </c>
      <c r="BN77" s="170" t="s">
        <v>1054</v>
      </c>
      <c r="BO77" s="170" t="s">
        <v>1054</v>
      </c>
      <c r="BP77" s="170" t="s">
        <v>1056</v>
      </c>
      <c r="BQ77" s="170" t="s">
        <v>1056</v>
      </c>
      <c r="BR77" s="170" t="s">
        <v>1056</v>
      </c>
      <c r="BS77" s="170" t="s">
        <v>1054</v>
      </c>
      <c r="BT77" s="170" t="s">
        <v>1052</v>
      </c>
      <c r="BU77" s="170" t="s">
        <v>1056</v>
      </c>
      <c r="BV77" s="170" t="s">
        <v>1056</v>
      </c>
      <c r="BW77" s="170" t="s">
        <v>1054</v>
      </c>
      <c r="BX77" s="170" t="s">
        <v>1054</v>
      </c>
    </row>
    <row r="78" spans="1:76" x14ac:dyDescent="0.3">
      <c r="A78" s="170" t="s">
        <v>478</v>
      </c>
      <c r="B78" s="170" t="s">
        <v>479</v>
      </c>
      <c r="N78" s="170" t="s">
        <v>1009</v>
      </c>
      <c r="O78" s="170" t="s">
        <v>1009</v>
      </c>
      <c r="P78" s="170" t="s">
        <v>1009</v>
      </c>
      <c r="Q78" s="170" t="s">
        <v>1009</v>
      </c>
      <c r="V78" s="170" t="s">
        <v>1009</v>
      </c>
      <c r="X78" s="139"/>
      <c r="Y78" s="170" t="s">
        <v>1037</v>
      </c>
      <c r="Z78" s="170" t="s">
        <v>1033</v>
      </c>
      <c r="AA78" s="170" t="s">
        <v>1033</v>
      </c>
      <c r="AB78" s="170" t="s">
        <v>1033</v>
      </c>
      <c r="AO78" s="170" t="s">
        <v>1054</v>
      </c>
      <c r="AP78" s="170" t="s">
        <v>1054</v>
      </c>
      <c r="AQ78" s="170" t="s">
        <v>1054</v>
      </c>
      <c r="AR78" s="170" t="s">
        <v>1054</v>
      </c>
      <c r="AS78" s="170" t="s">
        <v>1054</v>
      </c>
      <c r="AT78" s="170" t="s">
        <v>1052</v>
      </c>
      <c r="AU78" s="170" t="s">
        <v>1054</v>
      </c>
      <c r="AV78" s="170" t="s">
        <v>1054</v>
      </c>
      <c r="AW78" s="170" t="s">
        <v>1052</v>
      </c>
      <c r="AX78" s="170" t="s">
        <v>1054</v>
      </c>
      <c r="AY78" s="170" t="s">
        <v>1054</v>
      </c>
      <c r="AZ78" s="170" t="s">
        <v>1054</v>
      </c>
      <c r="BA78" s="170" t="s">
        <v>1054</v>
      </c>
      <c r="BB78" s="170" t="s">
        <v>1054</v>
      </c>
      <c r="BC78" s="170" t="s">
        <v>1052</v>
      </c>
      <c r="BD78" s="170" t="s">
        <v>1056</v>
      </c>
      <c r="BE78" s="170" t="s">
        <v>1054</v>
      </c>
      <c r="BF78" s="170" t="s">
        <v>1054</v>
      </c>
      <c r="BG78" s="170" t="s">
        <v>1054</v>
      </c>
      <c r="BH78" s="170" t="s">
        <v>1054</v>
      </c>
      <c r="BI78" s="170" t="s">
        <v>1054</v>
      </c>
      <c r="BJ78" s="170" t="s">
        <v>1054</v>
      </c>
      <c r="BK78" s="170" t="s">
        <v>1054</v>
      </c>
      <c r="BL78" s="170" t="s">
        <v>1052</v>
      </c>
      <c r="BM78" s="170" t="s">
        <v>1056</v>
      </c>
      <c r="BN78" s="170" t="s">
        <v>1054</v>
      </c>
      <c r="BO78" s="170" t="s">
        <v>1054</v>
      </c>
      <c r="BP78" s="170" t="s">
        <v>1054</v>
      </c>
      <c r="BQ78" s="170" t="s">
        <v>1054</v>
      </c>
      <c r="BR78" s="170" t="s">
        <v>1054</v>
      </c>
      <c r="BS78" s="170" t="s">
        <v>1054</v>
      </c>
      <c r="BT78" s="170" t="s">
        <v>1054</v>
      </c>
      <c r="BU78" s="170" t="s">
        <v>1054</v>
      </c>
      <c r="BV78" s="170" t="s">
        <v>1056</v>
      </c>
      <c r="BW78" s="170" t="s">
        <v>1054</v>
      </c>
      <c r="BX78" s="170" t="s">
        <v>1054</v>
      </c>
    </row>
    <row r="79" spans="1:76" x14ac:dyDescent="0.3">
      <c r="A79" s="170" t="s">
        <v>482</v>
      </c>
      <c r="B79" s="170" t="s">
        <v>483</v>
      </c>
      <c r="N79" s="170" t="s">
        <v>1009</v>
      </c>
      <c r="O79" s="170" t="s">
        <v>1009</v>
      </c>
      <c r="P79" s="170" t="s">
        <v>1009</v>
      </c>
      <c r="Q79" s="170" t="s">
        <v>1009</v>
      </c>
      <c r="V79" s="170" t="s">
        <v>1009</v>
      </c>
      <c r="X79" s="139"/>
      <c r="Y79" s="170" t="s">
        <v>1035</v>
      </c>
      <c r="Z79" s="170" t="s">
        <v>1033</v>
      </c>
      <c r="AA79" s="170" t="s">
        <v>1033</v>
      </c>
      <c r="AB79" s="170" t="s">
        <v>1033</v>
      </c>
      <c r="AO79" s="170" t="s">
        <v>1052</v>
      </c>
      <c r="AP79" s="170" t="s">
        <v>1054</v>
      </c>
      <c r="AQ79" s="170" t="s">
        <v>1052</v>
      </c>
      <c r="AR79" s="170" t="s">
        <v>1052</v>
      </c>
      <c r="AS79" s="170" t="s">
        <v>1052</v>
      </c>
      <c r="AT79" s="170" t="s">
        <v>1052</v>
      </c>
      <c r="AU79" s="170" t="s">
        <v>1052</v>
      </c>
      <c r="AV79" s="170" t="s">
        <v>1054</v>
      </c>
      <c r="AW79" s="170" t="s">
        <v>1052</v>
      </c>
      <c r="AX79" s="170" t="s">
        <v>1054</v>
      </c>
      <c r="AY79" s="170" t="s">
        <v>1054</v>
      </c>
      <c r="AZ79" s="170" t="s">
        <v>1052</v>
      </c>
      <c r="BA79" s="170" t="s">
        <v>1052</v>
      </c>
      <c r="BB79" s="170" t="s">
        <v>1052</v>
      </c>
      <c r="BC79" s="170" t="s">
        <v>1052</v>
      </c>
      <c r="BD79" s="170" t="s">
        <v>1052</v>
      </c>
      <c r="BE79" s="170" t="s">
        <v>1054</v>
      </c>
      <c r="BF79" s="170" t="s">
        <v>1052</v>
      </c>
      <c r="BG79" s="170" t="s">
        <v>1054</v>
      </c>
      <c r="BH79" s="170" t="s">
        <v>1056</v>
      </c>
      <c r="BI79" s="170" t="s">
        <v>1054</v>
      </c>
      <c r="BJ79" s="170" t="s">
        <v>1054</v>
      </c>
      <c r="BK79" s="170" t="s">
        <v>1054</v>
      </c>
      <c r="BL79" s="170" t="s">
        <v>1052</v>
      </c>
      <c r="BM79" s="170" t="s">
        <v>1054</v>
      </c>
      <c r="BN79" s="170" t="s">
        <v>1054</v>
      </c>
      <c r="BO79" s="170" t="s">
        <v>1054</v>
      </c>
      <c r="BP79" s="170" t="s">
        <v>1056</v>
      </c>
      <c r="BQ79" s="170" t="s">
        <v>1056</v>
      </c>
      <c r="BR79" s="170" t="s">
        <v>1056</v>
      </c>
      <c r="BS79" s="170" t="s">
        <v>1056</v>
      </c>
      <c r="BT79" s="170" t="s">
        <v>1056</v>
      </c>
      <c r="BU79" s="170" t="s">
        <v>1054</v>
      </c>
      <c r="BV79" s="170" t="s">
        <v>1056</v>
      </c>
      <c r="BW79" s="170" t="s">
        <v>1056</v>
      </c>
      <c r="BX79" s="170" t="s">
        <v>1054</v>
      </c>
    </row>
    <row r="80" spans="1:76" x14ac:dyDescent="0.3">
      <c r="A80" s="170" t="s">
        <v>484</v>
      </c>
      <c r="B80" s="170" t="s">
        <v>485</v>
      </c>
      <c r="N80" s="170" t="s">
        <v>1009</v>
      </c>
      <c r="O80" s="170" t="s">
        <v>1009</v>
      </c>
      <c r="P80" s="170" t="s">
        <v>1009</v>
      </c>
      <c r="Q80" s="170" t="s">
        <v>1009</v>
      </c>
      <c r="V80" s="170" t="s">
        <v>1009</v>
      </c>
      <c r="X80" s="139"/>
      <c r="Y80" s="170" t="s">
        <v>1033</v>
      </c>
      <c r="Z80" s="170" t="s">
        <v>1033</v>
      </c>
      <c r="AA80" s="170" t="s">
        <v>1033</v>
      </c>
      <c r="AB80" s="170" t="s">
        <v>1033</v>
      </c>
      <c r="AO80" s="170" t="s">
        <v>1054</v>
      </c>
      <c r="AP80" s="170" t="s">
        <v>1054</v>
      </c>
      <c r="AQ80" s="170" t="s">
        <v>1054</v>
      </c>
      <c r="AR80" s="170" t="s">
        <v>1054</v>
      </c>
      <c r="AS80" s="170" t="s">
        <v>1054</v>
      </c>
      <c r="AT80" s="170" t="s">
        <v>1054</v>
      </c>
      <c r="AU80" s="170" t="s">
        <v>1054</v>
      </c>
      <c r="AV80" s="170" t="s">
        <v>1054</v>
      </c>
      <c r="AW80" s="170" t="s">
        <v>1054</v>
      </c>
      <c r="AX80" s="170" t="s">
        <v>1054</v>
      </c>
      <c r="AY80" s="170" t="s">
        <v>1054</v>
      </c>
      <c r="AZ80" s="170" t="s">
        <v>1054</v>
      </c>
      <c r="BA80" s="170" t="s">
        <v>1054</v>
      </c>
      <c r="BB80" s="170" t="s">
        <v>1054</v>
      </c>
      <c r="BC80" s="170" t="s">
        <v>1054</v>
      </c>
      <c r="BD80" s="170" t="s">
        <v>1054</v>
      </c>
      <c r="BE80" s="170" t="s">
        <v>1054</v>
      </c>
      <c r="BF80" s="170" t="s">
        <v>1054</v>
      </c>
      <c r="BG80" s="170" t="s">
        <v>1054</v>
      </c>
      <c r="BH80" s="170" t="s">
        <v>1054</v>
      </c>
      <c r="BI80" s="170" t="s">
        <v>1054</v>
      </c>
      <c r="BJ80" s="170" t="s">
        <v>1054</v>
      </c>
      <c r="BK80" s="170" t="s">
        <v>1054</v>
      </c>
      <c r="BL80" s="170" t="s">
        <v>1054</v>
      </c>
      <c r="BM80" s="170" t="s">
        <v>1054</v>
      </c>
      <c r="BN80" s="170" t="s">
        <v>1054</v>
      </c>
      <c r="BO80" s="170" t="s">
        <v>1054</v>
      </c>
      <c r="BP80" s="170" t="s">
        <v>1054</v>
      </c>
      <c r="BQ80" s="170" t="s">
        <v>1054</v>
      </c>
      <c r="BR80" s="170" t="s">
        <v>1054</v>
      </c>
      <c r="BS80" s="170" t="s">
        <v>1054</v>
      </c>
      <c r="BT80" s="170" t="s">
        <v>1054</v>
      </c>
      <c r="BU80" s="170" t="s">
        <v>1054</v>
      </c>
      <c r="BV80" s="170" t="s">
        <v>1054</v>
      </c>
      <c r="BW80" s="170" t="s">
        <v>1054</v>
      </c>
      <c r="BX80" s="170" t="s">
        <v>1054</v>
      </c>
    </row>
    <row r="81" spans="1:76" x14ac:dyDescent="0.3">
      <c r="A81" s="170" t="s">
        <v>488</v>
      </c>
      <c r="B81" s="170" t="s">
        <v>489</v>
      </c>
      <c r="N81" s="170" t="s">
        <v>1009</v>
      </c>
      <c r="O81" s="170" t="s">
        <v>1009</v>
      </c>
      <c r="P81" s="170" t="s">
        <v>1009</v>
      </c>
      <c r="Q81" s="170" t="s">
        <v>1009</v>
      </c>
      <c r="V81" s="170" t="s">
        <v>1009</v>
      </c>
      <c r="X81" s="139"/>
      <c r="Y81" s="170" t="s">
        <v>1035</v>
      </c>
      <c r="Z81" s="170" t="s">
        <v>1033</v>
      </c>
      <c r="AA81" s="170" t="s">
        <v>1037</v>
      </c>
      <c r="AB81" s="170" t="s">
        <v>1035</v>
      </c>
      <c r="AO81" s="170" t="s">
        <v>1054</v>
      </c>
      <c r="AP81" s="170" t="s">
        <v>1054</v>
      </c>
      <c r="AQ81" s="170" t="s">
        <v>1054</v>
      </c>
      <c r="AR81" s="170" t="s">
        <v>1054</v>
      </c>
      <c r="AS81" s="170" t="s">
        <v>1052</v>
      </c>
      <c r="AT81" s="170" t="s">
        <v>1052</v>
      </c>
      <c r="AU81" s="170" t="s">
        <v>1052</v>
      </c>
      <c r="AV81" s="170" t="s">
        <v>1052</v>
      </c>
      <c r="AW81" s="170" t="s">
        <v>1050</v>
      </c>
      <c r="AX81" s="170" t="s">
        <v>1054</v>
      </c>
      <c r="AY81" s="170" t="s">
        <v>1054</v>
      </c>
      <c r="AZ81" s="170" t="s">
        <v>1054</v>
      </c>
      <c r="BA81" s="170" t="s">
        <v>1054</v>
      </c>
      <c r="BB81" s="170" t="s">
        <v>1052</v>
      </c>
      <c r="BC81" s="170" t="s">
        <v>1052</v>
      </c>
      <c r="BD81" s="170" t="s">
        <v>1052</v>
      </c>
      <c r="BE81" s="170" t="s">
        <v>1052</v>
      </c>
      <c r="BF81" s="170" t="s">
        <v>1052</v>
      </c>
      <c r="BG81" s="170" t="s">
        <v>1054</v>
      </c>
      <c r="BH81" s="170" t="s">
        <v>1054</v>
      </c>
      <c r="BI81" s="170" t="s">
        <v>1054</v>
      </c>
      <c r="BJ81" s="170" t="s">
        <v>1054</v>
      </c>
      <c r="BK81" s="170" t="s">
        <v>1052</v>
      </c>
      <c r="BL81" s="170" t="s">
        <v>1052</v>
      </c>
      <c r="BM81" s="170" t="s">
        <v>1054</v>
      </c>
      <c r="BN81" s="170" t="s">
        <v>1052</v>
      </c>
      <c r="BO81" s="170" t="s">
        <v>1052</v>
      </c>
      <c r="BP81" s="170" t="s">
        <v>1054</v>
      </c>
      <c r="BQ81" s="170" t="s">
        <v>1054</v>
      </c>
      <c r="BR81" s="170" t="s">
        <v>1056</v>
      </c>
      <c r="BS81" s="170" t="s">
        <v>1054</v>
      </c>
      <c r="BT81" s="170" t="s">
        <v>1054</v>
      </c>
      <c r="BU81" s="170" t="s">
        <v>1054</v>
      </c>
      <c r="BV81" s="170" t="s">
        <v>1056</v>
      </c>
      <c r="BW81" s="170" t="s">
        <v>1054</v>
      </c>
      <c r="BX81" s="170" t="s">
        <v>1054</v>
      </c>
    </row>
    <row r="82" spans="1:76" x14ac:dyDescent="0.3">
      <c r="A82" s="170" t="s">
        <v>492</v>
      </c>
      <c r="B82" s="170" t="s">
        <v>493</v>
      </c>
      <c r="N82" s="170" t="s">
        <v>1009</v>
      </c>
      <c r="O82" s="170" t="s">
        <v>1009</v>
      </c>
      <c r="P82" s="170" t="s">
        <v>1009</v>
      </c>
      <c r="Q82" s="170" t="s">
        <v>1009</v>
      </c>
      <c r="V82" s="170" t="s">
        <v>1009</v>
      </c>
      <c r="X82" s="139"/>
      <c r="Y82" s="170" t="s">
        <v>1037</v>
      </c>
      <c r="Z82" s="170" t="s">
        <v>1037</v>
      </c>
      <c r="AA82" s="170" t="s">
        <v>1037</v>
      </c>
      <c r="AB82" s="170" t="s">
        <v>1037</v>
      </c>
      <c r="AO82" s="170" t="s">
        <v>1052</v>
      </c>
      <c r="AP82" s="170" t="s">
        <v>1054</v>
      </c>
      <c r="AQ82" s="170" t="s">
        <v>1052</v>
      </c>
      <c r="AR82" s="170" t="s">
        <v>1054</v>
      </c>
      <c r="AS82" s="170" t="s">
        <v>1052</v>
      </c>
      <c r="AT82" s="170" t="s">
        <v>1054</v>
      </c>
      <c r="AU82" s="170" t="s">
        <v>1054</v>
      </c>
      <c r="AV82" s="170" t="s">
        <v>1054</v>
      </c>
      <c r="AW82" s="170" t="s">
        <v>1050</v>
      </c>
      <c r="AX82" s="170" t="s">
        <v>1052</v>
      </c>
      <c r="AY82" s="170" t="s">
        <v>1054</v>
      </c>
      <c r="AZ82" s="170" t="s">
        <v>1052</v>
      </c>
      <c r="BA82" s="170" t="s">
        <v>1054</v>
      </c>
      <c r="BB82" s="170" t="s">
        <v>1052</v>
      </c>
      <c r="BC82" s="170" t="s">
        <v>1054</v>
      </c>
      <c r="BD82" s="170" t="s">
        <v>1054</v>
      </c>
      <c r="BE82" s="170" t="s">
        <v>1054</v>
      </c>
      <c r="BF82" s="170" t="s">
        <v>1050</v>
      </c>
      <c r="BG82" s="170" t="s">
        <v>1052</v>
      </c>
      <c r="BH82" s="170" t="s">
        <v>1054</v>
      </c>
      <c r="BI82" s="170" t="s">
        <v>1052</v>
      </c>
      <c r="BJ82" s="170" t="s">
        <v>1054</v>
      </c>
      <c r="BK82" s="170" t="s">
        <v>1052</v>
      </c>
      <c r="BL82" s="170" t="s">
        <v>1054</v>
      </c>
      <c r="BM82" s="170" t="s">
        <v>1054</v>
      </c>
      <c r="BN82" s="170" t="s">
        <v>1054</v>
      </c>
      <c r="BO82" s="170" t="s">
        <v>1050</v>
      </c>
      <c r="BP82" s="170" t="s">
        <v>1054</v>
      </c>
      <c r="BQ82" s="170" t="s">
        <v>1054</v>
      </c>
      <c r="BR82" s="170" t="s">
        <v>1054</v>
      </c>
      <c r="BS82" s="170" t="s">
        <v>1056</v>
      </c>
      <c r="BT82" s="170" t="s">
        <v>1054</v>
      </c>
      <c r="BU82" s="170" t="s">
        <v>1056</v>
      </c>
      <c r="BV82" s="170" t="s">
        <v>1054</v>
      </c>
      <c r="BW82" s="170" t="s">
        <v>1054</v>
      </c>
      <c r="BX82" s="170" t="s">
        <v>1050</v>
      </c>
    </row>
    <row r="83" spans="1:76" x14ac:dyDescent="0.3">
      <c r="A83" s="170" t="s">
        <v>494</v>
      </c>
      <c r="B83" s="170" t="s">
        <v>495</v>
      </c>
      <c r="N83" s="170" t="s">
        <v>1009</v>
      </c>
      <c r="O83" s="170" t="s">
        <v>1009</v>
      </c>
      <c r="P83" s="170" t="s">
        <v>1009</v>
      </c>
      <c r="Q83" s="170" t="s">
        <v>1009</v>
      </c>
      <c r="V83" s="170" t="s">
        <v>1009</v>
      </c>
      <c r="X83" s="139"/>
      <c r="Y83" s="170" t="s">
        <v>1035</v>
      </c>
      <c r="Z83" s="170" t="s">
        <v>1035</v>
      </c>
      <c r="AA83" s="170" t="s">
        <v>1033</v>
      </c>
      <c r="AB83" s="170" t="s">
        <v>1033</v>
      </c>
      <c r="AO83" s="170" t="s">
        <v>1058</v>
      </c>
      <c r="AP83" s="170" t="s">
        <v>1056</v>
      </c>
      <c r="AQ83" s="170" t="s">
        <v>1058</v>
      </c>
      <c r="AR83" s="170" t="s">
        <v>1058</v>
      </c>
      <c r="AS83" s="170" t="s">
        <v>1056</v>
      </c>
      <c r="AT83" s="170" t="s">
        <v>1052</v>
      </c>
      <c r="AU83" s="170" t="s">
        <v>1058</v>
      </c>
      <c r="AV83" s="170" t="s">
        <v>1054</v>
      </c>
      <c r="AW83" s="170" t="s">
        <v>1054</v>
      </c>
      <c r="AX83" s="170" t="s">
        <v>1058</v>
      </c>
      <c r="AY83" s="170" t="s">
        <v>1056</v>
      </c>
      <c r="AZ83" s="170" t="s">
        <v>1058</v>
      </c>
      <c r="BA83" s="170" t="s">
        <v>1058</v>
      </c>
      <c r="BB83" s="170" t="s">
        <v>1056</v>
      </c>
      <c r="BC83" s="170" t="s">
        <v>1054</v>
      </c>
      <c r="BD83" s="170" t="s">
        <v>1058</v>
      </c>
      <c r="BE83" s="170" t="s">
        <v>1054</v>
      </c>
      <c r="BF83" s="170" t="s">
        <v>1054</v>
      </c>
      <c r="BG83" s="170" t="s">
        <v>1058</v>
      </c>
      <c r="BH83" s="170" t="s">
        <v>1058</v>
      </c>
      <c r="BI83" s="170" t="s">
        <v>1058</v>
      </c>
      <c r="BJ83" s="170" t="s">
        <v>1058</v>
      </c>
      <c r="BK83" s="170" t="s">
        <v>1056</v>
      </c>
      <c r="BL83" s="170" t="s">
        <v>1056</v>
      </c>
      <c r="BM83" s="170" t="s">
        <v>1058</v>
      </c>
      <c r="BN83" s="170" t="s">
        <v>1056</v>
      </c>
      <c r="BO83" s="170" t="s">
        <v>1054</v>
      </c>
      <c r="BP83" s="170" t="s">
        <v>1058</v>
      </c>
      <c r="BQ83" s="170" t="s">
        <v>1058</v>
      </c>
      <c r="BR83" s="170" t="s">
        <v>1058</v>
      </c>
      <c r="BS83" s="170" t="s">
        <v>1058</v>
      </c>
      <c r="BT83" s="170" t="s">
        <v>1058</v>
      </c>
      <c r="BU83" s="170" t="s">
        <v>1056</v>
      </c>
      <c r="BV83" s="170" t="s">
        <v>1058</v>
      </c>
      <c r="BW83" s="170" t="s">
        <v>1056</v>
      </c>
      <c r="BX83" s="170" t="s">
        <v>1056</v>
      </c>
    </row>
    <row r="84" spans="1:76" x14ac:dyDescent="0.3">
      <c r="A84" s="170" t="s">
        <v>498</v>
      </c>
      <c r="B84" s="170" t="s">
        <v>499</v>
      </c>
      <c r="N84" s="170" t="s">
        <v>1009</v>
      </c>
      <c r="O84" s="170" t="s">
        <v>1009</v>
      </c>
      <c r="P84" s="170" t="s">
        <v>1009</v>
      </c>
      <c r="Q84" s="170" t="s">
        <v>1009</v>
      </c>
      <c r="V84" s="170" t="s">
        <v>1009</v>
      </c>
      <c r="X84" s="139"/>
      <c r="Y84" s="170" t="s">
        <v>1037</v>
      </c>
      <c r="Z84" s="170" t="s">
        <v>1033</v>
      </c>
      <c r="AA84" s="170" t="s">
        <v>1033</v>
      </c>
      <c r="AB84" s="170" t="s">
        <v>1037</v>
      </c>
      <c r="AO84" s="170" t="s">
        <v>1052</v>
      </c>
      <c r="AP84" s="170" t="s">
        <v>1054</v>
      </c>
      <c r="AQ84" s="170" t="s">
        <v>1052</v>
      </c>
      <c r="AR84" s="170" t="s">
        <v>1052</v>
      </c>
      <c r="AS84" s="170" t="s">
        <v>1052</v>
      </c>
      <c r="AT84" s="170" t="s">
        <v>1052</v>
      </c>
      <c r="AU84" s="170" t="s">
        <v>1052</v>
      </c>
      <c r="AV84" s="170" t="s">
        <v>1052</v>
      </c>
      <c r="AW84" s="170" t="s">
        <v>1052</v>
      </c>
      <c r="AX84" s="170" t="s">
        <v>1052</v>
      </c>
      <c r="AY84" s="170" t="s">
        <v>1054</v>
      </c>
      <c r="AZ84" s="170" t="s">
        <v>1052</v>
      </c>
      <c r="BA84" s="170" t="s">
        <v>1052</v>
      </c>
      <c r="BB84" s="170" t="s">
        <v>1052</v>
      </c>
      <c r="BC84" s="170" t="s">
        <v>1052</v>
      </c>
      <c r="BD84" s="170" t="s">
        <v>1052</v>
      </c>
      <c r="BE84" s="170" t="s">
        <v>1052</v>
      </c>
      <c r="BF84" s="170" t="s">
        <v>1052</v>
      </c>
      <c r="BG84" s="170" t="s">
        <v>1052</v>
      </c>
      <c r="BH84" s="170" t="s">
        <v>1054</v>
      </c>
      <c r="BI84" s="170" t="s">
        <v>1052</v>
      </c>
      <c r="BJ84" s="170" t="s">
        <v>1052</v>
      </c>
      <c r="BK84" s="170" t="s">
        <v>1052</v>
      </c>
      <c r="BL84" s="170" t="s">
        <v>1052</v>
      </c>
      <c r="BM84" s="170" t="s">
        <v>1052</v>
      </c>
      <c r="BN84" s="170" t="s">
        <v>1052</v>
      </c>
      <c r="BO84" s="170" t="s">
        <v>1052</v>
      </c>
      <c r="BP84" s="170" t="s">
        <v>1052</v>
      </c>
      <c r="BQ84" s="170" t="s">
        <v>1054</v>
      </c>
      <c r="BR84" s="170" t="s">
        <v>1052</v>
      </c>
      <c r="BS84" s="170" t="s">
        <v>1052</v>
      </c>
      <c r="BT84" s="170" t="s">
        <v>1052</v>
      </c>
      <c r="BU84" s="170" t="s">
        <v>1052</v>
      </c>
      <c r="BV84" s="170" t="s">
        <v>1052</v>
      </c>
      <c r="BW84" s="170" t="s">
        <v>1052</v>
      </c>
      <c r="BX84" s="170" t="s">
        <v>1052</v>
      </c>
    </row>
    <row r="85" spans="1:76" x14ac:dyDescent="0.3">
      <c r="A85" s="170" t="s">
        <v>502</v>
      </c>
      <c r="B85" s="170" t="s">
        <v>503</v>
      </c>
      <c r="N85" s="170" t="s">
        <v>1009</v>
      </c>
      <c r="O85" s="170" t="s">
        <v>1009</v>
      </c>
      <c r="P85" s="170" t="s">
        <v>1009</v>
      </c>
      <c r="Q85" s="170" t="s">
        <v>1009</v>
      </c>
      <c r="V85" s="170" t="s">
        <v>1009</v>
      </c>
      <c r="X85" s="139"/>
      <c r="Y85" s="170" t="s">
        <v>1037</v>
      </c>
      <c r="Z85" s="170" t="s">
        <v>1033</v>
      </c>
      <c r="AA85" s="170" t="s">
        <v>1035</v>
      </c>
      <c r="AB85" s="170" t="s">
        <v>1033</v>
      </c>
      <c r="AO85" s="170" t="s">
        <v>1054</v>
      </c>
      <c r="AP85" s="170" t="s">
        <v>1054</v>
      </c>
      <c r="AQ85" s="170" t="s">
        <v>1054</v>
      </c>
      <c r="AR85" s="170" t="s">
        <v>1054</v>
      </c>
      <c r="AS85" s="170" t="s">
        <v>1052</v>
      </c>
      <c r="AT85" s="170" t="s">
        <v>1052</v>
      </c>
      <c r="AU85" s="170" t="s">
        <v>1054</v>
      </c>
      <c r="AV85" s="170" t="s">
        <v>1052</v>
      </c>
      <c r="AW85" s="170" t="s">
        <v>1054</v>
      </c>
      <c r="AX85" s="170" t="s">
        <v>1054</v>
      </c>
      <c r="AY85" s="170" t="s">
        <v>1054</v>
      </c>
      <c r="AZ85" s="170" t="s">
        <v>1054</v>
      </c>
      <c r="BA85" s="170" t="s">
        <v>1054</v>
      </c>
      <c r="BB85" s="170" t="s">
        <v>1052</v>
      </c>
      <c r="BC85" s="170" t="s">
        <v>1052</v>
      </c>
      <c r="BD85" s="170" t="s">
        <v>1054</v>
      </c>
      <c r="BE85" s="170" t="s">
        <v>1052</v>
      </c>
      <c r="BF85" s="170" t="s">
        <v>1054</v>
      </c>
      <c r="BG85" s="170" t="s">
        <v>1054</v>
      </c>
      <c r="BH85" s="170" t="s">
        <v>1054</v>
      </c>
      <c r="BI85" s="170" t="s">
        <v>1056</v>
      </c>
      <c r="BJ85" s="170" t="s">
        <v>1054</v>
      </c>
      <c r="BK85" s="170" t="s">
        <v>1052</v>
      </c>
      <c r="BL85" s="170" t="s">
        <v>1052</v>
      </c>
      <c r="BM85" s="170" t="s">
        <v>1056</v>
      </c>
      <c r="BN85" s="170" t="s">
        <v>1054</v>
      </c>
      <c r="BO85" s="170" t="s">
        <v>1056</v>
      </c>
      <c r="BP85" s="170" t="s">
        <v>1056</v>
      </c>
      <c r="BQ85" s="170" t="s">
        <v>1056</v>
      </c>
      <c r="BR85" s="170" t="s">
        <v>1056</v>
      </c>
      <c r="BS85" s="170" t="s">
        <v>1056</v>
      </c>
      <c r="BT85" s="170" t="s">
        <v>1054</v>
      </c>
      <c r="BU85" s="170" t="s">
        <v>1052</v>
      </c>
      <c r="BV85" s="170" t="s">
        <v>1056</v>
      </c>
      <c r="BW85" s="170" t="s">
        <v>1054</v>
      </c>
      <c r="BX85" s="170" t="s">
        <v>1056</v>
      </c>
    </row>
    <row r="86" spans="1:76" x14ac:dyDescent="0.3">
      <c r="A86" s="170" t="s">
        <v>506</v>
      </c>
      <c r="B86" s="170" t="s">
        <v>507</v>
      </c>
      <c r="N86" s="170" t="s">
        <v>1009</v>
      </c>
      <c r="O86" s="170" t="s">
        <v>1009</v>
      </c>
      <c r="P86" s="170" t="s">
        <v>1009</v>
      </c>
      <c r="Q86" s="170" t="s">
        <v>1009</v>
      </c>
      <c r="V86" s="170" t="s">
        <v>1009</v>
      </c>
      <c r="X86" s="139"/>
      <c r="Y86" s="170" t="s">
        <v>1033</v>
      </c>
      <c r="Z86" s="170" t="s">
        <v>1033</v>
      </c>
      <c r="AA86" s="170" t="s">
        <v>1033</v>
      </c>
      <c r="AB86" s="170" t="s">
        <v>1035</v>
      </c>
      <c r="AO86" s="170" t="s">
        <v>1052</v>
      </c>
      <c r="AP86" s="170" t="s">
        <v>1054</v>
      </c>
      <c r="AQ86" s="170" t="s">
        <v>1054</v>
      </c>
      <c r="AR86" s="170" t="s">
        <v>1054</v>
      </c>
      <c r="AS86" s="170" t="s">
        <v>1052</v>
      </c>
      <c r="AT86" s="170" t="s">
        <v>1052</v>
      </c>
      <c r="AU86" s="170" t="s">
        <v>1052</v>
      </c>
      <c r="AV86" s="170" t="s">
        <v>1054</v>
      </c>
      <c r="AW86" s="170" t="s">
        <v>1054</v>
      </c>
      <c r="AX86" s="170" t="s">
        <v>1052</v>
      </c>
      <c r="AY86" s="170" t="s">
        <v>1054</v>
      </c>
      <c r="AZ86" s="170" t="s">
        <v>1054</v>
      </c>
      <c r="BA86" s="170" t="s">
        <v>1054</v>
      </c>
      <c r="BB86" s="170" t="s">
        <v>1052</v>
      </c>
      <c r="BC86" s="170" t="s">
        <v>1052</v>
      </c>
      <c r="BD86" s="170" t="s">
        <v>1054</v>
      </c>
      <c r="BE86" s="170" t="s">
        <v>1054</v>
      </c>
      <c r="BF86" s="170" t="s">
        <v>1054</v>
      </c>
      <c r="BG86" s="170" t="s">
        <v>1054</v>
      </c>
      <c r="BH86" s="170" t="s">
        <v>1054</v>
      </c>
      <c r="BI86" s="170" t="s">
        <v>1054</v>
      </c>
      <c r="BJ86" s="170" t="s">
        <v>1054</v>
      </c>
      <c r="BK86" s="170" t="s">
        <v>1052</v>
      </c>
      <c r="BL86" s="170" t="s">
        <v>1054</v>
      </c>
      <c r="BM86" s="170" t="s">
        <v>1054</v>
      </c>
      <c r="BN86" s="170" t="s">
        <v>1054</v>
      </c>
      <c r="BO86" s="170" t="s">
        <v>1054</v>
      </c>
      <c r="BP86" s="170" t="s">
        <v>1054</v>
      </c>
      <c r="BQ86" s="170" t="s">
        <v>1054</v>
      </c>
      <c r="BR86" s="170" t="s">
        <v>1054</v>
      </c>
      <c r="BS86" s="170" t="s">
        <v>1054</v>
      </c>
      <c r="BT86" s="170" t="s">
        <v>1054</v>
      </c>
      <c r="BU86" s="170" t="s">
        <v>1054</v>
      </c>
      <c r="BV86" s="170" t="s">
        <v>1054</v>
      </c>
      <c r="BW86" s="170" t="s">
        <v>1054</v>
      </c>
      <c r="BX86" s="170" t="s">
        <v>1054</v>
      </c>
    </row>
    <row r="87" spans="1:76" x14ac:dyDescent="0.3">
      <c r="A87" s="170" t="s">
        <v>510</v>
      </c>
      <c r="B87" s="170" t="s">
        <v>511</v>
      </c>
      <c r="N87" s="170" t="s">
        <v>1009</v>
      </c>
      <c r="O87" s="170" t="s">
        <v>1009</v>
      </c>
      <c r="P87" s="170" t="s">
        <v>1009</v>
      </c>
      <c r="Q87" s="170" t="s">
        <v>1009</v>
      </c>
      <c r="V87" s="170" t="s">
        <v>1009</v>
      </c>
      <c r="X87" s="139"/>
      <c r="Y87" s="170" t="s">
        <v>1037</v>
      </c>
      <c r="Z87" s="170" t="s">
        <v>1037</v>
      </c>
      <c r="AA87" s="170" t="s">
        <v>1037</v>
      </c>
      <c r="AB87" s="170" t="s">
        <v>1037</v>
      </c>
      <c r="AO87" s="170" t="s">
        <v>1052</v>
      </c>
      <c r="AP87" s="170" t="s">
        <v>1054</v>
      </c>
      <c r="AQ87" s="170" t="s">
        <v>1054</v>
      </c>
      <c r="AR87" s="170" t="s">
        <v>1052</v>
      </c>
      <c r="AS87" s="170" t="s">
        <v>1052</v>
      </c>
      <c r="AT87" s="170" t="s">
        <v>1052</v>
      </c>
      <c r="AU87" s="170" t="s">
        <v>1054</v>
      </c>
      <c r="AV87" s="170" t="s">
        <v>1054</v>
      </c>
      <c r="AW87" s="170" t="s">
        <v>1052</v>
      </c>
      <c r="AX87" s="170" t="s">
        <v>1052</v>
      </c>
      <c r="AY87" s="170" t="s">
        <v>1054</v>
      </c>
      <c r="AZ87" s="170" t="s">
        <v>1054</v>
      </c>
      <c r="BA87" s="170" t="s">
        <v>1054</v>
      </c>
      <c r="BB87" s="170" t="s">
        <v>1052</v>
      </c>
      <c r="BC87" s="170" t="s">
        <v>1052</v>
      </c>
      <c r="BD87" s="170" t="s">
        <v>1054</v>
      </c>
      <c r="BE87" s="170" t="s">
        <v>1054</v>
      </c>
      <c r="BF87" s="170" t="s">
        <v>1054</v>
      </c>
      <c r="BG87" s="170" t="s">
        <v>1052</v>
      </c>
      <c r="BH87" s="170" t="s">
        <v>1054</v>
      </c>
      <c r="BI87" s="170" t="s">
        <v>1054</v>
      </c>
      <c r="BJ87" s="170" t="s">
        <v>1054</v>
      </c>
      <c r="BK87" s="170" t="s">
        <v>1052</v>
      </c>
      <c r="BL87" s="170" t="s">
        <v>1052</v>
      </c>
      <c r="BM87" s="170" t="s">
        <v>1054</v>
      </c>
      <c r="BN87" s="170" t="s">
        <v>1054</v>
      </c>
      <c r="BO87" s="170" t="s">
        <v>1054</v>
      </c>
      <c r="BP87" s="170" t="s">
        <v>1054</v>
      </c>
      <c r="BQ87" s="170" t="s">
        <v>1054</v>
      </c>
      <c r="BR87" s="170" t="s">
        <v>1054</v>
      </c>
      <c r="BS87" s="170" t="s">
        <v>1054</v>
      </c>
      <c r="BT87" s="170" t="s">
        <v>1054</v>
      </c>
      <c r="BU87" s="170" t="s">
        <v>1054</v>
      </c>
      <c r="BV87" s="170" t="s">
        <v>1054</v>
      </c>
      <c r="BW87" s="170" t="s">
        <v>1054</v>
      </c>
      <c r="BX87" s="170" t="s">
        <v>1054</v>
      </c>
    </row>
    <row r="88" spans="1:76" x14ac:dyDescent="0.3">
      <c r="A88" s="170" t="s">
        <v>512</v>
      </c>
      <c r="B88" s="170" t="s">
        <v>513</v>
      </c>
      <c r="N88" s="170" t="s">
        <v>1009</v>
      </c>
      <c r="O88" s="170" t="s">
        <v>1009</v>
      </c>
      <c r="P88" s="170" t="s">
        <v>1009</v>
      </c>
      <c r="Q88" s="170" t="s">
        <v>1009</v>
      </c>
      <c r="V88" s="170" t="s">
        <v>1009</v>
      </c>
      <c r="X88" s="139"/>
      <c r="Y88" s="170" t="s">
        <v>1037</v>
      </c>
      <c r="Z88" s="170" t="s">
        <v>1033</v>
      </c>
      <c r="AA88" s="170" t="s">
        <v>1033</v>
      </c>
      <c r="AB88" s="170" t="s">
        <v>1035</v>
      </c>
      <c r="AO88" s="170" t="s">
        <v>1052</v>
      </c>
      <c r="AP88" s="170" t="s">
        <v>1054</v>
      </c>
      <c r="AQ88" s="170" t="s">
        <v>1054</v>
      </c>
      <c r="AR88" s="170" t="s">
        <v>1054</v>
      </c>
      <c r="AS88" s="170" t="s">
        <v>1052</v>
      </c>
      <c r="AT88" s="170" t="s">
        <v>1052</v>
      </c>
      <c r="AU88" s="170" t="s">
        <v>1052</v>
      </c>
      <c r="AV88" s="170" t="s">
        <v>1054</v>
      </c>
      <c r="AW88" s="170" t="s">
        <v>1054</v>
      </c>
      <c r="AX88" s="170" t="s">
        <v>1052</v>
      </c>
      <c r="AY88" s="170" t="s">
        <v>1054</v>
      </c>
      <c r="AZ88" s="170" t="s">
        <v>1054</v>
      </c>
      <c r="BA88" s="170" t="s">
        <v>1054</v>
      </c>
      <c r="BB88" s="170" t="s">
        <v>1052</v>
      </c>
      <c r="BC88" s="170" t="s">
        <v>1052</v>
      </c>
      <c r="BD88" s="170" t="s">
        <v>1052</v>
      </c>
      <c r="BE88" s="170" t="s">
        <v>1054</v>
      </c>
      <c r="BF88" s="170" t="s">
        <v>1054</v>
      </c>
      <c r="BG88" s="170" t="s">
        <v>1054</v>
      </c>
      <c r="BH88" s="170" t="s">
        <v>1054</v>
      </c>
      <c r="BI88" s="170" t="s">
        <v>1054</v>
      </c>
      <c r="BJ88" s="170" t="s">
        <v>1054</v>
      </c>
      <c r="BK88" s="170" t="s">
        <v>1054</v>
      </c>
      <c r="BL88" s="170" t="s">
        <v>1054</v>
      </c>
      <c r="BM88" s="170" t="s">
        <v>1054</v>
      </c>
      <c r="BN88" s="170" t="s">
        <v>1054</v>
      </c>
      <c r="BO88" s="170" t="s">
        <v>1054</v>
      </c>
      <c r="BP88" s="170" t="s">
        <v>1054</v>
      </c>
      <c r="BQ88" s="170" t="s">
        <v>1054</v>
      </c>
      <c r="BR88" s="170" t="s">
        <v>1054</v>
      </c>
      <c r="BS88" s="170" t="s">
        <v>1054</v>
      </c>
      <c r="BT88" s="170" t="s">
        <v>1054</v>
      </c>
      <c r="BU88" s="170" t="s">
        <v>1054</v>
      </c>
      <c r="BV88" s="170" t="s">
        <v>1054</v>
      </c>
      <c r="BW88" s="170" t="s">
        <v>1054</v>
      </c>
      <c r="BX88" s="170" t="s">
        <v>1054</v>
      </c>
    </row>
    <row r="89" spans="1:76" x14ac:dyDescent="0.3">
      <c r="A89" s="170" t="s">
        <v>515</v>
      </c>
      <c r="B89" s="170" t="s">
        <v>516</v>
      </c>
      <c r="N89" s="170" t="s">
        <v>1009</v>
      </c>
      <c r="O89" s="170" t="s">
        <v>1009</v>
      </c>
      <c r="P89" s="170" t="s">
        <v>1009</v>
      </c>
      <c r="Q89" s="170" t="s">
        <v>1009</v>
      </c>
      <c r="V89" s="170" t="s">
        <v>1009</v>
      </c>
      <c r="X89" s="139"/>
      <c r="Y89" s="170" t="s">
        <v>1033</v>
      </c>
      <c r="Z89" s="170" t="s">
        <v>1035</v>
      </c>
      <c r="AA89" s="170" t="s">
        <v>1033</v>
      </c>
      <c r="AB89" s="170" t="s">
        <v>1033</v>
      </c>
      <c r="AO89" s="170" t="s">
        <v>1054</v>
      </c>
      <c r="AP89" s="170" t="s">
        <v>1056</v>
      </c>
      <c r="AQ89" s="170" t="s">
        <v>1056</v>
      </c>
      <c r="AR89" s="170" t="s">
        <v>1054</v>
      </c>
      <c r="AS89" s="170" t="s">
        <v>1052</v>
      </c>
      <c r="AT89" s="170" t="s">
        <v>1052</v>
      </c>
      <c r="AU89" s="170" t="s">
        <v>1052</v>
      </c>
      <c r="AV89" s="170" t="s">
        <v>1054</v>
      </c>
      <c r="AW89" s="170" t="s">
        <v>1054</v>
      </c>
      <c r="AX89" s="170" t="s">
        <v>1054</v>
      </c>
      <c r="AY89" s="170" t="s">
        <v>1056</v>
      </c>
      <c r="AZ89" s="170" t="s">
        <v>1056</v>
      </c>
      <c r="BA89" s="170" t="s">
        <v>1054</v>
      </c>
      <c r="BB89" s="170" t="s">
        <v>1052</v>
      </c>
      <c r="BC89" s="170" t="s">
        <v>1052</v>
      </c>
      <c r="BD89" s="170" t="s">
        <v>1052</v>
      </c>
      <c r="BE89" s="170" t="s">
        <v>1054</v>
      </c>
      <c r="BF89" s="170" t="s">
        <v>1054</v>
      </c>
      <c r="BG89" s="170" t="s">
        <v>1054</v>
      </c>
      <c r="BH89" s="170" t="s">
        <v>1056</v>
      </c>
      <c r="BI89" s="170" t="s">
        <v>1056</v>
      </c>
      <c r="BJ89" s="170" t="s">
        <v>1054</v>
      </c>
      <c r="BK89" s="170" t="s">
        <v>1052</v>
      </c>
      <c r="BL89" s="170" t="s">
        <v>1052</v>
      </c>
      <c r="BM89" s="170" t="s">
        <v>1052</v>
      </c>
      <c r="BN89" s="170" t="s">
        <v>1054</v>
      </c>
      <c r="BO89" s="170" t="s">
        <v>1054</v>
      </c>
      <c r="BP89" s="170" t="s">
        <v>1056</v>
      </c>
      <c r="BQ89" s="170" t="s">
        <v>1056</v>
      </c>
      <c r="BR89" s="170" t="s">
        <v>1056</v>
      </c>
      <c r="BS89" s="170" t="s">
        <v>1054</v>
      </c>
      <c r="BT89" s="170" t="s">
        <v>1054</v>
      </c>
      <c r="BU89" s="170" t="s">
        <v>1054</v>
      </c>
      <c r="BV89" s="170" t="s">
        <v>1054</v>
      </c>
      <c r="BW89" s="170" t="s">
        <v>1054</v>
      </c>
      <c r="BX89" s="170" t="s">
        <v>1056</v>
      </c>
    </row>
    <row r="90" spans="1:76" x14ac:dyDescent="0.3">
      <c r="A90" s="170" t="s">
        <v>517</v>
      </c>
      <c r="B90" s="170" t="s">
        <v>518</v>
      </c>
      <c r="N90" s="170" t="s">
        <v>1009</v>
      </c>
      <c r="O90" s="170" t="s">
        <v>1009</v>
      </c>
      <c r="P90" s="170" t="s">
        <v>1009</v>
      </c>
      <c r="Q90" s="170" t="s">
        <v>1009</v>
      </c>
      <c r="V90" s="170" t="s">
        <v>1009</v>
      </c>
      <c r="X90" s="139"/>
      <c r="Y90" s="170" t="s">
        <v>1033</v>
      </c>
      <c r="Z90" s="170" t="s">
        <v>1033</v>
      </c>
      <c r="AA90" s="170" t="s">
        <v>1037</v>
      </c>
      <c r="AB90" s="170" t="s">
        <v>1033</v>
      </c>
      <c r="AO90" s="170" t="s">
        <v>1052</v>
      </c>
      <c r="AP90" s="170" t="s">
        <v>1054</v>
      </c>
      <c r="AQ90" s="170" t="s">
        <v>1054</v>
      </c>
      <c r="AR90" s="170" t="s">
        <v>1054</v>
      </c>
      <c r="AS90" s="170" t="s">
        <v>1054</v>
      </c>
      <c r="AT90" s="170" t="s">
        <v>1052</v>
      </c>
      <c r="AU90" s="170" t="s">
        <v>1054</v>
      </c>
      <c r="AV90" s="170" t="s">
        <v>1054</v>
      </c>
      <c r="AW90" s="170" t="s">
        <v>1052</v>
      </c>
      <c r="AX90" s="170" t="s">
        <v>1052</v>
      </c>
      <c r="AY90" s="170" t="s">
        <v>1054</v>
      </c>
      <c r="AZ90" s="170" t="s">
        <v>1054</v>
      </c>
      <c r="BA90" s="170" t="s">
        <v>1054</v>
      </c>
      <c r="BB90" s="170" t="s">
        <v>1054</v>
      </c>
      <c r="BC90" s="170" t="s">
        <v>1052</v>
      </c>
      <c r="BD90" s="170" t="s">
        <v>1054</v>
      </c>
      <c r="BE90" s="170" t="s">
        <v>1054</v>
      </c>
      <c r="BF90" s="170" t="s">
        <v>1054</v>
      </c>
      <c r="BG90" s="170" t="s">
        <v>1052</v>
      </c>
      <c r="BH90" s="170" t="s">
        <v>1054</v>
      </c>
      <c r="BI90" s="170" t="s">
        <v>1054</v>
      </c>
      <c r="BJ90" s="170" t="s">
        <v>1054</v>
      </c>
      <c r="BK90" s="170" t="s">
        <v>1054</v>
      </c>
      <c r="BL90" s="170" t="s">
        <v>1052</v>
      </c>
      <c r="BM90" s="170" t="s">
        <v>1054</v>
      </c>
      <c r="BN90" s="170" t="s">
        <v>1054</v>
      </c>
      <c r="BO90" s="170" t="s">
        <v>1054</v>
      </c>
      <c r="BP90" s="170" t="s">
        <v>1054</v>
      </c>
      <c r="BQ90" s="170" t="s">
        <v>1054</v>
      </c>
      <c r="BR90" s="170" t="s">
        <v>1054</v>
      </c>
      <c r="BS90" s="170" t="s">
        <v>1054</v>
      </c>
      <c r="BT90" s="170" t="s">
        <v>1054</v>
      </c>
      <c r="BU90" s="170" t="s">
        <v>1054</v>
      </c>
      <c r="BV90" s="170" t="s">
        <v>1054</v>
      </c>
      <c r="BW90" s="170" t="s">
        <v>1054</v>
      </c>
      <c r="BX90" s="170" t="s">
        <v>1054</v>
      </c>
    </row>
    <row r="91" spans="1:76" x14ac:dyDescent="0.3">
      <c r="A91" s="170" t="s">
        <v>519</v>
      </c>
      <c r="B91" s="170" t="s">
        <v>520</v>
      </c>
      <c r="N91" s="170" t="s">
        <v>1009</v>
      </c>
      <c r="O91" s="170" t="s">
        <v>1009</v>
      </c>
      <c r="P91" s="170" t="s">
        <v>1009</v>
      </c>
      <c r="Q91" s="170" t="s">
        <v>1009</v>
      </c>
      <c r="V91" s="170" t="s">
        <v>1009</v>
      </c>
      <c r="X91" s="139"/>
      <c r="Y91" s="170" t="s">
        <v>1037</v>
      </c>
      <c r="Z91" s="170" t="s">
        <v>1033</v>
      </c>
      <c r="AA91" s="170" t="s">
        <v>1033</v>
      </c>
      <c r="AB91" s="170" t="s">
        <v>1035</v>
      </c>
      <c r="AO91" s="170" t="s">
        <v>1052</v>
      </c>
      <c r="AP91" s="170" t="s">
        <v>1052</v>
      </c>
      <c r="AQ91" s="170" t="s">
        <v>1054</v>
      </c>
      <c r="AR91" s="170" t="s">
        <v>1054</v>
      </c>
      <c r="AS91" s="170" t="s">
        <v>1052</v>
      </c>
      <c r="AT91" s="170" t="s">
        <v>1054</v>
      </c>
      <c r="AU91" s="170" t="s">
        <v>1052</v>
      </c>
      <c r="AV91" s="170" t="s">
        <v>1054</v>
      </c>
      <c r="AW91" s="170" t="s">
        <v>1054</v>
      </c>
      <c r="AX91" s="170" t="s">
        <v>1052</v>
      </c>
      <c r="AY91" s="170" t="s">
        <v>1052</v>
      </c>
      <c r="AZ91" s="170" t="s">
        <v>1054</v>
      </c>
      <c r="BA91" s="170" t="s">
        <v>1054</v>
      </c>
      <c r="BB91" s="170" t="s">
        <v>1052</v>
      </c>
      <c r="BC91" s="170" t="s">
        <v>1054</v>
      </c>
      <c r="BD91" s="170" t="s">
        <v>1052</v>
      </c>
      <c r="BE91" s="170" t="s">
        <v>1054</v>
      </c>
      <c r="BF91" s="170" t="s">
        <v>1054</v>
      </c>
      <c r="BG91" s="170" t="s">
        <v>1054</v>
      </c>
      <c r="BH91" s="170" t="s">
        <v>1054</v>
      </c>
      <c r="BI91" s="170" t="s">
        <v>1054</v>
      </c>
      <c r="BJ91" s="170" t="s">
        <v>1054</v>
      </c>
      <c r="BK91" s="170" t="s">
        <v>1054</v>
      </c>
      <c r="BL91" s="170" t="s">
        <v>1054</v>
      </c>
      <c r="BM91" s="170" t="s">
        <v>1054</v>
      </c>
      <c r="BN91" s="170" t="s">
        <v>1054</v>
      </c>
      <c r="BO91" s="170" t="s">
        <v>1054</v>
      </c>
      <c r="BP91" s="170" t="s">
        <v>1056</v>
      </c>
      <c r="BQ91" s="170" t="s">
        <v>1056</v>
      </c>
      <c r="BR91" s="170" t="s">
        <v>1056</v>
      </c>
      <c r="BS91" s="170" t="s">
        <v>1056</v>
      </c>
      <c r="BT91" s="170" t="s">
        <v>1054</v>
      </c>
      <c r="BU91" s="170" t="s">
        <v>1056</v>
      </c>
      <c r="BV91" s="170" t="s">
        <v>1056</v>
      </c>
      <c r="BW91" s="170" t="s">
        <v>1056</v>
      </c>
      <c r="BX91" s="170" t="s">
        <v>1056</v>
      </c>
    </row>
    <row r="92" spans="1:76" x14ac:dyDescent="0.3">
      <c r="A92" s="170" t="s">
        <v>523</v>
      </c>
      <c r="B92" s="170" t="s">
        <v>524</v>
      </c>
      <c r="N92" s="170" t="s">
        <v>1009</v>
      </c>
      <c r="O92" s="170" t="s">
        <v>1009</v>
      </c>
      <c r="P92" s="170" t="s">
        <v>1009</v>
      </c>
      <c r="Q92" s="170" t="s">
        <v>1009</v>
      </c>
      <c r="V92" s="170" t="s">
        <v>1009</v>
      </c>
      <c r="X92" s="139"/>
      <c r="Y92" s="170" t="s">
        <v>1033</v>
      </c>
      <c r="Z92" s="170" t="s">
        <v>1033</v>
      </c>
      <c r="AA92" s="170" t="s">
        <v>1033</v>
      </c>
      <c r="AB92" s="170" t="s">
        <v>1033</v>
      </c>
      <c r="AO92" s="170" t="s">
        <v>1054</v>
      </c>
      <c r="AP92" s="170" t="s">
        <v>1054</v>
      </c>
      <c r="AQ92" s="170" t="s">
        <v>1054</v>
      </c>
      <c r="AR92" s="170" t="s">
        <v>1054</v>
      </c>
      <c r="AS92" s="170" t="s">
        <v>1054</v>
      </c>
      <c r="AT92" s="170" t="s">
        <v>1054</v>
      </c>
      <c r="AU92" s="170" t="s">
        <v>1052</v>
      </c>
      <c r="AV92" s="170" t="s">
        <v>1054</v>
      </c>
      <c r="AW92" s="170" t="s">
        <v>1052</v>
      </c>
      <c r="AX92" s="170" t="s">
        <v>1054</v>
      </c>
      <c r="AY92" s="170" t="s">
        <v>1054</v>
      </c>
      <c r="AZ92" s="170" t="s">
        <v>1054</v>
      </c>
      <c r="BA92" s="170" t="s">
        <v>1054</v>
      </c>
      <c r="BB92" s="170" t="s">
        <v>1054</v>
      </c>
      <c r="BC92" s="170" t="s">
        <v>1054</v>
      </c>
      <c r="BD92" s="170" t="s">
        <v>1052</v>
      </c>
      <c r="BE92" s="170" t="s">
        <v>1054</v>
      </c>
      <c r="BF92" s="170" t="s">
        <v>1054</v>
      </c>
      <c r="BG92" s="170" t="s">
        <v>1054</v>
      </c>
      <c r="BH92" s="170" t="s">
        <v>1054</v>
      </c>
      <c r="BI92" s="170" t="s">
        <v>1054</v>
      </c>
      <c r="BJ92" s="170" t="s">
        <v>1054</v>
      </c>
      <c r="BK92" s="170" t="s">
        <v>1054</v>
      </c>
      <c r="BL92" s="170" t="s">
        <v>1054</v>
      </c>
      <c r="BM92" s="170" t="s">
        <v>1050</v>
      </c>
      <c r="BN92" s="170" t="s">
        <v>1054</v>
      </c>
      <c r="BO92" s="170" t="s">
        <v>1054</v>
      </c>
      <c r="BP92" s="170" t="s">
        <v>1054</v>
      </c>
      <c r="BQ92" s="170" t="s">
        <v>1054</v>
      </c>
      <c r="BR92" s="170" t="s">
        <v>1054</v>
      </c>
      <c r="BS92" s="170" t="s">
        <v>1054</v>
      </c>
      <c r="BT92" s="170" t="s">
        <v>1054</v>
      </c>
      <c r="BU92" s="170" t="s">
        <v>1054</v>
      </c>
      <c r="BV92" s="170" t="s">
        <v>1050</v>
      </c>
      <c r="BW92" s="170" t="s">
        <v>1054</v>
      </c>
      <c r="BX92" s="170" t="s">
        <v>1054</v>
      </c>
    </row>
    <row r="93" spans="1:76" x14ac:dyDescent="0.3">
      <c r="A93" s="170" t="s">
        <v>525</v>
      </c>
      <c r="B93" s="170" t="s">
        <v>526</v>
      </c>
      <c r="N93" s="170" t="s">
        <v>1009</v>
      </c>
      <c r="O93" s="170" t="s">
        <v>1009</v>
      </c>
      <c r="P93" s="170" t="s">
        <v>1009</v>
      </c>
      <c r="Q93" s="170" t="s">
        <v>1009</v>
      </c>
      <c r="V93" s="170" t="s">
        <v>1009</v>
      </c>
      <c r="X93" s="139"/>
      <c r="Y93" s="170" t="s">
        <v>1035</v>
      </c>
      <c r="Z93" s="170" t="s">
        <v>1033</v>
      </c>
      <c r="AA93" s="170" t="s">
        <v>1033</v>
      </c>
      <c r="AB93" s="170" t="s">
        <v>1033</v>
      </c>
      <c r="AO93" s="170" t="s">
        <v>1054</v>
      </c>
      <c r="AP93" s="170" t="s">
        <v>1054</v>
      </c>
      <c r="AQ93" s="170" t="s">
        <v>1054</v>
      </c>
      <c r="AR93" s="170" t="s">
        <v>1054</v>
      </c>
      <c r="AS93" s="170" t="s">
        <v>1054</v>
      </c>
      <c r="AT93" s="170" t="s">
        <v>1054</v>
      </c>
      <c r="AU93" s="170" t="s">
        <v>1054</v>
      </c>
      <c r="AV93" s="170" t="s">
        <v>1054</v>
      </c>
      <c r="AW93" s="170" t="s">
        <v>1052</v>
      </c>
      <c r="AX93" s="170" t="s">
        <v>1054</v>
      </c>
      <c r="AY93" s="170" t="s">
        <v>1054</v>
      </c>
      <c r="AZ93" s="170" t="s">
        <v>1056</v>
      </c>
      <c r="BA93" s="170" t="s">
        <v>1054</v>
      </c>
      <c r="BB93" s="170" t="s">
        <v>1054</v>
      </c>
      <c r="BC93" s="170" t="s">
        <v>1054</v>
      </c>
      <c r="BD93" s="170" t="s">
        <v>1054</v>
      </c>
      <c r="BE93" s="170" t="s">
        <v>1054</v>
      </c>
      <c r="BF93" s="170" t="s">
        <v>1054</v>
      </c>
      <c r="BG93" s="170" t="s">
        <v>1054</v>
      </c>
      <c r="BH93" s="170" t="s">
        <v>1054</v>
      </c>
      <c r="BI93" s="170" t="s">
        <v>1056</v>
      </c>
      <c r="BJ93" s="170" t="s">
        <v>1054</v>
      </c>
      <c r="BK93" s="170" t="s">
        <v>1054</v>
      </c>
      <c r="BL93" s="170" t="s">
        <v>1054</v>
      </c>
      <c r="BM93" s="170" t="s">
        <v>1054</v>
      </c>
      <c r="BN93" s="170" t="s">
        <v>1054</v>
      </c>
      <c r="BO93" s="170" t="s">
        <v>1054</v>
      </c>
      <c r="BP93" s="170" t="s">
        <v>1054</v>
      </c>
      <c r="BQ93" s="170" t="s">
        <v>1054</v>
      </c>
      <c r="BR93" s="170" t="s">
        <v>1056</v>
      </c>
      <c r="BS93" s="170" t="s">
        <v>1054</v>
      </c>
      <c r="BT93" s="170" t="s">
        <v>1054</v>
      </c>
      <c r="BU93" s="170" t="s">
        <v>1054</v>
      </c>
      <c r="BV93" s="170" t="s">
        <v>1054</v>
      </c>
      <c r="BW93" s="170" t="s">
        <v>1054</v>
      </c>
      <c r="BX93" s="170" t="s">
        <v>1054</v>
      </c>
    </row>
    <row r="94" spans="1:76" x14ac:dyDescent="0.3">
      <c r="A94" s="170" t="s">
        <v>527</v>
      </c>
      <c r="B94" s="170" t="s">
        <v>528</v>
      </c>
      <c r="N94" s="170" t="s">
        <v>1009</v>
      </c>
      <c r="O94" s="170" t="s">
        <v>1009</v>
      </c>
      <c r="P94" s="170" t="s">
        <v>1009</v>
      </c>
      <c r="Q94" s="170" t="s">
        <v>1009</v>
      </c>
      <c r="V94" s="170" t="s">
        <v>1011</v>
      </c>
      <c r="X94" s="139"/>
      <c r="Y94" s="170" t="s">
        <v>1035</v>
      </c>
      <c r="Z94" s="170" t="s">
        <v>1033</v>
      </c>
      <c r="AA94" s="170" t="s">
        <v>1033</v>
      </c>
      <c r="AB94" s="170" t="s">
        <v>1033</v>
      </c>
      <c r="AO94" s="170" t="s">
        <v>1054</v>
      </c>
      <c r="AP94" s="170" t="s">
        <v>1054</v>
      </c>
      <c r="AQ94" s="170" t="s">
        <v>1054</v>
      </c>
      <c r="AR94" s="170" t="s">
        <v>1054</v>
      </c>
      <c r="AS94" s="170" t="s">
        <v>1052</v>
      </c>
      <c r="AT94" s="170" t="s">
        <v>1052</v>
      </c>
      <c r="AU94" s="170" t="s">
        <v>1054</v>
      </c>
      <c r="AV94" s="170" t="s">
        <v>1052</v>
      </c>
      <c r="AW94" s="170" t="s">
        <v>1052</v>
      </c>
      <c r="AX94" s="170" t="s">
        <v>1056</v>
      </c>
      <c r="AY94" s="170" t="s">
        <v>1054</v>
      </c>
      <c r="AZ94" s="170" t="s">
        <v>1056</v>
      </c>
      <c r="BA94" s="170" t="s">
        <v>1054</v>
      </c>
      <c r="BB94" s="170" t="s">
        <v>1052</v>
      </c>
      <c r="BC94" s="170" t="s">
        <v>1052</v>
      </c>
      <c r="BD94" s="170" t="s">
        <v>1054</v>
      </c>
      <c r="BE94" s="170" t="s">
        <v>1052</v>
      </c>
      <c r="BF94" s="170" t="s">
        <v>1054</v>
      </c>
      <c r="BG94" s="170" t="s">
        <v>1056</v>
      </c>
      <c r="BH94" s="170" t="s">
        <v>1056</v>
      </c>
      <c r="BI94" s="170" t="s">
        <v>1056</v>
      </c>
      <c r="BJ94" s="170" t="s">
        <v>1054</v>
      </c>
      <c r="BK94" s="170" t="s">
        <v>1052</v>
      </c>
      <c r="BL94" s="170" t="s">
        <v>1052</v>
      </c>
      <c r="BM94" s="170" t="s">
        <v>1054</v>
      </c>
      <c r="BN94" s="170" t="s">
        <v>1052</v>
      </c>
      <c r="BO94" s="170" t="s">
        <v>1054</v>
      </c>
      <c r="BP94" s="170" t="s">
        <v>1056</v>
      </c>
      <c r="BQ94" s="170" t="s">
        <v>1056</v>
      </c>
      <c r="BR94" s="170" t="s">
        <v>1056</v>
      </c>
      <c r="BS94" s="170" t="s">
        <v>1054</v>
      </c>
      <c r="BT94" s="170" t="s">
        <v>1052</v>
      </c>
      <c r="BU94" s="170" t="s">
        <v>1052</v>
      </c>
      <c r="BV94" s="170" t="s">
        <v>1054</v>
      </c>
      <c r="BW94" s="170" t="s">
        <v>1052</v>
      </c>
      <c r="BX94" s="170" t="s">
        <v>1054</v>
      </c>
    </row>
    <row r="95" spans="1:76" x14ac:dyDescent="0.3">
      <c r="A95" s="170" t="s">
        <v>529</v>
      </c>
      <c r="B95" s="170" t="s">
        <v>530</v>
      </c>
      <c r="N95" s="170" t="s">
        <v>1009</v>
      </c>
      <c r="O95" s="170" t="s">
        <v>1009</v>
      </c>
      <c r="P95" s="170" t="s">
        <v>1009</v>
      </c>
      <c r="Q95" s="170" t="s">
        <v>1009</v>
      </c>
      <c r="V95" s="170" t="s">
        <v>1011</v>
      </c>
      <c r="X95" s="139"/>
      <c r="Y95" s="170" t="s">
        <v>1033</v>
      </c>
      <c r="Z95" s="170" t="s">
        <v>1033</v>
      </c>
      <c r="AA95" s="170" t="s">
        <v>1033</v>
      </c>
      <c r="AB95" s="170" t="s">
        <v>1033</v>
      </c>
      <c r="AO95" s="170" t="s">
        <v>1052</v>
      </c>
      <c r="AP95" s="170" t="s">
        <v>1052</v>
      </c>
      <c r="AQ95" s="170" t="s">
        <v>1054</v>
      </c>
      <c r="AR95" s="170" t="s">
        <v>1054</v>
      </c>
      <c r="AS95" s="170" t="s">
        <v>1054</v>
      </c>
      <c r="AT95" s="170" t="s">
        <v>1054</v>
      </c>
      <c r="AU95" s="170" t="s">
        <v>1056</v>
      </c>
      <c r="AV95" s="170" t="s">
        <v>1056</v>
      </c>
      <c r="AW95" s="170" t="s">
        <v>1050</v>
      </c>
      <c r="AX95" s="170" t="s">
        <v>1054</v>
      </c>
      <c r="AY95" s="170" t="s">
        <v>1054</v>
      </c>
      <c r="AZ95" s="170" t="s">
        <v>1054</v>
      </c>
      <c r="BA95" s="170" t="s">
        <v>1054</v>
      </c>
      <c r="BB95" s="170" t="s">
        <v>1054</v>
      </c>
      <c r="BC95" s="170" t="s">
        <v>1054</v>
      </c>
      <c r="BD95" s="170" t="s">
        <v>1054</v>
      </c>
      <c r="BE95" s="170" t="s">
        <v>1054</v>
      </c>
      <c r="BF95" s="170" t="s">
        <v>1050</v>
      </c>
      <c r="BG95" s="170" t="s">
        <v>1054</v>
      </c>
      <c r="BH95" s="170" t="s">
        <v>1054</v>
      </c>
      <c r="BI95" s="170" t="s">
        <v>1054</v>
      </c>
      <c r="BJ95" s="170" t="s">
        <v>1054</v>
      </c>
      <c r="BK95" s="170" t="s">
        <v>1054</v>
      </c>
      <c r="BL95" s="170" t="s">
        <v>1054</v>
      </c>
      <c r="BM95" s="170" t="s">
        <v>1056</v>
      </c>
      <c r="BN95" s="170" t="s">
        <v>1056</v>
      </c>
      <c r="BO95" s="170" t="s">
        <v>1050</v>
      </c>
      <c r="BP95" s="170" t="s">
        <v>1054</v>
      </c>
      <c r="BQ95" s="170" t="s">
        <v>1054</v>
      </c>
      <c r="BR95" s="170" t="s">
        <v>1054</v>
      </c>
      <c r="BS95" s="170" t="s">
        <v>1054</v>
      </c>
      <c r="BT95" s="170" t="s">
        <v>1054</v>
      </c>
      <c r="BU95" s="170" t="s">
        <v>1054</v>
      </c>
      <c r="BV95" s="170" t="s">
        <v>1056</v>
      </c>
      <c r="BW95" s="170" t="s">
        <v>1056</v>
      </c>
      <c r="BX95" s="170" t="s">
        <v>1050</v>
      </c>
    </row>
    <row r="96" spans="1:76" x14ac:dyDescent="0.3">
      <c r="A96" s="170" t="s">
        <v>531</v>
      </c>
      <c r="B96" s="170" t="s">
        <v>532</v>
      </c>
      <c r="N96" s="170" t="s">
        <v>1009</v>
      </c>
      <c r="O96" s="170" t="s">
        <v>1009</v>
      </c>
      <c r="P96" s="170" t="s">
        <v>1009</v>
      </c>
      <c r="Q96" s="170" t="s">
        <v>1009</v>
      </c>
      <c r="V96" s="170" t="s">
        <v>1009</v>
      </c>
      <c r="X96" s="139"/>
      <c r="Y96" s="170" t="s">
        <v>1033</v>
      </c>
      <c r="Z96" s="170" t="s">
        <v>1033</v>
      </c>
      <c r="AA96" s="170" t="s">
        <v>1037</v>
      </c>
      <c r="AB96" s="170" t="s">
        <v>1035</v>
      </c>
      <c r="AO96" s="170" t="s">
        <v>1054</v>
      </c>
      <c r="AP96" s="170" t="s">
        <v>1056</v>
      </c>
      <c r="AQ96" s="170" t="s">
        <v>1054</v>
      </c>
      <c r="AR96" s="170" t="s">
        <v>1054</v>
      </c>
      <c r="AS96" s="170" t="s">
        <v>1052</v>
      </c>
      <c r="AT96" s="170" t="s">
        <v>1052</v>
      </c>
      <c r="AU96" s="170" t="s">
        <v>1054</v>
      </c>
      <c r="AV96" s="170" t="s">
        <v>1054</v>
      </c>
      <c r="AW96" s="170" t="s">
        <v>1050</v>
      </c>
      <c r="AX96" s="170" t="s">
        <v>1054</v>
      </c>
      <c r="AY96" s="170" t="s">
        <v>1054</v>
      </c>
      <c r="AZ96" s="170" t="s">
        <v>1054</v>
      </c>
      <c r="BA96" s="170" t="s">
        <v>1054</v>
      </c>
      <c r="BB96" s="170" t="s">
        <v>1054</v>
      </c>
      <c r="BC96" s="170" t="s">
        <v>1054</v>
      </c>
      <c r="BD96" s="170" t="s">
        <v>1054</v>
      </c>
      <c r="BE96" s="170" t="s">
        <v>1054</v>
      </c>
      <c r="BF96" s="170" t="s">
        <v>1052</v>
      </c>
      <c r="BG96" s="170" t="s">
        <v>1054</v>
      </c>
      <c r="BH96" s="170" t="s">
        <v>1054</v>
      </c>
      <c r="BI96" s="170" t="s">
        <v>1054</v>
      </c>
      <c r="BJ96" s="170" t="s">
        <v>1054</v>
      </c>
      <c r="BK96" s="170" t="s">
        <v>1054</v>
      </c>
      <c r="BL96" s="170" t="s">
        <v>1054</v>
      </c>
      <c r="BM96" s="170" t="s">
        <v>1054</v>
      </c>
      <c r="BN96" s="170" t="s">
        <v>1054</v>
      </c>
      <c r="BO96" s="170" t="s">
        <v>1052</v>
      </c>
      <c r="BP96" s="170" t="s">
        <v>1054</v>
      </c>
      <c r="BQ96" s="170" t="s">
        <v>1054</v>
      </c>
      <c r="BR96" s="170" t="s">
        <v>1054</v>
      </c>
      <c r="BS96" s="170" t="s">
        <v>1054</v>
      </c>
      <c r="BT96" s="170" t="s">
        <v>1054</v>
      </c>
      <c r="BU96" s="170" t="s">
        <v>1054</v>
      </c>
      <c r="BV96" s="170" t="s">
        <v>1054</v>
      </c>
      <c r="BW96" s="170" t="s">
        <v>1054</v>
      </c>
      <c r="BX96" s="170" t="s">
        <v>1052</v>
      </c>
    </row>
    <row r="97" spans="1:76" x14ac:dyDescent="0.3">
      <c r="A97" s="170" t="s">
        <v>533</v>
      </c>
      <c r="B97" s="170" t="s">
        <v>534</v>
      </c>
      <c r="N97" s="170" t="s">
        <v>1009</v>
      </c>
      <c r="O97" s="170" t="s">
        <v>1009</v>
      </c>
      <c r="P97" s="170" t="s">
        <v>1009</v>
      </c>
      <c r="Q97" s="170" t="s">
        <v>1009</v>
      </c>
      <c r="V97" s="170" t="s">
        <v>1011</v>
      </c>
      <c r="X97" s="139"/>
      <c r="Y97" s="170" t="s">
        <v>1033</v>
      </c>
      <c r="Z97" s="170" t="s">
        <v>1033</v>
      </c>
      <c r="AA97" s="170" t="s">
        <v>1033</v>
      </c>
      <c r="AB97" s="170" t="s">
        <v>1033</v>
      </c>
      <c r="AO97" s="170" t="s">
        <v>1054</v>
      </c>
      <c r="AP97" s="170" t="s">
        <v>1054</v>
      </c>
      <c r="AQ97" s="170" t="s">
        <v>1054</v>
      </c>
      <c r="AR97" s="170" t="s">
        <v>1056</v>
      </c>
      <c r="AS97" s="170" t="s">
        <v>1052</v>
      </c>
      <c r="AT97" s="170" t="s">
        <v>1054</v>
      </c>
      <c r="AU97" s="170" t="s">
        <v>1054</v>
      </c>
      <c r="AV97" s="170" t="s">
        <v>1054</v>
      </c>
      <c r="AW97" s="170" t="s">
        <v>1052</v>
      </c>
      <c r="AX97" s="170" t="s">
        <v>1054</v>
      </c>
      <c r="AY97" s="170" t="s">
        <v>1054</v>
      </c>
      <c r="AZ97" s="170" t="s">
        <v>1054</v>
      </c>
      <c r="BA97" s="170" t="s">
        <v>1056</v>
      </c>
      <c r="BB97" s="170" t="s">
        <v>1052</v>
      </c>
      <c r="BC97" s="170" t="s">
        <v>1054</v>
      </c>
      <c r="BD97" s="170" t="s">
        <v>1054</v>
      </c>
      <c r="BE97" s="170" t="s">
        <v>1054</v>
      </c>
      <c r="BF97" s="170" t="s">
        <v>1052</v>
      </c>
      <c r="BG97" s="170" t="s">
        <v>1054</v>
      </c>
      <c r="BH97" s="170" t="s">
        <v>1054</v>
      </c>
      <c r="BI97" s="170" t="s">
        <v>1054</v>
      </c>
      <c r="BJ97" s="170" t="s">
        <v>1056</v>
      </c>
      <c r="BK97" s="170" t="s">
        <v>1052</v>
      </c>
      <c r="BL97" s="170" t="s">
        <v>1054</v>
      </c>
      <c r="BM97" s="170" t="s">
        <v>1054</v>
      </c>
      <c r="BN97" s="170" t="s">
        <v>1054</v>
      </c>
      <c r="BO97" s="170" t="s">
        <v>1052</v>
      </c>
      <c r="BP97" s="170" t="s">
        <v>1054</v>
      </c>
      <c r="BQ97" s="170" t="s">
        <v>1054</v>
      </c>
      <c r="BR97" s="170" t="s">
        <v>1054</v>
      </c>
      <c r="BS97" s="170" t="s">
        <v>1056</v>
      </c>
      <c r="BT97" s="170" t="s">
        <v>1052</v>
      </c>
      <c r="BU97" s="170" t="s">
        <v>1054</v>
      </c>
      <c r="BV97" s="170" t="s">
        <v>1054</v>
      </c>
      <c r="BW97" s="170" t="s">
        <v>1054</v>
      </c>
      <c r="BX97" s="170" t="s">
        <v>1054</v>
      </c>
    </row>
    <row r="98" spans="1:76" x14ac:dyDescent="0.3">
      <c r="A98" s="170" t="s">
        <v>535</v>
      </c>
      <c r="B98" s="170" t="s">
        <v>536</v>
      </c>
      <c r="N98" s="170" t="s">
        <v>1009</v>
      </c>
      <c r="O98" s="170" t="s">
        <v>1009</v>
      </c>
      <c r="P98" s="170" t="s">
        <v>1009</v>
      </c>
      <c r="Q98" s="170" t="s">
        <v>1009</v>
      </c>
      <c r="V98" s="170" t="s">
        <v>1009</v>
      </c>
      <c r="X98" s="139"/>
      <c r="Y98" s="170" t="s">
        <v>1033</v>
      </c>
      <c r="Z98" s="170" t="s">
        <v>1035</v>
      </c>
      <c r="AA98" s="170" t="s">
        <v>1033</v>
      </c>
      <c r="AB98" s="170" t="s">
        <v>1033</v>
      </c>
      <c r="AO98" s="170" t="s">
        <v>1054</v>
      </c>
      <c r="AP98" s="170" t="s">
        <v>1054</v>
      </c>
      <c r="AQ98" s="170" t="s">
        <v>1056</v>
      </c>
      <c r="AR98" s="170" t="s">
        <v>1052</v>
      </c>
      <c r="AS98" s="170" t="s">
        <v>1054</v>
      </c>
      <c r="AT98" s="170" t="s">
        <v>1052</v>
      </c>
      <c r="AU98" s="170" t="s">
        <v>1054</v>
      </c>
      <c r="AV98" s="170" t="s">
        <v>1054</v>
      </c>
      <c r="AW98" s="170" t="s">
        <v>1052</v>
      </c>
      <c r="AX98" s="170" t="s">
        <v>1054</v>
      </c>
      <c r="AY98" s="170" t="s">
        <v>1054</v>
      </c>
      <c r="AZ98" s="170" t="s">
        <v>1056</v>
      </c>
      <c r="BA98" s="170" t="s">
        <v>1052</v>
      </c>
      <c r="BB98" s="170" t="s">
        <v>1054</v>
      </c>
      <c r="BC98" s="170" t="s">
        <v>1052</v>
      </c>
      <c r="BD98" s="170" t="s">
        <v>1054</v>
      </c>
      <c r="BE98" s="170" t="s">
        <v>1054</v>
      </c>
      <c r="BF98" s="170" t="s">
        <v>1052</v>
      </c>
      <c r="BG98" s="170" t="s">
        <v>1054</v>
      </c>
      <c r="BH98" s="170" t="s">
        <v>1054</v>
      </c>
      <c r="BI98" s="170" t="s">
        <v>1056</v>
      </c>
      <c r="BJ98" s="170" t="s">
        <v>1052</v>
      </c>
      <c r="BK98" s="170" t="s">
        <v>1054</v>
      </c>
      <c r="BL98" s="170" t="s">
        <v>1052</v>
      </c>
      <c r="BM98" s="170" t="s">
        <v>1054</v>
      </c>
      <c r="BN98" s="170" t="s">
        <v>1054</v>
      </c>
      <c r="BO98" s="170" t="s">
        <v>1052</v>
      </c>
      <c r="BP98" s="170" t="s">
        <v>1054</v>
      </c>
      <c r="BQ98" s="170" t="s">
        <v>1054</v>
      </c>
      <c r="BR98" s="170" t="s">
        <v>1056</v>
      </c>
      <c r="BS98" s="170" t="s">
        <v>1054</v>
      </c>
      <c r="BT98" s="170" t="s">
        <v>1054</v>
      </c>
      <c r="BU98" s="170" t="s">
        <v>1054</v>
      </c>
      <c r="BV98" s="170" t="s">
        <v>1054</v>
      </c>
      <c r="BW98" s="170" t="s">
        <v>1054</v>
      </c>
      <c r="BX98" s="170" t="s">
        <v>1054</v>
      </c>
    </row>
    <row r="99" spans="1:76" x14ac:dyDescent="0.3">
      <c r="A99" s="170" t="s">
        <v>539</v>
      </c>
      <c r="B99" s="170" t="s">
        <v>540</v>
      </c>
      <c r="N99" s="170" t="s">
        <v>1009</v>
      </c>
      <c r="O99" s="170" t="s">
        <v>1009</v>
      </c>
      <c r="P99" s="170" t="s">
        <v>1009</v>
      </c>
      <c r="Q99" s="170" t="s">
        <v>1009</v>
      </c>
      <c r="V99" s="170" t="s">
        <v>1009</v>
      </c>
      <c r="X99" s="139"/>
      <c r="Y99" s="170" t="s">
        <v>1037</v>
      </c>
      <c r="Z99" s="170" t="s">
        <v>1033</v>
      </c>
      <c r="AA99" s="170" t="s">
        <v>1033</v>
      </c>
      <c r="AB99" s="170" t="s">
        <v>1037</v>
      </c>
      <c r="AO99" s="170" t="s">
        <v>1054</v>
      </c>
      <c r="AP99" s="170" t="s">
        <v>1054</v>
      </c>
      <c r="AQ99" s="170" t="s">
        <v>1054</v>
      </c>
      <c r="AR99" s="170" t="s">
        <v>1054</v>
      </c>
      <c r="AS99" s="170" t="s">
        <v>1052</v>
      </c>
      <c r="AT99" s="170" t="s">
        <v>1052</v>
      </c>
      <c r="AU99" s="170" t="s">
        <v>1054</v>
      </c>
      <c r="AV99" s="170" t="s">
        <v>1054</v>
      </c>
      <c r="AW99" s="170" t="s">
        <v>1054</v>
      </c>
      <c r="AX99" s="170" t="s">
        <v>1054</v>
      </c>
      <c r="AY99" s="170" t="s">
        <v>1054</v>
      </c>
      <c r="AZ99" s="170" t="s">
        <v>1054</v>
      </c>
      <c r="BA99" s="170" t="s">
        <v>1054</v>
      </c>
      <c r="BB99" s="170" t="s">
        <v>1052</v>
      </c>
      <c r="BC99" s="170" t="s">
        <v>1052</v>
      </c>
      <c r="BD99" s="170" t="s">
        <v>1054</v>
      </c>
      <c r="BE99" s="170" t="s">
        <v>1054</v>
      </c>
      <c r="BF99" s="170" t="s">
        <v>1054</v>
      </c>
      <c r="BG99" s="170" t="s">
        <v>1054</v>
      </c>
      <c r="BH99" s="170" t="s">
        <v>1054</v>
      </c>
      <c r="BI99" s="170" t="s">
        <v>1054</v>
      </c>
      <c r="BJ99" s="170" t="s">
        <v>1054</v>
      </c>
      <c r="BK99" s="170" t="s">
        <v>1052</v>
      </c>
      <c r="BL99" s="170" t="s">
        <v>1052</v>
      </c>
      <c r="BM99" s="170" t="s">
        <v>1054</v>
      </c>
      <c r="BN99" s="170" t="s">
        <v>1054</v>
      </c>
      <c r="BO99" s="170" t="s">
        <v>1054</v>
      </c>
      <c r="BP99" s="170" t="s">
        <v>1054</v>
      </c>
      <c r="BQ99" s="170" t="s">
        <v>1054</v>
      </c>
      <c r="BR99" s="170" t="s">
        <v>1054</v>
      </c>
      <c r="BS99" s="170" t="s">
        <v>1054</v>
      </c>
      <c r="BT99" s="170" t="s">
        <v>1052</v>
      </c>
      <c r="BU99" s="170" t="s">
        <v>1054</v>
      </c>
      <c r="BV99" s="170" t="s">
        <v>1054</v>
      </c>
      <c r="BW99" s="170" t="s">
        <v>1054</v>
      </c>
      <c r="BX99" s="170" t="s">
        <v>1054</v>
      </c>
    </row>
    <row r="100" spans="1:76" x14ac:dyDescent="0.3">
      <c r="A100" s="170" t="s">
        <v>541</v>
      </c>
      <c r="B100" s="170" t="s">
        <v>542</v>
      </c>
      <c r="N100" s="170" t="s">
        <v>1009</v>
      </c>
      <c r="O100" s="170" t="s">
        <v>1009</v>
      </c>
      <c r="P100" s="170" t="s">
        <v>1009</v>
      </c>
      <c r="Q100" s="170" t="s">
        <v>1009</v>
      </c>
      <c r="V100" s="170" t="s">
        <v>1009</v>
      </c>
      <c r="X100" s="139"/>
      <c r="Y100" s="170" t="s">
        <v>1037</v>
      </c>
      <c r="Z100" s="170" t="s">
        <v>1037</v>
      </c>
      <c r="AA100" s="170" t="s">
        <v>1037</v>
      </c>
      <c r="AB100" s="170" t="s">
        <v>1037</v>
      </c>
      <c r="AO100" s="170" t="s">
        <v>1054</v>
      </c>
      <c r="AP100" s="170" t="s">
        <v>1054</v>
      </c>
      <c r="AQ100" s="170" t="s">
        <v>1054</v>
      </c>
      <c r="AR100" s="170" t="s">
        <v>1056</v>
      </c>
      <c r="AS100" s="170" t="s">
        <v>1052</v>
      </c>
      <c r="AT100" s="170" t="s">
        <v>1052</v>
      </c>
      <c r="AU100" s="170" t="s">
        <v>1054</v>
      </c>
      <c r="AV100" s="170" t="s">
        <v>1054</v>
      </c>
      <c r="AW100" s="170" t="s">
        <v>1054</v>
      </c>
      <c r="AX100" s="170" t="s">
        <v>1054</v>
      </c>
      <c r="AY100" s="170" t="s">
        <v>1054</v>
      </c>
      <c r="AZ100" s="170" t="s">
        <v>1054</v>
      </c>
      <c r="BA100" s="170" t="s">
        <v>1056</v>
      </c>
      <c r="BB100" s="170" t="s">
        <v>1052</v>
      </c>
      <c r="BC100" s="170" t="s">
        <v>1052</v>
      </c>
      <c r="BD100" s="170" t="s">
        <v>1054</v>
      </c>
      <c r="BE100" s="170" t="s">
        <v>1054</v>
      </c>
      <c r="BF100" s="170" t="s">
        <v>1054</v>
      </c>
      <c r="BG100" s="170" t="s">
        <v>1054</v>
      </c>
      <c r="BH100" s="170" t="s">
        <v>1054</v>
      </c>
      <c r="BI100" s="170" t="s">
        <v>1054</v>
      </c>
      <c r="BJ100" s="170" t="s">
        <v>1056</v>
      </c>
      <c r="BK100" s="170" t="s">
        <v>1052</v>
      </c>
      <c r="BL100" s="170" t="s">
        <v>1052</v>
      </c>
      <c r="BM100" s="170" t="s">
        <v>1054</v>
      </c>
      <c r="BN100" s="170" t="s">
        <v>1054</v>
      </c>
      <c r="BO100" s="170" t="s">
        <v>1054</v>
      </c>
      <c r="BP100" s="170" t="s">
        <v>1054</v>
      </c>
      <c r="BQ100" s="170" t="s">
        <v>1054</v>
      </c>
      <c r="BR100" s="170" t="s">
        <v>1054</v>
      </c>
      <c r="BS100" s="170" t="s">
        <v>1056</v>
      </c>
      <c r="BT100" s="170" t="s">
        <v>1052</v>
      </c>
      <c r="BU100" s="170" t="s">
        <v>1052</v>
      </c>
      <c r="BV100" s="170" t="s">
        <v>1054</v>
      </c>
      <c r="BW100" s="170" t="s">
        <v>1054</v>
      </c>
      <c r="BX100" s="170" t="s">
        <v>1054</v>
      </c>
    </row>
    <row r="101" spans="1:76" x14ac:dyDescent="0.3">
      <c r="A101" s="170" t="s">
        <v>545</v>
      </c>
      <c r="B101" s="170" t="s">
        <v>546</v>
      </c>
      <c r="N101" s="170" t="s">
        <v>1009</v>
      </c>
      <c r="O101" s="170" t="s">
        <v>1009</v>
      </c>
      <c r="P101" s="170" t="s">
        <v>1009</v>
      </c>
      <c r="Q101" s="170" t="s">
        <v>1009</v>
      </c>
      <c r="V101" s="170" t="s">
        <v>1009</v>
      </c>
      <c r="X101" s="139"/>
      <c r="Y101" s="170" t="s">
        <v>1035</v>
      </c>
      <c r="Z101" s="170" t="s">
        <v>1033</v>
      </c>
      <c r="AA101" s="170" t="s">
        <v>1033</v>
      </c>
      <c r="AB101" s="170" t="s">
        <v>1033</v>
      </c>
      <c r="AO101" s="170" t="s">
        <v>1054</v>
      </c>
      <c r="AP101" s="170" t="s">
        <v>1054</v>
      </c>
      <c r="AQ101" s="170" t="s">
        <v>1054</v>
      </c>
      <c r="AR101" s="170" t="s">
        <v>1054</v>
      </c>
      <c r="AS101" s="170" t="s">
        <v>1052</v>
      </c>
      <c r="AT101" s="170" t="s">
        <v>1052</v>
      </c>
      <c r="AU101" s="170" t="s">
        <v>1054</v>
      </c>
      <c r="AV101" s="170" t="s">
        <v>1052</v>
      </c>
      <c r="AW101" s="170" t="s">
        <v>1050</v>
      </c>
      <c r="AX101" s="170" t="s">
        <v>1054</v>
      </c>
      <c r="AY101" s="170" t="s">
        <v>1054</v>
      </c>
      <c r="AZ101" s="170" t="s">
        <v>1056</v>
      </c>
      <c r="BA101" s="170" t="s">
        <v>1056</v>
      </c>
      <c r="BB101" s="170" t="s">
        <v>1052</v>
      </c>
      <c r="BC101" s="170" t="s">
        <v>1054</v>
      </c>
      <c r="BD101" s="170" t="s">
        <v>1054</v>
      </c>
      <c r="BE101" s="170" t="s">
        <v>1052</v>
      </c>
      <c r="BF101" s="170" t="s">
        <v>1050</v>
      </c>
      <c r="BG101" s="170" t="s">
        <v>1054</v>
      </c>
      <c r="BH101" s="170" t="s">
        <v>1054</v>
      </c>
      <c r="BI101" s="170" t="s">
        <v>1056</v>
      </c>
      <c r="BJ101" s="170" t="s">
        <v>1056</v>
      </c>
      <c r="BK101" s="170" t="s">
        <v>1054</v>
      </c>
      <c r="BL101" s="170" t="s">
        <v>1054</v>
      </c>
      <c r="BM101" s="170" t="s">
        <v>1054</v>
      </c>
      <c r="BN101" s="170" t="s">
        <v>1054</v>
      </c>
      <c r="BO101" s="170" t="s">
        <v>1050</v>
      </c>
      <c r="BP101" s="170" t="s">
        <v>1054</v>
      </c>
      <c r="BQ101" s="170" t="s">
        <v>1054</v>
      </c>
      <c r="BR101" s="170" t="s">
        <v>1056</v>
      </c>
      <c r="BS101" s="170" t="s">
        <v>1056</v>
      </c>
      <c r="BT101" s="170" t="s">
        <v>1054</v>
      </c>
      <c r="BU101" s="170" t="s">
        <v>1054</v>
      </c>
      <c r="BV101" s="170" t="s">
        <v>1056</v>
      </c>
      <c r="BW101" s="170" t="s">
        <v>1054</v>
      </c>
      <c r="BX101" s="170" t="s">
        <v>1050</v>
      </c>
    </row>
    <row r="102" spans="1:76" x14ac:dyDescent="0.3">
      <c r="A102" s="170" t="s">
        <v>547</v>
      </c>
      <c r="B102" s="170" t="s">
        <v>548</v>
      </c>
      <c r="N102" s="170" t="s">
        <v>1009</v>
      </c>
      <c r="O102" s="170" t="s">
        <v>1009</v>
      </c>
      <c r="P102" s="170" t="s">
        <v>1009</v>
      </c>
      <c r="Q102" s="170" t="s">
        <v>1009</v>
      </c>
      <c r="V102" s="170" t="s">
        <v>1009</v>
      </c>
      <c r="X102" s="139"/>
      <c r="Y102" s="170" t="s">
        <v>1035</v>
      </c>
      <c r="Z102" s="170" t="s">
        <v>1033</v>
      </c>
      <c r="AA102" s="170" t="s">
        <v>1037</v>
      </c>
      <c r="AB102" s="170" t="s">
        <v>1033</v>
      </c>
      <c r="AO102" s="170" t="s">
        <v>1052</v>
      </c>
      <c r="AP102" s="170" t="s">
        <v>1052</v>
      </c>
      <c r="AQ102" s="170" t="s">
        <v>1054</v>
      </c>
      <c r="AR102" s="170" t="s">
        <v>1052</v>
      </c>
      <c r="AS102" s="170" t="s">
        <v>1054</v>
      </c>
      <c r="AT102" s="170" t="s">
        <v>1052</v>
      </c>
      <c r="AU102" s="170" t="s">
        <v>1054</v>
      </c>
      <c r="AV102" s="170" t="s">
        <v>1052</v>
      </c>
      <c r="AW102" s="170" t="s">
        <v>1052</v>
      </c>
      <c r="AX102" s="170" t="s">
        <v>1054</v>
      </c>
      <c r="AY102" s="170" t="s">
        <v>1052</v>
      </c>
      <c r="AZ102" s="170" t="s">
        <v>1054</v>
      </c>
      <c r="BA102" s="170" t="s">
        <v>1052</v>
      </c>
      <c r="BB102" s="170" t="s">
        <v>1054</v>
      </c>
      <c r="BC102" s="170" t="s">
        <v>1052</v>
      </c>
      <c r="BD102" s="170" t="s">
        <v>1054</v>
      </c>
      <c r="BE102" s="170" t="s">
        <v>1052</v>
      </c>
      <c r="BF102" s="170" t="s">
        <v>1052</v>
      </c>
      <c r="BG102" s="170" t="s">
        <v>1056</v>
      </c>
      <c r="BH102" s="170" t="s">
        <v>1056</v>
      </c>
      <c r="BI102" s="170" t="s">
        <v>1056</v>
      </c>
      <c r="BJ102" s="170" t="s">
        <v>1052</v>
      </c>
      <c r="BK102" s="170" t="s">
        <v>1054</v>
      </c>
      <c r="BL102" s="170" t="s">
        <v>1054</v>
      </c>
      <c r="BM102" s="170" t="s">
        <v>1056</v>
      </c>
      <c r="BN102" s="170" t="s">
        <v>1054</v>
      </c>
      <c r="BO102" s="170" t="s">
        <v>1054</v>
      </c>
      <c r="BP102" s="170" t="s">
        <v>1056</v>
      </c>
      <c r="BQ102" s="170" t="s">
        <v>1056</v>
      </c>
      <c r="BR102" s="170" t="s">
        <v>1056</v>
      </c>
      <c r="BS102" s="170" t="s">
        <v>1054</v>
      </c>
      <c r="BT102" s="170" t="s">
        <v>1056</v>
      </c>
      <c r="BU102" s="170" t="s">
        <v>1054</v>
      </c>
      <c r="BV102" s="170" t="s">
        <v>1056</v>
      </c>
      <c r="BW102" s="170" t="s">
        <v>1054</v>
      </c>
      <c r="BX102" s="170" t="s">
        <v>1054</v>
      </c>
    </row>
    <row r="103" spans="1:76" x14ac:dyDescent="0.3">
      <c r="A103" s="170" t="s">
        <v>549</v>
      </c>
      <c r="B103" s="170" t="s">
        <v>550</v>
      </c>
      <c r="N103" s="170" t="s">
        <v>1009</v>
      </c>
      <c r="O103" s="170" t="s">
        <v>1009</v>
      </c>
      <c r="P103" s="170" t="s">
        <v>1009</v>
      </c>
      <c r="Q103" s="170" t="s">
        <v>1009</v>
      </c>
      <c r="V103" s="170" t="s">
        <v>1009</v>
      </c>
      <c r="X103" s="139"/>
      <c r="Y103" s="170" t="s">
        <v>1035</v>
      </c>
      <c r="Z103" s="170" t="s">
        <v>1033</v>
      </c>
      <c r="AA103" s="170" t="s">
        <v>1033</v>
      </c>
      <c r="AB103" s="170" t="s">
        <v>1035</v>
      </c>
      <c r="AO103" s="170" t="s">
        <v>1056</v>
      </c>
      <c r="AP103" s="170" t="s">
        <v>1054</v>
      </c>
      <c r="AQ103" s="170" t="s">
        <v>1054</v>
      </c>
      <c r="AR103" s="170" t="s">
        <v>1054</v>
      </c>
      <c r="AS103" s="170" t="s">
        <v>1052</v>
      </c>
      <c r="AT103" s="170" t="s">
        <v>1054</v>
      </c>
      <c r="AU103" s="170" t="s">
        <v>1054</v>
      </c>
      <c r="AV103" s="170" t="s">
        <v>1054</v>
      </c>
      <c r="AW103" s="170" t="s">
        <v>1056</v>
      </c>
      <c r="AX103" s="170" t="s">
        <v>1056</v>
      </c>
      <c r="AY103" s="170" t="s">
        <v>1054</v>
      </c>
      <c r="AZ103" s="170" t="s">
        <v>1054</v>
      </c>
      <c r="BA103" s="170" t="s">
        <v>1054</v>
      </c>
      <c r="BB103" s="170" t="s">
        <v>1052</v>
      </c>
      <c r="BC103" s="170" t="s">
        <v>1054</v>
      </c>
      <c r="BD103" s="170" t="s">
        <v>1054</v>
      </c>
      <c r="BE103" s="170" t="s">
        <v>1054</v>
      </c>
      <c r="BF103" s="170" t="s">
        <v>1056</v>
      </c>
      <c r="BG103" s="170" t="s">
        <v>1056</v>
      </c>
      <c r="BH103" s="170" t="s">
        <v>1054</v>
      </c>
      <c r="BI103" s="170" t="s">
        <v>1056</v>
      </c>
      <c r="BJ103" s="170" t="s">
        <v>1054</v>
      </c>
      <c r="BK103" s="170" t="s">
        <v>1054</v>
      </c>
      <c r="BL103" s="170" t="s">
        <v>1054</v>
      </c>
      <c r="BM103" s="170" t="s">
        <v>1056</v>
      </c>
      <c r="BN103" s="170" t="s">
        <v>1054</v>
      </c>
      <c r="BO103" s="170" t="s">
        <v>1056</v>
      </c>
      <c r="BP103" s="170" t="s">
        <v>1056</v>
      </c>
      <c r="BQ103" s="170" t="s">
        <v>1056</v>
      </c>
      <c r="BR103" s="170" t="s">
        <v>1056</v>
      </c>
      <c r="BS103" s="170" t="s">
        <v>1056</v>
      </c>
      <c r="BT103" s="170" t="s">
        <v>1054</v>
      </c>
      <c r="BU103" s="170" t="s">
        <v>1054</v>
      </c>
      <c r="BV103" s="170" t="s">
        <v>1056</v>
      </c>
      <c r="BW103" s="170" t="s">
        <v>1056</v>
      </c>
      <c r="BX103" s="170" t="s">
        <v>1056</v>
      </c>
    </row>
    <row r="104" spans="1:76" x14ac:dyDescent="0.3">
      <c r="A104" s="170" t="s">
        <v>553</v>
      </c>
      <c r="B104" s="170" t="s">
        <v>554</v>
      </c>
      <c r="N104" s="170" t="s">
        <v>1009</v>
      </c>
      <c r="O104" s="170" t="s">
        <v>1009</v>
      </c>
      <c r="P104" s="170" t="s">
        <v>1009</v>
      </c>
      <c r="Q104" s="170" t="s">
        <v>1009</v>
      </c>
      <c r="V104" s="170" t="s">
        <v>1009</v>
      </c>
      <c r="X104" s="139"/>
      <c r="Y104" s="170" t="s">
        <v>1035</v>
      </c>
      <c r="Z104" s="170" t="s">
        <v>1035</v>
      </c>
      <c r="AA104" s="170" t="s">
        <v>1035</v>
      </c>
      <c r="AB104" s="170" t="s">
        <v>1033</v>
      </c>
      <c r="AO104" s="170" t="s">
        <v>1056</v>
      </c>
      <c r="AP104" s="170" t="s">
        <v>1056</v>
      </c>
      <c r="AQ104" s="170" t="s">
        <v>1056</v>
      </c>
      <c r="AR104" s="170" t="s">
        <v>1054</v>
      </c>
      <c r="AS104" s="170" t="s">
        <v>1052</v>
      </c>
      <c r="AT104" s="170" t="s">
        <v>1056</v>
      </c>
      <c r="AU104" s="170" t="s">
        <v>1052</v>
      </c>
      <c r="AV104" s="170" t="s">
        <v>1054</v>
      </c>
      <c r="AW104" s="170" t="s">
        <v>1054</v>
      </c>
      <c r="AX104" s="170" t="s">
        <v>1056</v>
      </c>
      <c r="AY104" s="170" t="s">
        <v>1058</v>
      </c>
      <c r="AZ104" s="170" t="s">
        <v>1056</v>
      </c>
      <c r="BA104" s="170" t="s">
        <v>1054</v>
      </c>
      <c r="BB104" s="170" t="s">
        <v>1052</v>
      </c>
      <c r="BC104" s="170" t="s">
        <v>1056</v>
      </c>
      <c r="BD104" s="170" t="s">
        <v>1054</v>
      </c>
      <c r="BE104" s="170" t="s">
        <v>1054</v>
      </c>
      <c r="BF104" s="170" t="s">
        <v>1054</v>
      </c>
      <c r="BG104" s="170" t="s">
        <v>1056</v>
      </c>
      <c r="BH104" s="170" t="s">
        <v>1058</v>
      </c>
      <c r="BI104" s="170" t="s">
        <v>1056</v>
      </c>
      <c r="BJ104" s="170" t="s">
        <v>1054</v>
      </c>
      <c r="BK104" s="170" t="s">
        <v>1052</v>
      </c>
      <c r="BL104" s="170" t="s">
        <v>1056</v>
      </c>
      <c r="BM104" s="170" t="s">
        <v>1054</v>
      </c>
      <c r="BN104" s="170" t="s">
        <v>1054</v>
      </c>
      <c r="BO104" s="170" t="s">
        <v>1054</v>
      </c>
      <c r="BP104" s="170" t="s">
        <v>1056</v>
      </c>
      <c r="BQ104" s="170" t="s">
        <v>1058</v>
      </c>
      <c r="BR104" s="170" t="s">
        <v>1056</v>
      </c>
      <c r="BS104" s="170" t="s">
        <v>1054</v>
      </c>
      <c r="BT104" s="170" t="s">
        <v>1052</v>
      </c>
      <c r="BU104" s="170" t="s">
        <v>1056</v>
      </c>
      <c r="BV104" s="170" t="s">
        <v>1054</v>
      </c>
      <c r="BW104" s="170" t="s">
        <v>1054</v>
      </c>
      <c r="BX104" s="170" t="s">
        <v>1054</v>
      </c>
    </row>
    <row r="105" spans="1:76" x14ac:dyDescent="0.3">
      <c r="A105" s="170" t="s">
        <v>557</v>
      </c>
      <c r="B105" s="170" t="s">
        <v>558</v>
      </c>
      <c r="N105" s="170" t="s">
        <v>1009</v>
      </c>
      <c r="O105" s="170" t="s">
        <v>1009</v>
      </c>
      <c r="P105" s="170" t="s">
        <v>1009</v>
      </c>
      <c r="Q105" s="170" t="s">
        <v>1009</v>
      </c>
      <c r="V105" s="170" t="s">
        <v>1009</v>
      </c>
      <c r="X105" s="139"/>
      <c r="Y105" s="170" t="s">
        <v>1033</v>
      </c>
      <c r="Z105" s="170" t="s">
        <v>1035</v>
      </c>
      <c r="AA105" s="170" t="s">
        <v>1035</v>
      </c>
      <c r="AB105" s="170" t="s">
        <v>1033</v>
      </c>
      <c r="AO105" s="170" t="s">
        <v>1052</v>
      </c>
      <c r="AP105" s="170" t="s">
        <v>1052</v>
      </c>
      <c r="AQ105" s="170" t="s">
        <v>1054</v>
      </c>
      <c r="AR105" s="170" t="s">
        <v>1054</v>
      </c>
      <c r="AS105" s="170" t="s">
        <v>1054</v>
      </c>
      <c r="AT105" s="170" t="s">
        <v>1052</v>
      </c>
      <c r="AU105" s="170" t="s">
        <v>1052</v>
      </c>
      <c r="AV105" s="170" t="s">
        <v>1054</v>
      </c>
      <c r="AW105" s="170" t="s">
        <v>1054</v>
      </c>
      <c r="AX105" s="170" t="s">
        <v>1052</v>
      </c>
      <c r="AY105" s="170" t="s">
        <v>1054</v>
      </c>
      <c r="AZ105" s="170" t="s">
        <v>1054</v>
      </c>
      <c r="BA105" s="170" t="s">
        <v>1054</v>
      </c>
      <c r="BB105" s="170" t="s">
        <v>1054</v>
      </c>
      <c r="BC105" s="170" t="s">
        <v>1052</v>
      </c>
      <c r="BD105" s="170" t="s">
        <v>1052</v>
      </c>
      <c r="BE105" s="170" t="s">
        <v>1054</v>
      </c>
      <c r="BF105" s="170" t="s">
        <v>1054</v>
      </c>
      <c r="BG105" s="170" t="s">
        <v>1052</v>
      </c>
      <c r="BH105" s="170" t="s">
        <v>1054</v>
      </c>
      <c r="BI105" s="170" t="s">
        <v>1054</v>
      </c>
      <c r="BJ105" s="170" t="s">
        <v>1054</v>
      </c>
      <c r="BK105" s="170" t="s">
        <v>1054</v>
      </c>
      <c r="BL105" s="170" t="s">
        <v>1054</v>
      </c>
      <c r="BM105" s="170" t="s">
        <v>1054</v>
      </c>
      <c r="BN105" s="170" t="s">
        <v>1054</v>
      </c>
      <c r="BO105" s="170" t="s">
        <v>1054</v>
      </c>
      <c r="BP105" s="170" t="s">
        <v>1054</v>
      </c>
      <c r="BQ105" s="170" t="s">
        <v>1054</v>
      </c>
      <c r="BR105" s="170" t="s">
        <v>1054</v>
      </c>
      <c r="BS105" s="170" t="s">
        <v>1054</v>
      </c>
      <c r="BT105" s="170" t="s">
        <v>1054</v>
      </c>
      <c r="BU105" s="170" t="s">
        <v>1054</v>
      </c>
      <c r="BV105" s="170" t="s">
        <v>1054</v>
      </c>
      <c r="BW105" s="170" t="s">
        <v>1054</v>
      </c>
      <c r="BX105" s="170" t="s">
        <v>1054</v>
      </c>
    </row>
    <row r="106" spans="1:76" x14ac:dyDescent="0.3">
      <c r="A106" s="170" t="s">
        <v>560</v>
      </c>
      <c r="B106" s="170" t="s">
        <v>561</v>
      </c>
      <c r="N106" s="170" t="s">
        <v>1009</v>
      </c>
      <c r="O106" s="170" t="s">
        <v>1009</v>
      </c>
      <c r="P106" s="170" t="s">
        <v>1009</v>
      </c>
      <c r="Q106" s="170" t="s">
        <v>1009</v>
      </c>
      <c r="V106" s="170" t="s">
        <v>1009</v>
      </c>
      <c r="X106" s="139"/>
      <c r="Y106" s="170" t="s">
        <v>1035</v>
      </c>
      <c r="Z106" s="170" t="s">
        <v>1033</v>
      </c>
      <c r="AA106" s="170" t="s">
        <v>1033</v>
      </c>
      <c r="AB106" s="170" t="s">
        <v>1033</v>
      </c>
      <c r="AO106" s="170" t="s">
        <v>1050</v>
      </c>
      <c r="AP106" s="170" t="s">
        <v>1050</v>
      </c>
      <c r="AQ106" s="170" t="s">
        <v>1052</v>
      </c>
      <c r="AR106" s="170" t="s">
        <v>1052</v>
      </c>
      <c r="AS106" s="170" t="s">
        <v>1050</v>
      </c>
      <c r="AT106" s="170" t="s">
        <v>1050</v>
      </c>
      <c r="AU106" s="170" t="s">
        <v>1050</v>
      </c>
      <c r="AV106" s="170" t="s">
        <v>1054</v>
      </c>
      <c r="AW106" s="170" t="s">
        <v>1056</v>
      </c>
      <c r="AX106" s="170" t="s">
        <v>1052</v>
      </c>
      <c r="AY106" s="170" t="s">
        <v>1052</v>
      </c>
      <c r="AZ106" s="170" t="s">
        <v>1052</v>
      </c>
      <c r="BA106" s="170" t="s">
        <v>1052</v>
      </c>
      <c r="BB106" s="170" t="s">
        <v>1052</v>
      </c>
      <c r="BC106" s="170" t="s">
        <v>1052</v>
      </c>
      <c r="BD106" s="170" t="s">
        <v>1050</v>
      </c>
      <c r="BE106" s="170" t="s">
        <v>1054</v>
      </c>
      <c r="BF106" s="170" t="s">
        <v>1056</v>
      </c>
      <c r="BG106" s="170" t="s">
        <v>1054</v>
      </c>
      <c r="BH106" s="170" t="s">
        <v>1052</v>
      </c>
      <c r="BI106" s="170" t="s">
        <v>1054</v>
      </c>
      <c r="BJ106" s="170" t="s">
        <v>1052</v>
      </c>
      <c r="BK106" s="170" t="s">
        <v>1052</v>
      </c>
      <c r="BL106" s="170" t="s">
        <v>1054</v>
      </c>
      <c r="BM106" s="170" t="s">
        <v>1052</v>
      </c>
      <c r="BN106" s="170" t="s">
        <v>1056</v>
      </c>
      <c r="BO106" s="170" t="s">
        <v>1056</v>
      </c>
      <c r="BP106" s="170" t="s">
        <v>1056</v>
      </c>
      <c r="BQ106" s="170" t="s">
        <v>1054</v>
      </c>
      <c r="BR106" s="170" t="s">
        <v>1054</v>
      </c>
      <c r="BS106" s="170" t="s">
        <v>1054</v>
      </c>
      <c r="BT106" s="170" t="s">
        <v>1054</v>
      </c>
      <c r="BU106" s="170" t="s">
        <v>1054</v>
      </c>
      <c r="BV106" s="170" t="s">
        <v>1052</v>
      </c>
      <c r="BW106" s="170" t="s">
        <v>1056</v>
      </c>
      <c r="BX106" s="170" t="s">
        <v>1056</v>
      </c>
    </row>
    <row r="107" spans="1:76" x14ac:dyDescent="0.3">
      <c r="A107" s="170" t="s">
        <v>562</v>
      </c>
      <c r="B107" s="170" t="s">
        <v>563</v>
      </c>
      <c r="N107" s="170" t="s">
        <v>1009</v>
      </c>
      <c r="O107" s="170" t="s">
        <v>1009</v>
      </c>
      <c r="P107" s="170" t="s">
        <v>1009</v>
      </c>
      <c r="Q107" s="170" t="s">
        <v>1009</v>
      </c>
      <c r="V107" s="170" t="s">
        <v>1009</v>
      </c>
      <c r="X107" s="139"/>
      <c r="Y107" s="170" t="s">
        <v>1037</v>
      </c>
      <c r="Z107" s="170" t="s">
        <v>1033</v>
      </c>
      <c r="AA107" s="170" t="s">
        <v>1037</v>
      </c>
      <c r="AB107" s="170" t="s">
        <v>1035</v>
      </c>
      <c r="AO107" s="170" t="s">
        <v>1056</v>
      </c>
      <c r="AP107" s="170" t="s">
        <v>1054</v>
      </c>
      <c r="AQ107" s="170" t="s">
        <v>1052</v>
      </c>
      <c r="AR107" s="170" t="s">
        <v>1054</v>
      </c>
      <c r="AS107" s="170" t="s">
        <v>1056</v>
      </c>
      <c r="AT107" s="170" t="s">
        <v>1052</v>
      </c>
      <c r="AU107" s="170" t="s">
        <v>1056</v>
      </c>
      <c r="AV107" s="170" t="s">
        <v>1052</v>
      </c>
      <c r="AW107" s="170" t="s">
        <v>1052</v>
      </c>
      <c r="AX107" s="170" t="s">
        <v>1056</v>
      </c>
      <c r="AY107" s="170" t="s">
        <v>1056</v>
      </c>
      <c r="AZ107" s="170" t="s">
        <v>1054</v>
      </c>
      <c r="BA107" s="170" t="s">
        <v>1056</v>
      </c>
      <c r="BB107" s="170" t="s">
        <v>1056</v>
      </c>
      <c r="BC107" s="170" t="s">
        <v>1054</v>
      </c>
      <c r="BD107" s="170" t="s">
        <v>1056</v>
      </c>
      <c r="BE107" s="170" t="s">
        <v>1054</v>
      </c>
      <c r="BF107" s="170" t="s">
        <v>1054</v>
      </c>
      <c r="BG107" s="170" t="s">
        <v>1056</v>
      </c>
      <c r="BH107" s="170" t="s">
        <v>1056</v>
      </c>
      <c r="BI107" s="170" t="s">
        <v>1054</v>
      </c>
      <c r="BJ107" s="170" t="s">
        <v>1056</v>
      </c>
      <c r="BK107" s="170" t="s">
        <v>1056</v>
      </c>
      <c r="BL107" s="170" t="s">
        <v>1054</v>
      </c>
      <c r="BM107" s="170" t="s">
        <v>1058</v>
      </c>
      <c r="BN107" s="170" t="s">
        <v>1054</v>
      </c>
      <c r="BO107" s="170" t="s">
        <v>1054</v>
      </c>
      <c r="BP107" s="170" t="s">
        <v>1056</v>
      </c>
      <c r="BQ107" s="170" t="s">
        <v>1056</v>
      </c>
      <c r="BR107" s="170" t="s">
        <v>1056</v>
      </c>
      <c r="BS107" s="170" t="s">
        <v>1056</v>
      </c>
      <c r="BT107" s="170" t="s">
        <v>1056</v>
      </c>
      <c r="BU107" s="170" t="s">
        <v>1056</v>
      </c>
      <c r="BV107" s="170" t="s">
        <v>1058</v>
      </c>
      <c r="BW107" s="170" t="s">
        <v>1056</v>
      </c>
      <c r="BX107" s="170" t="s">
        <v>1054</v>
      </c>
    </row>
    <row r="108" spans="1:76" x14ac:dyDescent="0.3">
      <c r="A108" s="170" t="s">
        <v>564</v>
      </c>
      <c r="B108" s="170" t="s">
        <v>565</v>
      </c>
      <c r="N108" s="170" t="s">
        <v>1009</v>
      </c>
      <c r="O108" s="170" t="s">
        <v>1009</v>
      </c>
      <c r="P108" s="170" t="s">
        <v>1009</v>
      </c>
      <c r="Q108" s="170" t="s">
        <v>1009</v>
      </c>
      <c r="V108" s="170" t="s">
        <v>1009</v>
      </c>
      <c r="X108" s="139"/>
      <c r="Y108" s="170" t="s">
        <v>1037</v>
      </c>
      <c r="Z108" s="170" t="s">
        <v>1037</v>
      </c>
      <c r="AA108" s="170" t="s">
        <v>1037</v>
      </c>
      <c r="AB108" s="170" t="s">
        <v>1037</v>
      </c>
      <c r="AO108" s="170" t="s">
        <v>1052</v>
      </c>
      <c r="AP108" s="170" t="s">
        <v>1054</v>
      </c>
      <c r="AQ108" s="170" t="s">
        <v>1054</v>
      </c>
      <c r="AR108" s="170" t="s">
        <v>1052</v>
      </c>
      <c r="AS108" s="170" t="s">
        <v>1052</v>
      </c>
      <c r="AT108" s="170" t="s">
        <v>1052</v>
      </c>
      <c r="AU108" s="170" t="s">
        <v>1054</v>
      </c>
      <c r="AV108" s="170" t="s">
        <v>1054</v>
      </c>
      <c r="AW108" s="170" t="s">
        <v>1052</v>
      </c>
      <c r="AX108" s="170" t="s">
        <v>1052</v>
      </c>
      <c r="AY108" s="170" t="s">
        <v>1054</v>
      </c>
      <c r="AZ108" s="170" t="s">
        <v>1054</v>
      </c>
      <c r="BA108" s="170" t="s">
        <v>1054</v>
      </c>
      <c r="BB108" s="170" t="s">
        <v>1052</v>
      </c>
      <c r="BC108" s="170" t="s">
        <v>1054</v>
      </c>
      <c r="BD108" s="170" t="s">
        <v>1054</v>
      </c>
      <c r="BE108" s="170" t="s">
        <v>1054</v>
      </c>
      <c r="BF108" s="170" t="s">
        <v>1054</v>
      </c>
      <c r="BG108" s="170" t="s">
        <v>1052</v>
      </c>
      <c r="BH108" s="170" t="s">
        <v>1054</v>
      </c>
      <c r="BI108" s="170" t="s">
        <v>1054</v>
      </c>
      <c r="BJ108" s="170" t="s">
        <v>1054</v>
      </c>
      <c r="BK108" s="170" t="s">
        <v>1052</v>
      </c>
      <c r="BL108" s="170" t="s">
        <v>1054</v>
      </c>
      <c r="BM108" s="170" t="s">
        <v>1054</v>
      </c>
      <c r="BN108" s="170" t="s">
        <v>1054</v>
      </c>
      <c r="BO108" s="170" t="s">
        <v>1054</v>
      </c>
      <c r="BP108" s="170" t="s">
        <v>1054</v>
      </c>
      <c r="BQ108" s="170" t="s">
        <v>1054</v>
      </c>
      <c r="BR108" s="170" t="s">
        <v>1054</v>
      </c>
      <c r="BS108" s="170" t="s">
        <v>1054</v>
      </c>
      <c r="BT108" s="170" t="s">
        <v>1054</v>
      </c>
      <c r="BU108" s="170" t="s">
        <v>1054</v>
      </c>
      <c r="BV108" s="170" t="s">
        <v>1054</v>
      </c>
      <c r="BW108" s="170" t="s">
        <v>1054</v>
      </c>
      <c r="BX108" s="170" t="s">
        <v>1054</v>
      </c>
    </row>
    <row r="109" spans="1:76" x14ac:dyDescent="0.3">
      <c r="A109" s="170" t="s">
        <v>568</v>
      </c>
      <c r="B109" s="170" t="s">
        <v>569</v>
      </c>
      <c r="N109" s="170" t="s">
        <v>1009</v>
      </c>
      <c r="O109" s="170" t="s">
        <v>1009</v>
      </c>
      <c r="P109" s="170" t="s">
        <v>1009</v>
      </c>
      <c r="Q109" s="170" t="s">
        <v>1009</v>
      </c>
      <c r="V109" s="170" t="s">
        <v>1009</v>
      </c>
      <c r="X109" s="139"/>
      <c r="Y109" s="170" t="s">
        <v>1033</v>
      </c>
      <c r="Z109" s="170" t="s">
        <v>1033</v>
      </c>
      <c r="AA109" s="170" t="s">
        <v>1037</v>
      </c>
      <c r="AB109" s="170" t="s">
        <v>1035</v>
      </c>
      <c r="AO109" s="170" t="s">
        <v>1054</v>
      </c>
      <c r="AP109" s="170" t="s">
        <v>1054</v>
      </c>
      <c r="AQ109" s="170" t="s">
        <v>1054</v>
      </c>
      <c r="AR109" s="170" t="s">
        <v>1054</v>
      </c>
      <c r="AS109" s="170" t="s">
        <v>1054</v>
      </c>
      <c r="AT109" s="170" t="s">
        <v>1054</v>
      </c>
      <c r="AU109" s="170" t="s">
        <v>1052</v>
      </c>
      <c r="AV109" s="170" t="s">
        <v>1054</v>
      </c>
      <c r="AW109" s="170" t="s">
        <v>1056</v>
      </c>
      <c r="AX109" s="170" t="s">
        <v>1054</v>
      </c>
      <c r="AY109" s="170" t="s">
        <v>1056</v>
      </c>
      <c r="AZ109" s="170" t="s">
        <v>1056</v>
      </c>
      <c r="BA109" s="170" t="s">
        <v>1056</v>
      </c>
      <c r="BB109" s="170" t="s">
        <v>1054</v>
      </c>
      <c r="BC109" s="170" t="s">
        <v>1056</v>
      </c>
      <c r="BD109" s="170" t="s">
        <v>1054</v>
      </c>
      <c r="BE109" s="170" t="s">
        <v>1056</v>
      </c>
      <c r="BF109" s="170" t="s">
        <v>1056</v>
      </c>
      <c r="BG109" s="170" t="s">
        <v>1054</v>
      </c>
      <c r="BH109" s="170" t="s">
        <v>1056</v>
      </c>
      <c r="BI109" s="170" t="s">
        <v>1056</v>
      </c>
      <c r="BJ109" s="170" t="s">
        <v>1056</v>
      </c>
      <c r="BK109" s="170" t="s">
        <v>1054</v>
      </c>
      <c r="BL109" s="170" t="s">
        <v>1056</v>
      </c>
      <c r="BM109" s="170" t="s">
        <v>1054</v>
      </c>
      <c r="BN109" s="170" t="s">
        <v>1056</v>
      </c>
      <c r="BO109" s="170" t="s">
        <v>1058</v>
      </c>
      <c r="BP109" s="170" t="s">
        <v>1056</v>
      </c>
      <c r="BQ109" s="170" t="s">
        <v>1056</v>
      </c>
      <c r="BR109" s="170" t="s">
        <v>1056</v>
      </c>
      <c r="BS109" s="170" t="s">
        <v>1056</v>
      </c>
      <c r="BT109" s="170" t="s">
        <v>1054</v>
      </c>
      <c r="BU109" s="170" t="s">
        <v>1056</v>
      </c>
      <c r="BV109" s="170" t="s">
        <v>1054</v>
      </c>
      <c r="BW109" s="170" t="s">
        <v>1056</v>
      </c>
      <c r="BX109" s="170" t="s">
        <v>1058</v>
      </c>
    </row>
    <row r="110" spans="1:76" x14ac:dyDescent="0.3">
      <c r="A110" s="170" t="s">
        <v>570</v>
      </c>
      <c r="B110" s="170" t="s">
        <v>571</v>
      </c>
      <c r="N110" s="170" t="s">
        <v>1009</v>
      </c>
      <c r="O110" s="170" t="s">
        <v>1009</v>
      </c>
      <c r="P110" s="170" t="s">
        <v>1009</v>
      </c>
      <c r="Q110" s="170" t="s">
        <v>1009</v>
      </c>
      <c r="V110" s="170" t="s">
        <v>1009</v>
      </c>
      <c r="X110" s="139"/>
      <c r="Y110" s="170" t="s">
        <v>1033</v>
      </c>
      <c r="Z110" s="170" t="s">
        <v>1033</v>
      </c>
      <c r="AA110" s="170" t="s">
        <v>1033</v>
      </c>
      <c r="AB110" s="170" t="s">
        <v>1035</v>
      </c>
      <c r="AO110" s="170" t="s">
        <v>1054</v>
      </c>
      <c r="AP110" s="170" t="s">
        <v>1054</v>
      </c>
      <c r="AQ110" s="170" t="s">
        <v>1054</v>
      </c>
      <c r="AR110" s="170" t="s">
        <v>1056</v>
      </c>
      <c r="AS110" s="170" t="s">
        <v>1054</v>
      </c>
      <c r="AT110" s="170" t="s">
        <v>1054</v>
      </c>
      <c r="AU110" s="170" t="s">
        <v>1054</v>
      </c>
      <c r="AV110" s="170" t="s">
        <v>1054</v>
      </c>
      <c r="AW110" s="170" t="s">
        <v>1052</v>
      </c>
      <c r="AX110" s="170" t="s">
        <v>1054</v>
      </c>
      <c r="AY110" s="170" t="s">
        <v>1054</v>
      </c>
      <c r="AZ110" s="170" t="s">
        <v>1054</v>
      </c>
      <c r="BA110" s="170" t="s">
        <v>1056</v>
      </c>
      <c r="BB110" s="170" t="s">
        <v>1054</v>
      </c>
      <c r="BC110" s="170" t="s">
        <v>1054</v>
      </c>
      <c r="BD110" s="170" t="s">
        <v>1054</v>
      </c>
      <c r="BE110" s="170" t="s">
        <v>1054</v>
      </c>
      <c r="BF110" s="170" t="s">
        <v>1052</v>
      </c>
      <c r="BG110" s="170" t="s">
        <v>1054</v>
      </c>
      <c r="BH110" s="170" t="s">
        <v>1054</v>
      </c>
      <c r="BI110" s="170" t="s">
        <v>1054</v>
      </c>
      <c r="BJ110" s="170" t="s">
        <v>1056</v>
      </c>
      <c r="BK110" s="170" t="s">
        <v>1054</v>
      </c>
      <c r="BL110" s="170" t="s">
        <v>1054</v>
      </c>
      <c r="BM110" s="170" t="s">
        <v>1054</v>
      </c>
      <c r="BN110" s="170" t="s">
        <v>1054</v>
      </c>
      <c r="BO110" s="170" t="s">
        <v>1052</v>
      </c>
      <c r="BP110" s="170" t="s">
        <v>1054</v>
      </c>
      <c r="BQ110" s="170" t="s">
        <v>1054</v>
      </c>
      <c r="BR110" s="170" t="s">
        <v>1054</v>
      </c>
      <c r="BS110" s="170" t="s">
        <v>1056</v>
      </c>
      <c r="BT110" s="170" t="s">
        <v>1054</v>
      </c>
      <c r="BU110" s="170" t="s">
        <v>1054</v>
      </c>
      <c r="BV110" s="170" t="s">
        <v>1054</v>
      </c>
      <c r="BW110" s="170" t="s">
        <v>1054</v>
      </c>
      <c r="BX110" s="170" t="s">
        <v>1052</v>
      </c>
    </row>
    <row r="111" spans="1:76" x14ac:dyDescent="0.3">
      <c r="A111" s="170" t="s">
        <v>572</v>
      </c>
      <c r="B111" s="170" t="s">
        <v>573</v>
      </c>
      <c r="N111" s="170" t="s">
        <v>1009</v>
      </c>
      <c r="O111" s="170" t="s">
        <v>1009</v>
      </c>
      <c r="P111" s="170" t="s">
        <v>1009</v>
      </c>
      <c r="Q111" s="170" t="s">
        <v>1009</v>
      </c>
      <c r="V111" s="170" t="s">
        <v>1009</v>
      </c>
      <c r="X111" s="139"/>
      <c r="Y111" s="170" t="s">
        <v>1035</v>
      </c>
      <c r="Z111" s="170" t="s">
        <v>1033</v>
      </c>
      <c r="AA111" s="170" t="s">
        <v>1037</v>
      </c>
      <c r="AB111" s="170" t="s">
        <v>1033</v>
      </c>
      <c r="AO111" s="170" t="s">
        <v>1054</v>
      </c>
      <c r="AP111" s="170" t="s">
        <v>1056</v>
      </c>
      <c r="AQ111" s="170" t="s">
        <v>1056</v>
      </c>
      <c r="AR111" s="170" t="s">
        <v>1054</v>
      </c>
      <c r="AS111" s="170" t="s">
        <v>1054</v>
      </c>
      <c r="AT111" s="170" t="s">
        <v>1054</v>
      </c>
      <c r="AU111" s="170" t="s">
        <v>1054</v>
      </c>
      <c r="AV111" s="170" t="s">
        <v>1054</v>
      </c>
      <c r="AW111" s="170" t="s">
        <v>1056</v>
      </c>
      <c r="AX111" s="170" t="s">
        <v>1056</v>
      </c>
      <c r="AY111" s="170" t="s">
        <v>1056</v>
      </c>
      <c r="AZ111" s="170" t="s">
        <v>1056</v>
      </c>
      <c r="BA111" s="170" t="s">
        <v>1054</v>
      </c>
      <c r="BB111" s="170" t="s">
        <v>1054</v>
      </c>
      <c r="BC111" s="170" t="s">
        <v>1056</v>
      </c>
      <c r="BD111" s="170" t="s">
        <v>1054</v>
      </c>
      <c r="BE111" s="170" t="s">
        <v>1056</v>
      </c>
      <c r="BF111" s="170" t="s">
        <v>1056</v>
      </c>
      <c r="BG111" s="170" t="s">
        <v>1056</v>
      </c>
      <c r="BH111" s="170" t="s">
        <v>1056</v>
      </c>
      <c r="BI111" s="170" t="s">
        <v>1056</v>
      </c>
      <c r="BJ111" s="170" t="s">
        <v>1054</v>
      </c>
      <c r="BK111" s="170" t="s">
        <v>1054</v>
      </c>
      <c r="BL111" s="170" t="s">
        <v>1056</v>
      </c>
      <c r="BM111" s="170" t="s">
        <v>1054</v>
      </c>
      <c r="BN111" s="170" t="s">
        <v>1056</v>
      </c>
      <c r="BO111" s="170" t="s">
        <v>1056</v>
      </c>
      <c r="BP111" s="170" t="s">
        <v>1056</v>
      </c>
      <c r="BQ111" s="170" t="s">
        <v>1056</v>
      </c>
      <c r="BR111" s="170" t="s">
        <v>1056</v>
      </c>
      <c r="BS111" s="170" t="s">
        <v>1056</v>
      </c>
      <c r="BT111" s="170" t="s">
        <v>1056</v>
      </c>
      <c r="BU111" s="170" t="s">
        <v>1056</v>
      </c>
      <c r="BV111" s="170" t="s">
        <v>1056</v>
      </c>
      <c r="BW111" s="170" t="s">
        <v>1056</v>
      </c>
      <c r="BX111" s="170" t="s">
        <v>1056</v>
      </c>
    </row>
    <row r="112" spans="1:76" x14ac:dyDescent="0.3">
      <c r="A112" s="170" t="s">
        <v>574</v>
      </c>
      <c r="B112" s="170" t="s">
        <v>575</v>
      </c>
      <c r="N112" s="170" t="s">
        <v>1009</v>
      </c>
      <c r="O112" s="170" t="s">
        <v>1009</v>
      </c>
      <c r="P112" s="170" t="s">
        <v>1009</v>
      </c>
      <c r="Q112" s="170" t="s">
        <v>1009</v>
      </c>
      <c r="V112" s="170" t="s">
        <v>1009</v>
      </c>
      <c r="X112" s="139"/>
      <c r="Y112" s="170" t="s">
        <v>1035</v>
      </c>
      <c r="Z112" s="170" t="s">
        <v>1033</v>
      </c>
      <c r="AA112" s="170" t="s">
        <v>1033</v>
      </c>
      <c r="AB112" s="170" t="s">
        <v>1035</v>
      </c>
      <c r="AO112" s="170" t="s">
        <v>1056</v>
      </c>
      <c r="AP112" s="170" t="s">
        <v>1056</v>
      </c>
      <c r="AQ112" s="170" t="s">
        <v>1058</v>
      </c>
      <c r="AR112" s="170" t="s">
        <v>1056</v>
      </c>
      <c r="AS112" s="170" t="s">
        <v>1056</v>
      </c>
      <c r="AT112" s="170" t="s">
        <v>1054</v>
      </c>
      <c r="AU112" s="170" t="s">
        <v>1054</v>
      </c>
      <c r="AV112" s="170" t="s">
        <v>1054</v>
      </c>
      <c r="AW112" s="170" t="s">
        <v>1052</v>
      </c>
      <c r="AX112" s="170" t="s">
        <v>1056</v>
      </c>
      <c r="AY112" s="170" t="s">
        <v>1056</v>
      </c>
      <c r="AZ112" s="170" t="s">
        <v>1058</v>
      </c>
      <c r="BA112" s="170" t="s">
        <v>1056</v>
      </c>
      <c r="BB112" s="170" t="s">
        <v>1056</v>
      </c>
      <c r="BC112" s="170" t="s">
        <v>1054</v>
      </c>
      <c r="BD112" s="170" t="s">
        <v>1054</v>
      </c>
      <c r="BE112" s="170" t="s">
        <v>1054</v>
      </c>
      <c r="BF112" s="170" t="s">
        <v>1054</v>
      </c>
      <c r="BG112" s="170" t="s">
        <v>1056</v>
      </c>
      <c r="BH112" s="170" t="s">
        <v>1056</v>
      </c>
      <c r="BI112" s="170" t="s">
        <v>1058</v>
      </c>
      <c r="BJ112" s="170" t="s">
        <v>1056</v>
      </c>
      <c r="BK112" s="170" t="s">
        <v>1056</v>
      </c>
      <c r="BL112" s="170" t="s">
        <v>1056</v>
      </c>
      <c r="BM112" s="170" t="s">
        <v>1054</v>
      </c>
      <c r="BN112" s="170" t="s">
        <v>1056</v>
      </c>
      <c r="BO112" s="170" t="s">
        <v>1054</v>
      </c>
      <c r="BP112" s="170" t="s">
        <v>1058</v>
      </c>
      <c r="BQ112" s="170" t="s">
        <v>1056</v>
      </c>
      <c r="BR112" s="170" t="s">
        <v>1058</v>
      </c>
      <c r="BS112" s="170" t="s">
        <v>1056</v>
      </c>
      <c r="BT112" s="170" t="s">
        <v>1056</v>
      </c>
      <c r="BU112" s="170" t="s">
        <v>1056</v>
      </c>
      <c r="BV112" s="170" t="s">
        <v>1056</v>
      </c>
      <c r="BW112" s="170" t="s">
        <v>1056</v>
      </c>
      <c r="BX112" s="170" t="s">
        <v>1054</v>
      </c>
    </row>
    <row r="113" spans="1:76" x14ac:dyDescent="0.3">
      <c r="A113" s="170" t="s">
        <v>576</v>
      </c>
      <c r="B113" s="170" t="s">
        <v>577</v>
      </c>
      <c r="N113" s="170" t="s">
        <v>1009</v>
      </c>
      <c r="O113" s="170" t="s">
        <v>1009</v>
      </c>
      <c r="P113" s="170" t="s">
        <v>1009</v>
      </c>
      <c r="Q113" s="170" t="s">
        <v>1009</v>
      </c>
      <c r="V113" s="170" t="s">
        <v>1009</v>
      </c>
      <c r="X113" s="139"/>
      <c r="Y113" s="170" t="s">
        <v>1035</v>
      </c>
      <c r="Z113" s="170" t="s">
        <v>1035</v>
      </c>
      <c r="AA113" s="170" t="s">
        <v>1033</v>
      </c>
      <c r="AB113" s="170" t="s">
        <v>1033</v>
      </c>
      <c r="AO113" s="170" t="s">
        <v>1054</v>
      </c>
      <c r="AP113" s="170" t="s">
        <v>1054</v>
      </c>
      <c r="AQ113" s="170" t="s">
        <v>1054</v>
      </c>
      <c r="AR113" s="170" t="s">
        <v>1054</v>
      </c>
      <c r="AS113" s="170" t="s">
        <v>1054</v>
      </c>
      <c r="AT113" s="170" t="s">
        <v>1052</v>
      </c>
      <c r="AU113" s="170" t="s">
        <v>1052</v>
      </c>
      <c r="AV113" s="170" t="s">
        <v>1054</v>
      </c>
      <c r="AW113" s="170" t="s">
        <v>1052</v>
      </c>
      <c r="AX113" s="170" t="s">
        <v>1054</v>
      </c>
      <c r="AY113" s="170" t="s">
        <v>1054</v>
      </c>
      <c r="AZ113" s="170" t="s">
        <v>1054</v>
      </c>
      <c r="BA113" s="170" t="s">
        <v>1054</v>
      </c>
      <c r="BB113" s="170" t="s">
        <v>1054</v>
      </c>
      <c r="BC113" s="170" t="s">
        <v>1052</v>
      </c>
      <c r="BD113" s="170" t="s">
        <v>1052</v>
      </c>
      <c r="BE113" s="170" t="s">
        <v>1054</v>
      </c>
      <c r="BF113" s="170" t="s">
        <v>1052</v>
      </c>
      <c r="BG113" s="170" t="s">
        <v>1054</v>
      </c>
      <c r="BH113" s="170" t="s">
        <v>1054</v>
      </c>
      <c r="BI113" s="170" t="s">
        <v>1054</v>
      </c>
      <c r="BJ113" s="170" t="s">
        <v>1054</v>
      </c>
      <c r="BK113" s="170" t="s">
        <v>1054</v>
      </c>
      <c r="BL113" s="170" t="s">
        <v>1054</v>
      </c>
      <c r="BM113" s="170" t="s">
        <v>1054</v>
      </c>
      <c r="BN113" s="170" t="s">
        <v>1054</v>
      </c>
      <c r="BO113" s="170" t="s">
        <v>1052</v>
      </c>
      <c r="BP113" s="170" t="s">
        <v>1054</v>
      </c>
      <c r="BQ113" s="170" t="s">
        <v>1054</v>
      </c>
      <c r="BR113" s="170" t="s">
        <v>1054</v>
      </c>
      <c r="BS113" s="170" t="s">
        <v>1054</v>
      </c>
      <c r="BT113" s="170" t="s">
        <v>1054</v>
      </c>
      <c r="BU113" s="170" t="s">
        <v>1054</v>
      </c>
      <c r="BV113" s="170" t="s">
        <v>1054</v>
      </c>
      <c r="BW113" s="170" t="s">
        <v>1054</v>
      </c>
      <c r="BX113" s="170" t="s">
        <v>1054</v>
      </c>
    </row>
    <row r="114" spans="1:76" x14ac:dyDescent="0.3">
      <c r="A114" s="170" t="s">
        <v>578</v>
      </c>
      <c r="B114" s="170" t="s">
        <v>579</v>
      </c>
      <c r="N114" s="170" t="s">
        <v>1009</v>
      </c>
      <c r="O114" s="170" t="s">
        <v>1009</v>
      </c>
      <c r="P114" s="170" t="s">
        <v>1009</v>
      </c>
      <c r="Q114" s="170" t="s">
        <v>1009</v>
      </c>
      <c r="V114" s="170" t="s">
        <v>1009</v>
      </c>
      <c r="X114" s="139"/>
      <c r="Y114" s="170" t="s">
        <v>1033</v>
      </c>
      <c r="Z114" s="170" t="s">
        <v>1035</v>
      </c>
      <c r="AA114" s="170" t="s">
        <v>1035</v>
      </c>
      <c r="AB114" s="170" t="s">
        <v>1033</v>
      </c>
      <c r="AO114" s="170" t="s">
        <v>1054</v>
      </c>
      <c r="AP114" s="170" t="s">
        <v>1054</v>
      </c>
      <c r="AQ114" s="170" t="s">
        <v>1054</v>
      </c>
      <c r="AR114" s="170" t="s">
        <v>1054</v>
      </c>
      <c r="AS114" s="170" t="s">
        <v>1054</v>
      </c>
      <c r="AT114" s="170" t="s">
        <v>1054</v>
      </c>
      <c r="AU114" s="170" t="s">
        <v>1052</v>
      </c>
      <c r="AV114" s="170" t="s">
        <v>1054</v>
      </c>
      <c r="AW114" s="170" t="s">
        <v>1052</v>
      </c>
      <c r="AX114" s="170" t="s">
        <v>1056</v>
      </c>
      <c r="AY114" s="170" t="s">
        <v>1056</v>
      </c>
      <c r="AZ114" s="170" t="s">
        <v>1056</v>
      </c>
      <c r="BA114" s="170" t="s">
        <v>1056</v>
      </c>
      <c r="BB114" s="170" t="s">
        <v>1054</v>
      </c>
      <c r="BC114" s="170" t="s">
        <v>1054</v>
      </c>
      <c r="BD114" s="170" t="s">
        <v>1054</v>
      </c>
      <c r="BE114" s="170" t="s">
        <v>1054</v>
      </c>
      <c r="BF114" s="170" t="s">
        <v>1054</v>
      </c>
      <c r="BG114" s="170" t="s">
        <v>1056</v>
      </c>
      <c r="BH114" s="170" t="s">
        <v>1056</v>
      </c>
      <c r="BI114" s="170" t="s">
        <v>1056</v>
      </c>
      <c r="BJ114" s="170" t="s">
        <v>1056</v>
      </c>
      <c r="BK114" s="170" t="s">
        <v>1054</v>
      </c>
      <c r="BL114" s="170" t="s">
        <v>1056</v>
      </c>
      <c r="BM114" s="170" t="s">
        <v>1054</v>
      </c>
      <c r="BN114" s="170" t="s">
        <v>1056</v>
      </c>
      <c r="BO114" s="170" t="s">
        <v>1054</v>
      </c>
      <c r="BP114" s="170" t="s">
        <v>1056</v>
      </c>
      <c r="BQ114" s="170" t="s">
        <v>1056</v>
      </c>
      <c r="BR114" s="170" t="s">
        <v>1056</v>
      </c>
      <c r="BS114" s="170" t="s">
        <v>1056</v>
      </c>
      <c r="BT114" s="170" t="s">
        <v>1054</v>
      </c>
      <c r="BU114" s="170" t="s">
        <v>1056</v>
      </c>
      <c r="BV114" s="170" t="s">
        <v>1054</v>
      </c>
      <c r="BW114" s="170" t="s">
        <v>1056</v>
      </c>
      <c r="BX114" s="170" t="s">
        <v>1056</v>
      </c>
    </row>
    <row r="115" spans="1:76" x14ac:dyDescent="0.3">
      <c r="A115" s="170" t="s">
        <v>580</v>
      </c>
      <c r="B115" s="170" t="s">
        <v>581</v>
      </c>
      <c r="N115" s="170" t="s">
        <v>1009</v>
      </c>
      <c r="O115" s="170" t="s">
        <v>1009</v>
      </c>
      <c r="P115" s="170" t="s">
        <v>1009</v>
      </c>
      <c r="Q115" s="170" t="s">
        <v>1009</v>
      </c>
      <c r="V115" s="170" t="s">
        <v>1009</v>
      </c>
      <c r="X115" s="139"/>
      <c r="Y115" s="170" t="s">
        <v>1033</v>
      </c>
      <c r="Z115" s="170" t="s">
        <v>1033</v>
      </c>
      <c r="AA115" s="170" t="s">
        <v>1037</v>
      </c>
      <c r="AB115" s="170" t="s">
        <v>1035</v>
      </c>
      <c r="AO115" s="170" t="s">
        <v>1052</v>
      </c>
      <c r="AP115" s="170" t="s">
        <v>1052</v>
      </c>
      <c r="AQ115" s="170" t="s">
        <v>1052</v>
      </c>
      <c r="AR115" s="170" t="s">
        <v>1054</v>
      </c>
      <c r="AS115" s="170" t="s">
        <v>1052</v>
      </c>
      <c r="AT115" s="170" t="s">
        <v>1052</v>
      </c>
      <c r="AU115" s="170" t="s">
        <v>1050</v>
      </c>
      <c r="AV115" s="170" t="s">
        <v>1052</v>
      </c>
      <c r="AW115" s="170" t="s">
        <v>1054</v>
      </c>
      <c r="AX115" s="170" t="s">
        <v>1052</v>
      </c>
      <c r="AY115" s="170" t="s">
        <v>1052</v>
      </c>
      <c r="AZ115" s="170" t="s">
        <v>1052</v>
      </c>
      <c r="BA115" s="170" t="s">
        <v>1054</v>
      </c>
      <c r="BB115" s="170" t="s">
        <v>1052</v>
      </c>
      <c r="BC115" s="170" t="s">
        <v>1052</v>
      </c>
      <c r="BD115" s="170" t="s">
        <v>1052</v>
      </c>
      <c r="BE115" s="170" t="s">
        <v>1052</v>
      </c>
      <c r="BF115" s="170" t="s">
        <v>1054</v>
      </c>
      <c r="BG115" s="170" t="s">
        <v>1054</v>
      </c>
      <c r="BH115" s="170" t="s">
        <v>1052</v>
      </c>
      <c r="BI115" s="170" t="s">
        <v>1054</v>
      </c>
      <c r="BJ115" s="170" t="s">
        <v>1054</v>
      </c>
      <c r="BK115" s="170" t="s">
        <v>1052</v>
      </c>
      <c r="BL115" s="170" t="s">
        <v>1052</v>
      </c>
      <c r="BM115" s="170" t="s">
        <v>1052</v>
      </c>
      <c r="BN115" s="170" t="s">
        <v>1052</v>
      </c>
      <c r="BO115" s="170" t="s">
        <v>1054</v>
      </c>
      <c r="BP115" s="170" t="s">
        <v>1056</v>
      </c>
      <c r="BQ115" s="170" t="s">
        <v>1056</v>
      </c>
      <c r="BR115" s="170" t="s">
        <v>1056</v>
      </c>
      <c r="BS115" s="170" t="s">
        <v>1056</v>
      </c>
      <c r="BT115" s="170" t="s">
        <v>1054</v>
      </c>
      <c r="BU115" s="170" t="s">
        <v>1054</v>
      </c>
      <c r="BV115" s="170" t="s">
        <v>1054</v>
      </c>
      <c r="BW115" s="170" t="s">
        <v>1054</v>
      </c>
      <c r="BX115" s="170" t="s">
        <v>1056</v>
      </c>
    </row>
    <row r="116" spans="1:76" x14ac:dyDescent="0.3">
      <c r="A116" s="170" t="s">
        <v>582</v>
      </c>
      <c r="B116" s="170" t="s">
        <v>583</v>
      </c>
      <c r="N116" s="170" t="s">
        <v>1009</v>
      </c>
      <c r="O116" s="170" t="s">
        <v>1009</v>
      </c>
      <c r="P116" s="170" t="s">
        <v>1009</v>
      </c>
      <c r="Q116" s="170" t="s">
        <v>1009</v>
      </c>
      <c r="V116" s="170" t="s">
        <v>1009</v>
      </c>
      <c r="X116" s="139"/>
      <c r="Y116" s="170" t="s">
        <v>1035</v>
      </c>
      <c r="Z116" s="170" t="s">
        <v>1033</v>
      </c>
      <c r="AA116" s="170" t="s">
        <v>1033</v>
      </c>
      <c r="AB116" s="170" t="s">
        <v>1035</v>
      </c>
      <c r="AO116" s="170" t="s">
        <v>1054</v>
      </c>
      <c r="AP116" s="170" t="s">
        <v>1056</v>
      </c>
      <c r="AQ116" s="170" t="s">
        <v>1056</v>
      </c>
      <c r="AR116" s="170" t="s">
        <v>1056</v>
      </c>
      <c r="AS116" s="170" t="s">
        <v>1054</v>
      </c>
      <c r="AT116" s="170" t="s">
        <v>1054</v>
      </c>
      <c r="AU116" s="170" t="s">
        <v>1054</v>
      </c>
      <c r="AV116" s="170" t="s">
        <v>1054</v>
      </c>
      <c r="AW116" s="170" t="s">
        <v>1056</v>
      </c>
      <c r="AX116" s="170" t="s">
        <v>1054</v>
      </c>
      <c r="AY116" s="170" t="s">
        <v>1056</v>
      </c>
      <c r="AZ116" s="170" t="s">
        <v>1056</v>
      </c>
      <c r="BA116" s="170" t="s">
        <v>1056</v>
      </c>
      <c r="BB116" s="170" t="s">
        <v>1054</v>
      </c>
      <c r="BC116" s="170" t="s">
        <v>1054</v>
      </c>
      <c r="BD116" s="170" t="s">
        <v>1054</v>
      </c>
      <c r="BE116" s="170" t="s">
        <v>1054</v>
      </c>
      <c r="BF116" s="170" t="s">
        <v>1056</v>
      </c>
      <c r="BG116" s="170" t="s">
        <v>1056</v>
      </c>
      <c r="BH116" s="170" t="s">
        <v>1056</v>
      </c>
      <c r="BI116" s="170" t="s">
        <v>1056</v>
      </c>
      <c r="BJ116" s="170" t="s">
        <v>1056</v>
      </c>
      <c r="BK116" s="170" t="s">
        <v>1054</v>
      </c>
      <c r="BL116" s="170" t="s">
        <v>1056</v>
      </c>
      <c r="BM116" s="170" t="s">
        <v>1054</v>
      </c>
      <c r="BN116" s="170" t="s">
        <v>1054</v>
      </c>
      <c r="BO116" s="170" t="s">
        <v>1056</v>
      </c>
      <c r="BP116" s="170" t="s">
        <v>1056</v>
      </c>
      <c r="BQ116" s="170" t="s">
        <v>1056</v>
      </c>
      <c r="BR116" s="170" t="s">
        <v>1056</v>
      </c>
      <c r="BS116" s="170" t="s">
        <v>1056</v>
      </c>
      <c r="BT116" s="170" t="s">
        <v>1054</v>
      </c>
      <c r="BU116" s="170" t="s">
        <v>1056</v>
      </c>
      <c r="BV116" s="170" t="s">
        <v>1056</v>
      </c>
      <c r="BW116" s="170" t="s">
        <v>1054</v>
      </c>
      <c r="BX116" s="170" t="s">
        <v>1056</v>
      </c>
    </row>
    <row r="117" spans="1:76" x14ac:dyDescent="0.3">
      <c r="A117" s="170" t="s">
        <v>586</v>
      </c>
      <c r="B117" s="170" t="s">
        <v>587</v>
      </c>
      <c r="N117" s="170" t="s">
        <v>1009</v>
      </c>
      <c r="O117" s="170" t="s">
        <v>1009</v>
      </c>
      <c r="P117" s="170" t="s">
        <v>1009</v>
      </c>
      <c r="Q117" s="170" t="s">
        <v>1009</v>
      </c>
      <c r="V117" s="170" t="s">
        <v>1009</v>
      </c>
      <c r="X117" s="139"/>
      <c r="Y117" s="170" t="s">
        <v>1033</v>
      </c>
      <c r="Z117" s="170" t="s">
        <v>1033</v>
      </c>
      <c r="AA117" s="170" t="s">
        <v>1033</v>
      </c>
      <c r="AB117" s="170" t="s">
        <v>1033</v>
      </c>
      <c r="AO117" s="170" t="s">
        <v>1054</v>
      </c>
      <c r="AP117" s="170" t="s">
        <v>1054</v>
      </c>
      <c r="AQ117" s="170" t="s">
        <v>1056</v>
      </c>
      <c r="AR117" s="170" t="s">
        <v>1056</v>
      </c>
      <c r="AS117" s="170" t="s">
        <v>1050</v>
      </c>
      <c r="AT117" s="170" t="s">
        <v>1054</v>
      </c>
      <c r="AU117" s="170" t="s">
        <v>1052</v>
      </c>
      <c r="AV117" s="170" t="s">
        <v>1054</v>
      </c>
      <c r="AW117" s="170" t="s">
        <v>1050</v>
      </c>
      <c r="AX117" s="170" t="s">
        <v>1054</v>
      </c>
      <c r="AY117" s="170" t="s">
        <v>1054</v>
      </c>
      <c r="AZ117" s="170" t="s">
        <v>1056</v>
      </c>
      <c r="BA117" s="170" t="s">
        <v>1056</v>
      </c>
      <c r="BB117" s="170" t="s">
        <v>1050</v>
      </c>
      <c r="BC117" s="170" t="s">
        <v>1056</v>
      </c>
      <c r="BD117" s="170" t="s">
        <v>1054</v>
      </c>
      <c r="BE117" s="170" t="s">
        <v>1054</v>
      </c>
      <c r="BF117" s="170" t="s">
        <v>1050</v>
      </c>
      <c r="BG117" s="170" t="s">
        <v>1054</v>
      </c>
      <c r="BH117" s="170" t="s">
        <v>1056</v>
      </c>
      <c r="BI117" s="170" t="s">
        <v>1056</v>
      </c>
      <c r="BJ117" s="170" t="s">
        <v>1056</v>
      </c>
      <c r="BK117" s="170" t="s">
        <v>1050</v>
      </c>
      <c r="BL117" s="170" t="s">
        <v>1056</v>
      </c>
      <c r="BM117" s="170" t="s">
        <v>1054</v>
      </c>
      <c r="BN117" s="170" t="s">
        <v>1056</v>
      </c>
      <c r="BO117" s="170" t="s">
        <v>1052</v>
      </c>
      <c r="BP117" s="170" t="s">
        <v>1056</v>
      </c>
      <c r="BQ117" s="170" t="s">
        <v>1056</v>
      </c>
      <c r="BR117" s="170" t="s">
        <v>1056</v>
      </c>
      <c r="BS117" s="170" t="s">
        <v>1056</v>
      </c>
      <c r="BT117" s="170" t="s">
        <v>1052</v>
      </c>
      <c r="BU117" s="170" t="s">
        <v>1056</v>
      </c>
      <c r="BV117" s="170" t="s">
        <v>1056</v>
      </c>
      <c r="BW117" s="170" t="s">
        <v>1056</v>
      </c>
      <c r="BX117" s="170" t="s">
        <v>1054</v>
      </c>
    </row>
    <row r="118" spans="1:76" x14ac:dyDescent="0.3">
      <c r="A118" s="170" t="s">
        <v>588</v>
      </c>
      <c r="B118" s="170" t="s">
        <v>589</v>
      </c>
      <c r="N118" s="170" t="s">
        <v>1009</v>
      </c>
      <c r="O118" s="170" t="s">
        <v>1009</v>
      </c>
      <c r="P118" s="170" t="s">
        <v>1009</v>
      </c>
      <c r="Q118" s="170" t="s">
        <v>1009</v>
      </c>
      <c r="V118" s="170" t="s">
        <v>1009</v>
      </c>
      <c r="X118" s="139"/>
      <c r="Y118" s="170" t="s">
        <v>1033</v>
      </c>
      <c r="Z118" s="170" t="s">
        <v>1033</v>
      </c>
      <c r="AA118" s="170" t="s">
        <v>1037</v>
      </c>
      <c r="AB118" s="170" t="s">
        <v>1035</v>
      </c>
      <c r="AO118" s="170" t="s">
        <v>1054</v>
      </c>
      <c r="AP118" s="170" t="s">
        <v>1054</v>
      </c>
      <c r="AQ118" s="170" t="s">
        <v>1054</v>
      </c>
      <c r="AR118" s="170" t="s">
        <v>1052</v>
      </c>
      <c r="AS118" s="170" t="s">
        <v>1052</v>
      </c>
      <c r="AT118" s="170" t="s">
        <v>1052</v>
      </c>
      <c r="AU118" s="170" t="s">
        <v>1054</v>
      </c>
      <c r="AV118" s="170" t="s">
        <v>1054</v>
      </c>
      <c r="AW118" s="170" t="s">
        <v>1054</v>
      </c>
      <c r="AX118" s="170" t="s">
        <v>1054</v>
      </c>
      <c r="AY118" s="170" t="s">
        <v>1054</v>
      </c>
      <c r="AZ118" s="170" t="s">
        <v>1054</v>
      </c>
      <c r="BA118" s="170" t="s">
        <v>1054</v>
      </c>
      <c r="BB118" s="170" t="s">
        <v>1052</v>
      </c>
      <c r="BC118" s="170" t="s">
        <v>1052</v>
      </c>
      <c r="BD118" s="170" t="s">
        <v>1054</v>
      </c>
      <c r="BE118" s="170" t="s">
        <v>1054</v>
      </c>
      <c r="BF118" s="170" t="s">
        <v>1054</v>
      </c>
      <c r="BG118" s="170" t="s">
        <v>1054</v>
      </c>
      <c r="BH118" s="170" t="s">
        <v>1054</v>
      </c>
      <c r="BI118" s="170" t="s">
        <v>1054</v>
      </c>
      <c r="BJ118" s="170" t="s">
        <v>1054</v>
      </c>
      <c r="BK118" s="170" t="s">
        <v>1054</v>
      </c>
      <c r="BL118" s="170" t="s">
        <v>1054</v>
      </c>
      <c r="BM118" s="170" t="s">
        <v>1054</v>
      </c>
      <c r="BN118" s="170" t="s">
        <v>1054</v>
      </c>
      <c r="BO118" s="170" t="s">
        <v>1054</v>
      </c>
      <c r="BP118" s="170" t="s">
        <v>1056</v>
      </c>
      <c r="BQ118" s="170" t="s">
        <v>1054</v>
      </c>
      <c r="BR118" s="170" t="s">
        <v>1054</v>
      </c>
      <c r="BS118" s="170" t="s">
        <v>1054</v>
      </c>
      <c r="BT118" s="170" t="s">
        <v>1054</v>
      </c>
      <c r="BU118" s="170" t="s">
        <v>1054</v>
      </c>
      <c r="BV118" s="170" t="s">
        <v>1056</v>
      </c>
      <c r="BW118" s="170" t="s">
        <v>1056</v>
      </c>
      <c r="BX118" s="170" t="s">
        <v>1054</v>
      </c>
    </row>
    <row r="119" spans="1:76" x14ac:dyDescent="0.3">
      <c r="A119" s="170" t="s">
        <v>590</v>
      </c>
      <c r="B119" s="170" t="s">
        <v>591</v>
      </c>
      <c r="N119" s="170" t="s">
        <v>1009</v>
      </c>
      <c r="O119" s="170" t="s">
        <v>1009</v>
      </c>
      <c r="P119" s="170" t="s">
        <v>1009</v>
      </c>
      <c r="Q119" s="170" t="s">
        <v>1009</v>
      </c>
      <c r="V119" s="170" t="s">
        <v>1009</v>
      </c>
      <c r="X119" s="139"/>
      <c r="Y119" s="170" t="s">
        <v>1035</v>
      </c>
      <c r="Z119" s="170" t="s">
        <v>1033</v>
      </c>
      <c r="AA119" s="170" t="s">
        <v>1033</v>
      </c>
      <c r="AB119" s="170" t="s">
        <v>1033</v>
      </c>
      <c r="AO119" s="170" t="s">
        <v>1052</v>
      </c>
      <c r="AP119" s="170" t="s">
        <v>1052</v>
      </c>
      <c r="AQ119" s="170" t="s">
        <v>1054</v>
      </c>
      <c r="AR119" s="170" t="s">
        <v>1054</v>
      </c>
      <c r="AS119" s="170" t="s">
        <v>1052</v>
      </c>
      <c r="AT119" s="170" t="s">
        <v>1052</v>
      </c>
      <c r="AU119" s="170" t="s">
        <v>1054</v>
      </c>
      <c r="AV119" s="170" t="s">
        <v>1054</v>
      </c>
      <c r="AW119" s="170" t="s">
        <v>1054</v>
      </c>
      <c r="AX119" s="170" t="s">
        <v>1052</v>
      </c>
      <c r="AY119" s="170" t="s">
        <v>1052</v>
      </c>
      <c r="AZ119" s="170" t="s">
        <v>1054</v>
      </c>
      <c r="BA119" s="170" t="s">
        <v>1054</v>
      </c>
      <c r="BB119" s="170" t="s">
        <v>1054</v>
      </c>
      <c r="BC119" s="170" t="s">
        <v>1054</v>
      </c>
      <c r="BD119" s="170" t="s">
        <v>1054</v>
      </c>
      <c r="BE119" s="170" t="s">
        <v>1054</v>
      </c>
      <c r="BF119" s="170" t="s">
        <v>1054</v>
      </c>
      <c r="BG119" s="170" t="s">
        <v>1052</v>
      </c>
      <c r="BH119" s="170" t="s">
        <v>1052</v>
      </c>
      <c r="BI119" s="170" t="s">
        <v>1054</v>
      </c>
      <c r="BJ119" s="170" t="s">
        <v>1054</v>
      </c>
      <c r="BK119" s="170" t="s">
        <v>1054</v>
      </c>
      <c r="BL119" s="170" t="s">
        <v>1054</v>
      </c>
      <c r="BM119" s="170" t="s">
        <v>1054</v>
      </c>
      <c r="BN119" s="170" t="s">
        <v>1056</v>
      </c>
      <c r="BO119" s="170" t="s">
        <v>1056</v>
      </c>
      <c r="BP119" s="170" t="s">
        <v>1054</v>
      </c>
      <c r="BQ119" s="170" t="s">
        <v>1054</v>
      </c>
      <c r="BR119" s="170" t="s">
        <v>1056</v>
      </c>
      <c r="BS119" s="170" t="s">
        <v>1056</v>
      </c>
      <c r="BT119" s="170" t="s">
        <v>1056</v>
      </c>
      <c r="BU119" s="170" t="s">
        <v>1056</v>
      </c>
      <c r="BV119" s="170" t="s">
        <v>1056</v>
      </c>
      <c r="BW119" s="170" t="s">
        <v>1058</v>
      </c>
      <c r="BX119" s="170" t="s">
        <v>1056</v>
      </c>
    </row>
    <row r="120" spans="1:76" x14ac:dyDescent="0.3">
      <c r="A120" s="170" t="s">
        <v>592</v>
      </c>
      <c r="B120" s="170" t="s">
        <v>593</v>
      </c>
      <c r="N120" s="170" t="s">
        <v>1009</v>
      </c>
      <c r="O120" s="170" t="s">
        <v>1009</v>
      </c>
      <c r="P120" s="170" t="s">
        <v>1009</v>
      </c>
      <c r="Q120" s="170" t="s">
        <v>1009</v>
      </c>
      <c r="V120" s="170" t="s">
        <v>1009</v>
      </c>
      <c r="X120" s="139"/>
      <c r="Y120" s="170" t="s">
        <v>1035</v>
      </c>
      <c r="Z120" s="170" t="s">
        <v>1033</v>
      </c>
      <c r="AA120" s="170" t="s">
        <v>1037</v>
      </c>
      <c r="AB120" s="170" t="s">
        <v>1033</v>
      </c>
      <c r="AO120" s="170" t="s">
        <v>1054</v>
      </c>
      <c r="AP120" s="170" t="s">
        <v>1056</v>
      </c>
      <c r="AQ120" s="170" t="s">
        <v>1054</v>
      </c>
      <c r="AR120" s="170" t="s">
        <v>1056</v>
      </c>
      <c r="AS120" s="170" t="s">
        <v>1054</v>
      </c>
      <c r="AT120" s="170" t="s">
        <v>1054</v>
      </c>
      <c r="AU120" s="170" t="s">
        <v>1056</v>
      </c>
      <c r="AV120" s="170" t="s">
        <v>1054</v>
      </c>
      <c r="AW120" s="170" t="s">
        <v>1054</v>
      </c>
      <c r="AX120" s="170" t="s">
        <v>1056</v>
      </c>
      <c r="AY120" s="170" t="s">
        <v>1056</v>
      </c>
      <c r="AZ120" s="170" t="s">
        <v>1056</v>
      </c>
      <c r="BA120" s="170" t="s">
        <v>1056</v>
      </c>
      <c r="BB120" s="170" t="s">
        <v>1054</v>
      </c>
      <c r="BC120" s="170" t="s">
        <v>1054</v>
      </c>
      <c r="BD120" s="170" t="s">
        <v>1056</v>
      </c>
      <c r="BE120" s="170" t="s">
        <v>1054</v>
      </c>
      <c r="BF120" s="170" t="s">
        <v>1054</v>
      </c>
      <c r="BG120" s="170" t="s">
        <v>1056</v>
      </c>
      <c r="BH120" s="170" t="s">
        <v>1056</v>
      </c>
      <c r="BI120" s="170" t="s">
        <v>1056</v>
      </c>
      <c r="BJ120" s="170" t="s">
        <v>1056</v>
      </c>
      <c r="BK120" s="170" t="s">
        <v>1054</v>
      </c>
      <c r="BL120" s="170" t="s">
        <v>1054</v>
      </c>
      <c r="BM120" s="170" t="s">
        <v>1056</v>
      </c>
      <c r="BN120" s="170" t="s">
        <v>1054</v>
      </c>
      <c r="BO120" s="170" t="s">
        <v>1054</v>
      </c>
      <c r="BP120" s="170" t="s">
        <v>1056</v>
      </c>
      <c r="BQ120" s="170" t="s">
        <v>1056</v>
      </c>
      <c r="BR120" s="170" t="s">
        <v>1056</v>
      </c>
      <c r="BS120" s="170" t="s">
        <v>1056</v>
      </c>
      <c r="BT120" s="170" t="s">
        <v>1054</v>
      </c>
      <c r="BU120" s="170" t="s">
        <v>1054</v>
      </c>
      <c r="BV120" s="170" t="s">
        <v>1056</v>
      </c>
      <c r="BW120" s="170" t="s">
        <v>1054</v>
      </c>
      <c r="BX120" s="170" t="s">
        <v>1054</v>
      </c>
    </row>
    <row r="121" spans="1:76" x14ac:dyDescent="0.3">
      <c r="A121" s="170" t="s">
        <v>594</v>
      </c>
      <c r="B121" s="170" t="s">
        <v>595</v>
      </c>
      <c r="N121" s="170" t="s">
        <v>1009</v>
      </c>
      <c r="O121" s="170" t="s">
        <v>1009</v>
      </c>
      <c r="P121" s="170" t="s">
        <v>1009</v>
      </c>
      <c r="Q121" s="170" t="s">
        <v>1009</v>
      </c>
      <c r="V121" s="170" t="s">
        <v>1011</v>
      </c>
      <c r="X121" s="139"/>
      <c r="Y121" s="170" t="s">
        <v>1035</v>
      </c>
      <c r="Z121" s="170" t="s">
        <v>1033</v>
      </c>
      <c r="AA121" s="170" t="s">
        <v>1033</v>
      </c>
      <c r="AB121" s="170" t="s">
        <v>1033</v>
      </c>
      <c r="AO121" s="170" t="s">
        <v>1054</v>
      </c>
      <c r="AP121" s="170" t="s">
        <v>1054</v>
      </c>
      <c r="AQ121" s="170" t="s">
        <v>1054</v>
      </c>
      <c r="AR121" s="170" t="s">
        <v>1054</v>
      </c>
      <c r="AS121" s="170" t="s">
        <v>1052</v>
      </c>
      <c r="AT121" s="170" t="s">
        <v>1052</v>
      </c>
      <c r="AU121" s="170" t="s">
        <v>1054</v>
      </c>
      <c r="AV121" s="170" t="s">
        <v>1052</v>
      </c>
      <c r="AW121" s="170" t="s">
        <v>1052</v>
      </c>
      <c r="AX121" s="170" t="s">
        <v>1056</v>
      </c>
      <c r="AY121" s="170" t="s">
        <v>1054</v>
      </c>
      <c r="AZ121" s="170" t="s">
        <v>1056</v>
      </c>
      <c r="BA121" s="170" t="s">
        <v>1054</v>
      </c>
      <c r="BB121" s="170" t="s">
        <v>1052</v>
      </c>
      <c r="BC121" s="170" t="s">
        <v>1052</v>
      </c>
      <c r="BD121" s="170" t="s">
        <v>1054</v>
      </c>
      <c r="BE121" s="170" t="s">
        <v>1052</v>
      </c>
      <c r="BF121" s="170" t="s">
        <v>1054</v>
      </c>
      <c r="BG121" s="170" t="s">
        <v>1056</v>
      </c>
      <c r="BH121" s="170" t="s">
        <v>1056</v>
      </c>
      <c r="BI121" s="170" t="s">
        <v>1056</v>
      </c>
      <c r="BJ121" s="170" t="s">
        <v>1054</v>
      </c>
      <c r="BK121" s="170" t="s">
        <v>1052</v>
      </c>
      <c r="BL121" s="170" t="s">
        <v>1052</v>
      </c>
      <c r="BM121" s="170" t="s">
        <v>1054</v>
      </c>
      <c r="BN121" s="170" t="s">
        <v>1052</v>
      </c>
      <c r="BO121" s="170" t="s">
        <v>1054</v>
      </c>
      <c r="BP121" s="170" t="s">
        <v>1056</v>
      </c>
      <c r="BQ121" s="170" t="s">
        <v>1056</v>
      </c>
      <c r="BR121" s="170" t="s">
        <v>1056</v>
      </c>
      <c r="BS121" s="170" t="s">
        <v>1054</v>
      </c>
      <c r="BT121" s="170" t="s">
        <v>1052</v>
      </c>
      <c r="BU121" s="170" t="s">
        <v>1052</v>
      </c>
      <c r="BV121" s="170" t="s">
        <v>1054</v>
      </c>
      <c r="BW121" s="170" t="s">
        <v>1052</v>
      </c>
      <c r="BX121" s="170" t="s">
        <v>1054</v>
      </c>
    </row>
    <row r="122" spans="1:76" x14ac:dyDescent="0.3">
      <c r="A122" s="170" t="s">
        <v>596</v>
      </c>
      <c r="B122" s="170" t="s">
        <v>597</v>
      </c>
      <c r="N122" s="170" t="s">
        <v>1009</v>
      </c>
      <c r="O122" s="170" t="s">
        <v>1009</v>
      </c>
      <c r="P122" s="170" t="s">
        <v>1009</v>
      </c>
      <c r="Q122" s="170" t="s">
        <v>1009</v>
      </c>
      <c r="V122" s="170" t="s">
        <v>1009</v>
      </c>
      <c r="X122" s="139"/>
      <c r="Y122" s="170" t="s">
        <v>1037</v>
      </c>
      <c r="Z122" s="170" t="s">
        <v>1033</v>
      </c>
      <c r="AA122" s="170" t="s">
        <v>1033</v>
      </c>
      <c r="AB122" s="170" t="s">
        <v>1033</v>
      </c>
      <c r="AO122" s="170" t="s">
        <v>1056</v>
      </c>
      <c r="AP122" s="170" t="s">
        <v>1056</v>
      </c>
      <c r="AQ122" s="170" t="s">
        <v>1054</v>
      </c>
      <c r="AR122" s="170" t="s">
        <v>1054</v>
      </c>
      <c r="AS122" s="170" t="s">
        <v>1054</v>
      </c>
      <c r="AT122" s="170" t="s">
        <v>1052</v>
      </c>
      <c r="AU122" s="170" t="s">
        <v>1054</v>
      </c>
      <c r="AV122" s="170" t="s">
        <v>1052</v>
      </c>
      <c r="AW122" s="170" t="s">
        <v>1054</v>
      </c>
      <c r="AX122" s="170" t="s">
        <v>1056</v>
      </c>
      <c r="AY122" s="170" t="s">
        <v>1056</v>
      </c>
      <c r="AZ122" s="170" t="s">
        <v>1054</v>
      </c>
      <c r="BA122" s="170" t="s">
        <v>1056</v>
      </c>
      <c r="BB122" s="170" t="s">
        <v>1054</v>
      </c>
      <c r="BC122" s="170" t="s">
        <v>1054</v>
      </c>
      <c r="BD122" s="170" t="s">
        <v>1054</v>
      </c>
      <c r="BE122" s="170" t="s">
        <v>1054</v>
      </c>
      <c r="BF122" s="170" t="s">
        <v>1056</v>
      </c>
      <c r="BG122" s="170" t="s">
        <v>1056</v>
      </c>
      <c r="BH122" s="170" t="s">
        <v>1056</v>
      </c>
      <c r="BI122" s="170" t="s">
        <v>1056</v>
      </c>
      <c r="BJ122" s="170" t="s">
        <v>1056</v>
      </c>
      <c r="BK122" s="170" t="s">
        <v>1056</v>
      </c>
      <c r="BL122" s="170" t="s">
        <v>1054</v>
      </c>
      <c r="BM122" s="170" t="s">
        <v>1056</v>
      </c>
      <c r="BN122" s="170" t="s">
        <v>1056</v>
      </c>
      <c r="BO122" s="170" t="s">
        <v>1056</v>
      </c>
      <c r="BP122" s="170" t="s">
        <v>1058</v>
      </c>
      <c r="BQ122" s="170" t="s">
        <v>1058</v>
      </c>
      <c r="BR122" s="170" t="s">
        <v>1056</v>
      </c>
      <c r="BS122" s="170" t="s">
        <v>1056</v>
      </c>
      <c r="BT122" s="170" t="s">
        <v>1056</v>
      </c>
      <c r="BU122" s="170" t="s">
        <v>1056</v>
      </c>
      <c r="BV122" s="170" t="s">
        <v>1056</v>
      </c>
      <c r="BW122" s="170" t="s">
        <v>1056</v>
      </c>
      <c r="BX122" s="170" t="s">
        <v>1058</v>
      </c>
    </row>
    <row r="123" spans="1:76" x14ac:dyDescent="0.3">
      <c r="A123" s="170" t="s">
        <v>600</v>
      </c>
      <c r="B123" s="170" t="s">
        <v>601</v>
      </c>
      <c r="N123" s="170" t="s">
        <v>1009</v>
      </c>
      <c r="O123" s="170" t="s">
        <v>1009</v>
      </c>
      <c r="P123" s="170" t="s">
        <v>1009</v>
      </c>
      <c r="Q123" s="170" t="s">
        <v>1009</v>
      </c>
      <c r="V123" s="170" t="s">
        <v>1009</v>
      </c>
      <c r="X123" s="139"/>
      <c r="Y123" s="170" t="s">
        <v>1033</v>
      </c>
      <c r="Z123" s="170" t="s">
        <v>1033</v>
      </c>
      <c r="AA123" s="170" t="s">
        <v>1037</v>
      </c>
      <c r="AB123" s="170" t="s">
        <v>1035</v>
      </c>
      <c r="AO123" s="170" t="s">
        <v>1054</v>
      </c>
      <c r="AP123" s="170" t="s">
        <v>1054</v>
      </c>
      <c r="AQ123" s="170" t="s">
        <v>1056</v>
      </c>
      <c r="AR123" s="170" t="s">
        <v>1056</v>
      </c>
      <c r="AS123" s="170" t="s">
        <v>1052</v>
      </c>
      <c r="AT123" s="170" t="s">
        <v>1054</v>
      </c>
      <c r="AU123" s="170" t="s">
        <v>1056</v>
      </c>
      <c r="AV123" s="170" t="s">
        <v>1054</v>
      </c>
      <c r="AW123" s="170" t="s">
        <v>1052</v>
      </c>
      <c r="AX123" s="170" t="s">
        <v>1054</v>
      </c>
      <c r="AY123" s="170" t="s">
        <v>1054</v>
      </c>
      <c r="AZ123" s="170" t="s">
        <v>1056</v>
      </c>
      <c r="BA123" s="170" t="s">
        <v>1056</v>
      </c>
      <c r="BB123" s="170" t="s">
        <v>1052</v>
      </c>
      <c r="BC123" s="170" t="s">
        <v>1054</v>
      </c>
      <c r="BD123" s="170" t="s">
        <v>1056</v>
      </c>
      <c r="BE123" s="170" t="s">
        <v>1056</v>
      </c>
      <c r="BF123" s="170" t="s">
        <v>1054</v>
      </c>
      <c r="BG123" s="170" t="s">
        <v>1054</v>
      </c>
      <c r="BH123" s="170" t="s">
        <v>1054</v>
      </c>
      <c r="BI123" s="170" t="s">
        <v>1056</v>
      </c>
      <c r="BJ123" s="170" t="s">
        <v>1056</v>
      </c>
      <c r="BK123" s="170" t="s">
        <v>1052</v>
      </c>
      <c r="BL123" s="170" t="s">
        <v>1054</v>
      </c>
      <c r="BM123" s="170" t="s">
        <v>1056</v>
      </c>
      <c r="BN123" s="170" t="s">
        <v>1056</v>
      </c>
      <c r="BO123" s="170" t="s">
        <v>1054</v>
      </c>
      <c r="BP123" s="170" t="s">
        <v>1056</v>
      </c>
      <c r="BQ123" s="170" t="s">
        <v>1054</v>
      </c>
      <c r="BR123" s="170" t="s">
        <v>1056</v>
      </c>
      <c r="BS123" s="170" t="s">
        <v>1056</v>
      </c>
      <c r="BT123" s="170" t="s">
        <v>1054</v>
      </c>
      <c r="BU123" s="170" t="s">
        <v>1054</v>
      </c>
      <c r="BV123" s="170" t="s">
        <v>1056</v>
      </c>
      <c r="BW123" s="170" t="s">
        <v>1056</v>
      </c>
      <c r="BX123" s="170" t="s">
        <v>1054</v>
      </c>
    </row>
    <row r="124" spans="1:76" x14ac:dyDescent="0.3">
      <c r="A124" s="170" t="s">
        <v>604</v>
      </c>
      <c r="B124" s="170" t="s">
        <v>605</v>
      </c>
      <c r="N124" s="170" t="s">
        <v>1009</v>
      </c>
      <c r="O124" s="170" t="s">
        <v>1009</v>
      </c>
      <c r="P124" s="170" t="s">
        <v>1009</v>
      </c>
      <c r="Q124" s="170" t="s">
        <v>1009</v>
      </c>
      <c r="V124" s="170" t="s">
        <v>1009</v>
      </c>
      <c r="X124" s="139"/>
      <c r="Y124" s="170" t="s">
        <v>1033</v>
      </c>
      <c r="Z124" s="170" t="s">
        <v>1033</v>
      </c>
      <c r="AA124" s="170" t="s">
        <v>1033</v>
      </c>
      <c r="AB124" s="170" t="s">
        <v>1033</v>
      </c>
      <c r="AO124" s="170" t="s">
        <v>1054</v>
      </c>
      <c r="AP124" s="170" t="s">
        <v>1054</v>
      </c>
      <c r="AQ124" s="170" t="s">
        <v>1054</v>
      </c>
      <c r="AR124" s="170" t="s">
        <v>1054</v>
      </c>
      <c r="AS124" s="170" t="s">
        <v>1052</v>
      </c>
      <c r="AT124" s="170" t="s">
        <v>1052</v>
      </c>
      <c r="AU124" s="170" t="s">
        <v>1052</v>
      </c>
      <c r="AV124" s="170" t="s">
        <v>1052</v>
      </c>
      <c r="AW124" s="170" t="s">
        <v>1054</v>
      </c>
      <c r="AX124" s="170" t="s">
        <v>1054</v>
      </c>
      <c r="AY124" s="170" t="s">
        <v>1054</v>
      </c>
      <c r="AZ124" s="170" t="s">
        <v>1054</v>
      </c>
      <c r="BA124" s="170" t="s">
        <v>1054</v>
      </c>
      <c r="BB124" s="170" t="s">
        <v>1052</v>
      </c>
      <c r="BC124" s="170" t="s">
        <v>1054</v>
      </c>
      <c r="BD124" s="170" t="s">
        <v>1052</v>
      </c>
      <c r="BE124" s="170" t="s">
        <v>1054</v>
      </c>
      <c r="BF124" s="170" t="s">
        <v>1054</v>
      </c>
      <c r="BG124" s="170" t="s">
        <v>1056</v>
      </c>
      <c r="BH124" s="170" t="s">
        <v>1056</v>
      </c>
      <c r="BI124" s="170" t="s">
        <v>1056</v>
      </c>
      <c r="BJ124" s="170" t="s">
        <v>1056</v>
      </c>
      <c r="BK124" s="170" t="s">
        <v>1054</v>
      </c>
      <c r="BL124" s="170" t="s">
        <v>1054</v>
      </c>
      <c r="BM124" s="170" t="s">
        <v>1054</v>
      </c>
      <c r="BN124" s="170" t="s">
        <v>1054</v>
      </c>
      <c r="BO124" s="170" t="s">
        <v>1054</v>
      </c>
      <c r="BP124" s="170" t="s">
        <v>1056</v>
      </c>
      <c r="BQ124" s="170" t="s">
        <v>1056</v>
      </c>
      <c r="BR124" s="170" t="s">
        <v>1056</v>
      </c>
      <c r="BS124" s="170" t="s">
        <v>1056</v>
      </c>
      <c r="BT124" s="170" t="s">
        <v>1054</v>
      </c>
      <c r="BU124" s="170" t="s">
        <v>1054</v>
      </c>
      <c r="BV124" s="170" t="s">
        <v>1054</v>
      </c>
      <c r="BW124" s="170" t="s">
        <v>1054</v>
      </c>
      <c r="BX124" s="170" t="s">
        <v>1056</v>
      </c>
    </row>
    <row r="125" spans="1:76" x14ac:dyDescent="0.3">
      <c r="A125" s="170" t="s">
        <v>606</v>
      </c>
      <c r="B125" s="170" t="s">
        <v>607</v>
      </c>
      <c r="N125" s="170" t="s">
        <v>1009</v>
      </c>
      <c r="O125" s="170" t="s">
        <v>1009</v>
      </c>
      <c r="P125" s="170" t="s">
        <v>1009</v>
      </c>
      <c r="Q125" s="170" t="s">
        <v>1009</v>
      </c>
      <c r="V125" s="170" t="s">
        <v>1009</v>
      </c>
      <c r="X125" s="139"/>
      <c r="Y125" s="170" t="s">
        <v>1037</v>
      </c>
      <c r="Z125" s="170" t="s">
        <v>1035</v>
      </c>
      <c r="AA125" s="170" t="s">
        <v>1035</v>
      </c>
      <c r="AB125" s="170" t="s">
        <v>1033</v>
      </c>
      <c r="AO125" s="170" t="s">
        <v>1052</v>
      </c>
      <c r="AP125" s="170" t="s">
        <v>1052</v>
      </c>
      <c r="AQ125" s="170" t="s">
        <v>1054</v>
      </c>
      <c r="AR125" s="170" t="s">
        <v>1054</v>
      </c>
      <c r="AS125" s="170" t="s">
        <v>1054</v>
      </c>
      <c r="AT125" s="170" t="s">
        <v>1052</v>
      </c>
      <c r="AU125" s="170" t="s">
        <v>1052</v>
      </c>
      <c r="AV125" s="170" t="s">
        <v>1054</v>
      </c>
      <c r="AW125" s="170" t="s">
        <v>1052</v>
      </c>
      <c r="AX125" s="170" t="s">
        <v>1052</v>
      </c>
      <c r="AY125" s="170" t="s">
        <v>1052</v>
      </c>
      <c r="AZ125" s="170" t="s">
        <v>1054</v>
      </c>
      <c r="BA125" s="170" t="s">
        <v>1054</v>
      </c>
      <c r="BB125" s="170" t="s">
        <v>1054</v>
      </c>
      <c r="BC125" s="170" t="s">
        <v>1054</v>
      </c>
      <c r="BD125" s="170" t="s">
        <v>1052</v>
      </c>
      <c r="BE125" s="170" t="s">
        <v>1054</v>
      </c>
      <c r="BF125" s="170" t="s">
        <v>1052</v>
      </c>
      <c r="BG125" s="170" t="s">
        <v>1052</v>
      </c>
      <c r="BH125" s="170" t="s">
        <v>1054</v>
      </c>
      <c r="BI125" s="170" t="s">
        <v>1054</v>
      </c>
      <c r="BJ125" s="170" t="s">
        <v>1054</v>
      </c>
      <c r="BK125" s="170" t="s">
        <v>1054</v>
      </c>
      <c r="BL125" s="170" t="s">
        <v>1054</v>
      </c>
      <c r="BM125" s="170" t="s">
        <v>1052</v>
      </c>
      <c r="BN125" s="170" t="s">
        <v>1054</v>
      </c>
      <c r="BO125" s="170" t="s">
        <v>1054</v>
      </c>
      <c r="BP125" s="170" t="s">
        <v>1052</v>
      </c>
      <c r="BQ125" s="170" t="s">
        <v>1056</v>
      </c>
      <c r="BR125" s="170" t="s">
        <v>1054</v>
      </c>
      <c r="BS125" s="170" t="s">
        <v>1054</v>
      </c>
      <c r="BT125" s="170" t="s">
        <v>1056</v>
      </c>
      <c r="BU125" s="170" t="s">
        <v>1056</v>
      </c>
      <c r="BV125" s="170" t="s">
        <v>1054</v>
      </c>
      <c r="BW125" s="170" t="s">
        <v>1054</v>
      </c>
      <c r="BX125" s="170" t="s">
        <v>1054</v>
      </c>
    </row>
    <row r="126" spans="1:76" x14ac:dyDescent="0.3">
      <c r="A126" s="170" t="s">
        <v>608</v>
      </c>
      <c r="B126" s="170" t="s">
        <v>609</v>
      </c>
      <c r="N126" s="170" t="s">
        <v>1009</v>
      </c>
      <c r="O126" s="170" t="s">
        <v>1009</v>
      </c>
      <c r="P126" s="170" t="s">
        <v>1009</v>
      </c>
      <c r="Q126" s="170" t="s">
        <v>1009</v>
      </c>
      <c r="V126" s="170" t="s">
        <v>1009</v>
      </c>
      <c r="X126" s="139"/>
      <c r="Y126" s="170" t="s">
        <v>1035</v>
      </c>
      <c r="Z126" s="170" t="s">
        <v>1033</v>
      </c>
      <c r="AA126" s="170" t="s">
        <v>1035</v>
      </c>
      <c r="AB126" s="170" t="s">
        <v>1033</v>
      </c>
      <c r="AO126" s="170" t="s">
        <v>1056</v>
      </c>
      <c r="AP126" s="170" t="s">
        <v>1054</v>
      </c>
      <c r="AQ126" s="170" t="s">
        <v>1056</v>
      </c>
      <c r="AR126" s="170" t="s">
        <v>1054</v>
      </c>
      <c r="AS126" s="170" t="s">
        <v>1054</v>
      </c>
      <c r="AT126" s="170" t="s">
        <v>1054</v>
      </c>
      <c r="AU126" s="170" t="s">
        <v>1056</v>
      </c>
      <c r="AV126" s="170" t="s">
        <v>1056</v>
      </c>
      <c r="AW126" s="170" t="s">
        <v>1054</v>
      </c>
      <c r="AX126" s="170" t="s">
        <v>1056</v>
      </c>
      <c r="AY126" s="170" t="s">
        <v>1054</v>
      </c>
      <c r="AZ126" s="170" t="s">
        <v>1056</v>
      </c>
      <c r="BA126" s="170" t="s">
        <v>1054</v>
      </c>
      <c r="BB126" s="170" t="s">
        <v>1054</v>
      </c>
      <c r="BC126" s="170" t="s">
        <v>1054</v>
      </c>
      <c r="BD126" s="170" t="s">
        <v>1056</v>
      </c>
      <c r="BE126" s="170" t="s">
        <v>1056</v>
      </c>
      <c r="BF126" s="170" t="s">
        <v>1054</v>
      </c>
      <c r="BG126" s="170" t="s">
        <v>1056</v>
      </c>
      <c r="BH126" s="170" t="s">
        <v>1054</v>
      </c>
      <c r="BI126" s="170" t="s">
        <v>1056</v>
      </c>
      <c r="BJ126" s="170" t="s">
        <v>1054</v>
      </c>
      <c r="BK126" s="170" t="s">
        <v>1054</v>
      </c>
      <c r="BL126" s="170" t="s">
        <v>1054</v>
      </c>
      <c r="BM126" s="170" t="s">
        <v>1056</v>
      </c>
      <c r="BN126" s="170" t="s">
        <v>1056</v>
      </c>
      <c r="BO126" s="170" t="s">
        <v>1054</v>
      </c>
      <c r="BP126" s="170" t="s">
        <v>1056</v>
      </c>
      <c r="BQ126" s="170" t="s">
        <v>1054</v>
      </c>
      <c r="BR126" s="170" t="s">
        <v>1056</v>
      </c>
      <c r="BS126" s="170" t="s">
        <v>1054</v>
      </c>
      <c r="BT126" s="170" t="s">
        <v>1054</v>
      </c>
      <c r="BU126" s="170" t="s">
        <v>1054</v>
      </c>
      <c r="BV126" s="170" t="s">
        <v>1056</v>
      </c>
      <c r="BW126" s="170" t="s">
        <v>1056</v>
      </c>
      <c r="BX126" s="170" t="s">
        <v>1054</v>
      </c>
    </row>
    <row r="127" spans="1:76" x14ac:dyDescent="0.3">
      <c r="A127" s="170" t="s">
        <v>610</v>
      </c>
      <c r="B127" s="170" t="s">
        <v>611</v>
      </c>
      <c r="N127" s="170" t="s">
        <v>1009</v>
      </c>
      <c r="O127" s="170" t="s">
        <v>1009</v>
      </c>
      <c r="P127" s="170" t="s">
        <v>1009</v>
      </c>
      <c r="Q127" s="170" t="s">
        <v>1009</v>
      </c>
      <c r="V127" s="170" t="s">
        <v>1009</v>
      </c>
      <c r="X127" s="139"/>
      <c r="Y127" s="170" t="s">
        <v>1033</v>
      </c>
      <c r="Z127" s="170" t="s">
        <v>1033</v>
      </c>
      <c r="AA127" s="170" t="s">
        <v>1033</v>
      </c>
      <c r="AB127" s="170" t="s">
        <v>1033</v>
      </c>
      <c r="AO127" s="170" t="s">
        <v>1054</v>
      </c>
      <c r="AP127" s="170" t="s">
        <v>1054</v>
      </c>
      <c r="AQ127" s="170" t="s">
        <v>1054</v>
      </c>
      <c r="AR127" s="170" t="s">
        <v>1054</v>
      </c>
      <c r="AS127" s="170" t="s">
        <v>1054</v>
      </c>
      <c r="AT127" s="170" t="s">
        <v>1052</v>
      </c>
      <c r="AU127" s="170" t="s">
        <v>1054</v>
      </c>
      <c r="AV127" s="170" t="s">
        <v>1054</v>
      </c>
      <c r="AW127" s="170" t="s">
        <v>1052</v>
      </c>
      <c r="AX127" s="170" t="s">
        <v>1054</v>
      </c>
      <c r="AY127" s="170" t="s">
        <v>1054</v>
      </c>
      <c r="AZ127" s="170" t="s">
        <v>1054</v>
      </c>
      <c r="BA127" s="170" t="s">
        <v>1054</v>
      </c>
      <c r="BB127" s="170" t="s">
        <v>1054</v>
      </c>
      <c r="BC127" s="170" t="s">
        <v>1054</v>
      </c>
      <c r="BD127" s="170" t="s">
        <v>1054</v>
      </c>
      <c r="BE127" s="170" t="s">
        <v>1054</v>
      </c>
      <c r="BF127" s="170" t="s">
        <v>1052</v>
      </c>
      <c r="BG127" s="170" t="s">
        <v>1054</v>
      </c>
      <c r="BH127" s="170" t="s">
        <v>1054</v>
      </c>
      <c r="BI127" s="170" t="s">
        <v>1054</v>
      </c>
      <c r="BJ127" s="170" t="s">
        <v>1054</v>
      </c>
      <c r="BK127" s="170" t="s">
        <v>1054</v>
      </c>
      <c r="BL127" s="170" t="s">
        <v>1054</v>
      </c>
      <c r="BM127" s="170" t="s">
        <v>1054</v>
      </c>
      <c r="BN127" s="170" t="s">
        <v>1054</v>
      </c>
      <c r="BO127" s="170" t="s">
        <v>1052</v>
      </c>
      <c r="BP127" s="170" t="s">
        <v>1054</v>
      </c>
      <c r="BQ127" s="170" t="s">
        <v>1054</v>
      </c>
      <c r="BR127" s="170" t="s">
        <v>1054</v>
      </c>
      <c r="BS127" s="170" t="s">
        <v>1056</v>
      </c>
      <c r="BT127" s="170" t="s">
        <v>1054</v>
      </c>
      <c r="BU127" s="170" t="s">
        <v>1056</v>
      </c>
      <c r="BV127" s="170" t="s">
        <v>1054</v>
      </c>
      <c r="BW127" s="170" t="s">
        <v>1054</v>
      </c>
      <c r="BX127" s="170" t="s">
        <v>1054</v>
      </c>
    </row>
    <row r="128" spans="1:76" x14ac:dyDescent="0.3">
      <c r="A128" s="170" t="s">
        <v>613</v>
      </c>
      <c r="B128" s="170" t="s">
        <v>614</v>
      </c>
      <c r="N128" s="170" t="s">
        <v>1009</v>
      </c>
      <c r="O128" s="170" t="s">
        <v>1009</v>
      </c>
      <c r="P128" s="170" t="s">
        <v>1009</v>
      </c>
      <c r="Q128" s="170" t="s">
        <v>1009</v>
      </c>
      <c r="V128" s="170" t="s">
        <v>1009</v>
      </c>
      <c r="X128" s="139"/>
      <c r="Y128" s="170" t="s">
        <v>1035</v>
      </c>
      <c r="Z128" s="170" t="s">
        <v>1035</v>
      </c>
      <c r="AA128" s="170" t="s">
        <v>1033</v>
      </c>
      <c r="AB128" s="170" t="s">
        <v>1035</v>
      </c>
      <c r="AO128" s="170" t="s">
        <v>1052</v>
      </c>
      <c r="AP128" s="170" t="s">
        <v>1054</v>
      </c>
      <c r="AQ128" s="170" t="s">
        <v>1054</v>
      </c>
      <c r="AR128" s="170" t="s">
        <v>1054</v>
      </c>
      <c r="AS128" s="170" t="s">
        <v>1054</v>
      </c>
      <c r="AT128" s="170" t="s">
        <v>1054</v>
      </c>
      <c r="AU128" s="170" t="s">
        <v>1054</v>
      </c>
      <c r="AV128" s="170" t="s">
        <v>1054</v>
      </c>
      <c r="AW128" s="170" t="s">
        <v>1052</v>
      </c>
      <c r="AX128" s="170" t="s">
        <v>1052</v>
      </c>
      <c r="AY128" s="170" t="s">
        <v>1054</v>
      </c>
      <c r="AZ128" s="170" t="s">
        <v>1054</v>
      </c>
      <c r="BA128" s="170" t="s">
        <v>1054</v>
      </c>
      <c r="BB128" s="170" t="s">
        <v>1054</v>
      </c>
      <c r="BC128" s="170" t="s">
        <v>1054</v>
      </c>
      <c r="BD128" s="170" t="s">
        <v>1054</v>
      </c>
      <c r="BE128" s="170" t="s">
        <v>1054</v>
      </c>
      <c r="BF128" s="170" t="s">
        <v>1054</v>
      </c>
      <c r="BG128" s="170" t="s">
        <v>1052</v>
      </c>
      <c r="BH128" s="170" t="s">
        <v>1054</v>
      </c>
      <c r="BI128" s="170" t="s">
        <v>1054</v>
      </c>
      <c r="BJ128" s="170" t="s">
        <v>1054</v>
      </c>
      <c r="BK128" s="170" t="s">
        <v>1054</v>
      </c>
      <c r="BL128" s="170" t="s">
        <v>1054</v>
      </c>
      <c r="BM128" s="170" t="s">
        <v>1054</v>
      </c>
      <c r="BN128" s="170" t="s">
        <v>1054</v>
      </c>
      <c r="BO128" s="170" t="s">
        <v>1054</v>
      </c>
      <c r="BP128" s="170" t="s">
        <v>1052</v>
      </c>
      <c r="BQ128" s="170" t="s">
        <v>1054</v>
      </c>
      <c r="BR128" s="170" t="s">
        <v>1054</v>
      </c>
      <c r="BS128" s="170" t="s">
        <v>1054</v>
      </c>
      <c r="BT128" s="170" t="s">
        <v>1054</v>
      </c>
      <c r="BU128" s="170" t="s">
        <v>1054</v>
      </c>
      <c r="BV128" s="170" t="s">
        <v>1054</v>
      </c>
      <c r="BW128" s="170" t="s">
        <v>1054</v>
      </c>
      <c r="BX128" s="170" t="s">
        <v>1054</v>
      </c>
    </row>
    <row r="129" spans="1:76" x14ac:dyDescent="0.3">
      <c r="A129" s="170" t="s">
        <v>615</v>
      </c>
      <c r="B129" s="170" t="s">
        <v>616</v>
      </c>
      <c r="N129" s="170" t="s">
        <v>1009</v>
      </c>
      <c r="O129" s="170" t="s">
        <v>1009</v>
      </c>
      <c r="P129" s="170" t="s">
        <v>1009</v>
      </c>
      <c r="Q129" s="170" t="s">
        <v>1009</v>
      </c>
      <c r="V129" s="170" t="s">
        <v>1009</v>
      </c>
      <c r="X129" s="139"/>
      <c r="Y129" s="170" t="s">
        <v>1033</v>
      </c>
      <c r="Z129" s="170" t="s">
        <v>1035</v>
      </c>
      <c r="AA129" s="170" t="s">
        <v>1035</v>
      </c>
      <c r="AB129" s="170" t="s">
        <v>1033</v>
      </c>
      <c r="AO129" s="170" t="s">
        <v>1054</v>
      </c>
      <c r="AP129" s="170" t="s">
        <v>1056</v>
      </c>
      <c r="AQ129" s="170" t="s">
        <v>1056</v>
      </c>
      <c r="AR129" s="170" t="s">
        <v>1054</v>
      </c>
      <c r="AS129" s="170" t="s">
        <v>1052</v>
      </c>
      <c r="AT129" s="170" t="s">
        <v>1054</v>
      </c>
      <c r="AU129" s="170" t="s">
        <v>1056</v>
      </c>
      <c r="AV129" s="170" t="s">
        <v>1056</v>
      </c>
      <c r="AW129" s="170" t="s">
        <v>1052</v>
      </c>
      <c r="AX129" s="170" t="s">
        <v>1054</v>
      </c>
      <c r="AY129" s="170" t="s">
        <v>1056</v>
      </c>
      <c r="AZ129" s="170" t="s">
        <v>1056</v>
      </c>
      <c r="BA129" s="170" t="s">
        <v>1054</v>
      </c>
      <c r="BB129" s="170" t="s">
        <v>1052</v>
      </c>
      <c r="BC129" s="170" t="s">
        <v>1054</v>
      </c>
      <c r="BD129" s="170" t="s">
        <v>1056</v>
      </c>
      <c r="BE129" s="170" t="s">
        <v>1056</v>
      </c>
      <c r="BF129" s="170" t="s">
        <v>1054</v>
      </c>
      <c r="BG129" s="170" t="s">
        <v>1054</v>
      </c>
      <c r="BH129" s="170" t="s">
        <v>1056</v>
      </c>
      <c r="BI129" s="170" t="s">
        <v>1056</v>
      </c>
      <c r="BJ129" s="170" t="s">
        <v>1054</v>
      </c>
      <c r="BK129" s="170" t="s">
        <v>1054</v>
      </c>
      <c r="BL129" s="170" t="s">
        <v>1054</v>
      </c>
      <c r="BM129" s="170" t="s">
        <v>1056</v>
      </c>
      <c r="BN129" s="170" t="s">
        <v>1056</v>
      </c>
      <c r="BO129" s="170" t="s">
        <v>1054</v>
      </c>
      <c r="BP129" s="170" t="s">
        <v>1056</v>
      </c>
      <c r="BQ129" s="170" t="s">
        <v>1056</v>
      </c>
      <c r="BR129" s="170" t="s">
        <v>1058</v>
      </c>
      <c r="BS129" s="170" t="s">
        <v>1056</v>
      </c>
      <c r="BT129" s="170" t="s">
        <v>1054</v>
      </c>
      <c r="BU129" s="170" t="s">
        <v>1056</v>
      </c>
      <c r="BV129" s="170" t="s">
        <v>1056</v>
      </c>
      <c r="BW129" s="170" t="s">
        <v>1056</v>
      </c>
      <c r="BX129" s="170" t="s">
        <v>1054</v>
      </c>
    </row>
    <row r="130" spans="1:76" x14ac:dyDescent="0.3">
      <c r="A130" s="170" t="s">
        <v>619</v>
      </c>
      <c r="B130" s="170" t="s">
        <v>620</v>
      </c>
      <c r="N130" s="170" t="s">
        <v>1009</v>
      </c>
      <c r="O130" s="170" t="s">
        <v>1009</v>
      </c>
      <c r="P130" s="170" t="s">
        <v>1009</v>
      </c>
      <c r="Q130" s="170" t="s">
        <v>1009</v>
      </c>
      <c r="V130" s="170" t="s">
        <v>1009</v>
      </c>
      <c r="X130" s="139"/>
      <c r="Y130" s="170" t="s">
        <v>1035</v>
      </c>
      <c r="Z130" s="170" t="s">
        <v>1033</v>
      </c>
      <c r="AA130" s="170" t="s">
        <v>1037</v>
      </c>
      <c r="AB130" s="170" t="s">
        <v>1033</v>
      </c>
      <c r="AO130" s="170" t="s">
        <v>1054</v>
      </c>
      <c r="AP130" s="170" t="s">
        <v>1054</v>
      </c>
      <c r="AQ130" s="170" t="s">
        <v>1054</v>
      </c>
      <c r="AR130" s="170" t="s">
        <v>1054</v>
      </c>
      <c r="AS130" s="170" t="s">
        <v>1054</v>
      </c>
      <c r="AT130" s="170" t="s">
        <v>1052</v>
      </c>
      <c r="AU130" s="170" t="s">
        <v>1054</v>
      </c>
      <c r="AV130" s="170" t="s">
        <v>1054</v>
      </c>
      <c r="AW130" s="170" t="s">
        <v>1052</v>
      </c>
      <c r="AX130" s="170" t="s">
        <v>1056</v>
      </c>
      <c r="AY130" s="170" t="s">
        <v>1056</v>
      </c>
      <c r="AZ130" s="170" t="s">
        <v>1056</v>
      </c>
      <c r="BA130" s="170" t="s">
        <v>1056</v>
      </c>
      <c r="BB130" s="170" t="s">
        <v>1054</v>
      </c>
      <c r="BC130" s="170" t="s">
        <v>1052</v>
      </c>
      <c r="BD130" s="170" t="s">
        <v>1056</v>
      </c>
      <c r="BE130" s="170" t="s">
        <v>1054</v>
      </c>
      <c r="BF130" s="170" t="s">
        <v>1054</v>
      </c>
      <c r="BG130" s="170" t="s">
        <v>1056</v>
      </c>
      <c r="BH130" s="170" t="s">
        <v>1056</v>
      </c>
      <c r="BI130" s="170" t="s">
        <v>1056</v>
      </c>
      <c r="BJ130" s="170" t="s">
        <v>1056</v>
      </c>
      <c r="BK130" s="170" t="s">
        <v>1056</v>
      </c>
      <c r="BL130" s="170" t="s">
        <v>1052</v>
      </c>
      <c r="BM130" s="170" t="s">
        <v>1056</v>
      </c>
      <c r="BN130" s="170" t="s">
        <v>1056</v>
      </c>
      <c r="BO130" s="170" t="s">
        <v>1054</v>
      </c>
      <c r="BP130" s="170" t="s">
        <v>1056</v>
      </c>
      <c r="BQ130" s="170" t="s">
        <v>1056</v>
      </c>
      <c r="BR130" s="170" t="s">
        <v>1056</v>
      </c>
      <c r="BS130" s="170" t="s">
        <v>1056</v>
      </c>
      <c r="BT130" s="170" t="s">
        <v>1056</v>
      </c>
      <c r="BU130" s="170" t="s">
        <v>1054</v>
      </c>
      <c r="BV130" s="170" t="s">
        <v>1056</v>
      </c>
      <c r="BW130" s="170" t="s">
        <v>1056</v>
      </c>
      <c r="BX130" s="170" t="s">
        <v>1056</v>
      </c>
    </row>
    <row r="131" spans="1:76" x14ac:dyDescent="0.3">
      <c r="A131" s="170" t="s">
        <v>621</v>
      </c>
      <c r="B131" s="170" t="s">
        <v>622</v>
      </c>
      <c r="N131" s="170" t="s">
        <v>1009</v>
      </c>
      <c r="O131" s="170" t="s">
        <v>1009</v>
      </c>
      <c r="P131" s="170" t="s">
        <v>1009</v>
      </c>
      <c r="Q131" s="170" t="s">
        <v>1009</v>
      </c>
      <c r="V131" s="170" t="s">
        <v>1009</v>
      </c>
      <c r="X131" s="139"/>
      <c r="Y131" s="170" t="s">
        <v>1033</v>
      </c>
      <c r="Z131" s="170" t="s">
        <v>1033</v>
      </c>
      <c r="AA131" s="170" t="s">
        <v>1035</v>
      </c>
      <c r="AB131" s="170" t="s">
        <v>1035</v>
      </c>
      <c r="AO131" s="170" t="s">
        <v>1052</v>
      </c>
      <c r="AP131" s="170" t="s">
        <v>1052</v>
      </c>
      <c r="AQ131" s="170" t="s">
        <v>1052</v>
      </c>
      <c r="AR131" s="170" t="s">
        <v>1052</v>
      </c>
      <c r="AS131" s="170" t="s">
        <v>1052</v>
      </c>
      <c r="AT131" s="170" t="s">
        <v>1052</v>
      </c>
      <c r="AU131" s="170" t="s">
        <v>1054</v>
      </c>
      <c r="AV131" s="170" t="s">
        <v>1054</v>
      </c>
      <c r="AW131" s="170" t="s">
        <v>1052</v>
      </c>
      <c r="AX131" s="170" t="s">
        <v>1052</v>
      </c>
      <c r="AY131" s="170" t="s">
        <v>1052</v>
      </c>
      <c r="AZ131" s="170" t="s">
        <v>1052</v>
      </c>
      <c r="BA131" s="170" t="s">
        <v>1052</v>
      </c>
      <c r="BB131" s="170" t="s">
        <v>1052</v>
      </c>
      <c r="BC131" s="170" t="s">
        <v>1052</v>
      </c>
      <c r="BD131" s="170" t="s">
        <v>1054</v>
      </c>
      <c r="BE131" s="170" t="s">
        <v>1054</v>
      </c>
      <c r="BF131" s="170" t="s">
        <v>1054</v>
      </c>
      <c r="BG131" s="170" t="s">
        <v>1054</v>
      </c>
      <c r="BH131" s="170" t="s">
        <v>1054</v>
      </c>
      <c r="BI131" s="170" t="s">
        <v>1054</v>
      </c>
      <c r="BJ131" s="170" t="s">
        <v>1054</v>
      </c>
      <c r="BK131" s="170" t="s">
        <v>1052</v>
      </c>
      <c r="BL131" s="170" t="s">
        <v>1052</v>
      </c>
      <c r="BM131" s="170" t="s">
        <v>1054</v>
      </c>
      <c r="BN131" s="170" t="s">
        <v>1054</v>
      </c>
      <c r="BO131" s="170" t="s">
        <v>1054</v>
      </c>
      <c r="BP131" s="170" t="s">
        <v>1054</v>
      </c>
      <c r="BQ131" s="170" t="s">
        <v>1054</v>
      </c>
      <c r="BR131" s="170" t="s">
        <v>1054</v>
      </c>
      <c r="BS131" s="170" t="s">
        <v>1054</v>
      </c>
      <c r="BT131" s="170" t="s">
        <v>1054</v>
      </c>
      <c r="BU131" s="170" t="s">
        <v>1052</v>
      </c>
      <c r="BV131" s="170" t="s">
        <v>1054</v>
      </c>
      <c r="BW131" s="170" t="s">
        <v>1054</v>
      </c>
      <c r="BX131" s="170" t="s">
        <v>1054</v>
      </c>
    </row>
    <row r="132" spans="1:76" x14ac:dyDescent="0.3">
      <c r="A132" s="170" t="s">
        <v>623</v>
      </c>
      <c r="B132" s="170" t="s">
        <v>624</v>
      </c>
      <c r="N132" s="170" t="s">
        <v>1009</v>
      </c>
      <c r="O132" s="170" t="s">
        <v>1009</v>
      </c>
      <c r="P132" s="170" t="s">
        <v>1009</v>
      </c>
      <c r="Q132" s="170" t="s">
        <v>1009</v>
      </c>
      <c r="V132" s="170" t="s">
        <v>1009</v>
      </c>
      <c r="X132" s="139"/>
      <c r="Y132" s="170" t="s">
        <v>1035</v>
      </c>
      <c r="Z132" s="170" t="s">
        <v>1035</v>
      </c>
      <c r="AA132" s="170" t="s">
        <v>1035</v>
      </c>
      <c r="AB132" s="170" t="s">
        <v>1033</v>
      </c>
      <c r="AO132" s="170" t="s">
        <v>1052</v>
      </c>
      <c r="AP132" s="170" t="s">
        <v>1056</v>
      </c>
      <c r="AQ132" s="170" t="s">
        <v>1056</v>
      </c>
      <c r="AR132" s="170" t="s">
        <v>1058</v>
      </c>
      <c r="AS132" s="170" t="s">
        <v>1056</v>
      </c>
      <c r="AT132" s="170" t="s">
        <v>1054</v>
      </c>
      <c r="AU132" s="170" t="s">
        <v>1054</v>
      </c>
      <c r="AV132" s="170" t="s">
        <v>1056</v>
      </c>
      <c r="AW132" s="170" t="s">
        <v>1054</v>
      </c>
      <c r="AX132" s="170" t="s">
        <v>1052</v>
      </c>
      <c r="AY132" s="170" t="s">
        <v>1056</v>
      </c>
      <c r="AZ132" s="170" t="s">
        <v>1056</v>
      </c>
      <c r="BA132" s="170" t="s">
        <v>1058</v>
      </c>
      <c r="BB132" s="170" t="s">
        <v>1056</v>
      </c>
      <c r="BC132" s="170" t="s">
        <v>1054</v>
      </c>
      <c r="BD132" s="170" t="s">
        <v>1054</v>
      </c>
      <c r="BE132" s="170" t="s">
        <v>1056</v>
      </c>
      <c r="BF132" s="170" t="s">
        <v>1054</v>
      </c>
      <c r="BG132" s="170" t="s">
        <v>1052</v>
      </c>
      <c r="BH132" s="170" t="s">
        <v>1056</v>
      </c>
      <c r="BI132" s="170" t="s">
        <v>1056</v>
      </c>
      <c r="BJ132" s="170" t="s">
        <v>1058</v>
      </c>
      <c r="BK132" s="170" t="s">
        <v>1056</v>
      </c>
      <c r="BL132" s="170" t="s">
        <v>1054</v>
      </c>
      <c r="BM132" s="170" t="s">
        <v>1054</v>
      </c>
      <c r="BN132" s="170" t="s">
        <v>1056</v>
      </c>
      <c r="BO132" s="170" t="s">
        <v>1054</v>
      </c>
      <c r="BP132" s="170" t="s">
        <v>1052</v>
      </c>
      <c r="BQ132" s="170" t="s">
        <v>1056</v>
      </c>
      <c r="BR132" s="170" t="s">
        <v>1056</v>
      </c>
      <c r="BS132" s="170" t="s">
        <v>1058</v>
      </c>
      <c r="BT132" s="170" t="s">
        <v>1056</v>
      </c>
      <c r="BU132" s="170" t="s">
        <v>1054</v>
      </c>
      <c r="BV132" s="170" t="s">
        <v>1054</v>
      </c>
      <c r="BW132" s="170" t="s">
        <v>1056</v>
      </c>
      <c r="BX132" s="170" t="s">
        <v>1054</v>
      </c>
    </row>
    <row r="133" spans="1:76" x14ac:dyDescent="0.3">
      <c r="A133" s="170" t="s">
        <v>625</v>
      </c>
      <c r="B133" s="170" t="s">
        <v>626</v>
      </c>
      <c r="N133" s="170" t="s">
        <v>1009</v>
      </c>
      <c r="O133" s="170" t="s">
        <v>1009</v>
      </c>
      <c r="P133" s="170" t="s">
        <v>1009</v>
      </c>
      <c r="Q133" s="170" t="s">
        <v>1009</v>
      </c>
      <c r="V133" s="170" t="s">
        <v>1009</v>
      </c>
      <c r="X133" s="139"/>
      <c r="Y133" s="170" t="s">
        <v>1035</v>
      </c>
      <c r="Z133" s="170" t="s">
        <v>1035</v>
      </c>
      <c r="AA133" s="170" t="s">
        <v>1033</v>
      </c>
      <c r="AB133" s="170" t="s">
        <v>1033</v>
      </c>
      <c r="AO133" s="170" t="s">
        <v>1054</v>
      </c>
      <c r="AP133" s="170" t="s">
        <v>1056</v>
      </c>
      <c r="AQ133" s="170" t="s">
        <v>1054</v>
      </c>
      <c r="AR133" s="170" t="s">
        <v>1054</v>
      </c>
      <c r="AS133" s="170" t="s">
        <v>1054</v>
      </c>
      <c r="AT133" s="170" t="s">
        <v>1052</v>
      </c>
      <c r="AU133" s="170" t="s">
        <v>1056</v>
      </c>
      <c r="AV133" s="170" t="s">
        <v>1054</v>
      </c>
      <c r="AW133" s="170" t="s">
        <v>1054</v>
      </c>
      <c r="AX133" s="170" t="s">
        <v>1054</v>
      </c>
      <c r="AY133" s="170" t="s">
        <v>1056</v>
      </c>
      <c r="AZ133" s="170" t="s">
        <v>1054</v>
      </c>
      <c r="BA133" s="170" t="s">
        <v>1054</v>
      </c>
      <c r="BB133" s="170" t="s">
        <v>1054</v>
      </c>
      <c r="BC133" s="170" t="s">
        <v>1052</v>
      </c>
      <c r="BD133" s="170" t="s">
        <v>1056</v>
      </c>
      <c r="BE133" s="170" t="s">
        <v>1054</v>
      </c>
      <c r="BF133" s="170" t="s">
        <v>1054</v>
      </c>
      <c r="BG133" s="170" t="s">
        <v>1054</v>
      </c>
      <c r="BH133" s="170" t="s">
        <v>1056</v>
      </c>
      <c r="BI133" s="170" t="s">
        <v>1054</v>
      </c>
      <c r="BJ133" s="170" t="s">
        <v>1054</v>
      </c>
      <c r="BK133" s="170" t="s">
        <v>1054</v>
      </c>
      <c r="BL133" s="170" t="s">
        <v>1052</v>
      </c>
      <c r="BM133" s="170" t="s">
        <v>1056</v>
      </c>
      <c r="BN133" s="170" t="s">
        <v>1054</v>
      </c>
      <c r="BO133" s="170" t="s">
        <v>1054</v>
      </c>
      <c r="BP133" s="170" t="s">
        <v>1054</v>
      </c>
      <c r="BQ133" s="170" t="s">
        <v>1056</v>
      </c>
      <c r="BR133" s="170" t="s">
        <v>1054</v>
      </c>
      <c r="BS133" s="170" t="s">
        <v>1054</v>
      </c>
      <c r="BT133" s="170" t="s">
        <v>1054</v>
      </c>
      <c r="BU133" s="170" t="s">
        <v>1054</v>
      </c>
      <c r="BV133" s="170" t="s">
        <v>1056</v>
      </c>
      <c r="BW133" s="170" t="s">
        <v>1054</v>
      </c>
      <c r="BX133" s="170" t="s">
        <v>1054</v>
      </c>
    </row>
    <row r="134" spans="1:76" x14ac:dyDescent="0.3">
      <c r="A134" s="170" t="s">
        <v>627</v>
      </c>
      <c r="B134" s="170" t="s">
        <v>628</v>
      </c>
      <c r="N134" s="170" t="s">
        <v>1009</v>
      </c>
      <c r="O134" s="170" t="s">
        <v>1009</v>
      </c>
      <c r="P134" s="170" t="s">
        <v>1009</v>
      </c>
      <c r="Q134" s="170" t="s">
        <v>1009</v>
      </c>
      <c r="V134" s="170" t="s">
        <v>1009</v>
      </c>
      <c r="X134" s="139"/>
      <c r="Y134" s="170" t="s">
        <v>1035</v>
      </c>
      <c r="Z134" s="170" t="s">
        <v>1033</v>
      </c>
      <c r="AA134" s="170" t="s">
        <v>1033</v>
      </c>
      <c r="AB134" s="170" t="s">
        <v>1035</v>
      </c>
      <c r="AO134" s="170" t="s">
        <v>1054</v>
      </c>
      <c r="AP134" s="170" t="s">
        <v>1054</v>
      </c>
      <c r="AQ134" s="170" t="s">
        <v>1054</v>
      </c>
      <c r="AR134" s="170" t="s">
        <v>1054</v>
      </c>
      <c r="AS134" s="170" t="s">
        <v>1054</v>
      </c>
      <c r="AT134" s="170" t="s">
        <v>1054</v>
      </c>
      <c r="AU134" s="170" t="s">
        <v>1054</v>
      </c>
      <c r="AV134" s="170" t="s">
        <v>1058</v>
      </c>
      <c r="AW134" s="170" t="s">
        <v>1058</v>
      </c>
      <c r="AX134" s="170" t="s">
        <v>1054</v>
      </c>
      <c r="AY134" s="170" t="s">
        <v>1056</v>
      </c>
      <c r="AZ134" s="170" t="s">
        <v>1056</v>
      </c>
      <c r="BA134" s="170" t="s">
        <v>1054</v>
      </c>
      <c r="BB134" s="170" t="s">
        <v>1056</v>
      </c>
      <c r="BC134" s="170" t="s">
        <v>1056</v>
      </c>
      <c r="BD134" s="170" t="s">
        <v>1054</v>
      </c>
      <c r="BE134" s="170" t="s">
        <v>1058</v>
      </c>
      <c r="BF134" s="170" t="s">
        <v>1058</v>
      </c>
      <c r="BG134" s="170" t="s">
        <v>1056</v>
      </c>
      <c r="BH134" s="170" t="s">
        <v>1056</v>
      </c>
      <c r="BI134" s="170" t="s">
        <v>1056</v>
      </c>
      <c r="BJ134" s="170" t="s">
        <v>1056</v>
      </c>
      <c r="BK134" s="170" t="s">
        <v>1056</v>
      </c>
      <c r="BL134" s="170" t="s">
        <v>1056</v>
      </c>
      <c r="BM134" s="170" t="s">
        <v>1056</v>
      </c>
      <c r="BN134" s="170" t="s">
        <v>1058</v>
      </c>
      <c r="BO134" s="170" t="s">
        <v>1058</v>
      </c>
      <c r="BP134" s="170" t="s">
        <v>1058</v>
      </c>
      <c r="BQ134" s="170" t="s">
        <v>1058</v>
      </c>
      <c r="BR134" s="170" t="s">
        <v>1058</v>
      </c>
      <c r="BS134" s="170" t="s">
        <v>1056</v>
      </c>
      <c r="BT134" s="170" t="s">
        <v>1058</v>
      </c>
      <c r="BU134" s="170" t="s">
        <v>1058</v>
      </c>
      <c r="BV134" s="170" t="s">
        <v>1058</v>
      </c>
      <c r="BW134" s="170" t="s">
        <v>1058</v>
      </c>
      <c r="BX134" s="170" t="s">
        <v>1058</v>
      </c>
    </row>
    <row r="135" spans="1:76" x14ac:dyDescent="0.3">
      <c r="A135" s="170" t="s">
        <v>629</v>
      </c>
      <c r="B135" s="170" t="s">
        <v>630</v>
      </c>
      <c r="N135" s="170" t="s">
        <v>1009</v>
      </c>
      <c r="O135" s="170" t="s">
        <v>1009</v>
      </c>
      <c r="P135" s="170" t="s">
        <v>1009</v>
      </c>
      <c r="Q135" s="170" t="s">
        <v>1009</v>
      </c>
      <c r="V135" s="170" t="s">
        <v>1009</v>
      </c>
      <c r="X135" s="139"/>
      <c r="Y135" s="170" t="s">
        <v>1035</v>
      </c>
      <c r="Z135" s="170" t="s">
        <v>1033</v>
      </c>
      <c r="AA135" s="170" t="s">
        <v>1033</v>
      </c>
      <c r="AB135" s="170" t="s">
        <v>1033</v>
      </c>
      <c r="AO135" s="170" t="s">
        <v>1054</v>
      </c>
      <c r="AP135" s="170" t="s">
        <v>1054</v>
      </c>
      <c r="AQ135" s="170" t="s">
        <v>1054</v>
      </c>
      <c r="AR135" s="170" t="s">
        <v>1056</v>
      </c>
      <c r="AS135" s="170" t="s">
        <v>1054</v>
      </c>
      <c r="AT135" s="170" t="s">
        <v>1054</v>
      </c>
      <c r="AU135" s="170" t="s">
        <v>1054</v>
      </c>
      <c r="AV135" s="170" t="s">
        <v>1054</v>
      </c>
      <c r="AW135" s="170" t="s">
        <v>1052</v>
      </c>
      <c r="AX135" s="170" t="s">
        <v>1054</v>
      </c>
      <c r="AY135" s="170" t="s">
        <v>1054</v>
      </c>
      <c r="AZ135" s="170" t="s">
        <v>1054</v>
      </c>
      <c r="BA135" s="170" t="s">
        <v>1056</v>
      </c>
      <c r="BB135" s="170" t="s">
        <v>1054</v>
      </c>
      <c r="BC135" s="170" t="s">
        <v>1054</v>
      </c>
      <c r="BD135" s="170" t="s">
        <v>1054</v>
      </c>
      <c r="BE135" s="170" t="s">
        <v>1054</v>
      </c>
      <c r="BF135" s="170" t="s">
        <v>1052</v>
      </c>
      <c r="BG135" s="170" t="s">
        <v>1054</v>
      </c>
      <c r="BH135" s="170" t="s">
        <v>1054</v>
      </c>
      <c r="BI135" s="170" t="s">
        <v>1054</v>
      </c>
      <c r="BJ135" s="170" t="s">
        <v>1056</v>
      </c>
      <c r="BK135" s="170" t="s">
        <v>1054</v>
      </c>
      <c r="BL135" s="170" t="s">
        <v>1054</v>
      </c>
      <c r="BM135" s="170" t="s">
        <v>1054</v>
      </c>
      <c r="BN135" s="170" t="s">
        <v>1054</v>
      </c>
      <c r="BO135" s="170" t="s">
        <v>1054</v>
      </c>
      <c r="BP135" s="170" t="s">
        <v>1054</v>
      </c>
      <c r="BQ135" s="170" t="s">
        <v>1054</v>
      </c>
      <c r="BR135" s="170" t="s">
        <v>1054</v>
      </c>
      <c r="BS135" s="170" t="s">
        <v>1056</v>
      </c>
      <c r="BT135" s="170" t="s">
        <v>1054</v>
      </c>
      <c r="BU135" s="170" t="s">
        <v>1054</v>
      </c>
      <c r="BV135" s="170" t="s">
        <v>1054</v>
      </c>
      <c r="BW135" s="170" t="s">
        <v>1054</v>
      </c>
      <c r="BX135" s="170" t="s">
        <v>1054</v>
      </c>
    </row>
    <row r="136" spans="1:76" x14ac:dyDescent="0.3">
      <c r="A136" s="170" t="s">
        <v>631</v>
      </c>
      <c r="B136" s="170" t="s">
        <v>632</v>
      </c>
      <c r="N136" s="170" t="s">
        <v>1009</v>
      </c>
      <c r="O136" s="170" t="s">
        <v>1009</v>
      </c>
      <c r="P136" s="170" t="s">
        <v>1009</v>
      </c>
      <c r="Q136" s="170" t="s">
        <v>1009</v>
      </c>
      <c r="V136" s="170" t="s">
        <v>1009</v>
      </c>
      <c r="X136" s="139"/>
      <c r="Y136" s="170" t="s">
        <v>1035</v>
      </c>
      <c r="Z136" s="170" t="s">
        <v>1033</v>
      </c>
      <c r="AA136" s="170" t="s">
        <v>1033</v>
      </c>
      <c r="AB136" s="170" t="s">
        <v>1035</v>
      </c>
      <c r="AO136" s="170" t="s">
        <v>1052</v>
      </c>
      <c r="AP136" s="170" t="s">
        <v>1056</v>
      </c>
      <c r="AQ136" s="170" t="s">
        <v>1056</v>
      </c>
      <c r="AR136" s="170" t="s">
        <v>1056</v>
      </c>
      <c r="AS136" s="170" t="s">
        <v>1054</v>
      </c>
      <c r="AT136" s="170" t="s">
        <v>1056</v>
      </c>
      <c r="AU136" s="170" t="s">
        <v>1056</v>
      </c>
      <c r="AV136" s="170" t="s">
        <v>1056</v>
      </c>
      <c r="AW136" s="170" t="s">
        <v>1052</v>
      </c>
      <c r="AX136" s="170" t="s">
        <v>1052</v>
      </c>
      <c r="AY136" s="170" t="s">
        <v>1056</v>
      </c>
      <c r="AZ136" s="170" t="s">
        <v>1056</v>
      </c>
      <c r="BA136" s="170" t="s">
        <v>1056</v>
      </c>
      <c r="BB136" s="170" t="s">
        <v>1054</v>
      </c>
      <c r="BC136" s="170" t="s">
        <v>1056</v>
      </c>
      <c r="BD136" s="170" t="s">
        <v>1056</v>
      </c>
      <c r="BE136" s="170" t="s">
        <v>1056</v>
      </c>
      <c r="BF136" s="170" t="s">
        <v>1054</v>
      </c>
      <c r="BG136" s="170" t="s">
        <v>1052</v>
      </c>
      <c r="BH136" s="170" t="s">
        <v>1056</v>
      </c>
      <c r="BI136" s="170" t="s">
        <v>1056</v>
      </c>
      <c r="BJ136" s="170" t="s">
        <v>1056</v>
      </c>
      <c r="BK136" s="170" t="s">
        <v>1054</v>
      </c>
      <c r="BL136" s="170" t="s">
        <v>1056</v>
      </c>
      <c r="BM136" s="170" t="s">
        <v>1056</v>
      </c>
      <c r="BN136" s="170" t="s">
        <v>1056</v>
      </c>
      <c r="BO136" s="170" t="s">
        <v>1056</v>
      </c>
      <c r="BP136" s="170" t="s">
        <v>1052</v>
      </c>
      <c r="BQ136" s="170" t="s">
        <v>1056</v>
      </c>
      <c r="BR136" s="170" t="s">
        <v>1056</v>
      </c>
      <c r="BS136" s="170" t="s">
        <v>1056</v>
      </c>
      <c r="BT136" s="170" t="s">
        <v>1054</v>
      </c>
      <c r="BU136" s="170" t="s">
        <v>1056</v>
      </c>
      <c r="BV136" s="170" t="s">
        <v>1056</v>
      </c>
      <c r="BW136" s="170" t="s">
        <v>1056</v>
      </c>
      <c r="BX136" s="170" t="s">
        <v>1056</v>
      </c>
    </row>
    <row r="137" spans="1:76" x14ac:dyDescent="0.3">
      <c r="A137" s="170" t="s">
        <v>635</v>
      </c>
      <c r="B137" s="170" t="s">
        <v>636</v>
      </c>
      <c r="N137" s="170" t="s">
        <v>1009</v>
      </c>
      <c r="O137" s="170" t="s">
        <v>1009</v>
      </c>
      <c r="P137" s="170" t="s">
        <v>1009</v>
      </c>
      <c r="Q137" s="170" t="s">
        <v>1009</v>
      </c>
      <c r="V137" s="170" t="s">
        <v>1011</v>
      </c>
      <c r="X137" s="139"/>
      <c r="Y137" s="170" t="s">
        <v>1035</v>
      </c>
      <c r="Z137" s="170" t="s">
        <v>1033</v>
      </c>
      <c r="AA137" s="170" t="s">
        <v>1033</v>
      </c>
      <c r="AB137" s="170" t="s">
        <v>1033</v>
      </c>
      <c r="AO137" s="170" t="s">
        <v>1052</v>
      </c>
      <c r="AP137" s="170" t="s">
        <v>1054</v>
      </c>
      <c r="AQ137" s="170" t="s">
        <v>1056</v>
      </c>
      <c r="AR137" s="170" t="s">
        <v>1056</v>
      </c>
      <c r="AS137" s="170" t="s">
        <v>1054</v>
      </c>
      <c r="AT137" s="170" t="s">
        <v>1054</v>
      </c>
      <c r="AU137" s="170" t="s">
        <v>1054</v>
      </c>
      <c r="AV137" s="170" t="s">
        <v>1054</v>
      </c>
      <c r="AW137" s="170" t="s">
        <v>1054</v>
      </c>
      <c r="AX137" s="170" t="s">
        <v>1052</v>
      </c>
      <c r="AY137" s="170" t="s">
        <v>1054</v>
      </c>
      <c r="AZ137" s="170" t="s">
        <v>1056</v>
      </c>
      <c r="BA137" s="170" t="s">
        <v>1056</v>
      </c>
      <c r="BB137" s="170" t="s">
        <v>1054</v>
      </c>
      <c r="BC137" s="170" t="s">
        <v>1054</v>
      </c>
      <c r="BD137" s="170" t="s">
        <v>1054</v>
      </c>
      <c r="BE137" s="170" t="s">
        <v>1054</v>
      </c>
      <c r="BF137" s="170" t="s">
        <v>1052</v>
      </c>
      <c r="BG137" s="170" t="s">
        <v>1054</v>
      </c>
      <c r="BH137" s="170" t="s">
        <v>1056</v>
      </c>
      <c r="BI137" s="170" t="s">
        <v>1056</v>
      </c>
      <c r="BJ137" s="170" t="s">
        <v>1056</v>
      </c>
      <c r="BK137" s="170" t="s">
        <v>1054</v>
      </c>
      <c r="BL137" s="170" t="s">
        <v>1054</v>
      </c>
      <c r="BM137" s="170" t="s">
        <v>1056</v>
      </c>
      <c r="BN137" s="170" t="s">
        <v>1056</v>
      </c>
      <c r="BO137" s="170" t="s">
        <v>1056</v>
      </c>
      <c r="BP137" s="170" t="s">
        <v>1056</v>
      </c>
      <c r="BQ137" s="170" t="s">
        <v>1056</v>
      </c>
      <c r="BR137" s="170" t="s">
        <v>1058</v>
      </c>
      <c r="BS137" s="170" t="s">
        <v>1056</v>
      </c>
      <c r="BT137" s="170" t="s">
        <v>1054</v>
      </c>
      <c r="BU137" s="170" t="s">
        <v>1056</v>
      </c>
      <c r="BV137" s="170" t="s">
        <v>1056</v>
      </c>
      <c r="BW137" s="170" t="s">
        <v>1056</v>
      </c>
      <c r="BX137" s="170" t="s">
        <v>1056</v>
      </c>
    </row>
    <row r="138" spans="1:76" x14ac:dyDescent="0.3">
      <c r="A138" s="170" t="s">
        <v>637</v>
      </c>
      <c r="B138" s="170" t="s">
        <v>638</v>
      </c>
      <c r="N138" s="170" t="s">
        <v>1009</v>
      </c>
      <c r="O138" s="170" t="s">
        <v>1009</v>
      </c>
      <c r="P138" s="170" t="s">
        <v>1009</v>
      </c>
      <c r="Q138" s="170" t="s">
        <v>1009</v>
      </c>
      <c r="V138" s="170" t="s">
        <v>1009</v>
      </c>
      <c r="X138" s="139"/>
      <c r="Y138" s="170" t="s">
        <v>1037</v>
      </c>
      <c r="Z138" s="170" t="s">
        <v>1033</v>
      </c>
      <c r="AA138" s="170" t="s">
        <v>1033</v>
      </c>
      <c r="AB138" s="170" t="s">
        <v>1033</v>
      </c>
      <c r="AO138" s="170" t="s">
        <v>1054</v>
      </c>
      <c r="AP138" s="170" t="s">
        <v>1054</v>
      </c>
      <c r="AQ138" s="170" t="s">
        <v>1054</v>
      </c>
      <c r="AR138" s="170" t="s">
        <v>1052</v>
      </c>
      <c r="AS138" s="170" t="s">
        <v>1054</v>
      </c>
      <c r="AT138" s="170" t="s">
        <v>1050</v>
      </c>
      <c r="AU138" s="170" t="s">
        <v>1052</v>
      </c>
      <c r="AV138" s="170" t="s">
        <v>1054</v>
      </c>
      <c r="AW138" s="170" t="s">
        <v>1052</v>
      </c>
      <c r="AX138" s="170" t="s">
        <v>1054</v>
      </c>
      <c r="AY138" s="170" t="s">
        <v>1054</v>
      </c>
      <c r="AZ138" s="170" t="s">
        <v>1054</v>
      </c>
      <c r="BA138" s="170" t="s">
        <v>1052</v>
      </c>
      <c r="BB138" s="170" t="s">
        <v>1054</v>
      </c>
      <c r="BC138" s="170" t="s">
        <v>1052</v>
      </c>
      <c r="BD138" s="170" t="s">
        <v>1054</v>
      </c>
      <c r="BE138" s="170" t="s">
        <v>1054</v>
      </c>
      <c r="BF138" s="170" t="s">
        <v>1052</v>
      </c>
      <c r="BG138" s="170" t="s">
        <v>1054</v>
      </c>
      <c r="BH138" s="170" t="s">
        <v>1056</v>
      </c>
      <c r="BI138" s="170" t="s">
        <v>1054</v>
      </c>
      <c r="BJ138" s="170" t="s">
        <v>1052</v>
      </c>
      <c r="BK138" s="170" t="s">
        <v>1054</v>
      </c>
      <c r="BL138" s="170" t="s">
        <v>1052</v>
      </c>
      <c r="BM138" s="170" t="s">
        <v>1054</v>
      </c>
      <c r="BN138" s="170" t="s">
        <v>1054</v>
      </c>
      <c r="BO138" s="170" t="s">
        <v>1054</v>
      </c>
      <c r="BP138" s="170" t="s">
        <v>1056</v>
      </c>
      <c r="BQ138" s="170" t="s">
        <v>1056</v>
      </c>
      <c r="BR138" s="170" t="s">
        <v>1054</v>
      </c>
      <c r="BS138" s="170" t="s">
        <v>1054</v>
      </c>
      <c r="BT138" s="170" t="s">
        <v>1054</v>
      </c>
      <c r="BU138" s="170" t="s">
        <v>1054</v>
      </c>
      <c r="BV138" s="170" t="s">
        <v>1054</v>
      </c>
      <c r="BW138" s="170" t="s">
        <v>1054</v>
      </c>
      <c r="BX138" s="170" t="s">
        <v>1054</v>
      </c>
    </row>
    <row r="139" spans="1:76" x14ac:dyDescent="0.3">
      <c r="A139" s="170" t="s">
        <v>641</v>
      </c>
      <c r="B139" s="170" t="s">
        <v>642</v>
      </c>
      <c r="N139" s="170" t="s">
        <v>1009</v>
      </c>
      <c r="O139" s="170" t="s">
        <v>1009</v>
      </c>
      <c r="P139" s="170" t="s">
        <v>1009</v>
      </c>
      <c r="Q139" s="170" t="s">
        <v>1009</v>
      </c>
      <c r="V139" s="170" t="s">
        <v>1009</v>
      </c>
      <c r="X139" s="139"/>
      <c r="Y139" s="170" t="s">
        <v>1033</v>
      </c>
      <c r="Z139" s="170" t="s">
        <v>1033</v>
      </c>
      <c r="AA139" s="170" t="s">
        <v>1037</v>
      </c>
      <c r="AB139" s="170" t="s">
        <v>1033</v>
      </c>
      <c r="AO139" s="170" t="s">
        <v>1058</v>
      </c>
      <c r="AP139" s="170" t="s">
        <v>1056</v>
      </c>
      <c r="AQ139" s="170" t="s">
        <v>1056</v>
      </c>
      <c r="AR139" s="170" t="s">
        <v>1054</v>
      </c>
      <c r="AS139" s="170" t="s">
        <v>1054</v>
      </c>
      <c r="AT139" s="170" t="s">
        <v>1058</v>
      </c>
      <c r="AU139" s="170" t="s">
        <v>1056</v>
      </c>
      <c r="AV139" s="170" t="s">
        <v>1054</v>
      </c>
      <c r="AW139" s="170" t="s">
        <v>1052</v>
      </c>
      <c r="AX139" s="170" t="s">
        <v>1058</v>
      </c>
      <c r="AY139" s="170" t="s">
        <v>1056</v>
      </c>
      <c r="AZ139" s="170" t="s">
        <v>1056</v>
      </c>
      <c r="BA139" s="170" t="s">
        <v>1054</v>
      </c>
      <c r="BB139" s="170" t="s">
        <v>1054</v>
      </c>
      <c r="BC139" s="170" t="s">
        <v>1058</v>
      </c>
      <c r="BD139" s="170" t="s">
        <v>1054</v>
      </c>
      <c r="BE139" s="170" t="s">
        <v>1054</v>
      </c>
      <c r="BF139" s="170" t="s">
        <v>1052</v>
      </c>
      <c r="BG139" s="170" t="s">
        <v>1058</v>
      </c>
      <c r="BH139" s="170" t="s">
        <v>1056</v>
      </c>
      <c r="BI139" s="170" t="s">
        <v>1056</v>
      </c>
      <c r="BJ139" s="170" t="s">
        <v>1054</v>
      </c>
      <c r="BK139" s="170" t="s">
        <v>1054</v>
      </c>
      <c r="BL139" s="170" t="s">
        <v>1058</v>
      </c>
      <c r="BM139" s="170" t="s">
        <v>1056</v>
      </c>
      <c r="BN139" s="170" t="s">
        <v>1054</v>
      </c>
      <c r="BO139" s="170" t="s">
        <v>1052</v>
      </c>
      <c r="BP139" s="170" t="s">
        <v>1058</v>
      </c>
      <c r="BQ139" s="170" t="s">
        <v>1056</v>
      </c>
      <c r="BR139" s="170" t="s">
        <v>1056</v>
      </c>
      <c r="BS139" s="170" t="s">
        <v>1054</v>
      </c>
      <c r="BT139" s="170" t="s">
        <v>1054</v>
      </c>
      <c r="BU139" s="170" t="s">
        <v>1058</v>
      </c>
      <c r="BV139" s="170" t="s">
        <v>1056</v>
      </c>
      <c r="BW139" s="170" t="s">
        <v>1054</v>
      </c>
      <c r="BX139" s="170" t="s">
        <v>1052</v>
      </c>
    </row>
    <row r="140" spans="1:76" x14ac:dyDescent="0.3">
      <c r="A140" s="170" t="s">
        <v>643</v>
      </c>
      <c r="B140" s="170" t="s">
        <v>644</v>
      </c>
      <c r="N140" s="170" t="s">
        <v>1009</v>
      </c>
      <c r="O140" s="170" t="s">
        <v>1009</v>
      </c>
      <c r="P140" s="170" t="s">
        <v>1009</v>
      </c>
      <c r="Q140" s="170" t="s">
        <v>1009</v>
      </c>
      <c r="V140" s="170" t="s">
        <v>1009</v>
      </c>
      <c r="X140" s="139"/>
      <c r="Y140" s="170" t="s">
        <v>1035</v>
      </c>
      <c r="Z140" s="170" t="s">
        <v>1033</v>
      </c>
      <c r="AA140" s="170" t="s">
        <v>1033</v>
      </c>
      <c r="AB140" s="170" t="s">
        <v>1035</v>
      </c>
      <c r="AO140" s="170" t="s">
        <v>1054</v>
      </c>
      <c r="AP140" s="170" t="s">
        <v>1056</v>
      </c>
      <c r="AQ140" s="170" t="s">
        <v>1054</v>
      </c>
      <c r="AR140" s="170" t="s">
        <v>1054</v>
      </c>
      <c r="AS140" s="170" t="s">
        <v>1054</v>
      </c>
      <c r="AT140" s="170" t="s">
        <v>1054</v>
      </c>
      <c r="AU140" s="170" t="s">
        <v>1054</v>
      </c>
      <c r="AV140" s="170" t="s">
        <v>1054</v>
      </c>
      <c r="AW140" s="170" t="s">
        <v>1054</v>
      </c>
      <c r="AX140" s="170" t="s">
        <v>1054</v>
      </c>
      <c r="AY140" s="170" t="s">
        <v>1056</v>
      </c>
      <c r="AZ140" s="170" t="s">
        <v>1054</v>
      </c>
      <c r="BA140" s="170" t="s">
        <v>1054</v>
      </c>
      <c r="BB140" s="170" t="s">
        <v>1054</v>
      </c>
      <c r="BC140" s="170" t="s">
        <v>1054</v>
      </c>
      <c r="BD140" s="170" t="s">
        <v>1054</v>
      </c>
      <c r="BE140" s="170" t="s">
        <v>1054</v>
      </c>
      <c r="BF140" s="170" t="s">
        <v>1054</v>
      </c>
      <c r="BG140" s="170" t="s">
        <v>1054</v>
      </c>
      <c r="BH140" s="170" t="s">
        <v>1056</v>
      </c>
      <c r="BI140" s="170" t="s">
        <v>1054</v>
      </c>
      <c r="BJ140" s="170" t="s">
        <v>1054</v>
      </c>
      <c r="BK140" s="170" t="s">
        <v>1054</v>
      </c>
      <c r="BL140" s="170" t="s">
        <v>1054</v>
      </c>
      <c r="BM140" s="170" t="s">
        <v>1056</v>
      </c>
      <c r="BN140" s="170" t="s">
        <v>1054</v>
      </c>
      <c r="BO140" s="170" t="s">
        <v>1054</v>
      </c>
      <c r="BP140" s="170" t="s">
        <v>1056</v>
      </c>
      <c r="BQ140" s="170" t="s">
        <v>1056</v>
      </c>
      <c r="BR140" s="170" t="s">
        <v>1056</v>
      </c>
      <c r="BS140" s="170" t="s">
        <v>1056</v>
      </c>
      <c r="BT140" s="170" t="s">
        <v>1056</v>
      </c>
      <c r="BU140" s="170" t="s">
        <v>1056</v>
      </c>
      <c r="BV140" s="170" t="s">
        <v>1056</v>
      </c>
      <c r="BW140" s="170" t="s">
        <v>1056</v>
      </c>
      <c r="BX140" s="170" t="s">
        <v>1056</v>
      </c>
    </row>
    <row r="141" spans="1:76" x14ac:dyDescent="0.3">
      <c r="A141" s="170" t="s">
        <v>645</v>
      </c>
      <c r="B141" s="170" t="s">
        <v>646</v>
      </c>
      <c r="N141" s="170" t="s">
        <v>1009</v>
      </c>
      <c r="O141" s="170" t="s">
        <v>1009</v>
      </c>
      <c r="P141" s="170" t="s">
        <v>1009</v>
      </c>
      <c r="Q141" s="170" t="s">
        <v>1009</v>
      </c>
      <c r="V141" s="170" t="s">
        <v>1011</v>
      </c>
      <c r="X141" s="139"/>
      <c r="Y141" s="170" t="s">
        <v>1033</v>
      </c>
      <c r="Z141" s="170" t="s">
        <v>1033</v>
      </c>
      <c r="AA141" s="170" t="s">
        <v>1035</v>
      </c>
      <c r="AB141" s="170" t="s">
        <v>1033</v>
      </c>
      <c r="AO141" s="170" t="s">
        <v>1054</v>
      </c>
      <c r="AP141" s="170" t="s">
        <v>1054</v>
      </c>
      <c r="AQ141" s="170" t="s">
        <v>1054</v>
      </c>
      <c r="AR141" s="170" t="s">
        <v>1054</v>
      </c>
      <c r="AS141" s="170" t="s">
        <v>1054</v>
      </c>
      <c r="AT141" s="170" t="s">
        <v>1052</v>
      </c>
      <c r="AU141" s="170" t="s">
        <v>1054</v>
      </c>
      <c r="AV141" s="170" t="s">
        <v>1054</v>
      </c>
      <c r="AW141" s="170" t="s">
        <v>1052</v>
      </c>
      <c r="AX141" s="170" t="s">
        <v>1054</v>
      </c>
      <c r="AY141" s="170" t="s">
        <v>1056</v>
      </c>
      <c r="AZ141" s="170" t="s">
        <v>1054</v>
      </c>
      <c r="BA141" s="170" t="s">
        <v>1054</v>
      </c>
      <c r="BB141" s="170" t="s">
        <v>1054</v>
      </c>
      <c r="BC141" s="170" t="s">
        <v>1054</v>
      </c>
      <c r="BD141" s="170" t="s">
        <v>1054</v>
      </c>
      <c r="BE141" s="170" t="s">
        <v>1054</v>
      </c>
      <c r="BF141" s="170" t="s">
        <v>1052</v>
      </c>
      <c r="BG141" s="170" t="s">
        <v>1054</v>
      </c>
      <c r="BH141" s="170" t="s">
        <v>1056</v>
      </c>
      <c r="BI141" s="170" t="s">
        <v>1054</v>
      </c>
      <c r="BJ141" s="170" t="s">
        <v>1054</v>
      </c>
      <c r="BK141" s="170" t="s">
        <v>1054</v>
      </c>
      <c r="BL141" s="170" t="s">
        <v>1054</v>
      </c>
      <c r="BM141" s="170" t="s">
        <v>1054</v>
      </c>
      <c r="BN141" s="170" t="s">
        <v>1054</v>
      </c>
      <c r="BO141" s="170" t="s">
        <v>1052</v>
      </c>
      <c r="BP141" s="170" t="s">
        <v>1054</v>
      </c>
      <c r="BQ141" s="170" t="s">
        <v>1056</v>
      </c>
      <c r="BR141" s="170" t="s">
        <v>1054</v>
      </c>
      <c r="BS141" s="170" t="s">
        <v>1054</v>
      </c>
      <c r="BT141" s="170" t="s">
        <v>1054</v>
      </c>
      <c r="BU141" s="170" t="s">
        <v>1054</v>
      </c>
      <c r="BV141" s="170" t="s">
        <v>1054</v>
      </c>
      <c r="BW141" s="170" t="s">
        <v>1054</v>
      </c>
      <c r="BX141" s="170" t="s">
        <v>1052</v>
      </c>
    </row>
    <row r="142" spans="1:76" x14ac:dyDescent="0.3">
      <c r="A142" s="170" t="s">
        <v>647</v>
      </c>
      <c r="B142" s="170" t="s">
        <v>648</v>
      </c>
      <c r="N142" s="170" t="s">
        <v>1009</v>
      </c>
      <c r="O142" s="170" t="s">
        <v>1009</v>
      </c>
      <c r="P142" s="170" t="s">
        <v>1009</v>
      </c>
      <c r="Q142" s="170" t="s">
        <v>1009</v>
      </c>
      <c r="V142" s="170" t="s">
        <v>1009</v>
      </c>
      <c r="X142" s="139"/>
      <c r="Y142" s="170" t="s">
        <v>1033</v>
      </c>
      <c r="Z142" s="170" t="s">
        <v>1033</v>
      </c>
      <c r="AA142" s="170" t="s">
        <v>1033</v>
      </c>
      <c r="AB142" s="170" t="s">
        <v>1035</v>
      </c>
      <c r="AO142" s="170" t="s">
        <v>1054</v>
      </c>
      <c r="AP142" s="170" t="s">
        <v>1052</v>
      </c>
      <c r="AQ142" s="170" t="s">
        <v>1052</v>
      </c>
      <c r="AR142" s="170" t="s">
        <v>1052</v>
      </c>
      <c r="AS142" s="170" t="s">
        <v>1052</v>
      </c>
      <c r="AT142" s="170" t="s">
        <v>1052</v>
      </c>
      <c r="AU142" s="170" t="s">
        <v>1052</v>
      </c>
      <c r="AV142" s="170" t="s">
        <v>1054</v>
      </c>
      <c r="AW142" s="170" t="s">
        <v>1054</v>
      </c>
      <c r="AX142" s="170" t="s">
        <v>1054</v>
      </c>
      <c r="AY142" s="170" t="s">
        <v>1054</v>
      </c>
      <c r="AZ142" s="170" t="s">
        <v>1052</v>
      </c>
      <c r="BA142" s="170" t="s">
        <v>1054</v>
      </c>
      <c r="BB142" s="170" t="s">
        <v>1052</v>
      </c>
      <c r="BC142" s="170" t="s">
        <v>1054</v>
      </c>
      <c r="BD142" s="170" t="s">
        <v>1054</v>
      </c>
      <c r="BE142" s="170" t="s">
        <v>1054</v>
      </c>
      <c r="BF142" s="170" t="s">
        <v>1054</v>
      </c>
      <c r="BG142" s="170" t="s">
        <v>1054</v>
      </c>
      <c r="BH142" s="170" t="s">
        <v>1054</v>
      </c>
      <c r="BI142" s="170" t="s">
        <v>1052</v>
      </c>
      <c r="BJ142" s="170" t="s">
        <v>1054</v>
      </c>
      <c r="BK142" s="170" t="s">
        <v>1052</v>
      </c>
      <c r="BL142" s="170" t="s">
        <v>1054</v>
      </c>
      <c r="BM142" s="170" t="s">
        <v>1054</v>
      </c>
      <c r="BN142" s="170" t="s">
        <v>1054</v>
      </c>
      <c r="BO142" s="170" t="s">
        <v>1054</v>
      </c>
      <c r="BP142" s="170" t="s">
        <v>1054</v>
      </c>
      <c r="BQ142" s="170" t="s">
        <v>1054</v>
      </c>
      <c r="BR142" s="170" t="s">
        <v>1052</v>
      </c>
      <c r="BS142" s="170" t="s">
        <v>1054</v>
      </c>
      <c r="BT142" s="170" t="s">
        <v>1052</v>
      </c>
      <c r="BU142" s="170" t="s">
        <v>1054</v>
      </c>
      <c r="BV142" s="170" t="s">
        <v>1054</v>
      </c>
      <c r="BW142" s="170" t="s">
        <v>1054</v>
      </c>
      <c r="BX142" s="170" t="s">
        <v>1054</v>
      </c>
    </row>
    <row r="143" spans="1:76" x14ac:dyDescent="0.3">
      <c r="A143" s="170" t="s">
        <v>649</v>
      </c>
      <c r="B143" s="170" t="s">
        <v>650</v>
      </c>
      <c r="N143" s="170" t="s">
        <v>1009</v>
      </c>
      <c r="O143" s="170" t="s">
        <v>1009</v>
      </c>
      <c r="P143" s="170" t="s">
        <v>1009</v>
      </c>
      <c r="Q143" s="170" t="s">
        <v>1009</v>
      </c>
      <c r="V143" s="170" t="s">
        <v>1009</v>
      </c>
      <c r="X143" s="139"/>
      <c r="Y143" s="170" t="s">
        <v>1035</v>
      </c>
      <c r="Z143" s="170" t="s">
        <v>1033</v>
      </c>
      <c r="AA143" s="170" t="s">
        <v>1033</v>
      </c>
      <c r="AB143" s="170" t="s">
        <v>1035</v>
      </c>
      <c r="AO143" s="170" t="s">
        <v>1054</v>
      </c>
      <c r="AP143" s="170" t="s">
        <v>1054</v>
      </c>
      <c r="AQ143" s="170" t="s">
        <v>1054</v>
      </c>
      <c r="AR143" s="170" t="s">
        <v>1054</v>
      </c>
      <c r="AS143" s="170" t="s">
        <v>1054</v>
      </c>
      <c r="AT143" s="170" t="s">
        <v>1052</v>
      </c>
      <c r="AU143" s="170" t="s">
        <v>1054</v>
      </c>
      <c r="AV143" s="170" t="s">
        <v>1056</v>
      </c>
      <c r="AW143" s="170" t="s">
        <v>1052</v>
      </c>
      <c r="AX143" s="170" t="s">
        <v>1054</v>
      </c>
      <c r="AY143" s="170" t="s">
        <v>1054</v>
      </c>
      <c r="AZ143" s="170" t="s">
        <v>1054</v>
      </c>
      <c r="BA143" s="170" t="s">
        <v>1054</v>
      </c>
      <c r="BB143" s="170" t="s">
        <v>1054</v>
      </c>
      <c r="BC143" s="170" t="s">
        <v>1052</v>
      </c>
      <c r="BD143" s="170" t="s">
        <v>1054</v>
      </c>
      <c r="BE143" s="170" t="s">
        <v>1056</v>
      </c>
      <c r="BF143" s="170" t="s">
        <v>1052</v>
      </c>
      <c r="BG143" s="170" t="s">
        <v>1054</v>
      </c>
      <c r="BH143" s="170" t="s">
        <v>1054</v>
      </c>
      <c r="BI143" s="170" t="s">
        <v>1054</v>
      </c>
      <c r="BJ143" s="170" t="s">
        <v>1056</v>
      </c>
      <c r="BK143" s="170" t="s">
        <v>1054</v>
      </c>
      <c r="BL143" s="170" t="s">
        <v>1054</v>
      </c>
      <c r="BM143" s="170" t="s">
        <v>1054</v>
      </c>
      <c r="BN143" s="170" t="s">
        <v>1056</v>
      </c>
      <c r="BO143" s="170" t="s">
        <v>1054</v>
      </c>
      <c r="BP143" s="170" t="s">
        <v>1054</v>
      </c>
      <c r="BQ143" s="170" t="s">
        <v>1054</v>
      </c>
      <c r="BR143" s="170" t="s">
        <v>1054</v>
      </c>
      <c r="BS143" s="170" t="s">
        <v>1056</v>
      </c>
      <c r="BT143" s="170" t="s">
        <v>1054</v>
      </c>
      <c r="BU143" s="170" t="s">
        <v>1054</v>
      </c>
      <c r="BV143" s="170" t="s">
        <v>1054</v>
      </c>
      <c r="BW143" s="170" t="s">
        <v>1056</v>
      </c>
      <c r="BX143" s="170" t="s">
        <v>1054</v>
      </c>
    </row>
    <row r="144" spans="1:76" x14ac:dyDescent="0.3">
      <c r="A144" s="170" t="s">
        <v>653</v>
      </c>
      <c r="B144" s="170" t="s">
        <v>654</v>
      </c>
      <c r="N144" s="170" t="s">
        <v>1009</v>
      </c>
      <c r="O144" s="170" t="s">
        <v>1009</v>
      </c>
      <c r="P144" s="170" t="s">
        <v>1009</v>
      </c>
      <c r="Q144" s="170" t="s">
        <v>1009</v>
      </c>
      <c r="V144" s="170" t="s">
        <v>1009</v>
      </c>
      <c r="X144" s="139"/>
      <c r="Y144" s="170" t="s">
        <v>1033</v>
      </c>
      <c r="Z144" s="170" t="s">
        <v>1033</v>
      </c>
      <c r="AA144" s="170" t="s">
        <v>1037</v>
      </c>
      <c r="AB144" s="170" t="s">
        <v>1035</v>
      </c>
      <c r="AO144" s="170" t="s">
        <v>1054</v>
      </c>
      <c r="AP144" s="170" t="s">
        <v>1054</v>
      </c>
      <c r="AQ144" s="170" t="s">
        <v>1054</v>
      </c>
      <c r="AR144" s="170" t="s">
        <v>1054</v>
      </c>
      <c r="AS144" s="170" t="s">
        <v>1052</v>
      </c>
      <c r="AT144" s="170" t="s">
        <v>1052</v>
      </c>
      <c r="AU144" s="170" t="s">
        <v>1054</v>
      </c>
      <c r="AV144" s="170" t="s">
        <v>1054</v>
      </c>
      <c r="AW144" s="170" t="s">
        <v>1054</v>
      </c>
      <c r="AX144" s="170" t="s">
        <v>1054</v>
      </c>
      <c r="AY144" s="170" t="s">
        <v>1054</v>
      </c>
      <c r="AZ144" s="170" t="s">
        <v>1054</v>
      </c>
      <c r="BA144" s="170" t="s">
        <v>1054</v>
      </c>
      <c r="BB144" s="170" t="s">
        <v>1052</v>
      </c>
      <c r="BC144" s="170" t="s">
        <v>1054</v>
      </c>
      <c r="BD144" s="170" t="s">
        <v>1056</v>
      </c>
      <c r="BE144" s="170" t="s">
        <v>1056</v>
      </c>
      <c r="BF144" s="170" t="s">
        <v>1054</v>
      </c>
      <c r="BG144" s="170" t="s">
        <v>1056</v>
      </c>
      <c r="BH144" s="170" t="s">
        <v>1056</v>
      </c>
      <c r="BI144" s="170" t="s">
        <v>1056</v>
      </c>
      <c r="BJ144" s="170" t="s">
        <v>1054</v>
      </c>
      <c r="BK144" s="170" t="s">
        <v>1054</v>
      </c>
      <c r="BL144" s="170" t="s">
        <v>1054</v>
      </c>
      <c r="BM144" s="170" t="s">
        <v>1056</v>
      </c>
      <c r="BN144" s="170" t="s">
        <v>1056</v>
      </c>
      <c r="BO144" s="170" t="s">
        <v>1054</v>
      </c>
      <c r="BP144" s="170" t="s">
        <v>1056</v>
      </c>
      <c r="BQ144" s="170" t="s">
        <v>1056</v>
      </c>
      <c r="BR144" s="170" t="s">
        <v>1056</v>
      </c>
      <c r="BS144" s="170" t="s">
        <v>1056</v>
      </c>
      <c r="BT144" s="170" t="s">
        <v>1054</v>
      </c>
      <c r="BU144" s="170" t="s">
        <v>1056</v>
      </c>
      <c r="BV144" s="170" t="s">
        <v>1056</v>
      </c>
      <c r="BW144" s="170" t="s">
        <v>1056</v>
      </c>
      <c r="BX144" s="170" t="s">
        <v>1054</v>
      </c>
    </row>
    <row r="145" spans="1:76" x14ac:dyDescent="0.3">
      <c r="A145" s="170" t="s">
        <v>655</v>
      </c>
      <c r="B145" s="170" t="s">
        <v>656</v>
      </c>
      <c r="N145" s="170" t="s">
        <v>1009</v>
      </c>
      <c r="O145" s="170" t="s">
        <v>1009</v>
      </c>
      <c r="P145" s="170" t="s">
        <v>1009</v>
      </c>
      <c r="Q145" s="170" t="s">
        <v>1009</v>
      </c>
      <c r="V145" s="170" t="s">
        <v>1009</v>
      </c>
      <c r="X145" s="139"/>
      <c r="Y145" s="170" t="s">
        <v>1033</v>
      </c>
      <c r="Z145" s="170" t="s">
        <v>1033</v>
      </c>
      <c r="AA145" s="170" t="s">
        <v>1037</v>
      </c>
      <c r="AB145" s="170" t="s">
        <v>1035</v>
      </c>
      <c r="AO145" s="170" t="s">
        <v>1052</v>
      </c>
      <c r="AP145" s="170" t="s">
        <v>1054</v>
      </c>
      <c r="AQ145" s="170" t="s">
        <v>1052</v>
      </c>
      <c r="AR145" s="170" t="s">
        <v>1052</v>
      </c>
      <c r="AS145" s="170" t="s">
        <v>1052</v>
      </c>
      <c r="AT145" s="170" t="s">
        <v>1052</v>
      </c>
      <c r="AU145" s="170" t="s">
        <v>1052</v>
      </c>
      <c r="AV145" s="170" t="s">
        <v>1052</v>
      </c>
      <c r="AW145" s="170" t="s">
        <v>1054</v>
      </c>
      <c r="AX145" s="170" t="s">
        <v>1052</v>
      </c>
      <c r="AY145" s="170" t="s">
        <v>1054</v>
      </c>
      <c r="AZ145" s="170" t="s">
        <v>1052</v>
      </c>
      <c r="BA145" s="170" t="s">
        <v>1052</v>
      </c>
      <c r="BB145" s="170" t="s">
        <v>1052</v>
      </c>
      <c r="BC145" s="170" t="s">
        <v>1052</v>
      </c>
      <c r="BD145" s="170" t="s">
        <v>1052</v>
      </c>
      <c r="BE145" s="170" t="s">
        <v>1052</v>
      </c>
      <c r="BF145" s="170" t="s">
        <v>1056</v>
      </c>
      <c r="BG145" s="170" t="s">
        <v>1054</v>
      </c>
      <c r="BH145" s="170" t="s">
        <v>1056</v>
      </c>
      <c r="BI145" s="170" t="s">
        <v>1054</v>
      </c>
      <c r="BJ145" s="170" t="s">
        <v>1054</v>
      </c>
      <c r="BK145" s="170" t="s">
        <v>1052</v>
      </c>
      <c r="BL145" s="170" t="s">
        <v>1054</v>
      </c>
      <c r="BM145" s="170" t="s">
        <v>1054</v>
      </c>
      <c r="BN145" s="170" t="s">
        <v>1054</v>
      </c>
      <c r="BO145" s="170" t="s">
        <v>1056</v>
      </c>
      <c r="BP145" s="170" t="s">
        <v>1054</v>
      </c>
      <c r="BQ145" s="170" t="s">
        <v>1056</v>
      </c>
      <c r="BR145" s="170" t="s">
        <v>1054</v>
      </c>
      <c r="BS145" s="170" t="s">
        <v>1054</v>
      </c>
      <c r="BT145" s="170" t="s">
        <v>1054</v>
      </c>
      <c r="BU145" s="170" t="s">
        <v>1054</v>
      </c>
      <c r="BV145" s="170" t="s">
        <v>1054</v>
      </c>
      <c r="BW145" s="170" t="s">
        <v>1054</v>
      </c>
      <c r="BX145" s="170" t="s">
        <v>1058</v>
      </c>
    </row>
    <row r="146" spans="1:76" x14ac:dyDescent="0.3">
      <c r="A146" s="170" t="s">
        <v>657</v>
      </c>
      <c r="B146" s="170" t="s">
        <v>658</v>
      </c>
      <c r="N146" s="170" t="s">
        <v>1009</v>
      </c>
      <c r="O146" s="170" t="s">
        <v>1009</v>
      </c>
      <c r="P146" s="170" t="s">
        <v>1009</v>
      </c>
      <c r="Q146" s="170" t="s">
        <v>1009</v>
      </c>
      <c r="V146" s="170" t="s">
        <v>1009</v>
      </c>
      <c r="X146" s="139"/>
      <c r="Y146" s="170" t="s">
        <v>1033</v>
      </c>
      <c r="Z146" s="170" t="s">
        <v>1033</v>
      </c>
      <c r="AA146" s="170" t="s">
        <v>1033</v>
      </c>
      <c r="AB146" s="170" t="s">
        <v>1035</v>
      </c>
      <c r="AO146" s="170" t="s">
        <v>1054</v>
      </c>
      <c r="AP146" s="170" t="s">
        <v>1054</v>
      </c>
      <c r="AQ146" s="170" t="s">
        <v>1054</v>
      </c>
      <c r="AR146" s="170" t="s">
        <v>1052</v>
      </c>
      <c r="AS146" s="170" t="s">
        <v>1054</v>
      </c>
      <c r="AT146" s="170" t="s">
        <v>1052</v>
      </c>
      <c r="AU146" s="170" t="s">
        <v>1054</v>
      </c>
      <c r="AV146" s="170" t="s">
        <v>1054</v>
      </c>
      <c r="AW146" s="170" t="s">
        <v>1054</v>
      </c>
      <c r="AX146" s="170" t="s">
        <v>1054</v>
      </c>
      <c r="AY146" s="170" t="s">
        <v>1054</v>
      </c>
      <c r="AZ146" s="170" t="s">
        <v>1054</v>
      </c>
      <c r="BA146" s="170" t="s">
        <v>1052</v>
      </c>
      <c r="BB146" s="170" t="s">
        <v>1054</v>
      </c>
      <c r="BC146" s="170" t="s">
        <v>1054</v>
      </c>
      <c r="BD146" s="170" t="s">
        <v>1054</v>
      </c>
      <c r="BE146" s="170" t="s">
        <v>1054</v>
      </c>
      <c r="BF146" s="170" t="s">
        <v>1054</v>
      </c>
      <c r="BG146" s="170" t="s">
        <v>1056</v>
      </c>
      <c r="BH146" s="170" t="s">
        <v>1054</v>
      </c>
      <c r="BI146" s="170" t="s">
        <v>1056</v>
      </c>
      <c r="BJ146" s="170" t="s">
        <v>1054</v>
      </c>
      <c r="BK146" s="170" t="s">
        <v>1054</v>
      </c>
      <c r="BL146" s="170" t="s">
        <v>1054</v>
      </c>
      <c r="BM146" s="170" t="s">
        <v>1054</v>
      </c>
      <c r="BN146" s="170" t="s">
        <v>1056</v>
      </c>
      <c r="BO146" s="170" t="s">
        <v>1054</v>
      </c>
      <c r="BP146" s="170" t="s">
        <v>1056</v>
      </c>
      <c r="BQ146" s="170" t="s">
        <v>1056</v>
      </c>
      <c r="BR146" s="170" t="s">
        <v>1056</v>
      </c>
      <c r="BS146" s="170" t="s">
        <v>1054</v>
      </c>
      <c r="BT146" s="170" t="s">
        <v>1054</v>
      </c>
      <c r="BU146" s="170" t="s">
        <v>1056</v>
      </c>
      <c r="BV146" s="170" t="s">
        <v>1054</v>
      </c>
      <c r="BW146" s="170" t="s">
        <v>1056</v>
      </c>
      <c r="BX146" s="170" t="s">
        <v>1054</v>
      </c>
    </row>
    <row r="147" spans="1:76" x14ac:dyDescent="0.3">
      <c r="A147" s="170" t="s">
        <v>659</v>
      </c>
      <c r="B147" s="170" t="s">
        <v>660</v>
      </c>
      <c r="N147" s="170" t="s">
        <v>1009</v>
      </c>
      <c r="O147" s="170" t="s">
        <v>1009</v>
      </c>
      <c r="P147" s="170" t="s">
        <v>1009</v>
      </c>
      <c r="Q147" s="170" t="s">
        <v>1009</v>
      </c>
      <c r="V147" s="170" t="s">
        <v>1009</v>
      </c>
      <c r="X147" s="139"/>
      <c r="Y147" s="170" t="s">
        <v>1035</v>
      </c>
      <c r="Z147" s="170" t="s">
        <v>1035</v>
      </c>
      <c r="AA147" s="170" t="s">
        <v>1033</v>
      </c>
      <c r="AB147" s="170" t="s">
        <v>1033</v>
      </c>
      <c r="AO147" s="170" t="s">
        <v>1054</v>
      </c>
      <c r="AP147" s="170" t="s">
        <v>1054</v>
      </c>
      <c r="AQ147" s="170" t="s">
        <v>1054</v>
      </c>
      <c r="AR147" s="170" t="s">
        <v>1054</v>
      </c>
      <c r="AS147" s="170" t="s">
        <v>1054</v>
      </c>
      <c r="AT147" s="170" t="s">
        <v>1052</v>
      </c>
      <c r="AU147" s="170" t="s">
        <v>1054</v>
      </c>
      <c r="AV147" s="170" t="s">
        <v>1052</v>
      </c>
      <c r="AW147" s="170" t="s">
        <v>1052</v>
      </c>
      <c r="AX147" s="170" t="s">
        <v>1054</v>
      </c>
      <c r="AY147" s="170" t="s">
        <v>1054</v>
      </c>
      <c r="AZ147" s="170" t="s">
        <v>1054</v>
      </c>
      <c r="BA147" s="170" t="s">
        <v>1054</v>
      </c>
      <c r="BB147" s="170" t="s">
        <v>1054</v>
      </c>
      <c r="BC147" s="170" t="s">
        <v>1054</v>
      </c>
      <c r="BD147" s="170" t="s">
        <v>1054</v>
      </c>
      <c r="BE147" s="170" t="s">
        <v>1052</v>
      </c>
      <c r="BF147" s="170" t="s">
        <v>1052</v>
      </c>
      <c r="BG147" s="170" t="s">
        <v>1054</v>
      </c>
      <c r="BH147" s="170" t="s">
        <v>1054</v>
      </c>
      <c r="BI147" s="170" t="s">
        <v>1054</v>
      </c>
      <c r="BJ147" s="170" t="s">
        <v>1054</v>
      </c>
      <c r="BK147" s="170" t="s">
        <v>1054</v>
      </c>
      <c r="BL147" s="170" t="s">
        <v>1054</v>
      </c>
      <c r="BM147" s="170" t="s">
        <v>1054</v>
      </c>
      <c r="BN147" s="170" t="s">
        <v>1054</v>
      </c>
      <c r="BO147" s="170" t="s">
        <v>1054</v>
      </c>
      <c r="BP147" s="170" t="s">
        <v>1056</v>
      </c>
      <c r="BQ147" s="170" t="s">
        <v>1056</v>
      </c>
      <c r="BR147" s="170" t="s">
        <v>1056</v>
      </c>
      <c r="BS147" s="170" t="s">
        <v>1054</v>
      </c>
      <c r="BT147" s="170" t="s">
        <v>1054</v>
      </c>
      <c r="BU147" s="170" t="s">
        <v>1054</v>
      </c>
      <c r="BV147" s="170" t="s">
        <v>1054</v>
      </c>
      <c r="BW147" s="170" t="s">
        <v>1054</v>
      </c>
      <c r="BX147" s="170" t="s">
        <v>1054</v>
      </c>
    </row>
    <row r="148" spans="1:76" x14ac:dyDescent="0.3">
      <c r="A148" s="170" t="s">
        <v>662</v>
      </c>
      <c r="B148" s="170" t="s">
        <v>663</v>
      </c>
      <c r="N148" s="170" t="s">
        <v>1009</v>
      </c>
      <c r="O148" s="170" t="s">
        <v>1009</v>
      </c>
      <c r="P148" s="170" t="s">
        <v>1009</v>
      </c>
      <c r="Q148" s="170" t="s">
        <v>1009</v>
      </c>
      <c r="V148" s="170" t="s">
        <v>1009</v>
      </c>
      <c r="X148" s="139"/>
      <c r="Y148" s="170" t="s">
        <v>1033</v>
      </c>
      <c r="Z148" s="170" t="s">
        <v>1037</v>
      </c>
      <c r="AA148" s="170" t="s">
        <v>1033</v>
      </c>
      <c r="AB148" s="170" t="s">
        <v>1033</v>
      </c>
      <c r="AO148" s="170" t="s">
        <v>1050</v>
      </c>
      <c r="AP148" s="170" t="s">
        <v>1050</v>
      </c>
      <c r="AQ148" s="170" t="s">
        <v>1052</v>
      </c>
      <c r="AR148" s="170" t="s">
        <v>1052</v>
      </c>
      <c r="AS148" s="170" t="s">
        <v>1050</v>
      </c>
      <c r="AT148" s="170" t="s">
        <v>1050</v>
      </c>
      <c r="AU148" s="170" t="s">
        <v>1050</v>
      </c>
      <c r="AV148" s="170" t="s">
        <v>1054</v>
      </c>
      <c r="AW148" s="170" t="s">
        <v>1054</v>
      </c>
      <c r="AX148" s="170" t="s">
        <v>1052</v>
      </c>
      <c r="AY148" s="170" t="s">
        <v>1052</v>
      </c>
      <c r="AZ148" s="170" t="s">
        <v>1052</v>
      </c>
      <c r="BA148" s="170" t="s">
        <v>1052</v>
      </c>
      <c r="BB148" s="170" t="s">
        <v>1052</v>
      </c>
      <c r="BC148" s="170" t="s">
        <v>1052</v>
      </c>
      <c r="BD148" s="170" t="s">
        <v>1050</v>
      </c>
      <c r="BE148" s="170" t="s">
        <v>1054</v>
      </c>
      <c r="BF148" s="170" t="s">
        <v>1054</v>
      </c>
      <c r="BG148" s="170" t="s">
        <v>1054</v>
      </c>
      <c r="BH148" s="170" t="s">
        <v>1052</v>
      </c>
      <c r="BI148" s="170" t="s">
        <v>1054</v>
      </c>
      <c r="BJ148" s="170" t="s">
        <v>1052</v>
      </c>
      <c r="BK148" s="170" t="s">
        <v>1052</v>
      </c>
      <c r="BL148" s="170" t="s">
        <v>1054</v>
      </c>
      <c r="BM148" s="170" t="s">
        <v>1052</v>
      </c>
      <c r="BN148" s="170" t="s">
        <v>1056</v>
      </c>
      <c r="BO148" s="170" t="s">
        <v>1054</v>
      </c>
      <c r="BP148" s="170" t="s">
        <v>1056</v>
      </c>
      <c r="BQ148" s="170" t="s">
        <v>1054</v>
      </c>
      <c r="BR148" s="170" t="s">
        <v>1054</v>
      </c>
      <c r="BS148" s="170" t="s">
        <v>1054</v>
      </c>
      <c r="BT148" s="170" t="s">
        <v>1054</v>
      </c>
      <c r="BU148" s="170" t="s">
        <v>1054</v>
      </c>
      <c r="BV148" s="170" t="s">
        <v>1052</v>
      </c>
      <c r="BW148" s="170" t="s">
        <v>1056</v>
      </c>
      <c r="BX148" s="170" t="s">
        <v>1054</v>
      </c>
    </row>
    <row r="149" spans="1:76" x14ac:dyDescent="0.3">
      <c r="A149" s="170" t="s">
        <v>664</v>
      </c>
      <c r="B149" s="170" t="s">
        <v>665</v>
      </c>
      <c r="N149" s="170" t="s">
        <v>1009</v>
      </c>
      <c r="O149" s="170" t="s">
        <v>1009</v>
      </c>
      <c r="P149" s="170" t="s">
        <v>1009</v>
      </c>
      <c r="Q149" s="170" t="s">
        <v>1009</v>
      </c>
      <c r="V149" s="170" t="s">
        <v>1011</v>
      </c>
      <c r="X149" s="139"/>
      <c r="Y149" s="170" t="s">
        <v>1035</v>
      </c>
      <c r="Z149" s="170" t="s">
        <v>1033</v>
      </c>
      <c r="AA149" s="170" t="s">
        <v>1037</v>
      </c>
      <c r="AB149" s="170" t="s">
        <v>1033</v>
      </c>
      <c r="AO149" s="170" t="s">
        <v>1054</v>
      </c>
      <c r="AP149" s="170" t="s">
        <v>1054</v>
      </c>
      <c r="AQ149" s="170" t="s">
        <v>1052</v>
      </c>
      <c r="AR149" s="170" t="s">
        <v>1052</v>
      </c>
      <c r="AS149" s="170" t="s">
        <v>1052</v>
      </c>
      <c r="AT149" s="170" t="s">
        <v>1054</v>
      </c>
      <c r="AU149" s="170" t="s">
        <v>1054</v>
      </c>
      <c r="AV149" s="170" t="s">
        <v>1054</v>
      </c>
      <c r="AW149" s="170" t="s">
        <v>1050</v>
      </c>
      <c r="AX149" s="170" t="s">
        <v>1054</v>
      </c>
      <c r="AY149" s="170" t="s">
        <v>1054</v>
      </c>
      <c r="AZ149" s="170" t="s">
        <v>1052</v>
      </c>
      <c r="BA149" s="170" t="s">
        <v>1052</v>
      </c>
      <c r="BB149" s="170" t="s">
        <v>1052</v>
      </c>
      <c r="BC149" s="170" t="s">
        <v>1054</v>
      </c>
      <c r="BD149" s="170" t="s">
        <v>1054</v>
      </c>
      <c r="BE149" s="170" t="s">
        <v>1054</v>
      </c>
      <c r="BF149" s="170" t="s">
        <v>1050</v>
      </c>
      <c r="BG149" s="170" t="s">
        <v>1054</v>
      </c>
      <c r="BH149" s="170" t="s">
        <v>1054</v>
      </c>
      <c r="BI149" s="170" t="s">
        <v>1054</v>
      </c>
      <c r="BJ149" s="170" t="s">
        <v>1054</v>
      </c>
      <c r="BK149" s="170" t="s">
        <v>1052</v>
      </c>
      <c r="BL149" s="170" t="s">
        <v>1054</v>
      </c>
      <c r="BM149" s="170" t="s">
        <v>1054</v>
      </c>
      <c r="BN149" s="170" t="s">
        <v>1054</v>
      </c>
      <c r="BO149" s="170" t="s">
        <v>1050</v>
      </c>
      <c r="BP149" s="170" t="s">
        <v>1054</v>
      </c>
      <c r="BQ149" s="170" t="s">
        <v>1054</v>
      </c>
      <c r="BR149" s="170" t="s">
        <v>1054</v>
      </c>
      <c r="BS149" s="170" t="s">
        <v>1054</v>
      </c>
      <c r="BT149" s="170" t="s">
        <v>1052</v>
      </c>
      <c r="BU149" s="170" t="s">
        <v>1054</v>
      </c>
      <c r="BV149" s="170" t="s">
        <v>1054</v>
      </c>
      <c r="BW149" s="170" t="s">
        <v>1054</v>
      </c>
      <c r="BX149" s="170" t="s">
        <v>1050</v>
      </c>
    </row>
    <row r="150" spans="1:76" x14ac:dyDescent="0.3">
      <c r="A150" s="170" t="s">
        <v>666</v>
      </c>
      <c r="B150" s="170" t="s">
        <v>667</v>
      </c>
      <c r="N150" s="170" t="s">
        <v>1009</v>
      </c>
      <c r="O150" s="170" t="s">
        <v>1009</v>
      </c>
      <c r="P150" s="170" t="s">
        <v>1009</v>
      </c>
      <c r="Q150" s="170" t="s">
        <v>1009</v>
      </c>
      <c r="V150" s="170" t="s">
        <v>1009</v>
      </c>
      <c r="X150" s="139"/>
      <c r="Y150" s="170" t="s">
        <v>1035</v>
      </c>
      <c r="Z150" s="170" t="s">
        <v>1033</v>
      </c>
      <c r="AA150" s="170" t="s">
        <v>1033</v>
      </c>
      <c r="AB150" s="170" t="s">
        <v>1035</v>
      </c>
      <c r="AO150" s="170" t="s">
        <v>1054</v>
      </c>
      <c r="AP150" s="170" t="s">
        <v>1054</v>
      </c>
      <c r="AQ150" s="170" t="s">
        <v>1054</v>
      </c>
      <c r="AR150" s="170" t="s">
        <v>1054</v>
      </c>
      <c r="AS150" s="170" t="s">
        <v>1056</v>
      </c>
      <c r="AT150" s="170" t="s">
        <v>1054</v>
      </c>
      <c r="AU150" s="170" t="s">
        <v>1054</v>
      </c>
      <c r="AV150" s="170" t="s">
        <v>1054</v>
      </c>
      <c r="AW150" s="170" t="s">
        <v>1054</v>
      </c>
      <c r="AX150" s="170" t="s">
        <v>1054</v>
      </c>
      <c r="AY150" s="170" t="s">
        <v>1054</v>
      </c>
      <c r="AZ150" s="170" t="s">
        <v>1054</v>
      </c>
      <c r="BA150" s="170" t="s">
        <v>1054</v>
      </c>
      <c r="BB150" s="170" t="s">
        <v>1056</v>
      </c>
      <c r="BC150" s="170" t="s">
        <v>1056</v>
      </c>
      <c r="BD150" s="170" t="s">
        <v>1054</v>
      </c>
      <c r="BE150" s="170" t="s">
        <v>1054</v>
      </c>
      <c r="BF150" s="170" t="s">
        <v>1054</v>
      </c>
      <c r="BG150" s="170" t="s">
        <v>1054</v>
      </c>
      <c r="BH150" s="170" t="s">
        <v>1054</v>
      </c>
      <c r="BI150" s="170" t="s">
        <v>1054</v>
      </c>
      <c r="BJ150" s="170" t="s">
        <v>1054</v>
      </c>
      <c r="BK150" s="170" t="s">
        <v>1056</v>
      </c>
      <c r="BL150" s="170" t="s">
        <v>1056</v>
      </c>
      <c r="BM150" s="170" t="s">
        <v>1054</v>
      </c>
      <c r="BN150" s="170" t="s">
        <v>1054</v>
      </c>
      <c r="BO150" s="170" t="s">
        <v>1054</v>
      </c>
      <c r="BP150" s="170" t="s">
        <v>1054</v>
      </c>
      <c r="BQ150" s="170" t="s">
        <v>1054</v>
      </c>
      <c r="BR150" s="170" t="s">
        <v>1054</v>
      </c>
      <c r="BS150" s="170" t="s">
        <v>1054</v>
      </c>
      <c r="BT150" s="170" t="s">
        <v>1056</v>
      </c>
      <c r="BU150" s="170" t="s">
        <v>1056</v>
      </c>
      <c r="BV150" s="170" t="s">
        <v>1056</v>
      </c>
      <c r="BW150" s="170" t="s">
        <v>1054</v>
      </c>
      <c r="BX150" s="170" t="s">
        <v>1054</v>
      </c>
    </row>
    <row r="151" spans="1:76" x14ac:dyDescent="0.3">
      <c r="A151" s="170" t="s">
        <v>668</v>
      </c>
      <c r="B151" s="170" t="s">
        <v>669</v>
      </c>
      <c r="N151" s="170" t="s">
        <v>1009</v>
      </c>
      <c r="O151" s="170" t="s">
        <v>1009</v>
      </c>
      <c r="P151" s="170" t="s">
        <v>1009</v>
      </c>
      <c r="Q151" s="170" t="s">
        <v>1009</v>
      </c>
      <c r="V151" s="170" t="s">
        <v>1009</v>
      </c>
      <c r="X151" s="139"/>
      <c r="Y151" s="170" t="s">
        <v>1035</v>
      </c>
      <c r="Z151" s="170" t="s">
        <v>1037</v>
      </c>
      <c r="AA151" s="170" t="s">
        <v>1037</v>
      </c>
      <c r="AB151" s="170" t="s">
        <v>1033</v>
      </c>
      <c r="AO151" s="170" t="s">
        <v>1054</v>
      </c>
      <c r="AP151" s="170" t="s">
        <v>1054</v>
      </c>
      <c r="AQ151" s="170" t="s">
        <v>1058</v>
      </c>
      <c r="AR151" s="170" t="s">
        <v>1054</v>
      </c>
      <c r="AS151" s="170" t="s">
        <v>1054</v>
      </c>
      <c r="AT151" s="170" t="s">
        <v>1052</v>
      </c>
      <c r="AU151" s="170" t="s">
        <v>1054</v>
      </c>
      <c r="AV151" s="170" t="s">
        <v>1054</v>
      </c>
      <c r="AW151" s="170" t="s">
        <v>1052</v>
      </c>
      <c r="AX151" s="170" t="s">
        <v>1054</v>
      </c>
      <c r="AY151" s="170" t="s">
        <v>1054</v>
      </c>
      <c r="AZ151" s="170" t="s">
        <v>1058</v>
      </c>
      <c r="BA151" s="170" t="s">
        <v>1054</v>
      </c>
      <c r="BB151" s="170" t="s">
        <v>1054</v>
      </c>
      <c r="BC151" s="170" t="s">
        <v>1052</v>
      </c>
      <c r="BD151" s="170" t="s">
        <v>1054</v>
      </c>
      <c r="BE151" s="170" t="s">
        <v>1054</v>
      </c>
      <c r="BF151" s="170" t="s">
        <v>1052</v>
      </c>
      <c r="BG151" s="170" t="s">
        <v>1054</v>
      </c>
      <c r="BH151" s="170" t="s">
        <v>1054</v>
      </c>
      <c r="BI151" s="170" t="s">
        <v>1058</v>
      </c>
      <c r="BJ151" s="170" t="s">
        <v>1054</v>
      </c>
      <c r="BK151" s="170" t="s">
        <v>1054</v>
      </c>
      <c r="BL151" s="170" t="s">
        <v>1052</v>
      </c>
      <c r="BM151" s="170" t="s">
        <v>1054</v>
      </c>
      <c r="BN151" s="170" t="s">
        <v>1054</v>
      </c>
      <c r="BO151" s="170" t="s">
        <v>1052</v>
      </c>
      <c r="BP151" s="170" t="s">
        <v>1054</v>
      </c>
      <c r="BQ151" s="170" t="s">
        <v>1054</v>
      </c>
      <c r="BR151" s="170" t="s">
        <v>1058</v>
      </c>
      <c r="BS151" s="170" t="s">
        <v>1054</v>
      </c>
      <c r="BT151" s="170" t="s">
        <v>1054</v>
      </c>
      <c r="BU151" s="170" t="s">
        <v>1052</v>
      </c>
      <c r="BV151" s="170" t="s">
        <v>1054</v>
      </c>
      <c r="BW151" s="170" t="s">
        <v>1054</v>
      </c>
      <c r="BX151" s="170" t="s">
        <v>1052</v>
      </c>
    </row>
    <row r="152" spans="1:76" x14ac:dyDescent="0.3">
      <c r="A152" s="170" t="s">
        <v>670</v>
      </c>
      <c r="B152" s="170" t="s">
        <v>671</v>
      </c>
      <c r="N152" s="170" t="s">
        <v>1009</v>
      </c>
      <c r="O152" s="170" t="s">
        <v>1009</v>
      </c>
      <c r="P152" s="170" t="s">
        <v>1009</v>
      </c>
      <c r="Q152" s="170" t="s">
        <v>1009</v>
      </c>
      <c r="V152" s="170" t="s">
        <v>1009</v>
      </c>
      <c r="X152" s="139"/>
      <c r="Y152" s="170" t="s">
        <v>1035</v>
      </c>
      <c r="Z152" s="170" t="s">
        <v>1033</v>
      </c>
      <c r="AA152" s="170" t="s">
        <v>1037</v>
      </c>
      <c r="AB152" s="170" t="s">
        <v>1035</v>
      </c>
      <c r="AO152" s="170" t="s">
        <v>1056</v>
      </c>
      <c r="AP152" s="170" t="s">
        <v>1054</v>
      </c>
      <c r="AQ152" s="170" t="s">
        <v>1054</v>
      </c>
      <c r="AR152" s="170" t="s">
        <v>1054</v>
      </c>
      <c r="AS152" s="170" t="s">
        <v>1052</v>
      </c>
      <c r="AT152" s="170" t="s">
        <v>1054</v>
      </c>
      <c r="AU152" s="170" t="s">
        <v>1054</v>
      </c>
      <c r="AV152" s="170" t="s">
        <v>1054</v>
      </c>
      <c r="AW152" s="170" t="s">
        <v>1050</v>
      </c>
      <c r="AX152" s="170" t="s">
        <v>1056</v>
      </c>
      <c r="AY152" s="170" t="s">
        <v>1054</v>
      </c>
      <c r="AZ152" s="170" t="s">
        <v>1054</v>
      </c>
      <c r="BA152" s="170" t="s">
        <v>1056</v>
      </c>
      <c r="BB152" s="170" t="s">
        <v>1054</v>
      </c>
      <c r="BC152" s="170" t="s">
        <v>1054</v>
      </c>
      <c r="BD152" s="170" t="s">
        <v>1056</v>
      </c>
      <c r="BE152" s="170" t="s">
        <v>1054</v>
      </c>
      <c r="BF152" s="170" t="s">
        <v>1052</v>
      </c>
      <c r="BG152" s="170" t="s">
        <v>1056</v>
      </c>
      <c r="BH152" s="170" t="s">
        <v>1054</v>
      </c>
      <c r="BI152" s="170" t="s">
        <v>1054</v>
      </c>
      <c r="BJ152" s="170" t="s">
        <v>1056</v>
      </c>
      <c r="BK152" s="170" t="s">
        <v>1054</v>
      </c>
      <c r="BL152" s="170" t="s">
        <v>1054</v>
      </c>
      <c r="BM152" s="170" t="s">
        <v>1056</v>
      </c>
      <c r="BN152" s="170" t="s">
        <v>1054</v>
      </c>
      <c r="BO152" s="170" t="s">
        <v>1052</v>
      </c>
      <c r="BP152" s="170" t="s">
        <v>1056</v>
      </c>
      <c r="BQ152" s="170" t="s">
        <v>1056</v>
      </c>
      <c r="BR152" s="170" t="s">
        <v>1056</v>
      </c>
      <c r="BS152" s="170" t="s">
        <v>1056</v>
      </c>
      <c r="BT152" s="170" t="s">
        <v>1054</v>
      </c>
      <c r="BU152" s="170" t="s">
        <v>1056</v>
      </c>
      <c r="BV152" s="170" t="s">
        <v>1056</v>
      </c>
      <c r="BW152" s="170" t="s">
        <v>1056</v>
      </c>
      <c r="BX152" s="170" t="s">
        <v>1054</v>
      </c>
    </row>
    <row r="153" spans="1:76" x14ac:dyDescent="0.3">
      <c r="A153" s="170" t="s">
        <v>672</v>
      </c>
      <c r="B153" s="170" t="s">
        <v>673</v>
      </c>
      <c r="N153" s="170" t="s">
        <v>1009</v>
      </c>
      <c r="O153" s="170" t="s">
        <v>1009</v>
      </c>
      <c r="P153" s="170" t="s">
        <v>1009</v>
      </c>
      <c r="Q153" s="170" t="s">
        <v>1009</v>
      </c>
      <c r="V153" s="170" t="s">
        <v>1009</v>
      </c>
      <c r="X153" s="139"/>
      <c r="Y153" s="170" t="s">
        <v>1033</v>
      </c>
      <c r="Z153" s="170" t="s">
        <v>1033</v>
      </c>
      <c r="AA153" s="170" t="s">
        <v>1033</v>
      </c>
      <c r="AB153" s="170" t="s">
        <v>1035</v>
      </c>
      <c r="AO153" s="170" t="s">
        <v>1054</v>
      </c>
      <c r="AP153" s="170" t="s">
        <v>1054</v>
      </c>
      <c r="AQ153" s="170" t="s">
        <v>1054</v>
      </c>
      <c r="AR153" s="170" t="s">
        <v>1054</v>
      </c>
      <c r="AS153" s="170" t="s">
        <v>1052</v>
      </c>
      <c r="AT153" s="170" t="s">
        <v>1052</v>
      </c>
      <c r="AU153" s="170" t="s">
        <v>1054</v>
      </c>
      <c r="AV153" s="170" t="s">
        <v>1054</v>
      </c>
      <c r="AW153" s="170" t="s">
        <v>1054</v>
      </c>
      <c r="AX153" s="170" t="s">
        <v>1054</v>
      </c>
      <c r="AY153" s="170" t="s">
        <v>1054</v>
      </c>
      <c r="AZ153" s="170" t="s">
        <v>1054</v>
      </c>
      <c r="BA153" s="170" t="s">
        <v>1054</v>
      </c>
      <c r="BB153" s="170" t="s">
        <v>1052</v>
      </c>
      <c r="BC153" s="170" t="s">
        <v>1052</v>
      </c>
      <c r="BD153" s="170" t="s">
        <v>1054</v>
      </c>
      <c r="BE153" s="170" t="s">
        <v>1054</v>
      </c>
      <c r="BF153" s="170" t="s">
        <v>1054</v>
      </c>
      <c r="BG153" s="170" t="s">
        <v>1054</v>
      </c>
      <c r="BH153" s="170" t="s">
        <v>1054</v>
      </c>
      <c r="BI153" s="170" t="s">
        <v>1054</v>
      </c>
      <c r="BJ153" s="170" t="s">
        <v>1054</v>
      </c>
      <c r="BK153" s="170" t="s">
        <v>1054</v>
      </c>
      <c r="BL153" s="170" t="s">
        <v>1054</v>
      </c>
      <c r="BM153" s="170" t="s">
        <v>1056</v>
      </c>
      <c r="BN153" s="170" t="s">
        <v>1054</v>
      </c>
      <c r="BO153" s="170" t="s">
        <v>1054</v>
      </c>
      <c r="BP153" s="170" t="s">
        <v>1056</v>
      </c>
      <c r="BQ153" s="170" t="s">
        <v>1054</v>
      </c>
      <c r="BR153" s="170" t="s">
        <v>1054</v>
      </c>
      <c r="BS153" s="170" t="s">
        <v>1054</v>
      </c>
      <c r="BT153" s="170" t="s">
        <v>1054</v>
      </c>
      <c r="BU153" s="170" t="s">
        <v>1054</v>
      </c>
      <c r="BV153" s="170" t="s">
        <v>1056</v>
      </c>
      <c r="BW153" s="170" t="s">
        <v>1056</v>
      </c>
      <c r="BX153" s="170" t="s">
        <v>1056</v>
      </c>
    </row>
    <row r="154" spans="1:76" x14ac:dyDescent="0.3">
      <c r="A154" s="170" t="s">
        <v>676</v>
      </c>
      <c r="B154" s="170" t="s">
        <v>677</v>
      </c>
      <c r="N154" s="170" t="s">
        <v>1009</v>
      </c>
      <c r="O154" s="170" t="s">
        <v>1009</v>
      </c>
      <c r="P154" s="170" t="s">
        <v>1009</v>
      </c>
      <c r="Q154" s="170" t="s">
        <v>1009</v>
      </c>
      <c r="V154" s="170" t="s">
        <v>1009</v>
      </c>
      <c r="X154" s="139"/>
      <c r="Y154" s="170" t="s">
        <v>1035</v>
      </c>
      <c r="Z154" s="170" t="s">
        <v>1033</v>
      </c>
      <c r="AA154" s="170" t="s">
        <v>1033</v>
      </c>
      <c r="AB154" s="170" t="s">
        <v>1033</v>
      </c>
      <c r="AO154" s="170" t="s">
        <v>1054</v>
      </c>
      <c r="AP154" s="170" t="s">
        <v>1054</v>
      </c>
      <c r="AQ154" s="170" t="s">
        <v>1054</v>
      </c>
      <c r="AR154" s="170" t="s">
        <v>1054</v>
      </c>
      <c r="AS154" s="170" t="s">
        <v>1054</v>
      </c>
      <c r="AT154" s="170" t="s">
        <v>1054</v>
      </c>
      <c r="AU154" s="170" t="s">
        <v>1054</v>
      </c>
      <c r="AV154" s="170" t="s">
        <v>1054</v>
      </c>
      <c r="AW154" s="170" t="s">
        <v>1054</v>
      </c>
      <c r="AX154" s="170" t="s">
        <v>1056</v>
      </c>
      <c r="AY154" s="170" t="s">
        <v>1056</v>
      </c>
      <c r="AZ154" s="170" t="s">
        <v>1056</v>
      </c>
      <c r="BA154" s="170" t="s">
        <v>1056</v>
      </c>
      <c r="BB154" s="170" t="s">
        <v>1056</v>
      </c>
      <c r="BC154" s="170" t="s">
        <v>1056</v>
      </c>
      <c r="BD154" s="170" t="s">
        <v>1056</v>
      </c>
      <c r="BE154" s="170" t="s">
        <v>1056</v>
      </c>
      <c r="BF154" s="170" t="s">
        <v>1054</v>
      </c>
      <c r="BG154" s="170" t="s">
        <v>1056</v>
      </c>
      <c r="BH154" s="170" t="s">
        <v>1056</v>
      </c>
      <c r="BI154" s="170" t="s">
        <v>1056</v>
      </c>
      <c r="BJ154" s="170" t="s">
        <v>1056</v>
      </c>
      <c r="BK154" s="170" t="s">
        <v>1056</v>
      </c>
      <c r="BL154" s="170" t="s">
        <v>1056</v>
      </c>
      <c r="BM154" s="170" t="s">
        <v>1056</v>
      </c>
      <c r="BN154" s="170" t="s">
        <v>1056</v>
      </c>
      <c r="BO154" s="170" t="s">
        <v>1054</v>
      </c>
      <c r="BP154" s="170" t="s">
        <v>1056</v>
      </c>
      <c r="BQ154" s="170" t="s">
        <v>1056</v>
      </c>
      <c r="BR154" s="170" t="s">
        <v>1056</v>
      </c>
      <c r="BS154" s="170" t="s">
        <v>1056</v>
      </c>
      <c r="BT154" s="170" t="s">
        <v>1056</v>
      </c>
      <c r="BU154" s="170" t="s">
        <v>1056</v>
      </c>
      <c r="BV154" s="170" t="s">
        <v>1056</v>
      </c>
      <c r="BW154" s="170" t="s">
        <v>1056</v>
      </c>
      <c r="BX154" s="170" t="s">
        <v>1054</v>
      </c>
    </row>
    <row r="155" spans="1:76" x14ac:dyDescent="0.3">
      <c r="A155" s="170" t="s">
        <v>678</v>
      </c>
      <c r="B155" s="170" t="s">
        <v>679</v>
      </c>
      <c r="N155" s="170" t="s">
        <v>1009</v>
      </c>
      <c r="O155" s="170" t="s">
        <v>1009</v>
      </c>
      <c r="P155" s="170" t="s">
        <v>1009</v>
      </c>
      <c r="Q155" s="170" t="s">
        <v>1009</v>
      </c>
      <c r="V155" s="170" t="s">
        <v>1009</v>
      </c>
      <c r="X155" s="139"/>
      <c r="Y155" s="170" t="s">
        <v>1035</v>
      </c>
      <c r="Z155" s="170" t="s">
        <v>1033</v>
      </c>
      <c r="AA155" s="170" t="s">
        <v>1033</v>
      </c>
      <c r="AB155" s="170" t="s">
        <v>1033</v>
      </c>
      <c r="AO155" s="170" t="s">
        <v>1050</v>
      </c>
      <c r="AP155" s="170" t="s">
        <v>1050</v>
      </c>
      <c r="AQ155" s="170" t="s">
        <v>1052</v>
      </c>
      <c r="AR155" s="170" t="s">
        <v>1052</v>
      </c>
      <c r="AS155" s="170" t="s">
        <v>1050</v>
      </c>
      <c r="AT155" s="170" t="s">
        <v>1050</v>
      </c>
      <c r="AU155" s="170" t="s">
        <v>1050</v>
      </c>
      <c r="AV155" s="170" t="s">
        <v>1054</v>
      </c>
      <c r="AW155" s="170" t="s">
        <v>1054</v>
      </c>
      <c r="AX155" s="170" t="s">
        <v>1052</v>
      </c>
      <c r="AY155" s="170" t="s">
        <v>1052</v>
      </c>
      <c r="AZ155" s="170" t="s">
        <v>1052</v>
      </c>
      <c r="BA155" s="170" t="s">
        <v>1052</v>
      </c>
      <c r="BB155" s="170" t="s">
        <v>1052</v>
      </c>
      <c r="BC155" s="170" t="s">
        <v>1052</v>
      </c>
      <c r="BD155" s="170" t="s">
        <v>1050</v>
      </c>
      <c r="BE155" s="170" t="s">
        <v>1054</v>
      </c>
      <c r="BF155" s="170" t="s">
        <v>1054</v>
      </c>
      <c r="BG155" s="170" t="s">
        <v>1054</v>
      </c>
      <c r="BH155" s="170" t="s">
        <v>1052</v>
      </c>
      <c r="BI155" s="170" t="s">
        <v>1054</v>
      </c>
      <c r="BJ155" s="170" t="s">
        <v>1052</v>
      </c>
      <c r="BK155" s="170" t="s">
        <v>1052</v>
      </c>
      <c r="BL155" s="170" t="s">
        <v>1054</v>
      </c>
      <c r="BM155" s="170" t="s">
        <v>1052</v>
      </c>
      <c r="BN155" s="170" t="s">
        <v>1056</v>
      </c>
      <c r="BO155" s="170" t="s">
        <v>1054</v>
      </c>
      <c r="BP155" s="170" t="s">
        <v>1056</v>
      </c>
      <c r="BQ155" s="170" t="s">
        <v>1054</v>
      </c>
      <c r="BR155" s="170" t="s">
        <v>1054</v>
      </c>
      <c r="BS155" s="170" t="s">
        <v>1054</v>
      </c>
      <c r="BT155" s="170" t="s">
        <v>1054</v>
      </c>
      <c r="BU155" s="170" t="s">
        <v>1054</v>
      </c>
      <c r="BV155" s="170" t="s">
        <v>1052</v>
      </c>
      <c r="BW155" s="170" t="s">
        <v>1056</v>
      </c>
      <c r="BX155" s="170" t="s">
        <v>1056</v>
      </c>
    </row>
    <row r="156" spans="1:76" x14ac:dyDescent="0.3">
      <c r="A156" s="170" t="s">
        <v>682</v>
      </c>
      <c r="B156" s="170" t="s">
        <v>683</v>
      </c>
      <c r="N156" s="170" t="s">
        <v>1009</v>
      </c>
      <c r="O156" s="170" t="s">
        <v>1009</v>
      </c>
      <c r="P156" s="170" t="s">
        <v>1009</v>
      </c>
      <c r="Q156" s="170" t="s">
        <v>1009</v>
      </c>
      <c r="V156" s="170" t="s">
        <v>1009</v>
      </c>
      <c r="X156" s="139"/>
      <c r="Y156" s="170" t="s">
        <v>1033</v>
      </c>
      <c r="Z156" s="170" t="s">
        <v>1035</v>
      </c>
      <c r="AA156" s="170" t="s">
        <v>1037</v>
      </c>
      <c r="AB156" s="170" t="s">
        <v>1033</v>
      </c>
      <c r="AO156" s="170" t="s">
        <v>1054</v>
      </c>
      <c r="AP156" s="170" t="s">
        <v>1054</v>
      </c>
      <c r="AQ156" s="170" t="s">
        <v>1054</v>
      </c>
      <c r="AR156" s="170" t="s">
        <v>1054</v>
      </c>
      <c r="AS156" s="170" t="s">
        <v>1054</v>
      </c>
      <c r="AT156" s="170" t="s">
        <v>1054</v>
      </c>
      <c r="AU156" s="170" t="s">
        <v>1056</v>
      </c>
      <c r="AV156" s="170" t="s">
        <v>1054</v>
      </c>
      <c r="AW156" s="170" t="s">
        <v>1054</v>
      </c>
      <c r="AX156" s="170" t="s">
        <v>1054</v>
      </c>
      <c r="AY156" s="170" t="s">
        <v>1054</v>
      </c>
      <c r="AZ156" s="170" t="s">
        <v>1054</v>
      </c>
      <c r="BA156" s="170" t="s">
        <v>1054</v>
      </c>
      <c r="BB156" s="170" t="s">
        <v>1054</v>
      </c>
      <c r="BC156" s="170" t="s">
        <v>1054</v>
      </c>
      <c r="BD156" s="170" t="s">
        <v>1056</v>
      </c>
      <c r="BE156" s="170" t="s">
        <v>1054</v>
      </c>
      <c r="BF156" s="170" t="s">
        <v>1054</v>
      </c>
      <c r="BG156" s="170" t="s">
        <v>1054</v>
      </c>
      <c r="BH156" s="170" t="s">
        <v>1054</v>
      </c>
      <c r="BI156" s="170" t="s">
        <v>1054</v>
      </c>
      <c r="BJ156" s="170" t="s">
        <v>1054</v>
      </c>
      <c r="BK156" s="170" t="s">
        <v>1054</v>
      </c>
      <c r="BL156" s="170" t="s">
        <v>1054</v>
      </c>
      <c r="BM156" s="170" t="s">
        <v>1056</v>
      </c>
      <c r="BN156" s="170" t="s">
        <v>1054</v>
      </c>
      <c r="BO156" s="170" t="s">
        <v>1054</v>
      </c>
      <c r="BP156" s="170" t="s">
        <v>1056</v>
      </c>
      <c r="BQ156" s="170" t="s">
        <v>1056</v>
      </c>
      <c r="BR156" s="170" t="s">
        <v>1056</v>
      </c>
      <c r="BS156" s="170" t="s">
        <v>1056</v>
      </c>
      <c r="BT156" s="170" t="s">
        <v>1056</v>
      </c>
      <c r="BU156" s="170" t="s">
        <v>1056</v>
      </c>
      <c r="BV156" s="170" t="s">
        <v>1058</v>
      </c>
      <c r="BW156" s="170" t="s">
        <v>1056</v>
      </c>
      <c r="BX156" s="170" t="s">
        <v>1056</v>
      </c>
    </row>
    <row r="157" spans="1:76" x14ac:dyDescent="0.3">
      <c r="A157" s="170" t="s">
        <v>684</v>
      </c>
      <c r="B157" s="170" t="s">
        <v>685</v>
      </c>
      <c r="N157" s="170" t="s">
        <v>1009</v>
      </c>
      <c r="O157" s="170" t="s">
        <v>1009</v>
      </c>
      <c r="P157" s="170" t="s">
        <v>1009</v>
      </c>
      <c r="Q157" s="170" t="s">
        <v>1009</v>
      </c>
      <c r="V157" s="170" t="s">
        <v>1009</v>
      </c>
      <c r="X157" s="139"/>
      <c r="Y157" s="170" t="s">
        <v>1037</v>
      </c>
      <c r="Z157" s="170" t="s">
        <v>1033</v>
      </c>
      <c r="AA157" s="170" t="s">
        <v>1035</v>
      </c>
      <c r="AB157" s="170" t="s">
        <v>1035</v>
      </c>
      <c r="AO157" s="170" t="s">
        <v>1052</v>
      </c>
      <c r="AP157" s="170" t="s">
        <v>1056</v>
      </c>
      <c r="AQ157" s="170" t="s">
        <v>1052</v>
      </c>
      <c r="AR157" s="170" t="s">
        <v>1054</v>
      </c>
      <c r="AS157" s="170" t="s">
        <v>1052</v>
      </c>
      <c r="AT157" s="170" t="s">
        <v>1054</v>
      </c>
      <c r="AU157" s="170" t="s">
        <v>1052</v>
      </c>
      <c r="AV157" s="170" t="s">
        <v>1052</v>
      </c>
      <c r="AW157" s="170" t="s">
        <v>1054</v>
      </c>
      <c r="AX157" s="170" t="s">
        <v>1052</v>
      </c>
      <c r="AY157" s="170" t="s">
        <v>1056</v>
      </c>
      <c r="AZ157" s="170" t="s">
        <v>1052</v>
      </c>
      <c r="BA157" s="170" t="s">
        <v>1054</v>
      </c>
      <c r="BB157" s="170" t="s">
        <v>1052</v>
      </c>
      <c r="BC157" s="170" t="s">
        <v>1054</v>
      </c>
      <c r="BD157" s="170" t="s">
        <v>1052</v>
      </c>
      <c r="BE157" s="170" t="s">
        <v>1052</v>
      </c>
      <c r="BF157" s="170" t="s">
        <v>1054</v>
      </c>
      <c r="BG157" s="170" t="s">
        <v>1052</v>
      </c>
      <c r="BH157" s="170" t="s">
        <v>1056</v>
      </c>
      <c r="BI157" s="170" t="s">
        <v>1052</v>
      </c>
      <c r="BJ157" s="170" t="s">
        <v>1054</v>
      </c>
      <c r="BK157" s="170" t="s">
        <v>1052</v>
      </c>
      <c r="BL157" s="170" t="s">
        <v>1054</v>
      </c>
      <c r="BM157" s="170" t="s">
        <v>1052</v>
      </c>
      <c r="BN157" s="170" t="s">
        <v>1052</v>
      </c>
      <c r="BO157" s="170" t="s">
        <v>1054</v>
      </c>
      <c r="BP157" s="170" t="s">
        <v>1052</v>
      </c>
      <c r="BQ157" s="170" t="s">
        <v>1056</v>
      </c>
      <c r="BR157" s="170" t="s">
        <v>1052</v>
      </c>
      <c r="BS157" s="170" t="s">
        <v>1054</v>
      </c>
      <c r="BT157" s="170" t="s">
        <v>1052</v>
      </c>
      <c r="BU157" s="170" t="s">
        <v>1054</v>
      </c>
      <c r="BV157" s="170" t="s">
        <v>1052</v>
      </c>
      <c r="BW157" s="170" t="s">
        <v>1052</v>
      </c>
      <c r="BX157" s="170" t="s">
        <v>1054</v>
      </c>
    </row>
    <row r="158" spans="1:76" x14ac:dyDescent="0.3">
      <c r="A158" s="170" t="s">
        <v>688</v>
      </c>
      <c r="B158" s="170" t="s">
        <v>689</v>
      </c>
      <c r="N158" s="170" t="s">
        <v>1009</v>
      </c>
      <c r="O158" s="170" t="s">
        <v>1009</v>
      </c>
      <c r="P158" s="170" t="s">
        <v>1009</v>
      </c>
      <c r="Q158" s="170" t="s">
        <v>1009</v>
      </c>
      <c r="V158" s="170" t="s">
        <v>1009</v>
      </c>
      <c r="X158" s="139"/>
      <c r="Y158" s="170" t="s">
        <v>1035</v>
      </c>
      <c r="Z158" s="170" t="s">
        <v>1035</v>
      </c>
      <c r="AA158" s="170" t="s">
        <v>1033</v>
      </c>
      <c r="AB158" s="170" t="s">
        <v>1035</v>
      </c>
      <c r="AO158" s="170" t="s">
        <v>1054</v>
      </c>
      <c r="AP158" s="170" t="s">
        <v>1052</v>
      </c>
      <c r="AQ158" s="170" t="s">
        <v>1054</v>
      </c>
      <c r="AR158" s="170" t="s">
        <v>1054</v>
      </c>
      <c r="AS158" s="170" t="s">
        <v>1052</v>
      </c>
      <c r="AT158" s="170" t="s">
        <v>1052</v>
      </c>
      <c r="AU158" s="170" t="s">
        <v>1052</v>
      </c>
      <c r="AV158" s="170" t="s">
        <v>1054</v>
      </c>
      <c r="AW158" s="170" t="s">
        <v>1052</v>
      </c>
      <c r="AX158" s="170" t="s">
        <v>1054</v>
      </c>
      <c r="AY158" s="170" t="s">
        <v>1052</v>
      </c>
      <c r="AZ158" s="170" t="s">
        <v>1054</v>
      </c>
      <c r="BA158" s="170" t="s">
        <v>1054</v>
      </c>
      <c r="BB158" s="170" t="s">
        <v>1052</v>
      </c>
      <c r="BC158" s="170" t="s">
        <v>1052</v>
      </c>
      <c r="BD158" s="170" t="s">
        <v>1052</v>
      </c>
      <c r="BE158" s="170" t="s">
        <v>1054</v>
      </c>
      <c r="BF158" s="170" t="s">
        <v>1052</v>
      </c>
      <c r="BG158" s="170" t="s">
        <v>1054</v>
      </c>
      <c r="BH158" s="170" t="s">
        <v>1052</v>
      </c>
      <c r="BI158" s="170" t="s">
        <v>1054</v>
      </c>
      <c r="BJ158" s="170" t="s">
        <v>1054</v>
      </c>
      <c r="BK158" s="170" t="s">
        <v>1052</v>
      </c>
      <c r="BL158" s="170" t="s">
        <v>1052</v>
      </c>
      <c r="BM158" s="170" t="s">
        <v>1052</v>
      </c>
      <c r="BN158" s="170" t="s">
        <v>1054</v>
      </c>
      <c r="BO158" s="170" t="s">
        <v>1052</v>
      </c>
      <c r="BP158" s="170" t="s">
        <v>1054</v>
      </c>
      <c r="BQ158" s="170" t="s">
        <v>1052</v>
      </c>
      <c r="BR158" s="170" t="s">
        <v>1054</v>
      </c>
      <c r="BS158" s="170" t="s">
        <v>1054</v>
      </c>
      <c r="BT158" s="170" t="s">
        <v>1052</v>
      </c>
      <c r="BU158" s="170" t="s">
        <v>1052</v>
      </c>
      <c r="BV158" s="170" t="s">
        <v>1052</v>
      </c>
      <c r="BW158" s="170" t="s">
        <v>1054</v>
      </c>
      <c r="BX158" s="170" t="s">
        <v>1052</v>
      </c>
    </row>
    <row r="159" spans="1:76" x14ac:dyDescent="0.3">
      <c r="X159" s="139"/>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44108-456A-44CB-BA9A-04B95BCCC014}">
  <sheetPr codeName="Sheet4"/>
  <dimension ref="A1:D68"/>
  <sheetViews>
    <sheetView showGridLines="0" showRowColHeaders="0" zoomScale="90" zoomScaleNormal="90" workbookViewId="0">
      <selection activeCell="B2" sqref="B2:C2"/>
    </sheetView>
  </sheetViews>
  <sheetFormatPr defaultRowHeight="14.4" x14ac:dyDescent="0.3"/>
  <cols>
    <col min="1" max="1" width="4.6640625" style="303" customWidth="1"/>
    <col min="2" max="2" width="29.6640625" style="303" customWidth="1"/>
    <col min="3" max="3" width="85.6640625" style="303" customWidth="1"/>
    <col min="4" max="5" width="4.6640625" style="303" customWidth="1"/>
    <col min="6" max="16384" width="8.88671875" style="303"/>
  </cols>
  <sheetData>
    <row r="1" spans="1:4" ht="15" customHeight="1" x14ac:dyDescent="0.3">
      <c r="A1" s="22"/>
      <c r="B1" s="387"/>
      <c r="C1" s="387"/>
      <c r="D1" s="22"/>
    </row>
    <row r="2" spans="1:4" ht="25.8" x14ac:dyDescent="0.5">
      <c r="A2" s="22"/>
      <c r="B2" s="388" t="s">
        <v>203</v>
      </c>
      <c r="C2" s="388"/>
      <c r="D2" s="22"/>
    </row>
    <row r="3" spans="1:4" ht="15" customHeight="1" x14ac:dyDescent="0.5">
      <c r="A3" s="22"/>
      <c r="B3" s="302"/>
      <c r="C3" s="302"/>
      <c r="D3" s="22"/>
    </row>
    <row r="5" spans="1:4" x14ac:dyDescent="0.3">
      <c r="B5" s="153" t="s">
        <v>205</v>
      </c>
      <c r="C5" s="353" t="s">
        <v>204</v>
      </c>
    </row>
    <row r="7" spans="1:4" hidden="1" x14ac:dyDescent="0.3">
      <c r="B7" s="356" t="s">
        <v>1143</v>
      </c>
      <c r="C7" s="355" t="s">
        <v>1144</v>
      </c>
    </row>
    <row r="8" spans="1:4" ht="15" hidden="1" customHeight="1" x14ac:dyDescent="0.3">
      <c r="B8" s="354"/>
      <c r="C8" s="357" t="s">
        <v>1145</v>
      </c>
    </row>
    <row r="9" spans="1:4" hidden="1" x14ac:dyDescent="0.3"/>
    <row r="10" spans="1:4" ht="15" customHeight="1" x14ac:dyDescent="0.3">
      <c r="B10" s="358" t="s">
        <v>3520</v>
      </c>
      <c r="C10" s="355" t="s">
        <v>3519</v>
      </c>
    </row>
    <row r="11" spans="1:4" ht="15" customHeight="1" x14ac:dyDescent="0.3">
      <c r="B11" s="354"/>
      <c r="C11" s="359" t="s">
        <v>3518</v>
      </c>
    </row>
    <row r="12" spans="1:4" hidden="1" x14ac:dyDescent="0.3">
      <c r="B12" s="354"/>
      <c r="C12" s="355" t="s">
        <v>3517</v>
      </c>
    </row>
    <row r="13" spans="1:4" hidden="1" x14ac:dyDescent="0.3">
      <c r="B13" s="354"/>
      <c r="C13" s="354" t="s">
        <v>3516</v>
      </c>
    </row>
    <row r="15" spans="1:4" hidden="1" x14ac:dyDescent="0.3">
      <c r="B15" s="356" t="s">
        <v>895</v>
      </c>
      <c r="C15" s="355" t="s">
        <v>895</v>
      </c>
    </row>
    <row r="16" spans="1:4" hidden="1" x14ac:dyDescent="0.3">
      <c r="B16" s="354"/>
      <c r="C16" s="354" t="s">
        <v>1064</v>
      </c>
    </row>
    <row r="17" spans="2:3" hidden="1" x14ac:dyDescent="0.3">
      <c r="B17" s="354"/>
      <c r="C17" s="355" t="s">
        <v>3515</v>
      </c>
    </row>
    <row r="18" spans="2:3" hidden="1" x14ac:dyDescent="0.3">
      <c r="B18" s="354"/>
      <c r="C18" s="354" t="s">
        <v>3514</v>
      </c>
    </row>
    <row r="19" spans="2:3" hidden="1" x14ac:dyDescent="0.3"/>
    <row r="20" spans="2:3" hidden="1" x14ac:dyDescent="0.3">
      <c r="B20" s="356" t="s">
        <v>1062</v>
      </c>
      <c r="C20" s="355" t="s">
        <v>1069</v>
      </c>
    </row>
    <row r="21" spans="2:3" hidden="1" x14ac:dyDescent="0.3">
      <c r="B21" s="354"/>
      <c r="C21" s="354" t="s">
        <v>1065</v>
      </c>
    </row>
    <row r="22" spans="2:3" hidden="1" x14ac:dyDescent="0.3">
      <c r="B22" s="354"/>
      <c r="C22" s="355" t="s">
        <v>3513</v>
      </c>
    </row>
    <row r="23" spans="2:3" hidden="1" x14ac:dyDescent="0.3">
      <c r="B23" s="354"/>
      <c r="C23" s="354" t="s">
        <v>3512</v>
      </c>
    </row>
    <row r="24" spans="2:3" hidden="1" x14ac:dyDescent="0.3">
      <c r="B24" s="354"/>
      <c r="C24" s="355" t="s">
        <v>3511</v>
      </c>
    </row>
    <row r="25" spans="2:3" hidden="1" x14ac:dyDescent="0.3">
      <c r="B25" s="354"/>
      <c r="C25" s="354" t="s">
        <v>3510</v>
      </c>
    </row>
    <row r="26" spans="2:3" hidden="1" x14ac:dyDescent="0.3"/>
    <row r="27" spans="2:3" hidden="1" x14ac:dyDescent="0.3">
      <c r="B27" s="356" t="s">
        <v>3509</v>
      </c>
      <c r="C27" s="355" t="s">
        <v>3508</v>
      </c>
    </row>
    <row r="28" spans="2:3" hidden="1" x14ac:dyDescent="0.3">
      <c r="B28" s="354"/>
      <c r="C28" s="354" t="s">
        <v>3507</v>
      </c>
    </row>
    <row r="29" spans="2:3" hidden="1" x14ac:dyDescent="0.3">
      <c r="B29" s="354"/>
      <c r="C29" s="355" t="s">
        <v>3506</v>
      </c>
    </row>
    <row r="30" spans="2:3" hidden="1" x14ac:dyDescent="0.3">
      <c r="B30" s="354"/>
      <c r="C30" s="354" t="s">
        <v>3505</v>
      </c>
    </row>
    <row r="31" spans="2:3" hidden="1" x14ac:dyDescent="0.3"/>
    <row r="32" spans="2:3" hidden="1" x14ac:dyDescent="0.3">
      <c r="B32" s="356" t="s">
        <v>3504</v>
      </c>
      <c r="C32" s="355" t="s">
        <v>3503</v>
      </c>
    </row>
    <row r="33" spans="2:3" hidden="1" x14ac:dyDescent="0.3">
      <c r="B33" s="354"/>
      <c r="C33" s="354" t="s">
        <v>3502</v>
      </c>
    </row>
    <row r="34" spans="2:3" hidden="1" x14ac:dyDescent="0.3">
      <c r="B34" s="354"/>
      <c r="C34" s="355" t="s">
        <v>3501</v>
      </c>
    </row>
    <row r="35" spans="2:3" hidden="1" x14ac:dyDescent="0.3">
      <c r="B35" s="354"/>
      <c r="C35" s="354" t="s">
        <v>3500</v>
      </c>
    </row>
    <row r="36" spans="2:3" hidden="1" x14ac:dyDescent="0.3"/>
    <row r="37" spans="2:3" x14ac:dyDescent="0.3">
      <c r="B37" s="356" t="s">
        <v>1262</v>
      </c>
      <c r="C37" s="355" t="s">
        <v>1254</v>
      </c>
    </row>
    <row r="38" spans="2:3" x14ac:dyDescent="0.3">
      <c r="B38" s="354"/>
      <c r="C38" s="360" t="s">
        <v>1303</v>
      </c>
    </row>
    <row r="39" spans="2:3" x14ac:dyDescent="0.3">
      <c r="B39" s="354"/>
      <c r="C39" s="355" t="s">
        <v>1252</v>
      </c>
    </row>
    <row r="40" spans="2:3" x14ac:dyDescent="0.3">
      <c r="B40" s="354"/>
      <c r="C40" s="360" t="s">
        <v>1302</v>
      </c>
    </row>
    <row r="42" spans="2:3" x14ac:dyDescent="0.3">
      <c r="B42" s="356" t="s">
        <v>1293</v>
      </c>
      <c r="C42" s="355" t="s">
        <v>1290</v>
      </c>
    </row>
    <row r="43" spans="2:3" x14ac:dyDescent="0.3">
      <c r="B43" s="354"/>
      <c r="C43" s="360" t="s">
        <v>1294</v>
      </c>
    </row>
    <row r="44" spans="2:3" hidden="1" x14ac:dyDescent="0.3">
      <c r="B44" s="354"/>
      <c r="C44" s="355" t="s">
        <v>1300</v>
      </c>
    </row>
    <row r="45" spans="2:3" hidden="1" x14ac:dyDescent="0.3">
      <c r="B45" s="354"/>
      <c r="C45" s="360" t="s">
        <v>1301</v>
      </c>
    </row>
    <row r="47" spans="2:3" hidden="1" x14ac:dyDescent="0.3">
      <c r="B47" s="153" t="s">
        <v>1014</v>
      </c>
      <c r="C47" s="353" t="s">
        <v>3499</v>
      </c>
    </row>
    <row r="48" spans="2:3" hidden="1" x14ac:dyDescent="0.3">
      <c r="B48" s="352"/>
      <c r="C48" s="352" t="s">
        <v>3498</v>
      </c>
    </row>
    <row r="49" spans="2:3" hidden="1" x14ac:dyDescent="0.3">
      <c r="B49" s="352"/>
      <c r="C49" s="353" t="s">
        <v>3497</v>
      </c>
    </row>
    <row r="50" spans="2:3" hidden="1" x14ac:dyDescent="0.3">
      <c r="B50" s="352"/>
      <c r="C50" s="352" t="s">
        <v>3496</v>
      </c>
    </row>
    <row r="51" spans="2:3" hidden="1" x14ac:dyDescent="0.3"/>
    <row r="52" spans="2:3" hidden="1" x14ac:dyDescent="0.3">
      <c r="B52" s="153" t="s">
        <v>1061</v>
      </c>
      <c r="C52" s="353" t="s">
        <v>3495</v>
      </c>
    </row>
    <row r="53" spans="2:3" hidden="1" x14ac:dyDescent="0.3">
      <c r="B53" s="352"/>
      <c r="C53" s="352" t="s">
        <v>3494</v>
      </c>
    </row>
    <row r="54" spans="2:3" hidden="1" x14ac:dyDescent="0.3">
      <c r="B54" s="352"/>
      <c r="C54" s="353" t="s">
        <v>1066</v>
      </c>
    </row>
    <row r="55" spans="2:3" hidden="1" x14ac:dyDescent="0.3">
      <c r="B55" s="352"/>
      <c r="C55" s="352" t="s">
        <v>3521</v>
      </c>
    </row>
    <row r="56" spans="2:3" hidden="1" x14ac:dyDescent="0.3"/>
    <row r="57" spans="2:3" hidden="1" x14ac:dyDescent="0.3">
      <c r="B57" s="153" t="s">
        <v>3493</v>
      </c>
      <c r="C57" s="353" t="s">
        <v>3492</v>
      </c>
    </row>
    <row r="58" spans="2:3" hidden="1" x14ac:dyDescent="0.3">
      <c r="B58" s="352"/>
      <c r="C58" s="352" t="s">
        <v>3522</v>
      </c>
    </row>
    <row r="59" spans="2:3" hidden="1" x14ac:dyDescent="0.3">
      <c r="B59" s="352"/>
      <c r="C59" s="353" t="s">
        <v>1067</v>
      </c>
    </row>
    <row r="60" spans="2:3" hidden="1" x14ac:dyDescent="0.3">
      <c r="B60" s="352"/>
      <c r="C60" s="352" t="s">
        <v>3523</v>
      </c>
    </row>
    <row r="61" spans="2:3" hidden="1" x14ac:dyDescent="0.3"/>
    <row r="62" spans="2:3" hidden="1" x14ac:dyDescent="0.3">
      <c r="B62" s="153" t="s">
        <v>3491</v>
      </c>
      <c r="C62" s="353" t="s">
        <v>1068</v>
      </c>
    </row>
    <row r="63" spans="2:3" hidden="1" x14ac:dyDescent="0.3">
      <c r="B63" s="352"/>
      <c r="C63" s="352" t="s">
        <v>3524</v>
      </c>
    </row>
    <row r="64" spans="2:3" hidden="1" x14ac:dyDescent="0.3">
      <c r="B64" s="352"/>
      <c r="C64" s="353" t="s">
        <v>3490</v>
      </c>
    </row>
    <row r="65" spans="2:3" hidden="1" x14ac:dyDescent="0.3">
      <c r="B65" s="352"/>
      <c r="C65" s="352" t="s">
        <v>3525</v>
      </c>
    </row>
    <row r="66" spans="2:3" hidden="1" x14ac:dyDescent="0.3"/>
    <row r="67" spans="2:3" x14ac:dyDescent="0.3">
      <c r="B67" s="153" t="s">
        <v>1063</v>
      </c>
      <c r="C67" s="353" t="s">
        <v>1063</v>
      </c>
    </row>
    <row r="68" spans="2:3" x14ac:dyDescent="0.3">
      <c r="B68" s="352"/>
      <c r="C68" s="361" t="s">
        <v>3489</v>
      </c>
    </row>
  </sheetData>
  <sheetProtection algorithmName="SHA-512" hashValue="X5hqBULGESwv5i+d4IjAyEFWqcBklmiwKuahby3Kf5kNgymfFPHlWg+KByNBYNTrHtFkZmXSIEcTT591YtXq7A==" saltValue="5gTYGHhuROp3PyyNojhU5g==" spinCount="100000" sheet="1" objects="1" scenarios="1" formatColumns="0" formatRows="0" autoFilter="0"/>
  <mergeCells count="2">
    <mergeCell ref="B1:C1"/>
    <mergeCell ref="B2:C2"/>
  </mergeCells>
  <hyperlinks>
    <hyperlink ref="C5" location="Cover!A1" display="Cover" xr:uid="{6F04E3AF-94C2-4782-B7FA-50D8F79E40C8}"/>
    <hyperlink ref="C7" location="Notes!A1" display="Notes" xr:uid="{9FA2E276-FEA4-40F5-B5DA-31D347612091}"/>
    <hyperlink ref="C10" location="'Nat Conditions'!A1" display="Nat Conditions" xr:uid="{5E322358-BCD3-4EB6-8F7A-4EFCF2830D6A}"/>
    <hyperlink ref="C12" location="'Nat Conditions Detail'!A1" display="Nat Conditions Detail" xr:uid="{52E3C658-D863-4BF6-9F3A-569E84F3235F}"/>
    <hyperlink ref="C15" location="Metrics!A1" display="Metrics" xr:uid="{B67D51A4-5820-485C-835C-CF24E81E7FE9}"/>
    <hyperlink ref="C17" location="'Metrics Detail'!A1" display="Metrics Detail" xr:uid="{AA0CC698-1FEE-4621-B904-1F31887FF5CB}"/>
    <hyperlink ref="C20" location="HICM!A1" display="HICM" xr:uid="{1101628B-0F86-4DEC-826E-0D40034DDB9C}"/>
    <hyperlink ref="C22" location="'HICM Detail 1'!A1" display="HICM Detail 1" xr:uid="{B8CCF928-A249-41BA-A5AF-DA36E9FD5979}"/>
    <hyperlink ref="C24" location="'HICM Detail 2'!A1" display="HICM Detail 2" xr:uid="{9FD5E156-3181-43C3-B1E4-294306AC8B10}"/>
    <hyperlink ref="C27" location="'Integration Highlight 1'!A1" display="Integration Highlight 1" xr:uid="{012D3594-7C52-4BA9-84EF-80422D2EDA8C}"/>
    <hyperlink ref="C29" location="'Integration Highlight 2'!A1" display="Integration Highlight 2" xr:uid="{FFF7DD37-A4C9-4F63-848C-48ADA0F9D3F8}"/>
    <hyperlink ref="C32" location="'WP Grant 1'!A1" display="WP Grant 1" xr:uid="{0DA0AE4D-A61C-4D3F-8E40-3BF52BCF0EED}"/>
    <hyperlink ref="C34" location="'WP Grant 2'!A1" display="WP Grant 2" xr:uid="{8C18F40B-EBC9-4A2A-8B60-FB93FC95174A}"/>
    <hyperlink ref="C47" location="'Metric Dashboard'!A1" display="Metric Dashboard" xr:uid="{9A23C2D2-65D1-476F-A922-42DECBDD42CF}"/>
    <hyperlink ref="C49" location="'NEA and DTOC Trends'!A1" display="NEA and DTOC Trends" xr:uid="{6DC634EA-4A83-4EB3-B571-157703B140E1}"/>
    <hyperlink ref="C52" location="'NEA Length of Stay'!A1" display="NEA Length of Stay" xr:uid="{AF9B17A5-2211-4CC6-879E-6F2373B9EF48}"/>
    <hyperlink ref="C54" location="'NEA Performance'!A1" display="NEA Performance" xr:uid="{BF93760E-5823-46D2-9584-FC8746C6C45D}"/>
    <hyperlink ref="C67" location="'CCG-HWB Mapping'!A1" display="CCG - HWB Mapping" xr:uid="{E613B936-65AB-4D34-842B-AB08F3E8DFA3}"/>
    <hyperlink ref="C59" location="'DTOC Performance'!A1" display="DTOC Performance" xr:uid="{18FB4B22-14EC-4FE6-9C6B-BC8678A65536}"/>
    <hyperlink ref="C57" location="'DTOC Daily Performance'!A1" display="DTOC Daily Performance" xr:uid="{703B6DC8-3564-432F-89F3-83D3BE6C9A26}"/>
    <hyperlink ref="C62" location="'Res Adms Performance'!A1" display="Res Adms Performance" xr:uid="{CDE7831D-C334-478D-8630-EE0A0A447044}"/>
    <hyperlink ref="C64" location="'Reablement Performance'!A1" display="Reablement Peformance" xr:uid="{19A9553A-CB4F-4CDC-9EF4-3F8CB3858B98}"/>
    <hyperlink ref="C37" location="Income!A1" display="Income" xr:uid="{F424310C-ABF9-414E-AA3C-37ED2D47B561}"/>
    <hyperlink ref="C39" location="Expenditure!A1" display="Expenditure" xr:uid="{26680931-A9C4-43EF-92D3-8ECCA27D2898}"/>
    <hyperlink ref="C42" location="'Year End Feedback 1'!A1" display="Year End Feedback 1" xr:uid="{09B6F7E6-871D-4E25-AE64-16D602220D3A}"/>
    <hyperlink ref="C44" location="'WP Grant 2'!A1" display="WP Grant 2" xr:uid="{6AEEFFD6-5533-4C61-83EE-76151944BEF5}"/>
  </hyperlinks>
  <pageMargins left="0.7" right="0.7" top="0.75" bottom="0.75" header="0.3" footer="0.3"/>
  <pageSetup paperSize="9" orientation="portrait" horizontalDpi="90" verticalDpi="90"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3" tint="0.79998168889431442"/>
  </sheetPr>
  <dimension ref="A1:K167"/>
  <sheetViews>
    <sheetView showGridLines="0" zoomScale="90" zoomScaleNormal="90" workbookViewId="0">
      <selection activeCell="B1" sqref="B1:H1"/>
    </sheetView>
  </sheetViews>
  <sheetFormatPr defaultRowHeight="14.4" x14ac:dyDescent="0.3"/>
  <cols>
    <col min="1" max="1" width="4.6640625" customWidth="1"/>
    <col min="2" max="2" width="10.33203125" bestFit="1" customWidth="1"/>
    <col min="3" max="3" width="35.44140625" bestFit="1" customWidth="1"/>
    <col min="4" max="7" width="23.6640625" customWidth="1"/>
    <col min="8" max="8" width="23.6640625" hidden="1" customWidth="1"/>
    <col min="9" max="10" width="4.6640625" customWidth="1"/>
    <col min="11" max="11" width="9.109375" style="1" hidden="1" customWidth="1"/>
    <col min="12" max="12" width="4.6640625" customWidth="1"/>
  </cols>
  <sheetData>
    <row r="1" spans="1:11" ht="21" x14ac:dyDescent="0.4">
      <c r="A1" s="22"/>
      <c r="B1" s="377" t="s">
        <v>893</v>
      </c>
      <c r="C1" s="377"/>
      <c r="D1" s="377"/>
      <c r="E1" s="377"/>
      <c r="F1" s="377"/>
      <c r="G1" s="377"/>
      <c r="H1" s="377"/>
      <c r="I1" s="25"/>
    </row>
    <row r="2" spans="1:11" x14ac:dyDescent="0.3">
      <c r="A2" s="22"/>
      <c r="B2" s="379"/>
      <c r="C2" s="379"/>
      <c r="D2" s="379"/>
      <c r="E2" s="379"/>
      <c r="F2" s="379"/>
      <c r="G2" s="379"/>
      <c r="H2" s="379"/>
      <c r="I2" s="25"/>
    </row>
    <row r="3" spans="1:11" x14ac:dyDescent="0.3">
      <c r="A3" s="22"/>
      <c r="B3" s="22"/>
      <c r="C3" s="22"/>
      <c r="D3" s="22"/>
      <c r="E3" s="22"/>
      <c r="F3" s="22"/>
      <c r="G3" s="22"/>
      <c r="H3" s="22"/>
      <c r="I3" s="25"/>
    </row>
    <row r="4" spans="1:11" x14ac:dyDescent="0.3">
      <c r="A4" s="22"/>
      <c r="B4" s="23" t="s">
        <v>1948</v>
      </c>
      <c r="C4" s="22"/>
      <c r="D4" s="24" t="str">
        <f ca="1">'Org List'!J7</f>
        <v>ENG</v>
      </c>
      <c r="E4" s="22"/>
      <c r="F4" s="22"/>
      <c r="G4" s="22"/>
      <c r="H4" s="144"/>
      <c r="I4" s="25"/>
      <c r="K4" s="1">
        <f ca="1">MATCH(D4,'Comms by AT'!$Y:$Y,0)</f>
        <v>4</v>
      </c>
    </row>
    <row r="5" spans="1:11" x14ac:dyDescent="0.3">
      <c r="A5" s="22"/>
      <c r="B5" s="22"/>
      <c r="C5" s="22"/>
      <c r="D5" s="22"/>
      <c r="E5" s="22"/>
      <c r="F5" s="22"/>
      <c r="G5" s="22"/>
      <c r="H5" s="22"/>
      <c r="I5" s="25"/>
      <c r="K5" s="1">
        <f ca="1">COUNTIF('Comms by AT'!$Z:$Z,$D$4)</f>
        <v>150</v>
      </c>
    </row>
    <row r="6" spans="1:11" ht="20.100000000000001" customHeight="1" x14ac:dyDescent="0.3">
      <c r="B6" s="169" t="s">
        <v>1141</v>
      </c>
    </row>
    <row r="7" spans="1:11" x14ac:dyDescent="0.3">
      <c r="A7" s="22"/>
      <c r="B7" s="23" t="s">
        <v>1006</v>
      </c>
      <c r="C7" s="22"/>
      <c r="D7" s="22"/>
      <c r="E7" s="22"/>
      <c r="F7" s="22"/>
      <c r="G7" s="22"/>
      <c r="H7" s="22"/>
      <c r="I7" s="25"/>
    </row>
    <row r="8" spans="1:11" ht="15" thickBot="1" x14ac:dyDescent="0.35"/>
    <row r="9" spans="1:11" s="1" customFormat="1" ht="15" hidden="1" thickBot="1" x14ac:dyDescent="0.35">
      <c r="D9" s="1">
        <v>3</v>
      </c>
      <c r="E9" s="1">
        <v>4</v>
      </c>
      <c r="F9" s="1">
        <v>5</v>
      </c>
      <c r="G9" s="1">
        <v>6</v>
      </c>
      <c r="H9" s="1">
        <v>7</v>
      </c>
    </row>
    <row r="10" spans="1:11" ht="60" customHeight="1" thickBot="1" x14ac:dyDescent="0.35">
      <c r="B10" s="328" t="s">
        <v>1007</v>
      </c>
      <c r="C10" s="329"/>
      <c r="D10" s="330" t="s">
        <v>12</v>
      </c>
      <c r="E10" s="331" t="s">
        <v>1943</v>
      </c>
      <c r="F10" s="331" t="s">
        <v>14</v>
      </c>
      <c r="G10" s="332" t="s">
        <v>15</v>
      </c>
      <c r="H10" s="255" t="s">
        <v>20</v>
      </c>
    </row>
    <row r="11" spans="1:11" x14ac:dyDescent="0.3">
      <c r="B11" s="389" t="str">
        <f ca="1">'Org List'!$J$6</f>
        <v>England</v>
      </c>
      <c r="C11" s="263" t="s">
        <v>1008</v>
      </c>
      <c r="D11" s="264">
        <f ca="1">SUM(D$12,D$14)</f>
        <v>150</v>
      </c>
      <c r="E11" s="265">
        <f t="shared" ref="E11:H11" ca="1" si="0">SUM(E$12,E$14)</f>
        <v>150</v>
      </c>
      <c r="F11" s="265">
        <f t="shared" ca="1" si="0"/>
        <v>150</v>
      </c>
      <c r="G11" s="266">
        <f t="shared" ca="1" si="0"/>
        <v>150</v>
      </c>
      <c r="H11" s="256">
        <f t="shared" ca="1" si="0"/>
        <v>150</v>
      </c>
    </row>
    <row r="12" spans="1:11" ht="25.05" customHeight="1" x14ac:dyDescent="0.3">
      <c r="B12" s="390"/>
      <c r="C12" s="282" t="s">
        <v>1009</v>
      </c>
      <c r="D12" s="267">
        <f ca="1">COUNTIF(D$18:D$167,$C12)</f>
        <v>150</v>
      </c>
      <c r="E12" s="268">
        <f t="shared" ref="E12:H12" ca="1" si="1">COUNTIF(E$18:E$167,$C12)</f>
        <v>150</v>
      </c>
      <c r="F12" s="268">
        <f t="shared" ca="1" si="1"/>
        <v>150</v>
      </c>
      <c r="G12" s="269">
        <f t="shared" ca="1" si="1"/>
        <v>150</v>
      </c>
      <c r="H12" s="257">
        <f t="shared" ca="1" si="1"/>
        <v>150</v>
      </c>
    </row>
    <row r="13" spans="1:11" x14ac:dyDescent="0.3">
      <c r="B13" s="390"/>
      <c r="C13" s="282" t="s">
        <v>1010</v>
      </c>
      <c r="D13" s="270">
        <f ca="1">IFERROR(IF((D12/D11)="","",(D12/D11)),"")</f>
        <v>1</v>
      </c>
      <c r="E13" s="271">
        <f t="shared" ref="E13:H13" ca="1" si="2">IFERROR(IF((E12/E11)="","",(E12/E11)),"")</f>
        <v>1</v>
      </c>
      <c r="F13" s="271">
        <f t="shared" ca="1" si="2"/>
        <v>1</v>
      </c>
      <c r="G13" s="272">
        <f t="shared" ca="1" si="2"/>
        <v>1</v>
      </c>
      <c r="H13" s="62">
        <f t="shared" ca="1" si="2"/>
        <v>1</v>
      </c>
    </row>
    <row r="14" spans="1:11" ht="19.95" customHeight="1" x14ac:dyDescent="0.3">
      <c r="B14" s="390"/>
      <c r="C14" s="282" t="s">
        <v>1011</v>
      </c>
      <c r="D14" s="267">
        <f ca="1">COUNTIF(D$18:D$167,$C14)</f>
        <v>0</v>
      </c>
      <c r="E14" s="268">
        <f t="shared" ref="E14:H14" ca="1" si="3">COUNTIF(E$18:E$167,$C14)</f>
        <v>0</v>
      </c>
      <c r="F14" s="268">
        <f t="shared" ca="1" si="3"/>
        <v>0</v>
      </c>
      <c r="G14" s="269">
        <f t="shared" ca="1" si="3"/>
        <v>0</v>
      </c>
      <c r="H14" s="257">
        <f t="shared" ca="1" si="3"/>
        <v>0</v>
      </c>
    </row>
    <row r="15" spans="1:11" ht="15" thickBot="1" x14ac:dyDescent="0.35">
      <c r="B15" s="391"/>
      <c r="C15" s="283" t="s">
        <v>1012</v>
      </c>
      <c r="D15" s="273">
        <f ca="1">IFERROR(IF((D14/D11)="","",(D14/D11)),"")</f>
        <v>0</v>
      </c>
      <c r="E15" s="274">
        <f t="shared" ref="E15:H15" ca="1" si="4">IFERROR(IF((E14/E11)="","",(E14/E11)),"")</f>
        <v>0</v>
      </c>
      <c r="F15" s="274">
        <f t="shared" ca="1" si="4"/>
        <v>0</v>
      </c>
      <c r="G15" s="275">
        <f t="shared" ca="1" si="4"/>
        <v>0</v>
      </c>
      <c r="H15" s="63">
        <f t="shared" ca="1" si="4"/>
        <v>0</v>
      </c>
    </row>
    <row r="16" spans="1:11" ht="15" thickBot="1" x14ac:dyDescent="0.35"/>
    <row r="17" spans="1:8" ht="75" customHeight="1" thickBot="1" x14ac:dyDescent="0.35">
      <c r="B17" s="323" t="s">
        <v>195</v>
      </c>
      <c r="C17" s="324" t="s">
        <v>1007</v>
      </c>
      <c r="D17" s="325" t="s">
        <v>12</v>
      </c>
      <c r="E17" s="326" t="s">
        <v>1943</v>
      </c>
      <c r="F17" s="326" t="s">
        <v>14</v>
      </c>
      <c r="G17" s="327" t="s">
        <v>15</v>
      </c>
      <c r="H17" s="255" t="s">
        <v>20</v>
      </c>
    </row>
    <row r="18" spans="1:8" x14ac:dyDescent="0.3">
      <c r="A18" s="41">
        <v>0</v>
      </c>
      <c r="B18" s="276" t="str">
        <f t="shared" ref="B18:B49" ca="1" si="5">IF($A18&gt;$K$5-1,"",INDIRECT("'Comms by AT'!AA"&amp;$A18+$K$4))</f>
        <v>E09000002</v>
      </c>
      <c r="C18" s="277" t="str">
        <f ca="1">IFERROR(VLOOKUP($B18,'Org List'!$J$9:$K$640,2,0), "")</f>
        <v>Barking and Dagenham</v>
      </c>
      <c r="D18" s="480" t="str">
        <f ca="1">IFERROR(IF((VLOOKUP($B18,'NatCon &amp; Metrics Backsheet'!$A$7:$AC$156,D$9,FALSE))="","",(VLOOKUP($B18,'NatCon &amp; Metrics Backsheet'!$A$7:$AC$156,D$9,FALSE))),"")</f>
        <v>Yes</v>
      </c>
      <c r="E18" s="481" t="str">
        <f ca="1">IFERROR(IF((VLOOKUP($B18,'NatCon &amp; Metrics Backsheet'!$A$7:$AC$156,E$9,FALSE))="","",(VLOOKUP($B18,'NatCon &amp; Metrics Backsheet'!$A$7:$AC$156,E$9,FALSE))),"")</f>
        <v>Yes</v>
      </c>
      <c r="F18" s="481" t="str">
        <f ca="1">IFERROR(IF((VLOOKUP($B18,'NatCon &amp; Metrics Backsheet'!$A$7:$AC$156,F$9,FALSE))="","",(VLOOKUP($B18,'NatCon &amp; Metrics Backsheet'!$A$7:$AC$156,F$9,FALSE))),"")</f>
        <v>Yes</v>
      </c>
      <c r="G18" s="482" t="str">
        <f ca="1">IFERROR(IF((VLOOKUP($B18,'NatCon &amp; Metrics Backsheet'!$A$7:$AC$156,G$9,FALSE))="","",(VLOOKUP($B18,'NatCon &amp; Metrics Backsheet'!$A$7:$AC$156,G$9,FALSE))),"")</f>
        <v>Yes</v>
      </c>
      <c r="H18" s="256" t="str">
        <f ca="1">IFERROR(IF((VLOOKUP($B18,'NatCon &amp; Metrics Backsheet'!$A$7:$AC$156,H$9,FALSE))="","",(VLOOKUP($B18,'NatCon &amp; Metrics Backsheet'!$A$7:$AC$156,H$9,FALSE))),"")</f>
        <v>Yes</v>
      </c>
    </row>
    <row r="19" spans="1:8" x14ac:dyDescent="0.3">
      <c r="A19" s="41">
        <v>1</v>
      </c>
      <c r="B19" s="278" t="str">
        <f t="shared" ca="1" si="5"/>
        <v>E09000003</v>
      </c>
      <c r="C19" s="279" t="str">
        <f ca="1">IFERROR(VLOOKUP($B19,'Org List'!$J$9:$K$640,2,0), "")</f>
        <v>Barnet</v>
      </c>
      <c r="D19" s="483" t="str">
        <f ca="1">IFERROR(IF((VLOOKUP($B19,'NatCon &amp; Metrics Backsheet'!$A$7:$AC$156,D$9,FALSE))="","",(VLOOKUP($B19,'NatCon &amp; Metrics Backsheet'!$A$7:$AC$156,D$9,FALSE))),"")</f>
        <v>Yes</v>
      </c>
      <c r="E19" s="484" t="str">
        <f ca="1">IFERROR(IF((VLOOKUP($B19,'NatCon &amp; Metrics Backsheet'!$A$7:$AC$156,E$9,FALSE))="","",(VLOOKUP($B19,'NatCon &amp; Metrics Backsheet'!$A$7:$AC$156,E$9,FALSE))),"")</f>
        <v>Yes</v>
      </c>
      <c r="F19" s="484" t="str">
        <f ca="1">IFERROR(IF((VLOOKUP($B19,'NatCon &amp; Metrics Backsheet'!$A$7:$AC$156,F$9,FALSE))="","",(VLOOKUP($B19,'NatCon &amp; Metrics Backsheet'!$A$7:$AC$156,F$9,FALSE))),"")</f>
        <v>Yes</v>
      </c>
      <c r="G19" s="485" t="str">
        <f ca="1">IFERROR(IF((VLOOKUP($B19,'NatCon &amp; Metrics Backsheet'!$A$7:$AC$156,G$9,FALSE))="","",(VLOOKUP($B19,'NatCon &amp; Metrics Backsheet'!$A$7:$AC$156,G$9,FALSE))),"")</f>
        <v>Yes</v>
      </c>
      <c r="H19" s="257" t="str">
        <f ca="1">IFERROR(IF((VLOOKUP($B19,'NatCon &amp; Metrics Backsheet'!$A$7:$AC$156,H$9,FALSE))="","",(VLOOKUP($B19,'NatCon &amp; Metrics Backsheet'!$A$7:$AC$156,H$9,FALSE))),"")</f>
        <v>Yes</v>
      </c>
    </row>
    <row r="20" spans="1:8" x14ac:dyDescent="0.3">
      <c r="A20" s="41">
        <v>2</v>
      </c>
      <c r="B20" s="278" t="str">
        <f t="shared" ca="1" si="5"/>
        <v>E08000016</v>
      </c>
      <c r="C20" s="279" t="str">
        <f ca="1">IFERROR(VLOOKUP($B20,'Org List'!$J$9:$K$640,2,0), "")</f>
        <v>Barnsley</v>
      </c>
      <c r="D20" s="483" t="str">
        <f ca="1">IFERROR(IF((VLOOKUP($B20,'NatCon &amp; Metrics Backsheet'!$A$7:$AC$156,D$9,FALSE))="","",(VLOOKUP($B20,'NatCon &amp; Metrics Backsheet'!$A$7:$AC$156,D$9,FALSE))),"")</f>
        <v>Yes</v>
      </c>
      <c r="E20" s="484" t="str">
        <f ca="1">IFERROR(IF((VLOOKUP($B20,'NatCon &amp; Metrics Backsheet'!$A$7:$AC$156,E$9,FALSE))="","",(VLOOKUP($B20,'NatCon &amp; Metrics Backsheet'!$A$7:$AC$156,E$9,FALSE))),"")</f>
        <v>Yes</v>
      </c>
      <c r="F20" s="484" t="str">
        <f ca="1">IFERROR(IF((VLOOKUP($B20,'NatCon &amp; Metrics Backsheet'!$A$7:$AC$156,F$9,FALSE))="","",(VLOOKUP($B20,'NatCon &amp; Metrics Backsheet'!$A$7:$AC$156,F$9,FALSE))),"")</f>
        <v>Yes</v>
      </c>
      <c r="G20" s="485" t="str">
        <f ca="1">IFERROR(IF((VLOOKUP($B20,'NatCon &amp; Metrics Backsheet'!$A$7:$AC$156,G$9,FALSE))="","",(VLOOKUP($B20,'NatCon &amp; Metrics Backsheet'!$A$7:$AC$156,G$9,FALSE))),"")</f>
        <v>Yes</v>
      </c>
      <c r="H20" s="257" t="str">
        <f ca="1">IFERROR(IF((VLOOKUP($B20,'NatCon &amp; Metrics Backsheet'!$A$7:$AC$156,H$9,FALSE))="","",(VLOOKUP($B20,'NatCon &amp; Metrics Backsheet'!$A$7:$AC$156,H$9,FALSE))),"")</f>
        <v>Yes</v>
      </c>
    </row>
    <row r="21" spans="1:8" x14ac:dyDescent="0.3">
      <c r="A21" s="41">
        <v>3</v>
      </c>
      <c r="B21" s="278" t="str">
        <f t="shared" ca="1" si="5"/>
        <v>E06000022</v>
      </c>
      <c r="C21" s="279" t="str">
        <f ca="1">IFERROR(VLOOKUP($B21,'Org List'!$J$9:$K$640,2,0), "")</f>
        <v>Bath and North East Somerset</v>
      </c>
      <c r="D21" s="483" t="str">
        <f ca="1">IFERROR(IF((VLOOKUP($B21,'NatCon &amp; Metrics Backsheet'!$A$7:$AC$156,D$9,FALSE))="","",(VLOOKUP($B21,'NatCon &amp; Metrics Backsheet'!$A$7:$AC$156,D$9,FALSE))),"")</f>
        <v>Yes</v>
      </c>
      <c r="E21" s="484" t="str">
        <f ca="1">IFERROR(IF((VLOOKUP($B21,'NatCon &amp; Metrics Backsheet'!$A$7:$AC$156,E$9,FALSE))="","",(VLOOKUP($B21,'NatCon &amp; Metrics Backsheet'!$A$7:$AC$156,E$9,FALSE))),"")</f>
        <v>Yes</v>
      </c>
      <c r="F21" s="484" t="str">
        <f ca="1">IFERROR(IF((VLOOKUP($B21,'NatCon &amp; Metrics Backsheet'!$A$7:$AC$156,F$9,FALSE))="","",(VLOOKUP($B21,'NatCon &amp; Metrics Backsheet'!$A$7:$AC$156,F$9,FALSE))),"")</f>
        <v>Yes</v>
      </c>
      <c r="G21" s="485" t="str">
        <f ca="1">IFERROR(IF((VLOOKUP($B21,'NatCon &amp; Metrics Backsheet'!$A$7:$AC$156,G$9,FALSE))="","",(VLOOKUP($B21,'NatCon &amp; Metrics Backsheet'!$A$7:$AC$156,G$9,FALSE))),"")</f>
        <v>Yes</v>
      </c>
      <c r="H21" s="257" t="str">
        <f ca="1">IFERROR(IF((VLOOKUP($B21,'NatCon &amp; Metrics Backsheet'!$A$7:$AC$156,H$9,FALSE))="","",(VLOOKUP($B21,'NatCon &amp; Metrics Backsheet'!$A$7:$AC$156,H$9,FALSE))),"")</f>
        <v>Yes</v>
      </c>
    </row>
    <row r="22" spans="1:8" x14ac:dyDescent="0.3">
      <c r="A22" s="41">
        <v>4</v>
      </c>
      <c r="B22" s="278" t="str">
        <f t="shared" ca="1" si="5"/>
        <v>E06000055</v>
      </c>
      <c r="C22" s="279" t="str">
        <f ca="1">IFERROR(VLOOKUP($B22,'Org List'!$J$9:$K$640,2,0), "")</f>
        <v>Bedford</v>
      </c>
      <c r="D22" s="483" t="str">
        <f ca="1">IFERROR(IF((VLOOKUP($B22,'NatCon &amp; Metrics Backsheet'!$A$7:$AC$156,D$9,FALSE))="","",(VLOOKUP($B22,'NatCon &amp; Metrics Backsheet'!$A$7:$AC$156,D$9,FALSE))),"")</f>
        <v>Yes</v>
      </c>
      <c r="E22" s="484" t="str">
        <f ca="1">IFERROR(IF((VLOOKUP($B22,'NatCon &amp; Metrics Backsheet'!$A$7:$AC$156,E$9,FALSE))="","",(VLOOKUP($B22,'NatCon &amp; Metrics Backsheet'!$A$7:$AC$156,E$9,FALSE))),"")</f>
        <v>Yes</v>
      </c>
      <c r="F22" s="484" t="str">
        <f ca="1">IFERROR(IF((VLOOKUP($B22,'NatCon &amp; Metrics Backsheet'!$A$7:$AC$156,F$9,FALSE))="","",(VLOOKUP($B22,'NatCon &amp; Metrics Backsheet'!$A$7:$AC$156,F$9,FALSE))),"")</f>
        <v>Yes</v>
      </c>
      <c r="G22" s="485" t="str">
        <f ca="1">IFERROR(IF((VLOOKUP($B22,'NatCon &amp; Metrics Backsheet'!$A$7:$AC$156,G$9,FALSE))="","",(VLOOKUP($B22,'NatCon &amp; Metrics Backsheet'!$A$7:$AC$156,G$9,FALSE))),"")</f>
        <v>Yes</v>
      </c>
      <c r="H22" s="257" t="str">
        <f ca="1">IFERROR(IF((VLOOKUP($B22,'NatCon &amp; Metrics Backsheet'!$A$7:$AC$156,H$9,FALSE))="","",(VLOOKUP($B22,'NatCon &amp; Metrics Backsheet'!$A$7:$AC$156,H$9,FALSE))),"")</f>
        <v>Yes</v>
      </c>
    </row>
    <row r="23" spans="1:8" ht="15" customHeight="1" x14ac:dyDescent="0.3">
      <c r="A23" s="41">
        <v>5</v>
      </c>
      <c r="B23" s="278" t="str">
        <f t="shared" ca="1" si="5"/>
        <v>E09000004</v>
      </c>
      <c r="C23" s="279" t="str">
        <f ca="1">IFERROR(VLOOKUP($B23,'Org List'!$J$9:$K$640,2,0), "")</f>
        <v>Bexley</v>
      </c>
      <c r="D23" s="483" t="str">
        <f ca="1">IFERROR(IF((VLOOKUP($B23,'NatCon &amp; Metrics Backsheet'!$A$7:$AC$156,D$9,FALSE))="","",(VLOOKUP($B23,'NatCon &amp; Metrics Backsheet'!$A$7:$AC$156,D$9,FALSE))),"")</f>
        <v>Yes</v>
      </c>
      <c r="E23" s="484" t="str">
        <f ca="1">IFERROR(IF((VLOOKUP($B23,'NatCon &amp; Metrics Backsheet'!$A$7:$AC$156,E$9,FALSE))="","",(VLOOKUP($B23,'NatCon &amp; Metrics Backsheet'!$A$7:$AC$156,E$9,FALSE))),"")</f>
        <v>Yes</v>
      </c>
      <c r="F23" s="484" t="str">
        <f ca="1">IFERROR(IF((VLOOKUP($B23,'NatCon &amp; Metrics Backsheet'!$A$7:$AC$156,F$9,FALSE))="","",(VLOOKUP($B23,'NatCon &amp; Metrics Backsheet'!$A$7:$AC$156,F$9,FALSE))),"")</f>
        <v>Yes</v>
      </c>
      <c r="G23" s="485" t="str">
        <f ca="1">IFERROR(IF((VLOOKUP($B23,'NatCon &amp; Metrics Backsheet'!$A$7:$AC$156,G$9,FALSE))="","",(VLOOKUP($B23,'NatCon &amp; Metrics Backsheet'!$A$7:$AC$156,G$9,FALSE))),"")</f>
        <v>Yes</v>
      </c>
      <c r="H23" s="257" t="str">
        <f ca="1">IFERROR(IF((VLOOKUP($B23,'NatCon &amp; Metrics Backsheet'!$A$7:$AC$156,H$9,FALSE))="","",(VLOOKUP($B23,'NatCon &amp; Metrics Backsheet'!$A$7:$AC$156,H$9,FALSE))),"")</f>
        <v>Yes</v>
      </c>
    </row>
    <row r="24" spans="1:8" x14ac:dyDescent="0.3">
      <c r="A24" s="41">
        <v>6</v>
      </c>
      <c r="B24" s="278" t="str">
        <f t="shared" ca="1" si="5"/>
        <v>E08000025</v>
      </c>
      <c r="C24" s="279" t="str">
        <f ca="1">IFERROR(VLOOKUP($B24,'Org List'!$J$9:$K$640,2,0), "")</f>
        <v>Birmingham</v>
      </c>
      <c r="D24" s="483" t="str">
        <f ca="1">IFERROR(IF((VLOOKUP($B24,'NatCon &amp; Metrics Backsheet'!$A$7:$AC$156,D$9,FALSE))="","",(VLOOKUP($B24,'NatCon &amp; Metrics Backsheet'!$A$7:$AC$156,D$9,FALSE))),"")</f>
        <v>Yes</v>
      </c>
      <c r="E24" s="484" t="str">
        <f ca="1">IFERROR(IF((VLOOKUP($B24,'NatCon &amp; Metrics Backsheet'!$A$7:$AC$156,E$9,FALSE))="","",(VLOOKUP($B24,'NatCon &amp; Metrics Backsheet'!$A$7:$AC$156,E$9,FALSE))),"")</f>
        <v>Yes</v>
      </c>
      <c r="F24" s="484" t="str">
        <f ca="1">IFERROR(IF((VLOOKUP($B24,'NatCon &amp; Metrics Backsheet'!$A$7:$AC$156,F$9,FALSE))="","",(VLOOKUP($B24,'NatCon &amp; Metrics Backsheet'!$A$7:$AC$156,F$9,FALSE))),"")</f>
        <v>Yes</v>
      </c>
      <c r="G24" s="485" t="str">
        <f ca="1">IFERROR(IF((VLOOKUP($B24,'NatCon &amp; Metrics Backsheet'!$A$7:$AC$156,G$9,FALSE))="","",(VLOOKUP($B24,'NatCon &amp; Metrics Backsheet'!$A$7:$AC$156,G$9,FALSE))),"")</f>
        <v>Yes</v>
      </c>
      <c r="H24" s="257" t="str">
        <f ca="1">IFERROR(IF((VLOOKUP($B24,'NatCon &amp; Metrics Backsheet'!$A$7:$AC$156,H$9,FALSE))="","",(VLOOKUP($B24,'NatCon &amp; Metrics Backsheet'!$A$7:$AC$156,H$9,FALSE))),"")</f>
        <v>Yes</v>
      </c>
    </row>
    <row r="25" spans="1:8" x14ac:dyDescent="0.3">
      <c r="A25" s="41">
        <v>7</v>
      </c>
      <c r="B25" s="278" t="str">
        <f t="shared" ca="1" si="5"/>
        <v>E06000008</v>
      </c>
      <c r="C25" s="279" t="str">
        <f ca="1">IFERROR(VLOOKUP($B25,'Org List'!$J$9:$K$640,2,0), "")</f>
        <v>Blackburn with Darwen</v>
      </c>
      <c r="D25" s="483" t="str">
        <f ca="1">IFERROR(IF((VLOOKUP($B25,'NatCon &amp; Metrics Backsheet'!$A$7:$AC$156,D$9,FALSE))="","",(VLOOKUP($B25,'NatCon &amp; Metrics Backsheet'!$A$7:$AC$156,D$9,FALSE))),"")</f>
        <v>Yes</v>
      </c>
      <c r="E25" s="484" t="str">
        <f ca="1">IFERROR(IF((VLOOKUP($B25,'NatCon &amp; Metrics Backsheet'!$A$7:$AC$156,E$9,FALSE))="","",(VLOOKUP($B25,'NatCon &amp; Metrics Backsheet'!$A$7:$AC$156,E$9,FALSE))),"")</f>
        <v>Yes</v>
      </c>
      <c r="F25" s="484" t="str">
        <f ca="1">IFERROR(IF((VLOOKUP($B25,'NatCon &amp; Metrics Backsheet'!$A$7:$AC$156,F$9,FALSE))="","",(VLOOKUP($B25,'NatCon &amp; Metrics Backsheet'!$A$7:$AC$156,F$9,FALSE))),"")</f>
        <v>Yes</v>
      </c>
      <c r="G25" s="485" t="str">
        <f ca="1">IFERROR(IF((VLOOKUP($B25,'NatCon &amp; Metrics Backsheet'!$A$7:$AC$156,G$9,FALSE))="","",(VLOOKUP($B25,'NatCon &amp; Metrics Backsheet'!$A$7:$AC$156,G$9,FALSE))),"")</f>
        <v>Yes</v>
      </c>
      <c r="H25" s="257" t="str">
        <f ca="1">IFERROR(IF((VLOOKUP($B25,'NatCon &amp; Metrics Backsheet'!$A$7:$AC$156,H$9,FALSE))="","",(VLOOKUP($B25,'NatCon &amp; Metrics Backsheet'!$A$7:$AC$156,H$9,FALSE))),"")</f>
        <v>Yes</v>
      </c>
    </row>
    <row r="26" spans="1:8" x14ac:dyDescent="0.3">
      <c r="A26" s="41">
        <v>8</v>
      </c>
      <c r="B26" s="278" t="str">
        <f t="shared" ca="1" si="5"/>
        <v>E06000009</v>
      </c>
      <c r="C26" s="279" t="str">
        <f ca="1">IFERROR(VLOOKUP($B26,'Org List'!$J$9:$K$640,2,0), "")</f>
        <v>Blackpool</v>
      </c>
      <c r="D26" s="483" t="str">
        <f ca="1">IFERROR(IF((VLOOKUP($B26,'NatCon &amp; Metrics Backsheet'!$A$7:$AC$156,D$9,FALSE))="","",(VLOOKUP($B26,'NatCon &amp; Metrics Backsheet'!$A$7:$AC$156,D$9,FALSE))),"")</f>
        <v>Yes</v>
      </c>
      <c r="E26" s="484" t="str">
        <f ca="1">IFERROR(IF((VLOOKUP($B26,'NatCon &amp; Metrics Backsheet'!$A$7:$AC$156,E$9,FALSE))="","",(VLOOKUP($B26,'NatCon &amp; Metrics Backsheet'!$A$7:$AC$156,E$9,FALSE))),"")</f>
        <v>Yes</v>
      </c>
      <c r="F26" s="484" t="str">
        <f ca="1">IFERROR(IF((VLOOKUP($B26,'NatCon &amp; Metrics Backsheet'!$A$7:$AC$156,F$9,FALSE))="","",(VLOOKUP($B26,'NatCon &amp; Metrics Backsheet'!$A$7:$AC$156,F$9,FALSE))),"")</f>
        <v>Yes</v>
      </c>
      <c r="G26" s="485" t="str">
        <f ca="1">IFERROR(IF((VLOOKUP($B26,'NatCon &amp; Metrics Backsheet'!$A$7:$AC$156,G$9,FALSE))="","",(VLOOKUP($B26,'NatCon &amp; Metrics Backsheet'!$A$7:$AC$156,G$9,FALSE))),"")</f>
        <v>Yes</v>
      </c>
      <c r="H26" s="257" t="str">
        <f ca="1">IFERROR(IF((VLOOKUP($B26,'NatCon &amp; Metrics Backsheet'!$A$7:$AC$156,H$9,FALSE))="","",(VLOOKUP($B26,'NatCon &amp; Metrics Backsheet'!$A$7:$AC$156,H$9,FALSE))),"")</f>
        <v>Yes</v>
      </c>
    </row>
    <row r="27" spans="1:8" x14ac:dyDescent="0.3">
      <c r="A27" s="41">
        <v>9</v>
      </c>
      <c r="B27" s="278" t="str">
        <f t="shared" ca="1" si="5"/>
        <v>E08000001</v>
      </c>
      <c r="C27" s="279" t="str">
        <f ca="1">IFERROR(VLOOKUP($B27,'Org List'!$J$9:$K$640,2,0), "")</f>
        <v>Bolton</v>
      </c>
      <c r="D27" s="483" t="str">
        <f ca="1">IFERROR(IF((VLOOKUP($B27,'NatCon &amp; Metrics Backsheet'!$A$7:$AC$156,D$9,FALSE))="","",(VLOOKUP($B27,'NatCon &amp; Metrics Backsheet'!$A$7:$AC$156,D$9,FALSE))),"")</f>
        <v>Yes</v>
      </c>
      <c r="E27" s="484" t="str">
        <f ca="1">IFERROR(IF((VLOOKUP($B27,'NatCon &amp; Metrics Backsheet'!$A$7:$AC$156,E$9,FALSE))="","",(VLOOKUP($B27,'NatCon &amp; Metrics Backsheet'!$A$7:$AC$156,E$9,FALSE))),"")</f>
        <v>Yes</v>
      </c>
      <c r="F27" s="484" t="str">
        <f ca="1">IFERROR(IF((VLOOKUP($B27,'NatCon &amp; Metrics Backsheet'!$A$7:$AC$156,F$9,FALSE))="","",(VLOOKUP($B27,'NatCon &amp; Metrics Backsheet'!$A$7:$AC$156,F$9,FALSE))),"")</f>
        <v>Yes</v>
      </c>
      <c r="G27" s="485" t="str">
        <f ca="1">IFERROR(IF((VLOOKUP($B27,'NatCon &amp; Metrics Backsheet'!$A$7:$AC$156,G$9,FALSE))="","",(VLOOKUP($B27,'NatCon &amp; Metrics Backsheet'!$A$7:$AC$156,G$9,FALSE))),"")</f>
        <v>Yes</v>
      </c>
      <c r="H27" s="257" t="str">
        <f ca="1">IFERROR(IF((VLOOKUP($B27,'NatCon &amp; Metrics Backsheet'!$A$7:$AC$156,H$9,FALSE))="","",(VLOOKUP($B27,'NatCon &amp; Metrics Backsheet'!$A$7:$AC$156,H$9,FALSE))),"")</f>
        <v>Yes</v>
      </c>
    </row>
    <row r="28" spans="1:8" x14ac:dyDescent="0.3">
      <c r="A28" s="41">
        <v>10</v>
      </c>
      <c r="B28" s="278" t="str">
        <f t="shared" ca="1" si="5"/>
        <v>E06000058</v>
      </c>
      <c r="C28" s="279" t="str">
        <f ca="1">IFERROR(VLOOKUP($B28,'Org List'!$J$9:$K$640,2,0), "")</f>
        <v>Bournemouth, Christchurch and Poole</v>
      </c>
      <c r="D28" s="483" t="str">
        <f ca="1">IFERROR(IF((VLOOKUP($B28,'NatCon &amp; Metrics Backsheet'!$A$7:$AC$156,D$9,FALSE))="","",(VLOOKUP($B28,'NatCon &amp; Metrics Backsheet'!$A$7:$AC$156,D$9,FALSE))),"")</f>
        <v>Yes</v>
      </c>
      <c r="E28" s="484" t="str">
        <f ca="1">IFERROR(IF((VLOOKUP($B28,'NatCon &amp; Metrics Backsheet'!$A$7:$AC$156,E$9,FALSE))="","",(VLOOKUP($B28,'NatCon &amp; Metrics Backsheet'!$A$7:$AC$156,E$9,FALSE))),"")</f>
        <v>Yes</v>
      </c>
      <c r="F28" s="484" t="str">
        <f ca="1">IFERROR(IF((VLOOKUP($B28,'NatCon &amp; Metrics Backsheet'!$A$7:$AC$156,F$9,FALSE))="","",(VLOOKUP($B28,'NatCon &amp; Metrics Backsheet'!$A$7:$AC$156,F$9,FALSE))),"")</f>
        <v>Yes</v>
      </c>
      <c r="G28" s="485" t="str">
        <f ca="1">IFERROR(IF((VLOOKUP($B28,'NatCon &amp; Metrics Backsheet'!$A$7:$AC$156,G$9,FALSE))="","",(VLOOKUP($B28,'NatCon &amp; Metrics Backsheet'!$A$7:$AC$156,G$9,FALSE))),"")</f>
        <v>Yes</v>
      </c>
      <c r="H28" s="257" t="str">
        <f ca="1">IFERROR(IF((VLOOKUP($B28,'NatCon &amp; Metrics Backsheet'!$A$7:$AC$156,H$9,FALSE))="","",(VLOOKUP($B28,'NatCon &amp; Metrics Backsheet'!$A$7:$AC$156,H$9,FALSE))),"")</f>
        <v>Yes</v>
      </c>
    </row>
    <row r="29" spans="1:8" x14ac:dyDescent="0.3">
      <c r="A29" s="41">
        <v>11</v>
      </c>
      <c r="B29" s="278" t="str">
        <f t="shared" ca="1" si="5"/>
        <v>E06000036</v>
      </c>
      <c r="C29" s="279" t="str">
        <f ca="1">IFERROR(VLOOKUP($B29,'Org List'!$J$9:$K$640,2,0), "")</f>
        <v>Bracknell Forest</v>
      </c>
      <c r="D29" s="483" t="str">
        <f ca="1">IFERROR(IF((VLOOKUP($B29,'NatCon &amp; Metrics Backsheet'!$A$7:$AC$156,D$9,FALSE))="","",(VLOOKUP($B29,'NatCon &amp; Metrics Backsheet'!$A$7:$AC$156,D$9,FALSE))),"")</f>
        <v>Yes</v>
      </c>
      <c r="E29" s="484" t="str">
        <f ca="1">IFERROR(IF((VLOOKUP($B29,'NatCon &amp; Metrics Backsheet'!$A$7:$AC$156,E$9,FALSE))="","",(VLOOKUP($B29,'NatCon &amp; Metrics Backsheet'!$A$7:$AC$156,E$9,FALSE))),"")</f>
        <v>Yes</v>
      </c>
      <c r="F29" s="484" t="str">
        <f ca="1">IFERROR(IF((VLOOKUP($B29,'NatCon &amp; Metrics Backsheet'!$A$7:$AC$156,F$9,FALSE))="","",(VLOOKUP($B29,'NatCon &amp; Metrics Backsheet'!$A$7:$AC$156,F$9,FALSE))),"")</f>
        <v>Yes</v>
      </c>
      <c r="G29" s="485" t="str">
        <f ca="1">IFERROR(IF((VLOOKUP($B29,'NatCon &amp; Metrics Backsheet'!$A$7:$AC$156,G$9,FALSE))="","",(VLOOKUP($B29,'NatCon &amp; Metrics Backsheet'!$A$7:$AC$156,G$9,FALSE))),"")</f>
        <v>Yes</v>
      </c>
      <c r="H29" s="257" t="str">
        <f ca="1">IFERROR(IF((VLOOKUP($B29,'NatCon &amp; Metrics Backsheet'!$A$7:$AC$156,H$9,FALSE))="","",(VLOOKUP($B29,'NatCon &amp; Metrics Backsheet'!$A$7:$AC$156,H$9,FALSE))),"")</f>
        <v>Yes</v>
      </c>
    </row>
    <row r="30" spans="1:8" x14ac:dyDescent="0.3">
      <c r="A30" s="41">
        <v>12</v>
      </c>
      <c r="B30" s="278" t="str">
        <f t="shared" ca="1" si="5"/>
        <v>E08000032</v>
      </c>
      <c r="C30" s="279" t="str">
        <f ca="1">IFERROR(VLOOKUP($B30,'Org List'!$J$9:$K$640,2,0), "")</f>
        <v>Bradford</v>
      </c>
      <c r="D30" s="483" t="str">
        <f ca="1">IFERROR(IF((VLOOKUP($B30,'NatCon &amp; Metrics Backsheet'!$A$7:$AC$156,D$9,FALSE))="","",(VLOOKUP($B30,'NatCon &amp; Metrics Backsheet'!$A$7:$AC$156,D$9,FALSE))),"")</f>
        <v>Yes</v>
      </c>
      <c r="E30" s="484" t="str">
        <f ca="1">IFERROR(IF((VLOOKUP($B30,'NatCon &amp; Metrics Backsheet'!$A$7:$AC$156,E$9,FALSE))="","",(VLOOKUP($B30,'NatCon &amp; Metrics Backsheet'!$A$7:$AC$156,E$9,FALSE))),"")</f>
        <v>Yes</v>
      </c>
      <c r="F30" s="484" t="str">
        <f ca="1">IFERROR(IF((VLOOKUP($B30,'NatCon &amp; Metrics Backsheet'!$A$7:$AC$156,F$9,FALSE))="","",(VLOOKUP($B30,'NatCon &amp; Metrics Backsheet'!$A$7:$AC$156,F$9,FALSE))),"")</f>
        <v>Yes</v>
      </c>
      <c r="G30" s="485" t="str">
        <f ca="1">IFERROR(IF((VLOOKUP($B30,'NatCon &amp; Metrics Backsheet'!$A$7:$AC$156,G$9,FALSE))="","",(VLOOKUP($B30,'NatCon &amp; Metrics Backsheet'!$A$7:$AC$156,G$9,FALSE))),"")</f>
        <v>Yes</v>
      </c>
      <c r="H30" s="257" t="str">
        <f ca="1">IFERROR(IF((VLOOKUP($B30,'NatCon &amp; Metrics Backsheet'!$A$7:$AC$156,H$9,FALSE))="","",(VLOOKUP($B30,'NatCon &amp; Metrics Backsheet'!$A$7:$AC$156,H$9,FALSE))),"")</f>
        <v>Yes</v>
      </c>
    </row>
    <row r="31" spans="1:8" x14ac:dyDescent="0.3">
      <c r="A31" s="41">
        <v>13</v>
      </c>
      <c r="B31" s="278" t="str">
        <f t="shared" ca="1" si="5"/>
        <v>E09000005</v>
      </c>
      <c r="C31" s="279" t="str">
        <f ca="1">IFERROR(VLOOKUP($B31,'Org List'!$J$9:$K$640,2,0), "")</f>
        <v>Brent</v>
      </c>
      <c r="D31" s="483" t="str">
        <f ca="1">IFERROR(IF((VLOOKUP($B31,'NatCon &amp; Metrics Backsheet'!$A$7:$AC$156,D$9,FALSE))="","",(VLOOKUP($B31,'NatCon &amp; Metrics Backsheet'!$A$7:$AC$156,D$9,FALSE))),"")</f>
        <v>Yes</v>
      </c>
      <c r="E31" s="484" t="str">
        <f ca="1">IFERROR(IF((VLOOKUP($B31,'NatCon &amp; Metrics Backsheet'!$A$7:$AC$156,E$9,FALSE))="","",(VLOOKUP($B31,'NatCon &amp; Metrics Backsheet'!$A$7:$AC$156,E$9,FALSE))),"")</f>
        <v>Yes</v>
      </c>
      <c r="F31" s="484" t="str">
        <f ca="1">IFERROR(IF((VLOOKUP($B31,'NatCon &amp; Metrics Backsheet'!$A$7:$AC$156,F$9,FALSE))="","",(VLOOKUP($B31,'NatCon &amp; Metrics Backsheet'!$A$7:$AC$156,F$9,FALSE))),"")</f>
        <v>Yes</v>
      </c>
      <c r="G31" s="485" t="str">
        <f ca="1">IFERROR(IF((VLOOKUP($B31,'NatCon &amp; Metrics Backsheet'!$A$7:$AC$156,G$9,FALSE))="","",(VLOOKUP($B31,'NatCon &amp; Metrics Backsheet'!$A$7:$AC$156,G$9,FALSE))),"")</f>
        <v>Yes</v>
      </c>
      <c r="H31" s="257" t="str">
        <f ca="1">IFERROR(IF((VLOOKUP($B31,'NatCon &amp; Metrics Backsheet'!$A$7:$AC$156,H$9,FALSE))="","",(VLOOKUP($B31,'NatCon &amp; Metrics Backsheet'!$A$7:$AC$156,H$9,FALSE))),"")</f>
        <v>Yes</v>
      </c>
    </row>
    <row r="32" spans="1:8" x14ac:dyDescent="0.3">
      <c r="A32" s="41">
        <v>14</v>
      </c>
      <c r="B32" s="278" t="str">
        <f t="shared" ca="1" si="5"/>
        <v>E06000043</v>
      </c>
      <c r="C32" s="279" t="str">
        <f ca="1">IFERROR(VLOOKUP($B32,'Org List'!$J$9:$K$640,2,0), "")</f>
        <v>Brighton and Hove</v>
      </c>
      <c r="D32" s="483" t="str">
        <f ca="1">IFERROR(IF((VLOOKUP($B32,'NatCon &amp; Metrics Backsheet'!$A$7:$AC$156,D$9,FALSE))="","",(VLOOKUP($B32,'NatCon &amp; Metrics Backsheet'!$A$7:$AC$156,D$9,FALSE))),"")</f>
        <v>Yes</v>
      </c>
      <c r="E32" s="484" t="str">
        <f ca="1">IFERROR(IF((VLOOKUP($B32,'NatCon &amp; Metrics Backsheet'!$A$7:$AC$156,E$9,FALSE))="","",(VLOOKUP($B32,'NatCon &amp; Metrics Backsheet'!$A$7:$AC$156,E$9,FALSE))),"")</f>
        <v>Yes</v>
      </c>
      <c r="F32" s="484" t="str">
        <f ca="1">IFERROR(IF((VLOOKUP($B32,'NatCon &amp; Metrics Backsheet'!$A$7:$AC$156,F$9,FALSE))="","",(VLOOKUP($B32,'NatCon &amp; Metrics Backsheet'!$A$7:$AC$156,F$9,FALSE))),"")</f>
        <v>Yes</v>
      </c>
      <c r="G32" s="485" t="str">
        <f ca="1">IFERROR(IF((VLOOKUP($B32,'NatCon &amp; Metrics Backsheet'!$A$7:$AC$156,G$9,FALSE))="","",(VLOOKUP($B32,'NatCon &amp; Metrics Backsheet'!$A$7:$AC$156,G$9,FALSE))),"")</f>
        <v>Yes</v>
      </c>
      <c r="H32" s="257" t="str">
        <f ca="1">IFERROR(IF((VLOOKUP($B32,'NatCon &amp; Metrics Backsheet'!$A$7:$AC$156,H$9,FALSE))="","",(VLOOKUP($B32,'NatCon &amp; Metrics Backsheet'!$A$7:$AC$156,H$9,FALSE))),"")</f>
        <v>Yes</v>
      </c>
    </row>
    <row r="33" spans="1:8" x14ac:dyDescent="0.3">
      <c r="A33" s="41">
        <v>15</v>
      </c>
      <c r="B33" s="278" t="str">
        <f t="shared" ca="1" si="5"/>
        <v>E06000023</v>
      </c>
      <c r="C33" s="279" t="str">
        <f ca="1">IFERROR(VLOOKUP($B33,'Org List'!$J$9:$K$640,2,0), "")</f>
        <v>Bristol, City of</v>
      </c>
      <c r="D33" s="483" t="str">
        <f ca="1">IFERROR(IF((VLOOKUP($B33,'NatCon &amp; Metrics Backsheet'!$A$7:$AC$156,D$9,FALSE))="","",(VLOOKUP($B33,'NatCon &amp; Metrics Backsheet'!$A$7:$AC$156,D$9,FALSE))),"")</f>
        <v>Yes</v>
      </c>
      <c r="E33" s="484" t="str">
        <f ca="1">IFERROR(IF((VLOOKUP($B33,'NatCon &amp; Metrics Backsheet'!$A$7:$AC$156,E$9,FALSE))="","",(VLOOKUP($B33,'NatCon &amp; Metrics Backsheet'!$A$7:$AC$156,E$9,FALSE))),"")</f>
        <v>Yes</v>
      </c>
      <c r="F33" s="484" t="str">
        <f ca="1">IFERROR(IF((VLOOKUP($B33,'NatCon &amp; Metrics Backsheet'!$A$7:$AC$156,F$9,FALSE))="","",(VLOOKUP($B33,'NatCon &amp; Metrics Backsheet'!$A$7:$AC$156,F$9,FALSE))),"")</f>
        <v>Yes</v>
      </c>
      <c r="G33" s="485" t="str">
        <f ca="1">IFERROR(IF((VLOOKUP($B33,'NatCon &amp; Metrics Backsheet'!$A$7:$AC$156,G$9,FALSE))="","",(VLOOKUP($B33,'NatCon &amp; Metrics Backsheet'!$A$7:$AC$156,G$9,FALSE))),"")</f>
        <v>Yes</v>
      </c>
      <c r="H33" s="257" t="str">
        <f ca="1">IFERROR(IF((VLOOKUP($B33,'NatCon &amp; Metrics Backsheet'!$A$7:$AC$156,H$9,FALSE))="","",(VLOOKUP($B33,'NatCon &amp; Metrics Backsheet'!$A$7:$AC$156,H$9,FALSE))),"")</f>
        <v>Yes</v>
      </c>
    </row>
    <row r="34" spans="1:8" x14ac:dyDescent="0.3">
      <c r="A34" s="41">
        <v>16</v>
      </c>
      <c r="B34" s="278" t="str">
        <f t="shared" ca="1" si="5"/>
        <v>E09000006</v>
      </c>
      <c r="C34" s="279" t="str">
        <f ca="1">IFERROR(VLOOKUP($B34,'Org List'!$J$9:$K$640,2,0), "")</f>
        <v>Bromley</v>
      </c>
      <c r="D34" s="483" t="str">
        <f ca="1">IFERROR(IF((VLOOKUP($B34,'NatCon &amp; Metrics Backsheet'!$A$7:$AC$156,D$9,FALSE))="","",(VLOOKUP($B34,'NatCon &amp; Metrics Backsheet'!$A$7:$AC$156,D$9,FALSE))),"")</f>
        <v>Yes</v>
      </c>
      <c r="E34" s="484" t="str">
        <f ca="1">IFERROR(IF((VLOOKUP($B34,'NatCon &amp; Metrics Backsheet'!$A$7:$AC$156,E$9,FALSE))="","",(VLOOKUP($B34,'NatCon &amp; Metrics Backsheet'!$A$7:$AC$156,E$9,FALSE))),"")</f>
        <v>Yes</v>
      </c>
      <c r="F34" s="484" t="str">
        <f ca="1">IFERROR(IF((VLOOKUP($B34,'NatCon &amp; Metrics Backsheet'!$A$7:$AC$156,F$9,FALSE))="","",(VLOOKUP($B34,'NatCon &amp; Metrics Backsheet'!$A$7:$AC$156,F$9,FALSE))),"")</f>
        <v>Yes</v>
      </c>
      <c r="G34" s="485" t="str">
        <f ca="1">IFERROR(IF((VLOOKUP($B34,'NatCon &amp; Metrics Backsheet'!$A$7:$AC$156,G$9,FALSE))="","",(VLOOKUP($B34,'NatCon &amp; Metrics Backsheet'!$A$7:$AC$156,G$9,FALSE))),"")</f>
        <v>Yes</v>
      </c>
      <c r="H34" s="257" t="str">
        <f ca="1">IFERROR(IF((VLOOKUP($B34,'NatCon &amp; Metrics Backsheet'!$A$7:$AC$156,H$9,FALSE))="","",(VLOOKUP($B34,'NatCon &amp; Metrics Backsheet'!$A$7:$AC$156,H$9,FALSE))),"")</f>
        <v>Yes</v>
      </c>
    </row>
    <row r="35" spans="1:8" x14ac:dyDescent="0.3">
      <c r="A35" s="41">
        <v>17</v>
      </c>
      <c r="B35" s="278" t="str">
        <f t="shared" ca="1" si="5"/>
        <v>E10000002</v>
      </c>
      <c r="C35" s="279" t="str">
        <f ca="1">IFERROR(VLOOKUP($B35,'Org List'!$J$9:$K$640,2,0), "")</f>
        <v>Buckinghamshire</v>
      </c>
      <c r="D35" s="483" t="str">
        <f ca="1">IFERROR(IF((VLOOKUP($B35,'NatCon &amp; Metrics Backsheet'!$A$7:$AC$156,D$9,FALSE))="","",(VLOOKUP($B35,'NatCon &amp; Metrics Backsheet'!$A$7:$AC$156,D$9,FALSE))),"")</f>
        <v>Yes</v>
      </c>
      <c r="E35" s="484" t="str">
        <f ca="1">IFERROR(IF((VLOOKUP($B35,'NatCon &amp; Metrics Backsheet'!$A$7:$AC$156,E$9,FALSE))="","",(VLOOKUP($B35,'NatCon &amp; Metrics Backsheet'!$A$7:$AC$156,E$9,FALSE))),"")</f>
        <v>Yes</v>
      </c>
      <c r="F35" s="484" t="str">
        <f ca="1">IFERROR(IF((VLOOKUP($B35,'NatCon &amp; Metrics Backsheet'!$A$7:$AC$156,F$9,FALSE))="","",(VLOOKUP($B35,'NatCon &amp; Metrics Backsheet'!$A$7:$AC$156,F$9,FALSE))),"")</f>
        <v>Yes</v>
      </c>
      <c r="G35" s="485" t="str">
        <f ca="1">IFERROR(IF((VLOOKUP($B35,'NatCon &amp; Metrics Backsheet'!$A$7:$AC$156,G$9,FALSE))="","",(VLOOKUP($B35,'NatCon &amp; Metrics Backsheet'!$A$7:$AC$156,G$9,FALSE))),"")</f>
        <v>Yes</v>
      </c>
      <c r="H35" s="257" t="str">
        <f ca="1">IFERROR(IF((VLOOKUP($B35,'NatCon &amp; Metrics Backsheet'!$A$7:$AC$156,H$9,FALSE))="","",(VLOOKUP($B35,'NatCon &amp; Metrics Backsheet'!$A$7:$AC$156,H$9,FALSE))),"")</f>
        <v>Yes</v>
      </c>
    </row>
    <row r="36" spans="1:8" x14ac:dyDescent="0.3">
      <c r="A36" s="41">
        <v>18</v>
      </c>
      <c r="B36" s="278" t="str">
        <f t="shared" ca="1" si="5"/>
        <v>E08000002</v>
      </c>
      <c r="C36" s="279" t="str">
        <f ca="1">IFERROR(VLOOKUP($B36,'Org List'!$J$9:$K$640,2,0), "")</f>
        <v>Bury</v>
      </c>
      <c r="D36" s="483" t="str">
        <f ca="1">IFERROR(IF((VLOOKUP($B36,'NatCon &amp; Metrics Backsheet'!$A$7:$AC$156,D$9,FALSE))="","",(VLOOKUP($B36,'NatCon &amp; Metrics Backsheet'!$A$7:$AC$156,D$9,FALSE))),"")</f>
        <v>Yes</v>
      </c>
      <c r="E36" s="484" t="str">
        <f ca="1">IFERROR(IF((VLOOKUP($B36,'NatCon &amp; Metrics Backsheet'!$A$7:$AC$156,E$9,FALSE))="","",(VLOOKUP($B36,'NatCon &amp; Metrics Backsheet'!$A$7:$AC$156,E$9,FALSE))),"")</f>
        <v>Yes</v>
      </c>
      <c r="F36" s="484" t="str">
        <f ca="1">IFERROR(IF((VLOOKUP($B36,'NatCon &amp; Metrics Backsheet'!$A$7:$AC$156,F$9,FALSE))="","",(VLOOKUP($B36,'NatCon &amp; Metrics Backsheet'!$A$7:$AC$156,F$9,FALSE))),"")</f>
        <v>Yes</v>
      </c>
      <c r="G36" s="485" t="str">
        <f ca="1">IFERROR(IF((VLOOKUP($B36,'NatCon &amp; Metrics Backsheet'!$A$7:$AC$156,G$9,FALSE))="","",(VLOOKUP($B36,'NatCon &amp; Metrics Backsheet'!$A$7:$AC$156,G$9,FALSE))),"")</f>
        <v>Yes</v>
      </c>
      <c r="H36" s="257" t="str">
        <f ca="1">IFERROR(IF((VLOOKUP($B36,'NatCon &amp; Metrics Backsheet'!$A$7:$AC$156,H$9,FALSE))="","",(VLOOKUP($B36,'NatCon &amp; Metrics Backsheet'!$A$7:$AC$156,H$9,FALSE))),"")</f>
        <v>Yes</v>
      </c>
    </row>
    <row r="37" spans="1:8" x14ac:dyDescent="0.3">
      <c r="A37" s="41">
        <v>19</v>
      </c>
      <c r="B37" s="278" t="str">
        <f t="shared" ca="1" si="5"/>
        <v>E08000033</v>
      </c>
      <c r="C37" s="279" t="str">
        <f ca="1">IFERROR(VLOOKUP($B37,'Org List'!$J$9:$K$640,2,0), "")</f>
        <v>Calderdale</v>
      </c>
      <c r="D37" s="483" t="str">
        <f ca="1">IFERROR(IF((VLOOKUP($B37,'NatCon &amp; Metrics Backsheet'!$A$7:$AC$156,D$9,FALSE))="","",(VLOOKUP($B37,'NatCon &amp; Metrics Backsheet'!$A$7:$AC$156,D$9,FALSE))),"")</f>
        <v>Yes</v>
      </c>
      <c r="E37" s="484" t="str">
        <f ca="1">IFERROR(IF((VLOOKUP($B37,'NatCon &amp; Metrics Backsheet'!$A$7:$AC$156,E$9,FALSE))="","",(VLOOKUP($B37,'NatCon &amp; Metrics Backsheet'!$A$7:$AC$156,E$9,FALSE))),"")</f>
        <v>Yes</v>
      </c>
      <c r="F37" s="484" t="str">
        <f ca="1">IFERROR(IF((VLOOKUP($B37,'NatCon &amp; Metrics Backsheet'!$A$7:$AC$156,F$9,FALSE))="","",(VLOOKUP($B37,'NatCon &amp; Metrics Backsheet'!$A$7:$AC$156,F$9,FALSE))),"")</f>
        <v>Yes</v>
      </c>
      <c r="G37" s="485" t="str">
        <f ca="1">IFERROR(IF((VLOOKUP($B37,'NatCon &amp; Metrics Backsheet'!$A$7:$AC$156,G$9,FALSE))="","",(VLOOKUP($B37,'NatCon &amp; Metrics Backsheet'!$A$7:$AC$156,G$9,FALSE))),"")</f>
        <v>Yes</v>
      </c>
      <c r="H37" s="257" t="str">
        <f ca="1">IFERROR(IF((VLOOKUP($B37,'NatCon &amp; Metrics Backsheet'!$A$7:$AC$156,H$9,FALSE))="","",(VLOOKUP($B37,'NatCon &amp; Metrics Backsheet'!$A$7:$AC$156,H$9,FALSE))),"")</f>
        <v>Yes</v>
      </c>
    </row>
    <row r="38" spans="1:8" x14ac:dyDescent="0.3">
      <c r="A38" s="41">
        <v>20</v>
      </c>
      <c r="B38" s="278" t="str">
        <f t="shared" ca="1" si="5"/>
        <v>E10000003</v>
      </c>
      <c r="C38" s="279" t="str">
        <f ca="1">IFERROR(VLOOKUP($B38,'Org List'!$J$9:$K$640,2,0), "")</f>
        <v>Cambridgeshire</v>
      </c>
      <c r="D38" s="483" t="str">
        <f ca="1">IFERROR(IF((VLOOKUP($B38,'NatCon &amp; Metrics Backsheet'!$A$7:$AC$156,D$9,FALSE))="","",(VLOOKUP($B38,'NatCon &amp; Metrics Backsheet'!$A$7:$AC$156,D$9,FALSE))),"")</f>
        <v>Yes</v>
      </c>
      <c r="E38" s="484" t="str">
        <f ca="1">IFERROR(IF((VLOOKUP($B38,'NatCon &amp; Metrics Backsheet'!$A$7:$AC$156,E$9,FALSE))="","",(VLOOKUP($B38,'NatCon &amp; Metrics Backsheet'!$A$7:$AC$156,E$9,FALSE))),"")</f>
        <v>Yes</v>
      </c>
      <c r="F38" s="484" t="str">
        <f ca="1">IFERROR(IF((VLOOKUP($B38,'NatCon &amp; Metrics Backsheet'!$A$7:$AC$156,F$9,FALSE))="","",(VLOOKUP($B38,'NatCon &amp; Metrics Backsheet'!$A$7:$AC$156,F$9,FALSE))),"")</f>
        <v>Yes</v>
      </c>
      <c r="G38" s="485" t="str">
        <f ca="1">IFERROR(IF((VLOOKUP($B38,'NatCon &amp; Metrics Backsheet'!$A$7:$AC$156,G$9,FALSE))="","",(VLOOKUP($B38,'NatCon &amp; Metrics Backsheet'!$A$7:$AC$156,G$9,FALSE))),"")</f>
        <v>Yes</v>
      </c>
      <c r="H38" s="257" t="str">
        <f ca="1">IFERROR(IF((VLOOKUP($B38,'NatCon &amp; Metrics Backsheet'!$A$7:$AC$156,H$9,FALSE))="","",(VLOOKUP($B38,'NatCon &amp; Metrics Backsheet'!$A$7:$AC$156,H$9,FALSE))),"")</f>
        <v>Yes</v>
      </c>
    </row>
    <row r="39" spans="1:8" x14ac:dyDescent="0.3">
      <c r="A39" s="41">
        <v>21</v>
      </c>
      <c r="B39" s="278" t="str">
        <f t="shared" ca="1" si="5"/>
        <v>E09000007</v>
      </c>
      <c r="C39" s="279" t="str">
        <f ca="1">IFERROR(VLOOKUP($B39,'Org List'!$J$9:$K$640,2,0), "")</f>
        <v>Camden</v>
      </c>
      <c r="D39" s="483" t="str">
        <f ca="1">IFERROR(IF((VLOOKUP($B39,'NatCon &amp; Metrics Backsheet'!$A$7:$AC$156,D$9,FALSE))="","",(VLOOKUP($B39,'NatCon &amp; Metrics Backsheet'!$A$7:$AC$156,D$9,FALSE))),"")</f>
        <v>Yes</v>
      </c>
      <c r="E39" s="484" t="str">
        <f ca="1">IFERROR(IF((VLOOKUP($B39,'NatCon &amp; Metrics Backsheet'!$A$7:$AC$156,E$9,FALSE))="","",(VLOOKUP($B39,'NatCon &amp; Metrics Backsheet'!$A$7:$AC$156,E$9,FALSE))),"")</f>
        <v>Yes</v>
      </c>
      <c r="F39" s="484" t="str">
        <f ca="1">IFERROR(IF((VLOOKUP($B39,'NatCon &amp; Metrics Backsheet'!$A$7:$AC$156,F$9,FALSE))="","",(VLOOKUP($B39,'NatCon &amp; Metrics Backsheet'!$A$7:$AC$156,F$9,FALSE))),"")</f>
        <v>Yes</v>
      </c>
      <c r="G39" s="485" t="str">
        <f ca="1">IFERROR(IF((VLOOKUP($B39,'NatCon &amp; Metrics Backsheet'!$A$7:$AC$156,G$9,FALSE))="","",(VLOOKUP($B39,'NatCon &amp; Metrics Backsheet'!$A$7:$AC$156,G$9,FALSE))),"")</f>
        <v>Yes</v>
      </c>
      <c r="H39" s="257" t="str">
        <f ca="1">IFERROR(IF((VLOOKUP($B39,'NatCon &amp; Metrics Backsheet'!$A$7:$AC$156,H$9,FALSE))="","",(VLOOKUP($B39,'NatCon &amp; Metrics Backsheet'!$A$7:$AC$156,H$9,FALSE))),"")</f>
        <v>Yes</v>
      </c>
    </row>
    <row r="40" spans="1:8" x14ac:dyDescent="0.3">
      <c r="A40" s="41">
        <v>22</v>
      </c>
      <c r="B40" s="278" t="str">
        <f t="shared" ca="1" si="5"/>
        <v>E06000056</v>
      </c>
      <c r="C40" s="279" t="str">
        <f ca="1">IFERROR(VLOOKUP($B40,'Org List'!$J$9:$K$640,2,0), "")</f>
        <v>Central Bedfordshire</v>
      </c>
      <c r="D40" s="483" t="str">
        <f ca="1">IFERROR(IF((VLOOKUP($B40,'NatCon &amp; Metrics Backsheet'!$A$7:$AC$156,D$9,FALSE))="","",(VLOOKUP($B40,'NatCon &amp; Metrics Backsheet'!$A$7:$AC$156,D$9,FALSE))),"")</f>
        <v>Yes</v>
      </c>
      <c r="E40" s="484" t="str">
        <f ca="1">IFERROR(IF((VLOOKUP($B40,'NatCon &amp; Metrics Backsheet'!$A$7:$AC$156,E$9,FALSE))="","",(VLOOKUP($B40,'NatCon &amp; Metrics Backsheet'!$A$7:$AC$156,E$9,FALSE))),"")</f>
        <v>Yes</v>
      </c>
      <c r="F40" s="484" t="str">
        <f ca="1">IFERROR(IF((VLOOKUP($B40,'NatCon &amp; Metrics Backsheet'!$A$7:$AC$156,F$9,FALSE))="","",(VLOOKUP($B40,'NatCon &amp; Metrics Backsheet'!$A$7:$AC$156,F$9,FALSE))),"")</f>
        <v>Yes</v>
      </c>
      <c r="G40" s="485" t="str">
        <f ca="1">IFERROR(IF((VLOOKUP($B40,'NatCon &amp; Metrics Backsheet'!$A$7:$AC$156,G$9,FALSE))="","",(VLOOKUP($B40,'NatCon &amp; Metrics Backsheet'!$A$7:$AC$156,G$9,FALSE))),"")</f>
        <v>Yes</v>
      </c>
      <c r="H40" s="257" t="str">
        <f ca="1">IFERROR(IF((VLOOKUP($B40,'NatCon &amp; Metrics Backsheet'!$A$7:$AC$156,H$9,FALSE))="","",(VLOOKUP($B40,'NatCon &amp; Metrics Backsheet'!$A$7:$AC$156,H$9,FALSE))),"")</f>
        <v>Yes</v>
      </c>
    </row>
    <row r="41" spans="1:8" x14ac:dyDescent="0.3">
      <c r="A41" s="41">
        <v>23</v>
      </c>
      <c r="B41" s="278" t="str">
        <f t="shared" ca="1" si="5"/>
        <v>E06000049</v>
      </c>
      <c r="C41" s="279" t="str">
        <f ca="1">IFERROR(VLOOKUP($B41,'Org List'!$J$9:$K$640,2,0), "")</f>
        <v>Cheshire East</v>
      </c>
      <c r="D41" s="483" t="str">
        <f ca="1">IFERROR(IF((VLOOKUP($B41,'NatCon &amp; Metrics Backsheet'!$A$7:$AC$156,D$9,FALSE))="","",(VLOOKUP($B41,'NatCon &amp; Metrics Backsheet'!$A$7:$AC$156,D$9,FALSE))),"")</f>
        <v>Yes</v>
      </c>
      <c r="E41" s="484" t="str">
        <f ca="1">IFERROR(IF((VLOOKUP($B41,'NatCon &amp; Metrics Backsheet'!$A$7:$AC$156,E$9,FALSE))="","",(VLOOKUP($B41,'NatCon &amp; Metrics Backsheet'!$A$7:$AC$156,E$9,FALSE))),"")</f>
        <v>Yes</v>
      </c>
      <c r="F41" s="484" t="str">
        <f ca="1">IFERROR(IF((VLOOKUP($B41,'NatCon &amp; Metrics Backsheet'!$A$7:$AC$156,F$9,FALSE))="","",(VLOOKUP($B41,'NatCon &amp; Metrics Backsheet'!$A$7:$AC$156,F$9,FALSE))),"")</f>
        <v>Yes</v>
      </c>
      <c r="G41" s="485" t="str">
        <f ca="1">IFERROR(IF((VLOOKUP($B41,'NatCon &amp; Metrics Backsheet'!$A$7:$AC$156,G$9,FALSE))="","",(VLOOKUP($B41,'NatCon &amp; Metrics Backsheet'!$A$7:$AC$156,G$9,FALSE))),"")</f>
        <v>Yes</v>
      </c>
      <c r="H41" s="257" t="str">
        <f ca="1">IFERROR(IF((VLOOKUP($B41,'NatCon &amp; Metrics Backsheet'!$A$7:$AC$156,H$9,FALSE))="","",(VLOOKUP($B41,'NatCon &amp; Metrics Backsheet'!$A$7:$AC$156,H$9,FALSE))),"")</f>
        <v>Yes</v>
      </c>
    </row>
    <row r="42" spans="1:8" x14ac:dyDescent="0.3">
      <c r="A42" s="41">
        <v>24</v>
      </c>
      <c r="B42" s="278" t="str">
        <f t="shared" ca="1" si="5"/>
        <v>E06000050</v>
      </c>
      <c r="C42" s="279" t="str">
        <f ca="1">IFERROR(VLOOKUP($B42,'Org List'!$J$9:$K$640,2,0), "")</f>
        <v>Cheshire West and Chester</v>
      </c>
      <c r="D42" s="483" t="str">
        <f ca="1">IFERROR(IF((VLOOKUP($B42,'NatCon &amp; Metrics Backsheet'!$A$7:$AC$156,D$9,FALSE))="","",(VLOOKUP($B42,'NatCon &amp; Metrics Backsheet'!$A$7:$AC$156,D$9,FALSE))),"")</f>
        <v>Yes</v>
      </c>
      <c r="E42" s="484" t="str">
        <f ca="1">IFERROR(IF((VLOOKUP($B42,'NatCon &amp; Metrics Backsheet'!$A$7:$AC$156,E$9,FALSE))="","",(VLOOKUP($B42,'NatCon &amp; Metrics Backsheet'!$A$7:$AC$156,E$9,FALSE))),"")</f>
        <v>Yes</v>
      </c>
      <c r="F42" s="484" t="str">
        <f ca="1">IFERROR(IF((VLOOKUP($B42,'NatCon &amp; Metrics Backsheet'!$A$7:$AC$156,F$9,FALSE))="","",(VLOOKUP($B42,'NatCon &amp; Metrics Backsheet'!$A$7:$AC$156,F$9,FALSE))),"")</f>
        <v>Yes</v>
      </c>
      <c r="G42" s="485" t="str">
        <f ca="1">IFERROR(IF((VLOOKUP($B42,'NatCon &amp; Metrics Backsheet'!$A$7:$AC$156,G$9,FALSE))="","",(VLOOKUP($B42,'NatCon &amp; Metrics Backsheet'!$A$7:$AC$156,G$9,FALSE))),"")</f>
        <v>Yes</v>
      </c>
      <c r="H42" s="257" t="str">
        <f ca="1">IFERROR(IF((VLOOKUP($B42,'NatCon &amp; Metrics Backsheet'!$A$7:$AC$156,H$9,FALSE))="","",(VLOOKUP($B42,'NatCon &amp; Metrics Backsheet'!$A$7:$AC$156,H$9,FALSE))),"")</f>
        <v>Yes</v>
      </c>
    </row>
    <row r="43" spans="1:8" x14ac:dyDescent="0.3">
      <c r="A43" s="41">
        <v>25</v>
      </c>
      <c r="B43" s="278" t="str">
        <f t="shared" ca="1" si="5"/>
        <v>E09000001</v>
      </c>
      <c r="C43" s="279" t="str">
        <f ca="1">IFERROR(VLOOKUP($B43,'Org List'!$J$9:$K$640,2,0), "")</f>
        <v>City of London</v>
      </c>
      <c r="D43" s="483" t="str">
        <f ca="1">IFERROR(IF((VLOOKUP($B43,'NatCon &amp; Metrics Backsheet'!$A$7:$AC$156,D$9,FALSE))="","",(VLOOKUP($B43,'NatCon &amp; Metrics Backsheet'!$A$7:$AC$156,D$9,FALSE))),"")</f>
        <v>Yes</v>
      </c>
      <c r="E43" s="484" t="str">
        <f ca="1">IFERROR(IF((VLOOKUP($B43,'NatCon &amp; Metrics Backsheet'!$A$7:$AC$156,E$9,FALSE))="","",(VLOOKUP($B43,'NatCon &amp; Metrics Backsheet'!$A$7:$AC$156,E$9,FALSE))),"")</f>
        <v>Yes</v>
      </c>
      <c r="F43" s="484" t="str">
        <f ca="1">IFERROR(IF((VLOOKUP($B43,'NatCon &amp; Metrics Backsheet'!$A$7:$AC$156,F$9,FALSE))="","",(VLOOKUP($B43,'NatCon &amp; Metrics Backsheet'!$A$7:$AC$156,F$9,FALSE))),"")</f>
        <v>Yes</v>
      </c>
      <c r="G43" s="485" t="str">
        <f ca="1">IFERROR(IF((VLOOKUP($B43,'NatCon &amp; Metrics Backsheet'!$A$7:$AC$156,G$9,FALSE))="","",(VLOOKUP($B43,'NatCon &amp; Metrics Backsheet'!$A$7:$AC$156,G$9,FALSE))),"")</f>
        <v>Yes</v>
      </c>
      <c r="H43" s="257" t="str">
        <f ca="1">IFERROR(IF((VLOOKUP($B43,'NatCon &amp; Metrics Backsheet'!$A$7:$AC$156,H$9,FALSE))="","",(VLOOKUP($B43,'NatCon &amp; Metrics Backsheet'!$A$7:$AC$156,H$9,FALSE))),"")</f>
        <v>Yes</v>
      </c>
    </row>
    <row r="44" spans="1:8" x14ac:dyDescent="0.3">
      <c r="A44" s="41">
        <v>26</v>
      </c>
      <c r="B44" s="278" t="str">
        <f t="shared" ca="1" si="5"/>
        <v>E06000052</v>
      </c>
      <c r="C44" s="279" t="str">
        <f ca="1">IFERROR(VLOOKUP($B44,'Org List'!$J$9:$K$640,2,0), "")</f>
        <v>Cornwall &amp; Scilly</v>
      </c>
      <c r="D44" s="483" t="str">
        <f ca="1">IFERROR(IF((VLOOKUP($B44,'NatCon &amp; Metrics Backsheet'!$A$7:$AC$156,D$9,FALSE))="","",(VLOOKUP($B44,'NatCon &amp; Metrics Backsheet'!$A$7:$AC$156,D$9,FALSE))),"")</f>
        <v>Yes</v>
      </c>
      <c r="E44" s="484" t="str">
        <f ca="1">IFERROR(IF((VLOOKUP($B44,'NatCon &amp; Metrics Backsheet'!$A$7:$AC$156,E$9,FALSE))="","",(VLOOKUP($B44,'NatCon &amp; Metrics Backsheet'!$A$7:$AC$156,E$9,FALSE))),"")</f>
        <v>Yes</v>
      </c>
      <c r="F44" s="484" t="str">
        <f ca="1">IFERROR(IF((VLOOKUP($B44,'NatCon &amp; Metrics Backsheet'!$A$7:$AC$156,F$9,FALSE))="","",(VLOOKUP($B44,'NatCon &amp; Metrics Backsheet'!$A$7:$AC$156,F$9,FALSE))),"")</f>
        <v>Yes</v>
      </c>
      <c r="G44" s="485" t="str">
        <f ca="1">IFERROR(IF((VLOOKUP($B44,'NatCon &amp; Metrics Backsheet'!$A$7:$AC$156,G$9,FALSE))="","",(VLOOKUP($B44,'NatCon &amp; Metrics Backsheet'!$A$7:$AC$156,G$9,FALSE))),"")</f>
        <v>Yes</v>
      </c>
      <c r="H44" s="257" t="str">
        <f ca="1">IFERROR(IF((VLOOKUP($B44,'NatCon &amp; Metrics Backsheet'!$A$7:$AC$156,H$9,FALSE))="","",(VLOOKUP($B44,'NatCon &amp; Metrics Backsheet'!$A$7:$AC$156,H$9,FALSE))),"")</f>
        <v>Yes</v>
      </c>
    </row>
    <row r="45" spans="1:8" x14ac:dyDescent="0.3">
      <c r="A45" s="41">
        <v>27</v>
      </c>
      <c r="B45" s="278" t="str">
        <f t="shared" ca="1" si="5"/>
        <v>E06000047</v>
      </c>
      <c r="C45" s="279" t="str">
        <f ca="1">IFERROR(VLOOKUP($B45,'Org List'!$J$9:$K$640,2,0), "")</f>
        <v>County Durham</v>
      </c>
      <c r="D45" s="483" t="str">
        <f ca="1">IFERROR(IF((VLOOKUP($B45,'NatCon &amp; Metrics Backsheet'!$A$7:$AC$156,D$9,FALSE))="","",(VLOOKUP($B45,'NatCon &amp; Metrics Backsheet'!$A$7:$AC$156,D$9,FALSE))),"")</f>
        <v>Yes</v>
      </c>
      <c r="E45" s="484" t="str">
        <f ca="1">IFERROR(IF((VLOOKUP($B45,'NatCon &amp; Metrics Backsheet'!$A$7:$AC$156,E$9,FALSE))="","",(VLOOKUP($B45,'NatCon &amp; Metrics Backsheet'!$A$7:$AC$156,E$9,FALSE))),"")</f>
        <v>Yes</v>
      </c>
      <c r="F45" s="484" t="str">
        <f ca="1">IFERROR(IF((VLOOKUP($B45,'NatCon &amp; Metrics Backsheet'!$A$7:$AC$156,F$9,FALSE))="","",(VLOOKUP($B45,'NatCon &amp; Metrics Backsheet'!$A$7:$AC$156,F$9,FALSE))),"")</f>
        <v>Yes</v>
      </c>
      <c r="G45" s="485" t="str">
        <f ca="1">IFERROR(IF((VLOOKUP($B45,'NatCon &amp; Metrics Backsheet'!$A$7:$AC$156,G$9,FALSE))="","",(VLOOKUP($B45,'NatCon &amp; Metrics Backsheet'!$A$7:$AC$156,G$9,FALSE))),"")</f>
        <v>Yes</v>
      </c>
      <c r="H45" s="257" t="str">
        <f ca="1">IFERROR(IF((VLOOKUP($B45,'NatCon &amp; Metrics Backsheet'!$A$7:$AC$156,H$9,FALSE))="","",(VLOOKUP($B45,'NatCon &amp; Metrics Backsheet'!$A$7:$AC$156,H$9,FALSE))),"")</f>
        <v>Yes</v>
      </c>
    </row>
    <row r="46" spans="1:8" x14ac:dyDescent="0.3">
      <c r="A46" s="41">
        <v>28</v>
      </c>
      <c r="B46" s="278" t="str">
        <f t="shared" ca="1" si="5"/>
        <v>E08000026</v>
      </c>
      <c r="C46" s="279" t="str">
        <f ca="1">IFERROR(VLOOKUP($B46,'Org List'!$J$9:$K$640,2,0), "")</f>
        <v>Coventry</v>
      </c>
      <c r="D46" s="483" t="str">
        <f ca="1">IFERROR(IF((VLOOKUP($B46,'NatCon &amp; Metrics Backsheet'!$A$7:$AC$156,D$9,FALSE))="","",(VLOOKUP($B46,'NatCon &amp; Metrics Backsheet'!$A$7:$AC$156,D$9,FALSE))),"")</f>
        <v>Yes</v>
      </c>
      <c r="E46" s="484" t="str">
        <f ca="1">IFERROR(IF((VLOOKUP($B46,'NatCon &amp; Metrics Backsheet'!$A$7:$AC$156,E$9,FALSE))="","",(VLOOKUP($B46,'NatCon &amp; Metrics Backsheet'!$A$7:$AC$156,E$9,FALSE))),"")</f>
        <v>Yes</v>
      </c>
      <c r="F46" s="484" t="str">
        <f ca="1">IFERROR(IF((VLOOKUP($B46,'NatCon &amp; Metrics Backsheet'!$A$7:$AC$156,F$9,FALSE))="","",(VLOOKUP($B46,'NatCon &amp; Metrics Backsheet'!$A$7:$AC$156,F$9,FALSE))),"")</f>
        <v>Yes</v>
      </c>
      <c r="G46" s="485" t="str">
        <f ca="1">IFERROR(IF((VLOOKUP($B46,'NatCon &amp; Metrics Backsheet'!$A$7:$AC$156,G$9,FALSE))="","",(VLOOKUP($B46,'NatCon &amp; Metrics Backsheet'!$A$7:$AC$156,G$9,FALSE))),"")</f>
        <v>Yes</v>
      </c>
      <c r="H46" s="257" t="str">
        <f ca="1">IFERROR(IF((VLOOKUP($B46,'NatCon &amp; Metrics Backsheet'!$A$7:$AC$156,H$9,FALSE))="","",(VLOOKUP($B46,'NatCon &amp; Metrics Backsheet'!$A$7:$AC$156,H$9,FALSE))),"")</f>
        <v>Yes</v>
      </c>
    </row>
    <row r="47" spans="1:8" x14ac:dyDescent="0.3">
      <c r="A47" s="41">
        <v>29</v>
      </c>
      <c r="B47" s="278" t="str">
        <f t="shared" ca="1" si="5"/>
        <v>E09000008</v>
      </c>
      <c r="C47" s="279" t="str">
        <f ca="1">IFERROR(VLOOKUP($B47,'Org List'!$J$9:$K$640,2,0), "")</f>
        <v>Croydon</v>
      </c>
      <c r="D47" s="483" t="str">
        <f ca="1">IFERROR(IF((VLOOKUP($B47,'NatCon &amp; Metrics Backsheet'!$A$7:$AC$156,D$9,FALSE))="","",(VLOOKUP($B47,'NatCon &amp; Metrics Backsheet'!$A$7:$AC$156,D$9,FALSE))),"")</f>
        <v>Yes</v>
      </c>
      <c r="E47" s="484" t="str">
        <f ca="1">IFERROR(IF((VLOOKUP($B47,'NatCon &amp; Metrics Backsheet'!$A$7:$AC$156,E$9,FALSE))="","",(VLOOKUP($B47,'NatCon &amp; Metrics Backsheet'!$A$7:$AC$156,E$9,FALSE))),"")</f>
        <v>Yes</v>
      </c>
      <c r="F47" s="484" t="str">
        <f ca="1">IFERROR(IF((VLOOKUP($B47,'NatCon &amp; Metrics Backsheet'!$A$7:$AC$156,F$9,FALSE))="","",(VLOOKUP($B47,'NatCon &amp; Metrics Backsheet'!$A$7:$AC$156,F$9,FALSE))),"")</f>
        <v>Yes</v>
      </c>
      <c r="G47" s="485" t="str">
        <f ca="1">IFERROR(IF((VLOOKUP($B47,'NatCon &amp; Metrics Backsheet'!$A$7:$AC$156,G$9,FALSE))="","",(VLOOKUP($B47,'NatCon &amp; Metrics Backsheet'!$A$7:$AC$156,G$9,FALSE))),"")</f>
        <v>Yes</v>
      </c>
      <c r="H47" s="257" t="str">
        <f ca="1">IFERROR(IF((VLOOKUP($B47,'NatCon &amp; Metrics Backsheet'!$A$7:$AC$156,H$9,FALSE))="","",(VLOOKUP($B47,'NatCon &amp; Metrics Backsheet'!$A$7:$AC$156,H$9,FALSE))),"")</f>
        <v>Yes</v>
      </c>
    </row>
    <row r="48" spans="1:8" x14ac:dyDescent="0.3">
      <c r="A48" s="41">
        <v>30</v>
      </c>
      <c r="B48" s="278" t="str">
        <f t="shared" ca="1" si="5"/>
        <v>E10000006</v>
      </c>
      <c r="C48" s="279" t="str">
        <f ca="1">IFERROR(VLOOKUP($B48,'Org List'!$J$9:$K$640,2,0), "")</f>
        <v>Cumbria</v>
      </c>
      <c r="D48" s="483" t="str">
        <f ca="1">IFERROR(IF((VLOOKUP($B48,'NatCon &amp; Metrics Backsheet'!$A$7:$AC$156,D$9,FALSE))="","",(VLOOKUP($B48,'NatCon &amp; Metrics Backsheet'!$A$7:$AC$156,D$9,FALSE))),"")</f>
        <v>Yes</v>
      </c>
      <c r="E48" s="484" t="str">
        <f ca="1">IFERROR(IF((VLOOKUP($B48,'NatCon &amp; Metrics Backsheet'!$A$7:$AC$156,E$9,FALSE))="","",(VLOOKUP($B48,'NatCon &amp; Metrics Backsheet'!$A$7:$AC$156,E$9,FALSE))),"")</f>
        <v>Yes</v>
      </c>
      <c r="F48" s="484" t="str">
        <f ca="1">IFERROR(IF((VLOOKUP($B48,'NatCon &amp; Metrics Backsheet'!$A$7:$AC$156,F$9,FALSE))="","",(VLOOKUP($B48,'NatCon &amp; Metrics Backsheet'!$A$7:$AC$156,F$9,FALSE))),"")</f>
        <v>Yes</v>
      </c>
      <c r="G48" s="485" t="str">
        <f ca="1">IFERROR(IF((VLOOKUP($B48,'NatCon &amp; Metrics Backsheet'!$A$7:$AC$156,G$9,FALSE))="","",(VLOOKUP($B48,'NatCon &amp; Metrics Backsheet'!$A$7:$AC$156,G$9,FALSE))),"")</f>
        <v>Yes</v>
      </c>
      <c r="H48" s="257" t="str">
        <f ca="1">IFERROR(IF((VLOOKUP($B48,'NatCon &amp; Metrics Backsheet'!$A$7:$AC$156,H$9,FALSE))="","",(VLOOKUP($B48,'NatCon &amp; Metrics Backsheet'!$A$7:$AC$156,H$9,FALSE))),"")</f>
        <v>Yes</v>
      </c>
    </row>
    <row r="49" spans="1:8" x14ac:dyDescent="0.3">
      <c r="A49" s="41">
        <v>31</v>
      </c>
      <c r="B49" s="278" t="str">
        <f t="shared" ca="1" si="5"/>
        <v>E06000005</v>
      </c>
      <c r="C49" s="279" t="str">
        <f ca="1">IFERROR(VLOOKUP($B49,'Org List'!$J$9:$K$640,2,0), "")</f>
        <v>Darlington</v>
      </c>
      <c r="D49" s="483" t="str">
        <f ca="1">IFERROR(IF((VLOOKUP($B49,'NatCon &amp; Metrics Backsheet'!$A$7:$AC$156,D$9,FALSE))="","",(VLOOKUP($B49,'NatCon &amp; Metrics Backsheet'!$A$7:$AC$156,D$9,FALSE))),"")</f>
        <v>Yes</v>
      </c>
      <c r="E49" s="484" t="str">
        <f ca="1">IFERROR(IF((VLOOKUP($B49,'NatCon &amp; Metrics Backsheet'!$A$7:$AC$156,E$9,FALSE))="","",(VLOOKUP($B49,'NatCon &amp; Metrics Backsheet'!$A$7:$AC$156,E$9,FALSE))),"")</f>
        <v>Yes</v>
      </c>
      <c r="F49" s="484" t="str">
        <f ca="1">IFERROR(IF((VLOOKUP($B49,'NatCon &amp; Metrics Backsheet'!$A$7:$AC$156,F$9,FALSE))="","",(VLOOKUP($B49,'NatCon &amp; Metrics Backsheet'!$A$7:$AC$156,F$9,FALSE))),"")</f>
        <v>Yes</v>
      </c>
      <c r="G49" s="485" t="str">
        <f ca="1">IFERROR(IF((VLOOKUP($B49,'NatCon &amp; Metrics Backsheet'!$A$7:$AC$156,G$9,FALSE))="","",(VLOOKUP($B49,'NatCon &amp; Metrics Backsheet'!$A$7:$AC$156,G$9,FALSE))),"")</f>
        <v>Yes</v>
      </c>
      <c r="H49" s="257" t="str">
        <f ca="1">IFERROR(IF((VLOOKUP($B49,'NatCon &amp; Metrics Backsheet'!$A$7:$AC$156,H$9,FALSE))="","",(VLOOKUP($B49,'NatCon &amp; Metrics Backsheet'!$A$7:$AC$156,H$9,FALSE))),"")</f>
        <v>Yes</v>
      </c>
    </row>
    <row r="50" spans="1:8" x14ac:dyDescent="0.3">
      <c r="A50" s="41">
        <v>32</v>
      </c>
      <c r="B50" s="278" t="str">
        <f t="shared" ref="B50:B81" ca="1" si="6">IF($A50&gt;$K$5-1,"",INDIRECT("'Comms by AT'!AA"&amp;$A50+$K$4))</f>
        <v>E06000015</v>
      </c>
      <c r="C50" s="279" t="str">
        <f ca="1">IFERROR(VLOOKUP($B50,'Org List'!$J$9:$K$640,2,0), "")</f>
        <v>Derby</v>
      </c>
      <c r="D50" s="483" t="str">
        <f ca="1">IFERROR(IF((VLOOKUP($B50,'NatCon &amp; Metrics Backsheet'!$A$7:$AC$156,D$9,FALSE))="","",(VLOOKUP($B50,'NatCon &amp; Metrics Backsheet'!$A$7:$AC$156,D$9,FALSE))),"")</f>
        <v>Yes</v>
      </c>
      <c r="E50" s="484" t="str">
        <f ca="1">IFERROR(IF((VLOOKUP($B50,'NatCon &amp; Metrics Backsheet'!$A$7:$AC$156,E$9,FALSE))="","",(VLOOKUP($B50,'NatCon &amp; Metrics Backsheet'!$A$7:$AC$156,E$9,FALSE))),"")</f>
        <v>Yes</v>
      </c>
      <c r="F50" s="484" t="str">
        <f ca="1">IFERROR(IF((VLOOKUP($B50,'NatCon &amp; Metrics Backsheet'!$A$7:$AC$156,F$9,FALSE))="","",(VLOOKUP($B50,'NatCon &amp; Metrics Backsheet'!$A$7:$AC$156,F$9,FALSE))),"")</f>
        <v>Yes</v>
      </c>
      <c r="G50" s="485" t="str">
        <f ca="1">IFERROR(IF((VLOOKUP($B50,'NatCon &amp; Metrics Backsheet'!$A$7:$AC$156,G$9,FALSE))="","",(VLOOKUP($B50,'NatCon &amp; Metrics Backsheet'!$A$7:$AC$156,G$9,FALSE))),"")</f>
        <v>Yes</v>
      </c>
      <c r="H50" s="257" t="str">
        <f ca="1">IFERROR(IF((VLOOKUP($B50,'NatCon &amp; Metrics Backsheet'!$A$7:$AC$156,H$9,FALSE))="","",(VLOOKUP($B50,'NatCon &amp; Metrics Backsheet'!$A$7:$AC$156,H$9,FALSE))),"")</f>
        <v>Yes</v>
      </c>
    </row>
    <row r="51" spans="1:8" x14ac:dyDescent="0.3">
      <c r="A51" s="41">
        <v>33</v>
      </c>
      <c r="B51" s="278" t="str">
        <f t="shared" ca="1" si="6"/>
        <v>E10000007</v>
      </c>
      <c r="C51" s="279" t="str">
        <f ca="1">IFERROR(VLOOKUP($B51,'Org List'!$J$9:$K$640,2,0), "")</f>
        <v>Derbyshire</v>
      </c>
      <c r="D51" s="483" t="str">
        <f ca="1">IFERROR(IF((VLOOKUP($B51,'NatCon &amp; Metrics Backsheet'!$A$7:$AC$156,D$9,FALSE))="","",(VLOOKUP($B51,'NatCon &amp; Metrics Backsheet'!$A$7:$AC$156,D$9,FALSE))),"")</f>
        <v>Yes</v>
      </c>
      <c r="E51" s="484" t="str">
        <f ca="1">IFERROR(IF((VLOOKUP($B51,'NatCon &amp; Metrics Backsheet'!$A$7:$AC$156,E$9,FALSE))="","",(VLOOKUP($B51,'NatCon &amp; Metrics Backsheet'!$A$7:$AC$156,E$9,FALSE))),"")</f>
        <v>Yes</v>
      </c>
      <c r="F51" s="484" t="str">
        <f ca="1">IFERROR(IF((VLOOKUP($B51,'NatCon &amp; Metrics Backsheet'!$A$7:$AC$156,F$9,FALSE))="","",(VLOOKUP($B51,'NatCon &amp; Metrics Backsheet'!$A$7:$AC$156,F$9,FALSE))),"")</f>
        <v>Yes</v>
      </c>
      <c r="G51" s="485" t="str">
        <f ca="1">IFERROR(IF((VLOOKUP($B51,'NatCon &amp; Metrics Backsheet'!$A$7:$AC$156,G$9,FALSE))="","",(VLOOKUP($B51,'NatCon &amp; Metrics Backsheet'!$A$7:$AC$156,G$9,FALSE))),"")</f>
        <v>Yes</v>
      </c>
      <c r="H51" s="257" t="str">
        <f ca="1">IFERROR(IF((VLOOKUP($B51,'NatCon &amp; Metrics Backsheet'!$A$7:$AC$156,H$9,FALSE))="","",(VLOOKUP($B51,'NatCon &amp; Metrics Backsheet'!$A$7:$AC$156,H$9,FALSE))),"")</f>
        <v>Yes</v>
      </c>
    </row>
    <row r="52" spans="1:8" x14ac:dyDescent="0.3">
      <c r="A52" s="41">
        <v>34</v>
      </c>
      <c r="B52" s="278" t="str">
        <f t="shared" ca="1" si="6"/>
        <v>E10000008</v>
      </c>
      <c r="C52" s="279" t="str">
        <f ca="1">IFERROR(VLOOKUP($B52,'Org List'!$J$9:$K$640,2,0), "")</f>
        <v>Devon</v>
      </c>
      <c r="D52" s="483" t="str">
        <f ca="1">IFERROR(IF((VLOOKUP($B52,'NatCon &amp; Metrics Backsheet'!$A$7:$AC$156,D$9,FALSE))="","",(VLOOKUP($B52,'NatCon &amp; Metrics Backsheet'!$A$7:$AC$156,D$9,FALSE))),"")</f>
        <v>Yes</v>
      </c>
      <c r="E52" s="484" t="str">
        <f ca="1">IFERROR(IF((VLOOKUP($B52,'NatCon &amp; Metrics Backsheet'!$A$7:$AC$156,E$9,FALSE))="","",(VLOOKUP($B52,'NatCon &amp; Metrics Backsheet'!$A$7:$AC$156,E$9,FALSE))),"")</f>
        <v>Yes</v>
      </c>
      <c r="F52" s="484" t="str">
        <f ca="1">IFERROR(IF((VLOOKUP($B52,'NatCon &amp; Metrics Backsheet'!$A$7:$AC$156,F$9,FALSE))="","",(VLOOKUP($B52,'NatCon &amp; Metrics Backsheet'!$A$7:$AC$156,F$9,FALSE))),"")</f>
        <v>Yes</v>
      </c>
      <c r="G52" s="485" t="str">
        <f ca="1">IFERROR(IF((VLOOKUP($B52,'NatCon &amp; Metrics Backsheet'!$A$7:$AC$156,G$9,FALSE))="","",(VLOOKUP($B52,'NatCon &amp; Metrics Backsheet'!$A$7:$AC$156,G$9,FALSE))),"")</f>
        <v>Yes</v>
      </c>
      <c r="H52" s="257" t="str">
        <f ca="1">IFERROR(IF((VLOOKUP($B52,'NatCon &amp; Metrics Backsheet'!$A$7:$AC$156,H$9,FALSE))="","",(VLOOKUP($B52,'NatCon &amp; Metrics Backsheet'!$A$7:$AC$156,H$9,FALSE))),"")</f>
        <v>Yes</v>
      </c>
    </row>
    <row r="53" spans="1:8" x14ac:dyDescent="0.3">
      <c r="A53" s="41">
        <v>35</v>
      </c>
      <c r="B53" s="278" t="str">
        <f t="shared" ca="1" si="6"/>
        <v>E08000017</v>
      </c>
      <c r="C53" s="279" t="str">
        <f ca="1">IFERROR(VLOOKUP($B53,'Org List'!$J$9:$K$640,2,0), "")</f>
        <v>Doncaster</v>
      </c>
      <c r="D53" s="483" t="str">
        <f ca="1">IFERROR(IF((VLOOKUP($B53,'NatCon &amp; Metrics Backsheet'!$A$7:$AC$156,D$9,FALSE))="","",(VLOOKUP($B53,'NatCon &amp; Metrics Backsheet'!$A$7:$AC$156,D$9,FALSE))),"")</f>
        <v>Yes</v>
      </c>
      <c r="E53" s="484" t="str">
        <f ca="1">IFERROR(IF((VLOOKUP($B53,'NatCon &amp; Metrics Backsheet'!$A$7:$AC$156,E$9,FALSE))="","",(VLOOKUP($B53,'NatCon &amp; Metrics Backsheet'!$A$7:$AC$156,E$9,FALSE))),"")</f>
        <v>Yes</v>
      </c>
      <c r="F53" s="484" t="str">
        <f ca="1">IFERROR(IF((VLOOKUP($B53,'NatCon &amp; Metrics Backsheet'!$A$7:$AC$156,F$9,FALSE))="","",(VLOOKUP($B53,'NatCon &amp; Metrics Backsheet'!$A$7:$AC$156,F$9,FALSE))),"")</f>
        <v>Yes</v>
      </c>
      <c r="G53" s="485" t="str">
        <f ca="1">IFERROR(IF((VLOOKUP($B53,'NatCon &amp; Metrics Backsheet'!$A$7:$AC$156,G$9,FALSE))="","",(VLOOKUP($B53,'NatCon &amp; Metrics Backsheet'!$A$7:$AC$156,G$9,FALSE))),"")</f>
        <v>Yes</v>
      </c>
      <c r="H53" s="257" t="str">
        <f ca="1">IFERROR(IF((VLOOKUP($B53,'NatCon &amp; Metrics Backsheet'!$A$7:$AC$156,H$9,FALSE))="","",(VLOOKUP($B53,'NatCon &amp; Metrics Backsheet'!$A$7:$AC$156,H$9,FALSE))),"")</f>
        <v>Yes</v>
      </c>
    </row>
    <row r="54" spans="1:8" x14ac:dyDescent="0.3">
      <c r="A54" s="41">
        <v>36</v>
      </c>
      <c r="B54" s="278" t="str">
        <f t="shared" ca="1" si="6"/>
        <v>E06000059</v>
      </c>
      <c r="C54" s="279" t="str">
        <f ca="1">IFERROR(VLOOKUP($B54,'Org List'!$J$9:$K$640,2,0), "")</f>
        <v>Dorset</v>
      </c>
      <c r="D54" s="483" t="str">
        <f ca="1">IFERROR(IF((VLOOKUP($B54,'NatCon &amp; Metrics Backsheet'!$A$7:$AC$156,D$9,FALSE))="","",(VLOOKUP($B54,'NatCon &amp; Metrics Backsheet'!$A$7:$AC$156,D$9,FALSE))),"")</f>
        <v>Yes</v>
      </c>
      <c r="E54" s="484" t="str">
        <f ca="1">IFERROR(IF((VLOOKUP($B54,'NatCon &amp; Metrics Backsheet'!$A$7:$AC$156,E$9,FALSE))="","",(VLOOKUP($B54,'NatCon &amp; Metrics Backsheet'!$A$7:$AC$156,E$9,FALSE))),"")</f>
        <v>Yes</v>
      </c>
      <c r="F54" s="484" t="str">
        <f ca="1">IFERROR(IF((VLOOKUP($B54,'NatCon &amp; Metrics Backsheet'!$A$7:$AC$156,F$9,FALSE))="","",(VLOOKUP($B54,'NatCon &amp; Metrics Backsheet'!$A$7:$AC$156,F$9,FALSE))),"")</f>
        <v>Yes</v>
      </c>
      <c r="G54" s="485" t="str">
        <f ca="1">IFERROR(IF((VLOOKUP($B54,'NatCon &amp; Metrics Backsheet'!$A$7:$AC$156,G$9,FALSE))="","",(VLOOKUP($B54,'NatCon &amp; Metrics Backsheet'!$A$7:$AC$156,G$9,FALSE))),"")</f>
        <v>Yes</v>
      </c>
      <c r="H54" s="257" t="str">
        <f ca="1">IFERROR(IF((VLOOKUP($B54,'NatCon &amp; Metrics Backsheet'!$A$7:$AC$156,H$9,FALSE))="","",(VLOOKUP($B54,'NatCon &amp; Metrics Backsheet'!$A$7:$AC$156,H$9,FALSE))),"")</f>
        <v>Yes</v>
      </c>
    </row>
    <row r="55" spans="1:8" x14ac:dyDescent="0.3">
      <c r="A55" s="41">
        <v>37</v>
      </c>
      <c r="B55" s="278" t="str">
        <f t="shared" ca="1" si="6"/>
        <v>E08000027</v>
      </c>
      <c r="C55" s="279" t="str">
        <f ca="1">IFERROR(VLOOKUP($B55,'Org List'!$J$9:$K$640,2,0), "")</f>
        <v>Dudley</v>
      </c>
      <c r="D55" s="483" t="str">
        <f ca="1">IFERROR(IF((VLOOKUP($B55,'NatCon &amp; Metrics Backsheet'!$A$7:$AC$156,D$9,FALSE))="","",(VLOOKUP($B55,'NatCon &amp; Metrics Backsheet'!$A$7:$AC$156,D$9,FALSE))),"")</f>
        <v>Yes</v>
      </c>
      <c r="E55" s="484" t="str">
        <f ca="1">IFERROR(IF((VLOOKUP($B55,'NatCon &amp; Metrics Backsheet'!$A$7:$AC$156,E$9,FALSE))="","",(VLOOKUP($B55,'NatCon &amp; Metrics Backsheet'!$A$7:$AC$156,E$9,FALSE))),"")</f>
        <v>Yes</v>
      </c>
      <c r="F55" s="484" t="str">
        <f ca="1">IFERROR(IF((VLOOKUP($B55,'NatCon &amp; Metrics Backsheet'!$A$7:$AC$156,F$9,FALSE))="","",(VLOOKUP($B55,'NatCon &amp; Metrics Backsheet'!$A$7:$AC$156,F$9,FALSE))),"")</f>
        <v>Yes</v>
      </c>
      <c r="G55" s="485" t="str">
        <f ca="1">IFERROR(IF((VLOOKUP($B55,'NatCon &amp; Metrics Backsheet'!$A$7:$AC$156,G$9,FALSE))="","",(VLOOKUP($B55,'NatCon &amp; Metrics Backsheet'!$A$7:$AC$156,G$9,FALSE))),"")</f>
        <v>Yes</v>
      </c>
      <c r="H55" s="257" t="str">
        <f ca="1">IFERROR(IF((VLOOKUP($B55,'NatCon &amp; Metrics Backsheet'!$A$7:$AC$156,H$9,FALSE))="","",(VLOOKUP($B55,'NatCon &amp; Metrics Backsheet'!$A$7:$AC$156,H$9,FALSE))),"")</f>
        <v>Yes</v>
      </c>
    </row>
    <row r="56" spans="1:8" x14ac:dyDescent="0.3">
      <c r="A56" s="41">
        <v>38</v>
      </c>
      <c r="B56" s="278" t="str">
        <f t="shared" ca="1" si="6"/>
        <v>E09000009</v>
      </c>
      <c r="C56" s="279" t="str">
        <f ca="1">IFERROR(VLOOKUP($B56,'Org List'!$J$9:$K$640,2,0), "")</f>
        <v>Ealing</v>
      </c>
      <c r="D56" s="483" t="str">
        <f ca="1">IFERROR(IF((VLOOKUP($B56,'NatCon &amp; Metrics Backsheet'!$A$7:$AC$156,D$9,FALSE))="","",(VLOOKUP($B56,'NatCon &amp; Metrics Backsheet'!$A$7:$AC$156,D$9,FALSE))),"")</f>
        <v>Yes</v>
      </c>
      <c r="E56" s="484" t="str">
        <f ca="1">IFERROR(IF((VLOOKUP($B56,'NatCon &amp; Metrics Backsheet'!$A$7:$AC$156,E$9,FALSE))="","",(VLOOKUP($B56,'NatCon &amp; Metrics Backsheet'!$A$7:$AC$156,E$9,FALSE))),"")</f>
        <v>Yes</v>
      </c>
      <c r="F56" s="484" t="str">
        <f ca="1">IFERROR(IF((VLOOKUP($B56,'NatCon &amp; Metrics Backsheet'!$A$7:$AC$156,F$9,FALSE))="","",(VLOOKUP($B56,'NatCon &amp; Metrics Backsheet'!$A$7:$AC$156,F$9,FALSE))),"")</f>
        <v>Yes</v>
      </c>
      <c r="G56" s="485" t="str">
        <f ca="1">IFERROR(IF((VLOOKUP($B56,'NatCon &amp; Metrics Backsheet'!$A$7:$AC$156,G$9,FALSE))="","",(VLOOKUP($B56,'NatCon &amp; Metrics Backsheet'!$A$7:$AC$156,G$9,FALSE))),"")</f>
        <v>Yes</v>
      </c>
      <c r="H56" s="257" t="str">
        <f ca="1">IFERROR(IF((VLOOKUP($B56,'NatCon &amp; Metrics Backsheet'!$A$7:$AC$156,H$9,FALSE))="","",(VLOOKUP($B56,'NatCon &amp; Metrics Backsheet'!$A$7:$AC$156,H$9,FALSE))),"")</f>
        <v>Yes</v>
      </c>
    </row>
    <row r="57" spans="1:8" x14ac:dyDescent="0.3">
      <c r="A57" s="41">
        <v>39</v>
      </c>
      <c r="B57" s="278" t="str">
        <f t="shared" ca="1" si="6"/>
        <v>E06000011</v>
      </c>
      <c r="C57" s="279" t="str">
        <f ca="1">IFERROR(VLOOKUP($B57,'Org List'!$J$9:$K$640,2,0), "")</f>
        <v>East Riding of Yorkshire</v>
      </c>
      <c r="D57" s="483" t="str">
        <f ca="1">IFERROR(IF((VLOOKUP($B57,'NatCon &amp; Metrics Backsheet'!$A$7:$AC$156,D$9,FALSE))="","",(VLOOKUP($B57,'NatCon &amp; Metrics Backsheet'!$A$7:$AC$156,D$9,FALSE))),"")</f>
        <v>Yes</v>
      </c>
      <c r="E57" s="484" t="str">
        <f ca="1">IFERROR(IF((VLOOKUP($B57,'NatCon &amp; Metrics Backsheet'!$A$7:$AC$156,E$9,FALSE))="","",(VLOOKUP($B57,'NatCon &amp; Metrics Backsheet'!$A$7:$AC$156,E$9,FALSE))),"")</f>
        <v>Yes</v>
      </c>
      <c r="F57" s="484" t="str">
        <f ca="1">IFERROR(IF((VLOOKUP($B57,'NatCon &amp; Metrics Backsheet'!$A$7:$AC$156,F$9,FALSE))="","",(VLOOKUP($B57,'NatCon &amp; Metrics Backsheet'!$A$7:$AC$156,F$9,FALSE))),"")</f>
        <v>Yes</v>
      </c>
      <c r="G57" s="485" t="str">
        <f ca="1">IFERROR(IF((VLOOKUP($B57,'NatCon &amp; Metrics Backsheet'!$A$7:$AC$156,G$9,FALSE))="","",(VLOOKUP($B57,'NatCon &amp; Metrics Backsheet'!$A$7:$AC$156,G$9,FALSE))),"")</f>
        <v>Yes</v>
      </c>
      <c r="H57" s="257" t="str">
        <f ca="1">IFERROR(IF((VLOOKUP($B57,'NatCon &amp; Metrics Backsheet'!$A$7:$AC$156,H$9,FALSE))="","",(VLOOKUP($B57,'NatCon &amp; Metrics Backsheet'!$A$7:$AC$156,H$9,FALSE))),"")</f>
        <v>Yes</v>
      </c>
    </row>
    <row r="58" spans="1:8" x14ac:dyDescent="0.3">
      <c r="A58" s="41">
        <v>40</v>
      </c>
      <c r="B58" s="278" t="str">
        <f t="shared" ca="1" si="6"/>
        <v>E10000011</v>
      </c>
      <c r="C58" s="279" t="str">
        <f ca="1">IFERROR(VLOOKUP($B58,'Org List'!$J$9:$K$640,2,0), "")</f>
        <v>East Sussex</v>
      </c>
      <c r="D58" s="483" t="str">
        <f ca="1">IFERROR(IF((VLOOKUP($B58,'NatCon &amp; Metrics Backsheet'!$A$7:$AC$156,D$9,FALSE))="","",(VLOOKUP($B58,'NatCon &amp; Metrics Backsheet'!$A$7:$AC$156,D$9,FALSE))),"")</f>
        <v>Yes</v>
      </c>
      <c r="E58" s="484" t="str">
        <f ca="1">IFERROR(IF((VLOOKUP($B58,'NatCon &amp; Metrics Backsheet'!$A$7:$AC$156,E$9,FALSE))="","",(VLOOKUP($B58,'NatCon &amp; Metrics Backsheet'!$A$7:$AC$156,E$9,FALSE))),"")</f>
        <v>Yes</v>
      </c>
      <c r="F58" s="484" t="str">
        <f ca="1">IFERROR(IF((VLOOKUP($B58,'NatCon &amp; Metrics Backsheet'!$A$7:$AC$156,F$9,FALSE))="","",(VLOOKUP($B58,'NatCon &amp; Metrics Backsheet'!$A$7:$AC$156,F$9,FALSE))),"")</f>
        <v>Yes</v>
      </c>
      <c r="G58" s="485" t="str">
        <f ca="1">IFERROR(IF((VLOOKUP($B58,'NatCon &amp; Metrics Backsheet'!$A$7:$AC$156,G$9,FALSE))="","",(VLOOKUP($B58,'NatCon &amp; Metrics Backsheet'!$A$7:$AC$156,G$9,FALSE))),"")</f>
        <v>Yes</v>
      </c>
      <c r="H58" s="257" t="str">
        <f ca="1">IFERROR(IF((VLOOKUP($B58,'NatCon &amp; Metrics Backsheet'!$A$7:$AC$156,H$9,FALSE))="","",(VLOOKUP($B58,'NatCon &amp; Metrics Backsheet'!$A$7:$AC$156,H$9,FALSE))),"")</f>
        <v>Yes</v>
      </c>
    </row>
    <row r="59" spans="1:8" x14ac:dyDescent="0.3">
      <c r="A59" s="41">
        <v>41</v>
      </c>
      <c r="B59" s="278" t="str">
        <f t="shared" ca="1" si="6"/>
        <v>E09000010</v>
      </c>
      <c r="C59" s="279" t="str">
        <f ca="1">IFERROR(VLOOKUP($B59,'Org List'!$J$9:$K$640,2,0), "")</f>
        <v>Enfield</v>
      </c>
      <c r="D59" s="483" t="str">
        <f ca="1">IFERROR(IF((VLOOKUP($B59,'NatCon &amp; Metrics Backsheet'!$A$7:$AC$156,D$9,FALSE))="","",(VLOOKUP($B59,'NatCon &amp; Metrics Backsheet'!$A$7:$AC$156,D$9,FALSE))),"")</f>
        <v>Yes</v>
      </c>
      <c r="E59" s="484" t="str">
        <f ca="1">IFERROR(IF((VLOOKUP($B59,'NatCon &amp; Metrics Backsheet'!$A$7:$AC$156,E$9,FALSE))="","",(VLOOKUP($B59,'NatCon &amp; Metrics Backsheet'!$A$7:$AC$156,E$9,FALSE))),"")</f>
        <v>Yes</v>
      </c>
      <c r="F59" s="484" t="str">
        <f ca="1">IFERROR(IF((VLOOKUP($B59,'NatCon &amp; Metrics Backsheet'!$A$7:$AC$156,F$9,FALSE))="","",(VLOOKUP($B59,'NatCon &amp; Metrics Backsheet'!$A$7:$AC$156,F$9,FALSE))),"")</f>
        <v>Yes</v>
      </c>
      <c r="G59" s="485" t="str">
        <f ca="1">IFERROR(IF((VLOOKUP($B59,'NatCon &amp; Metrics Backsheet'!$A$7:$AC$156,G$9,FALSE))="","",(VLOOKUP($B59,'NatCon &amp; Metrics Backsheet'!$A$7:$AC$156,G$9,FALSE))),"")</f>
        <v>Yes</v>
      </c>
      <c r="H59" s="257" t="str">
        <f ca="1">IFERROR(IF((VLOOKUP($B59,'NatCon &amp; Metrics Backsheet'!$A$7:$AC$156,H$9,FALSE))="","",(VLOOKUP($B59,'NatCon &amp; Metrics Backsheet'!$A$7:$AC$156,H$9,FALSE))),"")</f>
        <v>Yes</v>
      </c>
    </row>
    <row r="60" spans="1:8" x14ac:dyDescent="0.3">
      <c r="A60" s="41">
        <v>42</v>
      </c>
      <c r="B60" s="278" t="str">
        <f t="shared" ca="1" si="6"/>
        <v>E10000012</v>
      </c>
      <c r="C60" s="279" t="str">
        <f ca="1">IFERROR(VLOOKUP($B60,'Org List'!$J$9:$K$640,2,0), "")</f>
        <v>Essex</v>
      </c>
      <c r="D60" s="483" t="str">
        <f ca="1">IFERROR(IF((VLOOKUP($B60,'NatCon &amp; Metrics Backsheet'!$A$7:$AC$156,D$9,FALSE))="","",(VLOOKUP($B60,'NatCon &amp; Metrics Backsheet'!$A$7:$AC$156,D$9,FALSE))),"")</f>
        <v>Yes</v>
      </c>
      <c r="E60" s="484" t="str">
        <f ca="1">IFERROR(IF((VLOOKUP($B60,'NatCon &amp; Metrics Backsheet'!$A$7:$AC$156,E$9,FALSE))="","",(VLOOKUP($B60,'NatCon &amp; Metrics Backsheet'!$A$7:$AC$156,E$9,FALSE))),"")</f>
        <v>Yes</v>
      </c>
      <c r="F60" s="484" t="str">
        <f ca="1">IFERROR(IF((VLOOKUP($B60,'NatCon &amp; Metrics Backsheet'!$A$7:$AC$156,F$9,FALSE))="","",(VLOOKUP($B60,'NatCon &amp; Metrics Backsheet'!$A$7:$AC$156,F$9,FALSE))),"")</f>
        <v>Yes</v>
      </c>
      <c r="G60" s="485" t="str">
        <f ca="1">IFERROR(IF((VLOOKUP($B60,'NatCon &amp; Metrics Backsheet'!$A$7:$AC$156,G$9,FALSE))="","",(VLOOKUP($B60,'NatCon &amp; Metrics Backsheet'!$A$7:$AC$156,G$9,FALSE))),"")</f>
        <v>Yes</v>
      </c>
      <c r="H60" s="257" t="str">
        <f ca="1">IFERROR(IF((VLOOKUP($B60,'NatCon &amp; Metrics Backsheet'!$A$7:$AC$156,H$9,FALSE))="","",(VLOOKUP($B60,'NatCon &amp; Metrics Backsheet'!$A$7:$AC$156,H$9,FALSE))),"")</f>
        <v>Yes</v>
      </c>
    </row>
    <row r="61" spans="1:8" x14ac:dyDescent="0.3">
      <c r="A61" s="41">
        <v>43</v>
      </c>
      <c r="B61" s="278" t="str">
        <f t="shared" ca="1" si="6"/>
        <v>E08000037</v>
      </c>
      <c r="C61" s="279" t="str">
        <f ca="1">IFERROR(VLOOKUP($B61,'Org List'!$J$9:$K$640,2,0), "")</f>
        <v>Gateshead</v>
      </c>
      <c r="D61" s="483" t="str">
        <f ca="1">IFERROR(IF((VLOOKUP($B61,'NatCon &amp; Metrics Backsheet'!$A$7:$AC$156,D$9,FALSE))="","",(VLOOKUP($B61,'NatCon &amp; Metrics Backsheet'!$A$7:$AC$156,D$9,FALSE))),"")</f>
        <v>Yes</v>
      </c>
      <c r="E61" s="484" t="str">
        <f ca="1">IFERROR(IF((VLOOKUP($B61,'NatCon &amp; Metrics Backsheet'!$A$7:$AC$156,E$9,FALSE))="","",(VLOOKUP($B61,'NatCon &amp; Metrics Backsheet'!$A$7:$AC$156,E$9,FALSE))),"")</f>
        <v>Yes</v>
      </c>
      <c r="F61" s="484" t="str">
        <f ca="1">IFERROR(IF((VLOOKUP($B61,'NatCon &amp; Metrics Backsheet'!$A$7:$AC$156,F$9,FALSE))="","",(VLOOKUP($B61,'NatCon &amp; Metrics Backsheet'!$A$7:$AC$156,F$9,FALSE))),"")</f>
        <v>Yes</v>
      </c>
      <c r="G61" s="485" t="str">
        <f ca="1">IFERROR(IF((VLOOKUP($B61,'NatCon &amp; Metrics Backsheet'!$A$7:$AC$156,G$9,FALSE))="","",(VLOOKUP($B61,'NatCon &amp; Metrics Backsheet'!$A$7:$AC$156,G$9,FALSE))),"")</f>
        <v>Yes</v>
      </c>
      <c r="H61" s="257" t="str">
        <f ca="1">IFERROR(IF((VLOOKUP($B61,'NatCon &amp; Metrics Backsheet'!$A$7:$AC$156,H$9,FALSE))="","",(VLOOKUP($B61,'NatCon &amp; Metrics Backsheet'!$A$7:$AC$156,H$9,FALSE))),"")</f>
        <v>Yes</v>
      </c>
    </row>
    <row r="62" spans="1:8" x14ac:dyDescent="0.3">
      <c r="A62" s="41">
        <v>44</v>
      </c>
      <c r="B62" s="278" t="str">
        <f t="shared" ca="1" si="6"/>
        <v>E10000013</v>
      </c>
      <c r="C62" s="279" t="str">
        <f ca="1">IFERROR(VLOOKUP($B62,'Org List'!$J$9:$K$640,2,0), "")</f>
        <v>Gloucestershire</v>
      </c>
      <c r="D62" s="483" t="str">
        <f ca="1">IFERROR(IF((VLOOKUP($B62,'NatCon &amp; Metrics Backsheet'!$A$7:$AC$156,D$9,FALSE))="","",(VLOOKUP($B62,'NatCon &amp; Metrics Backsheet'!$A$7:$AC$156,D$9,FALSE))),"")</f>
        <v>Yes</v>
      </c>
      <c r="E62" s="484" t="str">
        <f ca="1">IFERROR(IF((VLOOKUP($B62,'NatCon &amp; Metrics Backsheet'!$A$7:$AC$156,E$9,FALSE))="","",(VLOOKUP($B62,'NatCon &amp; Metrics Backsheet'!$A$7:$AC$156,E$9,FALSE))),"")</f>
        <v>Yes</v>
      </c>
      <c r="F62" s="484" t="str">
        <f ca="1">IFERROR(IF((VLOOKUP($B62,'NatCon &amp; Metrics Backsheet'!$A$7:$AC$156,F$9,FALSE))="","",(VLOOKUP($B62,'NatCon &amp; Metrics Backsheet'!$A$7:$AC$156,F$9,FALSE))),"")</f>
        <v>Yes</v>
      </c>
      <c r="G62" s="485" t="str">
        <f ca="1">IFERROR(IF((VLOOKUP($B62,'NatCon &amp; Metrics Backsheet'!$A$7:$AC$156,G$9,FALSE))="","",(VLOOKUP($B62,'NatCon &amp; Metrics Backsheet'!$A$7:$AC$156,G$9,FALSE))),"")</f>
        <v>Yes</v>
      </c>
      <c r="H62" s="257" t="str">
        <f ca="1">IFERROR(IF((VLOOKUP($B62,'NatCon &amp; Metrics Backsheet'!$A$7:$AC$156,H$9,FALSE))="","",(VLOOKUP($B62,'NatCon &amp; Metrics Backsheet'!$A$7:$AC$156,H$9,FALSE))),"")</f>
        <v>Yes</v>
      </c>
    </row>
    <row r="63" spans="1:8" x14ac:dyDescent="0.3">
      <c r="A63" s="41">
        <v>45</v>
      </c>
      <c r="B63" s="278" t="str">
        <f t="shared" ca="1" si="6"/>
        <v>E09000011</v>
      </c>
      <c r="C63" s="279" t="str">
        <f ca="1">IFERROR(VLOOKUP($B63,'Org List'!$J$9:$K$640,2,0), "")</f>
        <v>Greenwich</v>
      </c>
      <c r="D63" s="483" t="str">
        <f ca="1">IFERROR(IF((VLOOKUP($B63,'NatCon &amp; Metrics Backsheet'!$A$7:$AC$156,D$9,FALSE))="","",(VLOOKUP($B63,'NatCon &amp; Metrics Backsheet'!$A$7:$AC$156,D$9,FALSE))),"")</f>
        <v>Yes</v>
      </c>
      <c r="E63" s="484" t="str">
        <f ca="1">IFERROR(IF((VLOOKUP($B63,'NatCon &amp; Metrics Backsheet'!$A$7:$AC$156,E$9,FALSE))="","",(VLOOKUP($B63,'NatCon &amp; Metrics Backsheet'!$A$7:$AC$156,E$9,FALSE))),"")</f>
        <v>Yes</v>
      </c>
      <c r="F63" s="484" t="str">
        <f ca="1">IFERROR(IF((VLOOKUP($B63,'NatCon &amp; Metrics Backsheet'!$A$7:$AC$156,F$9,FALSE))="","",(VLOOKUP($B63,'NatCon &amp; Metrics Backsheet'!$A$7:$AC$156,F$9,FALSE))),"")</f>
        <v>Yes</v>
      </c>
      <c r="G63" s="485" t="str">
        <f ca="1">IFERROR(IF((VLOOKUP($B63,'NatCon &amp; Metrics Backsheet'!$A$7:$AC$156,G$9,FALSE))="","",(VLOOKUP($B63,'NatCon &amp; Metrics Backsheet'!$A$7:$AC$156,G$9,FALSE))),"")</f>
        <v>Yes</v>
      </c>
      <c r="H63" s="257" t="str">
        <f ca="1">IFERROR(IF((VLOOKUP($B63,'NatCon &amp; Metrics Backsheet'!$A$7:$AC$156,H$9,FALSE))="","",(VLOOKUP($B63,'NatCon &amp; Metrics Backsheet'!$A$7:$AC$156,H$9,FALSE))),"")</f>
        <v>Yes</v>
      </c>
    </row>
    <row r="64" spans="1:8" x14ac:dyDescent="0.3">
      <c r="A64" s="41">
        <v>46</v>
      </c>
      <c r="B64" s="278" t="str">
        <f t="shared" ca="1" si="6"/>
        <v>E09000012</v>
      </c>
      <c r="C64" s="279" t="str">
        <f ca="1">IFERROR(VLOOKUP($B64,'Org List'!$J$9:$K$640,2,0), "")</f>
        <v>Hackney</v>
      </c>
      <c r="D64" s="483" t="str">
        <f ca="1">IFERROR(IF((VLOOKUP($B64,'NatCon &amp; Metrics Backsheet'!$A$7:$AC$156,D$9,FALSE))="","",(VLOOKUP($B64,'NatCon &amp; Metrics Backsheet'!$A$7:$AC$156,D$9,FALSE))),"")</f>
        <v>Yes</v>
      </c>
      <c r="E64" s="484" t="str">
        <f ca="1">IFERROR(IF((VLOOKUP($B64,'NatCon &amp; Metrics Backsheet'!$A$7:$AC$156,E$9,FALSE))="","",(VLOOKUP($B64,'NatCon &amp; Metrics Backsheet'!$A$7:$AC$156,E$9,FALSE))),"")</f>
        <v>Yes</v>
      </c>
      <c r="F64" s="484" t="str">
        <f ca="1">IFERROR(IF((VLOOKUP($B64,'NatCon &amp; Metrics Backsheet'!$A$7:$AC$156,F$9,FALSE))="","",(VLOOKUP($B64,'NatCon &amp; Metrics Backsheet'!$A$7:$AC$156,F$9,FALSE))),"")</f>
        <v>Yes</v>
      </c>
      <c r="G64" s="485" t="str">
        <f ca="1">IFERROR(IF((VLOOKUP($B64,'NatCon &amp; Metrics Backsheet'!$A$7:$AC$156,G$9,FALSE))="","",(VLOOKUP($B64,'NatCon &amp; Metrics Backsheet'!$A$7:$AC$156,G$9,FALSE))),"")</f>
        <v>Yes</v>
      </c>
      <c r="H64" s="257" t="str">
        <f ca="1">IFERROR(IF((VLOOKUP($B64,'NatCon &amp; Metrics Backsheet'!$A$7:$AC$156,H$9,FALSE))="","",(VLOOKUP($B64,'NatCon &amp; Metrics Backsheet'!$A$7:$AC$156,H$9,FALSE))),"")</f>
        <v>Yes</v>
      </c>
    </row>
    <row r="65" spans="1:8" x14ac:dyDescent="0.3">
      <c r="A65" s="41">
        <v>47</v>
      </c>
      <c r="B65" s="278" t="str">
        <f t="shared" ca="1" si="6"/>
        <v>E06000006</v>
      </c>
      <c r="C65" s="279" t="str">
        <f ca="1">IFERROR(VLOOKUP($B65,'Org List'!$J$9:$K$640,2,0), "")</f>
        <v>Halton</v>
      </c>
      <c r="D65" s="483" t="str">
        <f ca="1">IFERROR(IF((VLOOKUP($B65,'NatCon &amp; Metrics Backsheet'!$A$7:$AC$156,D$9,FALSE))="","",(VLOOKUP($B65,'NatCon &amp; Metrics Backsheet'!$A$7:$AC$156,D$9,FALSE))),"")</f>
        <v>Yes</v>
      </c>
      <c r="E65" s="484" t="str">
        <f ca="1">IFERROR(IF((VLOOKUP($B65,'NatCon &amp; Metrics Backsheet'!$A$7:$AC$156,E$9,FALSE))="","",(VLOOKUP($B65,'NatCon &amp; Metrics Backsheet'!$A$7:$AC$156,E$9,FALSE))),"")</f>
        <v>Yes</v>
      </c>
      <c r="F65" s="484" t="str">
        <f ca="1">IFERROR(IF((VLOOKUP($B65,'NatCon &amp; Metrics Backsheet'!$A$7:$AC$156,F$9,FALSE))="","",(VLOOKUP($B65,'NatCon &amp; Metrics Backsheet'!$A$7:$AC$156,F$9,FALSE))),"")</f>
        <v>Yes</v>
      </c>
      <c r="G65" s="485" t="str">
        <f ca="1">IFERROR(IF((VLOOKUP($B65,'NatCon &amp; Metrics Backsheet'!$A$7:$AC$156,G$9,FALSE))="","",(VLOOKUP($B65,'NatCon &amp; Metrics Backsheet'!$A$7:$AC$156,G$9,FALSE))),"")</f>
        <v>Yes</v>
      </c>
      <c r="H65" s="257" t="str">
        <f ca="1">IFERROR(IF((VLOOKUP($B65,'NatCon &amp; Metrics Backsheet'!$A$7:$AC$156,H$9,FALSE))="","",(VLOOKUP($B65,'NatCon &amp; Metrics Backsheet'!$A$7:$AC$156,H$9,FALSE))),"")</f>
        <v>Yes</v>
      </c>
    </row>
    <row r="66" spans="1:8" x14ac:dyDescent="0.3">
      <c r="A66" s="41">
        <v>48</v>
      </c>
      <c r="B66" s="278" t="str">
        <f t="shared" ca="1" si="6"/>
        <v>E09000013</v>
      </c>
      <c r="C66" s="279" t="str">
        <f ca="1">IFERROR(VLOOKUP($B66,'Org List'!$J$9:$K$640,2,0), "")</f>
        <v>Hammersmith and Fulham</v>
      </c>
      <c r="D66" s="483" t="str">
        <f ca="1">IFERROR(IF((VLOOKUP($B66,'NatCon &amp; Metrics Backsheet'!$A$7:$AC$156,D$9,FALSE))="","",(VLOOKUP($B66,'NatCon &amp; Metrics Backsheet'!$A$7:$AC$156,D$9,FALSE))),"")</f>
        <v>Yes</v>
      </c>
      <c r="E66" s="484" t="str">
        <f ca="1">IFERROR(IF((VLOOKUP($B66,'NatCon &amp; Metrics Backsheet'!$A$7:$AC$156,E$9,FALSE))="","",(VLOOKUP($B66,'NatCon &amp; Metrics Backsheet'!$A$7:$AC$156,E$9,FALSE))),"")</f>
        <v>Yes</v>
      </c>
      <c r="F66" s="484" t="str">
        <f ca="1">IFERROR(IF((VLOOKUP($B66,'NatCon &amp; Metrics Backsheet'!$A$7:$AC$156,F$9,FALSE))="","",(VLOOKUP($B66,'NatCon &amp; Metrics Backsheet'!$A$7:$AC$156,F$9,FALSE))),"")</f>
        <v>Yes</v>
      </c>
      <c r="G66" s="485" t="str">
        <f ca="1">IFERROR(IF((VLOOKUP($B66,'NatCon &amp; Metrics Backsheet'!$A$7:$AC$156,G$9,FALSE))="","",(VLOOKUP($B66,'NatCon &amp; Metrics Backsheet'!$A$7:$AC$156,G$9,FALSE))),"")</f>
        <v>Yes</v>
      </c>
      <c r="H66" s="257" t="str">
        <f ca="1">IFERROR(IF((VLOOKUP($B66,'NatCon &amp; Metrics Backsheet'!$A$7:$AC$156,H$9,FALSE))="","",(VLOOKUP($B66,'NatCon &amp; Metrics Backsheet'!$A$7:$AC$156,H$9,FALSE))),"")</f>
        <v>Yes</v>
      </c>
    </row>
    <row r="67" spans="1:8" x14ac:dyDescent="0.3">
      <c r="A67" s="41">
        <v>49</v>
      </c>
      <c r="B67" s="278" t="str">
        <f t="shared" ca="1" si="6"/>
        <v>E10000014</v>
      </c>
      <c r="C67" s="279" t="str">
        <f ca="1">IFERROR(VLOOKUP($B67,'Org List'!$J$9:$K$640,2,0), "")</f>
        <v>Hampshire</v>
      </c>
      <c r="D67" s="483" t="str">
        <f ca="1">IFERROR(IF((VLOOKUP($B67,'NatCon &amp; Metrics Backsheet'!$A$7:$AC$156,D$9,FALSE))="","",(VLOOKUP($B67,'NatCon &amp; Metrics Backsheet'!$A$7:$AC$156,D$9,FALSE))),"")</f>
        <v>Yes</v>
      </c>
      <c r="E67" s="484" t="str">
        <f ca="1">IFERROR(IF((VLOOKUP($B67,'NatCon &amp; Metrics Backsheet'!$A$7:$AC$156,E$9,FALSE))="","",(VLOOKUP($B67,'NatCon &amp; Metrics Backsheet'!$A$7:$AC$156,E$9,FALSE))),"")</f>
        <v>Yes</v>
      </c>
      <c r="F67" s="484" t="str">
        <f ca="1">IFERROR(IF((VLOOKUP($B67,'NatCon &amp; Metrics Backsheet'!$A$7:$AC$156,F$9,FALSE))="","",(VLOOKUP($B67,'NatCon &amp; Metrics Backsheet'!$A$7:$AC$156,F$9,FALSE))),"")</f>
        <v>Yes</v>
      </c>
      <c r="G67" s="485" t="str">
        <f ca="1">IFERROR(IF((VLOOKUP($B67,'NatCon &amp; Metrics Backsheet'!$A$7:$AC$156,G$9,FALSE))="","",(VLOOKUP($B67,'NatCon &amp; Metrics Backsheet'!$A$7:$AC$156,G$9,FALSE))),"")</f>
        <v>Yes</v>
      </c>
      <c r="H67" s="257" t="str">
        <f ca="1">IFERROR(IF((VLOOKUP($B67,'NatCon &amp; Metrics Backsheet'!$A$7:$AC$156,H$9,FALSE))="","",(VLOOKUP($B67,'NatCon &amp; Metrics Backsheet'!$A$7:$AC$156,H$9,FALSE))),"")</f>
        <v>Yes</v>
      </c>
    </row>
    <row r="68" spans="1:8" x14ac:dyDescent="0.3">
      <c r="A68" s="41">
        <v>50</v>
      </c>
      <c r="B68" s="278" t="str">
        <f t="shared" ca="1" si="6"/>
        <v>E09000014</v>
      </c>
      <c r="C68" s="279" t="str">
        <f ca="1">IFERROR(VLOOKUP($B68,'Org List'!$J$9:$K$640,2,0), "")</f>
        <v>Haringey</v>
      </c>
      <c r="D68" s="483" t="str">
        <f ca="1">IFERROR(IF((VLOOKUP($B68,'NatCon &amp; Metrics Backsheet'!$A$7:$AC$156,D$9,FALSE))="","",(VLOOKUP($B68,'NatCon &amp; Metrics Backsheet'!$A$7:$AC$156,D$9,FALSE))),"")</f>
        <v>Yes</v>
      </c>
      <c r="E68" s="484" t="str">
        <f ca="1">IFERROR(IF((VLOOKUP($B68,'NatCon &amp; Metrics Backsheet'!$A$7:$AC$156,E$9,FALSE))="","",(VLOOKUP($B68,'NatCon &amp; Metrics Backsheet'!$A$7:$AC$156,E$9,FALSE))),"")</f>
        <v>Yes</v>
      </c>
      <c r="F68" s="484" t="str">
        <f ca="1">IFERROR(IF((VLOOKUP($B68,'NatCon &amp; Metrics Backsheet'!$A$7:$AC$156,F$9,FALSE))="","",(VLOOKUP($B68,'NatCon &amp; Metrics Backsheet'!$A$7:$AC$156,F$9,FALSE))),"")</f>
        <v>Yes</v>
      </c>
      <c r="G68" s="485" t="str">
        <f ca="1">IFERROR(IF((VLOOKUP($B68,'NatCon &amp; Metrics Backsheet'!$A$7:$AC$156,G$9,FALSE))="","",(VLOOKUP($B68,'NatCon &amp; Metrics Backsheet'!$A$7:$AC$156,G$9,FALSE))),"")</f>
        <v>Yes</v>
      </c>
      <c r="H68" s="257" t="str">
        <f ca="1">IFERROR(IF((VLOOKUP($B68,'NatCon &amp; Metrics Backsheet'!$A$7:$AC$156,H$9,FALSE))="","",(VLOOKUP($B68,'NatCon &amp; Metrics Backsheet'!$A$7:$AC$156,H$9,FALSE))),"")</f>
        <v>Yes</v>
      </c>
    </row>
    <row r="69" spans="1:8" x14ac:dyDescent="0.3">
      <c r="A69" s="41">
        <v>51</v>
      </c>
      <c r="B69" s="278" t="str">
        <f t="shared" ca="1" si="6"/>
        <v>E09000015</v>
      </c>
      <c r="C69" s="279" t="str">
        <f ca="1">IFERROR(VLOOKUP($B69,'Org List'!$J$9:$K$640,2,0), "")</f>
        <v>Harrow</v>
      </c>
      <c r="D69" s="483" t="str">
        <f ca="1">IFERROR(IF((VLOOKUP($B69,'NatCon &amp; Metrics Backsheet'!$A$7:$AC$156,D$9,FALSE))="","",(VLOOKUP($B69,'NatCon &amp; Metrics Backsheet'!$A$7:$AC$156,D$9,FALSE))),"")</f>
        <v>Yes</v>
      </c>
      <c r="E69" s="484" t="str">
        <f ca="1">IFERROR(IF((VLOOKUP($B69,'NatCon &amp; Metrics Backsheet'!$A$7:$AC$156,E$9,FALSE))="","",(VLOOKUP($B69,'NatCon &amp; Metrics Backsheet'!$A$7:$AC$156,E$9,FALSE))),"")</f>
        <v>Yes</v>
      </c>
      <c r="F69" s="484" t="str">
        <f ca="1">IFERROR(IF((VLOOKUP($B69,'NatCon &amp; Metrics Backsheet'!$A$7:$AC$156,F$9,FALSE))="","",(VLOOKUP($B69,'NatCon &amp; Metrics Backsheet'!$A$7:$AC$156,F$9,FALSE))),"")</f>
        <v>Yes</v>
      </c>
      <c r="G69" s="485" t="str">
        <f ca="1">IFERROR(IF((VLOOKUP($B69,'NatCon &amp; Metrics Backsheet'!$A$7:$AC$156,G$9,FALSE))="","",(VLOOKUP($B69,'NatCon &amp; Metrics Backsheet'!$A$7:$AC$156,G$9,FALSE))),"")</f>
        <v>Yes</v>
      </c>
      <c r="H69" s="257" t="str">
        <f ca="1">IFERROR(IF((VLOOKUP($B69,'NatCon &amp; Metrics Backsheet'!$A$7:$AC$156,H$9,FALSE))="","",(VLOOKUP($B69,'NatCon &amp; Metrics Backsheet'!$A$7:$AC$156,H$9,FALSE))),"")</f>
        <v>Yes</v>
      </c>
    </row>
    <row r="70" spans="1:8" x14ac:dyDescent="0.3">
      <c r="A70" s="41">
        <v>52</v>
      </c>
      <c r="B70" s="278" t="str">
        <f t="shared" ca="1" si="6"/>
        <v>E06000001</v>
      </c>
      <c r="C70" s="279" t="str">
        <f ca="1">IFERROR(VLOOKUP($B70,'Org List'!$J$9:$K$640,2,0), "")</f>
        <v>Hartlepool</v>
      </c>
      <c r="D70" s="483" t="str">
        <f ca="1">IFERROR(IF((VLOOKUP($B70,'NatCon &amp; Metrics Backsheet'!$A$7:$AC$156,D$9,FALSE))="","",(VLOOKUP($B70,'NatCon &amp; Metrics Backsheet'!$A$7:$AC$156,D$9,FALSE))),"")</f>
        <v>Yes</v>
      </c>
      <c r="E70" s="484" t="str">
        <f ca="1">IFERROR(IF((VLOOKUP($B70,'NatCon &amp; Metrics Backsheet'!$A$7:$AC$156,E$9,FALSE))="","",(VLOOKUP($B70,'NatCon &amp; Metrics Backsheet'!$A$7:$AC$156,E$9,FALSE))),"")</f>
        <v>Yes</v>
      </c>
      <c r="F70" s="484" t="str">
        <f ca="1">IFERROR(IF((VLOOKUP($B70,'NatCon &amp; Metrics Backsheet'!$A$7:$AC$156,F$9,FALSE))="","",(VLOOKUP($B70,'NatCon &amp; Metrics Backsheet'!$A$7:$AC$156,F$9,FALSE))),"")</f>
        <v>Yes</v>
      </c>
      <c r="G70" s="485" t="str">
        <f ca="1">IFERROR(IF((VLOOKUP($B70,'NatCon &amp; Metrics Backsheet'!$A$7:$AC$156,G$9,FALSE))="","",(VLOOKUP($B70,'NatCon &amp; Metrics Backsheet'!$A$7:$AC$156,G$9,FALSE))),"")</f>
        <v>Yes</v>
      </c>
      <c r="H70" s="257" t="str">
        <f ca="1">IFERROR(IF((VLOOKUP($B70,'NatCon &amp; Metrics Backsheet'!$A$7:$AC$156,H$9,FALSE))="","",(VLOOKUP($B70,'NatCon &amp; Metrics Backsheet'!$A$7:$AC$156,H$9,FALSE))),"")</f>
        <v>Yes</v>
      </c>
    </row>
    <row r="71" spans="1:8" x14ac:dyDescent="0.3">
      <c r="A71" s="41">
        <v>53</v>
      </c>
      <c r="B71" s="278" t="str">
        <f t="shared" ca="1" si="6"/>
        <v>E09000016</v>
      </c>
      <c r="C71" s="279" t="str">
        <f ca="1">IFERROR(VLOOKUP($B71,'Org List'!$J$9:$K$640,2,0), "")</f>
        <v>Havering</v>
      </c>
      <c r="D71" s="483" t="str">
        <f ca="1">IFERROR(IF((VLOOKUP($B71,'NatCon &amp; Metrics Backsheet'!$A$7:$AC$156,D$9,FALSE))="","",(VLOOKUP($B71,'NatCon &amp; Metrics Backsheet'!$A$7:$AC$156,D$9,FALSE))),"")</f>
        <v>Yes</v>
      </c>
      <c r="E71" s="484" t="str">
        <f ca="1">IFERROR(IF((VLOOKUP($B71,'NatCon &amp; Metrics Backsheet'!$A$7:$AC$156,E$9,FALSE))="","",(VLOOKUP($B71,'NatCon &amp; Metrics Backsheet'!$A$7:$AC$156,E$9,FALSE))),"")</f>
        <v>Yes</v>
      </c>
      <c r="F71" s="484" t="str">
        <f ca="1">IFERROR(IF((VLOOKUP($B71,'NatCon &amp; Metrics Backsheet'!$A$7:$AC$156,F$9,FALSE))="","",(VLOOKUP($B71,'NatCon &amp; Metrics Backsheet'!$A$7:$AC$156,F$9,FALSE))),"")</f>
        <v>Yes</v>
      </c>
      <c r="G71" s="485" t="str">
        <f ca="1">IFERROR(IF((VLOOKUP($B71,'NatCon &amp; Metrics Backsheet'!$A$7:$AC$156,G$9,FALSE))="","",(VLOOKUP($B71,'NatCon &amp; Metrics Backsheet'!$A$7:$AC$156,G$9,FALSE))),"")</f>
        <v>Yes</v>
      </c>
      <c r="H71" s="257" t="str">
        <f ca="1">IFERROR(IF((VLOOKUP($B71,'NatCon &amp; Metrics Backsheet'!$A$7:$AC$156,H$9,FALSE))="","",(VLOOKUP($B71,'NatCon &amp; Metrics Backsheet'!$A$7:$AC$156,H$9,FALSE))),"")</f>
        <v>Yes</v>
      </c>
    </row>
    <row r="72" spans="1:8" x14ac:dyDescent="0.3">
      <c r="A72" s="41">
        <v>54</v>
      </c>
      <c r="B72" s="278" t="str">
        <f t="shared" ca="1" si="6"/>
        <v>E06000019</v>
      </c>
      <c r="C72" s="279" t="str">
        <f ca="1">IFERROR(VLOOKUP($B72,'Org List'!$J$9:$K$640,2,0), "")</f>
        <v>Herefordshire, County of</v>
      </c>
      <c r="D72" s="483" t="str">
        <f ca="1">IFERROR(IF((VLOOKUP($B72,'NatCon &amp; Metrics Backsheet'!$A$7:$AC$156,D$9,FALSE))="","",(VLOOKUP($B72,'NatCon &amp; Metrics Backsheet'!$A$7:$AC$156,D$9,FALSE))),"")</f>
        <v>Yes</v>
      </c>
      <c r="E72" s="484" t="str">
        <f ca="1">IFERROR(IF((VLOOKUP($B72,'NatCon &amp; Metrics Backsheet'!$A$7:$AC$156,E$9,FALSE))="","",(VLOOKUP($B72,'NatCon &amp; Metrics Backsheet'!$A$7:$AC$156,E$9,FALSE))),"")</f>
        <v>Yes</v>
      </c>
      <c r="F72" s="484" t="str">
        <f ca="1">IFERROR(IF((VLOOKUP($B72,'NatCon &amp; Metrics Backsheet'!$A$7:$AC$156,F$9,FALSE))="","",(VLOOKUP($B72,'NatCon &amp; Metrics Backsheet'!$A$7:$AC$156,F$9,FALSE))),"")</f>
        <v>Yes</v>
      </c>
      <c r="G72" s="485" t="str">
        <f ca="1">IFERROR(IF((VLOOKUP($B72,'NatCon &amp; Metrics Backsheet'!$A$7:$AC$156,G$9,FALSE))="","",(VLOOKUP($B72,'NatCon &amp; Metrics Backsheet'!$A$7:$AC$156,G$9,FALSE))),"")</f>
        <v>Yes</v>
      </c>
      <c r="H72" s="257" t="str">
        <f ca="1">IFERROR(IF((VLOOKUP($B72,'NatCon &amp; Metrics Backsheet'!$A$7:$AC$156,H$9,FALSE))="","",(VLOOKUP($B72,'NatCon &amp; Metrics Backsheet'!$A$7:$AC$156,H$9,FALSE))),"")</f>
        <v>Yes</v>
      </c>
    </row>
    <row r="73" spans="1:8" x14ac:dyDescent="0.3">
      <c r="A73" s="41">
        <v>55</v>
      </c>
      <c r="B73" s="278" t="str">
        <f t="shared" ca="1" si="6"/>
        <v>E10000015</v>
      </c>
      <c r="C73" s="279" t="str">
        <f ca="1">IFERROR(VLOOKUP($B73,'Org List'!$J$9:$K$640,2,0), "")</f>
        <v>Hertfordshire</v>
      </c>
      <c r="D73" s="483" t="str">
        <f ca="1">IFERROR(IF((VLOOKUP($B73,'NatCon &amp; Metrics Backsheet'!$A$7:$AC$156,D$9,FALSE))="","",(VLOOKUP($B73,'NatCon &amp; Metrics Backsheet'!$A$7:$AC$156,D$9,FALSE))),"")</f>
        <v>Yes</v>
      </c>
      <c r="E73" s="484" t="str">
        <f ca="1">IFERROR(IF((VLOOKUP($B73,'NatCon &amp; Metrics Backsheet'!$A$7:$AC$156,E$9,FALSE))="","",(VLOOKUP($B73,'NatCon &amp; Metrics Backsheet'!$A$7:$AC$156,E$9,FALSE))),"")</f>
        <v>Yes</v>
      </c>
      <c r="F73" s="484" t="str">
        <f ca="1">IFERROR(IF((VLOOKUP($B73,'NatCon &amp; Metrics Backsheet'!$A$7:$AC$156,F$9,FALSE))="","",(VLOOKUP($B73,'NatCon &amp; Metrics Backsheet'!$A$7:$AC$156,F$9,FALSE))),"")</f>
        <v>Yes</v>
      </c>
      <c r="G73" s="485" t="str">
        <f ca="1">IFERROR(IF((VLOOKUP($B73,'NatCon &amp; Metrics Backsheet'!$A$7:$AC$156,G$9,FALSE))="","",(VLOOKUP($B73,'NatCon &amp; Metrics Backsheet'!$A$7:$AC$156,G$9,FALSE))),"")</f>
        <v>Yes</v>
      </c>
      <c r="H73" s="257" t="str">
        <f ca="1">IFERROR(IF((VLOOKUP($B73,'NatCon &amp; Metrics Backsheet'!$A$7:$AC$156,H$9,FALSE))="","",(VLOOKUP($B73,'NatCon &amp; Metrics Backsheet'!$A$7:$AC$156,H$9,FALSE))),"")</f>
        <v>Yes</v>
      </c>
    </row>
    <row r="74" spans="1:8" x14ac:dyDescent="0.3">
      <c r="A74" s="41">
        <v>56</v>
      </c>
      <c r="B74" s="278" t="str">
        <f t="shared" ca="1" si="6"/>
        <v>E09000017</v>
      </c>
      <c r="C74" s="279" t="str">
        <f ca="1">IFERROR(VLOOKUP($B74,'Org List'!$J$9:$K$640,2,0), "")</f>
        <v>Hillingdon</v>
      </c>
      <c r="D74" s="483" t="str">
        <f ca="1">IFERROR(IF((VLOOKUP($B74,'NatCon &amp; Metrics Backsheet'!$A$7:$AC$156,D$9,FALSE))="","",(VLOOKUP($B74,'NatCon &amp; Metrics Backsheet'!$A$7:$AC$156,D$9,FALSE))),"")</f>
        <v>Yes</v>
      </c>
      <c r="E74" s="484" t="str">
        <f ca="1">IFERROR(IF((VLOOKUP($B74,'NatCon &amp; Metrics Backsheet'!$A$7:$AC$156,E$9,FALSE))="","",(VLOOKUP($B74,'NatCon &amp; Metrics Backsheet'!$A$7:$AC$156,E$9,FALSE))),"")</f>
        <v>Yes</v>
      </c>
      <c r="F74" s="484" t="str">
        <f ca="1">IFERROR(IF((VLOOKUP($B74,'NatCon &amp; Metrics Backsheet'!$A$7:$AC$156,F$9,FALSE))="","",(VLOOKUP($B74,'NatCon &amp; Metrics Backsheet'!$A$7:$AC$156,F$9,FALSE))),"")</f>
        <v>Yes</v>
      </c>
      <c r="G74" s="485" t="str">
        <f ca="1">IFERROR(IF((VLOOKUP($B74,'NatCon &amp; Metrics Backsheet'!$A$7:$AC$156,G$9,FALSE))="","",(VLOOKUP($B74,'NatCon &amp; Metrics Backsheet'!$A$7:$AC$156,G$9,FALSE))),"")</f>
        <v>Yes</v>
      </c>
      <c r="H74" s="257" t="str">
        <f ca="1">IFERROR(IF((VLOOKUP($B74,'NatCon &amp; Metrics Backsheet'!$A$7:$AC$156,H$9,FALSE))="","",(VLOOKUP($B74,'NatCon &amp; Metrics Backsheet'!$A$7:$AC$156,H$9,FALSE))),"")</f>
        <v>Yes</v>
      </c>
    </row>
    <row r="75" spans="1:8" x14ac:dyDescent="0.3">
      <c r="A75" s="41">
        <v>57</v>
      </c>
      <c r="B75" s="278" t="str">
        <f t="shared" ca="1" si="6"/>
        <v>E09000018</v>
      </c>
      <c r="C75" s="279" t="str">
        <f ca="1">IFERROR(VLOOKUP($B75,'Org List'!$J$9:$K$640,2,0), "")</f>
        <v>Hounslow</v>
      </c>
      <c r="D75" s="483" t="str">
        <f ca="1">IFERROR(IF((VLOOKUP($B75,'NatCon &amp; Metrics Backsheet'!$A$7:$AC$156,D$9,FALSE))="","",(VLOOKUP($B75,'NatCon &amp; Metrics Backsheet'!$A$7:$AC$156,D$9,FALSE))),"")</f>
        <v>Yes</v>
      </c>
      <c r="E75" s="484" t="str">
        <f ca="1">IFERROR(IF((VLOOKUP($B75,'NatCon &amp; Metrics Backsheet'!$A$7:$AC$156,E$9,FALSE))="","",(VLOOKUP($B75,'NatCon &amp; Metrics Backsheet'!$A$7:$AC$156,E$9,FALSE))),"")</f>
        <v>Yes</v>
      </c>
      <c r="F75" s="484" t="str">
        <f ca="1">IFERROR(IF((VLOOKUP($B75,'NatCon &amp; Metrics Backsheet'!$A$7:$AC$156,F$9,FALSE))="","",(VLOOKUP($B75,'NatCon &amp; Metrics Backsheet'!$A$7:$AC$156,F$9,FALSE))),"")</f>
        <v>Yes</v>
      </c>
      <c r="G75" s="485" t="str">
        <f ca="1">IFERROR(IF((VLOOKUP($B75,'NatCon &amp; Metrics Backsheet'!$A$7:$AC$156,G$9,FALSE))="","",(VLOOKUP($B75,'NatCon &amp; Metrics Backsheet'!$A$7:$AC$156,G$9,FALSE))),"")</f>
        <v>Yes</v>
      </c>
      <c r="H75" s="257" t="str">
        <f ca="1">IFERROR(IF((VLOOKUP($B75,'NatCon &amp; Metrics Backsheet'!$A$7:$AC$156,H$9,FALSE))="","",(VLOOKUP($B75,'NatCon &amp; Metrics Backsheet'!$A$7:$AC$156,H$9,FALSE))),"")</f>
        <v>Yes</v>
      </c>
    </row>
    <row r="76" spans="1:8" x14ac:dyDescent="0.3">
      <c r="A76" s="41">
        <v>58</v>
      </c>
      <c r="B76" s="278" t="str">
        <f t="shared" ca="1" si="6"/>
        <v>E06000046</v>
      </c>
      <c r="C76" s="279" t="str">
        <f ca="1">IFERROR(VLOOKUP($B76,'Org List'!$J$9:$K$640,2,0), "")</f>
        <v>Isle of Wight</v>
      </c>
      <c r="D76" s="483" t="str">
        <f ca="1">IFERROR(IF((VLOOKUP($B76,'NatCon &amp; Metrics Backsheet'!$A$7:$AC$156,D$9,FALSE))="","",(VLOOKUP($B76,'NatCon &amp; Metrics Backsheet'!$A$7:$AC$156,D$9,FALSE))),"")</f>
        <v>Yes</v>
      </c>
      <c r="E76" s="484" t="str">
        <f ca="1">IFERROR(IF((VLOOKUP($B76,'NatCon &amp; Metrics Backsheet'!$A$7:$AC$156,E$9,FALSE))="","",(VLOOKUP($B76,'NatCon &amp; Metrics Backsheet'!$A$7:$AC$156,E$9,FALSE))),"")</f>
        <v>Yes</v>
      </c>
      <c r="F76" s="484" t="str">
        <f ca="1">IFERROR(IF((VLOOKUP($B76,'NatCon &amp; Metrics Backsheet'!$A$7:$AC$156,F$9,FALSE))="","",(VLOOKUP($B76,'NatCon &amp; Metrics Backsheet'!$A$7:$AC$156,F$9,FALSE))),"")</f>
        <v>Yes</v>
      </c>
      <c r="G76" s="485" t="str">
        <f ca="1">IFERROR(IF((VLOOKUP($B76,'NatCon &amp; Metrics Backsheet'!$A$7:$AC$156,G$9,FALSE))="","",(VLOOKUP($B76,'NatCon &amp; Metrics Backsheet'!$A$7:$AC$156,G$9,FALSE))),"")</f>
        <v>Yes</v>
      </c>
      <c r="H76" s="257" t="str">
        <f ca="1">IFERROR(IF((VLOOKUP($B76,'NatCon &amp; Metrics Backsheet'!$A$7:$AC$156,H$9,FALSE))="","",(VLOOKUP($B76,'NatCon &amp; Metrics Backsheet'!$A$7:$AC$156,H$9,FALSE))),"")</f>
        <v>Yes</v>
      </c>
    </row>
    <row r="77" spans="1:8" x14ac:dyDescent="0.3">
      <c r="A77" s="41">
        <v>59</v>
      </c>
      <c r="B77" s="278" t="str">
        <f t="shared" ca="1" si="6"/>
        <v>E09000019</v>
      </c>
      <c r="C77" s="279" t="str">
        <f ca="1">IFERROR(VLOOKUP($B77,'Org List'!$J$9:$K$640,2,0), "")</f>
        <v>Islington</v>
      </c>
      <c r="D77" s="483" t="str">
        <f ca="1">IFERROR(IF((VLOOKUP($B77,'NatCon &amp; Metrics Backsheet'!$A$7:$AC$156,D$9,FALSE))="","",(VLOOKUP($B77,'NatCon &amp; Metrics Backsheet'!$A$7:$AC$156,D$9,FALSE))),"")</f>
        <v>Yes</v>
      </c>
      <c r="E77" s="484" t="str">
        <f ca="1">IFERROR(IF((VLOOKUP($B77,'NatCon &amp; Metrics Backsheet'!$A$7:$AC$156,E$9,FALSE))="","",(VLOOKUP($B77,'NatCon &amp; Metrics Backsheet'!$A$7:$AC$156,E$9,FALSE))),"")</f>
        <v>Yes</v>
      </c>
      <c r="F77" s="484" t="str">
        <f ca="1">IFERROR(IF((VLOOKUP($B77,'NatCon &amp; Metrics Backsheet'!$A$7:$AC$156,F$9,FALSE))="","",(VLOOKUP($B77,'NatCon &amp; Metrics Backsheet'!$A$7:$AC$156,F$9,FALSE))),"")</f>
        <v>Yes</v>
      </c>
      <c r="G77" s="485" t="str">
        <f ca="1">IFERROR(IF((VLOOKUP($B77,'NatCon &amp; Metrics Backsheet'!$A$7:$AC$156,G$9,FALSE))="","",(VLOOKUP($B77,'NatCon &amp; Metrics Backsheet'!$A$7:$AC$156,G$9,FALSE))),"")</f>
        <v>Yes</v>
      </c>
      <c r="H77" s="257" t="str">
        <f ca="1">IFERROR(IF((VLOOKUP($B77,'NatCon &amp; Metrics Backsheet'!$A$7:$AC$156,H$9,FALSE))="","",(VLOOKUP($B77,'NatCon &amp; Metrics Backsheet'!$A$7:$AC$156,H$9,FALSE))),"")</f>
        <v>Yes</v>
      </c>
    </row>
    <row r="78" spans="1:8" x14ac:dyDescent="0.3">
      <c r="A78" s="41">
        <v>60</v>
      </c>
      <c r="B78" s="278" t="str">
        <f t="shared" ca="1" si="6"/>
        <v>E09000020</v>
      </c>
      <c r="C78" s="279" t="str">
        <f ca="1">IFERROR(VLOOKUP($B78,'Org List'!$J$9:$K$640,2,0), "")</f>
        <v>Kensington and Chelsea</v>
      </c>
      <c r="D78" s="483" t="str">
        <f ca="1">IFERROR(IF((VLOOKUP($B78,'NatCon &amp; Metrics Backsheet'!$A$7:$AC$156,D$9,FALSE))="","",(VLOOKUP($B78,'NatCon &amp; Metrics Backsheet'!$A$7:$AC$156,D$9,FALSE))),"")</f>
        <v>Yes</v>
      </c>
      <c r="E78" s="484" t="str">
        <f ca="1">IFERROR(IF((VLOOKUP($B78,'NatCon &amp; Metrics Backsheet'!$A$7:$AC$156,E$9,FALSE))="","",(VLOOKUP($B78,'NatCon &amp; Metrics Backsheet'!$A$7:$AC$156,E$9,FALSE))),"")</f>
        <v>Yes</v>
      </c>
      <c r="F78" s="484" t="str">
        <f ca="1">IFERROR(IF((VLOOKUP($B78,'NatCon &amp; Metrics Backsheet'!$A$7:$AC$156,F$9,FALSE))="","",(VLOOKUP($B78,'NatCon &amp; Metrics Backsheet'!$A$7:$AC$156,F$9,FALSE))),"")</f>
        <v>Yes</v>
      </c>
      <c r="G78" s="485" t="str">
        <f ca="1">IFERROR(IF((VLOOKUP($B78,'NatCon &amp; Metrics Backsheet'!$A$7:$AC$156,G$9,FALSE))="","",(VLOOKUP($B78,'NatCon &amp; Metrics Backsheet'!$A$7:$AC$156,G$9,FALSE))),"")</f>
        <v>Yes</v>
      </c>
      <c r="H78" s="257" t="str">
        <f ca="1">IFERROR(IF((VLOOKUP($B78,'NatCon &amp; Metrics Backsheet'!$A$7:$AC$156,H$9,FALSE))="","",(VLOOKUP($B78,'NatCon &amp; Metrics Backsheet'!$A$7:$AC$156,H$9,FALSE))),"")</f>
        <v>Yes</v>
      </c>
    </row>
    <row r="79" spans="1:8" x14ac:dyDescent="0.3">
      <c r="A79" s="41">
        <v>61</v>
      </c>
      <c r="B79" s="278" t="str">
        <f t="shared" ca="1" si="6"/>
        <v>E10000016</v>
      </c>
      <c r="C79" s="279" t="str">
        <f ca="1">IFERROR(VLOOKUP($B79,'Org List'!$J$9:$K$640,2,0), "")</f>
        <v>Kent</v>
      </c>
      <c r="D79" s="483" t="str">
        <f ca="1">IFERROR(IF((VLOOKUP($B79,'NatCon &amp; Metrics Backsheet'!$A$7:$AC$156,D$9,FALSE))="","",(VLOOKUP($B79,'NatCon &amp; Metrics Backsheet'!$A$7:$AC$156,D$9,FALSE))),"")</f>
        <v>Yes</v>
      </c>
      <c r="E79" s="484" t="str">
        <f ca="1">IFERROR(IF((VLOOKUP($B79,'NatCon &amp; Metrics Backsheet'!$A$7:$AC$156,E$9,FALSE))="","",(VLOOKUP($B79,'NatCon &amp; Metrics Backsheet'!$A$7:$AC$156,E$9,FALSE))),"")</f>
        <v>Yes</v>
      </c>
      <c r="F79" s="484" t="str">
        <f ca="1">IFERROR(IF((VLOOKUP($B79,'NatCon &amp; Metrics Backsheet'!$A$7:$AC$156,F$9,FALSE))="","",(VLOOKUP($B79,'NatCon &amp; Metrics Backsheet'!$A$7:$AC$156,F$9,FALSE))),"")</f>
        <v>Yes</v>
      </c>
      <c r="G79" s="485" t="str">
        <f ca="1">IFERROR(IF((VLOOKUP($B79,'NatCon &amp; Metrics Backsheet'!$A$7:$AC$156,G$9,FALSE))="","",(VLOOKUP($B79,'NatCon &amp; Metrics Backsheet'!$A$7:$AC$156,G$9,FALSE))),"")</f>
        <v>Yes</v>
      </c>
      <c r="H79" s="257" t="str">
        <f ca="1">IFERROR(IF((VLOOKUP($B79,'NatCon &amp; Metrics Backsheet'!$A$7:$AC$156,H$9,FALSE))="","",(VLOOKUP($B79,'NatCon &amp; Metrics Backsheet'!$A$7:$AC$156,H$9,FALSE))),"")</f>
        <v>Yes</v>
      </c>
    </row>
    <row r="80" spans="1:8" x14ac:dyDescent="0.3">
      <c r="A80" s="41">
        <v>62</v>
      </c>
      <c r="B80" s="278" t="str">
        <f t="shared" ca="1" si="6"/>
        <v>E06000010</v>
      </c>
      <c r="C80" s="279" t="str">
        <f ca="1">IFERROR(VLOOKUP($B80,'Org List'!$J$9:$K$640,2,0), "")</f>
        <v>Kingston upon Hull, City of</v>
      </c>
      <c r="D80" s="483" t="str">
        <f ca="1">IFERROR(IF((VLOOKUP($B80,'NatCon &amp; Metrics Backsheet'!$A$7:$AC$156,D$9,FALSE))="","",(VLOOKUP($B80,'NatCon &amp; Metrics Backsheet'!$A$7:$AC$156,D$9,FALSE))),"")</f>
        <v>Yes</v>
      </c>
      <c r="E80" s="484" t="str">
        <f ca="1">IFERROR(IF((VLOOKUP($B80,'NatCon &amp; Metrics Backsheet'!$A$7:$AC$156,E$9,FALSE))="","",(VLOOKUP($B80,'NatCon &amp; Metrics Backsheet'!$A$7:$AC$156,E$9,FALSE))),"")</f>
        <v>Yes</v>
      </c>
      <c r="F80" s="484" t="str">
        <f ca="1">IFERROR(IF((VLOOKUP($B80,'NatCon &amp; Metrics Backsheet'!$A$7:$AC$156,F$9,FALSE))="","",(VLOOKUP($B80,'NatCon &amp; Metrics Backsheet'!$A$7:$AC$156,F$9,FALSE))),"")</f>
        <v>Yes</v>
      </c>
      <c r="G80" s="485" t="str">
        <f ca="1">IFERROR(IF((VLOOKUP($B80,'NatCon &amp; Metrics Backsheet'!$A$7:$AC$156,G$9,FALSE))="","",(VLOOKUP($B80,'NatCon &amp; Metrics Backsheet'!$A$7:$AC$156,G$9,FALSE))),"")</f>
        <v>Yes</v>
      </c>
      <c r="H80" s="257" t="str">
        <f ca="1">IFERROR(IF((VLOOKUP($B80,'NatCon &amp; Metrics Backsheet'!$A$7:$AC$156,H$9,FALSE))="","",(VLOOKUP($B80,'NatCon &amp; Metrics Backsheet'!$A$7:$AC$156,H$9,FALSE))),"")</f>
        <v>Yes</v>
      </c>
    </row>
    <row r="81" spans="1:8" x14ac:dyDescent="0.3">
      <c r="A81" s="41">
        <v>63</v>
      </c>
      <c r="B81" s="278" t="str">
        <f t="shared" ca="1" si="6"/>
        <v>E09000021</v>
      </c>
      <c r="C81" s="279" t="str">
        <f ca="1">IFERROR(VLOOKUP($B81,'Org List'!$J$9:$K$640,2,0), "")</f>
        <v>Kingston upon Thames</v>
      </c>
      <c r="D81" s="483" t="str">
        <f ca="1">IFERROR(IF((VLOOKUP($B81,'NatCon &amp; Metrics Backsheet'!$A$7:$AC$156,D$9,FALSE))="","",(VLOOKUP($B81,'NatCon &amp; Metrics Backsheet'!$A$7:$AC$156,D$9,FALSE))),"")</f>
        <v>Yes</v>
      </c>
      <c r="E81" s="484" t="str">
        <f ca="1">IFERROR(IF((VLOOKUP($B81,'NatCon &amp; Metrics Backsheet'!$A$7:$AC$156,E$9,FALSE))="","",(VLOOKUP($B81,'NatCon &amp; Metrics Backsheet'!$A$7:$AC$156,E$9,FALSE))),"")</f>
        <v>Yes</v>
      </c>
      <c r="F81" s="484" t="str">
        <f ca="1">IFERROR(IF((VLOOKUP($B81,'NatCon &amp; Metrics Backsheet'!$A$7:$AC$156,F$9,FALSE))="","",(VLOOKUP($B81,'NatCon &amp; Metrics Backsheet'!$A$7:$AC$156,F$9,FALSE))),"")</f>
        <v>Yes</v>
      </c>
      <c r="G81" s="485" t="str">
        <f ca="1">IFERROR(IF((VLOOKUP($B81,'NatCon &amp; Metrics Backsheet'!$A$7:$AC$156,G$9,FALSE))="","",(VLOOKUP($B81,'NatCon &amp; Metrics Backsheet'!$A$7:$AC$156,G$9,FALSE))),"")</f>
        <v>Yes</v>
      </c>
      <c r="H81" s="257" t="str">
        <f ca="1">IFERROR(IF((VLOOKUP($B81,'NatCon &amp; Metrics Backsheet'!$A$7:$AC$156,H$9,FALSE))="","",(VLOOKUP($B81,'NatCon &amp; Metrics Backsheet'!$A$7:$AC$156,H$9,FALSE))),"")</f>
        <v>Yes</v>
      </c>
    </row>
    <row r="82" spans="1:8" x14ac:dyDescent="0.3">
      <c r="A82" s="41">
        <v>64</v>
      </c>
      <c r="B82" s="278" t="str">
        <f t="shared" ref="B82:B113" ca="1" si="7">IF($A82&gt;$K$5-1,"",INDIRECT("'Comms by AT'!AA"&amp;$A82+$K$4))</f>
        <v>E08000034</v>
      </c>
      <c r="C82" s="279" t="str">
        <f ca="1">IFERROR(VLOOKUP($B82,'Org List'!$J$9:$K$640,2,0), "")</f>
        <v>Kirklees</v>
      </c>
      <c r="D82" s="483" t="str">
        <f ca="1">IFERROR(IF((VLOOKUP($B82,'NatCon &amp; Metrics Backsheet'!$A$7:$AC$156,D$9,FALSE))="","",(VLOOKUP($B82,'NatCon &amp; Metrics Backsheet'!$A$7:$AC$156,D$9,FALSE))),"")</f>
        <v>Yes</v>
      </c>
      <c r="E82" s="484" t="str">
        <f ca="1">IFERROR(IF((VLOOKUP($B82,'NatCon &amp; Metrics Backsheet'!$A$7:$AC$156,E$9,FALSE))="","",(VLOOKUP($B82,'NatCon &amp; Metrics Backsheet'!$A$7:$AC$156,E$9,FALSE))),"")</f>
        <v>Yes</v>
      </c>
      <c r="F82" s="484" t="str">
        <f ca="1">IFERROR(IF((VLOOKUP($B82,'NatCon &amp; Metrics Backsheet'!$A$7:$AC$156,F$9,FALSE))="","",(VLOOKUP($B82,'NatCon &amp; Metrics Backsheet'!$A$7:$AC$156,F$9,FALSE))),"")</f>
        <v>Yes</v>
      </c>
      <c r="G82" s="485" t="str">
        <f ca="1">IFERROR(IF((VLOOKUP($B82,'NatCon &amp; Metrics Backsheet'!$A$7:$AC$156,G$9,FALSE))="","",(VLOOKUP($B82,'NatCon &amp; Metrics Backsheet'!$A$7:$AC$156,G$9,FALSE))),"")</f>
        <v>Yes</v>
      </c>
      <c r="H82" s="257" t="str">
        <f ca="1">IFERROR(IF((VLOOKUP($B82,'NatCon &amp; Metrics Backsheet'!$A$7:$AC$156,H$9,FALSE))="","",(VLOOKUP($B82,'NatCon &amp; Metrics Backsheet'!$A$7:$AC$156,H$9,FALSE))),"")</f>
        <v>Yes</v>
      </c>
    </row>
    <row r="83" spans="1:8" x14ac:dyDescent="0.3">
      <c r="A83" s="41">
        <v>65</v>
      </c>
      <c r="B83" s="278" t="str">
        <f t="shared" ca="1" si="7"/>
        <v>E08000011</v>
      </c>
      <c r="C83" s="279" t="str">
        <f ca="1">IFERROR(VLOOKUP($B83,'Org List'!$J$9:$K$640,2,0), "")</f>
        <v>Knowsley</v>
      </c>
      <c r="D83" s="483" t="str">
        <f ca="1">IFERROR(IF((VLOOKUP($B83,'NatCon &amp; Metrics Backsheet'!$A$7:$AC$156,D$9,FALSE))="","",(VLOOKUP($B83,'NatCon &amp; Metrics Backsheet'!$A$7:$AC$156,D$9,FALSE))),"")</f>
        <v>Yes</v>
      </c>
      <c r="E83" s="484" t="str">
        <f ca="1">IFERROR(IF((VLOOKUP($B83,'NatCon &amp; Metrics Backsheet'!$A$7:$AC$156,E$9,FALSE))="","",(VLOOKUP($B83,'NatCon &amp; Metrics Backsheet'!$A$7:$AC$156,E$9,FALSE))),"")</f>
        <v>Yes</v>
      </c>
      <c r="F83" s="484" t="str">
        <f ca="1">IFERROR(IF((VLOOKUP($B83,'NatCon &amp; Metrics Backsheet'!$A$7:$AC$156,F$9,FALSE))="","",(VLOOKUP($B83,'NatCon &amp; Metrics Backsheet'!$A$7:$AC$156,F$9,FALSE))),"")</f>
        <v>Yes</v>
      </c>
      <c r="G83" s="485" t="str">
        <f ca="1">IFERROR(IF((VLOOKUP($B83,'NatCon &amp; Metrics Backsheet'!$A$7:$AC$156,G$9,FALSE))="","",(VLOOKUP($B83,'NatCon &amp; Metrics Backsheet'!$A$7:$AC$156,G$9,FALSE))),"")</f>
        <v>Yes</v>
      </c>
      <c r="H83" s="257" t="str">
        <f ca="1">IFERROR(IF((VLOOKUP($B83,'NatCon &amp; Metrics Backsheet'!$A$7:$AC$156,H$9,FALSE))="","",(VLOOKUP($B83,'NatCon &amp; Metrics Backsheet'!$A$7:$AC$156,H$9,FALSE))),"")</f>
        <v>Yes</v>
      </c>
    </row>
    <row r="84" spans="1:8" x14ac:dyDescent="0.3">
      <c r="A84" s="41">
        <v>66</v>
      </c>
      <c r="B84" s="278" t="str">
        <f t="shared" ca="1" si="7"/>
        <v>E09000022</v>
      </c>
      <c r="C84" s="279" t="str">
        <f ca="1">IFERROR(VLOOKUP($B84,'Org List'!$J$9:$K$640,2,0), "")</f>
        <v>Lambeth</v>
      </c>
      <c r="D84" s="483" t="str">
        <f ca="1">IFERROR(IF((VLOOKUP($B84,'NatCon &amp; Metrics Backsheet'!$A$7:$AC$156,D$9,FALSE))="","",(VLOOKUP($B84,'NatCon &amp; Metrics Backsheet'!$A$7:$AC$156,D$9,FALSE))),"")</f>
        <v>Yes</v>
      </c>
      <c r="E84" s="484" t="str">
        <f ca="1">IFERROR(IF((VLOOKUP($B84,'NatCon &amp; Metrics Backsheet'!$A$7:$AC$156,E$9,FALSE))="","",(VLOOKUP($B84,'NatCon &amp; Metrics Backsheet'!$A$7:$AC$156,E$9,FALSE))),"")</f>
        <v>Yes</v>
      </c>
      <c r="F84" s="484" t="str">
        <f ca="1">IFERROR(IF((VLOOKUP($B84,'NatCon &amp; Metrics Backsheet'!$A$7:$AC$156,F$9,FALSE))="","",(VLOOKUP($B84,'NatCon &amp; Metrics Backsheet'!$A$7:$AC$156,F$9,FALSE))),"")</f>
        <v>Yes</v>
      </c>
      <c r="G84" s="485" t="str">
        <f ca="1">IFERROR(IF((VLOOKUP($B84,'NatCon &amp; Metrics Backsheet'!$A$7:$AC$156,G$9,FALSE))="","",(VLOOKUP($B84,'NatCon &amp; Metrics Backsheet'!$A$7:$AC$156,G$9,FALSE))),"")</f>
        <v>Yes</v>
      </c>
      <c r="H84" s="257" t="str">
        <f ca="1">IFERROR(IF((VLOOKUP($B84,'NatCon &amp; Metrics Backsheet'!$A$7:$AC$156,H$9,FALSE))="","",(VLOOKUP($B84,'NatCon &amp; Metrics Backsheet'!$A$7:$AC$156,H$9,FALSE))),"")</f>
        <v>Yes</v>
      </c>
    </row>
    <row r="85" spans="1:8" x14ac:dyDescent="0.3">
      <c r="A85" s="41">
        <v>67</v>
      </c>
      <c r="B85" s="278" t="str">
        <f t="shared" ca="1" si="7"/>
        <v>E10000017</v>
      </c>
      <c r="C85" s="279" t="str">
        <f ca="1">IFERROR(VLOOKUP($B85,'Org List'!$J$9:$K$640,2,0), "")</f>
        <v>Lancashire</v>
      </c>
      <c r="D85" s="483" t="str">
        <f ca="1">IFERROR(IF((VLOOKUP($B85,'NatCon &amp; Metrics Backsheet'!$A$7:$AC$156,D$9,FALSE))="","",(VLOOKUP($B85,'NatCon &amp; Metrics Backsheet'!$A$7:$AC$156,D$9,FALSE))),"")</f>
        <v>Yes</v>
      </c>
      <c r="E85" s="484" t="str">
        <f ca="1">IFERROR(IF((VLOOKUP($B85,'NatCon &amp; Metrics Backsheet'!$A$7:$AC$156,E$9,FALSE))="","",(VLOOKUP($B85,'NatCon &amp; Metrics Backsheet'!$A$7:$AC$156,E$9,FALSE))),"")</f>
        <v>Yes</v>
      </c>
      <c r="F85" s="484" t="str">
        <f ca="1">IFERROR(IF((VLOOKUP($B85,'NatCon &amp; Metrics Backsheet'!$A$7:$AC$156,F$9,FALSE))="","",(VLOOKUP($B85,'NatCon &amp; Metrics Backsheet'!$A$7:$AC$156,F$9,FALSE))),"")</f>
        <v>Yes</v>
      </c>
      <c r="G85" s="485" t="str">
        <f ca="1">IFERROR(IF((VLOOKUP($B85,'NatCon &amp; Metrics Backsheet'!$A$7:$AC$156,G$9,FALSE))="","",(VLOOKUP($B85,'NatCon &amp; Metrics Backsheet'!$A$7:$AC$156,G$9,FALSE))),"")</f>
        <v>Yes</v>
      </c>
      <c r="H85" s="257" t="str">
        <f ca="1">IFERROR(IF((VLOOKUP($B85,'NatCon &amp; Metrics Backsheet'!$A$7:$AC$156,H$9,FALSE))="","",(VLOOKUP($B85,'NatCon &amp; Metrics Backsheet'!$A$7:$AC$156,H$9,FALSE))),"")</f>
        <v>Yes</v>
      </c>
    </row>
    <row r="86" spans="1:8" x14ac:dyDescent="0.3">
      <c r="A86" s="41">
        <v>68</v>
      </c>
      <c r="B86" s="278" t="str">
        <f t="shared" ca="1" si="7"/>
        <v>E08000035</v>
      </c>
      <c r="C86" s="279" t="str">
        <f ca="1">IFERROR(VLOOKUP($B86,'Org List'!$J$9:$K$640,2,0), "")</f>
        <v>Leeds</v>
      </c>
      <c r="D86" s="483" t="str">
        <f ca="1">IFERROR(IF((VLOOKUP($B86,'NatCon &amp; Metrics Backsheet'!$A$7:$AC$156,D$9,FALSE))="","",(VLOOKUP($B86,'NatCon &amp; Metrics Backsheet'!$A$7:$AC$156,D$9,FALSE))),"")</f>
        <v>Yes</v>
      </c>
      <c r="E86" s="484" t="str">
        <f ca="1">IFERROR(IF((VLOOKUP($B86,'NatCon &amp; Metrics Backsheet'!$A$7:$AC$156,E$9,FALSE))="","",(VLOOKUP($B86,'NatCon &amp; Metrics Backsheet'!$A$7:$AC$156,E$9,FALSE))),"")</f>
        <v>Yes</v>
      </c>
      <c r="F86" s="484" t="str">
        <f ca="1">IFERROR(IF((VLOOKUP($B86,'NatCon &amp; Metrics Backsheet'!$A$7:$AC$156,F$9,FALSE))="","",(VLOOKUP($B86,'NatCon &amp; Metrics Backsheet'!$A$7:$AC$156,F$9,FALSE))),"")</f>
        <v>Yes</v>
      </c>
      <c r="G86" s="485" t="str">
        <f ca="1">IFERROR(IF((VLOOKUP($B86,'NatCon &amp; Metrics Backsheet'!$A$7:$AC$156,G$9,FALSE))="","",(VLOOKUP($B86,'NatCon &amp; Metrics Backsheet'!$A$7:$AC$156,G$9,FALSE))),"")</f>
        <v>Yes</v>
      </c>
      <c r="H86" s="257" t="str">
        <f ca="1">IFERROR(IF((VLOOKUP($B86,'NatCon &amp; Metrics Backsheet'!$A$7:$AC$156,H$9,FALSE))="","",(VLOOKUP($B86,'NatCon &amp; Metrics Backsheet'!$A$7:$AC$156,H$9,FALSE))),"")</f>
        <v>Yes</v>
      </c>
    </row>
    <row r="87" spans="1:8" x14ac:dyDescent="0.3">
      <c r="A87" s="41">
        <v>69</v>
      </c>
      <c r="B87" s="278" t="str">
        <f t="shared" ca="1" si="7"/>
        <v>E06000016</v>
      </c>
      <c r="C87" s="279" t="str">
        <f ca="1">IFERROR(VLOOKUP($B87,'Org List'!$J$9:$K$640,2,0), "")</f>
        <v>Leicester</v>
      </c>
      <c r="D87" s="483" t="str">
        <f ca="1">IFERROR(IF((VLOOKUP($B87,'NatCon &amp; Metrics Backsheet'!$A$7:$AC$156,D$9,FALSE))="","",(VLOOKUP($B87,'NatCon &amp; Metrics Backsheet'!$A$7:$AC$156,D$9,FALSE))),"")</f>
        <v>Yes</v>
      </c>
      <c r="E87" s="484" t="str">
        <f ca="1">IFERROR(IF((VLOOKUP($B87,'NatCon &amp; Metrics Backsheet'!$A$7:$AC$156,E$9,FALSE))="","",(VLOOKUP($B87,'NatCon &amp; Metrics Backsheet'!$A$7:$AC$156,E$9,FALSE))),"")</f>
        <v>Yes</v>
      </c>
      <c r="F87" s="484" t="str">
        <f ca="1">IFERROR(IF((VLOOKUP($B87,'NatCon &amp; Metrics Backsheet'!$A$7:$AC$156,F$9,FALSE))="","",(VLOOKUP($B87,'NatCon &amp; Metrics Backsheet'!$A$7:$AC$156,F$9,FALSE))),"")</f>
        <v>Yes</v>
      </c>
      <c r="G87" s="485" t="str">
        <f ca="1">IFERROR(IF((VLOOKUP($B87,'NatCon &amp; Metrics Backsheet'!$A$7:$AC$156,G$9,FALSE))="","",(VLOOKUP($B87,'NatCon &amp; Metrics Backsheet'!$A$7:$AC$156,G$9,FALSE))),"")</f>
        <v>Yes</v>
      </c>
      <c r="H87" s="257" t="str">
        <f ca="1">IFERROR(IF((VLOOKUP($B87,'NatCon &amp; Metrics Backsheet'!$A$7:$AC$156,H$9,FALSE))="","",(VLOOKUP($B87,'NatCon &amp; Metrics Backsheet'!$A$7:$AC$156,H$9,FALSE))),"")</f>
        <v>Yes</v>
      </c>
    </row>
    <row r="88" spans="1:8" x14ac:dyDescent="0.3">
      <c r="A88" s="41">
        <v>70</v>
      </c>
      <c r="B88" s="278" t="str">
        <f t="shared" ca="1" si="7"/>
        <v>E10000018</v>
      </c>
      <c r="C88" s="279" t="str">
        <f ca="1">IFERROR(VLOOKUP($B88,'Org List'!$J$9:$K$640,2,0), "")</f>
        <v>Leicestershire</v>
      </c>
      <c r="D88" s="483" t="str">
        <f ca="1">IFERROR(IF((VLOOKUP($B88,'NatCon &amp; Metrics Backsheet'!$A$7:$AC$156,D$9,FALSE))="","",(VLOOKUP($B88,'NatCon &amp; Metrics Backsheet'!$A$7:$AC$156,D$9,FALSE))),"")</f>
        <v>Yes</v>
      </c>
      <c r="E88" s="484" t="str">
        <f ca="1">IFERROR(IF((VLOOKUP($B88,'NatCon &amp; Metrics Backsheet'!$A$7:$AC$156,E$9,FALSE))="","",(VLOOKUP($B88,'NatCon &amp; Metrics Backsheet'!$A$7:$AC$156,E$9,FALSE))),"")</f>
        <v>Yes</v>
      </c>
      <c r="F88" s="484" t="str">
        <f ca="1">IFERROR(IF((VLOOKUP($B88,'NatCon &amp; Metrics Backsheet'!$A$7:$AC$156,F$9,FALSE))="","",(VLOOKUP($B88,'NatCon &amp; Metrics Backsheet'!$A$7:$AC$156,F$9,FALSE))),"")</f>
        <v>Yes</v>
      </c>
      <c r="G88" s="485" t="str">
        <f ca="1">IFERROR(IF((VLOOKUP($B88,'NatCon &amp; Metrics Backsheet'!$A$7:$AC$156,G$9,FALSE))="","",(VLOOKUP($B88,'NatCon &amp; Metrics Backsheet'!$A$7:$AC$156,G$9,FALSE))),"")</f>
        <v>Yes</v>
      </c>
      <c r="H88" s="257" t="str">
        <f ca="1">IFERROR(IF((VLOOKUP($B88,'NatCon &amp; Metrics Backsheet'!$A$7:$AC$156,H$9,FALSE))="","",(VLOOKUP($B88,'NatCon &amp; Metrics Backsheet'!$A$7:$AC$156,H$9,FALSE))),"")</f>
        <v>Yes</v>
      </c>
    </row>
    <row r="89" spans="1:8" x14ac:dyDescent="0.3">
      <c r="A89" s="41">
        <v>71</v>
      </c>
      <c r="B89" s="278" t="str">
        <f t="shared" ca="1" si="7"/>
        <v>E09000023</v>
      </c>
      <c r="C89" s="279" t="str">
        <f ca="1">IFERROR(VLOOKUP($B89,'Org List'!$J$9:$K$640,2,0), "")</f>
        <v>Lewisham</v>
      </c>
      <c r="D89" s="483" t="str">
        <f ca="1">IFERROR(IF((VLOOKUP($B89,'NatCon &amp; Metrics Backsheet'!$A$7:$AC$156,D$9,FALSE))="","",(VLOOKUP($B89,'NatCon &amp; Metrics Backsheet'!$A$7:$AC$156,D$9,FALSE))),"")</f>
        <v>Yes</v>
      </c>
      <c r="E89" s="484" t="str">
        <f ca="1">IFERROR(IF((VLOOKUP($B89,'NatCon &amp; Metrics Backsheet'!$A$7:$AC$156,E$9,FALSE))="","",(VLOOKUP($B89,'NatCon &amp; Metrics Backsheet'!$A$7:$AC$156,E$9,FALSE))),"")</f>
        <v>Yes</v>
      </c>
      <c r="F89" s="484" t="str">
        <f ca="1">IFERROR(IF((VLOOKUP($B89,'NatCon &amp; Metrics Backsheet'!$A$7:$AC$156,F$9,FALSE))="","",(VLOOKUP($B89,'NatCon &amp; Metrics Backsheet'!$A$7:$AC$156,F$9,FALSE))),"")</f>
        <v>Yes</v>
      </c>
      <c r="G89" s="485" t="str">
        <f ca="1">IFERROR(IF((VLOOKUP($B89,'NatCon &amp; Metrics Backsheet'!$A$7:$AC$156,G$9,FALSE))="","",(VLOOKUP($B89,'NatCon &amp; Metrics Backsheet'!$A$7:$AC$156,G$9,FALSE))),"")</f>
        <v>Yes</v>
      </c>
      <c r="H89" s="257" t="str">
        <f ca="1">IFERROR(IF((VLOOKUP($B89,'NatCon &amp; Metrics Backsheet'!$A$7:$AC$156,H$9,FALSE))="","",(VLOOKUP($B89,'NatCon &amp; Metrics Backsheet'!$A$7:$AC$156,H$9,FALSE))),"")</f>
        <v>Yes</v>
      </c>
    </row>
    <row r="90" spans="1:8" x14ac:dyDescent="0.3">
      <c r="A90" s="41">
        <v>72</v>
      </c>
      <c r="B90" s="278" t="str">
        <f t="shared" ca="1" si="7"/>
        <v>E10000019</v>
      </c>
      <c r="C90" s="279" t="str">
        <f ca="1">IFERROR(VLOOKUP($B90,'Org List'!$J$9:$K$640,2,0), "")</f>
        <v>Lincolnshire</v>
      </c>
      <c r="D90" s="483" t="str">
        <f ca="1">IFERROR(IF((VLOOKUP($B90,'NatCon &amp; Metrics Backsheet'!$A$7:$AC$156,D$9,FALSE))="","",(VLOOKUP($B90,'NatCon &amp; Metrics Backsheet'!$A$7:$AC$156,D$9,FALSE))),"")</f>
        <v>Yes</v>
      </c>
      <c r="E90" s="484" t="str">
        <f ca="1">IFERROR(IF((VLOOKUP($B90,'NatCon &amp; Metrics Backsheet'!$A$7:$AC$156,E$9,FALSE))="","",(VLOOKUP($B90,'NatCon &amp; Metrics Backsheet'!$A$7:$AC$156,E$9,FALSE))),"")</f>
        <v>Yes</v>
      </c>
      <c r="F90" s="484" t="str">
        <f ca="1">IFERROR(IF((VLOOKUP($B90,'NatCon &amp; Metrics Backsheet'!$A$7:$AC$156,F$9,FALSE))="","",(VLOOKUP($B90,'NatCon &amp; Metrics Backsheet'!$A$7:$AC$156,F$9,FALSE))),"")</f>
        <v>Yes</v>
      </c>
      <c r="G90" s="485" t="str">
        <f ca="1">IFERROR(IF((VLOOKUP($B90,'NatCon &amp; Metrics Backsheet'!$A$7:$AC$156,G$9,FALSE))="","",(VLOOKUP($B90,'NatCon &amp; Metrics Backsheet'!$A$7:$AC$156,G$9,FALSE))),"")</f>
        <v>Yes</v>
      </c>
      <c r="H90" s="257" t="str">
        <f ca="1">IFERROR(IF((VLOOKUP($B90,'NatCon &amp; Metrics Backsheet'!$A$7:$AC$156,H$9,FALSE))="","",(VLOOKUP($B90,'NatCon &amp; Metrics Backsheet'!$A$7:$AC$156,H$9,FALSE))),"")</f>
        <v>Yes</v>
      </c>
    </row>
    <row r="91" spans="1:8" x14ac:dyDescent="0.3">
      <c r="A91" s="41">
        <v>73</v>
      </c>
      <c r="B91" s="278" t="str">
        <f t="shared" ca="1" si="7"/>
        <v>E08000012</v>
      </c>
      <c r="C91" s="279" t="str">
        <f ca="1">IFERROR(VLOOKUP($B91,'Org List'!$J$9:$K$640,2,0), "")</f>
        <v>Liverpool</v>
      </c>
      <c r="D91" s="483" t="str">
        <f ca="1">IFERROR(IF((VLOOKUP($B91,'NatCon &amp; Metrics Backsheet'!$A$7:$AC$156,D$9,FALSE))="","",(VLOOKUP($B91,'NatCon &amp; Metrics Backsheet'!$A$7:$AC$156,D$9,FALSE))),"")</f>
        <v>Yes</v>
      </c>
      <c r="E91" s="484" t="str">
        <f ca="1">IFERROR(IF((VLOOKUP($B91,'NatCon &amp; Metrics Backsheet'!$A$7:$AC$156,E$9,FALSE))="","",(VLOOKUP($B91,'NatCon &amp; Metrics Backsheet'!$A$7:$AC$156,E$9,FALSE))),"")</f>
        <v>Yes</v>
      </c>
      <c r="F91" s="484" t="str">
        <f ca="1">IFERROR(IF((VLOOKUP($B91,'NatCon &amp; Metrics Backsheet'!$A$7:$AC$156,F$9,FALSE))="","",(VLOOKUP($B91,'NatCon &amp; Metrics Backsheet'!$A$7:$AC$156,F$9,FALSE))),"")</f>
        <v>Yes</v>
      </c>
      <c r="G91" s="485" t="str">
        <f ca="1">IFERROR(IF((VLOOKUP($B91,'NatCon &amp; Metrics Backsheet'!$A$7:$AC$156,G$9,FALSE))="","",(VLOOKUP($B91,'NatCon &amp; Metrics Backsheet'!$A$7:$AC$156,G$9,FALSE))),"")</f>
        <v>Yes</v>
      </c>
      <c r="H91" s="257" t="str">
        <f ca="1">IFERROR(IF((VLOOKUP($B91,'NatCon &amp; Metrics Backsheet'!$A$7:$AC$156,H$9,FALSE))="","",(VLOOKUP($B91,'NatCon &amp; Metrics Backsheet'!$A$7:$AC$156,H$9,FALSE))),"")</f>
        <v>Yes</v>
      </c>
    </row>
    <row r="92" spans="1:8" x14ac:dyDescent="0.3">
      <c r="A92" s="41">
        <v>74</v>
      </c>
      <c r="B92" s="278" t="str">
        <f t="shared" ca="1" si="7"/>
        <v>E06000032</v>
      </c>
      <c r="C92" s="279" t="str">
        <f ca="1">IFERROR(VLOOKUP($B92,'Org List'!$J$9:$K$640,2,0), "")</f>
        <v>Luton</v>
      </c>
      <c r="D92" s="483" t="str">
        <f ca="1">IFERROR(IF((VLOOKUP($B92,'NatCon &amp; Metrics Backsheet'!$A$7:$AC$156,D$9,FALSE))="","",(VLOOKUP($B92,'NatCon &amp; Metrics Backsheet'!$A$7:$AC$156,D$9,FALSE))),"")</f>
        <v>Yes</v>
      </c>
      <c r="E92" s="484" t="str">
        <f ca="1">IFERROR(IF((VLOOKUP($B92,'NatCon &amp; Metrics Backsheet'!$A$7:$AC$156,E$9,FALSE))="","",(VLOOKUP($B92,'NatCon &amp; Metrics Backsheet'!$A$7:$AC$156,E$9,FALSE))),"")</f>
        <v>Yes</v>
      </c>
      <c r="F92" s="484" t="str">
        <f ca="1">IFERROR(IF((VLOOKUP($B92,'NatCon &amp; Metrics Backsheet'!$A$7:$AC$156,F$9,FALSE))="","",(VLOOKUP($B92,'NatCon &amp; Metrics Backsheet'!$A$7:$AC$156,F$9,FALSE))),"")</f>
        <v>Yes</v>
      </c>
      <c r="G92" s="485" t="str">
        <f ca="1">IFERROR(IF((VLOOKUP($B92,'NatCon &amp; Metrics Backsheet'!$A$7:$AC$156,G$9,FALSE))="","",(VLOOKUP($B92,'NatCon &amp; Metrics Backsheet'!$A$7:$AC$156,G$9,FALSE))),"")</f>
        <v>Yes</v>
      </c>
      <c r="H92" s="257" t="str">
        <f ca="1">IFERROR(IF((VLOOKUP($B92,'NatCon &amp; Metrics Backsheet'!$A$7:$AC$156,H$9,FALSE))="","",(VLOOKUP($B92,'NatCon &amp; Metrics Backsheet'!$A$7:$AC$156,H$9,FALSE))),"")</f>
        <v>Yes</v>
      </c>
    </row>
    <row r="93" spans="1:8" x14ac:dyDescent="0.3">
      <c r="A93" s="41">
        <v>75</v>
      </c>
      <c r="B93" s="278" t="str">
        <f t="shared" ca="1" si="7"/>
        <v>E08000003</v>
      </c>
      <c r="C93" s="279" t="str">
        <f ca="1">IFERROR(VLOOKUP($B93,'Org List'!$J$9:$K$640,2,0), "")</f>
        <v>Manchester</v>
      </c>
      <c r="D93" s="483" t="str">
        <f ca="1">IFERROR(IF((VLOOKUP($B93,'NatCon &amp; Metrics Backsheet'!$A$7:$AC$156,D$9,FALSE))="","",(VLOOKUP($B93,'NatCon &amp; Metrics Backsheet'!$A$7:$AC$156,D$9,FALSE))),"")</f>
        <v>Yes</v>
      </c>
      <c r="E93" s="484" t="str">
        <f ca="1">IFERROR(IF((VLOOKUP($B93,'NatCon &amp; Metrics Backsheet'!$A$7:$AC$156,E$9,FALSE))="","",(VLOOKUP($B93,'NatCon &amp; Metrics Backsheet'!$A$7:$AC$156,E$9,FALSE))),"")</f>
        <v>Yes</v>
      </c>
      <c r="F93" s="484" t="str">
        <f ca="1">IFERROR(IF((VLOOKUP($B93,'NatCon &amp; Metrics Backsheet'!$A$7:$AC$156,F$9,FALSE))="","",(VLOOKUP($B93,'NatCon &amp; Metrics Backsheet'!$A$7:$AC$156,F$9,FALSE))),"")</f>
        <v>Yes</v>
      </c>
      <c r="G93" s="485" t="str">
        <f ca="1">IFERROR(IF((VLOOKUP($B93,'NatCon &amp; Metrics Backsheet'!$A$7:$AC$156,G$9,FALSE))="","",(VLOOKUP($B93,'NatCon &amp; Metrics Backsheet'!$A$7:$AC$156,G$9,FALSE))),"")</f>
        <v>Yes</v>
      </c>
      <c r="H93" s="257" t="str">
        <f ca="1">IFERROR(IF((VLOOKUP($B93,'NatCon &amp; Metrics Backsheet'!$A$7:$AC$156,H$9,FALSE))="","",(VLOOKUP($B93,'NatCon &amp; Metrics Backsheet'!$A$7:$AC$156,H$9,FALSE))),"")</f>
        <v>Yes</v>
      </c>
    </row>
    <row r="94" spans="1:8" x14ac:dyDescent="0.3">
      <c r="A94" s="41">
        <v>76</v>
      </c>
      <c r="B94" s="278" t="str">
        <f t="shared" ca="1" si="7"/>
        <v>E06000035</v>
      </c>
      <c r="C94" s="279" t="str">
        <f ca="1">IFERROR(VLOOKUP($B94,'Org List'!$J$9:$K$640,2,0), "")</f>
        <v>Medway</v>
      </c>
      <c r="D94" s="483" t="str">
        <f ca="1">IFERROR(IF((VLOOKUP($B94,'NatCon &amp; Metrics Backsheet'!$A$7:$AC$156,D$9,FALSE))="","",(VLOOKUP($B94,'NatCon &amp; Metrics Backsheet'!$A$7:$AC$156,D$9,FALSE))),"")</f>
        <v>Yes</v>
      </c>
      <c r="E94" s="484" t="str">
        <f ca="1">IFERROR(IF((VLOOKUP($B94,'NatCon &amp; Metrics Backsheet'!$A$7:$AC$156,E$9,FALSE))="","",(VLOOKUP($B94,'NatCon &amp; Metrics Backsheet'!$A$7:$AC$156,E$9,FALSE))),"")</f>
        <v>Yes</v>
      </c>
      <c r="F94" s="484" t="str">
        <f ca="1">IFERROR(IF((VLOOKUP($B94,'NatCon &amp; Metrics Backsheet'!$A$7:$AC$156,F$9,FALSE))="","",(VLOOKUP($B94,'NatCon &amp; Metrics Backsheet'!$A$7:$AC$156,F$9,FALSE))),"")</f>
        <v>Yes</v>
      </c>
      <c r="G94" s="485" t="str">
        <f ca="1">IFERROR(IF((VLOOKUP($B94,'NatCon &amp; Metrics Backsheet'!$A$7:$AC$156,G$9,FALSE))="","",(VLOOKUP($B94,'NatCon &amp; Metrics Backsheet'!$A$7:$AC$156,G$9,FALSE))),"")</f>
        <v>Yes</v>
      </c>
      <c r="H94" s="257" t="str">
        <f ca="1">IFERROR(IF((VLOOKUP($B94,'NatCon &amp; Metrics Backsheet'!$A$7:$AC$156,H$9,FALSE))="","",(VLOOKUP($B94,'NatCon &amp; Metrics Backsheet'!$A$7:$AC$156,H$9,FALSE))),"")</f>
        <v>Yes</v>
      </c>
    </row>
    <row r="95" spans="1:8" x14ac:dyDescent="0.3">
      <c r="A95" s="41">
        <v>77</v>
      </c>
      <c r="B95" s="278" t="str">
        <f t="shared" ca="1" si="7"/>
        <v>E09000024</v>
      </c>
      <c r="C95" s="279" t="str">
        <f ca="1">IFERROR(VLOOKUP($B95,'Org List'!$J$9:$K$640,2,0), "")</f>
        <v>Merton</v>
      </c>
      <c r="D95" s="483" t="str">
        <f ca="1">IFERROR(IF((VLOOKUP($B95,'NatCon &amp; Metrics Backsheet'!$A$7:$AC$156,D$9,FALSE))="","",(VLOOKUP($B95,'NatCon &amp; Metrics Backsheet'!$A$7:$AC$156,D$9,FALSE))),"")</f>
        <v>Yes</v>
      </c>
      <c r="E95" s="484" t="str">
        <f ca="1">IFERROR(IF((VLOOKUP($B95,'NatCon &amp; Metrics Backsheet'!$A$7:$AC$156,E$9,FALSE))="","",(VLOOKUP($B95,'NatCon &amp; Metrics Backsheet'!$A$7:$AC$156,E$9,FALSE))),"")</f>
        <v>Yes</v>
      </c>
      <c r="F95" s="484" t="str">
        <f ca="1">IFERROR(IF((VLOOKUP($B95,'NatCon &amp; Metrics Backsheet'!$A$7:$AC$156,F$9,FALSE))="","",(VLOOKUP($B95,'NatCon &amp; Metrics Backsheet'!$A$7:$AC$156,F$9,FALSE))),"")</f>
        <v>Yes</v>
      </c>
      <c r="G95" s="485" t="str">
        <f ca="1">IFERROR(IF((VLOOKUP($B95,'NatCon &amp; Metrics Backsheet'!$A$7:$AC$156,G$9,FALSE))="","",(VLOOKUP($B95,'NatCon &amp; Metrics Backsheet'!$A$7:$AC$156,G$9,FALSE))),"")</f>
        <v>Yes</v>
      </c>
      <c r="H95" s="257" t="str">
        <f ca="1">IFERROR(IF((VLOOKUP($B95,'NatCon &amp; Metrics Backsheet'!$A$7:$AC$156,H$9,FALSE))="","",(VLOOKUP($B95,'NatCon &amp; Metrics Backsheet'!$A$7:$AC$156,H$9,FALSE))),"")</f>
        <v>Yes</v>
      </c>
    </row>
    <row r="96" spans="1:8" x14ac:dyDescent="0.3">
      <c r="A96" s="41">
        <v>78</v>
      </c>
      <c r="B96" s="278" t="str">
        <f t="shared" ca="1" si="7"/>
        <v>E06000002</v>
      </c>
      <c r="C96" s="279" t="str">
        <f ca="1">IFERROR(VLOOKUP($B96,'Org List'!$J$9:$K$640,2,0), "")</f>
        <v>Middlesbrough</v>
      </c>
      <c r="D96" s="483" t="str">
        <f ca="1">IFERROR(IF((VLOOKUP($B96,'NatCon &amp; Metrics Backsheet'!$A$7:$AC$156,D$9,FALSE))="","",(VLOOKUP($B96,'NatCon &amp; Metrics Backsheet'!$A$7:$AC$156,D$9,FALSE))),"")</f>
        <v>Yes</v>
      </c>
      <c r="E96" s="484" t="str">
        <f ca="1">IFERROR(IF((VLOOKUP($B96,'NatCon &amp; Metrics Backsheet'!$A$7:$AC$156,E$9,FALSE))="","",(VLOOKUP($B96,'NatCon &amp; Metrics Backsheet'!$A$7:$AC$156,E$9,FALSE))),"")</f>
        <v>Yes</v>
      </c>
      <c r="F96" s="484" t="str">
        <f ca="1">IFERROR(IF((VLOOKUP($B96,'NatCon &amp; Metrics Backsheet'!$A$7:$AC$156,F$9,FALSE))="","",(VLOOKUP($B96,'NatCon &amp; Metrics Backsheet'!$A$7:$AC$156,F$9,FALSE))),"")</f>
        <v>Yes</v>
      </c>
      <c r="G96" s="485" t="str">
        <f ca="1">IFERROR(IF((VLOOKUP($B96,'NatCon &amp; Metrics Backsheet'!$A$7:$AC$156,G$9,FALSE))="","",(VLOOKUP($B96,'NatCon &amp; Metrics Backsheet'!$A$7:$AC$156,G$9,FALSE))),"")</f>
        <v>Yes</v>
      </c>
      <c r="H96" s="257" t="str">
        <f ca="1">IFERROR(IF((VLOOKUP($B96,'NatCon &amp; Metrics Backsheet'!$A$7:$AC$156,H$9,FALSE))="","",(VLOOKUP($B96,'NatCon &amp; Metrics Backsheet'!$A$7:$AC$156,H$9,FALSE))),"")</f>
        <v>Yes</v>
      </c>
    </row>
    <row r="97" spans="1:8" x14ac:dyDescent="0.3">
      <c r="A97" s="41">
        <v>79</v>
      </c>
      <c r="B97" s="278" t="str">
        <f t="shared" ca="1" si="7"/>
        <v>E06000042</v>
      </c>
      <c r="C97" s="279" t="str">
        <f ca="1">IFERROR(VLOOKUP($B97,'Org List'!$J$9:$K$640,2,0), "")</f>
        <v>Milton Keynes</v>
      </c>
      <c r="D97" s="483" t="str">
        <f ca="1">IFERROR(IF((VLOOKUP($B97,'NatCon &amp; Metrics Backsheet'!$A$7:$AC$156,D$9,FALSE))="","",(VLOOKUP($B97,'NatCon &amp; Metrics Backsheet'!$A$7:$AC$156,D$9,FALSE))),"")</f>
        <v>Yes</v>
      </c>
      <c r="E97" s="484" t="str">
        <f ca="1">IFERROR(IF((VLOOKUP($B97,'NatCon &amp; Metrics Backsheet'!$A$7:$AC$156,E$9,FALSE))="","",(VLOOKUP($B97,'NatCon &amp; Metrics Backsheet'!$A$7:$AC$156,E$9,FALSE))),"")</f>
        <v>Yes</v>
      </c>
      <c r="F97" s="484" t="str">
        <f ca="1">IFERROR(IF((VLOOKUP($B97,'NatCon &amp; Metrics Backsheet'!$A$7:$AC$156,F$9,FALSE))="","",(VLOOKUP($B97,'NatCon &amp; Metrics Backsheet'!$A$7:$AC$156,F$9,FALSE))),"")</f>
        <v>Yes</v>
      </c>
      <c r="G97" s="485" t="str">
        <f ca="1">IFERROR(IF((VLOOKUP($B97,'NatCon &amp; Metrics Backsheet'!$A$7:$AC$156,G$9,FALSE))="","",(VLOOKUP($B97,'NatCon &amp; Metrics Backsheet'!$A$7:$AC$156,G$9,FALSE))),"")</f>
        <v>Yes</v>
      </c>
      <c r="H97" s="257" t="str">
        <f ca="1">IFERROR(IF((VLOOKUP($B97,'NatCon &amp; Metrics Backsheet'!$A$7:$AC$156,H$9,FALSE))="","",(VLOOKUP($B97,'NatCon &amp; Metrics Backsheet'!$A$7:$AC$156,H$9,FALSE))),"")</f>
        <v>Yes</v>
      </c>
    </row>
    <row r="98" spans="1:8" x14ac:dyDescent="0.3">
      <c r="A98" s="41">
        <v>80</v>
      </c>
      <c r="B98" s="278" t="str">
        <f t="shared" ca="1" si="7"/>
        <v>E08000021</v>
      </c>
      <c r="C98" s="279" t="str">
        <f ca="1">IFERROR(VLOOKUP($B98,'Org List'!$J$9:$K$640,2,0), "")</f>
        <v>Newcastle upon Tyne</v>
      </c>
      <c r="D98" s="483" t="str">
        <f ca="1">IFERROR(IF((VLOOKUP($B98,'NatCon &amp; Metrics Backsheet'!$A$7:$AC$156,D$9,FALSE))="","",(VLOOKUP($B98,'NatCon &amp; Metrics Backsheet'!$A$7:$AC$156,D$9,FALSE))),"")</f>
        <v>Yes</v>
      </c>
      <c r="E98" s="484" t="str">
        <f ca="1">IFERROR(IF((VLOOKUP($B98,'NatCon &amp; Metrics Backsheet'!$A$7:$AC$156,E$9,FALSE))="","",(VLOOKUP($B98,'NatCon &amp; Metrics Backsheet'!$A$7:$AC$156,E$9,FALSE))),"")</f>
        <v>Yes</v>
      </c>
      <c r="F98" s="484" t="str">
        <f ca="1">IFERROR(IF((VLOOKUP($B98,'NatCon &amp; Metrics Backsheet'!$A$7:$AC$156,F$9,FALSE))="","",(VLOOKUP($B98,'NatCon &amp; Metrics Backsheet'!$A$7:$AC$156,F$9,FALSE))),"")</f>
        <v>Yes</v>
      </c>
      <c r="G98" s="485" t="str">
        <f ca="1">IFERROR(IF((VLOOKUP($B98,'NatCon &amp; Metrics Backsheet'!$A$7:$AC$156,G$9,FALSE))="","",(VLOOKUP($B98,'NatCon &amp; Metrics Backsheet'!$A$7:$AC$156,G$9,FALSE))),"")</f>
        <v>Yes</v>
      </c>
      <c r="H98" s="257" t="str">
        <f ca="1">IFERROR(IF((VLOOKUP($B98,'NatCon &amp; Metrics Backsheet'!$A$7:$AC$156,H$9,FALSE))="","",(VLOOKUP($B98,'NatCon &amp; Metrics Backsheet'!$A$7:$AC$156,H$9,FALSE))),"")</f>
        <v>Yes</v>
      </c>
    </row>
    <row r="99" spans="1:8" x14ac:dyDescent="0.3">
      <c r="A99" s="41">
        <v>81</v>
      </c>
      <c r="B99" s="278" t="str">
        <f t="shared" ca="1" si="7"/>
        <v>E09000025</v>
      </c>
      <c r="C99" s="279" t="str">
        <f ca="1">IFERROR(VLOOKUP($B99,'Org List'!$J$9:$K$640,2,0), "")</f>
        <v>Newham</v>
      </c>
      <c r="D99" s="483" t="str">
        <f ca="1">IFERROR(IF((VLOOKUP($B99,'NatCon &amp; Metrics Backsheet'!$A$7:$AC$156,D$9,FALSE))="","",(VLOOKUP($B99,'NatCon &amp; Metrics Backsheet'!$A$7:$AC$156,D$9,FALSE))),"")</f>
        <v>Yes</v>
      </c>
      <c r="E99" s="484" t="str">
        <f ca="1">IFERROR(IF((VLOOKUP($B99,'NatCon &amp; Metrics Backsheet'!$A$7:$AC$156,E$9,FALSE))="","",(VLOOKUP($B99,'NatCon &amp; Metrics Backsheet'!$A$7:$AC$156,E$9,FALSE))),"")</f>
        <v>Yes</v>
      </c>
      <c r="F99" s="484" t="str">
        <f ca="1">IFERROR(IF((VLOOKUP($B99,'NatCon &amp; Metrics Backsheet'!$A$7:$AC$156,F$9,FALSE))="","",(VLOOKUP($B99,'NatCon &amp; Metrics Backsheet'!$A$7:$AC$156,F$9,FALSE))),"")</f>
        <v>Yes</v>
      </c>
      <c r="G99" s="485" t="str">
        <f ca="1">IFERROR(IF((VLOOKUP($B99,'NatCon &amp; Metrics Backsheet'!$A$7:$AC$156,G$9,FALSE))="","",(VLOOKUP($B99,'NatCon &amp; Metrics Backsheet'!$A$7:$AC$156,G$9,FALSE))),"")</f>
        <v>Yes</v>
      </c>
      <c r="H99" s="257" t="str">
        <f ca="1">IFERROR(IF((VLOOKUP($B99,'NatCon &amp; Metrics Backsheet'!$A$7:$AC$156,H$9,FALSE))="","",(VLOOKUP($B99,'NatCon &amp; Metrics Backsheet'!$A$7:$AC$156,H$9,FALSE))),"")</f>
        <v>Yes</v>
      </c>
    </row>
    <row r="100" spans="1:8" x14ac:dyDescent="0.3">
      <c r="A100" s="41">
        <v>82</v>
      </c>
      <c r="B100" s="278" t="str">
        <f t="shared" ca="1" si="7"/>
        <v>E10000020</v>
      </c>
      <c r="C100" s="279" t="str">
        <f ca="1">IFERROR(VLOOKUP($B100,'Org List'!$J$9:$K$640,2,0), "")</f>
        <v>Norfolk</v>
      </c>
      <c r="D100" s="483" t="str">
        <f ca="1">IFERROR(IF((VLOOKUP($B100,'NatCon &amp; Metrics Backsheet'!$A$7:$AC$156,D$9,FALSE))="","",(VLOOKUP($B100,'NatCon &amp; Metrics Backsheet'!$A$7:$AC$156,D$9,FALSE))),"")</f>
        <v>Yes</v>
      </c>
      <c r="E100" s="484" t="str">
        <f ca="1">IFERROR(IF((VLOOKUP($B100,'NatCon &amp; Metrics Backsheet'!$A$7:$AC$156,E$9,FALSE))="","",(VLOOKUP($B100,'NatCon &amp; Metrics Backsheet'!$A$7:$AC$156,E$9,FALSE))),"")</f>
        <v>Yes</v>
      </c>
      <c r="F100" s="484" t="str">
        <f ca="1">IFERROR(IF((VLOOKUP($B100,'NatCon &amp; Metrics Backsheet'!$A$7:$AC$156,F$9,FALSE))="","",(VLOOKUP($B100,'NatCon &amp; Metrics Backsheet'!$A$7:$AC$156,F$9,FALSE))),"")</f>
        <v>Yes</v>
      </c>
      <c r="G100" s="485" t="str">
        <f ca="1">IFERROR(IF((VLOOKUP($B100,'NatCon &amp; Metrics Backsheet'!$A$7:$AC$156,G$9,FALSE))="","",(VLOOKUP($B100,'NatCon &amp; Metrics Backsheet'!$A$7:$AC$156,G$9,FALSE))),"")</f>
        <v>Yes</v>
      </c>
      <c r="H100" s="257" t="str">
        <f ca="1">IFERROR(IF((VLOOKUP($B100,'NatCon &amp; Metrics Backsheet'!$A$7:$AC$156,H$9,FALSE))="","",(VLOOKUP($B100,'NatCon &amp; Metrics Backsheet'!$A$7:$AC$156,H$9,FALSE))),"")</f>
        <v>Yes</v>
      </c>
    </row>
    <row r="101" spans="1:8" x14ac:dyDescent="0.3">
      <c r="A101" s="41">
        <v>83</v>
      </c>
      <c r="B101" s="278" t="str">
        <f t="shared" ca="1" si="7"/>
        <v>E06000012</v>
      </c>
      <c r="C101" s="279" t="str">
        <f ca="1">IFERROR(VLOOKUP($B101,'Org List'!$J$9:$K$640,2,0), "")</f>
        <v>North East Lincolnshire</v>
      </c>
      <c r="D101" s="483" t="str">
        <f ca="1">IFERROR(IF((VLOOKUP($B101,'NatCon &amp; Metrics Backsheet'!$A$7:$AC$156,D$9,FALSE))="","",(VLOOKUP($B101,'NatCon &amp; Metrics Backsheet'!$A$7:$AC$156,D$9,FALSE))),"")</f>
        <v>Yes</v>
      </c>
      <c r="E101" s="484" t="str">
        <f ca="1">IFERROR(IF((VLOOKUP($B101,'NatCon &amp; Metrics Backsheet'!$A$7:$AC$156,E$9,FALSE))="","",(VLOOKUP($B101,'NatCon &amp; Metrics Backsheet'!$A$7:$AC$156,E$9,FALSE))),"")</f>
        <v>Yes</v>
      </c>
      <c r="F101" s="484" t="str">
        <f ca="1">IFERROR(IF((VLOOKUP($B101,'NatCon &amp; Metrics Backsheet'!$A$7:$AC$156,F$9,FALSE))="","",(VLOOKUP($B101,'NatCon &amp; Metrics Backsheet'!$A$7:$AC$156,F$9,FALSE))),"")</f>
        <v>Yes</v>
      </c>
      <c r="G101" s="485" t="str">
        <f ca="1">IFERROR(IF((VLOOKUP($B101,'NatCon &amp; Metrics Backsheet'!$A$7:$AC$156,G$9,FALSE))="","",(VLOOKUP($B101,'NatCon &amp; Metrics Backsheet'!$A$7:$AC$156,G$9,FALSE))),"")</f>
        <v>Yes</v>
      </c>
      <c r="H101" s="257" t="str">
        <f ca="1">IFERROR(IF((VLOOKUP($B101,'NatCon &amp; Metrics Backsheet'!$A$7:$AC$156,H$9,FALSE))="","",(VLOOKUP($B101,'NatCon &amp; Metrics Backsheet'!$A$7:$AC$156,H$9,FALSE))),"")</f>
        <v>Yes</v>
      </c>
    </row>
    <row r="102" spans="1:8" x14ac:dyDescent="0.3">
      <c r="A102" s="41">
        <v>84</v>
      </c>
      <c r="B102" s="278" t="str">
        <f t="shared" ca="1" si="7"/>
        <v>E06000013</v>
      </c>
      <c r="C102" s="279" t="str">
        <f ca="1">IFERROR(VLOOKUP($B102,'Org List'!$J$9:$K$640,2,0), "")</f>
        <v>North Lincolnshire</v>
      </c>
      <c r="D102" s="483" t="str">
        <f ca="1">IFERROR(IF((VLOOKUP($B102,'NatCon &amp; Metrics Backsheet'!$A$7:$AC$156,D$9,FALSE))="","",(VLOOKUP($B102,'NatCon &amp; Metrics Backsheet'!$A$7:$AC$156,D$9,FALSE))),"")</f>
        <v>Yes</v>
      </c>
      <c r="E102" s="484" t="str">
        <f ca="1">IFERROR(IF((VLOOKUP($B102,'NatCon &amp; Metrics Backsheet'!$A$7:$AC$156,E$9,FALSE))="","",(VLOOKUP($B102,'NatCon &amp; Metrics Backsheet'!$A$7:$AC$156,E$9,FALSE))),"")</f>
        <v>Yes</v>
      </c>
      <c r="F102" s="484" t="str">
        <f ca="1">IFERROR(IF((VLOOKUP($B102,'NatCon &amp; Metrics Backsheet'!$A$7:$AC$156,F$9,FALSE))="","",(VLOOKUP($B102,'NatCon &amp; Metrics Backsheet'!$A$7:$AC$156,F$9,FALSE))),"")</f>
        <v>Yes</v>
      </c>
      <c r="G102" s="485" t="str">
        <f ca="1">IFERROR(IF((VLOOKUP($B102,'NatCon &amp; Metrics Backsheet'!$A$7:$AC$156,G$9,FALSE))="","",(VLOOKUP($B102,'NatCon &amp; Metrics Backsheet'!$A$7:$AC$156,G$9,FALSE))),"")</f>
        <v>Yes</v>
      </c>
      <c r="H102" s="257" t="str">
        <f ca="1">IFERROR(IF((VLOOKUP($B102,'NatCon &amp; Metrics Backsheet'!$A$7:$AC$156,H$9,FALSE))="","",(VLOOKUP($B102,'NatCon &amp; Metrics Backsheet'!$A$7:$AC$156,H$9,FALSE))),"")</f>
        <v>Yes</v>
      </c>
    </row>
    <row r="103" spans="1:8" x14ac:dyDescent="0.3">
      <c r="A103" s="41">
        <v>85</v>
      </c>
      <c r="B103" s="278" t="str">
        <f t="shared" ca="1" si="7"/>
        <v>E06000024</v>
      </c>
      <c r="C103" s="279" t="str">
        <f ca="1">IFERROR(VLOOKUP($B103,'Org List'!$J$9:$K$640,2,0), "")</f>
        <v>North Somerset</v>
      </c>
      <c r="D103" s="483" t="str">
        <f ca="1">IFERROR(IF((VLOOKUP($B103,'NatCon &amp; Metrics Backsheet'!$A$7:$AC$156,D$9,FALSE))="","",(VLOOKUP($B103,'NatCon &amp; Metrics Backsheet'!$A$7:$AC$156,D$9,FALSE))),"")</f>
        <v>Yes</v>
      </c>
      <c r="E103" s="484" t="str">
        <f ca="1">IFERROR(IF((VLOOKUP($B103,'NatCon &amp; Metrics Backsheet'!$A$7:$AC$156,E$9,FALSE))="","",(VLOOKUP($B103,'NatCon &amp; Metrics Backsheet'!$A$7:$AC$156,E$9,FALSE))),"")</f>
        <v>Yes</v>
      </c>
      <c r="F103" s="484" t="str">
        <f ca="1">IFERROR(IF((VLOOKUP($B103,'NatCon &amp; Metrics Backsheet'!$A$7:$AC$156,F$9,FALSE))="","",(VLOOKUP($B103,'NatCon &amp; Metrics Backsheet'!$A$7:$AC$156,F$9,FALSE))),"")</f>
        <v>Yes</v>
      </c>
      <c r="G103" s="485" t="str">
        <f ca="1">IFERROR(IF((VLOOKUP($B103,'NatCon &amp; Metrics Backsheet'!$A$7:$AC$156,G$9,FALSE))="","",(VLOOKUP($B103,'NatCon &amp; Metrics Backsheet'!$A$7:$AC$156,G$9,FALSE))),"")</f>
        <v>Yes</v>
      </c>
      <c r="H103" s="257" t="str">
        <f ca="1">IFERROR(IF((VLOOKUP($B103,'NatCon &amp; Metrics Backsheet'!$A$7:$AC$156,H$9,FALSE))="","",(VLOOKUP($B103,'NatCon &amp; Metrics Backsheet'!$A$7:$AC$156,H$9,FALSE))),"")</f>
        <v>Yes</v>
      </c>
    </row>
    <row r="104" spans="1:8" x14ac:dyDescent="0.3">
      <c r="A104" s="41">
        <v>86</v>
      </c>
      <c r="B104" s="278" t="str">
        <f t="shared" ca="1" si="7"/>
        <v>E08000022</v>
      </c>
      <c r="C104" s="279" t="str">
        <f ca="1">IFERROR(VLOOKUP($B104,'Org List'!$J$9:$K$640,2,0), "")</f>
        <v>North Tyneside</v>
      </c>
      <c r="D104" s="483" t="str">
        <f ca="1">IFERROR(IF((VLOOKUP($B104,'NatCon &amp; Metrics Backsheet'!$A$7:$AC$156,D$9,FALSE))="","",(VLOOKUP($B104,'NatCon &amp; Metrics Backsheet'!$A$7:$AC$156,D$9,FALSE))),"")</f>
        <v>Yes</v>
      </c>
      <c r="E104" s="484" t="str">
        <f ca="1">IFERROR(IF((VLOOKUP($B104,'NatCon &amp; Metrics Backsheet'!$A$7:$AC$156,E$9,FALSE))="","",(VLOOKUP($B104,'NatCon &amp; Metrics Backsheet'!$A$7:$AC$156,E$9,FALSE))),"")</f>
        <v>Yes</v>
      </c>
      <c r="F104" s="484" t="str">
        <f ca="1">IFERROR(IF((VLOOKUP($B104,'NatCon &amp; Metrics Backsheet'!$A$7:$AC$156,F$9,FALSE))="","",(VLOOKUP($B104,'NatCon &amp; Metrics Backsheet'!$A$7:$AC$156,F$9,FALSE))),"")</f>
        <v>Yes</v>
      </c>
      <c r="G104" s="485" t="str">
        <f ca="1">IFERROR(IF((VLOOKUP($B104,'NatCon &amp; Metrics Backsheet'!$A$7:$AC$156,G$9,FALSE))="","",(VLOOKUP($B104,'NatCon &amp; Metrics Backsheet'!$A$7:$AC$156,G$9,FALSE))),"")</f>
        <v>Yes</v>
      </c>
      <c r="H104" s="257" t="str">
        <f ca="1">IFERROR(IF((VLOOKUP($B104,'NatCon &amp; Metrics Backsheet'!$A$7:$AC$156,H$9,FALSE))="","",(VLOOKUP($B104,'NatCon &amp; Metrics Backsheet'!$A$7:$AC$156,H$9,FALSE))),"")</f>
        <v>Yes</v>
      </c>
    </row>
    <row r="105" spans="1:8" x14ac:dyDescent="0.3">
      <c r="A105" s="41">
        <v>87</v>
      </c>
      <c r="B105" s="278" t="str">
        <f t="shared" ca="1" si="7"/>
        <v>E10000023</v>
      </c>
      <c r="C105" s="279" t="str">
        <f ca="1">IFERROR(VLOOKUP($B105,'Org List'!$J$9:$K$640,2,0), "")</f>
        <v>North Yorkshire</v>
      </c>
      <c r="D105" s="483" t="str">
        <f ca="1">IFERROR(IF((VLOOKUP($B105,'NatCon &amp; Metrics Backsheet'!$A$7:$AC$156,D$9,FALSE))="","",(VLOOKUP($B105,'NatCon &amp; Metrics Backsheet'!$A$7:$AC$156,D$9,FALSE))),"")</f>
        <v>Yes</v>
      </c>
      <c r="E105" s="484" t="str">
        <f ca="1">IFERROR(IF((VLOOKUP($B105,'NatCon &amp; Metrics Backsheet'!$A$7:$AC$156,E$9,FALSE))="","",(VLOOKUP($B105,'NatCon &amp; Metrics Backsheet'!$A$7:$AC$156,E$9,FALSE))),"")</f>
        <v>Yes</v>
      </c>
      <c r="F105" s="484" t="str">
        <f ca="1">IFERROR(IF((VLOOKUP($B105,'NatCon &amp; Metrics Backsheet'!$A$7:$AC$156,F$9,FALSE))="","",(VLOOKUP($B105,'NatCon &amp; Metrics Backsheet'!$A$7:$AC$156,F$9,FALSE))),"")</f>
        <v>Yes</v>
      </c>
      <c r="G105" s="485" t="str">
        <f ca="1">IFERROR(IF((VLOOKUP($B105,'NatCon &amp; Metrics Backsheet'!$A$7:$AC$156,G$9,FALSE))="","",(VLOOKUP($B105,'NatCon &amp; Metrics Backsheet'!$A$7:$AC$156,G$9,FALSE))),"")</f>
        <v>Yes</v>
      </c>
      <c r="H105" s="257" t="str">
        <f ca="1">IFERROR(IF((VLOOKUP($B105,'NatCon &amp; Metrics Backsheet'!$A$7:$AC$156,H$9,FALSE))="","",(VLOOKUP($B105,'NatCon &amp; Metrics Backsheet'!$A$7:$AC$156,H$9,FALSE))),"")</f>
        <v>Yes</v>
      </c>
    </row>
    <row r="106" spans="1:8" x14ac:dyDescent="0.3">
      <c r="A106" s="41">
        <v>88</v>
      </c>
      <c r="B106" s="278" t="str">
        <f t="shared" ca="1" si="7"/>
        <v>E10000021</v>
      </c>
      <c r="C106" s="279" t="str">
        <f ca="1">IFERROR(VLOOKUP($B106,'Org List'!$J$9:$K$640,2,0), "")</f>
        <v>Northamptonshire</v>
      </c>
      <c r="D106" s="483" t="str">
        <f ca="1">IFERROR(IF((VLOOKUP($B106,'NatCon &amp; Metrics Backsheet'!$A$7:$AC$156,D$9,FALSE))="","",(VLOOKUP($B106,'NatCon &amp; Metrics Backsheet'!$A$7:$AC$156,D$9,FALSE))),"")</f>
        <v>Yes</v>
      </c>
      <c r="E106" s="484" t="str">
        <f ca="1">IFERROR(IF((VLOOKUP($B106,'NatCon &amp; Metrics Backsheet'!$A$7:$AC$156,E$9,FALSE))="","",(VLOOKUP($B106,'NatCon &amp; Metrics Backsheet'!$A$7:$AC$156,E$9,FALSE))),"")</f>
        <v>Yes</v>
      </c>
      <c r="F106" s="484" t="str">
        <f ca="1">IFERROR(IF((VLOOKUP($B106,'NatCon &amp; Metrics Backsheet'!$A$7:$AC$156,F$9,FALSE))="","",(VLOOKUP($B106,'NatCon &amp; Metrics Backsheet'!$A$7:$AC$156,F$9,FALSE))),"")</f>
        <v>Yes</v>
      </c>
      <c r="G106" s="485" t="str">
        <f ca="1">IFERROR(IF((VLOOKUP($B106,'NatCon &amp; Metrics Backsheet'!$A$7:$AC$156,G$9,FALSE))="","",(VLOOKUP($B106,'NatCon &amp; Metrics Backsheet'!$A$7:$AC$156,G$9,FALSE))),"")</f>
        <v>Yes</v>
      </c>
      <c r="H106" s="257" t="str">
        <f ca="1">IFERROR(IF((VLOOKUP($B106,'NatCon &amp; Metrics Backsheet'!$A$7:$AC$156,H$9,FALSE))="","",(VLOOKUP($B106,'NatCon &amp; Metrics Backsheet'!$A$7:$AC$156,H$9,FALSE))),"")</f>
        <v>Yes</v>
      </c>
    </row>
    <row r="107" spans="1:8" x14ac:dyDescent="0.3">
      <c r="A107" s="41">
        <v>89</v>
      </c>
      <c r="B107" s="278" t="str">
        <f t="shared" ca="1" si="7"/>
        <v>E06000057</v>
      </c>
      <c r="C107" s="279" t="str">
        <f ca="1">IFERROR(VLOOKUP($B107,'Org List'!$J$9:$K$640,2,0), "")</f>
        <v>Northumberland</v>
      </c>
      <c r="D107" s="483" t="str">
        <f ca="1">IFERROR(IF((VLOOKUP($B107,'NatCon &amp; Metrics Backsheet'!$A$7:$AC$156,D$9,FALSE))="","",(VLOOKUP($B107,'NatCon &amp; Metrics Backsheet'!$A$7:$AC$156,D$9,FALSE))),"")</f>
        <v>Yes</v>
      </c>
      <c r="E107" s="484" t="str">
        <f ca="1">IFERROR(IF((VLOOKUP($B107,'NatCon &amp; Metrics Backsheet'!$A$7:$AC$156,E$9,FALSE))="","",(VLOOKUP($B107,'NatCon &amp; Metrics Backsheet'!$A$7:$AC$156,E$9,FALSE))),"")</f>
        <v>Yes</v>
      </c>
      <c r="F107" s="484" t="str">
        <f ca="1">IFERROR(IF((VLOOKUP($B107,'NatCon &amp; Metrics Backsheet'!$A$7:$AC$156,F$9,FALSE))="","",(VLOOKUP($B107,'NatCon &amp; Metrics Backsheet'!$A$7:$AC$156,F$9,FALSE))),"")</f>
        <v>Yes</v>
      </c>
      <c r="G107" s="485" t="str">
        <f ca="1">IFERROR(IF((VLOOKUP($B107,'NatCon &amp; Metrics Backsheet'!$A$7:$AC$156,G$9,FALSE))="","",(VLOOKUP($B107,'NatCon &amp; Metrics Backsheet'!$A$7:$AC$156,G$9,FALSE))),"")</f>
        <v>Yes</v>
      </c>
      <c r="H107" s="257" t="str">
        <f ca="1">IFERROR(IF((VLOOKUP($B107,'NatCon &amp; Metrics Backsheet'!$A$7:$AC$156,H$9,FALSE))="","",(VLOOKUP($B107,'NatCon &amp; Metrics Backsheet'!$A$7:$AC$156,H$9,FALSE))),"")</f>
        <v>Yes</v>
      </c>
    </row>
    <row r="108" spans="1:8" x14ac:dyDescent="0.3">
      <c r="A108" s="41">
        <v>90</v>
      </c>
      <c r="B108" s="278" t="str">
        <f t="shared" ca="1" si="7"/>
        <v>E06000018</v>
      </c>
      <c r="C108" s="279" t="str">
        <f ca="1">IFERROR(VLOOKUP($B108,'Org List'!$J$9:$K$640,2,0), "")</f>
        <v>Nottingham</v>
      </c>
      <c r="D108" s="483" t="str">
        <f ca="1">IFERROR(IF((VLOOKUP($B108,'NatCon &amp; Metrics Backsheet'!$A$7:$AC$156,D$9,FALSE))="","",(VLOOKUP($B108,'NatCon &amp; Metrics Backsheet'!$A$7:$AC$156,D$9,FALSE))),"")</f>
        <v>Yes</v>
      </c>
      <c r="E108" s="484" t="str">
        <f ca="1">IFERROR(IF((VLOOKUP($B108,'NatCon &amp; Metrics Backsheet'!$A$7:$AC$156,E$9,FALSE))="","",(VLOOKUP($B108,'NatCon &amp; Metrics Backsheet'!$A$7:$AC$156,E$9,FALSE))),"")</f>
        <v>Yes</v>
      </c>
      <c r="F108" s="484" t="str">
        <f ca="1">IFERROR(IF((VLOOKUP($B108,'NatCon &amp; Metrics Backsheet'!$A$7:$AC$156,F$9,FALSE))="","",(VLOOKUP($B108,'NatCon &amp; Metrics Backsheet'!$A$7:$AC$156,F$9,FALSE))),"")</f>
        <v>Yes</v>
      </c>
      <c r="G108" s="485" t="str">
        <f ca="1">IFERROR(IF((VLOOKUP($B108,'NatCon &amp; Metrics Backsheet'!$A$7:$AC$156,G$9,FALSE))="","",(VLOOKUP($B108,'NatCon &amp; Metrics Backsheet'!$A$7:$AC$156,G$9,FALSE))),"")</f>
        <v>Yes</v>
      </c>
      <c r="H108" s="257" t="str">
        <f ca="1">IFERROR(IF((VLOOKUP($B108,'NatCon &amp; Metrics Backsheet'!$A$7:$AC$156,H$9,FALSE))="","",(VLOOKUP($B108,'NatCon &amp; Metrics Backsheet'!$A$7:$AC$156,H$9,FALSE))),"")</f>
        <v>Yes</v>
      </c>
    </row>
    <row r="109" spans="1:8" x14ac:dyDescent="0.3">
      <c r="A109" s="41">
        <v>91</v>
      </c>
      <c r="B109" s="278" t="str">
        <f t="shared" ca="1" si="7"/>
        <v>E10000024</v>
      </c>
      <c r="C109" s="279" t="str">
        <f ca="1">IFERROR(VLOOKUP($B109,'Org List'!$J$9:$K$640,2,0), "")</f>
        <v>Nottinghamshire</v>
      </c>
      <c r="D109" s="483" t="str">
        <f ca="1">IFERROR(IF((VLOOKUP($B109,'NatCon &amp; Metrics Backsheet'!$A$7:$AC$156,D$9,FALSE))="","",(VLOOKUP($B109,'NatCon &amp; Metrics Backsheet'!$A$7:$AC$156,D$9,FALSE))),"")</f>
        <v>Yes</v>
      </c>
      <c r="E109" s="484" t="str">
        <f ca="1">IFERROR(IF((VLOOKUP($B109,'NatCon &amp; Metrics Backsheet'!$A$7:$AC$156,E$9,FALSE))="","",(VLOOKUP($B109,'NatCon &amp; Metrics Backsheet'!$A$7:$AC$156,E$9,FALSE))),"")</f>
        <v>Yes</v>
      </c>
      <c r="F109" s="484" t="str">
        <f ca="1">IFERROR(IF((VLOOKUP($B109,'NatCon &amp; Metrics Backsheet'!$A$7:$AC$156,F$9,FALSE))="","",(VLOOKUP($B109,'NatCon &amp; Metrics Backsheet'!$A$7:$AC$156,F$9,FALSE))),"")</f>
        <v>Yes</v>
      </c>
      <c r="G109" s="485" t="str">
        <f ca="1">IFERROR(IF((VLOOKUP($B109,'NatCon &amp; Metrics Backsheet'!$A$7:$AC$156,G$9,FALSE))="","",(VLOOKUP($B109,'NatCon &amp; Metrics Backsheet'!$A$7:$AC$156,G$9,FALSE))),"")</f>
        <v>Yes</v>
      </c>
      <c r="H109" s="257" t="str">
        <f ca="1">IFERROR(IF((VLOOKUP($B109,'NatCon &amp; Metrics Backsheet'!$A$7:$AC$156,H$9,FALSE))="","",(VLOOKUP($B109,'NatCon &amp; Metrics Backsheet'!$A$7:$AC$156,H$9,FALSE))),"")</f>
        <v>Yes</v>
      </c>
    </row>
    <row r="110" spans="1:8" x14ac:dyDescent="0.3">
      <c r="A110" s="41">
        <v>92</v>
      </c>
      <c r="B110" s="278" t="str">
        <f t="shared" ca="1" si="7"/>
        <v>E08000004</v>
      </c>
      <c r="C110" s="279" t="str">
        <f ca="1">IFERROR(VLOOKUP($B110,'Org List'!$J$9:$K$640,2,0), "")</f>
        <v>Oldham</v>
      </c>
      <c r="D110" s="483" t="str">
        <f ca="1">IFERROR(IF((VLOOKUP($B110,'NatCon &amp; Metrics Backsheet'!$A$7:$AC$156,D$9,FALSE))="","",(VLOOKUP($B110,'NatCon &amp; Metrics Backsheet'!$A$7:$AC$156,D$9,FALSE))),"")</f>
        <v>Yes</v>
      </c>
      <c r="E110" s="484" t="str">
        <f ca="1">IFERROR(IF((VLOOKUP($B110,'NatCon &amp; Metrics Backsheet'!$A$7:$AC$156,E$9,FALSE))="","",(VLOOKUP($B110,'NatCon &amp; Metrics Backsheet'!$A$7:$AC$156,E$9,FALSE))),"")</f>
        <v>Yes</v>
      </c>
      <c r="F110" s="484" t="str">
        <f ca="1">IFERROR(IF((VLOOKUP($B110,'NatCon &amp; Metrics Backsheet'!$A$7:$AC$156,F$9,FALSE))="","",(VLOOKUP($B110,'NatCon &amp; Metrics Backsheet'!$A$7:$AC$156,F$9,FALSE))),"")</f>
        <v>Yes</v>
      </c>
      <c r="G110" s="485" t="str">
        <f ca="1">IFERROR(IF((VLOOKUP($B110,'NatCon &amp; Metrics Backsheet'!$A$7:$AC$156,G$9,FALSE))="","",(VLOOKUP($B110,'NatCon &amp; Metrics Backsheet'!$A$7:$AC$156,G$9,FALSE))),"")</f>
        <v>Yes</v>
      </c>
      <c r="H110" s="257" t="str">
        <f ca="1">IFERROR(IF((VLOOKUP($B110,'NatCon &amp; Metrics Backsheet'!$A$7:$AC$156,H$9,FALSE))="","",(VLOOKUP($B110,'NatCon &amp; Metrics Backsheet'!$A$7:$AC$156,H$9,FALSE))),"")</f>
        <v>Yes</v>
      </c>
    </row>
    <row r="111" spans="1:8" x14ac:dyDescent="0.3">
      <c r="A111" s="41">
        <v>93</v>
      </c>
      <c r="B111" s="278" t="str">
        <f t="shared" ca="1" si="7"/>
        <v>E10000025</v>
      </c>
      <c r="C111" s="279" t="str">
        <f ca="1">IFERROR(VLOOKUP($B111,'Org List'!$J$9:$K$640,2,0), "")</f>
        <v>Oxfordshire</v>
      </c>
      <c r="D111" s="483" t="str">
        <f ca="1">IFERROR(IF((VLOOKUP($B111,'NatCon &amp; Metrics Backsheet'!$A$7:$AC$156,D$9,FALSE))="","",(VLOOKUP($B111,'NatCon &amp; Metrics Backsheet'!$A$7:$AC$156,D$9,FALSE))),"")</f>
        <v>Yes</v>
      </c>
      <c r="E111" s="484" t="str">
        <f ca="1">IFERROR(IF((VLOOKUP($B111,'NatCon &amp; Metrics Backsheet'!$A$7:$AC$156,E$9,FALSE))="","",(VLOOKUP($B111,'NatCon &amp; Metrics Backsheet'!$A$7:$AC$156,E$9,FALSE))),"")</f>
        <v>Yes</v>
      </c>
      <c r="F111" s="484" t="str">
        <f ca="1">IFERROR(IF((VLOOKUP($B111,'NatCon &amp; Metrics Backsheet'!$A$7:$AC$156,F$9,FALSE))="","",(VLOOKUP($B111,'NatCon &amp; Metrics Backsheet'!$A$7:$AC$156,F$9,FALSE))),"")</f>
        <v>Yes</v>
      </c>
      <c r="G111" s="485" t="str">
        <f ca="1">IFERROR(IF((VLOOKUP($B111,'NatCon &amp; Metrics Backsheet'!$A$7:$AC$156,G$9,FALSE))="","",(VLOOKUP($B111,'NatCon &amp; Metrics Backsheet'!$A$7:$AC$156,G$9,FALSE))),"")</f>
        <v>Yes</v>
      </c>
      <c r="H111" s="257" t="str">
        <f ca="1">IFERROR(IF((VLOOKUP($B111,'NatCon &amp; Metrics Backsheet'!$A$7:$AC$156,H$9,FALSE))="","",(VLOOKUP($B111,'NatCon &amp; Metrics Backsheet'!$A$7:$AC$156,H$9,FALSE))),"")</f>
        <v>Yes</v>
      </c>
    </row>
    <row r="112" spans="1:8" x14ac:dyDescent="0.3">
      <c r="A112" s="41">
        <v>94</v>
      </c>
      <c r="B112" s="278" t="str">
        <f t="shared" ca="1" si="7"/>
        <v>E06000031</v>
      </c>
      <c r="C112" s="279" t="str">
        <f ca="1">IFERROR(VLOOKUP($B112,'Org List'!$J$9:$K$640,2,0), "")</f>
        <v>Peterborough</v>
      </c>
      <c r="D112" s="483" t="str">
        <f ca="1">IFERROR(IF((VLOOKUP($B112,'NatCon &amp; Metrics Backsheet'!$A$7:$AC$156,D$9,FALSE))="","",(VLOOKUP($B112,'NatCon &amp; Metrics Backsheet'!$A$7:$AC$156,D$9,FALSE))),"")</f>
        <v>Yes</v>
      </c>
      <c r="E112" s="484" t="str">
        <f ca="1">IFERROR(IF((VLOOKUP($B112,'NatCon &amp; Metrics Backsheet'!$A$7:$AC$156,E$9,FALSE))="","",(VLOOKUP($B112,'NatCon &amp; Metrics Backsheet'!$A$7:$AC$156,E$9,FALSE))),"")</f>
        <v>Yes</v>
      </c>
      <c r="F112" s="484" t="str">
        <f ca="1">IFERROR(IF((VLOOKUP($B112,'NatCon &amp; Metrics Backsheet'!$A$7:$AC$156,F$9,FALSE))="","",(VLOOKUP($B112,'NatCon &amp; Metrics Backsheet'!$A$7:$AC$156,F$9,FALSE))),"")</f>
        <v>Yes</v>
      </c>
      <c r="G112" s="485" t="str">
        <f ca="1">IFERROR(IF((VLOOKUP($B112,'NatCon &amp; Metrics Backsheet'!$A$7:$AC$156,G$9,FALSE))="","",(VLOOKUP($B112,'NatCon &amp; Metrics Backsheet'!$A$7:$AC$156,G$9,FALSE))),"")</f>
        <v>Yes</v>
      </c>
      <c r="H112" s="257" t="str">
        <f ca="1">IFERROR(IF((VLOOKUP($B112,'NatCon &amp; Metrics Backsheet'!$A$7:$AC$156,H$9,FALSE))="","",(VLOOKUP($B112,'NatCon &amp; Metrics Backsheet'!$A$7:$AC$156,H$9,FALSE))),"")</f>
        <v>Yes</v>
      </c>
    </row>
    <row r="113" spans="1:8" x14ac:dyDescent="0.3">
      <c r="A113" s="41">
        <v>95</v>
      </c>
      <c r="B113" s="278" t="str">
        <f t="shared" ca="1" si="7"/>
        <v>E06000026</v>
      </c>
      <c r="C113" s="279" t="str">
        <f ca="1">IFERROR(VLOOKUP($B113,'Org List'!$J$9:$K$640,2,0), "")</f>
        <v>Plymouth</v>
      </c>
      <c r="D113" s="483" t="str">
        <f ca="1">IFERROR(IF((VLOOKUP($B113,'NatCon &amp; Metrics Backsheet'!$A$7:$AC$156,D$9,FALSE))="","",(VLOOKUP($B113,'NatCon &amp; Metrics Backsheet'!$A$7:$AC$156,D$9,FALSE))),"")</f>
        <v>Yes</v>
      </c>
      <c r="E113" s="484" t="str">
        <f ca="1">IFERROR(IF((VLOOKUP($B113,'NatCon &amp; Metrics Backsheet'!$A$7:$AC$156,E$9,FALSE))="","",(VLOOKUP($B113,'NatCon &amp; Metrics Backsheet'!$A$7:$AC$156,E$9,FALSE))),"")</f>
        <v>Yes</v>
      </c>
      <c r="F113" s="484" t="str">
        <f ca="1">IFERROR(IF((VLOOKUP($B113,'NatCon &amp; Metrics Backsheet'!$A$7:$AC$156,F$9,FALSE))="","",(VLOOKUP($B113,'NatCon &amp; Metrics Backsheet'!$A$7:$AC$156,F$9,FALSE))),"")</f>
        <v>Yes</v>
      </c>
      <c r="G113" s="485" t="str">
        <f ca="1">IFERROR(IF((VLOOKUP($B113,'NatCon &amp; Metrics Backsheet'!$A$7:$AC$156,G$9,FALSE))="","",(VLOOKUP($B113,'NatCon &amp; Metrics Backsheet'!$A$7:$AC$156,G$9,FALSE))),"")</f>
        <v>Yes</v>
      </c>
      <c r="H113" s="257" t="str">
        <f ca="1">IFERROR(IF((VLOOKUP($B113,'NatCon &amp; Metrics Backsheet'!$A$7:$AC$156,H$9,FALSE))="","",(VLOOKUP($B113,'NatCon &amp; Metrics Backsheet'!$A$7:$AC$156,H$9,FALSE))),"")</f>
        <v>Yes</v>
      </c>
    </row>
    <row r="114" spans="1:8" x14ac:dyDescent="0.3">
      <c r="A114" s="41">
        <v>96</v>
      </c>
      <c r="B114" s="278" t="str">
        <f t="shared" ref="B114:B145" ca="1" si="8">IF($A114&gt;$K$5-1,"",INDIRECT("'Comms by AT'!AA"&amp;$A114+$K$4))</f>
        <v>E06000044</v>
      </c>
      <c r="C114" s="279" t="str">
        <f ca="1">IFERROR(VLOOKUP($B114,'Org List'!$J$9:$K$640,2,0), "")</f>
        <v>Portsmouth</v>
      </c>
      <c r="D114" s="483" t="str">
        <f ca="1">IFERROR(IF((VLOOKUP($B114,'NatCon &amp; Metrics Backsheet'!$A$7:$AC$156,D$9,FALSE))="","",(VLOOKUP($B114,'NatCon &amp; Metrics Backsheet'!$A$7:$AC$156,D$9,FALSE))),"")</f>
        <v>Yes</v>
      </c>
      <c r="E114" s="484" t="str">
        <f ca="1">IFERROR(IF((VLOOKUP($B114,'NatCon &amp; Metrics Backsheet'!$A$7:$AC$156,E$9,FALSE))="","",(VLOOKUP($B114,'NatCon &amp; Metrics Backsheet'!$A$7:$AC$156,E$9,FALSE))),"")</f>
        <v>Yes</v>
      </c>
      <c r="F114" s="484" t="str">
        <f ca="1">IFERROR(IF((VLOOKUP($B114,'NatCon &amp; Metrics Backsheet'!$A$7:$AC$156,F$9,FALSE))="","",(VLOOKUP($B114,'NatCon &amp; Metrics Backsheet'!$A$7:$AC$156,F$9,FALSE))),"")</f>
        <v>Yes</v>
      </c>
      <c r="G114" s="485" t="str">
        <f ca="1">IFERROR(IF((VLOOKUP($B114,'NatCon &amp; Metrics Backsheet'!$A$7:$AC$156,G$9,FALSE))="","",(VLOOKUP($B114,'NatCon &amp; Metrics Backsheet'!$A$7:$AC$156,G$9,FALSE))),"")</f>
        <v>Yes</v>
      </c>
      <c r="H114" s="257" t="str">
        <f ca="1">IFERROR(IF((VLOOKUP($B114,'NatCon &amp; Metrics Backsheet'!$A$7:$AC$156,H$9,FALSE))="","",(VLOOKUP($B114,'NatCon &amp; Metrics Backsheet'!$A$7:$AC$156,H$9,FALSE))),"")</f>
        <v>Yes</v>
      </c>
    </row>
    <row r="115" spans="1:8" x14ac:dyDescent="0.3">
      <c r="A115" s="41">
        <v>97</v>
      </c>
      <c r="B115" s="278" t="str">
        <f t="shared" ca="1" si="8"/>
        <v>E06000038</v>
      </c>
      <c r="C115" s="279" t="str">
        <f ca="1">IFERROR(VLOOKUP($B115,'Org List'!$J$9:$K$640,2,0), "")</f>
        <v>Reading</v>
      </c>
      <c r="D115" s="483" t="str">
        <f ca="1">IFERROR(IF((VLOOKUP($B115,'NatCon &amp; Metrics Backsheet'!$A$7:$AC$156,D$9,FALSE))="","",(VLOOKUP($B115,'NatCon &amp; Metrics Backsheet'!$A$7:$AC$156,D$9,FALSE))),"")</f>
        <v>Yes</v>
      </c>
      <c r="E115" s="484" t="str">
        <f ca="1">IFERROR(IF((VLOOKUP($B115,'NatCon &amp; Metrics Backsheet'!$A$7:$AC$156,E$9,FALSE))="","",(VLOOKUP($B115,'NatCon &amp; Metrics Backsheet'!$A$7:$AC$156,E$9,FALSE))),"")</f>
        <v>Yes</v>
      </c>
      <c r="F115" s="484" t="str">
        <f ca="1">IFERROR(IF((VLOOKUP($B115,'NatCon &amp; Metrics Backsheet'!$A$7:$AC$156,F$9,FALSE))="","",(VLOOKUP($B115,'NatCon &amp; Metrics Backsheet'!$A$7:$AC$156,F$9,FALSE))),"")</f>
        <v>Yes</v>
      </c>
      <c r="G115" s="485" t="str">
        <f ca="1">IFERROR(IF((VLOOKUP($B115,'NatCon &amp; Metrics Backsheet'!$A$7:$AC$156,G$9,FALSE))="","",(VLOOKUP($B115,'NatCon &amp; Metrics Backsheet'!$A$7:$AC$156,G$9,FALSE))),"")</f>
        <v>Yes</v>
      </c>
      <c r="H115" s="257" t="str">
        <f ca="1">IFERROR(IF((VLOOKUP($B115,'NatCon &amp; Metrics Backsheet'!$A$7:$AC$156,H$9,FALSE))="","",(VLOOKUP($B115,'NatCon &amp; Metrics Backsheet'!$A$7:$AC$156,H$9,FALSE))),"")</f>
        <v>Yes</v>
      </c>
    </row>
    <row r="116" spans="1:8" x14ac:dyDescent="0.3">
      <c r="A116" s="41">
        <v>98</v>
      </c>
      <c r="B116" s="278" t="str">
        <f t="shared" ca="1" si="8"/>
        <v>E09000026</v>
      </c>
      <c r="C116" s="279" t="str">
        <f ca="1">IFERROR(VLOOKUP($B116,'Org List'!$J$9:$K$640,2,0), "")</f>
        <v>Redbridge</v>
      </c>
      <c r="D116" s="483" t="str">
        <f ca="1">IFERROR(IF((VLOOKUP($B116,'NatCon &amp; Metrics Backsheet'!$A$7:$AC$156,D$9,FALSE))="","",(VLOOKUP($B116,'NatCon &amp; Metrics Backsheet'!$A$7:$AC$156,D$9,FALSE))),"")</f>
        <v>Yes</v>
      </c>
      <c r="E116" s="484" t="str">
        <f ca="1">IFERROR(IF((VLOOKUP($B116,'NatCon &amp; Metrics Backsheet'!$A$7:$AC$156,E$9,FALSE))="","",(VLOOKUP($B116,'NatCon &amp; Metrics Backsheet'!$A$7:$AC$156,E$9,FALSE))),"")</f>
        <v>Yes</v>
      </c>
      <c r="F116" s="484" t="str">
        <f ca="1">IFERROR(IF((VLOOKUP($B116,'NatCon &amp; Metrics Backsheet'!$A$7:$AC$156,F$9,FALSE))="","",(VLOOKUP($B116,'NatCon &amp; Metrics Backsheet'!$A$7:$AC$156,F$9,FALSE))),"")</f>
        <v>Yes</v>
      </c>
      <c r="G116" s="485" t="str">
        <f ca="1">IFERROR(IF((VLOOKUP($B116,'NatCon &amp; Metrics Backsheet'!$A$7:$AC$156,G$9,FALSE))="","",(VLOOKUP($B116,'NatCon &amp; Metrics Backsheet'!$A$7:$AC$156,G$9,FALSE))),"")</f>
        <v>Yes</v>
      </c>
      <c r="H116" s="257" t="str">
        <f ca="1">IFERROR(IF((VLOOKUP($B116,'NatCon &amp; Metrics Backsheet'!$A$7:$AC$156,H$9,FALSE))="","",(VLOOKUP($B116,'NatCon &amp; Metrics Backsheet'!$A$7:$AC$156,H$9,FALSE))),"")</f>
        <v>Yes</v>
      </c>
    </row>
    <row r="117" spans="1:8" x14ac:dyDescent="0.3">
      <c r="A117" s="41">
        <v>99</v>
      </c>
      <c r="B117" s="278" t="str">
        <f t="shared" ca="1" si="8"/>
        <v>E06000003</v>
      </c>
      <c r="C117" s="279" t="str">
        <f ca="1">IFERROR(VLOOKUP($B117,'Org List'!$J$9:$K$640,2,0), "")</f>
        <v>Redcar and Cleveland</v>
      </c>
      <c r="D117" s="483" t="str">
        <f ca="1">IFERROR(IF((VLOOKUP($B117,'NatCon &amp; Metrics Backsheet'!$A$7:$AC$156,D$9,FALSE))="","",(VLOOKUP($B117,'NatCon &amp; Metrics Backsheet'!$A$7:$AC$156,D$9,FALSE))),"")</f>
        <v>Yes</v>
      </c>
      <c r="E117" s="484" t="str">
        <f ca="1">IFERROR(IF((VLOOKUP($B117,'NatCon &amp; Metrics Backsheet'!$A$7:$AC$156,E$9,FALSE))="","",(VLOOKUP($B117,'NatCon &amp; Metrics Backsheet'!$A$7:$AC$156,E$9,FALSE))),"")</f>
        <v>Yes</v>
      </c>
      <c r="F117" s="484" t="str">
        <f ca="1">IFERROR(IF((VLOOKUP($B117,'NatCon &amp; Metrics Backsheet'!$A$7:$AC$156,F$9,FALSE))="","",(VLOOKUP($B117,'NatCon &amp; Metrics Backsheet'!$A$7:$AC$156,F$9,FALSE))),"")</f>
        <v>Yes</v>
      </c>
      <c r="G117" s="485" t="str">
        <f ca="1">IFERROR(IF((VLOOKUP($B117,'NatCon &amp; Metrics Backsheet'!$A$7:$AC$156,G$9,FALSE))="","",(VLOOKUP($B117,'NatCon &amp; Metrics Backsheet'!$A$7:$AC$156,G$9,FALSE))),"")</f>
        <v>Yes</v>
      </c>
      <c r="H117" s="257" t="str">
        <f ca="1">IFERROR(IF((VLOOKUP($B117,'NatCon &amp; Metrics Backsheet'!$A$7:$AC$156,H$9,FALSE))="","",(VLOOKUP($B117,'NatCon &amp; Metrics Backsheet'!$A$7:$AC$156,H$9,FALSE))),"")</f>
        <v>Yes</v>
      </c>
    </row>
    <row r="118" spans="1:8" x14ac:dyDescent="0.3">
      <c r="A118" s="41">
        <v>100</v>
      </c>
      <c r="B118" s="278" t="str">
        <f t="shared" ca="1" si="8"/>
        <v>E09000027</v>
      </c>
      <c r="C118" s="279" t="str">
        <f ca="1">IFERROR(VLOOKUP($B118,'Org List'!$J$9:$K$640,2,0), "")</f>
        <v>Richmond upon Thames</v>
      </c>
      <c r="D118" s="483" t="str">
        <f ca="1">IFERROR(IF((VLOOKUP($B118,'NatCon &amp; Metrics Backsheet'!$A$7:$AC$156,D$9,FALSE))="","",(VLOOKUP($B118,'NatCon &amp; Metrics Backsheet'!$A$7:$AC$156,D$9,FALSE))),"")</f>
        <v>Yes</v>
      </c>
      <c r="E118" s="484" t="str">
        <f ca="1">IFERROR(IF((VLOOKUP($B118,'NatCon &amp; Metrics Backsheet'!$A$7:$AC$156,E$9,FALSE))="","",(VLOOKUP($B118,'NatCon &amp; Metrics Backsheet'!$A$7:$AC$156,E$9,FALSE))),"")</f>
        <v>Yes</v>
      </c>
      <c r="F118" s="484" t="str">
        <f ca="1">IFERROR(IF((VLOOKUP($B118,'NatCon &amp; Metrics Backsheet'!$A$7:$AC$156,F$9,FALSE))="","",(VLOOKUP($B118,'NatCon &amp; Metrics Backsheet'!$A$7:$AC$156,F$9,FALSE))),"")</f>
        <v>Yes</v>
      </c>
      <c r="G118" s="485" t="str">
        <f ca="1">IFERROR(IF((VLOOKUP($B118,'NatCon &amp; Metrics Backsheet'!$A$7:$AC$156,G$9,FALSE))="","",(VLOOKUP($B118,'NatCon &amp; Metrics Backsheet'!$A$7:$AC$156,G$9,FALSE))),"")</f>
        <v>Yes</v>
      </c>
      <c r="H118" s="257" t="str">
        <f ca="1">IFERROR(IF((VLOOKUP($B118,'NatCon &amp; Metrics Backsheet'!$A$7:$AC$156,H$9,FALSE))="","",(VLOOKUP($B118,'NatCon &amp; Metrics Backsheet'!$A$7:$AC$156,H$9,FALSE))),"")</f>
        <v>Yes</v>
      </c>
    </row>
    <row r="119" spans="1:8" x14ac:dyDescent="0.3">
      <c r="A119" s="41">
        <v>101</v>
      </c>
      <c r="B119" s="278" t="str">
        <f t="shared" ca="1" si="8"/>
        <v>E08000005</v>
      </c>
      <c r="C119" s="279" t="str">
        <f ca="1">IFERROR(VLOOKUP($B119,'Org List'!$J$9:$K$640,2,0), "")</f>
        <v>Rochdale</v>
      </c>
      <c r="D119" s="483" t="str">
        <f ca="1">IFERROR(IF((VLOOKUP($B119,'NatCon &amp; Metrics Backsheet'!$A$7:$AC$156,D$9,FALSE))="","",(VLOOKUP($B119,'NatCon &amp; Metrics Backsheet'!$A$7:$AC$156,D$9,FALSE))),"")</f>
        <v>Yes</v>
      </c>
      <c r="E119" s="484" t="str">
        <f ca="1">IFERROR(IF((VLOOKUP($B119,'NatCon &amp; Metrics Backsheet'!$A$7:$AC$156,E$9,FALSE))="","",(VLOOKUP($B119,'NatCon &amp; Metrics Backsheet'!$A$7:$AC$156,E$9,FALSE))),"")</f>
        <v>Yes</v>
      </c>
      <c r="F119" s="484" t="str">
        <f ca="1">IFERROR(IF((VLOOKUP($B119,'NatCon &amp; Metrics Backsheet'!$A$7:$AC$156,F$9,FALSE))="","",(VLOOKUP($B119,'NatCon &amp; Metrics Backsheet'!$A$7:$AC$156,F$9,FALSE))),"")</f>
        <v>Yes</v>
      </c>
      <c r="G119" s="485" t="str">
        <f ca="1">IFERROR(IF((VLOOKUP($B119,'NatCon &amp; Metrics Backsheet'!$A$7:$AC$156,G$9,FALSE))="","",(VLOOKUP($B119,'NatCon &amp; Metrics Backsheet'!$A$7:$AC$156,G$9,FALSE))),"")</f>
        <v>Yes</v>
      </c>
      <c r="H119" s="257" t="str">
        <f ca="1">IFERROR(IF((VLOOKUP($B119,'NatCon &amp; Metrics Backsheet'!$A$7:$AC$156,H$9,FALSE))="","",(VLOOKUP($B119,'NatCon &amp; Metrics Backsheet'!$A$7:$AC$156,H$9,FALSE))),"")</f>
        <v>Yes</v>
      </c>
    </row>
    <row r="120" spans="1:8" x14ac:dyDescent="0.3">
      <c r="A120" s="41">
        <v>102</v>
      </c>
      <c r="B120" s="278" t="str">
        <f t="shared" ca="1" si="8"/>
        <v>E08000018</v>
      </c>
      <c r="C120" s="279" t="str">
        <f ca="1">IFERROR(VLOOKUP($B120,'Org List'!$J$9:$K$640,2,0), "")</f>
        <v>Rotherham</v>
      </c>
      <c r="D120" s="483" t="str">
        <f ca="1">IFERROR(IF((VLOOKUP($B120,'NatCon &amp; Metrics Backsheet'!$A$7:$AC$156,D$9,FALSE))="","",(VLOOKUP($B120,'NatCon &amp; Metrics Backsheet'!$A$7:$AC$156,D$9,FALSE))),"")</f>
        <v>Yes</v>
      </c>
      <c r="E120" s="484" t="str">
        <f ca="1">IFERROR(IF((VLOOKUP($B120,'NatCon &amp; Metrics Backsheet'!$A$7:$AC$156,E$9,FALSE))="","",(VLOOKUP($B120,'NatCon &amp; Metrics Backsheet'!$A$7:$AC$156,E$9,FALSE))),"")</f>
        <v>Yes</v>
      </c>
      <c r="F120" s="484" t="str">
        <f ca="1">IFERROR(IF((VLOOKUP($B120,'NatCon &amp; Metrics Backsheet'!$A$7:$AC$156,F$9,FALSE))="","",(VLOOKUP($B120,'NatCon &amp; Metrics Backsheet'!$A$7:$AC$156,F$9,FALSE))),"")</f>
        <v>Yes</v>
      </c>
      <c r="G120" s="485" t="str">
        <f ca="1">IFERROR(IF((VLOOKUP($B120,'NatCon &amp; Metrics Backsheet'!$A$7:$AC$156,G$9,FALSE))="","",(VLOOKUP($B120,'NatCon &amp; Metrics Backsheet'!$A$7:$AC$156,G$9,FALSE))),"")</f>
        <v>Yes</v>
      </c>
      <c r="H120" s="257" t="str">
        <f ca="1">IFERROR(IF((VLOOKUP($B120,'NatCon &amp; Metrics Backsheet'!$A$7:$AC$156,H$9,FALSE))="","",(VLOOKUP($B120,'NatCon &amp; Metrics Backsheet'!$A$7:$AC$156,H$9,FALSE))),"")</f>
        <v>Yes</v>
      </c>
    </row>
    <row r="121" spans="1:8" x14ac:dyDescent="0.3">
      <c r="A121" s="41">
        <v>103</v>
      </c>
      <c r="B121" s="278" t="str">
        <f t="shared" ca="1" si="8"/>
        <v>E06000017</v>
      </c>
      <c r="C121" s="279" t="str">
        <f ca="1">IFERROR(VLOOKUP($B121,'Org List'!$J$9:$K$640,2,0), "")</f>
        <v>Rutland</v>
      </c>
      <c r="D121" s="483" t="str">
        <f ca="1">IFERROR(IF((VLOOKUP($B121,'NatCon &amp; Metrics Backsheet'!$A$7:$AC$156,D$9,FALSE))="","",(VLOOKUP($B121,'NatCon &amp; Metrics Backsheet'!$A$7:$AC$156,D$9,FALSE))),"")</f>
        <v>Yes</v>
      </c>
      <c r="E121" s="484" t="str">
        <f ca="1">IFERROR(IF((VLOOKUP($B121,'NatCon &amp; Metrics Backsheet'!$A$7:$AC$156,E$9,FALSE))="","",(VLOOKUP($B121,'NatCon &amp; Metrics Backsheet'!$A$7:$AC$156,E$9,FALSE))),"")</f>
        <v>Yes</v>
      </c>
      <c r="F121" s="484" t="str">
        <f ca="1">IFERROR(IF((VLOOKUP($B121,'NatCon &amp; Metrics Backsheet'!$A$7:$AC$156,F$9,FALSE))="","",(VLOOKUP($B121,'NatCon &amp; Metrics Backsheet'!$A$7:$AC$156,F$9,FALSE))),"")</f>
        <v>Yes</v>
      </c>
      <c r="G121" s="485" t="str">
        <f ca="1">IFERROR(IF((VLOOKUP($B121,'NatCon &amp; Metrics Backsheet'!$A$7:$AC$156,G$9,FALSE))="","",(VLOOKUP($B121,'NatCon &amp; Metrics Backsheet'!$A$7:$AC$156,G$9,FALSE))),"")</f>
        <v>Yes</v>
      </c>
      <c r="H121" s="257" t="str">
        <f ca="1">IFERROR(IF((VLOOKUP($B121,'NatCon &amp; Metrics Backsheet'!$A$7:$AC$156,H$9,FALSE))="","",(VLOOKUP($B121,'NatCon &amp; Metrics Backsheet'!$A$7:$AC$156,H$9,FALSE))),"")</f>
        <v>Yes</v>
      </c>
    </row>
    <row r="122" spans="1:8" x14ac:dyDescent="0.3">
      <c r="A122" s="41">
        <v>104</v>
      </c>
      <c r="B122" s="278" t="str">
        <f t="shared" ca="1" si="8"/>
        <v>E08000006</v>
      </c>
      <c r="C122" s="279" t="str">
        <f ca="1">IFERROR(VLOOKUP($B122,'Org List'!$J$9:$K$640,2,0), "")</f>
        <v>Salford</v>
      </c>
      <c r="D122" s="483" t="str">
        <f ca="1">IFERROR(IF((VLOOKUP($B122,'NatCon &amp; Metrics Backsheet'!$A$7:$AC$156,D$9,FALSE))="","",(VLOOKUP($B122,'NatCon &amp; Metrics Backsheet'!$A$7:$AC$156,D$9,FALSE))),"")</f>
        <v>Yes</v>
      </c>
      <c r="E122" s="484" t="str">
        <f ca="1">IFERROR(IF((VLOOKUP($B122,'NatCon &amp; Metrics Backsheet'!$A$7:$AC$156,E$9,FALSE))="","",(VLOOKUP($B122,'NatCon &amp; Metrics Backsheet'!$A$7:$AC$156,E$9,FALSE))),"")</f>
        <v>Yes</v>
      </c>
      <c r="F122" s="484" t="str">
        <f ca="1">IFERROR(IF((VLOOKUP($B122,'NatCon &amp; Metrics Backsheet'!$A$7:$AC$156,F$9,FALSE))="","",(VLOOKUP($B122,'NatCon &amp; Metrics Backsheet'!$A$7:$AC$156,F$9,FALSE))),"")</f>
        <v>Yes</v>
      </c>
      <c r="G122" s="485" t="str">
        <f ca="1">IFERROR(IF((VLOOKUP($B122,'NatCon &amp; Metrics Backsheet'!$A$7:$AC$156,G$9,FALSE))="","",(VLOOKUP($B122,'NatCon &amp; Metrics Backsheet'!$A$7:$AC$156,G$9,FALSE))),"")</f>
        <v>Yes</v>
      </c>
      <c r="H122" s="257" t="str">
        <f ca="1">IFERROR(IF((VLOOKUP($B122,'NatCon &amp; Metrics Backsheet'!$A$7:$AC$156,H$9,FALSE))="","",(VLOOKUP($B122,'NatCon &amp; Metrics Backsheet'!$A$7:$AC$156,H$9,FALSE))),"")</f>
        <v>Yes</v>
      </c>
    </row>
    <row r="123" spans="1:8" x14ac:dyDescent="0.3">
      <c r="A123" s="41">
        <v>105</v>
      </c>
      <c r="B123" s="278" t="str">
        <f t="shared" ca="1" si="8"/>
        <v>E08000028</v>
      </c>
      <c r="C123" s="279" t="str">
        <f ca="1">IFERROR(VLOOKUP($B123,'Org List'!$J$9:$K$640,2,0), "")</f>
        <v>Sandwell</v>
      </c>
      <c r="D123" s="483" t="str">
        <f ca="1">IFERROR(IF((VLOOKUP($B123,'NatCon &amp; Metrics Backsheet'!$A$7:$AC$156,D$9,FALSE))="","",(VLOOKUP($B123,'NatCon &amp; Metrics Backsheet'!$A$7:$AC$156,D$9,FALSE))),"")</f>
        <v>Yes</v>
      </c>
      <c r="E123" s="484" t="str">
        <f ca="1">IFERROR(IF((VLOOKUP($B123,'NatCon &amp; Metrics Backsheet'!$A$7:$AC$156,E$9,FALSE))="","",(VLOOKUP($B123,'NatCon &amp; Metrics Backsheet'!$A$7:$AC$156,E$9,FALSE))),"")</f>
        <v>Yes</v>
      </c>
      <c r="F123" s="484" t="str">
        <f ca="1">IFERROR(IF((VLOOKUP($B123,'NatCon &amp; Metrics Backsheet'!$A$7:$AC$156,F$9,FALSE))="","",(VLOOKUP($B123,'NatCon &amp; Metrics Backsheet'!$A$7:$AC$156,F$9,FALSE))),"")</f>
        <v>Yes</v>
      </c>
      <c r="G123" s="485" t="str">
        <f ca="1">IFERROR(IF((VLOOKUP($B123,'NatCon &amp; Metrics Backsheet'!$A$7:$AC$156,G$9,FALSE))="","",(VLOOKUP($B123,'NatCon &amp; Metrics Backsheet'!$A$7:$AC$156,G$9,FALSE))),"")</f>
        <v>Yes</v>
      </c>
      <c r="H123" s="257" t="str">
        <f ca="1">IFERROR(IF((VLOOKUP($B123,'NatCon &amp; Metrics Backsheet'!$A$7:$AC$156,H$9,FALSE))="","",(VLOOKUP($B123,'NatCon &amp; Metrics Backsheet'!$A$7:$AC$156,H$9,FALSE))),"")</f>
        <v>Yes</v>
      </c>
    </row>
    <row r="124" spans="1:8" x14ac:dyDescent="0.3">
      <c r="A124" s="41">
        <v>106</v>
      </c>
      <c r="B124" s="278" t="str">
        <f t="shared" ca="1" si="8"/>
        <v>E08000014</v>
      </c>
      <c r="C124" s="279" t="str">
        <f ca="1">IFERROR(VLOOKUP($B124,'Org List'!$J$9:$K$640,2,0), "")</f>
        <v>Sefton</v>
      </c>
      <c r="D124" s="483" t="str">
        <f ca="1">IFERROR(IF((VLOOKUP($B124,'NatCon &amp; Metrics Backsheet'!$A$7:$AC$156,D$9,FALSE))="","",(VLOOKUP($B124,'NatCon &amp; Metrics Backsheet'!$A$7:$AC$156,D$9,FALSE))),"")</f>
        <v>Yes</v>
      </c>
      <c r="E124" s="484" t="str">
        <f ca="1">IFERROR(IF((VLOOKUP($B124,'NatCon &amp; Metrics Backsheet'!$A$7:$AC$156,E$9,FALSE))="","",(VLOOKUP($B124,'NatCon &amp; Metrics Backsheet'!$A$7:$AC$156,E$9,FALSE))),"")</f>
        <v>Yes</v>
      </c>
      <c r="F124" s="484" t="str">
        <f ca="1">IFERROR(IF((VLOOKUP($B124,'NatCon &amp; Metrics Backsheet'!$A$7:$AC$156,F$9,FALSE))="","",(VLOOKUP($B124,'NatCon &amp; Metrics Backsheet'!$A$7:$AC$156,F$9,FALSE))),"")</f>
        <v>Yes</v>
      </c>
      <c r="G124" s="485" t="str">
        <f ca="1">IFERROR(IF((VLOOKUP($B124,'NatCon &amp; Metrics Backsheet'!$A$7:$AC$156,G$9,FALSE))="","",(VLOOKUP($B124,'NatCon &amp; Metrics Backsheet'!$A$7:$AC$156,G$9,FALSE))),"")</f>
        <v>Yes</v>
      </c>
      <c r="H124" s="257" t="str">
        <f ca="1">IFERROR(IF((VLOOKUP($B124,'NatCon &amp; Metrics Backsheet'!$A$7:$AC$156,H$9,FALSE))="","",(VLOOKUP($B124,'NatCon &amp; Metrics Backsheet'!$A$7:$AC$156,H$9,FALSE))),"")</f>
        <v>Yes</v>
      </c>
    </row>
    <row r="125" spans="1:8" x14ac:dyDescent="0.3">
      <c r="A125" s="41">
        <v>107</v>
      </c>
      <c r="B125" s="278" t="str">
        <f t="shared" ca="1" si="8"/>
        <v>E08000019</v>
      </c>
      <c r="C125" s="279" t="str">
        <f ca="1">IFERROR(VLOOKUP($B125,'Org List'!$J$9:$K$640,2,0), "")</f>
        <v>Sheffield</v>
      </c>
      <c r="D125" s="483" t="str">
        <f ca="1">IFERROR(IF((VLOOKUP($B125,'NatCon &amp; Metrics Backsheet'!$A$7:$AC$156,D$9,FALSE))="","",(VLOOKUP($B125,'NatCon &amp; Metrics Backsheet'!$A$7:$AC$156,D$9,FALSE))),"")</f>
        <v>Yes</v>
      </c>
      <c r="E125" s="484" t="str">
        <f ca="1">IFERROR(IF((VLOOKUP($B125,'NatCon &amp; Metrics Backsheet'!$A$7:$AC$156,E$9,FALSE))="","",(VLOOKUP($B125,'NatCon &amp; Metrics Backsheet'!$A$7:$AC$156,E$9,FALSE))),"")</f>
        <v>Yes</v>
      </c>
      <c r="F125" s="484" t="str">
        <f ca="1">IFERROR(IF((VLOOKUP($B125,'NatCon &amp; Metrics Backsheet'!$A$7:$AC$156,F$9,FALSE))="","",(VLOOKUP($B125,'NatCon &amp; Metrics Backsheet'!$A$7:$AC$156,F$9,FALSE))),"")</f>
        <v>Yes</v>
      </c>
      <c r="G125" s="485" t="str">
        <f ca="1">IFERROR(IF((VLOOKUP($B125,'NatCon &amp; Metrics Backsheet'!$A$7:$AC$156,G$9,FALSE))="","",(VLOOKUP($B125,'NatCon &amp; Metrics Backsheet'!$A$7:$AC$156,G$9,FALSE))),"")</f>
        <v>Yes</v>
      </c>
      <c r="H125" s="257" t="str">
        <f ca="1">IFERROR(IF((VLOOKUP($B125,'NatCon &amp; Metrics Backsheet'!$A$7:$AC$156,H$9,FALSE))="","",(VLOOKUP($B125,'NatCon &amp; Metrics Backsheet'!$A$7:$AC$156,H$9,FALSE))),"")</f>
        <v>Yes</v>
      </c>
    </row>
    <row r="126" spans="1:8" x14ac:dyDescent="0.3">
      <c r="A126" s="41">
        <v>108</v>
      </c>
      <c r="B126" s="278" t="str">
        <f t="shared" ca="1" si="8"/>
        <v>E06000051</v>
      </c>
      <c r="C126" s="279" t="str">
        <f ca="1">IFERROR(VLOOKUP($B126,'Org List'!$J$9:$K$640,2,0), "")</f>
        <v>Shropshire</v>
      </c>
      <c r="D126" s="483" t="str">
        <f ca="1">IFERROR(IF((VLOOKUP($B126,'NatCon &amp; Metrics Backsheet'!$A$7:$AC$156,D$9,FALSE))="","",(VLOOKUP($B126,'NatCon &amp; Metrics Backsheet'!$A$7:$AC$156,D$9,FALSE))),"")</f>
        <v>Yes</v>
      </c>
      <c r="E126" s="484" t="str">
        <f ca="1">IFERROR(IF((VLOOKUP($B126,'NatCon &amp; Metrics Backsheet'!$A$7:$AC$156,E$9,FALSE))="","",(VLOOKUP($B126,'NatCon &amp; Metrics Backsheet'!$A$7:$AC$156,E$9,FALSE))),"")</f>
        <v>Yes</v>
      </c>
      <c r="F126" s="484" t="str">
        <f ca="1">IFERROR(IF((VLOOKUP($B126,'NatCon &amp; Metrics Backsheet'!$A$7:$AC$156,F$9,FALSE))="","",(VLOOKUP($B126,'NatCon &amp; Metrics Backsheet'!$A$7:$AC$156,F$9,FALSE))),"")</f>
        <v>Yes</v>
      </c>
      <c r="G126" s="485" t="str">
        <f ca="1">IFERROR(IF((VLOOKUP($B126,'NatCon &amp; Metrics Backsheet'!$A$7:$AC$156,G$9,FALSE))="","",(VLOOKUP($B126,'NatCon &amp; Metrics Backsheet'!$A$7:$AC$156,G$9,FALSE))),"")</f>
        <v>Yes</v>
      </c>
      <c r="H126" s="257" t="str">
        <f ca="1">IFERROR(IF((VLOOKUP($B126,'NatCon &amp; Metrics Backsheet'!$A$7:$AC$156,H$9,FALSE))="","",(VLOOKUP($B126,'NatCon &amp; Metrics Backsheet'!$A$7:$AC$156,H$9,FALSE))),"")</f>
        <v>Yes</v>
      </c>
    </row>
    <row r="127" spans="1:8" x14ac:dyDescent="0.3">
      <c r="A127" s="41">
        <v>109</v>
      </c>
      <c r="B127" s="278" t="str">
        <f t="shared" ca="1" si="8"/>
        <v>E06000039</v>
      </c>
      <c r="C127" s="279" t="str">
        <f ca="1">IFERROR(VLOOKUP($B127,'Org List'!$J$9:$K$640,2,0), "")</f>
        <v>Slough</v>
      </c>
      <c r="D127" s="483" t="str">
        <f ca="1">IFERROR(IF((VLOOKUP($B127,'NatCon &amp; Metrics Backsheet'!$A$7:$AC$156,D$9,FALSE))="","",(VLOOKUP($B127,'NatCon &amp; Metrics Backsheet'!$A$7:$AC$156,D$9,FALSE))),"")</f>
        <v>Yes</v>
      </c>
      <c r="E127" s="484" t="str">
        <f ca="1">IFERROR(IF((VLOOKUP($B127,'NatCon &amp; Metrics Backsheet'!$A$7:$AC$156,E$9,FALSE))="","",(VLOOKUP($B127,'NatCon &amp; Metrics Backsheet'!$A$7:$AC$156,E$9,FALSE))),"")</f>
        <v>Yes</v>
      </c>
      <c r="F127" s="484" t="str">
        <f ca="1">IFERROR(IF((VLOOKUP($B127,'NatCon &amp; Metrics Backsheet'!$A$7:$AC$156,F$9,FALSE))="","",(VLOOKUP($B127,'NatCon &amp; Metrics Backsheet'!$A$7:$AC$156,F$9,FALSE))),"")</f>
        <v>Yes</v>
      </c>
      <c r="G127" s="485" t="str">
        <f ca="1">IFERROR(IF((VLOOKUP($B127,'NatCon &amp; Metrics Backsheet'!$A$7:$AC$156,G$9,FALSE))="","",(VLOOKUP($B127,'NatCon &amp; Metrics Backsheet'!$A$7:$AC$156,G$9,FALSE))),"")</f>
        <v>Yes</v>
      </c>
      <c r="H127" s="257" t="str">
        <f ca="1">IFERROR(IF((VLOOKUP($B127,'NatCon &amp; Metrics Backsheet'!$A$7:$AC$156,H$9,FALSE))="","",(VLOOKUP($B127,'NatCon &amp; Metrics Backsheet'!$A$7:$AC$156,H$9,FALSE))),"")</f>
        <v>Yes</v>
      </c>
    </row>
    <row r="128" spans="1:8" x14ac:dyDescent="0.3">
      <c r="A128" s="41">
        <v>110</v>
      </c>
      <c r="B128" s="278" t="str">
        <f t="shared" ca="1" si="8"/>
        <v>E08000029</v>
      </c>
      <c r="C128" s="279" t="str">
        <f ca="1">IFERROR(VLOOKUP($B128,'Org List'!$J$9:$K$640,2,0), "")</f>
        <v>Solihull</v>
      </c>
      <c r="D128" s="483" t="str">
        <f ca="1">IFERROR(IF((VLOOKUP($B128,'NatCon &amp; Metrics Backsheet'!$A$7:$AC$156,D$9,FALSE))="","",(VLOOKUP($B128,'NatCon &amp; Metrics Backsheet'!$A$7:$AC$156,D$9,FALSE))),"")</f>
        <v>Yes</v>
      </c>
      <c r="E128" s="484" t="str">
        <f ca="1">IFERROR(IF((VLOOKUP($B128,'NatCon &amp; Metrics Backsheet'!$A$7:$AC$156,E$9,FALSE))="","",(VLOOKUP($B128,'NatCon &amp; Metrics Backsheet'!$A$7:$AC$156,E$9,FALSE))),"")</f>
        <v>Yes</v>
      </c>
      <c r="F128" s="484" t="str">
        <f ca="1">IFERROR(IF((VLOOKUP($B128,'NatCon &amp; Metrics Backsheet'!$A$7:$AC$156,F$9,FALSE))="","",(VLOOKUP($B128,'NatCon &amp; Metrics Backsheet'!$A$7:$AC$156,F$9,FALSE))),"")</f>
        <v>Yes</v>
      </c>
      <c r="G128" s="485" t="str">
        <f ca="1">IFERROR(IF((VLOOKUP($B128,'NatCon &amp; Metrics Backsheet'!$A$7:$AC$156,G$9,FALSE))="","",(VLOOKUP($B128,'NatCon &amp; Metrics Backsheet'!$A$7:$AC$156,G$9,FALSE))),"")</f>
        <v>Yes</v>
      </c>
      <c r="H128" s="257" t="str">
        <f ca="1">IFERROR(IF((VLOOKUP($B128,'NatCon &amp; Metrics Backsheet'!$A$7:$AC$156,H$9,FALSE))="","",(VLOOKUP($B128,'NatCon &amp; Metrics Backsheet'!$A$7:$AC$156,H$9,FALSE))),"")</f>
        <v>Yes</v>
      </c>
    </row>
    <row r="129" spans="1:8" x14ac:dyDescent="0.3">
      <c r="A129" s="41">
        <v>111</v>
      </c>
      <c r="B129" s="278" t="str">
        <f t="shared" ca="1" si="8"/>
        <v>E10000027</v>
      </c>
      <c r="C129" s="279" t="str">
        <f ca="1">IFERROR(VLOOKUP($B129,'Org List'!$J$9:$K$640,2,0), "")</f>
        <v>Somerset</v>
      </c>
      <c r="D129" s="483" t="str">
        <f ca="1">IFERROR(IF((VLOOKUP($B129,'NatCon &amp; Metrics Backsheet'!$A$7:$AC$156,D$9,FALSE))="","",(VLOOKUP($B129,'NatCon &amp; Metrics Backsheet'!$A$7:$AC$156,D$9,FALSE))),"")</f>
        <v>Yes</v>
      </c>
      <c r="E129" s="484" t="str">
        <f ca="1">IFERROR(IF((VLOOKUP($B129,'NatCon &amp; Metrics Backsheet'!$A$7:$AC$156,E$9,FALSE))="","",(VLOOKUP($B129,'NatCon &amp; Metrics Backsheet'!$A$7:$AC$156,E$9,FALSE))),"")</f>
        <v>Yes</v>
      </c>
      <c r="F129" s="484" t="str">
        <f ca="1">IFERROR(IF((VLOOKUP($B129,'NatCon &amp; Metrics Backsheet'!$A$7:$AC$156,F$9,FALSE))="","",(VLOOKUP($B129,'NatCon &amp; Metrics Backsheet'!$A$7:$AC$156,F$9,FALSE))),"")</f>
        <v>Yes</v>
      </c>
      <c r="G129" s="485" t="str">
        <f ca="1">IFERROR(IF((VLOOKUP($B129,'NatCon &amp; Metrics Backsheet'!$A$7:$AC$156,G$9,FALSE))="","",(VLOOKUP($B129,'NatCon &amp; Metrics Backsheet'!$A$7:$AC$156,G$9,FALSE))),"")</f>
        <v>Yes</v>
      </c>
      <c r="H129" s="257" t="str">
        <f ca="1">IFERROR(IF((VLOOKUP($B129,'NatCon &amp; Metrics Backsheet'!$A$7:$AC$156,H$9,FALSE))="","",(VLOOKUP($B129,'NatCon &amp; Metrics Backsheet'!$A$7:$AC$156,H$9,FALSE))),"")</f>
        <v>Yes</v>
      </c>
    </row>
    <row r="130" spans="1:8" x14ac:dyDescent="0.3">
      <c r="A130" s="41">
        <v>112</v>
      </c>
      <c r="B130" s="278" t="str">
        <f t="shared" ca="1" si="8"/>
        <v>E06000025</v>
      </c>
      <c r="C130" s="279" t="str">
        <f ca="1">IFERROR(VLOOKUP($B130,'Org List'!$J$9:$K$640,2,0), "")</f>
        <v>South Gloucestershire</v>
      </c>
      <c r="D130" s="483" t="str">
        <f ca="1">IFERROR(IF((VLOOKUP($B130,'NatCon &amp; Metrics Backsheet'!$A$7:$AC$156,D$9,FALSE))="","",(VLOOKUP($B130,'NatCon &amp; Metrics Backsheet'!$A$7:$AC$156,D$9,FALSE))),"")</f>
        <v>Yes</v>
      </c>
      <c r="E130" s="484" t="str">
        <f ca="1">IFERROR(IF((VLOOKUP($B130,'NatCon &amp; Metrics Backsheet'!$A$7:$AC$156,E$9,FALSE))="","",(VLOOKUP($B130,'NatCon &amp; Metrics Backsheet'!$A$7:$AC$156,E$9,FALSE))),"")</f>
        <v>Yes</v>
      </c>
      <c r="F130" s="484" t="str">
        <f ca="1">IFERROR(IF((VLOOKUP($B130,'NatCon &amp; Metrics Backsheet'!$A$7:$AC$156,F$9,FALSE))="","",(VLOOKUP($B130,'NatCon &amp; Metrics Backsheet'!$A$7:$AC$156,F$9,FALSE))),"")</f>
        <v>Yes</v>
      </c>
      <c r="G130" s="485" t="str">
        <f ca="1">IFERROR(IF((VLOOKUP($B130,'NatCon &amp; Metrics Backsheet'!$A$7:$AC$156,G$9,FALSE))="","",(VLOOKUP($B130,'NatCon &amp; Metrics Backsheet'!$A$7:$AC$156,G$9,FALSE))),"")</f>
        <v>Yes</v>
      </c>
      <c r="H130" s="257" t="str">
        <f ca="1">IFERROR(IF((VLOOKUP($B130,'NatCon &amp; Metrics Backsheet'!$A$7:$AC$156,H$9,FALSE))="","",(VLOOKUP($B130,'NatCon &amp; Metrics Backsheet'!$A$7:$AC$156,H$9,FALSE))),"")</f>
        <v>Yes</v>
      </c>
    </row>
    <row r="131" spans="1:8" x14ac:dyDescent="0.3">
      <c r="A131" s="41">
        <v>113</v>
      </c>
      <c r="B131" s="278" t="str">
        <f t="shared" ca="1" si="8"/>
        <v>E08000023</v>
      </c>
      <c r="C131" s="279" t="str">
        <f ca="1">IFERROR(VLOOKUP($B131,'Org List'!$J$9:$K$640,2,0), "")</f>
        <v>South Tyneside</v>
      </c>
      <c r="D131" s="483" t="str">
        <f ca="1">IFERROR(IF((VLOOKUP($B131,'NatCon &amp; Metrics Backsheet'!$A$7:$AC$156,D$9,FALSE))="","",(VLOOKUP($B131,'NatCon &amp; Metrics Backsheet'!$A$7:$AC$156,D$9,FALSE))),"")</f>
        <v>Yes</v>
      </c>
      <c r="E131" s="484" t="str">
        <f ca="1">IFERROR(IF((VLOOKUP($B131,'NatCon &amp; Metrics Backsheet'!$A$7:$AC$156,E$9,FALSE))="","",(VLOOKUP($B131,'NatCon &amp; Metrics Backsheet'!$A$7:$AC$156,E$9,FALSE))),"")</f>
        <v>Yes</v>
      </c>
      <c r="F131" s="484" t="str">
        <f ca="1">IFERROR(IF((VLOOKUP($B131,'NatCon &amp; Metrics Backsheet'!$A$7:$AC$156,F$9,FALSE))="","",(VLOOKUP($B131,'NatCon &amp; Metrics Backsheet'!$A$7:$AC$156,F$9,FALSE))),"")</f>
        <v>Yes</v>
      </c>
      <c r="G131" s="485" t="str">
        <f ca="1">IFERROR(IF((VLOOKUP($B131,'NatCon &amp; Metrics Backsheet'!$A$7:$AC$156,G$9,FALSE))="","",(VLOOKUP($B131,'NatCon &amp; Metrics Backsheet'!$A$7:$AC$156,G$9,FALSE))),"")</f>
        <v>Yes</v>
      </c>
      <c r="H131" s="257" t="str">
        <f ca="1">IFERROR(IF((VLOOKUP($B131,'NatCon &amp; Metrics Backsheet'!$A$7:$AC$156,H$9,FALSE))="","",(VLOOKUP($B131,'NatCon &amp; Metrics Backsheet'!$A$7:$AC$156,H$9,FALSE))),"")</f>
        <v>Yes</v>
      </c>
    </row>
    <row r="132" spans="1:8" x14ac:dyDescent="0.3">
      <c r="A132" s="41">
        <v>114</v>
      </c>
      <c r="B132" s="278" t="str">
        <f t="shared" ca="1" si="8"/>
        <v>E06000045</v>
      </c>
      <c r="C132" s="279" t="str">
        <f ca="1">IFERROR(VLOOKUP($B132,'Org List'!$J$9:$K$640,2,0), "")</f>
        <v>Southampton</v>
      </c>
      <c r="D132" s="483" t="str">
        <f ca="1">IFERROR(IF((VLOOKUP($B132,'NatCon &amp; Metrics Backsheet'!$A$7:$AC$156,D$9,FALSE))="","",(VLOOKUP($B132,'NatCon &amp; Metrics Backsheet'!$A$7:$AC$156,D$9,FALSE))),"")</f>
        <v>Yes</v>
      </c>
      <c r="E132" s="484" t="str">
        <f ca="1">IFERROR(IF((VLOOKUP($B132,'NatCon &amp; Metrics Backsheet'!$A$7:$AC$156,E$9,FALSE))="","",(VLOOKUP($B132,'NatCon &amp; Metrics Backsheet'!$A$7:$AC$156,E$9,FALSE))),"")</f>
        <v>Yes</v>
      </c>
      <c r="F132" s="484" t="str">
        <f ca="1">IFERROR(IF((VLOOKUP($B132,'NatCon &amp; Metrics Backsheet'!$A$7:$AC$156,F$9,FALSE))="","",(VLOOKUP($B132,'NatCon &amp; Metrics Backsheet'!$A$7:$AC$156,F$9,FALSE))),"")</f>
        <v>Yes</v>
      </c>
      <c r="G132" s="485" t="str">
        <f ca="1">IFERROR(IF((VLOOKUP($B132,'NatCon &amp; Metrics Backsheet'!$A$7:$AC$156,G$9,FALSE))="","",(VLOOKUP($B132,'NatCon &amp; Metrics Backsheet'!$A$7:$AC$156,G$9,FALSE))),"")</f>
        <v>Yes</v>
      </c>
      <c r="H132" s="257" t="str">
        <f ca="1">IFERROR(IF((VLOOKUP($B132,'NatCon &amp; Metrics Backsheet'!$A$7:$AC$156,H$9,FALSE))="","",(VLOOKUP($B132,'NatCon &amp; Metrics Backsheet'!$A$7:$AC$156,H$9,FALSE))),"")</f>
        <v>Yes</v>
      </c>
    </row>
    <row r="133" spans="1:8" x14ac:dyDescent="0.3">
      <c r="A133" s="41">
        <v>115</v>
      </c>
      <c r="B133" s="278" t="str">
        <f t="shared" ca="1" si="8"/>
        <v>E06000033</v>
      </c>
      <c r="C133" s="279" t="str">
        <f ca="1">IFERROR(VLOOKUP($B133,'Org List'!$J$9:$K$640,2,0), "")</f>
        <v>Southend-on-Sea</v>
      </c>
      <c r="D133" s="483" t="str">
        <f ca="1">IFERROR(IF((VLOOKUP($B133,'NatCon &amp; Metrics Backsheet'!$A$7:$AC$156,D$9,FALSE))="","",(VLOOKUP($B133,'NatCon &amp; Metrics Backsheet'!$A$7:$AC$156,D$9,FALSE))),"")</f>
        <v>Yes</v>
      </c>
      <c r="E133" s="484" t="str">
        <f ca="1">IFERROR(IF((VLOOKUP($B133,'NatCon &amp; Metrics Backsheet'!$A$7:$AC$156,E$9,FALSE))="","",(VLOOKUP($B133,'NatCon &amp; Metrics Backsheet'!$A$7:$AC$156,E$9,FALSE))),"")</f>
        <v>Yes</v>
      </c>
      <c r="F133" s="484" t="str">
        <f ca="1">IFERROR(IF((VLOOKUP($B133,'NatCon &amp; Metrics Backsheet'!$A$7:$AC$156,F$9,FALSE))="","",(VLOOKUP($B133,'NatCon &amp; Metrics Backsheet'!$A$7:$AC$156,F$9,FALSE))),"")</f>
        <v>Yes</v>
      </c>
      <c r="G133" s="485" t="str">
        <f ca="1">IFERROR(IF((VLOOKUP($B133,'NatCon &amp; Metrics Backsheet'!$A$7:$AC$156,G$9,FALSE))="","",(VLOOKUP($B133,'NatCon &amp; Metrics Backsheet'!$A$7:$AC$156,G$9,FALSE))),"")</f>
        <v>Yes</v>
      </c>
      <c r="H133" s="257" t="str">
        <f ca="1">IFERROR(IF((VLOOKUP($B133,'NatCon &amp; Metrics Backsheet'!$A$7:$AC$156,H$9,FALSE))="","",(VLOOKUP($B133,'NatCon &amp; Metrics Backsheet'!$A$7:$AC$156,H$9,FALSE))),"")</f>
        <v>Yes</v>
      </c>
    </row>
    <row r="134" spans="1:8" x14ac:dyDescent="0.3">
      <c r="A134" s="41">
        <v>116</v>
      </c>
      <c r="B134" s="278" t="str">
        <f t="shared" ca="1" si="8"/>
        <v>E09000028</v>
      </c>
      <c r="C134" s="279" t="str">
        <f ca="1">IFERROR(VLOOKUP($B134,'Org List'!$J$9:$K$640,2,0), "")</f>
        <v>Southwark</v>
      </c>
      <c r="D134" s="483" t="str">
        <f ca="1">IFERROR(IF((VLOOKUP($B134,'NatCon &amp; Metrics Backsheet'!$A$7:$AC$156,D$9,FALSE))="","",(VLOOKUP($B134,'NatCon &amp; Metrics Backsheet'!$A$7:$AC$156,D$9,FALSE))),"")</f>
        <v>Yes</v>
      </c>
      <c r="E134" s="484" t="str">
        <f ca="1">IFERROR(IF((VLOOKUP($B134,'NatCon &amp; Metrics Backsheet'!$A$7:$AC$156,E$9,FALSE))="","",(VLOOKUP($B134,'NatCon &amp; Metrics Backsheet'!$A$7:$AC$156,E$9,FALSE))),"")</f>
        <v>Yes</v>
      </c>
      <c r="F134" s="484" t="str">
        <f ca="1">IFERROR(IF((VLOOKUP($B134,'NatCon &amp; Metrics Backsheet'!$A$7:$AC$156,F$9,FALSE))="","",(VLOOKUP($B134,'NatCon &amp; Metrics Backsheet'!$A$7:$AC$156,F$9,FALSE))),"")</f>
        <v>Yes</v>
      </c>
      <c r="G134" s="485" t="str">
        <f ca="1">IFERROR(IF((VLOOKUP($B134,'NatCon &amp; Metrics Backsheet'!$A$7:$AC$156,G$9,FALSE))="","",(VLOOKUP($B134,'NatCon &amp; Metrics Backsheet'!$A$7:$AC$156,G$9,FALSE))),"")</f>
        <v>Yes</v>
      </c>
      <c r="H134" s="257" t="str">
        <f ca="1">IFERROR(IF((VLOOKUP($B134,'NatCon &amp; Metrics Backsheet'!$A$7:$AC$156,H$9,FALSE))="","",(VLOOKUP($B134,'NatCon &amp; Metrics Backsheet'!$A$7:$AC$156,H$9,FALSE))),"")</f>
        <v>Yes</v>
      </c>
    </row>
    <row r="135" spans="1:8" x14ac:dyDescent="0.3">
      <c r="A135" s="41">
        <v>117</v>
      </c>
      <c r="B135" s="278" t="str">
        <f t="shared" ca="1" si="8"/>
        <v>E08000013</v>
      </c>
      <c r="C135" s="279" t="str">
        <f ca="1">IFERROR(VLOOKUP($B135,'Org List'!$J$9:$K$640,2,0), "")</f>
        <v>St. Helens</v>
      </c>
      <c r="D135" s="483" t="str">
        <f ca="1">IFERROR(IF((VLOOKUP($B135,'NatCon &amp; Metrics Backsheet'!$A$7:$AC$156,D$9,FALSE))="","",(VLOOKUP($B135,'NatCon &amp; Metrics Backsheet'!$A$7:$AC$156,D$9,FALSE))),"")</f>
        <v>Yes</v>
      </c>
      <c r="E135" s="484" t="str">
        <f ca="1">IFERROR(IF((VLOOKUP($B135,'NatCon &amp; Metrics Backsheet'!$A$7:$AC$156,E$9,FALSE))="","",(VLOOKUP($B135,'NatCon &amp; Metrics Backsheet'!$A$7:$AC$156,E$9,FALSE))),"")</f>
        <v>Yes</v>
      </c>
      <c r="F135" s="484" t="str">
        <f ca="1">IFERROR(IF((VLOOKUP($B135,'NatCon &amp; Metrics Backsheet'!$A$7:$AC$156,F$9,FALSE))="","",(VLOOKUP($B135,'NatCon &amp; Metrics Backsheet'!$A$7:$AC$156,F$9,FALSE))),"")</f>
        <v>Yes</v>
      </c>
      <c r="G135" s="485" t="str">
        <f ca="1">IFERROR(IF((VLOOKUP($B135,'NatCon &amp; Metrics Backsheet'!$A$7:$AC$156,G$9,FALSE))="","",(VLOOKUP($B135,'NatCon &amp; Metrics Backsheet'!$A$7:$AC$156,G$9,FALSE))),"")</f>
        <v>Yes</v>
      </c>
      <c r="H135" s="257" t="str">
        <f ca="1">IFERROR(IF((VLOOKUP($B135,'NatCon &amp; Metrics Backsheet'!$A$7:$AC$156,H$9,FALSE))="","",(VLOOKUP($B135,'NatCon &amp; Metrics Backsheet'!$A$7:$AC$156,H$9,FALSE))),"")</f>
        <v>Yes</v>
      </c>
    </row>
    <row r="136" spans="1:8" x14ac:dyDescent="0.3">
      <c r="A136" s="41">
        <v>118</v>
      </c>
      <c r="B136" s="278" t="str">
        <f t="shared" ca="1" si="8"/>
        <v>E10000028</v>
      </c>
      <c r="C136" s="279" t="str">
        <f ca="1">IFERROR(VLOOKUP($B136,'Org List'!$J$9:$K$640,2,0), "")</f>
        <v>Staffordshire</v>
      </c>
      <c r="D136" s="483" t="str">
        <f ca="1">IFERROR(IF((VLOOKUP($B136,'NatCon &amp; Metrics Backsheet'!$A$7:$AC$156,D$9,FALSE))="","",(VLOOKUP($B136,'NatCon &amp; Metrics Backsheet'!$A$7:$AC$156,D$9,FALSE))),"")</f>
        <v>Yes</v>
      </c>
      <c r="E136" s="484" t="str">
        <f ca="1">IFERROR(IF((VLOOKUP($B136,'NatCon &amp; Metrics Backsheet'!$A$7:$AC$156,E$9,FALSE))="","",(VLOOKUP($B136,'NatCon &amp; Metrics Backsheet'!$A$7:$AC$156,E$9,FALSE))),"")</f>
        <v>Yes</v>
      </c>
      <c r="F136" s="484" t="str">
        <f ca="1">IFERROR(IF((VLOOKUP($B136,'NatCon &amp; Metrics Backsheet'!$A$7:$AC$156,F$9,FALSE))="","",(VLOOKUP($B136,'NatCon &amp; Metrics Backsheet'!$A$7:$AC$156,F$9,FALSE))),"")</f>
        <v>Yes</v>
      </c>
      <c r="G136" s="485" t="str">
        <f ca="1">IFERROR(IF((VLOOKUP($B136,'NatCon &amp; Metrics Backsheet'!$A$7:$AC$156,G$9,FALSE))="","",(VLOOKUP($B136,'NatCon &amp; Metrics Backsheet'!$A$7:$AC$156,G$9,FALSE))),"")</f>
        <v>Yes</v>
      </c>
      <c r="H136" s="257" t="str">
        <f ca="1">IFERROR(IF((VLOOKUP($B136,'NatCon &amp; Metrics Backsheet'!$A$7:$AC$156,H$9,FALSE))="","",(VLOOKUP($B136,'NatCon &amp; Metrics Backsheet'!$A$7:$AC$156,H$9,FALSE))),"")</f>
        <v>Yes</v>
      </c>
    </row>
    <row r="137" spans="1:8" x14ac:dyDescent="0.3">
      <c r="A137" s="41">
        <v>119</v>
      </c>
      <c r="B137" s="278" t="str">
        <f t="shared" ca="1" si="8"/>
        <v>E08000007</v>
      </c>
      <c r="C137" s="279" t="str">
        <f ca="1">IFERROR(VLOOKUP($B137,'Org List'!$J$9:$K$640,2,0), "")</f>
        <v>Stockport</v>
      </c>
      <c r="D137" s="483" t="str">
        <f ca="1">IFERROR(IF((VLOOKUP($B137,'NatCon &amp; Metrics Backsheet'!$A$7:$AC$156,D$9,FALSE))="","",(VLOOKUP($B137,'NatCon &amp; Metrics Backsheet'!$A$7:$AC$156,D$9,FALSE))),"")</f>
        <v>Yes</v>
      </c>
      <c r="E137" s="484" t="str">
        <f ca="1">IFERROR(IF((VLOOKUP($B137,'NatCon &amp; Metrics Backsheet'!$A$7:$AC$156,E$9,FALSE))="","",(VLOOKUP($B137,'NatCon &amp; Metrics Backsheet'!$A$7:$AC$156,E$9,FALSE))),"")</f>
        <v>Yes</v>
      </c>
      <c r="F137" s="484" t="str">
        <f ca="1">IFERROR(IF((VLOOKUP($B137,'NatCon &amp; Metrics Backsheet'!$A$7:$AC$156,F$9,FALSE))="","",(VLOOKUP($B137,'NatCon &amp; Metrics Backsheet'!$A$7:$AC$156,F$9,FALSE))),"")</f>
        <v>Yes</v>
      </c>
      <c r="G137" s="485" t="str">
        <f ca="1">IFERROR(IF((VLOOKUP($B137,'NatCon &amp; Metrics Backsheet'!$A$7:$AC$156,G$9,FALSE))="","",(VLOOKUP($B137,'NatCon &amp; Metrics Backsheet'!$A$7:$AC$156,G$9,FALSE))),"")</f>
        <v>Yes</v>
      </c>
      <c r="H137" s="257" t="str">
        <f ca="1">IFERROR(IF((VLOOKUP($B137,'NatCon &amp; Metrics Backsheet'!$A$7:$AC$156,H$9,FALSE))="","",(VLOOKUP($B137,'NatCon &amp; Metrics Backsheet'!$A$7:$AC$156,H$9,FALSE))),"")</f>
        <v>Yes</v>
      </c>
    </row>
    <row r="138" spans="1:8" x14ac:dyDescent="0.3">
      <c r="A138" s="41">
        <v>120</v>
      </c>
      <c r="B138" s="278" t="str">
        <f t="shared" ca="1" si="8"/>
        <v>E06000004</v>
      </c>
      <c r="C138" s="279" t="str">
        <f ca="1">IFERROR(VLOOKUP($B138,'Org List'!$J$9:$K$640,2,0), "")</f>
        <v>Stockton-on-Tees</v>
      </c>
      <c r="D138" s="483" t="str">
        <f ca="1">IFERROR(IF((VLOOKUP($B138,'NatCon &amp; Metrics Backsheet'!$A$7:$AC$156,D$9,FALSE))="","",(VLOOKUP($B138,'NatCon &amp; Metrics Backsheet'!$A$7:$AC$156,D$9,FALSE))),"")</f>
        <v>Yes</v>
      </c>
      <c r="E138" s="484" t="str">
        <f ca="1">IFERROR(IF((VLOOKUP($B138,'NatCon &amp; Metrics Backsheet'!$A$7:$AC$156,E$9,FALSE))="","",(VLOOKUP($B138,'NatCon &amp; Metrics Backsheet'!$A$7:$AC$156,E$9,FALSE))),"")</f>
        <v>Yes</v>
      </c>
      <c r="F138" s="484" t="str">
        <f ca="1">IFERROR(IF((VLOOKUP($B138,'NatCon &amp; Metrics Backsheet'!$A$7:$AC$156,F$9,FALSE))="","",(VLOOKUP($B138,'NatCon &amp; Metrics Backsheet'!$A$7:$AC$156,F$9,FALSE))),"")</f>
        <v>Yes</v>
      </c>
      <c r="G138" s="485" t="str">
        <f ca="1">IFERROR(IF((VLOOKUP($B138,'NatCon &amp; Metrics Backsheet'!$A$7:$AC$156,G$9,FALSE))="","",(VLOOKUP($B138,'NatCon &amp; Metrics Backsheet'!$A$7:$AC$156,G$9,FALSE))),"")</f>
        <v>Yes</v>
      </c>
      <c r="H138" s="257" t="str">
        <f ca="1">IFERROR(IF((VLOOKUP($B138,'NatCon &amp; Metrics Backsheet'!$A$7:$AC$156,H$9,FALSE))="","",(VLOOKUP($B138,'NatCon &amp; Metrics Backsheet'!$A$7:$AC$156,H$9,FALSE))),"")</f>
        <v>Yes</v>
      </c>
    </row>
    <row r="139" spans="1:8" x14ac:dyDescent="0.3">
      <c r="A139" s="41">
        <v>121</v>
      </c>
      <c r="B139" s="278" t="str">
        <f t="shared" ca="1" si="8"/>
        <v>E06000021</v>
      </c>
      <c r="C139" s="279" t="str">
        <f ca="1">IFERROR(VLOOKUP($B139,'Org List'!$J$9:$K$640,2,0), "")</f>
        <v>Stoke-on-Trent</v>
      </c>
      <c r="D139" s="483" t="str">
        <f ca="1">IFERROR(IF((VLOOKUP($B139,'NatCon &amp; Metrics Backsheet'!$A$7:$AC$156,D$9,FALSE))="","",(VLOOKUP($B139,'NatCon &amp; Metrics Backsheet'!$A$7:$AC$156,D$9,FALSE))),"")</f>
        <v>Yes</v>
      </c>
      <c r="E139" s="484" t="str">
        <f ca="1">IFERROR(IF((VLOOKUP($B139,'NatCon &amp; Metrics Backsheet'!$A$7:$AC$156,E$9,FALSE))="","",(VLOOKUP($B139,'NatCon &amp; Metrics Backsheet'!$A$7:$AC$156,E$9,FALSE))),"")</f>
        <v>Yes</v>
      </c>
      <c r="F139" s="484" t="str">
        <f ca="1">IFERROR(IF((VLOOKUP($B139,'NatCon &amp; Metrics Backsheet'!$A$7:$AC$156,F$9,FALSE))="","",(VLOOKUP($B139,'NatCon &amp; Metrics Backsheet'!$A$7:$AC$156,F$9,FALSE))),"")</f>
        <v>Yes</v>
      </c>
      <c r="G139" s="485" t="str">
        <f ca="1">IFERROR(IF((VLOOKUP($B139,'NatCon &amp; Metrics Backsheet'!$A$7:$AC$156,G$9,FALSE))="","",(VLOOKUP($B139,'NatCon &amp; Metrics Backsheet'!$A$7:$AC$156,G$9,FALSE))),"")</f>
        <v>Yes</v>
      </c>
      <c r="H139" s="257" t="str">
        <f ca="1">IFERROR(IF((VLOOKUP($B139,'NatCon &amp; Metrics Backsheet'!$A$7:$AC$156,H$9,FALSE))="","",(VLOOKUP($B139,'NatCon &amp; Metrics Backsheet'!$A$7:$AC$156,H$9,FALSE))),"")</f>
        <v>Yes</v>
      </c>
    </row>
    <row r="140" spans="1:8" x14ac:dyDescent="0.3">
      <c r="A140" s="41">
        <v>122</v>
      </c>
      <c r="B140" s="278" t="str">
        <f t="shared" ca="1" si="8"/>
        <v>E10000029</v>
      </c>
      <c r="C140" s="279" t="str">
        <f ca="1">IFERROR(VLOOKUP($B140,'Org List'!$J$9:$K$640,2,0), "")</f>
        <v>Suffolk</v>
      </c>
      <c r="D140" s="483" t="str">
        <f ca="1">IFERROR(IF((VLOOKUP($B140,'NatCon &amp; Metrics Backsheet'!$A$7:$AC$156,D$9,FALSE))="","",(VLOOKUP($B140,'NatCon &amp; Metrics Backsheet'!$A$7:$AC$156,D$9,FALSE))),"")</f>
        <v>Yes</v>
      </c>
      <c r="E140" s="484" t="str">
        <f ca="1">IFERROR(IF((VLOOKUP($B140,'NatCon &amp; Metrics Backsheet'!$A$7:$AC$156,E$9,FALSE))="","",(VLOOKUP($B140,'NatCon &amp; Metrics Backsheet'!$A$7:$AC$156,E$9,FALSE))),"")</f>
        <v>Yes</v>
      </c>
      <c r="F140" s="484" t="str">
        <f ca="1">IFERROR(IF((VLOOKUP($B140,'NatCon &amp; Metrics Backsheet'!$A$7:$AC$156,F$9,FALSE))="","",(VLOOKUP($B140,'NatCon &amp; Metrics Backsheet'!$A$7:$AC$156,F$9,FALSE))),"")</f>
        <v>Yes</v>
      </c>
      <c r="G140" s="485" t="str">
        <f ca="1">IFERROR(IF((VLOOKUP($B140,'NatCon &amp; Metrics Backsheet'!$A$7:$AC$156,G$9,FALSE))="","",(VLOOKUP($B140,'NatCon &amp; Metrics Backsheet'!$A$7:$AC$156,G$9,FALSE))),"")</f>
        <v>Yes</v>
      </c>
      <c r="H140" s="257" t="str">
        <f ca="1">IFERROR(IF((VLOOKUP($B140,'NatCon &amp; Metrics Backsheet'!$A$7:$AC$156,H$9,FALSE))="","",(VLOOKUP($B140,'NatCon &amp; Metrics Backsheet'!$A$7:$AC$156,H$9,FALSE))),"")</f>
        <v>Yes</v>
      </c>
    </row>
    <row r="141" spans="1:8" x14ac:dyDescent="0.3">
      <c r="A141" s="41">
        <v>123</v>
      </c>
      <c r="B141" s="278" t="str">
        <f t="shared" ca="1" si="8"/>
        <v>E08000024</v>
      </c>
      <c r="C141" s="279" t="str">
        <f ca="1">IFERROR(VLOOKUP($B141,'Org List'!$J$9:$K$640,2,0), "")</f>
        <v>Sunderland</v>
      </c>
      <c r="D141" s="483" t="str">
        <f ca="1">IFERROR(IF((VLOOKUP($B141,'NatCon &amp; Metrics Backsheet'!$A$7:$AC$156,D$9,FALSE))="","",(VLOOKUP($B141,'NatCon &amp; Metrics Backsheet'!$A$7:$AC$156,D$9,FALSE))),"")</f>
        <v>Yes</v>
      </c>
      <c r="E141" s="484" t="str">
        <f ca="1">IFERROR(IF((VLOOKUP($B141,'NatCon &amp; Metrics Backsheet'!$A$7:$AC$156,E$9,FALSE))="","",(VLOOKUP($B141,'NatCon &amp; Metrics Backsheet'!$A$7:$AC$156,E$9,FALSE))),"")</f>
        <v>Yes</v>
      </c>
      <c r="F141" s="484" t="str">
        <f ca="1">IFERROR(IF((VLOOKUP($B141,'NatCon &amp; Metrics Backsheet'!$A$7:$AC$156,F$9,FALSE))="","",(VLOOKUP($B141,'NatCon &amp; Metrics Backsheet'!$A$7:$AC$156,F$9,FALSE))),"")</f>
        <v>Yes</v>
      </c>
      <c r="G141" s="485" t="str">
        <f ca="1">IFERROR(IF((VLOOKUP($B141,'NatCon &amp; Metrics Backsheet'!$A$7:$AC$156,G$9,FALSE))="","",(VLOOKUP($B141,'NatCon &amp; Metrics Backsheet'!$A$7:$AC$156,G$9,FALSE))),"")</f>
        <v>Yes</v>
      </c>
      <c r="H141" s="257" t="str">
        <f ca="1">IFERROR(IF((VLOOKUP($B141,'NatCon &amp; Metrics Backsheet'!$A$7:$AC$156,H$9,FALSE))="","",(VLOOKUP($B141,'NatCon &amp; Metrics Backsheet'!$A$7:$AC$156,H$9,FALSE))),"")</f>
        <v>Yes</v>
      </c>
    </row>
    <row r="142" spans="1:8" x14ac:dyDescent="0.3">
      <c r="A142" s="41">
        <v>124</v>
      </c>
      <c r="B142" s="278" t="str">
        <f t="shared" ca="1" si="8"/>
        <v>E10000030</v>
      </c>
      <c r="C142" s="279" t="str">
        <f ca="1">IFERROR(VLOOKUP($B142,'Org List'!$J$9:$K$640,2,0), "")</f>
        <v>Surrey</v>
      </c>
      <c r="D142" s="483" t="str">
        <f ca="1">IFERROR(IF((VLOOKUP($B142,'NatCon &amp; Metrics Backsheet'!$A$7:$AC$156,D$9,FALSE))="","",(VLOOKUP($B142,'NatCon &amp; Metrics Backsheet'!$A$7:$AC$156,D$9,FALSE))),"")</f>
        <v>Yes</v>
      </c>
      <c r="E142" s="484" t="str">
        <f ca="1">IFERROR(IF((VLOOKUP($B142,'NatCon &amp; Metrics Backsheet'!$A$7:$AC$156,E$9,FALSE))="","",(VLOOKUP($B142,'NatCon &amp; Metrics Backsheet'!$A$7:$AC$156,E$9,FALSE))),"")</f>
        <v>Yes</v>
      </c>
      <c r="F142" s="484" t="str">
        <f ca="1">IFERROR(IF((VLOOKUP($B142,'NatCon &amp; Metrics Backsheet'!$A$7:$AC$156,F$9,FALSE))="","",(VLOOKUP($B142,'NatCon &amp; Metrics Backsheet'!$A$7:$AC$156,F$9,FALSE))),"")</f>
        <v>Yes</v>
      </c>
      <c r="G142" s="485" t="str">
        <f ca="1">IFERROR(IF((VLOOKUP($B142,'NatCon &amp; Metrics Backsheet'!$A$7:$AC$156,G$9,FALSE))="","",(VLOOKUP($B142,'NatCon &amp; Metrics Backsheet'!$A$7:$AC$156,G$9,FALSE))),"")</f>
        <v>Yes</v>
      </c>
      <c r="H142" s="257" t="str">
        <f ca="1">IFERROR(IF((VLOOKUP($B142,'NatCon &amp; Metrics Backsheet'!$A$7:$AC$156,H$9,FALSE))="","",(VLOOKUP($B142,'NatCon &amp; Metrics Backsheet'!$A$7:$AC$156,H$9,FALSE))),"")</f>
        <v>Yes</v>
      </c>
    </row>
    <row r="143" spans="1:8" x14ac:dyDescent="0.3">
      <c r="A143" s="41">
        <v>125</v>
      </c>
      <c r="B143" s="278" t="str">
        <f t="shared" ca="1" si="8"/>
        <v>E09000029</v>
      </c>
      <c r="C143" s="279" t="str">
        <f ca="1">IFERROR(VLOOKUP($B143,'Org List'!$J$9:$K$640,2,0), "")</f>
        <v>Sutton</v>
      </c>
      <c r="D143" s="483" t="str">
        <f ca="1">IFERROR(IF((VLOOKUP($B143,'NatCon &amp; Metrics Backsheet'!$A$7:$AC$156,D$9,FALSE))="","",(VLOOKUP($B143,'NatCon &amp; Metrics Backsheet'!$A$7:$AC$156,D$9,FALSE))),"")</f>
        <v>Yes</v>
      </c>
      <c r="E143" s="484" t="str">
        <f ca="1">IFERROR(IF((VLOOKUP($B143,'NatCon &amp; Metrics Backsheet'!$A$7:$AC$156,E$9,FALSE))="","",(VLOOKUP($B143,'NatCon &amp; Metrics Backsheet'!$A$7:$AC$156,E$9,FALSE))),"")</f>
        <v>Yes</v>
      </c>
      <c r="F143" s="484" t="str">
        <f ca="1">IFERROR(IF((VLOOKUP($B143,'NatCon &amp; Metrics Backsheet'!$A$7:$AC$156,F$9,FALSE))="","",(VLOOKUP($B143,'NatCon &amp; Metrics Backsheet'!$A$7:$AC$156,F$9,FALSE))),"")</f>
        <v>Yes</v>
      </c>
      <c r="G143" s="485" t="str">
        <f ca="1">IFERROR(IF((VLOOKUP($B143,'NatCon &amp; Metrics Backsheet'!$A$7:$AC$156,G$9,FALSE))="","",(VLOOKUP($B143,'NatCon &amp; Metrics Backsheet'!$A$7:$AC$156,G$9,FALSE))),"")</f>
        <v>Yes</v>
      </c>
      <c r="H143" s="257" t="str">
        <f ca="1">IFERROR(IF((VLOOKUP($B143,'NatCon &amp; Metrics Backsheet'!$A$7:$AC$156,H$9,FALSE))="","",(VLOOKUP($B143,'NatCon &amp; Metrics Backsheet'!$A$7:$AC$156,H$9,FALSE))),"")</f>
        <v>Yes</v>
      </c>
    </row>
    <row r="144" spans="1:8" x14ac:dyDescent="0.3">
      <c r="A144" s="41">
        <v>126</v>
      </c>
      <c r="B144" s="278" t="str">
        <f t="shared" ca="1" si="8"/>
        <v>E06000030</v>
      </c>
      <c r="C144" s="279" t="str">
        <f ca="1">IFERROR(VLOOKUP($B144,'Org List'!$J$9:$K$640,2,0), "")</f>
        <v>Swindon</v>
      </c>
      <c r="D144" s="483" t="str">
        <f ca="1">IFERROR(IF((VLOOKUP($B144,'NatCon &amp; Metrics Backsheet'!$A$7:$AC$156,D$9,FALSE))="","",(VLOOKUP($B144,'NatCon &amp; Metrics Backsheet'!$A$7:$AC$156,D$9,FALSE))),"")</f>
        <v>Yes</v>
      </c>
      <c r="E144" s="484" t="str">
        <f ca="1">IFERROR(IF((VLOOKUP($B144,'NatCon &amp; Metrics Backsheet'!$A$7:$AC$156,E$9,FALSE))="","",(VLOOKUP($B144,'NatCon &amp; Metrics Backsheet'!$A$7:$AC$156,E$9,FALSE))),"")</f>
        <v>Yes</v>
      </c>
      <c r="F144" s="484" t="str">
        <f ca="1">IFERROR(IF((VLOOKUP($B144,'NatCon &amp; Metrics Backsheet'!$A$7:$AC$156,F$9,FALSE))="","",(VLOOKUP($B144,'NatCon &amp; Metrics Backsheet'!$A$7:$AC$156,F$9,FALSE))),"")</f>
        <v>Yes</v>
      </c>
      <c r="G144" s="485" t="str">
        <f ca="1">IFERROR(IF((VLOOKUP($B144,'NatCon &amp; Metrics Backsheet'!$A$7:$AC$156,G$9,FALSE))="","",(VLOOKUP($B144,'NatCon &amp; Metrics Backsheet'!$A$7:$AC$156,G$9,FALSE))),"")</f>
        <v>Yes</v>
      </c>
      <c r="H144" s="257" t="str">
        <f ca="1">IFERROR(IF((VLOOKUP($B144,'NatCon &amp; Metrics Backsheet'!$A$7:$AC$156,H$9,FALSE))="","",(VLOOKUP($B144,'NatCon &amp; Metrics Backsheet'!$A$7:$AC$156,H$9,FALSE))),"")</f>
        <v>Yes</v>
      </c>
    </row>
    <row r="145" spans="1:8" x14ac:dyDescent="0.3">
      <c r="A145" s="41">
        <v>127</v>
      </c>
      <c r="B145" s="278" t="str">
        <f t="shared" ca="1" si="8"/>
        <v>E08000008</v>
      </c>
      <c r="C145" s="279" t="str">
        <f ca="1">IFERROR(VLOOKUP($B145,'Org List'!$J$9:$K$640,2,0), "")</f>
        <v>Tameside</v>
      </c>
      <c r="D145" s="483" t="str">
        <f ca="1">IFERROR(IF((VLOOKUP($B145,'NatCon &amp; Metrics Backsheet'!$A$7:$AC$156,D$9,FALSE))="","",(VLOOKUP($B145,'NatCon &amp; Metrics Backsheet'!$A$7:$AC$156,D$9,FALSE))),"")</f>
        <v>Yes</v>
      </c>
      <c r="E145" s="484" t="str">
        <f ca="1">IFERROR(IF((VLOOKUP($B145,'NatCon &amp; Metrics Backsheet'!$A$7:$AC$156,E$9,FALSE))="","",(VLOOKUP($B145,'NatCon &amp; Metrics Backsheet'!$A$7:$AC$156,E$9,FALSE))),"")</f>
        <v>Yes</v>
      </c>
      <c r="F145" s="484" t="str">
        <f ca="1">IFERROR(IF((VLOOKUP($B145,'NatCon &amp; Metrics Backsheet'!$A$7:$AC$156,F$9,FALSE))="","",(VLOOKUP($B145,'NatCon &amp; Metrics Backsheet'!$A$7:$AC$156,F$9,FALSE))),"")</f>
        <v>Yes</v>
      </c>
      <c r="G145" s="485" t="str">
        <f ca="1">IFERROR(IF((VLOOKUP($B145,'NatCon &amp; Metrics Backsheet'!$A$7:$AC$156,G$9,FALSE))="","",(VLOOKUP($B145,'NatCon &amp; Metrics Backsheet'!$A$7:$AC$156,G$9,FALSE))),"")</f>
        <v>Yes</v>
      </c>
      <c r="H145" s="257" t="str">
        <f ca="1">IFERROR(IF((VLOOKUP($B145,'NatCon &amp; Metrics Backsheet'!$A$7:$AC$156,H$9,FALSE))="","",(VLOOKUP($B145,'NatCon &amp; Metrics Backsheet'!$A$7:$AC$156,H$9,FALSE))),"")</f>
        <v>Yes</v>
      </c>
    </row>
    <row r="146" spans="1:8" x14ac:dyDescent="0.3">
      <c r="A146" s="41">
        <v>128</v>
      </c>
      <c r="B146" s="278" t="str">
        <f t="shared" ref="B146:B167" ca="1" si="9">IF($A146&gt;$K$5-1,"",INDIRECT("'Comms by AT'!AA"&amp;$A146+$K$4))</f>
        <v>E06000020</v>
      </c>
      <c r="C146" s="279" t="str">
        <f ca="1">IFERROR(VLOOKUP($B146,'Org List'!$J$9:$K$640,2,0), "")</f>
        <v>Telford and Wrekin</v>
      </c>
      <c r="D146" s="483" t="str">
        <f ca="1">IFERROR(IF((VLOOKUP($B146,'NatCon &amp; Metrics Backsheet'!$A$7:$AC$156,D$9,FALSE))="","",(VLOOKUP($B146,'NatCon &amp; Metrics Backsheet'!$A$7:$AC$156,D$9,FALSE))),"")</f>
        <v>Yes</v>
      </c>
      <c r="E146" s="484" t="str">
        <f ca="1">IFERROR(IF((VLOOKUP($B146,'NatCon &amp; Metrics Backsheet'!$A$7:$AC$156,E$9,FALSE))="","",(VLOOKUP($B146,'NatCon &amp; Metrics Backsheet'!$A$7:$AC$156,E$9,FALSE))),"")</f>
        <v>Yes</v>
      </c>
      <c r="F146" s="484" t="str">
        <f ca="1">IFERROR(IF((VLOOKUP($B146,'NatCon &amp; Metrics Backsheet'!$A$7:$AC$156,F$9,FALSE))="","",(VLOOKUP($B146,'NatCon &amp; Metrics Backsheet'!$A$7:$AC$156,F$9,FALSE))),"")</f>
        <v>Yes</v>
      </c>
      <c r="G146" s="485" t="str">
        <f ca="1">IFERROR(IF((VLOOKUP($B146,'NatCon &amp; Metrics Backsheet'!$A$7:$AC$156,G$9,FALSE))="","",(VLOOKUP($B146,'NatCon &amp; Metrics Backsheet'!$A$7:$AC$156,G$9,FALSE))),"")</f>
        <v>Yes</v>
      </c>
      <c r="H146" s="257" t="str">
        <f ca="1">IFERROR(IF((VLOOKUP($B146,'NatCon &amp; Metrics Backsheet'!$A$7:$AC$156,H$9,FALSE))="","",(VLOOKUP($B146,'NatCon &amp; Metrics Backsheet'!$A$7:$AC$156,H$9,FALSE))),"")</f>
        <v>Yes</v>
      </c>
    </row>
    <row r="147" spans="1:8" x14ac:dyDescent="0.3">
      <c r="A147" s="41">
        <v>129</v>
      </c>
      <c r="B147" s="278" t="str">
        <f t="shared" ca="1" si="9"/>
        <v>E06000034</v>
      </c>
      <c r="C147" s="279" t="str">
        <f ca="1">IFERROR(VLOOKUP($B147,'Org List'!$J$9:$K$640,2,0), "")</f>
        <v>Thurrock</v>
      </c>
      <c r="D147" s="483" t="str">
        <f ca="1">IFERROR(IF((VLOOKUP($B147,'NatCon &amp; Metrics Backsheet'!$A$7:$AC$156,D$9,FALSE))="","",(VLOOKUP($B147,'NatCon &amp; Metrics Backsheet'!$A$7:$AC$156,D$9,FALSE))),"")</f>
        <v>Yes</v>
      </c>
      <c r="E147" s="484" t="str">
        <f ca="1">IFERROR(IF((VLOOKUP($B147,'NatCon &amp; Metrics Backsheet'!$A$7:$AC$156,E$9,FALSE))="","",(VLOOKUP($B147,'NatCon &amp; Metrics Backsheet'!$A$7:$AC$156,E$9,FALSE))),"")</f>
        <v>Yes</v>
      </c>
      <c r="F147" s="484" t="str">
        <f ca="1">IFERROR(IF((VLOOKUP($B147,'NatCon &amp; Metrics Backsheet'!$A$7:$AC$156,F$9,FALSE))="","",(VLOOKUP($B147,'NatCon &amp; Metrics Backsheet'!$A$7:$AC$156,F$9,FALSE))),"")</f>
        <v>Yes</v>
      </c>
      <c r="G147" s="485" t="str">
        <f ca="1">IFERROR(IF((VLOOKUP($B147,'NatCon &amp; Metrics Backsheet'!$A$7:$AC$156,G$9,FALSE))="","",(VLOOKUP($B147,'NatCon &amp; Metrics Backsheet'!$A$7:$AC$156,G$9,FALSE))),"")</f>
        <v>Yes</v>
      </c>
      <c r="H147" s="257" t="str">
        <f ca="1">IFERROR(IF((VLOOKUP($B147,'NatCon &amp; Metrics Backsheet'!$A$7:$AC$156,H$9,FALSE))="","",(VLOOKUP($B147,'NatCon &amp; Metrics Backsheet'!$A$7:$AC$156,H$9,FALSE))),"")</f>
        <v>Yes</v>
      </c>
    </row>
    <row r="148" spans="1:8" x14ac:dyDescent="0.3">
      <c r="A148" s="41">
        <v>130</v>
      </c>
      <c r="B148" s="278" t="str">
        <f t="shared" ca="1" si="9"/>
        <v>E06000027</v>
      </c>
      <c r="C148" s="279" t="str">
        <f ca="1">IFERROR(VLOOKUP($B148,'Org List'!$J$9:$K$640,2,0), "")</f>
        <v>Torbay</v>
      </c>
      <c r="D148" s="483" t="str">
        <f ca="1">IFERROR(IF((VLOOKUP($B148,'NatCon &amp; Metrics Backsheet'!$A$7:$AC$156,D$9,FALSE))="","",(VLOOKUP($B148,'NatCon &amp; Metrics Backsheet'!$A$7:$AC$156,D$9,FALSE))),"")</f>
        <v>Yes</v>
      </c>
      <c r="E148" s="484" t="str">
        <f ca="1">IFERROR(IF((VLOOKUP($B148,'NatCon &amp; Metrics Backsheet'!$A$7:$AC$156,E$9,FALSE))="","",(VLOOKUP($B148,'NatCon &amp; Metrics Backsheet'!$A$7:$AC$156,E$9,FALSE))),"")</f>
        <v>Yes</v>
      </c>
      <c r="F148" s="484" t="str">
        <f ca="1">IFERROR(IF((VLOOKUP($B148,'NatCon &amp; Metrics Backsheet'!$A$7:$AC$156,F$9,FALSE))="","",(VLOOKUP($B148,'NatCon &amp; Metrics Backsheet'!$A$7:$AC$156,F$9,FALSE))),"")</f>
        <v>Yes</v>
      </c>
      <c r="G148" s="485" t="str">
        <f ca="1">IFERROR(IF((VLOOKUP($B148,'NatCon &amp; Metrics Backsheet'!$A$7:$AC$156,G$9,FALSE))="","",(VLOOKUP($B148,'NatCon &amp; Metrics Backsheet'!$A$7:$AC$156,G$9,FALSE))),"")</f>
        <v>Yes</v>
      </c>
      <c r="H148" s="257" t="str">
        <f ca="1">IFERROR(IF((VLOOKUP($B148,'NatCon &amp; Metrics Backsheet'!$A$7:$AC$156,H$9,FALSE))="","",(VLOOKUP($B148,'NatCon &amp; Metrics Backsheet'!$A$7:$AC$156,H$9,FALSE))),"")</f>
        <v>Yes</v>
      </c>
    </row>
    <row r="149" spans="1:8" x14ac:dyDescent="0.3">
      <c r="A149" s="41">
        <v>131</v>
      </c>
      <c r="B149" s="278" t="str">
        <f t="shared" ca="1" si="9"/>
        <v>E09000030</v>
      </c>
      <c r="C149" s="279" t="str">
        <f ca="1">IFERROR(VLOOKUP($B149,'Org List'!$J$9:$K$640,2,0), "")</f>
        <v>Tower Hamlets</v>
      </c>
      <c r="D149" s="483" t="str">
        <f ca="1">IFERROR(IF((VLOOKUP($B149,'NatCon &amp; Metrics Backsheet'!$A$7:$AC$156,D$9,FALSE))="","",(VLOOKUP($B149,'NatCon &amp; Metrics Backsheet'!$A$7:$AC$156,D$9,FALSE))),"")</f>
        <v>Yes</v>
      </c>
      <c r="E149" s="484" t="str">
        <f ca="1">IFERROR(IF((VLOOKUP($B149,'NatCon &amp; Metrics Backsheet'!$A$7:$AC$156,E$9,FALSE))="","",(VLOOKUP($B149,'NatCon &amp; Metrics Backsheet'!$A$7:$AC$156,E$9,FALSE))),"")</f>
        <v>Yes</v>
      </c>
      <c r="F149" s="484" t="str">
        <f ca="1">IFERROR(IF((VLOOKUP($B149,'NatCon &amp; Metrics Backsheet'!$A$7:$AC$156,F$9,FALSE))="","",(VLOOKUP($B149,'NatCon &amp; Metrics Backsheet'!$A$7:$AC$156,F$9,FALSE))),"")</f>
        <v>Yes</v>
      </c>
      <c r="G149" s="485" t="str">
        <f ca="1">IFERROR(IF((VLOOKUP($B149,'NatCon &amp; Metrics Backsheet'!$A$7:$AC$156,G$9,FALSE))="","",(VLOOKUP($B149,'NatCon &amp; Metrics Backsheet'!$A$7:$AC$156,G$9,FALSE))),"")</f>
        <v>Yes</v>
      </c>
      <c r="H149" s="257" t="str">
        <f ca="1">IFERROR(IF((VLOOKUP($B149,'NatCon &amp; Metrics Backsheet'!$A$7:$AC$156,H$9,FALSE))="","",(VLOOKUP($B149,'NatCon &amp; Metrics Backsheet'!$A$7:$AC$156,H$9,FALSE))),"")</f>
        <v>Yes</v>
      </c>
    </row>
    <row r="150" spans="1:8" x14ac:dyDescent="0.3">
      <c r="A150" s="41">
        <v>132</v>
      </c>
      <c r="B150" s="278" t="str">
        <f t="shared" ca="1" si="9"/>
        <v>E08000009</v>
      </c>
      <c r="C150" s="279" t="str">
        <f ca="1">IFERROR(VLOOKUP($B150,'Org List'!$J$9:$K$640,2,0), "")</f>
        <v>Trafford</v>
      </c>
      <c r="D150" s="483" t="str">
        <f ca="1">IFERROR(IF((VLOOKUP($B150,'NatCon &amp; Metrics Backsheet'!$A$7:$AC$156,D$9,FALSE))="","",(VLOOKUP($B150,'NatCon &amp; Metrics Backsheet'!$A$7:$AC$156,D$9,FALSE))),"")</f>
        <v>Yes</v>
      </c>
      <c r="E150" s="484" t="str">
        <f ca="1">IFERROR(IF((VLOOKUP($B150,'NatCon &amp; Metrics Backsheet'!$A$7:$AC$156,E$9,FALSE))="","",(VLOOKUP($B150,'NatCon &amp; Metrics Backsheet'!$A$7:$AC$156,E$9,FALSE))),"")</f>
        <v>Yes</v>
      </c>
      <c r="F150" s="484" t="str">
        <f ca="1">IFERROR(IF((VLOOKUP($B150,'NatCon &amp; Metrics Backsheet'!$A$7:$AC$156,F$9,FALSE))="","",(VLOOKUP($B150,'NatCon &amp; Metrics Backsheet'!$A$7:$AC$156,F$9,FALSE))),"")</f>
        <v>Yes</v>
      </c>
      <c r="G150" s="485" t="str">
        <f ca="1">IFERROR(IF((VLOOKUP($B150,'NatCon &amp; Metrics Backsheet'!$A$7:$AC$156,G$9,FALSE))="","",(VLOOKUP($B150,'NatCon &amp; Metrics Backsheet'!$A$7:$AC$156,G$9,FALSE))),"")</f>
        <v>Yes</v>
      </c>
      <c r="H150" s="257" t="str">
        <f ca="1">IFERROR(IF((VLOOKUP($B150,'NatCon &amp; Metrics Backsheet'!$A$7:$AC$156,H$9,FALSE))="","",(VLOOKUP($B150,'NatCon &amp; Metrics Backsheet'!$A$7:$AC$156,H$9,FALSE))),"")</f>
        <v>Yes</v>
      </c>
    </row>
    <row r="151" spans="1:8" x14ac:dyDescent="0.3">
      <c r="A151" s="41">
        <v>133</v>
      </c>
      <c r="B151" s="278" t="str">
        <f t="shared" ca="1" si="9"/>
        <v>E08000036</v>
      </c>
      <c r="C151" s="279" t="str">
        <f ca="1">IFERROR(VLOOKUP($B151,'Org List'!$J$9:$K$640,2,0), "")</f>
        <v>Wakefield</v>
      </c>
      <c r="D151" s="483" t="str">
        <f ca="1">IFERROR(IF((VLOOKUP($B151,'NatCon &amp; Metrics Backsheet'!$A$7:$AC$156,D$9,FALSE))="","",(VLOOKUP($B151,'NatCon &amp; Metrics Backsheet'!$A$7:$AC$156,D$9,FALSE))),"")</f>
        <v>Yes</v>
      </c>
      <c r="E151" s="484" t="str">
        <f ca="1">IFERROR(IF((VLOOKUP($B151,'NatCon &amp; Metrics Backsheet'!$A$7:$AC$156,E$9,FALSE))="","",(VLOOKUP($B151,'NatCon &amp; Metrics Backsheet'!$A$7:$AC$156,E$9,FALSE))),"")</f>
        <v>Yes</v>
      </c>
      <c r="F151" s="484" t="str">
        <f ca="1">IFERROR(IF((VLOOKUP($B151,'NatCon &amp; Metrics Backsheet'!$A$7:$AC$156,F$9,FALSE))="","",(VLOOKUP($B151,'NatCon &amp; Metrics Backsheet'!$A$7:$AC$156,F$9,FALSE))),"")</f>
        <v>Yes</v>
      </c>
      <c r="G151" s="485" t="str">
        <f ca="1">IFERROR(IF((VLOOKUP($B151,'NatCon &amp; Metrics Backsheet'!$A$7:$AC$156,G$9,FALSE))="","",(VLOOKUP($B151,'NatCon &amp; Metrics Backsheet'!$A$7:$AC$156,G$9,FALSE))),"")</f>
        <v>Yes</v>
      </c>
      <c r="H151" s="257" t="str">
        <f ca="1">IFERROR(IF((VLOOKUP($B151,'NatCon &amp; Metrics Backsheet'!$A$7:$AC$156,H$9,FALSE))="","",(VLOOKUP($B151,'NatCon &amp; Metrics Backsheet'!$A$7:$AC$156,H$9,FALSE))),"")</f>
        <v>Yes</v>
      </c>
    </row>
    <row r="152" spans="1:8" x14ac:dyDescent="0.3">
      <c r="A152" s="41">
        <v>134</v>
      </c>
      <c r="B152" s="278" t="str">
        <f t="shared" ca="1" si="9"/>
        <v>E08000030</v>
      </c>
      <c r="C152" s="279" t="str">
        <f ca="1">IFERROR(VLOOKUP($B152,'Org List'!$J$9:$K$640,2,0), "")</f>
        <v>Walsall</v>
      </c>
      <c r="D152" s="483" t="str">
        <f ca="1">IFERROR(IF((VLOOKUP($B152,'NatCon &amp; Metrics Backsheet'!$A$7:$AC$156,D$9,FALSE))="","",(VLOOKUP($B152,'NatCon &amp; Metrics Backsheet'!$A$7:$AC$156,D$9,FALSE))),"")</f>
        <v>Yes</v>
      </c>
      <c r="E152" s="484" t="str">
        <f ca="1">IFERROR(IF((VLOOKUP($B152,'NatCon &amp; Metrics Backsheet'!$A$7:$AC$156,E$9,FALSE))="","",(VLOOKUP($B152,'NatCon &amp; Metrics Backsheet'!$A$7:$AC$156,E$9,FALSE))),"")</f>
        <v>Yes</v>
      </c>
      <c r="F152" s="484" t="str">
        <f ca="1">IFERROR(IF((VLOOKUP($B152,'NatCon &amp; Metrics Backsheet'!$A$7:$AC$156,F$9,FALSE))="","",(VLOOKUP($B152,'NatCon &amp; Metrics Backsheet'!$A$7:$AC$156,F$9,FALSE))),"")</f>
        <v>Yes</v>
      </c>
      <c r="G152" s="485" t="str">
        <f ca="1">IFERROR(IF((VLOOKUP($B152,'NatCon &amp; Metrics Backsheet'!$A$7:$AC$156,G$9,FALSE))="","",(VLOOKUP($B152,'NatCon &amp; Metrics Backsheet'!$A$7:$AC$156,G$9,FALSE))),"")</f>
        <v>Yes</v>
      </c>
      <c r="H152" s="257" t="str">
        <f ca="1">IFERROR(IF((VLOOKUP($B152,'NatCon &amp; Metrics Backsheet'!$A$7:$AC$156,H$9,FALSE))="","",(VLOOKUP($B152,'NatCon &amp; Metrics Backsheet'!$A$7:$AC$156,H$9,FALSE))),"")</f>
        <v>Yes</v>
      </c>
    </row>
    <row r="153" spans="1:8" x14ac:dyDescent="0.3">
      <c r="A153" s="41">
        <v>135</v>
      </c>
      <c r="B153" s="278" t="str">
        <f t="shared" ca="1" si="9"/>
        <v>E09000031</v>
      </c>
      <c r="C153" s="279" t="str">
        <f ca="1">IFERROR(VLOOKUP($B153,'Org List'!$J$9:$K$640,2,0), "")</f>
        <v>Waltham Forest</v>
      </c>
      <c r="D153" s="483" t="str">
        <f ca="1">IFERROR(IF((VLOOKUP($B153,'NatCon &amp; Metrics Backsheet'!$A$7:$AC$156,D$9,FALSE))="","",(VLOOKUP($B153,'NatCon &amp; Metrics Backsheet'!$A$7:$AC$156,D$9,FALSE))),"")</f>
        <v>Yes</v>
      </c>
      <c r="E153" s="484" t="str">
        <f ca="1">IFERROR(IF((VLOOKUP($B153,'NatCon &amp; Metrics Backsheet'!$A$7:$AC$156,E$9,FALSE))="","",(VLOOKUP($B153,'NatCon &amp; Metrics Backsheet'!$A$7:$AC$156,E$9,FALSE))),"")</f>
        <v>Yes</v>
      </c>
      <c r="F153" s="484" t="str">
        <f ca="1">IFERROR(IF((VLOOKUP($B153,'NatCon &amp; Metrics Backsheet'!$A$7:$AC$156,F$9,FALSE))="","",(VLOOKUP($B153,'NatCon &amp; Metrics Backsheet'!$A$7:$AC$156,F$9,FALSE))),"")</f>
        <v>Yes</v>
      </c>
      <c r="G153" s="485" t="str">
        <f ca="1">IFERROR(IF((VLOOKUP($B153,'NatCon &amp; Metrics Backsheet'!$A$7:$AC$156,G$9,FALSE))="","",(VLOOKUP($B153,'NatCon &amp; Metrics Backsheet'!$A$7:$AC$156,G$9,FALSE))),"")</f>
        <v>Yes</v>
      </c>
      <c r="H153" s="257" t="str">
        <f ca="1">IFERROR(IF((VLOOKUP($B153,'NatCon &amp; Metrics Backsheet'!$A$7:$AC$156,H$9,FALSE))="","",(VLOOKUP($B153,'NatCon &amp; Metrics Backsheet'!$A$7:$AC$156,H$9,FALSE))),"")</f>
        <v>Yes</v>
      </c>
    </row>
    <row r="154" spans="1:8" x14ac:dyDescent="0.3">
      <c r="A154" s="41">
        <v>136</v>
      </c>
      <c r="B154" s="278" t="str">
        <f t="shared" ca="1" si="9"/>
        <v>E09000032</v>
      </c>
      <c r="C154" s="279" t="str">
        <f ca="1">IFERROR(VLOOKUP($B154,'Org List'!$J$9:$K$640,2,0), "")</f>
        <v>Wandsworth</v>
      </c>
      <c r="D154" s="483" t="str">
        <f ca="1">IFERROR(IF((VLOOKUP($B154,'NatCon &amp; Metrics Backsheet'!$A$7:$AC$156,D$9,FALSE))="","",(VLOOKUP($B154,'NatCon &amp; Metrics Backsheet'!$A$7:$AC$156,D$9,FALSE))),"")</f>
        <v>Yes</v>
      </c>
      <c r="E154" s="484" t="str">
        <f ca="1">IFERROR(IF((VLOOKUP($B154,'NatCon &amp; Metrics Backsheet'!$A$7:$AC$156,E$9,FALSE))="","",(VLOOKUP($B154,'NatCon &amp; Metrics Backsheet'!$A$7:$AC$156,E$9,FALSE))),"")</f>
        <v>Yes</v>
      </c>
      <c r="F154" s="484" t="str">
        <f ca="1">IFERROR(IF((VLOOKUP($B154,'NatCon &amp; Metrics Backsheet'!$A$7:$AC$156,F$9,FALSE))="","",(VLOOKUP($B154,'NatCon &amp; Metrics Backsheet'!$A$7:$AC$156,F$9,FALSE))),"")</f>
        <v>Yes</v>
      </c>
      <c r="G154" s="485" t="str">
        <f ca="1">IFERROR(IF((VLOOKUP($B154,'NatCon &amp; Metrics Backsheet'!$A$7:$AC$156,G$9,FALSE))="","",(VLOOKUP($B154,'NatCon &amp; Metrics Backsheet'!$A$7:$AC$156,G$9,FALSE))),"")</f>
        <v>Yes</v>
      </c>
      <c r="H154" s="257" t="str">
        <f ca="1">IFERROR(IF((VLOOKUP($B154,'NatCon &amp; Metrics Backsheet'!$A$7:$AC$156,H$9,FALSE))="","",(VLOOKUP($B154,'NatCon &amp; Metrics Backsheet'!$A$7:$AC$156,H$9,FALSE))),"")</f>
        <v>Yes</v>
      </c>
    </row>
    <row r="155" spans="1:8" x14ac:dyDescent="0.3">
      <c r="A155" s="41">
        <v>137</v>
      </c>
      <c r="B155" s="278" t="str">
        <f t="shared" ca="1" si="9"/>
        <v>E06000007</v>
      </c>
      <c r="C155" s="279" t="str">
        <f ca="1">IFERROR(VLOOKUP($B155,'Org List'!$J$9:$K$640,2,0), "")</f>
        <v>Warrington</v>
      </c>
      <c r="D155" s="483" t="str">
        <f ca="1">IFERROR(IF((VLOOKUP($B155,'NatCon &amp; Metrics Backsheet'!$A$7:$AC$156,D$9,FALSE))="","",(VLOOKUP($B155,'NatCon &amp; Metrics Backsheet'!$A$7:$AC$156,D$9,FALSE))),"")</f>
        <v>Yes</v>
      </c>
      <c r="E155" s="484" t="str">
        <f ca="1">IFERROR(IF((VLOOKUP($B155,'NatCon &amp; Metrics Backsheet'!$A$7:$AC$156,E$9,FALSE))="","",(VLOOKUP($B155,'NatCon &amp; Metrics Backsheet'!$A$7:$AC$156,E$9,FALSE))),"")</f>
        <v>Yes</v>
      </c>
      <c r="F155" s="484" t="str">
        <f ca="1">IFERROR(IF((VLOOKUP($B155,'NatCon &amp; Metrics Backsheet'!$A$7:$AC$156,F$9,FALSE))="","",(VLOOKUP($B155,'NatCon &amp; Metrics Backsheet'!$A$7:$AC$156,F$9,FALSE))),"")</f>
        <v>Yes</v>
      </c>
      <c r="G155" s="485" t="str">
        <f ca="1">IFERROR(IF((VLOOKUP($B155,'NatCon &amp; Metrics Backsheet'!$A$7:$AC$156,G$9,FALSE))="","",(VLOOKUP($B155,'NatCon &amp; Metrics Backsheet'!$A$7:$AC$156,G$9,FALSE))),"")</f>
        <v>Yes</v>
      </c>
      <c r="H155" s="257" t="str">
        <f ca="1">IFERROR(IF((VLOOKUP($B155,'NatCon &amp; Metrics Backsheet'!$A$7:$AC$156,H$9,FALSE))="","",(VLOOKUP($B155,'NatCon &amp; Metrics Backsheet'!$A$7:$AC$156,H$9,FALSE))),"")</f>
        <v>Yes</v>
      </c>
    </row>
    <row r="156" spans="1:8" x14ac:dyDescent="0.3">
      <c r="A156" s="41">
        <v>138</v>
      </c>
      <c r="B156" s="278" t="str">
        <f t="shared" ca="1" si="9"/>
        <v>E10000031</v>
      </c>
      <c r="C156" s="279" t="str">
        <f ca="1">IFERROR(VLOOKUP($B156,'Org List'!$J$9:$K$640,2,0), "")</f>
        <v>Warwickshire</v>
      </c>
      <c r="D156" s="483" t="str">
        <f ca="1">IFERROR(IF((VLOOKUP($B156,'NatCon &amp; Metrics Backsheet'!$A$7:$AC$156,D$9,FALSE))="","",(VLOOKUP($B156,'NatCon &amp; Metrics Backsheet'!$A$7:$AC$156,D$9,FALSE))),"")</f>
        <v>Yes</v>
      </c>
      <c r="E156" s="484" t="str">
        <f ca="1">IFERROR(IF((VLOOKUP($B156,'NatCon &amp; Metrics Backsheet'!$A$7:$AC$156,E$9,FALSE))="","",(VLOOKUP($B156,'NatCon &amp; Metrics Backsheet'!$A$7:$AC$156,E$9,FALSE))),"")</f>
        <v>Yes</v>
      </c>
      <c r="F156" s="484" t="str">
        <f ca="1">IFERROR(IF((VLOOKUP($B156,'NatCon &amp; Metrics Backsheet'!$A$7:$AC$156,F$9,FALSE))="","",(VLOOKUP($B156,'NatCon &amp; Metrics Backsheet'!$A$7:$AC$156,F$9,FALSE))),"")</f>
        <v>Yes</v>
      </c>
      <c r="G156" s="485" t="str">
        <f ca="1">IFERROR(IF((VLOOKUP($B156,'NatCon &amp; Metrics Backsheet'!$A$7:$AC$156,G$9,FALSE))="","",(VLOOKUP($B156,'NatCon &amp; Metrics Backsheet'!$A$7:$AC$156,G$9,FALSE))),"")</f>
        <v>Yes</v>
      </c>
      <c r="H156" s="257" t="str">
        <f ca="1">IFERROR(IF((VLOOKUP($B156,'NatCon &amp; Metrics Backsheet'!$A$7:$AC$156,H$9,FALSE))="","",(VLOOKUP($B156,'NatCon &amp; Metrics Backsheet'!$A$7:$AC$156,H$9,FALSE))),"")</f>
        <v>Yes</v>
      </c>
    </row>
    <row r="157" spans="1:8" x14ac:dyDescent="0.3">
      <c r="A157" s="41">
        <v>139</v>
      </c>
      <c r="B157" s="278" t="str">
        <f t="shared" ca="1" si="9"/>
        <v>E06000037</v>
      </c>
      <c r="C157" s="279" t="str">
        <f ca="1">IFERROR(VLOOKUP($B157,'Org List'!$J$9:$K$640,2,0), "")</f>
        <v>West Berkshire</v>
      </c>
      <c r="D157" s="483" t="str">
        <f ca="1">IFERROR(IF((VLOOKUP($B157,'NatCon &amp; Metrics Backsheet'!$A$7:$AC$156,D$9,FALSE))="","",(VLOOKUP($B157,'NatCon &amp; Metrics Backsheet'!$A$7:$AC$156,D$9,FALSE))),"")</f>
        <v>Yes</v>
      </c>
      <c r="E157" s="484" t="str">
        <f ca="1">IFERROR(IF((VLOOKUP($B157,'NatCon &amp; Metrics Backsheet'!$A$7:$AC$156,E$9,FALSE))="","",(VLOOKUP($B157,'NatCon &amp; Metrics Backsheet'!$A$7:$AC$156,E$9,FALSE))),"")</f>
        <v>Yes</v>
      </c>
      <c r="F157" s="484" t="str">
        <f ca="1">IFERROR(IF((VLOOKUP($B157,'NatCon &amp; Metrics Backsheet'!$A$7:$AC$156,F$9,FALSE))="","",(VLOOKUP($B157,'NatCon &amp; Metrics Backsheet'!$A$7:$AC$156,F$9,FALSE))),"")</f>
        <v>Yes</v>
      </c>
      <c r="G157" s="485" t="str">
        <f ca="1">IFERROR(IF((VLOOKUP($B157,'NatCon &amp; Metrics Backsheet'!$A$7:$AC$156,G$9,FALSE))="","",(VLOOKUP($B157,'NatCon &amp; Metrics Backsheet'!$A$7:$AC$156,G$9,FALSE))),"")</f>
        <v>Yes</v>
      </c>
      <c r="H157" s="257" t="str">
        <f ca="1">IFERROR(IF((VLOOKUP($B157,'NatCon &amp; Metrics Backsheet'!$A$7:$AC$156,H$9,FALSE))="","",(VLOOKUP($B157,'NatCon &amp; Metrics Backsheet'!$A$7:$AC$156,H$9,FALSE))),"")</f>
        <v>Yes</v>
      </c>
    </row>
    <row r="158" spans="1:8" x14ac:dyDescent="0.3">
      <c r="A158" s="41">
        <v>140</v>
      </c>
      <c r="B158" s="278" t="str">
        <f t="shared" ca="1" si="9"/>
        <v>E10000032</v>
      </c>
      <c r="C158" s="279" t="str">
        <f ca="1">IFERROR(VLOOKUP($B158,'Org List'!$J$9:$K$640,2,0), "")</f>
        <v>West Sussex</v>
      </c>
      <c r="D158" s="483" t="str">
        <f ca="1">IFERROR(IF((VLOOKUP($B158,'NatCon &amp; Metrics Backsheet'!$A$7:$AC$156,D$9,FALSE))="","",(VLOOKUP($B158,'NatCon &amp; Metrics Backsheet'!$A$7:$AC$156,D$9,FALSE))),"")</f>
        <v>Yes</v>
      </c>
      <c r="E158" s="484" t="str">
        <f ca="1">IFERROR(IF((VLOOKUP($B158,'NatCon &amp; Metrics Backsheet'!$A$7:$AC$156,E$9,FALSE))="","",(VLOOKUP($B158,'NatCon &amp; Metrics Backsheet'!$A$7:$AC$156,E$9,FALSE))),"")</f>
        <v>Yes</v>
      </c>
      <c r="F158" s="484" t="str">
        <f ca="1">IFERROR(IF((VLOOKUP($B158,'NatCon &amp; Metrics Backsheet'!$A$7:$AC$156,F$9,FALSE))="","",(VLOOKUP($B158,'NatCon &amp; Metrics Backsheet'!$A$7:$AC$156,F$9,FALSE))),"")</f>
        <v>Yes</v>
      </c>
      <c r="G158" s="485" t="str">
        <f ca="1">IFERROR(IF((VLOOKUP($B158,'NatCon &amp; Metrics Backsheet'!$A$7:$AC$156,G$9,FALSE))="","",(VLOOKUP($B158,'NatCon &amp; Metrics Backsheet'!$A$7:$AC$156,G$9,FALSE))),"")</f>
        <v>Yes</v>
      </c>
      <c r="H158" s="257" t="str">
        <f ca="1">IFERROR(IF((VLOOKUP($B158,'NatCon &amp; Metrics Backsheet'!$A$7:$AC$156,H$9,FALSE))="","",(VLOOKUP($B158,'NatCon &amp; Metrics Backsheet'!$A$7:$AC$156,H$9,FALSE))),"")</f>
        <v>Yes</v>
      </c>
    </row>
    <row r="159" spans="1:8" x14ac:dyDescent="0.3">
      <c r="A159" s="41">
        <v>141</v>
      </c>
      <c r="B159" s="278" t="str">
        <f t="shared" ca="1" si="9"/>
        <v>E09000033</v>
      </c>
      <c r="C159" s="279" t="str">
        <f ca="1">IFERROR(VLOOKUP($B159,'Org List'!$J$9:$K$640,2,0), "")</f>
        <v>Westminster</v>
      </c>
      <c r="D159" s="483" t="str">
        <f ca="1">IFERROR(IF((VLOOKUP($B159,'NatCon &amp; Metrics Backsheet'!$A$7:$AC$156,D$9,FALSE))="","",(VLOOKUP($B159,'NatCon &amp; Metrics Backsheet'!$A$7:$AC$156,D$9,FALSE))),"")</f>
        <v>Yes</v>
      </c>
      <c r="E159" s="484" t="str">
        <f ca="1">IFERROR(IF((VLOOKUP($B159,'NatCon &amp; Metrics Backsheet'!$A$7:$AC$156,E$9,FALSE))="","",(VLOOKUP($B159,'NatCon &amp; Metrics Backsheet'!$A$7:$AC$156,E$9,FALSE))),"")</f>
        <v>Yes</v>
      </c>
      <c r="F159" s="484" t="str">
        <f ca="1">IFERROR(IF((VLOOKUP($B159,'NatCon &amp; Metrics Backsheet'!$A$7:$AC$156,F$9,FALSE))="","",(VLOOKUP($B159,'NatCon &amp; Metrics Backsheet'!$A$7:$AC$156,F$9,FALSE))),"")</f>
        <v>Yes</v>
      </c>
      <c r="G159" s="485" t="str">
        <f ca="1">IFERROR(IF((VLOOKUP($B159,'NatCon &amp; Metrics Backsheet'!$A$7:$AC$156,G$9,FALSE))="","",(VLOOKUP($B159,'NatCon &amp; Metrics Backsheet'!$A$7:$AC$156,G$9,FALSE))),"")</f>
        <v>Yes</v>
      </c>
      <c r="H159" s="257" t="str">
        <f ca="1">IFERROR(IF((VLOOKUP($B159,'NatCon &amp; Metrics Backsheet'!$A$7:$AC$156,H$9,FALSE))="","",(VLOOKUP($B159,'NatCon &amp; Metrics Backsheet'!$A$7:$AC$156,H$9,FALSE))),"")</f>
        <v>Yes</v>
      </c>
    </row>
    <row r="160" spans="1:8" x14ac:dyDescent="0.3">
      <c r="A160" s="41">
        <v>142</v>
      </c>
      <c r="B160" s="278" t="str">
        <f t="shared" ca="1" si="9"/>
        <v>E08000010</v>
      </c>
      <c r="C160" s="279" t="str">
        <f ca="1">IFERROR(VLOOKUP($B160,'Org List'!$J$9:$K$640,2,0), "")</f>
        <v>Wigan</v>
      </c>
      <c r="D160" s="483" t="str">
        <f ca="1">IFERROR(IF((VLOOKUP($B160,'NatCon &amp; Metrics Backsheet'!$A$7:$AC$156,D$9,FALSE))="","",(VLOOKUP($B160,'NatCon &amp; Metrics Backsheet'!$A$7:$AC$156,D$9,FALSE))),"")</f>
        <v>Yes</v>
      </c>
      <c r="E160" s="484" t="str">
        <f ca="1">IFERROR(IF((VLOOKUP($B160,'NatCon &amp; Metrics Backsheet'!$A$7:$AC$156,E$9,FALSE))="","",(VLOOKUP($B160,'NatCon &amp; Metrics Backsheet'!$A$7:$AC$156,E$9,FALSE))),"")</f>
        <v>Yes</v>
      </c>
      <c r="F160" s="484" t="str">
        <f ca="1">IFERROR(IF((VLOOKUP($B160,'NatCon &amp; Metrics Backsheet'!$A$7:$AC$156,F$9,FALSE))="","",(VLOOKUP($B160,'NatCon &amp; Metrics Backsheet'!$A$7:$AC$156,F$9,FALSE))),"")</f>
        <v>Yes</v>
      </c>
      <c r="G160" s="485" t="str">
        <f ca="1">IFERROR(IF((VLOOKUP($B160,'NatCon &amp; Metrics Backsheet'!$A$7:$AC$156,G$9,FALSE))="","",(VLOOKUP($B160,'NatCon &amp; Metrics Backsheet'!$A$7:$AC$156,G$9,FALSE))),"")</f>
        <v>Yes</v>
      </c>
      <c r="H160" s="257" t="str">
        <f ca="1">IFERROR(IF((VLOOKUP($B160,'NatCon &amp; Metrics Backsheet'!$A$7:$AC$156,H$9,FALSE))="","",(VLOOKUP($B160,'NatCon &amp; Metrics Backsheet'!$A$7:$AC$156,H$9,FALSE))),"")</f>
        <v>Yes</v>
      </c>
    </row>
    <row r="161" spans="1:8" x14ac:dyDescent="0.3">
      <c r="A161" s="41">
        <v>143</v>
      </c>
      <c r="B161" s="278" t="str">
        <f t="shared" ca="1" si="9"/>
        <v>E06000054</v>
      </c>
      <c r="C161" s="279" t="str">
        <f ca="1">IFERROR(VLOOKUP($B161,'Org List'!$J$9:$K$640,2,0), "")</f>
        <v>Wiltshire</v>
      </c>
      <c r="D161" s="483" t="str">
        <f ca="1">IFERROR(IF((VLOOKUP($B161,'NatCon &amp; Metrics Backsheet'!$A$7:$AC$156,D$9,FALSE))="","",(VLOOKUP($B161,'NatCon &amp; Metrics Backsheet'!$A$7:$AC$156,D$9,FALSE))),"")</f>
        <v>Yes</v>
      </c>
      <c r="E161" s="484" t="str">
        <f ca="1">IFERROR(IF((VLOOKUP($B161,'NatCon &amp; Metrics Backsheet'!$A$7:$AC$156,E$9,FALSE))="","",(VLOOKUP($B161,'NatCon &amp; Metrics Backsheet'!$A$7:$AC$156,E$9,FALSE))),"")</f>
        <v>Yes</v>
      </c>
      <c r="F161" s="484" t="str">
        <f ca="1">IFERROR(IF((VLOOKUP($B161,'NatCon &amp; Metrics Backsheet'!$A$7:$AC$156,F$9,FALSE))="","",(VLOOKUP($B161,'NatCon &amp; Metrics Backsheet'!$A$7:$AC$156,F$9,FALSE))),"")</f>
        <v>Yes</v>
      </c>
      <c r="G161" s="485" t="str">
        <f ca="1">IFERROR(IF((VLOOKUP($B161,'NatCon &amp; Metrics Backsheet'!$A$7:$AC$156,G$9,FALSE))="","",(VLOOKUP($B161,'NatCon &amp; Metrics Backsheet'!$A$7:$AC$156,G$9,FALSE))),"")</f>
        <v>Yes</v>
      </c>
      <c r="H161" s="257" t="str">
        <f ca="1">IFERROR(IF((VLOOKUP($B161,'NatCon &amp; Metrics Backsheet'!$A$7:$AC$156,H$9,FALSE))="","",(VLOOKUP($B161,'NatCon &amp; Metrics Backsheet'!$A$7:$AC$156,H$9,FALSE))),"")</f>
        <v>Yes</v>
      </c>
    </row>
    <row r="162" spans="1:8" x14ac:dyDescent="0.3">
      <c r="A162" s="41">
        <v>144</v>
      </c>
      <c r="B162" s="278" t="str">
        <f t="shared" ca="1" si="9"/>
        <v>E06000040</v>
      </c>
      <c r="C162" s="279" t="str">
        <f ca="1">IFERROR(VLOOKUP($B162,'Org List'!$J$9:$K$640,2,0), "")</f>
        <v>Windsor and Maidenhead</v>
      </c>
      <c r="D162" s="483" t="str">
        <f ca="1">IFERROR(IF((VLOOKUP($B162,'NatCon &amp; Metrics Backsheet'!$A$7:$AC$156,D$9,FALSE))="","",(VLOOKUP($B162,'NatCon &amp; Metrics Backsheet'!$A$7:$AC$156,D$9,FALSE))),"")</f>
        <v>Yes</v>
      </c>
      <c r="E162" s="484" t="str">
        <f ca="1">IFERROR(IF((VLOOKUP($B162,'NatCon &amp; Metrics Backsheet'!$A$7:$AC$156,E$9,FALSE))="","",(VLOOKUP($B162,'NatCon &amp; Metrics Backsheet'!$A$7:$AC$156,E$9,FALSE))),"")</f>
        <v>Yes</v>
      </c>
      <c r="F162" s="484" t="str">
        <f ca="1">IFERROR(IF((VLOOKUP($B162,'NatCon &amp; Metrics Backsheet'!$A$7:$AC$156,F$9,FALSE))="","",(VLOOKUP($B162,'NatCon &amp; Metrics Backsheet'!$A$7:$AC$156,F$9,FALSE))),"")</f>
        <v>Yes</v>
      </c>
      <c r="G162" s="485" t="str">
        <f ca="1">IFERROR(IF((VLOOKUP($B162,'NatCon &amp; Metrics Backsheet'!$A$7:$AC$156,G$9,FALSE))="","",(VLOOKUP($B162,'NatCon &amp; Metrics Backsheet'!$A$7:$AC$156,G$9,FALSE))),"")</f>
        <v>Yes</v>
      </c>
      <c r="H162" s="257" t="str">
        <f ca="1">IFERROR(IF((VLOOKUP($B162,'NatCon &amp; Metrics Backsheet'!$A$7:$AC$156,H$9,FALSE))="","",(VLOOKUP($B162,'NatCon &amp; Metrics Backsheet'!$A$7:$AC$156,H$9,FALSE))),"")</f>
        <v>Yes</v>
      </c>
    </row>
    <row r="163" spans="1:8" x14ac:dyDescent="0.3">
      <c r="A163" s="41">
        <v>145</v>
      </c>
      <c r="B163" s="278" t="str">
        <f t="shared" ca="1" si="9"/>
        <v>E08000015</v>
      </c>
      <c r="C163" s="279" t="str">
        <f ca="1">IFERROR(VLOOKUP($B163,'Org List'!$J$9:$K$640,2,0), "")</f>
        <v>Wirral</v>
      </c>
      <c r="D163" s="483" t="str">
        <f ca="1">IFERROR(IF((VLOOKUP($B163,'NatCon &amp; Metrics Backsheet'!$A$7:$AC$156,D$9,FALSE))="","",(VLOOKUP($B163,'NatCon &amp; Metrics Backsheet'!$A$7:$AC$156,D$9,FALSE))),"")</f>
        <v>Yes</v>
      </c>
      <c r="E163" s="484" t="str">
        <f ca="1">IFERROR(IF((VLOOKUP($B163,'NatCon &amp; Metrics Backsheet'!$A$7:$AC$156,E$9,FALSE))="","",(VLOOKUP($B163,'NatCon &amp; Metrics Backsheet'!$A$7:$AC$156,E$9,FALSE))),"")</f>
        <v>Yes</v>
      </c>
      <c r="F163" s="484" t="str">
        <f ca="1">IFERROR(IF((VLOOKUP($B163,'NatCon &amp; Metrics Backsheet'!$A$7:$AC$156,F$9,FALSE))="","",(VLOOKUP($B163,'NatCon &amp; Metrics Backsheet'!$A$7:$AC$156,F$9,FALSE))),"")</f>
        <v>Yes</v>
      </c>
      <c r="G163" s="485" t="str">
        <f ca="1">IFERROR(IF((VLOOKUP($B163,'NatCon &amp; Metrics Backsheet'!$A$7:$AC$156,G$9,FALSE))="","",(VLOOKUP($B163,'NatCon &amp; Metrics Backsheet'!$A$7:$AC$156,G$9,FALSE))),"")</f>
        <v>Yes</v>
      </c>
      <c r="H163" s="257" t="str">
        <f ca="1">IFERROR(IF((VLOOKUP($B163,'NatCon &amp; Metrics Backsheet'!$A$7:$AC$156,H$9,FALSE))="","",(VLOOKUP($B163,'NatCon &amp; Metrics Backsheet'!$A$7:$AC$156,H$9,FALSE))),"")</f>
        <v>Yes</v>
      </c>
    </row>
    <row r="164" spans="1:8" x14ac:dyDescent="0.3">
      <c r="A164" s="41">
        <v>146</v>
      </c>
      <c r="B164" s="278" t="str">
        <f t="shared" ca="1" si="9"/>
        <v>E06000041</v>
      </c>
      <c r="C164" s="279" t="str">
        <f ca="1">IFERROR(VLOOKUP($B164,'Org List'!$J$9:$K$640,2,0), "")</f>
        <v>Wokingham</v>
      </c>
      <c r="D164" s="483" t="str">
        <f ca="1">IFERROR(IF((VLOOKUP($B164,'NatCon &amp; Metrics Backsheet'!$A$7:$AC$156,D$9,FALSE))="","",(VLOOKUP($B164,'NatCon &amp; Metrics Backsheet'!$A$7:$AC$156,D$9,FALSE))),"")</f>
        <v>Yes</v>
      </c>
      <c r="E164" s="484" t="str">
        <f ca="1">IFERROR(IF((VLOOKUP($B164,'NatCon &amp; Metrics Backsheet'!$A$7:$AC$156,E$9,FALSE))="","",(VLOOKUP($B164,'NatCon &amp; Metrics Backsheet'!$A$7:$AC$156,E$9,FALSE))),"")</f>
        <v>Yes</v>
      </c>
      <c r="F164" s="484" t="str">
        <f ca="1">IFERROR(IF((VLOOKUP($B164,'NatCon &amp; Metrics Backsheet'!$A$7:$AC$156,F$9,FALSE))="","",(VLOOKUP($B164,'NatCon &amp; Metrics Backsheet'!$A$7:$AC$156,F$9,FALSE))),"")</f>
        <v>Yes</v>
      </c>
      <c r="G164" s="485" t="str">
        <f ca="1">IFERROR(IF((VLOOKUP($B164,'NatCon &amp; Metrics Backsheet'!$A$7:$AC$156,G$9,FALSE))="","",(VLOOKUP($B164,'NatCon &amp; Metrics Backsheet'!$A$7:$AC$156,G$9,FALSE))),"")</f>
        <v>Yes</v>
      </c>
      <c r="H164" s="257" t="str">
        <f ca="1">IFERROR(IF((VLOOKUP($B164,'NatCon &amp; Metrics Backsheet'!$A$7:$AC$156,H$9,FALSE))="","",(VLOOKUP($B164,'NatCon &amp; Metrics Backsheet'!$A$7:$AC$156,H$9,FALSE))),"")</f>
        <v>Yes</v>
      </c>
    </row>
    <row r="165" spans="1:8" x14ac:dyDescent="0.3">
      <c r="A165" s="41">
        <v>147</v>
      </c>
      <c r="B165" s="278" t="str">
        <f t="shared" ca="1" si="9"/>
        <v>E08000031</v>
      </c>
      <c r="C165" s="279" t="str">
        <f ca="1">IFERROR(VLOOKUP($B165,'Org List'!$J$9:$K$640,2,0), "")</f>
        <v>Wolverhampton</v>
      </c>
      <c r="D165" s="483" t="str">
        <f ca="1">IFERROR(IF((VLOOKUP($B165,'NatCon &amp; Metrics Backsheet'!$A$7:$AC$156,D$9,FALSE))="","",(VLOOKUP($B165,'NatCon &amp; Metrics Backsheet'!$A$7:$AC$156,D$9,FALSE))),"")</f>
        <v>Yes</v>
      </c>
      <c r="E165" s="484" t="str">
        <f ca="1">IFERROR(IF((VLOOKUP($B165,'NatCon &amp; Metrics Backsheet'!$A$7:$AC$156,E$9,FALSE))="","",(VLOOKUP($B165,'NatCon &amp; Metrics Backsheet'!$A$7:$AC$156,E$9,FALSE))),"")</f>
        <v>Yes</v>
      </c>
      <c r="F165" s="484" t="str">
        <f ca="1">IFERROR(IF((VLOOKUP($B165,'NatCon &amp; Metrics Backsheet'!$A$7:$AC$156,F$9,FALSE))="","",(VLOOKUP($B165,'NatCon &amp; Metrics Backsheet'!$A$7:$AC$156,F$9,FALSE))),"")</f>
        <v>Yes</v>
      </c>
      <c r="G165" s="485" t="str">
        <f ca="1">IFERROR(IF((VLOOKUP($B165,'NatCon &amp; Metrics Backsheet'!$A$7:$AC$156,G$9,FALSE))="","",(VLOOKUP($B165,'NatCon &amp; Metrics Backsheet'!$A$7:$AC$156,G$9,FALSE))),"")</f>
        <v>Yes</v>
      </c>
      <c r="H165" s="257" t="str">
        <f ca="1">IFERROR(IF((VLOOKUP($B165,'NatCon &amp; Metrics Backsheet'!$A$7:$AC$156,H$9,FALSE))="","",(VLOOKUP($B165,'NatCon &amp; Metrics Backsheet'!$A$7:$AC$156,H$9,FALSE))),"")</f>
        <v>Yes</v>
      </c>
    </row>
    <row r="166" spans="1:8" x14ac:dyDescent="0.3">
      <c r="A166" s="41">
        <v>148</v>
      </c>
      <c r="B166" s="278" t="str">
        <f t="shared" ca="1" si="9"/>
        <v>E10000034</v>
      </c>
      <c r="C166" s="279" t="str">
        <f ca="1">IFERROR(VLOOKUP($B166,'Org List'!$J$9:$K$640,2,0), "")</f>
        <v>Worcestershire</v>
      </c>
      <c r="D166" s="483" t="str">
        <f ca="1">IFERROR(IF((VLOOKUP($B166,'NatCon &amp; Metrics Backsheet'!$A$7:$AC$156,D$9,FALSE))="","",(VLOOKUP($B166,'NatCon &amp; Metrics Backsheet'!$A$7:$AC$156,D$9,FALSE))),"")</f>
        <v>Yes</v>
      </c>
      <c r="E166" s="484" t="str">
        <f ca="1">IFERROR(IF((VLOOKUP($B166,'NatCon &amp; Metrics Backsheet'!$A$7:$AC$156,E$9,FALSE))="","",(VLOOKUP($B166,'NatCon &amp; Metrics Backsheet'!$A$7:$AC$156,E$9,FALSE))),"")</f>
        <v>Yes</v>
      </c>
      <c r="F166" s="484" t="str">
        <f ca="1">IFERROR(IF((VLOOKUP($B166,'NatCon &amp; Metrics Backsheet'!$A$7:$AC$156,F$9,FALSE))="","",(VLOOKUP($B166,'NatCon &amp; Metrics Backsheet'!$A$7:$AC$156,F$9,FALSE))),"")</f>
        <v>Yes</v>
      </c>
      <c r="G166" s="485" t="str">
        <f ca="1">IFERROR(IF((VLOOKUP($B166,'NatCon &amp; Metrics Backsheet'!$A$7:$AC$156,G$9,FALSE))="","",(VLOOKUP($B166,'NatCon &amp; Metrics Backsheet'!$A$7:$AC$156,G$9,FALSE))),"")</f>
        <v>Yes</v>
      </c>
      <c r="H166" s="257" t="str">
        <f ca="1">IFERROR(IF((VLOOKUP($B166,'NatCon &amp; Metrics Backsheet'!$A$7:$AC$156,H$9,FALSE))="","",(VLOOKUP($B166,'NatCon &amp; Metrics Backsheet'!$A$7:$AC$156,H$9,FALSE))),"")</f>
        <v>Yes</v>
      </c>
    </row>
    <row r="167" spans="1:8" ht="15" thickBot="1" x14ac:dyDescent="0.35">
      <c r="A167" s="41">
        <v>149</v>
      </c>
      <c r="B167" s="280" t="str">
        <f t="shared" ca="1" si="9"/>
        <v>E06000014</v>
      </c>
      <c r="C167" s="281" t="str">
        <f ca="1">IFERROR(VLOOKUP($B167,'Org List'!$J$9:$K$640,2,0), "")</f>
        <v>York</v>
      </c>
      <c r="D167" s="486" t="str">
        <f ca="1">IFERROR(IF((VLOOKUP($B167,'NatCon &amp; Metrics Backsheet'!$A$7:$AC$156,D$9,FALSE))="","",(VLOOKUP($B167,'NatCon &amp; Metrics Backsheet'!$A$7:$AC$156,D$9,FALSE))),"")</f>
        <v>Yes</v>
      </c>
      <c r="E167" s="487" t="str">
        <f ca="1">IFERROR(IF((VLOOKUP($B167,'NatCon &amp; Metrics Backsheet'!$A$7:$AC$156,E$9,FALSE))="","",(VLOOKUP($B167,'NatCon &amp; Metrics Backsheet'!$A$7:$AC$156,E$9,FALSE))),"")</f>
        <v>Yes</v>
      </c>
      <c r="F167" s="487" t="str">
        <f ca="1">IFERROR(IF((VLOOKUP($B167,'NatCon &amp; Metrics Backsheet'!$A$7:$AC$156,F$9,FALSE))="","",(VLOOKUP($B167,'NatCon &amp; Metrics Backsheet'!$A$7:$AC$156,F$9,FALSE))),"")</f>
        <v>Yes</v>
      </c>
      <c r="G167" s="488" t="str">
        <f ca="1">IFERROR(IF((VLOOKUP($B167,'NatCon &amp; Metrics Backsheet'!$A$7:$AC$156,G$9,FALSE))="","",(VLOOKUP($B167,'NatCon &amp; Metrics Backsheet'!$A$7:$AC$156,G$9,FALSE))),"")</f>
        <v>Yes</v>
      </c>
      <c r="H167" s="258" t="str">
        <f ca="1">IFERROR(IF((VLOOKUP($B167,'NatCon &amp; Metrics Backsheet'!$A$7:$AC$156,H$9,FALSE))="","",(VLOOKUP($B167,'NatCon &amp; Metrics Backsheet'!$A$7:$AC$156,H$9,FALSE))),"")</f>
        <v>Yes</v>
      </c>
    </row>
  </sheetData>
  <sheetProtection algorithmName="SHA-512" hashValue="kHZt0WXmwm+x1RbfJ6QbTrKSsm4fOQW9roA9HyOnvUfG4uICGOGG+cExr1Of1BPq9iAKio+04hbhSdCFoe7aWA==" saltValue="K0PKvHdWJbWHTeDjD/E6iQ==" spinCount="100000" sheet="1" objects="1" scenarios="1" formatColumns="0" formatRows="0" autoFilter="0"/>
  <autoFilter ref="B17:H167" xr:uid="{00000000-0009-0000-0000-00000A000000}"/>
  <mergeCells count="3">
    <mergeCell ref="B1:H1"/>
    <mergeCell ref="B2:H2"/>
    <mergeCell ref="B11:B15"/>
  </mergeCells>
  <hyperlinks>
    <hyperlink ref="B6" location="Contents!A1" display="&lt;&lt; Contents" xr:uid="{00000000-0004-0000-0A00-000000000000}"/>
  </hyperlinks>
  <pageMargins left="0.7" right="0.7" top="0.75" bottom="0.75" header="0.3" footer="0.3"/>
  <pageSetup paperSize="9" orientation="portrait" horizontalDpi="90" verticalDpi="90" r:id="rId1"/>
  <ignoredErrors>
    <ignoredError sqref="D13:H1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Drop Down 1">
              <controlPr defaultSize="0" autoLine="0" autoPict="0">
                <anchor moveWithCells="1" sizeWithCells="1">
                  <from>
                    <xdr:col>2</xdr:col>
                    <xdr:colOff>617220</xdr:colOff>
                    <xdr:row>2</xdr:row>
                    <xdr:rowOff>152400</xdr:rowOff>
                  </from>
                  <to>
                    <xdr:col>4</xdr:col>
                    <xdr:colOff>335280</xdr:colOff>
                    <xdr:row>4</xdr:row>
                    <xdr:rowOff>22860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sheetPr>
  <dimension ref="A1:AC156"/>
  <sheetViews>
    <sheetView zoomScale="80" zoomScaleNormal="80" workbookViewId="0">
      <selection activeCell="A2" sqref="A2"/>
    </sheetView>
  </sheetViews>
  <sheetFormatPr defaultRowHeight="14.4" x14ac:dyDescent="0.3"/>
  <sheetData>
    <row r="1" spans="1:29" x14ac:dyDescent="0.3">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row>
    <row r="3" spans="1:29" x14ac:dyDescent="0.3">
      <c r="C3" s="284">
        <v>15</v>
      </c>
      <c r="D3" s="284">
        <v>16</v>
      </c>
      <c r="E3" s="284">
        <v>17</v>
      </c>
      <c r="F3" s="284">
        <v>18</v>
      </c>
      <c r="G3" s="284">
        <v>23</v>
      </c>
      <c r="H3" s="284">
        <v>25</v>
      </c>
      <c r="I3" s="284">
        <v>19</v>
      </c>
      <c r="J3" s="284">
        <v>20</v>
      </c>
      <c r="K3" s="284">
        <v>21</v>
      </c>
      <c r="L3" s="284">
        <v>22</v>
      </c>
      <c r="M3" s="284">
        <v>24</v>
      </c>
      <c r="N3">
        <v>25</v>
      </c>
      <c r="O3">
        <v>26</v>
      </c>
      <c r="P3">
        <v>27</v>
      </c>
      <c r="Q3">
        <v>28</v>
      </c>
      <c r="R3">
        <v>29</v>
      </c>
      <c r="S3">
        <v>30</v>
      </c>
      <c r="T3">
        <v>31</v>
      </c>
      <c r="U3">
        <v>32</v>
      </c>
      <c r="V3">
        <v>33</v>
      </c>
      <c r="W3">
        <v>34</v>
      </c>
      <c r="X3">
        <v>35</v>
      </c>
      <c r="Y3">
        <v>36</v>
      </c>
      <c r="Z3">
        <v>37</v>
      </c>
      <c r="AA3">
        <v>38</v>
      </c>
      <c r="AB3">
        <v>39</v>
      </c>
      <c r="AC3">
        <v>40</v>
      </c>
    </row>
    <row r="4" spans="1:29" x14ac:dyDescent="0.3">
      <c r="C4" s="284" t="s">
        <v>1940</v>
      </c>
      <c r="D4" s="284" t="s">
        <v>1940</v>
      </c>
      <c r="E4" s="284" t="s">
        <v>1940</v>
      </c>
      <c r="F4" s="284" t="s">
        <v>1940</v>
      </c>
      <c r="G4" s="284" t="s">
        <v>1940</v>
      </c>
      <c r="H4" s="284" t="s">
        <v>1940</v>
      </c>
      <c r="I4" s="284" t="s">
        <v>1940</v>
      </c>
      <c r="J4" s="284" t="s">
        <v>1940</v>
      </c>
      <c r="K4" s="284" t="s">
        <v>1940</v>
      </c>
      <c r="L4" s="284" t="s">
        <v>1940</v>
      </c>
      <c r="M4" s="284" t="s">
        <v>1940</v>
      </c>
    </row>
    <row r="5" spans="1:29" x14ac:dyDescent="0.3">
      <c r="C5" s="386" t="s">
        <v>893</v>
      </c>
      <c r="D5" s="386"/>
      <c r="E5" s="386"/>
      <c r="F5" s="386"/>
      <c r="G5" s="386"/>
      <c r="H5" s="386"/>
      <c r="I5" s="386"/>
      <c r="J5" s="386"/>
      <c r="K5" s="386"/>
      <c r="L5" s="386"/>
      <c r="M5" s="386"/>
      <c r="N5" s="386" t="s">
        <v>895</v>
      </c>
      <c r="O5" s="386"/>
      <c r="P5" s="386"/>
      <c r="Q5" s="386"/>
      <c r="R5" s="386"/>
      <c r="S5" s="386"/>
      <c r="T5" s="386"/>
      <c r="U5" s="386"/>
      <c r="V5" s="386"/>
      <c r="W5" s="386"/>
      <c r="X5" s="386"/>
      <c r="Y5" s="386"/>
      <c r="Z5" s="386"/>
      <c r="AA5" s="386"/>
      <c r="AB5" s="386"/>
      <c r="AC5" s="386"/>
    </row>
    <row r="6" spans="1:29" x14ac:dyDescent="0.3">
      <c r="A6" t="s">
        <v>195</v>
      </c>
      <c r="B6" t="s">
        <v>216</v>
      </c>
      <c r="C6" t="s">
        <v>12</v>
      </c>
      <c r="D6" t="s">
        <v>13</v>
      </c>
      <c r="E6" t="s">
        <v>14</v>
      </c>
      <c r="F6" t="s">
        <v>15</v>
      </c>
      <c r="G6" t="s">
        <v>20</v>
      </c>
      <c r="H6" t="s">
        <v>22</v>
      </c>
      <c r="I6" t="s">
        <v>16</v>
      </c>
      <c r="J6" t="s">
        <v>17</v>
      </c>
      <c r="K6" t="s">
        <v>18</v>
      </c>
      <c r="L6" t="s">
        <v>19</v>
      </c>
      <c r="M6" t="s">
        <v>894</v>
      </c>
      <c r="N6" t="s">
        <v>23</v>
      </c>
      <c r="O6" t="s">
        <v>24</v>
      </c>
      <c r="P6" t="s">
        <v>25</v>
      </c>
      <c r="Q6" t="s">
        <v>26</v>
      </c>
      <c r="R6" t="s">
        <v>27</v>
      </c>
      <c r="S6" t="s">
        <v>28</v>
      </c>
      <c r="T6" t="s">
        <v>29</v>
      </c>
      <c r="U6" t="s">
        <v>30</v>
      </c>
      <c r="V6" t="s">
        <v>896</v>
      </c>
      <c r="W6" t="s">
        <v>897</v>
      </c>
      <c r="X6" t="s">
        <v>898</v>
      </c>
      <c r="Y6" t="s">
        <v>899</v>
      </c>
      <c r="Z6" t="s">
        <v>900</v>
      </c>
      <c r="AA6" t="s">
        <v>901</v>
      </c>
      <c r="AB6" t="s">
        <v>902</v>
      </c>
      <c r="AC6" t="s">
        <v>903</v>
      </c>
    </row>
    <row r="7" spans="1:29" x14ac:dyDescent="0.3">
      <c r="A7" t="s">
        <v>215</v>
      </c>
      <c r="B7" t="s">
        <v>211</v>
      </c>
      <c r="C7" t="str">
        <f>IFERROR(IF((VLOOKUP($A7,'Q4 Raw Data'!$A$9:$DO$158,C$3,FALSE))="","",(VLOOKUP($A7,'Q4 Raw Data'!$A$9:$DO$158,C$3,FALSE))),"")</f>
        <v>Yes</v>
      </c>
      <c r="D7" s="204" t="str">
        <f>IFERROR(IF((VLOOKUP($A7,'Q4 Raw Data'!$A$9:$DO$158,D$3,FALSE))="","",(VLOOKUP($A7,'Q4 Raw Data'!$A$9:$DO$158,D$3,FALSE))),"")</f>
        <v>Yes</v>
      </c>
      <c r="E7" s="204" t="str">
        <f>IFERROR(IF((VLOOKUP($A7,'Q4 Raw Data'!$A$9:$DO$158,E$3,FALSE))="","",(VLOOKUP($A7,'Q4 Raw Data'!$A$9:$DO$158,E$3,FALSE))),"")</f>
        <v>Yes</v>
      </c>
      <c r="F7" s="204" t="str">
        <f>IFERROR(IF((VLOOKUP($A7,'Q4 Raw Data'!$A$9:$DO$158,F$3,FALSE))="","",(VLOOKUP($A7,'Q4 Raw Data'!$A$9:$DO$158,F$3,FALSE))),"")</f>
        <v>Yes</v>
      </c>
      <c r="G7" s="204" t="str">
        <f>IFERROR(IF((VLOOKUP($A7,'Q4 Raw Data'!$A$9:$DO$158,G$3,FALSE))="","",(VLOOKUP($A7,'Q4 Raw Data'!$A$9:$DO$158,G$3,FALSE))),"")</f>
        <v>Yes</v>
      </c>
      <c r="H7" s="204"/>
      <c r="I7" s="204"/>
      <c r="J7" s="204"/>
      <c r="K7" s="204"/>
      <c r="L7" s="204"/>
      <c r="M7" s="204"/>
      <c r="N7" s="204" t="str">
        <f>IFERROR(IF((VLOOKUP($A7,'Q4 Raw Data'!$A$9:$DO$158,N$3,FALSE))="","",(VLOOKUP($A7,'Q4 Raw Data'!$A$9:$DO$158,N$3,FALSE))),"")</f>
        <v/>
      </c>
      <c r="O7" s="204" t="str">
        <f>IFERROR(IF((VLOOKUP($A7,'Q4 Raw Data'!$A$9:$DO$158,O$3,FALSE))="","",(VLOOKUP($A7,'Q4 Raw Data'!$A$9:$DO$158,O$3,FALSE))),"")</f>
        <v>Not on track to meet target</v>
      </c>
      <c r="P7" s="204" t="str">
        <f>IFERROR(IF((VLOOKUP($A7,'Q4 Raw Data'!$A$9:$DO$158,P$3,FALSE))="","",(VLOOKUP($A7,'Q4 Raw Data'!$A$9:$DO$158,P$3,FALSE))),"")</f>
        <v>On track to meet target</v>
      </c>
      <c r="Q7" s="204" t="str">
        <f>IFERROR(IF((VLOOKUP($A7,'Q4 Raw Data'!$A$9:$DO$158,Q$3,FALSE))="","",(VLOOKUP($A7,'Q4 Raw Data'!$A$9:$DO$158,Q$3,FALSE))),"")</f>
        <v>On track to meet target</v>
      </c>
      <c r="R7" s="204"/>
      <c r="S7" s="204"/>
      <c r="T7" s="204"/>
      <c r="U7" s="204"/>
      <c r="V7" s="204"/>
      <c r="W7" s="204"/>
      <c r="X7" s="204"/>
      <c r="Y7" s="204"/>
      <c r="Z7" s="204"/>
      <c r="AA7" s="204"/>
      <c r="AB7" s="204"/>
      <c r="AC7" s="204"/>
    </row>
    <row r="8" spans="1:29" x14ac:dyDescent="0.3">
      <c r="A8" t="s">
        <v>227</v>
      </c>
      <c r="B8" t="s">
        <v>228</v>
      </c>
      <c r="C8" s="204" t="str">
        <f>IFERROR(IF((VLOOKUP($A8,'Q4 Raw Data'!$A$9:$DO$158,C$3,FALSE))="","",(VLOOKUP($A8,'Q4 Raw Data'!$A$9:$DO$158,C$3,FALSE))),"")</f>
        <v>Yes</v>
      </c>
      <c r="D8" s="204" t="str">
        <f>IFERROR(IF((VLOOKUP($A8,'Q4 Raw Data'!$A$9:$DO$158,D$3,FALSE))="","",(VLOOKUP($A8,'Q4 Raw Data'!$A$9:$DO$158,D$3,FALSE))),"")</f>
        <v>Yes</v>
      </c>
      <c r="E8" s="204" t="str">
        <f>IFERROR(IF((VLOOKUP($A8,'Q4 Raw Data'!$A$9:$DO$158,E$3,FALSE))="","",(VLOOKUP($A8,'Q4 Raw Data'!$A$9:$DO$158,E$3,FALSE))),"")</f>
        <v>Yes</v>
      </c>
      <c r="F8" s="204" t="str">
        <f>IFERROR(IF((VLOOKUP($A8,'Q4 Raw Data'!$A$9:$DO$158,F$3,FALSE))="","",(VLOOKUP($A8,'Q4 Raw Data'!$A$9:$DO$158,F$3,FALSE))),"")</f>
        <v>Yes</v>
      </c>
      <c r="G8" s="204" t="str">
        <f>IFERROR(IF((VLOOKUP($A8,'Q4 Raw Data'!$A$9:$DO$158,G$3,FALSE))="","",(VLOOKUP($A8,'Q4 Raw Data'!$A$9:$DO$158,G$3,FALSE))),"")</f>
        <v>Yes</v>
      </c>
      <c r="H8" s="204"/>
      <c r="I8" s="204"/>
      <c r="J8" s="204"/>
      <c r="K8" s="204"/>
      <c r="L8" s="204"/>
      <c r="M8" s="204"/>
      <c r="N8" s="204" t="str">
        <f>IFERROR(IF((VLOOKUP($A8,'Q4 Raw Data'!$A$9:$DO$158,N$3,FALSE))="","",(VLOOKUP($A8,'Q4 Raw Data'!$A$9:$DO$158,N$3,FALSE))),"")</f>
        <v/>
      </c>
      <c r="O8" s="204" t="str">
        <f>IFERROR(IF((VLOOKUP($A8,'Q4 Raw Data'!$A$9:$DO$158,O$3,FALSE))="","",(VLOOKUP($A8,'Q4 Raw Data'!$A$9:$DO$158,O$3,FALSE))),"")</f>
        <v>Not on track to meet target</v>
      </c>
      <c r="P8" s="204" t="str">
        <f>IFERROR(IF((VLOOKUP($A8,'Q4 Raw Data'!$A$9:$DO$158,P$3,FALSE))="","",(VLOOKUP($A8,'Q4 Raw Data'!$A$9:$DO$158,P$3,FALSE))),"")</f>
        <v>On track to meet target</v>
      </c>
      <c r="Q8" s="204" t="str">
        <f>IFERROR(IF((VLOOKUP($A8,'Q4 Raw Data'!$A$9:$DO$158,Q$3,FALSE))="","",(VLOOKUP($A8,'Q4 Raw Data'!$A$9:$DO$158,Q$3,FALSE))),"")</f>
        <v>Data not available to assess progress</v>
      </c>
      <c r="R8" s="204"/>
      <c r="S8" s="204"/>
      <c r="T8" s="204"/>
      <c r="U8" s="204"/>
      <c r="V8" s="204"/>
      <c r="W8" s="204"/>
      <c r="X8" s="204"/>
      <c r="Y8" s="204"/>
      <c r="Z8" s="204"/>
      <c r="AA8" s="204"/>
      <c r="AB8" s="204"/>
      <c r="AC8" s="204"/>
    </row>
    <row r="9" spans="1:29" x14ac:dyDescent="0.3">
      <c r="A9" t="s">
        <v>236</v>
      </c>
      <c r="B9" t="s">
        <v>237</v>
      </c>
      <c r="C9" s="204" t="str">
        <f>IFERROR(IF((VLOOKUP($A9,'Q4 Raw Data'!$A$9:$DO$158,C$3,FALSE))="","",(VLOOKUP($A9,'Q4 Raw Data'!$A$9:$DO$158,C$3,FALSE))),"")</f>
        <v>Yes</v>
      </c>
      <c r="D9" s="204" t="str">
        <f>IFERROR(IF((VLOOKUP($A9,'Q4 Raw Data'!$A$9:$DO$158,D$3,FALSE))="","",(VLOOKUP($A9,'Q4 Raw Data'!$A$9:$DO$158,D$3,FALSE))),"")</f>
        <v>Yes</v>
      </c>
      <c r="E9" s="204" t="str">
        <f>IFERROR(IF((VLOOKUP($A9,'Q4 Raw Data'!$A$9:$DO$158,E$3,FALSE))="","",(VLOOKUP($A9,'Q4 Raw Data'!$A$9:$DO$158,E$3,FALSE))),"")</f>
        <v>Yes</v>
      </c>
      <c r="F9" s="204" t="str">
        <f>IFERROR(IF((VLOOKUP($A9,'Q4 Raw Data'!$A$9:$DO$158,F$3,FALSE))="","",(VLOOKUP($A9,'Q4 Raw Data'!$A$9:$DO$158,F$3,FALSE))),"")</f>
        <v>Yes</v>
      </c>
      <c r="G9" s="204" t="str">
        <f>IFERROR(IF((VLOOKUP($A9,'Q4 Raw Data'!$A$9:$DO$158,G$3,FALSE))="","",(VLOOKUP($A9,'Q4 Raw Data'!$A$9:$DO$158,G$3,FALSE))),"")</f>
        <v>Yes</v>
      </c>
      <c r="H9" s="204"/>
      <c r="I9" s="204"/>
      <c r="J9" s="204"/>
      <c r="K9" s="204"/>
      <c r="L9" s="204"/>
      <c r="M9" s="204"/>
      <c r="N9" s="204" t="str">
        <f>IFERROR(IF((VLOOKUP($A9,'Q4 Raw Data'!$A$9:$DO$158,N$3,FALSE))="","",(VLOOKUP($A9,'Q4 Raw Data'!$A$9:$DO$158,N$3,FALSE))),"")</f>
        <v/>
      </c>
      <c r="O9" s="204" t="str">
        <f>IFERROR(IF((VLOOKUP($A9,'Q4 Raw Data'!$A$9:$DO$158,O$3,FALSE))="","",(VLOOKUP($A9,'Q4 Raw Data'!$A$9:$DO$158,O$3,FALSE))),"")</f>
        <v>Not on track to meet target</v>
      </c>
      <c r="P9" s="204" t="str">
        <f>IFERROR(IF((VLOOKUP($A9,'Q4 Raw Data'!$A$9:$DO$158,P$3,FALSE))="","",(VLOOKUP($A9,'Q4 Raw Data'!$A$9:$DO$158,P$3,FALSE))),"")</f>
        <v>On track to meet target</v>
      </c>
      <c r="Q9" s="204" t="str">
        <f>IFERROR(IF((VLOOKUP($A9,'Q4 Raw Data'!$A$9:$DO$158,Q$3,FALSE))="","",(VLOOKUP($A9,'Q4 Raw Data'!$A$9:$DO$158,Q$3,FALSE))),"")</f>
        <v>On track to meet target</v>
      </c>
      <c r="R9" s="204"/>
      <c r="S9" s="204"/>
      <c r="T9" s="204"/>
      <c r="U9" s="204"/>
      <c r="V9" s="204"/>
      <c r="W9" s="204"/>
      <c r="X9" s="204"/>
      <c r="Y9" s="204"/>
      <c r="Z9" s="204"/>
      <c r="AA9" s="204"/>
      <c r="AB9" s="204"/>
      <c r="AC9" s="204"/>
    </row>
    <row r="10" spans="1:29" x14ac:dyDescent="0.3">
      <c r="A10" t="s">
        <v>245</v>
      </c>
      <c r="B10" t="s">
        <v>246</v>
      </c>
      <c r="C10" s="204" t="str">
        <f>IFERROR(IF((VLOOKUP($A10,'Q4 Raw Data'!$A$9:$DO$158,C$3,FALSE))="","",(VLOOKUP($A10,'Q4 Raw Data'!$A$9:$DO$158,C$3,FALSE))),"")</f>
        <v>Yes</v>
      </c>
      <c r="D10" s="204" t="str">
        <f>IFERROR(IF((VLOOKUP($A10,'Q4 Raw Data'!$A$9:$DO$158,D$3,FALSE))="","",(VLOOKUP($A10,'Q4 Raw Data'!$A$9:$DO$158,D$3,FALSE))),"")</f>
        <v>Yes</v>
      </c>
      <c r="E10" s="204" t="str">
        <f>IFERROR(IF((VLOOKUP($A10,'Q4 Raw Data'!$A$9:$DO$158,E$3,FALSE))="","",(VLOOKUP($A10,'Q4 Raw Data'!$A$9:$DO$158,E$3,FALSE))),"")</f>
        <v>Yes</v>
      </c>
      <c r="F10" s="204" t="str">
        <f>IFERROR(IF((VLOOKUP($A10,'Q4 Raw Data'!$A$9:$DO$158,F$3,FALSE))="","",(VLOOKUP($A10,'Q4 Raw Data'!$A$9:$DO$158,F$3,FALSE))),"")</f>
        <v>Yes</v>
      </c>
      <c r="G10" s="204" t="str">
        <f>IFERROR(IF((VLOOKUP($A10,'Q4 Raw Data'!$A$9:$DO$158,G$3,FALSE))="","",(VLOOKUP($A10,'Q4 Raw Data'!$A$9:$DO$158,G$3,FALSE))),"")</f>
        <v>Yes</v>
      </c>
      <c r="H10" s="204"/>
      <c r="I10" s="204"/>
      <c r="J10" s="204"/>
      <c r="K10" s="204"/>
      <c r="L10" s="204"/>
      <c r="M10" s="204"/>
      <c r="N10" s="204" t="str">
        <f>IFERROR(IF((VLOOKUP($A10,'Q4 Raw Data'!$A$9:$DO$158,N$3,FALSE))="","",(VLOOKUP($A10,'Q4 Raw Data'!$A$9:$DO$158,N$3,FALSE))),"")</f>
        <v/>
      </c>
      <c r="O10" s="204" t="str">
        <f>IFERROR(IF((VLOOKUP($A10,'Q4 Raw Data'!$A$9:$DO$158,O$3,FALSE))="","",(VLOOKUP($A10,'Q4 Raw Data'!$A$9:$DO$158,O$3,FALSE))),"")</f>
        <v>Not on track to meet target</v>
      </c>
      <c r="P10" s="204" t="str">
        <f>IFERROR(IF((VLOOKUP($A10,'Q4 Raw Data'!$A$9:$DO$158,P$3,FALSE))="","",(VLOOKUP($A10,'Q4 Raw Data'!$A$9:$DO$158,P$3,FALSE))),"")</f>
        <v>Not on track to meet target</v>
      </c>
      <c r="Q10" s="204" t="str">
        <f>IFERROR(IF((VLOOKUP($A10,'Q4 Raw Data'!$A$9:$DO$158,Q$3,FALSE))="","",(VLOOKUP($A10,'Q4 Raw Data'!$A$9:$DO$158,Q$3,FALSE))),"")</f>
        <v>On track to meet target</v>
      </c>
      <c r="R10" s="204"/>
      <c r="S10" s="204"/>
      <c r="T10" s="204"/>
      <c r="U10" s="204"/>
      <c r="V10" s="204"/>
      <c r="W10" s="204"/>
      <c r="X10" s="204"/>
      <c r="Y10" s="204"/>
      <c r="Z10" s="204"/>
      <c r="AA10" s="204"/>
      <c r="AB10" s="204"/>
      <c r="AC10" s="204"/>
    </row>
    <row r="11" spans="1:29" x14ac:dyDescent="0.3">
      <c r="A11" t="s">
        <v>254</v>
      </c>
      <c r="B11" t="s">
        <v>255</v>
      </c>
      <c r="C11" s="204" t="str">
        <f>IFERROR(IF((VLOOKUP($A11,'Q4 Raw Data'!$A$9:$DO$158,C$3,FALSE))="","",(VLOOKUP($A11,'Q4 Raw Data'!$A$9:$DO$158,C$3,FALSE))),"")</f>
        <v>Yes</v>
      </c>
      <c r="D11" s="204" t="str">
        <f>IFERROR(IF((VLOOKUP($A11,'Q4 Raw Data'!$A$9:$DO$158,D$3,FALSE))="","",(VLOOKUP($A11,'Q4 Raw Data'!$A$9:$DO$158,D$3,FALSE))),"")</f>
        <v>Yes</v>
      </c>
      <c r="E11" s="204" t="str">
        <f>IFERROR(IF((VLOOKUP($A11,'Q4 Raw Data'!$A$9:$DO$158,E$3,FALSE))="","",(VLOOKUP($A11,'Q4 Raw Data'!$A$9:$DO$158,E$3,FALSE))),"")</f>
        <v>Yes</v>
      </c>
      <c r="F11" s="204" t="str">
        <f>IFERROR(IF((VLOOKUP($A11,'Q4 Raw Data'!$A$9:$DO$158,F$3,FALSE))="","",(VLOOKUP($A11,'Q4 Raw Data'!$A$9:$DO$158,F$3,FALSE))),"")</f>
        <v>Yes</v>
      </c>
      <c r="G11" s="204" t="str">
        <f>IFERROR(IF((VLOOKUP($A11,'Q4 Raw Data'!$A$9:$DO$158,G$3,FALSE))="","",(VLOOKUP($A11,'Q4 Raw Data'!$A$9:$DO$158,G$3,FALSE))),"")</f>
        <v>Yes</v>
      </c>
      <c r="H11" s="204"/>
      <c r="I11" s="204"/>
      <c r="J11" s="204"/>
      <c r="K11" s="204"/>
      <c r="L11" s="204"/>
      <c r="M11" s="204"/>
      <c r="N11" s="204" t="str">
        <f>IFERROR(IF((VLOOKUP($A11,'Q4 Raw Data'!$A$9:$DO$158,N$3,FALSE))="","",(VLOOKUP($A11,'Q4 Raw Data'!$A$9:$DO$158,N$3,FALSE))),"")</f>
        <v/>
      </c>
      <c r="O11" s="204" t="str">
        <f>IFERROR(IF((VLOOKUP($A11,'Q4 Raw Data'!$A$9:$DO$158,O$3,FALSE))="","",(VLOOKUP($A11,'Q4 Raw Data'!$A$9:$DO$158,O$3,FALSE))),"")</f>
        <v>Not on track to meet target</v>
      </c>
      <c r="P11" s="204" t="str">
        <f>IFERROR(IF((VLOOKUP($A11,'Q4 Raw Data'!$A$9:$DO$158,P$3,FALSE))="","",(VLOOKUP($A11,'Q4 Raw Data'!$A$9:$DO$158,P$3,FALSE))),"")</f>
        <v>On track to meet target</v>
      </c>
      <c r="Q11" s="204" t="str">
        <f>IFERROR(IF((VLOOKUP($A11,'Q4 Raw Data'!$A$9:$DO$158,Q$3,FALSE))="","",(VLOOKUP($A11,'Q4 Raw Data'!$A$9:$DO$158,Q$3,FALSE))),"")</f>
        <v>On track to meet target</v>
      </c>
      <c r="R11" s="204"/>
      <c r="S11" s="204"/>
      <c r="T11" s="204"/>
      <c r="U11" s="204"/>
      <c r="V11" s="204"/>
      <c r="W11" s="204"/>
      <c r="X11" s="204"/>
      <c r="Y11" s="204"/>
      <c r="Z11" s="204"/>
      <c r="AA11" s="204"/>
      <c r="AB11" s="204"/>
      <c r="AC11" s="204"/>
    </row>
    <row r="12" spans="1:29" x14ac:dyDescent="0.3">
      <c r="A12" t="s">
        <v>263</v>
      </c>
      <c r="B12" t="s">
        <v>264</v>
      </c>
      <c r="C12" s="204" t="str">
        <f>IFERROR(IF((VLOOKUP($A12,'Q4 Raw Data'!$A$9:$DO$158,C$3,FALSE))="","",(VLOOKUP($A12,'Q4 Raw Data'!$A$9:$DO$158,C$3,FALSE))),"")</f>
        <v>Yes</v>
      </c>
      <c r="D12" s="204" t="str">
        <f>IFERROR(IF((VLOOKUP($A12,'Q4 Raw Data'!$A$9:$DO$158,D$3,FALSE))="","",(VLOOKUP($A12,'Q4 Raw Data'!$A$9:$DO$158,D$3,FALSE))),"")</f>
        <v>Yes</v>
      </c>
      <c r="E12" s="204" t="str">
        <f>IFERROR(IF((VLOOKUP($A12,'Q4 Raw Data'!$A$9:$DO$158,E$3,FALSE))="","",(VLOOKUP($A12,'Q4 Raw Data'!$A$9:$DO$158,E$3,FALSE))),"")</f>
        <v>Yes</v>
      </c>
      <c r="F12" s="204" t="str">
        <f>IFERROR(IF((VLOOKUP($A12,'Q4 Raw Data'!$A$9:$DO$158,F$3,FALSE))="","",(VLOOKUP($A12,'Q4 Raw Data'!$A$9:$DO$158,F$3,FALSE))),"")</f>
        <v>Yes</v>
      </c>
      <c r="G12" s="204" t="str">
        <f>IFERROR(IF((VLOOKUP($A12,'Q4 Raw Data'!$A$9:$DO$158,G$3,FALSE))="","",(VLOOKUP($A12,'Q4 Raw Data'!$A$9:$DO$158,G$3,FALSE))),"")</f>
        <v>Yes</v>
      </c>
      <c r="H12" s="204"/>
      <c r="I12" s="204"/>
      <c r="J12" s="204"/>
      <c r="K12" s="204"/>
      <c r="L12" s="204"/>
      <c r="M12" s="204"/>
      <c r="N12" s="204" t="str">
        <f>IFERROR(IF((VLOOKUP($A12,'Q4 Raw Data'!$A$9:$DO$158,N$3,FALSE))="","",(VLOOKUP($A12,'Q4 Raw Data'!$A$9:$DO$158,N$3,FALSE))),"")</f>
        <v/>
      </c>
      <c r="O12" s="204" t="str">
        <f>IFERROR(IF((VLOOKUP($A12,'Q4 Raw Data'!$A$9:$DO$158,O$3,FALSE))="","",(VLOOKUP($A12,'Q4 Raw Data'!$A$9:$DO$158,O$3,FALSE))),"")</f>
        <v>Data not available to assess progress</v>
      </c>
      <c r="P12" s="204" t="str">
        <f>IFERROR(IF((VLOOKUP($A12,'Q4 Raw Data'!$A$9:$DO$158,P$3,FALSE))="","",(VLOOKUP($A12,'Q4 Raw Data'!$A$9:$DO$158,P$3,FALSE))),"")</f>
        <v>On track to meet target</v>
      </c>
      <c r="Q12" s="204" t="str">
        <f>IFERROR(IF((VLOOKUP($A12,'Q4 Raw Data'!$A$9:$DO$158,Q$3,FALSE))="","",(VLOOKUP($A12,'Q4 Raw Data'!$A$9:$DO$158,Q$3,FALSE))),"")</f>
        <v>On track to meet target</v>
      </c>
      <c r="R12" s="204"/>
      <c r="S12" s="204"/>
      <c r="T12" s="204"/>
      <c r="U12" s="204"/>
      <c r="V12" s="204"/>
      <c r="W12" s="204"/>
      <c r="X12" s="204"/>
      <c r="Y12" s="204"/>
      <c r="Z12" s="204"/>
      <c r="AA12" s="204"/>
      <c r="AB12" s="204"/>
      <c r="AC12" s="204"/>
    </row>
    <row r="13" spans="1:29" x14ac:dyDescent="0.3">
      <c r="A13" t="s">
        <v>269</v>
      </c>
      <c r="B13" t="s">
        <v>270</v>
      </c>
      <c r="C13" s="204" t="str">
        <f>IFERROR(IF((VLOOKUP($A13,'Q4 Raw Data'!$A$9:$DO$158,C$3,FALSE))="","",(VLOOKUP($A13,'Q4 Raw Data'!$A$9:$DO$158,C$3,FALSE))),"")</f>
        <v>Yes</v>
      </c>
      <c r="D13" s="204" t="str">
        <f>IFERROR(IF((VLOOKUP($A13,'Q4 Raw Data'!$A$9:$DO$158,D$3,FALSE))="","",(VLOOKUP($A13,'Q4 Raw Data'!$A$9:$DO$158,D$3,FALSE))),"")</f>
        <v>Yes</v>
      </c>
      <c r="E13" s="204" t="str">
        <f>IFERROR(IF((VLOOKUP($A13,'Q4 Raw Data'!$A$9:$DO$158,E$3,FALSE))="","",(VLOOKUP($A13,'Q4 Raw Data'!$A$9:$DO$158,E$3,FALSE))),"")</f>
        <v>Yes</v>
      </c>
      <c r="F13" s="204" t="str">
        <f>IFERROR(IF((VLOOKUP($A13,'Q4 Raw Data'!$A$9:$DO$158,F$3,FALSE))="","",(VLOOKUP($A13,'Q4 Raw Data'!$A$9:$DO$158,F$3,FALSE))),"")</f>
        <v>Yes</v>
      </c>
      <c r="G13" s="204" t="str">
        <f>IFERROR(IF((VLOOKUP($A13,'Q4 Raw Data'!$A$9:$DO$158,G$3,FALSE))="","",(VLOOKUP($A13,'Q4 Raw Data'!$A$9:$DO$158,G$3,FALSE))),"")</f>
        <v>Yes</v>
      </c>
      <c r="H13" s="204"/>
      <c r="I13" s="204"/>
      <c r="J13" s="204"/>
      <c r="K13" s="204"/>
      <c r="L13" s="204"/>
      <c r="M13" s="204"/>
      <c r="N13" s="204" t="str">
        <f>IFERROR(IF((VLOOKUP($A13,'Q4 Raw Data'!$A$9:$DO$158,N$3,FALSE))="","",(VLOOKUP($A13,'Q4 Raw Data'!$A$9:$DO$158,N$3,FALSE))),"")</f>
        <v/>
      </c>
      <c r="O13" s="204" t="str">
        <f>IFERROR(IF((VLOOKUP($A13,'Q4 Raw Data'!$A$9:$DO$158,O$3,FALSE))="","",(VLOOKUP($A13,'Q4 Raw Data'!$A$9:$DO$158,O$3,FALSE))),"")</f>
        <v>On track to meet target</v>
      </c>
      <c r="P13" s="204" t="str">
        <f>IFERROR(IF((VLOOKUP($A13,'Q4 Raw Data'!$A$9:$DO$158,P$3,FALSE))="","",(VLOOKUP($A13,'Q4 Raw Data'!$A$9:$DO$158,P$3,FALSE))),"")</f>
        <v>On track to meet target</v>
      </c>
      <c r="Q13" s="204" t="str">
        <f>IFERROR(IF((VLOOKUP($A13,'Q4 Raw Data'!$A$9:$DO$158,Q$3,FALSE))="","",(VLOOKUP($A13,'Q4 Raw Data'!$A$9:$DO$158,Q$3,FALSE))),"")</f>
        <v>Data not available to assess progress</v>
      </c>
      <c r="R13" s="204"/>
      <c r="S13" s="204"/>
      <c r="T13" s="204"/>
      <c r="U13" s="204"/>
      <c r="V13" s="204"/>
      <c r="W13" s="204"/>
      <c r="X13" s="204"/>
      <c r="Y13" s="204"/>
      <c r="Z13" s="204"/>
      <c r="AA13" s="204"/>
      <c r="AB13" s="204"/>
      <c r="AC13" s="204"/>
    </row>
    <row r="14" spans="1:29" x14ac:dyDescent="0.3">
      <c r="A14" t="s">
        <v>276</v>
      </c>
      <c r="B14" t="s">
        <v>277</v>
      </c>
      <c r="C14" s="204" t="str">
        <f>IFERROR(IF((VLOOKUP($A14,'Q4 Raw Data'!$A$9:$DO$158,C$3,FALSE))="","",(VLOOKUP($A14,'Q4 Raw Data'!$A$9:$DO$158,C$3,FALSE))),"")</f>
        <v>Yes</v>
      </c>
      <c r="D14" s="204" t="str">
        <f>IFERROR(IF((VLOOKUP($A14,'Q4 Raw Data'!$A$9:$DO$158,D$3,FALSE))="","",(VLOOKUP($A14,'Q4 Raw Data'!$A$9:$DO$158,D$3,FALSE))),"")</f>
        <v>Yes</v>
      </c>
      <c r="E14" s="204" t="str">
        <f>IFERROR(IF((VLOOKUP($A14,'Q4 Raw Data'!$A$9:$DO$158,E$3,FALSE))="","",(VLOOKUP($A14,'Q4 Raw Data'!$A$9:$DO$158,E$3,FALSE))),"")</f>
        <v>Yes</v>
      </c>
      <c r="F14" s="204" t="str">
        <f>IFERROR(IF((VLOOKUP($A14,'Q4 Raw Data'!$A$9:$DO$158,F$3,FALSE))="","",(VLOOKUP($A14,'Q4 Raw Data'!$A$9:$DO$158,F$3,FALSE))),"")</f>
        <v>Yes</v>
      </c>
      <c r="G14" s="204" t="str">
        <f>IFERROR(IF((VLOOKUP($A14,'Q4 Raw Data'!$A$9:$DO$158,G$3,FALSE))="","",(VLOOKUP($A14,'Q4 Raw Data'!$A$9:$DO$158,G$3,FALSE))),"")</f>
        <v>Yes</v>
      </c>
      <c r="H14" s="204"/>
      <c r="I14" s="204"/>
      <c r="J14" s="204"/>
      <c r="K14" s="204"/>
      <c r="L14" s="204"/>
      <c r="M14" s="204"/>
      <c r="N14" s="204" t="str">
        <f>IFERROR(IF((VLOOKUP($A14,'Q4 Raw Data'!$A$9:$DO$158,N$3,FALSE))="","",(VLOOKUP($A14,'Q4 Raw Data'!$A$9:$DO$158,N$3,FALSE))),"")</f>
        <v/>
      </c>
      <c r="O14" s="204" t="str">
        <f>IFERROR(IF((VLOOKUP($A14,'Q4 Raw Data'!$A$9:$DO$158,O$3,FALSE))="","",(VLOOKUP($A14,'Q4 Raw Data'!$A$9:$DO$158,O$3,FALSE))),"")</f>
        <v>Not on track to meet target</v>
      </c>
      <c r="P14" s="204" t="str">
        <f>IFERROR(IF((VLOOKUP($A14,'Q4 Raw Data'!$A$9:$DO$158,P$3,FALSE))="","",(VLOOKUP($A14,'Q4 Raw Data'!$A$9:$DO$158,P$3,FALSE))),"")</f>
        <v>Not on track to meet target</v>
      </c>
      <c r="Q14" s="204" t="str">
        <f>IFERROR(IF((VLOOKUP($A14,'Q4 Raw Data'!$A$9:$DO$158,Q$3,FALSE))="","",(VLOOKUP($A14,'Q4 Raw Data'!$A$9:$DO$158,Q$3,FALSE))),"")</f>
        <v>On track to meet target</v>
      </c>
      <c r="R14" s="204"/>
      <c r="S14" s="204"/>
      <c r="T14" s="204"/>
      <c r="U14" s="204"/>
      <c r="V14" s="204"/>
      <c r="W14" s="204"/>
      <c r="X14" s="204"/>
      <c r="Y14" s="204"/>
      <c r="Z14" s="204"/>
      <c r="AA14" s="204"/>
      <c r="AB14" s="204"/>
      <c r="AC14" s="204"/>
    </row>
    <row r="15" spans="1:29" x14ac:dyDescent="0.3">
      <c r="A15" t="s">
        <v>284</v>
      </c>
      <c r="B15" t="s">
        <v>285</v>
      </c>
      <c r="C15" s="204" t="str">
        <f>IFERROR(IF((VLOOKUP($A15,'Q4 Raw Data'!$A$9:$DO$158,C$3,FALSE))="","",(VLOOKUP($A15,'Q4 Raw Data'!$A$9:$DO$158,C$3,FALSE))),"")</f>
        <v>Yes</v>
      </c>
      <c r="D15" s="204" t="str">
        <f>IFERROR(IF((VLOOKUP($A15,'Q4 Raw Data'!$A$9:$DO$158,D$3,FALSE))="","",(VLOOKUP($A15,'Q4 Raw Data'!$A$9:$DO$158,D$3,FALSE))),"")</f>
        <v>Yes</v>
      </c>
      <c r="E15" s="204" t="str">
        <f>IFERROR(IF((VLOOKUP($A15,'Q4 Raw Data'!$A$9:$DO$158,E$3,FALSE))="","",(VLOOKUP($A15,'Q4 Raw Data'!$A$9:$DO$158,E$3,FALSE))),"")</f>
        <v>Yes</v>
      </c>
      <c r="F15" s="204" t="str">
        <f>IFERROR(IF((VLOOKUP($A15,'Q4 Raw Data'!$A$9:$DO$158,F$3,FALSE))="","",(VLOOKUP($A15,'Q4 Raw Data'!$A$9:$DO$158,F$3,FALSE))),"")</f>
        <v>Yes</v>
      </c>
      <c r="G15" s="204" t="str">
        <f>IFERROR(IF((VLOOKUP($A15,'Q4 Raw Data'!$A$9:$DO$158,G$3,FALSE))="","",(VLOOKUP($A15,'Q4 Raw Data'!$A$9:$DO$158,G$3,FALSE))),"")</f>
        <v>Yes</v>
      </c>
      <c r="H15" s="204"/>
      <c r="I15" s="204"/>
      <c r="J15" s="204"/>
      <c r="K15" s="204"/>
      <c r="L15" s="204"/>
      <c r="M15" s="204"/>
      <c r="N15" s="204" t="str">
        <f>IFERROR(IF((VLOOKUP($A15,'Q4 Raw Data'!$A$9:$DO$158,N$3,FALSE))="","",(VLOOKUP($A15,'Q4 Raw Data'!$A$9:$DO$158,N$3,FALSE))),"")</f>
        <v/>
      </c>
      <c r="O15" s="204" t="str">
        <f>IFERROR(IF((VLOOKUP($A15,'Q4 Raw Data'!$A$9:$DO$158,O$3,FALSE))="","",(VLOOKUP($A15,'Q4 Raw Data'!$A$9:$DO$158,O$3,FALSE))),"")</f>
        <v>On track to meet target</v>
      </c>
      <c r="P15" s="204" t="str">
        <f>IFERROR(IF((VLOOKUP($A15,'Q4 Raw Data'!$A$9:$DO$158,P$3,FALSE))="","",(VLOOKUP($A15,'Q4 Raw Data'!$A$9:$DO$158,P$3,FALSE))),"")</f>
        <v>On track to meet target</v>
      </c>
      <c r="Q15" s="204" t="str">
        <f>IFERROR(IF((VLOOKUP($A15,'Q4 Raw Data'!$A$9:$DO$158,Q$3,FALSE))="","",(VLOOKUP($A15,'Q4 Raw Data'!$A$9:$DO$158,Q$3,FALSE))),"")</f>
        <v>Not on track to meet target</v>
      </c>
      <c r="R15" s="204"/>
      <c r="S15" s="204"/>
      <c r="T15" s="204"/>
      <c r="U15" s="204"/>
      <c r="V15" s="204"/>
      <c r="W15" s="204"/>
      <c r="X15" s="204"/>
      <c r="Y15" s="204"/>
      <c r="Z15" s="204"/>
      <c r="AA15" s="204"/>
      <c r="AB15" s="204"/>
      <c r="AC15" s="204"/>
    </row>
    <row r="16" spans="1:29" x14ac:dyDescent="0.3">
      <c r="A16" t="s">
        <v>291</v>
      </c>
      <c r="B16" t="s">
        <v>292</v>
      </c>
      <c r="C16" s="204" t="str">
        <f>IFERROR(IF((VLOOKUP($A16,'Q4 Raw Data'!$A$9:$DO$158,C$3,FALSE))="","",(VLOOKUP($A16,'Q4 Raw Data'!$A$9:$DO$158,C$3,FALSE))),"")</f>
        <v>Yes</v>
      </c>
      <c r="D16" s="204" t="str">
        <f>IFERROR(IF((VLOOKUP($A16,'Q4 Raw Data'!$A$9:$DO$158,D$3,FALSE))="","",(VLOOKUP($A16,'Q4 Raw Data'!$A$9:$DO$158,D$3,FALSE))),"")</f>
        <v>Yes</v>
      </c>
      <c r="E16" s="204" t="str">
        <f>IFERROR(IF((VLOOKUP($A16,'Q4 Raw Data'!$A$9:$DO$158,E$3,FALSE))="","",(VLOOKUP($A16,'Q4 Raw Data'!$A$9:$DO$158,E$3,FALSE))),"")</f>
        <v>Yes</v>
      </c>
      <c r="F16" s="204" t="str">
        <f>IFERROR(IF((VLOOKUP($A16,'Q4 Raw Data'!$A$9:$DO$158,F$3,FALSE))="","",(VLOOKUP($A16,'Q4 Raw Data'!$A$9:$DO$158,F$3,FALSE))),"")</f>
        <v>Yes</v>
      </c>
      <c r="G16" s="204" t="str">
        <f>IFERROR(IF((VLOOKUP($A16,'Q4 Raw Data'!$A$9:$DO$158,G$3,FALSE))="","",(VLOOKUP($A16,'Q4 Raw Data'!$A$9:$DO$158,G$3,FALSE))),"")</f>
        <v>Yes</v>
      </c>
      <c r="H16" s="204"/>
      <c r="I16" s="204"/>
      <c r="J16" s="204"/>
      <c r="K16" s="204"/>
      <c r="L16" s="204"/>
      <c r="M16" s="204"/>
      <c r="N16" s="204" t="str">
        <f>IFERROR(IF((VLOOKUP($A16,'Q4 Raw Data'!$A$9:$DO$158,N$3,FALSE))="","",(VLOOKUP($A16,'Q4 Raw Data'!$A$9:$DO$158,N$3,FALSE))),"")</f>
        <v/>
      </c>
      <c r="O16" s="204" t="str">
        <f>IFERROR(IF((VLOOKUP($A16,'Q4 Raw Data'!$A$9:$DO$158,O$3,FALSE))="","",(VLOOKUP($A16,'Q4 Raw Data'!$A$9:$DO$158,O$3,FALSE))),"")</f>
        <v>Not on track to meet target</v>
      </c>
      <c r="P16" s="204" t="str">
        <f>IFERROR(IF((VLOOKUP($A16,'Q4 Raw Data'!$A$9:$DO$158,P$3,FALSE))="","",(VLOOKUP($A16,'Q4 Raw Data'!$A$9:$DO$158,P$3,FALSE))),"")</f>
        <v>Not on track to meet target</v>
      </c>
      <c r="Q16" s="204" t="str">
        <f>IFERROR(IF((VLOOKUP($A16,'Q4 Raw Data'!$A$9:$DO$158,Q$3,FALSE))="","",(VLOOKUP($A16,'Q4 Raw Data'!$A$9:$DO$158,Q$3,FALSE))),"")</f>
        <v>On track to meet target</v>
      </c>
      <c r="R16" s="204"/>
      <c r="S16" s="204"/>
      <c r="T16" s="204"/>
      <c r="U16" s="204"/>
      <c r="V16" s="204"/>
      <c r="W16" s="204"/>
      <c r="X16" s="204"/>
      <c r="Y16" s="204"/>
      <c r="Z16" s="204"/>
      <c r="AA16" s="204"/>
      <c r="AB16" s="204"/>
      <c r="AC16" s="204"/>
    </row>
    <row r="17" spans="1:29" x14ac:dyDescent="0.3">
      <c r="A17" t="s">
        <v>1319</v>
      </c>
      <c r="B17" t="s">
        <v>1320</v>
      </c>
      <c r="C17" s="204" t="str">
        <f>IFERROR(IF((VLOOKUP($A17,'Q4 Raw Data'!$A$9:$DO$158,C$3,FALSE))="","",(VLOOKUP($A17,'Q4 Raw Data'!$A$9:$DO$158,C$3,FALSE))),"")</f>
        <v>Yes</v>
      </c>
      <c r="D17" s="204" t="str">
        <f>IFERROR(IF((VLOOKUP($A17,'Q4 Raw Data'!$A$9:$DO$158,D$3,FALSE))="","",(VLOOKUP($A17,'Q4 Raw Data'!$A$9:$DO$158,D$3,FALSE))),"")</f>
        <v>Yes</v>
      </c>
      <c r="E17" s="204" t="str">
        <f>IFERROR(IF((VLOOKUP($A17,'Q4 Raw Data'!$A$9:$DO$158,E$3,FALSE))="","",(VLOOKUP($A17,'Q4 Raw Data'!$A$9:$DO$158,E$3,FALSE))),"")</f>
        <v>Yes</v>
      </c>
      <c r="F17" s="204" t="str">
        <f>IFERROR(IF((VLOOKUP($A17,'Q4 Raw Data'!$A$9:$DO$158,F$3,FALSE))="","",(VLOOKUP($A17,'Q4 Raw Data'!$A$9:$DO$158,F$3,FALSE))),"")</f>
        <v>Yes</v>
      </c>
      <c r="G17" s="204" t="str">
        <f>IFERROR(IF((VLOOKUP($A17,'Q4 Raw Data'!$A$9:$DO$158,G$3,FALSE))="","",(VLOOKUP($A17,'Q4 Raw Data'!$A$9:$DO$158,G$3,FALSE))),"")</f>
        <v>Yes</v>
      </c>
      <c r="H17" s="204"/>
      <c r="I17" s="204"/>
      <c r="J17" s="204"/>
      <c r="K17" s="204"/>
      <c r="L17" s="204"/>
      <c r="M17" s="204"/>
      <c r="N17" s="204" t="str">
        <f>IFERROR(IF((VLOOKUP($A17,'Q4 Raw Data'!$A$9:$DO$158,N$3,FALSE))="","",(VLOOKUP($A17,'Q4 Raw Data'!$A$9:$DO$158,N$3,FALSE))),"")</f>
        <v/>
      </c>
      <c r="O17" s="204" t="str">
        <f>IFERROR(IF((VLOOKUP($A17,'Q4 Raw Data'!$A$9:$DO$158,O$3,FALSE))="","",(VLOOKUP($A17,'Q4 Raw Data'!$A$9:$DO$158,O$3,FALSE))),"")</f>
        <v>Not on track to meet target</v>
      </c>
      <c r="P17" s="204" t="str">
        <f>IFERROR(IF((VLOOKUP($A17,'Q4 Raw Data'!$A$9:$DO$158,P$3,FALSE))="","",(VLOOKUP($A17,'Q4 Raw Data'!$A$9:$DO$158,P$3,FALSE))),"")</f>
        <v>Not on track to meet target</v>
      </c>
      <c r="Q17" s="204" t="str">
        <f>IFERROR(IF((VLOOKUP($A17,'Q4 Raw Data'!$A$9:$DO$158,Q$3,FALSE))="","",(VLOOKUP($A17,'Q4 Raw Data'!$A$9:$DO$158,Q$3,FALSE))),"")</f>
        <v>Not on track to meet target</v>
      </c>
      <c r="R17" s="204"/>
      <c r="S17" s="204"/>
      <c r="T17" s="204"/>
      <c r="U17" s="204"/>
      <c r="V17" s="204"/>
      <c r="W17" s="204"/>
      <c r="X17" s="204"/>
      <c r="Y17" s="204"/>
      <c r="Z17" s="204"/>
      <c r="AA17" s="204"/>
      <c r="AB17" s="204"/>
      <c r="AC17" s="204"/>
    </row>
    <row r="18" spans="1:29" x14ac:dyDescent="0.3">
      <c r="A18" t="s">
        <v>302</v>
      </c>
      <c r="B18" t="s">
        <v>303</v>
      </c>
      <c r="C18" s="204" t="str">
        <f>IFERROR(IF((VLOOKUP($A18,'Q4 Raw Data'!$A$9:$DO$158,C$3,FALSE))="","",(VLOOKUP($A18,'Q4 Raw Data'!$A$9:$DO$158,C$3,FALSE))),"")</f>
        <v>Yes</v>
      </c>
      <c r="D18" s="204" t="str">
        <f>IFERROR(IF((VLOOKUP($A18,'Q4 Raw Data'!$A$9:$DO$158,D$3,FALSE))="","",(VLOOKUP($A18,'Q4 Raw Data'!$A$9:$DO$158,D$3,FALSE))),"")</f>
        <v>Yes</v>
      </c>
      <c r="E18" s="204" t="str">
        <f>IFERROR(IF((VLOOKUP($A18,'Q4 Raw Data'!$A$9:$DO$158,E$3,FALSE))="","",(VLOOKUP($A18,'Q4 Raw Data'!$A$9:$DO$158,E$3,FALSE))),"")</f>
        <v>Yes</v>
      </c>
      <c r="F18" s="204" t="str">
        <f>IFERROR(IF((VLOOKUP($A18,'Q4 Raw Data'!$A$9:$DO$158,F$3,FALSE))="","",(VLOOKUP($A18,'Q4 Raw Data'!$A$9:$DO$158,F$3,FALSE))),"")</f>
        <v>Yes</v>
      </c>
      <c r="G18" s="204" t="str">
        <f>IFERROR(IF((VLOOKUP($A18,'Q4 Raw Data'!$A$9:$DO$158,G$3,FALSE))="","",(VLOOKUP($A18,'Q4 Raw Data'!$A$9:$DO$158,G$3,FALSE))),"")</f>
        <v>Yes</v>
      </c>
      <c r="H18" s="204"/>
      <c r="I18" s="204"/>
      <c r="J18" s="204"/>
      <c r="K18" s="204"/>
      <c r="L18" s="204"/>
      <c r="M18" s="204"/>
      <c r="N18" s="204" t="str">
        <f>IFERROR(IF((VLOOKUP($A18,'Q4 Raw Data'!$A$9:$DO$158,N$3,FALSE))="","",(VLOOKUP($A18,'Q4 Raw Data'!$A$9:$DO$158,N$3,FALSE))),"")</f>
        <v/>
      </c>
      <c r="O18" s="204" t="str">
        <f>IFERROR(IF((VLOOKUP($A18,'Q4 Raw Data'!$A$9:$DO$158,O$3,FALSE))="","",(VLOOKUP($A18,'Q4 Raw Data'!$A$9:$DO$158,O$3,FALSE))),"")</f>
        <v>Not on track to meet target</v>
      </c>
      <c r="P18" s="204" t="str">
        <f>IFERROR(IF((VLOOKUP($A18,'Q4 Raw Data'!$A$9:$DO$158,P$3,FALSE))="","",(VLOOKUP($A18,'Q4 Raw Data'!$A$9:$DO$158,P$3,FALSE))),"")</f>
        <v>Not on track to meet target</v>
      </c>
      <c r="Q18" s="204" t="str">
        <f>IFERROR(IF((VLOOKUP($A18,'Q4 Raw Data'!$A$9:$DO$158,Q$3,FALSE))="","",(VLOOKUP($A18,'Q4 Raw Data'!$A$9:$DO$158,Q$3,FALSE))),"")</f>
        <v>On track to meet target</v>
      </c>
      <c r="R18" s="204"/>
      <c r="S18" s="204"/>
      <c r="T18" s="204"/>
      <c r="U18" s="204"/>
      <c r="V18" s="204"/>
      <c r="W18" s="204"/>
      <c r="X18" s="204"/>
      <c r="Y18" s="204"/>
      <c r="Z18" s="204"/>
      <c r="AA18" s="204"/>
      <c r="AB18" s="204"/>
      <c r="AC18" s="204"/>
    </row>
    <row r="19" spans="1:29" x14ac:dyDescent="0.3">
      <c r="A19" t="s">
        <v>308</v>
      </c>
      <c r="B19" t="s">
        <v>309</v>
      </c>
      <c r="C19" s="204" t="str">
        <f>IFERROR(IF((VLOOKUP($A19,'Q4 Raw Data'!$A$9:$DO$158,C$3,FALSE))="","",(VLOOKUP($A19,'Q4 Raw Data'!$A$9:$DO$158,C$3,FALSE))),"")</f>
        <v>Yes</v>
      </c>
      <c r="D19" s="204" t="str">
        <f>IFERROR(IF((VLOOKUP($A19,'Q4 Raw Data'!$A$9:$DO$158,D$3,FALSE))="","",(VLOOKUP($A19,'Q4 Raw Data'!$A$9:$DO$158,D$3,FALSE))),"")</f>
        <v>Yes</v>
      </c>
      <c r="E19" s="204" t="str">
        <f>IFERROR(IF((VLOOKUP($A19,'Q4 Raw Data'!$A$9:$DO$158,E$3,FALSE))="","",(VLOOKUP($A19,'Q4 Raw Data'!$A$9:$DO$158,E$3,FALSE))),"")</f>
        <v>Yes</v>
      </c>
      <c r="F19" s="204" t="str">
        <f>IFERROR(IF((VLOOKUP($A19,'Q4 Raw Data'!$A$9:$DO$158,F$3,FALSE))="","",(VLOOKUP($A19,'Q4 Raw Data'!$A$9:$DO$158,F$3,FALSE))),"")</f>
        <v>Yes</v>
      </c>
      <c r="G19" s="204" t="str">
        <f>IFERROR(IF((VLOOKUP($A19,'Q4 Raw Data'!$A$9:$DO$158,G$3,FALSE))="","",(VLOOKUP($A19,'Q4 Raw Data'!$A$9:$DO$158,G$3,FALSE))),"")</f>
        <v>Yes</v>
      </c>
      <c r="H19" s="204"/>
      <c r="I19" s="204"/>
      <c r="J19" s="204"/>
      <c r="K19" s="204"/>
      <c r="L19" s="204"/>
      <c r="M19" s="204"/>
      <c r="N19" s="204" t="str">
        <f>IFERROR(IF((VLOOKUP($A19,'Q4 Raw Data'!$A$9:$DO$158,N$3,FALSE))="","",(VLOOKUP($A19,'Q4 Raw Data'!$A$9:$DO$158,N$3,FALSE))),"")</f>
        <v/>
      </c>
      <c r="O19" s="204" t="str">
        <f>IFERROR(IF((VLOOKUP($A19,'Q4 Raw Data'!$A$9:$DO$158,O$3,FALSE))="","",(VLOOKUP($A19,'Q4 Raw Data'!$A$9:$DO$158,O$3,FALSE))),"")</f>
        <v>Not on track to meet target</v>
      </c>
      <c r="P19" s="204" t="str">
        <f>IFERROR(IF((VLOOKUP($A19,'Q4 Raw Data'!$A$9:$DO$158,P$3,FALSE))="","",(VLOOKUP($A19,'Q4 Raw Data'!$A$9:$DO$158,P$3,FALSE))),"")</f>
        <v>On track to meet target</v>
      </c>
      <c r="Q19" s="204" t="str">
        <f>IFERROR(IF((VLOOKUP($A19,'Q4 Raw Data'!$A$9:$DO$158,Q$3,FALSE))="","",(VLOOKUP($A19,'Q4 Raw Data'!$A$9:$DO$158,Q$3,FALSE))),"")</f>
        <v>Not on track to meet target</v>
      </c>
      <c r="R19" s="204"/>
      <c r="S19" s="204"/>
      <c r="T19" s="204"/>
      <c r="U19" s="204"/>
      <c r="V19" s="204"/>
      <c r="W19" s="204"/>
      <c r="X19" s="204"/>
      <c r="Y19" s="204"/>
      <c r="Z19" s="204"/>
      <c r="AA19" s="204"/>
      <c r="AB19" s="204"/>
      <c r="AC19" s="204"/>
    </row>
    <row r="20" spans="1:29" x14ac:dyDescent="0.3">
      <c r="A20" t="s">
        <v>312</v>
      </c>
      <c r="B20" t="s">
        <v>313</v>
      </c>
      <c r="C20" s="204" t="str">
        <f>IFERROR(IF((VLOOKUP($A20,'Q4 Raw Data'!$A$9:$DO$158,C$3,FALSE))="","",(VLOOKUP($A20,'Q4 Raw Data'!$A$9:$DO$158,C$3,FALSE))),"")</f>
        <v>Yes</v>
      </c>
      <c r="D20" s="204" t="str">
        <f>IFERROR(IF((VLOOKUP($A20,'Q4 Raw Data'!$A$9:$DO$158,D$3,FALSE))="","",(VLOOKUP($A20,'Q4 Raw Data'!$A$9:$DO$158,D$3,FALSE))),"")</f>
        <v>Yes</v>
      </c>
      <c r="E20" s="204" t="str">
        <f>IFERROR(IF((VLOOKUP($A20,'Q4 Raw Data'!$A$9:$DO$158,E$3,FALSE))="","",(VLOOKUP($A20,'Q4 Raw Data'!$A$9:$DO$158,E$3,FALSE))),"")</f>
        <v>Yes</v>
      </c>
      <c r="F20" s="204" t="str">
        <f>IFERROR(IF((VLOOKUP($A20,'Q4 Raw Data'!$A$9:$DO$158,F$3,FALSE))="","",(VLOOKUP($A20,'Q4 Raw Data'!$A$9:$DO$158,F$3,FALSE))),"")</f>
        <v>Yes</v>
      </c>
      <c r="G20" s="204" t="str">
        <f>IFERROR(IF((VLOOKUP($A20,'Q4 Raw Data'!$A$9:$DO$158,G$3,FALSE))="","",(VLOOKUP($A20,'Q4 Raw Data'!$A$9:$DO$158,G$3,FALSE))),"")</f>
        <v>Yes</v>
      </c>
      <c r="H20" s="204"/>
      <c r="I20" s="204"/>
      <c r="J20" s="204"/>
      <c r="K20" s="204"/>
      <c r="L20" s="204"/>
      <c r="M20" s="204"/>
      <c r="N20" s="204" t="str">
        <f>IFERROR(IF((VLOOKUP($A20,'Q4 Raw Data'!$A$9:$DO$158,N$3,FALSE))="","",(VLOOKUP($A20,'Q4 Raw Data'!$A$9:$DO$158,N$3,FALSE))),"")</f>
        <v/>
      </c>
      <c r="O20" s="204" t="str">
        <f>IFERROR(IF((VLOOKUP($A20,'Q4 Raw Data'!$A$9:$DO$158,O$3,FALSE))="","",(VLOOKUP($A20,'Q4 Raw Data'!$A$9:$DO$158,O$3,FALSE))),"")</f>
        <v>On track to meet target</v>
      </c>
      <c r="P20" s="204" t="str">
        <f>IFERROR(IF((VLOOKUP($A20,'Q4 Raw Data'!$A$9:$DO$158,P$3,FALSE))="","",(VLOOKUP($A20,'Q4 Raw Data'!$A$9:$DO$158,P$3,FALSE))),"")</f>
        <v>On track to meet target</v>
      </c>
      <c r="Q20" s="204" t="str">
        <f>IFERROR(IF((VLOOKUP($A20,'Q4 Raw Data'!$A$9:$DO$158,Q$3,FALSE))="","",(VLOOKUP($A20,'Q4 Raw Data'!$A$9:$DO$158,Q$3,FALSE))),"")</f>
        <v>On track to meet target</v>
      </c>
      <c r="R20" s="204"/>
      <c r="S20" s="204"/>
      <c r="T20" s="204"/>
      <c r="U20" s="204"/>
      <c r="V20" s="204"/>
      <c r="W20" s="204"/>
      <c r="X20" s="204"/>
      <c r="Y20" s="204"/>
      <c r="Z20" s="204"/>
      <c r="AA20" s="204"/>
      <c r="AB20" s="204"/>
      <c r="AC20" s="204"/>
    </row>
    <row r="21" spans="1:29" x14ac:dyDescent="0.3">
      <c r="A21" t="s">
        <v>318</v>
      </c>
      <c r="B21" t="s">
        <v>319</v>
      </c>
      <c r="C21" s="204" t="str">
        <f>IFERROR(IF((VLOOKUP($A21,'Q4 Raw Data'!$A$9:$DO$158,C$3,FALSE))="","",(VLOOKUP($A21,'Q4 Raw Data'!$A$9:$DO$158,C$3,FALSE))),"")</f>
        <v>Yes</v>
      </c>
      <c r="D21" s="204" t="str">
        <f>IFERROR(IF((VLOOKUP($A21,'Q4 Raw Data'!$A$9:$DO$158,D$3,FALSE))="","",(VLOOKUP($A21,'Q4 Raw Data'!$A$9:$DO$158,D$3,FALSE))),"")</f>
        <v>Yes</v>
      </c>
      <c r="E21" s="204" t="str">
        <f>IFERROR(IF((VLOOKUP($A21,'Q4 Raw Data'!$A$9:$DO$158,E$3,FALSE))="","",(VLOOKUP($A21,'Q4 Raw Data'!$A$9:$DO$158,E$3,FALSE))),"")</f>
        <v>Yes</v>
      </c>
      <c r="F21" s="204" t="str">
        <f>IFERROR(IF((VLOOKUP($A21,'Q4 Raw Data'!$A$9:$DO$158,F$3,FALSE))="","",(VLOOKUP($A21,'Q4 Raw Data'!$A$9:$DO$158,F$3,FALSE))),"")</f>
        <v>Yes</v>
      </c>
      <c r="G21" s="204" t="str">
        <f>IFERROR(IF((VLOOKUP($A21,'Q4 Raw Data'!$A$9:$DO$158,G$3,FALSE))="","",(VLOOKUP($A21,'Q4 Raw Data'!$A$9:$DO$158,G$3,FALSE))),"")</f>
        <v>Yes</v>
      </c>
      <c r="H21" s="204"/>
      <c r="I21" s="204"/>
      <c r="J21" s="204"/>
      <c r="K21" s="204"/>
      <c r="L21" s="204"/>
      <c r="M21" s="204"/>
      <c r="N21" s="204" t="str">
        <f>IFERROR(IF((VLOOKUP($A21,'Q4 Raw Data'!$A$9:$DO$158,N$3,FALSE))="","",(VLOOKUP($A21,'Q4 Raw Data'!$A$9:$DO$158,N$3,FALSE))),"")</f>
        <v/>
      </c>
      <c r="O21" s="204" t="str">
        <f>IFERROR(IF((VLOOKUP($A21,'Q4 Raw Data'!$A$9:$DO$158,O$3,FALSE))="","",(VLOOKUP($A21,'Q4 Raw Data'!$A$9:$DO$158,O$3,FALSE))),"")</f>
        <v>On track to meet target</v>
      </c>
      <c r="P21" s="204" t="str">
        <f>IFERROR(IF((VLOOKUP($A21,'Q4 Raw Data'!$A$9:$DO$158,P$3,FALSE))="","",(VLOOKUP($A21,'Q4 Raw Data'!$A$9:$DO$158,P$3,FALSE))),"")</f>
        <v>Not on track to meet target</v>
      </c>
      <c r="Q21" s="204" t="str">
        <f>IFERROR(IF((VLOOKUP($A21,'Q4 Raw Data'!$A$9:$DO$158,Q$3,FALSE))="","",(VLOOKUP($A21,'Q4 Raw Data'!$A$9:$DO$158,Q$3,FALSE))),"")</f>
        <v>Data not available to assess progress</v>
      </c>
      <c r="R21" s="204"/>
      <c r="S21" s="204"/>
      <c r="T21" s="204"/>
      <c r="U21" s="204"/>
      <c r="V21" s="204"/>
      <c r="W21" s="204"/>
      <c r="X21" s="204"/>
      <c r="Y21" s="204"/>
      <c r="Z21" s="204"/>
      <c r="AA21" s="204"/>
      <c r="AB21" s="204"/>
      <c r="AC21" s="204"/>
    </row>
    <row r="22" spans="1:29" x14ac:dyDescent="0.3">
      <c r="A22" t="s">
        <v>321</v>
      </c>
      <c r="B22" t="s">
        <v>322</v>
      </c>
      <c r="C22" s="204" t="str">
        <f>IFERROR(IF((VLOOKUP($A22,'Q4 Raw Data'!$A$9:$DO$158,C$3,FALSE))="","",(VLOOKUP($A22,'Q4 Raw Data'!$A$9:$DO$158,C$3,FALSE))),"")</f>
        <v>Yes</v>
      </c>
      <c r="D22" s="204" t="str">
        <f>IFERROR(IF((VLOOKUP($A22,'Q4 Raw Data'!$A$9:$DO$158,D$3,FALSE))="","",(VLOOKUP($A22,'Q4 Raw Data'!$A$9:$DO$158,D$3,FALSE))),"")</f>
        <v>Yes</v>
      </c>
      <c r="E22" s="204" t="str">
        <f>IFERROR(IF((VLOOKUP($A22,'Q4 Raw Data'!$A$9:$DO$158,E$3,FALSE))="","",(VLOOKUP($A22,'Q4 Raw Data'!$A$9:$DO$158,E$3,FALSE))),"")</f>
        <v>Yes</v>
      </c>
      <c r="F22" s="204" t="str">
        <f>IFERROR(IF((VLOOKUP($A22,'Q4 Raw Data'!$A$9:$DO$158,F$3,FALSE))="","",(VLOOKUP($A22,'Q4 Raw Data'!$A$9:$DO$158,F$3,FALSE))),"")</f>
        <v>Yes</v>
      </c>
      <c r="G22" s="204" t="str">
        <f>IFERROR(IF((VLOOKUP($A22,'Q4 Raw Data'!$A$9:$DO$158,G$3,FALSE))="","",(VLOOKUP($A22,'Q4 Raw Data'!$A$9:$DO$158,G$3,FALSE))),"")</f>
        <v>Yes</v>
      </c>
      <c r="H22" s="204"/>
      <c r="I22" s="204"/>
      <c r="J22" s="204"/>
      <c r="K22" s="204"/>
      <c r="L22" s="204"/>
      <c r="M22" s="204"/>
      <c r="N22" s="204" t="str">
        <f>IFERROR(IF((VLOOKUP($A22,'Q4 Raw Data'!$A$9:$DO$158,N$3,FALSE))="","",(VLOOKUP($A22,'Q4 Raw Data'!$A$9:$DO$158,N$3,FALSE))),"")</f>
        <v/>
      </c>
      <c r="O22" s="204" t="str">
        <f>IFERROR(IF((VLOOKUP($A22,'Q4 Raw Data'!$A$9:$DO$158,O$3,FALSE))="","",(VLOOKUP($A22,'Q4 Raw Data'!$A$9:$DO$158,O$3,FALSE))),"")</f>
        <v>Not on track to meet target</v>
      </c>
      <c r="P22" s="204" t="str">
        <f>IFERROR(IF((VLOOKUP($A22,'Q4 Raw Data'!$A$9:$DO$158,P$3,FALSE))="","",(VLOOKUP($A22,'Q4 Raw Data'!$A$9:$DO$158,P$3,FALSE))),"")</f>
        <v>On track to meet target</v>
      </c>
      <c r="Q22" s="204" t="str">
        <f>IFERROR(IF((VLOOKUP($A22,'Q4 Raw Data'!$A$9:$DO$158,Q$3,FALSE))="","",(VLOOKUP($A22,'Q4 Raw Data'!$A$9:$DO$158,Q$3,FALSE))),"")</f>
        <v>On track to meet target</v>
      </c>
      <c r="R22" s="204"/>
      <c r="S22" s="204"/>
      <c r="T22" s="204"/>
      <c r="U22" s="204"/>
      <c r="V22" s="204"/>
      <c r="W22" s="204"/>
      <c r="X22" s="204"/>
      <c r="Y22" s="204"/>
      <c r="Z22" s="204"/>
      <c r="AA22" s="204"/>
      <c r="AB22" s="204"/>
      <c r="AC22" s="204"/>
    </row>
    <row r="23" spans="1:29" x14ac:dyDescent="0.3">
      <c r="A23" t="s">
        <v>323</v>
      </c>
      <c r="B23" t="s">
        <v>324</v>
      </c>
      <c r="C23" s="204" t="str">
        <f>IFERROR(IF((VLOOKUP($A23,'Q4 Raw Data'!$A$9:$DO$158,C$3,FALSE))="","",(VLOOKUP($A23,'Q4 Raw Data'!$A$9:$DO$158,C$3,FALSE))),"")</f>
        <v>Yes</v>
      </c>
      <c r="D23" s="204" t="str">
        <f>IFERROR(IF((VLOOKUP($A23,'Q4 Raw Data'!$A$9:$DO$158,D$3,FALSE))="","",(VLOOKUP($A23,'Q4 Raw Data'!$A$9:$DO$158,D$3,FALSE))),"")</f>
        <v>Yes</v>
      </c>
      <c r="E23" s="204" t="str">
        <f>IFERROR(IF((VLOOKUP($A23,'Q4 Raw Data'!$A$9:$DO$158,E$3,FALSE))="","",(VLOOKUP($A23,'Q4 Raw Data'!$A$9:$DO$158,E$3,FALSE))),"")</f>
        <v>Yes</v>
      </c>
      <c r="F23" s="204" t="str">
        <f>IFERROR(IF((VLOOKUP($A23,'Q4 Raw Data'!$A$9:$DO$158,F$3,FALSE))="","",(VLOOKUP($A23,'Q4 Raw Data'!$A$9:$DO$158,F$3,FALSE))),"")</f>
        <v>Yes</v>
      </c>
      <c r="G23" s="204" t="str">
        <f>IFERROR(IF((VLOOKUP($A23,'Q4 Raw Data'!$A$9:$DO$158,G$3,FALSE))="","",(VLOOKUP($A23,'Q4 Raw Data'!$A$9:$DO$158,G$3,FALSE))),"")</f>
        <v>Yes</v>
      </c>
      <c r="H23" s="204"/>
      <c r="I23" s="204"/>
      <c r="J23" s="204"/>
      <c r="K23" s="204"/>
      <c r="L23" s="204"/>
      <c r="M23" s="204"/>
      <c r="N23" s="204" t="str">
        <f>IFERROR(IF((VLOOKUP($A23,'Q4 Raw Data'!$A$9:$DO$158,N$3,FALSE))="","",(VLOOKUP($A23,'Q4 Raw Data'!$A$9:$DO$158,N$3,FALSE))),"")</f>
        <v/>
      </c>
      <c r="O23" s="204" t="str">
        <f>IFERROR(IF((VLOOKUP($A23,'Q4 Raw Data'!$A$9:$DO$158,O$3,FALSE))="","",(VLOOKUP($A23,'Q4 Raw Data'!$A$9:$DO$158,O$3,FALSE))),"")</f>
        <v>On track to meet target</v>
      </c>
      <c r="P23" s="204" t="str">
        <f>IFERROR(IF((VLOOKUP($A23,'Q4 Raw Data'!$A$9:$DO$158,P$3,FALSE))="","",(VLOOKUP($A23,'Q4 Raw Data'!$A$9:$DO$158,P$3,FALSE))),"")</f>
        <v>On track to meet target</v>
      </c>
      <c r="Q23" s="204" t="str">
        <f>IFERROR(IF((VLOOKUP($A23,'Q4 Raw Data'!$A$9:$DO$158,Q$3,FALSE))="","",(VLOOKUP($A23,'Q4 Raw Data'!$A$9:$DO$158,Q$3,FALSE))),"")</f>
        <v>On track to meet target</v>
      </c>
      <c r="R23" s="204"/>
      <c r="S23" s="204"/>
      <c r="T23" s="204"/>
      <c r="U23" s="204"/>
      <c r="V23" s="204"/>
      <c r="W23" s="204"/>
      <c r="X23" s="204"/>
      <c r="Y23" s="204"/>
      <c r="Z23" s="204"/>
      <c r="AA23" s="204"/>
      <c r="AB23" s="204"/>
      <c r="AC23" s="204"/>
    </row>
    <row r="24" spans="1:29" x14ac:dyDescent="0.3">
      <c r="A24" t="s">
        <v>326</v>
      </c>
      <c r="B24" t="s">
        <v>327</v>
      </c>
      <c r="C24" s="204" t="str">
        <f>IFERROR(IF((VLOOKUP($A24,'Q4 Raw Data'!$A$9:$DO$158,C$3,FALSE))="","",(VLOOKUP($A24,'Q4 Raw Data'!$A$9:$DO$158,C$3,FALSE))),"")</f>
        <v>Yes</v>
      </c>
      <c r="D24" s="204" t="str">
        <f>IFERROR(IF((VLOOKUP($A24,'Q4 Raw Data'!$A$9:$DO$158,D$3,FALSE))="","",(VLOOKUP($A24,'Q4 Raw Data'!$A$9:$DO$158,D$3,FALSE))),"")</f>
        <v>Yes</v>
      </c>
      <c r="E24" s="204" t="str">
        <f>IFERROR(IF((VLOOKUP($A24,'Q4 Raw Data'!$A$9:$DO$158,E$3,FALSE))="","",(VLOOKUP($A24,'Q4 Raw Data'!$A$9:$DO$158,E$3,FALSE))),"")</f>
        <v>Yes</v>
      </c>
      <c r="F24" s="204" t="str">
        <f>IFERROR(IF((VLOOKUP($A24,'Q4 Raw Data'!$A$9:$DO$158,F$3,FALSE))="","",(VLOOKUP($A24,'Q4 Raw Data'!$A$9:$DO$158,F$3,FALSE))),"")</f>
        <v>Yes</v>
      </c>
      <c r="G24" s="204" t="str">
        <f>IFERROR(IF((VLOOKUP($A24,'Q4 Raw Data'!$A$9:$DO$158,G$3,FALSE))="","",(VLOOKUP($A24,'Q4 Raw Data'!$A$9:$DO$158,G$3,FALSE))),"")</f>
        <v>Yes</v>
      </c>
      <c r="H24" s="204"/>
      <c r="I24" s="204"/>
      <c r="J24" s="204"/>
      <c r="K24" s="204"/>
      <c r="L24" s="204"/>
      <c r="M24" s="204"/>
      <c r="N24" s="204" t="str">
        <f>IFERROR(IF((VLOOKUP($A24,'Q4 Raw Data'!$A$9:$DO$158,N$3,FALSE))="","",(VLOOKUP($A24,'Q4 Raw Data'!$A$9:$DO$158,N$3,FALSE))),"")</f>
        <v/>
      </c>
      <c r="O24" s="204" t="str">
        <f>IFERROR(IF((VLOOKUP($A24,'Q4 Raw Data'!$A$9:$DO$158,O$3,FALSE))="","",(VLOOKUP($A24,'Q4 Raw Data'!$A$9:$DO$158,O$3,FALSE))),"")</f>
        <v>Not on track to meet target</v>
      </c>
      <c r="P24" s="204" t="str">
        <f>IFERROR(IF((VLOOKUP($A24,'Q4 Raw Data'!$A$9:$DO$158,P$3,FALSE))="","",(VLOOKUP($A24,'Q4 Raw Data'!$A$9:$DO$158,P$3,FALSE))),"")</f>
        <v>On track to meet target</v>
      </c>
      <c r="Q24" s="204" t="str">
        <f>IFERROR(IF((VLOOKUP($A24,'Q4 Raw Data'!$A$9:$DO$158,Q$3,FALSE))="","",(VLOOKUP($A24,'Q4 Raw Data'!$A$9:$DO$158,Q$3,FALSE))),"")</f>
        <v>Data not available to assess progress</v>
      </c>
      <c r="R24" s="204"/>
      <c r="S24" s="204"/>
      <c r="T24" s="204"/>
      <c r="U24" s="204"/>
      <c r="V24" s="204"/>
      <c r="W24" s="204"/>
      <c r="X24" s="204"/>
      <c r="Y24" s="204"/>
      <c r="Z24" s="204"/>
      <c r="AA24" s="204"/>
      <c r="AB24" s="204"/>
      <c r="AC24" s="204"/>
    </row>
    <row r="25" spans="1:29" x14ac:dyDescent="0.3">
      <c r="A25" t="s">
        <v>328</v>
      </c>
      <c r="B25" t="s">
        <v>329</v>
      </c>
      <c r="C25" s="204" t="str">
        <f>IFERROR(IF((VLOOKUP($A25,'Q4 Raw Data'!$A$9:$DO$158,C$3,FALSE))="","",(VLOOKUP($A25,'Q4 Raw Data'!$A$9:$DO$158,C$3,FALSE))),"")</f>
        <v>Yes</v>
      </c>
      <c r="D25" s="204" t="str">
        <f>IFERROR(IF((VLOOKUP($A25,'Q4 Raw Data'!$A$9:$DO$158,D$3,FALSE))="","",(VLOOKUP($A25,'Q4 Raw Data'!$A$9:$DO$158,D$3,FALSE))),"")</f>
        <v>Yes</v>
      </c>
      <c r="E25" s="204" t="str">
        <f>IFERROR(IF((VLOOKUP($A25,'Q4 Raw Data'!$A$9:$DO$158,E$3,FALSE))="","",(VLOOKUP($A25,'Q4 Raw Data'!$A$9:$DO$158,E$3,FALSE))),"")</f>
        <v>Yes</v>
      </c>
      <c r="F25" s="204" t="str">
        <f>IFERROR(IF((VLOOKUP($A25,'Q4 Raw Data'!$A$9:$DO$158,F$3,FALSE))="","",(VLOOKUP($A25,'Q4 Raw Data'!$A$9:$DO$158,F$3,FALSE))),"")</f>
        <v>Yes</v>
      </c>
      <c r="G25" s="204" t="str">
        <f>IFERROR(IF((VLOOKUP($A25,'Q4 Raw Data'!$A$9:$DO$158,G$3,FALSE))="","",(VLOOKUP($A25,'Q4 Raw Data'!$A$9:$DO$158,G$3,FALSE))),"")</f>
        <v>Yes</v>
      </c>
      <c r="H25" s="204"/>
      <c r="I25" s="204"/>
      <c r="J25" s="204"/>
      <c r="K25" s="204"/>
      <c r="L25" s="204"/>
      <c r="M25" s="204"/>
      <c r="N25" s="204" t="str">
        <f>IFERROR(IF((VLOOKUP($A25,'Q4 Raw Data'!$A$9:$DO$158,N$3,FALSE))="","",(VLOOKUP($A25,'Q4 Raw Data'!$A$9:$DO$158,N$3,FALSE))),"")</f>
        <v/>
      </c>
      <c r="O25" s="204" t="str">
        <f>IFERROR(IF((VLOOKUP($A25,'Q4 Raw Data'!$A$9:$DO$158,O$3,FALSE))="","",(VLOOKUP($A25,'Q4 Raw Data'!$A$9:$DO$158,O$3,FALSE))),"")</f>
        <v>Not on track to meet target</v>
      </c>
      <c r="P25" s="204" t="str">
        <f>IFERROR(IF((VLOOKUP($A25,'Q4 Raw Data'!$A$9:$DO$158,P$3,FALSE))="","",(VLOOKUP($A25,'Q4 Raw Data'!$A$9:$DO$158,P$3,FALSE))),"")</f>
        <v>On track to meet target</v>
      </c>
      <c r="Q25" s="204" t="str">
        <f>IFERROR(IF((VLOOKUP($A25,'Q4 Raw Data'!$A$9:$DO$158,Q$3,FALSE))="","",(VLOOKUP($A25,'Q4 Raw Data'!$A$9:$DO$158,Q$3,FALSE))),"")</f>
        <v>On track to meet target</v>
      </c>
      <c r="R25" s="204"/>
      <c r="S25" s="204"/>
      <c r="T25" s="204"/>
      <c r="U25" s="204"/>
      <c r="V25" s="204"/>
      <c r="W25" s="204"/>
      <c r="X25" s="204"/>
      <c r="Y25" s="204"/>
      <c r="Z25" s="204"/>
      <c r="AA25" s="204"/>
      <c r="AB25" s="204"/>
      <c r="AC25" s="204"/>
    </row>
    <row r="26" spans="1:29" x14ac:dyDescent="0.3">
      <c r="A26" t="s">
        <v>332</v>
      </c>
      <c r="B26" t="s">
        <v>333</v>
      </c>
      <c r="C26" s="204" t="str">
        <f>IFERROR(IF((VLOOKUP($A26,'Q4 Raw Data'!$A$9:$DO$158,C$3,FALSE))="","",(VLOOKUP($A26,'Q4 Raw Data'!$A$9:$DO$158,C$3,FALSE))),"")</f>
        <v>Yes</v>
      </c>
      <c r="D26" s="204" t="str">
        <f>IFERROR(IF((VLOOKUP($A26,'Q4 Raw Data'!$A$9:$DO$158,D$3,FALSE))="","",(VLOOKUP($A26,'Q4 Raw Data'!$A$9:$DO$158,D$3,FALSE))),"")</f>
        <v>Yes</v>
      </c>
      <c r="E26" s="204" t="str">
        <f>IFERROR(IF((VLOOKUP($A26,'Q4 Raw Data'!$A$9:$DO$158,E$3,FALSE))="","",(VLOOKUP($A26,'Q4 Raw Data'!$A$9:$DO$158,E$3,FALSE))),"")</f>
        <v>Yes</v>
      </c>
      <c r="F26" s="204" t="str">
        <f>IFERROR(IF((VLOOKUP($A26,'Q4 Raw Data'!$A$9:$DO$158,F$3,FALSE))="","",(VLOOKUP($A26,'Q4 Raw Data'!$A$9:$DO$158,F$3,FALSE))),"")</f>
        <v>Yes</v>
      </c>
      <c r="G26" s="204" t="str">
        <f>IFERROR(IF((VLOOKUP($A26,'Q4 Raw Data'!$A$9:$DO$158,G$3,FALSE))="","",(VLOOKUP($A26,'Q4 Raw Data'!$A$9:$DO$158,G$3,FALSE))),"")</f>
        <v>Yes</v>
      </c>
      <c r="H26" s="204"/>
      <c r="I26" s="204"/>
      <c r="J26" s="204"/>
      <c r="K26" s="204"/>
      <c r="L26" s="204"/>
      <c r="M26" s="204"/>
      <c r="N26" s="204" t="str">
        <f>IFERROR(IF((VLOOKUP($A26,'Q4 Raw Data'!$A$9:$DO$158,N$3,FALSE))="","",(VLOOKUP($A26,'Q4 Raw Data'!$A$9:$DO$158,N$3,FALSE))),"")</f>
        <v/>
      </c>
      <c r="O26" s="204" t="str">
        <f>IFERROR(IF((VLOOKUP($A26,'Q4 Raw Data'!$A$9:$DO$158,O$3,FALSE))="","",(VLOOKUP($A26,'Q4 Raw Data'!$A$9:$DO$158,O$3,FALSE))),"")</f>
        <v>Not on track to meet target</v>
      </c>
      <c r="P26" s="204" t="str">
        <f>IFERROR(IF((VLOOKUP($A26,'Q4 Raw Data'!$A$9:$DO$158,P$3,FALSE))="","",(VLOOKUP($A26,'Q4 Raw Data'!$A$9:$DO$158,P$3,FALSE))),"")</f>
        <v>On track to meet target</v>
      </c>
      <c r="Q26" s="204" t="str">
        <f>IFERROR(IF((VLOOKUP($A26,'Q4 Raw Data'!$A$9:$DO$158,Q$3,FALSE))="","",(VLOOKUP($A26,'Q4 Raw Data'!$A$9:$DO$158,Q$3,FALSE))),"")</f>
        <v>On track to meet target</v>
      </c>
      <c r="R26" s="204"/>
      <c r="S26" s="204"/>
      <c r="T26" s="204"/>
      <c r="U26" s="204"/>
      <c r="V26" s="204"/>
      <c r="W26" s="204"/>
      <c r="X26" s="204"/>
      <c r="Y26" s="204"/>
      <c r="Z26" s="204"/>
      <c r="AA26" s="204"/>
      <c r="AB26" s="204"/>
      <c r="AC26" s="204"/>
    </row>
    <row r="27" spans="1:29" x14ac:dyDescent="0.3">
      <c r="A27" t="s">
        <v>334</v>
      </c>
      <c r="B27" t="s">
        <v>335</v>
      </c>
      <c r="C27" s="204" t="str">
        <f>IFERROR(IF((VLOOKUP($A27,'Q4 Raw Data'!$A$9:$DO$158,C$3,FALSE))="","",(VLOOKUP($A27,'Q4 Raw Data'!$A$9:$DO$158,C$3,FALSE))),"")</f>
        <v>Yes</v>
      </c>
      <c r="D27" s="204" t="str">
        <f>IFERROR(IF((VLOOKUP($A27,'Q4 Raw Data'!$A$9:$DO$158,D$3,FALSE))="","",(VLOOKUP($A27,'Q4 Raw Data'!$A$9:$DO$158,D$3,FALSE))),"")</f>
        <v>Yes</v>
      </c>
      <c r="E27" s="204" t="str">
        <f>IFERROR(IF((VLOOKUP($A27,'Q4 Raw Data'!$A$9:$DO$158,E$3,FALSE))="","",(VLOOKUP($A27,'Q4 Raw Data'!$A$9:$DO$158,E$3,FALSE))),"")</f>
        <v>Yes</v>
      </c>
      <c r="F27" s="204" t="str">
        <f>IFERROR(IF((VLOOKUP($A27,'Q4 Raw Data'!$A$9:$DO$158,F$3,FALSE))="","",(VLOOKUP($A27,'Q4 Raw Data'!$A$9:$DO$158,F$3,FALSE))),"")</f>
        <v>Yes</v>
      </c>
      <c r="G27" s="204" t="str">
        <f>IFERROR(IF((VLOOKUP($A27,'Q4 Raw Data'!$A$9:$DO$158,G$3,FALSE))="","",(VLOOKUP($A27,'Q4 Raw Data'!$A$9:$DO$158,G$3,FALSE))),"")</f>
        <v>Yes</v>
      </c>
      <c r="H27" s="204"/>
      <c r="I27" s="204"/>
      <c r="J27" s="204"/>
      <c r="K27" s="204"/>
      <c r="L27" s="204"/>
      <c r="M27" s="204"/>
      <c r="N27" s="204" t="str">
        <f>IFERROR(IF((VLOOKUP($A27,'Q4 Raw Data'!$A$9:$DO$158,N$3,FALSE))="","",(VLOOKUP($A27,'Q4 Raw Data'!$A$9:$DO$158,N$3,FALSE))),"")</f>
        <v/>
      </c>
      <c r="O27" s="204" t="str">
        <f>IFERROR(IF((VLOOKUP($A27,'Q4 Raw Data'!$A$9:$DO$158,O$3,FALSE))="","",(VLOOKUP($A27,'Q4 Raw Data'!$A$9:$DO$158,O$3,FALSE))),"")</f>
        <v>Not on track to meet target</v>
      </c>
      <c r="P27" s="204" t="str">
        <f>IFERROR(IF((VLOOKUP($A27,'Q4 Raw Data'!$A$9:$DO$158,P$3,FALSE))="","",(VLOOKUP($A27,'Q4 Raw Data'!$A$9:$DO$158,P$3,FALSE))),"")</f>
        <v>On track to meet target</v>
      </c>
      <c r="Q27" s="204" t="str">
        <f>IFERROR(IF((VLOOKUP($A27,'Q4 Raw Data'!$A$9:$DO$158,Q$3,FALSE))="","",(VLOOKUP($A27,'Q4 Raw Data'!$A$9:$DO$158,Q$3,FALSE))),"")</f>
        <v>Data not available to assess progress</v>
      </c>
      <c r="R27" s="204"/>
      <c r="S27" s="204"/>
      <c r="T27" s="204"/>
      <c r="U27" s="204"/>
      <c r="V27" s="204"/>
      <c r="W27" s="204"/>
      <c r="X27" s="204"/>
      <c r="Y27" s="204"/>
      <c r="Z27" s="204"/>
      <c r="AA27" s="204"/>
      <c r="AB27" s="204"/>
      <c r="AC27" s="204"/>
    </row>
    <row r="28" spans="1:29" x14ac:dyDescent="0.3">
      <c r="A28" t="s">
        <v>336</v>
      </c>
      <c r="B28" t="s">
        <v>337</v>
      </c>
      <c r="C28" s="204" t="str">
        <f>IFERROR(IF((VLOOKUP($A28,'Q4 Raw Data'!$A$9:$DO$158,C$3,FALSE))="","",(VLOOKUP($A28,'Q4 Raw Data'!$A$9:$DO$158,C$3,FALSE))),"")</f>
        <v>Yes</v>
      </c>
      <c r="D28" s="204" t="str">
        <f>IFERROR(IF((VLOOKUP($A28,'Q4 Raw Data'!$A$9:$DO$158,D$3,FALSE))="","",(VLOOKUP($A28,'Q4 Raw Data'!$A$9:$DO$158,D$3,FALSE))),"")</f>
        <v>Yes</v>
      </c>
      <c r="E28" s="204" t="str">
        <f>IFERROR(IF((VLOOKUP($A28,'Q4 Raw Data'!$A$9:$DO$158,E$3,FALSE))="","",(VLOOKUP($A28,'Q4 Raw Data'!$A$9:$DO$158,E$3,FALSE))),"")</f>
        <v>Yes</v>
      </c>
      <c r="F28" s="204" t="str">
        <f>IFERROR(IF((VLOOKUP($A28,'Q4 Raw Data'!$A$9:$DO$158,F$3,FALSE))="","",(VLOOKUP($A28,'Q4 Raw Data'!$A$9:$DO$158,F$3,FALSE))),"")</f>
        <v>Yes</v>
      </c>
      <c r="G28" s="204" t="str">
        <f>IFERROR(IF((VLOOKUP($A28,'Q4 Raw Data'!$A$9:$DO$158,G$3,FALSE))="","",(VLOOKUP($A28,'Q4 Raw Data'!$A$9:$DO$158,G$3,FALSE))),"")</f>
        <v>Yes</v>
      </c>
      <c r="H28" s="204"/>
      <c r="I28" s="204"/>
      <c r="J28" s="204"/>
      <c r="K28" s="204"/>
      <c r="L28" s="204"/>
      <c r="M28" s="204"/>
      <c r="N28" s="204" t="str">
        <f>IFERROR(IF((VLOOKUP($A28,'Q4 Raw Data'!$A$9:$DO$158,N$3,FALSE))="","",(VLOOKUP($A28,'Q4 Raw Data'!$A$9:$DO$158,N$3,FALSE))),"")</f>
        <v/>
      </c>
      <c r="O28" s="204" t="str">
        <f>IFERROR(IF((VLOOKUP($A28,'Q4 Raw Data'!$A$9:$DO$158,O$3,FALSE))="","",(VLOOKUP($A28,'Q4 Raw Data'!$A$9:$DO$158,O$3,FALSE))),"")</f>
        <v>Not on track to meet target</v>
      </c>
      <c r="P28" s="204" t="str">
        <f>IFERROR(IF((VLOOKUP($A28,'Q4 Raw Data'!$A$9:$DO$158,P$3,FALSE))="","",(VLOOKUP($A28,'Q4 Raw Data'!$A$9:$DO$158,P$3,FALSE))),"")</f>
        <v>On track to meet target</v>
      </c>
      <c r="Q28" s="204" t="str">
        <f>IFERROR(IF((VLOOKUP($A28,'Q4 Raw Data'!$A$9:$DO$158,Q$3,FALSE))="","",(VLOOKUP($A28,'Q4 Raw Data'!$A$9:$DO$158,Q$3,FALSE))),"")</f>
        <v>On track to meet target</v>
      </c>
      <c r="R28" s="204"/>
      <c r="S28" s="204"/>
      <c r="T28" s="204"/>
      <c r="U28" s="204"/>
      <c r="V28" s="204"/>
      <c r="W28" s="204"/>
      <c r="X28" s="204"/>
      <c r="Y28" s="204"/>
      <c r="Z28" s="204"/>
      <c r="AA28" s="204"/>
      <c r="AB28" s="204"/>
      <c r="AC28" s="204"/>
    </row>
    <row r="29" spans="1:29" x14ac:dyDescent="0.3">
      <c r="A29" t="s">
        <v>338</v>
      </c>
      <c r="B29" t="s">
        <v>339</v>
      </c>
      <c r="C29" s="204" t="str">
        <f>IFERROR(IF((VLOOKUP($A29,'Q4 Raw Data'!$A$9:$DO$158,C$3,FALSE))="","",(VLOOKUP($A29,'Q4 Raw Data'!$A$9:$DO$158,C$3,FALSE))),"")</f>
        <v>Yes</v>
      </c>
      <c r="D29" s="204" t="str">
        <f>IFERROR(IF((VLOOKUP($A29,'Q4 Raw Data'!$A$9:$DO$158,D$3,FALSE))="","",(VLOOKUP($A29,'Q4 Raw Data'!$A$9:$DO$158,D$3,FALSE))),"")</f>
        <v>Yes</v>
      </c>
      <c r="E29" s="204" t="str">
        <f>IFERROR(IF((VLOOKUP($A29,'Q4 Raw Data'!$A$9:$DO$158,E$3,FALSE))="","",(VLOOKUP($A29,'Q4 Raw Data'!$A$9:$DO$158,E$3,FALSE))),"")</f>
        <v>Yes</v>
      </c>
      <c r="F29" s="204" t="str">
        <f>IFERROR(IF((VLOOKUP($A29,'Q4 Raw Data'!$A$9:$DO$158,F$3,FALSE))="","",(VLOOKUP($A29,'Q4 Raw Data'!$A$9:$DO$158,F$3,FALSE))),"")</f>
        <v>Yes</v>
      </c>
      <c r="G29" s="204" t="str">
        <f>IFERROR(IF((VLOOKUP($A29,'Q4 Raw Data'!$A$9:$DO$158,G$3,FALSE))="","",(VLOOKUP($A29,'Q4 Raw Data'!$A$9:$DO$158,G$3,FALSE))),"")</f>
        <v>Yes</v>
      </c>
      <c r="H29" s="204"/>
      <c r="I29" s="204"/>
      <c r="J29" s="204"/>
      <c r="K29" s="204"/>
      <c r="L29" s="204"/>
      <c r="M29" s="204"/>
      <c r="N29" s="204" t="str">
        <f>IFERROR(IF((VLOOKUP($A29,'Q4 Raw Data'!$A$9:$DO$158,N$3,FALSE))="","",(VLOOKUP($A29,'Q4 Raw Data'!$A$9:$DO$158,N$3,FALSE))),"")</f>
        <v/>
      </c>
      <c r="O29" s="204" t="str">
        <f>IFERROR(IF((VLOOKUP($A29,'Q4 Raw Data'!$A$9:$DO$158,O$3,FALSE))="","",(VLOOKUP($A29,'Q4 Raw Data'!$A$9:$DO$158,O$3,FALSE))),"")</f>
        <v>Not on track to meet target</v>
      </c>
      <c r="P29" s="204" t="str">
        <f>IFERROR(IF((VLOOKUP($A29,'Q4 Raw Data'!$A$9:$DO$158,P$3,FALSE))="","",(VLOOKUP($A29,'Q4 Raw Data'!$A$9:$DO$158,P$3,FALSE))),"")</f>
        <v>On track to meet target</v>
      </c>
      <c r="Q29" s="204" t="str">
        <f>IFERROR(IF((VLOOKUP($A29,'Q4 Raw Data'!$A$9:$DO$158,Q$3,FALSE))="","",(VLOOKUP($A29,'Q4 Raw Data'!$A$9:$DO$158,Q$3,FALSE))),"")</f>
        <v>On track to meet target</v>
      </c>
      <c r="R29" s="204"/>
      <c r="S29" s="204"/>
      <c r="T29" s="204"/>
      <c r="U29" s="204"/>
      <c r="V29" s="204"/>
      <c r="W29" s="204"/>
      <c r="X29" s="204"/>
      <c r="Y29" s="204"/>
      <c r="Z29" s="204"/>
      <c r="AA29" s="204"/>
      <c r="AB29" s="204"/>
      <c r="AC29" s="204"/>
    </row>
    <row r="30" spans="1:29" x14ac:dyDescent="0.3">
      <c r="A30" t="s">
        <v>342</v>
      </c>
      <c r="B30" t="s">
        <v>343</v>
      </c>
      <c r="C30" s="204" t="str">
        <f>IFERROR(IF((VLOOKUP($A30,'Q4 Raw Data'!$A$9:$DO$158,C$3,FALSE))="","",(VLOOKUP($A30,'Q4 Raw Data'!$A$9:$DO$158,C$3,FALSE))),"")</f>
        <v>Yes</v>
      </c>
      <c r="D30" s="204" t="str">
        <f>IFERROR(IF((VLOOKUP($A30,'Q4 Raw Data'!$A$9:$DO$158,D$3,FALSE))="","",(VLOOKUP($A30,'Q4 Raw Data'!$A$9:$DO$158,D$3,FALSE))),"")</f>
        <v>Yes</v>
      </c>
      <c r="E30" s="204" t="str">
        <f>IFERROR(IF((VLOOKUP($A30,'Q4 Raw Data'!$A$9:$DO$158,E$3,FALSE))="","",(VLOOKUP($A30,'Q4 Raw Data'!$A$9:$DO$158,E$3,FALSE))),"")</f>
        <v>Yes</v>
      </c>
      <c r="F30" s="204" t="str">
        <f>IFERROR(IF((VLOOKUP($A30,'Q4 Raw Data'!$A$9:$DO$158,F$3,FALSE))="","",(VLOOKUP($A30,'Q4 Raw Data'!$A$9:$DO$158,F$3,FALSE))),"")</f>
        <v>Yes</v>
      </c>
      <c r="G30" s="204" t="str">
        <f>IFERROR(IF((VLOOKUP($A30,'Q4 Raw Data'!$A$9:$DO$158,G$3,FALSE))="","",(VLOOKUP($A30,'Q4 Raw Data'!$A$9:$DO$158,G$3,FALSE))),"")</f>
        <v>Yes</v>
      </c>
      <c r="H30" s="204"/>
      <c r="I30" s="204"/>
      <c r="J30" s="204"/>
      <c r="K30" s="204"/>
      <c r="L30" s="204"/>
      <c r="M30" s="204"/>
      <c r="N30" s="204" t="str">
        <f>IFERROR(IF((VLOOKUP($A30,'Q4 Raw Data'!$A$9:$DO$158,N$3,FALSE))="","",(VLOOKUP($A30,'Q4 Raw Data'!$A$9:$DO$158,N$3,FALSE))),"")</f>
        <v/>
      </c>
      <c r="O30" s="204" t="str">
        <f>IFERROR(IF((VLOOKUP($A30,'Q4 Raw Data'!$A$9:$DO$158,O$3,FALSE))="","",(VLOOKUP($A30,'Q4 Raw Data'!$A$9:$DO$158,O$3,FALSE))),"")</f>
        <v>Not on track to meet target</v>
      </c>
      <c r="P30" s="204" t="str">
        <f>IFERROR(IF((VLOOKUP($A30,'Q4 Raw Data'!$A$9:$DO$158,P$3,FALSE))="","",(VLOOKUP($A30,'Q4 Raw Data'!$A$9:$DO$158,P$3,FALSE))),"")</f>
        <v>On track to meet target</v>
      </c>
      <c r="Q30" s="204" t="str">
        <f>IFERROR(IF((VLOOKUP($A30,'Q4 Raw Data'!$A$9:$DO$158,Q$3,FALSE))="","",(VLOOKUP($A30,'Q4 Raw Data'!$A$9:$DO$158,Q$3,FALSE))),"")</f>
        <v>Not on track to meet target</v>
      </c>
      <c r="R30" s="204"/>
      <c r="S30" s="204"/>
      <c r="T30" s="204"/>
      <c r="U30" s="204"/>
      <c r="V30" s="204"/>
      <c r="W30" s="204"/>
      <c r="X30" s="204"/>
      <c r="Y30" s="204"/>
      <c r="Z30" s="204"/>
      <c r="AA30" s="204"/>
      <c r="AB30" s="204"/>
      <c r="AC30" s="204"/>
    </row>
    <row r="31" spans="1:29" x14ac:dyDescent="0.3">
      <c r="A31" t="s">
        <v>344</v>
      </c>
      <c r="B31" t="s">
        <v>345</v>
      </c>
      <c r="C31" s="204" t="str">
        <f>IFERROR(IF((VLOOKUP($A31,'Q4 Raw Data'!$A$9:$DO$158,C$3,FALSE))="","",(VLOOKUP($A31,'Q4 Raw Data'!$A$9:$DO$158,C$3,FALSE))),"")</f>
        <v>Yes</v>
      </c>
      <c r="D31" s="204" t="str">
        <f>IFERROR(IF((VLOOKUP($A31,'Q4 Raw Data'!$A$9:$DO$158,D$3,FALSE))="","",(VLOOKUP($A31,'Q4 Raw Data'!$A$9:$DO$158,D$3,FALSE))),"")</f>
        <v>Yes</v>
      </c>
      <c r="E31" s="204" t="str">
        <f>IFERROR(IF((VLOOKUP($A31,'Q4 Raw Data'!$A$9:$DO$158,E$3,FALSE))="","",(VLOOKUP($A31,'Q4 Raw Data'!$A$9:$DO$158,E$3,FALSE))),"")</f>
        <v>Yes</v>
      </c>
      <c r="F31" s="204" t="str">
        <f>IFERROR(IF((VLOOKUP($A31,'Q4 Raw Data'!$A$9:$DO$158,F$3,FALSE))="","",(VLOOKUP($A31,'Q4 Raw Data'!$A$9:$DO$158,F$3,FALSE))),"")</f>
        <v>Yes</v>
      </c>
      <c r="G31" s="204" t="str">
        <f>IFERROR(IF((VLOOKUP($A31,'Q4 Raw Data'!$A$9:$DO$158,G$3,FALSE))="","",(VLOOKUP($A31,'Q4 Raw Data'!$A$9:$DO$158,G$3,FALSE))),"")</f>
        <v>Yes</v>
      </c>
      <c r="H31" s="204"/>
      <c r="I31" s="204"/>
      <c r="J31" s="204"/>
      <c r="K31" s="204"/>
      <c r="L31" s="204"/>
      <c r="M31" s="204"/>
      <c r="N31" s="204" t="str">
        <f>IFERROR(IF((VLOOKUP($A31,'Q4 Raw Data'!$A$9:$DO$158,N$3,FALSE))="","",(VLOOKUP($A31,'Q4 Raw Data'!$A$9:$DO$158,N$3,FALSE))),"")</f>
        <v/>
      </c>
      <c r="O31" s="204" t="str">
        <f>IFERROR(IF((VLOOKUP($A31,'Q4 Raw Data'!$A$9:$DO$158,O$3,FALSE))="","",(VLOOKUP($A31,'Q4 Raw Data'!$A$9:$DO$158,O$3,FALSE))),"")</f>
        <v>Not on track to meet target</v>
      </c>
      <c r="P31" s="204" t="str">
        <f>IFERROR(IF((VLOOKUP($A31,'Q4 Raw Data'!$A$9:$DO$158,P$3,FALSE))="","",(VLOOKUP($A31,'Q4 Raw Data'!$A$9:$DO$158,P$3,FALSE))),"")</f>
        <v>Not on track to meet target</v>
      </c>
      <c r="Q31" s="204" t="str">
        <f>IFERROR(IF((VLOOKUP($A31,'Q4 Raw Data'!$A$9:$DO$158,Q$3,FALSE))="","",(VLOOKUP($A31,'Q4 Raw Data'!$A$9:$DO$158,Q$3,FALSE))),"")</f>
        <v>On track to meet target</v>
      </c>
      <c r="R31" s="204"/>
      <c r="S31" s="204"/>
      <c r="T31" s="204"/>
      <c r="U31" s="204"/>
      <c r="V31" s="204"/>
      <c r="W31" s="204"/>
      <c r="X31" s="204"/>
      <c r="Y31" s="204"/>
      <c r="Z31" s="204"/>
      <c r="AA31" s="204"/>
      <c r="AB31" s="204"/>
      <c r="AC31" s="204"/>
    </row>
    <row r="32" spans="1:29" x14ac:dyDescent="0.3">
      <c r="A32" t="s">
        <v>348</v>
      </c>
      <c r="B32" t="s">
        <v>349</v>
      </c>
      <c r="C32" s="204" t="str">
        <f>IFERROR(IF((VLOOKUP($A32,'Q4 Raw Data'!$A$9:$DO$158,C$3,FALSE))="","",(VLOOKUP($A32,'Q4 Raw Data'!$A$9:$DO$158,C$3,FALSE))),"")</f>
        <v>Yes</v>
      </c>
      <c r="D32" s="204" t="str">
        <f>IFERROR(IF((VLOOKUP($A32,'Q4 Raw Data'!$A$9:$DO$158,D$3,FALSE))="","",(VLOOKUP($A32,'Q4 Raw Data'!$A$9:$DO$158,D$3,FALSE))),"")</f>
        <v>Yes</v>
      </c>
      <c r="E32" s="204" t="str">
        <f>IFERROR(IF((VLOOKUP($A32,'Q4 Raw Data'!$A$9:$DO$158,E$3,FALSE))="","",(VLOOKUP($A32,'Q4 Raw Data'!$A$9:$DO$158,E$3,FALSE))),"")</f>
        <v>Yes</v>
      </c>
      <c r="F32" s="204" t="str">
        <f>IFERROR(IF((VLOOKUP($A32,'Q4 Raw Data'!$A$9:$DO$158,F$3,FALSE))="","",(VLOOKUP($A32,'Q4 Raw Data'!$A$9:$DO$158,F$3,FALSE))),"")</f>
        <v>Yes</v>
      </c>
      <c r="G32" s="204" t="str">
        <f>IFERROR(IF((VLOOKUP($A32,'Q4 Raw Data'!$A$9:$DO$158,G$3,FALSE))="","",(VLOOKUP($A32,'Q4 Raw Data'!$A$9:$DO$158,G$3,FALSE))),"")</f>
        <v>Yes</v>
      </c>
      <c r="H32" s="204"/>
      <c r="I32" s="204"/>
      <c r="J32" s="204"/>
      <c r="K32" s="204"/>
      <c r="L32" s="204"/>
      <c r="M32" s="204"/>
      <c r="N32" s="204" t="str">
        <f>IFERROR(IF((VLOOKUP($A32,'Q4 Raw Data'!$A$9:$DO$158,N$3,FALSE))="","",(VLOOKUP($A32,'Q4 Raw Data'!$A$9:$DO$158,N$3,FALSE))),"")</f>
        <v/>
      </c>
      <c r="O32" s="204" t="str">
        <f>IFERROR(IF((VLOOKUP($A32,'Q4 Raw Data'!$A$9:$DO$158,O$3,FALSE))="","",(VLOOKUP($A32,'Q4 Raw Data'!$A$9:$DO$158,O$3,FALSE))),"")</f>
        <v>On track to meet target</v>
      </c>
      <c r="P32" s="204" t="str">
        <f>IFERROR(IF((VLOOKUP($A32,'Q4 Raw Data'!$A$9:$DO$158,P$3,FALSE))="","",(VLOOKUP($A32,'Q4 Raw Data'!$A$9:$DO$158,P$3,FALSE))),"")</f>
        <v>On track to meet target</v>
      </c>
      <c r="Q32" s="204" t="str">
        <f>IFERROR(IF((VLOOKUP($A32,'Q4 Raw Data'!$A$9:$DO$158,Q$3,FALSE))="","",(VLOOKUP($A32,'Q4 Raw Data'!$A$9:$DO$158,Q$3,FALSE))),"")</f>
        <v>On track to meet target</v>
      </c>
      <c r="R32" s="204"/>
      <c r="S32" s="204"/>
      <c r="T32" s="204"/>
      <c r="U32" s="204"/>
      <c r="V32" s="204"/>
      <c r="W32" s="204"/>
      <c r="X32" s="204"/>
      <c r="Y32" s="204"/>
      <c r="Z32" s="204"/>
      <c r="AA32" s="204"/>
      <c r="AB32" s="204"/>
      <c r="AC32" s="204"/>
    </row>
    <row r="33" spans="1:29" x14ac:dyDescent="0.3">
      <c r="A33" t="s">
        <v>352</v>
      </c>
      <c r="B33" t="s">
        <v>353</v>
      </c>
      <c r="C33" s="204" t="str">
        <f>IFERROR(IF((VLOOKUP($A33,'Q4 Raw Data'!$A$9:$DO$158,C$3,FALSE))="","",(VLOOKUP($A33,'Q4 Raw Data'!$A$9:$DO$158,C$3,FALSE))),"")</f>
        <v>Yes</v>
      </c>
      <c r="D33" s="204" t="str">
        <f>IFERROR(IF((VLOOKUP($A33,'Q4 Raw Data'!$A$9:$DO$158,D$3,FALSE))="","",(VLOOKUP($A33,'Q4 Raw Data'!$A$9:$DO$158,D$3,FALSE))),"")</f>
        <v>Yes</v>
      </c>
      <c r="E33" s="204" t="str">
        <f>IFERROR(IF((VLOOKUP($A33,'Q4 Raw Data'!$A$9:$DO$158,E$3,FALSE))="","",(VLOOKUP($A33,'Q4 Raw Data'!$A$9:$DO$158,E$3,FALSE))),"")</f>
        <v>Yes</v>
      </c>
      <c r="F33" s="204" t="str">
        <f>IFERROR(IF((VLOOKUP($A33,'Q4 Raw Data'!$A$9:$DO$158,F$3,FALSE))="","",(VLOOKUP($A33,'Q4 Raw Data'!$A$9:$DO$158,F$3,FALSE))),"")</f>
        <v>Yes</v>
      </c>
      <c r="G33" s="204" t="str">
        <f>IFERROR(IF((VLOOKUP($A33,'Q4 Raw Data'!$A$9:$DO$158,G$3,FALSE))="","",(VLOOKUP($A33,'Q4 Raw Data'!$A$9:$DO$158,G$3,FALSE))),"")</f>
        <v>Yes</v>
      </c>
      <c r="H33" s="204"/>
      <c r="I33" s="204"/>
      <c r="J33" s="204"/>
      <c r="K33" s="204"/>
      <c r="L33" s="204"/>
      <c r="M33" s="204"/>
      <c r="N33" s="204" t="str">
        <f>IFERROR(IF((VLOOKUP($A33,'Q4 Raw Data'!$A$9:$DO$158,N$3,FALSE))="","",(VLOOKUP($A33,'Q4 Raw Data'!$A$9:$DO$158,N$3,FALSE))),"")</f>
        <v/>
      </c>
      <c r="O33" s="204" t="str">
        <f>IFERROR(IF((VLOOKUP($A33,'Q4 Raw Data'!$A$9:$DO$158,O$3,FALSE))="","",(VLOOKUP($A33,'Q4 Raw Data'!$A$9:$DO$158,O$3,FALSE))),"")</f>
        <v>Not on track to meet target</v>
      </c>
      <c r="P33" s="204" t="str">
        <f>IFERROR(IF((VLOOKUP($A33,'Q4 Raw Data'!$A$9:$DO$158,P$3,FALSE))="","",(VLOOKUP($A33,'Q4 Raw Data'!$A$9:$DO$158,P$3,FALSE))),"")</f>
        <v>On track to meet target</v>
      </c>
      <c r="Q33" s="204" t="str">
        <f>IFERROR(IF((VLOOKUP($A33,'Q4 Raw Data'!$A$9:$DO$158,Q$3,FALSE))="","",(VLOOKUP($A33,'Q4 Raw Data'!$A$9:$DO$158,Q$3,FALSE))),"")</f>
        <v>On track to meet target</v>
      </c>
      <c r="R33" s="204"/>
      <c r="S33" s="204"/>
      <c r="T33" s="204"/>
      <c r="U33" s="204"/>
      <c r="V33" s="204"/>
      <c r="W33" s="204"/>
      <c r="X33" s="204"/>
      <c r="Y33" s="204"/>
      <c r="Z33" s="204"/>
      <c r="AA33" s="204"/>
      <c r="AB33" s="204"/>
      <c r="AC33" s="204"/>
    </row>
    <row r="34" spans="1:29" x14ac:dyDescent="0.3">
      <c r="A34" t="s">
        <v>356</v>
      </c>
      <c r="B34" t="s">
        <v>357</v>
      </c>
      <c r="C34" s="204" t="str">
        <f>IFERROR(IF((VLOOKUP($A34,'Q4 Raw Data'!$A$9:$DO$158,C$3,FALSE))="","",(VLOOKUP($A34,'Q4 Raw Data'!$A$9:$DO$158,C$3,FALSE))),"")</f>
        <v>Yes</v>
      </c>
      <c r="D34" s="204" t="str">
        <f>IFERROR(IF((VLOOKUP($A34,'Q4 Raw Data'!$A$9:$DO$158,D$3,FALSE))="","",(VLOOKUP($A34,'Q4 Raw Data'!$A$9:$DO$158,D$3,FALSE))),"")</f>
        <v>Yes</v>
      </c>
      <c r="E34" s="204" t="str">
        <f>IFERROR(IF((VLOOKUP($A34,'Q4 Raw Data'!$A$9:$DO$158,E$3,FALSE))="","",(VLOOKUP($A34,'Q4 Raw Data'!$A$9:$DO$158,E$3,FALSE))),"")</f>
        <v>Yes</v>
      </c>
      <c r="F34" s="204" t="str">
        <f>IFERROR(IF((VLOOKUP($A34,'Q4 Raw Data'!$A$9:$DO$158,F$3,FALSE))="","",(VLOOKUP($A34,'Q4 Raw Data'!$A$9:$DO$158,F$3,FALSE))),"")</f>
        <v>Yes</v>
      </c>
      <c r="G34" s="204" t="str">
        <f>IFERROR(IF((VLOOKUP($A34,'Q4 Raw Data'!$A$9:$DO$158,G$3,FALSE))="","",(VLOOKUP($A34,'Q4 Raw Data'!$A$9:$DO$158,G$3,FALSE))),"")</f>
        <v>Yes</v>
      </c>
      <c r="H34" s="204"/>
      <c r="I34" s="204"/>
      <c r="J34" s="204"/>
      <c r="K34" s="204"/>
      <c r="L34" s="204"/>
      <c r="M34" s="204"/>
      <c r="N34" s="204" t="str">
        <f>IFERROR(IF((VLOOKUP($A34,'Q4 Raw Data'!$A$9:$DO$158,N$3,FALSE))="","",(VLOOKUP($A34,'Q4 Raw Data'!$A$9:$DO$158,N$3,FALSE))),"")</f>
        <v/>
      </c>
      <c r="O34" s="204" t="str">
        <f>IFERROR(IF((VLOOKUP($A34,'Q4 Raw Data'!$A$9:$DO$158,O$3,FALSE))="","",(VLOOKUP($A34,'Q4 Raw Data'!$A$9:$DO$158,O$3,FALSE))),"")</f>
        <v>Not on track to meet target</v>
      </c>
      <c r="P34" s="204" t="str">
        <f>IFERROR(IF((VLOOKUP($A34,'Q4 Raw Data'!$A$9:$DO$158,P$3,FALSE))="","",(VLOOKUP($A34,'Q4 Raw Data'!$A$9:$DO$158,P$3,FALSE))),"")</f>
        <v>Not on track to meet target</v>
      </c>
      <c r="Q34" s="204" t="str">
        <f>IFERROR(IF((VLOOKUP($A34,'Q4 Raw Data'!$A$9:$DO$158,Q$3,FALSE))="","",(VLOOKUP($A34,'Q4 Raw Data'!$A$9:$DO$158,Q$3,FALSE))),"")</f>
        <v>On track to meet target</v>
      </c>
      <c r="R34" s="204"/>
      <c r="S34" s="204"/>
      <c r="T34" s="204"/>
      <c r="U34" s="204"/>
      <c r="V34" s="204"/>
      <c r="W34" s="204"/>
      <c r="X34" s="204"/>
      <c r="Y34" s="204"/>
      <c r="Z34" s="204"/>
      <c r="AA34" s="204"/>
      <c r="AB34" s="204"/>
      <c r="AC34" s="204"/>
    </row>
    <row r="35" spans="1:29" x14ac:dyDescent="0.3">
      <c r="A35" t="s">
        <v>360</v>
      </c>
      <c r="B35" t="s">
        <v>361</v>
      </c>
      <c r="C35" s="204" t="str">
        <f>IFERROR(IF((VLOOKUP($A35,'Q4 Raw Data'!$A$9:$DO$158,C$3,FALSE))="","",(VLOOKUP($A35,'Q4 Raw Data'!$A$9:$DO$158,C$3,FALSE))),"")</f>
        <v>Yes</v>
      </c>
      <c r="D35" s="204" t="str">
        <f>IFERROR(IF((VLOOKUP($A35,'Q4 Raw Data'!$A$9:$DO$158,D$3,FALSE))="","",(VLOOKUP($A35,'Q4 Raw Data'!$A$9:$DO$158,D$3,FALSE))),"")</f>
        <v>Yes</v>
      </c>
      <c r="E35" s="204" t="str">
        <f>IFERROR(IF((VLOOKUP($A35,'Q4 Raw Data'!$A$9:$DO$158,E$3,FALSE))="","",(VLOOKUP($A35,'Q4 Raw Data'!$A$9:$DO$158,E$3,FALSE))),"")</f>
        <v>Yes</v>
      </c>
      <c r="F35" s="204" t="str">
        <f>IFERROR(IF((VLOOKUP($A35,'Q4 Raw Data'!$A$9:$DO$158,F$3,FALSE))="","",(VLOOKUP($A35,'Q4 Raw Data'!$A$9:$DO$158,F$3,FALSE))),"")</f>
        <v>Yes</v>
      </c>
      <c r="G35" s="204" t="str">
        <f>IFERROR(IF((VLOOKUP($A35,'Q4 Raw Data'!$A$9:$DO$158,G$3,FALSE))="","",(VLOOKUP($A35,'Q4 Raw Data'!$A$9:$DO$158,G$3,FALSE))),"")</f>
        <v>Yes</v>
      </c>
      <c r="H35" s="204"/>
      <c r="I35" s="204"/>
      <c r="J35" s="204"/>
      <c r="K35" s="204"/>
      <c r="L35" s="204"/>
      <c r="M35" s="204"/>
      <c r="N35" s="204" t="str">
        <f>IFERROR(IF((VLOOKUP($A35,'Q4 Raw Data'!$A$9:$DO$158,N$3,FALSE))="","",(VLOOKUP($A35,'Q4 Raw Data'!$A$9:$DO$158,N$3,FALSE))),"")</f>
        <v/>
      </c>
      <c r="O35" s="204" t="str">
        <f>IFERROR(IF((VLOOKUP($A35,'Q4 Raw Data'!$A$9:$DO$158,O$3,FALSE))="","",(VLOOKUP($A35,'Q4 Raw Data'!$A$9:$DO$158,O$3,FALSE))),"")</f>
        <v>Not on track to meet target</v>
      </c>
      <c r="P35" s="204" t="str">
        <f>IFERROR(IF((VLOOKUP($A35,'Q4 Raw Data'!$A$9:$DO$158,P$3,FALSE))="","",(VLOOKUP($A35,'Q4 Raw Data'!$A$9:$DO$158,P$3,FALSE))),"")</f>
        <v>Not on track to meet target</v>
      </c>
      <c r="Q35" s="204" t="str">
        <f>IFERROR(IF((VLOOKUP($A35,'Q4 Raw Data'!$A$9:$DO$158,Q$3,FALSE))="","",(VLOOKUP($A35,'Q4 Raw Data'!$A$9:$DO$158,Q$3,FALSE))),"")</f>
        <v>Data not available to assess progress</v>
      </c>
      <c r="R35" s="204"/>
      <c r="S35" s="204"/>
      <c r="T35" s="204"/>
      <c r="U35" s="204"/>
      <c r="V35" s="204"/>
      <c r="W35" s="204"/>
      <c r="X35" s="204"/>
      <c r="Y35" s="204"/>
      <c r="Z35" s="204"/>
      <c r="AA35" s="204"/>
      <c r="AB35" s="204"/>
      <c r="AC35" s="204"/>
    </row>
    <row r="36" spans="1:29" x14ac:dyDescent="0.3">
      <c r="A36" t="s">
        <v>364</v>
      </c>
      <c r="B36" t="s">
        <v>365</v>
      </c>
      <c r="C36" s="204" t="str">
        <f>IFERROR(IF((VLOOKUP($A36,'Q4 Raw Data'!$A$9:$DO$158,C$3,FALSE))="","",(VLOOKUP($A36,'Q4 Raw Data'!$A$9:$DO$158,C$3,FALSE))),"")</f>
        <v>Yes</v>
      </c>
      <c r="D36" s="204" t="str">
        <f>IFERROR(IF((VLOOKUP($A36,'Q4 Raw Data'!$A$9:$DO$158,D$3,FALSE))="","",(VLOOKUP($A36,'Q4 Raw Data'!$A$9:$DO$158,D$3,FALSE))),"")</f>
        <v>Yes</v>
      </c>
      <c r="E36" s="204" t="str">
        <f>IFERROR(IF((VLOOKUP($A36,'Q4 Raw Data'!$A$9:$DO$158,E$3,FALSE))="","",(VLOOKUP($A36,'Q4 Raw Data'!$A$9:$DO$158,E$3,FALSE))),"")</f>
        <v>Yes</v>
      </c>
      <c r="F36" s="204" t="str">
        <f>IFERROR(IF((VLOOKUP($A36,'Q4 Raw Data'!$A$9:$DO$158,F$3,FALSE))="","",(VLOOKUP($A36,'Q4 Raw Data'!$A$9:$DO$158,F$3,FALSE))),"")</f>
        <v>Yes</v>
      </c>
      <c r="G36" s="204" t="str">
        <f>IFERROR(IF((VLOOKUP($A36,'Q4 Raw Data'!$A$9:$DO$158,G$3,FALSE))="","",(VLOOKUP($A36,'Q4 Raw Data'!$A$9:$DO$158,G$3,FALSE))),"")</f>
        <v>Yes</v>
      </c>
      <c r="H36" s="204"/>
      <c r="I36" s="204"/>
      <c r="J36" s="204"/>
      <c r="K36" s="204"/>
      <c r="L36" s="204"/>
      <c r="M36" s="204"/>
      <c r="N36" s="204" t="str">
        <f>IFERROR(IF((VLOOKUP($A36,'Q4 Raw Data'!$A$9:$DO$158,N$3,FALSE))="","",(VLOOKUP($A36,'Q4 Raw Data'!$A$9:$DO$158,N$3,FALSE))),"")</f>
        <v/>
      </c>
      <c r="O36" s="204" t="str">
        <f>IFERROR(IF((VLOOKUP($A36,'Q4 Raw Data'!$A$9:$DO$158,O$3,FALSE))="","",(VLOOKUP($A36,'Q4 Raw Data'!$A$9:$DO$158,O$3,FALSE))),"")</f>
        <v>On track to meet target</v>
      </c>
      <c r="P36" s="204" t="str">
        <f>IFERROR(IF((VLOOKUP($A36,'Q4 Raw Data'!$A$9:$DO$158,P$3,FALSE))="","",(VLOOKUP($A36,'Q4 Raw Data'!$A$9:$DO$158,P$3,FALSE))),"")</f>
        <v>On track to meet target</v>
      </c>
      <c r="Q36" s="204" t="str">
        <f>IFERROR(IF((VLOOKUP($A36,'Q4 Raw Data'!$A$9:$DO$158,Q$3,FALSE))="","",(VLOOKUP($A36,'Q4 Raw Data'!$A$9:$DO$158,Q$3,FALSE))),"")</f>
        <v>On track to meet target</v>
      </c>
      <c r="R36" s="204"/>
      <c r="S36" s="204"/>
      <c r="T36" s="204"/>
      <c r="U36" s="204"/>
      <c r="V36" s="204"/>
      <c r="W36" s="204"/>
      <c r="X36" s="204"/>
      <c r="Y36" s="204"/>
      <c r="Z36" s="204"/>
      <c r="AA36" s="204"/>
      <c r="AB36" s="204"/>
      <c r="AC36" s="204"/>
    </row>
    <row r="37" spans="1:29" x14ac:dyDescent="0.3">
      <c r="A37" t="s">
        <v>368</v>
      </c>
      <c r="B37" t="s">
        <v>369</v>
      </c>
      <c r="C37" s="204" t="str">
        <f>IFERROR(IF((VLOOKUP($A37,'Q4 Raw Data'!$A$9:$DO$158,C$3,FALSE))="","",(VLOOKUP($A37,'Q4 Raw Data'!$A$9:$DO$158,C$3,FALSE))),"")</f>
        <v>Yes</v>
      </c>
      <c r="D37" s="204" t="str">
        <f>IFERROR(IF((VLOOKUP($A37,'Q4 Raw Data'!$A$9:$DO$158,D$3,FALSE))="","",(VLOOKUP($A37,'Q4 Raw Data'!$A$9:$DO$158,D$3,FALSE))),"")</f>
        <v>Yes</v>
      </c>
      <c r="E37" s="204" t="str">
        <f>IFERROR(IF((VLOOKUP($A37,'Q4 Raw Data'!$A$9:$DO$158,E$3,FALSE))="","",(VLOOKUP($A37,'Q4 Raw Data'!$A$9:$DO$158,E$3,FALSE))),"")</f>
        <v>Yes</v>
      </c>
      <c r="F37" s="204" t="str">
        <f>IFERROR(IF((VLOOKUP($A37,'Q4 Raw Data'!$A$9:$DO$158,F$3,FALSE))="","",(VLOOKUP($A37,'Q4 Raw Data'!$A$9:$DO$158,F$3,FALSE))),"")</f>
        <v>Yes</v>
      </c>
      <c r="G37" s="204" t="str">
        <f>IFERROR(IF((VLOOKUP($A37,'Q4 Raw Data'!$A$9:$DO$158,G$3,FALSE))="","",(VLOOKUP($A37,'Q4 Raw Data'!$A$9:$DO$158,G$3,FALSE))),"")</f>
        <v>Yes</v>
      </c>
      <c r="H37" s="204"/>
      <c r="I37" s="204"/>
      <c r="J37" s="204"/>
      <c r="K37" s="204"/>
      <c r="L37" s="204"/>
      <c r="M37" s="204"/>
      <c r="N37" s="204" t="str">
        <f>IFERROR(IF((VLOOKUP($A37,'Q4 Raw Data'!$A$9:$DO$158,N$3,FALSE))="","",(VLOOKUP($A37,'Q4 Raw Data'!$A$9:$DO$158,N$3,FALSE))),"")</f>
        <v/>
      </c>
      <c r="O37" s="204" t="str">
        <f>IFERROR(IF((VLOOKUP($A37,'Q4 Raw Data'!$A$9:$DO$158,O$3,FALSE))="","",(VLOOKUP($A37,'Q4 Raw Data'!$A$9:$DO$158,O$3,FALSE))),"")</f>
        <v>Data not available to assess progress</v>
      </c>
      <c r="P37" s="204" t="str">
        <f>IFERROR(IF((VLOOKUP($A37,'Q4 Raw Data'!$A$9:$DO$158,P$3,FALSE))="","",(VLOOKUP($A37,'Q4 Raw Data'!$A$9:$DO$158,P$3,FALSE))),"")</f>
        <v>On track to meet target</v>
      </c>
      <c r="Q37" s="204" t="str">
        <f>IFERROR(IF((VLOOKUP($A37,'Q4 Raw Data'!$A$9:$DO$158,Q$3,FALSE))="","",(VLOOKUP($A37,'Q4 Raw Data'!$A$9:$DO$158,Q$3,FALSE))),"")</f>
        <v>Not on track to meet target</v>
      </c>
      <c r="R37" s="204"/>
      <c r="S37" s="204"/>
      <c r="T37" s="204"/>
      <c r="U37" s="204"/>
      <c r="V37" s="204"/>
      <c r="W37" s="204"/>
      <c r="X37" s="204"/>
      <c r="Y37" s="204"/>
      <c r="Z37" s="204"/>
      <c r="AA37" s="204"/>
      <c r="AB37" s="204"/>
      <c r="AC37" s="204"/>
    </row>
    <row r="38" spans="1:29" x14ac:dyDescent="0.3">
      <c r="A38" t="s">
        <v>372</v>
      </c>
      <c r="B38" t="s">
        <v>373</v>
      </c>
      <c r="C38" s="204" t="str">
        <f>IFERROR(IF((VLOOKUP($A38,'Q4 Raw Data'!$A$9:$DO$158,C$3,FALSE))="","",(VLOOKUP($A38,'Q4 Raw Data'!$A$9:$DO$158,C$3,FALSE))),"")</f>
        <v>Yes</v>
      </c>
      <c r="D38" s="204" t="str">
        <f>IFERROR(IF((VLOOKUP($A38,'Q4 Raw Data'!$A$9:$DO$158,D$3,FALSE))="","",(VLOOKUP($A38,'Q4 Raw Data'!$A$9:$DO$158,D$3,FALSE))),"")</f>
        <v>Yes</v>
      </c>
      <c r="E38" s="204" t="str">
        <f>IFERROR(IF((VLOOKUP($A38,'Q4 Raw Data'!$A$9:$DO$158,E$3,FALSE))="","",(VLOOKUP($A38,'Q4 Raw Data'!$A$9:$DO$158,E$3,FALSE))),"")</f>
        <v>Yes</v>
      </c>
      <c r="F38" s="204" t="str">
        <f>IFERROR(IF((VLOOKUP($A38,'Q4 Raw Data'!$A$9:$DO$158,F$3,FALSE))="","",(VLOOKUP($A38,'Q4 Raw Data'!$A$9:$DO$158,F$3,FALSE))),"")</f>
        <v>Yes</v>
      </c>
      <c r="G38" s="204" t="str">
        <f>IFERROR(IF((VLOOKUP($A38,'Q4 Raw Data'!$A$9:$DO$158,G$3,FALSE))="","",(VLOOKUP($A38,'Q4 Raw Data'!$A$9:$DO$158,G$3,FALSE))),"")</f>
        <v>Yes</v>
      </c>
      <c r="H38" s="204"/>
      <c r="I38" s="204"/>
      <c r="J38" s="204"/>
      <c r="K38" s="204"/>
      <c r="L38" s="204"/>
      <c r="M38" s="204"/>
      <c r="N38" s="204" t="str">
        <f>IFERROR(IF((VLOOKUP($A38,'Q4 Raw Data'!$A$9:$DO$158,N$3,FALSE))="","",(VLOOKUP($A38,'Q4 Raw Data'!$A$9:$DO$158,N$3,FALSE))),"")</f>
        <v/>
      </c>
      <c r="O38" s="204" t="str">
        <f>IFERROR(IF((VLOOKUP($A38,'Q4 Raw Data'!$A$9:$DO$158,O$3,FALSE))="","",(VLOOKUP($A38,'Q4 Raw Data'!$A$9:$DO$158,O$3,FALSE))),"")</f>
        <v>Not on track to meet target</v>
      </c>
      <c r="P38" s="204" t="str">
        <f>IFERROR(IF((VLOOKUP($A38,'Q4 Raw Data'!$A$9:$DO$158,P$3,FALSE))="","",(VLOOKUP($A38,'Q4 Raw Data'!$A$9:$DO$158,P$3,FALSE))),"")</f>
        <v>On track to meet target</v>
      </c>
      <c r="Q38" s="204" t="str">
        <f>IFERROR(IF((VLOOKUP($A38,'Q4 Raw Data'!$A$9:$DO$158,Q$3,FALSE))="","",(VLOOKUP($A38,'Q4 Raw Data'!$A$9:$DO$158,Q$3,FALSE))),"")</f>
        <v>Not on track to meet target</v>
      </c>
      <c r="R38" s="204"/>
      <c r="S38" s="204"/>
      <c r="T38" s="204"/>
      <c r="U38" s="204"/>
      <c r="V38" s="204"/>
      <c r="W38" s="204"/>
      <c r="X38" s="204"/>
      <c r="Y38" s="204"/>
      <c r="Z38" s="204"/>
      <c r="AA38" s="204"/>
      <c r="AB38" s="204"/>
      <c r="AC38" s="204"/>
    </row>
    <row r="39" spans="1:29" x14ac:dyDescent="0.3">
      <c r="A39" t="s">
        <v>376</v>
      </c>
      <c r="B39" t="s">
        <v>377</v>
      </c>
      <c r="C39" s="204" t="str">
        <f>IFERROR(IF((VLOOKUP($A39,'Q4 Raw Data'!$A$9:$DO$158,C$3,FALSE))="","",(VLOOKUP($A39,'Q4 Raw Data'!$A$9:$DO$158,C$3,FALSE))),"")</f>
        <v>Yes</v>
      </c>
      <c r="D39" s="204" t="str">
        <f>IFERROR(IF((VLOOKUP($A39,'Q4 Raw Data'!$A$9:$DO$158,D$3,FALSE))="","",(VLOOKUP($A39,'Q4 Raw Data'!$A$9:$DO$158,D$3,FALSE))),"")</f>
        <v>Yes</v>
      </c>
      <c r="E39" s="204" t="str">
        <f>IFERROR(IF((VLOOKUP($A39,'Q4 Raw Data'!$A$9:$DO$158,E$3,FALSE))="","",(VLOOKUP($A39,'Q4 Raw Data'!$A$9:$DO$158,E$3,FALSE))),"")</f>
        <v>Yes</v>
      </c>
      <c r="F39" s="204" t="str">
        <f>IFERROR(IF((VLOOKUP($A39,'Q4 Raw Data'!$A$9:$DO$158,F$3,FALSE))="","",(VLOOKUP($A39,'Q4 Raw Data'!$A$9:$DO$158,F$3,FALSE))),"")</f>
        <v>Yes</v>
      </c>
      <c r="G39" s="204" t="str">
        <f>IFERROR(IF((VLOOKUP($A39,'Q4 Raw Data'!$A$9:$DO$158,G$3,FALSE))="","",(VLOOKUP($A39,'Q4 Raw Data'!$A$9:$DO$158,G$3,FALSE))),"")</f>
        <v>Yes</v>
      </c>
      <c r="H39" s="204"/>
      <c r="I39" s="204"/>
      <c r="J39" s="204"/>
      <c r="K39" s="204"/>
      <c r="L39" s="204"/>
      <c r="M39" s="204"/>
      <c r="N39" s="204" t="str">
        <f>IFERROR(IF((VLOOKUP($A39,'Q4 Raw Data'!$A$9:$DO$158,N$3,FALSE))="","",(VLOOKUP($A39,'Q4 Raw Data'!$A$9:$DO$158,N$3,FALSE))),"")</f>
        <v/>
      </c>
      <c r="O39" s="204" t="str">
        <f>IFERROR(IF((VLOOKUP($A39,'Q4 Raw Data'!$A$9:$DO$158,O$3,FALSE))="","",(VLOOKUP($A39,'Q4 Raw Data'!$A$9:$DO$158,O$3,FALSE))),"")</f>
        <v>On track to meet target</v>
      </c>
      <c r="P39" s="204" t="str">
        <f>IFERROR(IF((VLOOKUP($A39,'Q4 Raw Data'!$A$9:$DO$158,P$3,FALSE))="","",(VLOOKUP($A39,'Q4 Raw Data'!$A$9:$DO$158,P$3,FALSE))),"")</f>
        <v>On track to meet target</v>
      </c>
      <c r="Q39" s="204" t="str">
        <f>IFERROR(IF((VLOOKUP($A39,'Q4 Raw Data'!$A$9:$DO$158,Q$3,FALSE))="","",(VLOOKUP($A39,'Q4 Raw Data'!$A$9:$DO$158,Q$3,FALSE))),"")</f>
        <v>Not on track to meet target</v>
      </c>
      <c r="R39" s="204"/>
      <c r="S39" s="204"/>
      <c r="T39" s="204"/>
      <c r="U39" s="204"/>
      <c r="V39" s="204"/>
      <c r="W39" s="204"/>
      <c r="X39" s="204"/>
      <c r="Y39" s="204"/>
      <c r="Z39" s="204"/>
      <c r="AA39" s="204"/>
      <c r="AB39" s="204"/>
      <c r="AC39" s="204"/>
    </row>
    <row r="40" spans="1:29" x14ac:dyDescent="0.3">
      <c r="A40" t="s">
        <v>380</v>
      </c>
      <c r="B40" t="s">
        <v>381</v>
      </c>
      <c r="C40" s="204" t="str">
        <f>IFERROR(IF((VLOOKUP($A40,'Q4 Raw Data'!$A$9:$DO$158,C$3,FALSE))="","",(VLOOKUP($A40,'Q4 Raw Data'!$A$9:$DO$158,C$3,FALSE))),"")</f>
        <v>Yes</v>
      </c>
      <c r="D40" s="204" t="str">
        <f>IFERROR(IF((VLOOKUP($A40,'Q4 Raw Data'!$A$9:$DO$158,D$3,FALSE))="","",(VLOOKUP($A40,'Q4 Raw Data'!$A$9:$DO$158,D$3,FALSE))),"")</f>
        <v>Yes</v>
      </c>
      <c r="E40" s="204" t="str">
        <f>IFERROR(IF((VLOOKUP($A40,'Q4 Raw Data'!$A$9:$DO$158,E$3,FALSE))="","",(VLOOKUP($A40,'Q4 Raw Data'!$A$9:$DO$158,E$3,FALSE))),"")</f>
        <v>Yes</v>
      </c>
      <c r="F40" s="204" t="str">
        <f>IFERROR(IF((VLOOKUP($A40,'Q4 Raw Data'!$A$9:$DO$158,F$3,FALSE))="","",(VLOOKUP($A40,'Q4 Raw Data'!$A$9:$DO$158,F$3,FALSE))),"")</f>
        <v>Yes</v>
      </c>
      <c r="G40" s="204" t="str">
        <f>IFERROR(IF((VLOOKUP($A40,'Q4 Raw Data'!$A$9:$DO$158,G$3,FALSE))="","",(VLOOKUP($A40,'Q4 Raw Data'!$A$9:$DO$158,G$3,FALSE))),"")</f>
        <v>Yes</v>
      </c>
      <c r="H40" s="204"/>
      <c r="I40" s="204"/>
      <c r="J40" s="204"/>
      <c r="K40" s="204"/>
      <c r="L40" s="204"/>
      <c r="M40" s="204"/>
      <c r="N40" s="204" t="str">
        <f>IFERROR(IF((VLOOKUP($A40,'Q4 Raw Data'!$A$9:$DO$158,N$3,FALSE))="","",(VLOOKUP($A40,'Q4 Raw Data'!$A$9:$DO$158,N$3,FALSE))),"")</f>
        <v/>
      </c>
      <c r="O40" s="204" t="str">
        <f>IFERROR(IF((VLOOKUP($A40,'Q4 Raw Data'!$A$9:$DO$158,O$3,FALSE))="","",(VLOOKUP($A40,'Q4 Raw Data'!$A$9:$DO$158,O$3,FALSE))),"")</f>
        <v>Not on track to meet target</v>
      </c>
      <c r="P40" s="204" t="str">
        <f>IFERROR(IF((VLOOKUP($A40,'Q4 Raw Data'!$A$9:$DO$158,P$3,FALSE))="","",(VLOOKUP($A40,'Q4 Raw Data'!$A$9:$DO$158,P$3,FALSE))),"")</f>
        <v>Not on track to meet target</v>
      </c>
      <c r="Q40" s="204" t="str">
        <f>IFERROR(IF((VLOOKUP($A40,'Q4 Raw Data'!$A$9:$DO$158,Q$3,FALSE))="","",(VLOOKUP($A40,'Q4 Raw Data'!$A$9:$DO$158,Q$3,FALSE))),"")</f>
        <v>Not on track to meet target</v>
      </c>
      <c r="R40" s="204"/>
      <c r="S40" s="204"/>
      <c r="T40" s="204"/>
      <c r="U40" s="204"/>
      <c r="V40" s="204"/>
      <c r="W40" s="204"/>
      <c r="X40" s="204"/>
      <c r="Y40" s="204"/>
      <c r="Z40" s="204"/>
      <c r="AA40" s="204"/>
      <c r="AB40" s="204"/>
      <c r="AC40" s="204"/>
    </row>
    <row r="41" spans="1:29" x14ac:dyDescent="0.3">
      <c r="A41" t="s">
        <v>382</v>
      </c>
      <c r="B41" t="s">
        <v>383</v>
      </c>
      <c r="C41" s="204" t="str">
        <f>IFERROR(IF((VLOOKUP($A41,'Q4 Raw Data'!$A$9:$DO$158,C$3,FALSE))="","",(VLOOKUP($A41,'Q4 Raw Data'!$A$9:$DO$158,C$3,FALSE))),"")</f>
        <v>Yes</v>
      </c>
      <c r="D41" s="204" t="str">
        <f>IFERROR(IF((VLOOKUP($A41,'Q4 Raw Data'!$A$9:$DO$158,D$3,FALSE))="","",(VLOOKUP($A41,'Q4 Raw Data'!$A$9:$DO$158,D$3,FALSE))),"")</f>
        <v>Yes</v>
      </c>
      <c r="E41" s="204" t="str">
        <f>IFERROR(IF((VLOOKUP($A41,'Q4 Raw Data'!$A$9:$DO$158,E$3,FALSE))="","",(VLOOKUP($A41,'Q4 Raw Data'!$A$9:$DO$158,E$3,FALSE))),"")</f>
        <v>Yes</v>
      </c>
      <c r="F41" s="204" t="str">
        <f>IFERROR(IF((VLOOKUP($A41,'Q4 Raw Data'!$A$9:$DO$158,F$3,FALSE))="","",(VLOOKUP($A41,'Q4 Raw Data'!$A$9:$DO$158,F$3,FALSE))),"")</f>
        <v>Yes</v>
      </c>
      <c r="G41" s="204" t="str">
        <f>IFERROR(IF((VLOOKUP($A41,'Q4 Raw Data'!$A$9:$DO$158,G$3,FALSE))="","",(VLOOKUP($A41,'Q4 Raw Data'!$A$9:$DO$158,G$3,FALSE))),"")</f>
        <v>Yes</v>
      </c>
      <c r="H41" s="204"/>
      <c r="I41" s="204"/>
      <c r="J41" s="204"/>
      <c r="K41" s="204"/>
      <c r="L41" s="204"/>
      <c r="M41" s="204"/>
      <c r="N41" s="204" t="str">
        <f>IFERROR(IF((VLOOKUP($A41,'Q4 Raw Data'!$A$9:$DO$158,N$3,FALSE))="","",(VLOOKUP($A41,'Q4 Raw Data'!$A$9:$DO$158,N$3,FALSE))),"")</f>
        <v/>
      </c>
      <c r="O41" s="204" t="str">
        <f>IFERROR(IF((VLOOKUP($A41,'Q4 Raw Data'!$A$9:$DO$158,O$3,FALSE))="","",(VLOOKUP($A41,'Q4 Raw Data'!$A$9:$DO$158,O$3,FALSE))),"")</f>
        <v>On track to meet target</v>
      </c>
      <c r="P41" s="204" t="str">
        <f>IFERROR(IF((VLOOKUP($A41,'Q4 Raw Data'!$A$9:$DO$158,P$3,FALSE))="","",(VLOOKUP($A41,'Q4 Raw Data'!$A$9:$DO$158,P$3,FALSE))),"")</f>
        <v>Not on track to meet target</v>
      </c>
      <c r="Q41" s="204" t="str">
        <f>IFERROR(IF((VLOOKUP($A41,'Q4 Raw Data'!$A$9:$DO$158,Q$3,FALSE))="","",(VLOOKUP($A41,'Q4 Raw Data'!$A$9:$DO$158,Q$3,FALSE))),"")</f>
        <v>On track to meet target</v>
      </c>
      <c r="R41" s="204"/>
      <c r="S41" s="204"/>
      <c r="T41" s="204"/>
      <c r="U41" s="204"/>
      <c r="V41" s="204"/>
      <c r="W41" s="204"/>
      <c r="X41" s="204"/>
      <c r="Y41" s="204"/>
      <c r="Z41" s="204"/>
      <c r="AA41" s="204"/>
      <c r="AB41" s="204"/>
      <c r="AC41" s="204"/>
    </row>
    <row r="42" spans="1:29" x14ac:dyDescent="0.3">
      <c r="A42" t="s">
        <v>384</v>
      </c>
      <c r="B42" t="s">
        <v>385</v>
      </c>
      <c r="C42" s="204" t="str">
        <f>IFERROR(IF((VLOOKUP($A42,'Q4 Raw Data'!$A$9:$DO$158,C$3,FALSE))="","",(VLOOKUP($A42,'Q4 Raw Data'!$A$9:$DO$158,C$3,FALSE))),"")</f>
        <v>Yes</v>
      </c>
      <c r="D42" s="204" t="str">
        <f>IFERROR(IF((VLOOKUP($A42,'Q4 Raw Data'!$A$9:$DO$158,D$3,FALSE))="","",(VLOOKUP($A42,'Q4 Raw Data'!$A$9:$DO$158,D$3,FALSE))),"")</f>
        <v>Yes</v>
      </c>
      <c r="E42" s="204" t="str">
        <f>IFERROR(IF((VLOOKUP($A42,'Q4 Raw Data'!$A$9:$DO$158,E$3,FALSE))="","",(VLOOKUP($A42,'Q4 Raw Data'!$A$9:$DO$158,E$3,FALSE))),"")</f>
        <v>Yes</v>
      </c>
      <c r="F42" s="204" t="str">
        <f>IFERROR(IF((VLOOKUP($A42,'Q4 Raw Data'!$A$9:$DO$158,F$3,FALSE))="","",(VLOOKUP($A42,'Q4 Raw Data'!$A$9:$DO$158,F$3,FALSE))),"")</f>
        <v>Yes</v>
      </c>
      <c r="G42" s="204" t="str">
        <f>IFERROR(IF((VLOOKUP($A42,'Q4 Raw Data'!$A$9:$DO$158,G$3,FALSE))="","",(VLOOKUP($A42,'Q4 Raw Data'!$A$9:$DO$158,G$3,FALSE))),"")</f>
        <v>Yes</v>
      </c>
      <c r="H42" s="204"/>
      <c r="I42" s="204"/>
      <c r="J42" s="204"/>
      <c r="K42" s="204"/>
      <c r="L42" s="204"/>
      <c r="M42" s="204"/>
      <c r="N42" s="204" t="str">
        <f>IFERROR(IF((VLOOKUP($A42,'Q4 Raw Data'!$A$9:$DO$158,N$3,FALSE))="","",(VLOOKUP($A42,'Q4 Raw Data'!$A$9:$DO$158,N$3,FALSE))),"")</f>
        <v/>
      </c>
      <c r="O42" s="204" t="str">
        <f>IFERROR(IF((VLOOKUP($A42,'Q4 Raw Data'!$A$9:$DO$158,O$3,FALSE))="","",(VLOOKUP($A42,'Q4 Raw Data'!$A$9:$DO$158,O$3,FALSE))),"")</f>
        <v>On track to meet target</v>
      </c>
      <c r="P42" s="204" t="str">
        <f>IFERROR(IF((VLOOKUP($A42,'Q4 Raw Data'!$A$9:$DO$158,P$3,FALSE))="","",(VLOOKUP($A42,'Q4 Raw Data'!$A$9:$DO$158,P$3,FALSE))),"")</f>
        <v>Not on track to meet target</v>
      </c>
      <c r="Q42" s="204" t="str">
        <f>IFERROR(IF((VLOOKUP($A42,'Q4 Raw Data'!$A$9:$DO$158,Q$3,FALSE))="","",(VLOOKUP($A42,'Q4 Raw Data'!$A$9:$DO$158,Q$3,FALSE))),"")</f>
        <v>On track to meet target</v>
      </c>
      <c r="R42" s="204"/>
      <c r="S42" s="204"/>
      <c r="T42" s="204"/>
      <c r="U42" s="204"/>
      <c r="V42" s="204"/>
      <c r="W42" s="204"/>
      <c r="X42" s="204"/>
      <c r="Y42" s="204"/>
      <c r="Z42" s="204"/>
      <c r="AA42" s="204"/>
      <c r="AB42" s="204"/>
      <c r="AC42" s="204"/>
    </row>
    <row r="43" spans="1:29" x14ac:dyDescent="0.3">
      <c r="A43" t="s">
        <v>1325</v>
      </c>
      <c r="B43" t="s">
        <v>387</v>
      </c>
      <c r="C43" s="204" t="str">
        <f>IFERROR(IF((VLOOKUP($A43,'Q4 Raw Data'!$A$9:$DO$158,C$3,FALSE))="","",(VLOOKUP($A43,'Q4 Raw Data'!$A$9:$DO$158,C$3,FALSE))),"")</f>
        <v>Yes</v>
      </c>
      <c r="D43" s="204" t="str">
        <f>IFERROR(IF((VLOOKUP($A43,'Q4 Raw Data'!$A$9:$DO$158,D$3,FALSE))="","",(VLOOKUP($A43,'Q4 Raw Data'!$A$9:$DO$158,D$3,FALSE))),"")</f>
        <v>Yes</v>
      </c>
      <c r="E43" s="204" t="str">
        <f>IFERROR(IF((VLOOKUP($A43,'Q4 Raw Data'!$A$9:$DO$158,E$3,FALSE))="","",(VLOOKUP($A43,'Q4 Raw Data'!$A$9:$DO$158,E$3,FALSE))),"")</f>
        <v>Yes</v>
      </c>
      <c r="F43" s="204" t="str">
        <f>IFERROR(IF((VLOOKUP($A43,'Q4 Raw Data'!$A$9:$DO$158,F$3,FALSE))="","",(VLOOKUP($A43,'Q4 Raw Data'!$A$9:$DO$158,F$3,FALSE))),"")</f>
        <v>Yes</v>
      </c>
      <c r="G43" s="204" t="str">
        <f>IFERROR(IF((VLOOKUP($A43,'Q4 Raw Data'!$A$9:$DO$158,G$3,FALSE))="","",(VLOOKUP($A43,'Q4 Raw Data'!$A$9:$DO$158,G$3,FALSE))),"")</f>
        <v>Yes</v>
      </c>
      <c r="H43" s="204"/>
      <c r="I43" s="204"/>
      <c r="J43" s="204"/>
      <c r="K43" s="204"/>
      <c r="L43" s="204"/>
      <c r="M43" s="204"/>
      <c r="N43" s="204" t="str">
        <f>IFERROR(IF((VLOOKUP($A43,'Q4 Raw Data'!$A$9:$DO$158,N$3,FALSE))="","",(VLOOKUP($A43,'Q4 Raw Data'!$A$9:$DO$158,N$3,FALSE))),"")</f>
        <v/>
      </c>
      <c r="O43" s="204" t="str">
        <f>IFERROR(IF((VLOOKUP($A43,'Q4 Raw Data'!$A$9:$DO$158,O$3,FALSE))="","",(VLOOKUP($A43,'Q4 Raw Data'!$A$9:$DO$158,O$3,FALSE))),"")</f>
        <v>Not on track to meet target</v>
      </c>
      <c r="P43" s="204" t="str">
        <f>IFERROR(IF((VLOOKUP($A43,'Q4 Raw Data'!$A$9:$DO$158,P$3,FALSE))="","",(VLOOKUP($A43,'Q4 Raw Data'!$A$9:$DO$158,P$3,FALSE))),"")</f>
        <v>Not on track to meet target</v>
      </c>
      <c r="Q43" s="204" t="str">
        <f>IFERROR(IF((VLOOKUP($A43,'Q4 Raw Data'!$A$9:$DO$158,Q$3,FALSE))="","",(VLOOKUP($A43,'Q4 Raw Data'!$A$9:$DO$158,Q$3,FALSE))),"")</f>
        <v>Not on track to meet target</v>
      </c>
      <c r="R43" s="204"/>
      <c r="S43" s="204"/>
      <c r="T43" s="204"/>
      <c r="U43" s="204"/>
      <c r="V43" s="204"/>
      <c r="W43" s="204"/>
      <c r="X43" s="204"/>
      <c r="Y43" s="204"/>
      <c r="Z43" s="204"/>
      <c r="AA43" s="204"/>
      <c r="AB43" s="204"/>
      <c r="AC43" s="204"/>
    </row>
    <row r="44" spans="1:29" x14ac:dyDescent="0.3">
      <c r="A44" t="s">
        <v>388</v>
      </c>
      <c r="B44" t="s">
        <v>389</v>
      </c>
      <c r="C44" s="204" t="str">
        <f>IFERROR(IF((VLOOKUP($A44,'Q4 Raw Data'!$A$9:$DO$158,C$3,FALSE))="","",(VLOOKUP($A44,'Q4 Raw Data'!$A$9:$DO$158,C$3,FALSE))),"")</f>
        <v>Yes</v>
      </c>
      <c r="D44" s="204" t="str">
        <f>IFERROR(IF((VLOOKUP($A44,'Q4 Raw Data'!$A$9:$DO$158,D$3,FALSE))="","",(VLOOKUP($A44,'Q4 Raw Data'!$A$9:$DO$158,D$3,FALSE))),"")</f>
        <v>Yes</v>
      </c>
      <c r="E44" s="204" t="str">
        <f>IFERROR(IF((VLOOKUP($A44,'Q4 Raw Data'!$A$9:$DO$158,E$3,FALSE))="","",(VLOOKUP($A44,'Q4 Raw Data'!$A$9:$DO$158,E$3,FALSE))),"")</f>
        <v>Yes</v>
      </c>
      <c r="F44" s="204" t="str">
        <f>IFERROR(IF((VLOOKUP($A44,'Q4 Raw Data'!$A$9:$DO$158,F$3,FALSE))="","",(VLOOKUP($A44,'Q4 Raw Data'!$A$9:$DO$158,F$3,FALSE))),"")</f>
        <v>Yes</v>
      </c>
      <c r="G44" s="204" t="str">
        <f>IFERROR(IF((VLOOKUP($A44,'Q4 Raw Data'!$A$9:$DO$158,G$3,FALSE))="","",(VLOOKUP($A44,'Q4 Raw Data'!$A$9:$DO$158,G$3,FALSE))),"")</f>
        <v>Yes</v>
      </c>
      <c r="H44" s="204"/>
      <c r="I44" s="204"/>
      <c r="J44" s="204"/>
      <c r="K44" s="204"/>
      <c r="L44" s="204"/>
      <c r="M44" s="204"/>
      <c r="N44" s="204" t="str">
        <f>IFERROR(IF((VLOOKUP($A44,'Q4 Raw Data'!$A$9:$DO$158,N$3,FALSE))="","",(VLOOKUP($A44,'Q4 Raw Data'!$A$9:$DO$158,N$3,FALSE))),"")</f>
        <v/>
      </c>
      <c r="O44" s="204" t="str">
        <f>IFERROR(IF((VLOOKUP($A44,'Q4 Raw Data'!$A$9:$DO$158,O$3,FALSE))="","",(VLOOKUP($A44,'Q4 Raw Data'!$A$9:$DO$158,O$3,FALSE))),"")</f>
        <v>On track to meet target</v>
      </c>
      <c r="P44" s="204" t="str">
        <f>IFERROR(IF((VLOOKUP($A44,'Q4 Raw Data'!$A$9:$DO$158,P$3,FALSE))="","",(VLOOKUP($A44,'Q4 Raw Data'!$A$9:$DO$158,P$3,FALSE))),"")</f>
        <v>On track to meet target</v>
      </c>
      <c r="Q44" s="204" t="str">
        <f>IFERROR(IF((VLOOKUP($A44,'Q4 Raw Data'!$A$9:$DO$158,Q$3,FALSE))="","",(VLOOKUP($A44,'Q4 Raw Data'!$A$9:$DO$158,Q$3,FALSE))),"")</f>
        <v>On track to meet target</v>
      </c>
      <c r="R44" s="204"/>
      <c r="S44" s="204"/>
      <c r="T44" s="204"/>
      <c r="U44" s="204"/>
      <c r="V44" s="204"/>
      <c r="W44" s="204"/>
      <c r="X44" s="204"/>
      <c r="Y44" s="204"/>
      <c r="Z44" s="204"/>
      <c r="AA44" s="204"/>
      <c r="AB44" s="204"/>
      <c r="AC44" s="204"/>
    </row>
    <row r="45" spans="1:29" x14ac:dyDescent="0.3">
      <c r="A45" t="s">
        <v>392</v>
      </c>
      <c r="B45" t="s">
        <v>393</v>
      </c>
      <c r="C45" s="204" t="str">
        <f>IFERROR(IF((VLOOKUP($A45,'Q4 Raw Data'!$A$9:$DO$158,C$3,FALSE))="","",(VLOOKUP($A45,'Q4 Raw Data'!$A$9:$DO$158,C$3,FALSE))),"")</f>
        <v>Yes</v>
      </c>
      <c r="D45" s="204" t="str">
        <f>IFERROR(IF((VLOOKUP($A45,'Q4 Raw Data'!$A$9:$DO$158,D$3,FALSE))="","",(VLOOKUP($A45,'Q4 Raw Data'!$A$9:$DO$158,D$3,FALSE))),"")</f>
        <v>Yes</v>
      </c>
      <c r="E45" s="204" t="str">
        <f>IFERROR(IF((VLOOKUP($A45,'Q4 Raw Data'!$A$9:$DO$158,E$3,FALSE))="","",(VLOOKUP($A45,'Q4 Raw Data'!$A$9:$DO$158,E$3,FALSE))),"")</f>
        <v>Yes</v>
      </c>
      <c r="F45" s="204" t="str">
        <f>IFERROR(IF((VLOOKUP($A45,'Q4 Raw Data'!$A$9:$DO$158,F$3,FALSE))="","",(VLOOKUP($A45,'Q4 Raw Data'!$A$9:$DO$158,F$3,FALSE))),"")</f>
        <v>Yes</v>
      </c>
      <c r="G45" s="204" t="str">
        <f>IFERROR(IF((VLOOKUP($A45,'Q4 Raw Data'!$A$9:$DO$158,G$3,FALSE))="","",(VLOOKUP($A45,'Q4 Raw Data'!$A$9:$DO$158,G$3,FALSE))),"")</f>
        <v>Yes</v>
      </c>
      <c r="H45" s="204"/>
      <c r="I45" s="204"/>
      <c r="J45" s="204"/>
      <c r="K45" s="204"/>
      <c r="L45" s="204"/>
      <c r="M45" s="204"/>
      <c r="N45" s="204" t="str">
        <f>IFERROR(IF((VLOOKUP($A45,'Q4 Raw Data'!$A$9:$DO$158,N$3,FALSE))="","",(VLOOKUP($A45,'Q4 Raw Data'!$A$9:$DO$158,N$3,FALSE))),"")</f>
        <v/>
      </c>
      <c r="O45" s="204" t="str">
        <f>IFERROR(IF((VLOOKUP($A45,'Q4 Raw Data'!$A$9:$DO$158,O$3,FALSE))="","",(VLOOKUP($A45,'Q4 Raw Data'!$A$9:$DO$158,O$3,FALSE))),"")</f>
        <v>On track to meet target</v>
      </c>
      <c r="P45" s="204" t="str">
        <f>IFERROR(IF((VLOOKUP($A45,'Q4 Raw Data'!$A$9:$DO$158,P$3,FALSE))="","",(VLOOKUP($A45,'Q4 Raw Data'!$A$9:$DO$158,P$3,FALSE))),"")</f>
        <v>On track to meet target</v>
      </c>
      <c r="Q45" s="204" t="str">
        <f>IFERROR(IF((VLOOKUP($A45,'Q4 Raw Data'!$A$9:$DO$158,Q$3,FALSE))="","",(VLOOKUP($A45,'Q4 Raw Data'!$A$9:$DO$158,Q$3,FALSE))),"")</f>
        <v>Data not available to assess progress</v>
      </c>
      <c r="R45" s="204"/>
      <c r="S45" s="204"/>
      <c r="T45" s="204"/>
      <c r="U45" s="204"/>
      <c r="V45" s="204"/>
      <c r="W45" s="204"/>
      <c r="X45" s="204"/>
      <c r="Y45" s="204"/>
      <c r="Z45" s="204"/>
      <c r="AA45" s="204"/>
      <c r="AB45" s="204"/>
      <c r="AC45" s="204"/>
    </row>
    <row r="46" spans="1:29" x14ac:dyDescent="0.3">
      <c r="A46" t="s">
        <v>396</v>
      </c>
      <c r="B46" t="s">
        <v>397</v>
      </c>
      <c r="C46" s="204" t="str">
        <f>IFERROR(IF((VLOOKUP($A46,'Q4 Raw Data'!$A$9:$DO$158,C$3,FALSE))="","",(VLOOKUP($A46,'Q4 Raw Data'!$A$9:$DO$158,C$3,FALSE))),"")</f>
        <v>Yes</v>
      </c>
      <c r="D46" s="204" t="str">
        <f>IFERROR(IF((VLOOKUP($A46,'Q4 Raw Data'!$A$9:$DO$158,D$3,FALSE))="","",(VLOOKUP($A46,'Q4 Raw Data'!$A$9:$DO$158,D$3,FALSE))),"")</f>
        <v>Yes</v>
      </c>
      <c r="E46" s="204" t="str">
        <f>IFERROR(IF((VLOOKUP($A46,'Q4 Raw Data'!$A$9:$DO$158,E$3,FALSE))="","",(VLOOKUP($A46,'Q4 Raw Data'!$A$9:$DO$158,E$3,FALSE))),"")</f>
        <v>Yes</v>
      </c>
      <c r="F46" s="204" t="str">
        <f>IFERROR(IF((VLOOKUP($A46,'Q4 Raw Data'!$A$9:$DO$158,F$3,FALSE))="","",(VLOOKUP($A46,'Q4 Raw Data'!$A$9:$DO$158,F$3,FALSE))),"")</f>
        <v>Yes</v>
      </c>
      <c r="G46" s="204" t="str">
        <f>IFERROR(IF((VLOOKUP($A46,'Q4 Raw Data'!$A$9:$DO$158,G$3,FALSE))="","",(VLOOKUP($A46,'Q4 Raw Data'!$A$9:$DO$158,G$3,FALSE))),"")</f>
        <v>Yes</v>
      </c>
      <c r="H46" s="204"/>
      <c r="I46" s="204"/>
      <c r="J46" s="204"/>
      <c r="K46" s="204"/>
      <c r="L46" s="204"/>
      <c r="M46" s="204"/>
      <c r="N46" s="204" t="str">
        <f>IFERROR(IF((VLOOKUP($A46,'Q4 Raw Data'!$A$9:$DO$158,N$3,FALSE))="","",(VLOOKUP($A46,'Q4 Raw Data'!$A$9:$DO$158,N$3,FALSE))),"")</f>
        <v/>
      </c>
      <c r="O46" s="204" t="str">
        <f>IFERROR(IF((VLOOKUP($A46,'Q4 Raw Data'!$A$9:$DO$158,O$3,FALSE))="","",(VLOOKUP($A46,'Q4 Raw Data'!$A$9:$DO$158,O$3,FALSE))),"")</f>
        <v>Not on track to meet target</v>
      </c>
      <c r="P46" s="204" t="str">
        <f>IFERROR(IF((VLOOKUP($A46,'Q4 Raw Data'!$A$9:$DO$158,P$3,FALSE))="","",(VLOOKUP($A46,'Q4 Raw Data'!$A$9:$DO$158,P$3,FALSE))),"")</f>
        <v>On track to meet target</v>
      </c>
      <c r="Q46" s="204" t="str">
        <f>IFERROR(IF((VLOOKUP($A46,'Q4 Raw Data'!$A$9:$DO$158,Q$3,FALSE))="","",(VLOOKUP($A46,'Q4 Raw Data'!$A$9:$DO$158,Q$3,FALSE))),"")</f>
        <v>Data not available to assess progress</v>
      </c>
      <c r="R46" s="204"/>
      <c r="S46" s="204"/>
      <c r="T46" s="204"/>
      <c r="U46" s="204"/>
      <c r="V46" s="204"/>
      <c r="W46" s="204"/>
      <c r="X46" s="204"/>
      <c r="Y46" s="204"/>
      <c r="Z46" s="204"/>
      <c r="AA46" s="204"/>
      <c r="AB46" s="204"/>
      <c r="AC46" s="204"/>
    </row>
    <row r="47" spans="1:29" x14ac:dyDescent="0.3">
      <c r="A47" t="s">
        <v>398</v>
      </c>
      <c r="B47" t="s">
        <v>399</v>
      </c>
      <c r="C47" s="204" t="str">
        <f>IFERROR(IF((VLOOKUP($A47,'Q4 Raw Data'!$A$9:$DO$158,C$3,FALSE))="","",(VLOOKUP($A47,'Q4 Raw Data'!$A$9:$DO$158,C$3,FALSE))),"")</f>
        <v>Yes</v>
      </c>
      <c r="D47" s="204" t="str">
        <f>IFERROR(IF((VLOOKUP($A47,'Q4 Raw Data'!$A$9:$DO$158,D$3,FALSE))="","",(VLOOKUP($A47,'Q4 Raw Data'!$A$9:$DO$158,D$3,FALSE))),"")</f>
        <v>Yes</v>
      </c>
      <c r="E47" s="204" t="str">
        <f>IFERROR(IF((VLOOKUP($A47,'Q4 Raw Data'!$A$9:$DO$158,E$3,FALSE))="","",(VLOOKUP($A47,'Q4 Raw Data'!$A$9:$DO$158,E$3,FALSE))),"")</f>
        <v>Yes</v>
      </c>
      <c r="F47" s="204" t="str">
        <f>IFERROR(IF((VLOOKUP($A47,'Q4 Raw Data'!$A$9:$DO$158,F$3,FALSE))="","",(VLOOKUP($A47,'Q4 Raw Data'!$A$9:$DO$158,F$3,FALSE))),"")</f>
        <v>Yes</v>
      </c>
      <c r="G47" s="204" t="str">
        <f>IFERROR(IF((VLOOKUP($A47,'Q4 Raw Data'!$A$9:$DO$158,G$3,FALSE))="","",(VLOOKUP($A47,'Q4 Raw Data'!$A$9:$DO$158,G$3,FALSE))),"")</f>
        <v>Yes</v>
      </c>
      <c r="H47" s="204"/>
      <c r="I47" s="204"/>
      <c r="J47" s="204"/>
      <c r="K47" s="204"/>
      <c r="L47" s="204"/>
      <c r="M47" s="204"/>
      <c r="N47" s="204" t="str">
        <f>IFERROR(IF((VLOOKUP($A47,'Q4 Raw Data'!$A$9:$DO$158,N$3,FALSE))="","",(VLOOKUP($A47,'Q4 Raw Data'!$A$9:$DO$158,N$3,FALSE))),"")</f>
        <v/>
      </c>
      <c r="O47" s="204" t="str">
        <f>IFERROR(IF((VLOOKUP($A47,'Q4 Raw Data'!$A$9:$DO$158,O$3,FALSE))="","",(VLOOKUP($A47,'Q4 Raw Data'!$A$9:$DO$158,O$3,FALSE))),"")</f>
        <v>Data not available to assess progress</v>
      </c>
      <c r="P47" s="204" t="str">
        <f>IFERROR(IF((VLOOKUP($A47,'Q4 Raw Data'!$A$9:$DO$158,P$3,FALSE))="","",(VLOOKUP($A47,'Q4 Raw Data'!$A$9:$DO$158,P$3,FALSE))),"")</f>
        <v>On track to meet target</v>
      </c>
      <c r="Q47" s="204" t="str">
        <f>IFERROR(IF((VLOOKUP($A47,'Q4 Raw Data'!$A$9:$DO$158,Q$3,FALSE))="","",(VLOOKUP($A47,'Q4 Raw Data'!$A$9:$DO$158,Q$3,FALSE))),"")</f>
        <v>On track to meet target</v>
      </c>
      <c r="R47" s="204"/>
      <c r="S47" s="204"/>
      <c r="T47" s="204"/>
      <c r="U47" s="204"/>
      <c r="V47" s="204"/>
      <c r="W47" s="204"/>
      <c r="X47" s="204"/>
      <c r="Y47" s="204"/>
      <c r="Z47" s="204"/>
      <c r="AA47" s="204"/>
      <c r="AB47" s="204"/>
      <c r="AC47" s="204"/>
    </row>
    <row r="48" spans="1:29" x14ac:dyDescent="0.3">
      <c r="A48" t="s">
        <v>400</v>
      </c>
      <c r="B48" t="s">
        <v>401</v>
      </c>
      <c r="C48" s="204" t="str">
        <f>IFERROR(IF((VLOOKUP($A48,'Q4 Raw Data'!$A$9:$DO$158,C$3,FALSE))="","",(VLOOKUP($A48,'Q4 Raw Data'!$A$9:$DO$158,C$3,FALSE))),"")</f>
        <v>Yes</v>
      </c>
      <c r="D48" s="204" t="str">
        <f>IFERROR(IF((VLOOKUP($A48,'Q4 Raw Data'!$A$9:$DO$158,D$3,FALSE))="","",(VLOOKUP($A48,'Q4 Raw Data'!$A$9:$DO$158,D$3,FALSE))),"")</f>
        <v>Yes</v>
      </c>
      <c r="E48" s="204" t="str">
        <f>IFERROR(IF((VLOOKUP($A48,'Q4 Raw Data'!$A$9:$DO$158,E$3,FALSE))="","",(VLOOKUP($A48,'Q4 Raw Data'!$A$9:$DO$158,E$3,FALSE))),"")</f>
        <v>Yes</v>
      </c>
      <c r="F48" s="204" t="str">
        <f>IFERROR(IF((VLOOKUP($A48,'Q4 Raw Data'!$A$9:$DO$158,F$3,FALSE))="","",(VLOOKUP($A48,'Q4 Raw Data'!$A$9:$DO$158,F$3,FALSE))),"")</f>
        <v>Yes</v>
      </c>
      <c r="G48" s="204" t="str">
        <f>IFERROR(IF((VLOOKUP($A48,'Q4 Raw Data'!$A$9:$DO$158,G$3,FALSE))="","",(VLOOKUP($A48,'Q4 Raw Data'!$A$9:$DO$158,G$3,FALSE))),"")</f>
        <v>Yes</v>
      </c>
      <c r="H48" s="204"/>
      <c r="I48" s="204"/>
      <c r="J48" s="204"/>
      <c r="K48" s="204"/>
      <c r="L48" s="204"/>
      <c r="M48" s="204"/>
      <c r="N48" s="204" t="str">
        <f>IFERROR(IF((VLOOKUP($A48,'Q4 Raw Data'!$A$9:$DO$158,N$3,FALSE))="","",(VLOOKUP($A48,'Q4 Raw Data'!$A$9:$DO$158,N$3,FALSE))),"")</f>
        <v/>
      </c>
      <c r="O48" s="204" t="str">
        <f>IFERROR(IF((VLOOKUP($A48,'Q4 Raw Data'!$A$9:$DO$158,O$3,FALSE))="","",(VLOOKUP($A48,'Q4 Raw Data'!$A$9:$DO$158,O$3,FALSE))),"")</f>
        <v>Data not available to assess progress</v>
      </c>
      <c r="P48" s="204" t="str">
        <f>IFERROR(IF((VLOOKUP($A48,'Q4 Raw Data'!$A$9:$DO$158,P$3,FALSE))="","",(VLOOKUP($A48,'Q4 Raw Data'!$A$9:$DO$158,P$3,FALSE))),"")</f>
        <v>On track to meet target</v>
      </c>
      <c r="Q48" s="204" t="str">
        <f>IFERROR(IF((VLOOKUP($A48,'Q4 Raw Data'!$A$9:$DO$158,Q$3,FALSE))="","",(VLOOKUP($A48,'Q4 Raw Data'!$A$9:$DO$158,Q$3,FALSE))),"")</f>
        <v>On track to meet target</v>
      </c>
      <c r="R48" s="204"/>
      <c r="S48" s="204"/>
      <c r="T48" s="204"/>
      <c r="U48" s="204"/>
      <c r="V48" s="204"/>
      <c r="W48" s="204"/>
      <c r="X48" s="204"/>
      <c r="Y48" s="204"/>
      <c r="Z48" s="204"/>
      <c r="AA48" s="204"/>
      <c r="AB48" s="204"/>
      <c r="AC48" s="204"/>
    </row>
    <row r="49" spans="1:29" x14ac:dyDescent="0.3">
      <c r="A49" t="s">
        <v>404</v>
      </c>
      <c r="B49" t="s">
        <v>405</v>
      </c>
      <c r="C49" s="204" t="str">
        <f>IFERROR(IF((VLOOKUP($A49,'Q4 Raw Data'!$A$9:$DO$158,C$3,FALSE))="","",(VLOOKUP($A49,'Q4 Raw Data'!$A$9:$DO$158,C$3,FALSE))),"")</f>
        <v>Yes</v>
      </c>
      <c r="D49" s="204" t="str">
        <f>IFERROR(IF((VLOOKUP($A49,'Q4 Raw Data'!$A$9:$DO$158,D$3,FALSE))="","",(VLOOKUP($A49,'Q4 Raw Data'!$A$9:$DO$158,D$3,FALSE))),"")</f>
        <v>Yes</v>
      </c>
      <c r="E49" s="204" t="str">
        <f>IFERROR(IF((VLOOKUP($A49,'Q4 Raw Data'!$A$9:$DO$158,E$3,FALSE))="","",(VLOOKUP($A49,'Q4 Raw Data'!$A$9:$DO$158,E$3,FALSE))),"")</f>
        <v>Yes</v>
      </c>
      <c r="F49" s="204" t="str">
        <f>IFERROR(IF((VLOOKUP($A49,'Q4 Raw Data'!$A$9:$DO$158,F$3,FALSE))="","",(VLOOKUP($A49,'Q4 Raw Data'!$A$9:$DO$158,F$3,FALSE))),"")</f>
        <v>Yes</v>
      </c>
      <c r="G49" s="204" t="str">
        <f>IFERROR(IF((VLOOKUP($A49,'Q4 Raw Data'!$A$9:$DO$158,G$3,FALSE))="","",(VLOOKUP($A49,'Q4 Raw Data'!$A$9:$DO$158,G$3,FALSE))),"")</f>
        <v>Yes</v>
      </c>
      <c r="H49" s="204"/>
      <c r="I49" s="204"/>
      <c r="J49" s="204"/>
      <c r="K49" s="204"/>
      <c r="L49" s="204"/>
      <c r="M49" s="204"/>
      <c r="N49" s="204" t="str">
        <f>IFERROR(IF((VLOOKUP($A49,'Q4 Raw Data'!$A$9:$DO$158,N$3,FALSE))="","",(VLOOKUP($A49,'Q4 Raw Data'!$A$9:$DO$158,N$3,FALSE))),"")</f>
        <v/>
      </c>
      <c r="O49" s="204" t="str">
        <f>IFERROR(IF((VLOOKUP($A49,'Q4 Raw Data'!$A$9:$DO$158,O$3,FALSE))="","",(VLOOKUP($A49,'Q4 Raw Data'!$A$9:$DO$158,O$3,FALSE))),"")</f>
        <v>Not on track to meet target</v>
      </c>
      <c r="P49" s="204" t="str">
        <f>IFERROR(IF((VLOOKUP($A49,'Q4 Raw Data'!$A$9:$DO$158,P$3,FALSE))="","",(VLOOKUP($A49,'Q4 Raw Data'!$A$9:$DO$158,P$3,FALSE))),"")</f>
        <v>Not on track to meet target</v>
      </c>
      <c r="Q49" s="204" t="str">
        <f>IFERROR(IF((VLOOKUP($A49,'Q4 Raw Data'!$A$9:$DO$158,Q$3,FALSE))="","",(VLOOKUP($A49,'Q4 Raw Data'!$A$9:$DO$158,Q$3,FALSE))),"")</f>
        <v>On track to meet target</v>
      </c>
      <c r="R49" s="204"/>
      <c r="S49" s="204"/>
      <c r="T49" s="204"/>
      <c r="U49" s="204"/>
      <c r="V49" s="204"/>
      <c r="W49" s="204"/>
      <c r="X49" s="204"/>
      <c r="Y49" s="204"/>
      <c r="Z49" s="204"/>
      <c r="AA49" s="204"/>
      <c r="AB49" s="204"/>
      <c r="AC49" s="204"/>
    </row>
    <row r="50" spans="1:29" x14ac:dyDescent="0.3">
      <c r="A50" t="s">
        <v>407</v>
      </c>
      <c r="B50" t="s">
        <v>408</v>
      </c>
      <c r="C50" s="204" t="str">
        <f>IFERROR(IF((VLOOKUP($A50,'Q4 Raw Data'!$A$9:$DO$158,C$3,FALSE))="","",(VLOOKUP($A50,'Q4 Raw Data'!$A$9:$DO$158,C$3,FALSE))),"")</f>
        <v>Yes</v>
      </c>
      <c r="D50" s="204" t="str">
        <f>IFERROR(IF((VLOOKUP($A50,'Q4 Raw Data'!$A$9:$DO$158,D$3,FALSE))="","",(VLOOKUP($A50,'Q4 Raw Data'!$A$9:$DO$158,D$3,FALSE))),"")</f>
        <v>Yes</v>
      </c>
      <c r="E50" s="204" t="str">
        <f>IFERROR(IF((VLOOKUP($A50,'Q4 Raw Data'!$A$9:$DO$158,E$3,FALSE))="","",(VLOOKUP($A50,'Q4 Raw Data'!$A$9:$DO$158,E$3,FALSE))),"")</f>
        <v>Yes</v>
      </c>
      <c r="F50" s="204" t="str">
        <f>IFERROR(IF((VLOOKUP($A50,'Q4 Raw Data'!$A$9:$DO$158,F$3,FALSE))="","",(VLOOKUP($A50,'Q4 Raw Data'!$A$9:$DO$158,F$3,FALSE))),"")</f>
        <v>Yes</v>
      </c>
      <c r="G50" s="204" t="str">
        <f>IFERROR(IF((VLOOKUP($A50,'Q4 Raw Data'!$A$9:$DO$158,G$3,FALSE))="","",(VLOOKUP($A50,'Q4 Raw Data'!$A$9:$DO$158,G$3,FALSE))),"")</f>
        <v>Yes</v>
      </c>
      <c r="H50" s="204"/>
      <c r="I50" s="204"/>
      <c r="J50" s="204"/>
      <c r="K50" s="204"/>
      <c r="L50" s="204"/>
      <c r="M50" s="204"/>
      <c r="N50" s="204" t="str">
        <f>IFERROR(IF((VLOOKUP($A50,'Q4 Raw Data'!$A$9:$DO$158,N$3,FALSE))="","",(VLOOKUP($A50,'Q4 Raw Data'!$A$9:$DO$158,N$3,FALSE))),"")</f>
        <v/>
      </c>
      <c r="O50" s="204" t="str">
        <f>IFERROR(IF((VLOOKUP($A50,'Q4 Raw Data'!$A$9:$DO$158,O$3,FALSE))="","",(VLOOKUP($A50,'Q4 Raw Data'!$A$9:$DO$158,O$3,FALSE))),"")</f>
        <v>On track to meet target</v>
      </c>
      <c r="P50" s="204" t="str">
        <f>IFERROR(IF((VLOOKUP($A50,'Q4 Raw Data'!$A$9:$DO$158,P$3,FALSE))="","",(VLOOKUP($A50,'Q4 Raw Data'!$A$9:$DO$158,P$3,FALSE))),"")</f>
        <v>Not on track to meet target</v>
      </c>
      <c r="Q50" s="204" t="str">
        <f>IFERROR(IF((VLOOKUP($A50,'Q4 Raw Data'!$A$9:$DO$158,Q$3,FALSE))="","",(VLOOKUP($A50,'Q4 Raw Data'!$A$9:$DO$158,Q$3,FALSE))),"")</f>
        <v>On track to meet target</v>
      </c>
      <c r="R50" s="204"/>
      <c r="S50" s="204"/>
      <c r="T50" s="204"/>
      <c r="U50" s="204"/>
      <c r="V50" s="204"/>
      <c r="W50" s="204"/>
      <c r="X50" s="204"/>
      <c r="Y50" s="204"/>
      <c r="Z50" s="204"/>
      <c r="AA50" s="204"/>
      <c r="AB50" s="204"/>
      <c r="AC50" s="204"/>
    </row>
    <row r="51" spans="1:29" x14ac:dyDescent="0.3">
      <c r="A51" t="s">
        <v>411</v>
      </c>
      <c r="B51" t="s">
        <v>412</v>
      </c>
      <c r="C51" s="204" t="str">
        <f>IFERROR(IF((VLOOKUP($A51,'Q4 Raw Data'!$A$9:$DO$158,C$3,FALSE))="","",(VLOOKUP($A51,'Q4 Raw Data'!$A$9:$DO$158,C$3,FALSE))),"")</f>
        <v>Yes</v>
      </c>
      <c r="D51" s="204" t="str">
        <f>IFERROR(IF((VLOOKUP($A51,'Q4 Raw Data'!$A$9:$DO$158,D$3,FALSE))="","",(VLOOKUP($A51,'Q4 Raw Data'!$A$9:$DO$158,D$3,FALSE))),"")</f>
        <v>Yes</v>
      </c>
      <c r="E51" s="204" t="str">
        <f>IFERROR(IF((VLOOKUP($A51,'Q4 Raw Data'!$A$9:$DO$158,E$3,FALSE))="","",(VLOOKUP($A51,'Q4 Raw Data'!$A$9:$DO$158,E$3,FALSE))),"")</f>
        <v>Yes</v>
      </c>
      <c r="F51" s="204" t="str">
        <f>IFERROR(IF((VLOOKUP($A51,'Q4 Raw Data'!$A$9:$DO$158,F$3,FALSE))="","",(VLOOKUP($A51,'Q4 Raw Data'!$A$9:$DO$158,F$3,FALSE))),"")</f>
        <v>Yes</v>
      </c>
      <c r="G51" s="204" t="str">
        <f>IFERROR(IF((VLOOKUP($A51,'Q4 Raw Data'!$A$9:$DO$158,G$3,FALSE))="","",(VLOOKUP($A51,'Q4 Raw Data'!$A$9:$DO$158,G$3,FALSE))),"")</f>
        <v>Yes</v>
      </c>
      <c r="H51" s="204"/>
      <c r="I51" s="204"/>
      <c r="J51" s="204"/>
      <c r="K51" s="204"/>
      <c r="L51" s="204"/>
      <c r="M51" s="204"/>
      <c r="N51" s="204" t="str">
        <f>IFERROR(IF((VLOOKUP($A51,'Q4 Raw Data'!$A$9:$DO$158,N$3,FALSE))="","",(VLOOKUP($A51,'Q4 Raw Data'!$A$9:$DO$158,N$3,FALSE))),"")</f>
        <v/>
      </c>
      <c r="O51" s="204" t="str">
        <f>IFERROR(IF((VLOOKUP($A51,'Q4 Raw Data'!$A$9:$DO$158,O$3,FALSE))="","",(VLOOKUP($A51,'Q4 Raw Data'!$A$9:$DO$158,O$3,FALSE))),"")</f>
        <v>On track to meet target</v>
      </c>
      <c r="P51" s="204" t="str">
        <f>IFERROR(IF((VLOOKUP($A51,'Q4 Raw Data'!$A$9:$DO$158,P$3,FALSE))="","",(VLOOKUP($A51,'Q4 Raw Data'!$A$9:$DO$158,P$3,FALSE))),"")</f>
        <v>On track to meet target</v>
      </c>
      <c r="Q51" s="204" t="str">
        <f>IFERROR(IF((VLOOKUP($A51,'Q4 Raw Data'!$A$9:$DO$158,Q$3,FALSE))="","",(VLOOKUP($A51,'Q4 Raw Data'!$A$9:$DO$158,Q$3,FALSE))),"")</f>
        <v>Data not available to assess progress</v>
      </c>
      <c r="R51" s="204"/>
      <c r="S51" s="204"/>
      <c r="T51" s="204"/>
      <c r="U51" s="204"/>
      <c r="V51" s="204"/>
      <c r="W51" s="204"/>
      <c r="X51" s="204"/>
      <c r="Y51" s="204"/>
      <c r="Z51" s="204"/>
      <c r="AA51" s="204"/>
      <c r="AB51" s="204"/>
      <c r="AC51" s="204"/>
    </row>
    <row r="52" spans="1:29" x14ac:dyDescent="0.3">
      <c r="A52" t="s">
        <v>413</v>
      </c>
      <c r="B52" t="s">
        <v>414</v>
      </c>
      <c r="C52" s="204" t="str">
        <f>IFERROR(IF((VLOOKUP($A52,'Q4 Raw Data'!$A$9:$DO$158,C$3,FALSE))="","",(VLOOKUP($A52,'Q4 Raw Data'!$A$9:$DO$158,C$3,FALSE))),"")</f>
        <v>Yes</v>
      </c>
      <c r="D52" s="204" t="str">
        <f>IFERROR(IF((VLOOKUP($A52,'Q4 Raw Data'!$A$9:$DO$158,D$3,FALSE))="","",(VLOOKUP($A52,'Q4 Raw Data'!$A$9:$DO$158,D$3,FALSE))),"")</f>
        <v>Yes</v>
      </c>
      <c r="E52" s="204" t="str">
        <f>IFERROR(IF((VLOOKUP($A52,'Q4 Raw Data'!$A$9:$DO$158,E$3,FALSE))="","",(VLOOKUP($A52,'Q4 Raw Data'!$A$9:$DO$158,E$3,FALSE))),"")</f>
        <v>Yes</v>
      </c>
      <c r="F52" s="204" t="str">
        <f>IFERROR(IF((VLOOKUP($A52,'Q4 Raw Data'!$A$9:$DO$158,F$3,FALSE))="","",(VLOOKUP($A52,'Q4 Raw Data'!$A$9:$DO$158,F$3,FALSE))),"")</f>
        <v>Yes</v>
      </c>
      <c r="G52" s="204" t="str">
        <f>IFERROR(IF((VLOOKUP($A52,'Q4 Raw Data'!$A$9:$DO$158,G$3,FALSE))="","",(VLOOKUP($A52,'Q4 Raw Data'!$A$9:$DO$158,G$3,FALSE))),"")</f>
        <v>Yes</v>
      </c>
      <c r="H52" s="204"/>
      <c r="I52" s="204"/>
      <c r="J52" s="204"/>
      <c r="K52" s="204"/>
      <c r="L52" s="204"/>
      <c r="M52" s="204"/>
      <c r="N52" s="204" t="str">
        <f>IFERROR(IF((VLOOKUP($A52,'Q4 Raw Data'!$A$9:$DO$158,N$3,FALSE))="","",(VLOOKUP($A52,'Q4 Raw Data'!$A$9:$DO$158,N$3,FALSE))),"")</f>
        <v/>
      </c>
      <c r="O52" s="204" t="str">
        <f>IFERROR(IF((VLOOKUP($A52,'Q4 Raw Data'!$A$9:$DO$158,O$3,FALSE))="","",(VLOOKUP($A52,'Q4 Raw Data'!$A$9:$DO$158,O$3,FALSE))),"")</f>
        <v>On track to meet target</v>
      </c>
      <c r="P52" s="204" t="str">
        <f>IFERROR(IF((VLOOKUP($A52,'Q4 Raw Data'!$A$9:$DO$158,P$3,FALSE))="","",(VLOOKUP($A52,'Q4 Raw Data'!$A$9:$DO$158,P$3,FALSE))),"")</f>
        <v>On track to meet target</v>
      </c>
      <c r="Q52" s="204" t="str">
        <f>IFERROR(IF((VLOOKUP($A52,'Q4 Raw Data'!$A$9:$DO$158,Q$3,FALSE))="","",(VLOOKUP($A52,'Q4 Raw Data'!$A$9:$DO$158,Q$3,FALSE))),"")</f>
        <v>On track to meet target</v>
      </c>
      <c r="R52" s="204"/>
      <c r="S52" s="204"/>
      <c r="T52" s="204"/>
      <c r="U52" s="204"/>
      <c r="V52" s="204"/>
      <c r="W52" s="204"/>
      <c r="X52" s="204"/>
      <c r="Y52" s="204"/>
      <c r="Z52" s="204"/>
      <c r="AA52" s="204"/>
      <c r="AB52" s="204"/>
      <c r="AC52" s="204"/>
    </row>
    <row r="53" spans="1:29" x14ac:dyDescent="0.3">
      <c r="A53" t="s">
        <v>415</v>
      </c>
      <c r="B53" t="s">
        <v>416</v>
      </c>
      <c r="C53" s="204" t="str">
        <f>IFERROR(IF((VLOOKUP($A53,'Q4 Raw Data'!$A$9:$DO$158,C$3,FALSE))="","",(VLOOKUP($A53,'Q4 Raw Data'!$A$9:$DO$158,C$3,FALSE))),"")</f>
        <v>Yes</v>
      </c>
      <c r="D53" s="204" t="str">
        <f>IFERROR(IF((VLOOKUP($A53,'Q4 Raw Data'!$A$9:$DO$158,D$3,FALSE))="","",(VLOOKUP($A53,'Q4 Raw Data'!$A$9:$DO$158,D$3,FALSE))),"")</f>
        <v>Yes</v>
      </c>
      <c r="E53" s="204" t="str">
        <f>IFERROR(IF((VLOOKUP($A53,'Q4 Raw Data'!$A$9:$DO$158,E$3,FALSE))="","",(VLOOKUP($A53,'Q4 Raw Data'!$A$9:$DO$158,E$3,FALSE))),"")</f>
        <v>Yes</v>
      </c>
      <c r="F53" s="204" t="str">
        <f>IFERROR(IF((VLOOKUP($A53,'Q4 Raw Data'!$A$9:$DO$158,F$3,FALSE))="","",(VLOOKUP($A53,'Q4 Raw Data'!$A$9:$DO$158,F$3,FALSE))),"")</f>
        <v>Yes</v>
      </c>
      <c r="G53" s="204" t="str">
        <f>IFERROR(IF((VLOOKUP($A53,'Q4 Raw Data'!$A$9:$DO$158,G$3,FALSE))="","",(VLOOKUP($A53,'Q4 Raw Data'!$A$9:$DO$158,G$3,FALSE))),"")</f>
        <v>Yes</v>
      </c>
      <c r="H53" s="204"/>
      <c r="I53" s="204"/>
      <c r="J53" s="204"/>
      <c r="K53" s="204"/>
      <c r="L53" s="204"/>
      <c r="M53" s="204"/>
      <c r="N53" s="204" t="str">
        <f>IFERROR(IF((VLOOKUP($A53,'Q4 Raw Data'!$A$9:$DO$158,N$3,FALSE))="","",(VLOOKUP($A53,'Q4 Raw Data'!$A$9:$DO$158,N$3,FALSE))),"")</f>
        <v/>
      </c>
      <c r="O53" s="204" t="str">
        <f>IFERROR(IF((VLOOKUP($A53,'Q4 Raw Data'!$A$9:$DO$158,O$3,FALSE))="","",(VLOOKUP($A53,'Q4 Raw Data'!$A$9:$DO$158,O$3,FALSE))),"")</f>
        <v>On track to meet target</v>
      </c>
      <c r="P53" s="204" t="str">
        <f>IFERROR(IF((VLOOKUP($A53,'Q4 Raw Data'!$A$9:$DO$158,P$3,FALSE))="","",(VLOOKUP($A53,'Q4 Raw Data'!$A$9:$DO$158,P$3,FALSE))),"")</f>
        <v>Not on track to meet target</v>
      </c>
      <c r="Q53" s="204" t="str">
        <f>IFERROR(IF((VLOOKUP($A53,'Q4 Raw Data'!$A$9:$DO$158,Q$3,FALSE))="","",(VLOOKUP($A53,'Q4 Raw Data'!$A$9:$DO$158,Q$3,FALSE))),"")</f>
        <v>Not on track to meet target</v>
      </c>
      <c r="R53" s="204"/>
      <c r="S53" s="204"/>
      <c r="T53" s="204"/>
      <c r="U53" s="204"/>
      <c r="V53" s="204"/>
      <c r="W53" s="204"/>
      <c r="X53" s="204"/>
      <c r="Y53" s="204"/>
      <c r="Z53" s="204"/>
      <c r="AA53" s="204"/>
      <c r="AB53" s="204"/>
      <c r="AC53" s="204"/>
    </row>
    <row r="54" spans="1:29" x14ac:dyDescent="0.3">
      <c r="A54" t="s">
        <v>419</v>
      </c>
      <c r="B54" t="s">
        <v>420</v>
      </c>
      <c r="C54" s="204" t="str">
        <f>IFERROR(IF((VLOOKUP($A54,'Q4 Raw Data'!$A$9:$DO$158,C$3,FALSE))="","",(VLOOKUP($A54,'Q4 Raw Data'!$A$9:$DO$158,C$3,FALSE))),"")</f>
        <v>Yes</v>
      </c>
      <c r="D54" s="204" t="str">
        <f>IFERROR(IF((VLOOKUP($A54,'Q4 Raw Data'!$A$9:$DO$158,D$3,FALSE))="","",(VLOOKUP($A54,'Q4 Raw Data'!$A$9:$DO$158,D$3,FALSE))),"")</f>
        <v>Yes</v>
      </c>
      <c r="E54" s="204" t="str">
        <f>IFERROR(IF((VLOOKUP($A54,'Q4 Raw Data'!$A$9:$DO$158,E$3,FALSE))="","",(VLOOKUP($A54,'Q4 Raw Data'!$A$9:$DO$158,E$3,FALSE))),"")</f>
        <v>Yes</v>
      </c>
      <c r="F54" s="204" t="str">
        <f>IFERROR(IF((VLOOKUP($A54,'Q4 Raw Data'!$A$9:$DO$158,F$3,FALSE))="","",(VLOOKUP($A54,'Q4 Raw Data'!$A$9:$DO$158,F$3,FALSE))),"")</f>
        <v>Yes</v>
      </c>
      <c r="G54" s="204" t="str">
        <f>IFERROR(IF((VLOOKUP($A54,'Q4 Raw Data'!$A$9:$DO$158,G$3,FALSE))="","",(VLOOKUP($A54,'Q4 Raw Data'!$A$9:$DO$158,G$3,FALSE))),"")</f>
        <v>Yes</v>
      </c>
      <c r="H54" s="204"/>
      <c r="I54" s="204"/>
      <c r="J54" s="204"/>
      <c r="K54" s="204"/>
      <c r="L54" s="204"/>
      <c r="M54" s="204"/>
      <c r="N54" s="204" t="str">
        <f>IFERROR(IF((VLOOKUP($A54,'Q4 Raw Data'!$A$9:$DO$158,N$3,FALSE))="","",(VLOOKUP($A54,'Q4 Raw Data'!$A$9:$DO$158,N$3,FALSE))),"")</f>
        <v/>
      </c>
      <c r="O54" s="204" t="str">
        <f>IFERROR(IF((VLOOKUP($A54,'Q4 Raw Data'!$A$9:$DO$158,O$3,FALSE))="","",(VLOOKUP($A54,'Q4 Raw Data'!$A$9:$DO$158,O$3,FALSE))),"")</f>
        <v>Not on track to meet target</v>
      </c>
      <c r="P54" s="204" t="str">
        <f>IFERROR(IF((VLOOKUP($A54,'Q4 Raw Data'!$A$9:$DO$158,P$3,FALSE))="","",(VLOOKUP($A54,'Q4 Raw Data'!$A$9:$DO$158,P$3,FALSE))),"")</f>
        <v>On track to meet target</v>
      </c>
      <c r="Q54" s="204" t="str">
        <f>IFERROR(IF((VLOOKUP($A54,'Q4 Raw Data'!$A$9:$DO$158,Q$3,FALSE))="","",(VLOOKUP($A54,'Q4 Raw Data'!$A$9:$DO$158,Q$3,FALSE))),"")</f>
        <v>Data not available to assess progress</v>
      </c>
      <c r="R54" s="204"/>
      <c r="S54" s="204"/>
      <c r="T54" s="204"/>
      <c r="U54" s="204"/>
      <c r="V54" s="204"/>
      <c r="W54" s="204"/>
      <c r="X54" s="204"/>
      <c r="Y54" s="204"/>
      <c r="Z54" s="204"/>
      <c r="AA54" s="204"/>
      <c r="AB54" s="204"/>
      <c r="AC54" s="204"/>
    </row>
    <row r="55" spans="1:29" x14ac:dyDescent="0.3">
      <c r="A55" t="s">
        <v>421</v>
      </c>
      <c r="B55" t="s">
        <v>422</v>
      </c>
      <c r="C55" s="204" t="str">
        <f>IFERROR(IF((VLOOKUP($A55,'Q4 Raw Data'!$A$9:$DO$158,C$3,FALSE))="","",(VLOOKUP($A55,'Q4 Raw Data'!$A$9:$DO$158,C$3,FALSE))),"")</f>
        <v>Yes</v>
      </c>
      <c r="D55" s="204" t="str">
        <f>IFERROR(IF((VLOOKUP($A55,'Q4 Raw Data'!$A$9:$DO$158,D$3,FALSE))="","",(VLOOKUP($A55,'Q4 Raw Data'!$A$9:$DO$158,D$3,FALSE))),"")</f>
        <v>Yes</v>
      </c>
      <c r="E55" s="204" t="str">
        <f>IFERROR(IF((VLOOKUP($A55,'Q4 Raw Data'!$A$9:$DO$158,E$3,FALSE))="","",(VLOOKUP($A55,'Q4 Raw Data'!$A$9:$DO$158,E$3,FALSE))),"")</f>
        <v>Yes</v>
      </c>
      <c r="F55" s="204" t="str">
        <f>IFERROR(IF((VLOOKUP($A55,'Q4 Raw Data'!$A$9:$DO$158,F$3,FALSE))="","",(VLOOKUP($A55,'Q4 Raw Data'!$A$9:$DO$158,F$3,FALSE))),"")</f>
        <v>Yes</v>
      </c>
      <c r="G55" s="204" t="str">
        <f>IFERROR(IF((VLOOKUP($A55,'Q4 Raw Data'!$A$9:$DO$158,G$3,FALSE))="","",(VLOOKUP($A55,'Q4 Raw Data'!$A$9:$DO$158,G$3,FALSE))),"")</f>
        <v>Yes</v>
      </c>
      <c r="H55" s="204"/>
      <c r="I55" s="204"/>
      <c r="J55" s="204"/>
      <c r="K55" s="204"/>
      <c r="L55" s="204"/>
      <c r="M55" s="204"/>
      <c r="N55" s="204" t="str">
        <f>IFERROR(IF((VLOOKUP($A55,'Q4 Raw Data'!$A$9:$DO$158,N$3,FALSE))="","",(VLOOKUP($A55,'Q4 Raw Data'!$A$9:$DO$158,N$3,FALSE))),"")</f>
        <v/>
      </c>
      <c r="O55" s="204" t="str">
        <f>IFERROR(IF((VLOOKUP($A55,'Q4 Raw Data'!$A$9:$DO$158,O$3,FALSE))="","",(VLOOKUP($A55,'Q4 Raw Data'!$A$9:$DO$158,O$3,FALSE))),"")</f>
        <v>On track to meet target</v>
      </c>
      <c r="P55" s="204" t="str">
        <f>IFERROR(IF((VLOOKUP($A55,'Q4 Raw Data'!$A$9:$DO$158,P$3,FALSE))="","",(VLOOKUP($A55,'Q4 Raw Data'!$A$9:$DO$158,P$3,FALSE))),"")</f>
        <v>On track to meet target</v>
      </c>
      <c r="Q55" s="204" t="str">
        <f>IFERROR(IF((VLOOKUP($A55,'Q4 Raw Data'!$A$9:$DO$158,Q$3,FALSE))="","",(VLOOKUP($A55,'Q4 Raw Data'!$A$9:$DO$158,Q$3,FALSE))),"")</f>
        <v>Not on track to meet target</v>
      </c>
      <c r="R55" s="204"/>
      <c r="S55" s="204"/>
      <c r="T55" s="204"/>
      <c r="U55" s="204"/>
      <c r="V55" s="204"/>
      <c r="W55" s="204"/>
      <c r="X55" s="204"/>
      <c r="Y55" s="204"/>
      <c r="Z55" s="204"/>
      <c r="AA55" s="204"/>
      <c r="AB55" s="204"/>
      <c r="AC55" s="204"/>
    </row>
    <row r="56" spans="1:29" x14ac:dyDescent="0.3">
      <c r="A56" t="s">
        <v>423</v>
      </c>
      <c r="B56" t="s">
        <v>424</v>
      </c>
      <c r="C56" s="204" t="str">
        <f>IFERROR(IF((VLOOKUP($A56,'Q4 Raw Data'!$A$9:$DO$158,C$3,FALSE))="","",(VLOOKUP($A56,'Q4 Raw Data'!$A$9:$DO$158,C$3,FALSE))),"")</f>
        <v>Yes</v>
      </c>
      <c r="D56" s="204" t="str">
        <f>IFERROR(IF((VLOOKUP($A56,'Q4 Raw Data'!$A$9:$DO$158,D$3,FALSE))="","",(VLOOKUP($A56,'Q4 Raw Data'!$A$9:$DO$158,D$3,FALSE))),"")</f>
        <v>Yes</v>
      </c>
      <c r="E56" s="204" t="str">
        <f>IFERROR(IF((VLOOKUP($A56,'Q4 Raw Data'!$A$9:$DO$158,E$3,FALSE))="","",(VLOOKUP($A56,'Q4 Raw Data'!$A$9:$DO$158,E$3,FALSE))),"")</f>
        <v>Yes</v>
      </c>
      <c r="F56" s="204" t="str">
        <f>IFERROR(IF((VLOOKUP($A56,'Q4 Raw Data'!$A$9:$DO$158,F$3,FALSE))="","",(VLOOKUP($A56,'Q4 Raw Data'!$A$9:$DO$158,F$3,FALSE))),"")</f>
        <v>Yes</v>
      </c>
      <c r="G56" s="204" t="str">
        <f>IFERROR(IF((VLOOKUP($A56,'Q4 Raw Data'!$A$9:$DO$158,G$3,FALSE))="","",(VLOOKUP($A56,'Q4 Raw Data'!$A$9:$DO$158,G$3,FALSE))),"")</f>
        <v>Yes</v>
      </c>
      <c r="H56" s="204"/>
      <c r="I56" s="204"/>
      <c r="J56" s="204"/>
      <c r="K56" s="204"/>
      <c r="L56" s="204"/>
      <c r="M56" s="204"/>
      <c r="N56" s="204" t="str">
        <f>IFERROR(IF((VLOOKUP($A56,'Q4 Raw Data'!$A$9:$DO$158,N$3,FALSE))="","",(VLOOKUP($A56,'Q4 Raw Data'!$A$9:$DO$158,N$3,FALSE))),"")</f>
        <v/>
      </c>
      <c r="O56" s="204" t="str">
        <f>IFERROR(IF((VLOOKUP($A56,'Q4 Raw Data'!$A$9:$DO$158,O$3,FALSE))="","",(VLOOKUP($A56,'Q4 Raw Data'!$A$9:$DO$158,O$3,FALSE))),"")</f>
        <v>Not on track to meet target</v>
      </c>
      <c r="P56" s="204" t="str">
        <f>IFERROR(IF((VLOOKUP($A56,'Q4 Raw Data'!$A$9:$DO$158,P$3,FALSE))="","",(VLOOKUP($A56,'Q4 Raw Data'!$A$9:$DO$158,P$3,FALSE))),"")</f>
        <v>On track to meet target</v>
      </c>
      <c r="Q56" s="204" t="str">
        <f>IFERROR(IF((VLOOKUP($A56,'Q4 Raw Data'!$A$9:$DO$158,Q$3,FALSE))="","",(VLOOKUP($A56,'Q4 Raw Data'!$A$9:$DO$158,Q$3,FALSE))),"")</f>
        <v>On track to meet target</v>
      </c>
      <c r="R56" s="204"/>
      <c r="S56" s="204"/>
      <c r="T56" s="204"/>
      <c r="U56" s="204"/>
      <c r="V56" s="204"/>
      <c r="W56" s="204"/>
      <c r="X56" s="204"/>
      <c r="Y56" s="204"/>
      <c r="Z56" s="204"/>
      <c r="AA56" s="204"/>
      <c r="AB56" s="204"/>
      <c r="AC56" s="204"/>
    </row>
    <row r="57" spans="1:29" x14ac:dyDescent="0.3">
      <c r="A57" t="s">
        <v>425</v>
      </c>
      <c r="B57" t="s">
        <v>426</v>
      </c>
      <c r="C57" s="204" t="str">
        <f>IFERROR(IF((VLOOKUP($A57,'Q4 Raw Data'!$A$9:$DO$158,C$3,FALSE))="","",(VLOOKUP($A57,'Q4 Raw Data'!$A$9:$DO$158,C$3,FALSE))),"")</f>
        <v>Yes</v>
      </c>
      <c r="D57" s="204" t="str">
        <f>IFERROR(IF((VLOOKUP($A57,'Q4 Raw Data'!$A$9:$DO$158,D$3,FALSE))="","",(VLOOKUP($A57,'Q4 Raw Data'!$A$9:$DO$158,D$3,FALSE))),"")</f>
        <v>Yes</v>
      </c>
      <c r="E57" s="204" t="str">
        <f>IFERROR(IF((VLOOKUP($A57,'Q4 Raw Data'!$A$9:$DO$158,E$3,FALSE))="","",(VLOOKUP($A57,'Q4 Raw Data'!$A$9:$DO$158,E$3,FALSE))),"")</f>
        <v>Yes</v>
      </c>
      <c r="F57" s="204" t="str">
        <f>IFERROR(IF((VLOOKUP($A57,'Q4 Raw Data'!$A$9:$DO$158,F$3,FALSE))="","",(VLOOKUP($A57,'Q4 Raw Data'!$A$9:$DO$158,F$3,FALSE))),"")</f>
        <v>Yes</v>
      </c>
      <c r="G57" s="204" t="str">
        <f>IFERROR(IF((VLOOKUP($A57,'Q4 Raw Data'!$A$9:$DO$158,G$3,FALSE))="","",(VLOOKUP($A57,'Q4 Raw Data'!$A$9:$DO$158,G$3,FALSE))),"")</f>
        <v>Yes</v>
      </c>
      <c r="H57" s="204"/>
      <c r="I57" s="204"/>
      <c r="J57" s="204"/>
      <c r="K57" s="204"/>
      <c r="L57" s="204"/>
      <c r="M57" s="204"/>
      <c r="N57" s="204" t="str">
        <f>IFERROR(IF((VLOOKUP($A57,'Q4 Raw Data'!$A$9:$DO$158,N$3,FALSE))="","",(VLOOKUP($A57,'Q4 Raw Data'!$A$9:$DO$158,N$3,FALSE))),"")</f>
        <v/>
      </c>
      <c r="O57" s="204" t="str">
        <f>IFERROR(IF((VLOOKUP($A57,'Q4 Raw Data'!$A$9:$DO$158,O$3,FALSE))="","",(VLOOKUP($A57,'Q4 Raw Data'!$A$9:$DO$158,O$3,FALSE))),"")</f>
        <v>Not on track to meet target</v>
      </c>
      <c r="P57" s="204" t="str">
        <f>IFERROR(IF((VLOOKUP($A57,'Q4 Raw Data'!$A$9:$DO$158,P$3,FALSE))="","",(VLOOKUP($A57,'Q4 Raw Data'!$A$9:$DO$158,P$3,FALSE))),"")</f>
        <v>Not on track to meet target</v>
      </c>
      <c r="Q57" s="204" t="str">
        <f>IFERROR(IF((VLOOKUP($A57,'Q4 Raw Data'!$A$9:$DO$158,Q$3,FALSE))="","",(VLOOKUP($A57,'Q4 Raw Data'!$A$9:$DO$158,Q$3,FALSE))),"")</f>
        <v>Data not available to assess progress</v>
      </c>
      <c r="R57" s="204"/>
      <c r="S57" s="204"/>
      <c r="T57" s="204"/>
      <c r="U57" s="204"/>
      <c r="V57" s="204"/>
      <c r="W57" s="204"/>
      <c r="X57" s="204"/>
      <c r="Y57" s="204"/>
      <c r="Z57" s="204"/>
      <c r="AA57" s="204"/>
      <c r="AB57" s="204"/>
      <c r="AC57" s="204"/>
    </row>
    <row r="58" spans="1:29" x14ac:dyDescent="0.3">
      <c r="A58" t="s">
        <v>427</v>
      </c>
      <c r="B58" t="s">
        <v>428</v>
      </c>
      <c r="C58" s="204" t="str">
        <f>IFERROR(IF((VLOOKUP($A58,'Q4 Raw Data'!$A$9:$DO$158,C$3,FALSE))="","",(VLOOKUP($A58,'Q4 Raw Data'!$A$9:$DO$158,C$3,FALSE))),"")</f>
        <v>Yes</v>
      </c>
      <c r="D58" s="204" t="str">
        <f>IFERROR(IF((VLOOKUP($A58,'Q4 Raw Data'!$A$9:$DO$158,D$3,FALSE))="","",(VLOOKUP($A58,'Q4 Raw Data'!$A$9:$DO$158,D$3,FALSE))),"")</f>
        <v>Yes</v>
      </c>
      <c r="E58" s="204" t="str">
        <f>IFERROR(IF((VLOOKUP($A58,'Q4 Raw Data'!$A$9:$DO$158,E$3,FALSE))="","",(VLOOKUP($A58,'Q4 Raw Data'!$A$9:$DO$158,E$3,FALSE))),"")</f>
        <v>Yes</v>
      </c>
      <c r="F58" s="204" t="str">
        <f>IFERROR(IF((VLOOKUP($A58,'Q4 Raw Data'!$A$9:$DO$158,F$3,FALSE))="","",(VLOOKUP($A58,'Q4 Raw Data'!$A$9:$DO$158,F$3,FALSE))),"")</f>
        <v>Yes</v>
      </c>
      <c r="G58" s="204" t="str">
        <f>IFERROR(IF((VLOOKUP($A58,'Q4 Raw Data'!$A$9:$DO$158,G$3,FALSE))="","",(VLOOKUP($A58,'Q4 Raw Data'!$A$9:$DO$158,G$3,FALSE))),"")</f>
        <v>Yes</v>
      </c>
      <c r="H58" s="204"/>
      <c r="I58" s="204"/>
      <c r="J58" s="204"/>
      <c r="K58" s="204"/>
      <c r="L58" s="204"/>
      <c r="M58" s="204"/>
      <c r="N58" s="204" t="str">
        <f>IFERROR(IF((VLOOKUP($A58,'Q4 Raw Data'!$A$9:$DO$158,N$3,FALSE))="","",(VLOOKUP($A58,'Q4 Raw Data'!$A$9:$DO$158,N$3,FALSE))),"")</f>
        <v/>
      </c>
      <c r="O58" s="204" t="str">
        <f>IFERROR(IF((VLOOKUP($A58,'Q4 Raw Data'!$A$9:$DO$158,O$3,FALSE))="","",(VLOOKUP($A58,'Q4 Raw Data'!$A$9:$DO$158,O$3,FALSE))),"")</f>
        <v>Not on track to meet target</v>
      </c>
      <c r="P58" s="204" t="str">
        <f>IFERROR(IF((VLOOKUP($A58,'Q4 Raw Data'!$A$9:$DO$158,P$3,FALSE))="","",(VLOOKUP($A58,'Q4 Raw Data'!$A$9:$DO$158,P$3,FALSE))),"")</f>
        <v>On track to meet target</v>
      </c>
      <c r="Q58" s="204" t="str">
        <f>IFERROR(IF((VLOOKUP($A58,'Q4 Raw Data'!$A$9:$DO$158,Q$3,FALSE))="","",(VLOOKUP($A58,'Q4 Raw Data'!$A$9:$DO$158,Q$3,FALSE))),"")</f>
        <v>Data not available to assess progress</v>
      </c>
      <c r="R58" s="204"/>
      <c r="S58" s="204"/>
      <c r="T58" s="204"/>
      <c r="U58" s="204"/>
      <c r="V58" s="204"/>
      <c r="W58" s="204"/>
      <c r="X58" s="204"/>
      <c r="Y58" s="204"/>
      <c r="Z58" s="204"/>
      <c r="AA58" s="204"/>
      <c r="AB58" s="204"/>
      <c r="AC58" s="204"/>
    </row>
    <row r="59" spans="1:29" x14ac:dyDescent="0.3">
      <c r="A59" t="s">
        <v>429</v>
      </c>
      <c r="B59" t="s">
        <v>430</v>
      </c>
      <c r="C59" s="204" t="str">
        <f>IFERROR(IF((VLOOKUP($A59,'Q4 Raw Data'!$A$9:$DO$158,C$3,FALSE))="","",(VLOOKUP($A59,'Q4 Raw Data'!$A$9:$DO$158,C$3,FALSE))),"")</f>
        <v>Yes</v>
      </c>
      <c r="D59" s="204" t="str">
        <f>IFERROR(IF((VLOOKUP($A59,'Q4 Raw Data'!$A$9:$DO$158,D$3,FALSE))="","",(VLOOKUP($A59,'Q4 Raw Data'!$A$9:$DO$158,D$3,FALSE))),"")</f>
        <v>Yes</v>
      </c>
      <c r="E59" s="204" t="str">
        <f>IFERROR(IF((VLOOKUP($A59,'Q4 Raw Data'!$A$9:$DO$158,E$3,FALSE))="","",(VLOOKUP($A59,'Q4 Raw Data'!$A$9:$DO$158,E$3,FALSE))),"")</f>
        <v>Yes</v>
      </c>
      <c r="F59" s="204" t="str">
        <f>IFERROR(IF((VLOOKUP($A59,'Q4 Raw Data'!$A$9:$DO$158,F$3,FALSE))="","",(VLOOKUP($A59,'Q4 Raw Data'!$A$9:$DO$158,F$3,FALSE))),"")</f>
        <v>Yes</v>
      </c>
      <c r="G59" s="204" t="str">
        <f>IFERROR(IF((VLOOKUP($A59,'Q4 Raw Data'!$A$9:$DO$158,G$3,FALSE))="","",(VLOOKUP($A59,'Q4 Raw Data'!$A$9:$DO$158,G$3,FALSE))),"")</f>
        <v>Yes</v>
      </c>
      <c r="H59" s="204"/>
      <c r="I59" s="204"/>
      <c r="J59" s="204"/>
      <c r="K59" s="204"/>
      <c r="L59" s="204"/>
      <c r="M59" s="204"/>
      <c r="N59" s="204" t="str">
        <f>IFERROR(IF((VLOOKUP($A59,'Q4 Raw Data'!$A$9:$DO$158,N$3,FALSE))="","",(VLOOKUP($A59,'Q4 Raw Data'!$A$9:$DO$158,N$3,FALSE))),"")</f>
        <v/>
      </c>
      <c r="O59" s="204" t="str">
        <f>IFERROR(IF((VLOOKUP($A59,'Q4 Raw Data'!$A$9:$DO$158,O$3,FALSE))="","",(VLOOKUP($A59,'Q4 Raw Data'!$A$9:$DO$158,O$3,FALSE))),"")</f>
        <v>Not on track to meet target</v>
      </c>
      <c r="P59" s="204" t="str">
        <f>IFERROR(IF((VLOOKUP($A59,'Q4 Raw Data'!$A$9:$DO$158,P$3,FALSE))="","",(VLOOKUP($A59,'Q4 Raw Data'!$A$9:$DO$158,P$3,FALSE))),"")</f>
        <v>On track to meet target</v>
      </c>
      <c r="Q59" s="204" t="str">
        <f>IFERROR(IF((VLOOKUP($A59,'Q4 Raw Data'!$A$9:$DO$158,Q$3,FALSE))="","",(VLOOKUP($A59,'Q4 Raw Data'!$A$9:$DO$158,Q$3,FALSE))),"")</f>
        <v>On track to meet target</v>
      </c>
      <c r="R59" s="204"/>
      <c r="S59" s="204"/>
      <c r="T59" s="204"/>
      <c r="U59" s="204"/>
      <c r="V59" s="204"/>
      <c r="W59" s="204"/>
      <c r="X59" s="204"/>
      <c r="Y59" s="204"/>
      <c r="Z59" s="204"/>
      <c r="AA59" s="204"/>
      <c r="AB59" s="204"/>
      <c r="AC59" s="204"/>
    </row>
    <row r="60" spans="1:29" x14ac:dyDescent="0.3">
      <c r="A60" t="s">
        <v>431</v>
      </c>
      <c r="B60" t="s">
        <v>432</v>
      </c>
      <c r="C60" s="204" t="str">
        <f>IFERROR(IF((VLOOKUP($A60,'Q4 Raw Data'!$A$9:$DO$158,C$3,FALSE))="","",(VLOOKUP($A60,'Q4 Raw Data'!$A$9:$DO$158,C$3,FALSE))),"")</f>
        <v>Yes</v>
      </c>
      <c r="D60" s="204" t="str">
        <f>IFERROR(IF((VLOOKUP($A60,'Q4 Raw Data'!$A$9:$DO$158,D$3,FALSE))="","",(VLOOKUP($A60,'Q4 Raw Data'!$A$9:$DO$158,D$3,FALSE))),"")</f>
        <v>Yes</v>
      </c>
      <c r="E60" s="204" t="str">
        <f>IFERROR(IF((VLOOKUP($A60,'Q4 Raw Data'!$A$9:$DO$158,E$3,FALSE))="","",(VLOOKUP($A60,'Q4 Raw Data'!$A$9:$DO$158,E$3,FALSE))),"")</f>
        <v>Yes</v>
      </c>
      <c r="F60" s="204" t="str">
        <f>IFERROR(IF((VLOOKUP($A60,'Q4 Raw Data'!$A$9:$DO$158,F$3,FALSE))="","",(VLOOKUP($A60,'Q4 Raw Data'!$A$9:$DO$158,F$3,FALSE))),"")</f>
        <v>Yes</v>
      </c>
      <c r="G60" s="204" t="str">
        <f>IFERROR(IF((VLOOKUP($A60,'Q4 Raw Data'!$A$9:$DO$158,G$3,FALSE))="","",(VLOOKUP($A60,'Q4 Raw Data'!$A$9:$DO$158,G$3,FALSE))),"")</f>
        <v>Yes</v>
      </c>
      <c r="H60" s="204"/>
      <c r="I60" s="204"/>
      <c r="J60" s="204"/>
      <c r="K60" s="204"/>
      <c r="L60" s="204"/>
      <c r="M60" s="204"/>
      <c r="N60" s="204" t="str">
        <f>IFERROR(IF((VLOOKUP($A60,'Q4 Raw Data'!$A$9:$DO$158,N$3,FALSE))="","",(VLOOKUP($A60,'Q4 Raw Data'!$A$9:$DO$158,N$3,FALSE))),"")</f>
        <v/>
      </c>
      <c r="O60" s="204" t="str">
        <f>IFERROR(IF((VLOOKUP($A60,'Q4 Raw Data'!$A$9:$DO$158,O$3,FALSE))="","",(VLOOKUP($A60,'Q4 Raw Data'!$A$9:$DO$158,O$3,FALSE))),"")</f>
        <v>Not on track to meet target</v>
      </c>
      <c r="P60" s="204" t="str">
        <f>IFERROR(IF((VLOOKUP($A60,'Q4 Raw Data'!$A$9:$DO$158,P$3,FALSE))="","",(VLOOKUP($A60,'Q4 Raw Data'!$A$9:$DO$158,P$3,FALSE))),"")</f>
        <v>On track to meet target</v>
      </c>
      <c r="Q60" s="204" t="str">
        <f>IFERROR(IF((VLOOKUP($A60,'Q4 Raw Data'!$A$9:$DO$158,Q$3,FALSE))="","",(VLOOKUP($A60,'Q4 Raw Data'!$A$9:$DO$158,Q$3,FALSE))),"")</f>
        <v>On track to meet target</v>
      </c>
      <c r="R60" s="204"/>
      <c r="S60" s="204"/>
      <c r="T60" s="204"/>
      <c r="U60" s="204"/>
      <c r="V60" s="204"/>
      <c r="W60" s="204"/>
      <c r="X60" s="204"/>
      <c r="Y60" s="204"/>
      <c r="Z60" s="204"/>
      <c r="AA60" s="204"/>
      <c r="AB60" s="204"/>
      <c r="AC60" s="204"/>
    </row>
    <row r="61" spans="1:29" x14ac:dyDescent="0.3">
      <c r="A61" t="s">
        <v>433</v>
      </c>
      <c r="B61" t="s">
        <v>434</v>
      </c>
      <c r="C61" s="204" t="str">
        <f>IFERROR(IF((VLOOKUP($A61,'Q4 Raw Data'!$A$9:$DO$158,C$3,FALSE))="","",(VLOOKUP($A61,'Q4 Raw Data'!$A$9:$DO$158,C$3,FALSE))),"")</f>
        <v>Yes</v>
      </c>
      <c r="D61" s="204" t="str">
        <f>IFERROR(IF((VLOOKUP($A61,'Q4 Raw Data'!$A$9:$DO$158,D$3,FALSE))="","",(VLOOKUP($A61,'Q4 Raw Data'!$A$9:$DO$158,D$3,FALSE))),"")</f>
        <v>Yes</v>
      </c>
      <c r="E61" s="204" t="str">
        <f>IFERROR(IF((VLOOKUP($A61,'Q4 Raw Data'!$A$9:$DO$158,E$3,FALSE))="","",(VLOOKUP($A61,'Q4 Raw Data'!$A$9:$DO$158,E$3,FALSE))),"")</f>
        <v>Yes</v>
      </c>
      <c r="F61" s="204" t="str">
        <f>IFERROR(IF((VLOOKUP($A61,'Q4 Raw Data'!$A$9:$DO$158,F$3,FALSE))="","",(VLOOKUP($A61,'Q4 Raw Data'!$A$9:$DO$158,F$3,FALSE))),"")</f>
        <v>Yes</v>
      </c>
      <c r="G61" s="204" t="str">
        <f>IFERROR(IF((VLOOKUP($A61,'Q4 Raw Data'!$A$9:$DO$158,G$3,FALSE))="","",(VLOOKUP($A61,'Q4 Raw Data'!$A$9:$DO$158,G$3,FALSE))),"")</f>
        <v>Yes</v>
      </c>
      <c r="H61" s="204"/>
      <c r="I61" s="204"/>
      <c r="J61" s="204"/>
      <c r="K61" s="204"/>
      <c r="L61" s="204"/>
      <c r="M61" s="204"/>
      <c r="N61" s="204" t="str">
        <f>IFERROR(IF((VLOOKUP($A61,'Q4 Raw Data'!$A$9:$DO$158,N$3,FALSE))="","",(VLOOKUP($A61,'Q4 Raw Data'!$A$9:$DO$158,N$3,FALSE))),"")</f>
        <v/>
      </c>
      <c r="O61" s="204" t="str">
        <f>IFERROR(IF((VLOOKUP($A61,'Q4 Raw Data'!$A$9:$DO$158,O$3,FALSE))="","",(VLOOKUP($A61,'Q4 Raw Data'!$A$9:$DO$158,O$3,FALSE))),"")</f>
        <v>On track to meet target</v>
      </c>
      <c r="P61" s="204" t="str">
        <f>IFERROR(IF((VLOOKUP($A61,'Q4 Raw Data'!$A$9:$DO$158,P$3,FALSE))="","",(VLOOKUP($A61,'Q4 Raw Data'!$A$9:$DO$158,P$3,FALSE))),"")</f>
        <v>Not on track to meet target</v>
      </c>
      <c r="Q61" s="204" t="str">
        <f>IFERROR(IF((VLOOKUP($A61,'Q4 Raw Data'!$A$9:$DO$158,Q$3,FALSE))="","",(VLOOKUP($A61,'Q4 Raw Data'!$A$9:$DO$158,Q$3,FALSE))),"")</f>
        <v>Not on track to meet target</v>
      </c>
      <c r="R61" s="204"/>
      <c r="S61" s="204"/>
      <c r="T61" s="204"/>
      <c r="U61" s="204"/>
      <c r="V61" s="204"/>
      <c r="W61" s="204"/>
      <c r="X61" s="204"/>
      <c r="Y61" s="204"/>
      <c r="Z61" s="204"/>
      <c r="AA61" s="204"/>
      <c r="AB61" s="204"/>
      <c r="AC61" s="204"/>
    </row>
    <row r="62" spans="1:29" x14ac:dyDescent="0.3">
      <c r="A62" t="s">
        <v>435</v>
      </c>
      <c r="B62" t="s">
        <v>436</v>
      </c>
      <c r="C62" s="204" t="str">
        <f>IFERROR(IF((VLOOKUP($A62,'Q4 Raw Data'!$A$9:$DO$158,C$3,FALSE))="","",(VLOOKUP($A62,'Q4 Raw Data'!$A$9:$DO$158,C$3,FALSE))),"")</f>
        <v>Yes</v>
      </c>
      <c r="D62" s="204" t="str">
        <f>IFERROR(IF((VLOOKUP($A62,'Q4 Raw Data'!$A$9:$DO$158,D$3,FALSE))="","",(VLOOKUP($A62,'Q4 Raw Data'!$A$9:$DO$158,D$3,FALSE))),"")</f>
        <v>Yes</v>
      </c>
      <c r="E62" s="204" t="str">
        <f>IFERROR(IF((VLOOKUP($A62,'Q4 Raw Data'!$A$9:$DO$158,E$3,FALSE))="","",(VLOOKUP($A62,'Q4 Raw Data'!$A$9:$DO$158,E$3,FALSE))),"")</f>
        <v>Yes</v>
      </c>
      <c r="F62" s="204" t="str">
        <f>IFERROR(IF((VLOOKUP($A62,'Q4 Raw Data'!$A$9:$DO$158,F$3,FALSE))="","",(VLOOKUP($A62,'Q4 Raw Data'!$A$9:$DO$158,F$3,FALSE))),"")</f>
        <v>Yes</v>
      </c>
      <c r="G62" s="204" t="str">
        <f>IFERROR(IF((VLOOKUP($A62,'Q4 Raw Data'!$A$9:$DO$158,G$3,FALSE))="","",(VLOOKUP($A62,'Q4 Raw Data'!$A$9:$DO$158,G$3,FALSE))),"")</f>
        <v>Yes</v>
      </c>
      <c r="H62" s="204"/>
      <c r="I62" s="204"/>
      <c r="J62" s="204"/>
      <c r="K62" s="204"/>
      <c r="L62" s="204"/>
      <c r="M62" s="204"/>
      <c r="N62" s="204" t="str">
        <f>IFERROR(IF((VLOOKUP($A62,'Q4 Raw Data'!$A$9:$DO$158,N$3,FALSE))="","",(VLOOKUP($A62,'Q4 Raw Data'!$A$9:$DO$158,N$3,FALSE))),"")</f>
        <v/>
      </c>
      <c r="O62" s="204" t="str">
        <f>IFERROR(IF((VLOOKUP($A62,'Q4 Raw Data'!$A$9:$DO$158,O$3,FALSE))="","",(VLOOKUP($A62,'Q4 Raw Data'!$A$9:$DO$158,O$3,FALSE))),"")</f>
        <v>On track to meet target</v>
      </c>
      <c r="P62" s="204" t="str">
        <f>IFERROR(IF((VLOOKUP($A62,'Q4 Raw Data'!$A$9:$DO$158,P$3,FALSE))="","",(VLOOKUP($A62,'Q4 Raw Data'!$A$9:$DO$158,P$3,FALSE))),"")</f>
        <v>Not on track to meet target</v>
      </c>
      <c r="Q62" s="204" t="str">
        <f>IFERROR(IF((VLOOKUP($A62,'Q4 Raw Data'!$A$9:$DO$158,Q$3,FALSE))="","",(VLOOKUP($A62,'Q4 Raw Data'!$A$9:$DO$158,Q$3,FALSE))),"")</f>
        <v>Not on track to meet target</v>
      </c>
      <c r="R62" s="204"/>
      <c r="S62" s="204"/>
      <c r="T62" s="204"/>
      <c r="U62" s="204"/>
      <c r="V62" s="204"/>
      <c r="W62" s="204"/>
      <c r="X62" s="204"/>
      <c r="Y62" s="204"/>
      <c r="Z62" s="204"/>
      <c r="AA62" s="204"/>
      <c r="AB62" s="204"/>
      <c r="AC62" s="204"/>
    </row>
    <row r="63" spans="1:29" x14ac:dyDescent="0.3">
      <c r="A63" t="s">
        <v>438</v>
      </c>
      <c r="B63" t="s">
        <v>439</v>
      </c>
      <c r="C63" s="204" t="str">
        <f>IFERROR(IF((VLOOKUP($A63,'Q4 Raw Data'!$A$9:$DO$158,C$3,FALSE))="","",(VLOOKUP($A63,'Q4 Raw Data'!$A$9:$DO$158,C$3,FALSE))),"")</f>
        <v>Yes</v>
      </c>
      <c r="D63" s="204" t="str">
        <f>IFERROR(IF((VLOOKUP($A63,'Q4 Raw Data'!$A$9:$DO$158,D$3,FALSE))="","",(VLOOKUP($A63,'Q4 Raw Data'!$A$9:$DO$158,D$3,FALSE))),"")</f>
        <v>Yes</v>
      </c>
      <c r="E63" s="204" t="str">
        <f>IFERROR(IF((VLOOKUP($A63,'Q4 Raw Data'!$A$9:$DO$158,E$3,FALSE))="","",(VLOOKUP($A63,'Q4 Raw Data'!$A$9:$DO$158,E$3,FALSE))),"")</f>
        <v>Yes</v>
      </c>
      <c r="F63" s="204" t="str">
        <f>IFERROR(IF((VLOOKUP($A63,'Q4 Raw Data'!$A$9:$DO$158,F$3,FALSE))="","",(VLOOKUP($A63,'Q4 Raw Data'!$A$9:$DO$158,F$3,FALSE))),"")</f>
        <v>Yes</v>
      </c>
      <c r="G63" s="204" t="str">
        <f>IFERROR(IF((VLOOKUP($A63,'Q4 Raw Data'!$A$9:$DO$158,G$3,FALSE))="","",(VLOOKUP($A63,'Q4 Raw Data'!$A$9:$DO$158,G$3,FALSE))),"")</f>
        <v>Yes</v>
      </c>
      <c r="H63" s="204"/>
      <c r="I63" s="204"/>
      <c r="J63" s="204"/>
      <c r="K63" s="204"/>
      <c r="L63" s="204"/>
      <c r="M63" s="204"/>
      <c r="N63" s="204" t="str">
        <f>IFERROR(IF((VLOOKUP($A63,'Q4 Raw Data'!$A$9:$DO$158,N$3,FALSE))="","",(VLOOKUP($A63,'Q4 Raw Data'!$A$9:$DO$158,N$3,FALSE))),"")</f>
        <v/>
      </c>
      <c r="O63" s="204" t="str">
        <f>IFERROR(IF((VLOOKUP($A63,'Q4 Raw Data'!$A$9:$DO$158,O$3,FALSE))="","",(VLOOKUP($A63,'Q4 Raw Data'!$A$9:$DO$158,O$3,FALSE))),"")</f>
        <v>Not on track to meet target</v>
      </c>
      <c r="P63" s="204" t="str">
        <f>IFERROR(IF((VLOOKUP($A63,'Q4 Raw Data'!$A$9:$DO$158,P$3,FALSE))="","",(VLOOKUP($A63,'Q4 Raw Data'!$A$9:$DO$158,P$3,FALSE))),"")</f>
        <v>Not on track to meet target</v>
      </c>
      <c r="Q63" s="204" t="str">
        <f>IFERROR(IF((VLOOKUP($A63,'Q4 Raw Data'!$A$9:$DO$158,Q$3,FALSE))="","",(VLOOKUP($A63,'Q4 Raw Data'!$A$9:$DO$158,Q$3,FALSE))),"")</f>
        <v>On track to meet target</v>
      </c>
      <c r="R63" s="204"/>
      <c r="S63" s="204"/>
      <c r="T63" s="204"/>
      <c r="U63" s="204"/>
      <c r="V63" s="204"/>
      <c r="W63" s="204"/>
      <c r="X63" s="204"/>
      <c r="Y63" s="204"/>
      <c r="Z63" s="204"/>
      <c r="AA63" s="204"/>
      <c r="AB63" s="204"/>
      <c r="AC63" s="204"/>
    </row>
    <row r="64" spans="1:29" x14ac:dyDescent="0.3">
      <c r="A64" t="s">
        <v>442</v>
      </c>
      <c r="B64" t="s">
        <v>443</v>
      </c>
      <c r="C64" s="204" t="str">
        <f>IFERROR(IF((VLOOKUP($A64,'Q4 Raw Data'!$A$9:$DO$158,C$3,FALSE))="","",(VLOOKUP($A64,'Q4 Raw Data'!$A$9:$DO$158,C$3,FALSE))),"")</f>
        <v>Yes</v>
      </c>
      <c r="D64" s="204" t="str">
        <f>IFERROR(IF((VLOOKUP($A64,'Q4 Raw Data'!$A$9:$DO$158,D$3,FALSE))="","",(VLOOKUP($A64,'Q4 Raw Data'!$A$9:$DO$158,D$3,FALSE))),"")</f>
        <v>Yes</v>
      </c>
      <c r="E64" s="204" t="str">
        <f>IFERROR(IF((VLOOKUP($A64,'Q4 Raw Data'!$A$9:$DO$158,E$3,FALSE))="","",(VLOOKUP($A64,'Q4 Raw Data'!$A$9:$DO$158,E$3,FALSE))),"")</f>
        <v>Yes</v>
      </c>
      <c r="F64" s="204" t="str">
        <f>IFERROR(IF((VLOOKUP($A64,'Q4 Raw Data'!$A$9:$DO$158,F$3,FALSE))="","",(VLOOKUP($A64,'Q4 Raw Data'!$A$9:$DO$158,F$3,FALSE))),"")</f>
        <v>Yes</v>
      </c>
      <c r="G64" s="204" t="str">
        <f>IFERROR(IF((VLOOKUP($A64,'Q4 Raw Data'!$A$9:$DO$158,G$3,FALSE))="","",(VLOOKUP($A64,'Q4 Raw Data'!$A$9:$DO$158,G$3,FALSE))),"")</f>
        <v>Yes</v>
      </c>
      <c r="H64" s="204"/>
      <c r="I64" s="204"/>
      <c r="J64" s="204"/>
      <c r="K64" s="204"/>
      <c r="L64" s="204"/>
      <c r="M64" s="204"/>
      <c r="N64" s="204" t="str">
        <f>IFERROR(IF((VLOOKUP($A64,'Q4 Raw Data'!$A$9:$DO$158,N$3,FALSE))="","",(VLOOKUP($A64,'Q4 Raw Data'!$A$9:$DO$158,N$3,FALSE))),"")</f>
        <v/>
      </c>
      <c r="O64" s="204" t="str">
        <f>IFERROR(IF((VLOOKUP($A64,'Q4 Raw Data'!$A$9:$DO$158,O$3,FALSE))="","",(VLOOKUP($A64,'Q4 Raw Data'!$A$9:$DO$158,O$3,FALSE))),"")</f>
        <v>Not on track to meet target</v>
      </c>
      <c r="P64" s="204" t="str">
        <f>IFERROR(IF((VLOOKUP($A64,'Q4 Raw Data'!$A$9:$DO$158,P$3,FALSE))="","",(VLOOKUP($A64,'Q4 Raw Data'!$A$9:$DO$158,P$3,FALSE))),"")</f>
        <v>On track to meet target</v>
      </c>
      <c r="Q64" s="204" t="str">
        <f>IFERROR(IF((VLOOKUP($A64,'Q4 Raw Data'!$A$9:$DO$158,Q$3,FALSE))="","",(VLOOKUP($A64,'Q4 Raw Data'!$A$9:$DO$158,Q$3,FALSE))),"")</f>
        <v>On track to meet target</v>
      </c>
      <c r="R64" s="204"/>
      <c r="S64" s="204"/>
      <c r="T64" s="204"/>
      <c r="U64" s="204"/>
      <c r="V64" s="204"/>
      <c r="W64" s="204"/>
      <c r="X64" s="204"/>
      <c r="Y64" s="204"/>
      <c r="Z64" s="204"/>
      <c r="AA64" s="204"/>
      <c r="AB64" s="204"/>
      <c r="AC64" s="204"/>
    </row>
    <row r="65" spans="1:29" x14ac:dyDescent="0.3">
      <c r="A65" t="s">
        <v>446</v>
      </c>
      <c r="B65" t="s">
        <v>447</v>
      </c>
      <c r="C65" s="204" t="str">
        <f>IFERROR(IF((VLOOKUP($A65,'Q4 Raw Data'!$A$9:$DO$158,C$3,FALSE))="","",(VLOOKUP($A65,'Q4 Raw Data'!$A$9:$DO$158,C$3,FALSE))),"")</f>
        <v>Yes</v>
      </c>
      <c r="D65" s="204" t="str">
        <f>IFERROR(IF((VLOOKUP($A65,'Q4 Raw Data'!$A$9:$DO$158,D$3,FALSE))="","",(VLOOKUP($A65,'Q4 Raw Data'!$A$9:$DO$158,D$3,FALSE))),"")</f>
        <v>Yes</v>
      </c>
      <c r="E65" s="204" t="str">
        <f>IFERROR(IF((VLOOKUP($A65,'Q4 Raw Data'!$A$9:$DO$158,E$3,FALSE))="","",(VLOOKUP($A65,'Q4 Raw Data'!$A$9:$DO$158,E$3,FALSE))),"")</f>
        <v>Yes</v>
      </c>
      <c r="F65" s="204" t="str">
        <f>IFERROR(IF((VLOOKUP($A65,'Q4 Raw Data'!$A$9:$DO$158,F$3,FALSE))="","",(VLOOKUP($A65,'Q4 Raw Data'!$A$9:$DO$158,F$3,FALSE))),"")</f>
        <v>Yes</v>
      </c>
      <c r="G65" s="204" t="str">
        <f>IFERROR(IF((VLOOKUP($A65,'Q4 Raw Data'!$A$9:$DO$158,G$3,FALSE))="","",(VLOOKUP($A65,'Q4 Raw Data'!$A$9:$DO$158,G$3,FALSE))),"")</f>
        <v>Yes</v>
      </c>
      <c r="H65" s="204"/>
      <c r="I65" s="204"/>
      <c r="J65" s="204"/>
      <c r="K65" s="204"/>
      <c r="L65" s="204"/>
      <c r="M65" s="204"/>
      <c r="N65" s="204" t="str">
        <f>IFERROR(IF((VLOOKUP($A65,'Q4 Raw Data'!$A$9:$DO$158,N$3,FALSE))="","",(VLOOKUP($A65,'Q4 Raw Data'!$A$9:$DO$158,N$3,FALSE))),"")</f>
        <v/>
      </c>
      <c r="O65" s="204" t="str">
        <f>IFERROR(IF((VLOOKUP($A65,'Q4 Raw Data'!$A$9:$DO$158,O$3,FALSE))="","",(VLOOKUP($A65,'Q4 Raw Data'!$A$9:$DO$158,O$3,FALSE))),"")</f>
        <v>Not on track to meet target</v>
      </c>
      <c r="P65" s="204" t="str">
        <f>IFERROR(IF((VLOOKUP($A65,'Q4 Raw Data'!$A$9:$DO$158,P$3,FALSE))="","",(VLOOKUP($A65,'Q4 Raw Data'!$A$9:$DO$158,P$3,FALSE))),"")</f>
        <v>On track to meet target</v>
      </c>
      <c r="Q65" s="204" t="str">
        <f>IFERROR(IF((VLOOKUP($A65,'Q4 Raw Data'!$A$9:$DO$158,Q$3,FALSE))="","",(VLOOKUP($A65,'Q4 Raw Data'!$A$9:$DO$158,Q$3,FALSE))),"")</f>
        <v>Not on track to meet target</v>
      </c>
      <c r="R65" s="204"/>
      <c r="S65" s="204"/>
      <c r="T65" s="204"/>
      <c r="U65" s="204"/>
      <c r="V65" s="204"/>
      <c r="W65" s="204"/>
      <c r="X65" s="204"/>
      <c r="Y65" s="204"/>
      <c r="Z65" s="204"/>
      <c r="AA65" s="204"/>
      <c r="AB65" s="204"/>
      <c r="AC65" s="204"/>
    </row>
    <row r="66" spans="1:29" x14ac:dyDescent="0.3">
      <c r="A66" t="s">
        <v>448</v>
      </c>
      <c r="B66" t="s">
        <v>449</v>
      </c>
      <c r="C66" s="204" t="str">
        <f>IFERROR(IF((VLOOKUP($A66,'Q4 Raw Data'!$A$9:$DO$158,C$3,FALSE))="","",(VLOOKUP($A66,'Q4 Raw Data'!$A$9:$DO$158,C$3,FALSE))),"")</f>
        <v>Yes</v>
      </c>
      <c r="D66" s="204" t="str">
        <f>IFERROR(IF((VLOOKUP($A66,'Q4 Raw Data'!$A$9:$DO$158,D$3,FALSE))="","",(VLOOKUP($A66,'Q4 Raw Data'!$A$9:$DO$158,D$3,FALSE))),"")</f>
        <v>Yes</v>
      </c>
      <c r="E66" s="204" t="str">
        <f>IFERROR(IF((VLOOKUP($A66,'Q4 Raw Data'!$A$9:$DO$158,E$3,FALSE))="","",(VLOOKUP($A66,'Q4 Raw Data'!$A$9:$DO$158,E$3,FALSE))),"")</f>
        <v>Yes</v>
      </c>
      <c r="F66" s="204" t="str">
        <f>IFERROR(IF((VLOOKUP($A66,'Q4 Raw Data'!$A$9:$DO$158,F$3,FALSE))="","",(VLOOKUP($A66,'Q4 Raw Data'!$A$9:$DO$158,F$3,FALSE))),"")</f>
        <v>Yes</v>
      </c>
      <c r="G66" s="204" t="str">
        <f>IFERROR(IF((VLOOKUP($A66,'Q4 Raw Data'!$A$9:$DO$158,G$3,FALSE))="","",(VLOOKUP($A66,'Q4 Raw Data'!$A$9:$DO$158,G$3,FALSE))),"")</f>
        <v>Yes</v>
      </c>
      <c r="H66" s="204"/>
      <c r="I66" s="204"/>
      <c r="J66" s="204"/>
      <c r="K66" s="204"/>
      <c r="L66" s="204"/>
      <c r="M66" s="204"/>
      <c r="N66" s="204" t="str">
        <f>IFERROR(IF((VLOOKUP($A66,'Q4 Raw Data'!$A$9:$DO$158,N$3,FALSE))="","",(VLOOKUP($A66,'Q4 Raw Data'!$A$9:$DO$158,N$3,FALSE))),"")</f>
        <v/>
      </c>
      <c r="O66" s="204" t="str">
        <f>IFERROR(IF((VLOOKUP($A66,'Q4 Raw Data'!$A$9:$DO$158,O$3,FALSE))="","",(VLOOKUP($A66,'Q4 Raw Data'!$A$9:$DO$158,O$3,FALSE))),"")</f>
        <v>On track to meet target</v>
      </c>
      <c r="P66" s="204" t="str">
        <f>IFERROR(IF((VLOOKUP($A66,'Q4 Raw Data'!$A$9:$DO$158,P$3,FALSE))="","",(VLOOKUP($A66,'Q4 Raw Data'!$A$9:$DO$158,P$3,FALSE))),"")</f>
        <v>Not on track to meet target</v>
      </c>
      <c r="Q66" s="204" t="str">
        <f>IFERROR(IF((VLOOKUP($A66,'Q4 Raw Data'!$A$9:$DO$158,Q$3,FALSE))="","",(VLOOKUP($A66,'Q4 Raw Data'!$A$9:$DO$158,Q$3,FALSE))),"")</f>
        <v>On track to meet target</v>
      </c>
      <c r="R66" s="204"/>
      <c r="S66" s="204"/>
      <c r="T66" s="204"/>
      <c r="U66" s="204"/>
      <c r="V66" s="204"/>
      <c r="W66" s="204"/>
      <c r="X66" s="204"/>
      <c r="Y66" s="204"/>
      <c r="Z66" s="204"/>
      <c r="AA66" s="204"/>
      <c r="AB66" s="204"/>
      <c r="AC66" s="204"/>
    </row>
    <row r="67" spans="1:29" x14ac:dyDescent="0.3">
      <c r="A67" t="s">
        <v>450</v>
      </c>
      <c r="B67" t="s">
        <v>451</v>
      </c>
      <c r="C67" s="204" t="str">
        <f>IFERROR(IF((VLOOKUP($A67,'Q4 Raw Data'!$A$9:$DO$158,C$3,FALSE))="","",(VLOOKUP($A67,'Q4 Raw Data'!$A$9:$DO$158,C$3,FALSE))),"")</f>
        <v>Yes</v>
      </c>
      <c r="D67" s="204" t="str">
        <f>IFERROR(IF((VLOOKUP($A67,'Q4 Raw Data'!$A$9:$DO$158,D$3,FALSE))="","",(VLOOKUP($A67,'Q4 Raw Data'!$A$9:$DO$158,D$3,FALSE))),"")</f>
        <v>Yes</v>
      </c>
      <c r="E67" s="204" t="str">
        <f>IFERROR(IF((VLOOKUP($A67,'Q4 Raw Data'!$A$9:$DO$158,E$3,FALSE))="","",(VLOOKUP($A67,'Q4 Raw Data'!$A$9:$DO$158,E$3,FALSE))),"")</f>
        <v>Yes</v>
      </c>
      <c r="F67" s="204" t="str">
        <f>IFERROR(IF((VLOOKUP($A67,'Q4 Raw Data'!$A$9:$DO$158,F$3,FALSE))="","",(VLOOKUP($A67,'Q4 Raw Data'!$A$9:$DO$158,F$3,FALSE))),"")</f>
        <v>Yes</v>
      </c>
      <c r="G67" s="204" t="str">
        <f>IFERROR(IF((VLOOKUP($A67,'Q4 Raw Data'!$A$9:$DO$158,G$3,FALSE))="","",(VLOOKUP($A67,'Q4 Raw Data'!$A$9:$DO$158,G$3,FALSE))),"")</f>
        <v>Yes</v>
      </c>
      <c r="H67" s="204"/>
      <c r="I67" s="204"/>
      <c r="J67" s="204"/>
      <c r="K67" s="204"/>
      <c r="L67" s="204"/>
      <c r="M67" s="204"/>
      <c r="N67" s="204" t="str">
        <f>IFERROR(IF((VLOOKUP($A67,'Q4 Raw Data'!$A$9:$DO$158,N$3,FALSE))="","",(VLOOKUP($A67,'Q4 Raw Data'!$A$9:$DO$158,N$3,FALSE))),"")</f>
        <v/>
      </c>
      <c r="O67" s="204" t="str">
        <f>IFERROR(IF((VLOOKUP($A67,'Q4 Raw Data'!$A$9:$DO$158,O$3,FALSE))="","",(VLOOKUP($A67,'Q4 Raw Data'!$A$9:$DO$158,O$3,FALSE))),"")</f>
        <v>Not on track to meet target</v>
      </c>
      <c r="P67" s="204" t="str">
        <f>IFERROR(IF((VLOOKUP($A67,'Q4 Raw Data'!$A$9:$DO$158,P$3,FALSE))="","",(VLOOKUP($A67,'Q4 Raw Data'!$A$9:$DO$158,P$3,FALSE))),"")</f>
        <v>On track to meet target</v>
      </c>
      <c r="Q67" s="204" t="str">
        <f>IFERROR(IF((VLOOKUP($A67,'Q4 Raw Data'!$A$9:$DO$158,Q$3,FALSE))="","",(VLOOKUP($A67,'Q4 Raw Data'!$A$9:$DO$158,Q$3,FALSE))),"")</f>
        <v>Not on track to meet target</v>
      </c>
      <c r="R67" s="204"/>
      <c r="S67" s="204"/>
      <c r="T67" s="204"/>
      <c r="U67" s="204"/>
      <c r="V67" s="204"/>
      <c r="W67" s="204"/>
      <c r="X67" s="204"/>
      <c r="Y67" s="204"/>
      <c r="Z67" s="204"/>
      <c r="AA67" s="204"/>
      <c r="AB67" s="204"/>
      <c r="AC67" s="204"/>
    </row>
    <row r="68" spans="1:29" x14ac:dyDescent="0.3">
      <c r="A68" t="s">
        <v>454</v>
      </c>
      <c r="B68" t="s">
        <v>455</v>
      </c>
      <c r="C68" s="204" t="str">
        <f>IFERROR(IF((VLOOKUP($A68,'Q4 Raw Data'!$A$9:$DO$158,C$3,FALSE))="","",(VLOOKUP($A68,'Q4 Raw Data'!$A$9:$DO$158,C$3,FALSE))),"")</f>
        <v>Yes</v>
      </c>
      <c r="D68" s="204" t="str">
        <f>IFERROR(IF((VLOOKUP($A68,'Q4 Raw Data'!$A$9:$DO$158,D$3,FALSE))="","",(VLOOKUP($A68,'Q4 Raw Data'!$A$9:$DO$158,D$3,FALSE))),"")</f>
        <v>Yes</v>
      </c>
      <c r="E68" s="204" t="str">
        <f>IFERROR(IF((VLOOKUP($A68,'Q4 Raw Data'!$A$9:$DO$158,E$3,FALSE))="","",(VLOOKUP($A68,'Q4 Raw Data'!$A$9:$DO$158,E$3,FALSE))),"")</f>
        <v>Yes</v>
      </c>
      <c r="F68" s="204" t="str">
        <f>IFERROR(IF((VLOOKUP($A68,'Q4 Raw Data'!$A$9:$DO$158,F$3,FALSE))="","",(VLOOKUP($A68,'Q4 Raw Data'!$A$9:$DO$158,F$3,FALSE))),"")</f>
        <v>Yes</v>
      </c>
      <c r="G68" s="204" t="str">
        <f>IFERROR(IF((VLOOKUP($A68,'Q4 Raw Data'!$A$9:$DO$158,G$3,FALSE))="","",(VLOOKUP($A68,'Q4 Raw Data'!$A$9:$DO$158,G$3,FALSE))),"")</f>
        <v>Yes</v>
      </c>
      <c r="H68" s="204"/>
      <c r="I68" s="204"/>
      <c r="J68" s="204"/>
      <c r="K68" s="204"/>
      <c r="L68" s="204"/>
      <c r="M68" s="204"/>
      <c r="N68" s="204" t="str">
        <f>IFERROR(IF((VLOOKUP($A68,'Q4 Raw Data'!$A$9:$DO$158,N$3,FALSE))="","",(VLOOKUP($A68,'Q4 Raw Data'!$A$9:$DO$158,N$3,FALSE))),"")</f>
        <v/>
      </c>
      <c r="O68" s="204" t="str">
        <f>IFERROR(IF((VLOOKUP($A68,'Q4 Raw Data'!$A$9:$DO$158,O$3,FALSE))="","",(VLOOKUP($A68,'Q4 Raw Data'!$A$9:$DO$158,O$3,FALSE))),"")</f>
        <v>On track to meet target</v>
      </c>
      <c r="P68" s="204" t="str">
        <f>IFERROR(IF((VLOOKUP($A68,'Q4 Raw Data'!$A$9:$DO$158,P$3,FALSE))="","",(VLOOKUP($A68,'Q4 Raw Data'!$A$9:$DO$158,P$3,FALSE))),"")</f>
        <v>Data not available to assess progress</v>
      </c>
      <c r="Q68" s="204" t="str">
        <f>IFERROR(IF((VLOOKUP($A68,'Q4 Raw Data'!$A$9:$DO$158,Q$3,FALSE))="","",(VLOOKUP($A68,'Q4 Raw Data'!$A$9:$DO$158,Q$3,FALSE))),"")</f>
        <v>Data not available to assess progress</v>
      </c>
      <c r="R68" s="204"/>
      <c r="S68" s="204"/>
      <c r="T68" s="204"/>
      <c r="U68" s="204"/>
      <c r="V68" s="204"/>
      <c r="W68" s="204"/>
      <c r="X68" s="204"/>
      <c r="Y68" s="204"/>
      <c r="Z68" s="204"/>
      <c r="AA68" s="204"/>
      <c r="AB68" s="204"/>
      <c r="AC68" s="204"/>
    </row>
    <row r="69" spans="1:29" x14ac:dyDescent="0.3">
      <c r="A69" t="s">
        <v>456</v>
      </c>
      <c r="B69" t="s">
        <v>457</v>
      </c>
      <c r="C69" s="204" t="str">
        <f>IFERROR(IF((VLOOKUP($A69,'Q4 Raw Data'!$A$9:$DO$158,C$3,FALSE))="","",(VLOOKUP($A69,'Q4 Raw Data'!$A$9:$DO$158,C$3,FALSE))),"")</f>
        <v>Yes</v>
      </c>
      <c r="D69" s="204" t="str">
        <f>IFERROR(IF((VLOOKUP($A69,'Q4 Raw Data'!$A$9:$DO$158,D$3,FALSE))="","",(VLOOKUP($A69,'Q4 Raw Data'!$A$9:$DO$158,D$3,FALSE))),"")</f>
        <v>Yes</v>
      </c>
      <c r="E69" s="204" t="str">
        <f>IFERROR(IF((VLOOKUP($A69,'Q4 Raw Data'!$A$9:$DO$158,E$3,FALSE))="","",(VLOOKUP($A69,'Q4 Raw Data'!$A$9:$DO$158,E$3,FALSE))),"")</f>
        <v>Yes</v>
      </c>
      <c r="F69" s="204" t="str">
        <f>IFERROR(IF((VLOOKUP($A69,'Q4 Raw Data'!$A$9:$DO$158,F$3,FALSE))="","",(VLOOKUP($A69,'Q4 Raw Data'!$A$9:$DO$158,F$3,FALSE))),"")</f>
        <v>Yes</v>
      </c>
      <c r="G69" s="204" t="str">
        <f>IFERROR(IF((VLOOKUP($A69,'Q4 Raw Data'!$A$9:$DO$158,G$3,FALSE))="","",(VLOOKUP($A69,'Q4 Raw Data'!$A$9:$DO$158,G$3,FALSE))),"")</f>
        <v>Yes</v>
      </c>
      <c r="H69" s="204"/>
      <c r="I69" s="204"/>
      <c r="J69" s="204"/>
      <c r="K69" s="204"/>
      <c r="L69" s="204"/>
      <c r="M69" s="204"/>
      <c r="N69" s="204" t="str">
        <f>IFERROR(IF((VLOOKUP($A69,'Q4 Raw Data'!$A$9:$DO$158,N$3,FALSE))="","",(VLOOKUP($A69,'Q4 Raw Data'!$A$9:$DO$158,N$3,FALSE))),"")</f>
        <v/>
      </c>
      <c r="O69" s="204" t="str">
        <f>IFERROR(IF((VLOOKUP($A69,'Q4 Raw Data'!$A$9:$DO$158,O$3,FALSE))="","",(VLOOKUP($A69,'Q4 Raw Data'!$A$9:$DO$158,O$3,FALSE))),"")</f>
        <v>On track to meet target</v>
      </c>
      <c r="P69" s="204" t="str">
        <f>IFERROR(IF((VLOOKUP($A69,'Q4 Raw Data'!$A$9:$DO$158,P$3,FALSE))="","",(VLOOKUP($A69,'Q4 Raw Data'!$A$9:$DO$158,P$3,FALSE))),"")</f>
        <v>Not on track to meet target</v>
      </c>
      <c r="Q69" s="204" t="str">
        <f>IFERROR(IF((VLOOKUP($A69,'Q4 Raw Data'!$A$9:$DO$158,Q$3,FALSE))="","",(VLOOKUP($A69,'Q4 Raw Data'!$A$9:$DO$158,Q$3,FALSE))),"")</f>
        <v>Not on track to meet target</v>
      </c>
      <c r="R69" s="204"/>
      <c r="S69" s="204"/>
      <c r="T69" s="204"/>
      <c r="U69" s="204"/>
      <c r="V69" s="204"/>
      <c r="W69" s="204"/>
      <c r="X69" s="204"/>
      <c r="Y69" s="204"/>
      <c r="Z69" s="204"/>
      <c r="AA69" s="204"/>
      <c r="AB69" s="204"/>
      <c r="AC69" s="204"/>
    </row>
    <row r="70" spans="1:29" x14ac:dyDescent="0.3">
      <c r="A70" t="s">
        <v>460</v>
      </c>
      <c r="B70" t="s">
        <v>461</v>
      </c>
      <c r="C70" s="204" t="str">
        <f>IFERROR(IF((VLOOKUP($A70,'Q4 Raw Data'!$A$9:$DO$158,C$3,FALSE))="","",(VLOOKUP($A70,'Q4 Raw Data'!$A$9:$DO$158,C$3,FALSE))),"")</f>
        <v>Yes</v>
      </c>
      <c r="D70" s="204" t="str">
        <f>IFERROR(IF((VLOOKUP($A70,'Q4 Raw Data'!$A$9:$DO$158,D$3,FALSE))="","",(VLOOKUP($A70,'Q4 Raw Data'!$A$9:$DO$158,D$3,FALSE))),"")</f>
        <v>Yes</v>
      </c>
      <c r="E70" s="204" t="str">
        <f>IFERROR(IF((VLOOKUP($A70,'Q4 Raw Data'!$A$9:$DO$158,E$3,FALSE))="","",(VLOOKUP($A70,'Q4 Raw Data'!$A$9:$DO$158,E$3,FALSE))),"")</f>
        <v>Yes</v>
      </c>
      <c r="F70" s="204" t="str">
        <f>IFERROR(IF((VLOOKUP($A70,'Q4 Raw Data'!$A$9:$DO$158,F$3,FALSE))="","",(VLOOKUP($A70,'Q4 Raw Data'!$A$9:$DO$158,F$3,FALSE))),"")</f>
        <v>Yes</v>
      </c>
      <c r="G70" s="204" t="str">
        <f>IFERROR(IF((VLOOKUP($A70,'Q4 Raw Data'!$A$9:$DO$158,G$3,FALSE))="","",(VLOOKUP($A70,'Q4 Raw Data'!$A$9:$DO$158,G$3,FALSE))),"")</f>
        <v>Yes</v>
      </c>
      <c r="H70" s="204"/>
      <c r="I70" s="204"/>
      <c r="J70" s="204"/>
      <c r="K70" s="204"/>
      <c r="L70" s="204"/>
      <c r="M70" s="204"/>
      <c r="N70" s="204" t="str">
        <f>IFERROR(IF((VLOOKUP($A70,'Q4 Raw Data'!$A$9:$DO$158,N$3,FALSE))="","",(VLOOKUP($A70,'Q4 Raw Data'!$A$9:$DO$158,N$3,FALSE))),"")</f>
        <v/>
      </c>
      <c r="O70" s="204" t="str">
        <f>IFERROR(IF((VLOOKUP($A70,'Q4 Raw Data'!$A$9:$DO$158,O$3,FALSE))="","",(VLOOKUP($A70,'Q4 Raw Data'!$A$9:$DO$158,O$3,FALSE))),"")</f>
        <v>On track to meet target</v>
      </c>
      <c r="P70" s="204" t="str">
        <f>IFERROR(IF((VLOOKUP($A70,'Q4 Raw Data'!$A$9:$DO$158,P$3,FALSE))="","",(VLOOKUP($A70,'Q4 Raw Data'!$A$9:$DO$158,P$3,FALSE))),"")</f>
        <v>On track to meet target</v>
      </c>
      <c r="Q70" s="204" t="str">
        <f>IFERROR(IF((VLOOKUP($A70,'Q4 Raw Data'!$A$9:$DO$158,Q$3,FALSE))="","",(VLOOKUP($A70,'Q4 Raw Data'!$A$9:$DO$158,Q$3,FALSE))),"")</f>
        <v>On track to meet target</v>
      </c>
      <c r="R70" s="204"/>
      <c r="S70" s="204"/>
      <c r="T70" s="204"/>
      <c r="U70" s="204"/>
      <c r="V70" s="204"/>
      <c r="W70" s="204"/>
      <c r="X70" s="204"/>
      <c r="Y70" s="204"/>
      <c r="Z70" s="204"/>
      <c r="AA70" s="204"/>
      <c r="AB70" s="204"/>
      <c r="AC70" s="204"/>
    </row>
    <row r="71" spans="1:29" x14ac:dyDescent="0.3">
      <c r="A71" t="s">
        <v>462</v>
      </c>
      <c r="B71" t="s">
        <v>463</v>
      </c>
      <c r="C71" s="204" t="str">
        <f>IFERROR(IF((VLOOKUP($A71,'Q4 Raw Data'!$A$9:$DO$158,C$3,FALSE))="","",(VLOOKUP($A71,'Q4 Raw Data'!$A$9:$DO$158,C$3,FALSE))),"")</f>
        <v>Yes</v>
      </c>
      <c r="D71" s="204" t="str">
        <f>IFERROR(IF((VLOOKUP($A71,'Q4 Raw Data'!$A$9:$DO$158,D$3,FALSE))="","",(VLOOKUP($A71,'Q4 Raw Data'!$A$9:$DO$158,D$3,FALSE))),"")</f>
        <v>Yes</v>
      </c>
      <c r="E71" s="204" t="str">
        <f>IFERROR(IF((VLOOKUP($A71,'Q4 Raw Data'!$A$9:$DO$158,E$3,FALSE))="","",(VLOOKUP($A71,'Q4 Raw Data'!$A$9:$DO$158,E$3,FALSE))),"")</f>
        <v>Yes</v>
      </c>
      <c r="F71" s="204" t="str">
        <f>IFERROR(IF((VLOOKUP($A71,'Q4 Raw Data'!$A$9:$DO$158,F$3,FALSE))="","",(VLOOKUP($A71,'Q4 Raw Data'!$A$9:$DO$158,F$3,FALSE))),"")</f>
        <v>Yes</v>
      </c>
      <c r="G71" s="204" t="str">
        <f>IFERROR(IF((VLOOKUP($A71,'Q4 Raw Data'!$A$9:$DO$158,G$3,FALSE))="","",(VLOOKUP($A71,'Q4 Raw Data'!$A$9:$DO$158,G$3,FALSE))),"")</f>
        <v>Yes</v>
      </c>
      <c r="H71" s="204"/>
      <c r="I71" s="204"/>
      <c r="J71" s="204"/>
      <c r="K71" s="204"/>
      <c r="L71" s="204"/>
      <c r="M71" s="204"/>
      <c r="N71" s="204" t="str">
        <f>IFERROR(IF((VLOOKUP($A71,'Q4 Raw Data'!$A$9:$DO$158,N$3,FALSE))="","",(VLOOKUP($A71,'Q4 Raw Data'!$A$9:$DO$158,N$3,FALSE))),"")</f>
        <v/>
      </c>
      <c r="O71" s="204" t="str">
        <f>IFERROR(IF((VLOOKUP($A71,'Q4 Raw Data'!$A$9:$DO$158,O$3,FALSE))="","",(VLOOKUP($A71,'Q4 Raw Data'!$A$9:$DO$158,O$3,FALSE))),"")</f>
        <v>Not on track to meet target</v>
      </c>
      <c r="P71" s="204" t="str">
        <f>IFERROR(IF((VLOOKUP($A71,'Q4 Raw Data'!$A$9:$DO$158,P$3,FALSE))="","",(VLOOKUP($A71,'Q4 Raw Data'!$A$9:$DO$158,P$3,FALSE))),"")</f>
        <v>On track to meet target</v>
      </c>
      <c r="Q71" s="204" t="str">
        <f>IFERROR(IF((VLOOKUP($A71,'Q4 Raw Data'!$A$9:$DO$158,Q$3,FALSE))="","",(VLOOKUP($A71,'Q4 Raw Data'!$A$9:$DO$158,Q$3,FALSE))),"")</f>
        <v>Data not available to assess progress</v>
      </c>
      <c r="R71" s="204"/>
      <c r="S71" s="204"/>
      <c r="T71" s="204"/>
      <c r="U71" s="204"/>
      <c r="V71" s="204"/>
      <c r="W71" s="204"/>
      <c r="X71" s="204"/>
      <c r="Y71" s="204"/>
      <c r="Z71" s="204"/>
      <c r="AA71" s="204"/>
      <c r="AB71" s="204"/>
      <c r="AC71" s="204"/>
    </row>
    <row r="72" spans="1:29" x14ac:dyDescent="0.3">
      <c r="A72" t="s">
        <v>464</v>
      </c>
      <c r="B72" t="s">
        <v>465</v>
      </c>
      <c r="C72" s="204" t="str">
        <f>IFERROR(IF((VLOOKUP($A72,'Q4 Raw Data'!$A$9:$DO$158,C$3,FALSE))="","",(VLOOKUP($A72,'Q4 Raw Data'!$A$9:$DO$158,C$3,FALSE))),"")</f>
        <v>Yes</v>
      </c>
      <c r="D72" s="204" t="str">
        <f>IFERROR(IF((VLOOKUP($A72,'Q4 Raw Data'!$A$9:$DO$158,D$3,FALSE))="","",(VLOOKUP($A72,'Q4 Raw Data'!$A$9:$DO$158,D$3,FALSE))),"")</f>
        <v>Yes</v>
      </c>
      <c r="E72" s="204" t="str">
        <f>IFERROR(IF((VLOOKUP($A72,'Q4 Raw Data'!$A$9:$DO$158,E$3,FALSE))="","",(VLOOKUP($A72,'Q4 Raw Data'!$A$9:$DO$158,E$3,FALSE))),"")</f>
        <v>Yes</v>
      </c>
      <c r="F72" s="204" t="str">
        <f>IFERROR(IF((VLOOKUP($A72,'Q4 Raw Data'!$A$9:$DO$158,F$3,FALSE))="","",(VLOOKUP($A72,'Q4 Raw Data'!$A$9:$DO$158,F$3,FALSE))),"")</f>
        <v>Yes</v>
      </c>
      <c r="G72" s="204" t="str">
        <f>IFERROR(IF((VLOOKUP($A72,'Q4 Raw Data'!$A$9:$DO$158,G$3,FALSE))="","",(VLOOKUP($A72,'Q4 Raw Data'!$A$9:$DO$158,G$3,FALSE))),"")</f>
        <v>Yes</v>
      </c>
      <c r="H72" s="204"/>
      <c r="I72" s="204"/>
      <c r="J72" s="204"/>
      <c r="K72" s="204"/>
      <c r="L72" s="204"/>
      <c r="M72" s="204"/>
      <c r="N72" s="204" t="str">
        <f>IFERROR(IF((VLOOKUP($A72,'Q4 Raw Data'!$A$9:$DO$158,N$3,FALSE))="","",(VLOOKUP($A72,'Q4 Raw Data'!$A$9:$DO$158,N$3,FALSE))),"")</f>
        <v/>
      </c>
      <c r="O72" s="204" t="str">
        <f>IFERROR(IF((VLOOKUP($A72,'Q4 Raw Data'!$A$9:$DO$158,O$3,FALSE))="","",(VLOOKUP($A72,'Q4 Raw Data'!$A$9:$DO$158,O$3,FALSE))),"")</f>
        <v>Not on track to meet target</v>
      </c>
      <c r="P72" s="204" t="str">
        <f>IFERROR(IF((VLOOKUP($A72,'Q4 Raw Data'!$A$9:$DO$158,P$3,FALSE))="","",(VLOOKUP($A72,'Q4 Raw Data'!$A$9:$DO$158,P$3,FALSE))),"")</f>
        <v>Not on track to meet target</v>
      </c>
      <c r="Q72" s="204" t="str">
        <f>IFERROR(IF((VLOOKUP($A72,'Q4 Raw Data'!$A$9:$DO$158,Q$3,FALSE))="","",(VLOOKUP($A72,'Q4 Raw Data'!$A$9:$DO$158,Q$3,FALSE))),"")</f>
        <v>On track to meet target</v>
      </c>
      <c r="R72" s="204"/>
      <c r="S72" s="204"/>
      <c r="T72" s="204"/>
      <c r="U72" s="204"/>
      <c r="V72" s="204"/>
      <c r="W72" s="204"/>
      <c r="X72" s="204"/>
      <c r="Y72" s="204"/>
      <c r="Z72" s="204"/>
      <c r="AA72" s="204"/>
      <c r="AB72" s="204"/>
      <c r="AC72" s="204"/>
    </row>
    <row r="73" spans="1:29" x14ac:dyDescent="0.3">
      <c r="A73" t="s">
        <v>468</v>
      </c>
      <c r="B73" t="s">
        <v>469</v>
      </c>
      <c r="C73" s="204" t="str">
        <f>IFERROR(IF((VLOOKUP($A73,'Q4 Raw Data'!$A$9:$DO$158,C$3,FALSE))="","",(VLOOKUP($A73,'Q4 Raw Data'!$A$9:$DO$158,C$3,FALSE))),"")</f>
        <v>Yes</v>
      </c>
      <c r="D73" s="204" t="str">
        <f>IFERROR(IF((VLOOKUP($A73,'Q4 Raw Data'!$A$9:$DO$158,D$3,FALSE))="","",(VLOOKUP($A73,'Q4 Raw Data'!$A$9:$DO$158,D$3,FALSE))),"")</f>
        <v>Yes</v>
      </c>
      <c r="E73" s="204" t="str">
        <f>IFERROR(IF((VLOOKUP($A73,'Q4 Raw Data'!$A$9:$DO$158,E$3,FALSE))="","",(VLOOKUP($A73,'Q4 Raw Data'!$A$9:$DO$158,E$3,FALSE))),"")</f>
        <v>Yes</v>
      </c>
      <c r="F73" s="204" t="str">
        <f>IFERROR(IF((VLOOKUP($A73,'Q4 Raw Data'!$A$9:$DO$158,F$3,FALSE))="","",(VLOOKUP($A73,'Q4 Raw Data'!$A$9:$DO$158,F$3,FALSE))),"")</f>
        <v>Yes</v>
      </c>
      <c r="G73" s="204" t="str">
        <f>IFERROR(IF((VLOOKUP($A73,'Q4 Raw Data'!$A$9:$DO$158,G$3,FALSE))="","",(VLOOKUP($A73,'Q4 Raw Data'!$A$9:$DO$158,G$3,FALSE))),"")</f>
        <v>Yes</v>
      </c>
      <c r="H73" s="204"/>
      <c r="I73" s="204"/>
      <c r="J73" s="204"/>
      <c r="K73" s="204"/>
      <c r="L73" s="204"/>
      <c r="M73" s="204"/>
      <c r="N73" s="204" t="str">
        <f>IFERROR(IF((VLOOKUP($A73,'Q4 Raw Data'!$A$9:$DO$158,N$3,FALSE))="","",(VLOOKUP($A73,'Q4 Raw Data'!$A$9:$DO$158,N$3,FALSE))),"")</f>
        <v/>
      </c>
      <c r="O73" s="204" t="str">
        <f>IFERROR(IF((VLOOKUP($A73,'Q4 Raw Data'!$A$9:$DO$158,O$3,FALSE))="","",(VLOOKUP($A73,'Q4 Raw Data'!$A$9:$DO$158,O$3,FALSE))),"")</f>
        <v>On track to meet target</v>
      </c>
      <c r="P73" s="204" t="str">
        <f>IFERROR(IF((VLOOKUP($A73,'Q4 Raw Data'!$A$9:$DO$158,P$3,FALSE))="","",(VLOOKUP($A73,'Q4 Raw Data'!$A$9:$DO$158,P$3,FALSE))),"")</f>
        <v>On track to meet target</v>
      </c>
      <c r="Q73" s="204" t="str">
        <f>IFERROR(IF((VLOOKUP($A73,'Q4 Raw Data'!$A$9:$DO$158,Q$3,FALSE))="","",(VLOOKUP($A73,'Q4 Raw Data'!$A$9:$DO$158,Q$3,FALSE))),"")</f>
        <v>On track to meet target</v>
      </c>
      <c r="R73" s="204"/>
      <c r="S73" s="204"/>
      <c r="T73" s="204"/>
      <c r="U73" s="204"/>
      <c r="V73" s="204"/>
      <c r="W73" s="204"/>
      <c r="X73" s="204"/>
      <c r="Y73" s="204"/>
      <c r="Z73" s="204"/>
      <c r="AA73" s="204"/>
      <c r="AB73" s="204"/>
      <c r="AC73" s="204"/>
    </row>
    <row r="74" spans="1:29" x14ac:dyDescent="0.3">
      <c r="A74" t="s">
        <v>470</v>
      </c>
      <c r="B74" t="s">
        <v>471</v>
      </c>
      <c r="C74" s="204" t="str">
        <f>IFERROR(IF((VLOOKUP($A74,'Q4 Raw Data'!$A$9:$DO$158,C$3,FALSE))="","",(VLOOKUP($A74,'Q4 Raw Data'!$A$9:$DO$158,C$3,FALSE))),"")</f>
        <v>Yes</v>
      </c>
      <c r="D74" s="204" t="str">
        <f>IFERROR(IF((VLOOKUP($A74,'Q4 Raw Data'!$A$9:$DO$158,D$3,FALSE))="","",(VLOOKUP($A74,'Q4 Raw Data'!$A$9:$DO$158,D$3,FALSE))),"")</f>
        <v>Yes</v>
      </c>
      <c r="E74" s="204" t="str">
        <f>IFERROR(IF((VLOOKUP($A74,'Q4 Raw Data'!$A$9:$DO$158,E$3,FALSE))="","",(VLOOKUP($A74,'Q4 Raw Data'!$A$9:$DO$158,E$3,FALSE))),"")</f>
        <v>Yes</v>
      </c>
      <c r="F74" s="204" t="str">
        <f>IFERROR(IF((VLOOKUP($A74,'Q4 Raw Data'!$A$9:$DO$158,F$3,FALSE))="","",(VLOOKUP($A74,'Q4 Raw Data'!$A$9:$DO$158,F$3,FALSE))),"")</f>
        <v>Yes</v>
      </c>
      <c r="G74" s="204" t="str">
        <f>IFERROR(IF((VLOOKUP($A74,'Q4 Raw Data'!$A$9:$DO$158,G$3,FALSE))="","",(VLOOKUP($A74,'Q4 Raw Data'!$A$9:$DO$158,G$3,FALSE))),"")</f>
        <v>Yes</v>
      </c>
      <c r="H74" s="204"/>
      <c r="I74" s="204"/>
      <c r="J74" s="204"/>
      <c r="K74" s="204"/>
      <c r="L74" s="204"/>
      <c r="M74" s="204"/>
      <c r="N74" s="204" t="str">
        <f>IFERROR(IF((VLOOKUP($A74,'Q4 Raw Data'!$A$9:$DO$158,N$3,FALSE))="","",(VLOOKUP($A74,'Q4 Raw Data'!$A$9:$DO$158,N$3,FALSE))),"")</f>
        <v/>
      </c>
      <c r="O74" s="204" t="str">
        <f>IFERROR(IF((VLOOKUP($A74,'Q4 Raw Data'!$A$9:$DO$158,O$3,FALSE))="","",(VLOOKUP($A74,'Q4 Raw Data'!$A$9:$DO$158,O$3,FALSE))),"")</f>
        <v>Not on track to meet target</v>
      </c>
      <c r="P74" s="204" t="str">
        <f>IFERROR(IF((VLOOKUP($A74,'Q4 Raw Data'!$A$9:$DO$158,P$3,FALSE))="","",(VLOOKUP($A74,'Q4 Raw Data'!$A$9:$DO$158,P$3,FALSE))),"")</f>
        <v>On track to meet target</v>
      </c>
      <c r="Q74" s="204" t="str">
        <f>IFERROR(IF((VLOOKUP($A74,'Q4 Raw Data'!$A$9:$DO$158,Q$3,FALSE))="","",(VLOOKUP($A74,'Q4 Raw Data'!$A$9:$DO$158,Q$3,FALSE))),"")</f>
        <v>On track to meet target</v>
      </c>
      <c r="R74" s="204"/>
      <c r="S74" s="204"/>
      <c r="T74" s="204"/>
      <c r="U74" s="204"/>
      <c r="V74" s="204"/>
      <c r="W74" s="204"/>
      <c r="X74" s="204"/>
      <c r="Y74" s="204"/>
      <c r="Z74" s="204"/>
      <c r="AA74" s="204"/>
      <c r="AB74" s="204"/>
      <c r="AC74" s="204"/>
    </row>
    <row r="75" spans="1:29" x14ac:dyDescent="0.3">
      <c r="A75" t="s">
        <v>474</v>
      </c>
      <c r="B75" t="s">
        <v>475</v>
      </c>
      <c r="C75" s="204" t="str">
        <f>IFERROR(IF((VLOOKUP($A75,'Q4 Raw Data'!$A$9:$DO$158,C$3,FALSE))="","",(VLOOKUP($A75,'Q4 Raw Data'!$A$9:$DO$158,C$3,FALSE))),"")</f>
        <v>Yes</v>
      </c>
      <c r="D75" s="204" t="str">
        <f>IFERROR(IF((VLOOKUP($A75,'Q4 Raw Data'!$A$9:$DO$158,D$3,FALSE))="","",(VLOOKUP($A75,'Q4 Raw Data'!$A$9:$DO$158,D$3,FALSE))),"")</f>
        <v>Yes</v>
      </c>
      <c r="E75" s="204" t="str">
        <f>IFERROR(IF((VLOOKUP($A75,'Q4 Raw Data'!$A$9:$DO$158,E$3,FALSE))="","",(VLOOKUP($A75,'Q4 Raw Data'!$A$9:$DO$158,E$3,FALSE))),"")</f>
        <v>Yes</v>
      </c>
      <c r="F75" s="204" t="str">
        <f>IFERROR(IF((VLOOKUP($A75,'Q4 Raw Data'!$A$9:$DO$158,F$3,FALSE))="","",(VLOOKUP($A75,'Q4 Raw Data'!$A$9:$DO$158,F$3,FALSE))),"")</f>
        <v>Yes</v>
      </c>
      <c r="G75" s="204" t="str">
        <f>IFERROR(IF((VLOOKUP($A75,'Q4 Raw Data'!$A$9:$DO$158,G$3,FALSE))="","",(VLOOKUP($A75,'Q4 Raw Data'!$A$9:$DO$158,G$3,FALSE))),"")</f>
        <v>Yes</v>
      </c>
      <c r="H75" s="204"/>
      <c r="I75" s="204"/>
      <c r="J75" s="204"/>
      <c r="K75" s="204"/>
      <c r="L75" s="204"/>
      <c r="M75" s="204"/>
      <c r="N75" s="204" t="str">
        <f>IFERROR(IF((VLOOKUP($A75,'Q4 Raw Data'!$A$9:$DO$158,N$3,FALSE))="","",(VLOOKUP($A75,'Q4 Raw Data'!$A$9:$DO$158,N$3,FALSE))),"")</f>
        <v/>
      </c>
      <c r="O75" s="204" t="str">
        <f>IFERROR(IF((VLOOKUP($A75,'Q4 Raw Data'!$A$9:$DO$158,O$3,FALSE))="","",(VLOOKUP($A75,'Q4 Raw Data'!$A$9:$DO$158,O$3,FALSE))),"")</f>
        <v>On track to meet target</v>
      </c>
      <c r="P75" s="204" t="str">
        <f>IFERROR(IF((VLOOKUP($A75,'Q4 Raw Data'!$A$9:$DO$158,P$3,FALSE))="","",(VLOOKUP($A75,'Q4 Raw Data'!$A$9:$DO$158,P$3,FALSE))),"")</f>
        <v>On track to meet target</v>
      </c>
      <c r="Q75" s="204" t="str">
        <f>IFERROR(IF((VLOOKUP($A75,'Q4 Raw Data'!$A$9:$DO$158,Q$3,FALSE))="","",(VLOOKUP($A75,'Q4 Raw Data'!$A$9:$DO$158,Q$3,FALSE))),"")</f>
        <v>On track to meet target</v>
      </c>
      <c r="R75" s="204"/>
      <c r="S75" s="204"/>
      <c r="T75" s="204"/>
      <c r="U75" s="204"/>
      <c r="V75" s="204"/>
      <c r="W75" s="204"/>
      <c r="X75" s="204"/>
      <c r="Y75" s="204"/>
      <c r="Z75" s="204"/>
      <c r="AA75" s="204"/>
      <c r="AB75" s="204"/>
      <c r="AC75" s="204"/>
    </row>
    <row r="76" spans="1:29" x14ac:dyDescent="0.3">
      <c r="A76" t="s">
        <v>478</v>
      </c>
      <c r="B76" t="s">
        <v>479</v>
      </c>
      <c r="C76" s="204" t="str">
        <f>IFERROR(IF((VLOOKUP($A76,'Q4 Raw Data'!$A$9:$DO$158,C$3,FALSE))="","",(VLOOKUP($A76,'Q4 Raw Data'!$A$9:$DO$158,C$3,FALSE))),"")</f>
        <v>Yes</v>
      </c>
      <c r="D76" s="204" t="str">
        <f>IFERROR(IF((VLOOKUP($A76,'Q4 Raw Data'!$A$9:$DO$158,D$3,FALSE))="","",(VLOOKUP($A76,'Q4 Raw Data'!$A$9:$DO$158,D$3,FALSE))),"")</f>
        <v>Yes</v>
      </c>
      <c r="E76" s="204" t="str">
        <f>IFERROR(IF((VLOOKUP($A76,'Q4 Raw Data'!$A$9:$DO$158,E$3,FALSE))="","",(VLOOKUP($A76,'Q4 Raw Data'!$A$9:$DO$158,E$3,FALSE))),"")</f>
        <v>Yes</v>
      </c>
      <c r="F76" s="204" t="str">
        <f>IFERROR(IF((VLOOKUP($A76,'Q4 Raw Data'!$A$9:$DO$158,F$3,FALSE))="","",(VLOOKUP($A76,'Q4 Raw Data'!$A$9:$DO$158,F$3,FALSE))),"")</f>
        <v>Yes</v>
      </c>
      <c r="G76" s="204" t="str">
        <f>IFERROR(IF((VLOOKUP($A76,'Q4 Raw Data'!$A$9:$DO$158,G$3,FALSE))="","",(VLOOKUP($A76,'Q4 Raw Data'!$A$9:$DO$158,G$3,FALSE))),"")</f>
        <v>Yes</v>
      </c>
      <c r="H76" s="204"/>
      <c r="I76" s="204"/>
      <c r="J76" s="204"/>
      <c r="K76" s="204"/>
      <c r="L76" s="204"/>
      <c r="M76" s="204"/>
      <c r="N76" s="204" t="str">
        <f>IFERROR(IF((VLOOKUP($A76,'Q4 Raw Data'!$A$9:$DO$158,N$3,FALSE))="","",(VLOOKUP($A76,'Q4 Raw Data'!$A$9:$DO$158,N$3,FALSE))),"")</f>
        <v/>
      </c>
      <c r="O76" s="204" t="str">
        <f>IFERROR(IF((VLOOKUP($A76,'Q4 Raw Data'!$A$9:$DO$158,O$3,FALSE))="","",(VLOOKUP($A76,'Q4 Raw Data'!$A$9:$DO$158,O$3,FALSE))),"")</f>
        <v>Not on track to meet target</v>
      </c>
      <c r="P76" s="204" t="str">
        <f>IFERROR(IF((VLOOKUP($A76,'Q4 Raw Data'!$A$9:$DO$158,P$3,FALSE))="","",(VLOOKUP($A76,'Q4 Raw Data'!$A$9:$DO$158,P$3,FALSE))),"")</f>
        <v>Not on track to meet target</v>
      </c>
      <c r="Q76" s="204" t="str">
        <f>IFERROR(IF((VLOOKUP($A76,'Q4 Raw Data'!$A$9:$DO$158,Q$3,FALSE))="","",(VLOOKUP($A76,'Q4 Raw Data'!$A$9:$DO$158,Q$3,FALSE))),"")</f>
        <v>On track to meet target</v>
      </c>
      <c r="R76" s="204"/>
      <c r="S76" s="204"/>
      <c r="T76" s="204"/>
      <c r="U76" s="204"/>
      <c r="V76" s="204"/>
      <c r="W76" s="204"/>
      <c r="X76" s="204"/>
      <c r="Y76" s="204"/>
      <c r="Z76" s="204"/>
      <c r="AA76" s="204"/>
      <c r="AB76" s="204"/>
      <c r="AC76" s="204"/>
    </row>
    <row r="77" spans="1:29" x14ac:dyDescent="0.3">
      <c r="A77" t="s">
        <v>482</v>
      </c>
      <c r="B77" t="s">
        <v>483</v>
      </c>
      <c r="C77" s="204" t="str">
        <f>IFERROR(IF((VLOOKUP($A77,'Q4 Raw Data'!$A$9:$DO$158,C$3,FALSE))="","",(VLOOKUP($A77,'Q4 Raw Data'!$A$9:$DO$158,C$3,FALSE))),"")</f>
        <v>Yes</v>
      </c>
      <c r="D77" s="204" t="str">
        <f>IFERROR(IF((VLOOKUP($A77,'Q4 Raw Data'!$A$9:$DO$158,D$3,FALSE))="","",(VLOOKUP($A77,'Q4 Raw Data'!$A$9:$DO$158,D$3,FALSE))),"")</f>
        <v>Yes</v>
      </c>
      <c r="E77" s="204" t="str">
        <f>IFERROR(IF((VLOOKUP($A77,'Q4 Raw Data'!$A$9:$DO$158,E$3,FALSE))="","",(VLOOKUP($A77,'Q4 Raw Data'!$A$9:$DO$158,E$3,FALSE))),"")</f>
        <v>Yes</v>
      </c>
      <c r="F77" s="204" t="str">
        <f>IFERROR(IF((VLOOKUP($A77,'Q4 Raw Data'!$A$9:$DO$158,F$3,FALSE))="","",(VLOOKUP($A77,'Q4 Raw Data'!$A$9:$DO$158,F$3,FALSE))),"")</f>
        <v>Yes</v>
      </c>
      <c r="G77" s="204" t="str">
        <f>IFERROR(IF((VLOOKUP($A77,'Q4 Raw Data'!$A$9:$DO$158,G$3,FALSE))="","",(VLOOKUP($A77,'Q4 Raw Data'!$A$9:$DO$158,G$3,FALSE))),"")</f>
        <v>Yes</v>
      </c>
      <c r="H77" s="204"/>
      <c r="I77" s="204"/>
      <c r="J77" s="204"/>
      <c r="K77" s="204"/>
      <c r="L77" s="204"/>
      <c r="M77" s="204"/>
      <c r="N77" s="204" t="str">
        <f>IFERROR(IF((VLOOKUP($A77,'Q4 Raw Data'!$A$9:$DO$158,N$3,FALSE))="","",(VLOOKUP($A77,'Q4 Raw Data'!$A$9:$DO$158,N$3,FALSE))),"")</f>
        <v/>
      </c>
      <c r="O77" s="204" t="str">
        <f>IFERROR(IF((VLOOKUP($A77,'Q4 Raw Data'!$A$9:$DO$158,O$3,FALSE))="","",(VLOOKUP($A77,'Q4 Raw Data'!$A$9:$DO$158,O$3,FALSE))),"")</f>
        <v>On track to meet target</v>
      </c>
      <c r="P77" s="204" t="str">
        <f>IFERROR(IF((VLOOKUP($A77,'Q4 Raw Data'!$A$9:$DO$158,P$3,FALSE))="","",(VLOOKUP($A77,'Q4 Raw Data'!$A$9:$DO$158,P$3,FALSE))),"")</f>
        <v>On track to meet target</v>
      </c>
      <c r="Q77" s="204" t="str">
        <f>IFERROR(IF((VLOOKUP($A77,'Q4 Raw Data'!$A$9:$DO$158,Q$3,FALSE))="","",(VLOOKUP($A77,'Q4 Raw Data'!$A$9:$DO$158,Q$3,FALSE))),"")</f>
        <v>On track to meet target</v>
      </c>
      <c r="R77" s="204"/>
      <c r="S77" s="204"/>
      <c r="T77" s="204"/>
      <c r="U77" s="204"/>
      <c r="V77" s="204"/>
      <c r="W77" s="204"/>
      <c r="X77" s="204"/>
      <c r="Y77" s="204"/>
      <c r="Z77" s="204"/>
      <c r="AA77" s="204"/>
      <c r="AB77" s="204"/>
      <c r="AC77" s="204"/>
    </row>
    <row r="78" spans="1:29" x14ac:dyDescent="0.3">
      <c r="A78" t="s">
        <v>484</v>
      </c>
      <c r="B78" t="s">
        <v>485</v>
      </c>
      <c r="C78" s="204" t="str">
        <f>IFERROR(IF((VLOOKUP($A78,'Q4 Raw Data'!$A$9:$DO$158,C$3,FALSE))="","",(VLOOKUP($A78,'Q4 Raw Data'!$A$9:$DO$158,C$3,FALSE))),"")</f>
        <v>Yes</v>
      </c>
      <c r="D78" s="204" t="str">
        <f>IFERROR(IF((VLOOKUP($A78,'Q4 Raw Data'!$A$9:$DO$158,D$3,FALSE))="","",(VLOOKUP($A78,'Q4 Raw Data'!$A$9:$DO$158,D$3,FALSE))),"")</f>
        <v>Yes</v>
      </c>
      <c r="E78" s="204" t="str">
        <f>IFERROR(IF((VLOOKUP($A78,'Q4 Raw Data'!$A$9:$DO$158,E$3,FALSE))="","",(VLOOKUP($A78,'Q4 Raw Data'!$A$9:$DO$158,E$3,FALSE))),"")</f>
        <v>Yes</v>
      </c>
      <c r="F78" s="204" t="str">
        <f>IFERROR(IF((VLOOKUP($A78,'Q4 Raw Data'!$A$9:$DO$158,F$3,FALSE))="","",(VLOOKUP($A78,'Q4 Raw Data'!$A$9:$DO$158,F$3,FALSE))),"")</f>
        <v>Yes</v>
      </c>
      <c r="G78" s="204" t="str">
        <f>IFERROR(IF((VLOOKUP($A78,'Q4 Raw Data'!$A$9:$DO$158,G$3,FALSE))="","",(VLOOKUP($A78,'Q4 Raw Data'!$A$9:$DO$158,G$3,FALSE))),"")</f>
        <v>Yes</v>
      </c>
      <c r="H78" s="204"/>
      <c r="I78" s="204"/>
      <c r="J78" s="204"/>
      <c r="K78" s="204"/>
      <c r="L78" s="204"/>
      <c r="M78" s="204"/>
      <c r="N78" s="204" t="str">
        <f>IFERROR(IF((VLOOKUP($A78,'Q4 Raw Data'!$A$9:$DO$158,N$3,FALSE))="","",(VLOOKUP($A78,'Q4 Raw Data'!$A$9:$DO$158,N$3,FALSE))),"")</f>
        <v/>
      </c>
      <c r="O78" s="204" t="str">
        <f>IFERROR(IF((VLOOKUP($A78,'Q4 Raw Data'!$A$9:$DO$158,O$3,FALSE))="","",(VLOOKUP($A78,'Q4 Raw Data'!$A$9:$DO$158,O$3,FALSE))),"")</f>
        <v>Not on track to meet target</v>
      </c>
      <c r="P78" s="204" t="str">
        <f>IFERROR(IF((VLOOKUP($A78,'Q4 Raw Data'!$A$9:$DO$158,P$3,FALSE))="","",(VLOOKUP($A78,'Q4 Raw Data'!$A$9:$DO$158,P$3,FALSE))),"")</f>
        <v>On track to meet target</v>
      </c>
      <c r="Q78" s="204" t="str">
        <f>IFERROR(IF((VLOOKUP($A78,'Q4 Raw Data'!$A$9:$DO$158,Q$3,FALSE))="","",(VLOOKUP($A78,'Q4 Raw Data'!$A$9:$DO$158,Q$3,FALSE))),"")</f>
        <v>On track to meet target</v>
      </c>
      <c r="R78" s="204"/>
      <c r="S78" s="204"/>
      <c r="T78" s="204"/>
      <c r="U78" s="204"/>
      <c r="V78" s="204"/>
      <c r="W78" s="204"/>
      <c r="X78" s="204"/>
      <c r="Y78" s="204"/>
      <c r="Z78" s="204"/>
      <c r="AA78" s="204"/>
      <c r="AB78" s="204"/>
      <c r="AC78" s="204"/>
    </row>
    <row r="79" spans="1:29" x14ac:dyDescent="0.3">
      <c r="A79" t="s">
        <v>488</v>
      </c>
      <c r="B79" t="s">
        <v>489</v>
      </c>
      <c r="C79" s="204" t="str">
        <f>IFERROR(IF((VLOOKUP($A79,'Q4 Raw Data'!$A$9:$DO$158,C$3,FALSE))="","",(VLOOKUP($A79,'Q4 Raw Data'!$A$9:$DO$158,C$3,FALSE))),"")</f>
        <v>Yes</v>
      </c>
      <c r="D79" s="204" t="str">
        <f>IFERROR(IF((VLOOKUP($A79,'Q4 Raw Data'!$A$9:$DO$158,D$3,FALSE))="","",(VLOOKUP($A79,'Q4 Raw Data'!$A$9:$DO$158,D$3,FALSE))),"")</f>
        <v>Yes</v>
      </c>
      <c r="E79" s="204" t="str">
        <f>IFERROR(IF((VLOOKUP($A79,'Q4 Raw Data'!$A$9:$DO$158,E$3,FALSE))="","",(VLOOKUP($A79,'Q4 Raw Data'!$A$9:$DO$158,E$3,FALSE))),"")</f>
        <v>Yes</v>
      </c>
      <c r="F79" s="204" t="str">
        <f>IFERROR(IF((VLOOKUP($A79,'Q4 Raw Data'!$A$9:$DO$158,F$3,FALSE))="","",(VLOOKUP($A79,'Q4 Raw Data'!$A$9:$DO$158,F$3,FALSE))),"")</f>
        <v>Yes</v>
      </c>
      <c r="G79" s="204" t="str">
        <f>IFERROR(IF((VLOOKUP($A79,'Q4 Raw Data'!$A$9:$DO$158,G$3,FALSE))="","",(VLOOKUP($A79,'Q4 Raw Data'!$A$9:$DO$158,G$3,FALSE))),"")</f>
        <v>Yes</v>
      </c>
      <c r="H79" s="204"/>
      <c r="I79" s="204"/>
      <c r="J79" s="204"/>
      <c r="K79" s="204"/>
      <c r="L79" s="204"/>
      <c r="M79" s="204"/>
      <c r="N79" s="204" t="str">
        <f>IFERROR(IF((VLOOKUP($A79,'Q4 Raw Data'!$A$9:$DO$158,N$3,FALSE))="","",(VLOOKUP($A79,'Q4 Raw Data'!$A$9:$DO$158,N$3,FALSE))),"")</f>
        <v/>
      </c>
      <c r="O79" s="204" t="str">
        <f>IFERROR(IF((VLOOKUP($A79,'Q4 Raw Data'!$A$9:$DO$158,O$3,FALSE))="","",(VLOOKUP($A79,'Q4 Raw Data'!$A$9:$DO$158,O$3,FALSE))),"")</f>
        <v>Not on track to meet target</v>
      </c>
      <c r="P79" s="204" t="str">
        <f>IFERROR(IF((VLOOKUP($A79,'Q4 Raw Data'!$A$9:$DO$158,P$3,FALSE))="","",(VLOOKUP($A79,'Q4 Raw Data'!$A$9:$DO$158,P$3,FALSE))),"")</f>
        <v>On track to meet target</v>
      </c>
      <c r="Q79" s="204" t="str">
        <f>IFERROR(IF((VLOOKUP($A79,'Q4 Raw Data'!$A$9:$DO$158,Q$3,FALSE))="","",(VLOOKUP($A79,'Q4 Raw Data'!$A$9:$DO$158,Q$3,FALSE))),"")</f>
        <v>Data not available to assess progress</v>
      </c>
      <c r="R79" s="204"/>
      <c r="S79" s="204"/>
      <c r="T79" s="204"/>
      <c r="U79" s="204"/>
      <c r="V79" s="204"/>
      <c r="W79" s="204"/>
      <c r="X79" s="204"/>
      <c r="Y79" s="204"/>
      <c r="Z79" s="204"/>
      <c r="AA79" s="204"/>
      <c r="AB79" s="204"/>
      <c r="AC79" s="204"/>
    </row>
    <row r="80" spans="1:29" x14ac:dyDescent="0.3">
      <c r="A80" t="s">
        <v>492</v>
      </c>
      <c r="B80" t="s">
        <v>493</v>
      </c>
      <c r="C80" s="204" t="str">
        <f>IFERROR(IF((VLOOKUP($A80,'Q4 Raw Data'!$A$9:$DO$158,C$3,FALSE))="","",(VLOOKUP($A80,'Q4 Raw Data'!$A$9:$DO$158,C$3,FALSE))),"")</f>
        <v>Yes</v>
      </c>
      <c r="D80" s="204" t="str">
        <f>IFERROR(IF((VLOOKUP($A80,'Q4 Raw Data'!$A$9:$DO$158,D$3,FALSE))="","",(VLOOKUP($A80,'Q4 Raw Data'!$A$9:$DO$158,D$3,FALSE))),"")</f>
        <v>Yes</v>
      </c>
      <c r="E80" s="204" t="str">
        <f>IFERROR(IF((VLOOKUP($A80,'Q4 Raw Data'!$A$9:$DO$158,E$3,FALSE))="","",(VLOOKUP($A80,'Q4 Raw Data'!$A$9:$DO$158,E$3,FALSE))),"")</f>
        <v>Yes</v>
      </c>
      <c r="F80" s="204" t="str">
        <f>IFERROR(IF((VLOOKUP($A80,'Q4 Raw Data'!$A$9:$DO$158,F$3,FALSE))="","",(VLOOKUP($A80,'Q4 Raw Data'!$A$9:$DO$158,F$3,FALSE))),"")</f>
        <v>Yes</v>
      </c>
      <c r="G80" s="204" t="str">
        <f>IFERROR(IF((VLOOKUP($A80,'Q4 Raw Data'!$A$9:$DO$158,G$3,FALSE))="","",(VLOOKUP($A80,'Q4 Raw Data'!$A$9:$DO$158,G$3,FALSE))),"")</f>
        <v>Yes</v>
      </c>
      <c r="H80" s="204"/>
      <c r="I80" s="204"/>
      <c r="J80" s="204"/>
      <c r="K80" s="204"/>
      <c r="L80" s="204"/>
      <c r="M80" s="204"/>
      <c r="N80" s="204" t="str">
        <f>IFERROR(IF((VLOOKUP($A80,'Q4 Raw Data'!$A$9:$DO$158,N$3,FALSE))="","",(VLOOKUP($A80,'Q4 Raw Data'!$A$9:$DO$158,N$3,FALSE))),"")</f>
        <v/>
      </c>
      <c r="O80" s="204" t="str">
        <f>IFERROR(IF((VLOOKUP($A80,'Q4 Raw Data'!$A$9:$DO$158,O$3,FALSE))="","",(VLOOKUP($A80,'Q4 Raw Data'!$A$9:$DO$158,O$3,FALSE))),"")</f>
        <v>Not on track to meet target</v>
      </c>
      <c r="P80" s="204" t="str">
        <f>IFERROR(IF((VLOOKUP($A80,'Q4 Raw Data'!$A$9:$DO$158,P$3,FALSE))="","",(VLOOKUP($A80,'Q4 Raw Data'!$A$9:$DO$158,P$3,FALSE))),"")</f>
        <v>On track to meet target</v>
      </c>
      <c r="Q80" s="204" t="str">
        <f>IFERROR(IF((VLOOKUP($A80,'Q4 Raw Data'!$A$9:$DO$158,Q$3,FALSE))="","",(VLOOKUP($A80,'Q4 Raw Data'!$A$9:$DO$158,Q$3,FALSE))),"")</f>
        <v>On track to meet target</v>
      </c>
      <c r="R80" s="204"/>
      <c r="S80" s="204"/>
      <c r="T80" s="204"/>
      <c r="U80" s="204"/>
      <c r="V80" s="204"/>
      <c r="W80" s="204"/>
      <c r="X80" s="204"/>
      <c r="Y80" s="204"/>
      <c r="Z80" s="204"/>
      <c r="AA80" s="204"/>
      <c r="AB80" s="204"/>
      <c r="AC80" s="204"/>
    </row>
    <row r="81" spans="1:29" x14ac:dyDescent="0.3">
      <c r="A81" t="s">
        <v>494</v>
      </c>
      <c r="B81" t="s">
        <v>495</v>
      </c>
      <c r="C81" s="204" t="str">
        <f>IFERROR(IF((VLOOKUP($A81,'Q4 Raw Data'!$A$9:$DO$158,C$3,FALSE))="","",(VLOOKUP($A81,'Q4 Raw Data'!$A$9:$DO$158,C$3,FALSE))),"")</f>
        <v>Yes</v>
      </c>
      <c r="D81" s="204" t="str">
        <f>IFERROR(IF((VLOOKUP($A81,'Q4 Raw Data'!$A$9:$DO$158,D$3,FALSE))="","",(VLOOKUP($A81,'Q4 Raw Data'!$A$9:$DO$158,D$3,FALSE))),"")</f>
        <v>Yes</v>
      </c>
      <c r="E81" s="204" t="str">
        <f>IFERROR(IF((VLOOKUP($A81,'Q4 Raw Data'!$A$9:$DO$158,E$3,FALSE))="","",(VLOOKUP($A81,'Q4 Raw Data'!$A$9:$DO$158,E$3,FALSE))),"")</f>
        <v>Yes</v>
      </c>
      <c r="F81" s="204" t="str">
        <f>IFERROR(IF((VLOOKUP($A81,'Q4 Raw Data'!$A$9:$DO$158,F$3,FALSE))="","",(VLOOKUP($A81,'Q4 Raw Data'!$A$9:$DO$158,F$3,FALSE))),"")</f>
        <v>Yes</v>
      </c>
      <c r="G81" s="204" t="str">
        <f>IFERROR(IF((VLOOKUP($A81,'Q4 Raw Data'!$A$9:$DO$158,G$3,FALSE))="","",(VLOOKUP($A81,'Q4 Raw Data'!$A$9:$DO$158,G$3,FALSE))),"")</f>
        <v>Yes</v>
      </c>
      <c r="H81" s="204"/>
      <c r="I81" s="204"/>
      <c r="J81" s="204"/>
      <c r="K81" s="204"/>
      <c r="L81" s="204"/>
      <c r="M81" s="204"/>
      <c r="N81" s="204" t="str">
        <f>IFERROR(IF((VLOOKUP($A81,'Q4 Raw Data'!$A$9:$DO$158,N$3,FALSE))="","",(VLOOKUP($A81,'Q4 Raw Data'!$A$9:$DO$158,N$3,FALSE))),"")</f>
        <v/>
      </c>
      <c r="O81" s="204" t="str">
        <f>IFERROR(IF((VLOOKUP($A81,'Q4 Raw Data'!$A$9:$DO$158,O$3,FALSE))="","",(VLOOKUP($A81,'Q4 Raw Data'!$A$9:$DO$158,O$3,FALSE))),"")</f>
        <v>Not on track to meet target</v>
      </c>
      <c r="P81" s="204" t="str">
        <f>IFERROR(IF((VLOOKUP($A81,'Q4 Raw Data'!$A$9:$DO$158,P$3,FALSE))="","",(VLOOKUP($A81,'Q4 Raw Data'!$A$9:$DO$158,P$3,FALSE))),"")</f>
        <v>On track to meet target</v>
      </c>
      <c r="Q81" s="204" t="str">
        <f>IFERROR(IF((VLOOKUP($A81,'Q4 Raw Data'!$A$9:$DO$158,Q$3,FALSE))="","",(VLOOKUP($A81,'Q4 Raw Data'!$A$9:$DO$158,Q$3,FALSE))),"")</f>
        <v>On track to meet target</v>
      </c>
      <c r="R81" s="204"/>
      <c r="S81" s="204"/>
      <c r="T81" s="204"/>
      <c r="U81" s="204"/>
      <c r="V81" s="204"/>
      <c r="W81" s="204"/>
      <c r="X81" s="204"/>
      <c r="Y81" s="204"/>
      <c r="Z81" s="204"/>
      <c r="AA81" s="204"/>
      <c r="AB81" s="204"/>
      <c r="AC81" s="204"/>
    </row>
    <row r="82" spans="1:29" x14ac:dyDescent="0.3">
      <c r="A82" t="s">
        <v>498</v>
      </c>
      <c r="B82" t="s">
        <v>499</v>
      </c>
      <c r="C82" s="204" t="str">
        <f>IFERROR(IF((VLOOKUP($A82,'Q4 Raw Data'!$A$9:$DO$158,C$3,FALSE))="","",(VLOOKUP($A82,'Q4 Raw Data'!$A$9:$DO$158,C$3,FALSE))),"")</f>
        <v>Yes</v>
      </c>
      <c r="D82" s="204" t="str">
        <f>IFERROR(IF((VLOOKUP($A82,'Q4 Raw Data'!$A$9:$DO$158,D$3,FALSE))="","",(VLOOKUP($A82,'Q4 Raw Data'!$A$9:$DO$158,D$3,FALSE))),"")</f>
        <v>Yes</v>
      </c>
      <c r="E82" s="204" t="str">
        <f>IFERROR(IF((VLOOKUP($A82,'Q4 Raw Data'!$A$9:$DO$158,E$3,FALSE))="","",(VLOOKUP($A82,'Q4 Raw Data'!$A$9:$DO$158,E$3,FALSE))),"")</f>
        <v>Yes</v>
      </c>
      <c r="F82" s="204" t="str">
        <f>IFERROR(IF((VLOOKUP($A82,'Q4 Raw Data'!$A$9:$DO$158,F$3,FALSE))="","",(VLOOKUP($A82,'Q4 Raw Data'!$A$9:$DO$158,F$3,FALSE))),"")</f>
        <v>Yes</v>
      </c>
      <c r="G82" s="204" t="str">
        <f>IFERROR(IF((VLOOKUP($A82,'Q4 Raw Data'!$A$9:$DO$158,G$3,FALSE))="","",(VLOOKUP($A82,'Q4 Raw Data'!$A$9:$DO$158,G$3,FALSE))),"")</f>
        <v>Yes</v>
      </c>
      <c r="H82" s="204"/>
      <c r="I82" s="204"/>
      <c r="J82" s="204"/>
      <c r="K82" s="204"/>
      <c r="L82" s="204"/>
      <c r="M82" s="204"/>
      <c r="N82" s="204" t="str">
        <f>IFERROR(IF((VLOOKUP($A82,'Q4 Raw Data'!$A$9:$DO$158,N$3,FALSE))="","",(VLOOKUP($A82,'Q4 Raw Data'!$A$9:$DO$158,N$3,FALSE))),"")</f>
        <v/>
      </c>
      <c r="O82" s="204" t="str">
        <f>IFERROR(IF((VLOOKUP($A82,'Q4 Raw Data'!$A$9:$DO$158,O$3,FALSE))="","",(VLOOKUP($A82,'Q4 Raw Data'!$A$9:$DO$158,O$3,FALSE))),"")</f>
        <v>Not on track to meet target</v>
      </c>
      <c r="P82" s="204" t="str">
        <f>IFERROR(IF((VLOOKUP($A82,'Q4 Raw Data'!$A$9:$DO$158,P$3,FALSE))="","",(VLOOKUP($A82,'Q4 Raw Data'!$A$9:$DO$158,P$3,FALSE))),"")</f>
        <v>On track to meet target</v>
      </c>
      <c r="Q82" s="204" t="str">
        <f>IFERROR(IF((VLOOKUP($A82,'Q4 Raw Data'!$A$9:$DO$158,Q$3,FALSE))="","",(VLOOKUP($A82,'Q4 Raw Data'!$A$9:$DO$158,Q$3,FALSE))),"")</f>
        <v>On track to meet target</v>
      </c>
      <c r="R82" s="204"/>
      <c r="S82" s="204"/>
      <c r="T82" s="204"/>
      <c r="U82" s="204"/>
      <c r="V82" s="204"/>
      <c r="W82" s="204"/>
      <c r="X82" s="204"/>
      <c r="Y82" s="204"/>
      <c r="Z82" s="204"/>
      <c r="AA82" s="204"/>
      <c r="AB82" s="204"/>
      <c r="AC82" s="204"/>
    </row>
    <row r="83" spans="1:29" x14ac:dyDescent="0.3">
      <c r="A83" t="s">
        <v>502</v>
      </c>
      <c r="B83" t="s">
        <v>503</v>
      </c>
      <c r="C83" s="204" t="str">
        <f>IFERROR(IF((VLOOKUP($A83,'Q4 Raw Data'!$A$9:$DO$158,C$3,FALSE))="","",(VLOOKUP($A83,'Q4 Raw Data'!$A$9:$DO$158,C$3,FALSE))),"")</f>
        <v>Yes</v>
      </c>
      <c r="D83" s="204" t="str">
        <f>IFERROR(IF((VLOOKUP($A83,'Q4 Raw Data'!$A$9:$DO$158,D$3,FALSE))="","",(VLOOKUP($A83,'Q4 Raw Data'!$A$9:$DO$158,D$3,FALSE))),"")</f>
        <v>Yes</v>
      </c>
      <c r="E83" s="204" t="str">
        <f>IFERROR(IF((VLOOKUP($A83,'Q4 Raw Data'!$A$9:$DO$158,E$3,FALSE))="","",(VLOOKUP($A83,'Q4 Raw Data'!$A$9:$DO$158,E$3,FALSE))),"")</f>
        <v>Yes</v>
      </c>
      <c r="F83" s="204" t="str">
        <f>IFERROR(IF((VLOOKUP($A83,'Q4 Raw Data'!$A$9:$DO$158,F$3,FALSE))="","",(VLOOKUP($A83,'Q4 Raw Data'!$A$9:$DO$158,F$3,FALSE))),"")</f>
        <v>Yes</v>
      </c>
      <c r="G83" s="204" t="str">
        <f>IFERROR(IF((VLOOKUP($A83,'Q4 Raw Data'!$A$9:$DO$158,G$3,FALSE))="","",(VLOOKUP($A83,'Q4 Raw Data'!$A$9:$DO$158,G$3,FALSE))),"")</f>
        <v>Yes</v>
      </c>
      <c r="H83" s="204"/>
      <c r="I83" s="204"/>
      <c r="J83" s="204"/>
      <c r="K83" s="204"/>
      <c r="L83" s="204"/>
      <c r="M83" s="204"/>
      <c r="N83" s="204" t="str">
        <f>IFERROR(IF((VLOOKUP($A83,'Q4 Raw Data'!$A$9:$DO$158,N$3,FALSE))="","",(VLOOKUP($A83,'Q4 Raw Data'!$A$9:$DO$158,N$3,FALSE))),"")</f>
        <v/>
      </c>
      <c r="O83" s="204" t="str">
        <f>IFERROR(IF((VLOOKUP($A83,'Q4 Raw Data'!$A$9:$DO$158,O$3,FALSE))="","",(VLOOKUP($A83,'Q4 Raw Data'!$A$9:$DO$158,O$3,FALSE))),"")</f>
        <v>Data not available to assess progress</v>
      </c>
      <c r="P83" s="204" t="str">
        <f>IFERROR(IF((VLOOKUP($A83,'Q4 Raw Data'!$A$9:$DO$158,P$3,FALSE))="","",(VLOOKUP($A83,'Q4 Raw Data'!$A$9:$DO$158,P$3,FALSE))),"")</f>
        <v>On track to meet target</v>
      </c>
      <c r="Q83" s="204" t="str">
        <f>IFERROR(IF((VLOOKUP($A83,'Q4 Raw Data'!$A$9:$DO$158,Q$3,FALSE))="","",(VLOOKUP($A83,'Q4 Raw Data'!$A$9:$DO$158,Q$3,FALSE))),"")</f>
        <v>Data not available to assess progress</v>
      </c>
      <c r="R83" s="204"/>
      <c r="S83" s="204"/>
      <c r="T83" s="204"/>
      <c r="U83" s="204"/>
      <c r="V83" s="204"/>
      <c r="W83" s="204"/>
      <c r="X83" s="204"/>
      <c r="Y83" s="204"/>
      <c r="Z83" s="204"/>
      <c r="AA83" s="204"/>
      <c r="AB83" s="204"/>
      <c r="AC83" s="204"/>
    </row>
    <row r="84" spans="1:29" x14ac:dyDescent="0.3">
      <c r="A84" t="s">
        <v>506</v>
      </c>
      <c r="B84" t="s">
        <v>507</v>
      </c>
      <c r="C84" s="204" t="str">
        <f>IFERROR(IF((VLOOKUP($A84,'Q4 Raw Data'!$A$9:$DO$158,C$3,FALSE))="","",(VLOOKUP($A84,'Q4 Raw Data'!$A$9:$DO$158,C$3,FALSE))),"")</f>
        <v>Yes</v>
      </c>
      <c r="D84" s="204" t="str">
        <f>IFERROR(IF((VLOOKUP($A84,'Q4 Raw Data'!$A$9:$DO$158,D$3,FALSE))="","",(VLOOKUP($A84,'Q4 Raw Data'!$A$9:$DO$158,D$3,FALSE))),"")</f>
        <v>Yes</v>
      </c>
      <c r="E84" s="204" t="str">
        <f>IFERROR(IF((VLOOKUP($A84,'Q4 Raw Data'!$A$9:$DO$158,E$3,FALSE))="","",(VLOOKUP($A84,'Q4 Raw Data'!$A$9:$DO$158,E$3,FALSE))),"")</f>
        <v>Yes</v>
      </c>
      <c r="F84" s="204" t="str">
        <f>IFERROR(IF((VLOOKUP($A84,'Q4 Raw Data'!$A$9:$DO$158,F$3,FALSE))="","",(VLOOKUP($A84,'Q4 Raw Data'!$A$9:$DO$158,F$3,FALSE))),"")</f>
        <v>Yes</v>
      </c>
      <c r="G84" s="204" t="str">
        <f>IFERROR(IF((VLOOKUP($A84,'Q4 Raw Data'!$A$9:$DO$158,G$3,FALSE))="","",(VLOOKUP($A84,'Q4 Raw Data'!$A$9:$DO$158,G$3,FALSE))),"")</f>
        <v>Yes</v>
      </c>
      <c r="H84" s="204"/>
      <c r="I84" s="204"/>
      <c r="J84" s="204"/>
      <c r="K84" s="204"/>
      <c r="L84" s="204"/>
      <c r="M84" s="204"/>
      <c r="N84" s="204" t="str">
        <f>IFERROR(IF((VLOOKUP($A84,'Q4 Raw Data'!$A$9:$DO$158,N$3,FALSE))="","",(VLOOKUP($A84,'Q4 Raw Data'!$A$9:$DO$158,N$3,FALSE))),"")</f>
        <v/>
      </c>
      <c r="O84" s="204" t="str">
        <f>IFERROR(IF((VLOOKUP($A84,'Q4 Raw Data'!$A$9:$DO$158,O$3,FALSE))="","",(VLOOKUP($A84,'Q4 Raw Data'!$A$9:$DO$158,O$3,FALSE))),"")</f>
        <v>On track to meet target</v>
      </c>
      <c r="P84" s="204" t="str">
        <f>IFERROR(IF((VLOOKUP($A84,'Q4 Raw Data'!$A$9:$DO$158,P$3,FALSE))="","",(VLOOKUP($A84,'Q4 Raw Data'!$A$9:$DO$158,P$3,FALSE))),"")</f>
        <v>On track to meet target</v>
      </c>
      <c r="Q84" s="204" t="str">
        <f>IFERROR(IF((VLOOKUP($A84,'Q4 Raw Data'!$A$9:$DO$158,Q$3,FALSE))="","",(VLOOKUP($A84,'Q4 Raw Data'!$A$9:$DO$158,Q$3,FALSE))),"")</f>
        <v>Data not available to assess progress</v>
      </c>
      <c r="R84" s="204"/>
      <c r="S84" s="204"/>
      <c r="T84" s="204"/>
      <c r="U84" s="204"/>
      <c r="V84" s="204"/>
      <c r="W84" s="204"/>
      <c r="X84" s="204"/>
      <c r="Y84" s="204"/>
      <c r="Z84" s="204"/>
      <c r="AA84" s="204"/>
      <c r="AB84" s="204"/>
      <c r="AC84" s="204"/>
    </row>
    <row r="85" spans="1:29" x14ac:dyDescent="0.3">
      <c r="A85" t="s">
        <v>510</v>
      </c>
      <c r="B85" t="s">
        <v>511</v>
      </c>
      <c r="C85" s="204" t="str">
        <f>IFERROR(IF((VLOOKUP($A85,'Q4 Raw Data'!$A$9:$DO$158,C$3,FALSE))="","",(VLOOKUP($A85,'Q4 Raw Data'!$A$9:$DO$158,C$3,FALSE))),"")</f>
        <v>Yes</v>
      </c>
      <c r="D85" s="204" t="str">
        <f>IFERROR(IF((VLOOKUP($A85,'Q4 Raw Data'!$A$9:$DO$158,D$3,FALSE))="","",(VLOOKUP($A85,'Q4 Raw Data'!$A$9:$DO$158,D$3,FALSE))),"")</f>
        <v>Yes</v>
      </c>
      <c r="E85" s="204" t="str">
        <f>IFERROR(IF((VLOOKUP($A85,'Q4 Raw Data'!$A$9:$DO$158,E$3,FALSE))="","",(VLOOKUP($A85,'Q4 Raw Data'!$A$9:$DO$158,E$3,FALSE))),"")</f>
        <v>Yes</v>
      </c>
      <c r="F85" s="204" t="str">
        <f>IFERROR(IF((VLOOKUP($A85,'Q4 Raw Data'!$A$9:$DO$158,F$3,FALSE))="","",(VLOOKUP($A85,'Q4 Raw Data'!$A$9:$DO$158,F$3,FALSE))),"")</f>
        <v>Yes</v>
      </c>
      <c r="G85" s="204" t="str">
        <f>IFERROR(IF((VLOOKUP($A85,'Q4 Raw Data'!$A$9:$DO$158,G$3,FALSE))="","",(VLOOKUP($A85,'Q4 Raw Data'!$A$9:$DO$158,G$3,FALSE))),"")</f>
        <v>Yes</v>
      </c>
      <c r="H85" s="204"/>
      <c r="I85" s="204"/>
      <c r="J85" s="204"/>
      <c r="K85" s="204"/>
      <c r="L85" s="204"/>
      <c r="M85" s="204"/>
      <c r="N85" s="204" t="str">
        <f>IFERROR(IF((VLOOKUP($A85,'Q4 Raw Data'!$A$9:$DO$158,N$3,FALSE))="","",(VLOOKUP($A85,'Q4 Raw Data'!$A$9:$DO$158,N$3,FALSE))),"")</f>
        <v/>
      </c>
      <c r="O85" s="204" t="str">
        <f>IFERROR(IF((VLOOKUP($A85,'Q4 Raw Data'!$A$9:$DO$158,O$3,FALSE))="","",(VLOOKUP($A85,'Q4 Raw Data'!$A$9:$DO$158,O$3,FALSE))),"")</f>
        <v>Not on track to meet target</v>
      </c>
      <c r="P85" s="204" t="str">
        <f>IFERROR(IF((VLOOKUP($A85,'Q4 Raw Data'!$A$9:$DO$158,P$3,FALSE))="","",(VLOOKUP($A85,'Q4 Raw Data'!$A$9:$DO$158,P$3,FALSE))),"")</f>
        <v>On track to meet target</v>
      </c>
      <c r="Q85" s="204" t="str">
        <f>IFERROR(IF((VLOOKUP($A85,'Q4 Raw Data'!$A$9:$DO$158,Q$3,FALSE))="","",(VLOOKUP($A85,'Q4 Raw Data'!$A$9:$DO$158,Q$3,FALSE))),"")</f>
        <v>Data not available to assess progress</v>
      </c>
      <c r="R85" s="204"/>
      <c r="S85" s="204"/>
      <c r="T85" s="204"/>
      <c r="U85" s="204"/>
      <c r="V85" s="204"/>
      <c r="W85" s="204"/>
      <c r="X85" s="204"/>
      <c r="Y85" s="204"/>
      <c r="Z85" s="204"/>
      <c r="AA85" s="204"/>
      <c r="AB85" s="204"/>
      <c r="AC85" s="204"/>
    </row>
    <row r="86" spans="1:29" x14ac:dyDescent="0.3">
      <c r="A86" t="s">
        <v>512</v>
      </c>
      <c r="B86" t="s">
        <v>513</v>
      </c>
      <c r="C86" s="204" t="str">
        <f>IFERROR(IF((VLOOKUP($A86,'Q4 Raw Data'!$A$9:$DO$158,C$3,FALSE))="","",(VLOOKUP($A86,'Q4 Raw Data'!$A$9:$DO$158,C$3,FALSE))),"")</f>
        <v>Yes</v>
      </c>
      <c r="D86" s="204" t="str">
        <f>IFERROR(IF((VLOOKUP($A86,'Q4 Raw Data'!$A$9:$DO$158,D$3,FALSE))="","",(VLOOKUP($A86,'Q4 Raw Data'!$A$9:$DO$158,D$3,FALSE))),"")</f>
        <v>Yes</v>
      </c>
      <c r="E86" s="204" t="str">
        <f>IFERROR(IF((VLOOKUP($A86,'Q4 Raw Data'!$A$9:$DO$158,E$3,FALSE))="","",(VLOOKUP($A86,'Q4 Raw Data'!$A$9:$DO$158,E$3,FALSE))),"")</f>
        <v>Yes</v>
      </c>
      <c r="F86" s="204" t="str">
        <f>IFERROR(IF((VLOOKUP($A86,'Q4 Raw Data'!$A$9:$DO$158,F$3,FALSE))="","",(VLOOKUP($A86,'Q4 Raw Data'!$A$9:$DO$158,F$3,FALSE))),"")</f>
        <v>Yes</v>
      </c>
      <c r="G86" s="204" t="str">
        <f>IFERROR(IF((VLOOKUP($A86,'Q4 Raw Data'!$A$9:$DO$158,G$3,FALSE))="","",(VLOOKUP($A86,'Q4 Raw Data'!$A$9:$DO$158,G$3,FALSE))),"")</f>
        <v>Yes</v>
      </c>
      <c r="H86" s="204"/>
      <c r="I86" s="204"/>
      <c r="J86" s="204"/>
      <c r="K86" s="204"/>
      <c r="L86" s="204"/>
      <c r="M86" s="204"/>
      <c r="N86" s="204" t="str">
        <f>IFERROR(IF((VLOOKUP($A86,'Q4 Raw Data'!$A$9:$DO$158,N$3,FALSE))="","",(VLOOKUP($A86,'Q4 Raw Data'!$A$9:$DO$158,N$3,FALSE))),"")</f>
        <v/>
      </c>
      <c r="O86" s="204" t="str">
        <f>IFERROR(IF((VLOOKUP($A86,'Q4 Raw Data'!$A$9:$DO$158,O$3,FALSE))="","",(VLOOKUP($A86,'Q4 Raw Data'!$A$9:$DO$158,O$3,FALSE))),"")</f>
        <v>Not on track to meet target</v>
      </c>
      <c r="P86" s="204" t="str">
        <f>IFERROR(IF((VLOOKUP($A86,'Q4 Raw Data'!$A$9:$DO$158,P$3,FALSE))="","",(VLOOKUP($A86,'Q4 Raw Data'!$A$9:$DO$158,P$3,FALSE))),"")</f>
        <v>On track to meet target</v>
      </c>
      <c r="Q86" s="204" t="str">
        <f>IFERROR(IF((VLOOKUP($A86,'Q4 Raw Data'!$A$9:$DO$158,Q$3,FALSE))="","",(VLOOKUP($A86,'Q4 Raw Data'!$A$9:$DO$158,Q$3,FALSE))),"")</f>
        <v>On track to meet target</v>
      </c>
      <c r="R86" s="204"/>
      <c r="S86" s="204"/>
      <c r="T86" s="204"/>
      <c r="U86" s="204"/>
      <c r="V86" s="204"/>
      <c r="W86" s="204"/>
      <c r="X86" s="204"/>
      <c r="Y86" s="204"/>
      <c r="Z86" s="204"/>
      <c r="AA86" s="204"/>
      <c r="AB86" s="204"/>
      <c r="AC86" s="204"/>
    </row>
    <row r="87" spans="1:29" x14ac:dyDescent="0.3">
      <c r="A87" t="s">
        <v>515</v>
      </c>
      <c r="B87" t="s">
        <v>516</v>
      </c>
      <c r="C87" s="204" t="str">
        <f>IFERROR(IF((VLOOKUP($A87,'Q4 Raw Data'!$A$9:$DO$158,C$3,FALSE))="","",(VLOOKUP($A87,'Q4 Raw Data'!$A$9:$DO$158,C$3,FALSE))),"")</f>
        <v>Yes</v>
      </c>
      <c r="D87" s="204" t="str">
        <f>IFERROR(IF((VLOOKUP($A87,'Q4 Raw Data'!$A$9:$DO$158,D$3,FALSE))="","",(VLOOKUP($A87,'Q4 Raw Data'!$A$9:$DO$158,D$3,FALSE))),"")</f>
        <v>Yes</v>
      </c>
      <c r="E87" s="204" t="str">
        <f>IFERROR(IF((VLOOKUP($A87,'Q4 Raw Data'!$A$9:$DO$158,E$3,FALSE))="","",(VLOOKUP($A87,'Q4 Raw Data'!$A$9:$DO$158,E$3,FALSE))),"")</f>
        <v>Yes</v>
      </c>
      <c r="F87" s="204" t="str">
        <f>IFERROR(IF((VLOOKUP($A87,'Q4 Raw Data'!$A$9:$DO$158,F$3,FALSE))="","",(VLOOKUP($A87,'Q4 Raw Data'!$A$9:$DO$158,F$3,FALSE))),"")</f>
        <v>Yes</v>
      </c>
      <c r="G87" s="204" t="str">
        <f>IFERROR(IF((VLOOKUP($A87,'Q4 Raw Data'!$A$9:$DO$158,G$3,FALSE))="","",(VLOOKUP($A87,'Q4 Raw Data'!$A$9:$DO$158,G$3,FALSE))),"")</f>
        <v>Yes</v>
      </c>
      <c r="H87" s="204"/>
      <c r="I87" s="204"/>
      <c r="J87" s="204"/>
      <c r="K87" s="204"/>
      <c r="L87" s="204"/>
      <c r="M87" s="204"/>
      <c r="N87" s="204" t="str">
        <f>IFERROR(IF((VLOOKUP($A87,'Q4 Raw Data'!$A$9:$DO$158,N$3,FALSE))="","",(VLOOKUP($A87,'Q4 Raw Data'!$A$9:$DO$158,N$3,FALSE))),"")</f>
        <v/>
      </c>
      <c r="O87" s="204" t="str">
        <f>IFERROR(IF((VLOOKUP($A87,'Q4 Raw Data'!$A$9:$DO$158,O$3,FALSE))="","",(VLOOKUP($A87,'Q4 Raw Data'!$A$9:$DO$158,O$3,FALSE))),"")</f>
        <v>On track to meet target</v>
      </c>
      <c r="P87" s="204" t="str">
        <f>IFERROR(IF((VLOOKUP($A87,'Q4 Raw Data'!$A$9:$DO$158,P$3,FALSE))="","",(VLOOKUP($A87,'Q4 Raw Data'!$A$9:$DO$158,P$3,FALSE))),"")</f>
        <v>On track to meet target</v>
      </c>
      <c r="Q87" s="204" t="str">
        <f>IFERROR(IF((VLOOKUP($A87,'Q4 Raw Data'!$A$9:$DO$158,Q$3,FALSE))="","",(VLOOKUP($A87,'Q4 Raw Data'!$A$9:$DO$158,Q$3,FALSE))),"")</f>
        <v>On track to meet target</v>
      </c>
      <c r="R87" s="204"/>
      <c r="S87" s="204"/>
      <c r="T87" s="204"/>
      <c r="U87" s="204"/>
      <c r="V87" s="204"/>
      <c r="W87" s="204"/>
      <c r="X87" s="204"/>
      <c r="Y87" s="204"/>
      <c r="Z87" s="204"/>
      <c r="AA87" s="204"/>
      <c r="AB87" s="204"/>
      <c r="AC87" s="204"/>
    </row>
    <row r="88" spans="1:29" x14ac:dyDescent="0.3">
      <c r="A88" t="s">
        <v>517</v>
      </c>
      <c r="B88" t="s">
        <v>518</v>
      </c>
      <c r="C88" s="204" t="str">
        <f>IFERROR(IF((VLOOKUP($A88,'Q4 Raw Data'!$A$9:$DO$158,C$3,FALSE))="","",(VLOOKUP($A88,'Q4 Raw Data'!$A$9:$DO$158,C$3,FALSE))),"")</f>
        <v>Yes</v>
      </c>
      <c r="D88" s="204" t="str">
        <f>IFERROR(IF((VLOOKUP($A88,'Q4 Raw Data'!$A$9:$DO$158,D$3,FALSE))="","",(VLOOKUP($A88,'Q4 Raw Data'!$A$9:$DO$158,D$3,FALSE))),"")</f>
        <v>Yes</v>
      </c>
      <c r="E88" s="204" t="str">
        <f>IFERROR(IF((VLOOKUP($A88,'Q4 Raw Data'!$A$9:$DO$158,E$3,FALSE))="","",(VLOOKUP($A88,'Q4 Raw Data'!$A$9:$DO$158,E$3,FALSE))),"")</f>
        <v>Yes</v>
      </c>
      <c r="F88" s="204" t="str">
        <f>IFERROR(IF((VLOOKUP($A88,'Q4 Raw Data'!$A$9:$DO$158,F$3,FALSE))="","",(VLOOKUP($A88,'Q4 Raw Data'!$A$9:$DO$158,F$3,FALSE))),"")</f>
        <v>Yes</v>
      </c>
      <c r="G88" s="204" t="str">
        <f>IFERROR(IF((VLOOKUP($A88,'Q4 Raw Data'!$A$9:$DO$158,G$3,FALSE))="","",(VLOOKUP($A88,'Q4 Raw Data'!$A$9:$DO$158,G$3,FALSE))),"")</f>
        <v>Yes</v>
      </c>
      <c r="H88" s="204"/>
      <c r="I88" s="204"/>
      <c r="J88" s="204"/>
      <c r="K88" s="204"/>
      <c r="L88" s="204"/>
      <c r="M88" s="204"/>
      <c r="N88" s="204" t="str">
        <f>IFERROR(IF((VLOOKUP($A88,'Q4 Raw Data'!$A$9:$DO$158,N$3,FALSE))="","",(VLOOKUP($A88,'Q4 Raw Data'!$A$9:$DO$158,N$3,FALSE))),"")</f>
        <v/>
      </c>
      <c r="O88" s="204" t="str">
        <f>IFERROR(IF((VLOOKUP($A88,'Q4 Raw Data'!$A$9:$DO$158,O$3,FALSE))="","",(VLOOKUP($A88,'Q4 Raw Data'!$A$9:$DO$158,O$3,FALSE))),"")</f>
        <v>On track to meet target</v>
      </c>
      <c r="P88" s="204" t="str">
        <f>IFERROR(IF((VLOOKUP($A88,'Q4 Raw Data'!$A$9:$DO$158,P$3,FALSE))="","",(VLOOKUP($A88,'Q4 Raw Data'!$A$9:$DO$158,P$3,FALSE))),"")</f>
        <v>On track to meet target</v>
      </c>
      <c r="Q88" s="204" t="str">
        <f>IFERROR(IF((VLOOKUP($A88,'Q4 Raw Data'!$A$9:$DO$158,Q$3,FALSE))="","",(VLOOKUP($A88,'Q4 Raw Data'!$A$9:$DO$158,Q$3,FALSE))),"")</f>
        <v>Not on track to meet target</v>
      </c>
      <c r="R88" s="204"/>
      <c r="S88" s="204"/>
      <c r="T88" s="204"/>
      <c r="U88" s="204"/>
      <c r="V88" s="204"/>
      <c r="W88" s="204"/>
      <c r="X88" s="204"/>
      <c r="Y88" s="204"/>
      <c r="Z88" s="204"/>
      <c r="AA88" s="204"/>
      <c r="AB88" s="204"/>
      <c r="AC88" s="204"/>
    </row>
    <row r="89" spans="1:29" x14ac:dyDescent="0.3">
      <c r="A89" t="s">
        <v>519</v>
      </c>
      <c r="B89" t="s">
        <v>520</v>
      </c>
      <c r="C89" s="204" t="str">
        <f>IFERROR(IF((VLOOKUP($A89,'Q4 Raw Data'!$A$9:$DO$158,C$3,FALSE))="","",(VLOOKUP($A89,'Q4 Raw Data'!$A$9:$DO$158,C$3,FALSE))),"")</f>
        <v>Yes</v>
      </c>
      <c r="D89" s="204" t="str">
        <f>IFERROR(IF((VLOOKUP($A89,'Q4 Raw Data'!$A$9:$DO$158,D$3,FALSE))="","",(VLOOKUP($A89,'Q4 Raw Data'!$A$9:$DO$158,D$3,FALSE))),"")</f>
        <v>Yes</v>
      </c>
      <c r="E89" s="204" t="str">
        <f>IFERROR(IF((VLOOKUP($A89,'Q4 Raw Data'!$A$9:$DO$158,E$3,FALSE))="","",(VLOOKUP($A89,'Q4 Raw Data'!$A$9:$DO$158,E$3,FALSE))),"")</f>
        <v>Yes</v>
      </c>
      <c r="F89" s="204" t="str">
        <f>IFERROR(IF((VLOOKUP($A89,'Q4 Raw Data'!$A$9:$DO$158,F$3,FALSE))="","",(VLOOKUP($A89,'Q4 Raw Data'!$A$9:$DO$158,F$3,FALSE))),"")</f>
        <v>Yes</v>
      </c>
      <c r="G89" s="204" t="str">
        <f>IFERROR(IF((VLOOKUP($A89,'Q4 Raw Data'!$A$9:$DO$158,G$3,FALSE))="","",(VLOOKUP($A89,'Q4 Raw Data'!$A$9:$DO$158,G$3,FALSE))),"")</f>
        <v>Yes</v>
      </c>
      <c r="H89" s="204"/>
      <c r="I89" s="204"/>
      <c r="J89" s="204"/>
      <c r="K89" s="204"/>
      <c r="L89" s="204"/>
      <c r="M89" s="204"/>
      <c r="N89" s="204" t="str">
        <f>IFERROR(IF((VLOOKUP($A89,'Q4 Raw Data'!$A$9:$DO$158,N$3,FALSE))="","",(VLOOKUP($A89,'Q4 Raw Data'!$A$9:$DO$158,N$3,FALSE))),"")</f>
        <v/>
      </c>
      <c r="O89" s="204" t="str">
        <f>IFERROR(IF((VLOOKUP($A89,'Q4 Raw Data'!$A$9:$DO$158,O$3,FALSE))="","",(VLOOKUP($A89,'Q4 Raw Data'!$A$9:$DO$158,O$3,FALSE))),"")</f>
        <v>On track to meet target</v>
      </c>
      <c r="P89" s="204" t="str">
        <f>IFERROR(IF((VLOOKUP($A89,'Q4 Raw Data'!$A$9:$DO$158,P$3,FALSE))="","",(VLOOKUP($A89,'Q4 Raw Data'!$A$9:$DO$158,P$3,FALSE))),"")</f>
        <v>On track to meet target</v>
      </c>
      <c r="Q89" s="204" t="str">
        <f>IFERROR(IF((VLOOKUP($A89,'Q4 Raw Data'!$A$9:$DO$158,Q$3,FALSE))="","",(VLOOKUP($A89,'Q4 Raw Data'!$A$9:$DO$158,Q$3,FALSE))),"")</f>
        <v>Not on track to meet target</v>
      </c>
      <c r="R89" s="204"/>
      <c r="S89" s="204"/>
      <c r="T89" s="204"/>
      <c r="U89" s="204"/>
      <c r="V89" s="204"/>
      <c r="W89" s="204"/>
      <c r="X89" s="204"/>
      <c r="Y89" s="204"/>
      <c r="Z89" s="204"/>
      <c r="AA89" s="204"/>
      <c r="AB89" s="204"/>
      <c r="AC89" s="204"/>
    </row>
    <row r="90" spans="1:29" x14ac:dyDescent="0.3">
      <c r="A90" t="s">
        <v>523</v>
      </c>
      <c r="B90" t="s">
        <v>524</v>
      </c>
      <c r="C90" s="204" t="str">
        <f>IFERROR(IF((VLOOKUP($A90,'Q4 Raw Data'!$A$9:$DO$158,C$3,FALSE))="","",(VLOOKUP($A90,'Q4 Raw Data'!$A$9:$DO$158,C$3,FALSE))),"")</f>
        <v>Yes</v>
      </c>
      <c r="D90" s="204" t="str">
        <f>IFERROR(IF((VLOOKUP($A90,'Q4 Raw Data'!$A$9:$DO$158,D$3,FALSE))="","",(VLOOKUP($A90,'Q4 Raw Data'!$A$9:$DO$158,D$3,FALSE))),"")</f>
        <v>Yes</v>
      </c>
      <c r="E90" s="204" t="str">
        <f>IFERROR(IF((VLOOKUP($A90,'Q4 Raw Data'!$A$9:$DO$158,E$3,FALSE))="","",(VLOOKUP($A90,'Q4 Raw Data'!$A$9:$DO$158,E$3,FALSE))),"")</f>
        <v>Yes</v>
      </c>
      <c r="F90" s="204" t="str">
        <f>IFERROR(IF((VLOOKUP($A90,'Q4 Raw Data'!$A$9:$DO$158,F$3,FALSE))="","",(VLOOKUP($A90,'Q4 Raw Data'!$A$9:$DO$158,F$3,FALSE))),"")</f>
        <v>Yes</v>
      </c>
      <c r="G90" s="204" t="str">
        <f>IFERROR(IF((VLOOKUP($A90,'Q4 Raw Data'!$A$9:$DO$158,G$3,FALSE))="","",(VLOOKUP($A90,'Q4 Raw Data'!$A$9:$DO$158,G$3,FALSE))),"")</f>
        <v>Yes</v>
      </c>
      <c r="H90" s="204"/>
      <c r="I90" s="204"/>
      <c r="J90" s="204"/>
      <c r="K90" s="204"/>
      <c r="L90" s="204"/>
      <c r="M90" s="204"/>
      <c r="N90" s="204" t="str">
        <f>IFERROR(IF((VLOOKUP($A90,'Q4 Raw Data'!$A$9:$DO$158,N$3,FALSE))="","",(VLOOKUP($A90,'Q4 Raw Data'!$A$9:$DO$158,N$3,FALSE))),"")</f>
        <v/>
      </c>
      <c r="O90" s="204" t="str">
        <f>IFERROR(IF((VLOOKUP($A90,'Q4 Raw Data'!$A$9:$DO$158,O$3,FALSE))="","",(VLOOKUP($A90,'Q4 Raw Data'!$A$9:$DO$158,O$3,FALSE))),"")</f>
        <v>Not on track to meet target</v>
      </c>
      <c r="P90" s="204" t="str">
        <f>IFERROR(IF((VLOOKUP($A90,'Q4 Raw Data'!$A$9:$DO$158,P$3,FALSE))="","",(VLOOKUP($A90,'Q4 Raw Data'!$A$9:$DO$158,P$3,FALSE))),"")</f>
        <v>On track to meet target</v>
      </c>
      <c r="Q90" s="204" t="str">
        <f>IFERROR(IF((VLOOKUP($A90,'Q4 Raw Data'!$A$9:$DO$158,Q$3,FALSE))="","",(VLOOKUP($A90,'Q4 Raw Data'!$A$9:$DO$158,Q$3,FALSE))),"")</f>
        <v>On track to meet target</v>
      </c>
      <c r="R90" s="204"/>
      <c r="S90" s="204"/>
      <c r="T90" s="204"/>
      <c r="U90" s="204"/>
      <c r="V90" s="204"/>
      <c r="W90" s="204"/>
      <c r="X90" s="204"/>
      <c r="Y90" s="204"/>
      <c r="Z90" s="204"/>
      <c r="AA90" s="204"/>
      <c r="AB90" s="204"/>
      <c r="AC90" s="204"/>
    </row>
    <row r="91" spans="1:29" x14ac:dyDescent="0.3">
      <c r="A91" t="s">
        <v>525</v>
      </c>
      <c r="B91" t="s">
        <v>526</v>
      </c>
      <c r="C91" s="204" t="str">
        <f>IFERROR(IF((VLOOKUP($A91,'Q4 Raw Data'!$A$9:$DO$158,C$3,FALSE))="","",(VLOOKUP($A91,'Q4 Raw Data'!$A$9:$DO$158,C$3,FALSE))),"")</f>
        <v>Yes</v>
      </c>
      <c r="D91" s="204" t="str">
        <f>IFERROR(IF((VLOOKUP($A91,'Q4 Raw Data'!$A$9:$DO$158,D$3,FALSE))="","",(VLOOKUP($A91,'Q4 Raw Data'!$A$9:$DO$158,D$3,FALSE))),"")</f>
        <v>Yes</v>
      </c>
      <c r="E91" s="204" t="str">
        <f>IFERROR(IF((VLOOKUP($A91,'Q4 Raw Data'!$A$9:$DO$158,E$3,FALSE))="","",(VLOOKUP($A91,'Q4 Raw Data'!$A$9:$DO$158,E$3,FALSE))),"")</f>
        <v>Yes</v>
      </c>
      <c r="F91" s="204" t="str">
        <f>IFERROR(IF((VLOOKUP($A91,'Q4 Raw Data'!$A$9:$DO$158,F$3,FALSE))="","",(VLOOKUP($A91,'Q4 Raw Data'!$A$9:$DO$158,F$3,FALSE))),"")</f>
        <v>Yes</v>
      </c>
      <c r="G91" s="204" t="str">
        <f>IFERROR(IF((VLOOKUP($A91,'Q4 Raw Data'!$A$9:$DO$158,G$3,FALSE))="","",(VLOOKUP($A91,'Q4 Raw Data'!$A$9:$DO$158,G$3,FALSE))),"")</f>
        <v>Yes</v>
      </c>
      <c r="H91" s="204"/>
      <c r="I91" s="204"/>
      <c r="J91" s="204"/>
      <c r="K91" s="204"/>
      <c r="L91" s="204"/>
      <c r="M91" s="204"/>
      <c r="N91" s="204" t="str">
        <f>IFERROR(IF((VLOOKUP($A91,'Q4 Raw Data'!$A$9:$DO$158,N$3,FALSE))="","",(VLOOKUP($A91,'Q4 Raw Data'!$A$9:$DO$158,N$3,FALSE))),"")</f>
        <v/>
      </c>
      <c r="O91" s="204" t="str">
        <f>IFERROR(IF((VLOOKUP($A91,'Q4 Raw Data'!$A$9:$DO$158,O$3,FALSE))="","",(VLOOKUP($A91,'Q4 Raw Data'!$A$9:$DO$158,O$3,FALSE))),"")</f>
        <v>Not on track to meet target</v>
      </c>
      <c r="P91" s="204" t="str">
        <f>IFERROR(IF((VLOOKUP($A91,'Q4 Raw Data'!$A$9:$DO$158,P$3,FALSE))="","",(VLOOKUP($A91,'Q4 Raw Data'!$A$9:$DO$158,P$3,FALSE))),"")</f>
        <v>On track to meet target</v>
      </c>
      <c r="Q91" s="204" t="str">
        <f>IFERROR(IF((VLOOKUP($A91,'Q4 Raw Data'!$A$9:$DO$158,Q$3,FALSE))="","",(VLOOKUP($A91,'Q4 Raw Data'!$A$9:$DO$158,Q$3,FALSE))),"")</f>
        <v>On track to meet target</v>
      </c>
      <c r="R91" s="204"/>
      <c r="S91" s="204"/>
      <c r="T91" s="204"/>
      <c r="U91" s="204"/>
      <c r="V91" s="204"/>
      <c r="W91" s="204"/>
      <c r="X91" s="204"/>
      <c r="Y91" s="204"/>
      <c r="Z91" s="204"/>
      <c r="AA91" s="204"/>
      <c r="AB91" s="204"/>
      <c r="AC91" s="204"/>
    </row>
    <row r="92" spans="1:29" x14ac:dyDescent="0.3">
      <c r="A92" t="s">
        <v>527</v>
      </c>
      <c r="B92" t="s">
        <v>528</v>
      </c>
      <c r="C92" s="204" t="str">
        <f>IFERROR(IF((VLOOKUP($A92,'Q4 Raw Data'!$A$9:$DO$158,C$3,FALSE))="","",(VLOOKUP($A92,'Q4 Raw Data'!$A$9:$DO$158,C$3,FALSE))),"")</f>
        <v>Yes</v>
      </c>
      <c r="D92" s="204" t="str">
        <f>IFERROR(IF((VLOOKUP($A92,'Q4 Raw Data'!$A$9:$DO$158,D$3,FALSE))="","",(VLOOKUP($A92,'Q4 Raw Data'!$A$9:$DO$158,D$3,FALSE))),"")</f>
        <v>Yes</v>
      </c>
      <c r="E92" s="204" t="str">
        <f>IFERROR(IF((VLOOKUP($A92,'Q4 Raw Data'!$A$9:$DO$158,E$3,FALSE))="","",(VLOOKUP($A92,'Q4 Raw Data'!$A$9:$DO$158,E$3,FALSE))),"")</f>
        <v>Yes</v>
      </c>
      <c r="F92" s="204" t="str">
        <f>IFERROR(IF((VLOOKUP($A92,'Q4 Raw Data'!$A$9:$DO$158,F$3,FALSE))="","",(VLOOKUP($A92,'Q4 Raw Data'!$A$9:$DO$158,F$3,FALSE))),"")</f>
        <v>Yes</v>
      </c>
      <c r="G92" s="204" t="str">
        <f>IFERROR(IF((VLOOKUP($A92,'Q4 Raw Data'!$A$9:$DO$158,G$3,FALSE))="","",(VLOOKUP($A92,'Q4 Raw Data'!$A$9:$DO$158,G$3,FALSE))),"")</f>
        <v>Yes</v>
      </c>
      <c r="H92" s="204"/>
      <c r="I92" s="204"/>
      <c r="J92" s="204"/>
      <c r="K92" s="204"/>
      <c r="L92" s="204"/>
      <c r="M92" s="204"/>
      <c r="N92" s="204" t="str">
        <f>IFERROR(IF((VLOOKUP($A92,'Q4 Raw Data'!$A$9:$DO$158,N$3,FALSE))="","",(VLOOKUP($A92,'Q4 Raw Data'!$A$9:$DO$158,N$3,FALSE))),"")</f>
        <v/>
      </c>
      <c r="O92" s="204" t="str">
        <f>IFERROR(IF((VLOOKUP($A92,'Q4 Raw Data'!$A$9:$DO$158,O$3,FALSE))="","",(VLOOKUP($A92,'Q4 Raw Data'!$A$9:$DO$158,O$3,FALSE))),"")</f>
        <v>Not on track to meet target</v>
      </c>
      <c r="P92" s="204" t="str">
        <f>IFERROR(IF((VLOOKUP($A92,'Q4 Raw Data'!$A$9:$DO$158,P$3,FALSE))="","",(VLOOKUP($A92,'Q4 Raw Data'!$A$9:$DO$158,P$3,FALSE))),"")</f>
        <v>Data not available to assess progress</v>
      </c>
      <c r="Q92" s="204" t="str">
        <f>IFERROR(IF((VLOOKUP($A92,'Q4 Raw Data'!$A$9:$DO$158,Q$3,FALSE))="","",(VLOOKUP($A92,'Q4 Raw Data'!$A$9:$DO$158,Q$3,FALSE))),"")</f>
        <v>Data not available to assess progress</v>
      </c>
      <c r="R92" s="204"/>
      <c r="S92" s="204"/>
      <c r="T92" s="204"/>
      <c r="U92" s="204"/>
      <c r="V92" s="204"/>
      <c r="W92" s="204"/>
      <c r="X92" s="204"/>
      <c r="Y92" s="204"/>
      <c r="Z92" s="204"/>
      <c r="AA92" s="204"/>
      <c r="AB92" s="204"/>
      <c r="AC92" s="204"/>
    </row>
    <row r="93" spans="1:29" x14ac:dyDescent="0.3">
      <c r="A93" t="s">
        <v>529</v>
      </c>
      <c r="B93" t="s">
        <v>530</v>
      </c>
      <c r="C93" s="204" t="str">
        <f>IFERROR(IF((VLOOKUP($A93,'Q4 Raw Data'!$A$9:$DO$158,C$3,FALSE))="","",(VLOOKUP($A93,'Q4 Raw Data'!$A$9:$DO$158,C$3,FALSE))),"")</f>
        <v>Yes</v>
      </c>
      <c r="D93" s="204" t="str">
        <f>IFERROR(IF((VLOOKUP($A93,'Q4 Raw Data'!$A$9:$DO$158,D$3,FALSE))="","",(VLOOKUP($A93,'Q4 Raw Data'!$A$9:$DO$158,D$3,FALSE))),"")</f>
        <v>Yes</v>
      </c>
      <c r="E93" s="204" t="str">
        <f>IFERROR(IF((VLOOKUP($A93,'Q4 Raw Data'!$A$9:$DO$158,E$3,FALSE))="","",(VLOOKUP($A93,'Q4 Raw Data'!$A$9:$DO$158,E$3,FALSE))),"")</f>
        <v>Yes</v>
      </c>
      <c r="F93" s="204" t="str">
        <f>IFERROR(IF((VLOOKUP($A93,'Q4 Raw Data'!$A$9:$DO$158,F$3,FALSE))="","",(VLOOKUP($A93,'Q4 Raw Data'!$A$9:$DO$158,F$3,FALSE))),"")</f>
        <v>Yes</v>
      </c>
      <c r="G93" s="204" t="str">
        <f>IFERROR(IF((VLOOKUP($A93,'Q4 Raw Data'!$A$9:$DO$158,G$3,FALSE))="","",(VLOOKUP($A93,'Q4 Raw Data'!$A$9:$DO$158,G$3,FALSE))),"")</f>
        <v>Yes</v>
      </c>
      <c r="H93" s="204"/>
      <c r="I93" s="204"/>
      <c r="J93" s="204"/>
      <c r="K93" s="204"/>
      <c r="L93" s="204"/>
      <c r="M93" s="204"/>
      <c r="N93" s="204" t="str">
        <f>IFERROR(IF((VLOOKUP($A93,'Q4 Raw Data'!$A$9:$DO$158,N$3,FALSE))="","",(VLOOKUP($A93,'Q4 Raw Data'!$A$9:$DO$158,N$3,FALSE))),"")</f>
        <v/>
      </c>
      <c r="O93" s="204" t="str">
        <f>IFERROR(IF((VLOOKUP($A93,'Q4 Raw Data'!$A$9:$DO$158,O$3,FALSE))="","",(VLOOKUP($A93,'Q4 Raw Data'!$A$9:$DO$158,O$3,FALSE))),"")</f>
        <v>On track to meet target</v>
      </c>
      <c r="P93" s="204" t="str">
        <f>IFERROR(IF((VLOOKUP($A93,'Q4 Raw Data'!$A$9:$DO$158,P$3,FALSE))="","",(VLOOKUP($A93,'Q4 Raw Data'!$A$9:$DO$158,P$3,FALSE))),"")</f>
        <v>On track to meet target</v>
      </c>
      <c r="Q93" s="204" t="str">
        <f>IFERROR(IF((VLOOKUP($A93,'Q4 Raw Data'!$A$9:$DO$158,Q$3,FALSE))="","",(VLOOKUP($A93,'Q4 Raw Data'!$A$9:$DO$158,Q$3,FALSE))),"")</f>
        <v>On track to meet target</v>
      </c>
      <c r="R93" s="204"/>
      <c r="S93" s="204"/>
      <c r="T93" s="204"/>
      <c r="U93" s="204"/>
      <c r="V93" s="204"/>
      <c r="W93" s="204"/>
      <c r="X93" s="204"/>
      <c r="Y93" s="204"/>
      <c r="Z93" s="204"/>
      <c r="AA93" s="204"/>
      <c r="AB93" s="204"/>
      <c r="AC93" s="204"/>
    </row>
    <row r="94" spans="1:29" x14ac:dyDescent="0.3">
      <c r="A94" t="s">
        <v>531</v>
      </c>
      <c r="B94" t="s">
        <v>532</v>
      </c>
      <c r="C94" s="204" t="str">
        <f>IFERROR(IF((VLOOKUP($A94,'Q4 Raw Data'!$A$9:$DO$158,C$3,FALSE))="","",(VLOOKUP($A94,'Q4 Raw Data'!$A$9:$DO$158,C$3,FALSE))),"")</f>
        <v>Yes</v>
      </c>
      <c r="D94" s="204" t="str">
        <f>IFERROR(IF((VLOOKUP($A94,'Q4 Raw Data'!$A$9:$DO$158,D$3,FALSE))="","",(VLOOKUP($A94,'Q4 Raw Data'!$A$9:$DO$158,D$3,FALSE))),"")</f>
        <v>Yes</v>
      </c>
      <c r="E94" s="204" t="str">
        <f>IFERROR(IF((VLOOKUP($A94,'Q4 Raw Data'!$A$9:$DO$158,E$3,FALSE))="","",(VLOOKUP($A94,'Q4 Raw Data'!$A$9:$DO$158,E$3,FALSE))),"")</f>
        <v>Yes</v>
      </c>
      <c r="F94" s="204" t="str">
        <f>IFERROR(IF((VLOOKUP($A94,'Q4 Raw Data'!$A$9:$DO$158,F$3,FALSE))="","",(VLOOKUP($A94,'Q4 Raw Data'!$A$9:$DO$158,F$3,FALSE))),"")</f>
        <v>Yes</v>
      </c>
      <c r="G94" s="204" t="str">
        <f>IFERROR(IF((VLOOKUP($A94,'Q4 Raw Data'!$A$9:$DO$158,G$3,FALSE))="","",(VLOOKUP($A94,'Q4 Raw Data'!$A$9:$DO$158,G$3,FALSE))),"")</f>
        <v>Yes</v>
      </c>
      <c r="H94" s="204"/>
      <c r="I94" s="204"/>
      <c r="J94" s="204"/>
      <c r="K94" s="204"/>
      <c r="L94" s="204"/>
      <c r="M94" s="204"/>
      <c r="N94" s="204" t="str">
        <f>IFERROR(IF((VLOOKUP($A94,'Q4 Raw Data'!$A$9:$DO$158,N$3,FALSE))="","",(VLOOKUP($A94,'Q4 Raw Data'!$A$9:$DO$158,N$3,FALSE))),"")</f>
        <v/>
      </c>
      <c r="O94" s="204" t="str">
        <f>IFERROR(IF((VLOOKUP($A94,'Q4 Raw Data'!$A$9:$DO$158,O$3,FALSE))="","",(VLOOKUP($A94,'Q4 Raw Data'!$A$9:$DO$158,O$3,FALSE))),"")</f>
        <v>Not on track to meet target</v>
      </c>
      <c r="P94" s="204" t="str">
        <f>IFERROR(IF((VLOOKUP($A94,'Q4 Raw Data'!$A$9:$DO$158,P$3,FALSE))="","",(VLOOKUP($A94,'Q4 Raw Data'!$A$9:$DO$158,P$3,FALSE))),"")</f>
        <v>Not on track to meet target</v>
      </c>
      <c r="Q94" s="204" t="str">
        <f>IFERROR(IF((VLOOKUP($A94,'Q4 Raw Data'!$A$9:$DO$158,Q$3,FALSE))="","",(VLOOKUP($A94,'Q4 Raw Data'!$A$9:$DO$158,Q$3,FALSE))),"")</f>
        <v>Data not available to assess progress</v>
      </c>
      <c r="R94" s="204"/>
      <c r="S94" s="204"/>
      <c r="T94" s="204"/>
      <c r="U94" s="204"/>
      <c r="V94" s="204"/>
      <c r="W94" s="204"/>
      <c r="X94" s="204"/>
      <c r="Y94" s="204"/>
      <c r="Z94" s="204"/>
      <c r="AA94" s="204"/>
      <c r="AB94" s="204"/>
      <c r="AC94" s="204"/>
    </row>
    <row r="95" spans="1:29" x14ac:dyDescent="0.3">
      <c r="A95" t="s">
        <v>533</v>
      </c>
      <c r="B95" t="s">
        <v>534</v>
      </c>
      <c r="C95" s="204" t="str">
        <f>IFERROR(IF((VLOOKUP($A95,'Q4 Raw Data'!$A$9:$DO$158,C$3,FALSE))="","",(VLOOKUP($A95,'Q4 Raw Data'!$A$9:$DO$158,C$3,FALSE))),"")</f>
        <v>Yes</v>
      </c>
      <c r="D95" s="204" t="str">
        <f>IFERROR(IF((VLOOKUP($A95,'Q4 Raw Data'!$A$9:$DO$158,D$3,FALSE))="","",(VLOOKUP($A95,'Q4 Raw Data'!$A$9:$DO$158,D$3,FALSE))),"")</f>
        <v>Yes</v>
      </c>
      <c r="E95" s="204" t="str">
        <f>IFERROR(IF((VLOOKUP($A95,'Q4 Raw Data'!$A$9:$DO$158,E$3,FALSE))="","",(VLOOKUP($A95,'Q4 Raw Data'!$A$9:$DO$158,E$3,FALSE))),"")</f>
        <v>Yes</v>
      </c>
      <c r="F95" s="204" t="str">
        <f>IFERROR(IF((VLOOKUP($A95,'Q4 Raw Data'!$A$9:$DO$158,F$3,FALSE))="","",(VLOOKUP($A95,'Q4 Raw Data'!$A$9:$DO$158,F$3,FALSE))),"")</f>
        <v>Yes</v>
      </c>
      <c r="G95" s="204" t="str">
        <f>IFERROR(IF((VLOOKUP($A95,'Q4 Raw Data'!$A$9:$DO$158,G$3,FALSE))="","",(VLOOKUP($A95,'Q4 Raw Data'!$A$9:$DO$158,G$3,FALSE))),"")</f>
        <v>Yes</v>
      </c>
      <c r="H95" s="204"/>
      <c r="I95" s="204"/>
      <c r="J95" s="204"/>
      <c r="K95" s="204"/>
      <c r="L95" s="204"/>
      <c r="M95" s="204"/>
      <c r="N95" s="204" t="str">
        <f>IFERROR(IF((VLOOKUP($A95,'Q4 Raw Data'!$A$9:$DO$158,N$3,FALSE))="","",(VLOOKUP($A95,'Q4 Raw Data'!$A$9:$DO$158,N$3,FALSE))),"")</f>
        <v/>
      </c>
      <c r="O95" s="204" t="str">
        <f>IFERROR(IF((VLOOKUP($A95,'Q4 Raw Data'!$A$9:$DO$158,O$3,FALSE))="","",(VLOOKUP($A95,'Q4 Raw Data'!$A$9:$DO$158,O$3,FALSE))),"")</f>
        <v>On track to meet target</v>
      </c>
      <c r="P95" s="204" t="str">
        <f>IFERROR(IF((VLOOKUP($A95,'Q4 Raw Data'!$A$9:$DO$158,P$3,FALSE))="","",(VLOOKUP($A95,'Q4 Raw Data'!$A$9:$DO$158,P$3,FALSE))),"")</f>
        <v>On track to meet target</v>
      </c>
      <c r="Q95" s="204" t="str">
        <f>IFERROR(IF((VLOOKUP($A95,'Q4 Raw Data'!$A$9:$DO$158,Q$3,FALSE))="","",(VLOOKUP($A95,'Q4 Raw Data'!$A$9:$DO$158,Q$3,FALSE))),"")</f>
        <v>On track to meet target</v>
      </c>
      <c r="R95" s="204"/>
      <c r="S95" s="204"/>
      <c r="T95" s="204"/>
      <c r="U95" s="204"/>
      <c r="V95" s="204"/>
      <c r="W95" s="204"/>
      <c r="X95" s="204"/>
      <c r="Y95" s="204"/>
      <c r="Z95" s="204"/>
      <c r="AA95" s="204"/>
      <c r="AB95" s="204"/>
      <c r="AC95" s="204"/>
    </row>
    <row r="96" spans="1:29" x14ac:dyDescent="0.3">
      <c r="A96" t="s">
        <v>535</v>
      </c>
      <c r="B96" t="s">
        <v>536</v>
      </c>
      <c r="C96" s="204" t="str">
        <f>IFERROR(IF((VLOOKUP($A96,'Q4 Raw Data'!$A$9:$DO$158,C$3,FALSE))="","",(VLOOKUP($A96,'Q4 Raw Data'!$A$9:$DO$158,C$3,FALSE))),"")</f>
        <v>Yes</v>
      </c>
      <c r="D96" s="204" t="str">
        <f>IFERROR(IF((VLOOKUP($A96,'Q4 Raw Data'!$A$9:$DO$158,D$3,FALSE))="","",(VLOOKUP($A96,'Q4 Raw Data'!$A$9:$DO$158,D$3,FALSE))),"")</f>
        <v>Yes</v>
      </c>
      <c r="E96" s="204" t="str">
        <f>IFERROR(IF((VLOOKUP($A96,'Q4 Raw Data'!$A$9:$DO$158,E$3,FALSE))="","",(VLOOKUP($A96,'Q4 Raw Data'!$A$9:$DO$158,E$3,FALSE))),"")</f>
        <v>Yes</v>
      </c>
      <c r="F96" s="204" t="str">
        <f>IFERROR(IF((VLOOKUP($A96,'Q4 Raw Data'!$A$9:$DO$158,F$3,FALSE))="","",(VLOOKUP($A96,'Q4 Raw Data'!$A$9:$DO$158,F$3,FALSE))),"")</f>
        <v>Yes</v>
      </c>
      <c r="G96" s="204" t="str">
        <f>IFERROR(IF((VLOOKUP($A96,'Q4 Raw Data'!$A$9:$DO$158,G$3,FALSE))="","",(VLOOKUP($A96,'Q4 Raw Data'!$A$9:$DO$158,G$3,FALSE))),"")</f>
        <v>Yes</v>
      </c>
      <c r="H96" s="204"/>
      <c r="I96" s="204"/>
      <c r="J96" s="204"/>
      <c r="K96" s="204"/>
      <c r="L96" s="204"/>
      <c r="M96" s="204"/>
      <c r="N96" s="204" t="str">
        <f>IFERROR(IF((VLOOKUP($A96,'Q4 Raw Data'!$A$9:$DO$158,N$3,FALSE))="","",(VLOOKUP($A96,'Q4 Raw Data'!$A$9:$DO$158,N$3,FALSE))),"")</f>
        <v/>
      </c>
      <c r="O96" s="204" t="str">
        <f>IFERROR(IF((VLOOKUP($A96,'Q4 Raw Data'!$A$9:$DO$158,O$3,FALSE))="","",(VLOOKUP($A96,'Q4 Raw Data'!$A$9:$DO$158,O$3,FALSE))),"")</f>
        <v>On track to meet target</v>
      </c>
      <c r="P96" s="204" t="str">
        <f>IFERROR(IF((VLOOKUP($A96,'Q4 Raw Data'!$A$9:$DO$158,P$3,FALSE))="","",(VLOOKUP($A96,'Q4 Raw Data'!$A$9:$DO$158,P$3,FALSE))),"")</f>
        <v>On track to meet target</v>
      </c>
      <c r="Q96" s="204" t="str">
        <f>IFERROR(IF((VLOOKUP($A96,'Q4 Raw Data'!$A$9:$DO$158,Q$3,FALSE))="","",(VLOOKUP($A96,'Q4 Raw Data'!$A$9:$DO$158,Q$3,FALSE))),"")</f>
        <v>On track to meet target</v>
      </c>
      <c r="R96" s="204"/>
      <c r="S96" s="204"/>
      <c r="T96" s="204"/>
      <c r="U96" s="204"/>
      <c r="V96" s="204"/>
      <c r="W96" s="204"/>
      <c r="X96" s="204"/>
      <c r="Y96" s="204"/>
      <c r="Z96" s="204"/>
      <c r="AA96" s="204"/>
      <c r="AB96" s="204"/>
      <c r="AC96" s="204"/>
    </row>
    <row r="97" spans="1:29" x14ac:dyDescent="0.3">
      <c r="A97" t="s">
        <v>539</v>
      </c>
      <c r="B97" t="s">
        <v>540</v>
      </c>
      <c r="C97" s="204" t="str">
        <f>IFERROR(IF((VLOOKUP($A97,'Q4 Raw Data'!$A$9:$DO$158,C$3,FALSE))="","",(VLOOKUP($A97,'Q4 Raw Data'!$A$9:$DO$158,C$3,FALSE))),"")</f>
        <v>Yes</v>
      </c>
      <c r="D97" s="204" t="str">
        <f>IFERROR(IF((VLOOKUP($A97,'Q4 Raw Data'!$A$9:$DO$158,D$3,FALSE))="","",(VLOOKUP($A97,'Q4 Raw Data'!$A$9:$DO$158,D$3,FALSE))),"")</f>
        <v>Yes</v>
      </c>
      <c r="E97" s="204" t="str">
        <f>IFERROR(IF((VLOOKUP($A97,'Q4 Raw Data'!$A$9:$DO$158,E$3,FALSE))="","",(VLOOKUP($A97,'Q4 Raw Data'!$A$9:$DO$158,E$3,FALSE))),"")</f>
        <v>Yes</v>
      </c>
      <c r="F97" s="204" t="str">
        <f>IFERROR(IF((VLOOKUP($A97,'Q4 Raw Data'!$A$9:$DO$158,F$3,FALSE))="","",(VLOOKUP($A97,'Q4 Raw Data'!$A$9:$DO$158,F$3,FALSE))),"")</f>
        <v>Yes</v>
      </c>
      <c r="G97" s="204" t="str">
        <f>IFERROR(IF((VLOOKUP($A97,'Q4 Raw Data'!$A$9:$DO$158,G$3,FALSE))="","",(VLOOKUP($A97,'Q4 Raw Data'!$A$9:$DO$158,G$3,FALSE))),"")</f>
        <v>Yes</v>
      </c>
      <c r="H97" s="204"/>
      <c r="I97" s="204"/>
      <c r="J97" s="204"/>
      <c r="K97" s="204"/>
      <c r="L97" s="204"/>
      <c r="M97" s="204"/>
      <c r="N97" s="204" t="str">
        <f>IFERROR(IF((VLOOKUP($A97,'Q4 Raw Data'!$A$9:$DO$158,N$3,FALSE))="","",(VLOOKUP($A97,'Q4 Raw Data'!$A$9:$DO$158,N$3,FALSE))),"")</f>
        <v/>
      </c>
      <c r="O97" s="204" t="str">
        <f>IFERROR(IF((VLOOKUP($A97,'Q4 Raw Data'!$A$9:$DO$158,O$3,FALSE))="","",(VLOOKUP($A97,'Q4 Raw Data'!$A$9:$DO$158,O$3,FALSE))),"")</f>
        <v>Not on track to meet target</v>
      </c>
      <c r="P97" s="204" t="str">
        <f>IFERROR(IF((VLOOKUP($A97,'Q4 Raw Data'!$A$9:$DO$158,P$3,FALSE))="","",(VLOOKUP($A97,'Q4 Raw Data'!$A$9:$DO$158,P$3,FALSE))),"")</f>
        <v>On track to meet target</v>
      </c>
      <c r="Q97" s="204" t="str">
        <f>IFERROR(IF((VLOOKUP($A97,'Q4 Raw Data'!$A$9:$DO$158,Q$3,FALSE))="","",(VLOOKUP($A97,'Q4 Raw Data'!$A$9:$DO$158,Q$3,FALSE))),"")</f>
        <v>On track to meet target</v>
      </c>
      <c r="R97" s="204"/>
      <c r="S97" s="204"/>
      <c r="T97" s="204"/>
      <c r="U97" s="204"/>
      <c r="V97" s="204"/>
      <c r="W97" s="204"/>
      <c r="X97" s="204"/>
      <c r="Y97" s="204"/>
      <c r="Z97" s="204"/>
      <c r="AA97" s="204"/>
      <c r="AB97" s="204"/>
      <c r="AC97" s="204"/>
    </row>
    <row r="98" spans="1:29" x14ac:dyDescent="0.3">
      <c r="A98" t="s">
        <v>541</v>
      </c>
      <c r="B98" t="s">
        <v>542</v>
      </c>
      <c r="C98" s="204" t="str">
        <f>IFERROR(IF((VLOOKUP($A98,'Q4 Raw Data'!$A$9:$DO$158,C$3,FALSE))="","",(VLOOKUP($A98,'Q4 Raw Data'!$A$9:$DO$158,C$3,FALSE))),"")</f>
        <v>Yes</v>
      </c>
      <c r="D98" s="204" t="str">
        <f>IFERROR(IF((VLOOKUP($A98,'Q4 Raw Data'!$A$9:$DO$158,D$3,FALSE))="","",(VLOOKUP($A98,'Q4 Raw Data'!$A$9:$DO$158,D$3,FALSE))),"")</f>
        <v>Yes</v>
      </c>
      <c r="E98" s="204" t="str">
        <f>IFERROR(IF((VLOOKUP($A98,'Q4 Raw Data'!$A$9:$DO$158,E$3,FALSE))="","",(VLOOKUP($A98,'Q4 Raw Data'!$A$9:$DO$158,E$3,FALSE))),"")</f>
        <v>Yes</v>
      </c>
      <c r="F98" s="204" t="str">
        <f>IFERROR(IF((VLOOKUP($A98,'Q4 Raw Data'!$A$9:$DO$158,F$3,FALSE))="","",(VLOOKUP($A98,'Q4 Raw Data'!$A$9:$DO$158,F$3,FALSE))),"")</f>
        <v>Yes</v>
      </c>
      <c r="G98" s="204" t="str">
        <f>IFERROR(IF((VLOOKUP($A98,'Q4 Raw Data'!$A$9:$DO$158,G$3,FALSE))="","",(VLOOKUP($A98,'Q4 Raw Data'!$A$9:$DO$158,G$3,FALSE))),"")</f>
        <v>Yes</v>
      </c>
      <c r="H98" s="204"/>
      <c r="I98" s="204"/>
      <c r="J98" s="204"/>
      <c r="K98" s="204"/>
      <c r="L98" s="204"/>
      <c r="M98" s="204"/>
      <c r="N98" s="204" t="str">
        <f>IFERROR(IF((VLOOKUP($A98,'Q4 Raw Data'!$A$9:$DO$158,N$3,FALSE))="","",(VLOOKUP($A98,'Q4 Raw Data'!$A$9:$DO$158,N$3,FALSE))),"")</f>
        <v/>
      </c>
      <c r="O98" s="204" t="str">
        <f>IFERROR(IF((VLOOKUP($A98,'Q4 Raw Data'!$A$9:$DO$158,O$3,FALSE))="","",(VLOOKUP($A98,'Q4 Raw Data'!$A$9:$DO$158,O$3,FALSE))),"")</f>
        <v>Not on track to meet target</v>
      </c>
      <c r="P98" s="204" t="str">
        <f>IFERROR(IF((VLOOKUP($A98,'Q4 Raw Data'!$A$9:$DO$158,P$3,FALSE))="","",(VLOOKUP($A98,'Q4 Raw Data'!$A$9:$DO$158,P$3,FALSE))),"")</f>
        <v>Not on track to meet target</v>
      </c>
      <c r="Q98" s="204" t="str">
        <f>IFERROR(IF((VLOOKUP($A98,'Q4 Raw Data'!$A$9:$DO$158,Q$3,FALSE))="","",(VLOOKUP($A98,'Q4 Raw Data'!$A$9:$DO$158,Q$3,FALSE))),"")</f>
        <v>Not on track to meet target</v>
      </c>
      <c r="R98" s="204"/>
      <c r="S98" s="204"/>
      <c r="T98" s="204"/>
      <c r="U98" s="204"/>
      <c r="V98" s="204"/>
      <c r="W98" s="204"/>
      <c r="X98" s="204"/>
      <c r="Y98" s="204"/>
      <c r="Z98" s="204"/>
      <c r="AA98" s="204"/>
      <c r="AB98" s="204"/>
      <c r="AC98" s="204"/>
    </row>
    <row r="99" spans="1:29" x14ac:dyDescent="0.3">
      <c r="A99" t="s">
        <v>545</v>
      </c>
      <c r="B99" t="s">
        <v>546</v>
      </c>
      <c r="C99" s="204" t="str">
        <f>IFERROR(IF((VLOOKUP($A99,'Q4 Raw Data'!$A$9:$DO$158,C$3,FALSE))="","",(VLOOKUP($A99,'Q4 Raw Data'!$A$9:$DO$158,C$3,FALSE))),"")</f>
        <v>Yes</v>
      </c>
      <c r="D99" s="204" t="str">
        <f>IFERROR(IF((VLOOKUP($A99,'Q4 Raw Data'!$A$9:$DO$158,D$3,FALSE))="","",(VLOOKUP($A99,'Q4 Raw Data'!$A$9:$DO$158,D$3,FALSE))),"")</f>
        <v>Yes</v>
      </c>
      <c r="E99" s="204" t="str">
        <f>IFERROR(IF((VLOOKUP($A99,'Q4 Raw Data'!$A$9:$DO$158,E$3,FALSE))="","",(VLOOKUP($A99,'Q4 Raw Data'!$A$9:$DO$158,E$3,FALSE))),"")</f>
        <v>Yes</v>
      </c>
      <c r="F99" s="204" t="str">
        <f>IFERROR(IF((VLOOKUP($A99,'Q4 Raw Data'!$A$9:$DO$158,F$3,FALSE))="","",(VLOOKUP($A99,'Q4 Raw Data'!$A$9:$DO$158,F$3,FALSE))),"")</f>
        <v>Yes</v>
      </c>
      <c r="G99" s="204" t="str">
        <f>IFERROR(IF((VLOOKUP($A99,'Q4 Raw Data'!$A$9:$DO$158,G$3,FALSE))="","",(VLOOKUP($A99,'Q4 Raw Data'!$A$9:$DO$158,G$3,FALSE))),"")</f>
        <v>Yes</v>
      </c>
      <c r="H99" s="204"/>
      <c r="I99" s="204"/>
      <c r="J99" s="204"/>
      <c r="K99" s="204"/>
      <c r="L99" s="204"/>
      <c r="M99" s="204"/>
      <c r="N99" s="204" t="str">
        <f>IFERROR(IF((VLOOKUP($A99,'Q4 Raw Data'!$A$9:$DO$158,N$3,FALSE))="","",(VLOOKUP($A99,'Q4 Raw Data'!$A$9:$DO$158,N$3,FALSE))),"")</f>
        <v/>
      </c>
      <c r="O99" s="204" t="str">
        <f>IFERROR(IF((VLOOKUP($A99,'Q4 Raw Data'!$A$9:$DO$158,O$3,FALSE))="","",(VLOOKUP($A99,'Q4 Raw Data'!$A$9:$DO$158,O$3,FALSE))),"")</f>
        <v>Not on track to meet target</v>
      </c>
      <c r="P99" s="204" t="str">
        <f>IFERROR(IF((VLOOKUP($A99,'Q4 Raw Data'!$A$9:$DO$158,P$3,FALSE))="","",(VLOOKUP($A99,'Q4 Raw Data'!$A$9:$DO$158,P$3,FALSE))),"")</f>
        <v>Not on track to meet target</v>
      </c>
      <c r="Q99" s="204" t="str">
        <f>IFERROR(IF((VLOOKUP($A99,'Q4 Raw Data'!$A$9:$DO$158,Q$3,FALSE))="","",(VLOOKUP($A99,'Q4 Raw Data'!$A$9:$DO$158,Q$3,FALSE))),"")</f>
        <v>On track to meet target</v>
      </c>
      <c r="R99" s="204"/>
      <c r="S99" s="204"/>
      <c r="T99" s="204"/>
      <c r="U99" s="204"/>
      <c r="V99" s="204"/>
      <c r="W99" s="204"/>
      <c r="X99" s="204"/>
      <c r="Y99" s="204"/>
      <c r="Z99" s="204"/>
      <c r="AA99" s="204"/>
      <c r="AB99" s="204"/>
      <c r="AC99" s="204"/>
    </row>
    <row r="100" spans="1:29" x14ac:dyDescent="0.3">
      <c r="A100" t="s">
        <v>547</v>
      </c>
      <c r="B100" t="s">
        <v>548</v>
      </c>
      <c r="C100" s="204" t="str">
        <f>IFERROR(IF((VLOOKUP($A100,'Q4 Raw Data'!$A$9:$DO$158,C$3,FALSE))="","",(VLOOKUP($A100,'Q4 Raw Data'!$A$9:$DO$158,C$3,FALSE))),"")</f>
        <v>Yes</v>
      </c>
      <c r="D100" s="204" t="str">
        <f>IFERROR(IF((VLOOKUP($A100,'Q4 Raw Data'!$A$9:$DO$158,D$3,FALSE))="","",(VLOOKUP($A100,'Q4 Raw Data'!$A$9:$DO$158,D$3,FALSE))),"")</f>
        <v>Yes</v>
      </c>
      <c r="E100" s="204" t="str">
        <f>IFERROR(IF((VLOOKUP($A100,'Q4 Raw Data'!$A$9:$DO$158,E$3,FALSE))="","",(VLOOKUP($A100,'Q4 Raw Data'!$A$9:$DO$158,E$3,FALSE))),"")</f>
        <v>Yes</v>
      </c>
      <c r="F100" s="204" t="str">
        <f>IFERROR(IF((VLOOKUP($A100,'Q4 Raw Data'!$A$9:$DO$158,F$3,FALSE))="","",(VLOOKUP($A100,'Q4 Raw Data'!$A$9:$DO$158,F$3,FALSE))),"")</f>
        <v>Yes</v>
      </c>
      <c r="G100" s="204" t="str">
        <f>IFERROR(IF((VLOOKUP($A100,'Q4 Raw Data'!$A$9:$DO$158,G$3,FALSE))="","",(VLOOKUP($A100,'Q4 Raw Data'!$A$9:$DO$158,G$3,FALSE))),"")</f>
        <v>Yes</v>
      </c>
      <c r="H100" s="204"/>
      <c r="I100" s="204"/>
      <c r="J100" s="204"/>
      <c r="K100" s="204"/>
      <c r="L100" s="204"/>
      <c r="M100" s="204"/>
      <c r="N100" s="204" t="str">
        <f>IFERROR(IF((VLOOKUP($A100,'Q4 Raw Data'!$A$9:$DO$158,N$3,FALSE))="","",(VLOOKUP($A100,'Q4 Raw Data'!$A$9:$DO$158,N$3,FALSE))),"")</f>
        <v/>
      </c>
      <c r="O100" s="204" t="str">
        <f>IFERROR(IF((VLOOKUP($A100,'Q4 Raw Data'!$A$9:$DO$158,O$3,FALSE))="","",(VLOOKUP($A100,'Q4 Raw Data'!$A$9:$DO$158,O$3,FALSE))),"")</f>
        <v>Not on track to meet target</v>
      </c>
      <c r="P100" s="204" t="str">
        <f>IFERROR(IF((VLOOKUP($A100,'Q4 Raw Data'!$A$9:$DO$158,P$3,FALSE))="","",(VLOOKUP($A100,'Q4 Raw Data'!$A$9:$DO$158,P$3,FALSE))),"")</f>
        <v>On track to meet target</v>
      </c>
      <c r="Q100" s="204" t="str">
        <f>IFERROR(IF((VLOOKUP($A100,'Q4 Raw Data'!$A$9:$DO$158,Q$3,FALSE))="","",(VLOOKUP($A100,'Q4 Raw Data'!$A$9:$DO$158,Q$3,FALSE))),"")</f>
        <v>Data not available to assess progress</v>
      </c>
      <c r="R100" s="204"/>
      <c r="S100" s="204"/>
      <c r="T100" s="204"/>
      <c r="U100" s="204"/>
      <c r="V100" s="204"/>
      <c r="W100" s="204"/>
      <c r="X100" s="204"/>
      <c r="Y100" s="204"/>
      <c r="Z100" s="204"/>
      <c r="AA100" s="204"/>
      <c r="AB100" s="204"/>
      <c r="AC100" s="204"/>
    </row>
    <row r="101" spans="1:29" x14ac:dyDescent="0.3">
      <c r="A101" t="s">
        <v>549</v>
      </c>
      <c r="B101" t="s">
        <v>550</v>
      </c>
      <c r="C101" s="204" t="str">
        <f>IFERROR(IF((VLOOKUP($A101,'Q4 Raw Data'!$A$9:$DO$158,C$3,FALSE))="","",(VLOOKUP($A101,'Q4 Raw Data'!$A$9:$DO$158,C$3,FALSE))),"")</f>
        <v>Yes</v>
      </c>
      <c r="D101" s="204" t="str">
        <f>IFERROR(IF((VLOOKUP($A101,'Q4 Raw Data'!$A$9:$DO$158,D$3,FALSE))="","",(VLOOKUP($A101,'Q4 Raw Data'!$A$9:$DO$158,D$3,FALSE))),"")</f>
        <v>Yes</v>
      </c>
      <c r="E101" s="204" t="str">
        <f>IFERROR(IF((VLOOKUP($A101,'Q4 Raw Data'!$A$9:$DO$158,E$3,FALSE))="","",(VLOOKUP($A101,'Q4 Raw Data'!$A$9:$DO$158,E$3,FALSE))),"")</f>
        <v>Yes</v>
      </c>
      <c r="F101" s="204" t="str">
        <f>IFERROR(IF((VLOOKUP($A101,'Q4 Raw Data'!$A$9:$DO$158,F$3,FALSE))="","",(VLOOKUP($A101,'Q4 Raw Data'!$A$9:$DO$158,F$3,FALSE))),"")</f>
        <v>Yes</v>
      </c>
      <c r="G101" s="204" t="str">
        <f>IFERROR(IF((VLOOKUP($A101,'Q4 Raw Data'!$A$9:$DO$158,G$3,FALSE))="","",(VLOOKUP($A101,'Q4 Raw Data'!$A$9:$DO$158,G$3,FALSE))),"")</f>
        <v>Yes</v>
      </c>
      <c r="H101" s="204"/>
      <c r="I101" s="204"/>
      <c r="J101" s="204"/>
      <c r="K101" s="204"/>
      <c r="L101" s="204"/>
      <c r="M101" s="204"/>
      <c r="N101" s="204" t="str">
        <f>IFERROR(IF((VLOOKUP($A101,'Q4 Raw Data'!$A$9:$DO$158,N$3,FALSE))="","",(VLOOKUP($A101,'Q4 Raw Data'!$A$9:$DO$158,N$3,FALSE))),"")</f>
        <v/>
      </c>
      <c r="O101" s="204" t="str">
        <f>IFERROR(IF((VLOOKUP($A101,'Q4 Raw Data'!$A$9:$DO$158,O$3,FALSE))="","",(VLOOKUP($A101,'Q4 Raw Data'!$A$9:$DO$158,O$3,FALSE))),"")</f>
        <v>Not on track to meet target</v>
      </c>
      <c r="P101" s="204" t="str">
        <f>IFERROR(IF((VLOOKUP($A101,'Q4 Raw Data'!$A$9:$DO$158,P$3,FALSE))="","",(VLOOKUP($A101,'Q4 Raw Data'!$A$9:$DO$158,P$3,FALSE))),"")</f>
        <v>On track to meet target</v>
      </c>
      <c r="Q101" s="204" t="str">
        <f>IFERROR(IF((VLOOKUP($A101,'Q4 Raw Data'!$A$9:$DO$158,Q$3,FALSE))="","",(VLOOKUP($A101,'Q4 Raw Data'!$A$9:$DO$158,Q$3,FALSE))),"")</f>
        <v>Not on track to meet target</v>
      </c>
      <c r="R101" s="204"/>
      <c r="S101" s="204"/>
      <c r="T101" s="204"/>
      <c r="U101" s="204"/>
      <c r="V101" s="204"/>
      <c r="W101" s="204"/>
      <c r="X101" s="204"/>
      <c r="Y101" s="204"/>
      <c r="Z101" s="204"/>
      <c r="AA101" s="204"/>
      <c r="AB101" s="204"/>
      <c r="AC101" s="204"/>
    </row>
    <row r="102" spans="1:29" x14ac:dyDescent="0.3">
      <c r="A102" t="s">
        <v>553</v>
      </c>
      <c r="B102" t="s">
        <v>554</v>
      </c>
      <c r="C102" s="204" t="str">
        <f>IFERROR(IF((VLOOKUP($A102,'Q4 Raw Data'!$A$9:$DO$158,C$3,FALSE))="","",(VLOOKUP($A102,'Q4 Raw Data'!$A$9:$DO$158,C$3,FALSE))),"")</f>
        <v>Yes</v>
      </c>
      <c r="D102" s="204" t="str">
        <f>IFERROR(IF((VLOOKUP($A102,'Q4 Raw Data'!$A$9:$DO$158,D$3,FALSE))="","",(VLOOKUP($A102,'Q4 Raw Data'!$A$9:$DO$158,D$3,FALSE))),"")</f>
        <v>Yes</v>
      </c>
      <c r="E102" s="204" t="str">
        <f>IFERROR(IF((VLOOKUP($A102,'Q4 Raw Data'!$A$9:$DO$158,E$3,FALSE))="","",(VLOOKUP($A102,'Q4 Raw Data'!$A$9:$DO$158,E$3,FALSE))),"")</f>
        <v>Yes</v>
      </c>
      <c r="F102" s="204" t="str">
        <f>IFERROR(IF((VLOOKUP($A102,'Q4 Raw Data'!$A$9:$DO$158,F$3,FALSE))="","",(VLOOKUP($A102,'Q4 Raw Data'!$A$9:$DO$158,F$3,FALSE))),"")</f>
        <v>Yes</v>
      </c>
      <c r="G102" s="204" t="str">
        <f>IFERROR(IF((VLOOKUP($A102,'Q4 Raw Data'!$A$9:$DO$158,G$3,FALSE))="","",(VLOOKUP($A102,'Q4 Raw Data'!$A$9:$DO$158,G$3,FALSE))),"")</f>
        <v>Yes</v>
      </c>
      <c r="H102" s="204"/>
      <c r="I102" s="204"/>
      <c r="J102" s="204"/>
      <c r="K102" s="204"/>
      <c r="L102" s="204"/>
      <c r="M102" s="204"/>
      <c r="N102" s="204" t="str">
        <f>IFERROR(IF((VLOOKUP($A102,'Q4 Raw Data'!$A$9:$DO$158,N$3,FALSE))="","",(VLOOKUP($A102,'Q4 Raw Data'!$A$9:$DO$158,N$3,FALSE))),"")</f>
        <v/>
      </c>
      <c r="O102" s="204" t="str">
        <f>IFERROR(IF((VLOOKUP($A102,'Q4 Raw Data'!$A$9:$DO$158,O$3,FALSE))="","",(VLOOKUP($A102,'Q4 Raw Data'!$A$9:$DO$158,O$3,FALSE))),"")</f>
        <v>On track to meet target</v>
      </c>
      <c r="P102" s="204" t="str">
        <f>IFERROR(IF((VLOOKUP($A102,'Q4 Raw Data'!$A$9:$DO$158,P$3,FALSE))="","",(VLOOKUP($A102,'Q4 Raw Data'!$A$9:$DO$158,P$3,FALSE))),"")</f>
        <v>Not on track to meet target</v>
      </c>
      <c r="Q102" s="204" t="str">
        <f>IFERROR(IF((VLOOKUP($A102,'Q4 Raw Data'!$A$9:$DO$158,Q$3,FALSE))="","",(VLOOKUP($A102,'Q4 Raw Data'!$A$9:$DO$158,Q$3,FALSE))),"")</f>
        <v>Not on track to meet target</v>
      </c>
      <c r="R102" s="204"/>
      <c r="S102" s="204"/>
      <c r="T102" s="204"/>
      <c r="U102" s="204"/>
      <c r="V102" s="204"/>
      <c r="W102" s="204"/>
      <c r="X102" s="204"/>
      <c r="Y102" s="204"/>
      <c r="Z102" s="204"/>
      <c r="AA102" s="204"/>
      <c r="AB102" s="204"/>
      <c r="AC102" s="204"/>
    </row>
    <row r="103" spans="1:29" x14ac:dyDescent="0.3">
      <c r="A103" t="s">
        <v>557</v>
      </c>
      <c r="B103" t="s">
        <v>558</v>
      </c>
      <c r="C103" s="204" t="str">
        <f>IFERROR(IF((VLOOKUP($A103,'Q4 Raw Data'!$A$9:$DO$158,C$3,FALSE))="","",(VLOOKUP($A103,'Q4 Raw Data'!$A$9:$DO$158,C$3,FALSE))),"")</f>
        <v>Yes</v>
      </c>
      <c r="D103" s="204" t="str">
        <f>IFERROR(IF((VLOOKUP($A103,'Q4 Raw Data'!$A$9:$DO$158,D$3,FALSE))="","",(VLOOKUP($A103,'Q4 Raw Data'!$A$9:$DO$158,D$3,FALSE))),"")</f>
        <v>Yes</v>
      </c>
      <c r="E103" s="204" t="str">
        <f>IFERROR(IF((VLOOKUP($A103,'Q4 Raw Data'!$A$9:$DO$158,E$3,FALSE))="","",(VLOOKUP($A103,'Q4 Raw Data'!$A$9:$DO$158,E$3,FALSE))),"")</f>
        <v>Yes</v>
      </c>
      <c r="F103" s="204" t="str">
        <f>IFERROR(IF((VLOOKUP($A103,'Q4 Raw Data'!$A$9:$DO$158,F$3,FALSE))="","",(VLOOKUP($A103,'Q4 Raw Data'!$A$9:$DO$158,F$3,FALSE))),"")</f>
        <v>Yes</v>
      </c>
      <c r="G103" s="204" t="str">
        <f>IFERROR(IF((VLOOKUP($A103,'Q4 Raw Data'!$A$9:$DO$158,G$3,FALSE))="","",(VLOOKUP($A103,'Q4 Raw Data'!$A$9:$DO$158,G$3,FALSE))),"")</f>
        <v>Yes</v>
      </c>
      <c r="H103" s="204"/>
      <c r="I103" s="204"/>
      <c r="J103" s="204"/>
      <c r="K103" s="204"/>
      <c r="L103" s="204"/>
      <c r="M103" s="204"/>
      <c r="N103" s="204" t="str">
        <f>IFERROR(IF((VLOOKUP($A103,'Q4 Raw Data'!$A$9:$DO$158,N$3,FALSE))="","",(VLOOKUP($A103,'Q4 Raw Data'!$A$9:$DO$158,N$3,FALSE))),"")</f>
        <v/>
      </c>
      <c r="O103" s="204" t="str">
        <f>IFERROR(IF((VLOOKUP($A103,'Q4 Raw Data'!$A$9:$DO$158,O$3,FALSE))="","",(VLOOKUP($A103,'Q4 Raw Data'!$A$9:$DO$158,O$3,FALSE))),"")</f>
        <v>Not on track to meet target</v>
      </c>
      <c r="P103" s="204" t="str">
        <f>IFERROR(IF((VLOOKUP($A103,'Q4 Raw Data'!$A$9:$DO$158,P$3,FALSE))="","",(VLOOKUP($A103,'Q4 Raw Data'!$A$9:$DO$158,P$3,FALSE))),"")</f>
        <v>Not on track to meet target</v>
      </c>
      <c r="Q103" s="204" t="str">
        <f>IFERROR(IF((VLOOKUP($A103,'Q4 Raw Data'!$A$9:$DO$158,Q$3,FALSE))="","",(VLOOKUP($A103,'Q4 Raw Data'!$A$9:$DO$158,Q$3,FALSE))),"")</f>
        <v>Not on track to meet target</v>
      </c>
      <c r="R103" s="204"/>
      <c r="S103" s="204"/>
      <c r="T103" s="204"/>
      <c r="U103" s="204"/>
      <c r="V103" s="204"/>
      <c r="W103" s="204"/>
      <c r="X103" s="204"/>
      <c r="Y103" s="204"/>
      <c r="Z103" s="204"/>
      <c r="AA103" s="204"/>
      <c r="AB103" s="204"/>
      <c r="AC103" s="204"/>
    </row>
    <row r="104" spans="1:29" x14ac:dyDescent="0.3">
      <c r="A104" t="s">
        <v>560</v>
      </c>
      <c r="B104" t="s">
        <v>561</v>
      </c>
      <c r="C104" s="204" t="str">
        <f>IFERROR(IF((VLOOKUP($A104,'Q4 Raw Data'!$A$9:$DO$158,C$3,FALSE))="","",(VLOOKUP($A104,'Q4 Raw Data'!$A$9:$DO$158,C$3,FALSE))),"")</f>
        <v>Yes</v>
      </c>
      <c r="D104" s="204" t="str">
        <f>IFERROR(IF((VLOOKUP($A104,'Q4 Raw Data'!$A$9:$DO$158,D$3,FALSE))="","",(VLOOKUP($A104,'Q4 Raw Data'!$A$9:$DO$158,D$3,FALSE))),"")</f>
        <v>Yes</v>
      </c>
      <c r="E104" s="204" t="str">
        <f>IFERROR(IF((VLOOKUP($A104,'Q4 Raw Data'!$A$9:$DO$158,E$3,FALSE))="","",(VLOOKUP($A104,'Q4 Raw Data'!$A$9:$DO$158,E$3,FALSE))),"")</f>
        <v>Yes</v>
      </c>
      <c r="F104" s="204" t="str">
        <f>IFERROR(IF((VLOOKUP($A104,'Q4 Raw Data'!$A$9:$DO$158,F$3,FALSE))="","",(VLOOKUP($A104,'Q4 Raw Data'!$A$9:$DO$158,F$3,FALSE))),"")</f>
        <v>Yes</v>
      </c>
      <c r="G104" s="204" t="str">
        <f>IFERROR(IF((VLOOKUP($A104,'Q4 Raw Data'!$A$9:$DO$158,G$3,FALSE))="","",(VLOOKUP($A104,'Q4 Raw Data'!$A$9:$DO$158,G$3,FALSE))),"")</f>
        <v>Yes</v>
      </c>
      <c r="H104" s="204"/>
      <c r="I104" s="204"/>
      <c r="J104" s="204"/>
      <c r="K104" s="204"/>
      <c r="L104" s="204"/>
      <c r="M104" s="204"/>
      <c r="N104" s="204" t="str">
        <f>IFERROR(IF((VLOOKUP($A104,'Q4 Raw Data'!$A$9:$DO$158,N$3,FALSE))="","",(VLOOKUP($A104,'Q4 Raw Data'!$A$9:$DO$158,N$3,FALSE))),"")</f>
        <v/>
      </c>
      <c r="O104" s="204" t="str">
        <f>IFERROR(IF((VLOOKUP($A104,'Q4 Raw Data'!$A$9:$DO$158,O$3,FALSE))="","",(VLOOKUP($A104,'Q4 Raw Data'!$A$9:$DO$158,O$3,FALSE))),"")</f>
        <v>Not on track to meet target</v>
      </c>
      <c r="P104" s="204" t="str">
        <f>IFERROR(IF((VLOOKUP($A104,'Q4 Raw Data'!$A$9:$DO$158,P$3,FALSE))="","",(VLOOKUP($A104,'Q4 Raw Data'!$A$9:$DO$158,P$3,FALSE))),"")</f>
        <v>On track to meet target</v>
      </c>
      <c r="Q104" s="204" t="str">
        <f>IFERROR(IF((VLOOKUP($A104,'Q4 Raw Data'!$A$9:$DO$158,Q$3,FALSE))="","",(VLOOKUP($A104,'Q4 Raw Data'!$A$9:$DO$158,Q$3,FALSE))),"")</f>
        <v>Not on track to meet target</v>
      </c>
      <c r="R104" s="204"/>
      <c r="S104" s="204"/>
      <c r="T104" s="204"/>
      <c r="U104" s="204"/>
      <c r="V104" s="204"/>
      <c r="W104" s="204"/>
      <c r="X104" s="204"/>
      <c r="Y104" s="204"/>
      <c r="Z104" s="204"/>
      <c r="AA104" s="204"/>
      <c r="AB104" s="204"/>
      <c r="AC104" s="204"/>
    </row>
    <row r="105" spans="1:29" x14ac:dyDescent="0.3">
      <c r="A105" t="s">
        <v>562</v>
      </c>
      <c r="B105" t="s">
        <v>563</v>
      </c>
      <c r="C105" s="204" t="str">
        <f>IFERROR(IF((VLOOKUP($A105,'Q4 Raw Data'!$A$9:$DO$158,C$3,FALSE))="","",(VLOOKUP($A105,'Q4 Raw Data'!$A$9:$DO$158,C$3,FALSE))),"")</f>
        <v>Yes</v>
      </c>
      <c r="D105" s="204" t="str">
        <f>IFERROR(IF((VLOOKUP($A105,'Q4 Raw Data'!$A$9:$DO$158,D$3,FALSE))="","",(VLOOKUP($A105,'Q4 Raw Data'!$A$9:$DO$158,D$3,FALSE))),"")</f>
        <v>Yes</v>
      </c>
      <c r="E105" s="204" t="str">
        <f>IFERROR(IF((VLOOKUP($A105,'Q4 Raw Data'!$A$9:$DO$158,E$3,FALSE))="","",(VLOOKUP($A105,'Q4 Raw Data'!$A$9:$DO$158,E$3,FALSE))),"")</f>
        <v>Yes</v>
      </c>
      <c r="F105" s="204" t="str">
        <f>IFERROR(IF((VLOOKUP($A105,'Q4 Raw Data'!$A$9:$DO$158,F$3,FALSE))="","",(VLOOKUP($A105,'Q4 Raw Data'!$A$9:$DO$158,F$3,FALSE))),"")</f>
        <v>Yes</v>
      </c>
      <c r="G105" s="204" t="str">
        <f>IFERROR(IF((VLOOKUP($A105,'Q4 Raw Data'!$A$9:$DO$158,G$3,FALSE))="","",(VLOOKUP($A105,'Q4 Raw Data'!$A$9:$DO$158,G$3,FALSE))),"")</f>
        <v>Yes</v>
      </c>
      <c r="H105" s="204"/>
      <c r="I105" s="204"/>
      <c r="J105" s="204"/>
      <c r="K105" s="204"/>
      <c r="L105" s="204"/>
      <c r="M105" s="204"/>
      <c r="N105" s="204" t="str">
        <f>IFERROR(IF((VLOOKUP($A105,'Q4 Raw Data'!$A$9:$DO$158,N$3,FALSE))="","",(VLOOKUP($A105,'Q4 Raw Data'!$A$9:$DO$158,N$3,FALSE))),"")</f>
        <v/>
      </c>
      <c r="O105" s="204" t="str">
        <f>IFERROR(IF((VLOOKUP($A105,'Q4 Raw Data'!$A$9:$DO$158,O$3,FALSE))="","",(VLOOKUP($A105,'Q4 Raw Data'!$A$9:$DO$158,O$3,FALSE))),"")</f>
        <v>Not on track to meet target</v>
      </c>
      <c r="P105" s="204" t="str">
        <f>IFERROR(IF((VLOOKUP($A105,'Q4 Raw Data'!$A$9:$DO$158,P$3,FALSE))="","",(VLOOKUP($A105,'Q4 Raw Data'!$A$9:$DO$158,P$3,FALSE))),"")</f>
        <v>On track to meet target</v>
      </c>
      <c r="Q105" s="204" t="str">
        <f>IFERROR(IF((VLOOKUP($A105,'Q4 Raw Data'!$A$9:$DO$158,Q$3,FALSE))="","",(VLOOKUP($A105,'Q4 Raw Data'!$A$9:$DO$158,Q$3,FALSE))),"")</f>
        <v>On track to meet target</v>
      </c>
      <c r="R105" s="204"/>
      <c r="S105" s="204"/>
      <c r="T105" s="204"/>
      <c r="U105" s="204"/>
      <c r="V105" s="204"/>
      <c r="W105" s="204"/>
      <c r="X105" s="204"/>
      <c r="Y105" s="204"/>
      <c r="Z105" s="204"/>
      <c r="AA105" s="204"/>
      <c r="AB105" s="204"/>
      <c r="AC105" s="204"/>
    </row>
    <row r="106" spans="1:29" x14ac:dyDescent="0.3">
      <c r="A106" t="s">
        <v>564</v>
      </c>
      <c r="B106" t="s">
        <v>565</v>
      </c>
      <c r="C106" s="204" t="str">
        <f>IFERROR(IF((VLOOKUP($A106,'Q4 Raw Data'!$A$9:$DO$158,C$3,FALSE))="","",(VLOOKUP($A106,'Q4 Raw Data'!$A$9:$DO$158,C$3,FALSE))),"")</f>
        <v>Yes</v>
      </c>
      <c r="D106" s="204" t="str">
        <f>IFERROR(IF((VLOOKUP($A106,'Q4 Raw Data'!$A$9:$DO$158,D$3,FALSE))="","",(VLOOKUP($A106,'Q4 Raw Data'!$A$9:$DO$158,D$3,FALSE))),"")</f>
        <v>Yes</v>
      </c>
      <c r="E106" s="204" t="str">
        <f>IFERROR(IF((VLOOKUP($A106,'Q4 Raw Data'!$A$9:$DO$158,E$3,FALSE))="","",(VLOOKUP($A106,'Q4 Raw Data'!$A$9:$DO$158,E$3,FALSE))),"")</f>
        <v>Yes</v>
      </c>
      <c r="F106" s="204" t="str">
        <f>IFERROR(IF((VLOOKUP($A106,'Q4 Raw Data'!$A$9:$DO$158,F$3,FALSE))="","",(VLOOKUP($A106,'Q4 Raw Data'!$A$9:$DO$158,F$3,FALSE))),"")</f>
        <v>Yes</v>
      </c>
      <c r="G106" s="204" t="str">
        <f>IFERROR(IF((VLOOKUP($A106,'Q4 Raw Data'!$A$9:$DO$158,G$3,FALSE))="","",(VLOOKUP($A106,'Q4 Raw Data'!$A$9:$DO$158,G$3,FALSE))),"")</f>
        <v>Yes</v>
      </c>
      <c r="H106" s="204"/>
      <c r="I106" s="204"/>
      <c r="J106" s="204"/>
      <c r="K106" s="204"/>
      <c r="L106" s="204"/>
      <c r="M106" s="204"/>
      <c r="N106" s="204" t="str">
        <f>IFERROR(IF((VLOOKUP($A106,'Q4 Raw Data'!$A$9:$DO$158,N$3,FALSE))="","",(VLOOKUP($A106,'Q4 Raw Data'!$A$9:$DO$158,N$3,FALSE))),"")</f>
        <v/>
      </c>
      <c r="O106" s="204" t="str">
        <f>IFERROR(IF((VLOOKUP($A106,'Q4 Raw Data'!$A$9:$DO$158,O$3,FALSE))="","",(VLOOKUP($A106,'Q4 Raw Data'!$A$9:$DO$158,O$3,FALSE))),"")</f>
        <v>Not on track to meet target</v>
      </c>
      <c r="P106" s="204" t="str">
        <f>IFERROR(IF((VLOOKUP($A106,'Q4 Raw Data'!$A$9:$DO$158,P$3,FALSE))="","",(VLOOKUP($A106,'Q4 Raw Data'!$A$9:$DO$158,P$3,FALSE))),"")</f>
        <v>On track to meet target</v>
      </c>
      <c r="Q106" s="204" t="str">
        <f>IFERROR(IF((VLOOKUP($A106,'Q4 Raw Data'!$A$9:$DO$158,Q$3,FALSE))="","",(VLOOKUP($A106,'Q4 Raw Data'!$A$9:$DO$158,Q$3,FALSE))),"")</f>
        <v>On track to meet target</v>
      </c>
      <c r="R106" s="204"/>
      <c r="S106" s="204"/>
      <c r="T106" s="204"/>
      <c r="U106" s="204"/>
      <c r="V106" s="204"/>
      <c r="W106" s="204"/>
      <c r="X106" s="204"/>
      <c r="Y106" s="204"/>
      <c r="Z106" s="204"/>
      <c r="AA106" s="204"/>
      <c r="AB106" s="204"/>
      <c r="AC106" s="204"/>
    </row>
    <row r="107" spans="1:29" x14ac:dyDescent="0.3">
      <c r="A107" t="s">
        <v>568</v>
      </c>
      <c r="B107" t="s">
        <v>569</v>
      </c>
      <c r="C107" s="204" t="str">
        <f>IFERROR(IF((VLOOKUP($A107,'Q4 Raw Data'!$A$9:$DO$158,C$3,FALSE))="","",(VLOOKUP($A107,'Q4 Raw Data'!$A$9:$DO$158,C$3,FALSE))),"")</f>
        <v>Yes</v>
      </c>
      <c r="D107" s="204" t="str">
        <f>IFERROR(IF((VLOOKUP($A107,'Q4 Raw Data'!$A$9:$DO$158,D$3,FALSE))="","",(VLOOKUP($A107,'Q4 Raw Data'!$A$9:$DO$158,D$3,FALSE))),"")</f>
        <v>Yes</v>
      </c>
      <c r="E107" s="204" t="str">
        <f>IFERROR(IF((VLOOKUP($A107,'Q4 Raw Data'!$A$9:$DO$158,E$3,FALSE))="","",(VLOOKUP($A107,'Q4 Raw Data'!$A$9:$DO$158,E$3,FALSE))),"")</f>
        <v>Yes</v>
      </c>
      <c r="F107" s="204" t="str">
        <f>IFERROR(IF((VLOOKUP($A107,'Q4 Raw Data'!$A$9:$DO$158,F$3,FALSE))="","",(VLOOKUP($A107,'Q4 Raw Data'!$A$9:$DO$158,F$3,FALSE))),"")</f>
        <v>Yes</v>
      </c>
      <c r="G107" s="204" t="str">
        <f>IFERROR(IF((VLOOKUP($A107,'Q4 Raw Data'!$A$9:$DO$158,G$3,FALSE))="","",(VLOOKUP($A107,'Q4 Raw Data'!$A$9:$DO$158,G$3,FALSE))),"")</f>
        <v>Yes</v>
      </c>
      <c r="H107" s="204"/>
      <c r="I107" s="204"/>
      <c r="J107" s="204"/>
      <c r="K107" s="204"/>
      <c r="L107" s="204"/>
      <c r="M107" s="204"/>
      <c r="N107" s="204" t="str">
        <f>IFERROR(IF((VLOOKUP($A107,'Q4 Raw Data'!$A$9:$DO$158,N$3,FALSE))="","",(VLOOKUP($A107,'Q4 Raw Data'!$A$9:$DO$158,N$3,FALSE))),"")</f>
        <v/>
      </c>
      <c r="O107" s="204" t="str">
        <f>IFERROR(IF((VLOOKUP($A107,'Q4 Raw Data'!$A$9:$DO$158,O$3,FALSE))="","",(VLOOKUP($A107,'Q4 Raw Data'!$A$9:$DO$158,O$3,FALSE))),"")</f>
        <v>On track to meet target</v>
      </c>
      <c r="P107" s="204" t="str">
        <f>IFERROR(IF((VLOOKUP($A107,'Q4 Raw Data'!$A$9:$DO$158,P$3,FALSE))="","",(VLOOKUP($A107,'Q4 Raw Data'!$A$9:$DO$158,P$3,FALSE))),"")</f>
        <v>On track to meet target</v>
      </c>
      <c r="Q107" s="204" t="str">
        <f>IFERROR(IF((VLOOKUP($A107,'Q4 Raw Data'!$A$9:$DO$158,Q$3,FALSE))="","",(VLOOKUP($A107,'Q4 Raw Data'!$A$9:$DO$158,Q$3,FALSE))),"")</f>
        <v>On track to meet target</v>
      </c>
      <c r="R107" s="204"/>
      <c r="S107" s="204"/>
      <c r="T107" s="204"/>
      <c r="U107" s="204"/>
      <c r="V107" s="204"/>
      <c r="W107" s="204"/>
      <c r="X107" s="204"/>
      <c r="Y107" s="204"/>
      <c r="Z107" s="204"/>
      <c r="AA107" s="204"/>
      <c r="AB107" s="204"/>
      <c r="AC107" s="204"/>
    </row>
    <row r="108" spans="1:29" x14ac:dyDescent="0.3">
      <c r="A108" t="s">
        <v>570</v>
      </c>
      <c r="B108" t="s">
        <v>571</v>
      </c>
      <c r="C108" s="204" t="str">
        <f>IFERROR(IF((VLOOKUP($A108,'Q4 Raw Data'!$A$9:$DO$158,C$3,FALSE))="","",(VLOOKUP($A108,'Q4 Raw Data'!$A$9:$DO$158,C$3,FALSE))),"")</f>
        <v>Yes</v>
      </c>
      <c r="D108" s="204" t="str">
        <f>IFERROR(IF((VLOOKUP($A108,'Q4 Raw Data'!$A$9:$DO$158,D$3,FALSE))="","",(VLOOKUP($A108,'Q4 Raw Data'!$A$9:$DO$158,D$3,FALSE))),"")</f>
        <v>Yes</v>
      </c>
      <c r="E108" s="204" t="str">
        <f>IFERROR(IF((VLOOKUP($A108,'Q4 Raw Data'!$A$9:$DO$158,E$3,FALSE))="","",(VLOOKUP($A108,'Q4 Raw Data'!$A$9:$DO$158,E$3,FALSE))),"")</f>
        <v>Yes</v>
      </c>
      <c r="F108" s="204" t="str">
        <f>IFERROR(IF((VLOOKUP($A108,'Q4 Raw Data'!$A$9:$DO$158,F$3,FALSE))="","",(VLOOKUP($A108,'Q4 Raw Data'!$A$9:$DO$158,F$3,FALSE))),"")</f>
        <v>Yes</v>
      </c>
      <c r="G108" s="204" t="str">
        <f>IFERROR(IF((VLOOKUP($A108,'Q4 Raw Data'!$A$9:$DO$158,G$3,FALSE))="","",(VLOOKUP($A108,'Q4 Raw Data'!$A$9:$DO$158,G$3,FALSE))),"")</f>
        <v>Yes</v>
      </c>
      <c r="H108" s="204"/>
      <c r="I108" s="204"/>
      <c r="J108" s="204"/>
      <c r="K108" s="204"/>
      <c r="L108" s="204"/>
      <c r="M108" s="204"/>
      <c r="N108" s="204" t="str">
        <f>IFERROR(IF((VLOOKUP($A108,'Q4 Raw Data'!$A$9:$DO$158,N$3,FALSE))="","",(VLOOKUP($A108,'Q4 Raw Data'!$A$9:$DO$158,N$3,FALSE))),"")</f>
        <v/>
      </c>
      <c r="O108" s="204" t="str">
        <f>IFERROR(IF((VLOOKUP($A108,'Q4 Raw Data'!$A$9:$DO$158,O$3,FALSE))="","",(VLOOKUP($A108,'Q4 Raw Data'!$A$9:$DO$158,O$3,FALSE))),"")</f>
        <v>Not on track to meet target</v>
      </c>
      <c r="P108" s="204" t="str">
        <f>IFERROR(IF((VLOOKUP($A108,'Q4 Raw Data'!$A$9:$DO$158,P$3,FALSE))="","",(VLOOKUP($A108,'Q4 Raw Data'!$A$9:$DO$158,P$3,FALSE))),"")</f>
        <v>On track to meet target</v>
      </c>
      <c r="Q108" s="204" t="str">
        <f>IFERROR(IF((VLOOKUP($A108,'Q4 Raw Data'!$A$9:$DO$158,Q$3,FALSE))="","",(VLOOKUP($A108,'Q4 Raw Data'!$A$9:$DO$158,Q$3,FALSE))),"")</f>
        <v>On track to meet target</v>
      </c>
      <c r="R108" s="204"/>
      <c r="S108" s="204"/>
      <c r="T108" s="204"/>
      <c r="U108" s="204"/>
      <c r="V108" s="204"/>
      <c r="W108" s="204"/>
      <c r="X108" s="204"/>
      <c r="Y108" s="204"/>
      <c r="Z108" s="204"/>
      <c r="AA108" s="204"/>
      <c r="AB108" s="204"/>
      <c r="AC108" s="204"/>
    </row>
    <row r="109" spans="1:29" x14ac:dyDescent="0.3">
      <c r="A109" t="s">
        <v>572</v>
      </c>
      <c r="B109" t="s">
        <v>573</v>
      </c>
      <c r="C109" s="204" t="str">
        <f>IFERROR(IF((VLOOKUP($A109,'Q4 Raw Data'!$A$9:$DO$158,C$3,FALSE))="","",(VLOOKUP($A109,'Q4 Raw Data'!$A$9:$DO$158,C$3,FALSE))),"")</f>
        <v>Yes</v>
      </c>
      <c r="D109" s="204" t="str">
        <f>IFERROR(IF((VLOOKUP($A109,'Q4 Raw Data'!$A$9:$DO$158,D$3,FALSE))="","",(VLOOKUP($A109,'Q4 Raw Data'!$A$9:$DO$158,D$3,FALSE))),"")</f>
        <v>Yes</v>
      </c>
      <c r="E109" s="204" t="str">
        <f>IFERROR(IF((VLOOKUP($A109,'Q4 Raw Data'!$A$9:$DO$158,E$3,FALSE))="","",(VLOOKUP($A109,'Q4 Raw Data'!$A$9:$DO$158,E$3,FALSE))),"")</f>
        <v>Yes</v>
      </c>
      <c r="F109" s="204" t="str">
        <f>IFERROR(IF((VLOOKUP($A109,'Q4 Raw Data'!$A$9:$DO$158,F$3,FALSE))="","",(VLOOKUP($A109,'Q4 Raw Data'!$A$9:$DO$158,F$3,FALSE))),"")</f>
        <v>Yes</v>
      </c>
      <c r="G109" s="204" t="str">
        <f>IFERROR(IF((VLOOKUP($A109,'Q4 Raw Data'!$A$9:$DO$158,G$3,FALSE))="","",(VLOOKUP($A109,'Q4 Raw Data'!$A$9:$DO$158,G$3,FALSE))),"")</f>
        <v>Yes</v>
      </c>
      <c r="H109" s="204"/>
      <c r="I109" s="204"/>
      <c r="J109" s="204"/>
      <c r="K109" s="204"/>
      <c r="L109" s="204"/>
      <c r="M109" s="204"/>
      <c r="N109" s="204" t="str">
        <f>IFERROR(IF((VLOOKUP($A109,'Q4 Raw Data'!$A$9:$DO$158,N$3,FALSE))="","",(VLOOKUP($A109,'Q4 Raw Data'!$A$9:$DO$158,N$3,FALSE))),"")</f>
        <v/>
      </c>
      <c r="O109" s="204" t="str">
        <f>IFERROR(IF((VLOOKUP($A109,'Q4 Raw Data'!$A$9:$DO$158,O$3,FALSE))="","",(VLOOKUP($A109,'Q4 Raw Data'!$A$9:$DO$158,O$3,FALSE))),"")</f>
        <v>Not on track to meet target</v>
      </c>
      <c r="P109" s="204" t="str">
        <f>IFERROR(IF((VLOOKUP($A109,'Q4 Raw Data'!$A$9:$DO$158,P$3,FALSE))="","",(VLOOKUP($A109,'Q4 Raw Data'!$A$9:$DO$158,P$3,FALSE))),"")</f>
        <v>Not on track to meet target</v>
      </c>
      <c r="Q109" s="204" t="str">
        <f>IFERROR(IF((VLOOKUP($A109,'Q4 Raw Data'!$A$9:$DO$158,Q$3,FALSE))="","",(VLOOKUP($A109,'Q4 Raw Data'!$A$9:$DO$158,Q$3,FALSE))),"")</f>
        <v>Not on track to meet target</v>
      </c>
      <c r="R109" s="204"/>
      <c r="S109" s="204"/>
      <c r="T109" s="204"/>
      <c r="U109" s="204"/>
      <c r="V109" s="204"/>
      <c r="W109" s="204"/>
      <c r="X109" s="204"/>
      <c r="Y109" s="204"/>
      <c r="Z109" s="204"/>
      <c r="AA109" s="204"/>
      <c r="AB109" s="204"/>
      <c r="AC109" s="204"/>
    </row>
    <row r="110" spans="1:29" x14ac:dyDescent="0.3">
      <c r="A110" t="s">
        <v>574</v>
      </c>
      <c r="B110" t="s">
        <v>575</v>
      </c>
      <c r="C110" s="204" t="str">
        <f>IFERROR(IF((VLOOKUP($A110,'Q4 Raw Data'!$A$9:$DO$158,C$3,FALSE))="","",(VLOOKUP($A110,'Q4 Raw Data'!$A$9:$DO$158,C$3,FALSE))),"")</f>
        <v>Yes</v>
      </c>
      <c r="D110" s="204" t="str">
        <f>IFERROR(IF((VLOOKUP($A110,'Q4 Raw Data'!$A$9:$DO$158,D$3,FALSE))="","",(VLOOKUP($A110,'Q4 Raw Data'!$A$9:$DO$158,D$3,FALSE))),"")</f>
        <v>Yes</v>
      </c>
      <c r="E110" s="204" t="str">
        <f>IFERROR(IF((VLOOKUP($A110,'Q4 Raw Data'!$A$9:$DO$158,E$3,FALSE))="","",(VLOOKUP($A110,'Q4 Raw Data'!$A$9:$DO$158,E$3,FALSE))),"")</f>
        <v>Yes</v>
      </c>
      <c r="F110" s="204" t="str">
        <f>IFERROR(IF((VLOOKUP($A110,'Q4 Raw Data'!$A$9:$DO$158,F$3,FALSE))="","",(VLOOKUP($A110,'Q4 Raw Data'!$A$9:$DO$158,F$3,FALSE))),"")</f>
        <v>Yes</v>
      </c>
      <c r="G110" s="204" t="str">
        <f>IFERROR(IF((VLOOKUP($A110,'Q4 Raw Data'!$A$9:$DO$158,G$3,FALSE))="","",(VLOOKUP($A110,'Q4 Raw Data'!$A$9:$DO$158,G$3,FALSE))),"")</f>
        <v>Yes</v>
      </c>
      <c r="H110" s="204"/>
      <c r="I110" s="204"/>
      <c r="J110" s="204"/>
      <c r="K110" s="204"/>
      <c r="L110" s="204"/>
      <c r="M110" s="204"/>
      <c r="N110" s="204" t="str">
        <f>IFERROR(IF((VLOOKUP($A110,'Q4 Raw Data'!$A$9:$DO$158,N$3,FALSE))="","",(VLOOKUP($A110,'Q4 Raw Data'!$A$9:$DO$158,N$3,FALSE))),"")</f>
        <v/>
      </c>
      <c r="O110" s="204" t="str">
        <f>IFERROR(IF((VLOOKUP($A110,'Q4 Raw Data'!$A$9:$DO$158,O$3,FALSE))="","",(VLOOKUP($A110,'Q4 Raw Data'!$A$9:$DO$158,O$3,FALSE))),"")</f>
        <v>On track to meet target</v>
      </c>
      <c r="P110" s="204" t="str">
        <f>IFERROR(IF((VLOOKUP($A110,'Q4 Raw Data'!$A$9:$DO$158,P$3,FALSE))="","",(VLOOKUP($A110,'Q4 Raw Data'!$A$9:$DO$158,P$3,FALSE))),"")</f>
        <v>On track to meet target</v>
      </c>
      <c r="Q110" s="204" t="str">
        <f>IFERROR(IF((VLOOKUP($A110,'Q4 Raw Data'!$A$9:$DO$158,Q$3,FALSE))="","",(VLOOKUP($A110,'Q4 Raw Data'!$A$9:$DO$158,Q$3,FALSE))),"")</f>
        <v>On track to meet target</v>
      </c>
      <c r="R110" s="204"/>
      <c r="S110" s="204"/>
      <c r="T110" s="204"/>
      <c r="U110" s="204"/>
      <c r="V110" s="204"/>
      <c r="W110" s="204"/>
      <c r="X110" s="204"/>
      <c r="Y110" s="204"/>
      <c r="Z110" s="204"/>
      <c r="AA110" s="204"/>
      <c r="AB110" s="204"/>
      <c r="AC110" s="204"/>
    </row>
    <row r="111" spans="1:29" x14ac:dyDescent="0.3">
      <c r="A111" t="s">
        <v>576</v>
      </c>
      <c r="B111" t="s">
        <v>577</v>
      </c>
      <c r="C111" s="204" t="str">
        <f>IFERROR(IF((VLOOKUP($A111,'Q4 Raw Data'!$A$9:$DO$158,C$3,FALSE))="","",(VLOOKUP($A111,'Q4 Raw Data'!$A$9:$DO$158,C$3,FALSE))),"")</f>
        <v>Yes</v>
      </c>
      <c r="D111" s="204" t="str">
        <f>IFERROR(IF((VLOOKUP($A111,'Q4 Raw Data'!$A$9:$DO$158,D$3,FALSE))="","",(VLOOKUP($A111,'Q4 Raw Data'!$A$9:$DO$158,D$3,FALSE))),"")</f>
        <v>Yes</v>
      </c>
      <c r="E111" s="204" t="str">
        <f>IFERROR(IF((VLOOKUP($A111,'Q4 Raw Data'!$A$9:$DO$158,E$3,FALSE))="","",(VLOOKUP($A111,'Q4 Raw Data'!$A$9:$DO$158,E$3,FALSE))),"")</f>
        <v>Yes</v>
      </c>
      <c r="F111" s="204" t="str">
        <f>IFERROR(IF((VLOOKUP($A111,'Q4 Raw Data'!$A$9:$DO$158,F$3,FALSE))="","",(VLOOKUP($A111,'Q4 Raw Data'!$A$9:$DO$158,F$3,FALSE))),"")</f>
        <v>Yes</v>
      </c>
      <c r="G111" s="204" t="str">
        <f>IFERROR(IF((VLOOKUP($A111,'Q4 Raw Data'!$A$9:$DO$158,G$3,FALSE))="","",(VLOOKUP($A111,'Q4 Raw Data'!$A$9:$DO$158,G$3,FALSE))),"")</f>
        <v>Yes</v>
      </c>
      <c r="H111" s="204"/>
      <c r="I111" s="204"/>
      <c r="J111" s="204"/>
      <c r="K111" s="204"/>
      <c r="L111" s="204"/>
      <c r="M111" s="204"/>
      <c r="N111" s="204" t="str">
        <f>IFERROR(IF((VLOOKUP($A111,'Q4 Raw Data'!$A$9:$DO$158,N$3,FALSE))="","",(VLOOKUP($A111,'Q4 Raw Data'!$A$9:$DO$158,N$3,FALSE))),"")</f>
        <v/>
      </c>
      <c r="O111" s="204" t="str">
        <f>IFERROR(IF((VLOOKUP($A111,'Q4 Raw Data'!$A$9:$DO$158,O$3,FALSE))="","",(VLOOKUP($A111,'Q4 Raw Data'!$A$9:$DO$158,O$3,FALSE))),"")</f>
        <v>Not on track to meet target</v>
      </c>
      <c r="P111" s="204" t="str">
        <f>IFERROR(IF((VLOOKUP($A111,'Q4 Raw Data'!$A$9:$DO$158,P$3,FALSE))="","",(VLOOKUP($A111,'Q4 Raw Data'!$A$9:$DO$158,P$3,FALSE))),"")</f>
        <v>Not on track to meet target</v>
      </c>
      <c r="Q111" s="204" t="str">
        <f>IFERROR(IF((VLOOKUP($A111,'Q4 Raw Data'!$A$9:$DO$158,Q$3,FALSE))="","",(VLOOKUP($A111,'Q4 Raw Data'!$A$9:$DO$158,Q$3,FALSE))),"")</f>
        <v>On track to meet target</v>
      </c>
      <c r="R111" s="204"/>
      <c r="S111" s="204"/>
      <c r="T111" s="204"/>
      <c r="U111" s="204"/>
      <c r="V111" s="204"/>
      <c r="W111" s="204"/>
      <c r="X111" s="204"/>
      <c r="Y111" s="204"/>
      <c r="Z111" s="204"/>
      <c r="AA111" s="204"/>
      <c r="AB111" s="204"/>
      <c r="AC111" s="204"/>
    </row>
    <row r="112" spans="1:29" x14ac:dyDescent="0.3">
      <c r="A112" t="s">
        <v>578</v>
      </c>
      <c r="B112" t="s">
        <v>579</v>
      </c>
      <c r="C112" s="204" t="str">
        <f>IFERROR(IF((VLOOKUP($A112,'Q4 Raw Data'!$A$9:$DO$158,C$3,FALSE))="","",(VLOOKUP($A112,'Q4 Raw Data'!$A$9:$DO$158,C$3,FALSE))),"")</f>
        <v>Yes</v>
      </c>
      <c r="D112" s="204" t="str">
        <f>IFERROR(IF((VLOOKUP($A112,'Q4 Raw Data'!$A$9:$DO$158,D$3,FALSE))="","",(VLOOKUP($A112,'Q4 Raw Data'!$A$9:$DO$158,D$3,FALSE))),"")</f>
        <v>Yes</v>
      </c>
      <c r="E112" s="204" t="str">
        <f>IFERROR(IF((VLOOKUP($A112,'Q4 Raw Data'!$A$9:$DO$158,E$3,FALSE))="","",(VLOOKUP($A112,'Q4 Raw Data'!$A$9:$DO$158,E$3,FALSE))),"")</f>
        <v>Yes</v>
      </c>
      <c r="F112" s="204" t="str">
        <f>IFERROR(IF((VLOOKUP($A112,'Q4 Raw Data'!$A$9:$DO$158,F$3,FALSE))="","",(VLOOKUP($A112,'Q4 Raw Data'!$A$9:$DO$158,F$3,FALSE))),"")</f>
        <v>Yes</v>
      </c>
      <c r="G112" s="204" t="str">
        <f>IFERROR(IF((VLOOKUP($A112,'Q4 Raw Data'!$A$9:$DO$158,G$3,FALSE))="","",(VLOOKUP($A112,'Q4 Raw Data'!$A$9:$DO$158,G$3,FALSE))),"")</f>
        <v>Yes</v>
      </c>
      <c r="H112" s="204"/>
      <c r="I112" s="204"/>
      <c r="J112" s="204"/>
      <c r="K112" s="204"/>
      <c r="L112" s="204"/>
      <c r="M112" s="204"/>
      <c r="N112" s="204" t="str">
        <f>IFERROR(IF((VLOOKUP($A112,'Q4 Raw Data'!$A$9:$DO$158,N$3,FALSE))="","",(VLOOKUP($A112,'Q4 Raw Data'!$A$9:$DO$158,N$3,FALSE))),"")</f>
        <v/>
      </c>
      <c r="O112" s="204" t="str">
        <f>IFERROR(IF((VLOOKUP($A112,'Q4 Raw Data'!$A$9:$DO$158,O$3,FALSE))="","",(VLOOKUP($A112,'Q4 Raw Data'!$A$9:$DO$158,O$3,FALSE))),"")</f>
        <v>On track to meet target</v>
      </c>
      <c r="P112" s="204" t="str">
        <f>IFERROR(IF((VLOOKUP($A112,'Q4 Raw Data'!$A$9:$DO$158,P$3,FALSE))="","",(VLOOKUP($A112,'Q4 Raw Data'!$A$9:$DO$158,P$3,FALSE))),"")</f>
        <v>Not on track to meet target</v>
      </c>
      <c r="Q112" s="204" t="str">
        <f>IFERROR(IF((VLOOKUP($A112,'Q4 Raw Data'!$A$9:$DO$158,Q$3,FALSE))="","",(VLOOKUP($A112,'Q4 Raw Data'!$A$9:$DO$158,Q$3,FALSE))),"")</f>
        <v>Not on track to meet target</v>
      </c>
      <c r="R112" s="204"/>
      <c r="S112" s="204"/>
      <c r="T112" s="204"/>
      <c r="U112" s="204"/>
      <c r="V112" s="204"/>
      <c r="W112" s="204"/>
      <c r="X112" s="204"/>
      <c r="Y112" s="204"/>
      <c r="Z112" s="204"/>
      <c r="AA112" s="204"/>
      <c r="AB112" s="204"/>
      <c r="AC112" s="204"/>
    </row>
    <row r="113" spans="1:29" x14ac:dyDescent="0.3">
      <c r="A113" t="s">
        <v>580</v>
      </c>
      <c r="B113" t="s">
        <v>581</v>
      </c>
      <c r="C113" s="204" t="str">
        <f>IFERROR(IF((VLOOKUP($A113,'Q4 Raw Data'!$A$9:$DO$158,C$3,FALSE))="","",(VLOOKUP($A113,'Q4 Raw Data'!$A$9:$DO$158,C$3,FALSE))),"")</f>
        <v>Yes</v>
      </c>
      <c r="D113" s="204" t="str">
        <f>IFERROR(IF((VLOOKUP($A113,'Q4 Raw Data'!$A$9:$DO$158,D$3,FALSE))="","",(VLOOKUP($A113,'Q4 Raw Data'!$A$9:$DO$158,D$3,FALSE))),"")</f>
        <v>Yes</v>
      </c>
      <c r="E113" s="204" t="str">
        <f>IFERROR(IF((VLOOKUP($A113,'Q4 Raw Data'!$A$9:$DO$158,E$3,FALSE))="","",(VLOOKUP($A113,'Q4 Raw Data'!$A$9:$DO$158,E$3,FALSE))),"")</f>
        <v>Yes</v>
      </c>
      <c r="F113" s="204" t="str">
        <f>IFERROR(IF((VLOOKUP($A113,'Q4 Raw Data'!$A$9:$DO$158,F$3,FALSE))="","",(VLOOKUP($A113,'Q4 Raw Data'!$A$9:$DO$158,F$3,FALSE))),"")</f>
        <v>Yes</v>
      </c>
      <c r="G113" s="204" t="str">
        <f>IFERROR(IF((VLOOKUP($A113,'Q4 Raw Data'!$A$9:$DO$158,G$3,FALSE))="","",(VLOOKUP($A113,'Q4 Raw Data'!$A$9:$DO$158,G$3,FALSE))),"")</f>
        <v>Yes</v>
      </c>
      <c r="H113" s="204"/>
      <c r="I113" s="204"/>
      <c r="J113" s="204"/>
      <c r="K113" s="204"/>
      <c r="L113" s="204"/>
      <c r="M113" s="204"/>
      <c r="N113" s="204" t="str">
        <f>IFERROR(IF((VLOOKUP($A113,'Q4 Raw Data'!$A$9:$DO$158,N$3,FALSE))="","",(VLOOKUP($A113,'Q4 Raw Data'!$A$9:$DO$158,N$3,FALSE))),"")</f>
        <v/>
      </c>
      <c r="O113" s="204" t="str">
        <f>IFERROR(IF((VLOOKUP($A113,'Q4 Raw Data'!$A$9:$DO$158,O$3,FALSE))="","",(VLOOKUP($A113,'Q4 Raw Data'!$A$9:$DO$158,O$3,FALSE))),"")</f>
        <v>Not on track to meet target</v>
      </c>
      <c r="P113" s="204" t="str">
        <f>IFERROR(IF((VLOOKUP($A113,'Q4 Raw Data'!$A$9:$DO$158,P$3,FALSE))="","",(VLOOKUP($A113,'Q4 Raw Data'!$A$9:$DO$158,P$3,FALSE))),"")</f>
        <v>On track to meet target</v>
      </c>
      <c r="Q113" s="204" t="str">
        <f>IFERROR(IF((VLOOKUP($A113,'Q4 Raw Data'!$A$9:$DO$158,Q$3,FALSE))="","",(VLOOKUP($A113,'Q4 Raw Data'!$A$9:$DO$158,Q$3,FALSE))),"")</f>
        <v>Not on track to meet target</v>
      </c>
      <c r="R113" s="204"/>
      <c r="S113" s="204"/>
      <c r="T113" s="204"/>
      <c r="U113" s="204"/>
      <c r="V113" s="204"/>
      <c r="W113" s="204"/>
      <c r="X113" s="204"/>
      <c r="Y113" s="204"/>
      <c r="Z113" s="204"/>
      <c r="AA113" s="204"/>
      <c r="AB113" s="204"/>
      <c r="AC113" s="204"/>
    </row>
    <row r="114" spans="1:29" x14ac:dyDescent="0.3">
      <c r="A114" t="s">
        <v>582</v>
      </c>
      <c r="B114" t="s">
        <v>583</v>
      </c>
      <c r="C114" s="204" t="str">
        <f>IFERROR(IF((VLOOKUP($A114,'Q4 Raw Data'!$A$9:$DO$158,C$3,FALSE))="","",(VLOOKUP($A114,'Q4 Raw Data'!$A$9:$DO$158,C$3,FALSE))),"")</f>
        <v>Yes</v>
      </c>
      <c r="D114" s="204" t="str">
        <f>IFERROR(IF((VLOOKUP($A114,'Q4 Raw Data'!$A$9:$DO$158,D$3,FALSE))="","",(VLOOKUP($A114,'Q4 Raw Data'!$A$9:$DO$158,D$3,FALSE))),"")</f>
        <v>Yes</v>
      </c>
      <c r="E114" s="204" t="str">
        <f>IFERROR(IF((VLOOKUP($A114,'Q4 Raw Data'!$A$9:$DO$158,E$3,FALSE))="","",(VLOOKUP($A114,'Q4 Raw Data'!$A$9:$DO$158,E$3,FALSE))),"")</f>
        <v>Yes</v>
      </c>
      <c r="F114" s="204" t="str">
        <f>IFERROR(IF((VLOOKUP($A114,'Q4 Raw Data'!$A$9:$DO$158,F$3,FALSE))="","",(VLOOKUP($A114,'Q4 Raw Data'!$A$9:$DO$158,F$3,FALSE))),"")</f>
        <v>Yes</v>
      </c>
      <c r="G114" s="204" t="str">
        <f>IFERROR(IF((VLOOKUP($A114,'Q4 Raw Data'!$A$9:$DO$158,G$3,FALSE))="","",(VLOOKUP($A114,'Q4 Raw Data'!$A$9:$DO$158,G$3,FALSE))),"")</f>
        <v>Yes</v>
      </c>
      <c r="H114" s="204"/>
      <c r="I114" s="204"/>
      <c r="J114" s="204"/>
      <c r="K114" s="204"/>
      <c r="L114" s="204"/>
      <c r="M114" s="204"/>
      <c r="N114" s="204" t="str">
        <f>IFERROR(IF((VLOOKUP($A114,'Q4 Raw Data'!$A$9:$DO$158,N$3,FALSE))="","",(VLOOKUP($A114,'Q4 Raw Data'!$A$9:$DO$158,N$3,FALSE))),"")</f>
        <v/>
      </c>
      <c r="O114" s="204" t="str">
        <f>IFERROR(IF((VLOOKUP($A114,'Q4 Raw Data'!$A$9:$DO$158,O$3,FALSE))="","",(VLOOKUP($A114,'Q4 Raw Data'!$A$9:$DO$158,O$3,FALSE))),"")</f>
        <v>Not on track to meet target</v>
      </c>
      <c r="P114" s="204" t="str">
        <f>IFERROR(IF((VLOOKUP($A114,'Q4 Raw Data'!$A$9:$DO$158,P$3,FALSE))="","",(VLOOKUP($A114,'Q4 Raw Data'!$A$9:$DO$158,P$3,FALSE))),"")</f>
        <v>On track to meet target</v>
      </c>
      <c r="Q114" s="204" t="str">
        <f>IFERROR(IF((VLOOKUP($A114,'Q4 Raw Data'!$A$9:$DO$158,Q$3,FALSE))="","",(VLOOKUP($A114,'Q4 Raw Data'!$A$9:$DO$158,Q$3,FALSE))),"")</f>
        <v>On track to meet target</v>
      </c>
      <c r="R114" s="204"/>
      <c r="S114" s="204"/>
      <c r="T114" s="204"/>
      <c r="U114" s="204"/>
      <c r="V114" s="204"/>
      <c r="W114" s="204"/>
      <c r="X114" s="204"/>
      <c r="Y114" s="204"/>
      <c r="Z114" s="204"/>
      <c r="AA114" s="204"/>
      <c r="AB114" s="204"/>
      <c r="AC114" s="204"/>
    </row>
    <row r="115" spans="1:29" x14ac:dyDescent="0.3">
      <c r="A115" t="s">
        <v>586</v>
      </c>
      <c r="B115" t="s">
        <v>587</v>
      </c>
      <c r="C115" s="204" t="str">
        <f>IFERROR(IF((VLOOKUP($A115,'Q4 Raw Data'!$A$9:$DO$158,C$3,FALSE))="","",(VLOOKUP($A115,'Q4 Raw Data'!$A$9:$DO$158,C$3,FALSE))),"")</f>
        <v>Yes</v>
      </c>
      <c r="D115" s="204" t="str">
        <f>IFERROR(IF((VLOOKUP($A115,'Q4 Raw Data'!$A$9:$DO$158,D$3,FALSE))="","",(VLOOKUP($A115,'Q4 Raw Data'!$A$9:$DO$158,D$3,FALSE))),"")</f>
        <v>Yes</v>
      </c>
      <c r="E115" s="204" t="str">
        <f>IFERROR(IF((VLOOKUP($A115,'Q4 Raw Data'!$A$9:$DO$158,E$3,FALSE))="","",(VLOOKUP($A115,'Q4 Raw Data'!$A$9:$DO$158,E$3,FALSE))),"")</f>
        <v>Yes</v>
      </c>
      <c r="F115" s="204" t="str">
        <f>IFERROR(IF((VLOOKUP($A115,'Q4 Raw Data'!$A$9:$DO$158,F$3,FALSE))="","",(VLOOKUP($A115,'Q4 Raw Data'!$A$9:$DO$158,F$3,FALSE))),"")</f>
        <v>Yes</v>
      </c>
      <c r="G115" s="204" t="str">
        <f>IFERROR(IF((VLOOKUP($A115,'Q4 Raw Data'!$A$9:$DO$158,G$3,FALSE))="","",(VLOOKUP($A115,'Q4 Raw Data'!$A$9:$DO$158,G$3,FALSE))),"")</f>
        <v>Yes</v>
      </c>
      <c r="H115" s="204"/>
      <c r="I115" s="204"/>
      <c r="J115" s="204"/>
      <c r="K115" s="204"/>
      <c r="L115" s="204"/>
      <c r="M115" s="204"/>
      <c r="N115" s="204" t="str">
        <f>IFERROR(IF((VLOOKUP($A115,'Q4 Raw Data'!$A$9:$DO$158,N$3,FALSE))="","",(VLOOKUP($A115,'Q4 Raw Data'!$A$9:$DO$158,N$3,FALSE))),"")</f>
        <v/>
      </c>
      <c r="O115" s="204" t="str">
        <f>IFERROR(IF((VLOOKUP($A115,'Q4 Raw Data'!$A$9:$DO$158,O$3,FALSE))="","",(VLOOKUP($A115,'Q4 Raw Data'!$A$9:$DO$158,O$3,FALSE))),"")</f>
        <v>Not on track to meet target</v>
      </c>
      <c r="P115" s="204" t="str">
        <f>IFERROR(IF((VLOOKUP($A115,'Q4 Raw Data'!$A$9:$DO$158,P$3,FALSE))="","",(VLOOKUP($A115,'Q4 Raw Data'!$A$9:$DO$158,P$3,FALSE))),"")</f>
        <v>On track to meet target</v>
      </c>
      <c r="Q115" s="204" t="str">
        <f>IFERROR(IF((VLOOKUP($A115,'Q4 Raw Data'!$A$9:$DO$158,Q$3,FALSE))="","",(VLOOKUP($A115,'Q4 Raw Data'!$A$9:$DO$158,Q$3,FALSE))),"")</f>
        <v>On track to meet target</v>
      </c>
      <c r="R115" s="204"/>
      <c r="S115" s="204"/>
      <c r="T115" s="204"/>
      <c r="U115" s="204"/>
      <c r="V115" s="204"/>
      <c r="W115" s="204"/>
      <c r="X115" s="204"/>
      <c r="Y115" s="204"/>
      <c r="Z115" s="204"/>
      <c r="AA115" s="204"/>
      <c r="AB115" s="204"/>
      <c r="AC115" s="204"/>
    </row>
    <row r="116" spans="1:29" x14ac:dyDescent="0.3">
      <c r="A116" t="s">
        <v>588</v>
      </c>
      <c r="B116" t="s">
        <v>589</v>
      </c>
      <c r="C116" s="204" t="str">
        <f>IFERROR(IF((VLOOKUP($A116,'Q4 Raw Data'!$A$9:$DO$158,C$3,FALSE))="","",(VLOOKUP($A116,'Q4 Raw Data'!$A$9:$DO$158,C$3,FALSE))),"")</f>
        <v>Yes</v>
      </c>
      <c r="D116" s="204" t="str">
        <f>IFERROR(IF((VLOOKUP($A116,'Q4 Raw Data'!$A$9:$DO$158,D$3,FALSE))="","",(VLOOKUP($A116,'Q4 Raw Data'!$A$9:$DO$158,D$3,FALSE))),"")</f>
        <v>Yes</v>
      </c>
      <c r="E116" s="204" t="str">
        <f>IFERROR(IF((VLOOKUP($A116,'Q4 Raw Data'!$A$9:$DO$158,E$3,FALSE))="","",(VLOOKUP($A116,'Q4 Raw Data'!$A$9:$DO$158,E$3,FALSE))),"")</f>
        <v>Yes</v>
      </c>
      <c r="F116" s="204" t="str">
        <f>IFERROR(IF((VLOOKUP($A116,'Q4 Raw Data'!$A$9:$DO$158,F$3,FALSE))="","",(VLOOKUP($A116,'Q4 Raw Data'!$A$9:$DO$158,F$3,FALSE))),"")</f>
        <v>Yes</v>
      </c>
      <c r="G116" s="204" t="str">
        <f>IFERROR(IF((VLOOKUP($A116,'Q4 Raw Data'!$A$9:$DO$158,G$3,FALSE))="","",(VLOOKUP($A116,'Q4 Raw Data'!$A$9:$DO$158,G$3,FALSE))),"")</f>
        <v>Yes</v>
      </c>
      <c r="H116" s="204"/>
      <c r="I116" s="204"/>
      <c r="J116" s="204"/>
      <c r="K116" s="204"/>
      <c r="L116" s="204"/>
      <c r="M116" s="204"/>
      <c r="N116" s="204" t="str">
        <f>IFERROR(IF((VLOOKUP($A116,'Q4 Raw Data'!$A$9:$DO$158,N$3,FALSE))="","",(VLOOKUP($A116,'Q4 Raw Data'!$A$9:$DO$158,N$3,FALSE))),"")</f>
        <v/>
      </c>
      <c r="O116" s="204" t="str">
        <f>IFERROR(IF((VLOOKUP($A116,'Q4 Raw Data'!$A$9:$DO$158,O$3,FALSE))="","",(VLOOKUP($A116,'Q4 Raw Data'!$A$9:$DO$158,O$3,FALSE))),"")</f>
        <v>On track to meet target</v>
      </c>
      <c r="P116" s="204" t="str">
        <f>IFERROR(IF((VLOOKUP($A116,'Q4 Raw Data'!$A$9:$DO$158,P$3,FALSE))="","",(VLOOKUP($A116,'Q4 Raw Data'!$A$9:$DO$158,P$3,FALSE))),"")</f>
        <v>Data not available to assess progress</v>
      </c>
      <c r="Q116" s="204" t="str">
        <f>IFERROR(IF((VLOOKUP($A116,'Q4 Raw Data'!$A$9:$DO$158,Q$3,FALSE))="","",(VLOOKUP($A116,'Q4 Raw Data'!$A$9:$DO$158,Q$3,FALSE))),"")</f>
        <v>Not on track to meet target</v>
      </c>
      <c r="R116" s="204"/>
      <c r="S116" s="204"/>
      <c r="T116" s="204"/>
      <c r="U116" s="204"/>
      <c r="V116" s="204"/>
      <c r="W116" s="204"/>
      <c r="X116" s="204"/>
      <c r="Y116" s="204"/>
      <c r="Z116" s="204"/>
      <c r="AA116" s="204"/>
      <c r="AB116" s="204"/>
      <c r="AC116" s="204"/>
    </row>
    <row r="117" spans="1:29" x14ac:dyDescent="0.3">
      <c r="A117" t="s">
        <v>590</v>
      </c>
      <c r="B117" t="s">
        <v>591</v>
      </c>
      <c r="C117" s="204" t="str">
        <f>IFERROR(IF((VLOOKUP($A117,'Q4 Raw Data'!$A$9:$DO$158,C$3,FALSE))="","",(VLOOKUP($A117,'Q4 Raw Data'!$A$9:$DO$158,C$3,FALSE))),"")</f>
        <v>Yes</v>
      </c>
      <c r="D117" s="204" t="str">
        <f>IFERROR(IF((VLOOKUP($A117,'Q4 Raw Data'!$A$9:$DO$158,D$3,FALSE))="","",(VLOOKUP($A117,'Q4 Raw Data'!$A$9:$DO$158,D$3,FALSE))),"")</f>
        <v>Yes</v>
      </c>
      <c r="E117" s="204" t="str">
        <f>IFERROR(IF((VLOOKUP($A117,'Q4 Raw Data'!$A$9:$DO$158,E$3,FALSE))="","",(VLOOKUP($A117,'Q4 Raw Data'!$A$9:$DO$158,E$3,FALSE))),"")</f>
        <v>Yes</v>
      </c>
      <c r="F117" s="204" t="str">
        <f>IFERROR(IF((VLOOKUP($A117,'Q4 Raw Data'!$A$9:$DO$158,F$3,FALSE))="","",(VLOOKUP($A117,'Q4 Raw Data'!$A$9:$DO$158,F$3,FALSE))),"")</f>
        <v>Yes</v>
      </c>
      <c r="G117" s="204" t="str">
        <f>IFERROR(IF((VLOOKUP($A117,'Q4 Raw Data'!$A$9:$DO$158,G$3,FALSE))="","",(VLOOKUP($A117,'Q4 Raw Data'!$A$9:$DO$158,G$3,FALSE))),"")</f>
        <v>Yes</v>
      </c>
      <c r="H117" s="204"/>
      <c r="I117" s="204"/>
      <c r="J117" s="204"/>
      <c r="K117" s="204"/>
      <c r="L117" s="204"/>
      <c r="M117" s="204"/>
      <c r="N117" s="204" t="str">
        <f>IFERROR(IF((VLOOKUP($A117,'Q4 Raw Data'!$A$9:$DO$158,N$3,FALSE))="","",(VLOOKUP($A117,'Q4 Raw Data'!$A$9:$DO$158,N$3,FALSE))),"")</f>
        <v/>
      </c>
      <c r="O117" s="204" t="str">
        <f>IFERROR(IF((VLOOKUP($A117,'Q4 Raw Data'!$A$9:$DO$158,O$3,FALSE))="","",(VLOOKUP($A117,'Q4 Raw Data'!$A$9:$DO$158,O$3,FALSE))),"")</f>
        <v>On track to meet target</v>
      </c>
      <c r="P117" s="204" t="str">
        <f>IFERROR(IF((VLOOKUP($A117,'Q4 Raw Data'!$A$9:$DO$158,P$3,FALSE))="","",(VLOOKUP($A117,'Q4 Raw Data'!$A$9:$DO$158,P$3,FALSE))),"")</f>
        <v>Not on track to meet target</v>
      </c>
      <c r="Q117" s="204" t="str">
        <f>IFERROR(IF((VLOOKUP($A117,'Q4 Raw Data'!$A$9:$DO$158,Q$3,FALSE))="","",(VLOOKUP($A117,'Q4 Raw Data'!$A$9:$DO$158,Q$3,FALSE))),"")</f>
        <v>Not on track to meet target</v>
      </c>
      <c r="R117" s="204"/>
      <c r="S117" s="204"/>
      <c r="T117" s="204"/>
      <c r="U117" s="204"/>
      <c r="V117" s="204"/>
      <c r="W117" s="204"/>
      <c r="X117" s="204"/>
      <c r="Y117" s="204"/>
      <c r="Z117" s="204"/>
      <c r="AA117" s="204"/>
      <c r="AB117" s="204"/>
      <c r="AC117" s="204"/>
    </row>
    <row r="118" spans="1:29" x14ac:dyDescent="0.3">
      <c r="A118" t="s">
        <v>592</v>
      </c>
      <c r="B118" t="s">
        <v>593</v>
      </c>
      <c r="C118" s="204" t="str">
        <f>IFERROR(IF((VLOOKUP($A118,'Q4 Raw Data'!$A$9:$DO$158,C$3,FALSE))="","",(VLOOKUP($A118,'Q4 Raw Data'!$A$9:$DO$158,C$3,FALSE))),"")</f>
        <v>Yes</v>
      </c>
      <c r="D118" s="204" t="str">
        <f>IFERROR(IF((VLOOKUP($A118,'Q4 Raw Data'!$A$9:$DO$158,D$3,FALSE))="","",(VLOOKUP($A118,'Q4 Raw Data'!$A$9:$DO$158,D$3,FALSE))),"")</f>
        <v>Yes</v>
      </c>
      <c r="E118" s="204" t="str">
        <f>IFERROR(IF((VLOOKUP($A118,'Q4 Raw Data'!$A$9:$DO$158,E$3,FALSE))="","",(VLOOKUP($A118,'Q4 Raw Data'!$A$9:$DO$158,E$3,FALSE))),"")</f>
        <v>Yes</v>
      </c>
      <c r="F118" s="204" t="str">
        <f>IFERROR(IF((VLOOKUP($A118,'Q4 Raw Data'!$A$9:$DO$158,F$3,FALSE))="","",(VLOOKUP($A118,'Q4 Raw Data'!$A$9:$DO$158,F$3,FALSE))),"")</f>
        <v>Yes</v>
      </c>
      <c r="G118" s="204" t="str">
        <f>IFERROR(IF((VLOOKUP($A118,'Q4 Raw Data'!$A$9:$DO$158,G$3,FALSE))="","",(VLOOKUP($A118,'Q4 Raw Data'!$A$9:$DO$158,G$3,FALSE))),"")</f>
        <v>Yes</v>
      </c>
      <c r="H118" s="204"/>
      <c r="I118" s="204"/>
      <c r="J118" s="204"/>
      <c r="K118" s="204"/>
      <c r="L118" s="204"/>
      <c r="M118" s="204"/>
      <c r="N118" s="204" t="str">
        <f>IFERROR(IF((VLOOKUP($A118,'Q4 Raw Data'!$A$9:$DO$158,N$3,FALSE))="","",(VLOOKUP($A118,'Q4 Raw Data'!$A$9:$DO$158,N$3,FALSE))),"")</f>
        <v/>
      </c>
      <c r="O118" s="204" t="str">
        <f>IFERROR(IF((VLOOKUP($A118,'Q4 Raw Data'!$A$9:$DO$158,O$3,FALSE))="","",(VLOOKUP($A118,'Q4 Raw Data'!$A$9:$DO$158,O$3,FALSE))),"")</f>
        <v>Not on track to meet target</v>
      </c>
      <c r="P118" s="204" t="str">
        <f>IFERROR(IF((VLOOKUP($A118,'Q4 Raw Data'!$A$9:$DO$158,P$3,FALSE))="","",(VLOOKUP($A118,'Q4 Raw Data'!$A$9:$DO$158,P$3,FALSE))),"")</f>
        <v>On track to meet target</v>
      </c>
      <c r="Q118" s="204" t="str">
        <f>IFERROR(IF((VLOOKUP($A118,'Q4 Raw Data'!$A$9:$DO$158,Q$3,FALSE))="","",(VLOOKUP($A118,'Q4 Raw Data'!$A$9:$DO$158,Q$3,FALSE))),"")</f>
        <v>On track to meet target</v>
      </c>
      <c r="R118" s="204"/>
      <c r="S118" s="204"/>
      <c r="T118" s="204"/>
      <c r="U118" s="204"/>
      <c r="V118" s="204"/>
      <c r="W118" s="204"/>
      <c r="X118" s="204"/>
      <c r="Y118" s="204"/>
      <c r="Z118" s="204"/>
      <c r="AA118" s="204"/>
      <c r="AB118" s="204"/>
      <c r="AC118" s="204"/>
    </row>
    <row r="119" spans="1:29" x14ac:dyDescent="0.3">
      <c r="A119" t="s">
        <v>594</v>
      </c>
      <c r="B119" t="s">
        <v>595</v>
      </c>
      <c r="C119" s="204" t="str">
        <f>IFERROR(IF((VLOOKUP($A119,'Q4 Raw Data'!$A$9:$DO$158,C$3,FALSE))="","",(VLOOKUP($A119,'Q4 Raw Data'!$A$9:$DO$158,C$3,FALSE))),"")</f>
        <v>Yes</v>
      </c>
      <c r="D119" s="204" t="str">
        <f>IFERROR(IF((VLOOKUP($A119,'Q4 Raw Data'!$A$9:$DO$158,D$3,FALSE))="","",(VLOOKUP($A119,'Q4 Raw Data'!$A$9:$DO$158,D$3,FALSE))),"")</f>
        <v>Yes</v>
      </c>
      <c r="E119" s="204" t="str">
        <f>IFERROR(IF((VLOOKUP($A119,'Q4 Raw Data'!$A$9:$DO$158,E$3,FALSE))="","",(VLOOKUP($A119,'Q4 Raw Data'!$A$9:$DO$158,E$3,FALSE))),"")</f>
        <v>Yes</v>
      </c>
      <c r="F119" s="204" t="str">
        <f>IFERROR(IF((VLOOKUP($A119,'Q4 Raw Data'!$A$9:$DO$158,F$3,FALSE))="","",(VLOOKUP($A119,'Q4 Raw Data'!$A$9:$DO$158,F$3,FALSE))),"")</f>
        <v>Yes</v>
      </c>
      <c r="G119" s="204" t="str">
        <f>IFERROR(IF((VLOOKUP($A119,'Q4 Raw Data'!$A$9:$DO$158,G$3,FALSE))="","",(VLOOKUP($A119,'Q4 Raw Data'!$A$9:$DO$158,G$3,FALSE))),"")</f>
        <v>Yes</v>
      </c>
      <c r="H119" s="204"/>
      <c r="I119" s="204"/>
      <c r="J119" s="204"/>
      <c r="K119" s="204"/>
      <c r="L119" s="204"/>
      <c r="M119" s="204"/>
      <c r="N119" s="204" t="str">
        <f>IFERROR(IF((VLOOKUP($A119,'Q4 Raw Data'!$A$9:$DO$158,N$3,FALSE))="","",(VLOOKUP($A119,'Q4 Raw Data'!$A$9:$DO$158,N$3,FALSE))),"")</f>
        <v/>
      </c>
      <c r="O119" s="204" t="str">
        <f>IFERROR(IF((VLOOKUP($A119,'Q4 Raw Data'!$A$9:$DO$158,O$3,FALSE))="","",(VLOOKUP($A119,'Q4 Raw Data'!$A$9:$DO$158,O$3,FALSE))),"")</f>
        <v>Not on track to meet target</v>
      </c>
      <c r="P119" s="204" t="str">
        <f>IFERROR(IF((VLOOKUP($A119,'Q4 Raw Data'!$A$9:$DO$158,P$3,FALSE))="","",(VLOOKUP($A119,'Q4 Raw Data'!$A$9:$DO$158,P$3,FALSE))),"")</f>
        <v>On track to meet target</v>
      </c>
      <c r="Q119" s="204" t="str">
        <f>IFERROR(IF((VLOOKUP($A119,'Q4 Raw Data'!$A$9:$DO$158,Q$3,FALSE))="","",(VLOOKUP($A119,'Q4 Raw Data'!$A$9:$DO$158,Q$3,FALSE))),"")</f>
        <v>On track to meet target</v>
      </c>
      <c r="R119" s="204"/>
      <c r="S119" s="204"/>
      <c r="T119" s="204"/>
      <c r="U119" s="204"/>
      <c r="V119" s="204"/>
      <c r="W119" s="204"/>
      <c r="X119" s="204"/>
      <c r="Y119" s="204"/>
      <c r="Z119" s="204"/>
      <c r="AA119" s="204"/>
      <c r="AB119" s="204"/>
      <c r="AC119" s="204"/>
    </row>
    <row r="120" spans="1:29" x14ac:dyDescent="0.3">
      <c r="A120" t="s">
        <v>596</v>
      </c>
      <c r="B120" t="s">
        <v>597</v>
      </c>
      <c r="C120" s="204" t="str">
        <f>IFERROR(IF((VLOOKUP($A120,'Q4 Raw Data'!$A$9:$DO$158,C$3,FALSE))="","",(VLOOKUP($A120,'Q4 Raw Data'!$A$9:$DO$158,C$3,FALSE))),"")</f>
        <v>Yes</v>
      </c>
      <c r="D120" s="204" t="str">
        <f>IFERROR(IF((VLOOKUP($A120,'Q4 Raw Data'!$A$9:$DO$158,D$3,FALSE))="","",(VLOOKUP($A120,'Q4 Raw Data'!$A$9:$DO$158,D$3,FALSE))),"")</f>
        <v>Yes</v>
      </c>
      <c r="E120" s="204" t="str">
        <f>IFERROR(IF((VLOOKUP($A120,'Q4 Raw Data'!$A$9:$DO$158,E$3,FALSE))="","",(VLOOKUP($A120,'Q4 Raw Data'!$A$9:$DO$158,E$3,FALSE))),"")</f>
        <v>Yes</v>
      </c>
      <c r="F120" s="204" t="str">
        <f>IFERROR(IF((VLOOKUP($A120,'Q4 Raw Data'!$A$9:$DO$158,F$3,FALSE))="","",(VLOOKUP($A120,'Q4 Raw Data'!$A$9:$DO$158,F$3,FALSE))),"")</f>
        <v>Yes</v>
      </c>
      <c r="G120" s="204" t="str">
        <f>IFERROR(IF((VLOOKUP($A120,'Q4 Raw Data'!$A$9:$DO$158,G$3,FALSE))="","",(VLOOKUP($A120,'Q4 Raw Data'!$A$9:$DO$158,G$3,FALSE))),"")</f>
        <v>Yes</v>
      </c>
      <c r="H120" s="204"/>
      <c r="I120" s="204"/>
      <c r="J120" s="204"/>
      <c r="K120" s="204"/>
      <c r="L120" s="204"/>
      <c r="M120" s="204"/>
      <c r="N120" s="204" t="str">
        <f>IFERROR(IF((VLOOKUP($A120,'Q4 Raw Data'!$A$9:$DO$158,N$3,FALSE))="","",(VLOOKUP($A120,'Q4 Raw Data'!$A$9:$DO$158,N$3,FALSE))),"")</f>
        <v/>
      </c>
      <c r="O120" s="204" t="str">
        <f>IFERROR(IF((VLOOKUP($A120,'Q4 Raw Data'!$A$9:$DO$158,O$3,FALSE))="","",(VLOOKUP($A120,'Q4 Raw Data'!$A$9:$DO$158,O$3,FALSE))),"")</f>
        <v>On track to meet target</v>
      </c>
      <c r="P120" s="204" t="str">
        <f>IFERROR(IF((VLOOKUP($A120,'Q4 Raw Data'!$A$9:$DO$158,P$3,FALSE))="","",(VLOOKUP($A120,'Q4 Raw Data'!$A$9:$DO$158,P$3,FALSE))),"")</f>
        <v>On track to meet target</v>
      </c>
      <c r="Q120" s="204" t="str">
        <f>IFERROR(IF((VLOOKUP($A120,'Q4 Raw Data'!$A$9:$DO$158,Q$3,FALSE))="","",(VLOOKUP($A120,'Q4 Raw Data'!$A$9:$DO$158,Q$3,FALSE))),"")</f>
        <v>On track to meet target</v>
      </c>
      <c r="R120" s="204"/>
      <c r="S120" s="204"/>
      <c r="T120" s="204"/>
      <c r="U120" s="204"/>
      <c r="V120" s="204"/>
      <c r="W120" s="204"/>
      <c r="X120" s="204"/>
      <c r="Y120" s="204"/>
      <c r="Z120" s="204"/>
      <c r="AA120" s="204"/>
      <c r="AB120" s="204"/>
      <c r="AC120" s="204"/>
    </row>
    <row r="121" spans="1:29" x14ac:dyDescent="0.3">
      <c r="A121" t="s">
        <v>600</v>
      </c>
      <c r="B121" t="s">
        <v>601</v>
      </c>
      <c r="C121" s="204" t="str">
        <f>IFERROR(IF((VLOOKUP($A121,'Q4 Raw Data'!$A$9:$DO$158,C$3,FALSE))="","",(VLOOKUP($A121,'Q4 Raw Data'!$A$9:$DO$158,C$3,FALSE))),"")</f>
        <v>Yes</v>
      </c>
      <c r="D121" s="204" t="str">
        <f>IFERROR(IF((VLOOKUP($A121,'Q4 Raw Data'!$A$9:$DO$158,D$3,FALSE))="","",(VLOOKUP($A121,'Q4 Raw Data'!$A$9:$DO$158,D$3,FALSE))),"")</f>
        <v>Yes</v>
      </c>
      <c r="E121" s="204" t="str">
        <f>IFERROR(IF((VLOOKUP($A121,'Q4 Raw Data'!$A$9:$DO$158,E$3,FALSE))="","",(VLOOKUP($A121,'Q4 Raw Data'!$A$9:$DO$158,E$3,FALSE))),"")</f>
        <v>Yes</v>
      </c>
      <c r="F121" s="204" t="str">
        <f>IFERROR(IF((VLOOKUP($A121,'Q4 Raw Data'!$A$9:$DO$158,F$3,FALSE))="","",(VLOOKUP($A121,'Q4 Raw Data'!$A$9:$DO$158,F$3,FALSE))),"")</f>
        <v>Yes</v>
      </c>
      <c r="G121" s="204" t="str">
        <f>IFERROR(IF((VLOOKUP($A121,'Q4 Raw Data'!$A$9:$DO$158,G$3,FALSE))="","",(VLOOKUP($A121,'Q4 Raw Data'!$A$9:$DO$158,G$3,FALSE))),"")</f>
        <v>Yes</v>
      </c>
      <c r="H121" s="204"/>
      <c r="I121" s="204"/>
      <c r="J121" s="204"/>
      <c r="K121" s="204"/>
      <c r="L121" s="204"/>
      <c r="M121" s="204"/>
      <c r="N121" s="204" t="str">
        <f>IFERROR(IF((VLOOKUP($A121,'Q4 Raw Data'!$A$9:$DO$158,N$3,FALSE))="","",(VLOOKUP($A121,'Q4 Raw Data'!$A$9:$DO$158,N$3,FALSE))),"")</f>
        <v/>
      </c>
      <c r="O121" s="204" t="str">
        <f>IFERROR(IF((VLOOKUP($A121,'Q4 Raw Data'!$A$9:$DO$158,O$3,FALSE))="","",(VLOOKUP($A121,'Q4 Raw Data'!$A$9:$DO$158,O$3,FALSE))),"")</f>
        <v>Not on track to meet target</v>
      </c>
      <c r="P121" s="204" t="str">
        <f>IFERROR(IF((VLOOKUP($A121,'Q4 Raw Data'!$A$9:$DO$158,P$3,FALSE))="","",(VLOOKUP($A121,'Q4 Raw Data'!$A$9:$DO$158,P$3,FALSE))),"")</f>
        <v>Data not available to assess progress</v>
      </c>
      <c r="Q121" s="204" t="str">
        <f>IFERROR(IF((VLOOKUP($A121,'Q4 Raw Data'!$A$9:$DO$158,Q$3,FALSE))="","",(VLOOKUP($A121,'Q4 Raw Data'!$A$9:$DO$158,Q$3,FALSE))),"")</f>
        <v>Data not available to assess progress</v>
      </c>
      <c r="R121" s="204"/>
      <c r="S121" s="204"/>
      <c r="T121" s="204"/>
      <c r="U121" s="204"/>
      <c r="V121" s="204"/>
      <c r="W121" s="204"/>
      <c r="X121" s="204"/>
      <c r="Y121" s="204"/>
      <c r="Z121" s="204"/>
      <c r="AA121" s="204"/>
      <c r="AB121" s="204"/>
      <c r="AC121" s="204"/>
    </row>
    <row r="122" spans="1:29" x14ac:dyDescent="0.3">
      <c r="A122" t="s">
        <v>604</v>
      </c>
      <c r="B122" t="s">
        <v>605</v>
      </c>
      <c r="C122" s="204" t="str">
        <f>IFERROR(IF((VLOOKUP($A122,'Q4 Raw Data'!$A$9:$DO$158,C$3,FALSE))="","",(VLOOKUP($A122,'Q4 Raw Data'!$A$9:$DO$158,C$3,FALSE))),"")</f>
        <v>Yes</v>
      </c>
      <c r="D122" s="204" t="str">
        <f>IFERROR(IF((VLOOKUP($A122,'Q4 Raw Data'!$A$9:$DO$158,D$3,FALSE))="","",(VLOOKUP($A122,'Q4 Raw Data'!$A$9:$DO$158,D$3,FALSE))),"")</f>
        <v>Yes</v>
      </c>
      <c r="E122" s="204" t="str">
        <f>IFERROR(IF((VLOOKUP($A122,'Q4 Raw Data'!$A$9:$DO$158,E$3,FALSE))="","",(VLOOKUP($A122,'Q4 Raw Data'!$A$9:$DO$158,E$3,FALSE))),"")</f>
        <v>Yes</v>
      </c>
      <c r="F122" s="204" t="str">
        <f>IFERROR(IF((VLOOKUP($A122,'Q4 Raw Data'!$A$9:$DO$158,F$3,FALSE))="","",(VLOOKUP($A122,'Q4 Raw Data'!$A$9:$DO$158,F$3,FALSE))),"")</f>
        <v>Yes</v>
      </c>
      <c r="G122" s="204" t="str">
        <f>IFERROR(IF((VLOOKUP($A122,'Q4 Raw Data'!$A$9:$DO$158,G$3,FALSE))="","",(VLOOKUP($A122,'Q4 Raw Data'!$A$9:$DO$158,G$3,FALSE))),"")</f>
        <v>Yes</v>
      </c>
      <c r="H122" s="204"/>
      <c r="I122" s="204"/>
      <c r="J122" s="204"/>
      <c r="K122" s="204"/>
      <c r="L122" s="204"/>
      <c r="M122" s="204"/>
      <c r="N122" s="204" t="str">
        <f>IFERROR(IF((VLOOKUP($A122,'Q4 Raw Data'!$A$9:$DO$158,N$3,FALSE))="","",(VLOOKUP($A122,'Q4 Raw Data'!$A$9:$DO$158,N$3,FALSE))),"")</f>
        <v/>
      </c>
      <c r="O122" s="204" t="str">
        <f>IFERROR(IF((VLOOKUP($A122,'Q4 Raw Data'!$A$9:$DO$158,O$3,FALSE))="","",(VLOOKUP($A122,'Q4 Raw Data'!$A$9:$DO$158,O$3,FALSE))),"")</f>
        <v>On track to meet target</v>
      </c>
      <c r="P122" s="204" t="str">
        <f>IFERROR(IF((VLOOKUP($A122,'Q4 Raw Data'!$A$9:$DO$158,P$3,FALSE))="","",(VLOOKUP($A122,'Q4 Raw Data'!$A$9:$DO$158,P$3,FALSE))),"")</f>
        <v>On track to meet target</v>
      </c>
      <c r="Q122" s="204" t="str">
        <f>IFERROR(IF((VLOOKUP($A122,'Q4 Raw Data'!$A$9:$DO$158,Q$3,FALSE))="","",(VLOOKUP($A122,'Q4 Raw Data'!$A$9:$DO$158,Q$3,FALSE))),"")</f>
        <v>On track to meet target</v>
      </c>
      <c r="R122" s="204"/>
      <c r="S122" s="204"/>
      <c r="T122" s="204"/>
      <c r="U122" s="204"/>
      <c r="V122" s="204"/>
      <c r="W122" s="204"/>
      <c r="X122" s="204"/>
      <c r="Y122" s="204"/>
      <c r="Z122" s="204"/>
      <c r="AA122" s="204"/>
      <c r="AB122" s="204"/>
      <c r="AC122" s="204"/>
    </row>
    <row r="123" spans="1:29" x14ac:dyDescent="0.3">
      <c r="A123" t="s">
        <v>606</v>
      </c>
      <c r="B123" t="s">
        <v>607</v>
      </c>
      <c r="C123" s="204" t="str">
        <f>IFERROR(IF((VLOOKUP($A123,'Q4 Raw Data'!$A$9:$DO$158,C$3,FALSE))="","",(VLOOKUP($A123,'Q4 Raw Data'!$A$9:$DO$158,C$3,FALSE))),"")</f>
        <v>Yes</v>
      </c>
      <c r="D123" s="204" t="str">
        <f>IFERROR(IF((VLOOKUP($A123,'Q4 Raw Data'!$A$9:$DO$158,D$3,FALSE))="","",(VLOOKUP($A123,'Q4 Raw Data'!$A$9:$DO$158,D$3,FALSE))),"")</f>
        <v>Yes</v>
      </c>
      <c r="E123" s="204" t="str">
        <f>IFERROR(IF((VLOOKUP($A123,'Q4 Raw Data'!$A$9:$DO$158,E$3,FALSE))="","",(VLOOKUP($A123,'Q4 Raw Data'!$A$9:$DO$158,E$3,FALSE))),"")</f>
        <v>Yes</v>
      </c>
      <c r="F123" s="204" t="str">
        <f>IFERROR(IF((VLOOKUP($A123,'Q4 Raw Data'!$A$9:$DO$158,F$3,FALSE))="","",(VLOOKUP($A123,'Q4 Raw Data'!$A$9:$DO$158,F$3,FALSE))),"")</f>
        <v>Yes</v>
      </c>
      <c r="G123" s="204" t="str">
        <f>IFERROR(IF((VLOOKUP($A123,'Q4 Raw Data'!$A$9:$DO$158,G$3,FALSE))="","",(VLOOKUP($A123,'Q4 Raw Data'!$A$9:$DO$158,G$3,FALSE))),"")</f>
        <v>Yes</v>
      </c>
      <c r="H123" s="204"/>
      <c r="I123" s="204"/>
      <c r="J123" s="204"/>
      <c r="K123" s="204"/>
      <c r="L123" s="204"/>
      <c r="M123" s="204"/>
      <c r="N123" s="204" t="str">
        <f>IFERROR(IF((VLOOKUP($A123,'Q4 Raw Data'!$A$9:$DO$158,N$3,FALSE))="","",(VLOOKUP($A123,'Q4 Raw Data'!$A$9:$DO$158,N$3,FALSE))),"")</f>
        <v/>
      </c>
      <c r="O123" s="204" t="str">
        <f>IFERROR(IF((VLOOKUP($A123,'Q4 Raw Data'!$A$9:$DO$158,O$3,FALSE))="","",(VLOOKUP($A123,'Q4 Raw Data'!$A$9:$DO$158,O$3,FALSE))),"")</f>
        <v>Not on track to meet target</v>
      </c>
      <c r="P123" s="204" t="str">
        <f>IFERROR(IF((VLOOKUP($A123,'Q4 Raw Data'!$A$9:$DO$158,P$3,FALSE))="","",(VLOOKUP($A123,'Q4 Raw Data'!$A$9:$DO$158,P$3,FALSE))),"")</f>
        <v>Not on track to meet target</v>
      </c>
      <c r="Q123" s="204" t="str">
        <f>IFERROR(IF((VLOOKUP($A123,'Q4 Raw Data'!$A$9:$DO$158,Q$3,FALSE))="","",(VLOOKUP($A123,'Q4 Raw Data'!$A$9:$DO$158,Q$3,FALSE))),"")</f>
        <v>Not on track to meet target</v>
      </c>
      <c r="R123" s="204"/>
      <c r="S123" s="204"/>
      <c r="T123" s="204"/>
      <c r="U123" s="204"/>
      <c r="V123" s="204"/>
      <c r="W123" s="204"/>
      <c r="X123" s="204"/>
      <c r="Y123" s="204"/>
      <c r="Z123" s="204"/>
      <c r="AA123" s="204"/>
      <c r="AB123" s="204"/>
      <c r="AC123" s="204"/>
    </row>
    <row r="124" spans="1:29" x14ac:dyDescent="0.3">
      <c r="A124" t="s">
        <v>608</v>
      </c>
      <c r="B124" t="s">
        <v>609</v>
      </c>
      <c r="C124" s="204" t="str">
        <f>IFERROR(IF((VLOOKUP($A124,'Q4 Raw Data'!$A$9:$DO$158,C$3,FALSE))="","",(VLOOKUP($A124,'Q4 Raw Data'!$A$9:$DO$158,C$3,FALSE))),"")</f>
        <v>Yes</v>
      </c>
      <c r="D124" s="204" t="str">
        <f>IFERROR(IF((VLOOKUP($A124,'Q4 Raw Data'!$A$9:$DO$158,D$3,FALSE))="","",(VLOOKUP($A124,'Q4 Raw Data'!$A$9:$DO$158,D$3,FALSE))),"")</f>
        <v>Yes</v>
      </c>
      <c r="E124" s="204" t="str">
        <f>IFERROR(IF((VLOOKUP($A124,'Q4 Raw Data'!$A$9:$DO$158,E$3,FALSE))="","",(VLOOKUP($A124,'Q4 Raw Data'!$A$9:$DO$158,E$3,FALSE))),"")</f>
        <v>Yes</v>
      </c>
      <c r="F124" s="204" t="str">
        <f>IFERROR(IF((VLOOKUP($A124,'Q4 Raw Data'!$A$9:$DO$158,F$3,FALSE))="","",(VLOOKUP($A124,'Q4 Raw Data'!$A$9:$DO$158,F$3,FALSE))),"")</f>
        <v>Yes</v>
      </c>
      <c r="G124" s="204" t="str">
        <f>IFERROR(IF((VLOOKUP($A124,'Q4 Raw Data'!$A$9:$DO$158,G$3,FALSE))="","",(VLOOKUP($A124,'Q4 Raw Data'!$A$9:$DO$158,G$3,FALSE))),"")</f>
        <v>Yes</v>
      </c>
      <c r="H124" s="204"/>
      <c r="I124" s="204"/>
      <c r="J124" s="204"/>
      <c r="K124" s="204"/>
      <c r="L124" s="204"/>
      <c r="M124" s="204"/>
      <c r="N124" s="204" t="str">
        <f>IFERROR(IF((VLOOKUP($A124,'Q4 Raw Data'!$A$9:$DO$158,N$3,FALSE))="","",(VLOOKUP($A124,'Q4 Raw Data'!$A$9:$DO$158,N$3,FALSE))),"")</f>
        <v/>
      </c>
      <c r="O124" s="204" t="str">
        <f>IFERROR(IF((VLOOKUP($A124,'Q4 Raw Data'!$A$9:$DO$158,O$3,FALSE))="","",(VLOOKUP($A124,'Q4 Raw Data'!$A$9:$DO$158,O$3,FALSE))),"")</f>
        <v>Not on track to meet target</v>
      </c>
      <c r="P124" s="204" t="str">
        <f>IFERROR(IF((VLOOKUP($A124,'Q4 Raw Data'!$A$9:$DO$158,P$3,FALSE))="","",(VLOOKUP($A124,'Q4 Raw Data'!$A$9:$DO$158,P$3,FALSE))),"")</f>
        <v>On track to meet target</v>
      </c>
      <c r="Q124" s="204" t="str">
        <f>IFERROR(IF((VLOOKUP($A124,'Q4 Raw Data'!$A$9:$DO$158,Q$3,FALSE))="","",(VLOOKUP($A124,'Q4 Raw Data'!$A$9:$DO$158,Q$3,FALSE))),"")</f>
        <v>Not on track to meet target</v>
      </c>
      <c r="R124" s="204"/>
      <c r="S124" s="204"/>
      <c r="T124" s="204"/>
      <c r="U124" s="204"/>
      <c r="V124" s="204"/>
      <c r="W124" s="204"/>
      <c r="X124" s="204"/>
      <c r="Y124" s="204"/>
      <c r="Z124" s="204"/>
      <c r="AA124" s="204"/>
      <c r="AB124" s="204"/>
      <c r="AC124" s="204"/>
    </row>
    <row r="125" spans="1:29" x14ac:dyDescent="0.3">
      <c r="A125" t="s">
        <v>610</v>
      </c>
      <c r="B125" t="s">
        <v>611</v>
      </c>
      <c r="C125" s="204" t="str">
        <f>IFERROR(IF((VLOOKUP($A125,'Q4 Raw Data'!$A$9:$DO$158,C$3,FALSE))="","",(VLOOKUP($A125,'Q4 Raw Data'!$A$9:$DO$158,C$3,FALSE))),"")</f>
        <v>Yes</v>
      </c>
      <c r="D125" s="204" t="str">
        <f>IFERROR(IF((VLOOKUP($A125,'Q4 Raw Data'!$A$9:$DO$158,D$3,FALSE))="","",(VLOOKUP($A125,'Q4 Raw Data'!$A$9:$DO$158,D$3,FALSE))),"")</f>
        <v>Yes</v>
      </c>
      <c r="E125" s="204" t="str">
        <f>IFERROR(IF((VLOOKUP($A125,'Q4 Raw Data'!$A$9:$DO$158,E$3,FALSE))="","",(VLOOKUP($A125,'Q4 Raw Data'!$A$9:$DO$158,E$3,FALSE))),"")</f>
        <v>Yes</v>
      </c>
      <c r="F125" s="204" t="str">
        <f>IFERROR(IF((VLOOKUP($A125,'Q4 Raw Data'!$A$9:$DO$158,F$3,FALSE))="","",(VLOOKUP($A125,'Q4 Raw Data'!$A$9:$DO$158,F$3,FALSE))),"")</f>
        <v>Yes</v>
      </c>
      <c r="G125" s="204" t="str">
        <f>IFERROR(IF((VLOOKUP($A125,'Q4 Raw Data'!$A$9:$DO$158,G$3,FALSE))="","",(VLOOKUP($A125,'Q4 Raw Data'!$A$9:$DO$158,G$3,FALSE))),"")</f>
        <v>Yes</v>
      </c>
      <c r="H125" s="204"/>
      <c r="I125" s="204"/>
      <c r="J125" s="204"/>
      <c r="K125" s="204"/>
      <c r="L125" s="204"/>
      <c r="M125" s="204"/>
      <c r="N125" s="204" t="str">
        <f>IFERROR(IF((VLOOKUP($A125,'Q4 Raw Data'!$A$9:$DO$158,N$3,FALSE))="","",(VLOOKUP($A125,'Q4 Raw Data'!$A$9:$DO$158,N$3,FALSE))),"")</f>
        <v/>
      </c>
      <c r="O125" s="204" t="str">
        <f>IFERROR(IF((VLOOKUP($A125,'Q4 Raw Data'!$A$9:$DO$158,O$3,FALSE))="","",(VLOOKUP($A125,'Q4 Raw Data'!$A$9:$DO$158,O$3,FALSE))),"")</f>
        <v>Not on track to meet target</v>
      </c>
      <c r="P125" s="204" t="str">
        <f>IFERROR(IF((VLOOKUP($A125,'Q4 Raw Data'!$A$9:$DO$158,P$3,FALSE))="","",(VLOOKUP($A125,'Q4 Raw Data'!$A$9:$DO$158,P$3,FALSE))),"")</f>
        <v>On track to meet target</v>
      </c>
      <c r="Q125" s="204" t="str">
        <f>IFERROR(IF((VLOOKUP($A125,'Q4 Raw Data'!$A$9:$DO$158,Q$3,FALSE))="","",(VLOOKUP($A125,'Q4 Raw Data'!$A$9:$DO$158,Q$3,FALSE))),"")</f>
        <v>On track to meet target</v>
      </c>
      <c r="R125" s="204"/>
      <c r="S125" s="204"/>
      <c r="T125" s="204"/>
      <c r="U125" s="204"/>
      <c r="V125" s="204"/>
      <c r="W125" s="204"/>
      <c r="X125" s="204"/>
      <c r="Y125" s="204"/>
      <c r="Z125" s="204"/>
      <c r="AA125" s="204"/>
      <c r="AB125" s="204"/>
      <c r="AC125" s="204"/>
    </row>
    <row r="126" spans="1:29" x14ac:dyDescent="0.3">
      <c r="A126" t="s">
        <v>613</v>
      </c>
      <c r="B126" t="s">
        <v>614</v>
      </c>
      <c r="C126" s="204" t="str">
        <f>IFERROR(IF((VLOOKUP($A126,'Q4 Raw Data'!$A$9:$DO$158,C$3,FALSE))="","",(VLOOKUP($A126,'Q4 Raw Data'!$A$9:$DO$158,C$3,FALSE))),"")</f>
        <v>Yes</v>
      </c>
      <c r="D126" s="204" t="str">
        <f>IFERROR(IF((VLOOKUP($A126,'Q4 Raw Data'!$A$9:$DO$158,D$3,FALSE))="","",(VLOOKUP($A126,'Q4 Raw Data'!$A$9:$DO$158,D$3,FALSE))),"")</f>
        <v>Yes</v>
      </c>
      <c r="E126" s="204" t="str">
        <f>IFERROR(IF((VLOOKUP($A126,'Q4 Raw Data'!$A$9:$DO$158,E$3,FALSE))="","",(VLOOKUP($A126,'Q4 Raw Data'!$A$9:$DO$158,E$3,FALSE))),"")</f>
        <v>Yes</v>
      </c>
      <c r="F126" s="204" t="str">
        <f>IFERROR(IF((VLOOKUP($A126,'Q4 Raw Data'!$A$9:$DO$158,F$3,FALSE))="","",(VLOOKUP($A126,'Q4 Raw Data'!$A$9:$DO$158,F$3,FALSE))),"")</f>
        <v>Yes</v>
      </c>
      <c r="G126" s="204" t="str">
        <f>IFERROR(IF((VLOOKUP($A126,'Q4 Raw Data'!$A$9:$DO$158,G$3,FALSE))="","",(VLOOKUP($A126,'Q4 Raw Data'!$A$9:$DO$158,G$3,FALSE))),"")</f>
        <v>Yes</v>
      </c>
      <c r="H126" s="204"/>
      <c r="I126" s="204"/>
      <c r="J126" s="204"/>
      <c r="K126" s="204"/>
      <c r="L126" s="204"/>
      <c r="M126" s="204"/>
      <c r="N126" s="204" t="str">
        <f>IFERROR(IF((VLOOKUP($A126,'Q4 Raw Data'!$A$9:$DO$158,N$3,FALSE))="","",(VLOOKUP($A126,'Q4 Raw Data'!$A$9:$DO$158,N$3,FALSE))),"")</f>
        <v/>
      </c>
      <c r="O126" s="204" t="str">
        <f>IFERROR(IF((VLOOKUP($A126,'Q4 Raw Data'!$A$9:$DO$158,O$3,FALSE))="","",(VLOOKUP($A126,'Q4 Raw Data'!$A$9:$DO$158,O$3,FALSE))),"")</f>
        <v>Not on track to meet target</v>
      </c>
      <c r="P126" s="204" t="str">
        <f>IFERROR(IF((VLOOKUP($A126,'Q4 Raw Data'!$A$9:$DO$158,P$3,FALSE))="","",(VLOOKUP($A126,'Q4 Raw Data'!$A$9:$DO$158,P$3,FALSE))),"")</f>
        <v>Not on track to meet target</v>
      </c>
      <c r="Q126" s="204" t="str">
        <f>IFERROR(IF((VLOOKUP($A126,'Q4 Raw Data'!$A$9:$DO$158,Q$3,FALSE))="","",(VLOOKUP($A126,'Q4 Raw Data'!$A$9:$DO$158,Q$3,FALSE))),"")</f>
        <v>On track to meet target</v>
      </c>
      <c r="R126" s="204"/>
      <c r="S126" s="204"/>
      <c r="T126" s="204"/>
      <c r="U126" s="204"/>
      <c r="V126" s="204"/>
      <c r="W126" s="204"/>
      <c r="X126" s="204"/>
      <c r="Y126" s="204"/>
      <c r="Z126" s="204"/>
      <c r="AA126" s="204"/>
      <c r="AB126" s="204"/>
      <c r="AC126" s="204"/>
    </row>
    <row r="127" spans="1:29" x14ac:dyDescent="0.3">
      <c r="A127" t="s">
        <v>615</v>
      </c>
      <c r="B127" t="s">
        <v>616</v>
      </c>
      <c r="C127" s="204" t="str">
        <f>IFERROR(IF((VLOOKUP($A127,'Q4 Raw Data'!$A$9:$DO$158,C$3,FALSE))="","",(VLOOKUP($A127,'Q4 Raw Data'!$A$9:$DO$158,C$3,FALSE))),"")</f>
        <v>Yes</v>
      </c>
      <c r="D127" s="204" t="str">
        <f>IFERROR(IF((VLOOKUP($A127,'Q4 Raw Data'!$A$9:$DO$158,D$3,FALSE))="","",(VLOOKUP($A127,'Q4 Raw Data'!$A$9:$DO$158,D$3,FALSE))),"")</f>
        <v>Yes</v>
      </c>
      <c r="E127" s="204" t="str">
        <f>IFERROR(IF((VLOOKUP($A127,'Q4 Raw Data'!$A$9:$DO$158,E$3,FALSE))="","",(VLOOKUP($A127,'Q4 Raw Data'!$A$9:$DO$158,E$3,FALSE))),"")</f>
        <v>Yes</v>
      </c>
      <c r="F127" s="204" t="str">
        <f>IFERROR(IF((VLOOKUP($A127,'Q4 Raw Data'!$A$9:$DO$158,F$3,FALSE))="","",(VLOOKUP($A127,'Q4 Raw Data'!$A$9:$DO$158,F$3,FALSE))),"")</f>
        <v>Yes</v>
      </c>
      <c r="G127" s="204" t="str">
        <f>IFERROR(IF((VLOOKUP($A127,'Q4 Raw Data'!$A$9:$DO$158,G$3,FALSE))="","",(VLOOKUP($A127,'Q4 Raw Data'!$A$9:$DO$158,G$3,FALSE))),"")</f>
        <v>Yes</v>
      </c>
      <c r="H127" s="204"/>
      <c r="I127" s="204"/>
      <c r="J127" s="204"/>
      <c r="K127" s="204"/>
      <c r="L127" s="204"/>
      <c r="M127" s="204"/>
      <c r="N127" s="204" t="str">
        <f>IFERROR(IF((VLOOKUP($A127,'Q4 Raw Data'!$A$9:$DO$158,N$3,FALSE))="","",(VLOOKUP($A127,'Q4 Raw Data'!$A$9:$DO$158,N$3,FALSE))),"")</f>
        <v/>
      </c>
      <c r="O127" s="204" t="str">
        <f>IFERROR(IF((VLOOKUP($A127,'Q4 Raw Data'!$A$9:$DO$158,O$3,FALSE))="","",(VLOOKUP($A127,'Q4 Raw Data'!$A$9:$DO$158,O$3,FALSE))),"")</f>
        <v>Not on track to meet target</v>
      </c>
      <c r="P127" s="204" t="str">
        <f>IFERROR(IF((VLOOKUP($A127,'Q4 Raw Data'!$A$9:$DO$158,P$3,FALSE))="","",(VLOOKUP($A127,'Q4 Raw Data'!$A$9:$DO$158,P$3,FALSE))),"")</f>
        <v>On track to meet target</v>
      </c>
      <c r="Q127" s="204" t="str">
        <f>IFERROR(IF((VLOOKUP($A127,'Q4 Raw Data'!$A$9:$DO$158,Q$3,FALSE))="","",(VLOOKUP($A127,'Q4 Raw Data'!$A$9:$DO$158,Q$3,FALSE))),"")</f>
        <v>On track to meet target</v>
      </c>
      <c r="R127" s="204"/>
      <c r="S127" s="204"/>
      <c r="T127" s="204"/>
      <c r="U127" s="204"/>
      <c r="V127" s="204"/>
      <c r="W127" s="204"/>
      <c r="X127" s="204"/>
      <c r="Y127" s="204"/>
      <c r="Z127" s="204"/>
      <c r="AA127" s="204"/>
      <c r="AB127" s="204"/>
      <c r="AC127" s="204"/>
    </row>
    <row r="128" spans="1:29" x14ac:dyDescent="0.3">
      <c r="A128" t="s">
        <v>619</v>
      </c>
      <c r="B128" t="s">
        <v>620</v>
      </c>
      <c r="C128" s="204" t="str">
        <f>IFERROR(IF((VLOOKUP($A128,'Q4 Raw Data'!$A$9:$DO$158,C$3,FALSE))="","",(VLOOKUP($A128,'Q4 Raw Data'!$A$9:$DO$158,C$3,FALSE))),"")</f>
        <v>Yes</v>
      </c>
      <c r="D128" s="204" t="str">
        <f>IFERROR(IF((VLOOKUP($A128,'Q4 Raw Data'!$A$9:$DO$158,D$3,FALSE))="","",(VLOOKUP($A128,'Q4 Raw Data'!$A$9:$DO$158,D$3,FALSE))),"")</f>
        <v>Yes</v>
      </c>
      <c r="E128" s="204" t="str">
        <f>IFERROR(IF((VLOOKUP($A128,'Q4 Raw Data'!$A$9:$DO$158,E$3,FALSE))="","",(VLOOKUP($A128,'Q4 Raw Data'!$A$9:$DO$158,E$3,FALSE))),"")</f>
        <v>Yes</v>
      </c>
      <c r="F128" s="204" t="str">
        <f>IFERROR(IF((VLOOKUP($A128,'Q4 Raw Data'!$A$9:$DO$158,F$3,FALSE))="","",(VLOOKUP($A128,'Q4 Raw Data'!$A$9:$DO$158,F$3,FALSE))),"")</f>
        <v>Yes</v>
      </c>
      <c r="G128" s="204" t="str">
        <f>IFERROR(IF((VLOOKUP($A128,'Q4 Raw Data'!$A$9:$DO$158,G$3,FALSE))="","",(VLOOKUP($A128,'Q4 Raw Data'!$A$9:$DO$158,G$3,FALSE))),"")</f>
        <v>Yes</v>
      </c>
      <c r="H128" s="204"/>
      <c r="I128" s="204"/>
      <c r="J128" s="204"/>
      <c r="K128" s="204"/>
      <c r="L128" s="204"/>
      <c r="M128" s="204"/>
      <c r="N128" s="204" t="str">
        <f>IFERROR(IF((VLOOKUP($A128,'Q4 Raw Data'!$A$9:$DO$158,N$3,FALSE))="","",(VLOOKUP($A128,'Q4 Raw Data'!$A$9:$DO$158,N$3,FALSE))),"")</f>
        <v/>
      </c>
      <c r="O128" s="204" t="str">
        <f>IFERROR(IF((VLOOKUP($A128,'Q4 Raw Data'!$A$9:$DO$158,O$3,FALSE))="","",(VLOOKUP($A128,'Q4 Raw Data'!$A$9:$DO$158,O$3,FALSE))),"")</f>
        <v>Not on track to meet target</v>
      </c>
      <c r="P128" s="204" t="str">
        <f>IFERROR(IF((VLOOKUP($A128,'Q4 Raw Data'!$A$9:$DO$158,P$3,FALSE))="","",(VLOOKUP($A128,'Q4 Raw Data'!$A$9:$DO$158,P$3,FALSE))),"")</f>
        <v>On track to meet target</v>
      </c>
      <c r="Q128" s="204" t="str">
        <f>IFERROR(IF((VLOOKUP($A128,'Q4 Raw Data'!$A$9:$DO$158,Q$3,FALSE))="","",(VLOOKUP($A128,'Q4 Raw Data'!$A$9:$DO$158,Q$3,FALSE))),"")</f>
        <v>Data not available to assess progress</v>
      </c>
      <c r="R128" s="204"/>
      <c r="S128" s="204"/>
      <c r="T128" s="204"/>
      <c r="U128" s="204"/>
      <c r="V128" s="204"/>
      <c r="W128" s="204"/>
      <c r="X128" s="204"/>
      <c r="Y128" s="204"/>
      <c r="Z128" s="204"/>
      <c r="AA128" s="204"/>
      <c r="AB128" s="204"/>
      <c r="AC128" s="204"/>
    </row>
    <row r="129" spans="1:29" x14ac:dyDescent="0.3">
      <c r="A129" t="s">
        <v>621</v>
      </c>
      <c r="B129" t="s">
        <v>622</v>
      </c>
      <c r="C129" s="204" t="str">
        <f>IFERROR(IF((VLOOKUP($A129,'Q4 Raw Data'!$A$9:$DO$158,C$3,FALSE))="","",(VLOOKUP($A129,'Q4 Raw Data'!$A$9:$DO$158,C$3,FALSE))),"")</f>
        <v>Yes</v>
      </c>
      <c r="D129" s="204" t="str">
        <f>IFERROR(IF((VLOOKUP($A129,'Q4 Raw Data'!$A$9:$DO$158,D$3,FALSE))="","",(VLOOKUP($A129,'Q4 Raw Data'!$A$9:$DO$158,D$3,FALSE))),"")</f>
        <v>Yes</v>
      </c>
      <c r="E129" s="204" t="str">
        <f>IFERROR(IF((VLOOKUP($A129,'Q4 Raw Data'!$A$9:$DO$158,E$3,FALSE))="","",(VLOOKUP($A129,'Q4 Raw Data'!$A$9:$DO$158,E$3,FALSE))),"")</f>
        <v>Yes</v>
      </c>
      <c r="F129" s="204" t="str">
        <f>IFERROR(IF((VLOOKUP($A129,'Q4 Raw Data'!$A$9:$DO$158,F$3,FALSE))="","",(VLOOKUP($A129,'Q4 Raw Data'!$A$9:$DO$158,F$3,FALSE))),"")</f>
        <v>Yes</v>
      </c>
      <c r="G129" s="204" t="str">
        <f>IFERROR(IF((VLOOKUP($A129,'Q4 Raw Data'!$A$9:$DO$158,G$3,FALSE))="","",(VLOOKUP($A129,'Q4 Raw Data'!$A$9:$DO$158,G$3,FALSE))),"")</f>
        <v>Yes</v>
      </c>
      <c r="H129" s="204"/>
      <c r="I129" s="204"/>
      <c r="J129" s="204"/>
      <c r="K129" s="204"/>
      <c r="L129" s="204"/>
      <c r="M129" s="204"/>
      <c r="N129" s="204" t="str">
        <f>IFERROR(IF((VLOOKUP($A129,'Q4 Raw Data'!$A$9:$DO$158,N$3,FALSE))="","",(VLOOKUP($A129,'Q4 Raw Data'!$A$9:$DO$158,N$3,FALSE))),"")</f>
        <v/>
      </c>
      <c r="O129" s="204" t="str">
        <f>IFERROR(IF((VLOOKUP($A129,'Q4 Raw Data'!$A$9:$DO$158,O$3,FALSE))="","",(VLOOKUP($A129,'Q4 Raw Data'!$A$9:$DO$158,O$3,FALSE))),"")</f>
        <v>On track to meet target</v>
      </c>
      <c r="P129" s="204" t="str">
        <f>IFERROR(IF((VLOOKUP($A129,'Q4 Raw Data'!$A$9:$DO$158,P$3,FALSE))="","",(VLOOKUP($A129,'Q4 Raw Data'!$A$9:$DO$158,P$3,FALSE))),"")</f>
        <v>Not on track to meet target</v>
      </c>
      <c r="Q129" s="204" t="str">
        <f>IFERROR(IF((VLOOKUP($A129,'Q4 Raw Data'!$A$9:$DO$158,Q$3,FALSE))="","",(VLOOKUP($A129,'Q4 Raw Data'!$A$9:$DO$158,Q$3,FALSE))),"")</f>
        <v>On track to meet target</v>
      </c>
      <c r="R129" s="204"/>
      <c r="S129" s="204"/>
      <c r="T129" s="204"/>
      <c r="U129" s="204"/>
      <c r="V129" s="204"/>
      <c r="W129" s="204"/>
      <c r="X129" s="204"/>
      <c r="Y129" s="204"/>
      <c r="Z129" s="204"/>
      <c r="AA129" s="204"/>
      <c r="AB129" s="204"/>
      <c r="AC129" s="204"/>
    </row>
    <row r="130" spans="1:29" x14ac:dyDescent="0.3">
      <c r="A130" t="s">
        <v>623</v>
      </c>
      <c r="B130" t="s">
        <v>624</v>
      </c>
      <c r="C130" s="204" t="str">
        <f>IFERROR(IF((VLOOKUP($A130,'Q4 Raw Data'!$A$9:$DO$158,C$3,FALSE))="","",(VLOOKUP($A130,'Q4 Raw Data'!$A$9:$DO$158,C$3,FALSE))),"")</f>
        <v>Yes</v>
      </c>
      <c r="D130" s="204" t="str">
        <f>IFERROR(IF((VLOOKUP($A130,'Q4 Raw Data'!$A$9:$DO$158,D$3,FALSE))="","",(VLOOKUP($A130,'Q4 Raw Data'!$A$9:$DO$158,D$3,FALSE))),"")</f>
        <v>Yes</v>
      </c>
      <c r="E130" s="204" t="str">
        <f>IFERROR(IF((VLOOKUP($A130,'Q4 Raw Data'!$A$9:$DO$158,E$3,FALSE))="","",(VLOOKUP($A130,'Q4 Raw Data'!$A$9:$DO$158,E$3,FALSE))),"")</f>
        <v>Yes</v>
      </c>
      <c r="F130" s="204" t="str">
        <f>IFERROR(IF((VLOOKUP($A130,'Q4 Raw Data'!$A$9:$DO$158,F$3,FALSE))="","",(VLOOKUP($A130,'Q4 Raw Data'!$A$9:$DO$158,F$3,FALSE))),"")</f>
        <v>Yes</v>
      </c>
      <c r="G130" s="204" t="str">
        <f>IFERROR(IF((VLOOKUP($A130,'Q4 Raw Data'!$A$9:$DO$158,G$3,FALSE))="","",(VLOOKUP($A130,'Q4 Raw Data'!$A$9:$DO$158,G$3,FALSE))),"")</f>
        <v>Yes</v>
      </c>
      <c r="H130" s="204"/>
      <c r="I130" s="204"/>
      <c r="J130" s="204"/>
      <c r="K130" s="204"/>
      <c r="L130" s="204"/>
      <c r="M130" s="204"/>
      <c r="N130" s="204" t="str">
        <f>IFERROR(IF((VLOOKUP($A130,'Q4 Raw Data'!$A$9:$DO$158,N$3,FALSE))="","",(VLOOKUP($A130,'Q4 Raw Data'!$A$9:$DO$158,N$3,FALSE))),"")</f>
        <v/>
      </c>
      <c r="O130" s="204" t="str">
        <f>IFERROR(IF((VLOOKUP($A130,'Q4 Raw Data'!$A$9:$DO$158,O$3,FALSE))="","",(VLOOKUP($A130,'Q4 Raw Data'!$A$9:$DO$158,O$3,FALSE))),"")</f>
        <v>Not on track to meet target</v>
      </c>
      <c r="P130" s="204" t="str">
        <f>IFERROR(IF((VLOOKUP($A130,'Q4 Raw Data'!$A$9:$DO$158,P$3,FALSE))="","",(VLOOKUP($A130,'Q4 Raw Data'!$A$9:$DO$158,P$3,FALSE))),"")</f>
        <v>Not on track to meet target</v>
      </c>
      <c r="Q130" s="204" t="str">
        <f>IFERROR(IF((VLOOKUP($A130,'Q4 Raw Data'!$A$9:$DO$158,Q$3,FALSE))="","",(VLOOKUP($A130,'Q4 Raw Data'!$A$9:$DO$158,Q$3,FALSE))),"")</f>
        <v>On track to meet target</v>
      </c>
      <c r="R130" s="204"/>
      <c r="S130" s="204"/>
      <c r="T130" s="204"/>
      <c r="U130" s="204"/>
      <c r="V130" s="204"/>
      <c r="W130" s="204"/>
      <c r="X130" s="204"/>
      <c r="Y130" s="204"/>
      <c r="Z130" s="204"/>
      <c r="AA130" s="204"/>
      <c r="AB130" s="204"/>
      <c r="AC130" s="204"/>
    </row>
    <row r="131" spans="1:29" x14ac:dyDescent="0.3">
      <c r="A131" t="s">
        <v>625</v>
      </c>
      <c r="B131" t="s">
        <v>626</v>
      </c>
      <c r="C131" s="204" t="str">
        <f>IFERROR(IF((VLOOKUP($A131,'Q4 Raw Data'!$A$9:$DO$158,C$3,FALSE))="","",(VLOOKUP($A131,'Q4 Raw Data'!$A$9:$DO$158,C$3,FALSE))),"")</f>
        <v>Yes</v>
      </c>
      <c r="D131" s="204" t="str">
        <f>IFERROR(IF((VLOOKUP($A131,'Q4 Raw Data'!$A$9:$DO$158,D$3,FALSE))="","",(VLOOKUP($A131,'Q4 Raw Data'!$A$9:$DO$158,D$3,FALSE))),"")</f>
        <v>Yes</v>
      </c>
      <c r="E131" s="204" t="str">
        <f>IFERROR(IF((VLOOKUP($A131,'Q4 Raw Data'!$A$9:$DO$158,E$3,FALSE))="","",(VLOOKUP($A131,'Q4 Raw Data'!$A$9:$DO$158,E$3,FALSE))),"")</f>
        <v>Yes</v>
      </c>
      <c r="F131" s="204" t="str">
        <f>IFERROR(IF((VLOOKUP($A131,'Q4 Raw Data'!$A$9:$DO$158,F$3,FALSE))="","",(VLOOKUP($A131,'Q4 Raw Data'!$A$9:$DO$158,F$3,FALSE))),"")</f>
        <v>Yes</v>
      </c>
      <c r="G131" s="204" t="str">
        <f>IFERROR(IF((VLOOKUP($A131,'Q4 Raw Data'!$A$9:$DO$158,G$3,FALSE))="","",(VLOOKUP($A131,'Q4 Raw Data'!$A$9:$DO$158,G$3,FALSE))),"")</f>
        <v>Yes</v>
      </c>
      <c r="H131" s="204"/>
      <c r="I131" s="204"/>
      <c r="J131" s="204"/>
      <c r="K131" s="204"/>
      <c r="L131" s="204"/>
      <c r="M131" s="204"/>
      <c r="N131" s="204" t="str">
        <f>IFERROR(IF((VLOOKUP($A131,'Q4 Raw Data'!$A$9:$DO$158,N$3,FALSE))="","",(VLOOKUP($A131,'Q4 Raw Data'!$A$9:$DO$158,N$3,FALSE))),"")</f>
        <v/>
      </c>
      <c r="O131" s="204" t="str">
        <f>IFERROR(IF((VLOOKUP($A131,'Q4 Raw Data'!$A$9:$DO$158,O$3,FALSE))="","",(VLOOKUP($A131,'Q4 Raw Data'!$A$9:$DO$158,O$3,FALSE))),"")</f>
        <v>Not on track to meet target</v>
      </c>
      <c r="P131" s="204" t="str">
        <f>IFERROR(IF((VLOOKUP($A131,'Q4 Raw Data'!$A$9:$DO$158,P$3,FALSE))="","",(VLOOKUP($A131,'Q4 Raw Data'!$A$9:$DO$158,P$3,FALSE))),"")</f>
        <v>On track to meet target</v>
      </c>
      <c r="Q131" s="204" t="str">
        <f>IFERROR(IF((VLOOKUP($A131,'Q4 Raw Data'!$A$9:$DO$158,Q$3,FALSE))="","",(VLOOKUP($A131,'Q4 Raw Data'!$A$9:$DO$158,Q$3,FALSE))),"")</f>
        <v>On track to meet target</v>
      </c>
      <c r="R131" s="204"/>
      <c r="S131" s="204"/>
      <c r="T131" s="204"/>
      <c r="U131" s="204"/>
      <c r="V131" s="204"/>
      <c r="W131" s="204"/>
      <c r="X131" s="204"/>
      <c r="Y131" s="204"/>
      <c r="Z131" s="204"/>
      <c r="AA131" s="204"/>
      <c r="AB131" s="204"/>
      <c r="AC131" s="204"/>
    </row>
    <row r="132" spans="1:29" x14ac:dyDescent="0.3">
      <c r="A132" t="s">
        <v>627</v>
      </c>
      <c r="B132" t="s">
        <v>628</v>
      </c>
      <c r="C132" s="204" t="str">
        <f>IFERROR(IF((VLOOKUP($A132,'Q4 Raw Data'!$A$9:$DO$158,C$3,FALSE))="","",(VLOOKUP($A132,'Q4 Raw Data'!$A$9:$DO$158,C$3,FALSE))),"")</f>
        <v>Yes</v>
      </c>
      <c r="D132" s="204" t="str">
        <f>IFERROR(IF((VLOOKUP($A132,'Q4 Raw Data'!$A$9:$DO$158,D$3,FALSE))="","",(VLOOKUP($A132,'Q4 Raw Data'!$A$9:$DO$158,D$3,FALSE))),"")</f>
        <v>Yes</v>
      </c>
      <c r="E132" s="204" t="str">
        <f>IFERROR(IF((VLOOKUP($A132,'Q4 Raw Data'!$A$9:$DO$158,E$3,FALSE))="","",(VLOOKUP($A132,'Q4 Raw Data'!$A$9:$DO$158,E$3,FALSE))),"")</f>
        <v>Yes</v>
      </c>
      <c r="F132" s="204" t="str">
        <f>IFERROR(IF((VLOOKUP($A132,'Q4 Raw Data'!$A$9:$DO$158,F$3,FALSE))="","",(VLOOKUP($A132,'Q4 Raw Data'!$A$9:$DO$158,F$3,FALSE))),"")</f>
        <v>Yes</v>
      </c>
      <c r="G132" s="204" t="str">
        <f>IFERROR(IF((VLOOKUP($A132,'Q4 Raw Data'!$A$9:$DO$158,G$3,FALSE))="","",(VLOOKUP($A132,'Q4 Raw Data'!$A$9:$DO$158,G$3,FALSE))),"")</f>
        <v>Yes</v>
      </c>
      <c r="H132" s="204"/>
      <c r="I132" s="204"/>
      <c r="J132" s="204"/>
      <c r="K132" s="204"/>
      <c r="L132" s="204"/>
      <c r="M132" s="204"/>
      <c r="N132" s="204" t="str">
        <f>IFERROR(IF((VLOOKUP($A132,'Q4 Raw Data'!$A$9:$DO$158,N$3,FALSE))="","",(VLOOKUP($A132,'Q4 Raw Data'!$A$9:$DO$158,N$3,FALSE))),"")</f>
        <v/>
      </c>
      <c r="O132" s="204" t="str">
        <f>IFERROR(IF((VLOOKUP($A132,'Q4 Raw Data'!$A$9:$DO$158,O$3,FALSE))="","",(VLOOKUP($A132,'Q4 Raw Data'!$A$9:$DO$158,O$3,FALSE))),"")</f>
        <v>Not on track to meet target</v>
      </c>
      <c r="P132" s="204" t="str">
        <f>IFERROR(IF((VLOOKUP($A132,'Q4 Raw Data'!$A$9:$DO$158,P$3,FALSE))="","",(VLOOKUP($A132,'Q4 Raw Data'!$A$9:$DO$158,P$3,FALSE))),"")</f>
        <v>Not on track to meet target</v>
      </c>
      <c r="Q132" s="204" t="str">
        <f>IFERROR(IF((VLOOKUP($A132,'Q4 Raw Data'!$A$9:$DO$158,Q$3,FALSE))="","",(VLOOKUP($A132,'Q4 Raw Data'!$A$9:$DO$158,Q$3,FALSE))),"")</f>
        <v>On track to meet target</v>
      </c>
      <c r="R132" s="204"/>
      <c r="S132" s="204"/>
      <c r="T132" s="204"/>
      <c r="U132" s="204"/>
      <c r="V132" s="204"/>
      <c r="W132" s="204"/>
      <c r="X132" s="204"/>
      <c r="Y132" s="204"/>
      <c r="Z132" s="204"/>
      <c r="AA132" s="204"/>
      <c r="AB132" s="204"/>
      <c r="AC132" s="204"/>
    </row>
    <row r="133" spans="1:29" x14ac:dyDescent="0.3">
      <c r="A133" t="s">
        <v>629</v>
      </c>
      <c r="B133" t="s">
        <v>630</v>
      </c>
      <c r="C133" s="204" t="str">
        <f>IFERROR(IF((VLOOKUP($A133,'Q4 Raw Data'!$A$9:$DO$158,C$3,FALSE))="","",(VLOOKUP($A133,'Q4 Raw Data'!$A$9:$DO$158,C$3,FALSE))),"")</f>
        <v>Yes</v>
      </c>
      <c r="D133" s="204" t="str">
        <f>IFERROR(IF((VLOOKUP($A133,'Q4 Raw Data'!$A$9:$DO$158,D$3,FALSE))="","",(VLOOKUP($A133,'Q4 Raw Data'!$A$9:$DO$158,D$3,FALSE))),"")</f>
        <v>Yes</v>
      </c>
      <c r="E133" s="204" t="str">
        <f>IFERROR(IF((VLOOKUP($A133,'Q4 Raw Data'!$A$9:$DO$158,E$3,FALSE))="","",(VLOOKUP($A133,'Q4 Raw Data'!$A$9:$DO$158,E$3,FALSE))),"")</f>
        <v>Yes</v>
      </c>
      <c r="F133" s="204" t="str">
        <f>IFERROR(IF((VLOOKUP($A133,'Q4 Raw Data'!$A$9:$DO$158,F$3,FALSE))="","",(VLOOKUP($A133,'Q4 Raw Data'!$A$9:$DO$158,F$3,FALSE))),"")</f>
        <v>Yes</v>
      </c>
      <c r="G133" s="204" t="str">
        <f>IFERROR(IF((VLOOKUP($A133,'Q4 Raw Data'!$A$9:$DO$158,G$3,FALSE))="","",(VLOOKUP($A133,'Q4 Raw Data'!$A$9:$DO$158,G$3,FALSE))),"")</f>
        <v>Yes</v>
      </c>
      <c r="H133" s="204"/>
      <c r="I133" s="204"/>
      <c r="J133" s="204"/>
      <c r="K133" s="204"/>
      <c r="L133" s="204"/>
      <c r="M133" s="204"/>
      <c r="N133" s="204" t="str">
        <f>IFERROR(IF((VLOOKUP($A133,'Q4 Raw Data'!$A$9:$DO$158,N$3,FALSE))="","",(VLOOKUP($A133,'Q4 Raw Data'!$A$9:$DO$158,N$3,FALSE))),"")</f>
        <v/>
      </c>
      <c r="O133" s="204" t="str">
        <f>IFERROR(IF((VLOOKUP($A133,'Q4 Raw Data'!$A$9:$DO$158,O$3,FALSE))="","",(VLOOKUP($A133,'Q4 Raw Data'!$A$9:$DO$158,O$3,FALSE))),"")</f>
        <v>Not on track to meet target</v>
      </c>
      <c r="P133" s="204" t="str">
        <f>IFERROR(IF((VLOOKUP($A133,'Q4 Raw Data'!$A$9:$DO$158,P$3,FALSE))="","",(VLOOKUP($A133,'Q4 Raw Data'!$A$9:$DO$158,P$3,FALSE))),"")</f>
        <v>On track to meet target</v>
      </c>
      <c r="Q133" s="204" t="str">
        <f>IFERROR(IF((VLOOKUP($A133,'Q4 Raw Data'!$A$9:$DO$158,Q$3,FALSE))="","",(VLOOKUP($A133,'Q4 Raw Data'!$A$9:$DO$158,Q$3,FALSE))),"")</f>
        <v>Data not available to assess progress</v>
      </c>
      <c r="R133" s="204"/>
      <c r="S133" s="204"/>
      <c r="T133" s="204"/>
      <c r="U133" s="204"/>
      <c r="V133" s="204"/>
      <c r="W133" s="204"/>
      <c r="X133" s="204"/>
      <c r="Y133" s="204"/>
      <c r="Z133" s="204"/>
      <c r="AA133" s="204"/>
      <c r="AB133" s="204"/>
      <c r="AC133" s="204"/>
    </row>
    <row r="134" spans="1:29" x14ac:dyDescent="0.3">
      <c r="A134" t="s">
        <v>631</v>
      </c>
      <c r="B134" t="s">
        <v>632</v>
      </c>
      <c r="C134" s="204" t="str">
        <f>IFERROR(IF((VLOOKUP($A134,'Q4 Raw Data'!$A$9:$DO$158,C$3,FALSE))="","",(VLOOKUP($A134,'Q4 Raw Data'!$A$9:$DO$158,C$3,FALSE))),"")</f>
        <v>Yes</v>
      </c>
      <c r="D134" s="204" t="str">
        <f>IFERROR(IF((VLOOKUP($A134,'Q4 Raw Data'!$A$9:$DO$158,D$3,FALSE))="","",(VLOOKUP($A134,'Q4 Raw Data'!$A$9:$DO$158,D$3,FALSE))),"")</f>
        <v>Yes</v>
      </c>
      <c r="E134" s="204" t="str">
        <f>IFERROR(IF((VLOOKUP($A134,'Q4 Raw Data'!$A$9:$DO$158,E$3,FALSE))="","",(VLOOKUP($A134,'Q4 Raw Data'!$A$9:$DO$158,E$3,FALSE))),"")</f>
        <v>Yes</v>
      </c>
      <c r="F134" s="204" t="str">
        <f>IFERROR(IF((VLOOKUP($A134,'Q4 Raw Data'!$A$9:$DO$158,F$3,FALSE))="","",(VLOOKUP($A134,'Q4 Raw Data'!$A$9:$DO$158,F$3,FALSE))),"")</f>
        <v>Yes</v>
      </c>
      <c r="G134" s="204" t="str">
        <f>IFERROR(IF((VLOOKUP($A134,'Q4 Raw Data'!$A$9:$DO$158,G$3,FALSE))="","",(VLOOKUP($A134,'Q4 Raw Data'!$A$9:$DO$158,G$3,FALSE))),"")</f>
        <v>Yes</v>
      </c>
      <c r="H134" s="204"/>
      <c r="I134" s="204"/>
      <c r="J134" s="204"/>
      <c r="K134" s="204"/>
      <c r="L134" s="204"/>
      <c r="M134" s="204"/>
      <c r="N134" s="204" t="str">
        <f>IFERROR(IF((VLOOKUP($A134,'Q4 Raw Data'!$A$9:$DO$158,N$3,FALSE))="","",(VLOOKUP($A134,'Q4 Raw Data'!$A$9:$DO$158,N$3,FALSE))),"")</f>
        <v/>
      </c>
      <c r="O134" s="204" t="str">
        <f>IFERROR(IF((VLOOKUP($A134,'Q4 Raw Data'!$A$9:$DO$158,O$3,FALSE))="","",(VLOOKUP($A134,'Q4 Raw Data'!$A$9:$DO$158,O$3,FALSE))),"")</f>
        <v>Not on track to meet target</v>
      </c>
      <c r="P134" s="204" t="str">
        <f>IFERROR(IF((VLOOKUP($A134,'Q4 Raw Data'!$A$9:$DO$158,P$3,FALSE))="","",(VLOOKUP($A134,'Q4 Raw Data'!$A$9:$DO$158,P$3,FALSE))),"")</f>
        <v>Data not available to assess progress</v>
      </c>
      <c r="Q134" s="204" t="str">
        <f>IFERROR(IF((VLOOKUP($A134,'Q4 Raw Data'!$A$9:$DO$158,Q$3,FALSE))="","",(VLOOKUP($A134,'Q4 Raw Data'!$A$9:$DO$158,Q$3,FALSE))),"")</f>
        <v>Not on track to meet target</v>
      </c>
      <c r="R134" s="204"/>
      <c r="S134" s="204"/>
      <c r="T134" s="204"/>
      <c r="U134" s="204"/>
      <c r="V134" s="204"/>
      <c r="W134" s="204"/>
      <c r="X134" s="204"/>
      <c r="Y134" s="204"/>
      <c r="Z134" s="204"/>
      <c r="AA134" s="204"/>
      <c r="AB134" s="204"/>
      <c r="AC134" s="204"/>
    </row>
    <row r="135" spans="1:29" x14ac:dyDescent="0.3">
      <c r="A135" t="s">
        <v>635</v>
      </c>
      <c r="B135" t="s">
        <v>636</v>
      </c>
      <c r="C135" s="204" t="str">
        <f>IFERROR(IF((VLOOKUP($A135,'Q4 Raw Data'!$A$9:$DO$158,C$3,FALSE))="","",(VLOOKUP($A135,'Q4 Raw Data'!$A$9:$DO$158,C$3,FALSE))),"")</f>
        <v>Yes</v>
      </c>
      <c r="D135" s="204" t="str">
        <f>IFERROR(IF((VLOOKUP($A135,'Q4 Raw Data'!$A$9:$DO$158,D$3,FALSE))="","",(VLOOKUP($A135,'Q4 Raw Data'!$A$9:$DO$158,D$3,FALSE))),"")</f>
        <v>Yes</v>
      </c>
      <c r="E135" s="204" t="str">
        <f>IFERROR(IF((VLOOKUP($A135,'Q4 Raw Data'!$A$9:$DO$158,E$3,FALSE))="","",(VLOOKUP($A135,'Q4 Raw Data'!$A$9:$DO$158,E$3,FALSE))),"")</f>
        <v>Yes</v>
      </c>
      <c r="F135" s="204" t="str">
        <f>IFERROR(IF((VLOOKUP($A135,'Q4 Raw Data'!$A$9:$DO$158,F$3,FALSE))="","",(VLOOKUP($A135,'Q4 Raw Data'!$A$9:$DO$158,F$3,FALSE))),"")</f>
        <v>Yes</v>
      </c>
      <c r="G135" s="204" t="str">
        <f>IFERROR(IF((VLOOKUP($A135,'Q4 Raw Data'!$A$9:$DO$158,G$3,FALSE))="","",(VLOOKUP($A135,'Q4 Raw Data'!$A$9:$DO$158,G$3,FALSE))),"")</f>
        <v>Yes</v>
      </c>
      <c r="H135" s="204"/>
      <c r="I135" s="204"/>
      <c r="J135" s="204"/>
      <c r="K135" s="204"/>
      <c r="L135" s="204"/>
      <c r="M135" s="204"/>
      <c r="N135" s="204" t="str">
        <f>IFERROR(IF((VLOOKUP($A135,'Q4 Raw Data'!$A$9:$DO$158,N$3,FALSE))="","",(VLOOKUP($A135,'Q4 Raw Data'!$A$9:$DO$158,N$3,FALSE))),"")</f>
        <v/>
      </c>
      <c r="O135" s="204" t="str">
        <f>IFERROR(IF((VLOOKUP($A135,'Q4 Raw Data'!$A$9:$DO$158,O$3,FALSE))="","",(VLOOKUP($A135,'Q4 Raw Data'!$A$9:$DO$158,O$3,FALSE))),"")</f>
        <v>Not on track to meet target</v>
      </c>
      <c r="P135" s="204" t="str">
        <f>IFERROR(IF((VLOOKUP($A135,'Q4 Raw Data'!$A$9:$DO$158,P$3,FALSE))="","",(VLOOKUP($A135,'Q4 Raw Data'!$A$9:$DO$158,P$3,FALSE))),"")</f>
        <v>On track to meet target</v>
      </c>
      <c r="Q135" s="204" t="str">
        <f>IFERROR(IF((VLOOKUP($A135,'Q4 Raw Data'!$A$9:$DO$158,Q$3,FALSE))="","",(VLOOKUP($A135,'Q4 Raw Data'!$A$9:$DO$158,Q$3,FALSE))),"")</f>
        <v>Not on track to meet target</v>
      </c>
      <c r="R135" s="204"/>
      <c r="S135" s="204"/>
      <c r="T135" s="204"/>
      <c r="U135" s="204"/>
      <c r="V135" s="204"/>
      <c r="W135" s="204"/>
      <c r="X135" s="204"/>
      <c r="Y135" s="204"/>
      <c r="Z135" s="204"/>
      <c r="AA135" s="204"/>
      <c r="AB135" s="204"/>
      <c r="AC135" s="204"/>
    </row>
    <row r="136" spans="1:29" x14ac:dyDescent="0.3">
      <c r="A136" t="s">
        <v>637</v>
      </c>
      <c r="B136" t="s">
        <v>638</v>
      </c>
      <c r="C136" s="204" t="str">
        <f>IFERROR(IF((VLOOKUP($A136,'Q4 Raw Data'!$A$9:$DO$158,C$3,FALSE))="","",(VLOOKUP($A136,'Q4 Raw Data'!$A$9:$DO$158,C$3,FALSE))),"")</f>
        <v>Yes</v>
      </c>
      <c r="D136" s="204" t="str">
        <f>IFERROR(IF((VLOOKUP($A136,'Q4 Raw Data'!$A$9:$DO$158,D$3,FALSE))="","",(VLOOKUP($A136,'Q4 Raw Data'!$A$9:$DO$158,D$3,FALSE))),"")</f>
        <v>Yes</v>
      </c>
      <c r="E136" s="204" t="str">
        <f>IFERROR(IF((VLOOKUP($A136,'Q4 Raw Data'!$A$9:$DO$158,E$3,FALSE))="","",(VLOOKUP($A136,'Q4 Raw Data'!$A$9:$DO$158,E$3,FALSE))),"")</f>
        <v>Yes</v>
      </c>
      <c r="F136" s="204" t="str">
        <f>IFERROR(IF((VLOOKUP($A136,'Q4 Raw Data'!$A$9:$DO$158,F$3,FALSE))="","",(VLOOKUP($A136,'Q4 Raw Data'!$A$9:$DO$158,F$3,FALSE))),"")</f>
        <v>Yes</v>
      </c>
      <c r="G136" s="204" t="str">
        <f>IFERROR(IF((VLOOKUP($A136,'Q4 Raw Data'!$A$9:$DO$158,G$3,FALSE))="","",(VLOOKUP($A136,'Q4 Raw Data'!$A$9:$DO$158,G$3,FALSE))),"")</f>
        <v>Yes</v>
      </c>
      <c r="H136" s="204"/>
      <c r="I136" s="204"/>
      <c r="J136" s="204"/>
      <c r="K136" s="204"/>
      <c r="L136" s="204"/>
      <c r="M136" s="204"/>
      <c r="N136" s="204" t="str">
        <f>IFERROR(IF((VLOOKUP($A136,'Q4 Raw Data'!$A$9:$DO$158,N$3,FALSE))="","",(VLOOKUP($A136,'Q4 Raw Data'!$A$9:$DO$158,N$3,FALSE))),"")</f>
        <v/>
      </c>
      <c r="O136" s="204" t="str">
        <f>IFERROR(IF((VLOOKUP($A136,'Q4 Raw Data'!$A$9:$DO$158,O$3,FALSE))="","",(VLOOKUP($A136,'Q4 Raw Data'!$A$9:$DO$158,O$3,FALSE))),"")</f>
        <v>Not on track to meet target</v>
      </c>
      <c r="P136" s="204" t="str">
        <f>IFERROR(IF((VLOOKUP($A136,'Q4 Raw Data'!$A$9:$DO$158,P$3,FALSE))="","",(VLOOKUP($A136,'Q4 Raw Data'!$A$9:$DO$158,P$3,FALSE))),"")</f>
        <v>On track to meet target</v>
      </c>
      <c r="Q136" s="204" t="str">
        <f>IFERROR(IF((VLOOKUP($A136,'Q4 Raw Data'!$A$9:$DO$158,Q$3,FALSE))="","",(VLOOKUP($A136,'Q4 Raw Data'!$A$9:$DO$158,Q$3,FALSE))),"")</f>
        <v>Data not available to assess progress</v>
      </c>
      <c r="R136" s="204"/>
      <c r="S136" s="204"/>
      <c r="T136" s="204"/>
      <c r="U136" s="204"/>
      <c r="V136" s="204"/>
      <c r="W136" s="204"/>
      <c r="X136" s="204"/>
      <c r="Y136" s="204"/>
      <c r="Z136" s="204"/>
      <c r="AA136" s="204"/>
      <c r="AB136" s="204"/>
      <c r="AC136" s="204"/>
    </row>
    <row r="137" spans="1:29" x14ac:dyDescent="0.3">
      <c r="A137" t="s">
        <v>641</v>
      </c>
      <c r="B137" t="s">
        <v>642</v>
      </c>
      <c r="C137" s="204" t="str">
        <f>IFERROR(IF((VLOOKUP($A137,'Q4 Raw Data'!$A$9:$DO$158,C$3,FALSE))="","",(VLOOKUP($A137,'Q4 Raw Data'!$A$9:$DO$158,C$3,FALSE))),"")</f>
        <v>Yes</v>
      </c>
      <c r="D137" s="204" t="str">
        <f>IFERROR(IF((VLOOKUP($A137,'Q4 Raw Data'!$A$9:$DO$158,D$3,FALSE))="","",(VLOOKUP($A137,'Q4 Raw Data'!$A$9:$DO$158,D$3,FALSE))),"")</f>
        <v>Yes</v>
      </c>
      <c r="E137" s="204" t="str">
        <f>IFERROR(IF((VLOOKUP($A137,'Q4 Raw Data'!$A$9:$DO$158,E$3,FALSE))="","",(VLOOKUP($A137,'Q4 Raw Data'!$A$9:$DO$158,E$3,FALSE))),"")</f>
        <v>Yes</v>
      </c>
      <c r="F137" s="204" t="str">
        <f>IFERROR(IF((VLOOKUP($A137,'Q4 Raw Data'!$A$9:$DO$158,F$3,FALSE))="","",(VLOOKUP($A137,'Q4 Raw Data'!$A$9:$DO$158,F$3,FALSE))),"")</f>
        <v>Yes</v>
      </c>
      <c r="G137" s="204" t="str">
        <f>IFERROR(IF((VLOOKUP($A137,'Q4 Raw Data'!$A$9:$DO$158,G$3,FALSE))="","",(VLOOKUP($A137,'Q4 Raw Data'!$A$9:$DO$158,G$3,FALSE))),"")</f>
        <v>Yes</v>
      </c>
      <c r="H137" s="204"/>
      <c r="I137" s="204"/>
      <c r="J137" s="204"/>
      <c r="K137" s="204"/>
      <c r="L137" s="204"/>
      <c r="M137" s="204"/>
      <c r="N137" s="204" t="str">
        <f>IFERROR(IF((VLOOKUP($A137,'Q4 Raw Data'!$A$9:$DO$158,N$3,FALSE))="","",(VLOOKUP($A137,'Q4 Raw Data'!$A$9:$DO$158,N$3,FALSE))),"")</f>
        <v/>
      </c>
      <c r="O137" s="204" t="str">
        <f>IFERROR(IF((VLOOKUP($A137,'Q4 Raw Data'!$A$9:$DO$158,O$3,FALSE))="","",(VLOOKUP($A137,'Q4 Raw Data'!$A$9:$DO$158,O$3,FALSE))),"")</f>
        <v>Not on track to meet target</v>
      </c>
      <c r="P137" s="204" t="str">
        <f>IFERROR(IF((VLOOKUP($A137,'Q4 Raw Data'!$A$9:$DO$158,P$3,FALSE))="","",(VLOOKUP($A137,'Q4 Raw Data'!$A$9:$DO$158,P$3,FALSE))),"")</f>
        <v>Not on track to meet target</v>
      </c>
      <c r="Q137" s="204" t="str">
        <f>IFERROR(IF((VLOOKUP($A137,'Q4 Raw Data'!$A$9:$DO$158,Q$3,FALSE))="","",(VLOOKUP($A137,'Q4 Raw Data'!$A$9:$DO$158,Q$3,FALSE))),"")</f>
        <v>Data not available to assess progress</v>
      </c>
      <c r="R137" s="204"/>
      <c r="S137" s="204"/>
      <c r="T137" s="204"/>
      <c r="U137" s="204"/>
      <c r="V137" s="204"/>
      <c r="W137" s="204"/>
      <c r="X137" s="204"/>
      <c r="Y137" s="204"/>
      <c r="Z137" s="204"/>
      <c r="AA137" s="204"/>
      <c r="AB137" s="204"/>
      <c r="AC137" s="204"/>
    </row>
    <row r="138" spans="1:29" x14ac:dyDescent="0.3">
      <c r="A138" t="s">
        <v>643</v>
      </c>
      <c r="B138" t="s">
        <v>644</v>
      </c>
      <c r="C138" s="204" t="str">
        <f>IFERROR(IF((VLOOKUP($A138,'Q4 Raw Data'!$A$9:$DO$158,C$3,FALSE))="","",(VLOOKUP($A138,'Q4 Raw Data'!$A$9:$DO$158,C$3,FALSE))),"")</f>
        <v>Yes</v>
      </c>
      <c r="D138" s="204" t="str">
        <f>IFERROR(IF((VLOOKUP($A138,'Q4 Raw Data'!$A$9:$DO$158,D$3,FALSE))="","",(VLOOKUP($A138,'Q4 Raw Data'!$A$9:$DO$158,D$3,FALSE))),"")</f>
        <v>Yes</v>
      </c>
      <c r="E138" s="204" t="str">
        <f>IFERROR(IF((VLOOKUP($A138,'Q4 Raw Data'!$A$9:$DO$158,E$3,FALSE))="","",(VLOOKUP($A138,'Q4 Raw Data'!$A$9:$DO$158,E$3,FALSE))),"")</f>
        <v>Yes</v>
      </c>
      <c r="F138" s="204" t="str">
        <f>IFERROR(IF((VLOOKUP($A138,'Q4 Raw Data'!$A$9:$DO$158,F$3,FALSE))="","",(VLOOKUP($A138,'Q4 Raw Data'!$A$9:$DO$158,F$3,FALSE))),"")</f>
        <v>Yes</v>
      </c>
      <c r="G138" s="204" t="str">
        <f>IFERROR(IF((VLOOKUP($A138,'Q4 Raw Data'!$A$9:$DO$158,G$3,FALSE))="","",(VLOOKUP($A138,'Q4 Raw Data'!$A$9:$DO$158,G$3,FALSE))),"")</f>
        <v>Yes</v>
      </c>
      <c r="H138" s="204"/>
      <c r="I138" s="204"/>
      <c r="J138" s="204"/>
      <c r="K138" s="204"/>
      <c r="L138" s="204"/>
      <c r="M138" s="204"/>
      <c r="N138" s="204" t="str">
        <f>IFERROR(IF((VLOOKUP($A138,'Q4 Raw Data'!$A$9:$DO$158,N$3,FALSE))="","",(VLOOKUP($A138,'Q4 Raw Data'!$A$9:$DO$158,N$3,FALSE))),"")</f>
        <v/>
      </c>
      <c r="O138" s="204" t="str">
        <f>IFERROR(IF((VLOOKUP($A138,'Q4 Raw Data'!$A$9:$DO$158,O$3,FALSE))="","",(VLOOKUP($A138,'Q4 Raw Data'!$A$9:$DO$158,O$3,FALSE))),"")</f>
        <v>Not on track to meet target</v>
      </c>
      <c r="P138" s="204" t="str">
        <f>IFERROR(IF((VLOOKUP($A138,'Q4 Raw Data'!$A$9:$DO$158,P$3,FALSE))="","",(VLOOKUP($A138,'Q4 Raw Data'!$A$9:$DO$158,P$3,FALSE))),"")</f>
        <v>On track to meet target</v>
      </c>
      <c r="Q138" s="204" t="str">
        <f>IFERROR(IF((VLOOKUP($A138,'Q4 Raw Data'!$A$9:$DO$158,Q$3,FALSE))="","",(VLOOKUP($A138,'Q4 Raw Data'!$A$9:$DO$158,Q$3,FALSE))),"")</f>
        <v>On track to meet target</v>
      </c>
      <c r="R138" s="204"/>
      <c r="S138" s="204"/>
      <c r="T138" s="204"/>
      <c r="U138" s="204"/>
      <c r="V138" s="204"/>
      <c r="W138" s="204"/>
      <c r="X138" s="204"/>
      <c r="Y138" s="204"/>
      <c r="Z138" s="204"/>
      <c r="AA138" s="204"/>
      <c r="AB138" s="204"/>
      <c r="AC138" s="204"/>
    </row>
    <row r="139" spans="1:29" x14ac:dyDescent="0.3">
      <c r="A139" t="s">
        <v>645</v>
      </c>
      <c r="B139" t="s">
        <v>646</v>
      </c>
      <c r="C139" s="204" t="str">
        <f>IFERROR(IF((VLOOKUP($A139,'Q4 Raw Data'!$A$9:$DO$158,C$3,FALSE))="","",(VLOOKUP($A139,'Q4 Raw Data'!$A$9:$DO$158,C$3,FALSE))),"")</f>
        <v>Yes</v>
      </c>
      <c r="D139" s="204" t="str">
        <f>IFERROR(IF((VLOOKUP($A139,'Q4 Raw Data'!$A$9:$DO$158,D$3,FALSE))="","",(VLOOKUP($A139,'Q4 Raw Data'!$A$9:$DO$158,D$3,FALSE))),"")</f>
        <v>Yes</v>
      </c>
      <c r="E139" s="204" t="str">
        <f>IFERROR(IF((VLOOKUP($A139,'Q4 Raw Data'!$A$9:$DO$158,E$3,FALSE))="","",(VLOOKUP($A139,'Q4 Raw Data'!$A$9:$DO$158,E$3,FALSE))),"")</f>
        <v>Yes</v>
      </c>
      <c r="F139" s="204" t="str">
        <f>IFERROR(IF((VLOOKUP($A139,'Q4 Raw Data'!$A$9:$DO$158,F$3,FALSE))="","",(VLOOKUP($A139,'Q4 Raw Data'!$A$9:$DO$158,F$3,FALSE))),"")</f>
        <v>Yes</v>
      </c>
      <c r="G139" s="204" t="str">
        <f>IFERROR(IF((VLOOKUP($A139,'Q4 Raw Data'!$A$9:$DO$158,G$3,FALSE))="","",(VLOOKUP($A139,'Q4 Raw Data'!$A$9:$DO$158,G$3,FALSE))),"")</f>
        <v>Yes</v>
      </c>
      <c r="H139" s="204"/>
      <c r="I139" s="204"/>
      <c r="J139" s="204"/>
      <c r="K139" s="204"/>
      <c r="L139" s="204"/>
      <c r="M139" s="204"/>
      <c r="N139" s="204" t="str">
        <f>IFERROR(IF((VLOOKUP($A139,'Q4 Raw Data'!$A$9:$DO$158,N$3,FALSE))="","",(VLOOKUP($A139,'Q4 Raw Data'!$A$9:$DO$158,N$3,FALSE))),"")</f>
        <v/>
      </c>
      <c r="O139" s="204" t="str">
        <f>IFERROR(IF((VLOOKUP($A139,'Q4 Raw Data'!$A$9:$DO$158,O$3,FALSE))="","",(VLOOKUP($A139,'Q4 Raw Data'!$A$9:$DO$158,O$3,FALSE))),"")</f>
        <v>Not on track to meet target</v>
      </c>
      <c r="P139" s="204" t="str">
        <f>IFERROR(IF((VLOOKUP($A139,'Q4 Raw Data'!$A$9:$DO$158,P$3,FALSE))="","",(VLOOKUP($A139,'Q4 Raw Data'!$A$9:$DO$158,P$3,FALSE))),"")</f>
        <v>Not on track to meet target</v>
      </c>
      <c r="Q139" s="204" t="str">
        <f>IFERROR(IF((VLOOKUP($A139,'Q4 Raw Data'!$A$9:$DO$158,Q$3,FALSE))="","",(VLOOKUP($A139,'Q4 Raw Data'!$A$9:$DO$158,Q$3,FALSE))),"")</f>
        <v>Not on track to meet target</v>
      </c>
      <c r="R139" s="204"/>
      <c r="S139" s="204"/>
      <c r="T139" s="204"/>
      <c r="U139" s="204"/>
      <c r="V139" s="204"/>
      <c r="W139" s="204"/>
      <c r="X139" s="204"/>
      <c r="Y139" s="204"/>
      <c r="Z139" s="204"/>
      <c r="AA139" s="204"/>
      <c r="AB139" s="204"/>
      <c r="AC139" s="204"/>
    </row>
    <row r="140" spans="1:29" x14ac:dyDescent="0.3">
      <c r="A140" t="s">
        <v>647</v>
      </c>
      <c r="B140" t="s">
        <v>648</v>
      </c>
      <c r="C140" s="204" t="str">
        <f>IFERROR(IF((VLOOKUP($A140,'Q4 Raw Data'!$A$9:$DO$158,C$3,FALSE))="","",(VLOOKUP($A140,'Q4 Raw Data'!$A$9:$DO$158,C$3,FALSE))),"")</f>
        <v>Yes</v>
      </c>
      <c r="D140" s="204" t="str">
        <f>IFERROR(IF((VLOOKUP($A140,'Q4 Raw Data'!$A$9:$DO$158,D$3,FALSE))="","",(VLOOKUP($A140,'Q4 Raw Data'!$A$9:$DO$158,D$3,FALSE))),"")</f>
        <v>Yes</v>
      </c>
      <c r="E140" s="204" t="str">
        <f>IFERROR(IF((VLOOKUP($A140,'Q4 Raw Data'!$A$9:$DO$158,E$3,FALSE))="","",(VLOOKUP($A140,'Q4 Raw Data'!$A$9:$DO$158,E$3,FALSE))),"")</f>
        <v>Yes</v>
      </c>
      <c r="F140" s="204" t="str">
        <f>IFERROR(IF((VLOOKUP($A140,'Q4 Raw Data'!$A$9:$DO$158,F$3,FALSE))="","",(VLOOKUP($A140,'Q4 Raw Data'!$A$9:$DO$158,F$3,FALSE))),"")</f>
        <v>Yes</v>
      </c>
      <c r="G140" s="204" t="str">
        <f>IFERROR(IF((VLOOKUP($A140,'Q4 Raw Data'!$A$9:$DO$158,G$3,FALSE))="","",(VLOOKUP($A140,'Q4 Raw Data'!$A$9:$DO$158,G$3,FALSE))),"")</f>
        <v>Yes</v>
      </c>
      <c r="H140" s="204"/>
      <c r="I140" s="204"/>
      <c r="J140" s="204"/>
      <c r="K140" s="204"/>
      <c r="L140" s="204"/>
      <c r="M140" s="204"/>
      <c r="N140" s="204" t="str">
        <f>IFERROR(IF((VLOOKUP($A140,'Q4 Raw Data'!$A$9:$DO$158,N$3,FALSE))="","",(VLOOKUP($A140,'Q4 Raw Data'!$A$9:$DO$158,N$3,FALSE))),"")</f>
        <v/>
      </c>
      <c r="O140" s="204" t="str">
        <f>IFERROR(IF((VLOOKUP($A140,'Q4 Raw Data'!$A$9:$DO$158,O$3,FALSE))="","",(VLOOKUP($A140,'Q4 Raw Data'!$A$9:$DO$158,O$3,FALSE))),"")</f>
        <v>On track to meet target</v>
      </c>
      <c r="P140" s="204" t="str">
        <f>IFERROR(IF((VLOOKUP($A140,'Q4 Raw Data'!$A$9:$DO$158,P$3,FALSE))="","",(VLOOKUP($A140,'Q4 Raw Data'!$A$9:$DO$158,P$3,FALSE))),"")</f>
        <v>Not on track to meet target</v>
      </c>
      <c r="Q140" s="204" t="str">
        <f>IFERROR(IF((VLOOKUP($A140,'Q4 Raw Data'!$A$9:$DO$158,Q$3,FALSE))="","",(VLOOKUP($A140,'Q4 Raw Data'!$A$9:$DO$158,Q$3,FALSE))),"")</f>
        <v>On track to meet target</v>
      </c>
      <c r="R140" s="204"/>
      <c r="S140" s="204"/>
      <c r="T140" s="204"/>
      <c r="U140" s="204"/>
      <c r="V140" s="204"/>
      <c r="W140" s="204"/>
      <c r="X140" s="204"/>
      <c r="Y140" s="204"/>
      <c r="Z140" s="204"/>
      <c r="AA140" s="204"/>
      <c r="AB140" s="204"/>
      <c r="AC140" s="204"/>
    </row>
    <row r="141" spans="1:29" x14ac:dyDescent="0.3">
      <c r="A141" t="s">
        <v>649</v>
      </c>
      <c r="B141" t="s">
        <v>650</v>
      </c>
      <c r="C141" s="204" t="str">
        <f>IFERROR(IF((VLOOKUP($A141,'Q4 Raw Data'!$A$9:$DO$158,C$3,FALSE))="","",(VLOOKUP($A141,'Q4 Raw Data'!$A$9:$DO$158,C$3,FALSE))),"")</f>
        <v>Yes</v>
      </c>
      <c r="D141" s="204" t="str">
        <f>IFERROR(IF((VLOOKUP($A141,'Q4 Raw Data'!$A$9:$DO$158,D$3,FALSE))="","",(VLOOKUP($A141,'Q4 Raw Data'!$A$9:$DO$158,D$3,FALSE))),"")</f>
        <v>Yes</v>
      </c>
      <c r="E141" s="204" t="str">
        <f>IFERROR(IF((VLOOKUP($A141,'Q4 Raw Data'!$A$9:$DO$158,E$3,FALSE))="","",(VLOOKUP($A141,'Q4 Raw Data'!$A$9:$DO$158,E$3,FALSE))),"")</f>
        <v>Yes</v>
      </c>
      <c r="F141" s="204" t="str">
        <f>IFERROR(IF((VLOOKUP($A141,'Q4 Raw Data'!$A$9:$DO$158,F$3,FALSE))="","",(VLOOKUP($A141,'Q4 Raw Data'!$A$9:$DO$158,F$3,FALSE))),"")</f>
        <v>Yes</v>
      </c>
      <c r="G141" s="204" t="str">
        <f>IFERROR(IF((VLOOKUP($A141,'Q4 Raw Data'!$A$9:$DO$158,G$3,FALSE))="","",(VLOOKUP($A141,'Q4 Raw Data'!$A$9:$DO$158,G$3,FALSE))),"")</f>
        <v>Yes</v>
      </c>
      <c r="H141" s="204"/>
      <c r="I141" s="204"/>
      <c r="J141" s="204"/>
      <c r="K141" s="204"/>
      <c r="L141" s="204"/>
      <c r="M141" s="204"/>
      <c r="N141" s="204" t="str">
        <f>IFERROR(IF((VLOOKUP($A141,'Q4 Raw Data'!$A$9:$DO$158,N$3,FALSE))="","",(VLOOKUP($A141,'Q4 Raw Data'!$A$9:$DO$158,N$3,FALSE))),"")</f>
        <v/>
      </c>
      <c r="O141" s="204" t="str">
        <f>IFERROR(IF((VLOOKUP($A141,'Q4 Raw Data'!$A$9:$DO$158,O$3,FALSE))="","",(VLOOKUP($A141,'Q4 Raw Data'!$A$9:$DO$158,O$3,FALSE))),"")</f>
        <v>Not on track to meet target</v>
      </c>
      <c r="P141" s="204" t="str">
        <f>IFERROR(IF((VLOOKUP($A141,'Q4 Raw Data'!$A$9:$DO$158,P$3,FALSE))="","",(VLOOKUP($A141,'Q4 Raw Data'!$A$9:$DO$158,P$3,FALSE))),"")</f>
        <v>On track to meet target</v>
      </c>
      <c r="Q141" s="204" t="str">
        <f>IFERROR(IF((VLOOKUP($A141,'Q4 Raw Data'!$A$9:$DO$158,Q$3,FALSE))="","",(VLOOKUP($A141,'Q4 Raw Data'!$A$9:$DO$158,Q$3,FALSE))),"")</f>
        <v>On track to meet target</v>
      </c>
      <c r="R141" s="204"/>
      <c r="S141" s="204"/>
      <c r="T141" s="204"/>
      <c r="U141" s="204"/>
      <c r="V141" s="204"/>
      <c r="W141" s="204"/>
      <c r="X141" s="204"/>
      <c r="Y141" s="204"/>
      <c r="Z141" s="204"/>
      <c r="AA141" s="204"/>
      <c r="AB141" s="204"/>
      <c r="AC141" s="204"/>
    </row>
    <row r="142" spans="1:29" x14ac:dyDescent="0.3">
      <c r="A142" t="s">
        <v>653</v>
      </c>
      <c r="B142" t="s">
        <v>654</v>
      </c>
      <c r="C142" s="204" t="str">
        <f>IFERROR(IF((VLOOKUP($A142,'Q4 Raw Data'!$A$9:$DO$158,C$3,FALSE))="","",(VLOOKUP($A142,'Q4 Raw Data'!$A$9:$DO$158,C$3,FALSE))),"")</f>
        <v>Yes</v>
      </c>
      <c r="D142" s="204" t="str">
        <f>IFERROR(IF((VLOOKUP($A142,'Q4 Raw Data'!$A$9:$DO$158,D$3,FALSE))="","",(VLOOKUP($A142,'Q4 Raw Data'!$A$9:$DO$158,D$3,FALSE))),"")</f>
        <v>Yes</v>
      </c>
      <c r="E142" s="204" t="str">
        <f>IFERROR(IF((VLOOKUP($A142,'Q4 Raw Data'!$A$9:$DO$158,E$3,FALSE))="","",(VLOOKUP($A142,'Q4 Raw Data'!$A$9:$DO$158,E$3,FALSE))),"")</f>
        <v>Yes</v>
      </c>
      <c r="F142" s="204" t="str">
        <f>IFERROR(IF((VLOOKUP($A142,'Q4 Raw Data'!$A$9:$DO$158,F$3,FALSE))="","",(VLOOKUP($A142,'Q4 Raw Data'!$A$9:$DO$158,F$3,FALSE))),"")</f>
        <v>Yes</v>
      </c>
      <c r="G142" s="204" t="str">
        <f>IFERROR(IF((VLOOKUP($A142,'Q4 Raw Data'!$A$9:$DO$158,G$3,FALSE))="","",(VLOOKUP($A142,'Q4 Raw Data'!$A$9:$DO$158,G$3,FALSE))),"")</f>
        <v>Yes</v>
      </c>
      <c r="H142" s="204"/>
      <c r="I142" s="204"/>
      <c r="J142" s="204"/>
      <c r="K142" s="204"/>
      <c r="L142" s="204"/>
      <c r="M142" s="204"/>
      <c r="N142" s="204" t="str">
        <f>IFERROR(IF((VLOOKUP($A142,'Q4 Raw Data'!$A$9:$DO$158,N$3,FALSE))="","",(VLOOKUP($A142,'Q4 Raw Data'!$A$9:$DO$158,N$3,FALSE))),"")</f>
        <v/>
      </c>
      <c r="O142" s="204" t="str">
        <f>IFERROR(IF((VLOOKUP($A142,'Q4 Raw Data'!$A$9:$DO$158,O$3,FALSE))="","",(VLOOKUP($A142,'Q4 Raw Data'!$A$9:$DO$158,O$3,FALSE))),"")</f>
        <v>On track to meet target</v>
      </c>
      <c r="P142" s="204" t="str">
        <f>IFERROR(IF((VLOOKUP($A142,'Q4 Raw Data'!$A$9:$DO$158,P$3,FALSE))="","",(VLOOKUP($A142,'Q4 Raw Data'!$A$9:$DO$158,P$3,FALSE))),"")</f>
        <v>Not on track to meet target</v>
      </c>
      <c r="Q142" s="204" t="str">
        <f>IFERROR(IF((VLOOKUP($A142,'Q4 Raw Data'!$A$9:$DO$158,Q$3,FALSE))="","",(VLOOKUP($A142,'Q4 Raw Data'!$A$9:$DO$158,Q$3,FALSE))),"")</f>
        <v>On track to meet target</v>
      </c>
      <c r="R142" s="204"/>
      <c r="S142" s="204"/>
      <c r="T142" s="204"/>
      <c r="U142" s="204"/>
      <c r="V142" s="204"/>
      <c r="W142" s="204"/>
      <c r="X142" s="204"/>
      <c r="Y142" s="204"/>
      <c r="Z142" s="204"/>
      <c r="AA142" s="204"/>
      <c r="AB142" s="204"/>
      <c r="AC142" s="204"/>
    </row>
    <row r="143" spans="1:29" x14ac:dyDescent="0.3">
      <c r="A143" t="s">
        <v>655</v>
      </c>
      <c r="B143" t="s">
        <v>656</v>
      </c>
      <c r="C143" s="204" t="str">
        <f>IFERROR(IF((VLOOKUP($A143,'Q4 Raw Data'!$A$9:$DO$158,C$3,FALSE))="","",(VLOOKUP($A143,'Q4 Raw Data'!$A$9:$DO$158,C$3,FALSE))),"")</f>
        <v>Yes</v>
      </c>
      <c r="D143" s="204" t="str">
        <f>IFERROR(IF((VLOOKUP($A143,'Q4 Raw Data'!$A$9:$DO$158,D$3,FALSE))="","",(VLOOKUP($A143,'Q4 Raw Data'!$A$9:$DO$158,D$3,FALSE))),"")</f>
        <v>Yes</v>
      </c>
      <c r="E143" s="204" t="str">
        <f>IFERROR(IF((VLOOKUP($A143,'Q4 Raw Data'!$A$9:$DO$158,E$3,FALSE))="","",(VLOOKUP($A143,'Q4 Raw Data'!$A$9:$DO$158,E$3,FALSE))),"")</f>
        <v>Yes</v>
      </c>
      <c r="F143" s="204" t="str">
        <f>IFERROR(IF((VLOOKUP($A143,'Q4 Raw Data'!$A$9:$DO$158,F$3,FALSE))="","",(VLOOKUP($A143,'Q4 Raw Data'!$A$9:$DO$158,F$3,FALSE))),"")</f>
        <v>Yes</v>
      </c>
      <c r="G143" s="204" t="str">
        <f>IFERROR(IF((VLOOKUP($A143,'Q4 Raw Data'!$A$9:$DO$158,G$3,FALSE))="","",(VLOOKUP($A143,'Q4 Raw Data'!$A$9:$DO$158,G$3,FALSE))),"")</f>
        <v>Yes</v>
      </c>
      <c r="H143" s="204"/>
      <c r="I143" s="204"/>
      <c r="J143" s="204"/>
      <c r="K143" s="204"/>
      <c r="L143" s="204"/>
      <c r="M143" s="204"/>
      <c r="N143" s="204" t="str">
        <f>IFERROR(IF((VLOOKUP($A143,'Q4 Raw Data'!$A$9:$DO$158,N$3,FALSE))="","",(VLOOKUP($A143,'Q4 Raw Data'!$A$9:$DO$158,N$3,FALSE))),"")</f>
        <v/>
      </c>
      <c r="O143" s="204" t="str">
        <f>IFERROR(IF((VLOOKUP($A143,'Q4 Raw Data'!$A$9:$DO$158,O$3,FALSE))="","",(VLOOKUP($A143,'Q4 Raw Data'!$A$9:$DO$158,O$3,FALSE))),"")</f>
        <v>Not on track to meet target</v>
      </c>
      <c r="P143" s="204" t="str">
        <f>IFERROR(IF((VLOOKUP($A143,'Q4 Raw Data'!$A$9:$DO$158,P$3,FALSE))="","",(VLOOKUP($A143,'Q4 Raw Data'!$A$9:$DO$158,P$3,FALSE))),"")</f>
        <v>On track to meet target</v>
      </c>
      <c r="Q143" s="204" t="str">
        <f>IFERROR(IF((VLOOKUP($A143,'Q4 Raw Data'!$A$9:$DO$158,Q$3,FALSE))="","",(VLOOKUP($A143,'Q4 Raw Data'!$A$9:$DO$158,Q$3,FALSE))),"")</f>
        <v>Data not available to assess progress</v>
      </c>
      <c r="R143" s="204"/>
      <c r="S143" s="204"/>
      <c r="T143" s="204"/>
      <c r="U143" s="204"/>
      <c r="V143" s="204"/>
      <c r="W143" s="204"/>
      <c r="X143" s="204"/>
      <c r="Y143" s="204"/>
      <c r="Z143" s="204"/>
      <c r="AA143" s="204"/>
      <c r="AB143" s="204"/>
      <c r="AC143" s="204"/>
    </row>
    <row r="144" spans="1:29" x14ac:dyDescent="0.3">
      <c r="A144" t="s">
        <v>657</v>
      </c>
      <c r="B144" t="s">
        <v>658</v>
      </c>
      <c r="C144" s="204" t="str">
        <f>IFERROR(IF((VLOOKUP($A144,'Q4 Raw Data'!$A$9:$DO$158,C$3,FALSE))="","",(VLOOKUP($A144,'Q4 Raw Data'!$A$9:$DO$158,C$3,FALSE))),"")</f>
        <v>Yes</v>
      </c>
      <c r="D144" s="204" t="str">
        <f>IFERROR(IF((VLOOKUP($A144,'Q4 Raw Data'!$A$9:$DO$158,D$3,FALSE))="","",(VLOOKUP($A144,'Q4 Raw Data'!$A$9:$DO$158,D$3,FALSE))),"")</f>
        <v>Yes</v>
      </c>
      <c r="E144" s="204" t="str">
        <f>IFERROR(IF((VLOOKUP($A144,'Q4 Raw Data'!$A$9:$DO$158,E$3,FALSE))="","",(VLOOKUP($A144,'Q4 Raw Data'!$A$9:$DO$158,E$3,FALSE))),"")</f>
        <v>Yes</v>
      </c>
      <c r="F144" s="204" t="str">
        <f>IFERROR(IF((VLOOKUP($A144,'Q4 Raw Data'!$A$9:$DO$158,F$3,FALSE))="","",(VLOOKUP($A144,'Q4 Raw Data'!$A$9:$DO$158,F$3,FALSE))),"")</f>
        <v>Yes</v>
      </c>
      <c r="G144" s="204" t="str">
        <f>IFERROR(IF((VLOOKUP($A144,'Q4 Raw Data'!$A$9:$DO$158,G$3,FALSE))="","",(VLOOKUP($A144,'Q4 Raw Data'!$A$9:$DO$158,G$3,FALSE))),"")</f>
        <v>Yes</v>
      </c>
      <c r="H144" s="204"/>
      <c r="I144" s="204"/>
      <c r="J144" s="204"/>
      <c r="K144" s="204"/>
      <c r="L144" s="204"/>
      <c r="M144" s="204"/>
      <c r="N144" s="204" t="str">
        <f>IFERROR(IF((VLOOKUP($A144,'Q4 Raw Data'!$A$9:$DO$158,N$3,FALSE))="","",(VLOOKUP($A144,'Q4 Raw Data'!$A$9:$DO$158,N$3,FALSE))),"")</f>
        <v/>
      </c>
      <c r="O144" s="204" t="str">
        <f>IFERROR(IF((VLOOKUP($A144,'Q4 Raw Data'!$A$9:$DO$158,O$3,FALSE))="","",(VLOOKUP($A144,'Q4 Raw Data'!$A$9:$DO$158,O$3,FALSE))),"")</f>
        <v>On track to meet target</v>
      </c>
      <c r="P144" s="204" t="str">
        <f>IFERROR(IF((VLOOKUP($A144,'Q4 Raw Data'!$A$9:$DO$158,P$3,FALSE))="","",(VLOOKUP($A144,'Q4 Raw Data'!$A$9:$DO$158,P$3,FALSE))),"")</f>
        <v>On track to meet target</v>
      </c>
      <c r="Q144" s="204" t="str">
        <f>IFERROR(IF((VLOOKUP($A144,'Q4 Raw Data'!$A$9:$DO$158,Q$3,FALSE))="","",(VLOOKUP($A144,'Q4 Raw Data'!$A$9:$DO$158,Q$3,FALSE))),"")</f>
        <v>On track to meet target</v>
      </c>
      <c r="R144" s="204"/>
      <c r="S144" s="204"/>
      <c r="T144" s="204"/>
      <c r="U144" s="204"/>
      <c r="V144" s="204"/>
      <c r="W144" s="204"/>
      <c r="X144" s="204"/>
      <c r="Y144" s="204"/>
      <c r="Z144" s="204"/>
      <c r="AA144" s="204"/>
      <c r="AB144" s="204"/>
      <c r="AC144" s="204"/>
    </row>
    <row r="145" spans="1:29" x14ac:dyDescent="0.3">
      <c r="A145" t="s">
        <v>659</v>
      </c>
      <c r="B145" t="s">
        <v>660</v>
      </c>
      <c r="C145" s="204" t="str">
        <f>IFERROR(IF((VLOOKUP($A145,'Q4 Raw Data'!$A$9:$DO$158,C$3,FALSE))="","",(VLOOKUP($A145,'Q4 Raw Data'!$A$9:$DO$158,C$3,FALSE))),"")</f>
        <v>Yes</v>
      </c>
      <c r="D145" s="204" t="str">
        <f>IFERROR(IF((VLOOKUP($A145,'Q4 Raw Data'!$A$9:$DO$158,D$3,FALSE))="","",(VLOOKUP($A145,'Q4 Raw Data'!$A$9:$DO$158,D$3,FALSE))),"")</f>
        <v>Yes</v>
      </c>
      <c r="E145" s="204" t="str">
        <f>IFERROR(IF((VLOOKUP($A145,'Q4 Raw Data'!$A$9:$DO$158,E$3,FALSE))="","",(VLOOKUP($A145,'Q4 Raw Data'!$A$9:$DO$158,E$3,FALSE))),"")</f>
        <v>Yes</v>
      </c>
      <c r="F145" s="204" t="str">
        <f>IFERROR(IF((VLOOKUP($A145,'Q4 Raw Data'!$A$9:$DO$158,F$3,FALSE))="","",(VLOOKUP($A145,'Q4 Raw Data'!$A$9:$DO$158,F$3,FALSE))),"")</f>
        <v>Yes</v>
      </c>
      <c r="G145" s="204" t="str">
        <f>IFERROR(IF((VLOOKUP($A145,'Q4 Raw Data'!$A$9:$DO$158,G$3,FALSE))="","",(VLOOKUP($A145,'Q4 Raw Data'!$A$9:$DO$158,G$3,FALSE))),"")</f>
        <v>Yes</v>
      </c>
      <c r="H145" s="204"/>
      <c r="I145" s="204"/>
      <c r="J145" s="204"/>
      <c r="K145" s="204"/>
      <c r="L145" s="204"/>
      <c r="M145" s="204"/>
      <c r="N145" s="204" t="str">
        <f>IFERROR(IF((VLOOKUP($A145,'Q4 Raw Data'!$A$9:$DO$158,N$3,FALSE))="","",(VLOOKUP($A145,'Q4 Raw Data'!$A$9:$DO$158,N$3,FALSE))),"")</f>
        <v/>
      </c>
      <c r="O145" s="204" t="str">
        <f>IFERROR(IF((VLOOKUP($A145,'Q4 Raw Data'!$A$9:$DO$158,O$3,FALSE))="","",(VLOOKUP($A145,'Q4 Raw Data'!$A$9:$DO$158,O$3,FALSE))),"")</f>
        <v>Not on track to meet target</v>
      </c>
      <c r="P145" s="204" t="str">
        <f>IFERROR(IF((VLOOKUP($A145,'Q4 Raw Data'!$A$9:$DO$158,P$3,FALSE))="","",(VLOOKUP($A145,'Q4 Raw Data'!$A$9:$DO$158,P$3,FALSE))),"")</f>
        <v>On track to meet target</v>
      </c>
      <c r="Q145" s="204" t="str">
        <f>IFERROR(IF((VLOOKUP($A145,'Q4 Raw Data'!$A$9:$DO$158,Q$3,FALSE))="","",(VLOOKUP($A145,'Q4 Raw Data'!$A$9:$DO$158,Q$3,FALSE))),"")</f>
        <v>On track to meet target</v>
      </c>
      <c r="R145" s="204"/>
      <c r="S145" s="204"/>
      <c r="T145" s="204"/>
      <c r="U145" s="204"/>
      <c r="V145" s="204"/>
      <c r="W145" s="204"/>
      <c r="X145" s="204"/>
      <c r="Y145" s="204"/>
      <c r="Z145" s="204"/>
      <c r="AA145" s="204"/>
      <c r="AB145" s="204"/>
      <c r="AC145" s="204"/>
    </row>
    <row r="146" spans="1:29" x14ac:dyDescent="0.3">
      <c r="A146" t="s">
        <v>662</v>
      </c>
      <c r="B146" t="s">
        <v>663</v>
      </c>
      <c r="C146" s="204" t="str">
        <f>IFERROR(IF((VLOOKUP($A146,'Q4 Raw Data'!$A$9:$DO$158,C$3,FALSE))="","",(VLOOKUP($A146,'Q4 Raw Data'!$A$9:$DO$158,C$3,FALSE))),"")</f>
        <v>Yes</v>
      </c>
      <c r="D146" s="204" t="str">
        <f>IFERROR(IF((VLOOKUP($A146,'Q4 Raw Data'!$A$9:$DO$158,D$3,FALSE))="","",(VLOOKUP($A146,'Q4 Raw Data'!$A$9:$DO$158,D$3,FALSE))),"")</f>
        <v>Yes</v>
      </c>
      <c r="E146" s="204" t="str">
        <f>IFERROR(IF((VLOOKUP($A146,'Q4 Raw Data'!$A$9:$DO$158,E$3,FALSE))="","",(VLOOKUP($A146,'Q4 Raw Data'!$A$9:$DO$158,E$3,FALSE))),"")</f>
        <v>Yes</v>
      </c>
      <c r="F146" s="204" t="str">
        <f>IFERROR(IF((VLOOKUP($A146,'Q4 Raw Data'!$A$9:$DO$158,F$3,FALSE))="","",(VLOOKUP($A146,'Q4 Raw Data'!$A$9:$DO$158,F$3,FALSE))),"")</f>
        <v>Yes</v>
      </c>
      <c r="G146" s="204" t="str">
        <f>IFERROR(IF((VLOOKUP($A146,'Q4 Raw Data'!$A$9:$DO$158,G$3,FALSE))="","",(VLOOKUP($A146,'Q4 Raw Data'!$A$9:$DO$158,G$3,FALSE))),"")</f>
        <v>Yes</v>
      </c>
      <c r="H146" s="204"/>
      <c r="I146" s="204"/>
      <c r="J146" s="204"/>
      <c r="K146" s="204"/>
      <c r="L146" s="204"/>
      <c r="M146" s="204"/>
      <c r="N146" s="204" t="str">
        <f>IFERROR(IF((VLOOKUP($A146,'Q4 Raw Data'!$A$9:$DO$158,N$3,FALSE))="","",(VLOOKUP($A146,'Q4 Raw Data'!$A$9:$DO$158,N$3,FALSE))),"")</f>
        <v/>
      </c>
      <c r="O146" s="204" t="str">
        <f>IFERROR(IF((VLOOKUP($A146,'Q4 Raw Data'!$A$9:$DO$158,O$3,FALSE))="","",(VLOOKUP($A146,'Q4 Raw Data'!$A$9:$DO$158,O$3,FALSE))),"")</f>
        <v>Not on track to meet target</v>
      </c>
      <c r="P146" s="204" t="str">
        <f>IFERROR(IF((VLOOKUP($A146,'Q4 Raw Data'!$A$9:$DO$158,P$3,FALSE))="","",(VLOOKUP($A146,'Q4 Raw Data'!$A$9:$DO$158,P$3,FALSE))),"")</f>
        <v>Not on track to meet target</v>
      </c>
      <c r="Q146" s="204" t="str">
        <f>IFERROR(IF((VLOOKUP($A146,'Q4 Raw Data'!$A$9:$DO$158,Q$3,FALSE))="","",(VLOOKUP($A146,'Q4 Raw Data'!$A$9:$DO$158,Q$3,FALSE))),"")</f>
        <v>On track to meet target</v>
      </c>
      <c r="R146" s="204"/>
      <c r="S146" s="204"/>
      <c r="T146" s="204"/>
      <c r="U146" s="204"/>
      <c r="V146" s="204"/>
      <c r="W146" s="204"/>
      <c r="X146" s="204"/>
      <c r="Y146" s="204"/>
      <c r="Z146" s="204"/>
      <c r="AA146" s="204"/>
      <c r="AB146" s="204"/>
      <c r="AC146" s="204"/>
    </row>
    <row r="147" spans="1:29" x14ac:dyDescent="0.3">
      <c r="A147" t="s">
        <v>664</v>
      </c>
      <c r="B147" t="s">
        <v>665</v>
      </c>
      <c r="C147" s="204" t="str">
        <f>IFERROR(IF((VLOOKUP($A147,'Q4 Raw Data'!$A$9:$DO$158,C$3,FALSE))="","",(VLOOKUP($A147,'Q4 Raw Data'!$A$9:$DO$158,C$3,FALSE))),"")</f>
        <v>Yes</v>
      </c>
      <c r="D147" s="204" t="str">
        <f>IFERROR(IF((VLOOKUP($A147,'Q4 Raw Data'!$A$9:$DO$158,D$3,FALSE))="","",(VLOOKUP($A147,'Q4 Raw Data'!$A$9:$DO$158,D$3,FALSE))),"")</f>
        <v>Yes</v>
      </c>
      <c r="E147" s="204" t="str">
        <f>IFERROR(IF((VLOOKUP($A147,'Q4 Raw Data'!$A$9:$DO$158,E$3,FALSE))="","",(VLOOKUP($A147,'Q4 Raw Data'!$A$9:$DO$158,E$3,FALSE))),"")</f>
        <v>Yes</v>
      </c>
      <c r="F147" s="204" t="str">
        <f>IFERROR(IF((VLOOKUP($A147,'Q4 Raw Data'!$A$9:$DO$158,F$3,FALSE))="","",(VLOOKUP($A147,'Q4 Raw Data'!$A$9:$DO$158,F$3,FALSE))),"")</f>
        <v>Yes</v>
      </c>
      <c r="G147" s="204" t="str">
        <f>IFERROR(IF((VLOOKUP($A147,'Q4 Raw Data'!$A$9:$DO$158,G$3,FALSE))="","",(VLOOKUP($A147,'Q4 Raw Data'!$A$9:$DO$158,G$3,FALSE))),"")</f>
        <v>Yes</v>
      </c>
      <c r="H147" s="204"/>
      <c r="I147" s="204"/>
      <c r="J147" s="204"/>
      <c r="K147" s="204"/>
      <c r="L147" s="204"/>
      <c r="M147" s="204"/>
      <c r="N147" s="204" t="str">
        <f>IFERROR(IF((VLOOKUP($A147,'Q4 Raw Data'!$A$9:$DO$158,N$3,FALSE))="","",(VLOOKUP($A147,'Q4 Raw Data'!$A$9:$DO$158,N$3,FALSE))),"")</f>
        <v/>
      </c>
      <c r="O147" s="204" t="str">
        <f>IFERROR(IF((VLOOKUP($A147,'Q4 Raw Data'!$A$9:$DO$158,O$3,FALSE))="","",(VLOOKUP($A147,'Q4 Raw Data'!$A$9:$DO$158,O$3,FALSE))),"")</f>
        <v>Not on track to meet target</v>
      </c>
      <c r="P147" s="204" t="str">
        <f>IFERROR(IF((VLOOKUP($A147,'Q4 Raw Data'!$A$9:$DO$158,P$3,FALSE))="","",(VLOOKUP($A147,'Q4 Raw Data'!$A$9:$DO$158,P$3,FALSE))),"")</f>
        <v>Not on track to meet target</v>
      </c>
      <c r="Q147" s="204" t="str">
        <f>IFERROR(IF((VLOOKUP($A147,'Q4 Raw Data'!$A$9:$DO$158,Q$3,FALSE))="","",(VLOOKUP($A147,'Q4 Raw Data'!$A$9:$DO$158,Q$3,FALSE))),"")</f>
        <v>Not on track to meet target</v>
      </c>
      <c r="R147" s="204"/>
      <c r="S147" s="204"/>
      <c r="T147" s="204"/>
      <c r="U147" s="204"/>
      <c r="V147" s="204"/>
      <c r="W147" s="204"/>
      <c r="X147" s="204"/>
      <c r="Y147" s="204"/>
      <c r="Z147" s="204"/>
      <c r="AA147" s="204"/>
      <c r="AB147" s="204"/>
      <c r="AC147" s="204"/>
    </row>
    <row r="148" spans="1:29" x14ac:dyDescent="0.3">
      <c r="A148" t="s">
        <v>666</v>
      </c>
      <c r="B148" t="s">
        <v>667</v>
      </c>
      <c r="C148" s="204" t="str">
        <f>IFERROR(IF((VLOOKUP($A148,'Q4 Raw Data'!$A$9:$DO$158,C$3,FALSE))="","",(VLOOKUP($A148,'Q4 Raw Data'!$A$9:$DO$158,C$3,FALSE))),"")</f>
        <v>Yes</v>
      </c>
      <c r="D148" s="204" t="str">
        <f>IFERROR(IF((VLOOKUP($A148,'Q4 Raw Data'!$A$9:$DO$158,D$3,FALSE))="","",(VLOOKUP($A148,'Q4 Raw Data'!$A$9:$DO$158,D$3,FALSE))),"")</f>
        <v>Yes</v>
      </c>
      <c r="E148" s="204" t="str">
        <f>IFERROR(IF((VLOOKUP($A148,'Q4 Raw Data'!$A$9:$DO$158,E$3,FALSE))="","",(VLOOKUP($A148,'Q4 Raw Data'!$A$9:$DO$158,E$3,FALSE))),"")</f>
        <v>Yes</v>
      </c>
      <c r="F148" s="204" t="str">
        <f>IFERROR(IF((VLOOKUP($A148,'Q4 Raw Data'!$A$9:$DO$158,F$3,FALSE))="","",(VLOOKUP($A148,'Q4 Raw Data'!$A$9:$DO$158,F$3,FALSE))),"")</f>
        <v>Yes</v>
      </c>
      <c r="G148" s="204" t="str">
        <f>IFERROR(IF((VLOOKUP($A148,'Q4 Raw Data'!$A$9:$DO$158,G$3,FALSE))="","",(VLOOKUP($A148,'Q4 Raw Data'!$A$9:$DO$158,G$3,FALSE))),"")</f>
        <v>Yes</v>
      </c>
      <c r="H148" s="204"/>
      <c r="I148" s="204"/>
      <c r="J148" s="204"/>
      <c r="K148" s="204"/>
      <c r="L148" s="204"/>
      <c r="M148" s="204"/>
      <c r="N148" s="204" t="str">
        <f>IFERROR(IF((VLOOKUP($A148,'Q4 Raw Data'!$A$9:$DO$158,N$3,FALSE))="","",(VLOOKUP($A148,'Q4 Raw Data'!$A$9:$DO$158,N$3,FALSE))),"")</f>
        <v/>
      </c>
      <c r="O148" s="204" t="str">
        <f>IFERROR(IF((VLOOKUP($A148,'Q4 Raw Data'!$A$9:$DO$158,O$3,FALSE))="","",(VLOOKUP($A148,'Q4 Raw Data'!$A$9:$DO$158,O$3,FALSE))),"")</f>
        <v>Not on track to meet target</v>
      </c>
      <c r="P148" s="204" t="str">
        <f>IFERROR(IF((VLOOKUP($A148,'Q4 Raw Data'!$A$9:$DO$158,P$3,FALSE))="","",(VLOOKUP($A148,'Q4 Raw Data'!$A$9:$DO$158,P$3,FALSE))),"")</f>
        <v>Not on track to meet target</v>
      </c>
      <c r="Q148" s="204" t="str">
        <f>IFERROR(IF((VLOOKUP($A148,'Q4 Raw Data'!$A$9:$DO$158,Q$3,FALSE))="","",(VLOOKUP($A148,'Q4 Raw Data'!$A$9:$DO$158,Q$3,FALSE))),"")</f>
        <v>Not on track to meet target</v>
      </c>
      <c r="R148" s="204"/>
      <c r="S148" s="204"/>
      <c r="T148" s="204"/>
      <c r="U148" s="204"/>
      <c r="V148" s="204"/>
      <c r="W148" s="204"/>
      <c r="X148" s="204"/>
      <c r="Y148" s="204"/>
      <c r="Z148" s="204"/>
      <c r="AA148" s="204"/>
      <c r="AB148" s="204"/>
      <c r="AC148" s="204"/>
    </row>
    <row r="149" spans="1:29" x14ac:dyDescent="0.3">
      <c r="A149" t="s">
        <v>668</v>
      </c>
      <c r="B149" t="s">
        <v>669</v>
      </c>
      <c r="C149" s="204" t="str">
        <f>IFERROR(IF((VLOOKUP($A149,'Q4 Raw Data'!$A$9:$DO$158,C$3,FALSE))="","",(VLOOKUP($A149,'Q4 Raw Data'!$A$9:$DO$158,C$3,FALSE))),"")</f>
        <v>Yes</v>
      </c>
      <c r="D149" s="204" t="str">
        <f>IFERROR(IF((VLOOKUP($A149,'Q4 Raw Data'!$A$9:$DO$158,D$3,FALSE))="","",(VLOOKUP($A149,'Q4 Raw Data'!$A$9:$DO$158,D$3,FALSE))),"")</f>
        <v>Yes</v>
      </c>
      <c r="E149" s="204" t="str">
        <f>IFERROR(IF((VLOOKUP($A149,'Q4 Raw Data'!$A$9:$DO$158,E$3,FALSE))="","",(VLOOKUP($A149,'Q4 Raw Data'!$A$9:$DO$158,E$3,FALSE))),"")</f>
        <v>Yes</v>
      </c>
      <c r="F149" s="204" t="str">
        <f>IFERROR(IF((VLOOKUP($A149,'Q4 Raw Data'!$A$9:$DO$158,F$3,FALSE))="","",(VLOOKUP($A149,'Q4 Raw Data'!$A$9:$DO$158,F$3,FALSE))),"")</f>
        <v>Yes</v>
      </c>
      <c r="G149" s="204" t="str">
        <f>IFERROR(IF((VLOOKUP($A149,'Q4 Raw Data'!$A$9:$DO$158,G$3,FALSE))="","",(VLOOKUP($A149,'Q4 Raw Data'!$A$9:$DO$158,G$3,FALSE))),"")</f>
        <v>Yes</v>
      </c>
      <c r="H149" s="204"/>
      <c r="I149" s="204"/>
      <c r="J149" s="204"/>
      <c r="K149" s="204"/>
      <c r="L149" s="204"/>
      <c r="M149" s="204"/>
      <c r="N149" s="204" t="str">
        <f>IFERROR(IF((VLOOKUP($A149,'Q4 Raw Data'!$A$9:$DO$158,N$3,FALSE))="","",(VLOOKUP($A149,'Q4 Raw Data'!$A$9:$DO$158,N$3,FALSE))),"")</f>
        <v/>
      </c>
      <c r="O149" s="204" t="str">
        <f>IFERROR(IF((VLOOKUP($A149,'Q4 Raw Data'!$A$9:$DO$158,O$3,FALSE))="","",(VLOOKUP($A149,'Q4 Raw Data'!$A$9:$DO$158,O$3,FALSE))),"")</f>
        <v>Not on track to meet target</v>
      </c>
      <c r="P149" s="204" t="str">
        <f>IFERROR(IF((VLOOKUP($A149,'Q4 Raw Data'!$A$9:$DO$158,P$3,FALSE))="","",(VLOOKUP($A149,'Q4 Raw Data'!$A$9:$DO$158,P$3,FALSE))),"")</f>
        <v>On track to meet target</v>
      </c>
      <c r="Q149" s="204" t="str">
        <f>IFERROR(IF((VLOOKUP($A149,'Q4 Raw Data'!$A$9:$DO$158,Q$3,FALSE))="","",(VLOOKUP($A149,'Q4 Raw Data'!$A$9:$DO$158,Q$3,FALSE))),"")</f>
        <v>On track to meet target</v>
      </c>
      <c r="R149" s="204"/>
      <c r="S149" s="204"/>
      <c r="T149" s="204"/>
      <c r="U149" s="204"/>
      <c r="V149" s="204"/>
      <c r="W149" s="204"/>
      <c r="X149" s="204"/>
      <c r="Y149" s="204"/>
      <c r="Z149" s="204"/>
      <c r="AA149" s="204"/>
      <c r="AB149" s="204"/>
      <c r="AC149" s="204"/>
    </row>
    <row r="150" spans="1:29" x14ac:dyDescent="0.3">
      <c r="A150" t="s">
        <v>670</v>
      </c>
      <c r="B150" t="s">
        <v>671</v>
      </c>
      <c r="C150" s="204" t="str">
        <f>IFERROR(IF((VLOOKUP($A150,'Q4 Raw Data'!$A$9:$DO$158,C$3,FALSE))="","",(VLOOKUP($A150,'Q4 Raw Data'!$A$9:$DO$158,C$3,FALSE))),"")</f>
        <v>Yes</v>
      </c>
      <c r="D150" s="204" t="str">
        <f>IFERROR(IF((VLOOKUP($A150,'Q4 Raw Data'!$A$9:$DO$158,D$3,FALSE))="","",(VLOOKUP($A150,'Q4 Raw Data'!$A$9:$DO$158,D$3,FALSE))),"")</f>
        <v>Yes</v>
      </c>
      <c r="E150" s="204" t="str">
        <f>IFERROR(IF((VLOOKUP($A150,'Q4 Raw Data'!$A$9:$DO$158,E$3,FALSE))="","",(VLOOKUP($A150,'Q4 Raw Data'!$A$9:$DO$158,E$3,FALSE))),"")</f>
        <v>Yes</v>
      </c>
      <c r="F150" s="204" t="str">
        <f>IFERROR(IF((VLOOKUP($A150,'Q4 Raw Data'!$A$9:$DO$158,F$3,FALSE))="","",(VLOOKUP($A150,'Q4 Raw Data'!$A$9:$DO$158,F$3,FALSE))),"")</f>
        <v>Yes</v>
      </c>
      <c r="G150" s="204" t="str">
        <f>IFERROR(IF((VLOOKUP($A150,'Q4 Raw Data'!$A$9:$DO$158,G$3,FALSE))="","",(VLOOKUP($A150,'Q4 Raw Data'!$A$9:$DO$158,G$3,FALSE))),"")</f>
        <v>Yes</v>
      </c>
      <c r="H150" s="204"/>
      <c r="I150" s="204"/>
      <c r="J150" s="204"/>
      <c r="K150" s="204"/>
      <c r="L150" s="204"/>
      <c r="M150" s="204"/>
      <c r="N150" s="204" t="str">
        <f>IFERROR(IF((VLOOKUP($A150,'Q4 Raw Data'!$A$9:$DO$158,N$3,FALSE))="","",(VLOOKUP($A150,'Q4 Raw Data'!$A$9:$DO$158,N$3,FALSE))),"")</f>
        <v/>
      </c>
      <c r="O150" s="204" t="str">
        <f>IFERROR(IF((VLOOKUP($A150,'Q4 Raw Data'!$A$9:$DO$158,O$3,FALSE))="","",(VLOOKUP($A150,'Q4 Raw Data'!$A$9:$DO$158,O$3,FALSE))),"")</f>
        <v>Not on track to meet target</v>
      </c>
      <c r="P150" s="204" t="str">
        <f>IFERROR(IF((VLOOKUP($A150,'Q4 Raw Data'!$A$9:$DO$158,P$3,FALSE))="","",(VLOOKUP($A150,'Q4 Raw Data'!$A$9:$DO$158,P$3,FALSE))),"")</f>
        <v>On track to meet target</v>
      </c>
      <c r="Q150" s="204" t="str">
        <f>IFERROR(IF((VLOOKUP($A150,'Q4 Raw Data'!$A$9:$DO$158,Q$3,FALSE))="","",(VLOOKUP($A150,'Q4 Raw Data'!$A$9:$DO$158,Q$3,FALSE))),"")</f>
        <v>Not on track to meet target</v>
      </c>
      <c r="R150" s="204"/>
      <c r="S150" s="204"/>
      <c r="T150" s="204"/>
      <c r="U150" s="204"/>
      <c r="V150" s="204"/>
      <c r="W150" s="204"/>
      <c r="X150" s="204"/>
      <c r="Y150" s="204"/>
      <c r="Z150" s="204"/>
      <c r="AA150" s="204"/>
      <c r="AB150" s="204"/>
      <c r="AC150" s="204"/>
    </row>
    <row r="151" spans="1:29" x14ac:dyDescent="0.3">
      <c r="A151" t="s">
        <v>672</v>
      </c>
      <c r="B151" t="s">
        <v>673</v>
      </c>
      <c r="C151" s="204" t="str">
        <f>IFERROR(IF((VLOOKUP($A151,'Q4 Raw Data'!$A$9:$DO$158,C$3,FALSE))="","",(VLOOKUP($A151,'Q4 Raw Data'!$A$9:$DO$158,C$3,FALSE))),"")</f>
        <v>Yes</v>
      </c>
      <c r="D151" s="204" t="str">
        <f>IFERROR(IF((VLOOKUP($A151,'Q4 Raw Data'!$A$9:$DO$158,D$3,FALSE))="","",(VLOOKUP($A151,'Q4 Raw Data'!$A$9:$DO$158,D$3,FALSE))),"")</f>
        <v>Yes</v>
      </c>
      <c r="E151" s="204" t="str">
        <f>IFERROR(IF((VLOOKUP($A151,'Q4 Raw Data'!$A$9:$DO$158,E$3,FALSE))="","",(VLOOKUP($A151,'Q4 Raw Data'!$A$9:$DO$158,E$3,FALSE))),"")</f>
        <v>Yes</v>
      </c>
      <c r="F151" s="204" t="str">
        <f>IFERROR(IF((VLOOKUP($A151,'Q4 Raw Data'!$A$9:$DO$158,F$3,FALSE))="","",(VLOOKUP($A151,'Q4 Raw Data'!$A$9:$DO$158,F$3,FALSE))),"")</f>
        <v>Yes</v>
      </c>
      <c r="G151" s="204" t="str">
        <f>IFERROR(IF((VLOOKUP($A151,'Q4 Raw Data'!$A$9:$DO$158,G$3,FALSE))="","",(VLOOKUP($A151,'Q4 Raw Data'!$A$9:$DO$158,G$3,FALSE))),"")</f>
        <v>Yes</v>
      </c>
      <c r="H151" s="204"/>
      <c r="I151" s="204"/>
      <c r="J151" s="204"/>
      <c r="K151" s="204"/>
      <c r="L151" s="204"/>
      <c r="M151" s="204"/>
      <c r="N151" s="204" t="str">
        <f>IFERROR(IF((VLOOKUP($A151,'Q4 Raw Data'!$A$9:$DO$158,N$3,FALSE))="","",(VLOOKUP($A151,'Q4 Raw Data'!$A$9:$DO$158,N$3,FALSE))),"")</f>
        <v/>
      </c>
      <c r="O151" s="204" t="str">
        <f>IFERROR(IF((VLOOKUP($A151,'Q4 Raw Data'!$A$9:$DO$158,O$3,FALSE))="","",(VLOOKUP($A151,'Q4 Raw Data'!$A$9:$DO$158,O$3,FALSE))),"")</f>
        <v>On track to meet target</v>
      </c>
      <c r="P151" s="204" t="str">
        <f>IFERROR(IF((VLOOKUP($A151,'Q4 Raw Data'!$A$9:$DO$158,P$3,FALSE))="","",(VLOOKUP($A151,'Q4 Raw Data'!$A$9:$DO$158,P$3,FALSE))),"")</f>
        <v>On track to meet target</v>
      </c>
      <c r="Q151" s="204" t="str">
        <f>IFERROR(IF((VLOOKUP($A151,'Q4 Raw Data'!$A$9:$DO$158,Q$3,FALSE))="","",(VLOOKUP($A151,'Q4 Raw Data'!$A$9:$DO$158,Q$3,FALSE))),"")</f>
        <v>On track to meet target</v>
      </c>
      <c r="R151" s="204"/>
      <c r="S151" s="204"/>
      <c r="T151" s="204"/>
      <c r="U151" s="204"/>
      <c r="V151" s="204"/>
      <c r="W151" s="204"/>
      <c r="X151" s="204"/>
      <c r="Y151" s="204"/>
      <c r="Z151" s="204"/>
      <c r="AA151" s="204"/>
      <c r="AB151" s="204"/>
      <c r="AC151" s="204"/>
    </row>
    <row r="152" spans="1:29" x14ac:dyDescent="0.3">
      <c r="A152" t="s">
        <v>676</v>
      </c>
      <c r="B152" t="s">
        <v>677</v>
      </c>
      <c r="C152" s="204" t="str">
        <f>IFERROR(IF((VLOOKUP($A152,'Q4 Raw Data'!$A$9:$DO$158,C$3,FALSE))="","",(VLOOKUP($A152,'Q4 Raw Data'!$A$9:$DO$158,C$3,FALSE))),"")</f>
        <v>Yes</v>
      </c>
      <c r="D152" s="204" t="str">
        <f>IFERROR(IF((VLOOKUP($A152,'Q4 Raw Data'!$A$9:$DO$158,D$3,FALSE))="","",(VLOOKUP($A152,'Q4 Raw Data'!$A$9:$DO$158,D$3,FALSE))),"")</f>
        <v>Yes</v>
      </c>
      <c r="E152" s="204" t="str">
        <f>IFERROR(IF((VLOOKUP($A152,'Q4 Raw Data'!$A$9:$DO$158,E$3,FALSE))="","",(VLOOKUP($A152,'Q4 Raw Data'!$A$9:$DO$158,E$3,FALSE))),"")</f>
        <v>Yes</v>
      </c>
      <c r="F152" s="204" t="str">
        <f>IFERROR(IF((VLOOKUP($A152,'Q4 Raw Data'!$A$9:$DO$158,F$3,FALSE))="","",(VLOOKUP($A152,'Q4 Raw Data'!$A$9:$DO$158,F$3,FALSE))),"")</f>
        <v>Yes</v>
      </c>
      <c r="G152" s="204" t="str">
        <f>IFERROR(IF((VLOOKUP($A152,'Q4 Raw Data'!$A$9:$DO$158,G$3,FALSE))="","",(VLOOKUP($A152,'Q4 Raw Data'!$A$9:$DO$158,G$3,FALSE))),"")</f>
        <v>Yes</v>
      </c>
      <c r="H152" s="204"/>
      <c r="I152" s="204"/>
      <c r="J152" s="204"/>
      <c r="K152" s="204"/>
      <c r="L152" s="204"/>
      <c r="M152" s="204"/>
      <c r="N152" s="204" t="str">
        <f>IFERROR(IF((VLOOKUP($A152,'Q4 Raw Data'!$A$9:$DO$158,N$3,FALSE))="","",(VLOOKUP($A152,'Q4 Raw Data'!$A$9:$DO$158,N$3,FALSE))),"")</f>
        <v/>
      </c>
      <c r="O152" s="204" t="str">
        <f>IFERROR(IF((VLOOKUP($A152,'Q4 Raw Data'!$A$9:$DO$158,O$3,FALSE))="","",(VLOOKUP($A152,'Q4 Raw Data'!$A$9:$DO$158,O$3,FALSE))),"")</f>
        <v>Not on track to meet target</v>
      </c>
      <c r="P152" s="204" t="str">
        <f>IFERROR(IF((VLOOKUP($A152,'Q4 Raw Data'!$A$9:$DO$158,P$3,FALSE))="","",(VLOOKUP($A152,'Q4 Raw Data'!$A$9:$DO$158,P$3,FALSE))),"")</f>
        <v>On track to meet target</v>
      </c>
      <c r="Q152" s="204" t="str">
        <f>IFERROR(IF((VLOOKUP($A152,'Q4 Raw Data'!$A$9:$DO$158,Q$3,FALSE))="","",(VLOOKUP($A152,'Q4 Raw Data'!$A$9:$DO$158,Q$3,FALSE))),"")</f>
        <v>On track to meet target</v>
      </c>
      <c r="R152" s="204"/>
      <c r="S152" s="204"/>
      <c r="T152" s="204"/>
      <c r="U152" s="204"/>
      <c r="V152" s="204"/>
      <c r="W152" s="204"/>
      <c r="X152" s="204"/>
      <c r="Y152" s="204"/>
      <c r="Z152" s="204"/>
      <c r="AA152" s="204"/>
      <c r="AB152" s="204"/>
      <c r="AC152" s="204"/>
    </row>
    <row r="153" spans="1:29" x14ac:dyDescent="0.3">
      <c r="A153" t="s">
        <v>678</v>
      </c>
      <c r="B153" t="s">
        <v>679</v>
      </c>
      <c r="C153" s="204" t="str">
        <f>IFERROR(IF((VLOOKUP($A153,'Q4 Raw Data'!$A$9:$DO$158,C$3,FALSE))="","",(VLOOKUP($A153,'Q4 Raw Data'!$A$9:$DO$158,C$3,FALSE))),"")</f>
        <v>Yes</v>
      </c>
      <c r="D153" s="204" t="str">
        <f>IFERROR(IF((VLOOKUP($A153,'Q4 Raw Data'!$A$9:$DO$158,D$3,FALSE))="","",(VLOOKUP($A153,'Q4 Raw Data'!$A$9:$DO$158,D$3,FALSE))),"")</f>
        <v>Yes</v>
      </c>
      <c r="E153" s="204" t="str">
        <f>IFERROR(IF((VLOOKUP($A153,'Q4 Raw Data'!$A$9:$DO$158,E$3,FALSE))="","",(VLOOKUP($A153,'Q4 Raw Data'!$A$9:$DO$158,E$3,FALSE))),"")</f>
        <v>Yes</v>
      </c>
      <c r="F153" s="204" t="str">
        <f>IFERROR(IF((VLOOKUP($A153,'Q4 Raw Data'!$A$9:$DO$158,F$3,FALSE))="","",(VLOOKUP($A153,'Q4 Raw Data'!$A$9:$DO$158,F$3,FALSE))),"")</f>
        <v>Yes</v>
      </c>
      <c r="G153" s="204" t="str">
        <f>IFERROR(IF((VLOOKUP($A153,'Q4 Raw Data'!$A$9:$DO$158,G$3,FALSE))="","",(VLOOKUP($A153,'Q4 Raw Data'!$A$9:$DO$158,G$3,FALSE))),"")</f>
        <v>Yes</v>
      </c>
      <c r="H153" s="204"/>
      <c r="I153" s="204"/>
      <c r="J153" s="204"/>
      <c r="K153" s="204"/>
      <c r="L153" s="204"/>
      <c r="M153" s="204"/>
      <c r="N153" s="204" t="str">
        <f>IFERROR(IF((VLOOKUP($A153,'Q4 Raw Data'!$A$9:$DO$158,N$3,FALSE))="","",(VLOOKUP($A153,'Q4 Raw Data'!$A$9:$DO$158,N$3,FALSE))),"")</f>
        <v/>
      </c>
      <c r="O153" s="204" t="str">
        <f>IFERROR(IF((VLOOKUP($A153,'Q4 Raw Data'!$A$9:$DO$158,O$3,FALSE))="","",(VLOOKUP($A153,'Q4 Raw Data'!$A$9:$DO$158,O$3,FALSE))),"")</f>
        <v>Not on track to meet target</v>
      </c>
      <c r="P153" s="204" t="str">
        <f>IFERROR(IF((VLOOKUP($A153,'Q4 Raw Data'!$A$9:$DO$158,P$3,FALSE))="","",(VLOOKUP($A153,'Q4 Raw Data'!$A$9:$DO$158,P$3,FALSE))),"")</f>
        <v>On track to meet target</v>
      </c>
      <c r="Q153" s="204" t="str">
        <f>IFERROR(IF((VLOOKUP($A153,'Q4 Raw Data'!$A$9:$DO$158,Q$3,FALSE))="","",(VLOOKUP($A153,'Q4 Raw Data'!$A$9:$DO$158,Q$3,FALSE))),"")</f>
        <v>On track to meet target</v>
      </c>
      <c r="R153" s="204"/>
      <c r="S153" s="204"/>
      <c r="T153" s="204"/>
      <c r="U153" s="204"/>
      <c r="V153" s="204"/>
      <c r="W153" s="204"/>
      <c r="X153" s="204"/>
      <c r="Y153" s="204"/>
      <c r="Z153" s="204"/>
      <c r="AA153" s="204"/>
      <c r="AB153" s="204"/>
      <c r="AC153" s="204"/>
    </row>
    <row r="154" spans="1:29" x14ac:dyDescent="0.3">
      <c r="A154" t="s">
        <v>682</v>
      </c>
      <c r="B154" t="s">
        <v>683</v>
      </c>
      <c r="C154" s="204" t="str">
        <f>IFERROR(IF((VLOOKUP($A154,'Q4 Raw Data'!$A$9:$DO$158,C$3,FALSE))="","",(VLOOKUP($A154,'Q4 Raw Data'!$A$9:$DO$158,C$3,FALSE))),"")</f>
        <v>Yes</v>
      </c>
      <c r="D154" s="204" t="str">
        <f>IFERROR(IF((VLOOKUP($A154,'Q4 Raw Data'!$A$9:$DO$158,D$3,FALSE))="","",(VLOOKUP($A154,'Q4 Raw Data'!$A$9:$DO$158,D$3,FALSE))),"")</f>
        <v>Yes</v>
      </c>
      <c r="E154" s="204" t="str">
        <f>IFERROR(IF((VLOOKUP($A154,'Q4 Raw Data'!$A$9:$DO$158,E$3,FALSE))="","",(VLOOKUP($A154,'Q4 Raw Data'!$A$9:$DO$158,E$3,FALSE))),"")</f>
        <v>Yes</v>
      </c>
      <c r="F154" s="204" t="str">
        <f>IFERROR(IF((VLOOKUP($A154,'Q4 Raw Data'!$A$9:$DO$158,F$3,FALSE))="","",(VLOOKUP($A154,'Q4 Raw Data'!$A$9:$DO$158,F$3,FALSE))),"")</f>
        <v>Yes</v>
      </c>
      <c r="G154" s="204" t="str">
        <f>IFERROR(IF((VLOOKUP($A154,'Q4 Raw Data'!$A$9:$DO$158,G$3,FALSE))="","",(VLOOKUP($A154,'Q4 Raw Data'!$A$9:$DO$158,G$3,FALSE))),"")</f>
        <v>Yes</v>
      </c>
      <c r="H154" s="204"/>
      <c r="I154" s="204"/>
      <c r="J154" s="204"/>
      <c r="K154" s="204"/>
      <c r="L154" s="204"/>
      <c r="M154" s="204"/>
      <c r="N154" s="204" t="str">
        <f>IFERROR(IF((VLOOKUP($A154,'Q4 Raw Data'!$A$9:$DO$158,N$3,FALSE))="","",(VLOOKUP($A154,'Q4 Raw Data'!$A$9:$DO$158,N$3,FALSE))),"")</f>
        <v/>
      </c>
      <c r="O154" s="204" t="str">
        <f>IFERROR(IF((VLOOKUP($A154,'Q4 Raw Data'!$A$9:$DO$158,O$3,FALSE))="","",(VLOOKUP($A154,'Q4 Raw Data'!$A$9:$DO$158,O$3,FALSE))),"")</f>
        <v>On track to meet target</v>
      </c>
      <c r="P154" s="204" t="str">
        <f>IFERROR(IF((VLOOKUP($A154,'Q4 Raw Data'!$A$9:$DO$158,P$3,FALSE))="","",(VLOOKUP($A154,'Q4 Raw Data'!$A$9:$DO$158,P$3,FALSE))),"")</f>
        <v>Not on track to meet target</v>
      </c>
      <c r="Q154" s="204" t="str">
        <f>IFERROR(IF((VLOOKUP($A154,'Q4 Raw Data'!$A$9:$DO$158,Q$3,FALSE))="","",(VLOOKUP($A154,'Q4 Raw Data'!$A$9:$DO$158,Q$3,FALSE))),"")</f>
        <v>Data not available to assess progress</v>
      </c>
      <c r="R154" s="204"/>
      <c r="S154" s="204"/>
      <c r="T154" s="204"/>
      <c r="U154" s="204"/>
      <c r="V154" s="204"/>
      <c r="W154" s="204"/>
      <c r="X154" s="204"/>
      <c r="Y154" s="204"/>
      <c r="Z154" s="204"/>
      <c r="AA154" s="204"/>
      <c r="AB154" s="204"/>
      <c r="AC154" s="204"/>
    </row>
    <row r="155" spans="1:29" x14ac:dyDescent="0.3">
      <c r="A155" t="s">
        <v>684</v>
      </c>
      <c r="B155" t="s">
        <v>685</v>
      </c>
      <c r="C155" s="204" t="str">
        <f>IFERROR(IF((VLOOKUP($A155,'Q4 Raw Data'!$A$9:$DO$158,C$3,FALSE))="","",(VLOOKUP($A155,'Q4 Raw Data'!$A$9:$DO$158,C$3,FALSE))),"")</f>
        <v>Yes</v>
      </c>
      <c r="D155" s="204" t="str">
        <f>IFERROR(IF((VLOOKUP($A155,'Q4 Raw Data'!$A$9:$DO$158,D$3,FALSE))="","",(VLOOKUP($A155,'Q4 Raw Data'!$A$9:$DO$158,D$3,FALSE))),"")</f>
        <v>Yes</v>
      </c>
      <c r="E155" s="204" t="str">
        <f>IFERROR(IF((VLOOKUP($A155,'Q4 Raw Data'!$A$9:$DO$158,E$3,FALSE))="","",(VLOOKUP($A155,'Q4 Raw Data'!$A$9:$DO$158,E$3,FALSE))),"")</f>
        <v>Yes</v>
      </c>
      <c r="F155" s="204" t="str">
        <f>IFERROR(IF((VLOOKUP($A155,'Q4 Raw Data'!$A$9:$DO$158,F$3,FALSE))="","",(VLOOKUP($A155,'Q4 Raw Data'!$A$9:$DO$158,F$3,FALSE))),"")</f>
        <v>Yes</v>
      </c>
      <c r="G155" s="204" t="str">
        <f>IFERROR(IF((VLOOKUP($A155,'Q4 Raw Data'!$A$9:$DO$158,G$3,FALSE))="","",(VLOOKUP($A155,'Q4 Raw Data'!$A$9:$DO$158,G$3,FALSE))),"")</f>
        <v>Yes</v>
      </c>
      <c r="H155" s="204"/>
      <c r="I155" s="204"/>
      <c r="J155" s="204"/>
      <c r="K155" s="204"/>
      <c r="L155" s="204"/>
      <c r="M155" s="204"/>
      <c r="N155" s="204" t="str">
        <f>IFERROR(IF((VLOOKUP($A155,'Q4 Raw Data'!$A$9:$DO$158,N$3,FALSE))="","",(VLOOKUP($A155,'Q4 Raw Data'!$A$9:$DO$158,N$3,FALSE))),"")</f>
        <v/>
      </c>
      <c r="O155" s="204" t="str">
        <f>IFERROR(IF((VLOOKUP($A155,'Q4 Raw Data'!$A$9:$DO$158,O$3,FALSE))="","",(VLOOKUP($A155,'Q4 Raw Data'!$A$9:$DO$158,O$3,FALSE))),"")</f>
        <v>Data not available to assess progress</v>
      </c>
      <c r="P155" s="204" t="str">
        <f>IFERROR(IF((VLOOKUP($A155,'Q4 Raw Data'!$A$9:$DO$158,P$3,FALSE))="","",(VLOOKUP($A155,'Q4 Raw Data'!$A$9:$DO$158,P$3,FALSE))),"")</f>
        <v>Not on track to meet target</v>
      </c>
      <c r="Q155" s="204" t="str">
        <f>IFERROR(IF((VLOOKUP($A155,'Q4 Raw Data'!$A$9:$DO$158,Q$3,FALSE))="","",(VLOOKUP($A155,'Q4 Raw Data'!$A$9:$DO$158,Q$3,FALSE))),"")</f>
        <v>Not on track to meet target</v>
      </c>
      <c r="R155" s="204"/>
      <c r="S155" s="204"/>
      <c r="T155" s="204"/>
      <c r="U155" s="204"/>
      <c r="V155" s="204"/>
      <c r="W155" s="204"/>
      <c r="X155" s="204"/>
      <c r="Y155" s="204"/>
      <c r="Z155" s="204"/>
      <c r="AA155" s="204"/>
      <c r="AB155" s="204"/>
      <c r="AC155" s="204"/>
    </row>
    <row r="156" spans="1:29" x14ac:dyDescent="0.3">
      <c r="A156" t="s">
        <v>688</v>
      </c>
      <c r="B156" t="s">
        <v>689</v>
      </c>
      <c r="C156" s="204" t="str">
        <f>IFERROR(IF((VLOOKUP($A156,'Q4 Raw Data'!$A$9:$DO$158,C$3,FALSE))="","",(VLOOKUP($A156,'Q4 Raw Data'!$A$9:$DO$158,C$3,FALSE))),"")</f>
        <v>Yes</v>
      </c>
      <c r="D156" s="204" t="str">
        <f>IFERROR(IF((VLOOKUP($A156,'Q4 Raw Data'!$A$9:$DO$158,D$3,FALSE))="","",(VLOOKUP($A156,'Q4 Raw Data'!$A$9:$DO$158,D$3,FALSE))),"")</f>
        <v>Yes</v>
      </c>
      <c r="E156" s="204" t="str">
        <f>IFERROR(IF((VLOOKUP($A156,'Q4 Raw Data'!$A$9:$DO$158,E$3,FALSE))="","",(VLOOKUP($A156,'Q4 Raw Data'!$A$9:$DO$158,E$3,FALSE))),"")</f>
        <v>Yes</v>
      </c>
      <c r="F156" s="204" t="str">
        <f>IFERROR(IF((VLOOKUP($A156,'Q4 Raw Data'!$A$9:$DO$158,F$3,FALSE))="","",(VLOOKUP($A156,'Q4 Raw Data'!$A$9:$DO$158,F$3,FALSE))),"")</f>
        <v>Yes</v>
      </c>
      <c r="G156" s="204" t="str">
        <f>IFERROR(IF((VLOOKUP($A156,'Q4 Raw Data'!$A$9:$DO$158,G$3,FALSE))="","",(VLOOKUP($A156,'Q4 Raw Data'!$A$9:$DO$158,G$3,FALSE))),"")</f>
        <v>Yes</v>
      </c>
      <c r="H156" s="204"/>
      <c r="I156" s="204"/>
      <c r="J156" s="204"/>
      <c r="K156" s="204"/>
      <c r="L156" s="204"/>
      <c r="M156" s="204"/>
      <c r="N156" s="204" t="str">
        <f>IFERROR(IF((VLOOKUP($A156,'Q4 Raw Data'!$A$9:$DO$158,N$3,FALSE))="","",(VLOOKUP($A156,'Q4 Raw Data'!$A$9:$DO$158,N$3,FALSE))),"")</f>
        <v/>
      </c>
      <c r="O156" s="204" t="str">
        <f>IFERROR(IF((VLOOKUP($A156,'Q4 Raw Data'!$A$9:$DO$158,O$3,FALSE))="","",(VLOOKUP($A156,'Q4 Raw Data'!$A$9:$DO$158,O$3,FALSE))),"")</f>
        <v>Not on track to meet target</v>
      </c>
      <c r="P156" s="204" t="str">
        <f>IFERROR(IF((VLOOKUP($A156,'Q4 Raw Data'!$A$9:$DO$158,P$3,FALSE))="","",(VLOOKUP($A156,'Q4 Raw Data'!$A$9:$DO$158,P$3,FALSE))),"")</f>
        <v>Not on track to meet target</v>
      </c>
      <c r="Q156" s="204" t="str">
        <f>IFERROR(IF((VLOOKUP($A156,'Q4 Raw Data'!$A$9:$DO$158,Q$3,FALSE))="","",(VLOOKUP($A156,'Q4 Raw Data'!$A$9:$DO$158,Q$3,FALSE))),"")</f>
        <v>Data not available to assess progress</v>
      </c>
      <c r="R156" s="204"/>
      <c r="S156" s="204"/>
      <c r="T156" s="204"/>
      <c r="U156" s="204"/>
      <c r="V156" s="204"/>
      <c r="W156" s="204"/>
      <c r="X156" s="204"/>
      <c r="Y156" s="204"/>
      <c r="Z156" s="204"/>
      <c r="AA156" s="204"/>
      <c r="AB156" s="204"/>
      <c r="AC156" s="204"/>
    </row>
  </sheetData>
  <mergeCells count="2">
    <mergeCell ref="C5:M5"/>
    <mergeCell ref="N5:AC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3" tint="0.79998168889431442"/>
  </sheetPr>
  <dimension ref="A1:J175"/>
  <sheetViews>
    <sheetView showGridLines="0" zoomScale="85" zoomScaleNormal="85" workbookViewId="0"/>
  </sheetViews>
  <sheetFormatPr defaultRowHeight="14.4" x14ac:dyDescent="0.3"/>
  <cols>
    <col min="1" max="1" width="4.6640625" customWidth="1"/>
    <col min="2" max="2" width="23.6640625" customWidth="1"/>
    <col min="3" max="3" width="37.6640625" customWidth="1"/>
    <col min="4" max="7" width="35.6640625" customWidth="1"/>
    <col min="8" max="9" width="4.6640625" customWidth="1"/>
    <col min="10" max="10" width="0" style="1" hidden="1" customWidth="1"/>
    <col min="11" max="11" width="4.6640625" customWidth="1"/>
  </cols>
  <sheetData>
    <row r="1" spans="1:10" ht="21" x14ac:dyDescent="0.4">
      <c r="A1" s="22"/>
      <c r="B1" s="377" t="s">
        <v>895</v>
      </c>
      <c r="C1" s="377"/>
      <c r="D1" s="377"/>
      <c r="E1" s="377"/>
      <c r="F1" s="377"/>
      <c r="G1" s="377"/>
      <c r="H1" s="22"/>
    </row>
    <row r="2" spans="1:10" x14ac:dyDescent="0.3">
      <c r="A2" s="22"/>
      <c r="B2" s="379"/>
      <c r="C2" s="379"/>
      <c r="D2" s="379"/>
      <c r="E2" s="379"/>
      <c r="F2" s="379"/>
      <c r="G2" s="379"/>
      <c r="H2" s="22"/>
    </row>
    <row r="3" spans="1:10" x14ac:dyDescent="0.3">
      <c r="A3" s="22"/>
      <c r="B3" s="22"/>
      <c r="C3" s="22"/>
      <c r="D3" s="22"/>
      <c r="E3" s="22"/>
      <c r="F3" s="22"/>
      <c r="G3" s="22"/>
      <c r="H3" s="22"/>
    </row>
    <row r="4" spans="1:10" x14ac:dyDescent="0.3">
      <c r="A4" s="22"/>
      <c r="B4" s="23" t="s">
        <v>1005</v>
      </c>
      <c r="C4" s="22"/>
      <c r="D4" s="24" t="str">
        <f ca="1">'Org List'!J7</f>
        <v>ENG</v>
      </c>
      <c r="E4" s="22"/>
      <c r="F4" s="144"/>
      <c r="G4" s="144"/>
      <c r="H4" s="22"/>
      <c r="J4" s="1">
        <f ca="1">MATCH(D4,'Comms by AT'!$Y:$Y,0)</f>
        <v>4</v>
      </c>
    </row>
    <row r="5" spans="1:10" x14ac:dyDescent="0.3">
      <c r="A5" s="22"/>
      <c r="B5" s="22"/>
      <c r="C5" s="22"/>
      <c r="D5" s="22"/>
      <c r="E5" s="22"/>
      <c r="F5" s="22"/>
      <c r="G5" s="22"/>
      <c r="H5" s="22"/>
      <c r="J5" s="1">
        <f ca="1">COUNTIF('Comms by AT'!$Z:$Z,$D$4)</f>
        <v>150</v>
      </c>
    </row>
    <row r="6" spans="1:10" ht="20.100000000000001" customHeight="1" x14ac:dyDescent="0.3">
      <c r="B6" s="169" t="s">
        <v>1141</v>
      </c>
    </row>
    <row r="7" spans="1:10" x14ac:dyDescent="0.3">
      <c r="A7" s="22"/>
      <c r="B7" s="23" t="s">
        <v>1006</v>
      </c>
      <c r="C7" s="22"/>
      <c r="D7" s="22"/>
      <c r="E7" s="22"/>
      <c r="F7" s="22"/>
      <c r="G7" s="22"/>
      <c r="H7" s="22"/>
    </row>
    <row r="8" spans="1:10" ht="15" thickBot="1" x14ac:dyDescent="0.35"/>
    <row r="9" spans="1:10" s="1" customFormat="1" ht="15" hidden="1" thickBot="1" x14ac:dyDescent="0.35">
      <c r="D9" s="1">
        <v>14</v>
      </c>
      <c r="E9" s="1">
        <v>15</v>
      </c>
      <c r="F9" s="1">
        <v>16</v>
      </c>
      <c r="G9" s="1">
        <v>17</v>
      </c>
    </row>
    <row r="10" spans="1:10" x14ac:dyDescent="0.3">
      <c r="B10" s="396" t="s">
        <v>1007</v>
      </c>
      <c r="C10" s="398"/>
      <c r="D10" s="393" t="s">
        <v>1030</v>
      </c>
      <c r="E10" s="394"/>
      <c r="F10" s="394"/>
      <c r="G10" s="395"/>
    </row>
    <row r="11" spans="1:10" ht="15" thickBot="1" x14ac:dyDescent="0.35">
      <c r="B11" s="397"/>
      <c r="C11" s="399"/>
      <c r="D11" s="66" t="s">
        <v>1031</v>
      </c>
      <c r="E11" s="65" t="s">
        <v>887</v>
      </c>
      <c r="F11" s="65" t="s">
        <v>888</v>
      </c>
      <c r="G11" s="68" t="s">
        <v>1032</v>
      </c>
    </row>
    <row r="12" spans="1:10" ht="15" customHeight="1" x14ac:dyDescent="0.3">
      <c r="B12" s="400" t="str">
        <f ca="1">'Org List'!$J$6</f>
        <v>England</v>
      </c>
      <c r="C12" s="119" t="s">
        <v>1008</v>
      </c>
      <c r="D12" s="38">
        <f ca="1">SUM(D$13,D$15,D$17)</f>
        <v>0</v>
      </c>
      <c r="E12" s="43">
        <f t="shared" ref="E12:G12" ca="1" si="0">SUM(E$13,E$15,E$17)</f>
        <v>150</v>
      </c>
      <c r="F12" s="43">
        <f t="shared" ca="1" si="0"/>
        <v>150</v>
      </c>
      <c r="G12" s="45">
        <f t="shared" ca="1" si="0"/>
        <v>150</v>
      </c>
    </row>
    <row r="13" spans="1:10" x14ac:dyDescent="0.3">
      <c r="B13" s="401"/>
      <c r="C13" s="120" t="s">
        <v>1033</v>
      </c>
      <c r="D13" s="39">
        <f ca="1">COUNTIF(D$22:D$171,$C13)</f>
        <v>0</v>
      </c>
      <c r="E13" s="47">
        <f t="shared" ref="E13:G17" ca="1" si="1">COUNTIF(E$22:E$171,$C13)</f>
        <v>47</v>
      </c>
      <c r="F13" s="47">
        <f t="shared" ca="1" si="1"/>
        <v>97</v>
      </c>
      <c r="G13" s="48">
        <f t="shared" ca="1" si="1"/>
        <v>84</v>
      </c>
    </row>
    <row r="14" spans="1:10" x14ac:dyDescent="0.3">
      <c r="B14" s="401"/>
      <c r="C14" s="120" t="s">
        <v>1034</v>
      </c>
      <c r="D14" s="52" t="str">
        <f ca="1">IFERROR(IF((D13/D12)="","",(D13/D12)),"")</f>
        <v/>
      </c>
      <c r="E14" s="50">
        <f t="shared" ref="E14:G14" ca="1" si="2">IFERROR(IF((E13/E12)="","",(E13/E12)),"")</f>
        <v>0.31333333333333335</v>
      </c>
      <c r="F14" s="50">
        <f t="shared" ca="1" si="2"/>
        <v>0.64666666666666661</v>
      </c>
      <c r="G14" s="53">
        <f t="shared" ca="1" si="2"/>
        <v>0.56000000000000005</v>
      </c>
    </row>
    <row r="15" spans="1:10" x14ac:dyDescent="0.3">
      <c r="B15" s="401"/>
      <c r="C15" s="120" t="s">
        <v>1035</v>
      </c>
      <c r="D15" s="39">
        <f t="shared" ref="D15:D17" ca="1" si="3">COUNTIF(D$22:D$171,$C15)</f>
        <v>0</v>
      </c>
      <c r="E15" s="47">
        <f t="shared" ca="1" si="1"/>
        <v>97</v>
      </c>
      <c r="F15" s="47">
        <f t="shared" ca="1" si="1"/>
        <v>48</v>
      </c>
      <c r="G15" s="48">
        <f t="shared" ca="1" si="1"/>
        <v>37</v>
      </c>
    </row>
    <row r="16" spans="1:10" x14ac:dyDescent="0.3">
      <c r="B16" s="401"/>
      <c r="C16" s="120" t="s">
        <v>1036</v>
      </c>
      <c r="D16" s="52" t="str">
        <f ca="1">IFERROR(IF((D15/D12)="","",(D15/D12)),"")</f>
        <v/>
      </c>
      <c r="E16" s="50">
        <f t="shared" ref="E16:G16" ca="1" si="4">IFERROR(IF((E15/E12)="","",(E15/E12)),"")</f>
        <v>0.64666666666666661</v>
      </c>
      <c r="F16" s="50">
        <f t="shared" ca="1" si="4"/>
        <v>0.32</v>
      </c>
      <c r="G16" s="53">
        <f t="shared" ca="1" si="4"/>
        <v>0.24666666666666667</v>
      </c>
    </row>
    <row r="17" spans="1:7" x14ac:dyDescent="0.3">
      <c r="B17" s="401"/>
      <c r="C17" s="120" t="s">
        <v>1037</v>
      </c>
      <c r="D17" s="39">
        <f t="shared" ca="1" si="3"/>
        <v>0</v>
      </c>
      <c r="E17" s="47">
        <f t="shared" ca="1" si="1"/>
        <v>6</v>
      </c>
      <c r="F17" s="47">
        <f t="shared" ca="1" si="1"/>
        <v>5</v>
      </c>
      <c r="G17" s="48">
        <f t="shared" ca="1" si="1"/>
        <v>29</v>
      </c>
    </row>
    <row r="18" spans="1:7" ht="15" thickBot="1" x14ac:dyDescent="0.35">
      <c r="B18" s="402"/>
      <c r="C18" s="121" t="s">
        <v>1038</v>
      </c>
      <c r="D18" s="57" t="str">
        <f ca="1">IFERROR(IF((D17/D12)="","",(D17/D12)),"")</f>
        <v/>
      </c>
      <c r="E18" s="55">
        <f t="shared" ref="E18:G18" ca="1" si="5">IFERROR(IF((E17/E12)="","",(E17/E12)),"")</f>
        <v>0.04</v>
      </c>
      <c r="F18" s="55">
        <f t="shared" ca="1" si="5"/>
        <v>3.3333333333333333E-2</v>
      </c>
      <c r="G18" s="58">
        <f t="shared" ca="1" si="5"/>
        <v>0.19333333333333333</v>
      </c>
    </row>
    <row r="19" spans="1:7" ht="15" thickBot="1" x14ac:dyDescent="0.35"/>
    <row r="20" spans="1:7" x14ac:dyDescent="0.3">
      <c r="B20" s="154"/>
      <c r="C20" s="156"/>
      <c r="D20" s="393" t="s">
        <v>1030</v>
      </c>
      <c r="E20" s="394"/>
      <c r="F20" s="394"/>
      <c r="G20" s="395"/>
    </row>
    <row r="21" spans="1:7" ht="15" thickBot="1" x14ac:dyDescent="0.35">
      <c r="B21" s="155" t="s">
        <v>195</v>
      </c>
      <c r="C21" s="157" t="s">
        <v>1007</v>
      </c>
      <c r="D21" s="66" t="s">
        <v>1031</v>
      </c>
      <c r="E21" s="65" t="s">
        <v>887</v>
      </c>
      <c r="F21" s="65" t="s">
        <v>888</v>
      </c>
      <c r="G21" s="68" t="s">
        <v>1032</v>
      </c>
    </row>
    <row r="22" spans="1:7" x14ac:dyDescent="0.3">
      <c r="A22" s="41">
        <v>0</v>
      </c>
      <c r="B22" s="32" t="str">
        <f ca="1">IF($A22&gt;$J$5-1,"",INDIRECT("'Comms by AT'!AA"&amp;$A22+$J$4))</f>
        <v>E09000002</v>
      </c>
      <c r="C22" s="33" t="str">
        <f ca="1">IFERROR(VLOOKUP($B22,'Org List'!$J$9:$K$640,2,0), "")</f>
        <v>Barking and Dagenham</v>
      </c>
      <c r="D22" s="122" t="str">
        <f ca="1">IFERROR(IF((VLOOKUP($B22,'NatCon &amp; Metrics Backsheet'!$A$7:$AC$156,D$9,FALSE))="","",(VLOOKUP($B22,'NatCon &amp; Metrics Backsheet'!$A$7:$AC$156,D$9,FALSE))),"")</f>
        <v/>
      </c>
      <c r="E22" s="75" t="str">
        <f ca="1">IFERROR(IF((VLOOKUP($B22,'NatCon &amp; Metrics Backsheet'!$A$7:$AC$156,E$9,FALSE))="","",(VLOOKUP($B22,'NatCon &amp; Metrics Backsheet'!$A$7:$AC$156,E$9,FALSE))),"")</f>
        <v>Not on track to meet target</v>
      </c>
      <c r="F22" s="75" t="str">
        <f ca="1">IFERROR(IF((VLOOKUP($B22,'NatCon &amp; Metrics Backsheet'!$A$7:$AC$156,F$9,FALSE))="","",(VLOOKUP($B22,'NatCon &amp; Metrics Backsheet'!$A$7:$AC$156,F$9,FALSE))),"")</f>
        <v>On track to meet target</v>
      </c>
      <c r="G22" s="76" t="str">
        <f ca="1">IFERROR(IF((VLOOKUP($B22,'NatCon &amp; Metrics Backsheet'!$A$7:$AC$156,G$9,FALSE))="","",(VLOOKUP($B22,'NatCon &amp; Metrics Backsheet'!$A$7:$AC$156,G$9,FALSE))),"")</f>
        <v>On track to meet target</v>
      </c>
    </row>
    <row r="23" spans="1:7" x14ac:dyDescent="0.3">
      <c r="A23" s="41">
        <v>1</v>
      </c>
      <c r="B23" s="34" t="str">
        <f t="shared" ref="B23:B86" ca="1" si="6">IF($A23&gt;$J$5-1,"",INDIRECT("'Comms by AT'!AA"&amp;$A23+$J$4))</f>
        <v>E09000003</v>
      </c>
      <c r="C23" s="35" t="str">
        <f ca="1">IFERROR(VLOOKUP($B23,'Org List'!$J$9:$K$640,2,0), "")</f>
        <v>Barnet</v>
      </c>
      <c r="D23" s="123" t="str">
        <f ca="1">IFERROR(IF((VLOOKUP($B23,'NatCon &amp; Metrics Backsheet'!$A$7:$AC$156,D$9,FALSE))="","",(VLOOKUP($B23,'NatCon &amp; Metrics Backsheet'!$A$7:$AC$156,D$9,FALSE))),"")</f>
        <v/>
      </c>
      <c r="E23" s="78" t="str">
        <f ca="1">IFERROR(IF((VLOOKUP($B23,'NatCon &amp; Metrics Backsheet'!$A$7:$AC$156,E$9,FALSE))="","",(VLOOKUP($B23,'NatCon &amp; Metrics Backsheet'!$A$7:$AC$156,E$9,FALSE))),"")</f>
        <v>Not on track to meet target</v>
      </c>
      <c r="F23" s="78" t="str">
        <f ca="1">IFERROR(IF((VLOOKUP($B23,'NatCon &amp; Metrics Backsheet'!$A$7:$AC$156,F$9,FALSE))="","",(VLOOKUP($B23,'NatCon &amp; Metrics Backsheet'!$A$7:$AC$156,F$9,FALSE))),"")</f>
        <v>On track to meet target</v>
      </c>
      <c r="G23" s="79" t="str">
        <f ca="1">IFERROR(IF((VLOOKUP($B23,'NatCon &amp; Metrics Backsheet'!$A$7:$AC$156,G$9,FALSE))="","",(VLOOKUP($B23,'NatCon &amp; Metrics Backsheet'!$A$7:$AC$156,G$9,FALSE))),"")</f>
        <v>Data not available to assess progress</v>
      </c>
    </row>
    <row r="24" spans="1:7" x14ac:dyDescent="0.3">
      <c r="A24" s="41">
        <v>2</v>
      </c>
      <c r="B24" s="34" t="str">
        <f t="shared" ca="1" si="6"/>
        <v>E08000016</v>
      </c>
      <c r="C24" s="35" t="str">
        <f ca="1">IFERROR(VLOOKUP($B24,'Org List'!$J$9:$K$640,2,0), "")</f>
        <v>Barnsley</v>
      </c>
      <c r="D24" s="123" t="str">
        <f ca="1">IFERROR(IF((VLOOKUP($B24,'NatCon &amp; Metrics Backsheet'!$A$7:$AC$156,D$9,FALSE))="","",(VLOOKUP($B24,'NatCon &amp; Metrics Backsheet'!$A$7:$AC$156,D$9,FALSE))),"")</f>
        <v/>
      </c>
      <c r="E24" s="78" t="str">
        <f ca="1">IFERROR(IF((VLOOKUP($B24,'NatCon &amp; Metrics Backsheet'!$A$7:$AC$156,E$9,FALSE))="","",(VLOOKUP($B24,'NatCon &amp; Metrics Backsheet'!$A$7:$AC$156,E$9,FALSE))),"")</f>
        <v>Not on track to meet target</v>
      </c>
      <c r="F24" s="78" t="str">
        <f ca="1">IFERROR(IF((VLOOKUP($B24,'NatCon &amp; Metrics Backsheet'!$A$7:$AC$156,F$9,FALSE))="","",(VLOOKUP($B24,'NatCon &amp; Metrics Backsheet'!$A$7:$AC$156,F$9,FALSE))),"")</f>
        <v>On track to meet target</v>
      </c>
      <c r="G24" s="79" t="str">
        <f ca="1">IFERROR(IF((VLOOKUP($B24,'NatCon &amp; Metrics Backsheet'!$A$7:$AC$156,G$9,FALSE))="","",(VLOOKUP($B24,'NatCon &amp; Metrics Backsheet'!$A$7:$AC$156,G$9,FALSE))),"")</f>
        <v>On track to meet target</v>
      </c>
    </row>
    <row r="25" spans="1:7" x14ac:dyDescent="0.3">
      <c r="A25" s="41">
        <v>3</v>
      </c>
      <c r="B25" s="34" t="str">
        <f t="shared" ca="1" si="6"/>
        <v>E06000022</v>
      </c>
      <c r="C25" s="35" t="str">
        <f ca="1">IFERROR(VLOOKUP($B25,'Org List'!$J$9:$K$640,2,0), "")</f>
        <v>Bath and North East Somerset</v>
      </c>
      <c r="D25" s="123" t="str">
        <f ca="1">IFERROR(IF((VLOOKUP($B25,'NatCon &amp; Metrics Backsheet'!$A$7:$AC$156,D$9,FALSE))="","",(VLOOKUP($B25,'NatCon &amp; Metrics Backsheet'!$A$7:$AC$156,D$9,FALSE))),"")</f>
        <v/>
      </c>
      <c r="E25" s="78" t="str">
        <f ca="1">IFERROR(IF((VLOOKUP($B25,'NatCon &amp; Metrics Backsheet'!$A$7:$AC$156,E$9,FALSE))="","",(VLOOKUP($B25,'NatCon &amp; Metrics Backsheet'!$A$7:$AC$156,E$9,FALSE))),"")</f>
        <v>Not on track to meet target</v>
      </c>
      <c r="F25" s="78" t="str">
        <f ca="1">IFERROR(IF((VLOOKUP($B25,'NatCon &amp; Metrics Backsheet'!$A$7:$AC$156,F$9,FALSE))="","",(VLOOKUP($B25,'NatCon &amp; Metrics Backsheet'!$A$7:$AC$156,F$9,FALSE))),"")</f>
        <v>Not on track to meet target</v>
      </c>
      <c r="G25" s="79" t="str">
        <f ca="1">IFERROR(IF((VLOOKUP($B25,'NatCon &amp; Metrics Backsheet'!$A$7:$AC$156,G$9,FALSE))="","",(VLOOKUP($B25,'NatCon &amp; Metrics Backsheet'!$A$7:$AC$156,G$9,FALSE))),"")</f>
        <v>On track to meet target</v>
      </c>
    </row>
    <row r="26" spans="1:7" x14ac:dyDescent="0.3">
      <c r="A26" s="41">
        <v>4</v>
      </c>
      <c r="B26" s="34" t="str">
        <f t="shared" ca="1" si="6"/>
        <v>E06000055</v>
      </c>
      <c r="C26" s="35" t="str">
        <f ca="1">IFERROR(VLOOKUP($B26,'Org List'!$J$9:$K$640,2,0), "")</f>
        <v>Bedford</v>
      </c>
      <c r="D26" s="123" t="str">
        <f ca="1">IFERROR(IF((VLOOKUP($B26,'NatCon &amp; Metrics Backsheet'!$A$7:$AC$156,D$9,FALSE))="","",(VLOOKUP($B26,'NatCon &amp; Metrics Backsheet'!$A$7:$AC$156,D$9,FALSE))),"")</f>
        <v/>
      </c>
      <c r="E26" s="78" t="str">
        <f ca="1">IFERROR(IF((VLOOKUP($B26,'NatCon &amp; Metrics Backsheet'!$A$7:$AC$156,E$9,FALSE))="","",(VLOOKUP($B26,'NatCon &amp; Metrics Backsheet'!$A$7:$AC$156,E$9,FALSE))),"")</f>
        <v>Not on track to meet target</v>
      </c>
      <c r="F26" s="78" t="str">
        <f ca="1">IFERROR(IF((VLOOKUP($B26,'NatCon &amp; Metrics Backsheet'!$A$7:$AC$156,F$9,FALSE))="","",(VLOOKUP($B26,'NatCon &amp; Metrics Backsheet'!$A$7:$AC$156,F$9,FALSE))),"")</f>
        <v>On track to meet target</v>
      </c>
      <c r="G26" s="79" t="str">
        <f ca="1">IFERROR(IF((VLOOKUP($B26,'NatCon &amp; Metrics Backsheet'!$A$7:$AC$156,G$9,FALSE))="","",(VLOOKUP($B26,'NatCon &amp; Metrics Backsheet'!$A$7:$AC$156,G$9,FALSE))),"")</f>
        <v>On track to meet target</v>
      </c>
    </row>
    <row r="27" spans="1:7" x14ac:dyDescent="0.3">
      <c r="A27" s="41">
        <v>5</v>
      </c>
      <c r="B27" s="34" t="str">
        <f t="shared" ca="1" si="6"/>
        <v>E09000004</v>
      </c>
      <c r="C27" s="35" t="str">
        <f ca="1">IFERROR(VLOOKUP($B27,'Org List'!$J$9:$K$640,2,0), "")</f>
        <v>Bexley</v>
      </c>
      <c r="D27" s="123" t="str">
        <f ca="1">IFERROR(IF((VLOOKUP($B27,'NatCon &amp; Metrics Backsheet'!$A$7:$AC$156,D$9,FALSE))="","",(VLOOKUP($B27,'NatCon &amp; Metrics Backsheet'!$A$7:$AC$156,D$9,FALSE))),"")</f>
        <v/>
      </c>
      <c r="E27" s="78" t="str">
        <f ca="1">IFERROR(IF((VLOOKUP($B27,'NatCon &amp; Metrics Backsheet'!$A$7:$AC$156,E$9,FALSE))="","",(VLOOKUP($B27,'NatCon &amp; Metrics Backsheet'!$A$7:$AC$156,E$9,FALSE))),"")</f>
        <v>Data not available to assess progress</v>
      </c>
      <c r="F27" s="78" t="str">
        <f ca="1">IFERROR(IF((VLOOKUP($B27,'NatCon &amp; Metrics Backsheet'!$A$7:$AC$156,F$9,FALSE))="","",(VLOOKUP($B27,'NatCon &amp; Metrics Backsheet'!$A$7:$AC$156,F$9,FALSE))),"")</f>
        <v>On track to meet target</v>
      </c>
      <c r="G27" s="79" t="str">
        <f ca="1">IFERROR(IF((VLOOKUP($B27,'NatCon &amp; Metrics Backsheet'!$A$7:$AC$156,G$9,FALSE))="","",(VLOOKUP($B27,'NatCon &amp; Metrics Backsheet'!$A$7:$AC$156,G$9,FALSE))),"")</f>
        <v>On track to meet target</v>
      </c>
    </row>
    <row r="28" spans="1:7" x14ac:dyDescent="0.3">
      <c r="A28" s="41">
        <v>6</v>
      </c>
      <c r="B28" s="34" t="str">
        <f t="shared" ca="1" si="6"/>
        <v>E08000025</v>
      </c>
      <c r="C28" s="35" t="str">
        <f ca="1">IFERROR(VLOOKUP($B28,'Org List'!$J$9:$K$640,2,0), "")</f>
        <v>Birmingham</v>
      </c>
      <c r="D28" s="123" t="str">
        <f ca="1">IFERROR(IF((VLOOKUP($B28,'NatCon &amp; Metrics Backsheet'!$A$7:$AC$156,D$9,FALSE))="","",(VLOOKUP($B28,'NatCon &amp; Metrics Backsheet'!$A$7:$AC$156,D$9,FALSE))),"")</f>
        <v/>
      </c>
      <c r="E28" s="78" t="str">
        <f ca="1">IFERROR(IF((VLOOKUP($B28,'NatCon &amp; Metrics Backsheet'!$A$7:$AC$156,E$9,FALSE))="","",(VLOOKUP($B28,'NatCon &amp; Metrics Backsheet'!$A$7:$AC$156,E$9,FALSE))),"")</f>
        <v>On track to meet target</v>
      </c>
      <c r="F28" s="78" t="str">
        <f ca="1">IFERROR(IF((VLOOKUP($B28,'NatCon &amp; Metrics Backsheet'!$A$7:$AC$156,F$9,FALSE))="","",(VLOOKUP($B28,'NatCon &amp; Metrics Backsheet'!$A$7:$AC$156,F$9,FALSE))),"")</f>
        <v>On track to meet target</v>
      </c>
      <c r="G28" s="79" t="str">
        <f ca="1">IFERROR(IF((VLOOKUP($B28,'NatCon &amp; Metrics Backsheet'!$A$7:$AC$156,G$9,FALSE))="","",(VLOOKUP($B28,'NatCon &amp; Metrics Backsheet'!$A$7:$AC$156,G$9,FALSE))),"")</f>
        <v>Data not available to assess progress</v>
      </c>
    </row>
    <row r="29" spans="1:7" x14ac:dyDescent="0.3">
      <c r="A29" s="41">
        <v>7</v>
      </c>
      <c r="B29" s="34" t="str">
        <f t="shared" ca="1" si="6"/>
        <v>E06000008</v>
      </c>
      <c r="C29" s="35" t="str">
        <f ca="1">IFERROR(VLOOKUP($B29,'Org List'!$J$9:$K$640,2,0), "")</f>
        <v>Blackburn with Darwen</v>
      </c>
      <c r="D29" s="123" t="str">
        <f ca="1">IFERROR(IF((VLOOKUP($B29,'NatCon &amp; Metrics Backsheet'!$A$7:$AC$156,D$9,FALSE))="","",(VLOOKUP($B29,'NatCon &amp; Metrics Backsheet'!$A$7:$AC$156,D$9,FALSE))),"")</f>
        <v/>
      </c>
      <c r="E29" s="78" t="str">
        <f ca="1">IFERROR(IF((VLOOKUP($B29,'NatCon &amp; Metrics Backsheet'!$A$7:$AC$156,E$9,FALSE))="","",(VLOOKUP($B29,'NatCon &amp; Metrics Backsheet'!$A$7:$AC$156,E$9,FALSE))),"")</f>
        <v>Not on track to meet target</v>
      </c>
      <c r="F29" s="78" t="str">
        <f ca="1">IFERROR(IF((VLOOKUP($B29,'NatCon &amp; Metrics Backsheet'!$A$7:$AC$156,F$9,FALSE))="","",(VLOOKUP($B29,'NatCon &amp; Metrics Backsheet'!$A$7:$AC$156,F$9,FALSE))),"")</f>
        <v>Not on track to meet target</v>
      </c>
      <c r="G29" s="79" t="str">
        <f ca="1">IFERROR(IF((VLOOKUP($B29,'NatCon &amp; Metrics Backsheet'!$A$7:$AC$156,G$9,FALSE))="","",(VLOOKUP($B29,'NatCon &amp; Metrics Backsheet'!$A$7:$AC$156,G$9,FALSE))),"")</f>
        <v>On track to meet target</v>
      </c>
    </row>
    <row r="30" spans="1:7" x14ac:dyDescent="0.3">
      <c r="A30" s="41">
        <v>8</v>
      </c>
      <c r="B30" s="34" t="str">
        <f t="shared" ca="1" si="6"/>
        <v>E06000009</v>
      </c>
      <c r="C30" s="35" t="str">
        <f ca="1">IFERROR(VLOOKUP($B30,'Org List'!$J$9:$K$640,2,0), "")</f>
        <v>Blackpool</v>
      </c>
      <c r="D30" s="123" t="str">
        <f ca="1">IFERROR(IF((VLOOKUP($B30,'NatCon &amp; Metrics Backsheet'!$A$7:$AC$156,D$9,FALSE))="","",(VLOOKUP($B30,'NatCon &amp; Metrics Backsheet'!$A$7:$AC$156,D$9,FALSE))),"")</f>
        <v/>
      </c>
      <c r="E30" s="78" t="str">
        <f ca="1">IFERROR(IF((VLOOKUP($B30,'NatCon &amp; Metrics Backsheet'!$A$7:$AC$156,E$9,FALSE))="","",(VLOOKUP($B30,'NatCon &amp; Metrics Backsheet'!$A$7:$AC$156,E$9,FALSE))),"")</f>
        <v>On track to meet target</v>
      </c>
      <c r="F30" s="78" t="str">
        <f ca="1">IFERROR(IF((VLOOKUP($B30,'NatCon &amp; Metrics Backsheet'!$A$7:$AC$156,F$9,FALSE))="","",(VLOOKUP($B30,'NatCon &amp; Metrics Backsheet'!$A$7:$AC$156,F$9,FALSE))),"")</f>
        <v>On track to meet target</v>
      </c>
      <c r="G30" s="79" t="str">
        <f ca="1">IFERROR(IF((VLOOKUP($B30,'NatCon &amp; Metrics Backsheet'!$A$7:$AC$156,G$9,FALSE))="","",(VLOOKUP($B30,'NatCon &amp; Metrics Backsheet'!$A$7:$AC$156,G$9,FALSE))),"")</f>
        <v>Not on track to meet target</v>
      </c>
    </row>
    <row r="31" spans="1:7" x14ac:dyDescent="0.3">
      <c r="A31" s="41">
        <v>9</v>
      </c>
      <c r="B31" s="34" t="str">
        <f t="shared" ca="1" si="6"/>
        <v>E08000001</v>
      </c>
      <c r="C31" s="35" t="str">
        <f ca="1">IFERROR(VLOOKUP($B31,'Org List'!$J$9:$K$640,2,0), "")</f>
        <v>Bolton</v>
      </c>
      <c r="D31" s="123" t="str">
        <f ca="1">IFERROR(IF((VLOOKUP($B31,'NatCon &amp; Metrics Backsheet'!$A$7:$AC$156,D$9,FALSE))="","",(VLOOKUP($B31,'NatCon &amp; Metrics Backsheet'!$A$7:$AC$156,D$9,FALSE))),"")</f>
        <v/>
      </c>
      <c r="E31" s="78" t="str">
        <f ca="1">IFERROR(IF((VLOOKUP($B31,'NatCon &amp; Metrics Backsheet'!$A$7:$AC$156,E$9,FALSE))="","",(VLOOKUP($B31,'NatCon &amp; Metrics Backsheet'!$A$7:$AC$156,E$9,FALSE))),"")</f>
        <v>Not on track to meet target</v>
      </c>
      <c r="F31" s="78" t="str">
        <f ca="1">IFERROR(IF((VLOOKUP($B31,'NatCon &amp; Metrics Backsheet'!$A$7:$AC$156,F$9,FALSE))="","",(VLOOKUP($B31,'NatCon &amp; Metrics Backsheet'!$A$7:$AC$156,F$9,FALSE))),"")</f>
        <v>Not on track to meet target</v>
      </c>
      <c r="G31" s="79" t="str">
        <f ca="1">IFERROR(IF((VLOOKUP($B31,'NatCon &amp; Metrics Backsheet'!$A$7:$AC$156,G$9,FALSE))="","",(VLOOKUP($B31,'NatCon &amp; Metrics Backsheet'!$A$7:$AC$156,G$9,FALSE))),"")</f>
        <v>On track to meet target</v>
      </c>
    </row>
    <row r="32" spans="1:7" x14ac:dyDescent="0.3">
      <c r="A32" s="41">
        <v>10</v>
      </c>
      <c r="B32" s="34" t="str">
        <f t="shared" ca="1" si="6"/>
        <v>E06000058</v>
      </c>
      <c r="C32" s="35" t="str">
        <f ca="1">IFERROR(VLOOKUP($B32,'Org List'!$J$9:$K$640,2,0), "")</f>
        <v>Bournemouth, Christchurch and Poole</v>
      </c>
      <c r="D32" s="123" t="str">
        <f ca="1">IFERROR(IF((VLOOKUP($B32,'NatCon &amp; Metrics Backsheet'!$A$7:$AC$156,D$9,FALSE))="","",(VLOOKUP($B32,'NatCon &amp; Metrics Backsheet'!$A$7:$AC$156,D$9,FALSE))),"")</f>
        <v/>
      </c>
      <c r="E32" s="78" t="str">
        <f ca="1">IFERROR(IF((VLOOKUP($B32,'NatCon &amp; Metrics Backsheet'!$A$7:$AC$156,E$9,FALSE))="","",(VLOOKUP($B32,'NatCon &amp; Metrics Backsheet'!$A$7:$AC$156,E$9,FALSE))),"")</f>
        <v>Not on track to meet target</v>
      </c>
      <c r="F32" s="78" t="str">
        <f ca="1">IFERROR(IF((VLOOKUP($B32,'NatCon &amp; Metrics Backsheet'!$A$7:$AC$156,F$9,FALSE))="","",(VLOOKUP($B32,'NatCon &amp; Metrics Backsheet'!$A$7:$AC$156,F$9,FALSE))),"")</f>
        <v>Not on track to meet target</v>
      </c>
      <c r="G32" s="79" t="str">
        <f ca="1">IFERROR(IF((VLOOKUP($B32,'NatCon &amp; Metrics Backsheet'!$A$7:$AC$156,G$9,FALSE))="","",(VLOOKUP($B32,'NatCon &amp; Metrics Backsheet'!$A$7:$AC$156,G$9,FALSE))),"")</f>
        <v>Not on track to meet target</v>
      </c>
    </row>
    <row r="33" spans="1:7" x14ac:dyDescent="0.3">
      <c r="A33" s="41">
        <v>11</v>
      </c>
      <c r="B33" s="34" t="str">
        <f t="shared" ca="1" si="6"/>
        <v>E06000036</v>
      </c>
      <c r="C33" s="35" t="str">
        <f ca="1">IFERROR(VLOOKUP($B33,'Org List'!$J$9:$K$640,2,0), "")</f>
        <v>Bracknell Forest</v>
      </c>
      <c r="D33" s="123" t="str">
        <f ca="1">IFERROR(IF((VLOOKUP($B33,'NatCon &amp; Metrics Backsheet'!$A$7:$AC$156,D$9,FALSE))="","",(VLOOKUP($B33,'NatCon &amp; Metrics Backsheet'!$A$7:$AC$156,D$9,FALSE))),"")</f>
        <v/>
      </c>
      <c r="E33" s="78" t="str">
        <f ca="1">IFERROR(IF((VLOOKUP($B33,'NatCon &amp; Metrics Backsheet'!$A$7:$AC$156,E$9,FALSE))="","",(VLOOKUP($B33,'NatCon &amp; Metrics Backsheet'!$A$7:$AC$156,E$9,FALSE))),"")</f>
        <v>Not on track to meet target</v>
      </c>
      <c r="F33" s="78" t="str">
        <f ca="1">IFERROR(IF((VLOOKUP($B33,'NatCon &amp; Metrics Backsheet'!$A$7:$AC$156,F$9,FALSE))="","",(VLOOKUP($B33,'NatCon &amp; Metrics Backsheet'!$A$7:$AC$156,F$9,FALSE))),"")</f>
        <v>Not on track to meet target</v>
      </c>
      <c r="G33" s="79" t="str">
        <f ca="1">IFERROR(IF((VLOOKUP($B33,'NatCon &amp; Metrics Backsheet'!$A$7:$AC$156,G$9,FALSE))="","",(VLOOKUP($B33,'NatCon &amp; Metrics Backsheet'!$A$7:$AC$156,G$9,FALSE))),"")</f>
        <v>On track to meet target</v>
      </c>
    </row>
    <row r="34" spans="1:7" x14ac:dyDescent="0.3">
      <c r="A34" s="41">
        <v>12</v>
      </c>
      <c r="B34" s="34" t="str">
        <f t="shared" ca="1" si="6"/>
        <v>E08000032</v>
      </c>
      <c r="C34" s="35" t="str">
        <f ca="1">IFERROR(VLOOKUP($B34,'Org List'!$J$9:$K$640,2,0), "")</f>
        <v>Bradford</v>
      </c>
      <c r="D34" s="123" t="str">
        <f ca="1">IFERROR(IF((VLOOKUP($B34,'NatCon &amp; Metrics Backsheet'!$A$7:$AC$156,D$9,FALSE))="","",(VLOOKUP($B34,'NatCon &amp; Metrics Backsheet'!$A$7:$AC$156,D$9,FALSE))),"")</f>
        <v/>
      </c>
      <c r="E34" s="78" t="str">
        <f ca="1">IFERROR(IF((VLOOKUP($B34,'NatCon &amp; Metrics Backsheet'!$A$7:$AC$156,E$9,FALSE))="","",(VLOOKUP($B34,'NatCon &amp; Metrics Backsheet'!$A$7:$AC$156,E$9,FALSE))),"")</f>
        <v>Not on track to meet target</v>
      </c>
      <c r="F34" s="78" t="str">
        <f ca="1">IFERROR(IF((VLOOKUP($B34,'NatCon &amp; Metrics Backsheet'!$A$7:$AC$156,F$9,FALSE))="","",(VLOOKUP($B34,'NatCon &amp; Metrics Backsheet'!$A$7:$AC$156,F$9,FALSE))),"")</f>
        <v>On track to meet target</v>
      </c>
      <c r="G34" s="79" t="str">
        <f ca="1">IFERROR(IF((VLOOKUP($B34,'NatCon &amp; Metrics Backsheet'!$A$7:$AC$156,G$9,FALSE))="","",(VLOOKUP($B34,'NatCon &amp; Metrics Backsheet'!$A$7:$AC$156,G$9,FALSE))),"")</f>
        <v>Not on track to meet target</v>
      </c>
    </row>
    <row r="35" spans="1:7" x14ac:dyDescent="0.3">
      <c r="A35" s="41">
        <v>13</v>
      </c>
      <c r="B35" s="34" t="str">
        <f t="shared" ca="1" si="6"/>
        <v>E09000005</v>
      </c>
      <c r="C35" s="35" t="str">
        <f ca="1">IFERROR(VLOOKUP($B35,'Org List'!$J$9:$K$640,2,0), "")</f>
        <v>Brent</v>
      </c>
      <c r="D35" s="123" t="str">
        <f ca="1">IFERROR(IF((VLOOKUP($B35,'NatCon &amp; Metrics Backsheet'!$A$7:$AC$156,D$9,FALSE))="","",(VLOOKUP($B35,'NatCon &amp; Metrics Backsheet'!$A$7:$AC$156,D$9,FALSE))),"")</f>
        <v/>
      </c>
      <c r="E35" s="78" t="str">
        <f ca="1">IFERROR(IF((VLOOKUP($B35,'NatCon &amp; Metrics Backsheet'!$A$7:$AC$156,E$9,FALSE))="","",(VLOOKUP($B35,'NatCon &amp; Metrics Backsheet'!$A$7:$AC$156,E$9,FALSE))),"")</f>
        <v>On track to meet target</v>
      </c>
      <c r="F35" s="78" t="str">
        <f ca="1">IFERROR(IF((VLOOKUP($B35,'NatCon &amp; Metrics Backsheet'!$A$7:$AC$156,F$9,FALSE))="","",(VLOOKUP($B35,'NatCon &amp; Metrics Backsheet'!$A$7:$AC$156,F$9,FALSE))),"")</f>
        <v>On track to meet target</v>
      </c>
      <c r="G35" s="79" t="str">
        <f ca="1">IFERROR(IF((VLOOKUP($B35,'NatCon &amp; Metrics Backsheet'!$A$7:$AC$156,G$9,FALSE))="","",(VLOOKUP($B35,'NatCon &amp; Metrics Backsheet'!$A$7:$AC$156,G$9,FALSE))),"")</f>
        <v>On track to meet target</v>
      </c>
    </row>
    <row r="36" spans="1:7" x14ac:dyDescent="0.3">
      <c r="A36" s="41">
        <v>14</v>
      </c>
      <c r="B36" s="34" t="str">
        <f t="shared" ca="1" si="6"/>
        <v>E06000043</v>
      </c>
      <c r="C36" s="35" t="str">
        <f ca="1">IFERROR(VLOOKUP($B36,'Org List'!$J$9:$K$640,2,0), "")</f>
        <v>Brighton and Hove</v>
      </c>
      <c r="D36" s="123" t="str">
        <f ca="1">IFERROR(IF((VLOOKUP($B36,'NatCon &amp; Metrics Backsheet'!$A$7:$AC$156,D$9,FALSE))="","",(VLOOKUP($B36,'NatCon &amp; Metrics Backsheet'!$A$7:$AC$156,D$9,FALSE))),"")</f>
        <v/>
      </c>
      <c r="E36" s="78" t="str">
        <f ca="1">IFERROR(IF((VLOOKUP($B36,'NatCon &amp; Metrics Backsheet'!$A$7:$AC$156,E$9,FALSE))="","",(VLOOKUP($B36,'NatCon &amp; Metrics Backsheet'!$A$7:$AC$156,E$9,FALSE))),"")</f>
        <v>On track to meet target</v>
      </c>
      <c r="F36" s="78" t="str">
        <f ca="1">IFERROR(IF((VLOOKUP($B36,'NatCon &amp; Metrics Backsheet'!$A$7:$AC$156,F$9,FALSE))="","",(VLOOKUP($B36,'NatCon &amp; Metrics Backsheet'!$A$7:$AC$156,F$9,FALSE))),"")</f>
        <v>Not on track to meet target</v>
      </c>
      <c r="G36" s="79" t="str">
        <f ca="1">IFERROR(IF((VLOOKUP($B36,'NatCon &amp; Metrics Backsheet'!$A$7:$AC$156,G$9,FALSE))="","",(VLOOKUP($B36,'NatCon &amp; Metrics Backsheet'!$A$7:$AC$156,G$9,FALSE))),"")</f>
        <v>Data not available to assess progress</v>
      </c>
    </row>
    <row r="37" spans="1:7" x14ac:dyDescent="0.3">
      <c r="A37" s="41">
        <v>15</v>
      </c>
      <c r="B37" s="34" t="str">
        <f t="shared" ca="1" si="6"/>
        <v>E06000023</v>
      </c>
      <c r="C37" s="35" t="str">
        <f ca="1">IFERROR(VLOOKUP($B37,'Org List'!$J$9:$K$640,2,0), "")</f>
        <v>Bristol, City of</v>
      </c>
      <c r="D37" s="123" t="str">
        <f ca="1">IFERROR(IF((VLOOKUP($B37,'NatCon &amp; Metrics Backsheet'!$A$7:$AC$156,D$9,FALSE))="","",(VLOOKUP($B37,'NatCon &amp; Metrics Backsheet'!$A$7:$AC$156,D$9,FALSE))),"")</f>
        <v/>
      </c>
      <c r="E37" s="78" t="str">
        <f ca="1">IFERROR(IF((VLOOKUP($B37,'NatCon &amp; Metrics Backsheet'!$A$7:$AC$156,E$9,FALSE))="","",(VLOOKUP($B37,'NatCon &amp; Metrics Backsheet'!$A$7:$AC$156,E$9,FALSE))),"")</f>
        <v>Not on track to meet target</v>
      </c>
      <c r="F37" s="78" t="str">
        <f ca="1">IFERROR(IF((VLOOKUP($B37,'NatCon &amp; Metrics Backsheet'!$A$7:$AC$156,F$9,FALSE))="","",(VLOOKUP($B37,'NatCon &amp; Metrics Backsheet'!$A$7:$AC$156,F$9,FALSE))),"")</f>
        <v>On track to meet target</v>
      </c>
      <c r="G37" s="79" t="str">
        <f ca="1">IFERROR(IF((VLOOKUP($B37,'NatCon &amp; Metrics Backsheet'!$A$7:$AC$156,G$9,FALSE))="","",(VLOOKUP($B37,'NatCon &amp; Metrics Backsheet'!$A$7:$AC$156,G$9,FALSE))),"")</f>
        <v>On track to meet target</v>
      </c>
    </row>
    <row r="38" spans="1:7" x14ac:dyDescent="0.3">
      <c r="A38" s="41">
        <v>16</v>
      </c>
      <c r="B38" s="34" t="str">
        <f t="shared" ca="1" si="6"/>
        <v>E09000006</v>
      </c>
      <c r="C38" s="35" t="str">
        <f ca="1">IFERROR(VLOOKUP($B38,'Org List'!$J$9:$K$640,2,0), "")</f>
        <v>Bromley</v>
      </c>
      <c r="D38" s="123" t="str">
        <f ca="1">IFERROR(IF((VLOOKUP($B38,'NatCon &amp; Metrics Backsheet'!$A$7:$AC$156,D$9,FALSE))="","",(VLOOKUP($B38,'NatCon &amp; Metrics Backsheet'!$A$7:$AC$156,D$9,FALSE))),"")</f>
        <v/>
      </c>
      <c r="E38" s="78" t="str">
        <f ca="1">IFERROR(IF((VLOOKUP($B38,'NatCon &amp; Metrics Backsheet'!$A$7:$AC$156,E$9,FALSE))="","",(VLOOKUP($B38,'NatCon &amp; Metrics Backsheet'!$A$7:$AC$156,E$9,FALSE))),"")</f>
        <v>On track to meet target</v>
      </c>
      <c r="F38" s="78" t="str">
        <f ca="1">IFERROR(IF((VLOOKUP($B38,'NatCon &amp; Metrics Backsheet'!$A$7:$AC$156,F$9,FALSE))="","",(VLOOKUP($B38,'NatCon &amp; Metrics Backsheet'!$A$7:$AC$156,F$9,FALSE))),"")</f>
        <v>On track to meet target</v>
      </c>
      <c r="G38" s="79" t="str">
        <f ca="1">IFERROR(IF((VLOOKUP($B38,'NatCon &amp; Metrics Backsheet'!$A$7:$AC$156,G$9,FALSE))="","",(VLOOKUP($B38,'NatCon &amp; Metrics Backsheet'!$A$7:$AC$156,G$9,FALSE))),"")</f>
        <v>On track to meet target</v>
      </c>
    </row>
    <row r="39" spans="1:7" x14ac:dyDescent="0.3">
      <c r="A39" s="41">
        <v>17</v>
      </c>
      <c r="B39" s="34" t="str">
        <f t="shared" ca="1" si="6"/>
        <v>E10000002</v>
      </c>
      <c r="C39" s="35" t="str">
        <f ca="1">IFERROR(VLOOKUP($B39,'Org List'!$J$9:$K$640,2,0), "")</f>
        <v>Buckinghamshire</v>
      </c>
      <c r="D39" s="123" t="str">
        <f ca="1">IFERROR(IF((VLOOKUP($B39,'NatCon &amp; Metrics Backsheet'!$A$7:$AC$156,D$9,FALSE))="","",(VLOOKUP($B39,'NatCon &amp; Metrics Backsheet'!$A$7:$AC$156,D$9,FALSE))),"")</f>
        <v/>
      </c>
      <c r="E39" s="78" t="str">
        <f ca="1">IFERROR(IF((VLOOKUP($B39,'NatCon &amp; Metrics Backsheet'!$A$7:$AC$156,E$9,FALSE))="","",(VLOOKUP($B39,'NatCon &amp; Metrics Backsheet'!$A$7:$AC$156,E$9,FALSE))),"")</f>
        <v>Not on track to meet target</v>
      </c>
      <c r="F39" s="78" t="str">
        <f ca="1">IFERROR(IF((VLOOKUP($B39,'NatCon &amp; Metrics Backsheet'!$A$7:$AC$156,F$9,FALSE))="","",(VLOOKUP($B39,'NatCon &amp; Metrics Backsheet'!$A$7:$AC$156,F$9,FALSE))),"")</f>
        <v>On track to meet target</v>
      </c>
      <c r="G39" s="79" t="str">
        <f ca="1">IFERROR(IF((VLOOKUP($B39,'NatCon &amp; Metrics Backsheet'!$A$7:$AC$156,G$9,FALSE))="","",(VLOOKUP($B39,'NatCon &amp; Metrics Backsheet'!$A$7:$AC$156,G$9,FALSE))),"")</f>
        <v>Data not available to assess progress</v>
      </c>
    </row>
    <row r="40" spans="1:7" x14ac:dyDescent="0.3">
      <c r="A40" s="41">
        <v>18</v>
      </c>
      <c r="B40" s="34" t="str">
        <f t="shared" ca="1" si="6"/>
        <v>E08000002</v>
      </c>
      <c r="C40" s="35" t="str">
        <f ca="1">IFERROR(VLOOKUP($B40,'Org List'!$J$9:$K$640,2,0), "")</f>
        <v>Bury</v>
      </c>
      <c r="D40" s="123" t="str">
        <f ca="1">IFERROR(IF((VLOOKUP($B40,'NatCon &amp; Metrics Backsheet'!$A$7:$AC$156,D$9,FALSE))="","",(VLOOKUP($B40,'NatCon &amp; Metrics Backsheet'!$A$7:$AC$156,D$9,FALSE))),"")</f>
        <v/>
      </c>
      <c r="E40" s="78" t="str">
        <f ca="1">IFERROR(IF((VLOOKUP($B40,'NatCon &amp; Metrics Backsheet'!$A$7:$AC$156,E$9,FALSE))="","",(VLOOKUP($B40,'NatCon &amp; Metrics Backsheet'!$A$7:$AC$156,E$9,FALSE))),"")</f>
        <v>Not on track to meet target</v>
      </c>
      <c r="F40" s="78" t="str">
        <f ca="1">IFERROR(IF((VLOOKUP($B40,'NatCon &amp; Metrics Backsheet'!$A$7:$AC$156,F$9,FALSE))="","",(VLOOKUP($B40,'NatCon &amp; Metrics Backsheet'!$A$7:$AC$156,F$9,FALSE))),"")</f>
        <v>On track to meet target</v>
      </c>
      <c r="G40" s="79" t="str">
        <f ca="1">IFERROR(IF((VLOOKUP($B40,'NatCon &amp; Metrics Backsheet'!$A$7:$AC$156,G$9,FALSE))="","",(VLOOKUP($B40,'NatCon &amp; Metrics Backsheet'!$A$7:$AC$156,G$9,FALSE))),"")</f>
        <v>On track to meet target</v>
      </c>
    </row>
    <row r="41" spans="1:7" x14ac:dyDescent="0.3">
      <c r="A41" s="41">
        <v>19</v>
      </c>
      <c r="B41" s="34" t="str">
        <f t="shared" ca="1" si="6"/>
        <v>E08000033</v>
      </c>
      <c r="C41" s="35" t="str">
        <f ca="1">IFERROR(VLOOKUP($B41,'Org List'!$J$9:$K$640,2,0), "")</f>
        <v>Calderdale</v>
      </c>
      <c r="D41" s="123" t="str">
        <f ca="1">IFERROR(IF((VLOOKUP($B41,'NatCon &amp; Metrics Backsheet'!$A$7:$AC$156,D$9,FALSE))="","",(VLOOKUP($B41,'NatCon &amp; Metrics Backsheet'!$A$7:$AC$156,D$9,FALSE))),"")</f>
        <v/>
      </c>
      <c r="E41" s="78" t="str">
        <f ca="1">IFERROR(IF((VLOOKUP($B41,'NatCon &amp; Metrics Backsheet'!$A$7:$AC$156,E$9,FALSE))="","",(VLOOKUP($B41,'NatCon &amp; Metrics Backsheet'!$A$7:$AC$156,E$9,FALSE))),"")</f>
        <v>Not on track to meet target</v>
      </c>
      <c r="F41" s="78" t="str">
        <f ca="1">IFERROR(IF((VLOOKUP($B41,'NatCon &amp; Metrics Backsheet'!$A$7:$AC$156,F$9,FALSE))="","",(VLOOKUP($B41,'NatCon &amp; Metrics Backsheet'!$A$7:$AC$156,F$9,FALSE))),"")</f>
        <v>On track to meet target</v>
      </c>
      <c r="G41" s="79" t="str">
        <f ca="1">IFERROR(IF((VLOOKUP($B41,'NatCon &amp; Metrics Backsheet'!$A$7:$AC$156,G$9,FALSE))="","",(VLOOKUP($B41,'NatCon &amp; Metrics Backsheet'!$A$7:$AC$156,G$9,FALSE))),"")</f>
        <v>On track to meet target</v>
      </c>
    </row>
    <row r="42" spans="1:7" x14ac:dyDescent="0.3">
      <c r="A42" s="41">
        <v>20</v>
      </c>
      <c r="B42" s="34" t="str">
        <f t="shared" ca="1" si="6"/>
        <v>E10000003</v>
      </c>
      <c r="C42" s="35" t="str">
        <f ca="1">IFERROR(VLOOKUP($B42,'Org List'!$J$9:$K$640,2,0), "")</f>
        <v>Cambridgeshire</v>
      </c>
      <c r="D42" s="123" t="str">
        <f ca="1">IFERROR(IF((VLOOKUP($B42,'NatCon &amp; Metrics Backsheet'!$A$7:$AC$156,D$9,FALSE))="","",(VLOOKUP($B42,'NatCon &amp; Metrics Backsheet'!$A$7:$AC$156,D$9,FALSE))),"")</f>
        <v/>
      </c>
      <c r="E42" s="78" t="str">
        <f ca="1">IFERROR(IF((VLOOKUP($B42,'NatCon &amp; Metrics Backsheet'!$A$7:$AC$156,E$9,FALSE))="","",(VLOOKUP($B42,'NatCon &amp; Metrics Backsheet'!$A$7:$AC$156,E$9,FALSE))),"")</f>
        <v>Not on track to meet target</v>
      </c>
      <c r="F42" s="78" t="str">
        <f ca="1">IFERROR(IF((VLOOKUP($B42,'NatCon &amp; Metrics Backsheet'!$A$7:$AC$156,F$9,FALSE))="","",(VLOOKUP($B42,'NatCon &amp; Metrics Backsheet'!$A$7:$AC$156,F$9,FALSE))),"")</f>
        <v>On track to meet target</v>
      </c>
      <c r="G42" s="79" t="str">
        <f ca="1">IFERROR(IF((VLOOKUP($B42,'NatCon &amp; Metrics Backsheet'!$A$7:$AC$156,G$9,FALSE))="","",(VLOOKUP($B42,'NatCon &amp; Metrics Backsheet'!$A$7:$AC$156,G$9,FALSE))),"")</f>
        <v>Data not available to assess progress</v>
      </c>
    </row>
    <row r="43" spans="1:7" x14ac:dyDescent="0.3">
      <c r="A43" s="41">
        <v>21</v>
      </c>
      <c r="B43" s="34" t="str">
        <f t="shared" ca="1" si="6"/>
        <v>E09000007</v>
      </c>
      <c r="C43" s="35" t="str">
        <f ca="1">IFERROR(VLOOKUP($B43,'Org List'!$J$9:$K$640,2,0), "")</f>
        <v>Camden</v>
      </c>
      <c r="D43" s="123" t="str">
        <f ca="1">IFERROR(IF((VLOOKUP($B43,'NatCon &amp; Metrics Backsheet'!$A$7:$AC$156,D$9,FALSE))="","",(VLOOKUP($B43,'NatCon &amp; Metrics Backsheet'!$A$7:$AC$156,D$9,FALSE))),"")</f>
        <v/>
      </c>
      <c r="E43" s="78" t="str">
        <f ca="1">IFERROR(IF((VLOOKUP($B43,'NatCon &amp; Metrics Backsheet'!$A$7:$AC$156,E$9,FALSE))="","",(VLOOKUP($B43,'NatCon &amp; Metrics Backsheet'!$A$7:$AC$156,E$9,FALSE))),"")</f>
        <v>Not on track to meet target</v>
      </c>
      <c r="F43" s="78" t="str">
        <f ca="1">IFERROR(IF((VLOOKUP($B43,'NatCon &amp; Metrics Backsheet'!$A$7:$AC$156,F$9,FALSE))="","",(VLOOKUP($B43,'NatCon &amp; Metrics Backsheet'!$A$7:$AC$156,F$9,FALSE))),"")</f>
        <v>On track to meet target</v>
      </c>
      <c r="G43" s="79" t="str">
        <f ca="1">IFERROR(IF((VLOOKUP($B43,'NatCon &amp; Metrics Backsheet'!$A$7:$AC$156,G$9,FALSE))="","",(VLOOKUP($B43,'NatCon &amp; Metrics Backsheet'!$A$7:$AC$156,G$9,FALSE))),"")</f>
        <v>On track to meet target</v>
      </c>
    </row>
    <row r="44" spans="1:7" x14ac:dyDescent="0.3">
      <c r="A44" s="41">
        <v>22</v>
      </c>
      <c r="B44" s="34" t="str">
        <f t="shared" ca="1" si="6"/>
        <v>E06000056</v>
      </c>
      <c r="C44" s="35" t="str">
        <f ca="1">IFERROR(VLOOKUP($B44,'Org List'!$J$9:$K$640,2,0), "")</f>
        <v>Central Bedfordshire</v>
      </c>
      <c r="D44" s="123" t="str">
        <f ca="1">IFERROR(IF((VLOOKUP($B44,'NatCon &amp; Metrics Backsheet'!$A$7:$AC$156,D$9,FALSE))="","",(VLOOKUP($B44,'NatCon &amp; Metrics Backsheet'!$A$7:$AC$156,D$9,FALSE))),"")</f>
        <v/>
      </c>
      <c r="E44" s="78" t="str">
        <f ca="1">IFERROR(IF((VLOOKUP($B44,'NatCon &amp; Metrics Backsheet'!$A$7:$AC$156,E$9,FALSE))="","",(VLOOKUP($B44,'NatCon &amp; Metrics Backsheet'!$A$7:$AC$156,E$9,FALSE))),"")</f>
        <v>Not on track to meet target</v>
      </c>
      <c r="F44" s="78" t="str">
        <f ca="1">IFERROR(IF((VLOOKUP($B44,'NatCon &amp; Metrics Backsheet'!$A$7:$AC$156,F$9,FALSE))="","",(VLOOKUP($B44,'NatCon &amp; Metrics Backsheet'!$A$7:$AC$156,F$9,FALSE))),"")</f>
        <v>On track to meet target</v>
      </c>
      <c r="G44" s="79" t="str">
        <f ca="1">IFERROR(IF((VLOOKUP($B44,'NatCon &amp; Metrics Backsheet'!$A$7:$AC$156,G$9,FALSE))="","",(VLOOKUP($B44,'NatCon &amp; Metrics Backsheet'!$A$7:$AC$156,G$9,FALSE))),"")</f>
        <v>On track to meet target</v>
      </c>
    </row>
    <row r="45" spans="1:7" x14ac:dyDescent="0.3">
      <c r="A45" s="41">
        <v>23</v>
      </c>
      <c r="B45" s="34" t="str">
        <f t="shared" ca="1" si="6"/>
        <v>E06000049</v>
      </c>
      <c r="C45" s="35" t="str">
        <f ca="1">IFERROR(VLOOKUP($B45,'Org List'!$J$9:$K$640,2,0), "")</f>
        <v>Cheshire East</v>
      </c>
      <c r="D45" s="123" t="str">
        <f ca="1">IFERROR(IF((VLOOKUP($B45,'NatCon &amp; Metrics Backsheet'!$A$7:$AC$156,D$9,FALSE))="","",(VLOOKUP($B45,'NatCon &amp; Metrics Backsheet'!$A$7:$AC$156,D$9,FALSE))),"")</f>
        <v/>
      </c>
      <c r="E45" s="78" t="str">
        <f ca="1">IFERROR(IF((VLOOKUP($B45,'NatCon &amp; Metrics Backsheet'!$A$7:$AC$156,E$9,FALSE))="","",(VLOOKUP($B45,'NatCon &amp; Metrics Backsheet'!$A$7:$AC$156,E$9,FALSE))),"")</f>
        <v>Not on track to meet target</v>
      </c>
      <c r="F45" s="78" t="str">
        <f ca="1">IFERROR(IF((VLOOKUP($B45,'NatCon &amp; Metrics Backsheet'!$A$7:$AC$156,F$9,FALSE))="","",(VLOOKUP($B45,'NatCon &amp; Metrics Backsheet'!$A$7:$AC$156,F$9,FALSE))),"")</f>
        <v>On track to meet target</v>
      </c>
      <c r="G45" s="79" t="str">
        <f ca="1">IFERROR(IF((VLOOKUP($B45,'NatCon &amp; Metrics Backsheet'!$A$7:$AC$156,G$9,FALSE))="","",(VLOOKUP($B45,'NatCon &amp; Metrics Backsheet'!$A$7:$AC$156,G$9,FALSE))),"")</f>
        <v>Not on track to meet target</v>
      </c>
    </row>
    <row r="46" spans="1:7" x14ac:dyDescent="0.3">
      <c r="A46" s="41">
        <v>24</v>
      </c>
      <c r="B46" s="34" t="str">
        <f t="shared" ca="1" si="6"/>
        <v>E06000050</v>
      </c>
      <c r="C46" s="35" t="str">
        <f ca="1">IFERROR(VLOOKUP($B46,'Org List'!$J$9:$K$640,2,0), "")</f>
        <v>Cheshire West and Chester</v>
      </c>
      <c r="D46" s="123" t="str">
        <f ca="1">IFERROR(IF((VLOOKUP($B46,'NatCon &amp; Metrics Backsheet'!$A$7:$AC$156,D$9,FALSE))="","",(VLOOKUP($B46,'NatCon &amp; Metrics Backsheet'!$A$7:$AC$156,D$9,FALSE))),"")</f>
        <v/>
      </c>
      <c r="E46" s="78" t="str">
        <f ca="1">IFERROR(IF((VLOOKUP($B46,'NatCon &amp; Metrics Backsheet'!$A$7:$AC$156,E$9,FALSE))="","",(VLOOKUP($B46,'NatCon &amp; Metrics Backsheet'!$A$7:$AC$156,E$9,FALSE))),"")</f>
        <v>Not on track to meet target</v>
      </c>
      <c r="F46" s="78" t="str">
        <f ca="1">IFERROR(IF((VLOOKUP($B46,'NatCon &amp; Metrics Backsheet'!$A$7:$AC$156,F$9,FALSE))="","",(VLOOKUP($B46,'NatCon &amp; Metrics Backsheet'!$A$7:$AC$156,F$9,FALSE))),"")</f>
        <v>Not on track to meet target</v>
      </c>
      <c r="G46" s="79" t="str">
        <f ca="1">IFERROR(IF((VLOOKUP($B46,'NatCon &amp; Metrics Backsheet'!$A$7:$AC$156,G$9,FALSE))="","",(VLOOKUP($B46,'NatCon &amp; Metrics Backsheet'!$A$7:$AC$156,G$9,FALSE))),"")</f>
        <v>On track to meet target</v>
      </c>
    </row>
    <row r="47" spans="1:7" x14ac:dyDescent="0.3">
      <c r="A47" s="41">
        <v>25</v>
      </c>
      <c r="B47" s="34" t="str">
        <f t="shared" ca="1" si="6"/>
        <v>E09000001</v>
      </c>
      <c r="C47" s="35" t="str">
        <f ca="1">IFERROR(VLOOKUP($B47,'Org List'!$J$9:$K$640,2,0), "")</f>
        <v>City of London</v>
      </c>
      <c r="D47" s="123" t="str">
        <f ca="1">IFERROR(IF((VLOOKUP($B47,'NatCon &amp; Metrics Backsheet'!$A$7:$AC$156,D$9,FALSE))="","",(VLOOKUP($B47,'NatCon &amp; Metrics Backsheet'!$A$7:$AC$156,D$9,FALSE))),"")</f>
        <v/>
      </c>
      <c r="E47" s="78" t="str">
        <f ca="1">IFERROR(IF((VLOOKUP($B47,'NatCon &amp; Metrics Backsheet'!$A$7:$AC$156,E$9,FALSE))="","",(VLOOKUP($B47,'NatCon &amp; Metrics Backsheet'!$A$7:$AC$156,E$9,FALSE))),"")</f>
        <v>On track to meet target</v>
      </c>
      <c r="F47" s="78" t="str">
        <f ca="1">IFERROR(IF((VLOOKUP($B47,'NatCon &amp; Metrics Backsheet'!$A$7:$AC$156,F$9,FALSE))="","",(VLOOKUP($B47,'NatCon &amp; Metrics Backsheet'!$A$7:$AC$156,F$9,FALSE))),"")</f>
        <v>On track to meet target</v>
      </c>
      <c r="G47" s="79" t="str">
        <f ca="1">IFERROR(IF((VLOOKUP($B47,'NatCon &amp; Metrics Backsheet'!$A$7:$AC$156,G$9,FALSE))="","",(VLOOKUP($B47,'NatCon &amp; Metrics Backsheet'!$A$7:$AC$156,G$9,FALSE))),"")</f>
        <v>On track to meet target</v>
      </c>
    </row>
    <row r="48" spans="1:7" x14ac:dyDescent="0.3">
      <c r="A48" s="41">
        <v>26</v>
      </c>
      <c r="B48" s="34" t="str">
        <f t="shared" ca="1" si="6"/>
        <v>E06000052</v>
      </c>
      <c r="C48" s="35" t="str">
        <f ca="1">IFERROR(VLOOKUP($B48,'Org List'!$J$9:$K$640,2,0), "")</f>
        <v>Cornwall &amp; Scilly</v>
      </c>
      <c r="D48" s="123" t="str">
        <f ca="1">IFERROR(IF((VLOOKUP($B48,'NatCon &amp; Metrics Backsheet'!$A$7:$AC$156,D$9,FALSE))="","",(VLOOKUP($B48,'NatCon &amp; Metrics Backsheet'!$A$7:$AC$156,D$9,FALSE))),"")</f>
        <v/>
      </c>
      <c r="E48" s="78" t="str">
        <f ca="1">IFERROR(IF((VLOOKUP($B48,'NatCon &amp; Metrics Backsheet'!$A$7:$AC$156,E$9,FALSE))="","",(VLOOKUP($B48,'NatCon &amp; Metrics Backsheet'!$A$7:$AC$156,E$9,FALSE))),"")</f>
        <v>Not on track to meet target</v>
      </c>
      <c r="F48" s="78" t="str">
        <f ca="1">IFERROR(IF((VLOOKUP($B48,'NatCon &amp; Metrics Backsheet'!$A$7:$AC$156,F$9,FALSE))="","",(VLOOKUP($B48,'NatCon &amp; Metrics Backsheet'!$A$7:$AC$156,F$9,FALSE))),"")</f>
        <v>On track to meet target</v>
      </c>
      <c r="G48" s="79" t="str">
        <f ca="1">IFERROR(IF((VLOOKUP($B48,'NatCon &amp; Metrics Backsheet'!$A$7:$AC$156,G$9,FALSE))="","",(VLOOKUP($B48,'NatCon &amp; Metrics Backsheet'!$A$7:$AC$156,G$9,FALSE))),"")</f>
        <v>On track to meet target</v>
      </c>
    </row>
    <row r="49" spans="1:7" x14ac:dyDescent="0.3">
      <c r="A49" s="41">
        <v>27</v>
      </c>
      <c r="B49" s="34" t="str">
        <f t="shared" ca="1" si="6"/>
        <v>E06000047</v>
      </c>
      <c r="C49" s="35" t="str">
        <f ca="1">IFERROR(VLOOKUP($B49,'Org List'!$J$9:$K$640,2,0), "")</f>
        <v>County Durham</v>
      </c>
      <c r="D49" s="123" t="str">
        <f ca="1">IFERROR(IF((VLOOKUP($B49,'NatCon &amp; Metrics Backsheet'!$A$7:$AC$156,D$9,FALSE))="","",(VLOOKUP($B49,'NatCon &amp; Metrics Backsheet'!$A$7:$AC$156,D$9,FALSE))),"")</f>
        <v/>
      </c>
      <c r="E49" s="78" t="str">
        <f ca="1">IFERROR(IF((VLOOKUP($B49,'NatCon &amp; Metrics Backsheet'!$A$7:$AC$156,E$9,FALSE))="","",(VLOOKUP($B49,'NatCon &amp; Metrics Backsheet'!$A$7:$AC$156,E$9,FALSE))),"")</f>
        <v>Not on track to meet target</v>
      </c>
      <c r="F49" s="78" t="str">
        <f ca="1">IFERROR(IF((VLOOKUP($B49,'NatCon &amp; Metrics Backsheet'!$A$7:$AC$156,F$9,FALSE))="","",(VLOOKUP($B49,'NatCon &amp; Metrics Backsheet'!$A$7:$AC$156,F$9,FALSE))),"")</f>
        <v>Not on track to meet target</v>
      </c>
      <c r="G49" s="79" t="str">
        <f ca="1">IFERROR(IF((VLOOKUP($B49,'NatCon &amp; Metrics Backsheet'!$A$7:$AC$156,G$9,FALSE))="","",(VLOOKUP($B49,'NatCon &amp; Metrics Backsheet'!$A$7:$AC$156,G$9,FALSE))),"")</f>
        <v>On track to meet target</v>
      </c>
    </row>
    <row r="50" spans="1:7" x14ac:dyDescent="0.3">
      <c r="A50" s="41">
        <v>28</v>
      </c>
      <c r="B50" s="34" t="str">
        <f t="shared" ca="1" si="6"/>
        <v>E08000026</v>
      </c>
      <c r="C50" s="35" t="str">
        <f ca="1">IFERROR(VLOOKUP($B50,'Org List'!$J$9:$K$640,2,0), "")</f>
        <v>Coventry</v>
      </c>
      <c r="D50" s="123" t="str">
        <f ca="1">IFERROR(IF((VLOOKUP($B50,'NatCon &amp; Metrics Backsheet'!$A$7:$AC$156,D$9,FALSE))="","",(VLOOKUP($B50,'NatCon &amp; Metrics Backsheet'!$A$7:$AC$156,D$9,FALSE))),"")</f>
        <v/>
      </c>
      <c r="E50" s="78" t="str">
        <f ca="1">IFERROR(IF((VLOOKUP($B50,'NatCon &amp; Metrics Backsheet'!$A$7:$AC$156,E$9,FALSE))="","",(VLOOKUP($B50,'NatCon &amp; Metrics Backsheet'!$A$7:$AC$156,E$9,FALSE))),"")</f>
        <v>Not on track to meet target</v>
      </c>
      <c r="F50" s="78" t="str">
        <f ca="1">IFERROR(IF((VLOOKUP($B50,'NatCon &amp; Metrics Backsheet'!$A$7:$AC$156,F$9,FALSE))="","",(VLOOKUP($B50,'NatCon &amp; Metrics Backsheet'!$A$7:$AC$156,F$9,FALSE))),"")</f>
        <v>Not on track to meet target</v>
      </c>
      <c r="G50" s="79" t="str">
        <f ca="1">IFERROR(IF((VLOOKUP($B50,'NatCon &amp; Metrics Backsheet'!$A$7:$AC$156,G$9,FALSE))="","",(VLOOKUP($B50,'NatCon &amp; Metrics Backsheet'!$A$7:$AC$156,G$9,FALSE))),"")</f>
        <v>Data not available to assess progress</v>
      </c>
    </row>
    <row r="51" spans="1:7" x14ac:dyDescent="0.3">
      <c r="A51" s="41">
        <v>29</v>
      </c>
      <c r="B51" s="34" t="str">
        <f t="shared" ca="1" si="6"/>
        <v>E09000008</v>
      </c>
      <c r="C51" s="35" t="str">
        <f ca="1">IFERROR(VLOOKUP($B51,'Org List'!$J$9:$K$640,2,0), "")</f>
        <v>Croydon</v>
      </c>
      <c r="D51" s="123" t="str">
        <f ca="1">IFERROR(IF((VLOOKUP($B51,'NatCon &amp; Metrics Backsheet'!$A$7:$AC$156,D$9,FALSE))="","",(VLOOKUP($B51,'NatCon &amp; Metrics Backsheet'!$A$7:$AC$156,D$9,FALSE))),"")</f>
        <v/>
      </c>
      <c r="E51" s="78" t="str">
        <f ca="1">IFERROR(IF((VLOOKUP($B51,'NatCon &amp; Metrics Backsheet'!$A$7:$AC$156,E$9,FALSE))="","",(VLOOKUP($B51,'NatCon &amp; Metrics Backsheet'!$A$7:$AC$156,E$9,FALSE))),"")</f>
        <v>On track to meet target</v>
      </c>
      <c r="F51" s="78" t="str">
        <f ca="1">IFERROR(IF((VLOOKUP($B51,'NatCon &amp; Metrics Backsheet'!$A$7:$AC$156,F$9,FALSE))="","",(VLOOKUP($B51,'NatCon &amp; Metrics Backsheet'!$A$7:$AC$156,F$9,FALSE))),"")</f>
        <v>On track to meet target</v>
      </c>
      <c r="G51" s="79" t="str">
        <f ca="1">IFERROR(IF((VLOOKUP($B51,'NatCon &amp; Metrics Backsheet'!$A$7:$AC$156,G$9,FALSE))="","",(VLOOKUP($B51,'NatCon &amp; Metrics Backsheet'!$A$7:$AC$156,G$9,FALSE))),"")</f>
        <v>On track to meet target</v>
      </c>
    </row>
    <row r="52" spans="1:7" x14ac:dyDescent="0.3">
      <c r="A52" s="41">
        <v>30</v>
      </c>
      <c r="B52" s="34" t="str">
        <f t="shared" ca="1" si="6"/>
        <v>E10000006</v>
      </c>
      <c r="C52" s="35" t="str">
        <f ca="1">IFERROR(VLOOKUP($B52,'Org List'!$J$9:$K$640,2,0), "")</f>
        <v>Cumbria</v>
      </c>
      <c r="D52" s="123" t="str">
        <f ca="1">IFERROR(IF((VLOOKUP($B52,'NatCon &amp; Metrics Backsheet'!$A$7:$AC$156,D$9,FALSE))="","",(VLOOKUP($B52,'NatCon &amp; Metrics Backsheet'!$A$7:$AC$156,D$9,FALSE))),"")</f>
        <v/>
      </c>
      <c r="E52" s="78" t="str">
        <f ca="1">IFERROR(IF((VLOOKUP($B52,'NatCon &amp; Metrics Backsheet'!$A$7:$AC$156,E$9,FALSE))="","",(VLOOKUP($B52,'NatCon &amp; Metrics Backsheet'!$A$7:$AC$156,E$9,FALSE))),"")</f>
        <v>Data not available to assess progress</v>
      </c>
      <c r="F52" s="78" t="str">
        <f ca="1">IFERROR(IF((VLOOKUP($B52,'NatCon &amp; Metrics Backsheet'!$A$7:$AC$156,F$9,FALSE))="","",(VLOOKUP($B52,'NatCon &amp; Metrics Backsheet'!$A$7:$AC$156,F$9,FALSE))),"")</f>
        <v>On track to meet target</v>
      </c>
      <c r="G52" s="79" t="str">
        <f ca="1">IFERROR(IF((VLOOKUP($B52,'NatCon &amp; Metrics Backsheet'!$A$7:$AC$156,G$9,FALSE))="","",(VLOOKUP($B52,'NatCon &amp; Metrics Backsheet'!$A$7:$AC$156,G$9,FALSE))),"")</f>
        <v>Not on track to meet target</v>
      </c>
    </row>
    <row r="53" spans="1:7" x14ac:dyDescent="0.3">
      <c r="A53" s="41">
        <v>31</v>
      </c>
      <c r="B53" s="34" t="str">
        <f t="shared" ca="1" si="6"/>
        <v>E06000005</v>
      </c>
      <c r="C53" s="35" t="str">
        <f ca="1">IFERROR(VLOOKUP($B53,'Org List'!$J$9:$K$640,2,0), "")</f>
        <v>Darlington</v>
      </c>
      <c r="D53" s="123" t="str">
        <f ca="1">IFERROR(IF((VLOOKUP($B53,'NatCon &amp; Metrics Backsheet'!$A$7:$AC$156,D$9,FALSE))="","",(VLOOKUP($B53,'NatCon &amp; Metrics Backsheet'!$A$7:$AC$156,D$9,FALSE))),"")</f>
        <v/>
      </c>
      <c r="E53" s="78" t="str">
        <f ca="1">IFERROR(IF((VLOOKUP($B53,'NatCon &amp; Metrics Backsheet'!$A$7:$AC$156,E$9,FALSE))="","",(VLOOKUP($B53,'NatCon &amp; Metrics Backsheet'!$A$7:$AC$156,E$9,FALSE))),"")</f>
        <v>Not on track to meet target</v>
      </c>
      <c r="F53" s="78" t="str">
        <f ca="1">IFERROR(IF((VLOOKUP($B53,'NatCon &amp; Metrics Backsheet'!$A$7:$AC$156,F$9,FALSE))="","",(VLOOKUP($B53,'NatCon &amp; Metrics Backsheet'!$A$7:$AC$156,F$9,FALSE))),"")</f>
        <v>On track to meet target</v>
      </c>
      <c r="G53" s="79" t="str">
        <f ca="1">IFERROR(IF((VLOOKUP($B53,'NatCon &amp; Metrics Backsheet'!$A$7:$AC$156,G$9,FALSE))="","",(VLOOKUP($B53,'NatCon &amp; Metrics Backsheet'!$A$7:$AC$156,G$9,FALSE))),"")</f>
        <v>Not on track to meet target</v>
      </c>
    </row>
    <row r="54" spans="1:7" x14ac:dyDescent="0.3">
      <c r="A54" s="41">
        <v>32</v>
      </c>
      <c r="B54" s="34" t="str">
        <f t="shared" ca="1" si="6"/>
        <v>E06000015</v>
      </c>
      <c r="C54" s="35" t="str">
        <f ca="1">IFERROR(VLOOKUP($B54,'Org List'!$J$9:$K$640,2,0), "")</f>
        <v>Derby</v>
      </c>
      <c r="D54" s="123" t="str">
        <f ca="1">IFERROR(IF((VLOOKUP($B54,'NatCon &amp; Metrics Backsheet'!$A$7:$AC$156,D$9,FALSE))="","",(VLOOKUP($B54,'NatCon &amp; Metrics Backsheet'!$A$7:$AC$156,D$9,FALSE))),"")</f>
        <v/>
      </c>
      <c r="E54" s="78" t="str">
        <f ca="1">IFERROR(IF((VLOOKUP($B54,'NatCon &amp; Metrics Backsheet'!$A$7:$AC$156,E$9,FALSE))="","",(VLOOKUP($B54,'NatCon &amp; Metrics Backsheet'!$A$7:$AC$156,E$9,FALSE))),"")</f>
        <v>On track to meet target</v>
      </c>
      <c r="F54" s="78" t="str">
        <f ca="1">IFERROR(IF((VLOOKUP($B54,'NatCon &amp; Metrics Backsheet'!$A$7:$AC$156,F$9,FALSE))="","",(VLOOKUP($B54,'NatCon &amp; Metrics Backsheet'!$A$7:$AC$156,F$9,FALSE))),"")</f>
        <v>On track to meet target</v>
      </c>
      <c r="G54" s="79" t="str">
        <f ca="1">IFERROR(IF((VLOOKUP($B54,'NatCon &amp; Metrics Backsheet'!$A$7:$AC$156,G$9,FALSE))="","",(VLOOKUP($B54,'NatCon &amp; Metrics Backsheet'!$A$7:$AC$156,G$9,FALSE))),"")</f>
        <v>Not on track to meet target</v>
      </c>
    </row>
    <row r="55" spans="1:7" x14ac:dyDescent="0.3">
      <c r="A55" s="41">
        <v>33</v>
      </c>
      <c r="B55" s="34" t="str">
        <f t="shared" ca="1" si="6"/>
        <v>E10000007</v>
      </c>
      <c r="C55" s="35" t="str">
        <f ca="1">IFERROR(VLOOKUP($B55,'Org List'!$J$9:$K$640,2,0), "")</f>
        <v>Derbyshire</v>
      </c>
      <c r="D55" s="123" t="str">
        <f ca="1">IFERROR(IF((VLOOKUP($B55,'NatCon &amp; Metrics Backsheet'!$A$7:$AC$156,D$9,FALSE))="","",(VLOOKUP($B55,'NatCon &amp; Metrics Backsheet'!$A$7:$AC$156,D$9,FALSE))),"")</f>
        <v/>
      </c>
      <c r="E55" s="78" t="str">
        <f ca="1">IFERROR(IF((VLOOKUP($B55,'NatCon &amp; Metrics Backsheet'!$A$7:$AC$156,E$9,FALSE))="","",(VLOOKUP($B55,'NatCon &amp; Metrics Backsheet'!$A$7:$AC$156,E$9,FALSE))),"")</f>
        <v>Not on track to meet target</v>
      </c>
      <c r="F55" s="78" t="str">
        <f ca="1">IFERROR(IF((VLOOKUP($B55,'NatCon &amp; Metrics Backsheet'!$A$7:$AC$156,F$9,FALSE))="","",(VLOOKUP($B55,'NatCon &amp; Metrics Backsheet'!$A$7:$AC$156,F$9,FALSE))),"")</f>
        <v>Not on track to meet target</v>
      </c>
      <c r="G55" s="79" t="str">
        <f ca="1">IFERROR(IF((VLOOKUP($B55,'NatCon &amp; Metrics Backsheet'!$A$7:$AC$156,G$9,FALSE))="","",(VLOOKUP($B55,'NatCon &amp; Metrics Backsheet'!$A$7:$AC$156,G$9,FALSE))),"")</f>
        <v>Not on track to meet target</v>
      </c>
    </row>
    <row r="56" spans="1:7" x14ac:dyDescent="0.3">
      <c r="A56" s="41">
        <v>34</v>
      </c>
      <c r="B56" s="34" t="str">
        <f t="shared" ca="1" si="6"/>
        <v>E10000008</v>
      </c>
      <c r="C56" s="35" t="str">
        <f ca="1">IFERROR(VLOOKUP($B56,'Org List'!$J$9:$K$640,2,0), "")</f>
        <v>Devon</v>
      </c>
      <c r="D56" s="123" t="str">
        <f ca="1">IFERROR(IF((VLOOKUP($B56,'NatCon &amp; Metrics Backsheet'!$A$7:$AC$156,D$9,FALSE))="","",(VLOOKUP($B56,'NatCon &amp; Metrics Backsheet'!$A$7:$AC$156,D$9,FALSE))),"")</f>
        <v/>
      </c>
      <c r="E56" s="78" t="str">
        <f ca="1">IFERROR(IF((VLOOKUP($B56,'NatCon &amp; Metrics Backsheet'!$A$7:$AC$156,E$9,FALSE))="","",(VLOOKUP($B56,'NatCon &amp; Metrics Backsheet'!$A$7:$AC$156,E$9,FALSE))),"")</f>
        <v>On track to meet target</v>
      </c>
      <c r="F56" s="78" t="str">
        <f ca="1">IFERROR(IF((VLOOKUP($B56,'NatCon &amp; Metrics Backsheet'!$A$7:$AC$156,F$9,FALSE))="","",(VLOOKUP($B56,'NatCon &amp; Metrics Backsheet'!$A$7:$AC$156,F$9,FALSE))),"")</f>
        <v>Not on track to meet target</v>
      </c>
      <c r="G56" s="79" t="str">
        <f ca="1">IFERROR(IF((VLOOKUP($B56,'NatCon &amp; Metrics Backsheet'!$A$7:$AC$156,G$9,FALSE))="","",(VLOOKUP($B56,'NatCon &amp; Metrics Backsheet'!$A$7:$AC$156,G$9,FALSE))),"")</f>
        <v>On track to meet target</v>
      </c>
    </row>
    <row r="57" spans="1:7" x14ac:dyDescent="0.3">
      <c r="A57" s="41">
        <v>35</v>
      </c>
      <c r="B57" s="34" t="str">
        <f t="shared" ca="1" si="6"/>
        <v>E08000017</v>
      </c>
      <c r="C57" s="35" t="str">
        <f ca="1">IFERROR(VLOOKUP($B57,'Org List'!$J$9:$K$640,2,0), "")</f>
        <v>Doncaster</v>
      </c>
      <c r="D57" s="123" t="str">
        <f ca="1">IFERROR(IF((VLOOKUP($B57,'NatCon &amp; Metrics Backsheet'!$A$7:$AC$156,D$9,FALSE))="","",(VLOOKUP($B57,'NatCon &amp; Metrics Backsheet'!$A$7:$AC$156,D$9,FALSE))),"")</f>
        <v/>
      </c>
      <c r="E57" s="78" t="str">
        <f ca="1">IFERROR(IF((VLOOKUP($B57,'NatCon &amp; Metrics Backsheet'!$A$7:$AC$156,E$9,FALSE))="","",(VLOOKUP($B57,'NatCon &amp; Metrics Backsheet'!$A$7:$AC$156,E$9,FALSE))),"")</f>
        <v>On track to meet target</v>
      </c>
      <c r="F57" s="78" t="str">
        <f ca="1">IFERROR(IF((VLOOKUP($B57,'NatCon &amp; Metrics Backsheet'!$A$7:$AC$156,F$9,FALSE))="","",(VLOOKUP($B57,'NatCon &amp; Metrics Backsheet'!$A$7:$AC$156,F$9,FALSE))),"")</f>
        <v>Not on track to meet target</v>
      </c>
      <c r="G57" s="79" t="str">
        <f ca="1">IFERROR(IF((VLOOKUP($B57,'NatCon &amp; Metrics Backsheet'!$A$7:$AC$156,G$9,FALSE))="","",(VLOOKUP($B57,'NatCon &amp; Metrics Backsheet'!$A$7:$AC$156,G$9,FALSE))),"")</f>
        <v>On track to meet target</v>
      </c>
    </row>
    <row r="58" spans="1:7" x14ac:dyDescent="0.3">
      <c r="A58" s="41">
        <v>36</v>
      </c>
      <c r="B58" s="34" t="str">
        <f t="shared" ca="1" si="6"/>
        <v>E06000059</v>
      </c>
      <c r="C58" s="35" t="str">
        <f ca="1">IFERROR(VLOOKUP($B58,'Org List'!$J$9:$K$640,2,0), "")</f>
        <v>Dorset</v>
      </c>
      <c r="D58" s="123" t="str">
        <f ca="1">IFERROR(IF((VLOOKUP($B58,'NatCon &amp; Metrics Backsheet'!$A$7:$AC$156,D$9,FALSE))="","",(VLOOKUP($B58,'NatCon &amp; Metrics Backsheet'!$A$7:$AC$156,D$9,FALSE))),"")</f>
        <v/>
      </c>
      <c r="E58" s="78" t="str">
        <f ca="1">IFERROR(IF((VLOOKUP($B58,'NatCon &amp; Metrics Backsheet'!$A$7:$AC$156,E$9,FALSE))="","",(VLOOKUP($B58,'NatCon &amp; Metrics Backsheet'!$A$7:$AC$156,E$9,FALSE))),"")</f>
        <v>Not on track to meet target</v>
      </c>
      <c r="F58" s="78" t="str">
        <f ca="1">IFERROR(IF((VLOOKUP($B58,'NatCon &amp; Metrics Backsheet'!$A$7:$AC$156,F$9,FALSE))="","",(VLOOKUP($B58,'NatCon &amp; Metrics Backsheet'!$A$7:$AC$156,F$9,FALSE))),"")</f>
        <v>Not on track to meet target</v>
      </c>
      <c r="G58" s="79" t="str">
        <f ca="1">IFERROR(IF((VLOOKUP($B58,'NatCon &amp; Metrics Backsheet'!$A$7:$AC$156,G$9,FALSE))="","",(VLOOKUP($B58,'NatCon &amp; Metrics Backsheet'!$A$7:$AC$156,G$9,FALSE))),"")</f>
        <v>Not on track to meet target</v>
      </c>
    </row>
    <row r="59" spans="1:7" x14ac:dyDescent="0.3">
      <c r="A59" s="41">
        <v>37</v>
      </c>
      <c r="B59" s="34" t="str">
        <f t="shared" ca="1" si="6"/>
        <v>E08000027</v>
      </c>
      <c r="C59" s="35" t="str">
        <f ca="1">IFERROR(VLOOKUP($B59,'Org List'!$J$9:$K$640,2,0), "")</f>
        <v>Dudley</v>
      </c>
      <c r="D59" s="123" t="str">
        <f ca="1">IFERROR(IF((VLOOKUP($B59,'NatCon &amp; Metrics Backsheet'!$A$7:$AC$156,D$9,FALSE))="","",(VLOOKUP($B59,'NatCon &amp; Metrics Backsheet'!$A$7:$AC$156,D$9,FALSE))),"")</f>
        <v/>
      </c>
      <c r="E59" s="78" t="str">
        <f ca="1">IFERROR(IF((VLOOKUP($B59,'NatCon &amp; Metrics Backsheet'!$A$7:$AC$156,E$9,FALSE))="","",(VLOOKUP($B59,'NatCon &amp; Metrics Backsheet'!$A$7:$AC$156,E$9,FALSE))),"")</f>
        <v>On track to meet target</v>
      </c>
      <c r="F59" s="78" t="str">
        <f ca="1">IFERROR(IF((VLOOKUP($B59,'NatCon &amp; Metrics Backsheet'!$A$7:$AC$156,F$9,FALSE))="","",(VLOOKUP($B59,'NatCon &amp; Metrics Backsheet'!$A$7:$AC$156,F$9,FALSE))),"")</f>
        <v>On track to meet target</v>
      </c>
      <c r="G59" s="79" t="str">
        <f ca="1">IFERROR(IF((VLOOKUP($B59,'NatCon &amp; Metrics Backsheet'!$A$7:$AC$156,G$9,FALSE))="","",(VLOOKUP($B59,'NatCon &amp; Metrics Backsheet'!$A$7:$AC$156,G$9,FALSE))),"")</f>
        <v>On track to meet target</v>
      </c>
    </row>
    <row r="60" spans="1:7" x14ac:dyDescent="0.3">
      <c r="A60" s="41">
        <v>38</v>
      </c>
      <c r="B60" s="34" t="str">
        <f t="shared" ca="1" si="6"/>
        <v>E09000009</v>
      </c>
      <c r="C60" s="35" t="str">
        <f ca="1">IFERROR(VLOOKUP($B60,'Org List'!$J$9:$K$640,2,0), "")</f>
        <v>Ealing</v>
      </c>
      <c r="D60" s="123" t="str">
        <f ca="1">IFERROR(IF((VLOOKUP($B60,'NatCon &amp; Metrics Backsheet'!$A$7:$AC$156,D$9,FALSE))="","",(VLOOKUP($B60,'NatCon &amp; Metrics Backsheet'!$A$7:$AC$156,D$9,FALSE))),"")</f>
        <v/>
      </c>
      <c r="E60" s="78" t="str">
        <f ca="1">IFERROR(IF((VLOOKUP($B60,'NatCon &amp; Metrics Backsheet'!$A$7:$AC$156,E$9,FALSE))="","",(VLOOKUP($B60,'NatCon &amp; Metrics Backsheet'!$A$7:$AC$156,E$9,FALSE))),"")</f>
        <v>On track to meet target</v>
      </c>
      <c r="F60" s="78" t="str">
        <f ca="1">IFERROR(IF((VLOOKUP($B60,'NatCon &amp; Metrics Backsheet'!$A$7:$AC$156,F$9,FALSE))="","",(VLOOKUP($B60,'NatCon &amp; Metrics Backsheet'!$A$7:$AC$156,F$9,FALSE))),"")</f>
        <v>On track to meet target</v>
      </c>
      <c r="G60" s="79" t="str">
        <f ca="1">IFERROR(IF((VLOOKUP($B60,'NatCon &amp; Metrics Backsheet'!$A$7:$AC$156,G$9,FALSE))="","",(VLOOKUP($B60,'NatCon &amp; Metrics Backsheet'!$A$7:$AC$156,G$9,FALSE))),"")</f>
        <v>Data not available to assess progress</v>
      </c>
    </row>
    <row r="61" spans="1:7" x14ac:dyDescent="0.3">
      <c r="A61" s="41">
        <v>39</v>
      </c>
      <c r="B61" s="34" t="str">
        <f t="shared" ca="1" si="6"/>
        <v>E06000011</v>
      </c>
      <c r="C61" s="35" t="str">
        <f ca="1">IFERROR(VLOOKUP($B61,'Org List'!$J$9:$K$640,2,0), "")</f>
        <v>East Riding of Yorkshire</v>
      </c>
      <c r="D61" s="123" t="str">
        <f ca="1">IFERROR(IF((VLOOKUP($B61,'NatCon &amp; Metrics Backsheet'!$A$7:$AC$156,D$9,FALSE))="","",(VLOOKUP($B61,'NatCon &amp; Metrics Backsheet'!$A$7:$AC$156,D$9,FALSE))),"")</f>
        <v/>
      </c>
      <c r="E61" s="78" t="str">
        <f ca="1">IFERROR(IF((VLOOKUP($B61,'NatCon &amp; Metrics Backsheet'!$A$7:$AC$156,E$9,FALSE))="","",(VLOOKUP($B61,'NatCon &amp; Metrics Backsheet'!$A$7:$AC$156,E$9,FALSE))),"")</f>
        <v>Not on track to meet target</v>
      </c>
      <c r="F61" s="78" t="str">
        <f ca="1">IFERROR(IF((VLOOKUP($B61,'NatCon &amp; Metrics Backsheet'!$A$7:$AC$156,F$9,FALSE))="","",(VLOOKUP($B61,'NatCon &amp; Metrics Backsheet'!$A$7:$AC$156,F$9,FALSE))),"")</f>
        <v>On track to meet target</v>
      </c>
      <c r="G61" s="79" t="str">
        <f ca="1">IFERROR(IF((VLOOKUP($B61,'NatCon &amp; Metrics Backsheet'!$A$7:$AC$156,G$9,FALSE))="","",(VLOOKUP($B61,'NatCon &amp; Metrics Backsheet'!$A$7:$AC$156,G$9,FALSE))),"")</f>
        <v>Data not available to assess progress</v>
      </c>
    </row>
    <row r="62" spans="1:7" x14ac:dyDescent="0.3">
      <c r="A62" s="41">
        <v>40</v>
      </c>
      <c r="B62" s="34" t="str">
        <f t="shared" ca="1" si="6"/>
        <v>E10000011</v>
      </c>
      <c r="C62" s="35" t="str">
        <f ca="1">IFERROR(VLOOKUP($B62,'Org List'!$J$9:$K$640,2,0), "")</f>
        <v>East Sussex</v>
      </c>
      <c r="D62" s="123" t="str">
        <f ca="1">IFERROR(IF((VLOOKUP($B62,'NatCon &amp; Metrics Backsheet'!$A$7:$AC$156,D$9,FALSE))="","",(VLOOKUP($B62,'NatCon &amp; Metrics Backsheet'!$A$7:$AC$156,D$9,FALSE))),"")</f>
        <v/>
      </c>
      <c r="E62" s="78" t="str">
        <f ca="1">IFERROR(IF((VLOOKUP($B62,'NatCon &amp; Metrics Backsheet'!$A$7:$AC$156,E$9,FALSE))="","",(VLOOKUP($B62,'NatCon &amp; Metrics Backsheet'!$A$7:$AC$156,E$9,FALSE))),"")</f>
        <v>Data not available to assess progress</v>
      </c>
      <c r="F62" s="78" t="str">
        <f ca="1">IFERROR(IF((VLOOKUP($B62,'NatCon &amp; Metrics Backsheet'!$A$7:$AC$156,F$9,FALSE))="","",(VLOOKUP($B62,'NatCon &amp; Metrics Backsheet'!$A$7:$AC$156,F$9,FALSE))),"")</f>
        <v>On track to meet target</v>
      </c>
      <c r="G62" s="79" t="str">
        <f ca="1">IFERROR(IF((VLOOKUP($B62,'NatCon &amp; Metrics Backsheet'!$A$7:$AC$156,G$9,FALSE))="","",(VLOOKUP($B62,'NatCon &amp; Metrics Backsheet'!$A$7:$AC$156,G$9,FALSE))),"")</f>
        <v>On track to meet target</v>
      </c>
    </row>
    <row r="63" spans="1:7" x14ac:dyDescent="0.3">
      <c r="A63" s="41">
        <v>41</v>
      </c>
      <c r="B63" s="34" t="str">
        <f t="shared" ca="1" si="6"/>
        <v>E09000010</v>
      </c>
      <c r="C63" s="35" t="str">
        <f ca="1">IFERROR(VLOOKUP($B63,'Org List'!$J$9:$K$640,2,0), "")</f>
        <v>Enfield</v>
      </c>
      <c r="D63" s="123" t="str">
        <f ca="1">IFERROR(IF((VLOOKUP($B63,'NatCon &amp; Metrics Backsheet'!$A$7:$AC$156,D$9,FALSE))="","",(VLOOKUP($B63,'NatCon &amp; Metrics Backsheet'!$A$7:$AC$156,D$9,FALSE))),"")</f>
        <v/>
      </c>
      <c r="E63" s="78" t="str">
        <f ca="1">IFERROR(IF((VLOOKUP($B63,'NatCon &amp; Metrics Backsheet'!$A$7:$AC$156,E$9,FALSE))="","",(VLOOKUP($B63,'NatCon &amp; Metrics Backsheet'!$A$7:$AC$156,E$9,FALSE))),"")</f>
        <v>Data not available to assess progress</v>
      </c>
      <c r="F63" s="78" t="str">
        <f ca="1">IFERROR(IF((VLOOKUP($B63,'NatCon &amp; Metrics Backsheet'!$A$7:$AC$156,F$9,FALSE))="","",(VLOOKUP($B63,'NatCon &amp; Metrics Backsheet'!$A$7:$AC$156,F$9,FALSE))),"")</f>
        <v>On track to meet target</v>
      </c>
      <c r="G63" s="79" t="str">
        <f ca="1">IFERROR(IF((VLOOKUP($B63,'NatCon &amp; Metrics Backsheet'!$A$7:$AC$156,G$9,FALSE))="","",(VLOOKUP($B63,'NatCon &amp; Metrics Backsheet'!$A$7:$AC$156,G$9,FALSE))),"")</f>
        <v>On track to meet target</v>
      </c>
    </row>
    <row r="64" spans="1:7" x14ac:dyDescent="0.3">
      <c r="A64" s="41">
        <v>42</v>
      </c>
      <c r="B64" s="34" t="str">
        <f t="shared" ca="1" si="6"/>
        <v>E10000012</v>
      </c>
      <c r="C64" s="35" t="str">
        <f ca="1">IFERROR(VLOOKUP($B64,'Org List'!$J$9:$K$640,2,0), "")</f>
        <v>Essex</v>
      </c>
      <c r="D64" s="123" t="str">
        <f ca="1">IFERROR(IF((VLOOKUP($B64,'NatCon &amp; Metrics Backsheet'!$A$7:$AC$156,D$9,FALSE))="","",(VLOOKUP($B64,'NatCon &amp; Metrics Backsheet'!$A$7:$AC$156,D$9,FALSE))),"")</f>
        <v/>
      </c>
      <c r="E64" s="78" t="str">
        <f ca="1">IFERROR(IF((VLOOKUP($B64,'NatCon &amp; Metrics Backsheet'!$A$7:$AC$156,E$9,FALSE))="","",(VLOOKUP($B64,'NatCon &amp; Metrics Backsheet'!$A$7:$AC$156,E$9,FALSE))),"")</f>
        <v>Not on track to meet target</v>
      </c>
      <c r="F64" s="78" t="str">
        <f ca="1">IFERROR(IF((VLOOKUP($B64,'NatCon &amp; Metrics Backsheet'!$A$7:$AC$156,F$9,FALSE))="","",(VLOOKUP($B64,'NatCon &amp; Metrics Backsheet'!$A$7:$AC$156,F$9,FALSE))),"")</f>
        <v>Not on track to meet target</v>
      </c>
      <c r="G64" s="79" t="str">
        <f ca="1">IFERROR(IF((VLOOKUP($B64,'NatCon &amp; Metrics Backsheet'!$A$7:$AC$156,G$9,FALSE))="","",(VLOOKUP($B64,'NatCon &amp; Metrics Backsheet'!$A$7:$AC$156,G$9,FALSE))),"")</f>
        <v>On track to meet target</v>
      </c>
    </row>
    <row r="65" spans="1:7" x14ac:dyDescent="0.3">
      <c r="A65" s="41">
        <v>43</v>
      </c>
      <c r="B65" s="34" t="str">
        <f t="shared" ca="1" si="6"/>
        <v>E08000037</v>
      </c>
      <c r="C65" s="35" t="str">
        <f ca="1">IFERROR(VLOOKUP($B65,'Org List'!$J$9:$K$640,2,0), "")</f>
        <v>Gateshead</v>
      </c>
      <c r="D65" s="123" t="str">
        <f ca="1">IFERROR(IF((VLOOKUP($B65,'NatCon &amp; Metrics Backsheet'!$A$7:$AC$156,D$9,FALSE))="","",(VLOOKUP($B65,'NatCon &amp; Metrics Backsheet'!$A$7:$AC$156,D$9,FALSE))),"")</f>
        <v/>
      </c>
      <c r="E65" s="78" t="str">
        <f ca="1">IFERROR(IF((VLOOKUP($B65,'NatCon &amp; Metrics Backsheet'!$A$7:$AC$156,E$9,FALSE))="","",(VLOOKUP($B65,'NatCon &amp; Metrics Backsheet'!$A$7:$AC$156,E$9,FALSE))),"")</f>
        <v>On track to meet target</v>
      </c>
      <c r="F65" s="78" t="str">
        <f ca="1">IFERROR(IF((VLOOKUP($B65,'NatCon &amp; Metrics Backsheet'!$A$7:$AC$156,F$9,FALSE))="","",(VLOOKUP($B65,'NatCon &amp; Metrics Backsheet'!$A$7:$AC$156,F$9,FALSE))),"")</f>
        <v>Not on track to meet target</v>
      </c>
      <c r="G65" s="79" t="str">
        <f ca="1">IFERROR(IF((VLOOKUP($B65,'NatCon &amp; Metrics Backsheet'!$A$7:$AC$156,G$9,FALSE))="","",(VLOOKUP($B65,'NatCon &amp; Metrics Backsheet'!$A$7:$AC$156,G$9,FALSE))),"")</f>
        <v>On track to meet target</v>
      </c>
    </row>
    <row r="66" spans="1:7" x14ac:dyDescent="0.3">
      <c r="A66" s="41">
        <v>44</v>
      </c>
      <c r="B66" s="34" t="str">
        <f t="shared" ca="1" si="6"/>
        <v>E10000013</v>
      </c>
      <c r="C66" s="35" t="str">
        <f ca="1">IFERROR(VLOOKUP($B66,'Org List'!$J$9:$K$640,2,0), "")</f>
        <v>Gloucestershire</v>
      </c>
      <c r="D66" s="123" t="str">
        <f ca="1">IFERROR(IF((VLOOKUP($B66,'NatCon &amp; Metrics Backsheet'!$A$7:$AC$156,D$9,FALSE))="","",(VLOOKUP($B66,'NatCon &amp; Metrics Backsheet'!$A$7:$AC$156,D$9,FALSE))),"")</f>
        <v/>
      </c>
      <c r="E66" s="78" t="str">
        <f ca="1">IFERROR(IF((VLOOKUP($B66,'NatCon &amp; Metrics Backsheet'!$A$7:$AC$156,E$9,FALSE))="","",(VLOOKUP($B66,'NatCon &amp; Metrics Backsheet'!$A$7:$AC$156,E$9,FALSE))),"")</f>
        <v>On track to meet target</v>
      </c>
      <c r="F66" s="78" t="str">
        <f ca="1">IFERROR(IF((VLOOKUP($B66,'NatCon &amp; Metrics Backsheet'!$A$7:$AC$156,F$9,FALSE))="","",(VLOOKUP($B66,'NatCon &amp; Metrics Backsheet'!$A$7:$AC$156,F$9,FALSE))),"")</f>
        <v>On track to meet target</v>
      </c>
      <c r="G66" s="79" t="str">
        <f ca="1">IFERROR(IF((VLOOKUP($B66,'NatCon &amp; Metrics Backsheet'!$A$7:$AC$156,G$9,FALSE))="","",(VLOOKUP($B66,'NatCon &amp; Metrics Backsheet'!$A$7:$AC$156,G$9,FALSE))),"")</f>
        <v>Data not available to assess progress</v>
      </c>
    </row>
    <row r="67" spans="1:7" x14ac:dyDescent="0.3">
      <c r="A67" s="41">
        <v>45</v>
      </c>
      <c r="B67" s="34" t="str">
        <f t="shared" ca="1" si="6"/>
        <v>E09000011</v>
      </c>
      <c r="C67" s="35" t="str">
        <f ca="1">IFERROR(VLOOKUP($B67,'Org List'!$J$9:$K$640,2,0), "")</f>
        <v>Greenwich</v>
      </c>
      <c r="D67" s="123" t="str">
        <f ca="1">IFERROR(IF((VLOOKUP($B67,'NatCon &amp; Metrics Backsheet'!$A$7:$AC$156,D$9,FALSE))="","",(VLOOKUP($B67,'NatCon &amp; Metrics Backsheet'!$A$7:$AC$156,D$9,FALSE))),"")</f>
        <v/>
      </c>
      <c r="E67" s="78" t="str">
        <f ca="1">IFERROR(IF((VLOOKUP($B67,'NatCon &amp; Metrics Backsheet'!$A$7:$AC$156,E$9,FALSE))="","",(VLOOKUP($B67,'NatCon &amp; Metrics Backsheet'!$A$7:$AC$156,E$9,FALSE))),"")</f>
        <v>On track to meet target</v>
      </c>
      <c r="F67" s="78" t="str">
        <f ca="1">IFERROR(IF((VLOOKUP($B67,'NatCon &amp; Metrics Backsheet'!$A$7:$AC$156,F$9,FALSE))="","",(VLOOKUP($B67,'NatCon &amp; Metrics Backsheet'!$A$7:$AC$156,F$9,FALSE))),"")</f>
        <v>On track to meet target</v>
      </c>
      <c r="G67" s="79" t="str">
        <f ca="1">IFERROR(IF((VLOOKUP($B67,'NatCon &amp; Metrics Backsheet'!$A$7:$AC$156,G$9,FALSE))="","",(VLOOKUP($B67,'NatCon &amp; Metrics Backsheet'!$A$7:$AC$156,G$9,FALSE))),"")</f>
        <v>On track to meet target</v>
      </c>
    </row>
    <row r="68" spans="1:7" x14ac:dyDescent="0.3">
      <c r="A68" s="41">
        <v>46</v>
      </c>
      <c r="B68" s="34" t="str">
        <f t="shared" ca="1" si="6"/>
        <v>E09000012</v>
      </c>
      <c r="C68" s="35" t="str">
        <f ca="1">IFERROR(VLOOKUP($B68,'Org List'!$J$9:$K$640,2,0), "")</f>
        <v>Hackney</v>
      </c>
      <c r="D68" s="123" t="str">
        <f ca="1">IFERROR(IF((VLOOKUP($B68,'NatCon &amp; Metrics Backsheet'!$A$7:$AC$156,D$9,FALSE))="","",(VLOOKUP($B68,'NatCon &amp; Metrics Backsheet'!$A$7:$AC$156,D$9,FALSE))),"")</f>
        <v/>
      </c>
      <c r="E68" s="78" t="str">
        <f ca="1">IFERROR(IF((VLOOKUP($B68,'NatCon &amp; Metrics Backsheet'!$A$7:$AC$156,E$9,FALSE))="","",(VLOOKUP($B68,'NatCon &amp; Metrics Backsheet'!$A$7:$AC$156,E$9,FALSE))),"")</f>
        <v>On track to meet target</v>
      </c>
      <c r="F68" s="78" t="str">
        <f ca="1">IFERROR(IF((VLOOKUP($B68,'NatCon &amp; Metrics Backsheet'!$A$7:$AC$156,F$9,FALSE))="","",(VLOOKUP($B68,'NatCon &amp; Metrics Backsheet'!$A$7:$AC$156,F$9,FALSE))),"")</f>
        <v>Not on track to meet target</v>
      </c>
      <c r="G68" s="79" t="str">
        <f ca="1">IFERROR(IF((VLOOKUP($B68,'NatCon &amp; Metrics Backsheet'!$A$7:$AC$156,G$9,FALSE))="","",(VLOOKUP($B68,'NatCon &amp; Metrics Backsheet'!$A$7:$AC$156,G$9,FALSE))),"")</f>
        <v>Not on track to meet target</v>
      </c>
    </row>
    <row r="69" spans="1:7" x14ac:dyDescent="0.3">
      <c r="A69" s="41">
        <v>47</v>
      </c>
      <c r="B69" s="34" t="str">
        <f t="shared" ca="1" si="6"/>
        <v>E06000006</v>
      </c>
      <c r="C69" s="35" t="str">
        <f ca="1">IFERROR(VLOOKUP($B69,'Org List'!$J$9:$K$640,2,0), "")</f>
        <v>Halton</v>
      </c>
      <c r="D69" s="123" t="str">
        <f ca="1">IFERROR(IF((VLOOKUP($B69,'NatCon &amp; Metrics Backsheet'!$A$7:$AC$156,D$9,FALSE))="","",(VLOOKUP($B69,'NatCon &amp; Metrics Backsheet'!$A$7:$AC$156,D$9,FALSE))),"")</f>
        <v/>
      </c>
      <c r="E69" s="78" t="str">
        <f ca="1">IFERROR(IF((VLOOKUP($B69,'NatCon &amp; Metrics Backsheet'!$A$7:$AC$156,E$9,FALSE))="","",(VLOOKUP($B69,'NatCon &amp; Metrics Backsheet'!$A$7:$AC$156,E$9,FALSE))),"")</f>
        <v>Not on track to meet target</v>
      </c>
      <c r="F69" s="78" t="str">
        <f ca="1">IFERROR(IF((VLOOKUP($B69,'NatCon &amp; Metrics Backsheet'!$A$7:$AC$156,F$9,FALSE))="","",(VLOOKUP($B69,'NatCon &amp; Metrics Backsheet'!$A$7:$AC$156,F$9,FALSE))),"")</f>
        <v>On track to meet target</v>
      </c>
      <c r="G69" s="79" t="str">
        <f ca="1">IFERROR(IF((VLOOKUP($B69,'NatCon &amp; Metrics Backsheet'!$A$7:$AC$156,G$9,FALSE))="","",(VLOOKUP($B69,'NatCon &amp; Metrics Backsheet'!$A$7:$AC$156,G$9,FALSE))),"")</f>
        <v>Data not available to assess progress</v>
      </c>
    </row>
    <row r="70" spans="1:7" x14ac:dyDescent="0.3">
      <c r="A70" s="41">
        <v>48</v>
      </c>
      <c r="B70" s="34" t="str">
        <f t="shared" ca="1" si="6"/>
        <v>E09000013</v>
      </c>
      <c r="C70" s="35" t="str">
        <f ca="1">IFERROR(VLOOKUP($B70,'Org List'!$J$9:$K$640,2,0), "")</f>
        <v>Hammersmith and Fulham</v>
      </c>
      <c r="D70" s="123" t="str">
        <f ca="1">IFERROR(IF((VLOOKUP($B70,'NatCon &amp; Metrics Backsheet'!$A$7:$AC$156,D$9,FALSE))="","",(VLOOKUP($B70,'NatCon &amp; Metrics Backsheet'!$A$7:$AC$156,D$9,FALSE))),"")</f>
        <v/>
      </c>
      <c r="E70" s="78" t="str">
        <f ca="1">IFERROR(IF((VLOOKUP($B70,'NatCon &amp; Metrics Backsheet'!$A$7:$AC$156,E$9,FALSE))="","",(VLOOKUP($B70,'NatCon &amp; Metrics Backsheet'!$A$7:$AC$156,E$9,FALSE))),"")</f>
        <v>On track to meet target</v>
      </c>
      <c r="F70" s="78" t="str">
        <f ca="1">IFERROR(IF((VLOOKUP($B70,'NatCon &amp; Metrics Backsheet'!$A$7:$AC$156,F$9,FALSE))="","",(VLOOKUP($B70,'NatCon &amp; Metrics Backsheet'!$A$7:$AC$156,F$9,FALSE))),"")</f>
        <v>On track to meet target</v>
      </c>
      <c r="G70" s="79" t="str">
        <f ca="1">IFERROR(IF((VLOOKUP($B70,'NatCon &amp; Metrics Backsheet'!$A$7:$AC$156,G$9,FALSE))="","",(VLOOKUP($B70,'NatCon &amp; Metrics Backsheet'!$A$7:$AC$156,G$9,FALSE))),"")</f>
        <v>Not on track to meet target</v>
      </c>
    </row>
    <row r="71" spans="1:7" x14ac:dyDescent="0.3">
      <c r="A71" s="41">
        <v>49</v>
      </c>
      <c r="B71" s="34" t="str">
        <f t="shared" ca="1" si="6"/>
        <v>E10000014</v>
      </c>
      <c r="C71" s="35" t="str">
        <f ca="1">IFERROR(VLOOKUP($B71,'Org List'!$J$9:$K$640,2,0), "")</f>
        <v>Hampshire</v>
      </c>
      <c r="D71" s="123" t="str">
        <f ca="1">IFERROR(IF((VLOOKUP($B71,'NatCon &amp; Metrics Backsheet'!$A$7:$AC$156,D$9,FALSE))="","",(VLOOKUP($B71,'NatCon &amp; Metrics Backsheet'!$A$7:$AC$156,D$9,FALSE))),"")</f>
        <v/>
      </c>
      <c r="E71" s="78" t="str">
        <f ca="1">IFERROR(IF((VLOOKUP($B71,'NatCon &amp; Metrics Backsheet'!$A$7:$AC$156,E$9,FALSE))="","",(VLOOKUP($B71,'NatCon &amp; Metrics Backsheet'!$A$7:$AC$156,E$9,FALSE))),"")</f>
        <v>Not on track to meet target</v>
      </c>
      <c r="F71" s="78" t="str">
        <f ca="1">IFERROR(IF((VLOOKUP($B71,'NatCon &amp; Metrics Backsheet'!$A$7:$AC$156,F$9,FALSE))="","",(VLOOKUP($B71,'NatCon &amp; Metrics Backsheet'!$A$7:$AC$156,F$9,FALSE))),"")</f>
        <v>On track to meet target</v>
      </c>
      <c r="G71" s="79" t="str">
        <f ca="1">IFERROR(IF((VLOOKUP($B71,'NatCon &amp; Metrics Backsheet'!$A$7:$AC$156,G$9,FALSE))="","",(VLOOKUP($B71,'NatCon &amp; Metrics Backsheet'!$A$7:$AC$156,G$9,FALSE))),"")</f>
        <v>On track to meet target</v>
      </c>
    </row>
    <row r="72" spans="1:7" x14ac:dyDescent="0.3">
      <c r="A72" s="41">
        <v>50</v>
      </c>
      <c r="B72" s="34" t="str">
        <f t="shared" ca="1" si="6"/>
        <v>E09000014</v>
      </c>
      <c r="C72" s="35" t="str">
        <f ca="1">IFERROR(VLOOKUP($B72,'Org List'!$J$9:$K$640,2,0), "")</f>
        <v>Haringey</v>
      </c>
      <c r="D72" s="123" t="str">
        <f ca="1">IFERROR(IF((VLOOKUP($B72,'NatCon &amp; Metrics Backsheet'!$A$7:$AC$156,D$9,FALSE))="","",(VLOOKUP($B72,'NatCon &amp; Metrics Backsheet'!$A$7:$AC$156,D$9,FALSE))),"")</f>
        <v/>
      </c>
      <c r="E72" s="78" t="str">
        <f ca="1">IFERROR(IF((VLOOKUP($B72,'NatCon &amp; Metrics Backsheet'!$A$7:$AC$156,E$9,FALSE))="","",(VLOOKUP($B72,'NatCon &amp; Metrics Backsheet'!$A$7:$AC$156,E$9,FALSE))),"")</f>
        <v>Not on track to meet target</v>
      </c>
      <c r="F72" s="78" t="str">
        <f ca="1">IFERROR(IF((VLOOKUP($B72,'NatCon &amp; Metrics Backsheet'!$A$7:$AC$156,F$9,FALSE))="","",(VLOOKUP($B72,'NatCon &amp; Metrics Backsheet'!$A$7:$AC$156,F$9,FALSE))),"")</f>
        <v>Not on track to meet target</v>
      </c>
      <c r="G72" s="79" t="str">
        <f ca="1">IFERROR(IF((VLOOKUP($B72,'NatCon &amp; Metrics Backsheet'!$A$7:$AC$156,G$9,FALSE))="","",(VLOOKUP($B72,'NatCon &amp; Metrics Backsheet'!$A$7:$AC$156,G$9,FALSE))),"")</f>
        <v>Data not available to assess progress</v>
      </c>
    </row>
    <row r="73" spans="1:7" x14ac:dyDescent="0.3">
      <c r="A73" s="41">
        <v>51</v>
      </c>
      <c r="B73" s="34" t="str">
        <f t="shared" ca="1" si="6"/>
        <v>E09000015</v>
      </c>
      <c r="C73" s="35" t="str">
        <f ca="1">IFERROR(VLOOKUP($B73,'Org List'!$J$9:$K$640,2,0), "")</f>
        <v>Harrow</v>
      </c>
      <c r="D73" s="123" t="str">
        <f ca="1">IFERROR(IF((VLOOKUP($B73,'NatCon &amp; Metrics Backsheet'!$A$7:$AC$156,D$9,FALSE))="","",(VLOOKUP($B73,'NatCon &amp; Metrics Backsheet'!$A$7:$AC$156,D$9,FALSE))),"")</f>
        <v/>
      </c>
      <c r="E73" s="78" t="str">
        <f ca="1">IFERROR(IF((VLOOKUP($B73,'NatCon &amp; Metrics Backsheet'!$A$7:$AC$156,E$9,FALSE))="","",(VLOOKUP($B73,'NatCon &amp; Metrics Backsheet'!$A$7:$AC$156,E$9,FALSE))),"")</f>
        <v>Not on track to meet target</v>
      </c>
      <c r="F73" s="78" t="str">
        <f ca="1">IFERROR(IF((VLOOKUP($B73,'NatCon &amp; Metrics Backsheet'!$A$7:$AC$156,F$9,FALSE))="","",(VLOOKUP($B73,'NatCon &amp; Metrics Backsheet'!$A$7:$AC$156,F$9,FALSE))),"")</f>
        <v>On track to meet target</v>
      </c>
      <c r="G73" s="79" t="str">
        <f ca="1">IFERROR(IF((VLOOKUP($B73,'NatCon &amp; Metrics Backsheet'!$A$7:$AC$156,G$9,FALSE))="","",(VLOOKUP($B73,'NatCon &amp; Metrics Backsheet'!$A$7:$AC$156,G$9,FALSE))),"")</f>
        <v>Data not available to assess progress</v>
      </c>
    </row>
    <row r="74" spans="1:7" x14ac:dyDescent="0.3">
      <c r="A74" s="41">
        <v>52</v>
      </c>
      <c r="B74" s="34" t="str">
        <f t="shared" ca="1" si="6"/>
        <v>E06000001</v>
      </c>
      <c r="C74" s="35" t="str">
        <f ca="1">IFERROR(VLOOKUP($B74,'Org List'!$J$9:$K$640,2,0), "")</f>
        <v>Hartlepool</v>
      </c>
      <c r="D74" s="123" t="str">
        <f ca="1">IFERROR(IF((VLOOKUP($B74,'NatCon &amp; Metrics Backsheet'!$A$7:$AC$156,D$9,FALSE))="","",(VLOOKUP($B74,'NatCon &amp; Metrics Backsheet'!$A$7:$AC$156,D$9,FALSE))),"")</f>
        <v/>
      </c>
      <c r="E74" s="78" t="str">
        <f ca="1">IFERROR(IF((VLOOKUP($B74,'NatCon &amp; Metrics Backsheet'!$A$7:$AC$156,E$9,FALSE))="","",(VLOOKUP($B74,'NatCon &amp; Metrics Backsheet'!$A$7:$AC$156,E$9,FALSE))),"")</f>
        <v>Not on track to meet target</v>
      </c>
      <c r="F74" s="78" t="str">
        <f ca="1">IFERROR(IF((VLOOKUP($B74,'NatCon &amp; Metrics Backsheet'!$A$7:$AC$156,F$9,FALSE))="","",(VLOOKUP($B74,'NatCon &amp; Metrics Backsheet'!$A$7:$AC$156,F$9,FALSE))),"")</f>
        <v>On track to meet target</v>
      </c>
      <c r="G74" s="79" t="str">
        <f ca="1">IFERROR(IF((VLOOKUP($B74,'NatCon &amp; Metrics Backsheet'!$A$7:$AC$156,G$9,FALSE))="","",(VLOOKUP($B74,'NatCon &amp; Metrics Backsheet'!$A$7:$AC$156,G$9,FALSE))),"")</f>
        <v>On track to meet target</v>
      </c>
    </row>
    <row r="75" spans="1:7" x14ac:dyDescent="0.3">
      <c r="A75" s="41">
        <v>53</v>
      </c>
      <c r="B75" s="34" t="str">
        <f t="shared" ca="1" si="6"/>
        <v>E09000016</v>
      </c>
      <c r="C75" s="35" t="str">
        <f ca="1">IFERROR(VLOOKUP($B75,'Org List'!$J$9:$K$640,2,0), "")</f>
        <v>Havering</v>
      </c>
      <c r="D75" s="123" t="str">
        <f ca="1">IFERROR(IF((VLOOKUP($B75,'NatCon &amp; Metrics Backsheet'!$A$7:$AC$156,D$9,FALSE))="","",(VLOOKUP($B75,'NatCon &amp; Metrics Backsheet'!$A$7:$AC$156,D$9,FALSE))),"")</f>
        <v/>
      </c>
      <c r="E75" s="78" t="str">
        <f ca="1">IFERROR(IF((VLOOKUP($B75,'NatCon &amp; Metrics Backsheet'!$A$7:$AC$156,E$9,FALSE))="","",(VLOOKUP($B75,'NatCon &amp; Metrics Backsheet'!$A$7:$AC$156,E$9,FALSE))),"")</f>
        <v>Not on track to meet target</v>
      </c>
      <c r="F75" s="78" t="str">
        <f ca="1">IFERROR(IF((VLOOKUP($B75,'NatCon &amp; Metrics Backsheet'!$A$7:$AC$156,F$9,FALSE))="","",(VLOOKUP($B75,'NatCon &amp; Metrics Backsheet'!$A$7:$AC$156,F$9,FALSE))),"")</f>
        <v>On track to meet target</v>
      </c>
      <c r="G75" s="79" t="str">
        <f ca="1">IFERROR(IF((VLOOKUP($B75,'NatCon &amp; Metrics Backsheet'!$A$7:$AC$156,G$9,FALSE))="","",(VLOOKUP($B75,'NatCon &amp; Metrics Backsheet'!$A$7:$AC$156,G$9,FALSE))),"")</f>
        <v>On track to meet target</v>
      </c>
    </row>
    <row r="76" spans="1:7" x14ac:dyDescent="0.3">
      <c r="A76" s="41">
        <v>54</v>
      </c>
      <c r="B76" s="34" t="str">
        <f t="shared" ca="1" si="6"/>
        <v>E06000019</v>
      </c>
      <c r="C76" s="35" t="str">
        <f ca="1">IFERROR(VLOOKUP($B76,'Org List'!$J$9:$K$640,2,0), "")</f>
        <v>Herefordshire, County of</v>
      </c>
      <c r="D76" s="123" t="str">
        <f ca="1">IFERROR(IF((VLOOKUP($B76,'NatCon &amp; Metrics Backsheet'!$A$7:$AC$156,D$9,FALSE))="","",(VLOOKUP($B76,'NatCon &amp; Metrics Backsheet'!$A$7:$AC$156,D$9,FALSE))),"")</f>
        <v/>
      </c>
      <c r="E76" s="78" t="str">
        <f ca="1">IFERROR(IF((VLOOKUP($B76,'NatCon &amp; Metrics Backsheet'!$A$7:$AC$156,E$9,FALSE))="","",(VLOOKUP($B76,'NatCon &amp; Metrics Backsheet'!$A$7:$AC$156,E$9,FALSE))),"")</f>
        <v>On track to meet target</v>
      </c>
      <c r="F76" s="78" t="str">
        <f ca="1">IFERROR(IF((VLOOKUP($B76,'NatCon &amp; Metrics Backsheet'!$A$7:$AC$156,F$9,FALSE))="","",(VLOOKUP($B76,'NatCon &amp; Metrics Backsheet'!$A$7:$AC$156,F$9,FALSE))),"")</f>
        <v>Not on track to meet target</v>
      </c>
      <c r="G76" s="79" t="str">
        <f ca="1">IFERROR(IF((VLOOKUP($B76,'NatCon &amp; Metrics Backsheet'!$A$7:$AC$156,G$9,FALSE))="","",(VLOOKUP($B76,'NatCon &amp; Metrics Backsheet'!$A$7:$AC$156,G$9,FALSE))),"")</f>
        <v>Not on track to meet target</v>
      </c>
    </row>
    <row r="77" spans="1:7" x14ac:dyDescent="0.3">
      <c r="A77" s="41">
        <v>55</v>
      </c>
      <c r="B77" s="34" t="str">
        <f t="shared" ca="1" si="6"/>
        <v>E10000015</v>
      </c>
      <c r="C77" s="35" t="str">
        <f ca="1">IFERROR(VLOOKUP($B77,'Org List'!$J$9:$K$640,2,0), "")</f>
        <v>Hertfordshire</v>
      </c>
      <c r="D77" s="123" t="str">
        <f ca="1">IFERROR(IF((VLOOKUP($B77,'NatCon &amp; Metrics Backsheet'!$A$7:$AC$156,D$9,FALSE))="","",(VLOOKUP($B77,'NatCon &amp; Metrics Backsheet'!$A$7:$AC$156,D$9,FALSE))),"")</f>
        <v/>
      </c>
      <c r="E77" s="78" t="str">
        <f ca="1">IFERROR(IF((VLOOKUP($B77,'NatCon &amp; Metrics Backsheet'!$A$7:$AC$156,E$9,FALSE))="","",(VLOOKUP($B77,'NatCon &amp; Metrics Backsheet'!$A$7:$AC$156,E$9,FALSE))),"")</f>
        <v>On track to meet target</v>
      </c>
      <c r="F77" s="78" t="str">
        <f ca="1">IFERROR(IF((VLOOKUP($B77,'NatCon &amp; Metrics Backsheet'!$A$7:$AC$156,F$9,FALSE))="","",(VLOOKUP($B77,'NatCon &amp; Metrics Backsheet'!$A$7:$AC$156,F$9,FALSE))),"")</f>
        <v>Not on track to meet target</v>
      </c>
      <c r="G77" s="79" t="str">
        <f ca="1">IFERROR(IF((VLOOKUP($B77,'NatCon &amp; Metrics Backsheet'!$A$7:$AC$156,G$9,FALSE))="","",(VLOOKUP($B77,'NatCon &amp; Metrics Backsheet'!$A$7:$AC$156,G$9,FALSE))),"")</f>
        <v>Not on track to meet target</v>
      </c>
    </row>
    <row r="78" spans="1:7" x14ac:dyDescent="0.3">
      <c r="A78" s="41">
        <v>56</v>
      </c>
      <c r="B78" s="34" t="str">
        <f t="shared" ca="1" si="6"/>
        <v>E09000017</v>
      </c>
      <c r="C78" s="35" t="str">
        <f ca="1">IFERROR(VLOOKUP($B78,'Org List'!$J$9:$K$640,2,0), "")</f>
        <v>Hillingdon</v>
      </c>
      <c r="D78" s="123" t="str">
        <f ca="1">IFERROR(IF((VLOOKUP($B78,'NatCon &amp; Metrics Backsheet'!$A$7:$AC$156,D$9,FALSE))="","",(VLOOKUP($B78,'NatCon &amp; Metrics Backsheet'!$A$7:$AC$156,D$9,FALSE))),"")</f>
        <v/>
      </c>
      <c r="E78" s="78" t="str">
        <f ca="1">IFERROR(IF((VLOOKUP($B78,'NatCon &amp; Metrics Backsheet'!$A$7:$AC$156,E$9,FALSE))="","",(VLOOKUP($B78,'NatCon &amp; Metrics Backsheet'!$A$7:$AC$156,E$9,FALSE))),"")</f>
        <v>Not on track to meet target</v>
      </c>
      <c r="F78" s="78" t="str">
        <f ca="1">IFERROR(IF((VLOOKUP($B78,'NatCon &amp; Metrics Backsheet'!$A$7:$AC$156,F$9,FALSE))="","",(VLOOKUP($B78,'NatCon &amp; Metrics Backsheet'!$A$7:$AC$156,F$9,FALSE))),"")</f>
        <v>Not on track to meet target</v>
      </c>
      <c r="G78" s="79" t="str">
        <f ca="1">IFERROR(IF((VLOOKUP($B78,'NatCon &amp; Metrics Backsheet'!$A$7:$AC$156,G$9,FALSE))="","",(VLOOKUP($B78,'NatCon &amp; Metrics Backsheet'!$A$7:$AC$156,G$9,FALSE))),"")</f>
        <v>On track to meet target</v>
      </c>
    </row>
    <row r="79" spans="1:7" x14ac:dyDescent="0.3">
      <c r="A79" s="41">
        <v>57</v>
      </c>
      <c r="B79" s="34" t="str">
        <f t="shared" ca="1" si="6"/>
        <v>E09000018</v>
      </c>
      <c r="C79" s="35" t="str">
        <f ca="1">IFERROR(VLOOKUP($B79,'Org List'!$J$9:$K$640,2,0), "")</f>
        <v>Hounslow</v>
      </c>
      <c r="D79" s="123" t="str">
        <f ca="1">IFERROR(IF((VLOOKUP($B79,'NatCon &amp; Metrics Backsheet'!$A$7:$AC$156,D$9,FALSE))="","",(VLOOKUP($B79,'NatCon &amp; Metrics Backsheet'!$A$7:$AC$156,D$9,FALSE))),"")</f>
        <v/>
      </c>
      <c r="E79" s="78" t="str">
        <f ca="1">IFERROR(IF((VLOOKUP($B79,'NatCon &amp; Metrics Backsheet'!$A$7:$AC$156,E$9,FALSE))="","",(VLOOKUP($B79,'NatCon &amp; Metrics Backsheet'!$A$7:$AC$156,E$9,FALSE))),"")</f>
        <v>Not on track to meet target</v>
      </c>
      <c r="F79" s="78" t="str">
        <f ca="1">IFERROR(IF((VLOOKUP($B79,'NatCon &amp; Metrics Backsheet'!$A$7:$AC$156,F$9,FALSE))="","",(VLOOKUP($B79,'NatCon &amp; Metrics Backsheet'!$A$7:$AC$156,F$9,FALSE))),"")</f>
        <v>On track to meet target</v>
      </c>
      <c r="G79" s="79" t="str">
        <f ca="1">IFERROR(IF((VLOOKUP($B79,'NatCon &amp; Metrics Backsheet'!$A$7:$AC$156,G$9,FALSE))="","",(VLOOKUP($B79,'NatCon &amp; Metrics Backsheet'!$A$7:$AC$156,G$9,FALSE))),"")</f>
        <v>On track to meet target</v>
      </c>
    </row>
    <row r="80" spans="1:7" x14ac:dyDescent="0.3">
      <c r="A80" s="41">
        <v>58</v>
      </c>
      <c r="B80" s="34" t="str">
        <f t="shared" ca="1" si="6"/>
        <v>E06000046</v>
      </c>
      <c r="C80" s="35" t="str">
        <f ca="1">IFERROR(VLOOKUP($B80,'Org List'!$J$9:$K$640,2,0), "")</f>
        <v>Isle of Wight</v>
      </c>
      <c r="D80" s="123" t="str">
        <f ca="1">IFERROR(IF((VLOOKUP($B80,'NatCon &amp; Metrics Backsheet'!$A$7:$AC$156,D$9,FALSE))="","",(VLOOKUP($B80,'NatCon &amp; Metrics Backsheet'!$A$7:$AC$156,D$9,FALSE))),"")</f>
        <v/>
      </c>
      <c r="E80" s="78" t="str">
        <f ca="1">IFERROR(IF((VLOOKUP($B80,'NatCon &amp; Metrics Backsheet'!$A$7:$AC$156,E$9,FALSE))="","",(VLOOKUP($B80,'NatCon &amp; Metrics Backsheet'!$A$7:$AC$156,E$9,FALSE))),"")</f>
        <v>Not on track to meet target</v>
      </c>
      <c r="F80" s="78" t="str">
        <f ca="1">IFERROR(IF((VLOOKUP($B80,'NatCon &amp; Metrics Backsheet'!$A$7:$AC$156,F$9,FALSE))="","",(VLOOKUP($B80,'NatCon &amp; Metrics Backsheet'!$A$7:$AC$156,F$9,FALSE))),"")</f>
        <v>On track to meet target</v>
      </c>
      <c r="G80" s="79" t="str">
        <f ca="1">IFERROR(IF((VLOOKUP($B80,'NatCon &amp; Metrics Backsheet'!$A$7:$AC$156,G$9,FALSE))="","",(VLOOKUP($B80,'NatCon &amp; Metrics Backsheet'!$A$7:$AC$156,G$9,FALSE))),"")</f>
        <v>Not on track to meet target</v>
      </c>
    </row>
    <row r="81" spans="1:7" x14ac:dyDescent="0.3">
      <c r="A81" s="41">
        <v>59</v>
      </c>
      <c r="B81" s="34" t="str">
        <f t="shared" ca="1" si="6"/>
        <v>E09000019</v>
      </c>
      <c r="C81" s="35" t="str">
        <f ca="1">IFERROR(VLOOKUP($B81,'Org List'!$J$9:$K$640,2,0), "")</f>
        <v>Islington</v>
      </c>
      <c r="D81" s="123" t="str">
        <f ca="1">IFERROR(IF((VLOOKUP($B81,'NatCon &amp; Metrics Backsheet'!$A$7:$AC$156,D$9,FALSE))="","",(VLOOKUP($B81,'NatCon &amp; Metrics Backsheet'!$A$7:$AC$156,D$9,FALSE))),"")</f>
        <v/>
      </c>
      <c r="E81" s="78" t="str">
        <f ca="1">IFERROR(IF((VLOOKUP($B81,'NatCon &amp; Metrics Backsheet'!$A$7:$AC$156,E$9,FALSE))="","",(VLOOKUP($B81,'NatCon &amp; Metrics Backsheet'!$A$7:$AC$156,E$9,FALSE))),"")</f>
        <v>On track to meet target</v>
      </c>
      <c r="F81" s="78" t="str">
        <f ca="1">IFERROR(IF((VLOOKUP($B81,'NatCon &amp; Metrics Backsheet'!$A$7:$AC$156,F$9,FALSE))="","",(VLOOKUP($B81,'NatCon &amp; Metrics Backsheet'!$A$7:$AC$156,F$9,FALSE))),"")</f>
        <v>Not on track to meet target</v>
      </c>
      <c r="G81" s="79" t="str">
        <f ca="1">IFERROR(IF((VLOOKUP($B81,'NatCon &amp; Metrics Backsheet'!$A$7:$AC$156,G$9,FALSE))="","",(VLOOKUP($B81,'NatCon &amp; Metrics Backsheet'!$A$7:$AC$156,G$9,FALSE))),"")</f>
        <v>On track to meet target</v>
      </c>
    </row>
    <row r="82" spans="1:7" x14ac:dyDescent="0.3">
      <c r="A82" s="41">
        <v>60</v>
      </c>
      <c r="B82" s="34" t="str">
        <f t="shared" ca="1" si="6"/>
        <v>E09000020</v>
      </c>
      <c r="C82" s="35" t="str">
        <f ca="1">IFERROR(VLOOKUP($B82,'Org List'!$J$9:$K$640,2,0), "")</f>
        <v>Kensington and Chelsea</v>
      </c>
      <c r="D82" s="123" t="str">
        <f ca="1">IFERROR(IF((VLOOKUP($B82,'NatCon &amp; Metrics Backsheet'!$A$7:$AC$156,D$9,FALSE))="","",(VLOOKUP($B82,'NatCon &amp; Metrics Backsheet'!$A$7:$AC$156,D$9,FALSE))),"")</f>
        <v/>
      </c>
      <c r="E82" s="78" t="str">
        <f ca="1">IFERROR(IF((VLOOKUP($B82,'NatCon &amp; Metrics Backsheet'!$A$7:$AC$156,E$9,FALSE))="","",(VLOOKUP($B82,'NatCon &amp; Metrics Backsheet'!$A$7:$AC$156,E$9,FALSE))),"")</f>
        <v>Not on track to meet target</v>
      </c>
      <c r="F82" s="78" t="str">
        <f ca="1">IFERROR(IF((VLOOKUP($B82,'NatCon &amp; Metrics Backsheet'!$A$7:$AC$156,F$9,FALSE))="","",(VLOOKUP($B82,'NatCon &amp; Metrics Backsheet'!$A$7:$AC$156,F$9,FALSE))),"")</f>
        <v>On track to meet target</v>
      </c>
      <c r="G82" s="79" t="str">
        <f ca="1">IFERROR(IF((VLOOKUP($B82,'NatCon &amp; Metrics Backsheet'!$A$7:$AC$156,G$9,FALSE))="","",(VLOOKUP($B82,'NatCon &amp; Metrics Backsheet'!$A$7:$AC$156,G$9,FALSE))),"")</f>
        <v>Not on track to meet target</v>
      </c>
    </row>
    <row r="83" spans="1:7" x14ac:dyDescent="0.3">
      <c r="A83" s="41">
        <v>61</v>
      </c>
      <c r="B83" s="34" t="str">
        <f t="shared" ca="1" si="6"/>
        <v>E10000016</v>
      </c>
      <c r="C83" s="35" t="str">
        <f ca="1">IFERROR(VLOOKUP($B83,'Org List'!$J$9:$K$640,2,0), "")</f>
        <v>Kent</v>
      </c>
      <c r="D83" s="123" t="str">
        <f ca="1">IFERROR(IF((VLOOKUP($B83,'NatCon &amp; Metrics Backsheet'!$A$7:$AC$156,D$9,FALSE))="","",(VLOOKUP($B83,'NatCon &amp; Metrics Backsheet'!$A$7:$AC$156,D$9,FALSE))),"")</f>
        <v/>
      </c>
      <c r="E83" s="78" t="str">
        <f ca="1">IFERROR(IF((VLOOKUP($B83,'NatCon &amp; Metrics Backsheet'!$A$7:$AC$156,E$9,FALSE))="","",(VLOOKUP($B83,'NatCon &amp; Metrics Backsheet'!$A$7:$AC$156,E$9,FALSE))),"")</f>
        <v>On track to meet target</v>
      </c>
      <c r="F83" s="78" t="str">
        <f ca="1">IFERROR(IF((VLOOKUP($B83,'NatCon &amp; Metrics Backsheet'!$A$7:$AC$156,F$9,FALSE))="","",(VLOOKUP($B83,'NatCon &amp; Metrics Backsheet'!$A$7:$AC$156,F$9,FALSE))),"")</f>
        <v>Data not available to assess progress</v>
      </c>
      <c r="G83" s="79" t="str">
        <f ca="1">IFERROR(IF((VLOOKUP($B83,'NatCon &amp; Metrics Backsheet'!$A$7:$AC$156,G$9,FALSE))="","",(VLOOKUP($B83,'NatCon &amp; Metrics Backsheet'!$A$7:$AC$156,G$9,FALSE))),"")</f>
        <v>Data not available to assess progress</v>
      </c>
    </row>
    <row r="84" spans="1:7" x14ac:dyDescent="0.3">
      <c r="A84" s="41">
        <v>62</v>
      </c>
      <c r="B84" s="34" t="str">
        <f t="shared" ca="1" si="6"/>
        <v>E06000010</v>
      </c>
      <c r="C84" s="35" t="str">
        <f ca="1">IFERROR(VLOOKUP($B84,'Org List'!$J$9:$K$640,2,0), "")</f>
        <v>Kingston upon Hull, City of</v>
      </c>
      <c r="D84" s="123" t="str">
        <f ca="1">IFERROR(IF((VLOOKUP($B84,'NatCon &amp; Metrics Backsheet'!$A$7:$AC$156,D$9,FALSE))="","",(VLOOKUP($B84,'NatCon &amp; Metrics Backsheet'!$A$7:$AC$156,D$9,FALSE))),"")</f>
        <v/>
      </c>
      <c r="E84" s="78" t="str">
        <f ca="1">IFERROR(IF((VLOOKUP($B84,'NatCon &amp; Metrics Backsheet'!$A$7:$AC$156,E$9,FALSE))="","",(VLOOKUP($B84,'NatCon &amp; Metrics Backsheet'!$A$7:$AC$156,E$9,FALSE))),"")</f>
        <v>On track to meet target</v>
      </c>
      <c r="F84" s="78" t="str">
        <f ca="1">IFERROR(IF((VLOOKUP($B84,'NatCon &amp; Metrics Backsheet'!$A$7:$AC$156,F$9,FALSE))="","",(VLOOKUP($B84,'NatCon &amp; Metrics Backsheet'!$A$7:$AC$156,F$9,FALSE))),"")</f>
        <v>Not on track to meet target</v>
      </c>
      <c r="G84" s="79" t="str">
        <f ca="1">IFERROR(IF((VLOOKUP($B84,'NatCon &amp; Metrics Backsheet'!$A$7:$AC$156,G$9,FALSE))="","",(VLOOKUP($B84,'NatCon &amp; Metrics Backsheet'!$A$7:$AC$156,G$9,FALSE))),"")</f>
        <v>Not on track to meet target</v>
      </c>
    </row>
    <row r="85" spans="1:7" x14ac:dyDescent="0.3">
      <c r="A85" s="41">
        <v>63</v>
      </c>
      <c r="B85" s="34" t="str">
        <f t="shared" ca="1" si="6"/>
        <v>E09000021</v>
      </c>
      <c r="C85" s="35" t="str">
        <f ca="1">IFERROR(VLOOKUP($B85,'Org List'!$J$9:$K$640,2,0), "")</f>
        <v>Kingston upon Thames</v>
      </c>
      <c r="D85" s="123" t="str">
        <f ca="1">IFERROR(IF((VLOOKUP($B85,'NatCon &amp; Metrics Backsheet'!$A$7:$AC$156,D$9,FALSE))="","",(VLOOKUP($B85,'NatCon &amp; Metrics Backsheet'!$A$7:$AC$156,D$9,FALSE))),"")</f>
        <v/>
      </c>
      <c r="E85" s="78" t="str">
        <f ca="1">IFERROR(IF((VLOOKUP($B85,'NatCon &amp; Metrics Backsheet'!$A$7:$AC$156,E$9,FALSE))="","",(VLOOKUP($B85,'NatCon &amp; Metrics Backsheet'!$A$7:$AC$156,E$9,FALSE))),"")</f>
        <v>On track to meet target</v>
      </c>
      <c r="F85" s="78" t="str">
        <f ca="1">IFERROR(IF((VLOOKUP($B85,'NatCon &amp; Metrics Backsheet'!$A$7:$AC$156,F$9,FALSE))="","",(VLOOKUP($B85,'NatCon &amp; Metrics Backsheet'!$A$7:$AC$156,F$9,FALSE))),"")</f>
        <v>On track to meet target</v>
      </c>
      <c r="G85" s="79" t="str">
        <f ca="1">IFERROR(IF((VLOOKUP($B85,'NatCon &amp; Metrics Backsheet'!$A$7:$AC$156,G$9,FALSE))="","",(VLOOKUP($B85,'NatCon &amp; Metrics Backsheet'!$A$7:$AC$156,G$9,FALSE))),"")</f>
        <v>On track to meet target</v>
      </c>
    </row>
    <row r="86" spans="1:7" x14ac:dyDescent="0.3">
      <c r="A86" s="41">
        <v>64</v>
      </c>
      <c r="B86" s="34" t="str">
        <f t="shared" ca="1" si="6"/>
        <v>E08000034</v>
      </c>
      <c r="C86" s="35" t="str">
        <f ca="1">IFERROR(VLOOKUP($B86,'Org List'!$J$9:$K$640,2,0), "")</f>
        <v>Kirklees</v>
      </c>
      <c r="D86" s="123" t="str">
        <f ca="1">IFERROR(IF((VLOOKUP($B86,'NatCon &amp; Metrics Backsheet'!$A$7:$AC$156,D$9,FALSE))="","",(VLOOKUP($B86,'NatCon &amp; Metrics Backsheet'!$A$7:$AC$156,D$9,FALSE))),"")</f>
        <v/>
      </c>
      <c r="E86" s="78" t="str">
        <f ca="1">IFERROR(IF((VLOOKUP($B86,'NatCon &amp; Metrics Backsheet'!$A$7:$AC$156,E$9,FALSE))="","",(VLOOKUP($B86,'NatCon &amp; Metrics Backsheet'!$A$7:$AC$156,E$9,FALSE))),"")</f>
        <v>Not on track to meet target</v>
      </c>
      <c r="F86" s="78" t="str">
        <f ca="1">IFERROR(IF((VLOOKUP($B86,'NatCon &amp; Metrics Backsheet'!$A$7:$AC$156,F$9,FALSE))="","",(VLOOKUP($B86,'NatCon &amp; Metrics Backsheet'!$A$7:$AC$156,F$9,FALSE))),"")</f>
        <v>On track to meet target</v>
      </c>
      <c r="G86" s="79" t="str">
        <f ca="1">IFERROR(IF((VLOOKUP($B86,'NatCon &amp; Metrics Backsheet'!$A$7:$AC$156,G$9,FALSE))="","",(VLOOKUP($B86,'NatCon &amp; Metrics Backsheet'!$A$7:$AC$156,G$9,FALSE))),"")</f>
        <v>Data not available to assess progress</v>
      </c>
    </row>
    <row r="87" spans="1:7" x14ac:dyDescent="0.3">
      <c r="A87" s="41">
        <v>65</v>
      </c>
      <c r="B87" s="34" t="str">
        <f t="shared" ref="B87:B150" ca="1" si="7">IF($A87&gt;$J$5-1,"",INDIRECT("'Comms by AT'!AA"&amp;$A87+$J$4))</f>
        <v>E08000011</v>
      </c>
      <c r="C87" s="35" t="str">
        <f ca="1">IFERROR(VLOOKUP($B87,'Org List'!$J$9:$K$640,2,0), "")</f>
        <v>Knowsley</v>
      </c>
      <c r="D87" s="123" t="str">
        <f ca="1">IFERROR(IF((VLOOKUP($B87,'NatCon &amp; Metrics Backsheet'!$A$7:$AC$156,D$9,FALSE))="","",(VLOOKUP($B87,'NatCon &amp; Metrics Backsheet'!$A$7:$AC$156,D$9,FALSE))),"")</f>
        <v/>
      </c>
      <c r="E87" s="78" t="str">
        <f ca="1">IFERROR(IF((VLOOKUP($B87,'NatCon &amp; Metrics Backsheet'!$A$7:$AC$156,E$9,FALSE))="","",(VLOOKUP($B87,'NatCon &amp; Metrics Backsheet'!$A$7:$AC$156,E$9,FALSE))),"")</f>
        <v>Not on track to meet target</v>
      </c>
      <c r="F87" s="78" t="str">
        <f ca="1">IFERROR(IF((VLOOKUP($B87,'NatCon &amp; Metrics Backsheet'!$A$7:$AC$156,F$9,FALSE))="","",(VLOOKUP($B87,'NatCon &amp; Metrics Backsheet'!$A$7:$AC$156,F$9,FALSE))),"")</f>
        <v>Not on track to meet target</v>
      </c>
      <c r="G87" s="79" t="str">
        <f ca="1">IFERROR(IF((VLOOKUP($B87,'NatCon &amp; Metrics Backsheet'!$A$7:$AC$156,G$9,FALSE))="","",(VLOOKUP($B87,'NatCon &amp; Metrics Backsheet'!$A$7:$AC$156,G$9,FALSE))),"")</f>
        <v>On track to meet target</v>
      </c>
    </row>
    <row r="88" spans="1:7" x14ac:dyDescent="0.3">
      <c r="A88" s="41">
        <v>66</v>
      </c>
      <c r="B88" s="34" t="str">
        <f t="shared" ca="1" si="7"/>
        <v>E09000022</v>
      </c>
      <c r="C88" s="35" t="str">
        <f ca="1">IFERROR(VLOOKUP($B88,'Org List'!$J$9:$K$640,2,0), "")</f>
        <v>Lambeth</v>
      </c>
      <c r="D88" s="123" t="str">
        <f ca="1">IFERROR(IF((VLOOKUP($B88,'NatCon &amp; Metrics Backsheet'!$A$7:$AC$156,D$9,FALSE))="","",(VLOOKUP($B88,'NatCon &amp; Metrics Backsheet'!$A$7:$AC$156,D$9,FALSE))),"")</f>
        <v/>
      </c>
      <c r="E88" s="78" t="str">
        <f ca="1">IFERROR(IF((VLOOKUP($B88,'NatCon &amp; Metrics Backsheet'!$A$7:$AC$156,E$9,FALSE))="","",(VLOOKUP($B88,'NatCon &amp; Metrics Backsheet'!$A$7:$AC$156,E$9,FALSE))),"")</f>
        <v>On track to meet target</v>
      </c>
      <c r="F88" s="78" t="str">
        <f ca="1">IFERROR(IF((VLOOKUP($B88,'NatCon &amp; Metrics Backsheet'!$A$7:$AC$156,F$9,FALSE))="","",(VLOOKUP($B88,'NatCon &amp; Metrics Backsheet'!$A$7:$AC$156,F$9,FALSE))),"")</f>
        <v>On track to meet target</v>
      </c>
      <c r="G88" s="79" t="str">
        <f ca="1">IFERROR(IF((VLOOKUP($B88,'NatCon &amp; Metrics Backsheet'!$A$7:$AC$156,G$9,FALSE))="","",(VLOOKUP($B88,'NatCon &amp; Metrics Backsheet'!$A$7:$AC$156,G$9,FALSE))),"")</f>
        <v>On track to meet target</v>
      </c>
    </row>
    <row r="89" spans="1:7" x14ac:dyDescent="0.3">
      <c r="A89" s="41">
        <v>67</v>
      </c>
      <c r="B89" s="34" t="str">
        <f t="shared" ca="1" si="7"/>
        <v>E10000017</v>
      </c>
      <c r="C89" s="35" t="str">
        <f ca="1">IFERROR(VLOOKUP($B89,'Org List'!$J$9:$K$640,2,0), "")</f>
        <v>Lancashire</v>
      </c>
      <c r="D89" s="123" t="str">
        <f ca="1">IFERROR(IF((VLOOKUP($B89,'NatCon &amp; Metrics Backsheet'!$A$7:$AC$156,D$9,FALSE))="","",(VLOOKUP($B89,'NatCon &amp; Metrics Backsheet'!$A$7:$AC$156,D$9,FALSE))),"")</f>
        <v/>
      </c>
      <c r="E89" s="78" t="str">
        <f ca="1">IFERROR(IF((VLOOKUP($B89,'NatCon &amp; Metrics Backsheet'!$A$7:$AC$156,E$9,FALSE))="","",(VLOOKUP($B89,'NatCon &amp; Metrics Backsheet'!$A$7:$AC$156,E$9,FALSE))),"")</f>
        <v>Not on track to meet target</v>
      </c>
      <c r="F89" s="78" t="str">
        <f ca="1">IFERROR(IF((VLOOKUP($B89,'NatCon &amp; Metrics Backsheet'!$A$7:$AC$156,F$9,FALSE))="","",(VLOOKUP($B89,'NatCon &amp; Metrics Backsheet'!$A$7:$AC$156,F$9,FALSE))),"")</f>
        <v>On track to meet target</v>
      </c>
      <c r="G89" s="79" t="str">
        <f ca="1">IFERROR(IF((VLOOKUP($B89,'NatCon &amp; Metrics Backsheet'!$A$7:$AC$156,G$9,FALSE))="","",(VLOOKUP($B89,'NatCon &amp; Metrics Backsheet'!$A$7:$AC$156,G$9,FALSE))),"")</f>
        <v>On track to meet target</v>
      </c>
    </row>
    <row r="90" spans="1:7" x14ac:dyDescent="0.3">
      <c r="A90" s="41">
        <v>68</v>
      </c>
      <c r="B90" s="34" t="str">
        <f t="shared" ca="1" si="7"/>
        <v>E08000035</v>
      </c>
      <c r="C90" s="35" t="str">
        <f ca="1">IFERROR(VLOOKUP($B90,'Org List'!$J$9:$K$640,2,0), "")</f>
        <v>Leeds</v>
      </c>
      <c r="D90" s="123" t="str">
        <f ca="1">IFERROR(IF((VLOOKUP($B90,'NatCon &amp; Metrics Backsheet'!$A$7:$AC$156,D$9,FALSE))="","",(VLOOKUP($B90,'NatCon &amp; Metrics Backsheet'!$A$7:$AC$156,D$9,FALSE))),"")</f>
        <v/>
      </c>
      <c r="E90" s="78" t="str">
        <f ca="1">IFERROR(IF((VLOOKUP($B90,'NatCon &amp; Metrics Backsheet'!$A$7:$AC$156,E$9,FALSE))="","",(VLOOKUP($B90,'NatCon &amp; Metrics Backsheet'!$A$7:$AC$156,E$9,FALSE))),"")</f>
        <v>On track to meet target</v>
      </c>
      <c r="F90" s="78" t="str">
        <f ca="1">IFERROR(IF((VLOOKUP($B90,'NatCon &amp; Metrics Backsheet'!$A$7:$AC$156,F$9,FALSE))="","",(VLOOKUP($B90,'NatCon &amp; Metrics Backsheet'!$A$7:$AC$156,F$9,FALSE))),"")</f>
        <v>On track to meet target</v>
      </c>
      <c r="G90" s="79" t="str">
        <f ca="1">IFERROR(IF((VLOOKUP($B90,'NatCon &amp; Metrics Backsheet'!$A$7:$AC$156,G$9,FALSE))="","",(VLOOKUP($B90,'NatCon &amp; Metrics Backsheet'!$A$7:$AC$156,G$9,FALSE))),"")</f>
        <v>On track to meet target</v>
      </c>
    </row>
    <row r="91" spans="1:7" x14ac:dyDescent="0.3">
      <c r="A91" s="41">
        <v>69</v>
      </c>
      <c r="B91" s="34" t="str">
        <f t="shared" ca="1" si="7"/>
        <v>E06000016</v>
      </c>
      <c r="C91" s="35" t="str">
        <f ca="1">IFERROR(VLOOKUP($B91,'Org List'!$J$9:$K$640,2,0), "")</f>
        <v>Leicester</v>
      </c>
      <c r="D91" s="123" t="str">
        <f ca="1">IFERROR(IF((VLOOKUP($B91,'NatCon &amp; Metrics Backsheet'!$A$7:$AC$156,D$9,FALSE))="","",(VLOOKUP($B91,'NatCon &amp; Metrics Backsheet'!$A$7:$AC$156,D$9,FALSE))),"")</f>
        <v/>
      </c>
      <c r="E91" s="78" t="str">
        <f ca="1">IFERROR(IF((VLOOKUP($B91,'NatCon &amp; Metrics Backsheet'!$A$7:$AC$156,E$9,FALSE))="","",(VLOOKUP($B91,'NatCon &amp; Metrics Backsheet'!$A$7:$AC$156,E$9,FALSE))),"")</f>
        <v>Not on track to meet target</v>
      </c>
      <c r="F91" s="78" t="str">
        <f ca="1">IFERROR(IF((VLOOKUP($B91,'NatCon &amp; Metrics Backsheet'!$A$7:$AC$156,F$9,FALSE))="","",(VLOOKUP($B91,'NatCon &amp; Metrics Backsheet'!$A$7:$AC$156,F$9,FALSE))),"")</f>
        <v>Not on track to meet target</v>
      </c>
      <c r="G91" s="79" t="str">
        <f ca="1">IFERROR(IF((VLOOKUP($B91,'NatCon &amp; Metrics Backsheet'!$A$7:$AC$156,G$9,FALSE))="","",(VLOOKUP($B91,'NatCon &amp; Metrics Backsheet'!$A$7:$AC$156,G$9,FALSE))),"")</f>
        <v>On track to meet target</v>
      </c>
    </row>
    <row r="92" spans="1:7" x14ac:dyDescent="0.3">
      <c r="A92" s="41">
        <v>70</v>
      </c>
      <c r="B92" s="34" t="str">
        <f t="shared" ca="1" si="7"/>
        <v>E10000018</v>
      </c>
      <c r="C92" s="35" t="str">
        <f ca="1">IFERROR(VLOOKUP($B92,'Org List'!$J$9:$K$640,2,0), "")</f>
        <v>Leicestershire</v>
      </c>
      <c r="D92" s="123" t="str">
        <f ca="1">IFERROR(IF((VLOOKUP($B92,'NatCon &amp; Metrics Backsheet'!$A$7:$AC$156,D$9,FALSE))="","",(VLOOKUP($B92,'NatCon &amp; Metrics Backsheet'!$A$7:$AC$156,D$9,FALSE))),"")</f>
        <v/>
      </c>
      <c r="E92" s="78" t="str">
        <f ca="1">IFERROR(IF((VLOOKUP($B92,'NatCon &amp; Metrics Backsheet'!$A$7:$AC$156,E$9,FALSE))="","",(VLOOKUP($B92,'NatCon &amp; Metrics Backsheet'!$A$7:$AC$156,E$9,FALSE))),"")</f>
        <v>On track to meet target</v>
      </c>
      <c r="F92" s="78" t="str">
        <f ca="1">IFERROR(IF((VLOOKUP($B92,'NatCon &amp; Metrics Backsheet'!$A$7:$AC$156,F$9,FALSE))="","",(VLOOKUP($B92,'NatCon &amp; Metrics Backsheet'!$A$7:$AC$156,F$9,FALSE))),"")</f>
        <v>On track to meet target</v>
      </c>
      <c r="G92" s="79" t="str">
        <f ca="1">IFERROR(IF((VLOOKUP($B92,'NatCon &amp; Metrics Backsheet'!$A$7:$AC$156,G$9,FALSE))="","",(VLOOKUP($B92,'NatCon &amp; Metrics Backsheet'!$A$7:$AC$156,G$9,FALSE))),"")</f>
        <v>On track to meet target</v>
      </c>
    </row>
    <row r="93" spans="1:7" x14ac:dyDescent="0.3">
      <c r="A93" s="41">
        <v>71</v>
      </c>
      <c r="B93" s="34" t="str">
        <f t="shared" ca="1" si="7"/>
        <v>E09000023</v>
      </c>
      <c r="C93" s="35" t="str">
        <f ca="1">IFERROR(VLOOKUP($B93,'Org List'!$J$9:$K$640,2,0), "")</f>
        <v>Lewisham</v>
      </c>
      <c r="D93" s="123" t="str">
        <f ca="1">IFERROR(IF((VLOOKUP($B93,'NatCon &amp; Metrics Backsheet'!$A$7:$AC$156,D$9,FALSE))="","",(VLOOKUP($B93,'NatCon &amp; Metrics Backsheet'!$A$7:$AC$156,D$9,FALSE))),"")</f>
        <v/>
      </c>
      <c r="E93" s="78" t="str">
        <f ca="1">IFERROR(IF((VLOOKUP($B93,'NatCon &amp; Metrics Backsheet'!$A$7:$AC$156,E$9,FALSE))="","",(VLOOKUP($B93,'NatCon &amp; Metrics Backsheet'!$A$7:$AC$156,E$9,FALSE))),"")</f>
        <v>Not on track to meet target</v>
      </c>
      <c r="F93" s="78" t="str">
        <f ca="1">IFERROR(IF((VLOOKUP($B93,'NatCon &amp; Metrics Backsheet'!$A$7:$AC$156,F$9,FALSE))="","",(VLOOKUP($B93,'NatCon &amp; Metrics Backsheet'!$A$7:$AC$156,F$9,FALSE))),"")</f>
        <v>On track to meet target</v>
      </c>
      <c r="G93" s="79" t="str">
        <f ca="1">IFERROR(IF((VLOOKUP($B93,'NatCon &amp; Metrics Backsheet'!$A$7:$AC$156,G$9,FALSE))="","",(VLOOKUP($B93,'NatCon &amp; Metrics Backsheet'!$A$7:$AC$156,G$9,FALSE))),"")</f>
        <v>On track to meet target</v>
      </c>
    </row>
    <row r="94" spans="1:7" x14ac:dyDescent="0.3">
      <c r="A94" s="41">
        <v>72</v>
      </c>
      <c r="B94" s="34" t="str">
        <f t="shared" ca="1" si="7"/>
        <v>E10000019</v>
      </c>
      <c r="C94" s="35" t="str">
        <f ca="1">IFERROR(VLOOKUP($B94,'Org List'!$J$9:$K$640,2,0), "")</f>
        <v>Lincolnshire</v>
      </c>
      <c r="D94" s="123" t="str">
        <f ca="1">IFERROR(IF((VLOOKUP($B94,'NatCon &amp; Metrics Backsheet'!$A$7:$AC$156,D$9,FALSE))="","",(VLOOKUP($B94,'NatCon &amp; Metrics Backsheet'!$A$7:$AC$156,D$9,FALSE))),"")</f>
        <v/>
      </c>
      <c r="E94" s="78" t="str">
        <f ca="1">IFERROR(IF((VLOOKUP($B94,'NatCon &amp; Metrics Backsheet'!$A$7:$AC$156,E$9,FALSE))="","",(VLOOKUP($B94,'NatCon &amp; Metrics Backsheet'!$A$7:$AC$156,E$9,FALSE))),"")</f>
        <v>Not on track to meet target</v>
      </c>
      <c r="F94" s="78" t="str">
        <f ca="1">IFERROR(IF((VLOOKUP($B94,'NatCon &amp; Metrics Backsheet'!$A$7:$AC$156,F$9,FALSE))="","",(VLOOKUP($B94,'NatCon &amp; Metrics Backsheet'!$A$7:$AC$156,F$9,FALSE))),"")</f>
        <v>On track to meet target</v>
      </c>
      <c r="G94" s="79" t="str">
        <f ca="1">IFERROR(IF((VLOOKUP($B94,'NatCon &amp; Metrics Backsheet'!$A$7:$AC$156,G$9,FALSE))="","",(VLOOKUP($B94,'NatCon &amp; Metrics Backsheet'!$A$7:$AC$156,G$9,FALSE))),"")</f>
        <v>Data not available to assess progress</v>
      </c>
    </row>
    <row r="95" spans="1:7" x14ac:dyDescent="0.3">
      <c r="A95" s="41">
        <v>73</v>
      </c>
      <c r="B95" s="34" t="str">
        <f t="shared" ca="1" si="7"/>
        <v>E08000012</v>
      </c>
      <c r="C95" s="35" t="str">
        <f ca="1">IFERROR(VLOOKUP($B95,'Org List'!$J$9:$K$640,2,0), "")</f>
        <v>Liverpool</v>
      </c>
      <c r="D95" s="123" t="str">
        <f ca="1">IFERROR(IF((VLOOKUP($B95,'NatCon &amp; Metrics Backsheet'!$A$7:$AC$156,D$9,FALSE))="","",(VLOOKUP($B95,'NatCon &amp; Metrics Backsheet'!$A$7:$AC$156,D$9,FALSE))),"")</f>
        <v/>
      </c>
      <c r="E95" s="78" t="str">
        <f ca="1">IFERROR(IF((VLOOKUP($B95,'NatCon &amp; Metrics Backsheet'!$A$7:$AC$156,E$9,FALSE))="","",(VLOOKUP($B95,'NatCon &amp; Metrics Backsheet'!$A$7:$AC$156,E$9,FALSE))),"")</f>
        <v>Not on track to meet target</v>
      </c>
      <c r="F95" s="78" t="str">
        <f ca="1">IFERROR(IF((VLOOKUP($B95,'NatCon &amp; Metrics Backsheet'!$A$7:$AC$156,F$9,FALSE))="","",(VLOOKUP($B95,'NatCon &amp; Metrics Backsheet'!$A$7:$AC$156,F$9,FALSE))),"")</f>
        <v>On track to meet target</v>
      </c>
      <c r="G95" s="79" t="str">
        <f ca="1">IFERROR(IF((VLOOKUP($B95,'NatCon &amp; Metrics Backsheet'!$A$7:$AC$156,G$9,FALSE))="","",(VLOOKUP($B95,'NatCon &amp; Metrics Backsheet'!$A$7:$AC$156,G$9,FALSE))),"")</f>
        <v>On track to meet target</v>
      </c>
    </row>
    <row r="96" spans="1:7" x14ac:dyDescent="0.3">
      <c r="A96" s="41">
        <v>74</v>
      </c>
      <c r="B96" s="34" t="str">
        <f t="shared" ca="1" si="7"/>
        <v>E06000032</v>
      </c>
      <c r="C96" s="35" t="str">
        <f ca="1">IFERROR(VLOOKUP($B96,'Org List'!$J$9:$K$640,2,0), "")</f>
        <v>Luton</v>
      </c>
      <c r="D96" s="123" t="str">
        <f ca="1">IFERROR(IF((VLOOKUP($B96,'NatCon &amp; Metrics Backsheet'!$A$7:$AC$156,D$9,FALSE))="","",(VLOOKUP($B96,'NatCon &amp; Metrics Backsheet'!$A$7:$AC$156,D$9,FALSE))),"")</f>
        <v/>
      </c>
      <c r="E96" s="78" t="str">
        <f ca="1">IFERROR(IF((VLOOKUP($B96,'NatCon &amp; Metrics Backsheet'!$A$7:$AC$156,E$9,FALSE))="","",(VLOOKUP($B96,'NatCon &amp; Metrics Backsheet'!$A$7:$AC$156,E$9,FALSE))),"")</f>
        <v>Not on track to meet target</v>
      </c>
      <c r="F96" s="78" t="str">
        <f ca="1">IFERROR(IF((VLOOKUP($B96,'NatCon &amp; Metrics Backsheet'!$A$7:$AC$156,F$9,FALSE))="","",(VLOOKUP($B96,'NatCon &amp; Metrics Backsheet'!$A$7:$AC$156,F$9,FALSE))),"")</f>
        <v>On track to meet target</v>
      </c>
      <c r="G96" s="79" t="str">
        <f ca="1">IFERROR(IF((VLOOKUP($B96,'NatCon &amp; Metrics Backsheet'!$A$7:$AC$156,G$9,FALSE))="","",(VLOOKUP($B96,'NatCon &amp; Metrics Backsheet'!$A$7:$AC$156,G$9,FALSE))),"")</f>
        <v>On track to meet target</v>
      </c>
    </row>
    <row r="97" spans="1:7" x14ac:dyDescent="0.3">
      <c r="A97" s="41">
        <v>75</v>
      </c>
      <c r="B97" s="34" t="str">
        <f t="shared" ca="1" si="7"/>
        <v>E08000003</v>
      </c>
      <c r="C97" s="35" t="str">
        <f ca="1">IFERROR(VLOOKUP($B97,'Org List'!$J$9:$K$640,2,0), "")</f>
        <v>Manchester</v>
      </c>
      <c r="D97" s="123" t="str">
        <f ca="1">IFERROR(IF((VLOOKUP($B97,'NatCon &amp; Metrics Backsheet'!$A$7:$AC$156,D$9,FALSE))="","",(VLOOKUP($B97,'NatCon &amp; Metrics Backsheet'!$A$7:$AC$156,D$9,FALSE))),"")</f>
        <v/>
      </c>
      <c r="E97" s="78" t="str">
        <f ca="1">IFERROR(IF((VLOOKUP($B97,'NatCon &amp; Metrics Backsheet'!$A$7:$AC$156,E$9,FALSE))="","",(VLOOKUP($B97,'NatCon &amp; Metrics Backsheet'!$A$7:$AC$156,E$9,FALSE))),"")</f>
        <v>Not on track to meet target</v>
      </c>
      <c r="F97" s="78" t="str">
        <f ca="1">IFERROR(IF((VLOOKUP($B97,'NatCon &amp; Metrics Backsheet'!$A$7:$AC$156,F$9,FALSE))="","",(VLOOKUP($B97,'NatCon &amp; Metrics Backsheet'!$A$7:$AC$156,F$9,FALSE))),"")</f>
        <v>On track to meet target</v>
      </c>
      <c r="G97" s="79" t="str">
        <f ca="1">IFERROR(IF((VLOOKUP($B97,'NatCon &amp; Metrics Backsheet'!$A$7:$AC$156,G$9,FALSE))="","",(VLOOKUP($B97,'NatCon &amp; Metrics Backsheet'!$A$7:$AC$156,G$9,FALSE))),"")</f>
        <v>On track to meet target</v>
      </c>
    </row>
    <row r="98" spans="1:7" x14ac:dyDescent="0.3">
      <c r="A98" s="41">
        <v>76</v>
      </c>
      <c r="B98" s="34" t="str">
        <f t="shared" ca="1" si="7"/>
        <v>E06000035</v>
      </c>
      <c r="C98" s="35" t="str">
        <f ca="1">IFERROR(VLOOKUP($B98,'Org List'!$J$9:$K$640,2,0), "")</f>
        <v>Medway</v>
      </c>
      <c r="D98" s="123" t="str">
        <f ca="1">IFERROR(IF((VLOOKUP($B98,'NatCon &amp; Metrics Backsheet'!$A$7:$AC$156,D$9,FALSE))="","",(VLOOKUP($B98,'NatCon &amp; Metrics Backsheet'!$A$7:$AC$156,D$9,FALSE))),"")</f>
        <v/>
      </c>
      <c r="E98" s="78" t="str">
        <f ca="1">IFERROR(IF((VLOOKUP($B98,'NatCon &amp; Metrics Backsheet'!$A$7:$AC$156,E$9,FALSE))="","",(VLOOKUP($B98,'NatCon &amp; Metrics Backsheet'!$A$7:$AC$156,E$9,FALSE))),"")</f>
        <v>Data not available to assess progress</v>
      </c>
      <c r="F98" s="78" t="str">
        <f ca="1">IFERROR(IF((VLOOKUP($B98,'NatCon &amp; Metrics Backsheet'!$A$7:$AC$156,F$9,FALSE))="","",(VLOOKUP($B98,'NatCon &amp; Metrics Backsheet'!$A$7:$AC$156,F$9,FALSE))),"")</f>
        <v>On track to meet target</v>
      </c>
      <c r="G98" s="79" t="str">
        <f ca="1">IFERROR(IF((VLOOKUP($B98,'NatCon &amp; Metrics Backsheet'!$A$7:$AC$156,G$9,FALSE))="","",(VLOOKUP($B98,'NatCon &amp; Metrics Backsheet'!$A$7:$AC$156,G$9,FALSE))),"")</f>
        <v>Data not available to assess progress</v>
      </c>
    </row>
    <row r="99" spans="1:7" x14ac:dyDescent="0.3">
      <c r="A99" s="41">
        <v>77</v>
      </c>
      <c r="B99" s="34" t="str">
        <f t="shared" ca="1" si="7"/>
        <v>E09000024</v>
      </c>
      <c r="C99" s="35" t="str">
        <f ca="1">IFERROR(VLOOKUP($B99,'Org List'!$J$9:$K$640,2,0), "")</f>
        <v>Merton</v>
      </c>
      <c r="D99" s="123" t="str">
        <f ca="1">IFERROR(IF((VLOOKUP($B99,'NatCon &amp; Metrics Backsheet'!$A$7:$AC$156,D$9,FALSE))="","",(VLOOKUP($B99,'NatCon &amp; Metrics Backsheet'!$A$7:$AC$156,D$9,FALSE))),"")</f>
        <v/>
      </c>
      <c r="E99" s="78" t="str">
        <f ca="1">IFERROR(IF((VLOOKUP($B99,'NatCon &amp; Metrics Backsheet'!$A$7:$AC$156,E$9,FALSE))="","",(VLOOKUP($B99,'NatCon &amp; Metrics Backsheet'!$A$7:$AC$156,E$9,FALSE))),"")</f>
        <v>On track to meet target</v>
      </c>
      <c r="F99" s="78" t="str">
        <f ca="1">IFERROR(IF((VLOOKUP($B99,'NatCon &amp; Metrics Backsheet'!$A$7:$AC$156,F$9,FALSE))="","",(VLOOKUP($B99,'NatCon &amp; Metrics Backsheet'!$A$7:$AC$156,F$9,FALSE))),"")</f>
        <v>On track to meet target</v>
      </c>
      <c r="G99" s="79" t="str">
        <f ca="1">IFERROR(IF((VLOOKUP($B99,'NatCon &amp; Metrics Backsheet'!$A$7:$AC$156,G$9,FALSE))="","",(VLOOKUP($B99,'NatCon &amp; Metrics Backsheet'!$A$7:$AC$156,G$9,FALSE))),"")</f>
        <v>Data not available to assess progress</v>
      </c>
    </row>
    <row r="100" spans="1:7" x14ac:dyDescent="0.3">
      <c r="A100" s="41">
        <v>78</v>
      </c>
      <c r="B100" s="34" t="str">
        <f t="shared" ca="1" si="7"/>
        <v>E06000002</v>
      </c>
      <c r="C100" s="35" t="str">
        <f ca="1">IFERROR(VLOOKUP($B100,'Org List'!$J$9:$K$640,2,0), "")</f>
        <v>Middlesbrough</v>
      </c>
      <c r="D100" s="123" t="str">
        <f ca="1">IFERROR(IF((VLOOKUP($B100,'NatCon &amp; Metrics Backsheet'!$A$7:$AC$156,D$9,FALSE))="","",(VLOOKUP($B100,'NatCon &amp; Metrics Backsheet'!$A$7:$AC$156,D$9,FALSE))),"")</f>
        <v/>
      </c>
      <c r="E100" s="78" t="str">
        <f ca="1">IFERROR(IF((VLOOKUP($B100,'NatCon &amp; Metrics Backsheet'!$A$7:$AC$156,E$9,FALSE))="","",(VLOOKUP($B100,'NatCon &amp; Metrics Backsheet'!$A$7:$AC$156,E$9,FALSE))),"")</f>
        <v>Not on track to meet target</v>
      </c>
      <c r="F100" s="78" t="str">
        <f ca="1">IFERROR(IF((VLOOKUP($B100,'NatCon &amp; Metrics Backsheet'!$A$7:$AC$156,F$9,FALSE))="","",(VLOOKUP($B100,'NatCon &amp; Metrics Backsheet'!$A$7:$AC$156,F$9,FALSE))),"")</f>
        <v>On track to meet target</v>
      </c>
      <c r="G100" s="79" t="str">
        <f ca="1">IFERROR(IF((VLOOKUP($B100,'NatCon &amp; Metrics Backsheet'!$A$7:$AC$156,G$9,FALSE))="","",(VLOOKUP($B100,'NatCon &amp; Metrics Backsheet'!$A$7:$AC$156,G$9,FALSE))),"")</f>
        <v>Data not available to assess progress</v>
      </c>
    </row>
    <row r="101" spans="1:7" x14ac:dyDescent="0.3">
      <c r="A101" s="41">
        <v>79</v>
      </c>
      <c r="B101" s="34" t="str">
        <f t="shared" ca="1" si="7"/>
        <v>E06000042</v>
      </c>
      <c r="C101" s="35" t="str">
        <f ca="1">IFERROR(VLOOKUP($B101,'Org List'!$J$9:$K$640,2,0), "")</f>
        <v>Milton Keynes</v>
      </c>
      <c r="D101" s="123" t="str">
        <f ca="1">IFERROR(IF((VLOOKUP($B101,'NatCon &amp; Metrics Backsheet'!$A$7:$AC$156,D$9,FALSE))="","",(VLOOKUP($B101,'NatCon &amp; Metrics Backsheet'!$A$7:$AC$156,D$9,FALSE))),"")</f>
        <v/>
      </c>
      <c r="E101" s="78" t="str">
        <f ca="1">IFERROR(IF((VLOOKUP($B101,'NatCon &amp; Metrics Backsheet'!$A$7:$AC$156,E$9,FALSE))="","",(VLOOKUP($B101,'NatCon &amp; Metrics Backsheet'!$A$7:$AC$156,E$9,FALSE))),"")</f>
        <v>Not on track to meet target</v>
      </c>
      <c r="F101" s="78" t="str">
        <f ca="1">IFERROR(IF((VLOOKUP($B101,'NatCon &amp; Metrics Backsheet'!$A$7:$AC$156,F$9,FALSE))="","",(VLOOKUP($B101,'NatCon &amp; Metrics Backsheet'!$A$7:$AC$156,F$9,FALSE))),"")</f>
        <v>On track to meet target</v>
      </c>
      <c r="G101" s="79" t="str">
        <f ca="1">IFERROR(IF((VLOOKUP($B101,'NatCon &amp; Metrics Backsheet'!$A$7:$AC$156,G$9,FALSE))="","",(VLOOKUP($B101,'NatCon &amp; Metrics Backsheet'!$A$7:$AC$156,G$9,FALSE))),"")</f>
        <v>On track to meet target</v>
      </c>
    </row>
    <row r="102" spans="1:7" x14ac:dyDescent="0.3">
      <c r="A102" s="41">
        <v>80</v>
      </c>
      <c r="B102" s="34" t="str">
        <f t="shared" ca="1" si="7"/>
        <v>E08000021</v>
      </c>
      <c r="C102" s="35" t="str">
        <f ca="1">IFERROR(VLOOKUP($B102,'Org List'!$J$9:$K$640,2,0), "")</f>
        <v>Newcastle upon Tyne</v>
      </c>
      <c r="D102" s="123" t="str">
        <f ca="1">IFERROR(IF((VLOOKUP($B102,'NatCon &amp; Metrics Backsheet'!$A$7:$AC$156,D$9,FALSE))="","",(VLOOKUP($B102,'NatCon &amp; Metrics Backsheet'!$A$7:$AC$156,D$9,FALSE))),"")</f>
        <v/>
      </c>
      <c r="E102" s="78" t="str">
        <f ca="1">IFERROR(IF((VLOOKUP($B102,'NatCon &amp; Metrics Backsheet'!$A$7:$AC$156,E$9,FALSE))="","",(VLOOKUP($B102,'NatCon &amp; Metrics Backsheet'!$A$7:$AC$156,E$9,FALSE))),"")</f>
        <v>On track to meet target</v>
      </c>
      <c r="F102" s="78" t="str">
        <f ca="1">IFERROR(IF((VLOOKUP($B102,'NatCon &amp; Metrics Backsheet'!$A$7:$AC$156,F$9,FALSE))="","",(VLOOKUP($B102,'NatCon &amp; Metrics Backsheet'!$A$7:$AC$156,F$9,FALSE))),"")</f>
        <v>On track to meet target</v>
      </c>
      <c r="G102" s="79" t="str">
        <f ca="1">IFERROR(IF((VLOOKUP($B102,'NatCon &amp; Metrics Backsheet'!$A$7:$AC$156,G$9,FALSE))="","",(VLOOKUP($B102,'NatCon &amp; Metrics Backsheet'!$A$7:$AC$156,G$9,FALSE))),"")</f>
        <v>On track to meet target</v>
      </c>
    </row>
    <row r="103" spans="1:7" x14ac:dyDescent="0.3">
      <c r="A103" s="41">
        <v>81</v>
      </c>
      <c r="B103" s="34" t="str">
        <f t="shared" ca="1" si="7"/>
        <v>E09000025</v>
      </c>
      <c r="C103" s="35" t="str">
        <f ca="1">IFERROR(VLOOKUP($B103,'Org List'!$J$9:$K$640,2,0), "")</f>
        <v>Newham</v>
      </c>
      <c r="D103" s="123" t="str">
        <f ca="1">IFERROR(IF((VLOOKUP($B103,'NatCon &amp; Metrics Backsheet'!$A$7:$AC$156,D$9,FALSE))="","",(VLOOKUP($B103,'NatCon &amp; Metrics Backsheet'!$A$7:$AC$156,D$9,FALSE))),"")</f>
        <v/>
      </c>
      <c r="E103" s="78" t="str">
        <f ca="1">IFERROR(IF((VLOOKUP($B103,'NatCon &amp; Metrics Backsheet'!$A$7:$AC$156,E$9,FALSE))="","",(VLOOKUP($B103,'NatCon &amp; Metrics Backsheet'!$A$7:$AC$156,E$9,FALSE))),"")</f>
        <v>On track to meet target</v>
      </c>
      <c r="F103" s="78" t="str">
        <f ca="1">IFERROR(IF((VLOOKUP($B103,'NatCon &amp; Metrics Backsheet'!$A$7:$AC$156,F$9,FALSE))="","",(VLOOKUP($B103,'NatCon &amp; Metrics Backsheet'!$A$7:$AC$156,F$9,FALSE))),"")</f>
        <v>On track to meet target</v>
      </c>
      <c r="G103" s="79" t="str">
        <f ca="1">IFERROR(IF((VLOOKUP($B103,'NatCon &amp; Metrics Backsheet'!$A$7:$AC$156,G$9,FALSE))="","",(VLOOKUP($B103,'NatCon &amp; Metrics Backsheet'!$A$7:$AC$156,G$9,FALSE))),"")</f>
        <v>Not on track to meet target</v>
      </c>
    </row>
    <row r="104" spans="1:7" x14ac:dyDescent="0.3">
      <c r="A104" s="41">
        <v>82</v>
      </c>
      <c r="B104" s="34" t="str">
        <f t="shared" ca="1" si="7"/>
        <v>E10000020</v>
      </c>
      <c r="C104" s="35" t="str">
        <f ca="1">IFERROR(VLOOKUP($B104,'Org List'!$J$9:$K$640,2,0), "")</f>
        <v>Norfolk</v>
      </c>
      <c r="D104" s="123" t="str">
        <f ca="1">IFERROR(IF((VLOOKUP($B104,'NatCon &amp; Metrics Backsheet'!$A$7:$AC$156,D$9,FALSE))="","",(VLOOKUP($B104,'NatCon &amp; Metrics Backsheet'!$A$7:$AC$156,D$9,FALSE))),"")</f>
        <v/>
      </c>
      <c r="E104" s="78" t="str">
        <f ca="1">IFERROR(IF((VLOOKUP($B104,'NatCon &amp; Metrics Backsheet'!$A$7:$AC$156,E$9,FALSE))="","",(VLOOKUP($B104,'NatCon &amp; Metrics Backsheet'!$A$7:$AC$156,E$9,FALSE))),"")</f>
        <v>On track to meet target</v>
      </c>
      <c r="F104" s="78" t="str">
        <f ca="1">IFERROR(IF((VLOOKUP($B104,'NatCon &amp; Metrics Backsheet'!$A$7:$AC$156,F$9,FALSE))="","",(VLOOKUP($B104,'NatCon &amp; Metrics Backsheet'!$A$7:$AC$156,F$9,FALSE))),"")</f>
        <v>On track to meet target</v>
      </c>
      <c r="G104" s="79" t="str">
        <f ca="1">IFERROR(IF((VLOOKUP($B104,'NatCon &amp; Metrics Backsheet'!$A$7:$AC$156,G$9,FALSE))="","",(VLOOKUP($B104,'NatCon &amp; Metrics Backsheet'!$A$7:$AC$156,G$9,FALSE))),"")</f>
        <v>Not on track to meet target</v>
      </c>
    </row>
    <row r="105" spans="1:7" x14ac:dyDescent="0.3">
      <c r="A105" s="41">
        <v>83</v>
      </c>
      <c r="B105" s="34" t="str">
        <f t="shared" ca="1" si="7"/>
        <v>E06000012</v>
      </c>
      <c r="C105" s="35" t="str">
        <f ca="1">IFERROR(VLOOKUP($B105,'Org List'!$J$9:$K$640,2,0), "")</f>
        <v>North East Lincolnshire</v>
      </c>
      <c r="D105" s="123" t="str">
        <f ca="1">IFERROR(IF((VLOOKUP($B105,'NatCon &amp; Metrics Backsheet'!$A$7:$AC$156,D$9,FALSE))="","",(VLOOKUP($B105,'NatCon &amp; Metrics Backsheet'!$A$7:$AC$156,D$9,FALSE))),"")</f>
        <v/>
      </c>
      <c r="E105" s="78" t="str">
        <f ca="1">IFERROR(IF((VLOOKUP($B105,'NatCon &amp; Metrics Backsheet'!$A$7:$AC$156,E$9,FALSE))="","",(VLOOKUP($B105,'NatCon &amp; Metrics Backsheet'!$A$7:$AC$156,E$9,FALSE))),"")</f>
        <v>Not on track to meet target</v>
      </c>
      <c r="F105" s="78" t="str">
        <f ca="1">IFERROR(IF((VLOOKUP($B105,'NatCon &amp; Metrics Backsheet'!$A$7:$AC$156,F$9,FALSE))="","",(VLOOKUP($B105,'NatCon &amp; Metrics Backsheet'!$A$7:$AC$156,F$9,FALSE))),"")</f>
        <v>On track to meet target</v>
      </c>
      <c r="G105" s="79" t="str">
        <f ca="1">IFERROR(IF((VLOOKUP($B105,'NatCon &amp; Metrics Backsheet'!$A$7:$AC$156,G$9,FALSE))="","",(VLOOKUP($B105,'NatCon &amp; Metrics Backsheet'!$A$7:$AC$156,G$9,FALSE))),"")</f>
        <v>On track to meet target</v>
      </c>
    </row>
    <row r="106" spans="1:7" x14ac:dyDescent="0.3">
      <c r="A106" s="41">
        <v>84</v>
      </c>
      <c r="B106" s="34" t="str">
        <f t="shared" ca="1" si="7"/>
        <v>E06000013</v>
      </c>
      <c r="C106" s="35" t="str">
        <f ca="1">IFERROR(VLOOKUP($B106,'Org List'!$J$9:$K$640,2,0), "")</f>
        <v>North Lincolnshire</v>
      </c>
      <c r="D106" s="123" t="str">
        <f ca="1">IFERROR(IF((VLOOKUP($B106,'NatCon &amp; Metrics Backsheet'!$A$7:$AC$156,D$9,FALSE))="","",(VLOOKUP($B106,'NatCon &amp; Metrics Backsheet'!$A$7:$AC$156,D$9,FALSE))),"")</f>
        <v/>
      </c>
      <c r="E106" s="78" t="str">
        <f ca="1">IFERROR(IF((VLOOKUP($B106,'NatCon &amp; Metrics Backsheet'!$A$7:$AC$156,E$9,FALSE))="","",(VLOOKUP($B106,'NatCon &amp; Metrics Backsheet'!$A$7:$AC$156,E$9,FALSE))),"")</f>
        <v>Not on track to meet target</v>
      </c>
      <c r="F106" s="78" t="str">
        <f ca="1">IFERROR(IF((VLOOKUP($B106,'NatCon &amp; Metrics Backsheet'!$A$7:$AC$156,F$9,FALSE))="","",(VLOOKUP($B106,'NatCon &amp; Metrics Backsheet'!$A$7:$AC$156,F$9,FALSE))),"")</f>
        <v>On track to meet target</v>
      </c>
      <c r="G106" s="79" t="str">
        <f ca="1">IFERROR(IF((VLOOKUP($B106,'NatCon &amp; Metrics Backsheet'!$A$7:$AC$156,G$9,FALSE))="","",(VLOOKUP($B106,'NatCon &amp; Metrics Backsheet'!$A$7:$AC$156,G$9,FALSE))),"")</f>
        <v>On track to meet target</v>
      </c>
    </row>
    <row r="107" spans="1:7" x14ac:dyDescent="0.3">
      <c r="A107" s="41">
        <v>85</v>
      </c>
      <c r="B107" s="34" t="str">
        <f t="shared" ca="1" si="7"/>
        <v>E06000024</v>
      </c>
      <c r="C107" s="35" t="str">
        <f ca="1">IFERROR(VLOOKUP($B107,'Org List'!$J$9:$K$640,2,0), "")</f>
        <v>North Somerset</v>
      </c>
      <c r="D107" s="123" t="str">
        <f ca="1">IFERROR(IF((VLOOKUP($B107,'NatCon &amp; Metrics Backsheet'!$A$7:$AC$156,D$9,FALSE))="","",(VLOOKUP($B107,'NatCon &amp; Metrics Backsheet'!$A$7:$AC$156,D$9,FALSE))),"")</f>
        <v/>
      </c>
      <c r="E107" s="78" t="str">
        <f ca="1">IFERROR(IF((VLOOKUP($B107,'NatCon &amp; Metrics Backsheet'!$A$7:$AC$156,E$9,FALSE))="","",(VLOOKUP($B107,'NatCon &amp; Metrics Backsheet'!$A$7:$AC$156,E$9,FALSE))),"")</f>
        <v>Not on track to meet target</v>
      </c>
      <c r="F107" s="78" t="str">
        <f ca="1">IFERROR(IF((VLOOKUP($B107,'NatCon &amp; Metrics Backsheet'!$A$7:$AC$156,F$9,FALSE))="","",(VLOOKUP($B107,'NatCon &amp; Metrics Backsheet'!$A$7:$AC$156,F$9,FALSE))),"")</f>
        <v>Data not available to assess progress</v>
      </c>
      <c r="G107" s="79" t="str">
        <f ca="1">IFERROR(IF((VLOOKUP($B107,'NatCon &amp; Metrics Backsheet'!$A$7:$AC$156,G$9,FALSE))="","",(VLOOKUP($B107,'NatCon &amp; Metrics Backsheet'!$A$7:$AC$156,G$9,FALSE))),"")</f>
        <v>Data not available to assess progress</v>
      </c>
    </row>
    <row r="108" spans="1:7" x14ac:dyDescent="0.3">
      <c r="A108" s="41">
        <v>86</v>
      </c>
      <c r="B108" s="34" t="str">
        <f t="shared" ca="1" si="7"/>
        <v>E08000022</v>
      </c>
      <c r="C108" s="35" t="str">
        <f ca="1">IFERROR(VLOOKUP($B108,'Org List'!$J$9:$K$640,2,0), "")</f>
        <v>North Tyneside</v>
      </c>
      <c r="D108" s="123" t="str">
        <f ca="1">IFERROR(IF((VLOOKUP($B108,'NatCon &amp; Metrics Backsheet'!$A$7:$AC$156,D$9,FALSE))="","",(VLOOKUP($B108,'NatCon &amp; Metrics Backsheet'!$A$7:$AC$156,D$9,FALSE))),"")</f>
        <v/>
      </c>
      <c r="E108" s="78" t="str">
        <f ca="1">IFERROR(IF((VLOOKUP($B108,'NatCon &amp; Metrics Backsheet'!$A$7:$AC$156,E$9,FALSE))="","",(VLOOKUP($B108,'NatCon &amp; Metrics Backsheet'!$A$7:$AC$156,E$9,FALSE))),"")</f>
        <v>On track to meet target</v>
      </c>
      <c r="F108" s="78" t="str">
        <f ca="1">IFERROR(IF((VLOOKUP($B108,'NatCon &amp; Metrics Backsheet'!$A$7:$AC$156,F$9,FALSE))="","",(VLOOKUP($B108,'NatCon &amp; Metrics Backsheet'!$A$7:$AC$156,F$9,FALSE))),"")</f>
        <v>On track to meet target</v>
      </c>
      <c r="G108" s="79" t="str">
        <f ca="1">IFERROR(IF((VLOOKUP($B108,'NatCon &amp; Metrics Backsheet'!$A$7:$AC$156,G$9,FALSE))="","",(VLOOKUP($B108,'NatCon &amp; Metrics Backsheet'!$A$7:$AC$156,G$9,FALSE))),"")</f>
        <v>On track to meet target</v>
      </c>
    </row>
    <row r="109" spans="1:7" x14ac:dyDescent="0.3">
      <c r="A109" s="41">
        <v>87</v>
      </c>
      <c r="B109" s="34" t="str">
        <f t="shared" ca="1" si="7"/>
        <v>E10000023</v>
      </c>
      <c r="C109" s="35" t="str">
        <f ca="1">IFERROR(VLOOKUP($B109,'Org List'!$J$9:$K$640,2,0), "")</f>
        <v>North Yorkshire</v>
      </c>
      <c r="D109" s="123" t="str">
        <f ca="1">IFERROR(IF((VLOOKUP($B109,'NatCon &amp; Metrics Backsheet'!$A$7:$AC$156,D$9,FALSE))="","",(VLOOKUP($B109,'NatCon &amp; Metrics Backsheet'!$A$7:$AC$156,D$9,FALSE))),"")</f>
        <v/>
      </c>
      <c r="E109" s="78" t="str">
        <f ca="1">IFERROR(IF((VLOOKUP($B109,'NatCon &amp; Metrics Backsheet'!$A$7:$AC$156,E$9,FALSE))="","",(VLOOKUP($B109,'NatCon &amp; Metrics Backsheet'!$A$7:$AC$156,E$9,FALSE))),"")</f>
        <v>Not on track to meet target</v>
      </c>
      <c r="F109" s="78" t="str">
        <f ca="1">IFERROR(IF((VLOOKUP($B109,'NatCon &amp; Metrics Backsheet'!$A$7:$AC$156,F$9,FALSE))="","",(VLOOKUP($B109,'NatCon &amp; Metrics Backsheet'!$A$7:$AC$156,F$9,FALSE))),"")</f>
        <v>Not on track to meet target</v>
      </c>
      <c r="G109" s="79" t="str">
        <f ca="1">IFERROR(IF((VLOOKUP($B109,'NatCon &amp; Metrics Backsheet'!$A$7:$AC$156,G$9,FALSE))="","",(VLOOKUP($B109,'NatCon &amp; Metrics Backsheet'!$A$7:$AC$156,G$9,FALSE))),"")</f>
        <v>Data not available to assess progress</v>
      </c>
    </row>
    <row r="110" spans="1:7" x14ac:dyDescent="0.3">
      <c r="A110" s="41">
        <v>88</v>
      </c>
      <c r="B110" s="34" t="str">
        <f t="shared" ca="1" si="7"/>
        <v>E10000021</v>
      </c>
      <c r="C110" s="35" t="str">
        <f ca="1">IFERROR(VLOOKUP($B110,'Org List'!$J$9:$K$640,2,0), "")</f>
        <v>Northamptonshire</v>
      </c>
      <c r="D110" s="123" t="str">
        <f ca="1">IFERROR(IF((VLOOKUP($B110,'NatCon &amp; Metrics Backsheet'!$A$7:$AC$156,D$9,FALSE))="","",(VLOOKUP($B110,'NatCon &amp; Metrics Backsheet'!$A$7:$AC$156,D$9,FALSE))),"")</f>
        <v/>
      </c>
      <c r="E110" s="78" t="str">
        <f ca="1">IFERROR(IF((VLOOKUP($B110,'NatCon &amp; Metrics Backsheet'!$A$7:$AC$156,E$9,FALSE))="","",(VLOOKUP($B110,'NatCon &amp; Metrics Backsheet'!$A$7:$AC$156,E$9,FALSE))),"")</f>
        <v>On track to meet target</v>
      </c>
      <c r="F110" s="78" t="str">
        <f ca="1">IFERROR(IF((VLOOKUP($B110,'NatCon &amp; Metrics Backsheet'!$A$7:$AC$156,F$9,FALSE))="","",(VLOOKUP($B110,'NatCon &amp; Metrics Backsheet'!$A$7:$AC$156,F$9,FALSE))),"")</f>
        <v>On track to meet target</v>
      </c>
      <c r="G110" s="79" t="str">
        <f ca="1">IFERROR(IF((VLOOKUP($B110,'NatCon &amp; Metrics Backsheet'!$A$7:$AC$156,G$9,FALSE))="","",(VLOOKUP($B110,'NatCon &amp; Metrics Backsheet'!$A$7:$AC$156,G$9,FALSE))),"")</f>
        <v>On track to meet target</v>
      </c>
    </row>
    <row r="111" spans="1:7" x14ac:dyDescent="0.3">
      <c r="A111" s="41">
        <v>89</v>
      </c>
      <c r="B111" s="34" t="str">
        <f t="shared" ca="1" si="7"/>
        <v>E06000057</v>
      </c>
      <c r="C111" s="35" t="str">
        <f ca="1">IFERROR(VLOOKUP($B111,'Org List'!$J$9:$K$640,2,0), "")</f>
        <v>Northumberland</v>
      </c>
      <c r="D111" s="123" t="str">
        <f ca="1">IFERROR(IF((VLOOKUP($B111,'NatCon &amp; Metrics Backsheet'!$A$7:$AC$156,D$9,FALSE))="","",(VLOOKUP($B111,'NatCon &amp; Metrics Backsheet'!$A$7:$AC$156,D$9,FALSE))),"")</f>
        <v/>
      </c>
      <c r="E111" s="78" t="str">
        <f ca="1">IFERROR(IF((VLOOKUP($B111,'NatCon &amp; Metrics Backsheet'!$A$7:$AC$156,E$9,FALSE))="","",(VLOOKUP($B111,'NatCon &amp; Metrics Backsheet'!$A$7:$AC$156,E$9,FALSE))),"")</f>
        <v>On track to meet target</v>
      </c>
      <c r="F111" s="78" t="str">
        <f ca="1">IFERROR(IF((VLOOKUP($B111,'NatCon &amp; Metrics Backsheet'!$A$7:$AC$156,F$9,FALSE))="","",(VLOOKUP($B111,'NatCon &amp; Metrics Backsheet'!$A$7:$AC$156,F$9,FALSE))),"")</f>
        <v>On track to meet target</v>
      </c>
      <c r="G111" s="79" t="str">
        <f ca="1">IFERROR(IF((VLOOKUP($B111,'NatCon &amp; Metrics Backsheet'!$A$7:$AC$156,G$9,FALSE))="","",(VLOOKUP($B111,'NatCon &amp; Metrics Backsheet'!$A$7:$AC$156,G$9,FALSE))),"")</f>
        <v>On track to meet target</v>
      </c>
    </row>
    <row r="112" spans="1:7" x14ac:dyDescent="0.3">
      <c r="A112" s="41">
        <v>90</v>
      </c>
      <c r="B112" s="34" t="str">
        <f t="shared" ca="1" si="7"/>
        <v>E06000018</v>
      </c>
      <c r="C112" s="35" t="str">
        <f ca="1">IFERROR(VLOOKUP($B112,'Org List'!$J$9:$K$640,2,0), "")</f>
        <v>Nottingham</v>
      </c>
      <c r="D112" s="123" t="str">
        <f ca="1">IFERROR(IF((VLOOKUP($B112,'NatCon &amp; Metrics Backsheet'!$A$7:$AC$156,D$9,FALSE))="","",(VLOOKUP($B112,'NatCon &amp; Metrics Backsheet'!$A$7:$AC$156,D$9,FALSE))),"")</f>
        <v/>
      </c>
      <c r="E112" s="78" t="str">
        <f ca="1">IFERROR(IF((VLOOKUP($B112,'NatCon &amp; Metrics Backsheet'!$A$7:$AC$156,E$9,FALSE))="","",(VLOOKUP($B112,'NatCon &amp; Metrics Backsheet'!$A$7:$AC$156,E$9,FALSE))),"")</f>
        <v>Not on track to meet target</v>
      </c>
      <c r="F112" s="78" t="str">
        <f ca="1">IFERROR(IF((VLOOKUP($B112,'NatCon &amp; Metrics Backsheet'!$A$7:$AC$156,F$9,FALSE))="","",(VLOOKUP($B112,'NatCon &amp; Metrics Backsheet'!$A$7:$AC$156,F$9,FALSE))),"")</f>
        <v>On track to meet target</v>
      </c>
      <c r="G112" s="79" t="str">
        <f ca="1">IFERROR(IF((VLOOKUP($B112,'NatCon &amp; Metrics Backsheet'!$A$7:$AC$156,G$9,FALSE))="","",(VLOOKUP($B112,'NatCon &amp; Metrics Backsheet'!$A$7:$AC$156,G$9,FALSE))),"")</f>
        <v>On track to meet target</v>
      </c>
    </row>
    <row r="113" spans="1:7" x14ac:dyDescent="0.3">
      <c r="A113" s="41">
        <v>91</v>
      </c>
      <c r="B113" s="34" t="str">
        <f t="shared" ca="1" si="7"/>
        <v>E10000024</v>
      </c>
      <c r="C113" s="35" t="str">
        <f ca="1">IFERROR(VLOOKUP($B113,'Org List'!$J$9:$K$640,2,0), "")</f>
        <v>Nottinghamshire</v>
      </c>
      <c r="D113" s="123" t="str">
        <f ca="1">IFERROR(IF((VLOOKUP($B113,'NatCon &amp; Metrics Backsheet'!$A$7:$AC$156,D$9,FALSE))="","",(VLOOKUP($B113,'NatCon &amp; Metrics Backsheet'!$A$7:$AC$156,D$9,FALSE))),"")</f>
        <v/>
      </c>
      <c r="E113" s="78" t="str">
        <f ca="1">IFERROR(IF((VLOOKUP($B113,'NatCon &amp; Metrics Backsheet'!$A$7:$AC$156,E$9,FALSE))="","",(VLOOKUP($B113,'NatCon &amp; Metrics Backsheet'!$A$7:$AC$156,E$9,FALSE))),"")</f>
        <v>Not on track to meet target</v>
      </c>
      <c r="F113" s="78" t="str">
        <f ca="1">IFERROR(IF((VLOOKUP($B113,'NatCon &amp; Metrics Backsheet'!$A$7:$AC$156,F$9,FALSE))="","",(VLOOKUP($B113,'NatCon &amp; Metrics Backsheet'!$A$7:$AC$156,F$9,FALSE))),"")</f>
        <v>Not on track to meet target</v>
      </c>
      <c r="G113" s="79" t="str">
        <f ca="1">IFERROR(IF((VLOOKUP($B113,'NatCon &amp; Metrics Backsheet'!$A$7:$AC$156,G$9,FALSE))="","",(VLOOKUP($B113,'NatCon &amp; Metrics Backsheet'!$A$7:$AC$156,G$9,FALSE))),"")</f>
        <v>Not on track to meet target</v>
      </c>
    </row>
    <row r="114" spans="1:7" x14ac:dyDescent="0.3">
      <c r="A114" s="41">
        <v>92</v>
      </c>
      <c r="B114" s="34" t="str">
        <f t="shared" ca="1" si="7"/>
        <v>E08000004</v>
      </c>
      <c r="C114" s="35" t="str">
        <f ca="1">IFERROR(VLOOKUP($B114,'Org List'!$J$9:$K$640,2,0), "")</f>
        <v>Oldham</v>
      </c>
      <c r="D114" s="123" t="str">
        <f ca="1">IFERROR(IF((VLOOKUP($B114,'NatCon &amp; Metrics Backsheet'!$A$7:$AC$156,D$9,FALSE))="","",(VLOOKUP($B114,'NatCon &amp; Metrics Backsheet'!$A$7:$AC$156,D$9,FALSE))),"")</f>
        <v/>
      </c>
      <c r="E114" s="78" t="str">
        <f ca="1">IFERROR(IF((VLOOKUP($B114,'NatCon &amp; Metrics Backsheet'!$A$7:$AC$156,E$9,FALSE))="","",(VLOOKUP($B114,'NatCon &amp; Metrics Backsheet'!$A$7:$AC$156,E$9,FALSE))),"")</f>
        <v>Not on track to meet target</v>
      </c>
      <c r="F114" s="78" t="str">
        <f ca="1">IFERROR(IF((VLOOKUP($B114,'NatCon &amp; Metrics Backsheet'!$A$7:$AC$156,F$9,FALSE))="","",(VLOOKUP($B114,'NatCon &amp; Metrics Backsheet'!$A$7:$AC$156,F$9,FALSE))),"")</f>
        <v>Not on track to meet target</v>
      </c>
      <c r="G114" s="79" t="str">
        <f ca="1">IFERROR(IF((VLOOKUP($B114,'NatCon &amp; Metrics Backsheet'!$A$7:$AC$156,G$9,FALSE))="","",(VLOOKUP($B114,'NatCon &amp; Metrics Backsheet'!$A$7:$AC$156,G$9,FALSE))),"")</f>
        <v>On track to meet target</v>
      </c>
    </row>
    <row r="115" spans="1:7" x14ac:dyDescent="0.3">
      <c r="A115" s="41">
        <v>93</v>
      </c>
      <c r="B115" s="34" t="str">
        <f t="shared" ca="1" si="7"/>
        <v>E10000025</v>
      </c>
      <c r="C115" s="35" t="str">
        <f ca="1">IFERROR(VLOOKUP($B115,'Org List'!$J$9:$K$640,2,0), "")</f>
        <v>Oxfordshire</v>
      </c>
      <c r="D115" s="123" t="str">
        <f ca="1">IFERROR(IF((VLOOKUP($B115,'NatCon &amp; Metrics Backsheet'!$A$7:$AC$156,D$9,FALSE))="","",(VLOOKUP($B115,'NatCon &amp; Metrics Backsheet'!$A$7:$AC$156,D$9,FALSE))),"")</f>
        <v/>
      </c>
      <c r="E115" s="78" t="str">
        <f ca="1">IFERROR(IF((VLOOKUP($B115,'NatCon &amp; Metrics Backsheet'!$A$7:$AC$156,E$9,FALSE))="","",(VLOOKUP($B115,'NatCon &amp; Metrics Backsheet'!$A$7:$AC$156,E$9,FALSE))),"")</f>
        <v>Not on track to meet target</v>
      </c>
      <c r="F115" s="78" t="str">
        <f ca="1">IFERROR(IF((VLOOKUP($B115,'NatCon &amp; Metrics Backsheet'!$A$7:$AC$156,F$9,FALSE))="","",(VLOOKUP($B115,'NatCon &amp; Metrics Backsheet'!$A$7:$AC$156,F$9,FALSE))),"")</f>
        <v>On track to meet target</v>
      </c>
      <c r="G115" s="79" t="str">
        <f ca="1">IFERROR(IF((VLOOKUP($B115,'NatCon &amp; Metrics Backsheet'!$A$7:$AC$156,G$9,FALSE))="","",(VLOOKUP($B115,'NatCon &amp; Metrics Backsheet'!$A$7:$AC$156,G$9,FALSE))),"")</f>
        <v>Data not available to assess progress</v>
      </c>
    </row>
    <row r="116" spans="1:7" x14ac:dyDescent="0.3">
      <c r="A116" s="41">
        <v>94</v>
      </c>
      <c r="B116" s="34" t="str">
        <f t="shared" ca="1" si="7"/>
        <v>E06000031</v>
      </c>
      <c r="C116" s="35" t="str">
        <f ca="1">IFERROR(VLOOKUP($B116,'Org List'!$J$9:$K$640,2,0), "")</f>
        <v>Peterborough</v>
      </c>
      <c r="D116" s="123" t="str">
        <f ca="1">IFERROR(IF((VLOOKUP($B116,'NatCon &amp; Metrics Backsheet'!$A$7:$AC$156,D$9,FALSE))="","",(VLOOKUP($B116,'NatCon &amp; Metrics Backsheet'!$A$7:$AC$156,D$9,FALSE))),"")</f>
        <v/>
      </c>
      <c r="E116" s="78" t="str">
        <f ca="1">IFERROR(IF((VLOOKUP($B116,'NatCon &amp; Metrics Backsheet'!$A$7:$AC$156,E$9,FALSE))="","",(VLOOKUP($B116,'NatCon &amp; Metrics Backsheet'!$A$7:$AC$156,E$9,FALSE))),"")</f>
        <v>Not on track to meet target</v>
      </c>
      <c r="F116" s="78" t="str">
        <f ca="1">IFERROR(IF((VLOOKUP($B116,'NatCon &amp; Metrics Backsheet'!$A$7:$AC$156,F$9,FALSE))="","",(VLOOKUP($B116,'NatCon &amp; Metrics Backsheet'!$A$7:$AC$156,F$9,FALSE))),"")</f>
        <v>On track to meet target</v>
      </c>
      <c r="G116" s="79" t="str">
        <f ca="1">IFERROR(IF((VLOOKUP($B116,'NatCon &amp; Metrics Backsheet'!$A$7:$AC$156,G$9,FALSE))="","",(VLOOKUP($B116,'NatCon &amp; Metrics Backsheet'!$A$7:$AC$156,G$9,FALSE))),"")</f>
        <v>Not on track to meet target</v>
      </c>
    </row>
    <row r="117" spans="1:7" x14ac:dyDescent="0.3">
      <c r="A117" s="41">
        <v>95</v>
      </c>
      <c r="B117" s="34" t="str">
        <f t="shared" ca="1" si="7"/>
        <v>E06000026</v>
      </c>
      <c r="C117" s="35" t="str">
        <f ca="1">IFERROR(VLOOKUP($B117,'Org List'!$J$9:$K$640,2,0), "")</f>
        <v>Plymouth</v>
      </c>
      <c r="D117" s="123" t="str">
        <f ca="1">IFERROR(IF((VLOOKUP($B117,'NatCon &amp; Metrics Backsheet'!$A$7:$AC$156,D$9,FALSE))="","",(VLOOKUP($B117,'NatCon &amp; Metrics Backsheet'!$A$7:$AC$156,D$9,FALSE))),"")</f>
        <v/>
      </c>
      <c r="E117" s="78" t="str">
        <f ca="1">IFERROR(IF((VLOOKUP($B117,'NatCon &amp; Metrics Backsheet'!$A$7:$AC$156,E$9,FALSE))="","",(VLOOKUP($B117,'NatCon &amp; Metrics Backsheet'!$A$7:$AC$156,E$9,FALSE))),"")</f>
        <v>On track to meet target</v>
      </c>
      <c r="F117" s="78" t="str">
        <f ca="1">IFERROR(IF((VLOOKUP($B117,'NatCon &amp; Metrics Backsheet'!$A$7:$AC$156,F$9,FALSE))="","",(VLOOKUP($B117,'NatCon &amp; Metrics Backsheet'!$A$7:$AC$156,F$9,FALSE))),"")</f>
        <v>Not on track to meet target</v>
      </c>
      <c r="G117" s="79" t="str">
        <f ca="1">IFERROR(IF((VLOOKUP($B117,'NatCon &amp; Metrics Backsheet'!$A$7:$AC$156,G$9,FALSE))="","",(VLOOKUP($B117,'NatCon &amp; Metrics Backsheet'!$A$7:$AC$156,G$9,FALSE))),"")</f>
        <v>Not on track to meet target</v>
      </c>
    </row>
    <row r="118" spans="1:7" x14ac:dyDescent="0.3">
      <c r="A118" s="41">
        <v>96</v>
      </c>
      <c r="B118" s="34" t="str">
        <f t="shared" ca="1" si="7"/>
        <v>E06000044</v>
      </c>
      <c r="C118" s="35" t="str">
        <f ca="1">IFERROR(VLOOKUP($B118,'Org List'!$J$9:$K$640,2,0), "")</f>
        <v>Portsmouth</v>
      </c>
      <c r="D118" s="123" t="str">
        <f ca="1">IFERROR(IF((VLOOKUP($B118,'NatCon &amp; Metrics Backsheet'!$A$7:$AC$156,D$9,FALSE))="","",(VLOOKUP($B118,'NatCon &amp; Metrics Backsheet'!$A$7:$AC$156,D$9,FALSE))),"")</f>
        <v/>
      </c>
      <c r="E118" s="78" t="str">
        <f ca="1">IFERROR(IF((VLOOKUP($B118,'NatCon &amp; Metrics Backsheet'!$A$7:$AC$156,E$9,FALSE))="","",(VLOOKUP($B118,'NatCon &amp; Metrics Backsheet'!$A$7:$AC$156,E$9,FALSE))),"")</f>
        <v>Not on track to meet target</v>
      </c>
      <c r="F118" s="78" t="str">
        <f ca="1">IFERROR(IF((VLOOKUP($B118,'NatCon &amp; Metrics Backsheet'!$A$7:$AC$156,F$9,FALSE))="","",(VLOOKUP($B118,'NatCon &amp; Metrics Backsheet'!$A$7:$AC$156,F$9,FALSE))),"")</f>
        <v>Not on track to meet target</v>
      </c>
      <c r="G118" s="79" t="str">
        <f ca="1">IFERROR(IF((VLOOKUP($B118,'NatCon &amp; Metrics Backsheet'!$A$7:$AC$156,G$9,FALSE))="","",(VLOOKUP($B118,'NatCon &amp; Metrics Backsheet'!$A$7:$AC$156,G$9,FALSE))),"")</f>
        <v>Not on track to meet target</v>
      </c>
    </row>
    <row r="119" spans="1:7" x14ac:dyDescent="0.3">
      <c r="A119" s="41">
        <v>97</v>
      </c>
      <c r="B119" s="34" t="str">
        <f t="shared" ca="1" si="7"/>
        <v>E06000038</v>
      </c>
      <c r="C119" s="35" t="str">
        <f ca="1">IFERROR(VLOOKUP($B119,'Org List'!$J$9:$K$640,2,0), "")</f>
        <v>Reading</v>
      </c>
      <c r="D119" s="123" t="str">
        <f ca="1">IFERROR(IF((VLOOKUP($B119,'NatCon &amp; Metrics Backsheet'!$A$7:$AC$156,D$9,FALSE))="","",(VLOOKUP($B119,'NatCon &amp; Metrics Backsheet'!$A$7:$AC$156,D$9,FALSE))),"")</f>
        <v/>
      </c>
      <c r="E119" s="78" t="str">
        <f ca="1">IFERROR(IF((VLOOKUP($B119,'NatCon &amp; Metrics Backsheet'!$A$7:$AC$156,E$9,FALSE))="","",(VLOOKUP($B119,'NatCon &amp; Metrics Backsheet'!$A$7:$AC$156,E$9,FALSE))),"")</f>
        <v>Not on track to meet target</v>
      </c>
      <c r="F119" s="78" t="str">
        <f ca="1">IFERROR(IF((VLOOKUP($B119,'NatCon &amp; Metrics Backsheet'!$A$7:$AC$156,F$9,FALSE))="","",(VLOOKUP($B119,'NatCon &amp; Metrics Backsheet'!$A$7:$AC$156,F$9,FALSE))),"")</f>
        <v>On track to meet target</v>
      </c>
      <c r="G119" s="79" t="str">
        <f ca="1">IFERROR(IF((VLOOKUP($B119,'NatCon &amp; Metrics Backsheet'!$A$7:$AC$156,G$9,FALSE))="","",(VLOOKUP($B119,'NatCon &amp; Metrics Backsheet'!$A$7:$AC$156,G$9,FALSE))),"")</f>
        <v>Not on track to meet target</v>
      </c>
    </row>
    <row r="120" spans="1:7" x14ac:dyDescent="0.3">
      <c r="A120" s="41">
        <v>98</v>
      </c>
      <c r="B120" s="34" t="str">
        <f t="shared" ca="1" si="7"/>
        <v>E09000026</v>
      </c>
      <c r="C120" s="35" t="str">
        <f ca="1">IFERROR(VLOOKUP($B120,'Org List'!$J$9:$K$640,2,0), "")</f>
        <v>Redbridge</v>
      </c>
      <c r="D120" s="123" t="str">
        <f ca="1">IFERROR(IF((VLOOKUP($B120,'NatCon &amp; Metrics Backsheet'!$A$7:$AC$156,D$9,FALSE))="","",(VLOOKUP($B120,'NatCon &amp; Metrics Backsheet'!$A$7:$AC$156,D$9,FALSE))),"")</f>
        <v/>
      </c>
      <c r="E120" s="78" t="str">
        <f ca="1">IFERROR(IF((VLOOKUP($B120,'NatCon &amp; Metrics Backsheet'!$A$7:$AC$156,E$9,FALSE))="","",(VLOOKUP($B120,'NatCon &amp; Metrics Backsheet'!$A$7:$AC$156,E$9,FALSE))),"")</f>
        <v>Not on track to meet target</v>
      </c>
      <c r="F120" s="78" t="str">
        <f ca="1">IFERROR(IF((VLOOKUP($B120,'NatCon &amp; Metrics Backsheet'!$A$7:$AC$156,F$9,FALSE))="","",(VLOOKUP($B120,'NatCon &amp; Metrics Backsheet'!$A$7:$AC$156,F$9,FALSE))),"")</f>
        <v>On track to meet target</v>
      </c>
      <c r="G120" s="79" t="str">
        <f ca="1">IFERROR(IF((VLOOKUP($B120,'NatCon &amp; Metrics Backsheet'!$A$7:$AC$156,G$9,FALSE))="","",(VLOOKUP($B120,'NatCon &amp; Metrics Backsheet'!$A$7:$AC$156,G$9,FALSE))),"")</f>
        <v>On track to meet target</v>
      </c>
    </row>
    <row r="121" spans="1:7" x14ac:dyDescent="0.3">
      <c r="A121" s="41">
        <v>99</v>
      </c>
      <c r="B121" s="34" t="str">
        <f t="shared" ca="1" si="7"/>
        <v>E06000003</v>
      </c>
      <c r="C121" s="35" t="str">
        <f ca="1">IFERROR(VLOOKUP($B121,'Org List'!$J$9:$K$640,2,0), "")</f>
        <v>Redcar and Cleveland</v>
      </c>
      <c r="D121" s="123" t="str">
        <f ca="1">IFERROR(IF((VLOOKUP($B121,'NatCon &amp; Metrics Backsheet'!$A$7:$AC$156,D$9,FALSE))="","",(VLOOKUP($B121,'NatCon &amp; Metrics Backsheet'!$A$7:$AC$156,D$9,FALSE))),"")</f>
        <v/>
      </c>
      <c r="E121" s="78" t="str">
        <f ca="1">IFERROR(IF((VLOOKUP($B121,'NatCon &amp; Metrics Backsheet'!$A$7:$AC$156,E$9,FALSE))="","",(VLOOKUP($B121,'NatCon &amp; Metrics Backsheet'!$A$7:$AC$156,E$9,FALSE))),"")</f>
        <v>Not on track to meet target</v>
      </c>
      <c r="F121" s="78" t="str">
        <f ca="1">IFERROR(IF((VLOOKUP($B121,'NatCon &amp; Metrics Backsheet'!$A$7:$AC$156,F$9,FALSE))="","",(VLOOKUP($B121,'NatCon &amp; Metrics Backsheet'!$A$7:$AC$156,F$9,FALSE))),"")</f>
        <v>On track to meet target</v>
      </c>
      <c r="G121" s="79" t="str">
        <f ca="1">IFERROR(IF((VLOOKUP($B121,'NatCon &amp; Metrics Backsheet'!$A$7:$AC$156,G$9,FALSE))="","",(VLOOKUP($B121,'NatCon &amp; Metrics Backsheet'!$A$7:$AC$156,G$9,FALSE))),"")</f>
        <v>On track to meet target</v>
      </c>
    </row>
    <row r="122" spans="1:7" x14ac:dyDescent="0.3">
      <c r="A122" s="41">
        <v>100</v>
      </c>
      <c r="B122" s="34" t="str">
        <f t="shared" ca="1" si="7"/>
        <v>E09000027</v>
      </c>
      <c r="C122" s="35" t="str">
        <f ca="1">IFERROR(VLOOKUP($B122,'Org List'!$J$9:$K$640,2,0), "")</f>
        <v>Richmond upon Thames</v>
      </c>
      <c r="D122" s="123" t="str">
        <f ca="1">IFERROR(IF((VLOOKUP($B122,'NatCon &amp; Metrics Backsheet'!$A$7:$AC$156,D$9,FALSE))="","",(VLOOKUP($B122,'NatCon &amp; Metrics Backsheet'!$A$7:$AC$156,D$9,FALSE))),"")</f>
        <v/>
      </c>
      <c r="E122" s="78" t="str">
        <f ca="1">IFERROR(IF((VLOOKUP($B122,'NatCon &amp; Metrics Backsheet'!$A$7:$AC$156,E$9,FALSE))="","",(VLOOKUP($B122,'NatCon &amp; Metrics Backsheet'!$A$7:$AC$156,E$9,FALSE))),"")</f>
        <v>On track to meet target</v>
      </c>
      <c r="F122" s="78" t="str">
        <f ca="1">IFERROR(IF((VLOOKUP($B122,'NatCon &amp; Metrics Backsheet'!$A$7:$AC$156,F$9,FALSE))="","",(VLOOKUP($B122,'NatCon &amp; Metrics Backsheet'!$A$7:$AC$156,F$9,FALSE))),"")</f>
        <v>On track to meet target</v>
      </c>
      <c r="G122" s="79" t="str">
        <f ca="1">IFERROR(IF((VLOOKUP($B122,'NatCon &amp; Metrics Backsheet'!$A$7:$AC$156,G$9,FALSE))="","",(VLOOKUP($B122,'NatCon &amp; Metrics Backsheet'!$A$7:$AC$156,G$9,FALSE))),"")</f>
        <v>On track to meet target</v>
      </c>
    </row>
    <row r="123" spans="1:7" x14ac:dyDescent="0.3">
      <c r="A123" s="41">
        <v>101</v>
      </c>
      <c r="B123" s="34" t="str">
        <f t="shared" ca="1" si="7"/>
        <v>E08000005</v>
      </c>
      <c r="C123" s="35" t="str">
        <f ca="1">IFERROR(VLOOKUP($B123,'Org List'!$J$9:$K$640,2,0), "")</f>
        <v>Rochdale</v>
      </c>
      <c r="D123" s="123" t="str">
        <f ca="1">IFERROR(IF((VLOOKUP($B123,'NatCon &amp; Metrics Backsheet'!$A$7:$AC$156,D$9,FALSE))="","",(VLOOKUP($B123,'NatCon &amp; Metrics Backsheet'!$A$7:$AC$156,D$9,FALSE))),"")</f>
        <v/>
      </c>
      <c r="E123" s="78" t="str">
        <f ca="1">IFERROR(IF((VLOOKUP($B123,'NatCon &amp; Metrics Backsheet'!$A$7:$AC$156,E$9,FALSE))="","",(VLOOKUP($B123,'NatCon &amp; Metrics Backsheet'!$A$7:$AC$156,E$9,FALSE))),"")</f>
        <v>Not on track to meet target</v>
      </c>
      <c r="F123" s="78" t="str">
        <f ca="1">IFERROR(IF((VLOOKUP($B123,'NatCon &amp; Metrics Backsheet'!$A$7:$AC$156,F$9,FALSE))="","",(VLOOKUP($B123,'NatCon &amp; Metrics Backsheet'!$A$7:$AC$156,F$9,FALSE))),"")</f>
        <v>On track to meet target</v>
      </c>
      <c r="G123" s="79" t="str">
        <f ca="1">IFERROR(IF((VLOOKUP($B123,'NatCon &amp; Metrics Backsheet'!$A$7:$AC$156,G$9,FALSE))="","",(VLOOKUP($B123,'NatCon &amp; Metrics Backsheet'!$A$7:$AC$156,G$9,FALSE))),"")</f>
        <v>On track to meet target</v>
      </c>
    </row>
    <row r="124" spans="1:7" x14ac:dyDescent="0.3">
      <c r="A124" s="41">
        <v>102</v>
      </c>
      <c r="B124" s="34" t="str">
        <f t="shared" ca="1" si="7"/>
        <v>E08000018</v>
      </c>
      <c r="C124" s="35" t="str">
        <f ca="1">IFERROR(VLOOKUP($B124,'Org List'!$J$9:$K$640,2,0), "")</f>
        <v>Rotherham</v>
      </c>
      <c r="D124" s="123" t="str">
        <f ca="1">IFERROR(IF((VLOOKUP($B124,'NatCon &amp; Metrics Backsheet'!$A$7:$AC$156,D$9,FALSE))="","",(VLOOKUP($B124,'NatCon &amp; Metrics Backsheet'!$A$7:$AC$156,D$9,FALSE))),"")</f>
        <v/>
      </c>
      <c r="E124" s="78" t="str">
        <f ca="1">IFERROR(IF((VLOOKUP($B124,'NatCon &amp; Metrics Backsheet'!$A$7:$AC$156,E$9,FALSE))="","",(VLOOKUP($B124,'NatCon &amp; Metrics Backsheet'!$A$7:$AC$156,E$9,FALSE))),"")</f>
        <v>Not on track to meet target</v>
      </c>
      <c r="F124" s="78" t="str">
        <f ca="1">IFERROR(IF((VLOOKUP($B124,'NatCon &amp; Metrics Backsheet'!$A$7:$AC$156,F$9,FALSE))="","",(VLOOKUP($B124,'NatCon &amp; Metrics Backsheet'!$A$7:$AC$156,F$9,FALSE))),"")</f>
        <v>Not on track to meet target</v>
      </c>
      <c r="G124" s="79" t="str">
        <f ca="1">IFERROR(IF((VLOOKUP($B124,'NatCon &amp; Metrics Backsheet'!$A$7:$AC$156,G$9,FALSE))="","",(VLOOKUP($B124,'NatCon &amp; Metrics Backsheet'!$A$7:$AC$156,G$9,FALSE))),"")</f>
        <v>Not on track to meet target</v>
      </c>
    </row>
    <row r="125" spans="1:7" x14ac:dyDescent="0.3">
      <c r="A125" s="41">
        <v>103</v>
      </c>
      <c r="B125" s="34" t="str">
        <f t="shared" ca="1" si="7"/>
        <v>E06000017</v>
      </c>
      <c r="C125" s="35" t="str">
        <f ca="1">IFERROR(VLOOKUP($B125,'Org List'!$J$9:$K$640,2,0), "")</f>
        <v>Rutland</v>
      </c>
      <c r="D125" s="123" t="str">
        <f ca="1">IFERROR(IF((VLOOKUP($B125,'NatCon &amp; Metrics Backsheet'!$A$7:$AC$156,D$9,FALSE))="","",(VLOOKUP($B125,'NatCon &amp; Metrics Backsheet'!$A$7:$AC$156,D$9,FALSE))),"")</f>
        <v/>
      </c>
      <c r="E125" s="78" t="str">
        <f ca="1">IFERROR(IF((VLOOKUP($B125,'NatCon &amp; Metrics Backsheet'!$A$7:$AC$156,E$9,FALSE))="","",(VLOOKUP($B125,'NatCon &amp; Metrics Backsheet'!$A$7:$AC$156,E$9,FALSE))),"")</f>
        <v>On track to meet target</v>
      </c>
      <c r="F125" s="78" t="str">
        <f ca="1">IFERROR(IF((VLOOKUP($B125,'NatCon &amp; Metrics Backsheet'!$A$7:$AC$156,F$9,FALSE))="","",(VLOOKUP($B125,'NatCon &amp; Metrics Backsheet'!$A$7:$AC$156,F$9,FALSE))),"")</f>
        <v>On track to meet target</v>
      </c>
      <c r="G125" s="79" t="str">
        <f ca="1">IFERROR(IF((VLOOKUP($B125,'NatCon &amp; Metrics Backsheet'!$A$7:$AC$156,G$9,FALSE))="","",(VLOOKUP($B125,'NatCon &amp; Metrics Backsheet'!$A$7:$AC$156,G$9,FALSE))),"")</f>
        <v>On track to meet target</v>
      </c>
    </row>
    <row r="126" spans="1:7" x14ac:dyDescent="0.3">
      <c r="A126" s="41">
        <v>104</v>
      </c>
      <c r="B126" s="34" t="str">
        <f t="shared" ca="1" si="7"/>
        <v>E08000006</v>
      </c>
      <c r="C126" s="35" t="str">
        <f ca="1">IFERROR(VLOOKUP($B126,'Org List'!$J$9:$K$640,2,0), "")</f>
        <v>Salford</v>
      </c>
      <c r="D126" s="123" t="str">
        <f ca="1">IFERROR(IF((VLOOKUP($B126,'NatCon &amp; Metrics Backsheet'!$A$7:$AC$156,D$9,FALSE))="","",(VLOOKUP($B126,'NatCon &amp; Metrics Backsheet'!$A$7:$AC$156,D$9,FALSE))),"")</f>
        <v/>
      </c>
      <c r="E126" s="78" t="str">
        <f ca="1">IFERROR(IF((VLOOKUP($B126,'NatCon &amp; Metrics Backsheet'!$A$7:$AC$156,E$9,FALSE))="","",(VLOOKUP($B126,'NatCon &amp; Metrics Backsheet'!$A$7:$AC$156,E$9,FALSE))),"")</f>
        <v>Not on track to meet target</v>
      </c>
      <c r="F126" s="78" t="str">
        <f ca="1">IFERROR(IF((VLOOKUP($B126,'NatCon &amp; Metrics Backsheet'!$A$7:$AC$156,F$9,FALSE))="","",(VLOOKUP($B126,'NatCon &amp; Metrics Backsheet'!$A$7:$AC$156,F$9,FALSE))),"")</f>
        <v>Not on track to meet target</v>
      </c>
      <c r="G126" s="79" t="str">
        <f ca="1">IFERROR(IF((VLOOKUP($B126,'NatCon &amp; Metrics Backsheet'!$A$7:$AC$156,G$9,FALSE))="","",(VLOOKUP($B126,'NatCon &amp; Metrics Backsheet'!$A$7:$AC$156,G$9,FALSE))),"")</f>
        <v>On track to meet target</v>
      </c>
    </row>
    <row r="127" spans="1:7" x14ac:dyDescent="0.3">
      <c r="A127" s="41">
        <v>105</v>
      </c>
      <c r="B127" s="34" t="str">
        <f t="shared" ca="1" si="7"/>
        <v>E08000028</v>
      </c>
      <c r="C127" s="35" t="str">
        <f ca="1">IFERROR(VLOOKUP($B127,'Org List'!$J$9:$K$640,2,0), "")</f>
        <v>Sandwell</v>
      </c>
      <c r="D127" s="123" t="str">
        <f ca="1">IFERROR(IF((VLOOKUP($B127,'NatCon &amp; Metrics Backsheet'!$A$7:$AC$156,D$9,FALSE))="","",(VLOOKUP($B127,'NatCon &amp; Metrics Backsheet'!$A$7:$AC$156,D$9,FALSE))),"")</f>
        <v/>
      </c>
      <c r="E127" s="78" t="str">
        <f ca="1">IFERROR(IF((VLOOKUP($B127,'NatCon &amp; Metrics Backsheet'!$A$7:$AC$156,E$9,FALSE))="","",(VLOOKUP($B127,'NatCon &amp; Metrics Backsheet'!$A$7:$AC$156,E$9,FALSE))),"")</f>
        <v>On track to meet target</v>
      </c>
      <c r="F127" s="78" t="str">
        <f ca="1">IFERROR(IF((VLOOKUP($B127,'NatCon &amp; Metrics Backsheet'!$A$7:$AC$156,F$9,FALSE))="","",(VLOOKUP($B127,'NatCon &amp; Metrics Backsheet'!$A$7:$AC$156,F$9,FALSE))),"")</f>
        <v>Not on track to meet target</v>
      </c>
      <c r="G127" s="79" t="str">
        <f ca="1">IFERROR(IF((VLOOKUP($B127,'NatCon &amp; Metrics Backsheet'!$A$7:$AC$156,G$9,FALSE))="","",(VLOOKUP($B127,'NatCon &amp; Metrics Backsheet'!$A$7:$AC$156,G$9,FALSE))),"")</f>
        <v>Not on track to meet target</v>
      </c>
    </row>
    <row r="128" spans="1:7" x14ac:dyDescent="0.3">
      <c r="A128" s="41">
        <v>106</v>
      </c>
      <c r="B128" s="34" t="str">
        <f t="shared" ca="1" si="7"/>
        <v>E08000014</v>
      </c>
      <c r="C128" s="35" t="str">
        <f ca="1">IFERROR(VLOOKUP($B128,'Org List'!$J$9:$K$640,2,0), "")</f>
        <v>Sefton</v>
      </c>
      <c r="D128" s="123" t="str">
        <f ca="1">IFERROR(IF((VLOOKUP($B128,'NatCon &amp; Metrics Backsheet'!$A$7:$AC$156,D$9,FALSE))="","",(VLOOKUP($B128,'NatCon &amp; Metrics Backsheet'!$A$7:$AC$156,D$9,FALSE))),"")</f>
        <v/>
      </c>
      <c r="E128" s="78" t="str">
        <f ca="1">IFERROR(IF((VLOOKUP($B128,'NatCon &amp; Metrics Backsheet'!$A$7:$AC$156,E$9,FALSE))="","",(VLOOKUP($B128,'NatCon &amp; Metrics Backsheet'!$A$7:$AC$156,E$9,FALSE))),"")</f>
        <v>Not on track to meet target</v>
      </c>
      <c r="F128" s="78" t="str">
        <f ca="1">IFERROR(IF((VLOOKUP($B128,'NatCon &amp; Metrics Backsheet'!$A$7:$AC$156,F$9,FALSE))="","",(VLOOKUP($B128,'NatCon &amp; Metrics Backsheet'!$A$7:$AC$156,F$9,FALSE))),"")</f>
        <v>On track to meet target</v>
      </c>
      <c r="G128" s="79" t="str">
        <f ca="1">IFERROR(IF((VLOOKUP($B128,'NatCon &amp; Metrics Backsheet'!$A$7:$AC$156,G$9,FALSE))="","",(VLOOKUP($B128,'NatCon &amp; Metrics Backsheet'!$A$7:$AC$156,G$9,FALSE))),"")</f>
        <v>Not on track to meet target</v>
      </c>
    </row>
    <row r="129" spans="1:7" x14ac:dyDescent="0.3">
      <c r="A129" s="41">
        <v>107</v>
      </c>
      <c r="B129" s="34" t="str">
        <f t="shared" ca="1" si="7"/>
        <v>E08000019</v>
      </c>
      <c r="C129" s="35" t="str">
        <f ca="1">IFERROR(VLOOKUP($B129,'Org List'!$J$9:$K$640,2,0), "")</f>
        <v>Sheffield</v>
      </c>
      <c r="D129" s="123" t="str">
        <f ca="1">IFERROR(IF((VLOOKUP($B129,'NatCon &amp; Metrics Backsheet'!$A$7:$AC$156,D$9,FALSE))="","",(VLOOKUP($B129,'NatCon &amp; Metrics Backsheet'!$A$7:$AC$156,D$9,FALSE))),"")</f>
        <v/>
      </c>
      <c r="E129" s="78" t="str">
        <f ca="1">IFERROR(IF((VLOOKUP($B129,'NatCon &amp; Metrics Backsheet'!$A$7:$AC$156,E$9,FALSE))="","",(VLOOKUP($B129,'NatCon &amp; Metrics Backsheet'!$A$7:$AC$156,E$9,FALSE))),"")</f>
        <v>Not on track to meet target</v>
      </c>
      <c r="F129" s="78" t="str">
        <f ca="1">IFERROR(IF((VLOOKUP($B129,'NatCon &amp; Metrics Backsheet'!$A$7:$AC$156,F$9,FALSE))="","",(VLOOKUP($B129,'NatCon &amp; Metrics Backsheet'!$A$7:$AC$156,F$9,FALSE))),"")</f>
        <v>On track to meet target</v>
      </c>
      <c r="G129" s="79" t="str">
        <f ca="1">IFERROR(IF((VLOOKUP($B129,'NatCon &amp; Metrics Backsheet'!$A$7:$AC$156,G$9,FALSE))="","",(VLOOKUP($B129,'NatCon &amp; Metrics Backsheet'!$A$7:$AC$156,G$9,FALSE))),"")</f>
        <v>On track to meet target</v>
      </c>
    </row>
    <row r="130" spans="1:7" x14ac:dyDescent="0.3">
      <c r="A130" s="41">
        <v>108</v>
      </c>
      <c r="B130" s="34" t="str">
        <f t="shared" ca="1" si="7"/>
        <v>E06000051</v>
      </c>
      <c r="C130" s="35" t="str">
        <f ca="1">IFERROR(VLOOKUP($B130,'Org List'!$J$9:$K$640,2,0), "")</f>
        <v>Shropshire</v>
      </c>
      <c r="D130" s="123" t="str">
        <f ca="1">IFERROR(IF((VLOOKUP($B130,'NatCon &amp; Metrics Backsheet'!$A$7:$AC$156,D$9,FALSE))="","",(VLOOKUP($B130,'NatCon &amp; Metrics Backsheet'!$A$7:$AC$156,D$9,FALSE))),"")</f>
        <v/>
      </c>
      <c r="E130" s="78" t="str">
        <f ca="1">IFERROR(IF((VLOOKUP($B130,'NatCon &amp; Metrics Backsheet'!$A$7:$AC$156,E$9,FALSE))="","",(VLOOKUP($B130,'NatCon &amp; Metrics Backsheet'!$A$7:$AC$156,E$9,FALSE))),"")</f>
        <v>Not on track to meet target</v>
      </c>
      <c r="F130" s="78" t="str">
        <f ca="1">IFERROR(IF((VLOOKUP($B130,'NatCon &amp; Metrics Backsheet'!$A$7:$AC$156,F$9,FALSE))="","",(VLOOKUP($B130,'NatCon &amp; Metrics Backsheet'!$A$7:$AC$156,F$9,FALSE))),"")</f>
        <v>On track to meet target</v>
      </c>
      <c r="G130" s="79" t="str">
        <f ca="1">IFERROR(IF((VLOOKUP($B130,'NatCon &amp; Metrics Backsheet'!$A$7:$AC$156,G$9,FALSE))="","",(VLOOKUP($B130,'NatCon &amp; Metrics Backsheet'!$A$7:$AC$156,G$9,FALSE))),"")</f>
        <v>On track to meet target</v>
      </c>
    </row>
    <row r="131" spans="1:7" x14ac:dyDescent="0.3">
      <c r="A131" s="41">
        <v>109</v>
      </c>
      <c r="B131" s="34" t="str">
        <f t="shared" ca="1" si="7"/>
        <v>E06000039</v>
      </c>
      <c r="C131" s="35" t="str">
        <f ca="1">IFERROR(VLOOKUP($B131,'Org List'!$J$9:$K$640,2,0), "")</f>
        <v>Slough</v>
      </c>
      <c r="D131" s="123" t="str">
        <f ca="1">IFERROR(IF((VLOOKUP($B131,'NatCon &amp; Metrics Backsheet'!$A$7:$AC$156,D$9,FALSE))="","",(VLOOKUP($B131,'NatCon &amp; Metrics Backsheet'!$A$7:$AC$156,D$9,FALSE))),"")</f>
        <v/>
      </c>
      <c r="E131" s="78" t="str">
        <f ca="1">IFERROR(IF((VLOOKUP($B131,'NatCon &amp; Metrics Backsheet'!$A$7:$AC$156,E$9,FALSE))="","",(VLOOKUP($B131,'NatCon &amp; Metrics Backsheet'!$A$7:$AC$156,E$9,FALSE))),"")</f>
        <v>On track to meet target</v>
      </c>
      <c r="F131" s="78" t="str">
        <f ca="1">IFERROR(IF((VLOOKUP($B131,'NatCon &amp; Metrics Backsheet'!$A$7:$AC$156,F$9,FALSE))="","",(VLOOKUP($B131,'NatCon &amp; Metrics Backsheet'!$A$7:$AC$156,F$9,FALSE))),"")</f>
        <v>Data not available to assess progress</v>
      </c>
      <c r="G131" s="79" t="str">
        <f ca="1">IFERROR(IF((VLOOKUP($B131,'NatCon &amp; Metrics Backsheet'!$A$7:$AC$156,G$9,FALSE))="","",(VLOOKUP($B131,'NatCon &amp; Metrics Backsheet'!$A$7:$AC$156,G$9,FALSE))),"")</f>
        <v>Not on track to meet target</v>
      </c>
    </row>
    <row r="132" spans="1:7" x14ac:dyDescent="0.3">
      <c r="A132" s="41">
        <v>110</v>
      </c>
      <c r="B132" s="34" t="str">
        <f t="shared" ca="1" si="7"/>
        <v>E08000029</v>
      </c>
      <c r="C132" s="35" t="str">
        <f ca="1">IFERROR(VLOOKUP($B132,'Org List'!$J$9:$K$640,2,0), "")</f>
        <v>Solihull</v>
      </c>
      <c r="D132" s="123" t="str">
        <f ca="1">IFERROR(IF((VLOOKUP($B132,'NatCon &amp; Metrics Backsheet'!$A$7:$AC$156,D$9,FALSE))="","",(VLOOKUP($B132,'NatCon &amp; Metrics Backsheet'!$A$7:$AC$156,D$9,FALSE))),"")</f>
        <v/>
      </c>
      <c r="E132" s="78" t="str">
        <f ca="1">IFERROR(IF((VLOOKUP($B132,'NatCon &amp; Metrics Backsheet'!$A$7:$AC$156,E$9,FALSE))="","",(VLOOKUP($B132,'NatCon &amp; Metrics Backsheet'!$A$7:$AC$156,E$9,FALSE))),"")</f>
        <v>On track to meet target</v>
      </c>
      <c r="F132" s="78" t="str">
        <f ca="1">IFERROR(IF((VLOOKUP($B132,'NatCon &amp; Metrics Backsheet'!$A$7:$AC$156,F$9,FALSE))="","",(VLOOKUP($B132,'NatCon &amp; Metrics Backsheet'!$A$7:$AC$156,F$9,FALSE))),"")</f>
        <v>Not on track to meet target</v>
      </c>
      <c r="G132" s="79" t="str">
        <f ca="1">IFERROR(IF((VLOOKUP($B132,'NatCon &amp; Metrics Backsheet'!$A$7:$AC$156,G$9,FALSE))="","",(VLOOKUP($B132,'NatCon &amp; Metrics Backsheet'!$A$7:$AC$156,G$9,FALSE))),"")</f>
        <v>Not on track to meet target</v>
      </c>
    </row>
    <row r="133" spans="1:7" x14ac:dyDescent="0.3">
      <c r="A133" s="41">
        <v>111</v>
      </c>
      <c r="B133" s="34" t="str">
        <f t="shared" ca="1" si="7"/>
        <v>E10000027</v>
      </c>
      <c r="C133" s="35" t="str">
        <f ca="1">IFERROR(VLOOKUP($B133,'Org List'!$J$9:$K$640,2,0), "")</f>
        <v>Somerset</v>
      </c>
      <c r="D133" s="123" t="str">
        <f ca="1">IFERROR(IF((VLOOKUP($B133,'NatCon &amp; Metrics Backsheet'!$A$7:$AC$156,D$9,FALSE))="","",(VLOOKUP($B133,'NatCon &amp; Metrics Backsheet'!$A$7:$AC$156,D$9,FALSE))),"")</f>
        <v/>
      </c>
      <c r="E133" s="78" t="str">
        <f ca="1">IFERROR(IF((VLOOKUP($B133,'NatCon &amp; Metrics Backsheet'!$A$7:$AC$156,E$9,FALSE))="","",(VLOOKUP($B133,'NatCon &amp; Metrics Backsheet'!$A$7:$AC$156,E$9,FALSE))),"")</f>
        <v>Not on track to meet target</v>
      </c>
      <c r="F133" s="78" t="str">
        <f ca="1">IFERROR(IF((VLOOKUP($B133,'NatCon &amp; Metrics Backsheet'!$A$7:$AC$156,F$9,FALSE))="","",(VLOOKUP($B133,'NatCon &amp; Metrics Backsheet'!$A$7:$AC$156,F$9,FALSE))),"")</f>
        <v>On track to meet target</v>
      </c>
      <c r="G133" s="79" t="str">
        <f ca="1">IFERROR(IF((VLOOKUP($B133,'NatCon &amp; Metrics Backsheet'!$A$7:$AC$156,G$9,FALSE))="","",(VLOOKUP($B133,'NatCon &amp; Metrics Backsheet'!$A$7:$AC$156,G$9,FALSE))),"")</f>
        <v>On track to meet target</v>
      </c>
    </row>
    <row r="134" spans="1:7" x14ac:dyDescent="0.3">
      <c r="A134" s="41">
        <v>112</v>
      </c>
      <c r="B134" s="34" t="str">
        <f t="shared" ca="1" si="7"/>
        <v>E06000025</v>
      </c>
      <c r="C134" s="35" t="str">
        <f ca="1">IFERROR(VLOOKUP($B134,'Org List'!$J$9:$K$640,2,0), "")</f>
        <v>South Gloucestershire</v>
      </c>
      <c r="D134" s="123" t="str">
        <f ca="1">IFERROR(IF((VLOOKUP($B134,'NatCon &amp; Metrics Backsheet'!$A$7:$AC$156,D$9,FALSE))="","",(VLOOKUP($B134,'NatCon &amp; Metrics Backsheet'!$A$7:$AC$156,D$9,FALSE))),"")</f>
        <v/>
      </c>
      <c r="E134" s="78" t="str">
        <f ca="1">IFERROR(IF((VLOOKUP($B134,'NatCon &amp; Metrics Backsheet'!$A$7:$AC$156,E$9,FALSE))="","",(VLOOKUP($B134,'NatCon &amp; Metrics Backsheet'!$A$7:$AC$156,E$9,FALSE))),"")</f>
        <v>Not on track to meet target</v>
      </c>
      <c r="F134" s="78" t="str">
        <f ca="1">IFERROR(IF((VLOOKUP($B134,'NatCon &amp; Metrics Backsheet'!$A$7:$AC$156,F$9,FALSE))="","",(VLOOKUP($B134,'NatCon &amp; Metrics Backsheet'!$A$7:$AC$156,F$9,FALSE))),"")</f>
        <v>On track to meet target</v>
      </c>
      <c r="G134" s="79" t="str">
        <f ca="1">IFERROR(IF((VLOOKUP($B134,'NatCon &amp; Metrics Backsheet'!$A$7:$AC$156,G$9,FALSE))="","",(VLOOKUP($B134,'NatCon &amp; Metrics Backsheet'!$A$7:$AC$156,G$9,FALSE))),"")</f>
        <v>On track to meet target</v>
      </c>
    </row>
    <row r="135" spans="1:7" x14ac:dyDescent="0.3">
      <c r="A135" s="41">
        <v>113</v>
      </c>
      <c r="B135" s="34" t="str">
        <f t="shared" ca="1" si="7"/>
        <v>E08000023</v>
      </c>
      <c r="C135" s="35" t="str">
        <f ca="1">IFERROR(VLOOKUP($B135,'Org List'!$J$9:$K$640,2,0), "")</f>
        <v>South Tyneside</v>
      </c>
      <c r="D135" s="123" t="str">
        <f ca="1">IFERROR(IF((VLOOKUP($B135,'NatCon &amp; Metrics Backsheet'!$A$7:$AC$156,D$9,FALSE))="","",(VLOOKUP($B135,'NatCon &amp; Metrics Backsheet'!$A$7:$AC$156,D$9,FALSE))),"")</f>
        <v/>
      </c>
      <c r="E135" s="78" t="str">
        <f ca="1">IFERROR(IF((VLOOKUP($B135,'NatCon &amp; Metrics Backsheet'!$A$7:$AC$156,E$9,FALSE))="","",(VLOOKUP($B135,'NatCon &amp; Metrics Backsheet'!$A$7:$AC$156,E$9,FALSE))),"")</f>
        <v>On track to meet target</v>
      </c>
      <c r="F135" s="78" t="str">
        <f ca="1">IFERROR(IF((VLOOKUP($B135,'NatCon &amp; Metrics Backsheet'!$A$7:$AC$156,F$9,FALSE))="","",(VLOOKUP($B135,'NatCon &amp; Metrics Backsheet'!$A$7:$AC$156,F$9,FALSE))),"")</f>
        <v>On track to meet target</v>
      </c>
      <c r="G135" s="79" t="str">
        <f ca="1">IFERROR(IF((VLOOKUP($B135,'NatCon &amp; Metrics Backsheet'!$A$7:$AC$156,G$9,FALSE))="","",(VLOOKUP($B135,'NatCon &amp; Metrics Backsheet'!$A$7:$AC$156,G$9,FALSE))),"")</f>
        <v>On track to meet target</v>
      </c>
    </row>
    <row r="136" spans="1:7" x14ac:dyDescent="0.3">
      <c r="A136" s="41">
        <v>114</v>
      </c>
      <c r="B136" s="34" t="str">
        <f t="shared" ca="1" si="7"/>
        <v>E06000045</v>
      </c>
      <c r="C136" s="35" t="str">
        <f ca="1">IFERROR(VLOOKUP($B136,'Org List'!$J$9:$K$640,2,0), "")</f>
        <v>Southampton</v>
      </c>
      <c r="D136" s="123" t="str">
        <f ca="1">IFERROR(IF((VLOOKUP($B136,'NatCon &amp; Metrics Backsheet'!$A$7:$AC$156,D$9,FALSE))="","",(VLOOKUP($B136,'NatCon &amp; Metrics Backsheet'!$A$7:$AC$156,D$9,FALSE))),"")</f>
        <v/>
      </c>
      <c r="E136" s="78" t="str">
        <f ca="1">IFERROR(IF((VLOOKUP($B136,'NatCon &amp; Metrics Backsheet'!$A$7:$AC$156,E$9,FALSE))="","",(VLOOKUP($B136,'NatCon &amp; Metrics Backsheet'!$A$7:$AC$156,E$9,FALSE))),"")</f>
        <v>Not on track to meet target</v>
      </c>
      <c r="F136" s="78" t="str">
        <f ca="1">IFERROR(IF((VLOOKUP($B136,'NatCon &amp; Metrics Backsheet'!$A$7:$AC$156,F$9,FALSE))="","",(VLOOKUP($B136,'NatCon &amp; Metrics Backsheet'!$A$7:$AC$156,F$9,FALSE))),"")</f>
        <v>Data not available to assess progress</v>
      </c>
      <c r="G136" s="79" t="str">
        <f ca="1">IFERROR(IF((VLOOKUP($B136,'NatCon &amp; Metrics Backsheet'!$A$7:$AC$156,G$9,FALSE))="","",(VLOOKUP($B136,'NatCon &amp; Metrics Backsheet'!$A$7:$AC$156,G$9,FALSE))),"")</f>
        <v>Data not available to assess progress</v>
      </c>
    </row>
    <row r="137" spans="1:7" x14ac:dyDescent="0.3">
      <c r="A137" s="41">
        <v>115</v>
      </c>
      <c r="B137" s="34" t="str">
        <f t="shared" ca="1" si="7"/>
        <v>E06000033</v>
      </c>
      <c r="C137" s="35" t="str">
        <f ca="1">IFERROR(VLOOKUP($B137,'Org List'!$J$9:$K$640,2,0), "")</f>
        <v>Southend-on-Sea</v>
      </c>
      <c r="D137" s="123" t="str">
        <f ca="1">IFERROR(IF((VLOOKUP($B137,'NatCon &amp; Metrics Backsheet'!$A$7:$AC$156,D$9,FALSE))="","",(VLOOKUP($B137,'NatCon &amp; Metrics Backsheet'!$A$7:$AC$156,D$9,FALSE))),"")</f>
        <v/>
      </c>
      <c r="E137" s="78" t="str">
        <f ca="1">IFERROR(IF((VLOOKUP($B137,'NatCon &amp; Metrics Backsheet'!$A$7:$AC$156,E$9,FALSE))="","",(VLOOKUP($B137,'NatCon &amp; Metrics Backsheet'!$A$7:$AC$156,E$9,FALSE))),"")</f>
        <v>On track to meet target</v>
      </c>
      <c r="F137" s="78" t="str">
        <f ca="1">IFERROR(IF((VLOOKUP($B137,'NatCon &amp; Metrics Backsheet'!$A$7:$AC$156,F$9,FALSE))="","",(VLOOKUP($B137,'NatCon &amp; Metrics Backsheet'!$A$7:$AC$156,F$9,FALSE))),"")</f>
        <v>On track to meet target</v>
      </c>
      <c r="G137" s="79" t="str">
        <f ca="1">IFERROR(IF((VLOOKUP($B137,'NatCon &amp; Metrics Backsheet'!$A$7:$AC$156,G$9,FALSE))="","",(VLOOKUP($B137,'NatCon &amp; Metrics Backsheet'!$A$7:$AC$156,G$9,FALSE))),"")</f>
        <v>On track to meet target</v>
      </c>
    </row>
    <row r="138" spans="1:7" x14ac:dyDescent="0.3">
      <c r="A138" s="41">
        <v>116</v>
      </c>
      <c r="B138" s="34" t="str">
        <f t="shared" ca="1" si="7"/>
        <v>E09000028</v>
      </c>
      <c r="C138" s="35" t="str">
        <f ca="1">IFERROR(VLOOKUP($B138,'Org List'!$J$9:$K$640,2,0), "")</f>
        <v>Southwark</v>
      </c>
      <c r="D138" s="123" t="str">
        <f ca="1">IFERROR(IF((VLOOKUP($B138,'NatCon &amp; Metrics Backsheet'!$A$7:$AC$156,D$9,FALSE))="","",(VLOOKUP($B138,'NatCon &amp; Metrics Backsheet'!$A$7:$AC$156,D$9,FALSE))),"")</f>
        <v/>
      </c>
      <c r="E138" s="78" t="str">
        <f ca="1">IFERROR(IF((VLOOKUP($B138,'NatCon &amp; Metrics Backsheet'!$A$7:$AC$156,E$9,FALSE))="","",(VLOOKUP($B138,'NatCon &amp; Metrics Backsheet'!$A$7:$AC$156,E$9,FALSE))),"")</f>
        <v>Not on track to meet target</v>
      </c>
      <c r="F138" s="78" t="str">
        <f ca="1">IFERROR(IF((VLOOKUP($B138,'NatCon &amp; Metrics Backsheet'!$A$7:$AC$156,F$9,FALSE))="","",(VLOOKUP($B138,'NatCon &amp; Metrics Backsheet'!$A$7:$AC$156,F$9,FALSE))),"")</f>
        <v>Not on track to meet target</v>
      </c>
      <c r="G138" s="79" t="str">
        <f ca="1">IFERROR(IF((VLOOKUP($B138,'NatCon &amp; Metrics Backsheet'!$A$7:$AC$156,G$9,FALSE))="","",(VLOOKUP($B138,'NatCon &amp; Metrics Backsheet'!$A$7:$AC$156,G$9,FALSE))),"")</f>
        <v>Not on track to meet target</v>
      </c>
    </row>
    <row r="139" spans="1:7" x14ac:dyDescent="0.3">
      <c r="A139" s="41">
        <v>117</v>
      </c>
      <c r="B139" s="34" t="str">
        <f t="shared" ca="1" si="7"/>
        <v>E08000013</v>
      </c>
      <c r="C139" s="35" t="str">
        <f ca="1">IFERROR(VLOOKUP($B139,'Org List'!$J$9:$K$640,2,0), "")</f>
        <v>St. Helens</v>
      </c>
      <c r="D139" s="123" t="str">
        <f ca="1">IFERROR(IF((VLOOKUP($B139,'NatCon &amp; Metrics Backsheet'!$A$7:$AC$156,D$9,FALSE))="","",(VLOOKUP($B139,'NatCon &amp; Metrics Backsheet'!$A$7:$AC$156,D$9,FALSE))),"")</f>
        <v/>
      </c>
      <c r="E139" s="78" t="str">
        <f ca="1">IFERROR(IF((VLOOKUP($B139,'NatCon &amp; Metrics Backsheet'!$A$7:$AC$156,E$9,FALSE))="","",(VLOOKUP($B139,'NatCon &amp; Metrics Backsheet'!$A$7:$AC$156,E$9,FALSE))),"")</f>
        <v>Not on track to meet target</v>
      </c>
      <c r="F139" s="78" t="str">
        <f ca="1">IFERROR(IF((VLOOKUP($B139,'NatCon &amp; Metrics Backsheet'!$A$7:$AC$156,F$9,FALSE))="","",(VLOOKUP($B139,'NatCon &amp; Metrics Backsheet'!$A$7:$AC$156,F$9,FALSE))),"")</f>
        <v>On track to meet target</v>
      </c>
      <c r="G139" s="79" t="str">
        <f ca="1">IFERROR(IF((VLOOKUP($B139,'NatCon &amp; Metrics Backsheet'!$A$7:$AC$156,G$9,FALSE))="","",(VLOOKUP($B139,'NatCon &amp; Metrics Backsheet'!$A$7:$AC$156,G$9,FALSE))),"")</f>
        <v>Not on track to meet target</v>
      </c>
    </row>
    <row r="140" spans="1:7" x14ac:dyDescent="0.3">
      <c r="A140" s="41">
        <v>118</v>
      </c>
      <c r="B140" s="34" t="str">
        <f t="shared" ca="1" si="7"/>
        <v>E10000028</v>
      </c>
      <c r="C140" s="35" t="str">
        <f ca="1">IFERROR(VLOOKUP($B140,'Org List'!$J$9:$K$640,2,0), "")</f>
        <v>Staffordshire</v>
      </c>
      <c r="D140" s="123" t="str">
        <f ca="1">IFERROR(IF((VLOOKUP($B140,'NatCon &amp; Metrics Backsheet'!$A$7:$AC$156,D$9,FALSE))="","",(VLOOKUP($B140,'NatCon &amp; Metrics Backsheet'!$A$7:$AC$156,D$9,FALSE))),"")</f>
        <v/>
      </c>
      <c r="E140" s="78" t="str">
        <f ca="1">IFERROR(IF((VLOOKUP($B140,'NatCon &amp; Metrics Backsheet'!$A$7:$AC$156,E$9,FALSE))="","",(VLOOKUP($B140,'NatCon &amp; Metrics Backsheet'!$A$7:$AC$156,E$9,FALSE))),"")</f>
        <v>Not on track to meet target</v>
      </c>
      <c r="F140" s="78" t="str">
        <f ca="1">IFERROR(IF((VLOOKUP($B140,'NatCon &amp; Metrics Backsheet'!$A$7:$AC$156,F$9,FALSE))="","",(VLOOKUP($B140,'NatCon &amp; Metrics Backsheet'!$A$7:$AC$156,F$9,FALSE))),"")</f>
        <v>On track to meet target</v>
      </c>
      <c r="G140" s="79" t="str">
        <f ca="1">IFERROR(IF((VLOOKUP($B140,'NatCon &amp; Metrics Backsheet'!$A$7:$AC$156,G$9,FALSE))="","",(VLOOKUP($B140,'NatCon &amp; Metrics Backsheet'!$A$7:$AC$156,G$9,FALSE))),"")</f>
        <v>On track to meet target</v>
      </c>
    </row>
    <row r="141" spans="1:7" x14ac:dyDescent="0.3">
      <c r="A141" s="41">
        <v>119</v>
      </c>
      <c r="B141" s="34" t="str">
        <f t="shared" ca="1" si="7"/>
        <v>E08000007</v>
      </c>
      <c r="C141" s="35" t="str">
        <f ca="1">IFERROR(VLOOKUP($B141,'Org List'!$J$9:$K$640,2,0), "")</f>
        <v>Stockport</v>
      </c>
      <c r="D141" s="123" t="str">
        <f ca="1">IFERROR(IF((VLOOKUP($B141,'NatCon &amp; Metrics Backsheet'!$A$7:$AC$156,D$9,FALSE))="","",(VLOOKUP($B141,'NatCon &amp; Metrics Backsheet'!$A$7:$AC$156,D$9,FALSE))),"")</f>
        <v/>
      </c>
      <c r="E141" s="78" t="str">
        <f ca="1">IFERROR(IF((VLOOKUP($B141,'NatCon &amp; Metrics Backsheet'!$A$7:$AC$156,E$9,FALSE))="","",(VLOOKUP($B141,'NatCon &amp; Metrics Backsheet'!$A$7:$AC$156,E$9,FALSE))),"")</f>
        <v>Not on track to meet target</v>
      </c>
      <c r="F141" s="78" t="str">
        <f ca="1">IFERROR(IF((VLOOKUP($B141,'NatCon &amp; Metrics Backsheet'!$A$7:$AC$156,F$9,FALSE))="","",(VLOOKUP($B141,'NatCon &amp; Metrics Backsheet'!$A$7:$AC$156,F$9,FALSE))),"")</f>
        <v>Not on track to meet target</v>
      </c>
      <c r="G141" s="79" t="str">
        <f ca="1">IFERROR(IF((VLOOKUP($B141,'NatCon &amp; Metrics Backsheet'!$A$7:$AC$156,G$9,FALSE))="","",(VLOOKUP($B141,'NatCon &amp; Metrics Backsheet'!$A$7:$AC$156,G$9,FALSE))),"")</f>
        <v>On track to meet target</v>
      </c>
    </row>
    <row r="142" spans="1:7" x14ac:dyDescent="0.3">
      <c r="A142" s="41">
        <v>120</v>
      </c>
      <c r="B142" s="34" t="str">
        <f t="shared" ca="1" si="7"/>
        <v>E06000004</v>
      </c>
      <c r="C142" s="35" t="str">
        <f ca="1">IFERROR(VLOOKUP($B142,'Org List'!$J$9:$K$640,2,0), "")</f>
        <v>Stockton-on-Tees</v>
      </c>
      <c r="D142" s="123" t="str">
        <f ca="1">IFERROR(IF((VLOOKUP($B142,'NatCon &amp; Metrics Backsheet'!$A$7:$AC$156,D$9,FALSE))="","",(VLOOKUP($B142,'NatCon &amp; Metrics Backsheet'!$A$7:$AC$156,D$9,FALSE))),"")</f>
        <v/>
      </c>
      <c r="E142" s="78" t="str">
        <f ca="1">IFERROR(IF((VLOOKUP($B142,'NatCon &amp; Metrics Backsheet'!$A$7:$AC$156,E$9,FALSE))="","",(VLOOKUP($B142,'NatCon &amp; Metrics Backsheet'!$A$7:$AC$156,E$9,FALSE))),"")</f>
        <v>Not on track to meet target</v>
      </c>
      <c r="F142" s="78" t="str">
        <f ca="1">IFERROR(IF((VLOOKUP($B142,'NatCon &amp; Metrics Backsheet'!$A$7:$AC$156,F$9,FALSE))="","",(VLOOKUP($B142,'NatCon &amp; Metrics Backsheet'!$A$7:$AC$156,F$9,FALSE))),"")</f>
        <v>On track to meet target</v>
      </c>
      <c r="G142" s="79" t="str">
        <f ca="1">IFERROR(IF((VLOOKUP($B142,'NatCon &amp; Metrics Backsheet'!$A$7:$AC$156,G$9,FALSE))="","",(VLOOKUP($B142,'NatCon &amp; Metrics Backsheet'!$A$7:$AC$156,G$9,FALSE))),"")</f>
        <v>On track to meet target</v>
      </c>
    </row>
    <row r="143" spans="1:7" x14ac:dyDescent="0.3">
      <c r="A143" s="41">
        <v>121</v>
      </c>
      <c r="B143" s="34" t="str">
        <f t="shared" ca="1" si="7"/>
        <v>E06000021</v>
      </c>
      <c r="C143" s="35" t="str">
        <f ca="1">IFERROR(VLOOKUP($B143,'Org List'!$J$9:$K$640,2,0), "")</f>
        <v>Stoke-on-Trent</v>
      </c>
      <c r="D143" s="123" t="str">
        <f ca="1">IFERROR(IF((VLOOKUP($B143,'NatCon &amp; Metrics Backsheet'!$A$7:$AC$156,D$9,FALSE))="","",(VLOOKUP($B143,'NatCon &amp; Metrics Backsheet'!$A$7:$AC$156,D$9,FALSE))),"")</f>
        <v/>
      </c>
      <c r="E143" s="78" t="str">
        <f ca="1">IFERROR(IF((VLOOKUP($B143,'NatCon &amp; Metrics Backsheet'!$A$7:$AC$156,E$9,FALSE))="","",(VLOOKUP($B143,'NatCon &amp; Metrics Backsheet'!$A$7:$AC$156,E$9,FALSE))),"")</f>
        <v>Not on track to meet target</v>
      </c>
      <c r="F143" s="78" t="str">
        <f ca="1">IFERROR(IF((VLOOKUP($B143,'NatCon &amp; Metrics Backsheet'!$A$7:$AC$156,F$9,FALSE))="","",(VLOOKUP($B143,'NatCon &amp; Metrics Backsheet'!$A$7:$AC$156,F$9,FALSE))),"")</f>
        <v>On track to meet target</v>
      </c>
      <c r="G143" s="79" t="str">
        <f ca="1">IFERROR(IF((VLOOKUP($B143,'NatCon &amp; Metrics Backsheet'!$A$7:$AC$156,G$9,FALSE))="","",(VLOOKUP($B143,'NatCon &amp; Metrics Backsheet'!$A$7:$AC$156,G$9,FALSE))),"")</f>
        <v>Data not available to assess progress</v>
      </c>
    </row>
    <row r="144" spans="1:7" x14ac:dyDescent="0.3">
      <c r="A144" s="41">
        <v>122</v>
      </c>
      <c r="B144" s="34" t="str">
        <f t="shared" ca="1" si="7"/>
        <v>E10000029</v>
      </c>
      <c r="C144" s="35" t="str">
        <f ca="1">IFERROR(VLOOKUP($B144,'Org List'!$J$9:$K$640,2,0), "")</f>
        <v>Suffolk</v>
      </c>
      <c r="D144" s="123" t="str">
        <f ca="1">IFERROR(IF((VLOOKUP($B144,'NatCon &amp; Metrics Backsheet'!$A$7:$AC$156,D$9,FALSE))="","",(VLOOKUP($B144,'NatCon &amp; Metrics Backsheet'!$A$7:$AC$156,D$9,FALSE))),"")</f>
        <v/>
      </c>
      <c r="E144" s="78" t="str">
        <f ca="1">IFERROR(IF((VLOOKUP($B144,'NatCon &amp; Metrics Backsheet'!$A$7:$AC$156,E$9,FALSE))="","",(VLOOKUP($B144,'NatCon &amp; Metrics Backsheet'!$A$7:$AC$156,E$9,FALSE))),"")</f>
        <v>On track to meet target</v>
      </c>
      <c r="F144" s="78" t="str">
        <f ca="1">IFERROR(IF((VLOOKUP($B144,'NatCon &amp; Metrics Backsheet'!$A$7:$AC$156,F$9,FALSE))="","",(VLOOKUP($B144,'NatCon &amp; Metrics Backsheet'!$A$7:$AC$156,F$9,FALSE))),"")</f>
        <v>Not on track to meet target</v>
      </c>
      <c r="G144" s="79" t="str">
        <f ca="1">IFERROR(IF((VLOOKUP($B144,'NatCon &amp; Metrics Backsheet'!$A$7:$AC$156,G$9,FALSE))="","",(VLOOKUP($B144,'NatCon &amp; Metrics Backsheet'!$A$7:$AC$156,G$9,FALSE))),"")</f>
        <v>On track to meet target</v>
      </c>
    </row>
    <row r="145" spans="1:7" x14ac:dyDescent="0.3">
      <c r="A145" s="41">
        <v>123</v>
      </c>
      <c r="B145" s="34" t="str">
        <f t="shared" ca="1" si="7"/>
        <v>E08000024</v>
      </c>
      <c r="C145" s="35" t="str">
        <f ca="1">IFERROR(VLOOKUP($B145,'Org List'!$J$9:$K$640,2,0), "")</f>
        <v>Sunderland</v>
      </c>
      <c r="D145" s="123" t="str">
        <f ca="1">IFERROR(IF((VLOOKUP($B145,'NatCon &amp; Metrics Backsheet'!$A$7:$AC$156,D$9,FALSE))="","",(VLOOKUP($B145,'NatCon &amp; Metrics Backsheet'!$A$7:$AC$156,D$9,FALSE))),"")</f>
        <v/>
      </c>
      <c r="E145" s="78" t="str">
        <f ca="1">IFERROR(IF((VLOOKUP($B145,'NatCon &amp; Metrics Backsheet'!$A$7:$AC$156,E$9,FALSE))="","",(VLOOKUP($B145,'NatCon &amp; Metrics Backsheet'!$A$7:$AC$156,E$9,FALSE))),"")</f>
        <v>Not on track to meet target</v>
      </c>
      <c r="F145" s="78" t="str">
        <f ca="1">IFERROR(IF((VLOOKUP($B145,'NatCon &amp; Metrics Backsheet'!$A$7:$AC$156,F$9,FALSE))="","",(VLOOKUP($B145,'NatCon &amp; Metrics Backsheet'!$A$7:$AC$156,F$9,FALSE))),"")</f>
        <v>Not on track to meet target</v>
      </c>
      <c r="G145" s="79" t="str">
        <f ca="1">IFERROR(IF((VLOOKUP($B145,'NatCon &amp; Metrics Backsheet'!$A$7:$AC$156,G$9,FALSE))="","",(VLOOKUP($B145,'NatCon &amp; Metrics Backsheet'!$A$7:$AC$156,G$9,FALSE))),"")</f>
        <v>On track to meet target</v>
      </c>
    </row>
    <row r="146" spans="1:7" x14ac:dyDescent="0.3">
      <c r="A146" s="41">
        <v>124</v>
      </c>
      <c r="B146" s="34" t="str">
        <f t="shared" ca="1" si="7"/>
        <v>E10000030</v>
      </c>
      <c r="C146" s="35" t="str">
        <f ca="1">IFERROR(VLOOKUP($B146,'Org List'!$J$9:$K$640,2,0), "")</f>
        <v>Surrey</v>
      </c>
      <c r="D146" s="123" t="str">
        <f ca="1">IFERROR(IF((VLOOKUP($B146,'NatCon &amp; Metrics Backsheet'!$A$7:$AC$156,D$9,FALSE))="","",(VLOOKUP($B146,'NatCon &amp; Metrics Backsheet'!$A$7:$AC$156,D$9,FALSE))),"")</f>
        <v/>
      </c>
      <c r="E146" s="78" t="str">
        <f ca="1">IFERROR(IF((VLOOKUP($B146,'NatCon &amp; Metrics Backsheet'!$A$7:$AC$156,E$9,FALSE))="","",(VLOOKUP($B146,'NatCon &amp; Metrics Backsheet'!$A$7:$AC$156,E$9,FALSE))),"")</f>
        <v>Not on track to meet target</v>
      </c>
      <c r="F146" s="78" t="str">
        <f ca="1">IFERROR(IF((VLOOKUP($B146,'NatCon &amp; Metrics Backsheet'!$A$7:$AC$156,F$9,FALSE))="","",(VLOOKUP($B146,'NatCon &amp; Metrics Backsheet'!$A$7:$AC$156,F$9,FALSE))),"")</f>
        <v>On track to meet target</v>
      </c>
      <c r="G146" s="79" t="str">
        <f ca="1">IFERROR(IF((VLOOKUP($B146,'NatCon &amp; Metrics Backsheet'!$A$7:$AC$156,G$9,FALSE))="","",(VLOOKUP($B146,'NatCon &amp; Metrics Backsheet'!$A$7:$AC$156,G$9,FALSE))),"")</f>
        <v>On track to meet target</v>
      </c>
    </row>
    <row r="147" spans="1:7" x14ac:dyDescent="0.3">
      <c r="A147" s="41">
        <v>125</v>
      </c>
      <c r="B147" s="34" t="str">
        <f t="shared" ca="1" si="7"/>
        <v>E09000029</v>
      </c>
      <c r="C147" s="35" t="str">
        <f ca="1">IFERROR(VLOOKUP($B147,'Org List'!$J$9:$K$640,2,0), "")</f>
        <v>Sutton</v>
      </c>
      <c r="D147" s="123" t="str">
        <f ca="1">IFERROR(IF((VLOOKUP($B147,'NatCon &amp; Metrics Backsheet'!$A$7:$AC$156,D$9,FALSE))="","",(VLOOKUP($B147,'NatCon &amp; Metrics Backsheet'!$A$7:$AC$156,D$9,FALSE))),"")</f>
        <v/>
      </c>
      <c r="E147" s="78" t="str">
        <f ca="1">IFERROR(IF((VLOOKUP($B147,'NatCon &amp; Metrics Backsheet'!$A$7:$AC$156,E$9,FALSE))="","",(VLOOKUP($B147,'NatCon &amp; Metrics Backsheet'!$A$7:$AC$156,E$9,FALSE))),"")</f>
        <v>Not on track to meet target</v>
      </c>
      <c r="F147" s="78" t="str">
        <f ca="1">IFERROR(IF((VLOOKUP($B147,'NatCon &amp; Metrics Backsheet'!$A$7:$AC$156,F$9,FALSE))="","",(VLOOKUP($B147,'NatCon &amp; Metrics Backsheet'!$A$7:$AC$156,F$9,FALSE))),"")</f>
        <v>Not on track to meet target</v>
      </c>
      <c r="G147" s="79" t="str">
        <f ca="1">IFERROR(IF((VLOOKUP($B147,'NatCon &amp; Metrics Backsheet'!$A$7:$AC$156,G$9,FALSE))="","",(VLOOKUP($B147,'NatCon &amp; Metrics Backsheet'!$A$7:$AC$156,G$9,FALSE))),"")</f>
        <v>On track to meet target</v>
      </c>
    </row>
    <row r="148" spans="1:7" x14ac:dyDescent="0.3">
      <c r="A148" s="41">
        <v>126</v>
      </c>
      <c r="B148" s="34" t="str">
        <f t="shared" ca="1" si="7"/>
        <v>E06000030</v>
      </c>
      <c r="C148" s="35" t="str">
        <f ca="1">IFERROR(VLOOKUP($B148,'Org List'!$J$9:$K$640,2,0), "")</f>
        <v>Swindon</v>
      </c>
      <c r="D148" s="123" t="str">
        <f ca="1">IFERROR(IF((VLOOKUP($B148,'NatCon &amp; Metrics Backsheet'!$A$7:$AC$156,D$9,FALSE))="","",(VLOOKUP($B148,'NatCon &amp; Metrics Backsheet'!$A$7:$AC$156,D$9,FALSE))),"")</f>
        <v/>
      </c>
      <c r="E148" s="78" t="str">
        <f ca="1">IFERROR(IF((VLOOKUP($B148,'NatCon &amp; Metrics Backsheet'!$A$7:$AC$156,E$9,FALSE))="","",(VLOOKUP($B148,'NatCon &amp; Metrics Backsheet'!$A$7:$AC$156,E$9,FALSE))),"")</f>
        <v>Not on track to meet target</v>
      </c>
      <c r="F148" s="78" t="str">
        <f ca="1">IFERROR(IF((VLOOKUP($B148,'NatCon &amp; Metrics Backsheet'!$A$7:$AC$156,F$9,FALSE))="","",(VLOOKUP($B148,'NatCon &amp; Metrics Backsheet'!$A$7:$AC$156,F$9,FALSE))),"")</f>
        <v>On track to meet target</v>
      </c>
      <c r="G148" s="79" t="str">
        <f ca="1">IFERROR(IF((VLOOKUP($B148,'NatCon &amp; Metrics Backsheet'!$A$7:$AC$156,G$9,FALSE))="","",(VLOOKUP($B148,'NatCon &amp; Metrics Backsheet'!$A$7:$AC$156,G$9,FALSE))),"")</f>
        <v>Data not available to assess progress</v>
      </c>
    </row>
    <row r="149" spans="1:7" x14ac:dyDescent="0.3">
      <c r="A149" s="41">
        <v>127</v>
      </c>
      <c r="B149" s="34" t="str">
        <f t="shared" ca="1" si="7"/>
        <v>E08000008</v>
      </c>
      <c r="C149" s="35" t="str">
        <f ca="1">IFERROR(VLOOKUP($B149,'Org List'!$J$9:$K$640,2,0), "")</f>
        <v>Tameside</v>
      </c>
      <c r="D149" s="123" t="str">
        <f ca="1">IFERROR(IF((VLOOKUP($B149,'NatCon &amp; Metrics Backsheet'!$A$7:$AC$156,D$9,FALSE))="","",(VLOOKUP($B149,'NatCon &amp; Metrics Backsheet'!$A$7:$AC$156,D$9,FALSE))),"")</f>
        <v/>
      </c>
      <c r="E149" s="78" t="str">
        <f ca="1">IFERROR(IF((VLOOKUP($B149,'NatCon &amp; Metrics Backsheet'!$A$7:$AC$156,E$9,FALSE))="","",(VLOOKUP($B149,'NatCon &amp; Metrics Backsheet'!$A$7:$AC$156,E$9,FALSE))),"")</f>
        <v>Not on track to meet target</v>
      </c>
      <c r="F149" s="78" t="str">
        <f ca="1">IFERROR(IF((VLOOKUP($B149,'NatCon &amp; Metrics Backsheet'!$A$7:$AC$156,F$9,FALSE))="","",(VLOOKUP($B149,'NatCon &amp; Metrics Backsheet'!$A$7:$AC$156,F$9,FALSE))),"")</f>
        <v>Data not available to assess progress</v>
      </c>
      <c r="G149" s="79" t="str">
        <f ca="1">IFERROR(IF((VLOOKUP($B149,'NatCon &amp; Metrics Backsheet'!$A$7:$AC$156,G$9,FALSE))="","",(VLOOKUP($B149,'NatCon &amp; Metrics Backsheet'!$A$7:$AC$156,G$9,FALSE))),"")</f>
        <v>Not on track to meet target</v>
      </c>
    </row>
    <row r="150" spans="1:7" x14ac:dyDescent="0.3">
      <c r="A150" s="41">
        <v>128</v>
      </c>
      <c r="B150" s="34" t="str">
        <f t="shared" ca="1" si="7"/>
        <v>E06000020</v>
      </c>
      <c r="C150" s="35" t="str">
        <f ca="1">IFERROR(VLOOKUP($B150,'Org List'!$J$9:$K$640,2,0), "")</f>
        <v>Telford and Wrekin</v>
      </c>
      <c r="D150" s="123" t="str">
        <f ca="1">IFERROR(IF((VLOOKUP($B150,'NatCon &amp; Metrics Backsheet'!$A$7:$AC$156,D$9,FALSE))="","",(VLOOKUP($B150,'NatCon &amp; Metrics Backsheet'!$A$7:$AC$156,D$9,FALSE))),"")</f>
        <v/>
      </c>
      <c r="E150" s="78" t="str">
        <f ca="1">IFERROR(IF((VLOOKUP($B150,'NatCon &amp; Metrics Backsheet'!$A$7:$AC$156,E$9,FALSE))="","",(VLOOKUP($B150,'NatCon &amp; Metrics Backsheet'!$A$7:$AC$156,E$9,FALSE))),"")</f>
        <v>Not on track to meet target</v>
      </c>
      <c r="F150" s="78" t="str">
        <f ca="1">IFERROR(IF((VLOOKUP($B150,'NatCon &amp; Metrics Backsheet'!$A$7:$AC$156,F$9,FALSE))="","",(VLOOKUP($B150,'NatCon &amp; Metrics Backsheet'!$A$7:$AC$156,F$9,FALSE))),"")</f>
        <v>On track to meet target</v>
      </c>
      <c r="G150" s="79" t="str">
        <f ca="1">IFERROR(IF((VLOOKUP($B150,'NatCon &amp; Metrics Backsheet'!$A$7:$AC$156,G$9,FALSE))="","",(VLOOKUP($B150,'NatCon &amp; Metrics Backsheet'!$A$7:$AC$156,G$9,FALSE))),"")</f>
        <v>Not on track to meet target</v>
      </c>
    </row>
    <row r="151" spans="1:7" x14ac:dyDescent="0.3">
      <c r="A151" s="41">
        <v>129</v>
      </c>
      <c r="B151" s="34" t="str">
        <f t="shared" ref="B151:B171" ca="1" si="8">IF($A151&gt;$J$5-1,"",INDIRECT("'Comms by AT'!AA"&amp;$A151+$J$4))</f>
        <v>E06000034</v>
      </c>
      <c r="C151" s="35" t="str">
        <f ca="1">IFERROR(VLOOKUP($B151,'Org List'!$J$9:$K$640,2,0), "")</f>
        <v>Thurrock</v>
      </c>
      <c r="D151" s="123" t="str">
        <f ca="1">IFERROR(IF((VLOOKUP($B151,'NatCon &amp; Metrics Backsheet'!$A$7:$AC$156,D$9,FALSE))="","",(VLOOKUP($B151,'NatCon &amp; Metrics Backsheet'!$A$7:$AC$156,D$9,FALSE))),"")</f>
        <v/>
      </c>
      <c r="E151" s="78" t="str">
        <f ca="1">IFERROR(IF((VLOOKUP($B151,'NatCon &amp; Metrics Backsheet'!$A$7:$AC$156,E$9,FALSE))="","",(VLOOKUP($B151,'NatCon &amp; Metrics Backsheet'!$A$7:$AC$156,E$9,FALSE))),"")</f>
        <v>Not on track to meet target</v>
      </c>
      <c r="F151" s="78" t="str">
        <f ca="1">IFERROR(IF((VLOOKUP($B151,'NatCon &amp; Metrics Backsheet'!$A$7:$AC$156,F$9,FALSE))="","",(VLOOKUP($B151,'NatCon &amp; Metrics Backsheet'!$A$7:$AC$156,F$9,FALSE))),"")</f>
        <v>On track to meet target</v>
      </c>
      <c r="G151" s="79" t="str">
        <f ca="1">IFERROR(IF((VLOOKUP($B151,'NatCon &amp; Metrics Backsheet'!$A$7:$AC$156,G$9,FALSE))="","",(VLOOKUP($B151,'NatCon &amp; Metrics Backsheet'!$A$7:$AC$156,G$9,FALSE))),"")</f>
        <v>Data not available to assess progress</v>
      </c>
    </row>
    <row r="152" spans="1:7" x14ac:dyDescent="0.3">
      <c r="A152" s="41">
        <v>130</v>
      </c>
      <c r="B152" s="34" t="str">
        <f t="shared" ca="1" si="8"/>
        <v>E06000027</v>
      </c>
      <c r="C152" s="35" t="str">
        <f ca="1">IFERROR(VLOOKUP($B152,'Org List'!$J$9:$K$640,2,0), "")</f>
        <v>Torbay</v>
      </c>
      <c r="D152" s="123" t="str">
        <f ca="1">IFERROR(IF((VLOOKUP($B152,'NatCon &amp; Metrics Backsheet'!$A$7:$AC$156,D$9,FALSE))="","",(VLOOKUP($B152,'NatCon &amp; Metrics Backsheet'!$A$7:$AC$156,D$9,FALSE))),"")</f>
        <v/>
      </c>
      <c r="E152" s="78" t="str">
        <f ca="1">IFERROR(IF((VLOOKUP($B152,'NatCon &amp; Metrics Backsheet'!$A$7:$AC$156,E$9,FALSE))="","",(VLOOKUP($B152,'NatCon &amp; Metrics Backsheet'!$A$7:$AC$156,E$9,FALSE))),"")</f>
        <v>Not on track to meet target</v>
      </c>
      <c r="F152" s="78" t="str">
        <f ca="1">IFERROR(IF((VLOOKUP($B152,'NatCon &amp; Metrics Backsheet'!$A$7:$AC$156,F$9,FALSE))="","",(VLOOKUP($B152,'NatCon &amp; Metrics Backsheet'!$A$7:$AC$156,F$9,FALSE))),"")</f>
        <v>Not on track to meet target</v>
      </c>
      <c r="G152" s="79" t="str">
        <f ca="1">IFERROR(IF((VLOOKUP($B152,'NatCon &amp; Metrics Backsheet'!$A$7:$AC$156,G$9,FALSE))="","",(VLOOKUP($B152,'NatCon &amp; Metrics Backsheet'!$A$7:$AC$156,G$9,FALSE))),"")</f>
        <v>Data not available to assess progress</v>
      </c>
    </row>
    <row r="153" spans="1:7" x14ac:dyDescent="0.3">
      <c r="A153" s="41">
        <v>131</v>
      </c>
      <c r="B153" s="34" t="str">
        <f t="shared" ca="1" si="8"/>
        <v>E09000030</v>
      </c>
      <c r="C153" s="35" t="str">
        <f ca="1">IFERROR(VLOOKUP($B153,'Org List'!$J$9:$K$640,2,0), "")</f>
        <v>Tower Hamlets</v>
      </c>
      <c r="D153" s="123" t="str">
        <f ca="1">IFERROR(IF((VLOOKUP($B153,'NatCon &amp; Metrics Backsheet'!$A$7:$AC$156,D$9,FALSE))="","",(VLOOKUP($B153,'NatCon &amp; Metrics Backsheet'!$A$7:$AC$156,D$9,FALSE))),"")</f>
        <v/>
      </c>
      <c r="E153" s="78" t="str">
        <f ca="1">IFERROR(IF((VLOOKUP($B153,'NatCon &amp; Metrics Backsheet'!$A$7:$AC$156,E$9,FALSE))="","",(VLOOKUP($B153,'NatCon &amp; Metrics Backsheet'!$A$7:$AC$156,E$9,FALSE))),"")</f>
        <v>Not on track to meet target</v>
      </c>
      <c r="F153" s="78" t="str">
        <f ca="1">IFERROR(IF((VLOOKUP($B153,'NatCon &amp; Metrics Backsheet'!$A$7:$AC$156,F$9,FALSE))="","",(VLOOKUP($B153,'NatCon &amp; Metrics Backsheet'!$A$7:$AC$156,F$9,FALSE))),"")</f>
        <v>On track to meet target</v>
      </c>
      <c r="G153" s="79" t="str">
        <f ca="1">IFERROR(IF((VLOOKUP($B153,'NatCon &amp; Metrics Backsheet'!$A$7:$AC$156,G$9,FALSE))="","",(VLOOKUP($B153,'NatCon &amp; Metrics Backsheet'!$A$7:$AC$156,G$9,FALSE))),"")</f>
        <v>On track to meet target</v>
      </c>
    </row>
    <row r="154" spans="1:7" x14ac:dyDescent="0.3">
      <c r="A154" s="41">
        <v>132</v>
      </c>
      <c r="B154" s="34" t="str">
        <f t="shared" ca="1" si="8"/>
        <v>E08000009</v>
      </c>
      <c r="C154" s="35" t="str">
        <f ca="1">IFERROR(VLOOKUP($B154,'Org List'!$J$9:$K$640,2,0), "")</f>
        <v>Trafford</v>
      </c>
      <c r="D154" s="123" t="str">
        <f ca="1">IFERROR(IF((VLOOKUP($B154,'NatCon &amp; Metrics Backsheet'!$A$7:$AC$156,D$9,FALSE))="","",(VLOOKUP($B154,'NatCon &amp; Metrics Backsheet'!$A$7:$AC$156,D$9,FALSE))),"")</f>
        <v/>
      </c>
      <c r="E154" s="78" t="str">
        <f ca="1">IFERROR(IF((VLOOKUP($B154,'NatCon &amp; Metrics Backsheet'!$A$7:$AC$156,E$9,FALSE))="","",(VLOOKUP($B154,'NatCon &amp; Metrics Backsheet'!$A$7:$AC$156,E$9,FALSE))),"")</f>
        <v>Not on track to meet target</v>
      </c>
      <c r="F154" s="78" t="str">
        <f ca="1">IFERROR(IF((VLOOKUP($B154,'NatCon &amp; Metrics Backsheet'!$A$7:$AC$156,F$9,FALSE))="","",(VLOOKUP($B154,'NatCon &amp; Metrics Backsheet'!$A$7:$AC$156,F$9,FALSE))),"")</f>
        <v>Not on track to meet target</v>
      </c>
      <c r="G154" s="79" t="str">
        <f ca="1">IFERROR(IF((VLOOKUP($B154,'NatCon &amp; Metrics Backsheet'!$A$7:$AC$156,G$9,FALSE))="","",(VLOOKUP($B154,'NatCon &amp; Metrics Backsheet'!$A$7:$AC$156,G$9,FALSE))),"")</f>
        <v>Not on track to meet target</v>
      </c>
    </row>
    <row r="155" spans="1:7" x14ac:dyDescent="0.3">
      <c r="A155" s="41">
        <v>133</v>
      </c>
      <c r="B155" s="34" t="str">
        <f t="shared" ca="1" si="8"/>
        <v>E08000036</v>
      </c>
      <c r="C155" s="35" t="str">
        <f ca="1">IFERROR(VLOOKUP($B155,'Org List'!$J$9:$K$640,2,0), "")</f>
        <v>Wakefield</v>
      </c>
      <c r="D155" s="123" t="str">
        <f ca="1">IFERROR(IF((VLOOKUP($B155,'NatCon &amp; Metrics Backsheet'!$A$7:$AC$156,D$9,FALSE))="","",(VLOOKUP($B155,'NatCon &amp; Metrics Backsheet'!$A$7:$AC$156,D$9,FALSE))),"")</f>
        <v/>
      </c>
      <c r="E155" s="78" t="str">
        <f ca="1">IFERROR(IF((VLOOKUP($B155,'NatCon &amp; Metrics Backsheet'!$A$7:$AC$156,E$9,FALSE))="","",(VLOOKUP($B155,'NatCon &amp; Metrics Backsheet'!$A$7:$AC$156,E$9,FALSE))),"")</f>
        <v>On track to meet target</v>
      </c>
      <c r="F155" s="78" t="str">
        <f ca="1">IFERROR(IF((VLOOKUP($B155,'NatCon &amp; Metrics Backsheet'!$A$7:$AC$156,F$9,FALSE))="","",(VLOOKUP($B155,'NatCon &amp; Metrics Backsheet'!$A$7:$AC$156,F$9,FALSE))),"")</f>
        <v>Not on track to meet target</v>
      </c>
      <c r="G155" s="79" t="str">
        <f ca="1">IFERROR(IF((VLOOKUP($B155,'NatCon &amp; Metrics Backsheet'!$A$7:$AC$156,G$9,FALSE))="","",(VLOOKUP($B155,'NatCon &amp; Metrics Backsheet'!$A$7:$AC$156,G$9,FALSE))),"")</f>
        <v>On track to meet target</v>
      </c>
    </row>
    <row r="156" spans="1:7" x14ac:dyDescent="0.3">
      <c r="A156" s="41">
        <v>134</v>
      </c>
      <c r="B156" s="34" t="str">
        <f t="shared" ca="1" si="8"/>
        <v>E08000030</v>
      </c>
      <c r="C156" s="35" t="str">
        <f ca="1">IFERROR(VLOOKUP($B156,'Org List'!$J$9:$K$640,2,0), "")</f>
        <v>Walsall</v>
      </c>
      <c r="D156" s="123" t="str">
        <f ca="1">IFERROR(IF((VLOOKUP($B156,'NatCon &amp; Metrics Backsheet'!$A$7:$AC$156,D$9,FALSE))="","",(VLOOKUP($B156,'NatCon &amp; Metrics Backsheet'!$A$7:$AC$156,D$9,FALSE))),"")</f>
        <v/>
      </c>
      <c r="E156" s="78" t="str">
        <f ca="1">IFERROR(IF((VLOOKUP($B156,'NatCon &amp; Metrics Backsheet'!$A$7:$AC$156,E$9,FALSE))="","",(VLOOKUP($B156,'NatCon &amp; Metrics Backsheet'!$A$7:$AC$156,E$9,FALSE))),"")</f>
        <v>Not on track to meet target</v>
      </c>
      <c r="F156" s="78" t="str">
        <f ca="1">IFERROR(IF((VLOOKUP($B156,'NatCon &amp; Metrics Backsheet'!$A$7:$AC$156,F$9,FALSE))="","",(VLOOKUP($B156,'NatCon &amp; Metrics Backsheet'!$A$7:$AC$156,F$9,FALSE))),"")</f>
        <v>On track to meet target</v>
      </c>
      <c r="G156" s="79" t="str">
        <f ca="1">IFERROR(IF((VLOOKUP($B156,'NatCon &amp; Metrics Backsheet'!$A$7:$AC$156,G$9,FALSE))="","",(VLOOKUP($B156,'NatCon &amp; Metrics Backsheet'!$A$7:$AC$156,G$9,FALSE))),"")</f>
        <v>On track to meet target</v>
      </c>
    </row>
    <row r="157" spans="1:7" x14ac:dyDescent="0.3">
      <c r="A157" s="41">
        <v>135</v>
      </c>
      <c r="B157" s="34" t="str">
        <f t="shared" ca="1" si="8"/>
        <v>E09000031</v>
      </c>
      <c r="C157" s="35" t="str">
        <f ca="1">IFERROR(VLOOKUP($B157,'Org List'!$J$9:$K$640,2,0), "")</f>
        <v>Waltham Forest</v>
      </c>
      <c r="D157" s="123" t="str">
        <f ca="1">IFERROR(IF((VLOOKUP($B157,'NatCon &amp; Metrics Backsheet'!$A$7:$AC$156,D$9,FALSE))="","",(VLOOKUP($B157,'NatCon &amp; Metrics Backsheet'!$A$7:$AC$156,D$9,FALSE))),"")</f>
        <v/>
      </c>
      <c r="E157" s="78" t="str">
        <f ca="1">IFERROR(IF((VLOOKUP($B157,'NatCon &amp; Metrics Backsheet'!$A$7:$AC$156,E$9,FALSE))="","",(VLOOKUP($B157,'NatCon &amp; Metrics Backsheet'!$A$7:$AC$156,E$9,FALSE))),"")</f>
        <v>On track to meet target</v>
      </c>
      <c r="F157" s="78" t="str">
        <f ca="1">IFERROR(IF((VLOOKUP($B157,'NatCon &amp; Metrics Backsheet'!$A$7:$AC$156,F$9,FALSE))="","",(VLOOKUP($B157,'NatCon &amp; Metrics Backsheet'!$A$7:$AC$156,F$9,FALSE))),"")</f>
        <v>Not on track to meet target</v>
      </c>
      <c r="G157" s="79" t="str">
        <f ca="1">IFERROR(IF((VLOOKUP($B157,'NatCon &amp; Metrics Backsheet'!$A$7:$AC$156,G$9,FALSE))="","",(VLOOKUP($B157,'NatCon &amp; Metrics Backsheet'!$A$7:$AC$156,G$9,FALSE))),"")</f>
        <v>On track to meet target</v>
      </c>
    </row>
    <row r="158" spans="1:7" x14ac:dyDescent="0.3">
      <c r="A158" s="41">
        <v>136</v>
      </c>
      <c r="B158" s="34" t="str">
        <f t="shared" ca="1" si="8"/>
        <v>E09000032</v>
      </c>
      <c r="C158" s="35" t="str">
        <f ca="1">IFERROR(VLOOKUP($B158,'Org List'!$J$9:$K$640,2,0), "")</f>
        <v>Wandsworth</v>
      </c>
      <c r="D158" s="123" t="str">
        <f ca="1">IFERROR(IF((VLOOKUP($B158,'NatCon &amp; Metrics Backsheet'!$A$7:$AC$156,D$9,FALSE))="","",(VLOOKUP($B158,'NatCon &amp; Metrics Backsheet'!$A$7:$AC$156,D$9,FALSE))),"")</f>
        <v/>
      </c>
      <c r="E158" s="78" t="str">
        <f ca="1">IFERROR(IF((VLOOKUP($B158,'NatCon &amp; Metrics Backsheet'!$A$7:$AC$156,E$9,FALSE))="","",(VLOOKUP($B158,'NatCon &amp; Metrics Backsheet'!$A$7:$AC$156,E$9,FALSE))),"")</f>
        <v>Not on track to meet target</v>
      </c>
      <c r="F158" s="78" t="str">
        <f ca="1">IFERROR(IF((VLOOKUP($B158,'NatCon &amp; Metrics Backsheet'!$A$7:$AC$156,F$9,FALSE))="","",(VLOOKUP($B158,'NatCon &amp; Metrics Backsheet'!$A$7:$AC$156,F$9,FALSE))),"")</f>
        <v>On track to meet target</v>
      </c>
      <c r="G158" s="79" t="str">
        <f ca="1">IFERROR(IF((VLOOKUP($B158,'NatCon &amp; Metrics Backsheet'!$A$7:$AC$156,G$9,FALSE))="","",(VLOOKUP($B158,'NatCon &amp; Metrics Backsheet'!$A$7:$AC$156,G$9,FALSE))),"")</f>
        <v>Data not available to assess progress</v>
      </c>
    </row>
    <row r="159" spans="1:7" x14ac:dyDescent="0.3">
      <c r="A159" s="41">
        <v>137</v>
      </c>
      <c r="B159" s="34" t="str">
        <f t="shared" ca="1" si="8"/>
        <v>E06000007</v>
      </c>
      <c r="C159" s="35" t="str">
        <f ca="1">IFERROR(VLOOKUP($B159,'Org List'!$J$9:$K$640,2,0), "")</f>
        <v>Warrington</v>
      </c>
      <c r="D159" s="123" t="str">
        <f ca="1">IFERROR(IF((VLOOKUP($B159,'NatCon &amp; Metrics Backsheet'!$A$7:$AC$156,D$9,FALSE))="","",(VLOOKUP($B159,'NatCon &amp; Metrics Backsheet'!$A$7:$AC$156,D$9,FALSE))),"")</f>
        <v/>
      </c>
      <c r="E159" s="78" t="str">
        <f ca="1">IFERROR(IF((VLOOKUP($B159,'NatCon &amp; Metrics Backsheet'!$A$7:$AC$156,E$9,FALSE))="","",(VLOOKUP($B159,'NatCon &amp; Metrics Backsheet'!$A$7:$AC$156,E$9,FALSE))),"")</f>
        <v>On track to meet target</v>
      </c>
      <c r="F159" s="78" t="str">
        <f ca="1">IFERROR(IF((VLOOKUP($B159,'NatCon &amp; Metrics Backsheet'!$A$7:$AC$156,F$9,FALSE))="","",(VLOOKUP($B159,'NatCon &amp; Metrics Backsheet'!$A$7:$AC$156,F$9,FALSE))),"")</f>
        <v>On track to meet target</v>
      </c>
      <c r="G159" s="79" t="str">
        <f ca="1">IFERROR(IF((VLOOKUP($B159,'NatCon &amp; Metrics Backsheet'!$A$7:$AC$156,G$9,FALSE))="","",(VLOOKUP($B159,'NatCon &amp; Metrics Backsheet'!$A$7:$AC$156,G$9,FALSE))),"")</f>
        <v>On track to meet target</v>
      </c>
    </row>
    <row r="160" spans="1:7" x14ac:dyDescent="0.3">
      <c r="A160" s="41">
        <v>138</v>
      </c>
      <c r="B160" s="34" t="str">
        <f t="shared" ca="1" si="8"/>
        <v>E10000031</v>
      </c>
      <c r="C160" s="35" t="str">
        <f ca="1">IFERROR(VLOOKUP($B160,'Org List'!$J$9:$K$640,2,0), "")</f>
        <v>Warwickshire</v>
      </c>
      <c r="D160" s="123" t="str">
        <f ca="1">IFERROR(IF((VLOOKUP($B160,'NatCon &amp; Metrics Backsheet'!$A$7:$AC$156,D$9,FALSE))="","",(VLOOKUP($B160,'NatCon &amp; Metrics Backsheet'!$A$7:$AC$156,D$9,FALSE))),"")</f>
        <v/>
      </c>
      <c r="E160" s="78" t="str">
        <f ca="1">IFERROR(IF((VLOOKUP($B160,'NatCon &amp; Metrics Backsheet'!$A$7:$AC$156,E$9,FALSE))="","",(VLOOKUP($B160,'NatCon &amp; Metrics Backsheet'!$A$7:$AC$156,E$9,FALSE))),"")</f>
        <v>Not on track to meet target</v>
      </c>
      <c r="F160" s="78" t="str">
        <f ca="1">IFERROR(IF((VLOOKUP($B160,'NatCon &amp; Metrics Backsheet'!$A$7:$AC$156,F$9,FALSE))="","",(VLOOKUP($B160,'NatCon &amp; Metrics Backsheet'!$A$7:$AC$156,F$9,FALSE))),"")</f>
        <v>On track to meet target</v>
      </c>
      <c r="G160" s="79" t="str">
        <f ca="1">IFERROR(IF((VLOOKUP($B160,'NatCon &amp; Metrics Backsheet'!$A$7:$AC$156,G$9,FALSE))="","",(VLOOKUP($B160,'NatCon &amp; Metrics Backsheet'!$A$7:$AC$156,G$9,FALSE))),"")</f>
        <v>On track to meet target</v>
      </c>
    </row>
    <row r="161" spans="1:8" x14ac:dyDescent="0.3">
      <c r="A161" s="41">
        <v>139</v>
      </c>
      <c r="B161" s="34" t="str">
        <f t="shared" ca="1" si="8"/>
        <v>E06000037</v>
      </c>
      <c r="C161" s="35" t="str">
        <f ca="1">IFERROR(VLOOKUP($B161,'Org List'!$J$9:$K$640,2,0), "")</f>
        <v>West Berkshire</v>
      </c>
      <c r="D161" s="123" t="str">
        <f ca="1">IFERROR(IF((VLOOKUP($B161,'NatCon &amp; Metrics Backsheet'!$A$7:$AC$156,D$9,FALSE))="","",(VLOOKUP($B161,'NatCon &amp; Metrics Backsheet'!$A$7:$AC$156,D$9,FALSE))),"")</f>
        <v/>
      </c>
      <c r="E161" s="78" t="str">
        <f ca="1">IFERROR(IF((VLOOKUP($B161,'NatCon &amp; Metrics Backsheet'!$A$7:$AC$156,E$9,FALSE))="","",(VLOOKUP($B161,'NatCon &amp; Metrics Backsheet'!$A$7:$AC$156,E$9,FALSE))),"")</f>
        <v>Not on track to meet target</v>
      </c>
      <c r="F161" s="78" t="str">
        <f ca="1">IFERROR(IF((VLOOKUP($B161,'NatCon &amp; Metrics Backsheet'!$A$7:$AC$156,F$9,FALSE))="","",(VLOOKUP($B161,'NatCon &amp; Metrics Backsheet'!$A$7:$AC$156,F$9,FALSE))),"")</f>
        <v>Not on track to meet target</v>
      </c>
      <c r="G161" s="79" t="str">
        <f ca="1">IFERROR(IF((VLOOKUP($B161,'NatCon &amp; Metrics Backsheet'!$A$7:$AC$156,G$9,FALSE))="","",(VLOOKUP($B161,'NatCon &amp; Metrics Backsheet'!$A$7:$AC$156,G$9,FALSE))),"")</f>
        <v>On track to meet target</v>
      </c>
    </row>
    <row r="162" spans="1:8" x14ac:dyDescent="0.3">
      <c r="A162" s="41">
        <v>140</v>
      </c>
      <c r="B162" s="34" t="str">
        <f t="shared" ca="1" si="8"/>
        <v>E10000032</v>
      </c>
      <c r="C162" s="35" t="str">
        <f ca="1">IFERROR(VLOOKUP($B162,'Org List'!$J$9:$K$640,2,0), "")</f>
        <v>West Sussex</v>
      </c>
      <c r="D162" s="123" t="str">
        <f ca="1">IFERROR(IF((VLOOKUP($B162,'NatCon &amp; Metrics Backsheet'!$A$7:$AC$156,D$9,FALSE))="","",(VLOOKUP($B162,'NatCon &amp; Metrics Backsheet'!$A$7:$AC$156,D$9,FALSE))),"")</f>
        <v/>
      </c>
      <c r="E162" s="78" t="str">
        <f ca="1">IFERROR(IF((VLOOKUP($B162,'NatCon &amp; Metrics Backsheet'!$A$7:$AC$156,E$9,FALSE))="","",(VLOOKUP($B162,'NatCon &amp; Metrics Backsheet'!$A$7:$AC$156,E$9,FALSE))),"")</f>
        <v>Not on track to meet target</v>
      </c>
      <c r="F162" s="78" t="str">
        <f ca="1">IFERROR(IF((VLOOKUP($B162,'NatCon &amp; Metrics Backsheet'!$A$7:$AC$156,F$9,FALSE))="","",(VLOOKUP($B162,'NatCon &amp; Metrics Backsheet'!$A$7:$AC$156,F$9,FALSE))),"")</f>
        <v>Not on track to meet target</v>
      </c>
      <c r="G162" s="79" t="str">
        <f ca="1">IFERROR(IF((VLOOKUP($B162,'NatCon &amp; Metrics Backsheet'!$A$7:$AC$156,G$9,FALSE))="","",(VLOOKUP($B162,'NatCon &amp; Metrics Backsheet'!$A$7:$AC$156,G$9,FALSE))),"")</f>
        <v>Not on track to meet target</v>
      </c>
    </row>
    <row r="163" spans="1:8" x14ac:dyDescent="0.3">
      <c r="A163" s="41">
        <v>141</v>
      </c>
      <c r="B163" s="34" t="str">
        <f t="shared" ca="1" si="8"/>
        <v>E09000033</v>
      </c>
      <c r="C163" s="35" t="str">
        <f ca="1">IFERROR(VLOOKUP($B163,'Org List'!$J$9:$K$640,2,0), "")</f>
        <v>Westminster</v>
      </c>
      <c r="D163" s="123" t="str">
        <f ca="1">IFERROR(IF((VLOOKUP($B163,'NatCon &amp; Metrics Backsheet'!$A$7:$AC$156,D$9,FALSE))="","",(VLOOKUP($B163,'NatCon &amp; Metrics Backsheet'!$A$7:$AC$156,D$9,FALSE))),"")</f>
        <v/>
      </c>
      <c r="E163" s="78" t="str">
        <f ca="1">IFERROR(IF((VLOOKUP($B163,'NatCon &amp; Metrics Backsheet'!$A$7:$AC$156,E$9,FALSE))="","",(VLOOKUP($B163,'NatCon &amp; Metrics Backsheet'!$A$7:$AC$156,E$9,FALSE))),"")</f>
        <v>Not on track to meet target</v>
      </c>
      <c r="F163" s="78" t="str">
        <f ca="1">IFERROR(IF((VLOOKUP($B163,'NatCon &amp; Metrics Backsheet'!$A$7:$AC$156,F$9,FALSE))="","",(VLOOKUP($B163,'NatCon &amp; Metrics Backsheet'!$A$7:$AC$156,F$9,FALSE))),"")</f>
        <v>Not on track to meet target</v>
      </c>
      <c r="G163" s="79" t="str">
        <f ca="1">IFERROR(IF((VLOOKUP($B163,'NatCon &amp; Metrics Backsheet'!$A$7:$AC$156,G$9,FALSE))="","",(VLOOKUP($B163,'NatCon &amp; Metrics Backsheet'!$A$7:$AC$156,G$9,FALSE))),"")</f>
        <v>Not on track to meet target</v>
      </c>
    </row>
    <row r="164" spans="1:8" x14ac:dyDescent="0.3">
      <c r="A164" s="41">
        <v>142</v>
      </c>
      <c r="B164" s="34" t="str">
        <f t="shared" ca="1" si="8"/>
        <v>E08000010</v>
      </c>
      <c r="C164" s="35" t="str">
        <f ca="1">IFERROR(VLOOKUP($B164,'Org List'!$J$9:$K$640,2,0), "")</f>
        <v>Wigan</v>
      </c>
      <c r="D164" s="123" t="str">
        <f ca="1">IFERROR(IF((VLOOKUP($B164,'NatCon &amp; Metrics Backsheet'!$A$7:$AC$156,D$9,FALSE))="","",(VLOOKUP($B164,'NatCon &amp; Metrics Backsheet'!$A$7:$AC$156,D$9,FALSE))),"")</f>
        <v/>
      </c>
      <c r="E164" s="78" t="str">
        <f ca="1">IFERROR(IF((VLOOKUP($B164,'NatCon &amp; Metrics Backsheet'!$A$7:$AC$156,E$9,FALSE))="","",(VLOOKUP($B164,'NatCon &amp; Metrics Backsheet'!$A$7:$AC$156,E$9,FALSE))),"")</f>
        <v>Not on track to meet target</v>
      </c>
      <c r="F164" s="78" t="str">
        <f ca="1">IFERROR(IF((VLOOKUP($B164,'NatCon &amp; Metrics Backsheet'!$A$7:$AC$156,F$9,FALSE))="","",(VLOOKUP($B164,'NatCon &amp; Metrics Backsheet'!$A$7:$AC$156,F$9,FALSE))),"")</f>
        <v>On track to meet target</v>
      </c>
      <c r="G164" s="79" t="str">
        <f ca="1">IFERROR(IF((VLOOKUP($B164,'NatCon &amp; Metrics Backsheet'!$A$7:$AC$156,G$9,FALSE))="","",(VLOOKUP($B164,'NatCon &amp; Metrics Backsheet'!$A$7:$AC$156,G$9,FALSE))),"")</f>
        <v>On track to meet target</v>
      </c>
    </row>
    <row r="165" spans="1:8" x14ac:dyDescent="0.3">
      <c r="A165" s="41">
        <v>143</v>
      </c>
      <c r="B165" s="34" t="str">
        <f t="shared" ca="1" si="8"/>
        <v>E06000054</v>
      </c>
      <c r="C165" s="35" t="str">
        <f ca="1">IFERROR(VLOOKUP($B165,'Org List'!$J$9:$K$640,2,0), "")</f>
        <v>Wiltshire</v>
      </c>
      <c r="D165" s="123" t="str">
        <f ca="1">IFERROR(IF((VLOOKUP($B165,'NatCon &amp; Metrics Backsheet'!$A$7:$AC$156,D$9,FALSE))="","",(VLOOKUP($B165,'NatCon &amp; Metrics Backsheet'!$A$7:$AC$156,D$9,FALSE))),"")</f>
        <v/>
      </c>
      <c r="E165" s="78" t="str">
        <f ca="1">IFERROR(IF((VLOOKUP($B165,'NatCon &amp; Metrics Backsheet'!$A$7:$AC$156,E$9,FALSE))="","",(VLOOKUP($B165,'NatCon &amp; Metrics Backsheet'!$A$7:$AC$156,E$9,FALSE))),"")</f>
        <v>Not on track to meet target</v>
      </c>
      <c r="F165" s="78" t="str">
        <f ca="1">IFERROR(IF((VLOOKUP($B165,'NatCon &amp; Metrics Backsheet'!$A$7:$AC$156,F$9,FALSE))="","",(VLOOKUP($B165,'NatCon &amp; Metrics Backsheet'!$A$7:$AC$156,F$9,FALSE))),"")</f>
        <v>On track to meet target</v>
      </c>
      <c r="G165" s="79" t="str">
        <f ca="1">IFERROR(IF((VLOOKUP($B165,'NatCon &amp; Metrics Backsheet'!$A$7:$AC$156,G$9,FALSE))="","",(VLOOKUP($B165,'NatCon &amp; Metrics Backsheet'!$A$7:$AC$156,G$9,FALSE))),"")</f>
        <v>Not on track to meet target</v>
      </c>
    </row>
    <row r="166" spans="1:8" x14ac:dyDescent="0.3">
      <c r="A166" s="41">
        <v>144</v>
      </c>
      <c r="B166" s="34" t="str">
        <f t="shared" ca="1" si="8"/>
        <v>E06000040</v>
      </c>
      <c r="C166" s="35" t="str">
        <f ca="1">IFERROR(VLOOKUP($B166,'Org List'!$J$9:$K$640,2,0), "")</f>
        <v>Windsor and Maidenhead</v>
      </c>
      <c r="D166" s="123" t="str">
        <f ca="1">IFERROR(IF((VLOOKUP($B166,'NatCon &amp; Metrics Backsheet'!$A$7:$AC$156,D$9,FALSE))="","",(VLOOKUP($B166,'NatCon &amp; Metrics Backsheet'!$A$7:$AC$156,D$9,FALSE))),"")</f>
        <v/>
      </c>
      <c r="E166" s="78" t="str">
        <f ca="1">IFERROR(IF((VLOOKUP($B166,'NatCon &amp; Metrics Backsheet'!$A$7:$AC$156,E$9,FALSE))="","",(VLOOKUP($B166,'NatCon &amp; Metrics Backsheet'!$A$7:$AC$156,E$9,FALSE))),"")</f>
        <v>On track to meet target</v>
      </c>
      <c r="F166" s="78" t="str">
        <f ca="1">IFERROR(IF((VLOOKUP($B166,'NatCon &amp; Metrics Backsheet'!$A$7:$AC$156,F$9,FALSE))="","",(VLOOKUP($B166,'NatCon &amp; Metrics Backsheet'!$A$7:$AC$156,F$9,FALSE))),"")</f>
        <v>On track to meet target</v>
      </c>
      <c r="G166" s="79" t="str">
        <f ca="1">IFERROR(IF((VLOOKUP($B166,'NatCon &amp; Metrics Backsheet'!$A$7:$AC$156,G$9,FALSE))="","",(VLOOKUP($B166,'NatCon &amp; Metrics Backsheet'!$A$7:$AC$156,G$9,FALSE))),"")</f>
        <v>On track to meet target</v>
      </c>
    </row>
    <row r="167" spans="1:8" x14ac:dyDescent="0.3">
      <c r="A167" s="41">
        <v>145</v>
      </c>
      <c r="B167" s="34" t="str">
        <f t="shared" ca="1" si="8"/>
        <v>E08000015</v>
      </c>
      <c r="C167" s="35" t="str">
        <f ca="1">IFERROR(VLOOKUP($B167,'Org List'!$J$9:$K$640,2,0), "")</f>
        <v>Wirral</v>
      </c>
      <c r="D167" s="123" t="str">
        <f ca="1">IFERROR(IF((VLOOKUP($B167,'NatCon &amp; Metrics Backsheet'!$A$7:$AC$156,D$9,FALSE))="","",(VLOOKUP($B167,'NatCon &amp; Metrics Backsheet'!$A$7:$AC$156,D$9,FALSE))),"")</f>
        <v/>
      </c>
      <c r="E167" s="78" t="str">
        <f ca="1">IFERROR(IF((VLOOKUP($B167,'NatCon &amp; Metrics Backsheet'!$A$7:$AC$156,E$9,FALSE))="","",(VLOOKUP($B167,'NatCon &amp; Metrics Backsheet'!$A$7:$AC$156,E$9,FALSE))),"")</f>
        <v>Not on track to meet target</v>
      </c>
      <c r="F167" s="78" t="str">
        <f ca="1">IFERROR(IF((VLOOKUP($B167,'NatCon &amp; Metrics Backsheet'!$A$7:$AC$156,F$9,FALSE))="","",(VLOOKUP($B167,'NatCon &amp; Metrics Backsheet'!$A$7:$AC$156,F$9,FALSE))),"")</f>
        <v>On track to meet target</v>
      </c>
      <c r="G167" s="79" t="str">
        <f ca="1">IFERROR(IF((VLOOKUP($B167,'NatCon &amp; Metrics Backsheet'!$A$7:$AC$156,G$9,FALSE))="","",(VLOOKUP($B167,'NatCon &amp; Metrics Backsheet'!$A$7:$AC$156,G$9,FALSE))),"")</f>
        <v>On track to meet target</v>
      </c>
    </row>
    <row r="168" spans="1:8" x14ac:dyDescent="0.3">
      <c r="A168" s="41">
        <v>146</v>
      </c>
      <c r="B168" s="34" t="str">
        <f t="shared" ca="1" si="8"/>
        <v>E06000041</v>
      </c>
      <c r="C168" s="35" t="str">
        <f ca="1">IFERROR(VLOOKUP($B168,'Org List'!$J$9:$K$640,2,0), "")</f>
        <v>Wokingham</v>
      </c>
      <c r="D168" s="123" t="str">
        <f ca="1">IFERROR(IF((VLOOKUP($B168,'NatCon &amp; Metrics Backsheet'!$A$7:$AC$156,D$9,FALSE))="","",(VLOOKUP($B168,'NatCon &amp; Metrics Backsheet'!$A$7:$AC$156,D$9,FALSE))),"")</f>
        <v/>
      </c>
      <c r="E168" s="78" t="str">
        <f ca="1">IFERROR(IF((VLOOKUP($B168,'NatCon &amp; Metrics Backsheet'!$A$7:$AC$156,E$9,FALSE))="","",(VLOOKUP($B168,'NatCon &amp; Metrics Backsheet'!$A$7:$AC$156,E$9,FALSE))),"")</f>
        <v>Not on track to meet target</v>
      </c>
      <c r="F168" s="78" t="str">
        <f ca="1">IFERROR(IF((VLOOKUP($B168,'NatCon &amp; Metrics Backsheet'!$A$7:$AC$156,F$9,FALSE))="","",(VLOOKUP($B168,'NatCon &amp; Metrics Backsheet'!$A$7:$AC$156,F$9,FALSE))),"")</f>
        <v>On track to meet target</v>
      </c>
      <c r="G168" s="79" t="str">
        <f ca="1">IFERROR(IF((VLOOKUP($B168,'NatCon &amp; Metrics Backsheet'!$A$7:$AC$156,G$9,FALSE))="","",(VLOOKUP($B168,'NatCon &amp; Metrics Backsheet'!$A$7:$AC$156,G$9,FALSE))),"")</f>
        <v>On track to meet target</v>
      </c>
    </row>
    <row r="169" spans="1:8" x14ac:dyDescent="0.3">
      <c r="A169" s="41">
        <v>147</v>
      </c>
      <c r="B169" s="34" t="str">
        <f t="shared" ca="1" si="8"/>
        <v>E08000031</v>
      </c>
      <c r="C169" s="35" t="str">
        <f ca="1">IFERROR(VLOOKUP($B169,'Org List'!$J$9:$K$640,2,0), "")</f>
        <v>Wolverhampton</v>
      </c>
      <c r="D169" s="123" t="str">
        <f ca="1">IFERROR(IF((VLOOKUP($B169,'NatCon &amp; Metrics Backsheet'!$A$7:$AC$156,D$9,FALSE))="","",(VLOOKUP($B169,'NatCon &amp; Metrics Backsheet'!$A$7:$AC$156,D$9,FALSE))),"")</f>
        <v/>
      </c>
      <c r="E169" s="78" t="str">
        <f ca="1">IFERROR(IF((VLOOKUP($B169,'NatCon &amp; Metrics Backsheet'!$A$7:$AC$156,E$9,FALSE))="","",(VLOOKUP($B169,'NatCon &amp; Metrics Backsheet'!$A$7:$AC$156,E$9,FALSE))),"")</f>
        <v>On track to meet target</v>
      </c>
      <c r="F169" s="78" t="str">
        <f ca="1">IFERROR(IF((VLOOKUP($B169,'NatCon &amp; Metrics Backsheet'!$A$7:$AC$156,F$9,FALSE))="","",(VLOOKUP($B169,'NatCon &amp; Metrics Backsheet'!$A$7:$AC$156,F$9,FALSE))),"")</f>
        <v>Not on track to meet target</v>
      </c>
      <c r="G169" s="79" t="str">
        <f ca="1">IFERROR(IF((VLOOKUP($B169,'NatCon &amp; Metrics Backsheet'!$A$7:$AC$156,G$9,FALSE))="","",(VLOOKUP($B169,'NatCon &amp; Metrics Backsheet'!$A$7:$AC$156,G$9,FALSE))),"")</f>
        <v>Data not available to assess progress</v>
      </c>
    </row>
    <row r="170" spans="1:8" x14ac:dyDescent="0.3">
      <c r="A170" s="41">
        <v>148</v>
      </c>
      <c r="B170" s="34" t="str">
        <f t="shared" ca="1" si="8"/>
        <v>E10000034</v>
      </c>
      <c r="C170" s="35" t="str">
        <f ca="1">IFERROR(VLOOKUP($B170,'Org List'!$J$9:$K$640,2,0), "")</f>
        <v>Worcestershire</v>
      </c>
      <c r="D170" s="123" t="str">
        <f ca="1">IFERROR(IF((VLOOKUP($B170,'NatCon &amp; Metrics Backsheet'!$A$7:$AC$156,D$9,FALSE))="","",(VLOOKUP($B170,'NatCon &amp; Metrics Backsheet'!$A$7:$AC$156,D$9,FALSE))),"")</f>
        <v/>
      </c>
      <c r="E170" s="78" t="str">
        <f ca="1">IFERROR(IF((VLOOKUP($B170,'NatCon &amp; Metrics Backsheet'!$A$7:$AC$156,E$9,FALSE))="","",(VLOOKUP($B170,'NatCon &amp; Metrics Backsheet'!$A$7:$AC$156,E$9,FALSE))),"")</f>
        <v>Data not available to assess progress</v>
      </c>
      <c r="F170" s="78" t="str">
        <f ca="1">IFERROR(IF((VLOOKUP($B170,'NatCon &amp; Metrics Backsheet'!$A$7:$AC$156,F$9,FALSE))="","",(VLOOKUP($B170,'NatCon &amp; Metrics Backsheet'!$A$7:$AC$156,F$9,FALSE))),"")</f>
        <v>Not on track to meet target</v>
      </c>
      <c r="G170" s="79" t="str">
        <f ca="1">IFERROR(IF((VLOOKUP($B170,'NatCon &amp; Metrics Backsheet'!$A$7:$AC$156,G$9,FALSE))="","",(VLOOKUP($B170,'NatCon &amp; Metrics Backsheet'!$A$7:$AC$156,G$9,FALSE))),"")</f>
        <v>Not on track to meet target</v>
      </c>
    </row>
    <row r="171" spans="1:8" ht="15" thickBot="1" x14ac:dyDescent="0.35">
      <c r="A171" s="41">
        <v>149</v>
      </c>
      <c r="B171" s="36" t="str">
        <f t="shared" ca="1" si="8"/>
        <v>E06000014</v>
      </c>
      <c r="C171" s="37" t="str">
        <f ca="1">IFERROR(VLOOKUP($B171,'Org List'!$J$9:$K$640,2,0), "")</f>
        <v>York</v>
      </c>
      <c r="D171" s="124" t="str">
        <f ca="1">IFERROR(IF((VLOOKUP($B171,'NatCon &amp; Metrics Backsheet'!$A$7:$AC$156,D$9,FALSE))="","",(VLOOKUP($B171,'NatCon &amp; Metrics Backsheet'!$A$7:$AC$156,D$9,FALSE))),"")</f>
        <v/>
      </c>
      <c r="E171" s="81" t="str">
        <f ca="1">IFERROR(IF((VLOOKUP($B171,'NatCon &amp; Metrics Backsheet'!$A$7:$AC$156,E$9,FALSE))="","",(VLOOKUP($B171,'NatCon &amp; Metrics Backsheet'!$A$7:$AC$156,E$9,FALSE))),"")</f>
        <v>Not on track to meet target</v>
      </c>
      <c r="F171" s="81" t="str">
        <f ca="1">IFERROR(IF((VLOOKUP($B171,'NatCon &amp; Metrics Backsheet'!$A$7:$AC$156,F$9,FALSE))="","",(VLOOKUP($B171,'NatCon &amp; Metrics Backsheet'!$A$7:$AC$156,F$9,FALSE))),"")</f>
        <v>Not on track to meet target</v>
      </c>
      <c r="G171" s="82" t="str">
        <f ca="1">IFERROR(IF((VLOOKUP($B171,'NatCon &amp; Metrics Backsheet'!$A$7:$AC$156,G$9,FALSE))="","",(VLOOKUP($B171,'NatCon &amp; Metrics Backsheet'!$A$7:$AC$156,G$9,FALSE))),"")</f>
        <v>Data not available to assess progress</v>
      </c>
    </row>
    <row r="173" spans="1:8" x14ac:dyDescent="0.3">
      <c r="A173" s="22"/>
      <c r="B173" s="23" t="s">
        <v>1070</v>
      </c>
      <c r="C173" s="22"/>
      <c r="D173" s="22"/>
      <c r="E173" s="22"/>
      <c r="F173" s="22"/>
      <c r="G173" s="22"/>
      <c r="H173" s="22"/>
    </row>
    <row r="175" spans="1:8" x14ac:dyDescent="0.3">
      <c r="B175" s="392" t="s">
        <v>1075</v>
      </c>
      <c r="C175" s="392"/>
      <c r="D175" s="392"/>
      <c r="E175" s="392"/>
      <c r="F175" s="392"/>
    </row>
  </sheetData>
  <sheetProtection formatColumns="0" formatRows="0" autoFilter="0"/>
  <autoFilter ref="B21:G171" xr:uid="{00000000-0009-0000-0000-00000D000000}"/>
  <mergeCells count="8">
    <mergeCell ref="B175:F175"/>
    <mergeCell ref="D20:G20"/>
    <mergeCell ref="B1:G1"/>
    <mergeCell ref="B2:G2"/>
    <mergeCell ref="B10:B11"/>
    <mergeCell ref="C10:C11"/>
    <mergeCell ref="D10:G10"/>
    <mergeCell ref="B12:B18"/>
  </mergeCells>
  <hyperlinks>
    <hyperlink ref="B6" location="Contents!A1" display="&lt;&lt; Contents" xr:uid="{00000000-0004-0000-0D00-000000000000}"/>
  </hyperlinks>
  <pageMargins left="0.7" right="0.7" top="0.75" bottom="0.75" header="0.3" footer="0.3"/>
  <ignoredErrors>
    <ignoredError sqref="D16:G16 D14:G14" formula="1"/>
  </ignoredErrors>
  <drawing r:id="rId1"/>
  <legacyDrawing r:id="rId2"/>
  <mc:AlternateContent xmlns:mc="http://schemas.openxmlformats.org/markup-compatibility/2006">
    <mc:Choice Requires="x14">
      <controls>
        <mc:AlternateContent xmlns:mc="http://schemas.openxmlformats.org/markup-compatibility/2006">
          <mc:Choice Requires="x14">
            <control shapeId="33793" r:id="rId3" name="Drop Down 1">
              <controlPr defaultSize="0" autoLine="0" autoPict="0">
                <anchor moveWithCells="1" sizeWithCells="1">
                  <from>
                    <xdr:col>2</xdr:col>
                    <xdr:colOff>579120</xdr:colOff>
                    <xdr:row>2</xdr:row>
                    <xdr:rowOff>175260</xdr:rowOff>
                  </from>
                  <to>
                    <xdr:col>3</xdr:col>
                    <xdr:colOff>1798320</xdr:colOff>
                    <xdr:row>4</xdr:row>
                    <xdr:rowOff>60960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3" tint="0.79998168889431442"/>
  </sheetPr>
  <dimension ref="A1:O175"/>
  <sheetViews>
    <sheetView showGridLines="0" zoomScale="80" zoomScaleNormal="80" workbookViewId="0"/>
  </sheetViews>
  <sheetFormatPr defaultRowHeight="14.4" x14ac:dyDescent="0.3"/>
  <cols>
    <col min="1" max="1" width="4.6640625" customWidth="1"/>
    <col min="2" max="2" width="23.6640625" customWidth="1"/>
    <col min="3" max="3" width="39.6640625" customWidth="1"/>
    <col min="4" max="12" width="20.6640625" customWidth="1"/>
    <col min="13" max="14" width="4.6640625" customWidth="1"/>
    <col min="15" max="15" width="0" style="1" hidden="1" customWidth="1"/>
    <col min="16" max="16" width="4.6640625" customWidth="1"/>
  </cols>
  <sheetData>
    <row r="1" spans="1:15" ht="21" x14ac:dyDescent="0.4">
      <c r="A1" s="22"/>
      <c r="B1" s="377" t="s">
        <v>904</v>
      </c>
      <c r="C1" s="377"/>
      <c r="D1" s="377"/>
      <c r="E1" s="377"/>
      <c r="F1" s="377"/>
      <c r="G1" s="377"/>
      <c r="H1" s="377"/>
      <c r="I1" s="60"/>
      <c r="J1" s="60"/>
      <c r="K1" s="60"/>
      <c r="L1" s="60"/>
      <c r="M1" s="22"/>
    </row>
    <row r="2" spans="1:15" x14ac:dyDescent="0.3">
      <c r="A2" s="22"/>
      <c r="B2" s="379"/>
      <c r="C2" s="379"/>
      <c r="D2" s="379"/>
      <c r="E2" s="379"/>
      <c r="F2" s="379"/>
      <c r="G2" s="379"/>
      <c r="H2" s="379"/>
      <c r="I2" s="59"/>
      <c r="J2" s="59"/>
      <c r="K2" s="59"/>
      <c r="L2" s="59"/>
      <c r="M2" s="22"/>
    </row>
    <row r="3" spans="1:15" x14ac:dyDescent="0.3">
      <c r="A3" s="22"/>
      <c r="B3" s="22"/>
      <c r="C3" s="22"/>
      <c r="D3" s="22"/>
      <c r="E3" s="22"/>
      <c r="F3" s="22"/>
      <c r="G3" s="22"/>
      <c r="H3" s="22"/>
      <c r="I3" s="22"/>
      <c r="J3" s="22"/>
      <c r="K3" s="22"/>
      <c r="L3" s="22"/>
      <c r="M3" s="22"/>
    </row>
    <row r="4" spans="1:15" x14ac:dyDescent="0.3">
      <c r="A4" s="22"/>
      <c r="B4" s="23" t="s">
        <v>1005</v>
      </c>
      <c r="C4" s="22"/>
      <c r="D4" s="24" t="str">
        <f ca="1">'Org List'!J7</f>
        <v>ENG</v>
      </c>
      <c r="E4" s="22"/>
      <c r="F4" s="22"/>
      <c r="G4" s="22"/>
      <c r="H4" s="22"/>
      <c r="I4" s="22"/>
      <c r="J4" s="22"/>
      <c r="K4" s="22"/>
      <c r="L4" s="22"/>
      <c r="M4" s="22"/>
      <c r="O4" s="1">
        <f ca="1">MATCH(D4,'Comms by AT'!$Y:$Y,0)</f>
        <v>4</v>
      </c>
    </row>
    <row r="5" spans="1:15" x14ac:dyDescent="0.3">
      <c r="A5" s="22"/>
      <c r="B5" s="22"/>
      <c r="C5" s="22"/>
      <c r="D5" s="22"/>
      <c r="E5" s="22"/>
      <c r="F5" s="22"/>
      <c r="G5" s="22"/>
      <c r="H5" s="22"/>
      <c r="I5" s="22"/>
      <c r="J5" s="22"/>
      <c r="K5" s="22"/>
      <c r="L5" s="22"/>
      <c r="M5" s="22"/>
      <c r="O5" s="1">
        <f ca="1">COUNTIF('Comms by AT'!$Z:$Z,$D$4)</f>
        <v>150</v>
      </c>
    </row>
    <row r="6" spans="1:15" ht="20.100000000000001" customHeight="1" x14ac:dyDescent="0.3">
      <c r="B6" s="169" t="s">
        <v>1141</v>
      </c>
    </row>
    <row r="7" spans="1:15" x14ac:dyDescent="0.3">
      <c r="A7" s="22"/>
      <c r="B7" s="23" t="s">
        <v>1006</v>
      </c>
      <c r="C7" s="22"/>
      <c r="D7" s="22"/>
      <c r="E7" s="22"/>
      <c r="F7" s="22"/>
      <c r="G7" s="22"/>
      <c r="H7" s="22"/>
      <c r="I7" s="22"/>
      <c r="J7" s="22"/>
      <c r="K7" s="22"/>
      <c r="L7" s="22"/>
      <c r="M7" s="22"/>
    </row>
    <row r="8" spans="1:15" ht="15" thickBot="1" x14ac:dyDescent="0.35"/>
    <row r="9" spans="1:15" s="1" customFormat="1" ht="15" hidden="1" thickBot="1" x14ac:dyDescent="0.35">
      <c r="D9" s="1">
        <v>3</v>
      </c>
      <c r="E9" s="1">
        <v>4</v>
      </c>
      <c r="F9" s="1">
        <v>5</v>
      </c>
      <c r="G9" s="1">
        <v>6</v>
      </c>
      <c r="H9" s="1">
        <v>7</v>
      </c>
      <c r="I9" s="1">
        <v>8</v>
      </c>
      <c r="J9" s="1">
        <v>9</v>
      </c>
      <c r="K9" s="1">
        <v>10</v>
      </c>
      <c r="L9" s="1">
        <v>11</v>
      </c>
    </row>
    <row r="10" spans="1:15" x14ac:dyDescent="0.3">
      <c r="B10" s="411" t="s">
        <v>1007</v>
      </c>
      <c r="C10" s="406"/>
      <c r="D10" s="403" t="s">
        <v>1228</v>
      </c>
      <c r="E10" s="404"/>
      <c r="F10" s="404"/>
      <c r="G10" s="404"/>
      <c r="H10" s="404"/>
      <c r="I10" s="404"/>
      <c r="J10" s="404"/>
      <c r="K10" s="404"/>
      <c r="L10" s="405"/>
    </row>
    <row r="11" spans="1:15" ht="45" customHeight="1" thickBot="1" x14ac:dyDescent="0.35">
      <c r="B11" s="412"/>
      <c r="C11" s="407"/>
      <c r="D11" s="128" t="s">
        <v>1041</v>
      </c>
      <c r="E11" s="126" t="s">
        <v>1042</v>
      </c>
      <c r="F11" s="126" t="s">
        <v>1043</v>
      </c>
      <c r="G11" s="126" t="s">
        <v>1044</v>
      </c>
      <c r="H11" s="126" t="s">
        <v>1045</v>
      </c>
      <c r="I11" s="126" t="s">
        <v>1046</v>
      </c>
      <c r="J11" s="126" t="s">
        <v>1047</v>
      </c>
      <c r="K11" s="126" t="s">
        <v>1048</v>
      </c>
      <c r="L11" s="127" t="s">
        <v>1049</v>
      </c>
    </row>
    <row r="12" spans="1:15" x14ac:dyDescent="0.3">
      <c r="B12" s="408" t="str">
        <f ca="1">'Org List'!$J$6</f>
        <v>England</v>
      </c>
      <c r="C12" s="33" t="s">
        <v>1008</v>
      </c>
      <c r="D12" s="42">
        <f ca="1">SUM(D$13,D$15,D$17,D$19,D$21)</f>
        <v>0</v>
      </c>
      <c r="E12" s="43">
        <f t="shared" ref="E12:L12" ca="1" si="0">SUM(E$13,E$15,E$17,E$19,E$21)</f>
        <v>148</v>
      </c>
      <c r="F12" s="43">
        <f t="shared" ca="1" si="0"/>
        <v>148</v>
      </c>
      <c r="G12" s="43">
        <f t="shared" ca="1" si="0"/>
        <v>148</v>
      </c>
      <c r="H12" s="43">
        <f t="shared" ca="1" si="0"/>
        <v>148</v>
      </c>
      <c r="I12" s="43">
        <f t="shared" ca="1" si="0"/>
        <v>148</v>
      </c>
      <c r="J12" s="43">
        <f t="shared" ca="1" si="0"/>
        <v>148</v>
      </c>
      <c r="K12" s="43">
        <f t="shared" ca="1" si="0"/>
        <v>148</v>
      </c>
      <c r="L12" s="45">
        <f t="shared" ca="1" si="0"/>
        <v>148</v>
      </c>
    </row>
    <row r="13" spans="1:15" x14ac:dyDescent="0.3">
      <c r="B13" s="409"/>
      <c r="C13" s="35" t="s">
        <v>1050</v>
      </c>
      <c r="D13" s="46">
        <f ca="1">COUNTIF(D$26:D$175,$C13)</f>
        <v>0</v>
      </c>
      <c r="E13" s="47">
        <f t="shared" ref="E13:L13" ca="1" si="1">COUNTIF(E$26:E$175,$C13)</f>
        <v>0</v>
      </c>
      <c r="F13" s="47">
        <f t="shared" ca="1" si="1"/>
        <v>0</v>
      </c>
      <c r="G13" s="47">
        <f t="shared" ca="1" si="1"/>
        <v>0</v>
      </c>
      <c r="H13" s="47">
        <f t="shared" ca="1" si="1"/>
        <v>1</v>
      </c>
      <c r="I13" s="47">
        <f t="shared" ca="1" si="1"/>
        <v>4</v>
      </c>
      <c r="J13" s="47">
        <f t="shared" ca="1" si="1"/>
        <v>0</v>
      </c>
      <c r="K13" s="47">
        <f t="shared" ca="1" si="1"/>
        <v>0</v>
      </c>
      <c r="L13" s="48">
        <f t="shared" ca="1" si="1"/>
        <v>0</v>
      </c>
    </row>
    <row r="14" spans="1:15" x14ac:dyDescent="0.3">
      <c r="B14" s="409"/>
      <c r="C14" s="35" t="s">
        <v>1051</v>
      </c>
      <c r="D14" s="49" t="str">
        <f ca="1">IFERROR(IF((D13/D12)="","",(D13/D12)),"")</f>
        <v/>
      </c>
      <c r="E14" s="50">
        <f t="shared" ref="E14:L14" ca="1" si="2">IFERROR(IF((E13/E12)="","",(E13/E12)),"")</f>
        <v>0</v>
      </c>
      <c r="F14" s="50">
        <f t="shared" ca="1" si="2"/>
        <v>0</v>
      </c>
      <c r="G14" s="50">
        <f t="shared" ca="1" si="2"/>
        <v>0</v>
      </c>
      <c r="H14" s="50">
        <f t="shared" ca="1" si="2"/>
        <v>6.7567567567567571E-3</v>
      </c>
      <c r="I14" s="50">
        <f t="shared" ca="1" si="2"/>
        <v>2.7027027027027029E-2</v>
      </c>
      <c r="J14" s="50">
        <f t="shared" ca="1" si="2"/>
        <v>0</v>
      </c>
      <c r="K14" s="50">
        <f t="shared" ca="1" si="2"/>
        <v>0</v>
      </c>
      <c r="L14" s="53">
        <f t="shared" ca="1" si="2"/>
        <v>0</v>
      </c>
    </row>
    <row r="15" spans="1:15" x14ac:dyDescent="0.3">
      <c r="B15" s="409"/>
      <c r="C15" s="35" t="s">
        <v>1052</v>
      </c>
      <c r="D15" s="46">
        <f t="shared" ref="D15:D21" ca="1" si="3">COUNTIF(D$26:D$175,$C15)</f>
        <v>0</v>
      </c>
      <c r="E15" s="47">
        <f t="shared" ref="E15:L21" ca="1" si="4">COUNTIF(E$26:E$175,$C15)</f>
        <v>12</v>
      </c>
      <c r="F15" s="47">
        <f t="shared" ca="1" si="4"/>
        <v>7</v>
      </c>
      <c r="G15" s="47">
        <f t="shared" ca="1" si="4"/>
        <v>6</v>
      </c>
      <c r="H15" s="47">
        <f t="shared" ca="1" si="4"/>
        <v>10</v>
      </c>
      <c r="I15" s="47">
        <f t="shared" ca="1" si="4"/>
        <v>31</v>
      </c>
      <c r="J15" s="47">
        <f t="shared" ca="1" si="4"/>
        <v>32</v>
      </c>
      <c r="K15" s="47">
        <f t="shared" ca="1" si="4"/>
        <v>6</v>
      </c>
      <c r="L15" s="48">
        <f t="shared" ca="1" si="4"/>
        <v>8</v>
      </c>
    </row>
    <row r="16" spans="1:15" x14ac:dyDescent="0.3">
      <c r="B16" s="409"/>
      <c r="C16" s="35" t="s">
        <v>1053</v>
      </c>
      <c r="D16" s="49" t="str">
        <f ca="1">IFERROR(IF((D15/D12)="","",(D15/D12)),"")</f>
        <v/>
      </c>
      <c r="E16" s="50">
        <f t="shared" ref="E16:L16" ca="1" si="5">IFERROR(IF((E15/E12)="","",(E15/E12)),"")</f>
        <v>8.1081081081081086E-2</v>
      </c>
      <c r="F16" s="50">
        <f t="shared" ca="1" si="5"/>
        <v>4.72972972972973E-2</v>
      </c>
      <c r="G16" s="50">
        <f t="shared" ca="1" si="5"/>
        <v>4.0540540540540543E-2</v>
      </c>
      <c r="H16" s="50">
        <f t="shared" ca="1" si="5"/>
        <v>6.7567567567567571E-2</v>
      </c>
      <c r="I16" s="50">
        <f t="shared" ca="1" si="5"/>
        <v>0.20945945945945946</v>
      </c>
      <c r="J16" s="50">
        <f t="shared" ca="1" si="5"/>
        <v>0.21621621621621623</v>
      </c>
      <c r="K16" s="50">
        <f t="shared" ca="1" si="5"/>
        <v>4.0540540540540543E-2</v>
      </c>
      <c r="L16" s="53">
        <f t="shared" ca="1" si="5"/>
        <v>5.4054054054054057E-2</v>
      </c>
    </row>
    <row r="17" spans="1:12" x14ac:dyDescent="0.3">
      <c r="B17" s="409"/>
      <c r="C17" s="35" t="s">
        <v>1054</v>
      </c>
      <c r="D17" s="46">
        <f t="shared" ca="1" si="3"/>
        <v>0</v>
      </c>
      <c r="E17" s="47">
        <f t="shared" ca="1" si="4"/>
        <v>89</v>
      </c>
      <c r="F17" s="47">
        <f t="shared" ca="1" si="4"/>
        <v>91</v>
      </c>
      <c r="G17" s="47">
        <f t="shared" ca="1" si="4"/>
        <v>76</v>
      </c>
      <c r="H17" s="47">
        <f t="shared" ca="1" si="4"/>
        <v>90</v>
      </c>
      <c r="I17" s="47">
        <f t="shared" ca="1" si="4"/>
        <v>86</v>
      </c>
      <c r="J17" s="47">
        <f t="shared" ca="1" si="4"/>
        <v>87</v>
      </c>
      <c r="K17" s="47">
        <f t="shared" ca="1" si="4"/>
        <v>95</v>
      </c>
      <c r="L17" s="48">
        <f t="shared" ca="1" si="4"/>
        <v>100</v>
      </c>
    </row>
    <row r="18" spans="1:12" x14ac:dyDescent="0.3">
      <c r="B18" s="409"/>
      <c r="C18" s="35" t="s">
        <v>1055</v>
      </c>
      <c r="D18" s="49" t="str">
        <f ca="1">IFERROR(IF((D17/D12)="","",(D17/D12)),"")</f>
        <v/>
      </c>
      <c r="E18" s="50">
        <f t="shared" ref="E18:L18" ca="1" si="6">IFERROR(IF((E17/E12)="","",(E17/E12)),"")</f>
        <v>0.60135135135135132</v>
      </c>
      <c r="F18" s="50">
        <f t="shared" ca="1" si="6"/>
        <v>0.61486486486486491</v>
      </c>
      <c r="G18" s="50">
        <f t="shared" ca="1" si="6"/>
        <v>0.51351351351351349</v>
      </c>
      <c r="H18" s="50">
        <f t="shared" ca="1" si="6"/>
        <v>0.60810810810810811</v>
      </c>
      <c r="I18" s="50">
        <f t="shared" ca="1" si="6"/>
        <v>0.58108108108108103</v>
      </c>
      <c r="J18" s="50">
        <f t="shared" ca="1" si="6"/>
        <v>0.58783783783783783</v>
      </c>
      <c r="K18" s="50">
        <f t="shared" ca="1" si="6"/>
        <v>0.64189189189189189</v>
      </c>
      <c r="L18" s="53">
        <f t="shared" ca="1" si="6"/>
        <v>0.67567567567567566</v>
      </c>
    </row>
    <row r="19" spans="1:12" x14ac:dyDescent="0.3">
      <c r="B19" s="409"/>
      <c r="C19" s="35" t="s">
        <v>1056</v>
      </c>
      <c r="D19" s="46">
        <f t="shared" ca="1" si="3"/>
        <v>0</v>
      </c>
      <c r="E19" s="47">
        <f t="shared" ca="1" si="4"/>
        <v>40</v>
      </c>
      <c r="F19" s="47">
        <f t="shared" ca="1" si="4"/>
        <v>44</v>
      </c>
      <c r="G19" s="47">
        <f t="shared" ca="1" si="4"/>
        <v>57</v>
      </c>
      <c r="H19" s="47">
        <f t="shared" ca="1" si="4"/>
        <v>40</v>
      </c>
      <c r="I19" s="47">
        <f t="shared" ca="1" si="4"/>
        <v>26</v>
      </c>
      <c r="J19" s="47">
        <f t="shared" ca="1" si="4"/>
        <v>27</v>
      </c>
      <c r="K19" s="47">
        <f t="shared" ca="1" si="4"/>
        <v>45</v>
      </c>
      <c r="L19" s="48">
        <f t="shared" ca="1" si="4"/>
        <v>36</v>
      </c>
    </row>
    <row r="20" spans="1:12" x14ac:dyDescent="0.3">
      <c r="B20" s="409"/>
      <c r="C20" s="35" t="s">
        <v>1057</v>
      </c>
      <c r="D20" s="49" t="str">
        <f ca="1">IFERROR(IF((D19/D12)="","",(D19/D12)),"")</f>
        <v/>
      </c>
      <c r="E20" s="50">
        <f t="shared" ref="E20:L20" ca="1" si="7">IFERROR(IF((E19/E12)="","",(E19/E12)),"")</f>
        <v>0.27027027027027029</v>
      </c>
      <c r="F20" s="50">
        <f t="shared" ca="1" si="7"/>
        <v>0.29729729729729731</v>
      </c>
      <c r="G20" s="50">
        <f t="shared" ca="1" si="7"/>
        <v>0.38513513513513514</v>
      </c>
      <c r="H20" s="50">
        <f t="shared" ca="1" si="7"/>
        <v>0.27027027027027029</v>
      </c>
      <c r="I20" s="50">
        <f t="shared" ca="1" si="7"/>
        <v>0.17567567567567569</v>
      </c>
      <c r="J20" s="50">
        <f t="shared" ca="1" si="7"/>
        <v>0.18243243243243243</v>
      </c>
      <c r="K20" s="50">
        <f t="shared" ca="1" si="7"/>
        <v>0.30405405405405406</v>
      </c>
      <c r="L20" s="53">
        <f t="shared" ca="1" si="7"/>
        <v>0.24324324324324326</v>
      </c>
    </row>
    <row r="21" spans="1:12" x14ac:dyDescent="0.3">
      <c r="B21" s="409"/>
      <c r="C21" s="35" t="s">
        <v>1058</v>
      </c>
      <c r="D21" s="46">
        <f t="shared" ca="1" si="3"/>
        <v>0</v>
      </c>
      <c r="E21" s="47">
        <f t="shared" ca="1" si="4"/>
        <v>7</v>
      </c>
      <c r="F21" s="47">
        <f t="shared" ca="1" si="4"/>
        <v>6</v>
      </c>
      <c r="G21" s="47">
        <f t="shared" ca="1" si="4"/>
        <v>9</v>
      </c>
      <c r="H21" s="47">
        <f t="shared" ca="1" si="4"/>
        <v>7</v>
      </c>
      <c r="I21" s="47">
        <f t="shared" ca="1" si="4"/>
        <v>1</v>
      </c>
      <c r="J21" s="47">
        <f t="shared" ca="1" si="4"/>
        <v>2</v>
      </c>
      <c r="K21" s="47">
        <f t="shared" ca="1" si="4"/>
        <v>2</v>
      </c>
      <c r="L21" s="48">
        <f t="shared" ca="1" si="4"/>
        <v>4</v>
      </c>
    </row>
    <row r="22" spans="1:12" ht="15" thickBot="1" x14ac:dyDescent="0.35">
      <c r="B22" s="410"/>
      <c r="C22" s="37" t="s">
        <v>1059</v>
      </c>
      <c r="D22" s="54" t="str">
        <f ca="1">IFERROR(IF((D21/D12)="","",(D21/D12)),"")</f>
        <v/>
      </c>
      <c r="E22" s="55">
        <f t="shared" ref="E22:L22" ca="1" si="8">IFERROR(IF((E21/E12)="","",(E21/E12)),"")</f>
        <v>4.72972972972973E-2</v>
      </c>
      <c r="F22" s="55">
        <f t="shared" ca="1" si="8"/>
        <v>4.0540540540540543E-2</v>
      </c>
      <c r="G22" s="55">
        <f t="shared" ca="1" si="8"/>
        <v>6.0810810810810814E-2</v>
      </c>
      <c r="H22" s="55">
        <f t="shared" ca="1" si="8"/>
        <v>4.72972972972973E-2</v>
      </c>
      <c r="I22" s="55">
        <f t="shared" ca="1" si="8"/>
        <v>6.7567567567567571E-3</v>
      </c>
      <c r="J22" s="55">
        <f t="shared" ca="1" si="8"/>
        <v>1.3513513513513514E-2</v>
      </c>
      <c r="K22" s="55">
        <f t="shared" ca="1" si="8"/>
        <v>1.3513513513513514E-2</v>
      </c>
      <c r="L22" s="58">
        <f t="shared" ca="1" si="8"/>
        <v>2.7027027027027029E-2</v>
      </c>
    </row>
    <row r="23" spans="1:12" ht="15" thickBot="1" x14ac:dyDescent="0.35"/>
    <row r="24" spans="1:12" x14ac:dyDescent="0.3">
      <c r="B24" s="154"/>
      <c r="C24" s="156"/>
      <c r="D24" s="403" t="s">
        <v>1228</v>
      </c>
      <c r="E24" s="404"/>
      <c r="F24" s="404"/>
      <c r="G24" s="404"/>
      <c r="H24" s="404"/>
      <c r="I24" s="404"/>
      <c r="J24" s="404"/>
      <c r="K24" s="404"/>
      <c r="L24" s="405"/>
    </row>
    <row r="25" spans="1:12" ht="60" customHeight="1" thickBot="1" x14ac:dyDescent="0.35">
      <c r="B25" s="155" t="s">
        <v>195</v>
      </c>
      <c r="C25" s="157" t="s">
        <v>1007</v>
      </c>
      <c r="D25" s="128" t="s">
        <v>1041</v>
      </c>
      <c r="E25" s="126" t="s">
        <v>1042</v>
      </c>
      <c r="F25" s="126" t="s">
        <v>1043</v>
      </c>
      <c r="G25" s="126" t="s">
        <v>1044</v>
      </c>
      <c r="H25" s="126" t="s">
        <v>1045</v>
      </c>
      <c r="I25" s="126" t="s">
        <v>1046</v>
      </c>
      <c r="J25" s="126" t="s">
        <v>1047</v>
      </c>
      <c r="K25" s="126" t="s">
        <v>1048</v>
      </c>
      <c r="L25" s="127" t="s">
        <v>1049</v>
      </c>
    </row>
    <row r="26" spans="1:12" x14ac:dyDescent="0.3">
      <c r="A26" s="41">
        <v>0</v>
      </c>
      <c r="B26" s="32" t="str">
        <f t="shared" ref="B26:B57" ca="1" si="9">IF($A26&gt;$O$5-1,"",INDIRECT("'Comms by AT'!AA"&amp;$A26+$O$4))</f>
        <v>E09000002</v>
      </c>
      <c r="C26" s="119" t="str">
        <f ca="1">IFERROR(VLOOKUP($B26,'Org List'!$J$9:$K$640,2,0), "")</f>
        <v>Barking and Dagenham</v>
      </c>
      <c r="D26" s="129" t="str">
        <f ca="1">IFERROR(IF((VLOOKUP($B26,'HICM and Narrative Backsheet'!$A$7:$AW$156,D$9,FALSE))="","",(VLOOKUP($B26,'HICM and Narrative Backsheet'!$A$7:$AW$156,D$9,FALSE))),"")</f>
        <v/>
      </c>
      <c r="E26" s="130" t="str">
        <f ca="1">IFERROR(IF((VLOOKUP($B26,'HICM and Narrative Backsheet'!$A$7:$AW$156,E$9,FALSE))="","",(VLOOKUP($B26,'HICM and Narrative Backsheet'!$A$7:$AW$156,E$9,FALSE))),"")</f>
        <v>Exemplary</v>
      </c>
      <c r="F26" s="130" t="str">
        <f ca="1">IFERROR(IF((VLOOKUP($B26,'HICM and Narrative Backsheet'!$A$7:$AW$156,F$9,FALSE))="","",(VLOOKUP($B26,'HICM and Narrative Backsheet'!$A$7:$AW$156,F$9,FALSE))),"")</f>
        <v>Mature</v>
      </c>
      <c r="G26" s="130" t="str">
        <f ca="1">IFERROR(IF((VLOOKUP($B26,'HICM and Narrative Backsheet'!$A$7:$AW$156,G$9,FALSE))="","",(VLOOKUP($B26,'HICM and Narrative Backsheet'!$A$7:$AW$156,G$9,FALSE))),"")</f>
        <v>Exemplary</v>
      </c>
      <c r="H26" s="130" t="str">
        <f ca="1">IFERROR(IF((VLOOKUP($B26,'HICM and Narrative Backsheet'!$A$7:$AW$156,H$9,FALSE))="","",(VLOOKUP($B26,'HICM and Narrative Backsheet'!$A$7:$AW$156,H$9,FALSE))),"")</f>
        <v>Exemplary</v>
      </c>
      <c r="I26" s="130" t="str">
        <f ca="1">IFERROR(IF((VLOOKUP($B26,'HICM and Narrative Backsheet'!$A$7:$AW$156,I$9,FALSE))="","",(VLOOKUP($B26,'HICM and Narrative Backsheet'!$A$7:$AW$156,I$9,FALSE))),"")</f>
        <v>Mature</v>
      </c>
      <c r="J26" s="130" t="str">
        <f ca="1">IFERROR(IF((VLOOKUP($B26,'HICM and Narrative Backsheet'!$A$7:$AW$156,J$9,FALSE))="","",(VLOOKUP($B26,'HICM and Narrative Backsheet'!$A$7:$AW$156,J$9,FALSE))),"")</f>
        <v>Mature</v>
      </c>
      <c r="K26" s="130" t="str">
        <f ca="1">IFERROR(IF((VLOOKUP($B26,'HICM and Narrative Backsheet'!$A$7:$AW$156,K$9,FALSE))="","",(VLOOKUP($B26,'HICM and Narrative Backsheet'!$A$7:$AW$156,K$9,FALSE))),"")</f>
        <v>Mature</v>
      </c>
      <c r="L26" s="131" t="str">
        <f ca="1">IFERROR(IF((VLOOKUP($B26,'HICM and Narrative Backsheet'!$A$7:$AW$156,L$9,FALSE))="","",(VLOOKUP($B26,'HICM and Narrative Backsheet'!$A$7:$AW$156,L$9,FALSE))),"")</f>
        <v>Mature</v>
      </c>
    </row>
    <row r="27" spans="1:12" x14ac:dyDescent="0.3">
      <c r="A27" s="41">
        <v>1</v>
      </c>
      <c r="B27" s="34" t="str">
        <f t="shared" ca="1" si="9"/>
        <v>E09000003</v>
      </c>
      <c r="C27" s="120" t="str">
        <f ca="1">IFERROR(VLOOKUP($B27,'Org List'!$J$9:$K$640,2,0), "")</f>
        <v>Barnet</v>
      </c>
      <c r="D27" s="132" t="str">
        <f ca="1">IFERROR(IF((VLOOKUP($B27,'HICM and Narrative Backsheet'!$A$7:$AW$156,D$9,FALSE))="","",(VLOOKUP($B27,'HICM and Narrative Backsheet'!$A$7:$AW$156,D$9,FALSE))),"")</f>
        <v/>
      </c>
      <c r="E27" s="133" t="str">
        <f ca="1">IFERROR(IF((VLOOKUP($B27,'HICM and Narrative Backsheet'!$A$7:$AW$156,E$9,FALSE))="","",(VLOOKUP($B27,'HICM and Narrative Backsheet'!$A$7:$AW$156,E$9,FALSE))),"")</f>
        <v>Established</v>
      </c>
      <c r="F27" s="133" t="str">
        <f ca="1">IFERROR(IF((VLOOKUP($B27,'HICM and Narrative Backsheet'!$A$7:$AW$156,F$9,FALSE))="","",(VLOOKUP($B27,'HICM and Narrative Backsheet'!$A$7:$AW$156,F$9,FALSE))),"")</f>
        <v>Established</v>
      </c>
      <c r="G27" s="133" t="str">
        <f ca="1">IFERROR(IF((VLOOKUP($B27,'HICM and Narrative Backsheet'!$A$7:$AW$156,G$9,FALSE))="","",(VLOOKUP($B27,'HICM and Narrative Backsheet'!$A$7:$AW$156,G$9,FALSE))),"")</f>
        <v>Mature</v>
      </c>
      <c r="H27" s="133" t="str">
        <f ca="1">IFERROR(IF((VLOOKUP($B27,'HICM and Narrative Backsheet'!$A$7:$AW$156,H$9,FALSE))="","",(VLOOKUP($B27,'HICM and Narrative Backsheet'!$A$7:$AW$156,H$9,FALSE))),"")</f>
        <v>Established</v>
      </c>
      <c r="I27" s="133" t="str">
        <f ca="1">IFERROR(IF((VLOOKUP($B27,'HICM and Narrative Backsheet'!$A$7:$AW$156,I$9,FALSE))="","",(VLOOKUP($B27,'HICM and Narrative Backsheet'!$A$7:$AW$156,I$9,FALSE))),"")</f>
        <v>Plans in place</v>
      </c>
      <c r="J27" s="133" t="str">
        <f ca="1">IFERROR(IF((VLOOKUP($B27,'HICM and Narrative Backsheet'!$A$7:$AW$156,J$9,FALSE))="","",(VLOOKUP($B27,'HICM and Narrative Backsheet'!$A$7:$AW$156,J$9,FALSE))),"")</f>
        <v>Mature</v>
      </c>
      <c r="K27" s="133" t="str">
        <f ca="1">IFERROR(IF((VLOOKUP($B27,'HICM and Narrative Backsheet'!$A$7:$AW$156,K$9,FALSE))="","",(VLOOKUP($B27,'HICM and Narrative Backsheet'!$A$7:$AW$156,K$9,FALSE))),"")</f>
        <v>Established</v>
      </c>
      <c r="L27" s="134" t="str">
        <f ca="1">IFERROR(IF((VLOOKUP($B27,'HICM and Narrative Backsheet'!$A$7:$AW$156,L$9,FALSE))="","",(VLOOKUP($B27,'HICM and Narrative Backsheet'!$A$7:$AW$156,L$9,FALSE))),"")</f>
        <v>Established</v>
      </c>
    </row>
    <row r="28" spans="1:12" x14ac:dyDescent="0.3">
      <c r="A28" s="41">
        <v>2</v>
      </c>
      <c r="B28" s="34" t="str">
        <f t="shared" ca="1" si="9"/>
        <v>E08000016</v>
      </c>
      <c r="C28" s="120" t="str">
        <f ca="1">IFERROR(VLOOKUP($B28,'Org List'!$J$9:$K$640,2,0), "")</f>
        <v>Barnsley</v>
      </c>
      <c r="D28" s="132" t="str">
        <f ca="1">IFERROR(IF((VLOOKUP($B28,'HICM and Narrative Backsheet'!$A$7:$AW$156,D$9,FALSE))="","",(VLOOKUP($B28,'HICM and Narrative Backsheet'!$A$7:$AW$156,D$9,FALSE))),"")</f>
        <v/>
      </c>
      <c r="E28" s="133" t="str">
        <f ca="1">IFERROR(IF((VLOOKUP($B28,'HICM and Narrative Backsheet'!$A$7:$AW$156,E$9,FALSE))="","",(VLOOKUP($B28,'HICM and Narrative Backsheet'!$A$7:$AW$156,E$9,FALSE))),"")</f>
        <v>Established</v>
      </c>
      <c r="F28" s="133" t="str">
        <f ca="1">IFERROR(IF((VLOOKUP($B28,'HICM and Narrative Backsheet'!$A$7:$AW$156,F$9,FALSE))="","",(VLOOKUP($B28,'HICM and Narrative Backsheet'!$A$7:$AW$156,F$9,FALSE))),"")</f>
        <v>Established</v>
      </c>
      <c r="G28" s="133" t="str">
        <f ca="1">IFERROR(IF((VLOOKUP($B28,'HICM and Narrative Backsheet'!$A$7:$AW$156,G$9,FALSE))="","",(VLOOKUP($B28,'HICM and Narrative Backsheet'!$A$7:$AW$156,G$9,FALSE))),"")</f>
        <v>Established</v>
      </c>
      <c r="H28" s="133" t="str">
        <f ca="1">IFERROR(IF((VLOOKUP($B28,'HICM and Narrative Backsheet'!$A$7:$AW$156,H$9,FALSE))="","",(VLOOKUP($B28,'HICM and Narrative Backsheet'!$A$7:$AW$156,H$9,FALSE))),"")</f>
        <v>Established</v>
      </c>
      <c r="I28" s="133" t="str">
        <f ca="1">IFERROR(IF((VLOOKUP($B28,'HICM and Narrative Backsheet'!$A$7:$AW$156,I$9,FALSE))="","",(VLOOKUP($B28,'HICM and Narrative Backsheet'!$A$7:$AW$156,I$9,FALSE))),"")</f>
        <v>Mature</v>
      </c>
      <c r="J28" s="133" t="str">
        <f ca="1">IFERROR(IF((VLOOKUP($B28,'HICM and Narrative Backsheet'!$A$7:$AW$156,J$9,FALSE))="","",(VLOOKUP($B28,'HICM and Narrative Backsheet'!$A$7:$AW$156,J$9,FALSE))),"")</f>
        <v>Established</v>
      </c>
      <c r="K28" s="133" t="str">
        <f ca="1">IFERROR(IF((VLOOKUP($B28,'HICM and Narrative Backsheet'!$A$7:$AW$156,K$9,FALSE))="","",(VLOOKUP($B28,'HICM and Narrative Backsheet'!$A$7:$AW$156,K$9,FALSE))),"")</f>
        <v>Established</v>
      </c>
      <c r="L28" s="134" t="str">
        <f ca="1">IFERROR(IF((VLOOKUP($B28,'HICM and Narrative Backsheet'!$A$7:$AW$156,L$9,FALSE))="","",(VLOOKUP($B28,'HICM and Narrative Backsheet'!$A$7:$AW$156,L$9,FALSE))),"")</f>
        <v>Established</v>
      </c>
    </row>
    <row r="29" spans="1:12" x14ac:dyDescent="0.3">
      <c r="A29" s="41">
        <v>3</v>
      </c>
      <c r="B29" s="34" t="str">
        <f t="shared" ca="1" si="9"/>
        <v>E06000022</v>
      </c>
      <c r="C29" s="120" t="str">
        <f ca="1">IFERROR(VLOOKUP($B29,'Org List'!$J$9:$K$640,2,0), "")</f>
        <v>Bath and North East Somerset</v>
      </c>
      <c r="D29" s="132" t="str">
        <f ca="1">IFERROR(IF((VLOOKUP($B29,'HICM and Narrative Backsheet'!$A$7:$AW$156,D$9,FALSE))="","",(VLOOKUP($B29,'HICM and Narrative Backsheet'!$A$7:$AW$156,D$9,FALSE))),"")</f>
        <v/>
      </c>
      <c r="E29" s="133" t="str">
        <f ca="1">IFERROR(IF((VLOOKUP($B29,'HICM and Narrative Backsheet'!$A$7:$AW$156,E$9,FALSE))="","",(VLOOKUP($B29,'HICM and Narrative Backsheet'!$A$7:$AW$156,E$9,FALSE))),"")</f>
        <v>Established</v>
      </c>
      <c r="F29" s="133" t="str">
        <f ca="1">IFERROR(IF((VLOOKUP($B29,'HICM and Narrative Backsheet'!$A$7:$AW$156,F$9,FALSE))="","",(VLOOKUP($B29,'HICM and Narrative Backsheet'!$A$7:$AW$156,F$9,FALSE))),"")</f>
        <v>Established</v>
      </c>
      <c r="G29" s="133" t="str">
        <f ca="1">IFERROR(IF((VLOOKUP($B29,'HICM and Narrative Backsheet'!$A$7:$AW$156,G$9,FALSE))="","",(VLOOKUP($B29,'HICM and Narrative Backsheet'!$A$7:$AW$156,G$9,FALSE))),"")</f>
        <v>Established</v>
      </c>
      <c r="H29" s="133" t="str">
        <f ca="1">IFERROR(IF((VLOOKUP($B29,'HICM and Narrative Backsheet'!$A$7:$AW$156,H$9,FALSE))="","",(VLOOKUP($B29,'HICM and Narrative Backsheet'!$A$7:$AW$156,H$9,FALSE))),"")</f>
        <v>Established</v>
      </c>
      <c r="I29" s="133" t="str">
        <f ca="1">IFERROR(IF((VLOOKUP($B29,'HICM and Narrative Backsheet'!$A$7:$AW$156,I$9,FALSE))="","",(VLOOKUP($B29,'HICM and Narrative Backsheet'!$A$7:$AW$156,I$9,FALSE))),"")</f>
        <v>Established</v>
      </c>
      <c r="J29" s="133" t="str">
        <f ca="1">IFERROR(IF((VLOOKUP($B29,'HICM and Narrative Backsheet'!$A$7:$AW$156,J$9,FALSE))="","",(VLOOKUP($B29,'HICM and Narrative Backsheet'!$A$7:$AW$156,J$9,FALSE))),"")</f>
        <v>Plans in place</v>
      </c>
      <c r="K29" s="133" t="str">
        <f ca="1">IFERROR(IF((VLOOKUP($B29,'HICM and Narrative Backsheet'!$A$7:$AW$156,K$9,FALSE))="","",(VLOOKUP($B29,'HICM and Narrative Backsheet'!$A$7:$AW$156,K$9,FALSE))),"")</f>
        <v>Established</v>
      </c>
      <c r="L29" s="134" t="str">
        <f ca="1">IFERROR(IF((VLOOKUP($B29,'HICM and Narrative Backsheet'!$A$7:$AW$156,L$9,FALSE))="","",(VLOOKUP($B29,'HICM and Narrative Backsheet'!$A$7:$AW$156,L$9,FALSE))),"")</f>
        <v>Established</v>
      </c>
    </row>
    <row r="30" spans="1:12" x14ac:dyDescent="0.3">
      <c r="A30" s="41">
        <v>4</v>
      </c>
      <c r="B30" s="34" t="str">
        <f t="shared" ca="1" si="9"/>
        <v>E06000055</v>
      </c>
      <c r="C30" s="120" t="str">
        <f ca="1">IFERROR(VLOOKUP($B30,'Org List'!$J$9:$K$640,2,0), "")</f>
        <v>Bedford</v>
      </c>
      <c r="D30" s="132" t="str">
        <f ca="1">IFERROR(IF((VLOOKUP($B30,'HICM and Narrative Backsheet'!$A$7:$AW$156,D$9,FALSE))="","",(VLOOKUP($B30,'HICM and Narrative Backsheet'!$A$7:$AW$156,D$9,FALSE))),"")</f>
        <v/>
      </c>
      <c r="E30" s="133" t="str">
        <f ca="1">IFERROR(IF((VLOOKUP($B30,'HICM and Narrative Backsheet'!$A$7:$AW$156,E$9,FALSE))="","",(VLOOKUP($B30,'HICM and Narrative Backsheet'!$A$7:$AW$156,E$9,FALSE))),"")</f>
        <v>Established</v>
      </c>
      <c r="F30" s="133" t="str">
        <f ca="1">IFERROR(IF((VLOOKUP($B30,'HICM and Narrative Backsheet'!$A$7:$AW$156,F$9,FALSE))="","",(VLOOKUP($B30,'HICM and Narrative Backsheet'!$A$7:$AW$156,F$9,FALSE))),"")</f>
        <v>Exemplary</v>
      </c>
      <c r="G30" s="133" t="str">
        <f ca="1">IFERROR(IF((VLOOKUP($B30,'HICM and Narrative Backsheet'!$A$7:$AW$156,G$9,FALSE))="","",(VLOOKUP($B30,'HICM and Narrative Backsheet'!$A$7:$AW$156,G$9,FALSE))),"")</f>
        <v>Mature</v>
      </c>
      <c r="H30" s="133" t="str">
        <f ca="1">IFERROR(IF((VLOOKUP($B30,'HICM and Narrative Backsheet'!$A$7:$AW$156,H$9,FALSE))="","",(VLOOKUP($B30,'HICM and Narrative Backsheet'!$A$7:$AW$156,H$9,FALSE))),"")</f>
        <v>Mature</v>
      </c>
      <c r="I30" s="133" t="str">
        <f ca="1">IFERROR(IF((VLOOKUP($B30,'HICM and Narrative Backsheet'!$A$7:$AW$156,I$9,FALSE))="","",(VLOOKUP($B30,'HICM and Narrative Backsheet'!$A$7:$AW$156,I$9,FALSE))),"")</f>
        <v>Established</v>
      </c>
      <c r="J30" s="133" t="str">
        <f ca="1">IFERROR(IF((VLOOKUP($B30,'HICM and Narrative Backsheet'!$A$7:$AW$156,J$9,FALSE))="","",(VLOOKUP($B30,'HICM and Narrative Backsheet'!$A$7:$AW$156,J$9,FALSE))),"")</f>
        <v>Exemplary</v>
      </c>
      <c r="K30" s="133" t="str">
        <f ca="1">IFERROR(IF((VLOOKUP($B30,'HICM and Narrative Backsheet'!$A$7:$AW$156,K$9,FALSE))="","",(VLOOKUP($B30,'HICM and Narrative Backsheet'!$A$7:$AW$156,K$9,FALSE))),"")</f>
        <v>Established</v>
      </c>
      <c r="L30" s="134" t="str">
        <f ca="1">IFERROR(IF((VLOOKUP($B30,'HICM and Narrative Backsheet'!$A$7:$AW$156,L$9,FALSE))="","",(VLOOKUP($B30,'HICM and Narrative Backsheet'!$A$7:$AW$156,L$9,FALSE))),"")</f>
        <v>Mature</v>
      </c>
    </row>
    <row r="31" spans="1:12" x14ac:dyDescent="0.3">
      <c r="A31" s="41">
        <v>5</v>
      </c>
      <c r="B31" s="34" t="str">
        <f t="shared" ca="1" si="9"/>
        <v>E09000004</v>
      </c>
      <c r="C31" s="120" t="str">
        <f ca="1">IFERROR(VLOOKUP($B31,'Org List'!$J$9:$K$640,2,0), "")</f>
        <v>Bexley</v>
      </c>
      <c r="D31" s="132" t="str">
        <f ca="1">IFERROR(IF((VLOOKUP($B31,'HICM and Narrative Backsheet'!$A$7:$AW$156,D$9,FALSE))="","",(VLOOKUP($B31,'HICM and Narrative Backsheet'!$A$7:$AW$156,D$9,FALSE))),"")</f>
        <v/>
      </c>
      <c r="E31" s="133" t="str">
        <f ca="1">IFERROR(IF((VLOOKUP($B31,'HICM and Narrative Backsheet'!$A$7:$AW$156,E$9,FALSE))="","",(VLOOKUP($B31,'HICM and Narrative Backsheet'!$A$7:$AW$156,E$9,FALSE))),"")</f>
        <v>Established</v>
      </c>
      <c r="F31" s="133" t="str">
        <f ca="1">IFERROR(IF((VLOOKUP($B31,'HICM and Narrative Backsheet'!$A$7:$AW$156,F$9,FALSE))="","",(VLOOKUP($B31,'HICM and Narrative Backsheet'!$A$7:$AW$156,F$9,FALSE))),"")</f>
        <v>Mature</v>
      </c>
      <c r="G31" s="133" t="str">
        <f ca="1">IFERROR(IF((VLOOKUP($B31,'HICM and Narrative Backsheet'!$A$7:$AW$156,G$9,FALSE))="","",(VLOOKUP($B31,'HICM and Narrative Backsheet'!$A$7:$AW$156,G$9,FALSE))),"")</f>
        <v>Mature</v>
      </c>
      <c r="H31" s="133" t="str">
        <f ca="1">IFERROR(IF((VLOOKUP($B31,'HICM and Narrative Backsheet'!$A$7:$AW$156,H$9,FALSE))="","",(VLOOKUP($B31,'HICM and Narrative Backsheet'!$A$7:$AW$156,H$9,FALSE))),"")</f>
        <v>Exemplary</v>
      </c>
      <c r="I31" s="133" t="str">
        <f ca="1">IFERROR(IF((VLOOKUP($B31,'HICM and Narrative Backsheet'!$A$7:$AW$156,I$9,FALSE))="","",(VLOOKUP($B31,'HICM and Narrative Backsheet'!$A$7:$AW$156,I$9,FALSE))),"")</f>
        <v>Mature</v>
      </c>
      <c r="J31" s="133" t="str">
        <f ca="1">IFERROR(IF((VLOOKUP($B31,'HICM and Narrative Backsheet'!$A$7:$AW$156,J$9,FALSE))="","",(VLOOKUP($B31,'HICM and Narrative Backsheet'!$A$7:$AW$156,J$9,FALSE))),"")</f>
        <v>Established</v>
      </c>
      <c r="K31" s="133" t="str">
        <f ca="1">IFERROR(IF((VLOOKUP($B31,'HICM and Narrative Backsheet'!$A$7:$AW$156,K$9,FALSE))="","",(VLOOKUP($B31,'HICM and Narrative Backsheet'!$A$7:$AW$156,K$9,FALSE))),"")</f>
        <v>Mature</v>
      </c>
      <c r="L31" s="134" t="str">
        <f ca="1">IFERROR(IF((VLOOKUP($B31,'HICM and Narrative Backsheet'!$A$7:$AW$156,L$9,FALSE))="","",(VLOOKUP($B31,'HICM and Narrative Backsheet'!$A$7:$AW$156,L$9,FALSE))),"")</f>
        <v>Established</v>
      </c>
    </row>
    <row r="32" spans="1:12" x14ac:dyDescent="0.3">
      <c r="A32" s="41">
        <v>6</v>
      </c>
      <c r="B32" s="34" t="str">
        <f t="shared" ca="1" si="9"/>
        <v>E08000025</v>
      </c>
      <c r="C32" s="120" t="str">
        <f ca="1">IFERROR(VLOOKUP($B32,'Org List'!$J$9:$K$640,2,0), "")</f>
        <v>Birmingham</v>
      </c>
      <c r="D32" s="132" t="str">
        <f ca="1">IFERROR(IF((VLOOKUP($B32,'HICM and Narrative Backsheet'!$A$7:$AW$156,D$9,FALSE))="","",(VLOOKUP($B32,'HICM and Narrative Backsheet'!$A$7:$AW$156,D$9,FALSE))),"")</f>
        <v/>
      </c>
      <c r="E32" s="133" t="str">
        <f ca="1">IFERROR(IF((VLOOKUP($B32,'HICM and Narrative Backsheet'!$A$7:$AW$156,E$9,FALSE))="","",(VLOOKUP($B32,'HICM and Narrative Backsheet'!$A$7:$AW$156,E$9,FALSE))),"")</f>
        <v>Mature</v>
      </c>
      <c r="F32" s="133" t="str">
        <f ca="1">IFERROR(IF((VLOOKUP($B32,'HICM and Narrative Backsheet'!$A$7:$AW$156,F$9,FALSE))="","",(VLOOKUP($B32,'HICM and Narrative Backsheet'!$A$7:$AW$156,F$9,FALSE))),"")</f>
        <v>Mature</v>
      </c>
      <c r="G32" s="133" t="str">
        <f ca="1">IFERROR(IF((VLOOKUP($B32,'HICM and Narrative Backsheet'!$A$7:$AW$156,G$9,FALSE))="","",(VLOOKUP($B32,'HICM and Narrative Backsheet'!$A$7:$AW$156,G$9,FALSE))),"")</f>
        <v>Mature</v>
      </c>
      <c r="H32" s="133" t="str">
        <f ca="1">IFERROR(IF((VLOOKUP($B32,'HICM and Narrative Backsheet'!$A$7:$AW$156,H$9,FALSE))="","",(VLOOKUP($B32,'HICM and Narrative Backsheet'!$A$7:$AW$156,H$9,FALSE))),"")</f>
        <v>Mature</v>
      </c>
      <c r="I32" s="133" t="str">
        <f ca="1">IFERROR(IF((VLOOKUP($B32,'HICM and Narrative Backsheet'!$A$7:$AW$156,I$9,FALSE))="","",(VLOOKUP($B32,'HICM and Narrative Backsheet'!$A$7:$AW$156,I$9,FALSE))),"")</f>
        <v>Mature</v>
      </c>
      <c r="J32" s="133" t="str">
        <f ca="1">IFERROR(IF((VLOOKUP($B32,'HICM and Narrative Backsheet'!$A$7:$AW$156,J$9,FALSE))="","",(VLOOKUP($B32,'HICM and Narrative Backsheet'!$A$7:$AW$156,J$9,FALSE))),"")</f>
        <v>Mature</v>
      </c>
      <c r="K32" s="133" t="str">
        <f ca="1">IFERROR(IF((VLOOKUP($B32,'HICM and Narrative Backsheet'!$A$7:$AW$156,K$9,FALSE))="","",(VLOOKUP($B32,'HICM and Narrative Backsheet'!$A$7:$AW$156,K$9,FALSE))),"")</f>
        <v>Mature</v>
      </c>
      <c r="L32" s="134" t="str">
        <f ca="1">IFERROR(IF((VLOOKUP($B32,'HICM and Narrative Backsheet'!$A$7:$AW$156,L$9,FALSE))="","",(VLOOKUP($B32,'HICM and Narrative Backsheet'!$A$7:$AW$156,L$9,FALSE))),"")</f>
        <v>Mature</v>
      </c>
    </row>
    <row r="33" spans="1:12" x14ac:dyDescent="0.3">
      <c r="A33" s="41">
        <v>7</v>
      </c>
      <c r="B33" s="34" t="str">
        <f t="shared" ca="1" si="9"/>
        <v>E06000008</v>
      </c>
      <c r="C33" s="120" t="str">
        <f ca="1">IFERROR(VLOOKUP($B33,'Org List'!$J$9:$K$640,2,0), "")</f>
        <v>Blackburn with Darwen</v>
      </c>
      <c r="D33" s="132" t="str">
        <f ca="1">IFERROR(IF((VLOOKUP($B33,'HICM and Narrative Backsheet'!$A$7:$AW$156,D$9,FALSE))="","",(VLOOKUP($B33,'HICM and Narrative Backsheet'!$A$7:$AW$156,D$9,FALSE))),"")</f>
        <v/>
      </c>
      <c r="E33" s="133" t="str">
        <f ca="1">IFERROR(IF((VLOOKUP($B33,'HICM and Narrative Backsheet'!$A$7:$AW$156,E$9,FALSE))="","",(VLOOKUP($B33,'HICM and Narrative Backsheet'!$A$7:$AW$156,E$9,FALSE))),"")</f>
        <v>Mature</v>
      </c>
      <c r="F33" s="133" t="str">
        <f ca="1">IFERROR(IF((VLOOKUP($B33,'HICM and Narrative Backsheet'!$A$7:$AW$156,F$9,FALSE))="","",(VLOOKUP($B33,'HICM and Narrative Backsheet'!$A$7:$AW$156,F$9,FALSE))),"")</f>
        <v>Established</v>
      </c>
      <c r="G33" s="133" t="str">
        <f ca="1">IFERROR(IF((VLOOKUP($B33,'HICM and Narrative Backsheet'!$A$7:$AW$156,G$9,FALSE))="","",(VLOOKUP($B33,'HICM and Narrative Backsheet'!$A$7:$AW$156,G$9,FALSE))),"")</f>
        <v>Established</v>
      </c>
      <c r="H33" s="133" t="str">
        <f ca="1">IFERROR(IF((VLOOKUP($B33,'HICM and Narrative Backsheet'!$A$7:$AW$156,H$9,FALSE))="","",(VLOOKUP($B33,'HICM and Narrative Backsheet'!$A$7:$AW$156,H$9,FALSE))),"")</f>
        <v>Established</v>
      </c>
      <c r="I33" s="133" t="str">
        <f ca="1">IFERROR(IF((VLOOKUP($B33,'HICM and Narrative Backsheet'!$A$7:$AW$156,I$9,FALSE))="","",(VLOOKUP($B33,'HICM and Narrative Backsheet'!$A$7:$AW$156,I$9,FALSE))),"")</f>
        <v>Established</v>
      </c>
      <c r="J33" s="133" t="str">
        <f ca="1">IFERROR(IF((VLOOKUP($B33,'HICM and Narrative Backsheet'!$A$7:$AW$156,J$9,FALSE))="","",(VLOOKUP($B33,'HICM and Narrative Backsheet'!$A$7:$AW$156,J$9,FALSE))),"")</f>
        <v>Mature</v>
      </c>
      <c r="K33" s="133" t="str">
        <f ca="1">IFERROR(IF((VLOOKUP($B33,'HICM and Narrative Backsheet'!$A$7:$AW$156,K$9,FALSE))="","",(VLOOKUP($B33,'HICM and Narrative Backsheet'!$A$7:$AW$156,K$9,FALSE))),"")</f>
        <v>Established</v>
      </c>
      <c r="L33" s="134" t="str">
        <f ca="1">IFERROR(IF((VLOOKUP($B33,'HICM and Narrative Backsheet'!$A$7:$AW$156,L$9,FALSE))="","",(VLOOKUP($B33,'HICM and Narrative Backsheet'!$A$7:$AW$156,L$9,FALSE))),"")</f>
        <v>Established</v>
      </c>
    </row>
    <row r="34" spans="1:12" x14ac:dyDescent="0.3">
      <c r="A34" s="41">
        <v>8</v>
      </c>
      <c r="B34" s="34" t="str">
        <f t="shared" ca="1" si="9"/>
        <v>E06000009</v>
      </c>
      <c r="C34" s="120" t="str">
        <f ca="1">IFERROR(VLOOKUP($B34,'Org List'!$J$9:$K$640,2,0), "")</f>
        <v>Blackpool</v>
      </c>
      <c r="D34" s="132" t="str">
        <f ca="1">IFERROR(IF((VLOOKUP($B34,'HICM and Narrative Backsheet'!$A$7:$AW$156,D$9,FALSE))="","",(VLOOKUP($B34,'HICM and Narrative Backsheet'!$A$7:$AW$156,D$9,FALSE))),"")</f>
        <v/>
      </c>
      <c r="E34" s="133" t="str">
        <f ca="1">IFERROR(IF((VLOOKUP($B34,'HICM and Narrative Backsheet'!$A$7:$AW$156,E$9,FALSE))="","",(VLOOKUP($B34,'HICM and Narrative Backsheet'!$A$7:$AW$156,E$9,FALSE))),"")</f>
        <v>Mature</v>
      </c>
      <c r="F34" s="133" t="str">
        <f ca="1">IFERROR(IF((VLOOKUP($B34,'HICM and Narrative Backsheet'!$A$7:$AW$156,F$9,FALSE))="","",(VLOOKUP($B34,'HICM and Narrative Backsheet'!$A$7:$AW$156,F$9,FALSE))),"")</f>
        <v>Established</v>
      </c>
      <c r="G34" s="133" t="str">
        <f ca="1">IFERROR(IF((VLOOKUP($B34,'HICM and Narrative Backsheet'!$A$7:$AW$156,G$9,FALSE))="","",(VLOOKUP($B34,'HICM and Narrative Backsheet'!$A$7:$AW$156,G$9,FALSE))),"")</f>
        <v>Established</v>
      </c>
      <c r="H34" s="133" t="str">
        <f ca="1">IFERROR(IF((VLOOKUP($B34,'HICM and Narrative Backsheet'!$A$7:$AW$156,H$9,FALSE))="","",(VLOOKUP($B34,'HICM and Narrative Backsheet'!$A$7:$AW$156,H$9,FALSE))),"")</f>
        <v>Established</v>
      </c>
      <c r="I34" s="133" t="str">
        <f ca="1">IFERROR(IF((VLOOKUP($B34,'HICM and Narrative Backsheet'!$A$7:$AW$156,I$9,FALSE))="","",(VLOOKUP($B34,'HICM and Narrative Backsheet'!$A$7:$AW$156,I$9,FALSE))),"")</f>
        <v>Mature</v>
      </c>
      <c r="J34" s="133" t="str">
        <f ca="1">IFERROR(IF((VLOOKUP($B34,'HICM and Narrative Backsheet'!$A$7:$AW$156,J$9,FALSE))="","",(VLOOKUP($B34,'HICM and Narrative Backsheet'!$A$7:$AW$156,J$9,FALSE))),"")</f>
        <v>Established</v>
      </c>
      <c r="K34" s="133" t="str">
        <f ca="1">IFERROR(IF((VLOOKUP($B34,'HICM and Narrative Backsheet'!$A$7:$AW$156,K$9,FALSE))="","",(VLOOKUP($B34,'HICM and Narrative Backsheet'!$A$7:$AW$156,K$9,FALSE))),"")</f>
        <v>Established</v>
      </c>
      <c r="L34" s="134" t="str">
        <f ca="1">IFERROR(IF((VLOOKUP($B34,'HICM and Narrative Backsheet'!$A$7:$AW$156,L$9,FALSE))="","",(VLOOKUP($B34,'HICM and Narrative Backsheet'!$A$7:$AW$156,L$9,FALSE))),"")</f>
        <v>Mature</v>
      </c>
    </row>
    <row r="35" spans="1:12" x14ac:dyDescent="0.3">
      <c r="A35" s="41">
        <v>9</v>
      </c>
      <c r="B35" s="34" t="str">
        <f t="shared" ca="1" si="9"/>
        <v>E08000001</v>
      </c>
      <c r="C35" s="120" t="str">
        <f ca="1">IFERROR(VLOOKUP($B35,'Org List'!$J$9:$K$640,2,0), "")</f>
        <v>Bolton</v>
      </c>
      <c r="D35" s="132" t="str">
        <f ca="1">IFERROR(IF((VLOOKUP($B35,'HICM and Narrative Backsheet'!$A$7:$AW$156,D$9,FALSE))="","",(VLOOKUP($B35,'HICM and Narrative Backsheet'!$A$7:$AW$156,D$9,FALSE))),"")</f>
        <v/>
      </c>
      <c r="E35" s="133" t="str">
        <f ca="1">IFERROR(IF((VLOOKUP($B35,'HICM and Narrative Backsheet'!$A$7:$AW$156,E$9,FALSE))="","",(VLOOKUP($B35,'HICM and Narrative Backsheet'!$A$7:$AW$156,E$9,FALSE))),"")</f>
        <v>Established</v>
      </c>
      <c r="F35" s="133" t="str">
        <f ca="1">IFERROR(IF((VLOOKUP($B35,'HICM and Narrative Backsheet'!$A$7:$AW$156,F$9,FALSE))="","",(VLOOKUP($B35,'HICM and Narrative Backsheet'!$A$7:$AW$156,F$9,FALSE))),"")</f>
        <v>Mature</v>
      </c>
      <c r="G35" s="133" t="str">
        <f ca="1">IFERROR(IF((VLOOKUP($B35,'HICM and Narrative Backsheet'!$A$7:$AW$156,G$9,FALSE))="","",(VLOOKUP($B35,'HICM and Narrative Backsheet'!$A$7:$AW$156,G$9,FALSE))),"")</f>
        <v>Established</v>
      </c>
      <c r="H35" s="133" t="str">
        <f ca="1">IFERROR(IF((VLOOKUP($B35,'HICM and Narrative Backsheet'!$A$7:$AW$156,H$9,FALSE))="","",(VLOOKUP($B35,'HICM and Narrative Backsheet'!$A$7:$AW$156,H$9,FALSE))),"")</f>
        <v>Mature</v>
      </c>
      <c r="I35" s="133" t="str">
        <f ca="1">IFERROR(IF((VLOOKUP($B35,'HICM and Narrative Backsheet'!$A$7:$AW$156,I$9,FALSE))="","",(VLOOKUP($B35,'HICM and Narrative Backsheet'!$A$7:$AW$156,I$9,FALSE))),"")</f>
        <v>Established</v>
      </c>
      <c r="J35" s="133" t="str">
        <f ca="1">IFERROR(IF((VLOOKUP($B35,'HICM and Narrative Backsheet'!$A$7:$AW$156,J$9,FALSE))="","",(VLOOKUP($B35,'HICM and Narrative Backsheet'!$A$7:$AW$156,J$9,FALSE))),"")</f>
        <v>Mature</v>
      </c>
      <c r="K35" s="133" t="str">
        <f ca="1">IFERROR(IF((VLOOKUP($B35,'HICM and Narrative Backsheet'!$A$7:$AW$156,K$9,FALSE))="","",(VLOOKUP($B35,'HICM and Narrative Backsheet'!$A$7:$AW$156,K$9,FALSE))),"")</f>
        <v>Mature</v>
      </c>
      <c r="L35" s="134" t="str">
        <f ca="1">IFERROR(IF((VLOOKUP($B35,'HICM and Narrative Backsheet'!$A$7:$AW$156,L$9,FALSE))="","",(VLOOKUP($B35,'HICM and Narrative Backsheet'!$A$7:$AW$156,L$9,FALSE))),"")</f>
        <v>Mature</v>
      </c>
    </row>
    <row r="36" spans="1:12" x14ac:dyDescent="0.3">
      <c r="A36" s="41">
        <v>10</v>
      </c>
      <c r="B36" s="34" t="str">
        <f t="shared" ca="1" si="9"/>
        <v>E06000058</v>
      </c>
      <c r="C36" s="120" t="str">
        <f ca="1">IFERROR(VLOOKUP($B36,'Org List'!$J$9:$K$640,2,0), "")</f>
        <v>Bournemouth, Christchurch and Poole</v>
      </c>
      <c r="D36" s="132" t="str">
        <f ca="1">IFERROR(IF((VLOOKUP($B36,'HICM and Narrative Backsheet'!$A$7:$AW$156,D$9,FALSE))="","",(VLOOKUP($B36,'HICM and Narrative Backsheet'!$A$7:$AW$156,D$9,FALSE))),"")</f>
        <v/>
      </c>
      <c r="E36" s="133" t="str">
        <f ca="1">IFERROR(IF((VLOOKUP($B36,'HICM and Narrative Backsheet'!$A$7:$AW$156,E$9,FALSE))="","",(VLOOKUP($B36,'HICM and Narrative Backsheet'!$A$7:$AW$156,E$9,FALSE))),"")</f>
        <v/>
      </c>
      <c r="F36" s="133" t="str">
        <f ca="1">IFERROR(IF((VLOOKUP($B36,'HICM and Narrative Backsheet'!$A$7:$AW$156,F$9,FALSE))="","",(VLOOKUP($B36,'HICM and Narrative Backsheet'!$A$7:$AW$156,F$9,FALSE))),"")</f>
        <v/>
      </c>
      <c r="G36" s="133" t="str">
        <f ca="1">IFERROR(IF((VLOOKUP($B36,'HICM and Narrative Backsheet'!$A$7:$AW$156,G$9,FALSE))="","",(VLOOKUP($B36,'HICM and Narrative Backsheet'!$A$7:$AW$156,G$9,FALSE))),"")</f>
        <v/>
      </c>
      <c r="H36" s="133" t="str">
        <f ca="1">IFERROR(IF((VLOOKUP($B36,'HICM and Narrative Backsheet'!$A$7:$AW$156,H$9,FALSE))="","",(VLOOKUP($B36,'HICM and Narrative Backsheet'!$A$7:$AW$156,H$9,FALSE))),"")</f>
        <v/>
      </c>
      <c r="I36" s="133" t="str">
        <f ca="1">IFERROR(IF((VLOOKUP($B36,'HICM and Narrative Backsheet'!$A$7:$AW$156,I$9,FALSE))="","",(VLOOKUP($B36,'HICM and Narrative Backsheet'!$A$7:$AW$156,I$9,FALSE))),"")</f>
        <v/>
      </c>
      <c r="J36" s="133" t="str">
        <f ca="1">IFERROR(IF((VLOOKUP($B36,'HICM and Narrative Backsheet'!$A$7:$AW$156,J$9,FALSE))="","",(VLOOKUP($B36,'HICM and Narrative Backsheet'!$A$7:$AW$156,J$9,FALSE))),"")</f>
        <v/>
      </c>
      <c r="K36" s="133" t="str">
        <f ca="1">IFERROR(IF((VLOOKUP($B36,'HICM and Narrative Backsheet'!$A$7:$AW$156,K$9,FALSE))="","",(VLOOKUP($B36,'HICM and Narrative Backsheet'!$A$7:$AW$156,K$9,FALSE))),"")</f>
        <v/>
      </c>
      <c r="L36" s="134" t="str">
        <f ca="1">IFERROR(IF((VLOOKUP($B36,'HICM and Narrative Backsheet'!$A$7:$AW$156,L$9,FALSE))="","",(VLOOKUP($B36,'HICM and Narrative Backsheet'!$A$7:$AW$156,L$9,FALSE))),"")</f>
        <v/>
      </c>
    </row>
    <row r="37" spans="1:12" x14ac:dyDescent="0.3">
      <c r="A37" s="41">
        <v>11</v>
      </c>
      <c r="B37" s="34" t="str">
        <f t="shared" ca="1" si="9"/>
        <v>E06000036</v>
      </c>
      <c r="C37" s="120" t="str">
        <f ca="1">IFERROR(VLOOKUP($B37,'Org List'!$J$9:$K$640,2,0), "")</f>
        <v>Bracknell Forest</v>
      </c>
      <c r="D37" s="132" t="str">
        <f ca="1">IFERROR(IF((VLOOKUP($B37,'HICM and Narrative Backsheet'!$A$7:$AW$156,D$9,FALSE))="","",(VLOOKUP($B37,'HICM and Narrative Backsheet'!$A$7:$AW$156,D$9,FALSE))),"")</f>
        <v/>
      </c>
      <c r="E37" s="133" t="str">
        <f ca="1">IFERROR(IF((VLOOKUP($B37,'HICM and Narrative Backsheet'!$A$7:$AW$156,E$9,FALSE))="","",(VLOOKUP($B37,'HICM and Narrative Backsheet'!$A$7:$AW$156,E$9,FALSE))),"")</f>
        <v>Established</v>
      </c>
      <c r="F37" s="133" t="str">
        <f ca="1">IFERROR(IF((VLOOKUP($B37,'HICM and Narrative Backsheet'!$A$7:$AW$156,F$9,FALSE))="","",(VLOOKUP($B37,'HICM and Narrative Backsheet'!$A$7:$AW$156,F$9,FALSE))),"")</f>
        <v>Established</v>
      </c>
      <c r="G37" s="133" t="str">
        <f ca="1">IFERROR(IF((VLOOKUP($B37,'HICM and Narrative Backsheet'!$A$7:$AW$156,G$9,FALSE))="","",(VLOOKUP($B37,'HICM and Narrative Backsheet'!$A$7:$AW$156,G$9,FALSE))),"")</f>
        <v>Established</v>
      </c>
      <c r="H37" s="133" t="str">
        <f ca="1">IFERROR(IF((VLOOKUP($B37,'HICM and Narrative Backsheet'!$A$7:$AW$156,H$9,FALSE))="","",(VLOOKUP($B37,'HICM and Narrative Backsheet'!$A$7:$AW$156,H$9,FALSE))),"")</f>
        <v>Not yet established</v>
      </c>
      <c r="I37" s="133" t="str">
        <f ca="1">IFERROR(IF((VLOOKUP($B37,'HICM and Narrative Backsheet'!$A$7:$AW$156,I$9,FALSE))="","",(VLOOKUP($B37,'HICM and Narrative Backsheet'!$A$7:$AW$156,I$9,FALSE))),"")</f>
        <v>Established</v>
      </c>
      <c r="J37" s="133" t="str">
        <f ca="1">IFERROR(IF((VLOOKUP($B37,'HICM and Narrative Backsheet'!$A$7:$AW$156,J$9,FALSE))="","",(VLOOKUP($B37,'HICM and Narrative Backsheet'!$A$7:$AW$156,J$9,FALSE))),"")</f>
        <v>Established</v>
      </c>
      <c r="K37" s="133" t="str">
        <f ca="1">IFERROR(IF((VLOOKUP($B37,'HICM and Narrative Backsheet'!$A$7:$AW$156,K$9,FALSE))="","",(VLOOKUP($B37,'HICM and Narrative Backsheet'!$A$7:$AW$156,K$9,FALSE))),"")</f>
        <v>Established</v>
      </c>
      <c r="L37" s="134" t="str">
        <f ca="1">IFERROR(IF((VLOOKUP($B37,'HICM and Narrative Backsheet'!$A$7:$AW$156,L$9,FALSE))="","",(VLOOKUP($B37,'HICM and Narrative Backsheet'!$A$7:$AW$156,L$9,FALSE))),"")</f>
        <v>Established</v>
      </c>
    </row>
    <row r="38" spans="1:12" x14ac:dyDescent="0.3">
      <c r="A38" s="41">
        <v>12</v>
      </c>
      <c r="B38" s="34" t="str">
        <f t="shared" ca="1" si="9"/>
        <v>E08000032</v>
      </c>
      <c r="C38" s="120" t="str">
        <f ca="1">IFERROR(VLOOKUP($B38,'Org List'!$J$9:$K$640,2,0), "")</f>
        <v>Bradford</v>
      </c>
      <c r="D38" s="132" t="str">
        <f ca="1">IFERROR(IF((VLOOKUP($B38,'HICM and Narrative Backsheet'!$A$7:$AW$156,D$9,FALSE))="","",(VLOOKUP($B38,'HICM and Narrative Backsheet'!$A$7:$AW$156,D$9,FALSE))),"")</f>
        <v/>
      </c>
      <c r="E38" s="133" t="str">
        <f ca="1">IFERROR(IF((VLOOKUP($B38,'HICM and Narrative Backsheet'!$A$7:$AW$156,E$9,FALSE))="","",(VLOOKUP($B38,'HICM and Narrative Backsheet'!$A$7:$AW$156,E$9,FALSE))),"")</f>
        <v>Established</v>
      </c>
      <c r="F38" s="133" t="str">
        <f ca="1">IFERROR(IF((VLOOKUP($B38,'HICM and Narrative Backsheet'!$A$7:$AW$156,F$9,FALSE))="","",(VLOOKUP($B38,'HICM and Narrative Backsheet'!$A$7:$AW$156,F$9,FALSE))),"")</f>
        <v>Established</v>
      </c>
      <c r="G38" s="133" t="str">
        <f ca="1">IFERROR(IF((VLOOKUP($B38,'HICM and Narrative Backsheet'!$A$7:$AW$156,G$9,FALSE))="","",(VLOOKUP($B38,'HICM and Narrative Backsheet'!$A$7:$AW$156,G$9,FALSE))),"")</f>
        <v>Mature</v>
      </c>
      <c r="H38" s="133" t="str">
        <f ca="1">IFERROR(IF((VLOOKUP($B38,'HICM and Narrative Backsheet'!$A$7:$AW$156,H$9,FALSE))="","",(VLOOKUP($B38,'HICM and Narrative Backsheet'!$A$7:$AW$156,H$9,FALSE))),"")</f>
        <v>Established</v>
      </c>
      <c r="I38" s="133" t="str">
        <f ca="1">IFERROR(IF((VLOOKUP($B38,'HICM and Narrative Backsheet'!$A$7:$AW$156,I$9,FALSE))="","",(VLOOKUP($B38,'HICM and Narrative Backsheet'!$A$7:$AW$156,I$9,FALSE))),"")</f>
        <v>Established</v>
      </c>
      <c r="J38" s="133" t="str">
        <f ca="1">IFERROR(IF((VLOOKUP($B38,'HICM and Narrative Backsheet'!$A$7:$AW$156,J$9,FALSE))="","",(VLOOKUP($B38,'HICM and Narrative Backsheet'!$A$7:$AW$156,J$9,FALSE))),"")</f>
        <v>Established</v>
      </c>
      <c r="K38" s="133" t="str">
        <f ca="1">IFERROR(IF((VLOOKUP($B38,'HICM and Narrative Backsheet'!$A$7:$AW$156,K$9,FALSE))="","",(VLOOKUP($B38,'HICM and Narrative Backsheet'!$A$7:$AW$156,K$9,FALSE))),"")</f>
        <v>Established</v>
      </c>
      <c r="L38" s="134" t="str">
        <f ca="1">IFERROR(IF((VLOOKUP($B38,'HICM and Narrative Backsheet'!$A$7:$AW$156,L$9,FALSE))="","",(VLOOKUP($B38,'HICM and Narrative Backsheet'!$A$7:$AW$156,L$9,FALSE))),"")</f>
        <v>Established</v>
      </c>
    </row>
    <row r="39" spans="1:12" ht="15" customHeight="1" x14ac:dyDescent="0.3">
      <c r="A39" s="41">
        <v>13</v>
      </c>
      <c r="B39" s="34" t="str">
        <f t="shared" ca="1" si="9"/>
        <v>E09000005</v>
      </c>
      <c r="C39" s="120" t="str">
        <f ca="1">IFERROR(VLOOKUP($B39,'Org List'!$J$9:$K$640,2,0), "")</f>
        <v>Brent</v>
      </c>
      <c r="D39" s="132" t="str">
        <f ca="1">IFERROR(IF((VLOOKUP($B39,'HICM and Narrative Backsheet'!$A$7:$AW$156,D$9,FALSE))="","",(VLOOKUP($B39,'HICM and Narrative Backsheet'!$A$7:$AW$156,D$9,FALSE))),"")</f>
        <v/>
      </c>
      <c r="E39" s="133" t="str">
        <f ca="1">IFERROR(IF((VLOOKUP($B39,'HICM and Narrative Backsheet'!$A$7:$AW$156,E$9,FALSE))="","",(VLOOKUP($B39,'HICM and Narrative Backsheet'!$A$7:$AW$156,E$9,FALSE))),"")</f>
        <v>Established</v>
      </c>
      <c r="F39" s="133" t="str">
        <f ca="1">IFERROR(IF((VLOOKUP($B39,'HICM and Narrative Backsheet'!$A$7:$AW$156,F$9,FALSE))="","",(VLOOKUP($B39,'HICM and Narrative Backsheet'!$A$7:$AW$156,F$9,FALSE))),"")</f>
        <v>Mature</v>
      </c>
      <c r="G39" s="133" t="str">
        <f ca="1">IFERROR(IF((VLOOKUP($B39,'HICM and Narrative Backsheet'!$A$7:$AW$156,G$9,FALSE))="","",(VLOOKUP($B39,'HICM and Narrative Backsheet'!$A$7:$AW$156,G$9,FALSE))),"")</f>
        <v>Mature</v>
      </c>
      <c r="H39" s="133" t="str">
        <f ca="1">IFERROR(IF((VLOOKUP($B39,'HICM and Narrative Backsheet'!$A$7:$AW$156,H$9,FALSE))="","",(VLOOKUP($B39,'HICM and Narrative Backsheet'!$A$7:$AW$156,H$9,FALSE))),"")</f>
        <v>Mature</v>
      </c>
      <c r="I39" s="133" t="str">
        <f ca="1">IFERROR(IF((VLOOKUP($B39,'HICM and Narrative Backsheet'!$A$7:$AW$156,I$9,FALSE))="","",(VLOOKUP($B39,'HICM and Narrative Backsheet'!$A$7:$AW$156,I$9,FALSE))),"")</f>
        <v>Established</v>
      </c>
      <c r="J39" s="133" t="str">
        <f ca="1">IFERROR(IF((VLOOKUP($B39,'HICM and Narrative Backsheet'!$A$7:$AW$156,J$9,FALSE))="","",(VLOOKUP($B39,'HICM and Narrative Backsheet'!$A$7:$AW$156,J$9,FALSE))),"")</f>
        <v>Mature</v>
      </c>
      <c r="K39" s="133" t="str">
        <f ca="1">IFERROR(IF((VLOOKUP($B39,'HICM and Narrative Backsheet'!$A$7:$AW$156,K$9,FALSE))="","",(VLOOKUP($B39,'HICM and Narrative Backsheet'!$A$7:$AW$156,K$9,FALSE))),"")</f>
        <v>Established</v>
      </c>
      <c r="L39" s="134" t="str">
        <f ca="1">IFERROR(IF((VLOOKUP($B39,'HICM and Narrative Backsheet'!$A$7:$AW$156,L$9,FALSE))="","",(VLOOKUP($B39,'HICM and Narrative Backsheet'!$A$7:$AW$156,L$9,FALSE))),"")</f>
        <v>Mature</v>
      </c>
    </row>
    <row r="40" spans="1:12" x14ac:dyDescent="0.3">
      <c r="A40" s="41">
        <v>14</v>
      </c>
      <c r="B40" s="34" t="str">
        <f t="shared" ca="1" si="9"/>
        <v>E06000043</v>
      </c>
      <c r="C40" s="120" t="str">
        <f ca="1">IFERROR(VLOOKUP($B40,'Org List'!$J$9:$K$640,2,0), "")</f>
        <v>Brighton and Hove</v>
      </c>
      <c r="D40" s="132" t="str">
        <f ca="1">IFERROR(IF((VLOOKUP($B40,'HICM and Narrative Backsheet'!$A$7:$AW$156,D$9,FALSE))="","",(VLOOKUP($B40,'HICM and Narrative Backsheet'!$A$7:$AW$156,D$9,FALSE))),"")</f>
        <v/>
      </c>
      <c r="E40" s="133" t="str">
        <f ca="1">IFERROR(IF((VLOOKUP($B40,'HICM and Narrative Backsheet'!$A$7:$AW$156,E$9,FALSE))="","",(VLOOKUP($B40,'HICM and Narrative Backsheet'!$A$7:$AW$156,E$9,FALSE))),"")</f>
        <v>Established</v>
      </c>
      <c r="F40" s="133" t="str">
        <f ca="1">IFERROR(IF((VLOOKUP($B40,'HICM and Narrative Backsheet'!$A$7:$AW$156,F$9,FALSE))="","",(VLOOKUP($B40,'HICM and Narrative Backsheet'!$A$7:$AW$156,F$9,FALSE))),"")</f>
        <v>Established</v>
      </c>
      <c r="G40" s="133" t="str">
        <f ca="1">IFERROR(IF((VLOOKUP($B40,'HICM and Narrative Backsheet'!$A$7:$AW$156,G$9,FALSE))="","",(VLOOKUP($B40,'HICM and Narrative Backsheet'!$A$7:$AW$156,G$9,FALSE))),"")</f>
        <v>Established</v>
      </c>
      <c r="H40" s="133" t="str">
        <f ca="1">IFERROR(IF((VLOOKUP($B40,'HICM and Narrative Backsheet'!$A$7:$AW$156,H$9,FALSE))="","",(VLOOKUP($B40,'HICM and Narrative Backsheet'!$A$7:$AW$156,H$9,FALSE))),"")</f>
        <v>Established</v>
      </c>
      <c r="I40" s="133" t="str">
        <f ca="1">IFERROR(IF((VLOOKUP($B40,'HICM and Narrative Backsheet'!$A$7:$AW$156,I$9,FALSE))="","",(VLOOKUP($B40,'HICM and Narrative Backsheet'!$A$7:$AW$156,I$9,FALSE))),"")</f>
        <v>Established</v>
      </c>
      <c r="J40" s="133" t="str">
        <f ca="1">IFERROR(IF((VLOOKUP($B40,'HICM and Narrative Backsheet'!$A$7:$AW$156,J$9,FALSE))="","",(VLOOKUP($B40,'HICM and Narrative Backsheet'!$A$7:$AW$156,J$9,FALSE))),"")</f>
        <v>Established</v>
      </c>
      <c r="K40" s="133" t="str">
        <f ca="1">IFERROR(IF((VLOOKUP($B40,'HICM and Narrative Backsheet'!$A$7:$AW$156,K$9,FALSE))="","",(VLOOKUP($B40,'HICM and Narrative Backsheet'!$A$7:$AW$156,K$9,FALSE))),"")</f>
        <v>Established</v>
      </c>
      <c r="L40" s="134" t="str">
        <f ca="1">IFERROR(IF((VLOOKUP($B40,'HICM and Narrative Backsheet'!$A$7:$AW$156,L$9,FALSE))="","",(VLOOKUP($B40,'HICM and Narrative Backsheet'!$A$7:$AW$156,L$9,FALSE))),"")</f>
        <v>Established</v>
      </c>
    </row>
    <row r="41" spans="1:12" x14ac:dyDescent="0.3">
      <c r="A41" s="41">
        <v>15</v>
      </c>
      <c r="B41" s="34" t="str">
        <f t="shared" ca="1" si="9"/>
        <v>E06000023</v>
      </c>
      <c r="C41" s="120" t="str">
        <f ca="1">IFERROR(VLOOKUP($B41,'Org List'!$J$9:$K$640,2,0), "")</f>
        <v>Bristol, City of</v>
      </c>
      <c r="D41" s="132" t="str">
        <f ca="1">IFERROR(IF((VLOOKUP($B41,'HICM and Narrative Backsheet'!$A$7:$AW$156,D$9,FALSE))="","",(VLOOKUP($B41,'HICM and Narrative Backsheet'!$A$7:$AW$156,D$9,FALSE))),"")</f>
        <v/>
      </c>
      <c r="E41" s="133" t="str">
        <f ca="1">IFERROR(IF((VLOOKUP($B41,'HICM and Narrative Backsheet'!$A$7:$AW$156,E$9,FALSE))="","",(VLOOKUP($B41,'HICM and Narrative Backsheet'!$A$7:$AW$156,E$9,FALSE))),"")</f>
        <v>Mature</v>
      </c>
      <c r="F41" s="133" t="str">
        <f ca="1">IFERROR(IF((VLOOKUP($B41,'HICM and Narrative Backsheet'!$A$7:$AW$156,F$9,FALSE))="","",(VLOOKUP($B41,'HICM and Narrative Backsheet'!$A$7:$AW$156,F$9,FALSE))),"")</f>
        <v>Mature</v>
      </c>
      <c r="G41" s="133" t="str">
        <f ca="1">IFERROR(IF((VLOOKUP($B41,'HICM and Narrative Backsheet'!$A$7:$AW$156,G$9,FALSE))="","",(VLOOKUP($B41,'HICM and Narrative Backsheet'!$A$7:$AW$156,G$9,FALSE))),"")</f>
        <v>Mature</v>
      </c>
      <c r="H41" s="133" t="str">
        <f ca="1">IFERROR(IF((VLOOKUP($B41,'HICM and Narrative Backsheet'!$A$7:$AW$156,H$9,FALSE))="","",(VLOOKUP($B41,'HICM and Narrative Backsheet'!$A$7:$AW$156,H$9,FALSE))),"")</f>
        <v>Established</v>
      </c>
      <c r="I41" s="133" t="str">
        <f ca="1">IFERROR(IF((VLOOKUP($B41,'HICM and Narrative Backsheet'!$A$7:$AW$156,I$9,FALSE))="","",(VLOOKUP($B41,'HICM and Narrative Backsheet'!$A$7:$AW$156,I$9,FALSE))),"")</f>
        <v>Plans in place</v>
      </c>
      <c r="J41" s="133" t="str">
        <f ca="1">IFERROR(IF((VLOOKUP($B41,'HICM and Narrative Backsheet'!$A$7:$AW$156,J$9,FALSE))="","",(VLOOKUP($B41,'HICM and Narrative Backsheet'!$A$7:$AW$156,J$9,FALSE))),"")</f>
        <v>Plans in place</v>
      </c>
      <c r="K41" s="133" t="str">
        <f ca="1">IFERROR(IF((VLOOKUP($B41,'HICM and Narrative Backsheet'!$A$7:$AW$156,K$9,FALSE))="","",(VLOOKUP($B41,'HICM and Narrative Backsheet'!$A$7:$AW$156,K$9,FALSE))),"")</f>
        <v>Established</v>
      </c>
      <c r="L41" s="134" t="str">
        <f ca="1">IFERROR(IF((VLOOKUP($B41,'HICM and Narrative Backsheet'!$A$7:$AW$156,L$9,FALSE))="","",(VLOOKUP($B41,'HICM and Narrative Backsheet'!$A$7:$AW$156,L$9,FALSE))),"")</f>
        <v>Plans in place</v>
      </c>
    </row>
    <row r="42" spans="1:12" x14ac:dyDescent="0.3">
      <c r="A42" s="41">
        <v>16</v>
      </c>
      <c r="B42" s="34" t="str">
        <f t="shared" ca="1" si="9"/>
        <v>E09000006</v>
      </c>
      <c r="C42" s="120" t="str">
        <f ca="1">IFERROR(VLOOKUP($B42,'Org List'!$J$9:$K$640,2,0), "")</f>
        <v>Bromley</v>
      </c>
      <c r="D42" s="132" t="str">
        <f ca="1">IFERROR(IF((VLOOKUP($B42,'HICM and Narrative Backsheet'!$A$7:$AW$156,D$9,FALSE))="","",(VLOOKUP($B42,'HICM and Narrative Backsheet'!$A$7:$AW$156,D$9,FALSE))),"")</f>
        <v/>
      </c>
      <c r="E42" s="133" t="str">
        <f ca="1">IFERROR(IF((VLOOKUP($B42,'HICM and Narrative Backsheet'!$A$7:$AW$156,E$9,FALSE))="","",(VLOOKUP($B42,'HICM and Narrative Backsheet'!$A$7:$AW$156,E$9,FALSE))),"")</f>
        <v>Mature</v>
      </c>
      <c r="F42" s="133" t="str">
        <f ca="1">IFERROR(IF((VLOOKUP($B42,'HICM and Narrative Backsheet'!$A$7:$AW$156,F$9,FALSE))="","",(VLOOKUP($B42,'HICM and Narrative Backsheet'!$A$7:$AW$156,F$9,FALSE))),"")</f>
        <v>Mature</v>
      </c>
      <c r="G42" s="133" t="str">
        <f ca="1">IFERROR(IF((VLOOKUP($B42,'HICM and Narrative Backsheet'!$A$7:$AW$156,G$9,FALSE))="","",(VLOOKUP($B42,'HICM and Narrative Backsheet'!$A$7:$AW$156,G$9,FALSE))),"")</f>
        <v>Exemplary</v>
      </c>
      <c r="H42" s="133" t="str">
        <f ca="1">IFERROR(IF((VLOOKUP($B42,'HICM and Narrative Backsheet'!$A$7:$AW$156,H$9,FALSE))="","",(VLOOKUP($B42,'HICM and Narrative Backsheet'!$A$7:$AW$156,H$9,FALSE))),"")</f>
        <v>Exemplary</v>
      </c>
      <c r="I42" s="133" t="str">
        <f ca="1">IFERROR(IF((VLOOKUP($B42,'HICM and Narrative Backsheet'!$A$7:$AW$156,I$9,FALSE))="","",(VLOOKUP($B42,'HICM and Narrative Backsheet'!$A$7:$AW$156,I$9,FALSE))),"")</f>
        <v>Mature</v>
      </c>
      <c r="J42" s="133" t="str">
        <f ca="1">IFERROR(IF((VLOOKUP($B42,'HICM and Narrative Backsheet'!$A$7:$AW$156,J$9,FALSE))="","",(VLOOKUP($B42,'HICM and Narrative Backsheet'!$A$7:$AW$156,J$9,FALSE))),"")</f>
        <v>Mature</v>
      </c>
      <c r="K42" s="133" t="str">
        <f ca="1">IFERROR(IF((VLOOKUP($B42,'HICM and Narrative Backsheet'!$A$7:$AW$156,K$9,FALSE))="","",(VLOOKUP($B42,'HICM and Narrative Backsheet'!$A$7:$AW$156,K$9,FALSE))),"")</f>
        <v>Mature</v>
      </c>
      <c r="L42" s="134" t="str">
        <f ca="1">IFERROR(IF((VLOOKUP($B42,'HICM and Narrative Backsheet'!$A$7:$AW$156,L$9,FALSE))="","",(VLOOKUP($B42,'HICM and Narrative Backsheet'!$A$7:$AW$156,L$9,FALSE))),"")</f>
        <v>Established</v>
      </c>
    </row>
    <row r="43" spans="1:12" x14ac:dyDescent="0.3">
      <c r="A43" s="41">
        <v>17</v>
      </c>
      <c r="B43" s="34" t="str">
        <f t="shared" ca="1" si="9"/>
        <v>E10000002</v>
      </c>
      <c r="C43" s="120" t="str">
        <f ca="1">IFERROR(VLOOKUP($B43,'Org List'!$J$9:$K$640,2,0), "")</f>
        <v>Buckinghamshire</v>
      </c>
      <c r="D43" s="132" t="str">
        <f ca="1">IFERROR(IF((VLOOKUP($B43,'HICM and Narrative Backsheet'!$A$7:$AW$156,D$9,FALSE))="","",(VLOOKUP($B43,'HICM and Narrative Backsheet'!$A$7:$AW$156,D$9,FALSE))),"")</f>
        <v/>
      </c>
      <c r="E43" s="133" t="str">
        <f ca="1">IFERROR(IF((VLOOKUP($B43,'HICM and Narrative Backsheet'!$A$7:$AW$156,E$9,FALSE))="","",(VLOOKUP($B43,'HICM and Narrative Backsheet'!$A$7:$AW$156,E$9,FALSE))),"")</f>
        <v>Established</v>
      </c>
      <c r="F43" s="133" t="str">
        <f ca="1">IFERROR(IF((VLOOKUP($B43,'HICM and Narrative Backsheet'!$A$7:$AW$156,F$9,FALSE))="","",(VLOOKUP($B43,'HICM and Narrative Backsheet'!$A$7:$AW$156,F$9,FALSE))),"")</f>
        <v>Established</v>
      </c>
      <c r="G43" s="133" t="str">
        <f ca="1">IFERROR(IF((VLOOKUP($B43,'HICM and Narrative Backsheet'!$A$7:$AW$156,G$9,FALSE))="","",(VLOOKUP($B43,'HICM and Narrative Backsheet'!$A$7:$AW$156,G$9,FALSE))),"")</f>
        <v>Established</v>
      </c>
      <c r="H43" s="133" t="str">
        <f ca="1">IFERROR(IF((VLOOKUP($B43,'HICM and Narrative Backsheet'!$A$7:$AW$156,H$9,FALSE))="","",(VLOOKUP($B43,'HICM and Narrative Backsheet'!$A$7:$AW$156,H$9,FALSE))),"")</f>
        <v>Established</v>
      </c>
      <c r="I43" s="133" t="str">
        <f ca="1">IFERROR(IF((VLOOKUP($B43,'HICM and Narrative Backsheet'!$A$7:$AW$156,I$9,FALSE))="","",(VLOOKUP($B43,'HICM and Narrative Backsheet'!$A$7:$AW$156,I$9,FALSE))),"")</f>
        <v>Established</v>
      </c>
      <c r="J43" s="133" t="str">
        <f ca="1">IFERROR(IF((VLOOKUP($B43,'HICM and Narrative Backsheet'!$A$7:$AW$156,J$9,FALSE))="","",(VLOOKUP($B43,'HICM and Narrative Backsheet'!$A$7:$AW$156,J$9,FALSE))),"")</f>
        <v>Plans in place</v>
      </c>
      <c r="K43" s="133" t="str">
        <f ca="1">IFERROR(IF((VLOOKUP($B43,'HICM and Narrative Backsheet'!$A$7:$AW$156,K$9,FALSE))="","",(VLOOKUP($B43,'HICM and Narrative Backsheet'!$A$7:$AW$156,K$9,FALSE))),"")</f>
        <v>Plans in place</v>
      </c>
      <c r="L43" s="134" t="str">
        <f ca="1">IFERROR(IF((VLOOKUP($B43,'HICM and Narrative Backsheet'!$A$7:$AW$156,L$9,FALSE))="","",(VLOOKUP($B43,'HICM and Narrative Backsheet'!$A$7:$AW$156,L$9,FALSE))),"")</f>
        <v>Established</v>
      </c>
    </row>
    <row r="44" spans="1:12" x14ac:dyDescent="0.3">
      <c r="A44" s="41">
        <v>18</v>
      </c>
      <c r="B44" s="34" t="str">
        <f t="shared" ca="1" si="9"/>
        <v>E08000002</v>
      </c>
      <c r="C44" s="120" t="str">
        <f ca="1">IFERROR(VLOOKUP($B44,'Org List'!$J$9:$K$640,2,0), "")</f>
        <v>Bury</v>
      </c>
      <c r="D44" s="132" t="str">
        <f ca="1">IFERROR(IF((VLOOKUP($B44,'HICM and Narrative Backsheet'!$A$7:$AW$156,D$9,FALSE))="","",(VLOOKUP($B44,'HICM and Narrative Backsheet'!$A$7:$AW$156,D$9,FALSE))),"")</f>
        <v/>
      </c>
      <c r="E44" s="133" t="str">
        <f ca="1">IFERROR(IF((VLOOKUP($B44,'HICM and Narrative Backsheet'!$A$7:$AW$156,E$9,FALSE))="","",(VLOOKUP($B44,'HICM and Narrative Backsheet'!$A$7:$AW$156,E$9,FALSE))),"")</f>
        <v>Established</v>
      </c>
      <c r="F44" s="133" t="str">
        <f ca="1">IFERROR(IF((VLOOKUP($B44,'HICM and Narrative Backsheet'!$A$7:$AW$156,F$9,FALSE))="","",(VLOOKUP($B44,'HICM and Narrative Backsheet'!$A$7:$AW$156,F$9,FALSE))),"")</f>
        <v>Established</v>
      </c>
      <c r="G44" s="133" t="str">
        <f ca="1">IFERROR(IF((VLOOKUP($B44,'HICM and Narrative Backsheet'!$A$7:$AW$156,G$9,FALSE))="","",(VLOOKUP($B44,'HICM and Narrative Backsheet'!$A$7:$AW$156,G$9,FALSE))),"")</f>
        <v>Mature</v>
      </c>
      <c r="H44" s="133" t="str">
        <f ca="1">IFERROR(IF((VLOOKUP($B44,'HICM and Narrative Backsheet'!$A$7:$AW$156,H$9,FALSE))="","",(VLOOKUP($B44,'HICM and Narrative Backsheet'!$A$7:$AW$156,H$9,FALSE))),"")</f>
        <v>Established</v>
      </c>
      <c r="I44" s="133" t="str">
        <f ca="1">IFERROR(IF((VLOOKUP($B44,'HICM and Narrative Backsheet'!$A$7:$AW$156,I$9,FALSE))="","",(VLOOKUP($B44,'HICM and Narrative Backsheet'!$A$7:$AW$156,I$9,FALSE))),"")</f>
        <v>Established</v>
      </c>
      <c r="J44" s="133" t="str">
        <f ca="1">IFERROR(IF((VLOOKUP($B44,'HICM and Narrative Backsheet'!$A$7:$AW$156,J$9,FALSE))="","",(VLOOKUP($B44,'HICM and Narrative Backsheet'!$A$7:$AW$156,J$9,FALSE))),"")</f>
        <v>Established</v>
      </c>
      <c r="K44" s="133" t="str">
        <f ca="1">IFERROR(IF((VLOOKUP($B44,'HICM and Narrative Backsheet'!$A$7:$AW$156,K$9,FALSE))="","",(VLOOKUP($B44,'HICM and Narrative Backsheet'!$A$7:$AW$156,K$9,FALSE))),"")</f>
        <v>Established</v>
      </c>
      <c r="L44" s="134" t="str">
        <f ca="1">IFERROR(IF((VLOOKUP($B44,'HICM and Narrative Backsheet'!$A$7:$AW$156,L$9,FALSE))="","",(VLOOKUP($B44,'HICM and Narrative Backsheet'!$A$7:$AW$156,L$9,FALSE))),"")</f>
        <v>Established</v>
      </c>
    </row>
    <row r="45" spans="1:12" x14ac:dyDescent="0.3">
      <c r="A45" s="41">
        <v>19</v>
      </c>
      <c r="B45" s="34" t="str">
        <f t="shared" ca="1" si="9"/>
        <v>E08000033</v>
      </c>
      <c r="C45" s="120" t="str">
        <f ca="1">IFERROR(VLOOKUP($B45,'Org List'!$J$9:$K$640,2,0), "")</f>
        <v>Calderdale</v>
      </c>
      <c r="D45" s="132" t="str">
        <f ca="1">IFERROR(IF((VLOOKUP($B45,'HICM and Narrative Backsheet'!$A$7:$AW$156,D$9,FALSE))="","",(VLOOKUP($B45,'HICM and Narrative Backsheet'!$A$7:$AW$156,D$9,FALSE))),"")</f>
        <v/>
      </c>
      <c r="E45" s="133" t="str">
        <f ca="1">IFERROR(IF((VLOOKUP($B45,'HICM and Narrative Backsheet'!$A$7:$AW$156,E$9,FALSE))="","",(VLOOKUP($B45,'HICM and Narrative Backsheet'!$A$7:$AW$156,E$9,FALSE))),"")</f>
        <v>Established</v>
      </c>
      <c r="F45" s="133" t="str">
        <f ca="1">IFERROR(IF((VLOOKUP($B45,'HICM and Narrative Backsheet'!$A$7:$AW$156,F$9,FALSE))="","",(VLOOKUP($B45,'HICM and Narrative Backsheet'!$A$7:$AW$156,F$9,FALSE))),"")</f>
        <v>Established</v>
      </c>
      <c r="G45" s="133" t="str">
        <f ca="1">IFERROR(IF((VLOOKUP($B45,'HICM and Narrative Backsheet'!$A$7:$AW$156,G$9,FALSE))="","",(VLOOKUP($B45,'HICM and Narrative Backsheet'!$A$7:$AW$156,G$9,FALSE))),"")</f>
        <v>Mature</v>
      </c>
      <c r="H45" s="133" t="str">
        <f ca="1">IFERROR(IF((VLOOKUP($B45,'HICM and Narrative Backsheet'!$A$7:$AW$156,H$9,FALSE))="","",(VLOOKUP($B45,'HICM and Narrative Backsheet'!$A$7:$AW$156,H$9,FALSE))),"")</f>
        <v>Established</v>
      </c>
      <c r="I45" s="133" t="str">
        <f ca="1">IFERROR(IF((VLOOKUP($B45,'HICM and Narrative Backsheet'!$A$7:$AW$156,I$9,FALSE))="","",(VLOOKUP($B45,'HICM and Narrative Backsheet'!$A$7:$AW$156,I$9,FALSE))),"")</f>
        <v>Established</v>
      </c>
      <c r="J45" s="133" t="str">
        <f ca="1">IFERROR(IF((VLOOKUP($B45,'HICM and Narrative Backsheet'!$A$7:$AW$156,J$9,FALSE))="","",(VLOOKUP($B45,'HICM and Narrative Backsheet'!$A$7:$AW$156,J$9,FALSE))),"")</f>
        <v>Established</v>
      </c>
      <c r="K45" s="133" t="str">
        <f ca="1">IFERROR(IF((VLOOKUP($B45,'HICM and Narrative Backsheet'!$A$7:$AW$156,K$9,FALSE))="","",(VLOOKUP($B45,'HICM and Narrative Backsheet'!$A$7:$AW$156,K$9,FALSE))),"")</f>
        <v>Mature</v>
      </c>
      <c r="L45" s="134" t="str">
        <f ca="1">IFERROR(IF((VLOOKUP($B45,'HICM and Narrative Backsheet'!$A$7:$AW$156,L$9,FALSE))="","",(VLOOKUP($B45,'HICM and Narrative Backsheet'!$A$7:$AW$156,L$9,FALSE))),"")</f>
        <v>Mature</v>
      </c>
    </row>
    <row r="46" spans="1:12" x14ac:dyDescent="0.3">
      <c r="A46" s="41">
        <v>20</v>
      </c>
      <c r="B46" s="34" t="str">
        <f t="shared" ca="1" si="9"/>
        <v>E10000003</v>
      </c>
      <c r="C46" s="120" t="str">
        <f ca="1">IFERROR(VLOOKUP($B46,'Org List'!$J$9:$K$640,2,0), "")</f>
        <v>Cambridgeshire</v>
      </c>
      <c r="D46" s="132" t="str">
        <f ca="1">IFERROR(IF((VLOOKUP($B46,'HICM and Narrative Backsheet'!$A$7:$AW$156,D$9,FALSE))="","",(VLOOKUP($B46,'HICM and Narrative Backsheet'!$A$7:$AW$156,D$9,FALSE))),"")</f>
        <v/>
      </c>
      <c r="E46" s="133" t="str">
        <f ca="1">IFERROR(IF((VLOOKUP($B46,'HICM and Narrative Backsheet'!$A$7:$AW$156,E$9,FALSE))="","",(VLOOKUP($B46,'HICM and Narrative Backsheet'!$A$7:$AW$156,E$9,FALSE))),"")</f>
        <v>Mature</v>
      </c>
      <c r="F46" s="133" t="str">
        <f ca="1">IFERROR(IF((VLOOKUP($B46,'HICM and Narrative Backsheet'!$A$7:$AW$156,F$9,FALSE))="","",(VLOOKUP($B46,'HICM and Narrative Backsheet'!$A$7:$AW$156,F$9,FALSE))),"")</f>
        <v>Established</v>
      </c>
      <c r="G46" s="133" t="str">
        <f ca="1">IFERROR(IF((VLOOKUP($B46,'HICM and Narrative Backsheet'!$A$7:$AW$156,G$9,FALSE))="","",(VLOOKUP($B46,'HICM and Narrative Backsheet'!$A$7:$AW$156,G$9,FALSE))),"")</f>
        <v>Established</v>
      </c>
      <c r="H46" s="133" t="str">
        <f ca="1">IFERROR(IF((VLOOKUP($B46,'HICM and Narrative Backsheet'!$A$7:$AW$156,H$9,FALSE))="","",(VLOOKUP($B46,'HICM and Narrative Backsheet'!$A$7:$AW$156,H$9,FALSE))),"")</f>
        <v>Plans in place</v>
      </c>
      <c r="I46" s="133" t="str">
        <f ca="1">IFERROR(IF((VLOOKUP($B46,'HICM and Narrative Backsheet'!$A$7:$AW$156,I$9,FALSE))="","",(VLOOKUP($B46,'HICM and Narrative Backsheet'!$A$7:$AW$156,I$9,FALSE))),"")</f>
        <v>Established</v>
      </c>
      <c r="J46" s="133" t="str">
        <f ca="1">IFERROR(IF((VLOOKUP($B46,'HICM and Narrative Backsheet'!$A$7:$AW$156,J$9,FALSE))="","",(VLOOKUP($B46,'HICM and Narrative Backsheet'!$A$7:$AW$156,J$9,FALSE))),"")</f>
        <v>Mature</v>
      </c>
      <c r="K46" s="133" t="str">
        <f ca="1">IFERROR(IF((VLOOKUP($B46,'HICM and Narrative Backsheet'!$A$7:$AW$156,K$9,FALSE))="","",(VLOOKUP($B46,'HICM and Narrative Backsheet'!$A$7:$AW$156,K$9,FALSE))),"")</f>
        <v>Established</v>
      </c>
      <c r="L46" s="134" t="str">
        <f ca="1">IFERROR(IF((VLOOKUP($B46,'HICM and Narrative Backsheet'!$A$7:$AW$156,L$9,FALSE))="","",(VLOOKUP($B46,'HICM and Narrative Backsheet'!$A$7:$AW$156,L$9,FALSE))),"")</f>
        <v>Established</v>
      </c>
    </row>
    <row r="47" spans="1:12" x14ac:dyDescent="0.3">
      <c r="A47" s="41">
        <v>21</v>
      </c>
      <c r="B47" s="34" t="str">
        <f t="shared" ca="1" si="9"/>
        <v>E09000007</v>
      </c>
      <c r="C47" s="120" t="str">
        <f ca="1">IFERROR(VLOOKUP($B47,'Org List'!$J$9:$K$640,2,0), "")</f>
        <v>Camden</v>
      </c>
      <c r="D47" s="132" t="str">
        <f ca="1">IFERROR(IF((VLOOKUP($B47,'HICM and Narrative Backsheet'!$A$7:$AW$156,D$9,FALSE))="","",(VLOOKUP($B47,'HICM and Narrative Backsheet'!$A$7:$AW$156,D$9,FALSE))),"")</f>
        <v/>
      </c>
      <c r="E47" s="133" t="str">
        <f ca="1">IFERROR(IF((VLOOKUP($B47,'HICM and Narrative Backsheet'!$A$7:$AW$156,E$9,FALSE))="","",(VLOOKUP($B47,'HICM and Narrative Backsheet'!$A$7:$AW$156,E$9,FALSE))),"")</f>
        <v>Exemplary</v>
      </c>
      <c r="F47" s="133" t="str">
        <f ca="1">IFERROR(IF((VLOOKUP($B47,'HICM and Narrative Backsheet'!$A$7:$AW$156,F$9,FALSE))="","",(VLOOKUP($B47,'HICM and Narrative Backsheet'!$A$7:$AW$156,F$9,FALSE))),"")</f>
        <v>Exemplary</v>
      </c>
      <c r="G47" s="133" t="str">
        <f ca="1">IFERROR(IF((VLOOKUP($B47,'HICM and Narrative Backsheet'!$A$7:$AW$156,G$9,FALSE))="","",(VLOOKUP($B47,'HICM and Narrative Backsheet'!$A$7:$AW$156,G$9,FALSE))),"")</f>
        <v>Mature</v>
      </c>
      <c r="H47" s="133" t="str">
        <f ca="1">IFERROR(IF((VLOOKUP($B47,'HICM and Narrative Backsheet'!$A$7:$AW$156,H$9,FALSE))="","",(VLOOKUP($B47,'HICM and Narrative Backsheet'!$A$7:$AW$156,H$9,FALSE))),"")</f>
        <v>Established</v>
      </c>
      <c r="I47" s="133" t="str">
        <f ca="1">IFERROR(IF((VLOOKUP($B47,'HICM and Narrative Backsheet'!$A$7:$AW$156,I$9,FALSE))="","",(VLOOKUP($B47,'HICM and Narrative Backsheet'!$A$7:$AW$156,I$9,FALSE))),"")</f>
        <v>Established</v>
      </c>
      <c r="J47" s="133" t="str">
        <f ca="1">IFERROR(IF((VLOOKUP($B47,'HICM and Narrative Backsheet'!$A$7:$AW$156,J$9,FALSE))="","",(VLOOKUP($B47,'HICM and Narrative Backsheet'!$A$7:$AW$156,J$9,FALSE))),"")</f>
        <v>Established</v>
      </c>
      <c r="K47" s="133" t="str">
        <f ca="1">IFERROR(IF((VLOOKUP($B47,'HICM and Narrative Backsheet'!$A$7:$AW$156,K$9,FALSE))="","",(VLOOKUP($B47,'HICM and Narrative Backsheet'!$A$7:$AW$156,K$9,FALSE))),"")</f>
        <v>Established</v>
      </c>
      <c r="L47" s="134" t="str">
        <f ca="1">IFERROR(IF((VLOOKUP($B47,'HICM and Narrative Backsheet'!$A$7:$AW$156,L$9,FALSE))="","",(VLOOKUP($B47,'HICM and Narrative Backsheet'!$A$7:$AW$156,L$9,FALSE))),"")</f>
        <v>Established</v>
      </c>
    </row>
    <row r="48" spans="1:12" x14ac:dyDescent="0.3">
      <c r="A48" s="41">
        <v>22</v>
      </c>
      <c r="B48" s="34" t="str">
        <f t="shared" ca="1" si="9"/>
        <v>E06000056</v>
      </c>
      <c r="C48" s="120" t="str">
        <f ca="1">IFERROR(VLOOKUP($B48,'Org List'!$J$9:$K$640,2,0), "")</f>
        <v>Central Bedfordshire</v>
      </c>
      <c r="D48" s="132" t="str">
        <f ca="1">IFERROR(IF((VLOOKUP($B48,'HICM and Narrative Backsheet'!$A$7:$AW$156,D$9,FALSE))="","",(VLOOKUP($B48,'HICM and Narrative Backsheet'!$A$7:$AW$156,D$9,FALSE))),"")</f>
        <v/>
      </c>
      <c r="E48" s="133" t="str">
        <f ca="1">IFERROR(IF((VLOOKUP($B48,'HICM and Narrative Backsheet'!$A$7:$AW$156,E$9,FALSE))="","",(VLOOKUP($B48,'HICM and Narrative Backsheet'!$A$7:$AW$156,E$9,FALSE))),"")</f>
        <v>Mature</v>
      </c>
      <c r="F48" s="133" t="str">
        <f ca="1">IFERROR(IF((VLOOKUP($B48,'HICM and Narrative Backsheet'!$A$7:$AW$156,F$9,FALSE))="","",(VLOOKUP($B48,'HICM and Narrative Backsheet'!$A$7:$AW$156,F$9,FALSE))),"")</f>
        <v>Mature</v>
      </c>
      <c r="G48" s="133" t="str">
        <f ca="1">IFERROR(IF((VLOOKUP($B48,'HICM and Narrative Backsheet'!$A$7:$AW$156,G$9,FALSE))="","",(VLOOKUP($B48,'HICM and Narrative Backsheet'!$A$7:$AW$156,G$9,FALSE))),"")</f>
        <v>Mature</v>
      </c>
      <c r="H48" s="133" t="str">
        <f ca="1">IFERROR(IF((VLOOKUP($B48,'HICM and Narrative Backsheet'!$A$7:$AW$156,H$9,FALSE))="","",(VLOOKUP($B48,'HICM and Narrative Backsheet'!$A$7:$AW$156,H$9,FALSE))),"")</f>
        <v>Plans in place</v>
      </c>
      <c r="I48" s="133" t="str">
        <f ca="1">IFERROR(IF((VLOOKUP($B48,'HICM and Narrative Backsheet'!$A$7:$AW$156,I$9,FALSE))="","",(VLOOKUP($B48,'HICM and Narrative Backsheet'!$A$7:$AW$156,I$9,FALSE))),"")</f>
        <v>Established</v>
      </c>
      <c r="J48" s="133" t="str">
        <f ca="1">IFERROR(IF((VLOOKUP($B48,'HICM and Narrative Backsheet'!$A$7:$AW$156,J$9,FALSE))="","",(VLOOKUP($B48,'HICM and Narrative Backsheet'!$A$7:$AW$156,J$9,FALSE))),"")</f>
        <v>Established</v>
      </c>
      <c r="K48" s="133" t="str">
        <f ca="1">IFERROR(IF((VLOOKUP($B48,'HICM and Narrative Backsheet'!$A$7:$AW$156,K$9,FALSE))="","",(VLOOKUP($B48,'HICM and Narrative Backsheet'!$A$7:$AW$156,K$9,FALSE))),"")</f>
        <v>Mature</v>
      </c>
      <c r="L48" s="134" t="str">
        <f ca="1">IFERROR(IF((VLOOKUP($B48,'HICM and Narrative Backsheet'!$A$7:$AW$156,L$9,FALSE))="","",(VLOOKUP($B48,'HICM and Narrative Backsheet'!$A$7:$AW$156,L$9,FALSE))),"")</f>
        <v>Mature</v>
      </c>
    </row>
    <row r="49" spans="1:12" x14ac:dyDescent="0.3">
      <c r="A49" s="41">
        <v>23</v>
      </c>
      <c r="B49" s="34" t="str">
        <f t="shared" ca="1" si="9"/>
        <v>E06000049</v>
      </c>
      <c r="C49" s="120" t="str">
        <f ca="1">IFERROR(VLOOKUP($B49,'Org List'!$J$9:$K$640,2,0), "")</f>
        <v>Cheshire East</v>
      </c>
      <c r="D49" s="132" t="str">
        <f ca="1">IFERROR(IF((VLOOKUP($B49,'HICM and Narrative Backsheet'!$A$7:$AW$156,D$9,FALSE))="","",(VLOOKUP($B49,'HICM and Narrative Backsheet'!$A$7:$AW$156,D$9,FALSE))),"")</f>
        <v/>
      </c>
      <c r="E49" s="133" t="str">
        <f ca="1">IFERROR(IF((VLOOKUP($B49,'HICM and Narrative Backsheet'!$A$7:$AW$156,E$9,FALSE))="","",(VLOOKUP($B49,'HICM and Narrative Backsheet'!$A$7:$AW$156,E$9,FALSE))),"")</f>
        <v>Mature</v>
      </c>
      <c r="F49" s="133" t="str">
        <f ca="1">IFERROR(IF((VLOOKUP($B49,'HICM and Narrative Backsheet'!$A$7:$AW$156,F$9,FALSE))="","",(VLOOKUP($B49,'HICM and Narrative Backsheet'!$A$7:$AW$156,F$9,FALSE))),"")</f>
        <v>Mature</v>
      </c>
      <c r="G49" s="133" t="str">
        <f ca="1">IFERROR(IF((VLOOKUP($B49,'HICM and Narrative Backsheet'!$A$7:$AW$156,G$9,FALSE))="","",(VLOOKUP($B49,'HICM and Narrative Backsheet'!$A$7:$AW$156,G$9,FALSE))),"")</f>
        <v>Mature</v>
      </c>
      <c r="H49" s="133" t="str">
        <f ca="1">IFERROR(IF((VLOOKUP($B49,'HICM and Narrative Backsheet'!$A$7:$AW$156,H$9,FALSE))="","",(VLOOKUP($B49,'HICM and Narrative Backsheet'!$A$7:$AW$156,H$9,FALSE))),"")</f>
        <v>Mature</v>
      </c>
      <c r="I49" s="133" t="str">
        <f ca="1">IFERROR(IF((VLOOKUP($B49,'HICM and Narrative Backsheet'!$A$7:$AW$156,I$9,FALSE))="","",(VLOOKUP($B49,'HICM and Narrative Backsheet'!$A$7:$AW$156,I$9,FALSE))),"")</f>
        <v>Mature</v>
      </c>
      <c r="J49" s="133" t="str">
        <f ca="1">IFERROR(IF((VLOOKUP($B49,'HICM and Narrative Backsheet'!$A$7:$AW$156,J$9,FALSE))="","",(VLOOKUP($B49,'HICM and Narrative Backsheet'!$A$7:$AW$156,J$9,FALSE))),"")</f>
        <v>Established</v>
      </c>
      <c r="K49" s="133" t="str">
        <f ca="1">IFERROR(IF((VLOOKUP($B49,'HICM and Narrative Backsheet'!$A$7:$AW$156,K$9,FALSE))="","",(VLOOKUP($B49,'HICM and Narrative Backsheet'!$A$7:$AW$156,K$9,FALSE))),"")</f>
        <v>Mature</v>
      </c>
      <c r="L49" s="134" t="str">
        <f ca="1">IFERROR(IF((VLOOKUP($B49,'HICM and Narrative Backsheet'!$A$7:$AW$156,L$9,FALSE))="","",(VLOOKUP($B49,'HICM and Narrative Backsheet'!$A$7:$AW$156,L$9,FALSE))),"")</f>
        <v>Established</v>
      </c>
    </row>
    <row r="50" spans="1:12" x14ac:dyDescent="0.3">
      <c r="A50" s="41">
        <v>24</v>
      </c>
      <c r="B50" s="34" t="str">
        <f t="shared" ca="1" si="9"/>
        <v>E06000050</v>
      </c>
      <c r="C50" s="120" t="str">
        <f ca="1">IFERROR(VLOOKUP($B50,'Org List'!$J$9:$K$640,2,0), "")</f>
        <v>Cheshire West and Chester</v>
      </c>
      <c r="D50" s="132" t="str">
        <f ca="1">IFERROR(IF((VLOOKUP($B50,'HICM and Narrative Backsheet'!$A$7:$AW$156,D$9,FALSE))="","",(VLOOKUP($B50,'HICM and Narrative Backsheet'!$A$7:$AW$156,D$9,FALSE))),"")</f>
        <v/>
      </c>
      <c r="E50" s="133" t="str">
        <f ca="1">IFERROR(IF((VLOOKUP($B50,'HICM and Narrative Backsheet'!$A$7:$AW$156,E$9,FALSE))="","",(VLOOKUP($B50,'HICM and Narrative Backsheet'!$A$7:$AW$156,E$9,FALSE))),"")</f>
        <v>Mature</v>
      </c>
      <c r="F50" s="133" t="str">
        <f ca="1">IFERROR(IF((VLOOKUP($B50,'HICM and Narrative Backsheet'!$A$7:$AW$156,F$9,FALSE))="","",(VLOOKUP($B50,'HICM and Narrative Backsheet'!$A$7:$AW$156,F$9,FALSE))),"")</f>
        <v>Mature</v>
      </c>
      <c r="G50" s="133" t="str">
        <f ca="1">IFERROR(IF((VLOOKUP($B50,'HICM and Narrative Backsheet'!$A$7:$AW$156,G$9,FALSE))="","",(VLOOKUP($B50,'HICM and Narrative Backsheet'!$A$7:$AW$156,G$9,FALSE))),"")</f>
        <v>Mature</v>
      </c>
      <c r="H50" s="133" t="str">
        <f ca="1">IFERROR(IF((VLOOKUP($B50,'HICM and Narrative Backsheet'!$A$7:$AW$156,H$9,FALSE))="","",(VLOOKUP($B50,'HICM and Narrative Backsheet'!$A$7:$AW$156,H$9,FALSE))),"")</f>
        <v>Mature</v>
      </c>
      <c r="I50" s="133" t="str">
        <f ca="1">IFERROR(IF((VLOOKUP($B50,'HICM and Narrative Backsheet'!$A$7:$AW$156,I$9,FALSE))="","",(VLOOKUP($B50,'HICM and Narrative Backsheet'!$A$7:$AW$156,I$9,FALSE))),"")</f>
        <v>Established</v>
      </c>
      <c r="J50" s="133" t="str">
        <f ca="1">IFERROR(IF((VLOOKUP($B50,'HICM and Narrative Backsheet'!$A$7:$AW$156,J$9,FALSE))="","",(VLOOKUP($B50,'HICM and Narrative Backsheet'!$A$7:$AW$156,J$9,FALSE))),"")</f>
        <v>Established</v>
      </c>
      <c r="K50" s="133" t="str">
        <f ca="1">IFERROR(IF((VLOOKUP($B50,'HICM and Narrative Backsheet'!$A$7:$AW$156,K$9,FALSE))="","",(VLOOKUP($B50,'HICM and Narrative Backsheet'!$A$7:$AW$156,K$9,FALSE))),"")</f>
        <v>Mature</v>
      </c>
      <c r="L50" s="134" t="str">
        <f ca="1">IFERROR(IF((VLOOKUP($B50,'HICM and Narrative Backsheet'!$A$7:$AW$156,L$9,FALSE))="","",(VLOOKUP($B50,'HICM and Narrative Backsheet'!$A$7:$AW$156,L$9,FALSE))),"")</f>
        <v>Mature</v>
      </c>
    </row>
    <row r="51" spans="1:12" x14ac:dyDescent="0.3">
      <c r="A51" s="41">
        <v>25</v>
      </c>
      <c r="B51" s="34" t="str">
        <f t="shared" ca="1" si="9"/>
        <v>E09000001</v>
      </c>
      <c r="C51" s="120" t="str">
        <f ca="1">IFERROR(VLOOKUP($B51,'Org List'!$J$9:$K$640,2,0), "")</f>
        <v>City of London</v>
      </c>
      <c r="D51" s="132" t="str">
        <f ca="1">IFERROR(IF((VLOOKUP($B51,'HICM and Narrative Backsheet'!$A$7:$AW$156,D$9,FALSE))="","",(VLOOKUP($B51,'HICM and Narrative Backsheet'!$A$7:$AW$156,D$9,FALSE))),"")</f>
        <v/>
      </c>
      <c r="E51" s="133" t="str">
        <f ca="1">IFERROR(IF((VLOOKUP($B51,'HICM and Narrative Backsheet'!$A$7:$AW$156,E$9,FALSE))="","",(VLOOKUP($B51,'HICM and Narrative Backsheet'!$A$7:$AW$156,E$9,FALSE))),"")</f>
        <v>Mature</v>
      </c>
      <c r="F51" s="133" t="str">
        <f ca="1">IFERROR(IF((VLOOKUP($B51,'HICM and Narrative Backsheet'!$A$7:$AW$156,F$9,FALSE))="","",(VLOOKUP($B51,'HICM and Narrative Backsheet'!$A$7:$AW$156,F$9,FALSE))),"")</f>
        <v>Mature</v>
      </c>
      <c r="G51" s="133" t="str">
        <f ca="1">IFERROR(IF((VLOOKUP($B51,'HICM and Narrative Backsheet'!$A$7:$AW$156,G$9,FALSE))="","",(VLOOKUP($B51,'HICM and Narrative Backsheet'!$A$7:$AW$156,G$9,FALSE))),"")</f>
        <v>Mature</v>
      </c>
      <c r="H51" s="133" t="str">
        <f ca="1">IFERROR(IF((VLOOKUP($B51,'HICM and Narrative Backsheet'!$A$7:$AW$156,H$9,FALSE))="","",(VLOOKUP($B51,'HICM and Narrative Backsheet'!$A$7:$AW$156,H$9,FALSE))),"")</f>
        <v>Mature</v>
      </c>
      <c r="I51" s="133" t="str">
        <f ca="1">IFERROR(IF((VLOOKUP($B51,'HICM and Narrative Backsheet'!$A$7:$AW$156,I$9,FALSE))="","",(VLOOKUP($B51,'HICM and Narrative Backsheet'!$A$7:$AW$156,I$9,FALSE))),"")</f>
        <v>Established</v>
      </c>
      <c r="J51" s="133" t="str">
        <f ca="1">IFERROR(IF((VLOOKUP($B51,'HICM and Narrative Backsheet'!$A$7:$AW$156,J$9,FALSE))="","",(VLOOKUP($B51,'HICM and Narrative Backsheet'!$A$7:$AW$156,J$9,FALSE))),"")</f>
        <v>Plans in place</v>
      </c>
      <c r="K51" s="133" t="str">
        <f ca="1">IFERROR(IF((VLOOKUP($B51,'HICM and Narrative Backsheet'!$A$7:$AW$156,K$9,FALSE))="","",(VLOOKUP($B51,'HICM and Narrative Backsheet'!$A$7:$AW$156,K$9,FALSE))),"")</f>
        <v>Established</v>
      </c>
      <c r="L51" s="134" t="str">
        <f ca="1">IFERROR(IF((VLOOKUP($B51,'HICM and Narrative Backsheet'!$A$7:$AW$156,L$9,FALSE))="","",(VLOOKUP($B51,'HICM and Narrative Backsheet'!$A$7:$AW$156,L$9,FALSE))),"")</f>
        <v>Established</v>
      </c>
    </row>
    <row r="52" spans="1:12" x14ac:dyDescent="0.3">
      <c r="A52" s="41">
        <v>26</v>
      </c>
      <c r="B52" s="34" t="str">
        <f t="shared" ca="1" si="9"/>
        <v>E06000052</v>
      </c>
      <c r="C52" s="120" t="str">
        <f ca="1">IFERROR(VLOOKUP($B52,'Org List'!$J$9:$K$640,2,0), "")</f>
        <v>Cornwall &amp; Scilly</v>
      </c>
      <c r="D52" s="132" t="str">
        <f ca="1">IFERROR(IF((VLOOKUP($B52,'HICM and Narrative Backsheet'!$A$7:$AW$156,D$9,FALSE))="","",(VLOOKUP($B52,'HICM and Narrative Backsheet'!$A$7:$AW$156,D$9,FALSE))),"")</f>
        <v/>
      </c>
      <c r="E52" s="133" t="str">
        <f ca="1">IFERROR(IF((VLOOKUP($B52,'HICM and Narrative Backsheet'!$A$7:$AW$156,E$9,FALSE))="","",(VLOOKUP($B52,'HICM and Narrative Backsheet'!$A$7:$AW$156,E$9,FALSE))),"")</f>
        <v>Established</v>
      </c>
      <c r="F52" s="133" t="str">
        <f ca="1">IFERROR(IF((VLOOKUP($B52,'HICM and Narrative Backsheet'!$A$7:$AW$156,F$9,FALSE))="","",(VLOOKUP($B52,'HICM and Narrative Backsheet'!$A$7:$AW$156,F$9,FALSE))),"")</f>
        <v>Established</v>
      </c>
      <c r="G52" s="133" t="str">
        <f ca="1">IFERROR(IF((VLOOKUP($B52,'HICM and Narrative Backsheet'!$A$7:$AW$156,G$9,FALSE))="","",(VLOOKUP($B52,'HICM and Narrative Backsheet'!$A$7:$AW$156,G$9,FALSE))),"")</f>
        <v>Established</v>
      </c>
      <c r="H52" s="133" t="str">
        <f ca="1">IFERROR(IF((VLOOKUP($B52,'HICM and Narrative Backsheet'!$A$7:$AW$156,H$9,FALSE))="","",(VLOOKUP($B52,'HICM and Narrative Backsheet'!$A$7:$AW$156,H$9,FALSE))),"")</f>
        <v>Established</v>
      </c>
      <c r="I52" s="133" t="str">
        <f ca="1">IFERROR(IF((VLOOKUP($B52,'HICM and Narrative Backsheet'!$A$7:$AW$156,I$9,FALSE))="","",(VLOOKUP($B52,'HICM and Narrative Backsheet'!$A$7:$AW$156,I$9,FALSE))),"")</f>
        <v>Established</v>
      </c>
      <c r="J52" s="133" t="str">
        <f ca="1">IFERROR(IF((VLOOKUP($B52,'HICM and Narrative Backsheet'!$A$7:$AW$156,J$9,FALSE))="","",(VLOOKUP($B52,'HICM and Narrative Backsheet'!$A$7:$AW$156,J$9,FALSE))),"")</f>
        <v>Established</v>
      </c>
      <c r="K52" s="133" t="str">
        <f ca="1">IFERROR(IF((VLOOKUP($B52,'HICM and Narrative Backsheet'!$A$7:$AW$156,K$9,FALSE))="","",(VLOOKUP($B52,'HICM and Narrative Backsheet'!$A$7:$AW$156,K$9,FALSE))),"")</f>
        <v>Established</v>
      </c>
      <c r="L52" s="134" t="str">
        <f ca="1">IFERROR(IF((VLOOKUP($B52,'HICM and Narrative Backsheet'!$A$7:$AW$156,L$9,FALSE))="","",(VLOOKUP($B52,'HICM and Narrative Backsheet'!$A$7:$AW$156,L$9,FALSE))),"")</f>
        <v>Established</v>
      </c>
    </row>
    <row r="53" spans="1:12" x14ac:dyDescent="0.3">
      <c r="A53" s="41">
        <v>27</v>
      </c>
      <c r="B53" s="34" t="str">
        <f t="shared" ca="1" si="9"/>
        <v>E06000047</v>
      </c>
      <c r="C53" s="120" t="str">
        <f ca="1">IFERROR(VLOOKUP($B53,'Org List'!$J$9:$K$640,2,0), "")</f>
        <v>County Durham</v>
      </c>
      <c r="D53" s="132" t="str">
        <f ca="1">IFERROR(IF((VLOOKUP($B53,'HICM and Narrative Backsheet'!$A$7:$AW$156,D$9,FALSE))="","",(VLOOKUP($B53,'HICM and Narrative Backsheet'!$A$7:$AW$156,D$9,FALSE))),"")</f>
        <v/>
      </c>
      <c r="E53" s="133" t="str">
        <f ca="1">IFERROR(IF((VLOOKUP($B53,'HICM and Narrative Backsheet'!$A$7:$AW$156,E$9,FALSE))="","",(VLOOKUP($B53,'HICM and Narrative Backsheet'!$A$7:$AW$156,E$9,FALSE))),"")</f>
        <v>Established</v>
      </c>
      <c r="F53" s="133" t="str">
        <f ca="1">IFERROR(IF((VLOOKUP($B53,'HICM and Narrative Backsheet'!$A$7:$AW$156,F$9,FALSE))="","",(VLOOKUP($B53,'HICM and Narrative Backsheet'!$A$7:$AW$156,F$9,FALSE))),"")</f>
        <v>Established</v>
      </c>
      <c r="G53" s="133" t="str">
        <f ca="1">IFERROR(IF((VLOOKUP($B53,'HICM and Narrative Backsheet'!$A$7:$AW$156,G$9,FALSE))="","",(VLOOKUP($B53,'HICM and Narrative Backsheet'!$A$7:$AW$156,G$9,FALSE))),"")</f>
        <v>Established</v>
      </c>
      <c r="H53" s="133" t="str">
        <f ca="1">IFERROR(IF((VLOOKUP($B53,'HICM and Narrative Backsheet'!$A$7:$AW$156,H$9,FALSE))="","",(VLOOKUP($B53,'HICM and Narrative Backsheet'!$A$7:$AW$156,H$9,FALSE))),"")</f>
        <v>Mature</v>
      </c>
      <c r="I53" s="133" t="str">
        <f ca="1">IFERROR(IF((VLOOKUP($B53,'HICM and Narrative Backsheet'!$A$7:$AW$156,I$9,FALSE))="","",(VLOOKUP($B53,'HICM and Narrative Backsheet'!$A$7:$AW$156,I$9,FALSE))),"")</f>
        <v>Established</v>
      </c>
      <c r="J53" s="133" t="str">
        <f ca="1">IFERROR(IF((VLOOKUP($B53,'HICM and Narrative Backsheet'!$A$7:$AW$156,J$9,FALSE))="","",(VLOOKUP($B53,'HICM and Narrative Backsheet'!$A$7:$AW$156,J$9,FALSE))),"")</f>
        <v>Established</v>
      </c>
      <c r="K53" s="133" t="str">
        <f ca="1">IFERROR(IF((VLOOKUP($B53,'HICM and Narrative Backsheet'!$A$7:$AW$156,K$9,FALSE))="","",(VLOOKUP($B53,'HICM and Narrative Backsheet'!$A$7:$AW$156,K$9,FALSE))),"")</f>
        <v>Established</v>
      </c>
      <c r="L53" s="134" t="str">
        <f ca="1">IFERROR(IF((VLOOKUP($B53,'HICM and Narrative Backsheet'!$A$7:$AW$156,L$9,FALSE))="","",(VLOOKUP($B53,'HICM and Narrative Backsheet'!$A$7:$AW$156,L$9,FALSE))),"")</f>
        <v>Established</v>
      </c>
    </row>
    <row r="54" spans="1:12" x14ac:dyDescent="0.3">
      <c r="A54" s="41">
        <v>28</v>
      </c>
      <c r="B54" s="34" t="str">
        <f t="shared" ca="1" si="9"/>
        <v>E08000026</v>
      </c>
      <c r="C54" s="120" t="str">
        <f ca="1">IFERROR(VLOOKUP($B54,'Org List'!$J$9:$K$640,2,0), "")</f>
        <v>Coventry</v>
      </c>
      <c r="D54" s="132" t="str">
        <f ca="1">IFERROR(IF((VLOOKUP($B54,'HICM and Narrative Backsheet'!$A$7:$AW$156,D$9,FALSE))="","",(VLOOKUP($B54,'HICM and Narrative Backsheet'!$A$7:$AW$156,D$9,FALSE))),"")</f>
        <v/>
      </c>
      <c r="E54" s="133" t="str">
        <f ca="1">IFERROR(IF((VLOOKUP($B54,'HICM and Narrative Backsheet'!$A$7:$AW$156,E$9,FALSE))="","",(VLOOKUP($B54,'HICM and Narrative Backsheet'!$A$7:$AW$156,E$9,FALSE))),"")</f>
        <v>Established</v>
      </c>
      <c r="F54" s="133" t="str">
        <f ca="1">IFERROR(IF((VLOOKUP($B54,'HICM and Narrative Backsheet'!$A$7:$AW$156,F$9,FALSE))="","",(VLOOKUP($B54,'HICM and Narrative Backsheet'!$A$7:$AW$156,F$9,FALSE))),"")</f>
        <v>Established</v>
      </c>
      <c r="G54" s="133" t="str">
        <f ca="1">IFERROR(IF((VLOOKUP($B54,'HICM and Narrative Backsheet'!$A$7:$AW$156,G$9,FALSE))="","",(VLOOKUP($B54,'HICM and Narrative Backsheet'!$A$7:$AW$156,G$9,FALSE))),"")</f>
        <v>Mature</v>
      </c>
      <c r="H54" s="133" t="str">
        <f ca="1">IFERROR(IF((VLOOKUP($B54,'HICM and Narrative Backsheet'!$A$7:$AW$156,H$9,FALSE))="","",(VLOOKUP($B54,'HICM and Narrative Backsheet'!$A$7:$AW$156,H$9,FALSE))),"")</f>
        <v>Mature</v>
      </c>
      <c r="I54" s="133" t="str">
        <f ca="1">IFERROR(IF((VLOOKUP($B54,'HICM and Narrative Backsheet'!$A$7:$AW$156,I$9,FALSE))="","",(VLOOKUP($B54,'HICM and Narrative Backsheet'!$A$7:$AW$156,I$9,FALSE))),"")</f>
        <v>Plans in place</v>
      </c>
      <c r="J54" s="133" t="str">
        <f ca="1">IFERROR(IF((VLOOKUP($B54,'HICM and Narrative Backsheet'!$A$7:$AW$156,J$9,FALSE))="","",(VLOOKUP($B54,'HICM and Narrative Backsheet'!$A$7:$AW$156,J$9,FALSE))),"")</f>
        <v>Plans in place</v>
      </c>
      <c r="K54" s="133" t="str">
        <f ca="1">IFERROR(IF((VLOOKUP($B54,'HICM and Narrative Backsheet'!$A$7:$AW$156,K$9,FALSE))="","",(VLOOKUP($B54,'HICM and Narrative Backsheet'!$A$7:$AW$156,K$9,FALSE))),"")</f>
        <v>Established</v>
      </c>
      <c r="L54" s="134" t="str">
        <f ca="1">IFERROR(IF((VLOOKUP($B54,'HICM and Narrative Backsheet'!$A$7:$AW$156,L$9,FALSE))="","",(VLOOKUP($B54,'HICM and Narrative Backsheet'!$A$7:$AW$156,L$9,FALSE))),"")</f>
        <v>Established</v>
      </c>
    </row>
    <row r="55" spans="1:12" x14ac:dyDescent="0.3">
      <c r="A55" s="41">
        <v>29</v>
      </c>
      <c r="B55" s="34" t="str">
        <f t="shared" ca="1" si="9"/>
        <v>E09000008</v>
      </c>
      <c r="C55" s="120" t="str">
        <f ca="1">IFERROR(VLOOKUP($B55,'Org List'!$J$9:$K$640,2,0), "")</f>
        <v>Croydon</v>
      </c>
      <c r="D55" s="132" t="str">
        <f ca="1">IFERROR(IF((VLOOKUP($B55,'HICM and Narrative Backsheet'!$A$7:$AW$156,D$9,FALSE))="","",(VLOOKUP($B55,'HICM and Narrative Backsheet'!$A$7:$AW$156,D$9,FALSE))),"")</f>
        <v/>
      </c>
      <c r="E55" s="133" t="str">
        <f ca="1">IFERROR(IF((VLOOKUP($B55,'HICM and Narrative Backsheet'!$A$7:$AW$156,E$9,FALSE))="","",(VLOOKUP($B55,'HICM and Narrative Backsheet'!$A$7:$AW$156,E$9,FALSE))),"")</f>
        <v>Established</v>
      </c>
      <c r="F55" s="133" t="str">
        <f ca="1">IFERROR(IF((VLOOKUP($B55,'HICM and Narrative Backsheet'!$A$7:$AW$156,F$9,FALSE))="","",(VLOOKUP($B55,'HICM and Narrative Backsheet'!$A$7:$AW$156,F$9,FALSE))),"")</f>
        <v>Established</v>
      </c>
      <c r="G55" s="133" t="str">
        <f ca="1">IFERROR(IF((VLOOKUP($B55,'HICM and Narrative Backsheet'!$A$7:$AW$156,G$9,FALSE))="","",(VLOOKUP($B55,'HICM and Narrative Backsheet'!$A$7:$AW$156,G$9,FALSE))),"")</f>
        <v>Established</v>
      </c>
      <c r="H55" s="133" t="str">
        <f ca="1">IFERROR(IF((VLOOKUP($B55,'HICM and Narrative Backsheet'!$A$7:$AW$156,H$9,FALSE))="","",(VLOOKUP($B55,'HICM and Narrative Backsheet'!$A$7:$AW$156,H$9,FALSE))),"")</f>
        <v>Mature</v>
      </c>
      <c r="I55" s="133" t="str">
        <f ca="1">IFERROR(IF((VLOOKUP($B55,'HICM and Narrative Backsheet'!$A$7:$AW$156,I$9,FALSE))="","",(VLOOKUP($B55,'HICM and Narrative Backsheet'!$A$7:$AW$156,I$9,FALSE))),"")</f>
        <v>Mature</v>
      </c>
      <c r="J55" s="133" t="str">
        <f ca="1">IFERROR(IF((VLOOKUP($B55,'HICM and Narrative Backsheet'!$A$7:$AW$156,J$9,FALSE))="","",(VLOOKUP($B55,'HICM and Narrative Backsheet'!$A$7:$AW$156,J$9,FALSE))),"")</f>
        <v>Mature</v>
      </c>
      <c r="K55" s="133" t="str">
        <f ca="1">IFERROR(IF((VLOOKUP($B55,'HICM and Narrative Backsheet'!$A$7:$AW$156,K$9,FALSE))="","",(VLOOKUP($B55,'HICM and Narrative Backsheet'!$A$7:$AW$156,K$9,FALSE))),"")</f>
        <v>Established</v>
      </c>
      <c r="L55" s="134" t="str">
        <f ca="1">IFERROR(IF((VLOOKUP($B55,'HICM and Narrative Backsheet'!$A$7:$AW$156,L$9,FALSE))="","",(VLOOKUP($B55,'HICM and Narrative Backsheet'!$A$7:$AW$156,L$9,FALSE))),"")</f>
        <v>Mature</v>
      </c>
    </row>
    <row r="56" spans="1:12" x14ac:dyDescent="0.3">
      <c r="A56" s="41">
        <v>30</v>
      </c>
      <c r="B56" s="34" t="str">
        <f t="shared" ca="1" si="9"/>
        <v>E10000006</v>
      </c>
      <c r="C56" s="120" t="str">
        <f ca="1">IFERROR(VLOOKUP($B56,'Org List'!$J$9:$K$640,2,0), "")</f>
        <v>Cumbria</v>
      </c>
      <c r="D56" s="132" t="str">
        <f ca="1">IFERROR(IF((VLOOKUP($B56,'HICM and Narrative Backsheet'!$A$7:$AW$156,D$9,FALSE))="","",(VLOOKUP($B56,'HICM and Narrative Backsheet'!$A$7:$AW$156,D$9,FALSE))),"")</f>
        <v/>
      </c>
      <c r="E56" s="133" t="str">
        <f ca="1">IFERROR(IF((VLOOKUP($B56,'HICM and Narrative Backsheet'!$A$7:$AW$156,E$9,FALSE))="","",(VLOOKUP($B56,'HICM and Narrative Backsheet'!$A$7:$AW$156,E$9,FALSE))),"")</f>
        <v>Established</v>
      </c>
      <c r="F56" s="133" t="str">
        <f ca="1">IFERROR(IF((VLOOKUP($B56,'HICM and Narrative Backsheet'!$A$7:$AW$156,F$9,FALSE))="","",(VLOOKUP($B56,'HICM and Narrative Backsheet'!$A$7:$AW$156,F$9,FALSE))),"")</f>
        <v>Established</v>
      </c>
      <c r="G56" s="133" t="str">
        <f ca="1">IFERROR(IF((VLOOKUP($B56,'HICM and Narrative Backsheet'!$A$7:$AW$156,G$9,FALSE))="","",(VLOOKUP($B56,'HICM and Narrative Backsheet'!$A$7:$AW$156,G$9,FALSE))),"")</f>
        <v>Established</v>
      </c>
      <c r="H56" s="133" t="str">
        <f ca="1">IFERROR(IF((VLOOKUP($B56,'HICM and Narrative Backsheet'!$A$7:$AW$156,H$9,FALSE))="","",(VLOOKUP($B56,'HICM and Narrative Backsheet'!$A$7:$AW$156,H$9,FALSE))),"")</f>
        <v>Established</v>
      </c>
      <c r="I56" s="133" t="str">
        <f ca="1">IFERROR(IF((VLOOKUP($B56,'HICM and Narrative Backsheet'!$A$7:$AW$156,I$9,FALSE))="","",(VLOOKUP($B56,'HICM and Narrative Backsheet'!$A$7:$AW$156,I$9,FALSE))),"")</f>
        <v>Established</v>
      </c>
      <c r="J56" s="133" t="str">
        <f ca="1">IFERROR(IF((VLOOKUP($B56,'HICM and Narrative Backsheet'!$A$7:$AW$156,J$9,FALSE))="","",(VLOOKUP($B56,'HICM and Narrative Backsheet'!$A$7:$AW$156,J$9,FALSE))),"")</f>
        <v>Plans in place</v>
      </c>
      <c r="K56" s="133" t="str">
        <f ca="1">IFERROR(IF((VLOOKUP($B56,'HICM and Narrative Backsheet'!$A$7:$AW$156,K$9,FALSE))="","",(VLOOKUP($B56,'HICM and Narrative Backsheet'!$A$7:$AW$156,K$9,FALSE))),"")</f>
        <v>Established</v>
      </c>
      <c r="L56" s="134" t="str">
        <f ca="1">IFERROR(IF((VLOOKUP($B56,'HICM and Narrative Backsheet'!$A$7:$AW$156,L$9,FALSE))="","",(VLOOKUP($B56,'HICM and Narrative Backsheet'!$A$7:$AW$156,L$9,FALSE))),"")</f>
        <v>Established</v>
      </c>
    </row>
    <row r="57" spans="1:12" x14ac:dyDescent="0.3">
      <c r="A57" s="41">
        <v>31</v>
      </c>
      <c r="B57" s="34" t="str">
        <f t="shared" ca="1" si="9"/>
        <v>E06000005</v>
      </c>
      <c r="C57" s="120" t="str">
        <f ca="1">IFERROR(VLOOKUP($B57,'Org List'!$J$9:$K$640,2,0), "")</f>
        <v>Darlington</v>
      </c>
      <c r="D57" s="132" t="str">
        <f ca="1">IFERROR(IF((VLOOKUP($B57,'HICM and Narrative Backsheet'!$A$7:$AW$156,D$9,FALSE))="","",(VLOOKUP($B57,'HICM and Narrative Backsheet'!$A$7:$AW$156,D$9,FALSE))),"")</f>
        <v/>
      </c>
      <c r="E57" s="133" t="str">
        <f ca="1">IFERROR(IF((VLOOKUP($B57,'HICM and Narrative Backsheet'!$A$7:$AW$156,E$9,FALSE))="","",(VLOOKUP($B57,'HICM and Narrative Backsheet'!$A$7:$AW$156,E$9,FALSE))),"")</f>
        <v>Established</v>
      </c>
      <c r="F57" s="133" t="str">
        <f ca="1">IFERROR(IF((VLOOKUP($B57,'HICM and Narrative Backsheet'!$A$7:$AW$156,F$9,FALSE))="","",(VLOOKUP($B57,'HICM and Narrative Backsheet'!$A$7:$AW$156,F$9,FALSE))),"")</f>
        <v>Established</v>
      </c>
      <c r="G57" s="133" t="str">
        <f ca="1">IFERROR(IF((VLOOKUP($B57,'HICM and Narrative Backsheet'!$A$7:$AW$156,G$9,FALSE))="","",(VLOOKUP($B57,'HICM and Narrative Backsheet'!$A$7:$AW$156,G$9,FALSE))),"")</f>
        <v>Mature</v>
      </c>
      <c r="H57" s="133" t="str">
        <f ca="1">IFERROR(IF((VLOOKUP($B57,'HICM and Narrative Backsheet'!$A$7:$AW$156,H$9,FALSE))="","",(VLOOKUP($B57,'HICM and Narrative Backsheet'!$A$7:$AW$156,H$9,FALSE))),"")</f>
        <v>Plans in place</v>
      </c>
      <c r="I57" s="133" t="str">
        <f ca="1">IFERROR(IF((VLOOKUP($B57,'HICM and Narrative Backsheet'!$A$7:$AW$156,I$9,FALSE))="","",(VLOOKUP($B57,'HICM and Narrative Backsheet'!$A$7:$AW$156,I$9,FALSE))),"")</f>
        <v>Established</v>
      </c>
      <c r="J57" s="133" t="str">
        <f ca="1">IFERROR(IF((VLOOKUP($B57,'HICM and Narrative Backsheet'!$A$7:$AW$156,J$9,FALSE))="","",(VLOOKUP($B57,'HICM and Narrative Backsheet'!$A$7:$AW$156,J$9,FALSE))),"")</f>
        <v>Established</v>
      </c>
      <c r="K57" s="133" t="str">
        <f ca="1">IFERROR(IF((VLOOKUP($B57,'HICM and Narrative Backsheet'!$A$7:$AW$156,K$9,FALSE))="","",(VLOOKUP($B57,'HICM and Narrative Backsheet'!$A$7:$AW$156,K$9,FALSE))),"")</f>
        <v>Established</v>
      </c>
      <c r="L57" s="134" t="str">
        <f ca="1">IFERROR(IF((VLOOKUP($B57,'HICM and Narrative Backsheet'!$A$7:$AW$156,L$9,FALSE))="","",(VLOOKUP($B57,'HICM and Narrative Backsheet'!$A$7:$AW$156,L$9,FALSE))),"")</f>
        <v>Established</v>
      </c>
    </row>
    <row r="58" spans="1:12" x14ac:dyDescent="0.3">
      <c r="A58" s="41">
        <v>32</v>
      </c>
      <c r="B58" s="34" t="str">
        <f t="shared" ref="B58:B89" ca="1" si="10">IF($A58&gt;$O$5-1,"",INDIRECT("'Comms by AT'!AA"&amp;$A58+$O$4))</f>
        <v>E06000015</v>
      </c>
      <c r="C58" s="120" t="str">
        <f ca="1">IFERROR(VLOOKUP($B58,'Org List'!$J$9:$K$640,2,0), "")</f>
        <v>Derby</v>
      </c>
      <c r="D58" s="132" t="str">
        <f ca="1">IFERROR(IF((VLOOKUP($B58,'HICM and Narrative Backsheet'!$A$7:$AW$156,D$9,FALSE))="","",(VLOOKUP($B58,'HICM and Narrative Backsheet'!$A$7:$AW$156,D$9,FALSE))),"")</f>
        <v/>
      </c>
      <c r="E58" s="133" t="str">
        <f ca="1">IFERROR(IF((VLOOKUP($B58,'HICM and Narrative Backsheet'!$A$7:$AW$156,E$9,FALSE))="","",(VLOOKUP($B58,'HICM and Narrative Backsheet'!$A$7:$AW$156,E$9,FALSE))),"")</f>
        <v>Established</v>
      </c>
      <c r="F58" s="133" t="str">
        <f ca="1">IFERROR(IF((VLOOKUP($B58,'HICM and Narrative Backsheet'!$A$7:$AW$156,F$9,FALSE))="","",(VLOOKUP($B58,'HICM and Narrative Backsheet'!$A$7:$AW$156,F$9,FALSE))),"")</f>
        <v>Established</v>
      </c>
      <c r="G58" s="133" t="str">
        <f ca="1">IFERROR(IF((VLOOKUP($B58,'HICM and Narrative Backsheet'!$A$7:$AW$156,G$9,FALSE))="","",(VLOOKUP($B58,'HICM and Narrative Backsheet'!$A$7:$AW$156,G$9,FALSE))),"")</f>
        <v>Established</v>
      </c>
      <c r="H58" s="133" t="str">
        <f ca="1">IFERROR(IF((VLOOKUP($B58,'HICM and Narrative Backsheet'!$A$7:$AW$156,H$9,FALSE))="","",(VLOOKUP($B58,'HICM and Narrative Backsheet'!$A$7:$AW$156,H$9,FALSE))),"")</f>
        <v>Mature</v>
      </c>
      <c r="I58" s="133" t="str">
        <f ca="1">IFERROR(IF((VLOOKUP($B58,'HICM and Narrative Backsheet'!$A$7:$AW$156,I$9,FALSE))="","",(VLOOKUP($B58,'HICM and Narrative Backsheet'!$A$7:$AW$156,I$9,FALSE))),"")</f>
        <v>Plans in place</v>
      </c>
      <c r="J58" s="133" t="str">
        <f ca="1">IFERROR(IF((VLOOKUP($B58,'HICM and Narrative Backsheet'!$A$7:$AW$156,J$9,FALSE))="","",(VLOOKUP($B58,'HICM and Narrative Backsheet'!$A$7:$AW$156,J$9,FALSE))),"")</f>
        <v>Established</v>
      </c>
      <c r="K58" s="133" t="str">
        <f ca="1">IFERROR(IF((VLOOKUP($B58,'HICM and Narrative Backsheet'!$A$7:$AW$156,K$9,FALSE))="","",(VLOOKUP($B58,'HICM and Narrative Backsheet'!$A$7:$AW$156,K$9,FALSE))),"")</f>
        <v>Established</v>
      </c>
      <c r="L58" s="134" t="str">
        <f ca="1">IFERROR(IF((VLOOKUP($B58,'HICM and Narrative Backsheet'!$A$7:$AW$156,L$9,FALSE))="","",(VLOOKUP($B58,'HICM and Narrative Backsheet'!$A$7:$AW$156,L$9,FALSE))),"")</f>
        <v>Established</v>
      </c>
    </row>
    <row r="59" spans="1:12" x14ac:dyDescent="0.3">
      <c r="A59" s="41">
        <v>33</v>
      </c>
      <c r="B59" s="34" t="str">
        <f t="shared" ca="1" si="10"/>
        <v>E10000007</v>
      </c>
      <c r="C59" s="120" t="str">
        <f ca="1">IFERROR(VLOOKUP($B59,'Org List'!$J$9:$K$640,2,0), "")</f>
        <v>Derbyshire</v>
      </c>
      <c r="D59" s="132" t="str">
        <f ca="1">IFERROR(IF((VLOOKUP($B59,'HICM and Narrative Backsheet'!$A$7:$AW$156,D$9,FALSE))="","",(VLOOKUP($B59,'HICM and Narrative Backsheet'!$A$7:$AW$156,D$9,FALSE))),"")</f>
        <v/>
      </c>
      <c r="E59" s="133" t="str">
        <f ca="1">IFERROR(IF((VLOOKUP($B59,'HICM and Narrative Backsheet'!$A$7:$AW$156,E$9,FALSE))="","",(VLOOKUP($B59,'HICM and Narrative Backsheet'!$A$7:$AW$156,E$9,FALSE))),"")</f>
        <v>Established</v>
      </c>
      <c r="F59" s="133" t="str">
        <f ca="1">IFERROR(IF((VLOOKUP($B59,'HICM and Narrative Backsheet'!$A$7:$AW$156,F$9,FALSE))="","",(VLOOKUP($B59,'HICM and Narrative Backsheet'!$A$7:$AW$156,F$9,FALSE))),"")</f>
        <v>Established</v>
      </c>
      <c r="G59" s="133" t="str">
        <f ca="1">IFERROR(IF((VLOOKUP($B59,'HICM and Narrative Backsheet'!$A$7:$AW$156,G$9,FALSE))="","",(VLOOKUP($B59,'HICM and Narrative Backsheet'!$A$7:$AW$156,G$9,FALSE))),"")</f>
        <v>Established</v>
      </c>
      <c r="H59" s="133" t="str">
        <f ca="1">IFERROR(IF((VLOOKUP($B59,'HICM and Narrative Backsheet'!$A$7:$AW$156,H$9,FALSE))="","",(VLOOKUP($B59,'HICM and Narrative Backsheet'!$A$7:$AW$156,H$9,FALSE))),"")</f>
        <v>Mature</v>
      </c>
      <c r="I59" s="133" t="str">
        <f ca="1">IFERROR(IF((VLOOKUP($B59,'HICM and Narrative Backsheet'!$A$7:$AW$156,I$9,FALSE))="","",(VLOOKUP($B59,'HICM and Narrative Backsheet'!$A$7:$AW$156,I$9,FALSE))),"")</f>
        <v>Plans in place</v>
      </c>
      <c r="J59" s="133" t="str">
        <f ca="1">IFERROR(IF((VLOOKUP($B59,'HICM and Narrative Backsheet'!$A$7:$AW$156,J$9,FALSE))="","",(VLOOKUP($B59,'HICM and Narrative Backsheet'!$A$7:$AW$156,J$9,FALSE))),"")</f>
        <v>Established</v>
      </c>
      <c r="K59" s="133" t="str">
        <f ca="1">IFERROR(IF((VLOOKUP($B59,'HICM and Narrative Backsheet'!$A$7:$AW$156,K$9,FALSE))="","",(VLOOKUP($B59,'HICM and Narrative Backsheet'!$A$7:$AW$156,K$9,FALSE))),"")</f>
        <v>Established</v>
      </c>
      <c r="L59" s="134" t="str">
        <f ca="1">IFERROR(IF((VLOOKUP($B59,'HICM and Narrative Backsheet'!$A$7:$AW$156,L$9,FALSE))="","",(VLOOKUP($B59,'HICM and Narrative Backsheet'!$A$7:$AW$156,L$9,FALSE))),"")</f>
        <v>Established</v>
      </c>
    </row>
    <row r="60" spans="1:12" x14ac:dyDescent="0.3">
      <c r="A60" s="41">
        <v>34</v>
      </c>
      <c r="B60" s="34" t="str">
        <f t="shared" ca="1" si="10"/>
        <v>E10000008</v>
      </c>
      <c r="C60" s="120" t="str">
        <f ca="1">IFERROR(VLOOKUP($B60,'Org List'!$J$9:$K$640,2,0), "")</f>
        <v>Devon</v>
      </c>
      <c r="D60" s="132" t="str">
        <f ca="1">IFERROR(IF((VLOOKUP($B60,'HICM and Narrative Backsheet'!$A$7:$AW$156,D$9,FALSE))="","",(VLOOKUP($B60,'HICM and Narrative Backsheet'!$A$7:$AW$156,D$9,FALSE))),"")</f>
        <v/>
      </c>
      <c r="E60" s="133" t="str">
        <f ca="1">IFERROR(IF((VLOOKUP($B60,'HICM and Narrative Backsheet'!$A$7:$AW$156,E$9,FALSE))="","",(VLOOKUP($B60,'HICM and Narrative Backsheet'!$A$7:$AW$156,E$9,FALSE))),"")</f>
        <v>Exemplary</v>
      </c>
      <c r="F60" s="133" t="str">
        <f ca="1">IFERROR(IF((VLOOKUP($B60,'HICM and Narrative Backsheet'!$A$7:$AW$156,F$9,FALSE))="","",(VLOOKUP($B60,'HICM and Narrative Backsheet'!$A$7:$AW$156,F$9,FALSE))),"")</f>
        <v>Exemplary</v>
      </c>
      <c r="G60" s="133" t="str">
        <f ca="1">IFERROR(IF((VLOOKUP($B60,'HICM and Narrative Backsheet'!$A$7:$AW$156,G$9,FALSE))="","",(VLOOKUP($B60,'HICM and Narrative Backsheet'!$A$7:$AW$156,G$9,FALSE))),"")</f>
        <v>Exemplary</v>
      </c>
      <c r="H60" s="133" t="str">
        <f ca="1">IFERROR(IF((VLOOKUP($B60,'HICM and Narrative Backsheet'!$A$7:$AW$156,H$9,FALSE))="","",(VLOOKUP($B60,'HICM and Narrative Backsheet'!$A$7:$AW$156,H$9,FALSE))),"")</f>
        <v>Mature</v>
      </c>
      <c r="I60" s="133" t="str">
        <f ca="1">IFERROR(IF((VLOOKUP($B60,'HICM and Narrative Backsheet'!$A$7:$AW$156,I$9,FALSE))="","",(VLOOKUP($B60,'HICM and Narrative Backsheet'!$A$7:$AW$156,I$9,FALSE))),"")</f>
        <v>Established</v>
      </c>
      <c r="J60" s="133" t="str">
        <f ca="1">IFERROR(IF((VLOOKUP($B60,'HICM and Narrative Backsheet'!$A$7:$AW$156,J$9,FALSE))="","",(VLOOKUP($B60,'HICM and Narrative Backsheet'!$A$7:$AW$156,J$9,FALSE))),"")</f>
        <v>Established</v>
      </c>
      <c r="K60" s="133" t="str">
        <f ca="1">IFERROR(IF((VLOOKUP($B60,'HICM and Narrative Backsheet'!$A$7:$AW$156,K$9,FALSE))="","",(VLOOKUP($B60,'HICM and Narrative Backsheet'!$A$7:$AW$156,K$9,FALSE))),"")</f>
        <v>Exemplary</v>
      </c>
      <c r="L60" s="134" t="str">
        <f ca="1">IFERROR(IF((VLOOKUP($B60,'HICM and Narrative Backsheet'!$A$7:$AW$156,L$9,FALSE))="","",(VLOOKUP($B60,'HICM and Narrative Backsheet'!$A$7:$AW$156,L$9,FALSE))),"")</f>
        <v>Established</v>
      </c>
    </row>
    <row r="61" spans="1:12" x14ac:dyDescent="0.3">
      <c r="A61" s="41">
        <v>35</v>
      </c>
      <c r="B61" s="34" t="str">
        <f t="shared" ca="1" si="10"/>
        <v>E08000017</v>
      </c>
      <c r="C61" s="120" t="str">
        <f ca="1">IFERROR(VLOOKUP($B61,'Org List'!$J$9:$K$640,2,0), "")</f>
        <v>Doncaster</v>
      </c>
      <c r="D61" s="132" t="str">
        <f ca="1">IFERROR(IF((VLOOKUP($B61,'HICM and Narrative Backsheet'!$A$7:$AW$156,D$9,FALSE))="","",(VLOOKUP($B61,'HICM and Narrative Backsheet'!$A$7:$AW$156,D$9,FALSE))),"")</f>
        <v/>
      </c>
      <c r="E61" s="133" t="str">
        <f ca="1">IFERROR(IF((VLOOKUP($B61,'HICM and Narrative Backsheet'!$A$7:$AW$156,E$9,FALSE))="","",(VLOOKUP($B61,'HICM and Narrative Backsheet'!$A$7:$AW$156,E$9,FALSE))),"")</f>
        <v>Plans in place</v>
      </c>
      <c r="F61" s="133" t="str">
        <f ca="1">IFERROR(IF((VLOOKUP($B61,'HICM and Narrative Backsheet'!$A$7:$AW$156,F$9,FALSE))="","",(VLOOKUP($B61,'HICM and Narrative Backsheet'!$A$7:$AW$156,F$9,FALSE))),"")</f>
        <v>Established</v>
      </c>
      <c r="G61" s="133" t="str">
        <f ca="1">IFERROR(IF((VLOOKUP($B61,'HICM and Narrative Backsheet'!$A$7:$AW$156,G$9,FALSE))="","",(VLOOKUP($B61,'HICM and Narrative Backsheet'!$A$7:$AW$156,G$9,FALSE))),"")</f>
        <v>Established</v>
      </c>
      <c r="H61" s="133" t="str">
        <f ca="1">IFERROR(IF((VLOOKUP($B61,'HICM and Narrative Backsheet'!$A$7:$AW$156,H$9,FALSE))="","",(VLOOKUP($B61,'HICM and Narrative Backsheet'!$A$7:$AW$156,H$9,FALSE))),"")</f>
        <v>Established</v>
      </c>
      <c r="I61" s="133" t="str">
        <f ca="1">IFERROR(IF((VLOOKUP($B61,'HICM and Narrative Backsheet'!$A$7:$AW$156,I$9,FALSE))="","",(VLOOKUP($B61,'HICM and Narrative Backsheet'!$A$7:$AW$156,I$9,FALSE))),"")</f>
        <v>Established</v>
      </c>
      <c r="J61" s="133" t="str">
        <f ca="1">IFERROR(IF((VLOOKUP($B61,'HICM and Narrative Backsheet'!$A$7:$AW$156,J$9,FALSE))="","",(VLOOKUP($B61,'HICM and Narrative Backsheet'!$A$7:$AW$156,J$9,FALSE))),"")</f>
        <v>Plans in place</v>
      </c>
      <c r="K61" s="133" t="str">
        <f ca="1">IFERROR(IF((VLOOKUP($B61,'HICM and Narrative Backsheet'!$A$7:$AW$156,K$9,FALSE))="","",(VLOOKUP($B61,'HICM and Narrative Backsheet'!$A$7:$AW$156,K$9,FALSE))),"")</f>
        <v>Established</v>
      </c>
      <c r="L61" s="134" t="str">
        <f ca="1">IFERROR(IF((VLOOKUP($B61,'HICM and Narrative Backsheet'!$A$7:$AW$156,L$9,FALSE))="","",(VLOOKUP($B61,'HICM and Narrative Backsheet'!$A$7:$AW$156,L$9,FALSE))),"")</f>
        <v>Established</v>
      </c>
    </row>
    <row r="62" spans="1:12" x14ac:dyDescent="0.3">
      <c r="A62" s="41">
        <v>36</v>
      </c>
      <c r="B62" s="34" t="str">
        <f t="shared" ca="1" si="10"/>
        <v>E06000059</v>
      </c>
      <c r="C62" s="120" t="str">
        <f ca="1">IFERROR(VLOOKUP($B62,'Org List'!$J$9:$K$640,2,0), "")</f>
        <v>Dorset</v>
      </c>
      <c r="D62" s="132" t="str">
        <f ca="1">IFERROR(IF((VLOOKUP($B62,'HICM and Narrative Backsheet'!$A$7:$AW$156,D$9,FALSE))="","",(VLOOKUP($B62,'HICM and Narrative Backsheet'!$A$7:$AW$156,D$9,FALSE))),"")</f>
        <v/>
      </c>
      <c r="E62" s="133" t="str">
        <f ca="1">IFERROR(IF((VLOOKUP($B62,'HICM and Narrative Backsheet'!$A$7:$AW$156,E$9,FALSE))="","",(VLOOKUP($B62,'HICM and Narrative Backsheet'!$A$7:$AW$156,E$9,FALSE))),"")</f>
        <v/>
      </c>
      <c r="F62" s="133" t="str">
        <f ca="1">IFERROR(IF((VLOOKUP($B62,'HICM and Narrative Backsheet'!$A$7:$AW$156,F$9,FALSE))="","",(VLOOKUP($B62,'HICM and Narrative Backsheet'!$A$7:$AW$156,F$9,FALSE))),"")</f>
        <v/>
      </c>
      <c r="G62" s="133" t="str">
        <f ca="1">IFERROR(IF((VLOOKUP($B62,'HICM and Narrative Backsheet'!$A$7:$AW$156,G$9,FALSE))="","",(VLOOKUP($B62,'HICM and Narrative Backsheet'!$A$7:$AW$156,G$9,FALSE))),"")</f>
        <v/>
      </c>
      <c r="H62" s="133" t="str">
        <f ca="1">IFERROR(IF((VLOOKUP($B62,'HICM and Narrative Backsheet'!$A$7:$AW$156,H$9,FALSE))="","",(VLOOKUP($B62,'HICM and Narrative Backsheet'!$A$7:$AW$156,H$9,FALSE))),"")</f>
        <v/>
      </c>
      <c r="I62" s="133" t="str">
        <f ca="1">IFERROR(IF((VLOOKUP($B62,'HICM and Narrative Backsheet'!$A$7:$AW$156,I$9,FALSE))="","",(VLOOKUP($B62,'HICM and Narrative Backsheet'!$A$7:$AW$156,I$9,FALSE))),"")</f>
        <v/>
      </c>
      <c r="J62" s="133" t="str">
        <f ca="1">IFERROR(IF((VLOOKUP($B62,'HICM and Narrative Backsheet'!$A$7:$AW$156,J$9,FALSE))="","",(VLOOKUP($B62,'HICM and Narrative Backsheet'!$A$7:$AW$156,J$9,FALSE))),"")</f>
        <v/>
      </c>
      <c r="K62" s="133" t="str">
        <f ca="1">IFERROR(IF((VLOOKUP($B62,'HICM and Narrative Backsheet'!$A$7:$AW$156,K$9,FALSE))="","",(VLOOKUP($B62,'HICM and Narrative Backsheet'!$A$7:$AW$156,K$9,FALSE))),"")</f>
        <v/>
      </c>
      <c r="L62" s="134" t="str">
        <f ca="1">IFERROR(IF((VLOOKUP($B62,'HICM and Narrative Backsheet'!$A$7:$AW$156,L$9,FALSE))="","",(VLOOKUP($B62,'HICM and Narrative Backsheet'!$A$7:$AW$156,L$9,FALSE))),"")</f>
        <v/>
      </c>
    </row>
    <row r="63" spans="1:12" x14ac:dyDescent="0.3">
      <c r="A63" s="41">
        <v>37</v>
      </c>
      <c r="B63" s="34" t="str">
        <f t="shared" ca="1" si="10"/>
        <v>E08000027</v>
      </c>
      <c r="C63" s="120" t="str">
        <f ca="1">IFERROR(VLOOKUP($B63,'Org List'!$J$9:$K$640,2,0), "")</f>
        <v>Dudley</v>
      </c>
      <c r="D63" s="132" t="str">
        <f ca="1">IFERROR(IF((VLOOKUP($B63,'HICM and Narrative Backsheet'!$A$7:$AW$156,D$9,FALSE))="","",(VLOOKUP($B63,'HICM and Narrative Backsheet'!$A$7:$AW$156,D$9,FALSE))),"")</f>
        <v/>
      </c>
      <c r="E63" s="133" t="str">
        <f ca="1">IFERROR(IF((VLOOKUP($B63,'HICM and Narrative Backsheet'!$A$7:$AW$156,E$9,FALSE))="","",(VLOOKUP($B63,'HICM and Narrative Backsheet'!$A$7:$AW$156,E$9,FALSE))),"")</f>
        <v>Mature</v>
      </c>
      <c r="F63" s="133" t="str">
        <f ca="1">IFERROR(IF((VLOOKUP($B63,'HICM and Narrative Backsheet'!$A$7:$AW$156,F$9,FALSE))="","",(VLOOKUP($B63,'HICM and Narrative Backsheet'!$A$7:$AW$156,F$9,FALSE))),"")</f>
        <v>Established</v>
      </c>
      <c r="G63" s="133" t="str">
        <f ca="1">IFERROR(IF((VLOOKUP($B63,'HICM and Narrative Backsheet'!$A$7:$AW$156,G$9,FALSE))="","",(VLOOKUP($B63,'HICM and Narrative Backsheet'!$A$7:$AW$156,G$9,FALSE))),"")</f>
        <v>Mature</v>
      </c>
      <c r="H63" s="133" t="str">
        <f ca="1">IFERROR(IF((VLOOKUP($B63,'HICM and Narrative Backsheet'!$A$7:$AW$156,H$9,FALSE))="","",(VLOOKUP($B63,'HICM and Narrative Backsheet'!$A$7:$AW$156,H$9,FALSE))),"")</f>
        <v>Exemplary</v>
      </c>
      <c r="I63" s="133" t="str">
        <f ca="1">IFERROR(IF((VLOOKUP($B63,'HICM and Narrative Backsheet'!$A$7:$AW$156,I$9,FALSE))="","",(VLOOKUP($B63,'HICM and Narrative Backsheet'!$A$7:$AW$156,I$9,FALSE))),"")</f>
        <v>Mature</v>
      </c>
      <c r="J63" s="133" t="str">
        <f ca="1">IFERROR(IF((VLOOKUP($B63,'HICM and Narrative Backsheet'!$A$7:$AW$156,J$9,FALSE))="","",(VLOOKUP($B63,'HICM and Narrative Backsheet'!$A$7:$AW$156,J$9,FALSE))),"")</f>
        <v>Established</v>
      </c>
      <c r="K63" s="133" t="str">
        <f ca="1">IFERROR(IF((VLOOKUP($B63,'HICM and Narrative Backsheet'!$A$7:$AW$156,K$9,FALSE))="","",(VLOOKUP($B63,'HICM and Narrative Backsheet'!$A$7:$AW$156,K$9,FALSE))),"")</f>
        <v>Mature</v>
      </c>
      <c r="L63" s="134" t="str">
        <f ca="1">IFERROR(IF((VLOOKUP($B63,'HICM and Narrative Backsheet'!$A$7:$AW$156,L$9,FALSE))="","",(VLOOKUP($B63,'HICM and Narrative Backsheet'!$A$7:$AW$156,L$9,FALSE))),"")</f>
        <v>Exemplary</v>
      </c>
    </row>
    <row r="64" spans="1:12" x14ac:dyDescent="0.3">
      <c r="A64" s="41">
        <v>38</v>
      </c>
      <c r="B64" s="34" t="str">
        <f t="shared" ca="1" si="10"/>
        <v>E09000009</v>
      </c>
      <c r="C64" s="120" t="str">
        <f ca="1">IFERROR(VLOOKUP($B64,'Org List'!$J$9:$K$640,2,0), "")</f>
        <v>Ealing</v>
      </c>
      <c r="D64" s="132" t="str">
        <f ca="1">IFERROR(IF((VLOOKUP($B64,'HICM and Narrative Backsheet'!$A$7:$AW$156,D$9,FALSE))="","",(VLOOKUP($B64,'HICM and Narrative Backsheet'!$A$7:$AW$156,D$9,FALSE))),"")</f>
        <v/>
      </c>
      <c r="E64" s="133" t="str">
        <f ca="1">IFERROR(IF((VLOOKUP($B64,'HICM and Narrative Backsheet'!$A$7:$AW$156,E$9,FALSE))="","",(VLOOKUP($B64,'HICM and Narrative Backsheet'!$A$7:$AW$156,E$9,FALSE))),"")</f>
        <v>Established</v>
      </c>
      <c r="F64" s="133" t="str">
        <f ca="1">IFERROR(IF((VLOOKUP($B64,'HICM and Narrative Backsheet'!$A$7:$AW$156,F$9,FALSE))="","",(VLOOKUP($B64,'HICM and Narrative Backsheet'!$A$7:$AW$156,F$9,FALSE))),"")</f>
        <v>Mature</v>
      </c>
      <c r="G64" s="133" t="str">
        <f ca="1">IFERROR(IF((VLOOKUP($B64,'HICM and Narrative Backsheet'!$A$7:$AW$156,G$9,FALSE))="","",(VLOOKUP($B64,'HICM and Narrative Backsheet'!$A$7:$AW$156,G$9,FALSE))),"")</f>
        <v>Mature</v>
      </c>
      <c r="H64" s="133" t="str">
        <f ca="1">IFERROR(IF((VLOOKUP($B64,'HICM and Narrative Backsheet'!$A$7:$AW$156,H$9,FALSE))="","",(VLOOKUP($B64,'HICM and Narrative Backsheet'!$A$7:$AW$156,H$9,FALSE))),"")</f>
        <v>Established</v>
      </c>
      <c r="I64" s="133" t="str">
        <f ca="1">IFERROR(IF((VLOOKUP($B64,'HICM and Narrative Backsheet'!$A$7:$AW$156,I$9,FALSE))="","",(VLOOKUP($B64,'HICM and Narrative Backsheet'!$A$7:$AW$156,I$9,FALSE))),"")</f>
        <v>Established</v>
      </c>
      <c r="J64" s="133" t="str">
        <f ca="1">IFERROR(IF((VLOOKUP($B64,'HICM and Narrative Backsheet'!$A$7:$AW$156,J$9,FALSE))="","",(VLOOKUP($B64,'HICM and Narrative Backsheet'!$A$7:$AW$156,J$9,FALSE))),"")</f>
        <v>Established</v>
      </c>
      <c r="K64" s="133" t="str">
        <f ca="1">IFERROR(IF((VLOOKUP($B64,'HICM and Narrative Backsheet'!$A$7:$AW$156,K$9,FALSE))="","",(VLOOKUP($B64,'HICM and Narrative Backsheet'!$A$7:$AW$156,K$9,FALSE))),"")</f>
        <v>Established</v>
      </c>
      <c r="L64" s="134" t="str">
        <f ca="1">IFERROR(IF((VLOOKUP($B64,'HICM and Narrative Backsheet'!$A$7:$AW$156,L$9,FALSE))="","",(VLOOKUP($B64,'HICM and Narrative Backsheet'!$A$7:$AW$156,L$9,FALSE))),"")</f>
        <v>Established</v>
      </c>
    </row>
    <row r="65" spans="1:12" x14ac:dyDescent="0.3">
      <c r="A65" s="41">
        <v>39</v>
      </c>
      <c r="B65" s="34" t="str">
        <f t="shared" ca="1" si="10"/>
        <v>E06000011</v>
      </c>
      <c r="C65" s="120" t="str">
        <f ca="1">IFERROR(VLOOKUP($B65,'Org List'!$J$9:$K$640,2,0), "")</f>
        <v>East Riding of Yorkshire</v>
      </c>
      <c r="D65" s="132" t="str">
        <f ca="1">IFERROR(IF((VLOOKUP($B65,'HICM and Narrative Backsheet'!$A$7:$AW$156,D$9,FALSE))="","",(VLOOKUP($B65,'HICM and Narrative Backsheet'!$A$7:$AW$156,D$9,FALSE))),"")</f>
        <v/>
      </c>
      <c r="E65" s="133" t="str">
        <f ca="1">IFERROR(IF((VLOOKUP($B65,'HICM and Narrative Backsheet'!$A$7:$AW$156,E$9,FALSE))="","",(VLOOKUP($B65,'HICM and Narrative Backsheet'!$A$7:$AW$156,E$9,FALSE))),"")</f>
        <v>Plans in place</v>
      </c>
      <c r="F65" s="133" t="str">
        <f ca="1">IFERROR(IF((VLOOKUP($B65,'HICM and Narrative Backsheet'!$A$7:$AW$156,F$9,FALSE))="","",(VLOOKUP($B65,'HICM and Narrative Backsheet'!$A$7:$AW$156,F$9,FALSE))),"")</f>
        <v>Established</v>
      </c>
      <c r="G65" s="133" t="str">
        <f ca="1">IFERROR(IF((VLOOKUP($B65,'HICM and Narrative Backsheet'!$A$7:$AW$156,G$9,FALSE))="","",(VLOOKUP($B65,'HICM and Narrative Backsheet'!$A$7:$AW$156,G$9,FALSE))),"")</f>
        <v>Established</v>
      </c>
      <c r="H65" s="133" t="str">
        <f ca="1">IFERROR(IF((VLOOKUP($B65,'HICM and Narrative Backsheet'!$A$7:$AW$156,H$9,FALSE))="","",(VLOOKUP($B65,'HICM and Narrative Backsheet'!$A$7:$AW$156,H$9,FALSE))),"")</f>
        <v>Plans in place</v>
      </c>
      <c r="I65" s="133" t="str">
        <f ca="1">IFERROR(IF((VLOOKUP($B65,'HICM and Narrative Backsheet'!$A$7:$AW$156,I$9,FALSE))="","",(VLOOKUP($B65,'HICM and Narrative Backsheet'!$A$7:$AW$156,I$9,FALSE))),"")</f>
        <v>Established</v>
      </c>
      <c r="J65" s="133" t="str">
        <f ca="1">IFERROR(IF((VLOOKUP($B65,'HICM and Narrative Backsheet'!$A$7:$AW$156,J$9,FALSE))="","",(VLOOKUP($B65,'HICM and Narrative Backsheet'!$A$7:$AW$156,J$9,FALSE))),"")</f>
        <v>Plans in place</v>
      </c>
      <c r="K65" s="133" t="str">
        <f ca="1">IFERROR(IF((VLOOKUP($B65,'HICM and Narrative Backsheet'!$A$7:$AW$156,K$9,FALSE))="","",(VLOOKUP($B65,'HICM and Narrative Backsheet'!$A$7:$AW$156,K$9,FALSE))),"")</f>
        <v>Established</v>
      </c>
      <c r="L65" s="134" t="str">
        <f ca="1">IFERROR(IF((VLOOKUP($B65,'HICM and Narrative Backsheet'!$A$7:$AW$156,L$9,FALSE))="","",(VLOOKUP($B65,'HICM and Narrative Backsheet'!$A$7:$AW$156,L$9,FALSE))),"")</f>
        <v>Established</v>
      </c>
    </row>
    <row r="66" spans="1:12" x14ac:dyDescent="0.3">
      <c r="A66" s="41">
        <v>40</v>
      </c>
      <c r="B66" s="34" t="str">
        <f t="shared" ca="1" si="10"/>
        <v>E10000011</v>
      </c>
      <c r="C66" s="120" t="str">
        <f ca="1">IFERROR(VLOOKUP($B66,'Org List'!$J$9:$K$640,2,0), "")</f>
        <v>East Sussex</v>
      </c>
      <c r="D66" s="132" t="str">
        <f ca="1">IFERROR(IF((VLOOKUP($B66,'HICM and Narrative Backsheet'!$A$7:$AW$156,D$9,FALSE))="","",(VLOOKUP($B66,'HICM and Narrative Backsheet'!$A$7:$AW$156,D$9,FALSE))),"")</f>
        <v/>
      </c>
      <c r="E66" s="133" t="str">
        <f ca="1">IFERROR(IF((VLOOKUP($B66,'HICM and Narrative Backsheet'!$A$7:$AW$156,E$9,FALSE))="","",(VLOOKUP($B66,'HICM and Narrative Backsheet'!$A$7:$AW$156,E$9,FALSE))),"")</f>
        <v>Established</v>
      </c>
      <c r="F66" s="133" t="str">
        <f ca="1">IFERROR(IF((VLOOKUP($B66,'HICM and Narrative Backsheet'!$A$7:$AW$156,F$9,FALSE))="","",(VLOOKUP($B66,'HICM and Narrative Backsheet'!$A$7:$AW$156,F$9,FALSE))),"")</f>
        <v>Established</v>
      </c>
      <c r="G66" s="133" t="str">
        <f ca="1">IFERROR(IF((VLOOKUP($B66,'HICM and Narrative Backsheet'!$A$7:$AW$156,G$9,FALSE))="","",(VLOOKUP($B66,'HICM and Narrative Backsheet'!$A$7:$AW$156,G$9,FALSE))),"")</f>
        <v>Established</v>
      </c>
      <c r="H66" s="133" t="str">
        <f ca="1">IFERROR(IF((VLOOKUP($B66,'HICM and Narrative Backsheet'!$A$7:$AW$156,H$9,FALSE))="","",(VLOOKUP($B66,'HICM and Narrative Backsheet'!$A$7:$AW$156,H$9,FALSE))),"")</f>
        <v>Plans in place</v>
      </c>
      <c r="I66" s="133" t="str">
        <f ca="1">IFERROR(IF((VLOOKUP($B66,'HICM and Narrative Backsheet'!$A$7:$AW$156,I$9,FALSE))="","",(VLOOKUP($B66,'HICM and Narrative Backsheet'!$A$7:$AW$156,I$9,FALSE))),"")</f>
        <v>Established</v>
      </c>
      <c r="J66" s="133" t="str">
        <f ca="1">IFERROR(IF((VLOOKUP($B66,'HICM and Narrative Backsheet'!$A$7:$AW$156,J$9,FALSE))="","",(VLOOKUP($B66,'HICM and Narrative Backsheet'!$A$7:$AW$156,J$9,FALSE))),"")</f>
        <v>Established</v>
      </c>
      <c r="K66" s="133" t="str">
        <f ca="1">IFERROR(IF((VLOOKUP($B66,'HICM and Narrative Backsheet'!$A$7:$AW$156,K$9,FALSE))="","",(VLOOKUP($B66,'HICM and Narrative Backsheet'!$A$7:$AW$156,K$9,FALSE))),"")</f>
        <v>Established</v>
      </c>
      <c r="L66" s="134" t="str">
        <f ca="1">IFERROR(IF((VLOOKUP($B66,'HICM and Narrative Backsheet'!$A$7:$AW$156,L$9,FALSE))="","",(VLOOKUP($B66,'HICM and Narrative Backsheet'!$A$7:$AW$156,L$9,FALSE))),"")</f>
        <v>Established</v>
      </c>
    </row>
    <row r="67" spans="1:12" x14ac:dyDescent="0.3">
      <c r="A67" s="41">
        <v>41</v>
      </c>
      <c r="B67" s="34" t="str">
        <f t="shared" ca="1" si="10"/>
        <v>E09000010</v>
      </c>
      <c r="C67" s="120" t="str">
        <f ca="1">IFERROR(VLOOKUP($B67,'Org List'!$J$9:$K$640,2,0), "")</f>
        <v>Enfield</v>
      </c>
      <c r="D67" s="132" t="str">
        <f ca="1">IFERROR(IF((VLOOKUP($B67,'HICM and Narrative Backsheet'!$A$7:$AW$156,D$9,FALSE))="","",(VLOOKUP($B67,'HICM and Narrative Backsheet'!$A$7:$AW$156,D$9,FALSE))),"")</f>
        <v/>
      </c>
      <c r="E67" s="133" t="str">
        <f ca="1">IFERROR(IF((VLOOKUP($B67,'HICM and Narrative Backsheet'!$A$7:$AW$156,E$9,FALSE))="","",(VLOOKUP($B67,'HICM and Narrative Backsheet'!$A$7:$AW$156,E$9,FALSE))),"")</f>
        <v>Established</v>
      </c>
      <c r="F67" s="133" t="str">
        <f ca="1">IFERROR(IF((VLOOKUP($B67,'HICM and Narrative Backsheet'!$A$7:$AW$156,F$9,FALSE))="","",(VLOOKUP($B67,'HICM and Narrative Backsheet'!$A$7:$AW$156,F$9,FALSE))),"")</f>
        <v>Established</v>
      </c>
      <c r="G67" s="133" t="str">
        <f ca="1">IFERROR(IF((VLOOKUP($B67,'HICM and Narrative Backsheet'!$A$7:$AW$156,G$9,FALSE))="","",(VLOOKUP($B67,'HICM and Narrative Backsheet'!$A$7:$AW$156,G$9,FALSE))),"")</f>
        <v>Plans in place</v>
      </c>
      <c r="H67" s="133" t="str">
        <f ca="1">IFERROR(IF((VLOOKUP($B67,'HICM and Narrative Backsheet'!$A$7:$AW$156,H$9,FALSE))="","",(VLOOKUP($B67,'HICM and Narrative Backsheet'!$A$7:$AW$156,H$9,FALSE))),"")</f>
        <v>Established</v>
      </c>
      <c r="I67" s="133" t="str">
        <f ca="1">IFERROR(IF((VLOOKUP($B67,'HICM and Narrative Backsheet'!$A$7:$AW$156,I$9,FALSE))="","",(VLOOKUP($B67,'HICM and Narrative Backsheet'!$A$7:$AW$156,I$9,FALSE))),"")</f>
        <v>Plans in place</v>
      </c>
      <c r="J67" s="133" t="str">
        <f ca="1">IFERROR(IF((VLOOKUP($B67,'HICM and Narrative Backsheet'!$A$7:$AW$156,J$9,FALSE))="","",(VLOOKUP($B67,'HICM and Narrative Backsheet'!$A$7:$AW$156,J$9,FALSE))),"")</f>
        <v>Established</v>
      </c>
      <c r="K67" s="133" t="str">
        <f ca="1">IFERROR(IF((VLOOKUP($B67,'HICM and Narrative Backsheet'!$A$7:$AW$156,K$9,FALSE))="","",(VLOOKUP($B67,'HICM and Narrative Backsheet'!$A$7:$AW$156,K$9,FALSE))),"")</f>
        <v>Established</v>
      </c>
      <c r="L67" s="134" t="str">
        <f ca="1">IFERROR(IF((VLOOKUP($B67,'HICM and Narrative Backsheet'!$A$7:$AW$156,L$9,FALSE))="","",(VLOOKUP($B67,'HICM and Narrative Backsheet'!$A$7:$AW$156,L$9,FALSE))),"")</f>
        <v>Mature</v>
      </c>
    </row>
    <row r="68" spans="1:12" x14ac:dyDescent="0.3">
      <c r="A68" s="41">
        <v>42</v>
      </c>
      <c r="B68" s="34" t="str">
        <f t="shared" ca="1" si="10"/>
        <v>E10000012</v>
      </c>
      <c r="C68" s="120" t="str">
        <f ca="1">IFERROR(VLOOKUP($B68,'Org List'!$J$9:$K$640,2,0), "")</f>
        <v>Essex</v>
      </c>
      <c r="D68" s="132" t="str">
        <f ca="1">IFERROR(IF((VLOOKUP($B68,'HICM and Narrative Backsheet'!$A$7:$AW$156,D$9,FALSE))="","",(VLOOKUP($B68,'HICM and Narrative Backsheet'!$A$7:$AW$156,D$9,FALSE))),"")</f>
        <v/>
      </c>
      <c r="E68" s="133" t="str">
        <f ca="1">IFERROR(IF((VLOOKUP($B68,'HICM and Narrative Backsheet'!$A$7:$AW$156,E$9,FALSE))="","",(VLOOKUP($B68,'HICM and Narrative Backsheet'!$A$7:$AW$156,E$9,FALSE))),"")</f>
        <v>Established</v>
      </c>
      <c r="F68" s="133" t="str">
        <f ca="1">IFERROR(IF((VLOOKUP($B68,'HICM and Narrative Backsheet'!$A$7:$AW$156,F$9,FALSE))="","",(VLOOKUP($B68,'HICM and Narrative Backsheet'!$A$7:$AW$156,F$9,FALSE))),"")</f>
        <v>Established</v>
      </c>
      <c r="G68" s="133" t="str">
        <f ca="1">IFERROR(IF((VLOOKUP($B68,'HICM and Narrative Backsheet'!$A$7:$AW$156,G$9,FALSE))="","",(VLOOKUP($B68,'HICM and Narrative Backsheet'!$A$7:$AW$156,G$9,FALSE))),"")</f>
        <v>Established</v>
      </c>
      <c r="H68" s="133" t="str">
        <f ca="1">IFERROR(IF((VLOOKUP($B68,'HICM and Narrative Backsheet'!$A$7:$AW$156,H$9,FALSE))="","",(VLOOKUP($B68,'HICM and Narrative Backsheet'!$A$7:$AW$156,H$9,FALSE))),"")</f>
        <v>Established</v>
      </c>
      <c r="I68" s="133" t="str">
        <f ca="1">IFERROR(IF((VLOOKUP($B68,'HICM and Narrative Backsheet'!$A$7:$AW$156,I$9,FALSE))="","",(VLOOKUP($B68,'HICM and Narrative Backsheet'!$A$7:$AW$156,I$9,FALSE))),"")</f>
        <v>Established</v>
      </c>
      <c r="J68" s="133" t="str">
        <f ca="1">IFERROR(IF((VLOOKUP($B68,'HICM and Narrative Backsheet'!$A$7:$AW$156,J$9,FALSE))="","",(VLOOKUP($B68,'HICM and Narrative Backsheet'!$A$7:$AW$156,J$9,FALSE))),"")</f>
        <v>Established</v>
      </c>
      <c r="K68" s="133" t="str">
        <f ca="1">IFERROR(IF((VLOOKUP($B68,'HICM and Narrative Backsheet'!$A$7:$AW$156,K$9,FALSE))="","",(VLOOKUP($B68,'HICM and Narrative Backsheet'!$A$7:$AW$156,K$9,FALSE))),"")</f>
        <v>Established</v>
      </c>
      <c r="L68" s="134" t="str">
        <f ca="1">IFERROR(IF((VLOOKUP($B68,'HICM and Narrative Backsheet'!$A$7:$AW$156,L$9,FALSE))="","",(VLOOKUP($B68,'HICM and Narrative Backsheet'!$A$7:$AW$156,L$9,FALSE))),"")</f>
        <v>Established</v>
      </c>
    </row>
    <row r="69" spans="1:12" x14ac:dyDescent="0.3">
      <c r="A69" s="41">
        <v>43</v>
      </c>
      <c r="B69" s="34" t="str">
        <f t="shared" ca="1" si="10"/>
        <v>E08000037</v>
      </c>
      <c r="C69" s="120" t="str">
        <f ca="1">IFERROR(VLOOKUP($B69,'Org List'!$J$9:$K$640,2,0), "")</f>
        <v>Gateshead</v>
      </c>
      <c r="D69" s="132" t="str">
        <f ca="1">IFERROR(IF((VLOOKUP($B69,'HICM and Narrative Backsheet'!$A$7:$AW$156,D$9,FALSE))="","",(VLOOKUP($B69,'HICM and Narrative Backsheet'!$A$7:$AW$156,D$9,FALSE))),"")</f>
        <v/>
      </c>
      <c r="E69" s="133" t="str">
        <f ca="1">IFERROR(IF((VLOOKUP($B69,'HICM and Narrative Backsheet'!$A$7:$AW$156,E$9,FALSE))="","",(VLOOKUP($B69,'HICM and Narrative Backsheet'!$A$7:$AW$156,E$9,FALSE))),"")</f>
        <v>Mature</v>
      </c>
      <c r="F69" s="133" t="str">
        <f ca="1">IFERROR(IF((VLOOKUP($B69,'HICM and Narrative Backsheet'!$A$7:$AW$156,F$9,FALSE))="","",(VLOOKUP($B69,'HICM and Narrative Backsheet'!$A$7:$AW$156,F$9,FALSE))),"")</f>
        <v>Mature</v>
      </c>
      <c r="G69" s="133" t="str">
        <f ca="1">IFERROR(IF((VLOOKUP($B69,'HICM and Narrative Backsheet'!$A$7:$AW$156,G$9,FALSE))="","",(VLOOKUP($B69,'HICM and Narrative Backsheet'!$A$7:$AW$156,G$9,FALSE))),"")</f>
        <v>Mature</v>
      </c>
      <c r="H69" s="133" t="str">
        <f ca="1">IFERROR(IF((VLOOKUP($B69,'HICM and Narrative Backsheet'!$A$7:$AW$156,H$9,FALSE))="","",(VLOOKUP($B69,'HICM and Narrative Backsheet'!$A$7:$AW$156,H$9,FALSE))),"")</f>
        <v>Mature</v>
      </c>
      <c r="I69" s="133" t="str">
        <f ca="1">IFERROR(IF((VLOOKUP($B69,'HICM and Narrative Backsheet'!$A$7:$AW$156,I$9,FALSE))="","",(VLOOKUP($B69,'HICM and Narrative Backsheet'!$A$7:$AW$156,I$9,FALSE))),"")</f>
        <v>Mature</v>
      </c>
      <c r="J69" s="133" t="str">
        <f ca="1">IFERROR(IF((VLOOKUP($B69,'HICM and Narrative Backsheet'!$A$7:$AW$156,J$9,FALSE))="","",(VLOOKUP($B69,'HICM and Narrative Backsheet'!$A$7:$AW$156,J$9,FALSE))),"")</f>
        <v>Mature</v>
      </c>
      <c r="K69" s="133" t="str">
        <f ca="1">IFERROR(IF((VLOOKUP($B69,'HICM and Narrative Backsheet'!$A$7:$AW$156,K$9,FALSE))="","",(VLOOKUP($B69,'HICM and Narrative Backsheet'!$A$7:$AW$156,K$9,FALSE))),"")</f>
        <v>Mature</v>
      </c>
      <c r="L69" s="134" t="str">
        <f ca="1">IFERROR(IF((VLOOKUP($B69,'HICM and Narrative Backsheet'!$A$7:$AW$156,L$9,FALSE))="","",(VLOOKUP($B69,'HICM and Narrative Backsheet'!$A$7:$AW$156,L$9,FALSE))),"")</f>
        <v>Exemplary</v>
      </c>
    </row>
    <row r="70" spans="1:12" x14ac:dyDescent="0.3">
      <c r="A70" s="41">
        <v>44</v>
      </c>
      <c r="B70" s="34" t="str">
        <f t="shared" ca="1" si="10"/>
        <v>E10000013</v>
      </c>
      <c r="C70" s="120" t="str">
        <f ca="1">IFERROR(VLOOKUP($B70,'Org List'!$J$9:$K$640,2,0), "")</f>
        <v>Gloucestershire</v>
      </c>
      <c r="D70" s="132" t="str">
        <f ca="1">IFERROR(IF((VLOOKUP($B70,'HICM and Narrative Backsheet'!$A$7:$AW$156,D$9,FALSE))="","",(VLOOKUP($B70,'HICM and Narrative Backsheet'!$A$7:$AW$156,D$9,FALSE))),"")</f>
        <v/>
      </c>
      <c r="E70" s="133" t="str">
        <f ca="1">IFERROR(IF((VLOOKUP($B70,'HICM and Narrative Backsheet'!$A$7:$AW$156,E$9,FALSE))="","",(VLOOKUP($B70,'HICM and Narrative Backsheet'!$A$7:$AW$156,E$9,FALSE))),"")</f>
        <v>Established</v>
      </c>
      <c r="F70" s="133" t="str">
        <f ca="1">IFERROR(IF((VLOOKUP($B70,'HICM and Narrative Backsheet'!$A$7:$AW$156,F$9,FALSE))="","",(VLOOKUP($B70,'HICM and Narrative Backsheet'!$A$7:$AW$156,F$9,FALSE))),"")</f>
        <v>Established</v>
      </c>
      <c r="G70" s="133" t="str">
        <f ca="1">IFERROR(IF((VLOOKUP($B70,'HICM and Narrative Backsheet'!$A$7:$AW$156,G$9,FALSE))="","",(VLOOKUP($B70,'HICM and Narrative Backsheet'!$A$7:$AW$156,G$9,FALSE))),"")</f>
        <v>Established</v>
      </c>
      <c r="H70" s="133" t="str">
        <f ca="1">IFERROR(IF((VLOOKUP($B70,'HICM and Narrative Backsheet'!$A$7:$AW$156,H$9,FALSE))="","",(VLOOKUP($B70,'HICM and Narrative Backsheet'!$A$7:$AW$156,H$9,FALSE))),"")</f>
        <v>Established</v>
      </c>
      <c r="I70" s="133" t="str">
        <f ca="1">IFERROR(IF((VLOOKUP($B70,'HICM and Narrative Backsheet'!$A$7:$AW$156,I$9,FALSE))="","",(VLOOKUP($B70,'HICM and Narrative Backsheet'!$A$7:$AW$156,I$9,FALSE))),"")</f>
        <v>Established</v>
      </c>
      <c r="J70" s="133" t="str">
        <f ca="1">IFERROR(IF((VLOOKUP($B70,'HICM and Narrative Backsheet'!$A$7:$AW$156,J$9,FALSE))="","",(VLOOKUP($B70,'HICM and Narrative Backsheet'!$A$7:$AW$156,J$9,FALSE))),"")</f>
        <v>Established</v>
      </c>
      <c r="K70" s="133" t="str">
        <f ca="1">IFERROR(IF((VLOOKUP($B70,'HICM and Narrative Backsheet'!$A$7:$AW$156,K$9,FALSE))="","",(VLOOKUP($B70,'HICM and Narrative Backsheet'!$A$7:$AW$156,K$9,FALSE))),"")</f>
        <v>Established</v>
      </c>
      <c r="L70" s="134" t="str">
        <f ca="1">IFERROR(IF((VLOOKUP($B70,'HICM and Narrative Backsheet'!$A$7:$AW$156,L$9,FALSE))="","",(VLOOKUP($B70,'HICM and Narrative Backsheet'!$A$7:$AW$156,L$9,FALSE))),"")</f>
        <v>Mature</v>
      </c>
    </row>
    <row r="71" spans="1:12" x14ac:dyDescent="0.3">
      <c r="A71" s="41">
        <v>45</v>
      </c>
      <c r="B71" s="34" t="str">
        <f t="shared" ca="1" si="10"/>
        <v>E09000011</v>
      </c>
      <c r="C71" s="120" t="str">
        <f ca="1">IFERROR(VLOOKUP($B71,'Org List'!$J$9:$K$640,2,0), "")</f>
        <v>Greenwich</v>
      </c>
      <c r="D71" s="132" t="str">
        <f ca="1">IFERROR(IF((VLOOKUP($B71,'HICM and Narrative Backsheet'!$A$7:$AW$156,D$9,FALSE))="","",(VLOOKUP($B71,'HICM and Narrative Backsheet'!$A$7:$AW$156,D$9,FALSE))),"")</f>
        <v/>
      </c>
      <c r="E71" s="133" t="str">
        <f ca="1">IFERROR(IF((VLOOKUP($B71,'HICM and Narrative Backsheet'!$A$7:$AW$156,E$9,FALSE))="","",(VLOOKUP($B71,'HICM and Narrative Backsheet'!$A$7:$AW$156,E$9,FALSE))),"")</f>
        <v>Established</v>
      </c>
      <c r="F71" s="133" t="str">
        <f ca="1">IFERROR(IF((VLOOKUP($B71,'HICM and Narrative Backsheet'!$A$7:$AW$156,F$9,FALSE))="","",(VLOOKUP($B71,'HICM and Narrative Backsheet'!$A$7:$AW$156,F$9,FALSE))),"")</f>
        <v>Established</v>
      </c>
      <c r="G71" s="133" t="str">
        <f ca="1">IFERROR(IF((VLOOKUP($B71,'HICM and Narrative Backsheet'!$A$7:$AW$156,G$9,FALSE))="","",(VLOOKUP($B71,'HICM and Narrative Backsheet'!$A$7:$AW$156,G$9,FALSE))),"")</f>
        <v>Established</v>
      </c>
      <c r="H71" s="133" t="str">
        <f ca="1">IFERROR(IF((VLOOKUP($B71,'HICM and Narrative Backsheet'!$A$7:$AW$156,H$9,FALSE))="","",(VLOOKUP($B71,'HICM and Narrative Backsheet'!$A$7:$AW$156,H$9,FALSE))),"")</f>
        <v>Established</v>
      </c>
      <c r="I71" s="133" t="str">
        <f ca="1">IFERROR(IF((VLOOKUP($B71,'HICM and Narrative Backsheet'!$A$7:$AW$156,I$9,FALSE))="","",(VLOOKUP($B71,'HICM and Narrative Backsheet'!$A$7:$AW$156,I$9,FALSE))),"")</f>
        <v>Established</v>
      </c>
      <c r="J71" s="133" t="str">
        <f ca="1">IFERROR(IF((VLOOKUP($B71,'HICM and Narrative Backsheet'!$A$7:$AW$156,J$9,FALSE))="","",(VLOOKUP($B71,'HICM and Narrative Backsheet'!$A$7:$AW$156,J$9,FALSE))),"")</f>
        <v>Established</v>
      </c>
      <c r="K71" s="133" t="str">
        <f ca="1">IFERROR(IF((VLOOKUP($B71,'HICM and Narrative Backsheet'!$A$7:$AW$156,K$9,FALSE))="","",(VLOOKUP($B71,'HICM and Narrative Backsheet'!$A$7:$AW$156,K$9,FALSE))),"")</f>
        <v>Established</v>
      </c>
      <c r="L71" s="134" t="str">
        <f ca="1">IFERROR(IF((VLOOKUP($B71,'HICM and Narrative Backsheet'!$A$7:$AW$156,L$9,FALSE))="","",(VLOOKUP($B71,'HICM and Narrative Backsheet'!$A$7:$AW$156,L$9,FALSE))),"")</f>
        <v>Established</v>
      </c>
    </row>
    <row r="72" spans="1:12" x14ac:dyDescent="0.3">
      <c r="A72" s="41">
        <v>46</v>
      </c>
      <c r="B72" s="34" t="str">
        <f t="shared" ca="1" si="10"/>
        <v>E09000012</v>
      </c>
      <c r="C72" s="120" t="str">
        <f ca="1">IFERROR(VLOOKUP($B72,'Org List'!$J$9:$K$640,2,0), "")</f>
        <v>Hackney</v>
      </c>
      <c r="D72" s="132" t="str">
        <f ca="1">IFERROR(IF((VLOOKUP($B72,'HICM and Narrative Backsheet'!$A$7:$AW$156,D$9,FALSE))="","",(VLOOKUP($B72,'HICM and Narrative Backsheet'!$A$7:$AW$156,D$9,FALSE))),"")</f>
        <v/>
      </c>
      <c r="E72" s="133" t="str">
        <f ca="1">IFERROR(IF((VLOOKUP($B72,'HICM and Narrative Backsheet'!$A$7:$AW$156,E$9,FALSE))="","",(VLOOKUP($B72,'HICM and Narrative Backsheet'!$A$7:$AW$156,E$9,FALSE))),"")</f>
        <v>Mature</v>
      </c>
      <c r="F72" s="133" t="str">
        <f ca="1">IFERROR(IF((VLOOKUP($B72,'HICM and Narrative Backsheet'!$A$7:$AW$156,F$9,FALSE))="","",(VLOOKUP($B72,'HICM and Narrative Backsheet'!$A$7:$AW$156,F$9,FALSE))),"")</f>
        <v>Mature</v>
      </c>
      <c r="G72" s="133" t="str">
        <f ca="1">IFERROR(IF((VLOOKUP($B72,'HICM and Narrative Backsheet'!$A$7:$AW$156,G$9,FALSE))="","",(VLOOKUP($B72,'HICM and Narrative Backsheet'!$A$7:$AW$156,G$9,FALSE))),"")</f>
        <v>Mature</v>
      </c>
      <c r="H72" s="133" t="str">
        <f ca="1">IFERROR(IF((VLOOKUP($B72,'HICM and Narrative Backsheet'!$A$7:$AW$156,H$9,FALSE))="","",(VLOOKUP($B72,'HICM and Narrative Backsheet'!$A$7:$AW$156,H$9,FALSE))),"")</f>
        <v>Established</v>
      </c>
      <c r="I72" s="133" t="str">
        <f ca="1">IFERROR(IF((VLOOKUP($B72,'HICM and Narrative Backsheet'!$A$7:$AW$156,I$9,FALSE))="","",(VLOOKUP($B72,'HICM and Narrative Backsheet'!$A$7:$AW$156,I$9,FALSE))),"")</f>
        <v>Established</v>
      </c>
      <c r="J72" s="133" t="str">
        <f ca="1">IFERROR(IF((VLOOKUP($B72,'HICM and Narrative Backsheet'!$A$7:$AW$156,J$9,FALSE))="","",(VLOOKUP($B72,'HICM and Narrative Backsheet'!$A$7:$AW$156,J$9,FALSE))),"")</f>
        <v>Established</v>
      </c>
      <c r="K72" s="133" t="str">
        <f ca="1">IFERROR(IF((VLOOKUP($B72,'HICM and Narrative Backsheet'!$A$7:$AW$156,K$9,FALSE))="","",(VLOOKUP($B72,'HICM and Narrative Backsheet'!$A$7:$AW$156,K$9,FALSE))),"")</f>
        <v>Mature</v>
      </c>
      <c r="L72" s="134" t="str">
        <f ca="1">IFERROR(IF((VLOOKUP($B72,'HICM and Narrative Backsheet'!$A$7:$AW$156,L$9,FALSE))="","",(VLOOKUP($B72,'HICM and Narrative Backsheet'!$A$7:$AW$156,L$9,FALSE))),"")</f>
        <v>Established</v>
      </c>
    </row>
    <row r="73" spans="1:12" x14ac:dyDescent="0.3">
      <c r="A73" s="41">
        <v>47</v>
      </c>
      <c r="B73" s="34" t="str">
        <f t="shared" ca="1" si="10"/>
        <v>E06000006</v>
      </c>
      <c r="C73" s="120" t="str">
        <f ca="1">IFERROR(VLOOKUP($B73,'Org List'!$J$9:$K$640,2,0), "")</f>
        <v>Halton</v>
      </c>
      <c r="D73" s="132" t="str">
        <f ca="1">IFERROR(IF((VLOOKUP($B73,'HICM and Narrative Backsheet'!$A$7:$AW$156,D$9,FALSE))="","",(VLOOKUP($B73,'HICM and Narrative Backsheet'!$A$7:$AW$156,D$9,FALSE))),"")</f>
        <v/>
      </c>
      <c r="E73" s="133" t="str">
        <f ca="1">IFERROR(IF((VLOOKUP($B73,'HICM and Narrative Backsheet'!$A$7:$AW$156,E$9,FALSE))="","",(VLOOKUP($B73,'HICM and Narrative Backsheet'!$A$7:$AW$156,E$9,FALSE))),"")</f>
        <v>Mature</v>
      </c>
      <c r="F73" s="133" t="str">
        <f ca="1">IFERROR(IF((VLOOKUP($B73,'HICM and Narrative Backsheet'!$A$7:$AW$156,F$9,FALSE))="","",(VLOOKUP($B73,'HICM and Narrative Backsheet'!$A$7:$AW$156,F$9,FALSE))),"")</f>
        <v>Established</v>
      </c>
      <c r="G73" s="133" t="str">
        <f ca="1">IFERROR(IF((VLOOKUP($B73,'HICM and Narrative Backsheet'!$A$7:$AW$156,G$9,FALSE))="","",(VLOOKUP($B73,'HICM and Narrative Backsheet'!$A$7:$AW$156,G$9,FALSE))),"")</f>
        <v>Mature</v>
      </c>
      <c r="H73" s="133" t="str">
        <f ca="1">IFERROR(IF((VLOOKUP($B73,'HICM and Narrative Backsheet'!$A$7:$AW$156,H$9,FALSE))="","",(VLOOKUP($B73,'HICM and Narrative Backsheet'!$A$7:$AW$156,H$9,FALSE))),"")</f>
        <v>Established</v>
      </c>
      <c r="I73" s="133" t="str">
        <f ca="1">IFERROR(IF((VLOOKUP($B73,'HICM and Narrative Backsheet'!$A$7:$AW$156,I$9,FALSE))="","",(VLOOKUP($B73,'HICM and Narrative Backsheet'!$A$7:$AW$156,I$9,FALSE))),"")</f>
        <v>Mature</v>
      </c>
      <c r="J73" s="133" t="str">
        <f ca="1">IFERROR(IF((VLOOKUP($B73,'HICM and Narrative Backsheet'!$A$7:$AW$156,J$9,FALSE))="","",(VLOOKUP($B73,'HICM and Narrative Backsheet'!$A$7:$AW$156,J$9,FALSE))),"")</f>
        <v>Plans in place</v>
      </c>
      <c r="K73" s="133" t="str">
        <f ca="1">IFERROR(IF((VLOOKUP($B73,'HICM and Narrative Backsheet'!$A$7:$AW$156,K$9,FALSE))="","",(VLOOKUP($B73,'HICM and Narrative Backsheet'!$A$7:$AW$156,K$9,FALSE))),"")</f>
        <v>Mature</v>
      </c>
      <c r="L73" s="134" t="str">
        <f ca="1">IFERROR(IF((VLOOKUP($B73,'HICM and Narrative Backsheet'!$A$7:$AW$156,L$9,FALSE))="","",(VLOOKUP($B73,'HICM and Narrative Backsheet'!$A$7:$AW$156,L$9,FALSE))),"")</f>
        <v>Established</v>
      </c>
    </row>
    <row r="74" spans="1:12" x14ac:dyDescent="0.3">
      <c r="A74" s="41">
        <v>48</v>
      </c>
      <c r="B74" s="34" t="str">
        <f t="shared" ca="1" si="10"/>
        <v>E09000013</v>
      </c>
      <c r="C74" s="120" t="str">
        <f ca="1">IFERROR(VLOOKUP($B74,'Org List'!$J$9:$K$640,2,0), "")</f>
        <v>Hammersmith and Fulham</v>
      </c>
      <c r="D74" s="132" t="str">
        <f ca="1">IFERROR(IF((VLOOKUP($B74,'HICM and Narrative Backsheet'!$A$7:$AW$156,D$9,FALSE))="","",(VLOOKUP($B74,'HICM and Narrative Backsheet'!$A$7:$AW$156,D$9,FALSE))),"")</f>
        <v/>
      </c>
      <c r="E74" s="133" t="str">
        <f ca="1">IFERROR(IF((VLOOKUP($B74,'HICM and Narrative Backsheet'!$A$7:$AW$156,E$9,FALSE))="","",(VLOOKUP($B74,'HICM and Narrative Backsheet'!$A$7:$AW$156,E$9,FALSE))),"")</f>
        <v>Established</v>
      </c>
      <c r="F74" s="133" t="str">
        <f ca="1">IFERROR(IF((VLOOKUP($B74,'HICM and Narrative Backsheet'!$A$7:$AW$156,F$9,FALSE))="","",(VLOOKUP($B74,'HICM and Narrative Backsheet'!$A$7:$AW$156,F$9,FALSE))),"")</f>
        <v>Established</v>
      </c>
      <c r="G74" s="133" t="str">
        <f ca="1">IFERROR(IF((VLOOKUP($B74,'HICM and Narrative Backsheet'!$A$7:$AW$156,G$9,FALSE))="","",(VLOOKUP($B74,'HICM and Narrative Backsheet'!$A$7:$AW$156,G$9,FALSE))),"")</f>
        <v>Established</v>
      </c>
      <c r="H74" s="133" t="str">
        <f ca="1">IFERROR(IF((VLOOKUP($B74,'HICM and Narrative Backsheet'!$A$7:$AW$156,H$9,FALSE))="","",(VLOOKUP($B74,'HICM and Narrative Backsheet'!$A$7:$AW$156,H$9,FALSE))),"")</f>
        <v>Established</v>
      </c>
      <c r="I74" s="133" t="str">
        <f ca="1">IFERROR(IF((VLOOKUP($B74,'HICM and Narrative Backsheet'!$A$7:$AW$156,I$9,FALSE))="","",(VLOOKUP($B74,'HICM and Narrative Backsheet'!$A$7:$AW$156,I$9,FALSE))),"")</f>
        <v>Mature</v>
      </c>
      <c r="J74" s="133" t="str">
        <f ca="1">IFERROR(IF((VLOOKUP($B74,'HICM and Narrative Backsheet'!$A$7:$AW$156,J$9,FALSE))="","",(VLOOKUP($B74,'HICM and Narrative Backsheet'!$A$7:$AW$156,J$9,FALSE))),"")</f>
        <v>Established</v>
      </c>
      <c r="K74" s="133" t="str">
        <f ca="1">IFERROR(IF((VLOOKUP($B74,'HICM and Narrative Backsheet'!$A$7:$AW$156,K$9,FALSE))="","",(VLOOKUP($B74,'HICM and Narrative Backsheet'!$A$7:$AW$156,K$9,FALSE))),"")</f>
        <v>Established</v>
      </c>
      <c r="L74" s="134" t="str">
        <f ca="1">IFERROR(IF((VLOOKUP($B74,'HICM and Narrative Backsheet'!$A$7:$AW$156,L$9,FALSE))="","",(VLOOKUP($B74,'HICM and Narrative Backsheet'!$A$7:$AW$156,L$9,FALSE))),"")</f>
        <v>Established</v>
      </c>
    </row>
    <row r="75" spans="1:12" x14ac:dyDescent="0.3">
      <c r="A75" s="41">
        <v>49</v>
      </c>
      <c r="B75" s="34" t="str">
        <f t="shared" ca="1" si="10"/>
        <v>E10000014</v>
      </c>
      <c r="C75" s="120" t="str">
        <f ca="1">IFERROR(VLOOKUP($B75,'Org List'!$J$9:$K$640,2,0), "")</f>
        <v>Hampshire</v>
      </c>
      <c r="D75" s="132" t="str">
        <f ca="1">IFERROR(IF((VLOOKUP($B75,'HICM and Narrative Backsheet'!$A$7:$AW$156,D$9,FALSE))="","",(VLOOKUP($B75,'HICM and Narrative Backsheet'!$A$7:$AW$156,D$9,FALSE))),"")</f>
        <v/>
      </c>
      <c r="E75" s="133" t="str">
        <f ca="1">IFERROR(IF((VLOOKUP($B75,'HICM and Narrative Backsheet'!$A$7:$AW$156,E$9,FALSE))="","",(VLOOKUP($B75,'HICM and Narrative Backsheet'!$A$7:$AW$156,E$9,FALSE))),"")</f>
        <v>Established</v>
      </c>
      <c r="F75" s="133" t="str">
        <f ca="1">IFERROR(IF((VLOOKUP($B75,'HICM and Narrative Backsheet'!$A$7:$AW$156,F$9,FALSE))="","",(VLOOKUP($B75,'HICM and Narrative Backsheet'!$A$7:$AW$156,F$9,FALSE))),"")</f>
        <v>Plans in place</v>
      </c>
      <c r="G75" s="133" t="str">
        <f ca="1">IFERROR(IF((VLOOKUP($B75,'HICM and Narrative Backsheet'!$A$7:$AW$156,G$9,FALSE))="","",(VLOOKUP($B75,'HICM and Narrative Backsheet'!$A$7:$AW$156,G$9,FALSE))),"")</f>
        <v>Established</v>
      </c>
      <c r="H75" s="133" t="str">
        <f ca="1">IFERROR(IF((VLOOKUP($B75,'HICM and Narrative Backsheet'!$A$7:$AW$156,H$9,FALSE))="","",(VLOOKUP($B75,'HICM and Narrative Backsheet'!$A$7:$AW$156,H$9,FALSE))),"")</f>
        <v>Established</v>
      </c>
      <c r="I75" s="133" t="str">
        <f ca="1">IFERROR(IF((VLOOKUP($B75,'HICM and Narrative Backsheet'!$A$7:$AW$156,I$9,FALSE))="","",(VLOOKUP($B75,'HICM and Narrative Backsheet'!$A$7:$AW$156,I$9,FALSE))),"")</f>
        <v>Plans in place</v>
      </c>
      <c r="J75" s="133" t="str">
        <f ca="1">IFERROR(IF((VLOOKUP($B75,'HICM and Narrative Backsheet'!$A$7:$AW$156,J$9,FALSE))="","",(VLOOKUP($B75,'HICM and Narrative Backsheet'!$A$7:$AW$156,J$9,FALSE))),"")</f>
        <v>Plans in place</v>
      </c>
      <c r="K75" s="133" t="str">
        <f ca="1">IFERROR(IF((VLOOKUP($B75,'HICM and Narrative Backsheet'!$A$7:$AW$156,K$9,FALSE))="","",(VLOOKUP($B75,'HICM and Narrative Backsheet'!$A$7:$AW$156,K$9,FALSE))),"")</f>
        <v>Established</v>
      </c>
      <c r="L75" s="134" t="str">
        <f ca="1">IFERROR(IF((VLOOKUP($B75,'HICM and Narrative Backsheet'!$A$7:$AW$156,L$9,FALSE))="","",(VLOOKUP($B75,'HICM and Narrative Backsheet'!$A$7:$AW$156,L$9,FALSE))),"")</f>
        <v>Established</v>
      </c>
    </row>
    <row r="76" spans="1:12" x14ac:dyDescent="0.3">
      <c r="A76" s="41">
        <v>50</v>
      </c>
      <c r="B76" s="34" t="str">
        <f t="shared" ca="1" si="10"/>
        <v>E09000014</v>
      </c>
      <c r="C76" s="120" t="str">
        <f ca="1">IFERROR(VLOOKUP($B76,'Org List'!$J$9:$K$640,2,0), "")</f>
        <v>Haringey</v>
      </c>
      <c r="D76" s="132" t="str">
        <f ca="1">IFERROR(IF((VLOOKUP($B76,'HICM and Narrative Backsheet'!$A$7:$AW$156,D$9,FALSE))="","",(VLOOKUP($B76,'HICM and Narrative Backsheet'!$A$7:$AW$156,D$9,FALSE))),"")</f>
        <v/>
      </c>
      <c r="E76" s="133" t="str">
        <f ca="1">IFERROR(IF((VLOOKUP($B76,'HICM and Narrative Backsheet'!$A$7:$AW$156,E$9,FALSE))="","",(VLOOKUP($B76,'HICM and Narrative Backsheet'!$A$7:$AW$156,E$9,FALSE))),"")</f>
        <v>Plans in place</v>
      </c>
      <c r="F76" s="133" t="str">
        <f ca="1">IFERROR(IF((VLOOKUP($B76,'HICM and Narrative Backsheet'!$A$7:$AW$156,F$9,FALSE))="","",(VLOOKUP($B76,'HICM and Narrative Backsheet'!$A$7:$AW$156,F$9,FALSE))),"")</f>
        <v>Plans in place</v>
      </c>
      <c r="G76" s="133" t="str">
        <f ca="1">IFERROR(IF((VLOOKUP($B76,'HICM and Narrative Backsheet'!$A$7:$AW$156,G$9,FALSE))="","",(VLOOKUP($B76,'HICM and Narrative Backsheet'!$A$7:$AW$156,G$9,FALSE))),"")</f>
        <v>Established</v>
      </c>
      <c r="H76" s="133" t="str">
        <f ca="1">IFERROR(IF((VLOOKUP($B76,'HICM and Narrative Backsheet'!$A$7:$AW$156,H$9,FALSE))="","",(VLOOKUP($B76,'HICM and Narrative Backsheet'!$A$7:$AW$156,H$9,FALSE))),"")</f>
        <v>Established</v>
      </c>
      <c r="I76" s="133" t="str">
        <f ca="1">IFERROR(IF((VLOOKUP($B76,'HICM and Narrative Backsheet'!$A$7:$AW$156,I$9,FALSE))="","",(VLOOKUP($B76,'HICM and Narrative Backsheet'!$A$7:$AW$156,I$9,FALSE))),"")</f>
        <v>Plans in place</v>
      </c>
      <c r="J76" s="133" t="str">
        <f ca="1">IFERROR(IF((VLOOKUP($B76,'HICM and Narrative Backsheet'!$A$7:$AW$156,J$9,FALSE))="","",(VLOOKUP($B76,'HICM and Narrative Backsheet'!$A$7:$AW$156,J$9,FALSE))),"")</f>
        <v>Plans in place</v>
      </c>
      <c r="K76" s="133" t="str">
        <f ca="1">IFERROR(IF((VLOOKUP($B76,'HICM and Narrative Backsheet'!$A$7:$AW$156,K$9,FALSE))="","",(VLOOKUP($B76,'HICM and Narrative Backsheet'!$A$7:$AW$156,K$9,FALSE))),"")</f>
        <v>Established</v>
      </c>
      <c r="L76" s="134" t="str">
        <f ca="1">IFERROR(IF((VLOOKUP($B76,'HICM and Narrative Backsheet'!$A$7:$AW$156,L$9,FALSE))="","",(VLOOKUP($B76,'HICM and Narrative Backsheet'!$A$7:$AW$156,L$9,FALSE))),"")</f>
        <v>Plans in place</v>
      </c>
    </row>
    <row r="77" spans="1:12" x14ac:dyDescent="0.3">
      <c r="A77" s="41">
        <v>51</v>
      </c>
      <c r="B77" s="34" t="str">
        <f t="shared" ca="1" si="10"/>
        <v>E09000015</v>
      </c>
      <c r="C77" s="120" t="str">
        <f ca="1">IFERROR(VLOOKUP($B77,'Org List'!$J$9:$K$640,2,0), "")</f>
        <v>Harrow</v>
      </c>
      <c r="D77" s="132" t="str">
        <f ca="1">IFERROR(IF((VLOOKUP($B77,'HICM and Narrative Backsheet'!$A$7:$AW$156,D$9,FALSE))="","",(VLOOKUP($B77,'HICM and Narrative Backsheet'!$A$7:$AW$156,D$9,FALSE))),"")</f>
        <v/>
      </c>
      <c r="E77" s="133" t="str">
        <f ca="1">IFERROR(IF((VLOOKUP($B77,'HICM and Narrative Backsheet'!$A$7:$AW$156,E$9,FALSE))="","",(VLOOKUP($B77,'HICM and Narrative Backsheet'!$A$7:$AW$156,E$9,FALSE))),"")</f>
        <v>Established</v>
      </c>
      <c r="F77" s="133" t="str">
        <f ca="1">IFERROR(IF((VLOOKUP($B77,'HICM and Narrative Backsheet'!$A$7:$AW$156,F$9,FALSE))="","",(VLOOKUP($B77,'HICM and Narrative Backsheet'!$A$7:$AW$156,F$9,FALSE))),"")</f>
        <v>Established</v>
      </c>
      <c r="G77" s="133" t="str">
        <f ca="1">IFERROR(IF((VLOOKUP($B77,'HICM and Narrative Backsheet'!$A$7:$AW$156,G$9,FALSE))="","",(VLOOKUP($B77,'HICM and Narrative Backsheet'!$A$7:$AW$156,G$9,FALSE))),"")</f>
        <v>Established</v>
      </c>
      <c r="H77" s="133" t="str">
        <f ca="1">IFERROR(IF((VLOOKUP($B77,'HICM and Narrative Backsheet'!$A$7:$AW$156,H$9,FALSE))="","",(VLOOKUP($B77,'HICM and Narrative Backsheet'!$A$7:$AW$156,H$9,FALSE))),"")</f>
        <v>Established</v>
      </c>
      <c r="I77" s="133" t="str">
        <f ca="1">IFERROR(IF((VLOOKUP($B77,'HICM and Narrative Backsheet'!$A$7:$AW$156,I$9,FALSE))="","",(VLOOKUP($B77,'HICM and Narrative Backsheet'!$A$7:$AW$156,I$9,FALSE))),"")</f>
        <v>Established</v>
      </c>
      <c r="J77" s="133" t="str">
        <f ca="1">IFERROR(IF((VLOOKUP($B77,'HICM and Narrative Backsheet'!$A$7:$AW$156,J$9,FALSE))="","",(VLOOKUP($B77,'HICM and Narrative Backsheet'!$A$7:$AW$156,J$9,FALSE))),"")</f>
        <v>Established</v>
      </c>
      <c r="K77" s="133" t="str">
        <f ca="1">IFERROR(IF((VLOOKUP($B77,'HICM and Narrative Backsheet'!$A$7:$AW$156,K$9,FALSE))="","",(VLOOKUP($B77,'HICM and Narrative Backsheet'!$A$7:$AW$156,K$9,FALSE))),"")</f>
        <v>Established</v>
      </c>
      <c r="L77" s="134" t="str">
        <f ca="1">IFERROR(IF((VLOOKUP($B77,'HICM and Narrative Backsheet'!$A$7:$AW$156,L$9,FALSE))="","",(VLOOKUP($B77,'HICM and Narrative Backsheet'!$A$7:$AW$156,L$9,FALSE))),"")</f>
        <v>Established</v>
      </c>
    </row>
    <row r="78" spans="1:12" x14ac:dyDescent="0.3">
      <c r="A78" s="41">
        <v>52</v>
      </c>
      <c r="B78" s="34" t="str">
        <f t="shared" ca="1" si="10"/>
        <v>E06000001</v>
      </c>
      <c r="C78" s="120" t="str">
        <f ca="1">IFERROR(VLOOKUP($B78,'Org List'!$J$9:$K$640,2,0), "")</f>
        <v>Hartlepool</v>
      </c>
      <c r="D78" s="132" t="str">
        <f ca="1">IFERROR(IF((VLOOKUP($B78,'HICM and Narrative Backsheet'!$A$7:$AW$156,D$9,FALSE))="","",(VLOOKUP($B78,'HICM and Narrative Backsheet'!$A$7:$AW$156,D$9,FALSE))),"")</f>
        <v/>
      </c>
      <c r="E78" s="133" t="str">
        <f ca="1">IFERROR(IF((VLOOKUP($B78,'HICM and Narrative Backsheet'!$A$7:$AW$156,E$9,FALSE))="","",(VLOOKUP($B78,'HICM and Narrative Backsheet'!$A$7:$AW$156,E$9,FALSE))),"")</f>
        <v>Exemplary</v>
      </c>
      <c r="F78" s="133" t="str">
        <f ca="1">IFERROR(IF((VLOOKUP($B78,'HICM and Narrative Backsheet'!$A$7:$AW$156,F$9,FALSE))="","",(VLOOKUP($B78,'HICM and Narrative Backsheet'!$A$7:$AW$156,F$9,FALSE))),"")</f>
        <v>Mature</v>
      </c>
      <c r="G78" s="133" t="str">
        <f ca="1">IFERROR(IF((VLOOKUP($B78,'HICM and Narrative Backsheet'!$A$7:$AW$156,G$9,FALSE))="","",(VLOOKUP($B78,'HICM and Narrative Backsheet'!$A$7:$AW$156,G$9,FALSE))),"")</f>
        <v>Exemplary</v>
      </c>
      <c r="H78" s="133" t="str">
        <f ca="1">IFERROR(IF((VLOOKUP($B78,'HICM and Narrative Backsheet'!$A$7:$AW$156,H$9,FALSE))="","",(VLOOKUP($B78,'HICM and Narrative Backsheet'!$A$7:$AW$156,H$9,FALSE))),"")</f>
        <v>Established</v>
      </c>
      <c r="I78" s="133" t="str">
        <f ca="1">IFERROR(IF((VLOOKUP($B78,'HICM and Narrative Backsheet'!$A$7:$AW$156,I$9,FALSE))="","",(VLOOKUP($B78,'HICM and Narrative Backsheet'!$A$7:$AW$156,I$9,FALSE))),"")</f>
        <v>Established</v>
      </c>
      <c r="J78" s="133" t="str">
        <f ca="1">IFERROR(IF((VLOOKUP($B78,'HICM and Narrative Backsheet'!$A$7:$AW$156,J$9,FALSE))="","",(VLOOKUP($B78,'HICM and Narrative Backsheet'!$A$7:$AW$156,J$9,FALSE))),"")</f>
        <v>Mature</v>
      </c>
      <c r="K78" s="133" t="str">
        <f ca="1">IFERROR(IF((VLOOKUP($B78,'HICM and Narrative Backsheet'!$A$7:$AW$156,K$9,FALSE))="","",(VLOOKUP($B78,'HICM and Narrative Backsheet'!$A$7:$AW$156,K$9,FALSE))),"")</f>
        <v>Mature</v>
      </c>
      <c r="L78" s="134" t="str">
        <f ca="1">IFERROR(IF((VLOOKUP($B78,'HICM and Narrative Backsheet'!$A$7:$AW$156,L$9,FALSE))="","",(VLOOKUP($B78,'HICM and Narrative Backsheet'!$A$7:$AW$156,L$9,FALSE))),"")</f>
        <v>Mature</v>
      </c>
    </row>
    <row r="79" spans="1:12" x14ac:dyDescent="0.3">
      <c r="A79" s="41">
        <v>53</v>
      </c>
      <c r="B79" s="34" t="str">
        <f t="shared" ca="1" si="10"/>
        <v>E09000016</v>
      </c>
      <c r="C79" s="120" t="str">
        <f ca="1">IFERROR(VLOOKUP($B79,'Org List'!$J$9:$K$640,2,0), "")</f>
        <v>Havering</v>
      </c>
      <c r="D79" s="132" t="str">
        <f ca="1">IFERROR(IF((VLOOKUP($B79,'HICM and Narrative Backsheet'!$A$7:$AW$156,D$9,FALSE))="","",(VLOOKUP($B79,'HICM and Narrative Backsheet'!$A$7:$AW$156,D$9,FALSE))),"")</f>
        <v/>
      </c>
      <c r="E79" s="133" t="str">
        <f ca="1">IFERROR(IF((VLOOKUP($B79,'HICM and Narrative Backsheet'!$A$7:$AW$156,E$9,FALSE))="","",(VLOOKUP($B79,'HICM and Narrative Backsheet'!$A$7:$AW$156,E$9,FALSE))),"")</f>
        <v>Established</v>
      </c>
      <c r="F79" s="133" t="str">
        <f ca="1">IFERROR(IF((VLOOKUP($B79,'HICM and Narrative Backsheet'!$A$7:$AW$156,F$9,FALSE))="","",(VLOOKUP($B79,'HICM and Narrative Backsheet'!$A$7:$AW$156,F$9,FALSE))),"")</f>
        <v>Established</v>
      </c>
      <c r="G79" s="133" t="str">
        <f ca="1">IFERROR(IF((VLOOKUP($B79,'HICM and Narrative Backsheet'!$A$7:$AW$156,G$9,FALSE))="","",(VLOOKUP($B79,'HICM and Narrative Backsheet'!$A$7:$AW$156,G$9,FALSE))),"")</f>
        <v>Established</v>
      </c>
      <c r="H79" s="133" t="str">
        <f ca="1">IFERROR(IF((VLOOKUP($B79,'HICM and Narrative Backsheet'!$A$7:$AW$156,H$9,FALSE))="","",(VLOOKUP($B79,'HICM and Narrative Backsheet'!$A$7:$AW$156,H$9,FALSE))),"")</f>
        <v>Established</v>
      </c>
      <c r="I79" s="133" t="str">
        <f ca="1">IFERROR(IF((VLOOKUP($B79,'HICM and Narrative Backsheet'!$A$7:$AW$156,I$9,FALSE))="","",(VLOOKUP($B79,'HICM and Narrative Backsheet'!$A$7:$AW$156,I$9,FALSE))),"")</f>
        <v>Established</v>
      </c>
      <c r="J79" s="133" t="str">
        <f ca="1">IFERROR(IF((VLOOKUP($B79,'HICM and Narrative Backsheet'!$A$7:$AW$156,J$9,FALSE))="","",(VLOOKUP($B79,'HICM and Narrative Backsheet'!$A$7:$AW$156,J$9,FALSE))),"")</f>
        <v>Established</v>
      </c>
      <c r="K79" s="133" t="str">
        <f ca="1">IFERROR(IF((VLOOKUP($B79,'HICM and Narrative Backsheet'!$A$7:$AW$156,K$9,FALSE))="","",(VLOOKUP($B79,'HICM and Narrative Backsheet'!$A$7:$AW$156,K$9,FALSE))),"")</f>
        <v>Established</v>
      </c>
      <c r="L79" s="134" t="str">
        <f ca="1">IFERROR(IF((VLOOKUP($B79,'HICM and Narrative Backsheet'!$A$7:$AW$156,L$9,FALSE))="","",(VLOOKUP($B79,'HICM and Narrative Backsheet'!$A$7:$AW$156,L$9,FALSE))),"")</f>
        <v>Established</v>
      </c>
    </row>
    <row r="80" spans="1:12" x14ac:dyDescent="0.3">
      <c r="A80" s="41">
        <v>54</v>
      </c>
      <c r="B80" s="34" t="str">
        <f t="shared" ca="1" si="10"/>
        <v>E06000019</v>
      </c>
      <c r="C80" s="120" t="str">
        <f ca="1">IFERROR(VLOOKUP($B80,'Org List'!$J$9:$K$640,2,0), "")</f>
        <v>Herefordshire, County of</v>
      </c>
      <c r="D80" s="132" t="str">
        <f ca="1">IFERROR(IF((VLOOKUP($B80,'HICM and Narrative Backsheet'!$A$7:$AW$156,D$9,FALSE))="","",(VLOOKUP($B80,'HICM and Narrative Backsheet'!$A$7:$AW$156,D$9,FALSE))),"")</f>
        <v/>
      </c>
      <c r="E80" s="133" t="str">
        <f ca="1">IFERROR(IF((VLOOKUP($B80,'HICM and Narrative Backsheet'!$A$7:$AW$156,E$9,FALSE))="","",(VLOOKUP($B80,'HICM and Narrative Backsheet'!$A$7:$AW$156,E$9,FALSE))),"")</f>
        <v>Plans in place</v>
      </c>
      <c r="F80" s="133" t="str">
        <f ca="1">IFERROR(IF((VLOOKUP($B80,'HICM and Narrative Backsheet'!$A$7:$AW$156,F$9,FALSE))="","",(VLOOKUP($B80,'HICM and Narrative Backsheet'!$A$7:$AW$156,F$9,FALSE))),"")</f>
        <v>Plans in place</v>
      </c>
      <c r="G80" s="133" t="str">
        <f ca="1">IFERROR(IF((VLOOKUP($B80,'HICM and Narrative Backsheet'!$A$7:$AW$156,G$9,FALSE))="","",(VLOOKUP($B80,'HICM and Narrative Backsheet'!$A$7:$AW$156,G$9,FALSE))),"")</f>
        <v>Plans in place</v>
      </c>
      <c r="H80" s="133" t="str">
        <f ca="1">IFERROR(IF((VLOOKUP($B80,'HICM and Narrative Backsheet'!$A$7:$AW$156,H$9,FALSE))="","",(VLOOKUP($B80,'HICM and Narrative Backsheet'!$A$7:$AW$156,H$9,FALSE))),"")</f>
        <v>Established</v>
      </c>
      <c r="I80" s="133" t="str">
        <f ca="1">IFERROR(IF((VLOOKUP($B80,'HICM and Narrative Backsheet'!$A$7:$AW$156,I$9,FALSE))="","",(VLOOKUP($B80,'HICM and Narrative Backsheet'!$A$7:$AW$156,I$9,FALSE))),"")</f>
        <v>Not yet established</v>
      </c>
      <c r="J80" s="133" t="str">
        <f ca="1">IFERROR(IF((VLOOKUP($B80,'HICM and Narrative Backsheet'!$A$7:$AW$156,J$9,FALSE))="","",(VLOOKUP($B80,'HICM and Narrative Backsheet'!$A$7:$AW$156,J$9,FALSE))),"")</f>
        <v>Plans in place</v>
      </c>
      <c r="K80" s="133" t="str">
        <f ca="1">IFERROR(IF((VLOOKUP($B80,'HICM and Narrative Backsheet'!$A$7:$AW$156,K$9,FALSE))="","",(VLOOKUP($B80,'HICM and Narrative Backsheet'!$A$7:$AW$156,K$9,FALSE))),"")</f>
        <v>Established</v>
      </c>
      <c r="L80" s="134" t="str">
        <f ca="1">IFERROR(IF((VLOOKUP($B80,'HICM and Narrative Backsheet'!$A$7:$AW$156,L$9,FALSE))="","",(VLOOKUP($B80,'HICM and Narrative Backsheet'!$A$7:$AW$156,L$9,FALSE))),"")</f>
        <v>Plans in place</v>
      </c>
    </row>
    <row r="81" spans="1:12" x14ac:dyDescent="0.3">
      <c r="A81" s="41">
        <v>55</v>
      </c>
      <c r="B81" s="34" t="str">
        <f t="shared" ca="1" si="10"/>
        <v>E10000015</v>
      </c>
      <c r="C81" s="120" t="str">
        <f ca="1">IFERROR(VLOOKUP($B81,'Org List'!$J$9:$K$640,2,0), "")</f>
        <v>Hertfordshire</v>
      </c>
      <c r="D81" s="132" t="str">
        <f ca="1">IFERROR(IF((VLOOKUP($B81,'HICM and Narrative Backsheet'!$A$7:$AW$156,D$9,FALSE))="","",(VLOOKUP($B81,'HICM and Narrative Backsheet'!$A$7:$AW$156,D$9,FALSE))),"")</f>
        <v/>
      </c>
      <c r="E81" s="133" t="str">
        <f ca="1">IFERROR(IF((VLOOKUP($B81,'HICM and Narrative Backsheet'!$A$7:$AW$156,E$9,FALSE))="","",(VLOOKUP($B81,'HICM and Narrative Backsheet'!$A$7:$AW$156,E$9,FALSE))),"")</f>
        <v>Established</v>
      </c>
      <c r="F81" s="133" t="str">
        <f ca="1">IFERROR(IF((VLOOKUP($B81,'HICM and Narrative Backsheet'!$A$7:$AW$156,F$9,FALSE))="","",(VLOOKUP($B81,'HICM and Narrative Backsheet'!$A$7:$AW$156,F$9,FALSE))),"")</f>
        <v>Established</v>
      </c>
      <c r="G81" s="133" t="str">
        <f ca="1">IFERROR(IF((VLOOKUP($B81,'HICM and Narrative Backsheet'!$A$7:$AW$156,G$9,FALSE))="","",(VLOOKUP($B81,'HICM and Narrative Backsheet'!$A$7:$AW$156,G$9,FALSE))),"")</f>
        <v>Mature</v>
      </c>
      <c r="H81" s="133" t="str">
        <f ca="1">IFERROR(IF((VLOOKUP($B81,'HICM and Narrative Backsheet'!$A$7:$AW$156,H$9,FALSE))="","",(VLOOKUP($B81,'HICM and Narrative Backsheet'!$A$7:$AW$156,H$9,FALSE))),"")</f>
        <v>Established</v>
      </c>
      <c r="I81" s="133" t="str">
        <f ca="1">IFERROR(IF((VLOOKUP($B81,'HICM and Narrative Backsheet'!$A$7:$AW$156,I$9,FALSE))="","",(VLOOKUP($B81,'HICM and Narrative Backsheet'!$A$7:$AW$156,I$9,FALSE))),"")</f>
        <v>Established</v>
      </c>
      <c r="J81" s="133" t="str">
        <f ca="1">IFERROR(IF((VLOOKUP($B81,'HICM and Narrative Backsheet'!$A$7:$AW$156,J$9,FALSE))="","",(VLOOKUP($B81,'HICM and Narrative Backsheet'!$A$7:$AW$156,J$9,FALSE))),"")</f>
        <v>Mature</v>
      </c>
      <c r="K81" s="133" t="str">
        <f ca="1">IFERROR(IF((VLOOKUP($B81,'HICM and Narrative Backsheet'!$A$7:$AW$156,K$9,FALSE))="","",(VLOOKUP($B81,'HICM and Narrative Backsheet'!$A$7:$AW$156,K$9,FALSE))),"")</f>
        <v>Established</v>
      </c>
      <c r="L81" s="134" t="str">
        <f ca="1">IFERROR(IF((VLOOKUP($B81,'HICM and Narrative Backsheet'!$A$7:$AW$156,L$9,FALSE))="","",(VLOOKUP($B81,'HICM and Narrative Backsheet'!$A$7:$AW$156,L$9,FALSE))),"")</f>
        <v>Mature</v>
      </c>
    </row>
    <row r="82" spans="1:12" x14ac:dyDescent="0.3">
      <c r="A82" s="41">
        <v>56</v>
      </c>
      <c r="B82" s="34" t="str">
        <f t="shared" ca="1" si="10"/>
        <v>E09000017</v>
      </c>
      <c r="C82" s="120" t="str">
        <f ca="1">IFERROR(VLOOKUP($B82,'Org List'!$J$9:$K$640,2,0), "")</f>
        <v>Hillingdon</v>
      </c>
      <c r="D82" s="132" t="str">
        <f ca="1">IFERROR(IF((VLOOKUP($B82,'HICM and Narrative Backsheet'!$A$7:$AW$156,D$9,FALSE))="","",(VLOOKUP($B82,'HICM and Narrative Backsheet'!$A$7:$AW$156,D$9,FALSE))),"")</f>
        <v/>
      </c>
      <c r="E82" s="133" t="str">
        <f ca="1">IFERROR(IF((VLOOKUP($B82,'HICM and Narrative Backsheet'!$A$7:$AW$156,E$9,FALSE))="","",(VLOOKUP($B82,'HICM and Narrative Backsheet'!$A$7:$AW$156,E$9,FALSE))),"")</f>
        <v>Established</v>
      </c>
      <c r="F82" s="133" t="str">
        <f ca="1">IFERROR(IF((VLOOKUP($B82,'HICM and Narrative Backsheet'!$A$7:$AW$156,F$9,FALSE))="","",(VLOOKUP($B82,'HICM and Narrative Backsheet'!$A$7:$AW$156,F$9,FALSE))),"")</f>
        <v>Mature</v>
      </c>
      <c r="G82" s="133" t="str">
        <f ca="1">IFERROR(IF((VLOOKUP($B82,'HICM and Narrative Backsheet'!$A$7:$AW$156,G$9,FALSE))="","",(VLOOKUP($B82,'HICM and Narrative Backsheet'!$A$7:$AW$156,G$9,FALSE))),"")</f>
        <v>Established</v>
      </c>
      <c r="H82" s="133" t="str">
        <f ca="1">IFERROR(IF((VLOOKUP($B82,'HICM and Narrative Backsheet'!$A$7:$AW$156,H$9,FALSE))="","",(VLOOKUP($B82,'HICM and Narrative Backsheet'!$A$7:$AW$156,H$9,FALSE))),"")</f>
        <v>Established</v>
      </c>
      <c r="I82" s="133" t="str">
        <f ca="1">IFERROR(IF((VLOOKUP($B82,'HICM and Narrative Backsheet'!$A$7:$AW$156,I$9,FALSE))="","",(VLOOKUP($B82,'HICM and Narrative Backsheet'!$A$7:$AW$156,I$9,FALSE))),"")</f>
        <v>Established</v>
      </c>
      <c r="J82" s="133" t="str">
        <f ca="1">IFERROR(IF((VLOOKUP($B82,'HICM and Narrative Backsheet'!$A$7:$AW$156,J$9,FALSE))="","",(VLOOKUP($B82,'HICM and Narrative Backsheet'!$A$7:$AW$156,J$9,FALSE))),"")</f>
        <v>Established</v>
      </c>
      <c r="K82" s="133" t="str">
        <f ca="1">IFERROR(IF((VLOOKUP($B82,'HICM and Narrative Backsheet'!$A$7:$AW$156,K$9,FALSE))="","",(VLOOKUP($B82,'HICM and Narrative Backsheet'!$A$7:$AW$156,K$9,FALSE))),"")</f>
        <v>Established</v>
      </c>
      <c r="L82" s="134" t="str">
        <f ca="1">IFERROR(IF((VLOOKUP($B82,'HICM and Narrative Backsheet'!$A$7:$AW$156,L$9,FALSE))="","",(VLOOKUP($B82,'HICM and Narrative Backsheet'!$A$7:$AW$156,L$9,FALSE))),"")</f>
        <v>Established</v>
      </c>
    </row>
    <row r="83" spans="1:12" x14ac:dyDescent="0.3">
      <c r="A83" s="41">
        <v>57</v>
      </c>
      <c r="B83" s="34" t="str">
        <f t="shared" ca="1" si="10"/>
        <v>E09000018</v>
      </c>
      <c r="C83" s="120" t="str">
        <f ca="1">IFERROR(VLOOKUP($B83,'Org List'!$J$9:$K$640,2,0), "")</f>
        <v>Hounslow</v>
      </c>
      <c r="D83" s="132" t="str">
        <f ca="1">IFERROR(IF((VLOOKUP($B83,'HICM and Narrative Backsheet'!$A$7:$AW$156,D$9,FALSE))="","",(VLOOKUP($B83,'HICM and Narrative Backsheet'!$A$7:$AW$156,D$9,FALSE))),"")</f>
        <v/>
      </c>
      <c r="E83" s="133" t="str">
        <f ca="1">IFERROR(IF((VLOOKUP($B83,'HICM and Narrative Backsheet'!$A$7:$AW$156,E$9,FALSE))="","",(VLOOKUP($B83,'HICM and Narrative Backsheet'!$A$7:$AW$156,E$9,FALSE))),"")</f>
        <v>Mature</v>
      </c>
      <c r="F83" s="133" t="str">
        <f ca="1">IFERROR(IF((VLOOKUP($B83,'HICM and Narrative Backsheet'!$A$7:$AW$156,F$9,FALSE))="","",(VLOOKUP($B83,'HICM and Narrative Backsheet'!$A$7:$AW$156,F$9,FALSE))),"")</f>
        <v>Established</v>
      </c>
      <c r="G83" s="133" t="str">
        <f ca="1">IFERROR(IF((VLOOKUP($B83,'HICM and Narrative Backsheet'!$A$7:$AW$156,G$9,FALSE))="","",(VLOOKUP($B83,'HICM and Narrative Backsheet'!$A$7:$AW$156,G$9,FALSE))),"")</f>
        <v>Established</v>
      </c>
      <c r="H83" s="133" t="str">
        <f ca="1">IFERROR(IF((VLOOKUP($B83,'HICM and Narrative Backsheet'!$A$7:$AW$156,H$9,FALSE))="","",(VLOOKUP($B83,'HICM and Narrative Backsheet'!$A$7:$AW$156,H$9,FALSE))),"")</f>
        <v>Mature</v>
      </c>
      <c r="I83" s="133" t="str">
        <f ca="1">IFERROR(IF((VLOOKUP($B83,'HICM and Narrative Backsheet'!$A$7:$AW$156,I$9,FALSE))="","",(VLOOKUP($B83,'HICM and Narrative Backsheet'!$A$7:$AW$156,I$9,FALSE))),"")</f>
        <v>Mature</v>
      </c>
      <c r="J83" s="133" t="str">
        <f ca="1">IFERROR(IF((VLOOKUP($B83,'HICM and Narrative Backsheet'!$A$7:$AW$156,J$9,FALSE))="","",(VLOOKUP($B83,'HICM and Narrative Backsheet'!$A$7:$AW$156,J$9,FALSE))),"")</f>
        <v>Established</v>
      </c>
      <c r="K83" s="133" t="str">
        <f ca="1">IFERROR(IF((VLOOKUP($B83,'HICM and Narrative Backsheet'!$A$7:$AW$156,K$9,FALSE))="","",(VLOOKUP($B83,'HICM and Narrative Backsheet'!$A$7:$AW$156,K$9,FALSE))),"")</f>
        <v>Established</v>
      </c>
      <c r="L83" s="134" t="str">
        <f ca="1">IFERROR(IF((VLOOKUP($B83,'HICM and Narrative Backsheet'!$A$7:$AW$156,L$9,FALSE))="","",(VLOOKUP($B83,'HICM and Narrative Backsheet'!$A$7:$AW$156,L$9,FALSE))),"")</f>
        <v>Established</v>
      </c>
    </row>
    <row r="84" spans="1:12" x14ac:dyDescent="0.3">
      <c r="A84" s="41">
        <v>58</v>
      </c>
      <c r="B84" s="34" t="str">
        <f t="shared" ca="1" si="10"/>
        <v>E06000046</v>
      </c>
      <c r="C84" s="120" t="str">
        <f ca="1">IFERROR(VLOOKUP($B84,'Org List'!$J$9:$K$640,2,0), "")</f>
        <v>Isle of Wight</v>
      </c>
      <c r="D84" s="132" t="str">
        <f ca="1">IFERROR(IF((VLOOKUP($B84,'HICM and Narrative Backsheet'!$A$7:$AW$156,D$9,FALSE))="","",(VLOOKUP($B84,'HICM and Narrative Backsheet'!$A$7:$AW$156,D$9,FALSE))),"")</f>
        <v/>
      </c>
      <c r="E84" s="133" t="str">
        <f ca="1">IFERROR(IF((VLOOKUP($B84,'HICM and Narrative Backsheet'!$A$7:$AW$156,E$9,FALSE))="","",(VLOOKUP($B84,'HICM and Narrative Backsheet'!$A$7:$AW$156,E$9,FALSE))),"")</f>
        <v>Plans in place</v>
      </c>
      <c r="F84" s="133" t="str">
        <f ca="1">IFERROR(IF((VLOOKUP($B84,'HICM and Narrative Backsheet'!$A$7:$AW$156,F$9,FALSE))="","",(VLOOKUP($B84,'HICM and Narrative Backsheet'!$A$7:$AW$156,F$9,FALSE))),"")</f>
        <v>Plans in place</v>
      </c>
      <c r="G84" s="133" t="str">
        <f ca="1">IFERROR(IF((VLOOKUP($B84,'HICM and Narrative Backsheet'!$A$7:$AW$156,G$9,FALSE))="","",(VLOOKUP($B84,'HICM and Narrative Backsheet'!$A$7:$AW$156,G$9,FALSE))),"")</f>
        <v>Plans in place</v>
      </c>
      <c r="H84" s="133" t="str">
        <f ca="1">IFERROR(IF((VLOOKUP($B84,'HICM and Narrative Backsheet'!$A$7:$AW$156,H$9,FALSE))="","",(VLOOKUP($B84,'HICM and Narrative Backsheet'!$A$7:$AW$156,H$9,FALSE))),"")</f>
        <v>Plans in place</v>
      </c>
      <c r="I84" s="133" t="str">
        <f ca="1">IFERROR(IF((VLOOKUP($B84,'HICM and Narrative Backsheet'!$A$7:$AW$156,I$9,FALSE))="","",(VLOOKUP($B84,'HICM and Narrative Backsheet'!$A$7:$AW$156,I$9,FALSE))),"")</f>
        <v>Plans in place</v>
      </c>
      <c r="J84" s="133" t="str">
        <f ca="1">IFERROR(IF((VLOOKUP($B84,'HICM and Narrative Backsheet'!$A$7:$AW$156,J$9,FALSE))="","",(VLOOKUP($B84,'HICM and Narrative Backsheet'!$A$7:$AW$156,J$9,FALSE))),"")</f>
        <v>Plans in place</v>
      </c>
      <c r="K84" s="133" t="str">
        <f ca="1">IFERROR(IF((VLOOKUP($B84,'HICM and Narrative Backsheet'!$A$7:$AW$156,K$9,FALSE))="","",(VLOOKUP($B84,'HICM and Narrative Backsheet'!$A$7:$AW$156,K$9,FALSE))),"")</f>
        <v>Plans in place</v>
      </c>
      <c r="L84" s="134" t="str">
        <f ca="1">IFERROR(IF((VLOOKUP($B84,'HICM and Narrative Backsheet'!$A$7:$AW$156,L$9,FALSE))="","",(VLOOKUP($B84,'HICM and Narrative Backsheet'!$A$7:$AW$156,L$9,FALSE))),"")</f>
        <v>Plans in place</v>
      </c>
    </row>
    <row r="85" spans="1:12" x14ac:dyDescent="0.3">
      <c r="A85" s="41">
        <v>59</v>
      </c>
      <c r="B85" s="34" t="str">
        <f t="shared" ca="1" si="10"/>
        <v>E09000019</v>
      </c>
      <c r="C85" s="120" t="str">
        <f ca="1">IFERROR(VLOOKUP($B85,'Org List'!$J$9:$K$640,2,0), "")</f>
        <v>Islington</v>
      </c>
      <c r="D85" s="132" t="str">
        <f ca="1">IFERROR(IF((VLOOKUP($B85,'HICM and Narrative Backsheet'!$A$7:$AW$156,D$9,FALSE))="","",(VLOOKUP($B85,'HICM and Narrative Backsheet'!$A$7:$AW$156,D$9,FALSE))),"")</f>
        <v/>
      </c>
      <c r="E85" s="133" t="str">
        <f ca="1">IFERROR(IF((VLOOKUP($B85,'HICM and Narrative Backsheet'!$A$7:$AW$156,E$9,FALSE))="","",(VLOOKUP($B85,'HICM and Narrative Backsheet'!$A$7:$AW$156,E$9,FALSE))),"")</f>
        <v>Plans in place</v>
      </c>
      <c r="F85" s="133" t="str">
        <f ca="1">IFERROR(IF((VLOOKUP($B85,'HICM and Narrative Backsheet'!$A$7:$AW$156,F$9,FALSE))="","",(VLOOKUP($B85,'HICM and Narrative Backsheet'!$A$7:$AW$156,F$9,FALSE))),"")</f>
        <v>Established</v>
      </c>
      <c r="G85" s="133" t="str">
        <f ca="1">IFERROR(IF((VLOOKUP($B85,'HICM and Narrative Backsheet'!$A$7:$AW$156,G$9,FALSE))="","",(VLOOKUP($B85,'HICM and Narrative Backsheet'!$A$7:$AW$156,G$9,FALSE))),"")</f>
        <v>Mature</v>
      </c>
      <c r="H85" s="133" t="str">
        <f ca="1">IFERROR(IF((VLOOKUP($B85,'HICM and Narrative Backsheet'!$A$7:$AW$156,H$9,FALSE))="","",(VLOOKUP($B85,'HICM and Narrative Backsheet'!$A$7:$AW$156,H$9,FALSE))),"")</f>
        <v>Established</v>
      </c>
      <c r="I85" s="133" t="str">
        <f ca="1">IFERROR(IF((VLOOKUP($B85,'HICM and Narrative Backsheet'!$A$7:$AW$156,I$9,FALSE))="","",(VLOOKUP($B85,'HICM and Narrative Backsheet'!$A$7:$AW$156,I$9,FALSE))),"")</f>
        <v>Plans in place</v>
      </c>
      <c r="J85" s="133" t="str">
        <f ca="1">IFERROR(IF((VLOOKUP($B85,'HICM and Narrative Backsheet'!$A$7:$AW$156,J$9,FALSE))="","",(VLOOKUP($B85,'HICM and Narrative Backsheet'!$A$7:$AW$156,J$9,FALSE))),"")</f>
        <v>Plans in place</v>
      </c>
      <c r="K85" s="133" t="str">
        <f ca="1">IFERROR(IF((VLOOKUP($B85,'HICM and Narrative Backsheet'!$A$7:$AW$156,K$9,FALSE))="","",(VLOOKUP($B85,'HICM and Narrative Backsheet'!$A$7:$AW$156,K$9,FALSE))),"")</f>
        <v>Plans in place</v>
      </c>
      <c r="L85" s="134" t="str">
        <f ca="1">IFERROR(IF((VLOOKUP($B85,'HICM and Narrative Backsheet'!$A$7:$AW$156,L$9,FALSE))="","",(VLOOKUP($B85,'HICM and Narrative Backsheet'!$A$7:$AW$156,L$9,FALSE))),"")</f>
        <v>Established</v>
      </c>
    </row>
    <row r="86" spans="1:12" x14ac:dyDescent="0.3">
      <c r="A86" s="41">
        <v>60</v>
      </c>
      <c r="B86" s="34" t="str">
        <f t="shared" ca="1" si="10"/>
        <v>E09000020</v>
      </c>
      <c r="C86" s="120" t="str">
        <f ca="1">IFERROR(VLOOKUP($B86,'Org List'!$J$9:$K$640,2,0), "")</f>
        <v>Kensington and Chelsea</v>
      </c>
      <c r="D86" s="132" t="str">
        <f ca="1">IFERROR(IF((VLOOKUP($B86,'HICM and Narrative Backsheet'!$A$7:$AW$156,D$9,FALSE))="","",(VLOOKUP($B86,'HICM and Narrative Backsheet'!$A$7:$AW$156,D$9,FALSE))),"")</f>
        <v/>
      </c>
      <c r="E86" s="133" t="str">
        <f ca="1">IFERROR(IF((VLOOKUP($B86,'HICM and Narrative Backsheet'!$A$7:$AW$156,E$9,FALSE))="","",(VLOOKUP($B86,'HICM and Narrative Backsheet'!$A$7:$AW$156,E$9,FALSE))),"")</f>
        <v>Established</v>
      </c>
      <c r="F86" s="133" t="str">
        <f ca="1">IFERROR(IF((VLOOKUP($B86,'HICM and Narrative Backsheet'!$A$7:$AW$156,F$9,FALSE))="","",(VLOOKUP($B86,'HICM and Narrative Backsheet'!$A$7:$AW$156,F$9,FALSE))),"")</f>
        <v>Established</v>
      </c>
      <c r="G86" s="133" t="str">
        <f ca="1">IFERROR(IF((VLOOKUP($B86,'HICM and Narrative Backsheet'!$A$7:$AW$156,G$9,FALSE))="","",(VLOOKUP($B86,'HICM and Narrative Backsheet'!$A$7:$AW$156,G$9,FALSE))),"")</f>
        <v>Established</v>
      </c>
      <c r="H86" s="133" t="str">
        <f ca="1">IFERROR(IF((VLOOKUP($B86,'HICM and Narrative Backsheet'!$A$7:$AW$156,H$9,FALSE))="","",(VLOOKUP($B86,'HICM and Narrative Backsheet'!$A$7:$AW$156,H$9,FALSE))),"")</f>
        <v>Established</v>
      </c>
      <c r="I86" s="133" t="str">
        <f ca="1">IFERROR(IF((VLOOKUP($B86,'HICM and Narrative Backsheet'!$A$7:$AW$156,I$9,FALSE))="","",(VLOOKUP($B86,'HICM and Narrative Backsheet'!$A$7:$AW$156,I$9,FALSE))),"")</f>
        <v>Mature</v>
      </c>
      <c r="J86" s="133" t="str">
        <f ca="1">IFERROR(IF((VLOOKUP($B86,'HICM and Narrative Backsheet'!$A$7:$AW$156,J$9,FALSE))="","",(VLOOKUP($B86,'HICM and Narrative Backsheet'!$A$7:$AW$156,J$9,FALSE))),"")</f>
        <v>Established</v>
      </c>
      <c r="K86" s="133" t="str">
        <f ca="1">IFERROR(IF((VLOOKUP($B86,'HICM and Narrative Backsheet'!$A$7:$AW$156,K$9,FALSE))="","",(VLOOKUP($B86,'HICM and Narrative Backsheet'!$A$7:$AW$156,K$9,FALSE))),"")</f>
        <v>Established</v>
      </c>
      <c r="L86" s="134" t="str">
        <f ca="1">IFERROR(IF((VLOOKUP($B86,'HICM and Narrative Backsheet'!$A$7:$AW$156,L$9,FALSE))="","",(VLOOKUP($B86,'HICM and Narrative Backsheet'!$A$7:$AW$156,L$9,FALSE))),"")</f>
        <v>Established</v>
      </c>
    </row>
    <row r="87" spans="1:12" x14ac:dyDescent="0.3">
      <c r="A87" s="41">
        <v>61</v>
      </c>
      <c r="B87" s="34" t="str">
        <f t="shared" ca="1" si="10"/>
        <v>E10000016</v>
      </c>
      <c r="C87" s="120" t="str">
        <f ca="1">IFERROR(VLOOKUP($B87,'Org List'!$J$9:$K$640,2,0), "")</f>
        <v>Kent</v>
      </c>
      <c r="D87" s="132" t="str">
        <f ca="1">IFERROR(IF((VLOOKUP($B87,'HICM and Narrative Backsheet'!$A$7:$AW$156,D$9,FALSE))="","",(VLOOKUP($B87,'HICM and Narrative Backsheet'!$A$7:$AW$156,D$9,FALSE))),"")</f>
        <v/>
      </c>
      <c r="E87" s="133" t="str">
        <f ca="1">IFERROR(IF((VLOOKUP($B87,'HICM and Narrative Backsheet'!$A$7:$AW$156,E$9,FALSE))="","",(VLOOKUP($B87,'HICM and Narrative Backsheet'!$A$7:$AW$156,E$9,FALSE))),"")</f>
        <v>Established</v>
      </c>
      <c r="F87" s="133" t="str">
        <f ca="1">IFERROR(IF((VLOOKUP($B87,'HICM and Narrative Backsheet'!$A$7:$AW$156,F$9,FALSE))="","",(VLOOKUP($B87,'HICM and Narrative Backsheet'!$A$7:$AW$156,F$9,FALSE))),"")</f>
        <v>Established</v>
      </c>
      <c r="G87" s="133" t="str">
        <f ca="1">IFERROR(IF((VLOOKUP($B87,'HICM and Narrative Backsheet'!$A$7:$AW$156,G$9,FALSE))="","",(VLOOKUP($B87,'HICM and Narrative Backsheet'!$A$7:$AW$156,G$9,FALSE))),"")</f>
        <v>Established</v>
      </c>
      <c r="H87" s="133" t="str">
        <f ca="1">IFERROR(IF((VLOOKUP($B87,'HICM and Narrative Backsheet'!$A$7:$AW$156,H$9,FALSE))="","",(VLOOKUP($B87,'HICM and Narrative Backsheet'!$A$7:$AW$156,H$9,FALSE))),"")</f>
        <v>Established</v>
      </c>
      <c r="I87" s="133" t="str">
        <f ca="1">IFERROR(IF((VLOOKUP($B87,'HICM and Narrative Backsheet'!$A$7:$AW$156,I$9,FALSE))="","",(VLOOKUP($B87,'HICM and Narrative Backsheet'!$A$7:$AW$156,I$9,FALSE))),"")</f>
        <v>Mature</v>
      </c>
      <c r="J87" s="133" t="str">
        <f ca="1">IFERROR(IF((VLOOKUP($B87,'HICM and Narrative Backsheet'!$A$7:$AW$156,J$9,FALSE))="","",(VLOOKUP($B87,'HICM and Narrative Backsheet'!$A$7:$AW$156,J$9,FALSE))),"")</f>
        <v>Established</v>
      </c>
      <c r="K87" s="133" t="str">
        <f ca="1">IFERROR(IF((VLOOKUP($B87,'HICM and Narrative Backsheet'!$A$7:$AW$156,K$9,FALSE))="","",(VLOOKUP($B87,'HICM and Narrative Backsheet'!$A$7:$AW$156,K$9,FALSE))),"")</f>
        <v>Mature</v>
      </c>
      <c r="L87" s="134" t="str">
        <f ca="1">IFERROR(IF((VLOOKUP($B87,'HICM and Narrative Backsheet'!$A$7:$AW$156,L$9,FALSE))="","",(VLOOKUP($B87,'HICM and Narrative Backsheet'!$A$7:$AW$156,L$9,FALSE))),"")</f>
        <v>Established</v>
      </c>
    </row>
    <row r="88" spans="1:12" x14ac:dyDescent="0.3">
      <c r="A88" s="41">
        <v>62</v>
      </c>
      <c r="B88" s="34" t="str">
        <f t="shared" ca="1" si="10"/>
        <v>E06000010</v>
      </c>
      <c r="C88" s="120" t="str">
        <f ca="1">IFERROR(VLOOKUP($B88,'Org List'!$J$9:$K$640,2,0), "")</f>
        <v>Kingston upon Hull, City of</v>
      </c>
      <c r="D88" s="132" t="str">
        <f ca="1">IFERROR(IF((VLOOKUP($B88,'HICM and Narrative Backsheet'!$A$7:$AW$156,D$9,FALSE))="","",(VLOOKUP($B88,'HICM and Narrative Backsheet'!$A$7:$AW$156,D$9,FALSE))),"")</f>
        <v/>
      </c>
      <c r="E88" s="133" t="str">
        <f ca="1">IFERROR(IF((VLOOKUP($B88,'HICM and Narrative Backsheet'!$A$7:$AW$156,E$9,FALSE))="","",(VLOOKUP($B88,'HICM and Narrative Backsheet'!$A$7:$AW$156,E$9,FALSE))),"")</f>
        <v>Mature</v>
      </c>
      <c r="F88" s="133" t="str">
        <f ca="1">IFERROR(IF((VLOOKUP($B88,'HICM and Narrative Backsheet'!$A$7:$AW$156,F$9,FALSE))="","",(VLOOKUP($B88,'HICM and Narrative Backsheet'!$A$7:$AW$156,F$9,FALSE))),"")</f>
        <v>Mature</v>
      </c>
      <c r="G88" s="133" t="str">
        <f ca="1">IFERROR(IF((VLOOKUP($B88,'HICM and Narrative Backsheet'!$A$7:$AW$156,G$9,FALSE))="","",(VLOOKUP($B88,'HICM and Narrative Backsheet'!$A$7:$AW$156,G$9,FALSE))),"")</f>
        <v>Mature</v>
      </c>
      <c r="H88" s="133" t="str">
        <f ca="1">IFERROR(IF((VLOOKUP($B88,'HICM and Narrative Backsheet'!$A$7:$AW$156,H$9,FALSE))="","",(VLOOKUP($B88,'HICM and Narrative Backsheet'!$A$7:$AW$156,H$9,FALSE))),"")</f>
        <v>Mature</v>
      </c>
      <c r="I88" s="133" t="str">
        <f ca="1">IFERROR(IF((VLOOKUP($B88,'HICM and Narrative Backsheet'!$A$7:$AW$156,I$9,FALSE))="","",(VLOOKUP($B88,'HICM and Narrative Backsheet'!$A$7:$AW$156,I$9,FALSE))),"")</f>
        <v>Mature</v>
      </c>
      <c r="J88" s="133" t="str">
        <f ca="1">IFERROR(IF((VLOOKUP($B88,'HICM and Narrative Backsheet'!$A$7:$AW$156,J$9,FALSE))="","",(VLOOKUP($B88,'HICM and Narrative Backsheet'!$A$7:$AW$156,J$9,FALSE))),"")</f>
        <v>Mature</v>
      </c>
      <c r="K88" s="133" t="str">
        <f ca="1">IFERROR(IF((VLOOKUP($B88,'HICM and Narrative Backsheet'!$A$7:$AW$156,K$9,FALSE))="","",(VLOOKUP($B88,'HICM and Narrative Backsheet'!$A$7:$AW$156,K$9,FALSE))),"")</f>
        <v>Mature</v>
      </c>
      <c r="L88" s="134" t="str">
        <f ca="1">IFERROR(IF((VLOOKUP($B88,'HICM and Narrative Backsheet'!$A$7:$AW$156,L$9,FALSE))="","",(VLOOKUP($B88,'HICM and Narrative Backsheet'!$A$7:$AW$156,L$9,FALSE))),"")</f>
        <v>Mature</v>
      </c>
    </row>
    <row r="89" spans="1:12" x14ac:dyDescent="0.3">
      <c r="A89" s="41">
        <v>63</v>
      </c>
      <c r="B89" s="34" t="str">
        <f t="shared" ca="1" si="10"/>
        <v>E09000021</v>
      </c>
      <c r="C89" s="120" t="str">
        <f ca="1">IFERROR(VLOOKUP($B89,'Org List'!$J$9:$K$640,2,0), "")</f>
        <v>Kingston upon Thames</v>
      </c>
      <c r="D89" s="132" t="str">
        <f ca="1">IFERROR(IF((VLOOKUP($B89,'HICM and Narrative Backsheet'!$A$7:$AW$156,D$9,FALSE))="","",(VLOOKUP($B89,'HICM and Narrative Backsheet'!$A$7:$AW$156,D$9,FALSE))),"")</f>
        <v/>
      </c>
      <c r="E89" s="133" t="str">
        <f ca="1">IFERROR(IF((VLOOKUP($B89,'HICM and Narrative Backsheet'!$A$7:$AW$156,E$9,FALSE))="","",(VLOOKUP($B89,'HICM and Narrative Backsheet'!$A$7:$AW$156,E$9,FALSE))),"")</f>
        <v>Mature</v>
      </c>
      <c r="F89" s="133" t="str">
        <f ca="1">IFERROR(IF((VLOOKUP($B89,'HICM and Narrative Backsheet'!$A$7:$AW$156,F$9,FALSE))="","",(VLOOKUP($B89,'HICM and Narrative Backsheet'!$A$7:$AW$156,F$9,FALSE))),"")</f>
        <v>Mature</v>
      </c>
      <c r="G89" s="133" t="str">
        <f ca="1">IFERROR(IF((VLOOKUP($B89,'HICM and Narrative Backsheet'!$A$7:$AW$156,G$9,FALSE))="","",(VLOOKUP($B89,'HICM and Narrative Backsheet'!$A$7:$AW$156,G$9,FALSE))),"")</f>
        <v>Mature</v>
      </c>
      <c r="H89" s="133" t="str">
        <f ca="1">IFERROR(IF((VLOOKUP($B89,'HICM and Narrative Backsheet'!$A$7:$AW$156,H$9,FALSE))="","",(VLOOKUP($B89,'HICM and Narrative Backsheet'!$A$7:$AW$156,H$9,FALSE))),"")</f>
        <v>Established</v>
      </c>
      <c r="I89" s="133" t="str">
        <f ca="1">IFERROR(IF((VLOOKUP($B89,'HICM and Narrative Backsheet'!$A$7:$AW$156,I$9,FALSE))="","",(VLOOKUP($B89,'HICM and Narrative Backsheet'!$A$7:$AW$156,I$9,FALSE))),"")</f>
        <v>Established</v>
      </c>
      <c r="J89" s="133" t="str">
        <f ca="1">IFERROR(IF((VLOOKUP($B89,'HICM and Narrative Backsheet'!$A$7:$AW$156,J$9,FALSE))="","",(VLOOKUP($B89,'HICM and Narrative Backsheet'!$A$7:$AW$156,J$9,FALSE))),"")</f>
        <v>Established</v>
      </c>
      <c r="K89" s="133" t="str">
        <f ca="1">IFERROR(IF((VLOOKUP($B89,'HICM and Narrative Backsheet'!$A$7:$AW$156,K$9,FALSE))="","",(VLOOKUP($B89,'HICM and Narrative Backsheet'!$A$7:$AW$156,K$9,FALSE))),"")</f>
        <v>Established</v>
      </c>
      <c r="L89" s="134" t="str">
        <f ca="1">IFERROR(IF((VLOOKUP($B89,'HICM and Narrative Backsheet'!$A$7:$AW$156,L$9,FALSE))="","",(VLOOKUP($B89,'HICM and Narrative Backsheet'!$A$7:$AW$156,L$9,FALSE))),"")</f>
        <v>Mature</v>
      </c>
    </row>
    <row r="90" spans="1:12" x14ac:dyDescent="0.3">
      <c r="A90" s="41">
        <v>64</v>
      </c>
      <c r="B90" s="34" t="str">
        <f t="shared" ref="B90:B121" ca="1" si="11">IF($A90&gt;$O$5-1,"",INDIRECT("'Comms by AT'!AA"&amp;$A90+$O$4))</f>
        <v>E08000034</v>
      </c>
      <c r="C90" s="120" t="str">
        <f ca="1">IFERROR(VLOOKUP($B90,'Org List'!$J$9:$K$640,2,0), "")</f>
        <v>Kirklees</v>
      </c>
      <c r="D90" s="132" t="str">
        <f ca="1">IFERROR(IF((VLOOKUP($B90,'HICM and Narrative Backsheet'!$A$7:$AW$156,D$9,FALSE))="","",(VLOOKUP($B90,'HICM and Narrative Backsheet'!$A$7:$AW$156,D$9,FALSE))),"")</f>
        <v/>
      </c>
      <c r="E90" s="133" t="str">
        <f ca="1">IFERROR(IF((VLOOKUP($B90,'HICM and Narrative Backsheet'!$A$7:$AW$156,E$9,FALSE))="","",(VLOOKUP($B90,'HICM and Narrative Backsheet'!$A$7:$AW$156,E$9,FALSE))),"")</f>
        <v>Established</v>
      </c>
      <c r="F90" s="133" t="str">
        <f ca="1">IFERROR(IF((VLOOKUP($B90,'HICM and Narrative Backsheet'!$A$7:$AW$156,F$9,FALSE))="","",(VLOOKUP($B90,'HICM and Narrative Backsheet'!$A$7:$AW$156,F$9,FALSE))),"")</f>
        <v>Established</v>
      </c>
      <c r="G90" s="133" t="str">
        <f ca="1">IFERROR(IF((VLOOKUP($B90,'HICM and Narrative Backsheet'!$A$7:$AW$156,G$9,FALSE))="","",(VLOOKUP($B90,'HICM and Narrative Backsheet'!$A$7:$AW$156,G$9,FALSE))),"")</f>
        <v>Established</v>
      </c>
      <c r="H90" s="133" t="str">
        <f ca="1">IFERROR(IF((VLOOKUP($B90,'HICM and Narrative Backsheet'!$A$7:$AW$156,H$9,FALSE))="","",(VLOOKUP($B90,'HICM and Narrative Backsheet'!$A$7:$AW$156,H$9,FALSE))),"")</f>
        <v>Established</v>
      </c>
      <c r="I90" s="133" t="str">
        <f ca="1">IFERROR(IF((VLOOKUP($B90,'HICM and Narrative Backsheet'!$A$7:$AW$156,I$9,FALSE))="","",(VLOOKUP($B90,'HICM and Narrative Backsheet'!$A$7:$AW$156,I$9,FALSE))),"")</f>
        <v>Plans in place</v>
      </c>
      <c r="J90" s="133" t="str">
        <f ca="1">IFERROR(IF((VLOOKUP($B90,'HICM and Narrative Backsheet'!$A$7:$AW$156,J$9,FALSE))="","",(VLOOKUP($B90,'HICM and Narrative Backsheet'!$A$7:$AW$156,J$9,FALSE))),"")</f>
        <v>Established</v>
      </c>
      <c r="K90" s="133" t="str">
        <f ca="1">IFERROR(IF((VLOOKUP($B90,'HICM and Narrative Backsheet'!$A$7:$AW$156,K$9,FALSE))="","",(VLOOKUP($B90,'HICM and Narrative Backsheet'!$A$7:$AW$156,K$9,FALSE))),"")</f>
        <v>Mature</v>
      </c>
      <c r="L90" s="134" t="str">
        <f ca="1">IFERROR(IF((VLOOKUP($B90,'HICM and Narrative Backsheet'!$A$7:$AW$156,L$9,FALSE))="","",(VLOOKUP($B90,'HICM and Narrative Backsheet'!$A$7:$AW$156,L$9,FALSE))),"")</f>
        <v>Plans in place</v>
      </c>
    </row>
    <row r="91" spans="1:12" x14ac:dyDescent="0.3">
      <c r="A91" s="41">
        <v>65</v>
      </c>
      <c r="B91" s="34" t="str">
        <f t="shared" ca="1" si="11"/>
        <v>E08000011</v>
      </c>
      <c r="C91" s="120" t="str">
        <f ca="1">IFERROR(VLOOKUP($B91,'Org List'!$J$9:$K$640,2,0), "")</f>
        <v>Knowsley</v>
      </c>
      <c r="D91" s="132" t="str">
        <f ca="1">IFERROR(IF((VLOOKUP($B91,'HICM and Narrative Backsheet'!$A$7:$AW$156,D$9,FALSE))="","",(VLOOKUP($B91,'HICM and Narrative Backsheet'!$A$7:$AW$156,D$9,FALSE))),"")</f>
        <v/>
      </c>
      <c r="E91" s="133" t="str">
        <f ca="1">IFERROR(IF((VLOOKUP($B91,'HICM and Narrative Backsheet'!$A$7:$AW$156,E$9,FALSE))="","",(VLOOKUP($B91,'HICM and Narrative Backsheet'!$A$7:$AW$156,E$9,FALSE))),"")</f>
        <v>Mature</v>
      </c>
      <c r="F91" s="133" t="str">
        <f ca="1">IFERROR(IF((VLOOKUP($B91,'HICM and Narrative Backsheet'!$A$7:$AW$156,F$9,FALSE))="","",(VLOOKUP($B91,'HICM and Narrative Backsheet'!$A$7:$AW$156,F$9,FALSE))),"")</f>
        <v>Mature</v>
      </c>
      <c r="G91" s="133" t="str">
        <f ca="1">IFERROR(IF((VLOOKUP($B91,'HICM and Narrative Backsheet'!$A$7:$AW$156,G$9,FALSE))="","",(VLOOKUP($B91,'HICM and Narrative Backsheet'!$A$7:$AW$156,G$9,FALSE))),"")</f>
        <v>Mature</v>
      </c>
      <c r="H91" s="133" t="str">
        <f ca="1">IFERROR(IF((VLOOKUP($B91,'HICM and Narrative Backsheet'!$A$7:$AW$156,H$9,FALSE))="","",(VLOOKUP($B91,'HICM and Narrative Backsheet'!$A$7:$AW$156,H$9,FALSE))),"")</f>
        <v>Established</v>
      </c>
      <c r="I91" s="133" t="str">
        <f ca="1">IFERROR(IF((VLOOKUP($B91,'HICM and Narrative Backsheet'!$A$7:$AW$156,I$9,FALSE))="","",(VLOOKUP($B91,'HICM and Narrative Backsheet'!$A$7:$AW$156,I$9,FALSE))),"")</f>
        <v>Plans in place</v>
      </c>
      <c r="J91" s="133" t="str">
        <f ca="1">IFERROR(IF((VLOOKUP($B91,'HICM and Narrative Backsheet'!$A$7:$AW$156,J$9,FALSE))="","",(VLOOKUP($B91,'HICM and Narrative Backsheet'!$A$7:$AW$156,J$9,FALSE))),"")</f>
        <v>Established</v>
      </c>
      <c r="K91" s="133" t="str">
        <f ca="1">IFERROR(IF((VLOOKUP($B91,'HICM and Narrative Backsheet'!$A$7:$AW$156,K$9,FALSE))="","",(VLOOKUP($B91,'HICM and Narrative Backsheet'!$A$7:$AW$156,K$9,FALSE))),"")</f>
        <v>Established</v>
      </c>
      <c r="L91" s="134" t="str">
        <f ca="1">IFERROR(IF((VLOOKUP($B91,'HICM and Narrative Backsheet'!$A$7:$AW$156,L$9,FALSE))="","",(VLOOKUP($B91,'HICM and Narrative Backsheet'!$A$7:$AW$156,L$9,FALSE))),"")</f>
        <v>Established</v>
      </c>
    </row>
    <row r="92" spans="1:12" x14ac:dyDescent="0.3">
      <c r="A92" s="41">
        <v>66</v>
      </c>
      <c r="B92" s="34" t="str">
        <f t="shared" ca="1" si="11"/>
        <v>E09000022</v>
      </c>
      <c r="C92" s="120" t="str">
        <f ca="1">IFERROR(VLOOKUP($B92,'Org List'!$J$9:$K$640,2,0), "")</f>
        <v>Lambeth</v>
      </c>
      <c r="D92" s="132" t="str">
        <f ca="1">IFERROR(IF((VLOOKUP($B92,'HICM and Narrative Backsheet'!$A$7:$AW$156,D$9,FALSE))="","",(VLOOKUP($B92,'HICM and Narrative Backsheet'!$A$7:$AW$156,D$9,FALSE))),"")</f>
        <v/>
      </c>
      <c r="E92" s="133" t="str">
        <f ca="1">IFERROR(IF((VLOOKUP($B92,'HICM and Narrative Backsheet'!$A$7:$AW$156,E$9,FALSE))="","",(VLOOKUP($B92,'HICM and Narrative Backsheet'!$A$7:$AW$156,E$9,FALSE))),"")</f>
        <v>Established</v>
      </c>
      <c r="F92" s="133" t="str">
        <f ca="1">IFERROR(IF((VLOOKUP($B92,'HICM and Narrative Backsheet'!$A$7:$AW$156,F$9,FALSE))="","",(VLOOKUP($B92,'HICM and Narrative Backsheet'!$A$7:$AW$156,F$9,FALSE))),"")</f>
        <v>Mature</v>
      </c>
      <c r="G92" s="133" t="str">
        <f ca="1">IFERROR(IF((VLOOKUP($B92,'HICM and Narrative Backsheet'!$A$7:$AW$156,G$9,FALSE))="","",(VLOOKUP($B92,'HICM and Narrative Backsheet'!$A$7:$AW$156,G$9,FALSE))),"")</f>
        <v>Mature</v>
      </c>
      <c r="H92" s="133" t="str">
        <f ca="1">IFERROR(IF((VLOOKUP($B92,'HICM and Narrative Backsheet'!$A$7:$AW$156,H$9,FALSE))="","",(VLOOKUP($B92,'HICM and Narrative Backsheet'!$A$7:$AW$156,H$9,FALSE))),"")</f>
        <v>Mature</v>
      </c>
      <c r="I92" s="133" t="str">
        <f ca="1">IFERROR(IF((VLOOKUP($B92,'HICM and Narrative Backsheet'!$A$7:$AW$156,I$9,FALSE))="","",(VLOOKUP($B92,'HICM and Narrative Backsheet'!$A$7:$AW$156,I$9,FALSE))),"")</f>
        <v>Established</v>
      </c>
      <c r="J92" s="133" t="str">
        <f ca="1">IFERROR(IF((VLOOKUP($B92,'HICM and Narrative Backsheet'!$A$7:$AW$156,J$9,FALSE))="","",(VLOOKUP($B92,'HICM and Narrative Backsheet'!$A$7:$AW$156,J$9,FALSE))),"")</f>
        <v>Established</v>
      </c>
      <c r="K92" s="133" t="str">
        <f ca="1">IFERROR(IF((VLOOKUP($B92,'HICM and Narrative Backsheet'!$A$7:$AW$156,K$9,FALSE))="","",(VLOOKUP($B92,'HICM and Narrative Backsheet'!$A$7:$AW$156,K$9,FALSE))),"")</f>
        <v>Mature</v>
      </c>
      <c r="L92" s="134" t="str">
        <f ca="1">IFERROR(IF((VLOOKUP($B92,'HICM and Narrative Backsheet'!$A$7:$AW$156,L$9,FALSE))="","",(VLOOKUP($B92,'HICM and Narrative Backsheet'!$A$7:$AW$156,L$9,FALSE))),"")</f>
        <v>Established</v>
      </c>
    </row>
    <row r="93" spans="1:12" x14ac:dyDescent="0.3">
      <c r="A93" s="41">
        <v>67</v>
      </c>
      <c r="B93" s="34" t="str">
        <f t="shared" ca="1" si="11"/>
        <v>E10000017</v>
      </c>
      <c r="C93" s="120" t="str">
        <f ca="1">IFERROR(VLOOKUP($B93,'Org List'!$J$9:$K$640,2,0), "")</f>
        <v>Lancashire</v>
      </c>
      <c r="D93" s="132" t="str">
        <f ca="1">IFERROR(IF((VLOOKUP($B93,'HICM and Narrative Backsheet'!$A$7:$AW$156,D$9,FALSE))="","",(VLOOKUP($B93,'HICM and Narrative Backsheet'!$A$7:$AW$156,D$9,FALSE))),"")</f>
        <v/>
      </c>
      <c r="E93" s="133" t="str">
        <f ca="1">IFERROR(IF((VLOOKUP($B93,'HICM and Narrative Backsheet'!$A$7:$AW$156,E$9,FALSE))="","",(VLOOKUP($B93,'HICM and Narrative Backsheet'!$A$7:$AW$156,E$9,FALSE))),"")</f>
        <v>Established</v>
      </c>
      <c r="F93" s="133" t="str">
        <f ca="1">IFERROR(IF((VLOOKUP($B93,'HICM and Narrative Backsheet'!$A$7:$AW$156,F$9,FALSE))="","",(VLOOKUP($B93,'HICM and Narrative Backsheet'!$A$7:$AW$156,F$9,FALSE))),"")</f>
        <v>Established</v>
      </c>
      <c r="G93" s="133" t="str">
        <f ca="1">IFERROR(IF((VLOOKUP($B93,'HICM and Narrative Backsheet'!$A$7:$AW$156,G$9,FALSE))="","",(VLOOKUP($B93,'HICM and Narrative Backsheet'!$A$7:$AW$156,G$9,FALSE))),"")</f>
        <v>Established</v>
      </c>
      <c r="H93" s="133" t="str">
        <f ca="1">IFERROR(IF((VLOOKUP($B93,'HICM and Narrative Backsheet'!$A$7:$AW$156,H$9,FALSE))="","",(VLOOKUP($B93,'HICM and Narrative Backsheet'!$A$7:$AW$156,H$9,FALSE))),"")</f>
        <v>Established</v>
      </c>
      <c r="I93" s="133" t="str">
        <f ca="1">IFERROR(IF((VLOOKUP($B93,'HICM and Narrative Backsheet'!$A$7:$AW$156,I$9,FALSE))="","",(VLOOKUP($B93,'HICM and Narrative Backsheet'!$A$7:$AW$156,I$9,FALSE))),"")</f>
        <v>Established</v>
      </c>
      <c r="J93" s="133" t="str">
        <f ca="1">IFERROR(IF((VLOOKUP($B93,'HICM and Narrative Backsheet'!$A$7:$AW$156,J$9,FALSE))="","",(VLOOKUP($B93,'HICM and Narrative Backsheet'!$A$7:$AW$156,J$9,FALSE))),"")</f>
        <v>Established</v>
      </c>
      <c r="K93" s="133" t="str">
        <f ca="1">IFERROR(IF((VLOOKUP($B93,'HICM and Narrative Backsheet'!$A$7:$AW$156,K$9,FALSE))="","",(VLOOKUP($B93,'HICM and Narrative Backsheet'!$A$7:$AW$156,K$9,FALSE))),"")</f>
        <v>Mature</v>
      </c>
      <c r="L93" s="134" t="str">
        <f ca="1">IFERROR(IF((VLOOKUP($B93,'HICM and Narrative Backsheet'!$A$7:$AW$156,L$9,FALSE))="","",(VLOOKUP($B93,'HICM and Narrative Backsheet'!$A$7:$AW$156,L$9,FALSE))),"")</f>
        <v>Established</v>
      </c>
    </row>
    <row r="94" spans="1:12" x14ac:dyDescent="0.3">
      <c r="A94" s="41">
        <v>68</v>
      </c>
      <c r="B94" s="34" t="str">
        <f t="shared" ca="1" si="11"/>
        <v>E08000035</v>
      </c>
      <c r="C94" s="120" t="str">
        <f ca="1">IFERROR(VLOOKUP($B94,'Org List'!$J$9:$K$640,2,0), "")</f>
        <v>Leeds</v>
      </c>
      <c r="D94" s="132" t="str">
        <f ca="1">IFERROR(IF((VLOOKUP($B94,'HICM and Narrative Backsheet'!$A$7:$AW$156,D$9,FALSE))="","",(VLOOKUP($B94,'HICM and Narrative Backsheet'!$A$7:$AW$156,D$9,FALSE))),"")</f>
        <v/>
      </c>
      <c r="E94" s="133" t="str">
        <f ca="1">IFERROR(IF((VLOOKUP($B94,'HICM and Narrative Backsheet'!$A$7:$AW$156,E$9,FALSE))="","",(VLOOKUP($B94,'HICM and Narrative Backsheet'!$A$7:$AW$156,E$9,FALSE))),"")</f>
        <v>Mature</v>
      </c>
      <c r="F94" s="133" t="str">
        <f ca="1">IFERROR(IF((VLOOKUP($B94,'HICM and Narrative Backsheet'!$A$7:$AW$156,F$9,FALSE))="","",(VLOOKUP($B94,'HICM and Narrative Backsheet'!$A$7:$AW$156,F$9,FALSE))),"")</f>
        <v>Mature</v>
      </c>
      <c r="G94" s="133" t="str">
        <f ca="1">IFERROR(IF((VLOOKUP($B94,'HICM and Narrative Backsheet'!$A$7:$AW$156,G$9,FALSE))="","",(VLOOKUP($B94,'HICM and Narrative Backsheet'!$A$7:$AW$156,G$9,FALSE))),"")</f>
        <v>Mature</v>
      </c>
      <c r="H94" s="133" t="str">
        <f ca="1">IFERROR(IF((VLOOKUP($B94,'HICM and Narrative Backsheet'!$A$7:$AW$156,H$9,FALSE))="","",(VLOOKUP($B94,'HICM and Narrative Backsheet'!$A$7:$AW$156,H$9,FALSE))),"")</f>
        <v>Established</v>
      </c>
      <c r="I94" s="133" t="str">
        <f ca="1">IFERROR(IF((VLOOKUP($B94,'HICM and Narrative Backsheet'!$A$7:$AW$156,I$9,FALSE))="","",(VLOOKUP($B94,'HICM and Narrative Backsheet'!$A$7:$AW$156,I$9,FALSE))),"")</f>
        <v>Not yet established</v>
      </c>
      <c r="J94" s="133" t="str">
        <f ca="1">IFERROR(IF((VLOOKUP($B94,'HICM and Narrative Backsheet'!$A$7:$AW$156,J$9,FALSE))="","",(VLOOKUP($B94,'HICM and Narrative Backsheet'!$A$7:$AW$156,J$9,FALSE))),"")</f>
        <v>Mature</v>
      </c>
      <c r="K94" s="133" t="str">
        <f ca="1">IFERROR(IF((VLOOKUP($B94,'HICM and Narrative Backsheet'!$A$7:$AW$156,K$9,FALSE))="","",(VLOOKUP($B94,'HICM and Narrative Backsheet'!$A$7:$AW$156,K$9,FALSE))),"")</f>
        <v>Mature</v>
      </c>
      <c r="L94" s="134" t="str">
        <f ca="1">IFERROR(IF((VLOOKUP($B94,'HICM and Narrative Backsheet'!$A$7:$AW$156,L$9,FALSE))="","",(VLOOKUP($B94,'HICM and Narrative Backsheet'!$A$7:$AW$156,L$9,FALSE))),"")</f>
        <v>Established</v>
      </c>
    </row>
    <row r="95" spans="1:12" x14ac:dyDescent="0.3">
      <c r="A95" s="41">
        <v>69</v>
      </c>
      <c r="B95" s="34" t="str">
        <f t="shared" ca="1" si="11"/>
        <v>E06000016</v>
      </c>
      <c r="C95" s="120" t="str">
        <f ca="1">IFERROR(VLOOKUP($B95,'Org List'!$J$9:$K$640,2,0), "")</f>
        <v>Leicester</v>
      </c>
      <c r="D95" s="132" t="str">
        <f ca="1">IFERROR(IF((VLOOKUP($B95,'HICM and Narrative Backsheet'!$A$7:$AW$156,D$9,FALSE))="","",(VLOOKUP($B95,'HICM and Narrative Backsheet'!$A$7:$AW$156,D$9,FALSE))),"")</f>
        <v/>
      </c>
      <c r="E95" s="133" t="str">
        <f ca="1">IFERROR(IF((VLOOKUP($B95,'HICM and Narrative Backsheet'!$A$7:$AW$156,E$9,FALSE))="","",(VLOOKUP($B95,'HICM and Narrative Backsheet'!$A$7:$AW$156,E$9,FALSE))),"")</f>
        <v>Mature</v>
      </c>
      <c r="F95" s="133" t="str">
        <f ca="1">IFERROR(IF((VLOOKUP($B95,'HICM and Narrative Backsheet'!$A$7:$AW$156,F$9,FALSE))="","",(VLOOKUP($B95,'HICM and Narrative Backsheet'!$A$7:$AW$156,F$9,FALSE))),"")</f>
        <v>Established</v>
      </c>
      <c r="G95" s="133" t="str">
        <f ca="1">IFERROR(IF((VLOOKUP($B95,'HICM and Narrative Backsheet'!$A$7:$AW$156,G$9,FALSE))="","",(VLOOKUP($B95,'HICM and Narrative Backsheet'!$A$7:$AW$156,G$9,FALSE))),"")</f>
        <v>Mature</v>
      </c>
      <c r="H95" s="133" t="str">
        <f ca="1">IFERROR(IF((VLOOKUP($B95,'HICM and Narrative Backsheet'!$A$7:$AW$156,H$9,FALSE))="","",(VLOOKUP($B95,'HICM and Narrative Backsheet'!$A$7:$AW$156,H$9,FALSE))),"")</f>
        <v>Established</v>
      </c>
      <c r="I95" s="133" t="str">
        <f ca="1">IFERROR(IF((VLOOKUP($B95,'HICM and Narrative Backsheet'!$A$7:$AW$156,I$9,FALSE))="","",(VLOOKUP($B95,'HICM and Narrative Backsheet'!$A$7:$AW$156,I$9,FALSE))),"")</f>
        <v>Established</v>
      </c>
      <c r="J95" s="133" t="str">
        <f ca="1">IFERROR(IF((VLOOKUP($B95,'HICM and Narrative Backsheet'!$A$7:$AW$156,J$9,FALSE))="","",(VLOOKUP($B95,'HICM and Narrative Backsheet'!$A$7:$AW$156,J$9,FALSE))),"")</f>
        <v>Established</v>
      </c>
      <c r="K95" s="133" t="str">
        <f ca="1">IFERROR(IF((VLOOKUP($B95,'HICM and Narrative Backsheet'!$A$7:$AW$156,K$9,FALSE))="","",(VLOOKUP($B95,'HICM and Narrative Backsheet'!$A$7:$AW$156,K$9,FALSE))),"")</f>
        <v>Established</v>
      </c>
      <c r="L95" s="134" t="str">
        <f ca="1">IFERROR(IF((VLOOKUP($B95,'HICM and Narrative Backsheet'!$A$7:$AW$156,L$9,FALSE))="","",(VLOOKUP($B95,'HICM and Narrative Backsheet'!$A$7:$AW$156,L$9,FALSE))),"")</f>
        <v>Established</v>
      </c>
    </row>
    <row r="96" spans="1:12" x14ac:dyDescent="0.3">
      <c r="A96" s="41">
        <v>70</v>
      </c>
      <c r="B96" s="34" t="str">
        <f t="shared" ca="1" si="11"/>
        <v>E10000018</v>
      </c>
      <c r="C96" s="120" t="str">
        <f ca="1">IFERROR(VLOOKUP($B96,'Org List'!$J$9:$K$640,2,0), "")</f>
        <v>Leicestershire</v>
      </c>
      <c r="D96" s="132" t="str">
        <f ca="1">IFERROR(IF((VLOOKUP($B96,'HICM and Narrative Backsheet'!$A$7:$AW$156,D$9,FALSE))="","",(VLOOKUP($B96,'HICM and Narrative Backsheet'!$A$7:$AW$156,D$9,FALSE))),"")</f>
        <v/>
      </c>
      <c r="E96" s="133" t="str">
        <f ca="1">IFERROR(IF((VLOOKUP($B96,'HICM and Narrative Backsheet'!$A$7:$AW$156,E$9,FALSE))="","",(VLOOKUP($B96,'HICM and Narrative Backsheet'!$A$7:$AW$156,E$9,FALSE))),"")</f>
        <v>Established</v>
      </c>
      <c r="F96" s="133" t="str">
        <f ca="1">IFERROR(IF((VLOOKUP($B96,'HICM and Narrative Backsheet'!$A$7:$AW$156,F$9,FALSE))="","",(VLOOKUP($B96,'HICM and Narrative Backsheet'!$A$7:$AW$156,F$9,FALSE))),"")</f>
        <v>Established</v>
      </c>
      <c r="G96" s="133" t="str">
        <f ca="1">IFERROR(IF((VLOOKUP($B96,'HICM and Narrative Backsheet'!$A$7:$AW$156,G$9,FALSE))="","",(VLOOKUP($B96,'HICM and Narrative Backsheet'!$A$7:$AW$156,G$9,FALSE))),"")</f>
        <v>Established</v>
      </c>
      <c r="H96" s="133" t="str">
        <f ca="1">IFERROR(IF((VLOOKUP($B96,'HICM and Narrative Backsheet'!$A$7:$AW$156,H$9,FALSE))="","",(VLOOKUP($B96,'HICM and Narrative Backsheet'!$A$7:$AW$156,H$9,FALSE))),"")</f>
        <v>Established</v>
      </c>
      <c r="I96" s="133" t="str">
        <f ca="1">IFERROR(IF((VLOOKUP($B96,'HICM and Narrative Backsheet'!$A$7:$AW$156,I$9,FALSE))="","",(VLOOKUP($B96,'HICM and Narrative Backsheet'!$A$7:$AW$156,I$9,FALSE))),"")</f>
        <v>Plans in place</v>
      </c>
      <c r="J96" s="133" t="str">
        <f ca="1">IFERROR(IF((VLOOKUP($B96,'HICM and Narrative Backsheet'!$A$7:$AW$156,J$9,FALSE))="","",(VLOOKUP($B96,'HICM and Narrative Backsheet'!$A$7:$AW$156,J$9,FALSE))),"")</f>
        <v>Established</v>
      </c>
      <c r="K96" s="133" t="str">
        <f ca="1">IFERROR(IF((VLOOKUP($B96,'HICM and Narrative Backsheet'!$A$7:$AW$156,K$9,FALSE))="","",(VLOOKUP($B96,'HICM and Narrative Backsheet'!$A$7:$AW$156,K$9,FALSE))),"")</f>
        <v>Mature</v>
      </c>
      <c r="L96" s="134" t="str">
        <f ca="1">IFERROR(IF((VLOOKUP($B96,'HICM and Narrative Backsheet'!$A$7:$AW$156,L$9,FALSE))="","",(VLOOKUP($B96,'HICM and Narrative Backsheet'!$A$7:$AW$156,L$9,FALSE))),"")</f>
        <v>Established</v>
      </c>
    </row>
    <row r="97" spans="1:12" x14ac:dyDescent="0.3">
      <c r="A97" s="41">
        <v>71</v>
      </c>
      <c r="B97" s="34" t="str">
        <f t="shared" ca="1" si="11"/>
        <v>E09000023</v>
      </c>
      <c r="C97" s="120" t="str">
        <f ca="1">IFERROR(VLOOKUP($B97,'Org List'!$J$9:$K$640,2,0), "")</f>
        <v>Lewisham</v>
      </c>
      <c r="D97" s="132" t="str">
        <f ca="1">IFERROR(IF((VLOOKUP($B97,'HICM and Narrative Backsheet'!$A$7:$AW$156,D$9,FALSE))="","",(VLOOKUP($B97,'HICM and Narrative Backsheet'!$A$7:$AW$156,D$9,FALSE))),"")</f>
        <v/>
      </c>
      <c r="E97" s="133" t="str">
        <f ca="1">IFERROR(IF((VLOOKUP($B97,'HICM and Narrative Backsheet'!$A$7:$AW$156,E$9,FALSE))="","",(VLOOKUP($B97,'HICM and Narrative Backsheet'!$A$7:$AW$156,E$9,FALSE))),"")</f>
        <v>Established</v>
      </c>
      <c r="F97" s="133" t="str">
        <f ca="1">IFERROR(IF((VLOOKUP($B97,'HICM and Narrative Backsheet'!$A$7:$AW$156,F$9,FALSE))="","",(VLOOKUP($B97,'HICM and Narrative Backsheet'!$A$7:$AW$156,F$9,FALSE))),"")</f>
        <v>Established</v>
      </c>
      <c r="G97" s="133" t="str">
        <f ca="1">IFERROR(IF((VLOOKUP($B97,'HICM and Narrative Backsheet'!$A$7:$AW$156,G$9,FALSE))="","",(VLOOKUP($B97,'HICM and Narrative Backsheet'!$A$7:$AW$156,G$9,FALSE))),"")</f>
        <v>Established</v>
      </c>
      <c r="H97" s="133" t="str">
        <f ca="1">IFERROR(IF((VLOOKUP($B97,'HICM and Narrative Backsheet'!$A$7:$AW$156,H$9,FALSE))="","",(VLOOKUP($B97,'HICM and Narrative Backsheet'!$A$7:$AW$156,H$9,FALSE))),"")</f>
        <v>Established</v>
      </c>
      <c r="I97" s="133" t="str">
        <f ca="1">IFERROR(IF((VLOOKUP($B97,'HICM and Narrative Backsheet'!$A$7:$AW$156,I$9,FALSE))="","",(VLOOKUP($B97,'HICM and Narrative Backsheet'!$A$7:$AW$156,I$9,FALSE))),"")</f>
        <v>Established</v>
      </c>
      <c r="J97" s="133" t="str">
        <f ca="1">IFERROR(IF((VLOOKUP($B97,'HICM and Narrative Backsheet'!$A$7:$AW$156,J$9,FALSE))="","",(VLOOKUP($B97,'HICM and Narrative Backsheet'!$A$7:$AW$156,J$9,FALSE))),"")</f>
        <v>Established</v>
      </c>
      <c r="K97" s="133" t="str">
        <f ca="1">IFERROR(IF((VLOOKUP($B97,'HICM and Narrative Backsheet'!$A$7:$AW$156,K$9,FALSE))="","",(VLOOKUP($B97,'HICM and Narrative Backsheet'!$A$7:$AW$156,K$9,FALSE))),"")</f>
        <v>Established</v>
      </c>
      <c r="L97" s="134" t="str">
        <f ca="1">IFERROR(IF((VLOOKUP($B97,'HICM and Narrative Backsheet'!$A$7:$AW$156,L$9,FALSE))="","",(VLOOKUP($B97,'HICM and Narrative Backsheet'!$A$7:$AW$156,L$9,FALSE))),"")</f>
        <v>Established</v>
      </c>
    </row>
    <row r="98" spans="1:12" x14ac:dyDescent="0.3">
      <c r="A98" s="41">
        <v>72</v>
      </c>
      <c r="B98" s="34" t="str">
        <f t="shared" ca="1" si="11"/>
        <v>E10000019</v>
      </c>
      <c r="C98" s="120" t="str">
        <f ca="1">IFERROR(VLOOKUP($B98,'Org List'!$J$9:$K$640,2,0), "")</f>
        <v>Lincolnshire</v>
      </c>
      <c r="D98" s="132" t="str">
        <f ca="1">IFERROR(IF((VLOOKUP($B98,'HICM and Narrative Backsheet'!$A$7:$AW$156,D$9,FALSE))="","",(VLOOKUP($B98,'HICM and Narrative Backsheet'!$A$7:$AW$156,D$9,FALSE))),"")</f>
        <v/>
      </c>
      <c r="E98" s="133" t="str">
        <f ca="1">IFERROR(IF((VLOOKUP($B98,'HICM and Narrative Backsheet'!$A$7:$AW$156,E$9,FALSE))="","",(VLOOKUP($B98,'HICM and Narrative Backsheet'!$A$7:$AW$156,E$9,FALSE))),"")</f>
        <v>Established</v>
      </c>
      <c r="F98" s="133" t="str">
        <f ca="1">IFERROR(IF((VLOOKUP($B98,'HICM and Narrative Backsheet'!$A$7:$AW$156,F$9,FALSE))="","",(VLOOKUP($B98,'HICM and Narrative Backsheet'!$A$7:$AW$156,F$9,FALSE))),"")</f>
        <v>Established</v>
      </c>
      <c r="G98" s="133" t="str">
        <f ca="1">IFERROR(IF((VLOOKUP($B98,'HICM and Narrative Backsheet'!$A$7:$AW$156,G$9,FALSE))="","",(VLOOKUP($B98,'HICM and Narrative Backsheet'!$A$7:$AW$156,G$9,FALSE))),"")</f>
        <v>Established</v>
      </c>
      <c r="H98" s="133" t="str">
        <f ca="1">IFERROR(IF((VLOOKUP($B98,'HICM and Narrative Backsheet'!$A$7:$AW$156,H$9,FALSE))="","",(VLOOKUP($B98,'HICM and Narrative Backsheet'!$A$7:$AW$156,H$9,FALSE))),"")</f>
        <v>Established</v>
      </c>
      <c r="I98" s="133" t="str">
        <f ca="1">IFERROR(IF((VLOOKUP($B98,'HICM and Narrative Backsheet'!$A$7:$AW$156,I$9,FALSE))="","",(VLOOKUP($B98,'HICM and Narrative Backsheet'!$A$7:$AW$156,I$9,FALSE))),"")</f>
        <v>Established</v>
      </c>
      <c r="J98" s="133" t="str">
        <f ca="1">IFERROR(IF((VLOOKUP($B98,'HICM and Narrative Backsheet'!$A$7:$AW$156,J$9,FALSE))="","",(VLOOKUP($B98,'HICM and Narrative Backsheet'!$A$7:$AW$156,J$9,FALSE))),"")</f>
        <v>Established</v>
      </c>
      <c r="K98" s="133" t="str">
        <f ca="1">IFERROR(IF((VLOOKUP($B98,'HICM and Narrative Backsheet'!$A$7:$AW$156,K$9,FALSE))="","",(VLOOKUP($B98,'HICM and Narrative Backsheet'!$A$7:$AW$156,K$9,FALSE))),"")</f>
        <v>Established</v>
      </c>
      <c r="L98" s="134" t="str">
        <f ca="1">IFERROR(IF((VLOOKUP($B98,'HICM and Narrative Backsheet'!$A$7:$AW$156,L$9,FALSE))="","",(VLOOKUP($B98,'HICM and Narrative Backsheet'!$A$7:$AW$156,L$9,FALSE))),"")</f>
        <v>Established</v>
      </c>
    </row>
    <row r="99" spans="1:12" x14ac:dyDescent="0.3">
      <c r="A99" s="41">
        <v>73</v>
      </c>
      <c r="B99" s="34" t="str">
        <f t="shared" ca="1" si="11"/>
        <v>E08000012</v>
      </c>
      <c r="C99" s="120" t="str">
        <f ca="1">IFERROR(VLOOKUP($B99,'Org List'!$J$9:$K$640,2,0), "")</f>
        <v>Liverpool</v>
      </c>
      <c r="D99" s="132" t="str">
        <f ca="1">IFERROR(IF((VLOOKUP($B99,'HICM and Narrative Backsheet'!$A$7:$AW$156,D$9,FALSE))="","",(VLOOKUP($B99,'HICM and Narrative Backsheet'!$A$7:$AW$156,D$9,FALSE))),"")</f>
        <v/>
      </c>
      <c r="E99" s="133" t="str">
        <f ca="1">IFERROR(IF((VLOOKUP($B99,'HICM and Narrative Backsheet'!$A$7:$AW$156,E$9,FALSE))="","",(VLOOKUP($B99,'HICM and Narrative Backsheet'!$A$7:$AW$156,E$9,FALSE))),"")</f>
        <v>Established</v>
      </c>
      <c r="F99" s="133" t="str">
        <f ca="1">IFERROR(IF((VLOOKUP($B99,'HICM and Narrative Backsheet'!$A$7:$AW$156,F$9,FALSE))="","",(VLOOKUP($B99,'HICM and Narrative Backsheet'!$A$7:$AW$156,F$9,FALSE))),"")</f>
        <v>Established</v>
      </c>
      <c r="G99" s="133" t="str">
        <f ca="1">IFERROR(IF((VLOOKUP($B99,'HICM and Narrative Backsheet'!$A$7:$AW$156,G$9,FALSE))="","",(VLOOKUP($B99,'HICM and Narrative Backsheet'!$A$7:$AW$156,G$9,FALSE))),"")</f>
        <v>Plans in place</v>
      </c>
      <c r="H99" s="133" t="str">
        <f ca="1">IFERROR(IF((VLOOKUP($B99,'HICM and Narrative Backsheet'!$A$7:$AW$156,H$9,FALSE))="","",(VLOOKUP($B99,'HICM and Narrative Backsheet'!$A$7:$AW$156,H$9,FALSE))),"")</f>
        <v>Mature</v>
      </c>
      <c r="I99" s="133" t="str">
        <f ca="1">IFERROR(IF((VLOOKUP($B99,'HICM and Narrative Backsheet'!$A$7:$AW$156,I$9,FALSE))="","",(VLOOKUP($B99,'HICM and Narrative Backsheet'!$A$7:$AW$156,I$9,FALSE))),"")</f>
        <v>Established</v>
      </c>
      <c r="J99" s="133" t="str">
        <f ca="1">IFERROR(IF((VLOOKUP($B99,'HICM and Narrative Backsheet'!$A$7:$AW$156,J$9,FALSE))="","",(VLOOKUP($B99,'HICM and Narrative Backsheet'!$A$7:$AW$156,J$9,FALSE))),"")</f>
        <v>Established</v>
      </c>
      <c r="K99" s="133" t="str">
        <f ca="1">IFERROR(IF((VLOOKUP($B99,'HICM and Narrative Backsheet'!$A$7:$AW$156,K$9,FALSE))="","",(VLOOKUP($B99,'HICM and Narrative Backsheet'!$A$7:$AW$156,K$9,FALSE))),"")</f>
        <v>Established</v>
      </c>
      <c r="L99" s="134" t="str">
        <f ca="1">IFERROR(IF((VLOOKUP($B99,'HICM and Narrative Backsheet'!$A$7:$AW$156,L$9,FALSE))="","",(VLOOKUP($B99,'HICM and Narrative Backsheet'!$A$7:$AW$156,L$9,FALSE))),"")</f>
        <v>Established</v>
      </c>
    </row>
    <row r="100" spans="1:12" x14ac:dyDescent="0.3">
      <c r="A100" s="41">
        <v>74</v>
      </c>
      <c r="B100" s="34" t="str">
        <f t="shared" ca="1" si="11"/>
        <v>E06000032</v>
      </c>
      <c r="C100" s="120" t="str">
        <f ca="1">IFERROR(VLOOKUP($B100,'Org List'!$J$9:$K$640,2,0), "")</f>
        <v>Luton</v>
      </c>
      <c r="D100" s="132" t="str">
        <f ca="1">IFERROR(IF((VLOOKUP($B100,'HICM and Narrative Backsheet'!$A$7:$AW$156,D$9,FALSE))="","",(VLOOKUP($B100,'HICM and Narrative Backsheet'!$A$7:$AW$156,D$9,FALSE))),"")</f>
        <v/>
      </c>
      <c r="E100" s="133" t="str">
        <f ca="1">IFERROR(IF((VLOOKUP($B100,'HICM and Narrative Backsheet'!$A$7:$AW$156,E$9,FALSE))="","",(VLOOKUP($B100,'HICM and Narrative Backsheet'!$A$7:$AW$156,E$9,FALSE))),"")</f>
        <v>Exemplary</v>
      </c>
      <c r="F100" s="133" t="str">
        <f ca="1">IFERROR(IF((VLOOKUP($B100,'HICM and Narrative Backsheet'!$A$7:$AW$156,F$9,FALSE))="","",(VLOOKUP($B100,'HICM and Narrative Backsheet'!$A$7:$AW$156,F$9,FALSE))),"")</f>
        <v>Exemplary</v>
      </c>
      <c r="G100" s="133" t="str">
        <f ca="1">IFERROR(IF((VLOOKUP($B100,'HICM and Narrative Backsheet'!$A$7:$AW$156,G$9,FALSE))="","",(VLOOKUP($B100,'HICM and Narrative Backsheet'!$A$7:$AW$156,G$9,FALSE))),"")</f>
        <v>Exemplary</v>
      </c>
      <c r="H100" s="133" t="str">
        <f ca="1">IFERROR(IF((VLOOKUP($B100,'HICM and Narrative Backsheet'!$A$7:$AW$156,H$9,FALSE))="","",(VLOOKUP($B100,'HICM and Narrative Backsheet'!$A$7:$AW$156,H$9,FALSE))),"")</f>
        <v>Exemplary</v>
      </c>
      <c r="I100" s="133" t="str">
        <f ca="1">IFERROR(IF((VLOOKUP($B100,'HICM and Narrative Backsheet'!$A$7:$AW$156,I$9,FALSE))="","",(VLOOKUP($B100,'HICM and Narrative Backsheet'!$A$7:$AW$156,I$9,FALSE))),"")</f>
        <v>Exemplary</v>
      </c>
      <c r="J100" s="133" t="str">
        <f ca="1">IFERROR(IF((VLOOKUP($B100,'HICM and Narrative Backsheet'!$A$7:$AW$156,J$9,FALSE))="","",(VLOOKUP($B100,'HICM and Narrative Backsheet'!$A$7:$AW$156,J$9,FALSE))),"")</f>
        <v>Established</v>
      </c>
      <c r="K100" s="133" t="str">
        <f ca="1">IFERROR(IF((VLOOKUP($B100,'HICM and Narrative Backsheet'!$A$7:$AW$156,K$9,FALSE))="","",(VLOOKUP($B100,'HICM and Narrative Backsheet'!$A$7:$AW$156,K$9,FALSE))),"")</f>
        <v>Exemplary</v>
      </c>
      <c r="L100" s="134" t="str">
        <f ca="1">IFERROR(IF((VLOOKUP($B100,'HICM and Narrative Backsheet'!$A$7:$AW$156,L$9,FALSE))="","",(VLOOKUP($B100,'HICM and Narrative Backsheet'!$A$7:$AW$156,L$9,FALSE))),"")</f>
        <v>Mature</v>
      </c>
    </row>
    <row r="101" spans="1:12" x14ac:dyDescent="0.3">
      <c r="A101" s="41">
        <v>75</v>
      </c>
      <c r="B101" s="34" t="str">
        <f t="shared" ca="1" si="11"/>
        <v>E08000003</v>
      </c>
      <c r="C101" s="120" t="str">
        <f ca="1">IFERROR(VLOOKUP($B101,'Org List'!$J$9:$K$640,2,0), "")</f>
        <v>Manchester</v>
      </c>
      <c r="D101" s="132" t="str">
        <f ca="1">IFERROR(IF((VLOOKUP($B101,'HICM and Narrative Backsheet'!$A$7:$AW$156,D$9,FALSE))="","",(VLOOKUP($B101,'HICM and Narrative Backsheet'!$A$7:$AW$156,D$9,FALSE))),"")</f>
        <v/>
      </c>
      <c r="E101" s="133" t="str">
        <f ca="1">IFERROR(IF((VLOOKUP($B101,'HICM and Narrative Backsheet'!$A$7:$AW$156,E$9,FALSE))="","",(VLOOKUP($B101,'HICM and Narrative Backsheet'!$A$7:$AW$156,E$9,FALSE))),"")</f>
        <v>Plans in place</v>
      </c>
      <c r="F101" s="133" t="str">
        <f ca="1">IFERROR(IF((VLOOKUP($B101,'HICM and Narrative Backsheet'!$A$7:$AW$156,F$9,FALSE))="","",(VLOOKUP($B101,'HICM and Narrative Backsheet'!$A$7:$AW$156,F$9,FALSE))),"")</f>
        <v>Established</v>
      </c>
      <c r="G101" s="133" t="str">
        <f ca="1">IFERROR(IF((VLOOKUP($B101,'HICM and Narrative Backsheet'!$A$7:$AW$156,G$9,FALSE))="","",(VLOOKUP($B101,'HICM and Narrative Backsheet'!$A$7:$AW$156,G$9,FALSE))),"")</f>
        <v>Established</v>
      </c>
      <c r="H101" s="133" t="str">
        <f ca="1">IFERROR(IF((VLOOKUP($B101,'HICM and Narrative Backsheet'!$A$7:$AW$156,H$9,FALSE))="","",(VLOOKUP($B101,'HICM and Narrative Backsheet'!$A$7:$AW$156,H$9,FALSE))),"")</f>
        <v>Established</v>
      </c>
      <c r="I101" s="133" t="str">
        <f ca="1">IFERROR(IF((VLOOKUP($B101,'HICM and Narrative Backsheet'!$A$7:$AW$156,I$9,FALSE))="","",(VLOOKUP($B101,'HICM and Narrative Backsheet'!$A$7:$AW$156,I$9,FALSE))),"")</f>
        <v>Plans in place</v>
      </c>
      <c r="J101" s="133" t="str">
        <f ca="1">IFERROR(IF((VLOOKUP($B101,'HICM and Narrative Backsheet'!$A$7:$AW$156,J$9,FALSE))="","",(VLOOKUP($B101,'HICM and Narrative Backsheet'!$A$7:$AW$156,J$9,FALSE))),"")</f>
        <v>Plans in place</v>
      </c>
      <c r="K101" s="133" t="str">
        <f ca="1">IFERROR(IF((VLOOKUP($B101,'HICM and Narrative Backsheet'!$A$7:$AW$156,K$9,FALSE))="","",(VLOOKUP($B101,'HICM and Narrative Backsheet'!$A$7:$AW$156,K$9,FALSE))),"")</f>
        <v>Plans in place</v>
      </c>
      <c r="L101" s="134" t="str">
        <f ca="1">IFERROR(IF((VLOOKUP($B101,'HICM and Narrative Backsheet'!$A$7:$AW$156,L$9,FALSE))="","",(VLOOKUP($B101,'HICM and Narrative Backsheet'!$A$7:$AW$156,L$9,FALSE))),"")</f>
        <v>Plans in place</v>
      </c>
    </row>
    <row r="102" spans="1:12" x14ac:dyDescent="0.3">
      <c r="A102" s="41">
        <v>76</v>
      </c>
      <c r="B102" s="34" t="str">
        <f t="shared" ca="1" si="11"/>
        <v>E06000035</v>
      </c>
      <c r="C102" s="120" t="str">
        <f ca="1">IFERROR(VLOOKUP($B102,'Org List'!$J$9:$K$640,2,0), "")</f>
        <v>Medway</v>
      </c>
      <c r="D102" s="132" t="str">
        <f ca="1">IFERROR(IF((VLOOKUP($B102,'HICM and Narrative Backsheet'!$A$7:$AW$156,D$9,FALSE))="","",(VLOOKUP($B102,'HICM and Narrative Backsheet'!$A$7:$AW$156,D$9,FALSE))),"")</f>
        <v/>
      </c>
      <c r="E102" s="133" t="str">
        <f ca="1">IFERROR(IF((VLOOKUP($B102,'HICM and Narrative Backsheet'!$A$7:$AW$156,E$9,FALSE))="","",(VLOOKUP($B102,'HICM and Narrative Backsheet'!$A$7:$AW$156,E$9,FALSE))),"")</f>
        <v>Established</v>
      </c>
      <c r="F102" s="133" t="str">
        <f ca="1">IFERROR(IF((VLOOKUP($B102,'HICM and Narrative Backsheet'!$A$7:$AW$156,F$9,FALSE))="","",(VLOOKUP($B102,'HICM and Narrative Backsheet'!$A$7:$AW$156,F$9,FALSE))),"")</f>
        <v>Established</v>
      </c>
      <c r="G102" s="133" t="str">
        <f ca="1">IFERROR(IF((VLOOKUP($B102,'HICM and Narrative Backsheet'!$A$7:$AW$156,G$9,FALSE))="","",(VLOOKUP($B102,'HICM and Narrative Backsheet'!$A$7:$AW$156,G$9,FALSE))),"")</f>
        <v>Established</v>
      </c>
      <c r="H102" s="133" t="str">
        <f ca="1">IFERROR(IF((VLOOKUP($B102,'HICM and Narrative Backsheet'!$A$7:$AW$156,H$9,FALSE))="","",(VLOOKUP($B102,'HICM and Narrative Backsheet'!$A$7:$AW$156,H$9,FALSE))),"")</f>
        <v>Mature</v>
      </c>
      <c r="I102" s="133" t="str">
        <f ca="1">IFERROR(IF((VLOOKUP($B102,'HICM and Narrative Backsheet'!$A$7:$AW$156,I$9,FALSE))="","",(VLOOKUP($B102,'HICM and Narrative Backsheet'!$A$7:$AW$156,I$9,FALSE))),"")</f>
        <v>Plans in place</v>
      </c>
      <c r="J102" s="133" t="str">
        <f ca="1">IFERROR(IF((VLOOKUP($B102,'HICM and Narrative Backsheet'!$A$7:$AW$156,J$9,FALSE))="","",(VLOOKUP($B102,'HICM and Narrative Backsheet'!$A$7:$AW$156,J$9,FALSE))),"")</f>
        <v>Plans in place</v>
      </c>
      <c r="K102" s="133" t="str">
        <f ca="1">IFERROR(IF((VLOOKUP($B102,'HICM and Narrative Backsheet'!$A$7:$AW$156,K$9,FALSE))="","",(VLOOKUP($B102,'HICM and Narrative Backsheet'!$A$7:$AW$156,K$9,FALSE))),"")</f>
        <v>Mature</v>
      </c>
      <c r="L102" s="134" t="str">
        <f ca="1">IFERROR(IF((VLOOKUP($B102,'HICM and Narrative Backsheet'!$A$7:$AW$156,L$9,FALSE))="","",(VLOOKUP($B102,'HICM and Narrative Backsheet'!$A$7:$AW$156,L$9,FALSE))),"")</f>
        <v>Established</v>
      </c>
    </row>
    <row r="103" spans="1:12" x14ac:dyDescent="0.3">
      <c r="A103" s="41">
        <v>77</v>
      </c>
      <c r="B103" s="34" t="str">
        <f t="shared" ca="1" si="11"/>
        <v>E09000024</v>
      </c>
      <c r="C103" s="120" t="str">
        <f ca="1">IFERROR(VLOOKUP($B103,'Org List'!$J$9:$K$640,2,0), "")</f>
        <v>Merton</v>
      </c>
      <c r="D103" s="132" t="str">
        <f ca="1">IFERROR(IF((VLOOKUP($B103,'HICM and Narrative Backsheet'!$A$7:$AW$156,D$9,FALSE))="","",(VLOOKUP($B103,'HICM and Narrative Backsheet'!$A$7:$AW$156,D$9,FALSE))),"")</f>
        <v/>
      </c>
      <c r="E103" s="133" t="str">
        <f ca="1">IFERROR(IF((VLOOKUP($B103,'HICM and Narrative Backsheet'!$A$7:$AW$156,E$9,FALSE))="","",(VLOOKUP($B103,'HICM and Narrative Backsheet'!$A$7:$AW$156,E$9,FALSE))),"")</f>
        <v>Established</v>
      </c>
      <c r="F103" s="133" t="str">
        <f ca="1">IFERROR(IF((VLOOKUP($B103,'HICM and Narrative Backsheet'!$A$7:$AW$156,F$9,FALSE))="","",(VLOOKUP($B103,'HICM and Narrative Backsheet'!$A$7:$AW$156,F$9,FALSE))),"")</f>
        <v>Established</v>
      </c>
      <c r="G103" s="133" t="str">
        <f ca="1">IFERROR(IF((VLOOKUP($B103,'HICM and Narrative Backsheet'!$A$7:$AW$156,G$9,FALSE))="","",(VLOOKUP($B103,'HICM and Narrative Backsheet'!$A$7:$AW$156,G$9,FALSE))),"")</f>
        <v>Established</v>
      </c>
      <c r="H103" s="133" t="str">
        <f ca="1">IFERROR(IF((VLOOKUP($B103,'HICM and Narrative Backsheet'!$A$7:$AW$156,H$9,FALSE))="","",(VLOOKUP($B103,'HICM and Narrative Backsheet'!$A$7:$AW$156,H$9,FALSE))),"")</f>
        <v>Established</v>
      </c>
      <c r="I103" s="133" t="str">
        <f ca="1">IFERROR(IF((VLOOKUP($B103,'HICM and Narrative Backsheet'!$A$7:$AW$156,I$9,FALSE))="","",(VLOOKUP($B103,'HICM and Narrative Backsheet'!$A$7:$AW$156,I$9,FALSE))),"")</f>
        <v>Plans in place</v>
      </c>
      <c r="J103" s="133" t="str">
        <f ca="1">IFERROR(IF((VLOOKUP($B103,'HICM and Narrative Backsheet'!$A$7:$AW$156,J$9,FALSE))="","",(VLOOKUP($B103,'HICM and Narrative Backsheet'!$A$7:$AW$156,J$9,FALSE))),"")</f>
        <v>Established</v>
      </c>
      <c r="K103" s="133" t="str">
        <f ca="1">IFERROR(IF((VLOOKUP($B103,'HICM and Narrative Backsheet'!$A$7:$AW$156,K$9,FALSE))="","",(VLOOKUP($B103,'HICM and Narrative Backsheet'!$A$7:$AW$156,K$9,FALSE))),"")</f>
        <v>Established</v>
      </c>
      <c r="L103" s="134" t="str">
        <f ca="1">IFERROR(IF((VLOOKUP($B103,'HICM and Narrative Backsheet'!$A$7:$AW$156,L$9,FALSE))="","",(VLOOKUP($B103,'HICM and Narrative Backsheet'!$A$7:$AW$156,L$9,FALSE))),"")</f>
        <v>Established</v>
      </c>
    </row>
    <row r="104" spans="1:12" x14ac:dyDescent="0.3">
      <c r="A104" s="41">
        <v>78</v>
      </c>
      <c r="B104" s="34" t="str">
        <f t="shared" ca="1" si="11"/>
        <v>E06000002</v>
      </c>
      <c r="C104" s="120" t="str">
        <f ca="1">IFERROR(VLOOKUP($B104,'Org List'!$J$9:$K$640,2,0), "")</f>
        <v>Middlesbrough</v>
      </c>
      <c r="D104" s="132" t="str">
        <f ca="1">IFERROR(IF((VLOOKUP($B104,'HICM and Narrative Backsheet'!$A$7:$AW$156,D$9,FALSE))="","",(VLOOKUP($B104,'HICM and Narrative Backsheet'!$A$7:$AW$156,D$9,FALSE))),"")</f>
        <v/>
      </c>
      <c r="E104" s="133" t="str">
        <f ca="1">IFERROR(IF((VLOOKUP($B104,'HICM and Narrative Backsheet'!$A$7:$AW$156,E$9,FALSE))="","",(VLOOKUP($B104,'HICM and Narrative Backsheet'!$A$7:$AW$156,E$9,FALSE))),"")</f>
        <v>Established</v>
      </c>
      <c r="F104" s="133" t="str">
        <f ca="1">IFERROR(IF((VLOOKUP($B104,'HICM and Narrative Backsheet'!$A$7:$AW$156,F$9,FALSE))="","",(VLOOKUP($B104,'HICM and Narrative Backsheet'!$A$7:$AW$156,F$9,FALSE))),"")</f>
        <v>Established</v>
      </c>
      <c r="G104" s="133" t="str">
        <f ca="1">IFERROR(IF((VLOOKUP($B104,'HICM and Narrative Backsheet'!$A$7:$AW$156,G$9,FALSE))="","",(VLOOKUP($B104,'HICM and Narrative Backsheet'!$A$7:$AW$156,G$9,FALSE))),"")</f>
        <v>Established</v>
      </c>
      <c r="H104" s="133" t="str">
        <f ca="1">IFERROR(IF((VLOOKUP($B104,'HICM and Narrative Backsheet'!$A$7:$AW$156,H$9,FALSE))="","",(VLOOKUP($B104,'HICM and Narrative Backsheet'!$A$7:$AW$156,H$9,FALSE))),"")</f>
        <v>Established</v>
      </c>
      <c r="I104" s="133" t="str">
        <f ca="1">IFERROR(IF((VLOOKUP($B104,'HICM and Narrative Backsheet'!$A$7:$AW$156,I$9,FALSE))="","",(VLOOKUP($B104,'HICM and Narrative Backsheet'!$A$7:$AW$156,I$9,FALSE))),"")</f>
        <v>Plans in place</v>
      </c>
      <c r="J104" s="133" t="str">
        <f ca="1">IFERROR(IF((VLOOKUP($B104,'HICM and Narrative Backsheet'!$A$7:$AW$156,J$9,FALSE))="","",(VLOOKUP($B104,'HICM and Narrative Backsheet'!$A$7:$AW$156,J$9,FALSE))),"")</f>
        <v>Plans in place</v>
      </c>
      <c r="K104" s="133" t="str">
        <f ca="1">IFERROR(IF((VLOOKUP($B104,'HICM and Narrative Backsheet'!$A$7:$AW$156,K$9,FALSE))="","",(VLOOKUP($B104,'HICM and Narrative Backsheet'!$A$7:$AW$156,K$9,FALSE))),"")</f>
        <v>Established</v>
      </c>
      <c r="L104" s="134" t="str">
        <f ca="1">IFERROR(IF((VLOOKUP($B104,'HICM and Narrative Backsheet'!$A$7:$AW$156,L$9,FALSE))="","",(VLOOKUP($B104,'HICM and Narrative Backsheet'!$A$7:$AW$156,L$9,FALSE))),"")</f>
        <v>Established</v>
      </c>
    </row>
    <row r="105" spans="1:12" x14ac:dyDescent="0.3">
      <c r="A105" s="41">
        <v>79</v>
      </c>
      <c r="B105" s="34" t="str">
        <f t="shared" ca="1" si="11"/>
        <v>E06000042</v>
      </c>
      <c r="C105" s="120" t="str">
        <f ca="1">IFERROR(VLOOKUP($B105,'Org List'!$J$9:$K$640,2,0), "")</f>
        <v>Milton Keynes</v>
      </c>
      <c r="D105" s="132" t="str">
        <f ca="1">IFERROR(IF((VLOOKUP($B105,'HICM and Narrative Backsheet'!$A$7:$AW$156,D$9,FALSE))="","",(VLOOKUP($B105,'HICM and Narrative Backsheet'!$A$7:$AW$156,D$9,FALSE))),"")</f>
        <v/>
      </c>
      <c r="E105" s="133" t="str">
        <f ca="1">IFERROR(IF((VLOOKUP($B105,'HICM and Narrative Backsheet'!$A$7:$AW$156,E$9,FALSE))="","",(VLOOKUP($B105,'HICM and Narrative Backsheet'!$A$7:$AW$156,E$9,FALSE))),"")</f>
        <v>Plans in place</v>
      </c>
      <c r="F105" s="133" t="str">
        <f ca="1">IFERROR(IF((VLOOKUP($B105,'HICM and Narrative Backsheet'!$A$7:$AW$156,F$9,FALSE))="","",(VLOOKUP($B105,'HICM and Narrative Backsheet'!$A$7:$AW$156,F$9,FALSE))),"")</f>
        <v>Established</v>
      </c>
      <c r="G105" s="133" t="str">
        <f ca="1">IFERROR(IF((VLOOKUP($B105,'HICM and Narrative Backsheet'!$A$7:$AW$156,G$9,FALSE))="","",(VLOOKUP($B105,'HICM and Narrative Backsheet'!$A$7:$AW$156,G$9,FALSE))),"")</f>
        <v>Mature</v>
      </c>
      <c r="H105" s="133" t="str">
        <f ca="1">IFERROR(IF((VLOOKUP($B105,'HICM and Narrative Backsheet'!$A$7:$AW$156,H$9,FALSE))="","",(VLOOKUP($B105,'HICM and Narrative Backsheet'!$A$7:$AW$156,H$9,FALSE))),"")</f>
        <v>Mature</v>
      </c>
      <c r="I105" s="133" t="str">
        <f ca="1">IFERROR(IF((VLOOKUP($B105,'HICM and Narrative Backsheet'!$A$7:$AW$156,I$9,FALSE))="","",(VLOOKUP($B105,'HICM and Narrative Backsheet'!$A$7:$AW$156,I$9,FALSE))),"")</f>
        <v>Not yet established</v>
      </c>
      <c r="J105" s="133" t="str">
        <f ca="1">IFERROR(IF((VLOOKUP($B105,'HICM and Narrative Backsheet'!$A$7:$AW$156,J$9,FALSE))="","",(VLOOKUP($B105,'HICM and Narrative Backsheet'!$A$7:$AW$156,J$9,FALSE))),"")</f>
        <v>Established</v>
      </c>
      <c r="K105" s="133" t="str">
        <f ca="1">IFERROR(IF((VLOOKUP($B105,'HICM and Narrative Backsheet'!$A$7:$AW$156,K$9,FALSE))="","",(VLOOKUP($B105,'HICM and Narrative Backsheet'!$A$7:$AW$156,K$9,FALSE))),"")</f>
        <v>Established</v>
      </c>
      <c r="L105" s="134" t="str">
        <f ca="1">IFERROR(IF((VLOOKUP($B105,'HICM and Narrative Backsheet'!$A$7:$AW$156,L$9,FALSE))="","",(VLOOKUP($B105,'HICM and Narrative Backsheet'!$A$7:$AW$156,L$9,FALSE))),"")</f>
        <v>Established</v>
      </c>
    </row>
    <row r="106" spans="1:12" x14ac:dyDescent="0.3">
      <c r="A106" s="41">
        <v>80</v>
      </c>
      <c r="B106" s="34" t="str">
        <f t="shared" ca="1" si="11"/>
        <v>E08000021</v>
      </c>
      <c r="C106" s="120" t="str">
        <f ca="1">IFERROR(VLOOKUP($B106,'Org List'!$J$9:$K$640,2,0), "")</f>
        <v>Newcastle upon Tyne</v>
      </c>
      <c r="D106" s="132" t="str">
        <f ca="1">IFERROR(IF((VLOOKUP($B106,'HICM and Narrative Backsheet'!$A$7:$AW$156,D$9,FALSE))="","",(VLOOKUP($B106,'HICM and Narrative Backsheet'!$A$7:$AW$156,D$9,FALSE))),"")</f>
        <v/>
      </c>
      <c r="E106" s="133" t="str">
        <f ca="1">IFERROR(IF((VLOOKUP($B106,'HICM and Narrative Backsheet'!$A$7:$AW$156,E$9,FALSE))="","",(VLOOKUP($B106,'HICM and Narrative Backsheet'!$A$7:$AW$156,E$9,FALSE))),"")</f>
        <v>Mature</v>
      </c>
      <c r="F106" s="133" t="str">
        <f ca="1">IFERROR(IF((VLOOKUP($B106,'HICM and Narrative Backsheet'!$A$7:$AW$156,F$9,FALSE))="","",(VLOOKUP($B106,'HICM and Narrative Backsheet'!$A$7:$AW$156,F$9,FALSE))),"")</f>
        <v>Mature</v>
      </c>
      <c r="G106" s="133" t="str">
        <f ca="1">IFERROR(IF((VLOOKUP($B106,'HICM and Narrative Backsheet'!$A$7:$AW$156,G$9,FALSE))="","",(VLOOKUP($B106,'HICM and Narrative Backsheet'!$A$7:$AW$156,G$9,FALSE))),"")</f>
        <v>Mature</v>
      </c>
      <c r="H106" s="133" t="str">
        <f ca="1">IFERROR(IF((VLOOKUP($B106,'HICM and Narrative Backsheet'!$A$7:$AW$156,H$9,FALSE))="","",(VLOOKUP($B106,'HICM and Narrative Backsheet'!$A$7:$AW$156,H$9,FALSE))),"")</f>
        <v>Mature</v>
      </c>
      <c r="I106" s="133" t="str">
        <f ca="1">IFERROR(IF((VLOOKUP($B106,'HICM and Narrative Backsheet'!$A$7:$AW$156,I$9,FALSE))="","",(VLOOKUP($B106,'HICM and Narrative Backsheet'!$A$7:$AW$156,I$9,FALSE))),"")</f>
        <v>Established</v>
      </c>
      <c r="J106" s="133" t="str">
        <f ca="1">IFERROR(IF((VLOOKUP($B106,'HICM and Narrative Backsheet'!$A$7:$AW$156,J$9,FALSE))="","",(VLOOKUP($B106,'HICM and Narrative Backsheet'!$A$7:$AW$156,J$9,FALSE))),"")</f>
        <v>Established</v>
      </c>
      <c r="K106" s="133" t="str">
        <f ca="1">IFERROR(IF((VLOOKUP($B106,'HICM and Narrative Backsheet'!$A$7:$AW$156,K$9,FALSE))="","",(VLOOKUP($B106,'HICM and Narrative Backsheet'!$A$7:$AW$156,K$9,FALSE))),"")</f>
        <v>Established</v>
      </c>
      <c r="L106" s="134" t="str">
        <f ca="1">IFERROR(IF((VLOOKUP($B106,'HICM and Narrative Backsheet'!$A$7:$AW$156,L$9,FALSE))="","",(VLOOKUP($B106,'HICM and Narrative Backsheet'!$A$7:$AW$156,L$9,FALSE))),"")</f>
        <v>Exemplary</v>
      </c>
    </row>
    <row r="107" spans="1:12" x14ac:dyDescent="0.3">
      <c r="A107" s="41">
        <v>81</v>
      </c>
      <c r="B107" s="34" t="str">
        <f t="shared" ca="1" si="11"/>
        <v>E09000025</v>
      </c>
      <c r="C107" s="120" t="str">
        <f ca="1">IFERROR(VLOOKUP($B107,'Org List'!$J$9:$K$640,2,0), "")</f>
        <v>Newham</v>
      </c>
      <c r="D107" s="132" t="str">
        <f ca="1">IFERROR(IF((VLOOKUP($B107,'HICM and Narrative Backsheet'!$A$7:$AW$156,D$9,FALSE))="","",(VLOOKUP($B107,'HICM and Narrative Backsheet'!$A$7:$AW$156,D$9,FALSE))),"")</f>
        <v/>
      </c>
      <c r="E107" s="133" t="str">
        <f ca="1">IFERROR(IF((VLOOKUP($B107,'HICM and Narrative Backsheet'!$A$7:$AW$156,E$9,FALSE))="","",(VLOOKUP($B107,'HICM and Narrative Backsheet'!$A$7:$AW$156,E$9,FALSE))),"")</f>
        <v>Established</v>
      </c>
      <c r="F107" s="133" t="str">
        <f ca="1">IFERROR(IF((VLOOKUP($B107,'HICM and Narrative Backsheet'!$A$7:$AW$156,F$9,FALSE))="","",(VLOOKUP($B107,'HICM and Narrative Backsheet'!$A$7:$AW$156,F$9,FALSE))),"")</f>
        <v>Established</v>
      </c>
      <c r="G107" s="133" t="str">
        <f ca="1">IFERROR(IF((VLOOKUP($B107,'HICM and Narrative Backsheet'!$A$7:$AW$156,G$9,FALSE))="","",(VLOOKUP($B107,'HICM and Narrative Backsheet'!$A$7:$AW$156,G$9,FALSE))),"")</f>
        <v>Established</v>
      </c>
      <c r="H107" s="133" t="str">
        <f ca="1">IFERROR(IF((VLOOKUP($B107,'HICM and Narrative Backsheet'!$A$7:$AW$156,H$9,FALSE))="","",(VLOOKUP($B107,'HICM and Narrative Backsheet'!$A$7:$AW$156,H$9,FALSE))),"")</f>
        <v>Established</v>
      </c>
      <c r="I107" s="133" t="str">
        <f ca="1">IFERROR(IF((VLOOKUP($B107,'HICM and Narrative Backsheet'!$A$7:$AW$156,I$9,FALSE))="","",(VLOOKUP($B107,'HICM and Narrative Backsheet'!$A$7:$AW$156,I$9,FALSE))),"")</f>
        <v>Established</v>
      </c>
      <c r="J107" s="133" t="str">
        <f ca="1">IFERROR(IF((VLOOKUP($B107,'HICM and Narrative Backsheet'!$A$7:$AW$156,J$9,FALSE))="","",(VLOOKUP($B107,'HICM and Narrative Backsheet'!$A$7:$AW$156,J$9,FALSE))),"")</f>
        <v>Plans in place</v>
      </c>
      <c r="K107" s="133" t="str">
        <f ca="1">IFERROR(IF((VLOOKUP($B107,'HICM and Narrative Backsheet'!$A$7:$AW$156,K$9,FALSE))="","",(VLOOKUP($B107,'HICM and Narrative Backsheet'!$A$7:$AW$156,K$9,FALSE))),"")</f>
        <v>Established</v>
      </c>
      <c r="L107" s="134" t="str">
        <f ca="1">IFERROR(IF((VLOOKUP($B107,'HICM and Narrative Backsheet'!$A$7:$AW$156,L$9,FALSE))="","",(VLOOKUP($B107,'HICM and Narrative Backsheet'!$A$7:$AW$156,L$9,FALSE))),"")</f>
        <v>Established</v>
      </c>
    </row>
    <row r="108" spans="1:12" x14ac:dyDescent="0.3">
      <c r="A108" s="41">
        <v>82</v>
      </c>
      <c r="B108" s="34" t="str">
        <f t="shared" ca="1" si="11"/>
        <v>E10000020</v>
      </c>
      <c r="C108" s="120" t="str">
        <f ca="1">IFERROR(VLOOKUP($B108,'Org List'!$J$9:$K$640,2,0), "")</f>
        <v>Norfolk</v>
      </c>
      <c r="D108" s="132" t="str">
        <f ca="1">IFERROR(IF((VLOOKUP($B108,'HICM and Narrative Backsheet'!$A$7:$AW$156,D$9,FALSE))="","",(VLOOKUP($B108,'HICM and Narrative Backsheet'!$A$7:$AW$156,D$9,FALSE))),"")</f>
        <v/>
      </c>
      <c r="E108" s="133" t="str">
        <f ca="1">IFERROR(IF((VLOOKUP($B108,'HICM and Narrative Backsheet'!$A$7:$AW$156,E$9,FALSE))="","",(VLOOKUP($B108,'HICM and Narrative Backsheet'!$A$7:$AW$156,E$9,FALSE))),"")</f>
        <v>Plans in place</v>
      </c>
      <c r="F108" s="133" t="str">
        <f ca="1">IFERROR(IF((VLOOKUP($B108,'HICM and Narrative Backsheet'!$A$7:$AW$156,F$9,FALSE))="","",(VLOOKUP($B108,'HICM and Narrative Backsheet'!$A$7:$AW$156,F$9,FALSE))),"")</f>
        <v>Established</v>
      </c>
      <c r="G108" s="133" t="str">
        <f ca="1">IFERROR(IF((VLOOKUP($B108,'HICM and Narrative Backsheet'!$A$7:$AW$156,G$9,FALSE))="","",(VLOOKUP($B108,'HICM and Narrative Backsheet'!$A$7:$AW$156,G$9,FALSE))),"")</f>
        <v>Established</v>
      </c>
      <c r="H108" s="133" t="str">
        <f ca="1">IFERROR(IF((VLOOKUP($B108,'HICM and Narrative Backsheet'!$A$7:$AW$156,H$9,FALSE))="","",(VLOOKUP($B108,'HICM and Narrative Backsheet'!$A$7:$AW$156,H$9,FALSE))),"")</f>
        <v>Established</v>
      </c>
      <c r="I108" s="133" t="str">
        <f ca="1">IFERROR(IF((VLOOKUP($B108,'HICM and Narrative Backsheet'!$A$7:$AW$156,I$9,FALSE))="","",(VLOOKUP($B108,'HICM and Narrative Backsheet'!$A$7:$AW$156,I$9,FALSE))),"")</f>
        <v>Established</v>
      </c>
      <c r="J108" s="133" t="str">
        <f ca="1">IFERROR(IF((VLOOKUP($B108,'HICM and Narrative Backsheet'!$A$7:$AW$156,J$9,FALSE))="","",(VLOOKUP($B108,'HICM and Narrative Backsheet'!$A$7:$AW$156,J$9,FALSE))),"")</f>
        <v>Established</v>
      </c>
      <c r="K108" s="133" t="str">
        <f ca="1">IFERROR(IF((VLOOKUP($B108,'HICM and Narrative Backsheet'!$A$7:$AW$156,K$9,FALSE))="","",(VLOOKUP($B108,'HICM and Narrative Backsheet'!$A$7:$AW$156,K$9,FALSE))),"")</f>
        <v>Established</v>
      </c>
      <c r="L108" s="134" t="str">
        <f ca="1">IFERROR(IF((VLOOKUP($B108,'HICM and Narrative Backsheet'!$A$7:$AW$156,L$9,FALSE))="","",(VLOOKUP($B108,'HICM and Narrative Backsheet'!$A$7:$AW$156,L$9,FALSE))),"")</f>
        <v>Mature</v>
      </c>
    </row>
    <row r="109" spans="1:12" x14ac:dyDescent="0.3">
      <c r="A109" s="41">
        <v>83</v>
      </c>
      <c r="B109" s="34" t="str">
        <f t="shared" ca="1" si="11"/>
        <v>E06000012</v>
      </c>
      <c r="C109" s="120" t="str">
        <f ca="1">IFERROR(VLOOKUP($B109,'Org List'!$J$9:$K$640,2,0), "")</f>
        <v>North East Lincolnshire</v>
      </c>
      <c r="D109" s="132" t="str">
        <f ca="1">IFERROR(IF((VLOOKUP($B109,'HICM and Narrative Backsheet'!$A$7:$AW$156,D$9,FALSE))="","",(VLOOKUP($B109,'HICM and Narrative Backsheet'!$A$7:$AW$156,D$9,FALSE))),"")</f>
        <v/>
      </c>
      <c r="E109" s="133" t="str">
        <f ca="1">IFERROR(IF((VLOOKUP($B109,'HICM and Narrative Backsheet'!$A$7:$AW$156,E$9,FALSE))="","",(VLOOKUP($B109,'HICM and Narrative Backsheet'!$A$7:$AW$156,E$9,FALSE))),"")</f>
        <v>Established</v>
      </c>
      <c r="F109" s="133" t="str">
        <f ca="1">IFERROR(IF((VLOOKUP($B109,'HICM and Narrative Backsheet'!$A$7:$AW$156,F$9,FALSE))="","",(VLOOKUP($B109,'HICM and Narrative Backsheet'!$A$7:$AW$156,F$9,FALSE))),"")</f>
        <v>Established</v>
      </c>
      <c r="G109" s="133" t="str">
        <f ca="1">IFERROR(IF((VLOOKUP($B109,'HICM and Narrative Backsheet'!$A$7:$AW$156,G$9,FALSE))="","",(VLOOKUP($B109,'HICM and Narrative Backsheet'!$A$7:$AW$156,G$9,FALSE))),"")</f>
        <v>Established</v>
      </c>
      <c r="H109" s="133" t="str">
        <f ca="1">IFERROR(IF((VLOOKUP($B109,'HICM and Narrative Backsheet'!$A$7:$AW$156,H$9,FALSE))="","",(VLOOKUP($B109,'HICM and Narrative Backsheet'!$A$7:$AW$156,H$9,FALSE))),"")</f>
        <v>Established</v>
      </c>
      <c r="I109" s="133" t="str">
        <f ca="1">IFERROR(IF((VLOOKUP($B109,'HICM and Narrative Backsheet'!$A$7:$AW$156,I$9,FALSE))="","",(VLOOKUP($B109,'HICM and Narrative Backsheet'!$A$7:$AW$156,I$9,FALSE))),"")</f>
        <v>Established</v>
      </c>
      <c r="J109" s="133" t="str">
        <f ca="1">IFERROR(IF((VLOOKUP($B109,'HICM and Narrative Backsheet'!$A$7:$AW$156,J$9,FALSE))="","",(VLOOKUP($B109,'HICM and Narrative Backsheet'!$A$7:$AW$156,J$9,FALSE))),"")</f>
        <v>Established</v>
      </c>
      <c r="K109" s="133" t="str">
        <f ca="1">IFERROR(IF((VLOOKUP($B109,'HICM and Narrative Backsheet'!$A$7:$AW$156,K$9,FALSE))="","",(VLOOKUP($B109,'HICM and Narrative Backsheet'!$A$7:$AW$156,K$9,FALSE))),"")</f>
        <v>Established</v>
      </c>
      <c r="L109" s="134" t="str">
        <f ca="1">IFERROR(IF((VLOOKUP($B109,'HICM and Narrative Backsheet'!$A$7:$AW$156,L$9,FALSE))="","",(VLOOKUP($B109,'HICM and Narrative Backsheet'!$A$7:$AW$156,L$9,FALSE))),"")</f>
        <v>Established</v>
      </c>
    </row>
    <row r="110" spans="1:12" x14ac:dyDescent="0.3">
      <c r="A110" s="41">
        <v>84</v>
      </c>
      <c r="B110" s="34" t="str">
        <f t="shared" ca="1" si="11"/>
        <v>E06000013</v>
      </c>
      <c r="C110" s="120" t="str">
        <f ca="1">IFERROR(VLOOKUP($B110,'Org List'!$J$9:$K$640,2,0), "")</f>
        <v>North Lincolnshire</v>
      </c>
      <c r="D110" s="132" t="str">
        <f ca="1">IFERROR(IF((VLOOKUP($B110,'HICM and Narrative Backsheet'!$A$7:$AW$156,D$9,FALSE))="","",(VLOOKUP($B110,'HICM and Narrative Backsheet'!$A$7:$AW$156,D$9,FALSE))),"")</f>
        <v/>
      </c>
      <c r="E110" s="133" t="str">
        <f ca="1">IFERROR(IF((VLOOKUP($B110,'HICM and Narrative Backsheet'!$A$7:$AW$156,E$9,FALSE))="","",(VLOOKUP($B110,'HICM and Narrative Backsheet'!$A$7:$AW$156,E$9,FALSE))),"")</f>
        <v>Established</v>
      </c>
      <c r="F110" s="133" t="str">
        <f ca="1">IFERROR(IF((VLOOKUP($B110,'HICM and Narrative Backsheet'!$A$7:$AW$156,F$9,FALSE))="","",(VLOOKUP($B110,'HICM and Narrative Backsheet'!$A$7:$AW$156,F$9,FALSE))),"")</f>
        <v>Established</v>
      </c>
      <c r="G110" s="133" t="str">
        <f ca="1">IFERROR(IF((VLOOKUP($B110,'HICM and Narrative Backsheet'!$A$7:$AW$156,G$9,FALSE))="","",(VLOOKUP($B110,'HICM and Narrative Backsheet'!$A$7:$AW$156,G$9,FALSE))),"")</f>
        <v>Established</v>
      </c>
      <c r="H110" s="133" t="str">
        <f ca="1">IFERROR(IF((VLOOKUP($B110,'HICM and Narrative Backsheet'!$A$7:$AW$156,H$9,FALSE))="","",(VLOOKUP($B110,'HICM and Narrative Backsheet'!$A$7:$AW$156,H$9,FALSE))),"")</f>
        <v>Established</v>
      </c>
      <c r="I110" s="133" t="str">
        <f ca="1">IFERROR(IF((VLOOKUP($B110,'HICM and Narrative Backsheet'!$A$7:$AW$156,I$9,FALSE))="","",(VLOOKUP($B110,'HICM and Narrative Backsheet'!$A$7:$AW$156,I$9,FALSE))),"")</f>
        <v>Established</v>
      </c>
      <c r="J110" s="133" t="str">
        <f ca="1">IFERROR(IF((VLOOKUP($B110,'HICM and Narrative Backsheet'!$A$7:$AW$156,J$9,FALSE))="","",(VLOOKUP($B110,'HICM and Narrative Backsheet'!$A$7:$AW$156,J$9,FALSE))),"")</f>
        <v>Established</v>
      </c>
      <c r="K110" s="133" t="str">
        <f ca="1">IFERROR(IF((VLOOKUP($B110,'HICM and Narrative Backsheet'!$A$7:$AW$156,K$9,FALSE))="","",(VLOOKUP($B110,'HICM and Narrative Backsheet'!$A$7:$AW$156,K$9,FALSE))),"")</f>
        <v>Established</v>
      </c>
      <c r="L110" s="134" t="str">
        <f ca="1">IFERROR(IF((VLOOKUP($B110,'HICM and Narrative Backsheet'!$A$7:$AW$156,L$9,FALSE))="","",(VLOOKUP($B110,'HICM and Narrative Backsheet'!$A$7:$AW$156,L$9,FALSE))),"")</f>
        <v>Established</v>
      </c>
    </row>
    <row r="111" spans="1:12" x14ac:dyDescent="0.3">
      <c r="A111" s="41">
        <v>85</v>
      </c>
      <c r="B111" s="34" t="str">
        <f t="shared" ca="1" si="11"/>
        <v>E06000024</v>
      </c>
      <c r="C111" s="120" t="str">
        <f ca="1">IFERROR(VLOOKUP($B111,'Org List'!$J$9:$K$640,2,0), "")</f>
        <v>North Somerset</v>
      </c>
      <c r="D111" s="132" t="str">
        <f ca="1">IFERROR(IF((VLOOKUP($B111,'HICM and Narrative Backsheet'!$A$7:$AW$156,D$9,FALSE))="","",(VLOOKUP($B111,'HICM and Narrative Backsheet'!$A$7:$AW$156,D$9,FALSE))),"")</f>
        <v/>
      </c>
      <c r="E111" s="133" t="str">
        <f ca="1">IFERROR(IF((VLOOKUP($B111,'HICM and Narrative Backsheet'!$A$7:$AW$156,E$9,FALSE))="","",(VLOOKUP($B111,'HICM and Narrative Backsheet'!$A$7:$AW$156,E$9,FALSE))),"")</f>
        <v>Mature</v>
      </c>
      <c r="F111" s="133" t="str">
        <f ca="1">IFERROR(IF((VLOOKUP($B111,'HICM and Narrative Backsheet'!$A$7:$AW$156,F$9,FALSE))="","",(VLOOKUP($B111,'HICM and Narrative Backsheet'!$A$7:$AW$156,F$9,FALSE))),"")</f>
        <v>Mature</v>
      </c>
      <c r="G111" s="133" t="str">
        <f ca="1">IFERROR(IF((VLOOKUP($B111,'HICM and Narrative Backsheet'!$A$7:$AW$156,G$9,FALSE))="","",(VLOOKUP($B111,'HICM and Narrative Backsheet'!$A$7:$AW$156,G$9,FALSE))),"")</f>
        <v>Mature</v>
      </c>
      <c r="H111" s="133" t="str">
        <f ca="1">IFERROR(IF((VLOOKUP($B111,'HICM and Narrative Backsheet'!$A$7:$AW$156,H$9,FALSE))="","",(VLOOKUP($B111,'HICM and Narrative Backsheet'!$A$7:$AW$156,H$9,FALSE))),"")</f>
        <v>Established</v>
      </c>
      <c r="I111" s="133" t="str">
        <f ca="1">IFERROR(IF((VLOOKUP($B111,'HICM and Narrative Backsheet'!$A$7:$AW$156,I$9,FALSE))="","",(VLOOKUP($B111,'HICM and Narrative Backsheet'!$A$7:$AW$156,I$9,FALSE))),"")</f>
        <v>Plans in place</v>
      </c>
      <c r="J111" s="133" t="str">
        <f ca="1">IFERROR(IF((VLOOKUP($B111,'HICM and Narrative Backsheet'!$A$7:$AW$156,J$9,FALSE))="","",(VLOOKUP($B111,'HICM and Narrative Backsheet'!$A$7:$AW$156,J$9,FALSE))),"")</f>
        <v>Plans in place</v>
      </c>
      <c r="K111" s="133" t="str">
        <f ca="1">IFERROR(IF((VLOOKUP($B111,'HICM and Narrative Backsheet'!$A$7:$AW$156,K$9,FALSE))="","",(VLOOKUP($B111,'HICM and Narrative Backsheet'!$A$7:$AW$156,K$9,FALSE))),"")</f>
        <v>Mature</v>
      </c>
      <c r="L111" s="134" t="str">
        <f ca="1">IFERROR(IF((VLOOKUP($B111,'HICM and Narrative Backsheet'!$A$7:$AW$156,L$9,FALSE))="","",(VLOOKUP($B111,'HICM and Narrative Backsheet'!$A$7:$AW$156,L$9,FALSE))),"")</f>
        <v>Established</v>
      </c>
    </row>
    <row r="112" spans="1:12" x14ac:dyDescent="0.3">
      <c r="A112" s="41">
        <v>86</v>
      </c>
      <c r="B112" s="34" t="str">
        <f t="shared" ca="1" si="11"/>
        <v>E08000022</v>
      </c>
      <c r="C112" s="120" t="str">
        <f ca="1">IFERROR(VLOOKUP($B112,'Org List'!$J$9:$K$640,2,0), "")</f>
        <v>North Tyneside</v>
      </c>
      <c r="D112" s="132" t="str">
        <f ca="1">IFERROR(IF((VLOOKUP($B112,'HICM and Narrative Backsheet'!$A$7:$AW$156,D$9,FALSE))="","",(VLOOKUP($B112,'HICM and Narrative Backsheet'!$A$7:$AW$156,D$9,FALSE))),"")</f>
        <v/>
      </c>
      <c r="E112" s="133" t="str">
        <f ca="1">IFERROR(IF((VLOOKUP($B112,'HICM and Narrative Backsheet'!$A$7:$AW$156,E$9,FALSE))="","",(VLOOKUP($B112,'HICM and Narrative Backsheet'!$A$7:$AW$156,E$9,FALSE))),"")</f>
        <v>Established</v>
      </c>
      <c r="F112" s="133" t="str">
        <f ca="1">IFERROR(IF((VLOOKUP($B112,'HICM and Narrative Backsheet'!$A$7:$AW$156,F$9,FALSE))="","",(VLOOKUP($B112,'HICM and Narrative Backsheet'!$A$7:$AW$156,F$9,FALSE))),"")</f>
        <v>Established</v>
      </c>
      <c r="G112" s="133" t="str">
        <f ca="1">IFERROR(IF((VLOOKUP($B112,'HICM and Narrative Backsheet'!$A$7:$AW$156,G$9,FALSE))="","",(VLOOKUP($B112,'HICM and Narrative Backsheet'!$A$7:$AW$156,G$9,FALSE))),"")</f>
        <v>Established</v>
      </c>
      <c r="H112" s="133" t="str">
        <f ca="1">IFERROR(IF((VLOOKUP($B112,'HICM and Narrative Backsheet'!$A$7:$AW$156,H$9,FALSE))="","",(VLOOKUP($B112,'HICM and Narrative Backsheet'!$A$7:$AW$156,H$9,FALSE))),"")</f>
        <v>Established</v>
      </c>
      <c r="I112" s="133" t="str">
        <f ca="1">IFERROR(IF((VLOOKUP($B112,'HICM and Narrative Backsheet'!$A$7:$AW$156,I$9,FALSE))="","",(VLOOKUP($B112,'HICM and Narrative Backsheet'!$A$7:$AW$156,I$9,FALSE))),"")</f>
        <v>Established</v>
      </c>
      <c r="J112" s="133" t="str">
        <f ca="1">IFERROR(IF((VLOOKUP($B112,'HICM and Narrative Backsheet'!$A$7:$AW$156,J$9,FALSE))="","",(VLOOKUP($B112,'HICM and Narrative Backsheet'!$A$7:$AW$156,J$9,FALSE))),"")</f>
        <v>Established</v>
      </c>
      <c r="K112" s="133" t="str">
        <f ca="1">IFERROR(IF((VLOOKUP($B112,'HICM and Narrative Backsheet'!$A$7:$AW$156,K$9,FALSE))="","",(VLOOKUP($B112,'HICM and Narrative Backsheet'!$A$7:$AW$156,K$9,FALSE))),"")</f>
        <v>Mature</v>
      </c>
      <c r="L112" s="134" t="str">
        <f ca="1">IFERROR(IF((VLOOKUP($B112,'HICM and Narrative Backsheet'!$A$7:$AW$156,L$9,FALSE))="","",(VLOOKUP($B112,'HICM and Narrative Backsheet'!$A$7:$AW$156,L$9,FALSE))),"")</f>
        <v>Mature</v>
      </c>
    </row>
    <row r="113" spans="1:12" x14ac:dyDescent="0.3">
      <c r="A113" s="41">
        <v>87</v>
      </c>
      <c r="B113" s="34" t="str">
        <f t="shared" ca="1" si="11"/>
        <v>E10000023</v>
      </c>
      <c r="C113" s="120" t="str">
        <f ca="1">IFERROR(VLOOKUP($B113,'Org List'!$J$9:$K$640,2,0), "")</f>
        <v>North Yorkshire</v>
      </c>
      <c r="D113" s="132" t="str">
        <f ca="1">IFERROR(IF((VLOOKUP($B113,'HICM and Narrative Backsheet'!$A$7:$AW$156,D$9,FALSE))="","",(VLOOKUP($B113,'HICM and Narrative Backsheet'!$A$7:$AW$156,D$9,FALSE))),"")</f>
        <v/>
      </c>
      <c r="E113" s="133" t="str">
        <f ca="1">IFERROR(IF((VLOOKUP($B113,'HICM and Narrative Backsheet'!$A$7:$AW$156,E$9,FALSE))="","",(VLOOKUP($B113,'HICM and Narrative Backsheet'!$A$7:$AW$156,E$9,FALSE))),"")</f>
        <v>Established</v>
      </c>
      <c r="F113" s="133" t="str">
        <f ca="1">IFERROR(IF((VLOOKUP($B113,'HICM and Narrative Backsheet'!$A$7:$AW$156,F$9,FALSE))="","",(VLOOKUP($B113,'HICM and Narrative Backsheet'!$A$7:$AW$156,F$9,FALSE))),"")</f>
        <v>Established</v>
      </c>
      <c r="G113" s="133" t="str">
        <f ca="1">IFERROR(IF((VLOOKUP($B113,'HICM and Narrative Backsheet'!$A$7:$AW$156,G$9,FALSE))="","",(VLOOKUP($B113,'HICM and Narrative Backsheet'!$A$7:$AW$156,G$9,FALSE))),"")</f>
        <v>Established</v>
      </c>
      <c r="H113" s="133" t="str">
        <f ca="1">IFERROR(IF((VLOOKUP($B113,'HICM and Narrative Backsheet'!$A$7:$AW$156,H$9,FALSE))="","",(VLOOKUP($B113,'HICM and Narrative Backsheet'!$A$7:$AW$156,H$9,FALSE))),"")</f>
        <v>Established</v>
      </c>
      <c r="I113" s="133" t="str">
        <f ca="1">IFERROR(IF((VLOOKUP($B113,'HICM and Narrative Backsheet'!$A$7:$AW$156,I$9,FALSE))="","",(VLOOKUP($B113,'HICM and Narrative Backsheet'!$A$7:$AW$156,I$9,FALSE))),"")</f>
        <v>Established</v>
      </c>
      <c r="J113" s="133" t="str">
        <f ca="1">IFERROR(IF((VLOOKUP($B113,'HICM and Narrative Backsheet'!$A$7:$AW$156,J$9,FALSE))="","",(VLOOKUP($B113,'HICM and Narrative Backsheet'!$A$7:$AW$156,J$9,FALSE))),"")</f>
        <v>Established</v>
      </c>
      <c r="K113" s="133" t="str">
        <f ca="1">IFERROR(IF((VLOOKUP($B113,'HICM and Narrative Backsheet'!$A$7:$AW$156,K$9,FALSE))="","",(VLOOKUP($B113,'HICM and Narrative Backsheet'!$A$7:$AW$156,K$9,FALSE))),"")</f>
        <v>Established</v>
      </c>
      <c r="L113" s="134" t="str">
        <f ca="1">IFERROR(IF((VLOOKUP($B113,'HICM and Narrative Backsheet'!$A$7:$AW$156,L$9,FALSE))="","",(VLOOKUP($B113,'HICM and Narrative Backsheet'!$A$7:$AW$156,L$9,FALSE))),"")</f>
        <v>Established</v>
      </c>
    </row>
    <row r="114" spans="1:12" x14ac:dyDescent="0.3">
      <c r="A114" s="41">
        <v>88</v>
      </c>
      <c r="B114" s="34" t="str">
        <f t="shared" ca="1" si="11"/>
        <v>E10000021</v>
      </c>
      <c r="C114" s="120" t="str">
        <f ca="1">IFERROR(VLOOKUP($B114,'Org List'!$J$9:$K$640,2,0), "")</f>
        <v>Northamptonshire</v>
      </c>
      <c r="D114" s="132" t="str">
        <f ca="1">IFERROR(IF((VLOOKUP($B114,'HICM and Narrative Backsheet'!$A$7:$AW$156,D$9,FALSE))="","",(VLOOKUP($B114,'HICM and Narrative Backsheet'!$A$7:$AW$156,D$9,FALSE))),"")</f>
        <v/>
      </c>
      <c r="E114" s="133" t="str">
        <f ca="1">IFERROR(IF((VLOOKUP($B114,'HICM and Narrative Backsheet'!$A$7:$AW$156,E$9,FALSE))="","",(VLOOKUP($B114,'HICM and Narrative Backsheet'!$A$7:$AW$156,E$9,FALSE))),"")</f>
        <v>Established</v>
      </c>
      <c r="F114" s="133" t="str">
        <f ca="1">IFERROR(IF((VLOOKUP($B114,'HICM and Narrative Backsheet'!$A$7:$AW$156,F$9,FALSE))="","",(VLOOKUP($B114,'HICM and Narrative Backsheet'!$A$7:$AW$156,F$9,FALSE))),"")</f>
        <v>Established</v>
      </c>
      <c r="G114" s="133" t="str">
        <f ca="1">IFERROR(IF((VLOOKUP($B114,'HICM and Narrative Backsheet'!$A$7:$AW$156,G$9,FALSE))="","",(VLOOKUP($B114,'HICM and Narrative Backsheet'!$A$7:$AW$156,G$9,FALSE))),"")</f>
        <v>Established</v>
      </c>
      <c r="H114" s="133" t="str">
        <f ca="1">IFERROR(IF((VLOOKUP($B114,'HICM and Narrative Backsheet'!$A$7:$AW$156,H$9,FALSE))="","",(VLOOKUP($B114,'HICM and Narrative Backsheet'!$A$7:$AW$156,H$9,FALSE))),"")</f>
        <v>Mature</v>
      </c>
      <c r="I114" s="133" t="str">
        <f ca="1">IFERROR(IF((VLOOKUP($B114,'HICM and Narrative Backsheet'!$A$7:$AW$156,I$9,FALSE))="","",(VLOOKUP($B114,'HICM and Narrative Backsheet'!$A$7:$AW$156,I$9,FALSE))),"")</f>
        <v>Plans in place</v>
      </c>
      <c r="J114" s="133" t="str">
        <f ca="1">IFERROR(IF((VLOOKUP($B114,'HICM and Narrative Backsheet'!$A$7:$AW$156,J$9,FALSE))="","",(VLOOKUP($B114,'HICM and Narrative Backsheet'!$A$7:$AW$156,J$9,FALSE))),"")</f>
        <v>Established</v>
      </c>
      <c r="K114" s="133" t="str">
        <f ca="1">IFERROR(IF((VLOOKUP($B114,'HICM and Narrative Backsheet'!$A$7:$AW$156,K$9,FALSE))="","",(VLOOKUP($B114,'HICM and Narrative Backsheet'!$A$7:$AW$156,K$9,FALSE))),"")</f>
        <v>Established</v>
      </c>
      <c r="L114" s="134" t="str">
        <f ca="1">IFERROR(IF((VLOOKUP($B114,'HICM and Narrative Backsheet'!$A$7:$AW$156,L$9,FALSE))="","",(VLOOKUP($B114,'HICM and Narrative Backsheet'!$A$7:$AW$156,L$9,FALSE))),"")</f>
        <v>Established</v>
      </c>
    </row>
    <row r="115" spans="1:12" x14ac:dyDescent="0.3">
      <c r="A115" s="41">
        <v>89</v>
      </c>
      <c r="B115" s="34" t="str">
        <f t="shared" ca="1" si="11"/>
        <v>E06000057</v>
      </c>
      <c r="C115" s="120" t="str">
        <f ca="1">IFERROR(VLOOKUP($B115,'Org List'!$J$9:$K$640,2,0), "")</f>
        <v>Northumberland</v>
      </c>
      <c r="D115" s="132" t="str">
        <f ca="1">IFERROR(IF((VLOOKUP($B115,'HICM and Narrative Backsheet'!$A$7:$AW$156,D$9,FALSE))="","",(VLOOKUP($B115,'HICM and Narrative Backsheet'!$A$7:$AW$156,D$9,FALSE))),"")</f>
        <v/>
      </c>
      <c r="E115" s="133" t="str">
        <f ca="1">IFERROR(IF((VLOOKUP($B115,'HICM and Narrative Backsheet'!$A$7:$AW$156,E$9,FALSE))="","",(VLOOKUP($B115,'HICM and Narrative Backsheet'!$A$7:$AW$156,E$9,FALSE))),"")</f>
        <v>Established</v>
      </c>
      <c r="F115" s="133" t="str">
        <f ca="1">IFERROR(IF((VLOOKUP($B115,'HICM and Narrative Backsheet'!$A$7:$AW$156,F$9,FALSE))="","",(VLOOKUP($B115,'HICM and Narrative Backsheet'!$A$7:$AW$156,F$9,FALSE))),"")</f>
        <v>Established</v>
      </c>
      <c r="G115" s="133" t="str">
        <f ca="1">IFERROR(IF((VLOOKUP($B115,'HICM and Narrative Backsheet'!$A$7:$AW$156,G$9,FALSE))="","",(VLOOKUP($B115,'HICM and Narrative Backsheet'!$A$7:$AW$156,G$9,FALSE))),"")</f>
        <v>Mature</v>
      </c>
      <c r="H115" s="133" t="str">
        <f ca="1">IFERROR(IF((VLOOKUP($B115,'HICM and Narrative Backsheet'!$A$7:$AW$156,H$9,FALSE))="","",(VLOOKUP($B115,'HICM and Narrative Backsheet'!$A$7:$AW$156,H$9,FALSE))),"")</f>
        <v>Established</v>
      </c>
      <c r="I115" s="133" t="str">
        <f ca="1">IFERROR(IF((VLOOKUP($B115,'HICM and Narrative Backsheet'!$A$7:$AW$156,I$9,FALSE))="","",(VLOOKUP($B115,'HICM and Narrative Backsheet'!$A$7:$AW$156,I$9,FALSE))),"")</f>
        <v>Established</v>
      </c>
      <c r="J115" s="133" t="str">
        <f ca="1">IFERROR(IF((VLOOKUP($B115,'HICM and Narrative Backsheet'!$A$7:$AW$156,J$9,FALSE))="","",(VLOOKUP($B115,'HICM and Narrative Backsheet'!$A$7:$AW$156,J$9,FALSE))),"")</f>
        <v>Established</v>
      </c>
      <c r="K115" s="133" t="str">
        <f ca="1">IFERROR(IF((VLOOKUP($B115,'HICM and Narrative Backsheet'!$A$7:$AW$156,K$9,FALSE))="","",(VLOOKUP($B115,'HICM and Narrative Backsheet'!$A$7:$AW$156,K$9,FALSE))),"")</f>
        <v>Established</v>
      </c>
      <c r="L115" s="134" t="str">
        <f ca="1">IFERROR(IF((VLOOKUP($B115,'HICM and Narrative Backsheet'!$A$7:$AW$156,L$9,FALSE))="","",(VLOOKUP($B115,'HICM and Narrative Backsheet'!$A$7:$AW$156,L$9,FALSE))),"")</f>
        <v>Established</v>
      </c>
    </row>
    <row r="116" spans="1:12" x14ac:dyDescent="0.3">
      <c r="A116" s="41">
        <v>90</v>
      </c>
      <c r="B116" s="34" t="str">
        <f t="shared" ca="1" si="11"/>
        <v>E06000018</v>
      </c>
      <c r="C116" s="120" t="str">
        <f ca="1">IFERROR(VLOOKUP($B116,'Org List'!$J$9:$K$640,2,0), "")</f>
        <v>Nottingham</v>
      </c>
      <c r="D116" s="132" t="str">
        <f ca="1">IFERROR(IF((VLOOKUP($B116,'HICM and Narrative Backsheet'!$A$7:$AW$156,D$9,FALSE))="","",(VLOOKUP($B116,'HICM and Narrative Backsheet'!$A$7:$AW$156,D$9,FALSE))),"")</f>
        <v/>
      </c>
      <c r="E116" s="133" t="str">
        <f ca="1">IFERROR(IF((VLOOKUP($B116,'HICM and Narrative Backsheet'!$A$7:$AW$156,E$9,FALSE))="","",(VLOOKUP($B116,'HICM and Narrative Backsheet'!$A$7:$AW$156,E$9,FALSE))),"")</f>
        <v>Established</v>
      </c>
      <c r="F116" s="133" t="str">
        <f ca="1">IFERROR(IF((VLOOKUP($B116,'HICM and Narrative Backsheet'!$A$7:$AW$156,F$9,FALSE))="","",(VLOOKUP($B116,'HICM and Narrative Backsheet'!$A$7:$AW$156,F$9,FALSE))),"")</f>
        <v>Established</v>
      </c>
      <c r="G116" s="133" t="str">
        <f ca="1">IFERROR(IF((VLOOKUP($B116,'HICM and Narrative Backsheet'!$A$7:$AW$156,G$9,FALSE))="","",(VLOOKUP($B116,'HICM and Narrative Backsheet'!$A$7:$AW$156,G$9,FALSE))),"")</f>
        <v>Established</v>
      </c>
      <c r="H116" s="133" t="str">
        <f ca="1">IFERROR(IF((VLOOKUP($B116,'HICM and Narrative Backsheet'!$A$7:$AW$156,H$9,FALSE))="","",(VLOOKUP($B116,'HICM and Narrative Backsheet'!$A$7:$AW$156,H$9,FALSE))),"")</f>
        <v>Established</v>
      </c>
      <c r="I116" s="133" t="str">
        <f ca="1">IFERROR(IF((VLOOKUP($B116,'HICM and Narrative Backsheet'!$A$7:$AW$156,I$9,FALSE))="","",(VLOOKUP($B116,'HICM and Narrative Backsheet'!$A$7:$AW$156,I$9,FALSE))),"")</f>
        <v>Established</v>
      </c>
      <c r="J116" s="133" t="str">
        <f ca="1">IFERROR(IF((VLOOKUP($B116,'HICM and Narrative Backsheet'!$A$7:$AW$156,J$9,FALSE))="","",(VLOOKUP($B116,'HICM and Narrative Backsheet'!$A$7:$AW$156,J$9,FALSE))),"")</f>
        <v>Plans in place</v>
      </c>
      <c r="K116" s="133" t="str">
        <f ca="1">IFERROR(IF((VLOOKUP($B116,'HICM and Narrative Backsheet'!$A$7:$AW$156,K$9,FALSE))="","",(VLOOKUP($B116,'HICM and Narrative Backsheet'!$A$7:$AW$156,K$9,FALSE))),"")</f>
        <v>Established</v>
      </c>
      <c r="L116" s="134" t="str">
        <f ca="1">IFERROR(IF((VLOOKUP($B116,'HICM and Narrative Backsheet'!$A$7:$AW$156,L$9,FALSE))="","",(VLOOKUP($B116,'HICM and Narrative Backsheet'!$A$7:$AW$156,L$9,FALSE))),"")</f>
        <v>Established</v>
      </c>
    </row>
    <row r="117" spans="1:12" x14ac:dyDescent="0.3">
      <c r="A117" s="41">
        <v>91</v>
      </c>
      <c r="B117" s="34" t="str">
        <f t="shared" ca="1" si="11"/>
        <v>E10000024</v>
      </c>
      <c r="C117" s="120" t="str">
        <f ca="1">IFERROR(VLOOKUP($B117,'Org List'!$J$9:$K$640,2,0), "")</f>
        <v>Nottinghamshire</v>
      </c>
      <c r="D117" s="132" t="str">
        <f ca="1">IFERROR(IF((VLOOKUP($B117,'HICM and Narrative Backsheet'!$A$7:$AW$156,D$9,FALSE))="","",(VLOOKUP($B117,'HICM and Narrative Backsheet'!$A$7:$AW$156,D$9,FALSE))),"")</f>
        <v/>
      </c>
      <c r="E117" s="133" t="str">
        <f ca="1">IFERROR(IF((VLOOKUP($B117,'HICM and Narrative Backsheet'!$A$7:$AW$156,E$9,FALSE))="","",(VLOOKUP($B117,'HICM and Narrative Backsheet'!$A$7:$AW$156,E$9,FALSE))),"")</f>
        <v>Established</v>
      </c>
      <c r="F117" s="133" t="str">
        <f ca="1">IFERROR(IF((VLOOKUP($B117,'HICM and Narrative Backsheet'!$A$7:$AW$156,F$9,FALSE))="","",(VLOOKUP($B117,'HICM and Narrative Backsheet'!$A$7:$AW$156,F$9,FALSE))),"")</f>
        <v>Established</v>
      </c>
      <c r="G117" s="133" t="str">
        <f ca="1">IFERROR(IF((VLOOKUP($B117,'HICM and Narrative Backsheet'!$A$7:$AW$156,G$9,FALSE))="","",(VLOOKUP($B117,'HICM and Narrative Backsheet'!$A$7:$AW$156,G$9,FALSE))),"")</f>
        <v>Established</v>
      </c>
      <c r="H117" s="133" t="str">
        <f ca="1">IFERROR(IF((VLOOKUP($B117,'HICM and Narrative Backsheet'!$A$7:$AW$156,H$9,FALSE))="","",(VLOOKUP($B117,'HICM and Narrative Backsheet'!$A$7:$AW$156,H$9,FALSE))),"")</f>
        <v>Established</v>
      </c>
      <c r="I117" s="133" t="str">
        <f ca="1">IFERROR(IF((VLOOKUP($B117,'HICM and Narrative Backsheet'!$A$7:$AW$156,I$9,FALSE))="","",(VLOOKUP($B117,'HICM and Narrative Backsheet'!$A$7:$AW$156,I$9,FALSE))),"")</f>
        <v>Established</v>
      </c>
      <c r="J117" s="133" t="str">
        <f ca="1">IFERROR(IF((VLOOKUP($B117,'HICM and Narrative Backsheet'!$A$7:$AW$156,J$9,FALSE))="","",(VLOOKUP($B117,'HICM and Narrative Backsheet'!$A$7:$AW$156,J$9,FALSE))),"")</f>
        <v>Established</v>
      </c>
      <c r="K117" s="133" t="str">
        <f ca="1">IFERROR(IF((VLOOKUP($B117,'HICM and Narrative Backsheet'!$A$7:$AW$156,K$9,FALSE))="","",(VLOOKUP($B117,'HICM and Narrative Backsheet'!$A$7:$AW$156,K$9,FALSE))),"")</f>
        <v>Established</v>
      </c>
      <c r="L117" s="134" t="str">
        <f ca="1">IFERROR(IF((VLOOKUP($B117,'HICM and Narrative Backsheet'!$A$7:$AW$156,L$9,FALSE))="","",(VLOOKUP($B117,'HICM and Narrative Backsheet'!$A$7:$AW$156,L$9,FALSE))),"")</f>
        <v>Established</v>
      </c>
    </row>
    <row r="118" spans="1:12" x14ac:dyDescent="0.3">
      <c r="A118" s="41">
        <v>92</v>
      </c>
      <c r="B118" s="34" t="str">
        <f t="shared" ca="1" si="11"/>
        <v>E08000004</v>
      </c>
      <c r="C118" s="120" t="str">
        <f ca="1">IFERROR(VLOOKUP($B118,'Org List'!$J$9:$K$640,2,0), "")</f>
        <v>Oldham</v>
      </c>
      <c r="D118" s="132" t="str">
        <f ca="1">IFERROR(IF((VLOOKUP($B118,'HICM and Narrative Backsheet'!$A$7:$AW$156,D$9,FALSE))="","",(VLOOKUP($B118,'HICM and Narrative Backsheet'!$A$7:$AW$156,D$9,FALSE))),"")</f>
        <v/>
      </c>
      <c r="E118" s="133" t="str">
        <f ca="1">IFERROR(IF((VLOOKUP($B118,'HICM and Narrative Backsheet'!$A$7:$AW$156,E$9,FALSE))="","",(VLOOKUP($B118,'HICM and Narrative Backsheet'!$A$7:$AW$156,E$9,FALSE))),"")</f>
        <v>Established</v>
      </c>
      <c r="F118" s="133" t="str">
        <f ca="1">IFERROR(IF((VLOOKUP($B118,'HICM and Narrative Backsheet'!$A$7:$AW$156,F$9,FALSE))="","",(VLOOKUP($B118,'HICM and Narrative Backsheet'!$A$7:$AW$156,F$9,FALSE))),"")</f>
        <v>Established</v>
      </c>
      <c r="G118" s="133" t="str">
        <f ca="1">IFERROR(IF((VLOOKUP($B118,'HICM and Narrative Backsheet'!$A$7:$AW$156,G$9,FALSE))="","",(VLOOKUP($B118,'HICM and Narrative Backsheet'!$A$7:$AW$156,G$9,FALSE))),"")</f>
        <v>Established</v>
      </c>
      <c r="H118" s="133" t="str">
        <f ca="1">IFERROR(IF((VLOOKUP($B118,'HICM and Narrative Backsheet'!$A$7:$AW$156,H$9,FALSE))="","",(VLOOKUP($B118,'HICM and Narrative Backsheet'!$A$7:$AW$156,H$9,FALSE))),"")</f>
        <v>Established</v>
      </c>
      <c r="I118" s="133" t="str">
        <f ca="1">IFERROR(IF((VLOOKUP($B118,'HICM and Narrative Backsheet'!$A$7:$AW$156,I$9,FALSE))="","",(VLOOKUP($B118,'HICM and Narrative Backsheet'!$A$7:$AW$156,I$9,FALSE))),"")</f>
        <v>Plans in place</v>
      </c>
      <c r="J118" s="133" t="str">
        <f ca="1">IFERROR(IF((VLOOKUP($B118,'HICM and Narrative Backsheet'!$A$7:$AW$156,J$9,FALSE))="","",(VLOOKUP($B118,'HICM and Narrative Backsheet'!$A$7:$AW$156,J$9,FALSE))),"")</f>
        <v>Established</v>
      </c>
      <c r="K118" s="133" t="str">
        <f ca="1">IFERROR(IF((VLOOKUP($B118,'HICM and Narrative Backsheet'!$A$7:$AW$156,K$9,FALSE))="","",(VLOOKUP($B118,'HICM and Narrative Backsheet'!$A$7:$AW$156,K$9,FALSE))),"")</f>
        <v>Mature</v>
      </c>
      <c r="L118" s="134" t="str">
        <f ca="1">IFERROR(IF((VLOOKUP($B118,'HICM and Narrative Backsheet'!$A$7:$AW$156,L$9,FALSE))="","",(VLOOKUP($B118,'HICM and Narrative Backsheet'!$A$7:$AW$156,L$9,FALSE))),"")</f>
        <v>Established</v>
      </c>
    </row>
    <row r="119" spans="1:12" x14ac:dyDescent="0.3">
      <c r="A119" s="41">
        <v>93</v>
      </c>
      <c r="B119" s="34" t="str">
        <f t="shared" ca="1" si="11"/>
        <v>E10000025</v>
      </c>
      <c r="C119" s="120" t="str">
        <f ca="1">IFERROR(VLOOKUP($B119,'Org List'!$J$9:$K$640,2,0), "")</f>
        <v>Oxfordshire</v>
      </c>
      <c r="D119" s="132" t="str">
        <f ca="1">IFERROR(IF((VLOOKUP($B119,'HICM and Narrative Backsheet'!$A$7:$AW$156,D$9,FALSE))="","",(VLOOKUP($B119,'HICM and Narrative Backsheet'!$A$7:$AW$156,D$9,FALSE))),"")</f>
        <v/>
      </c>
      <c r="E119" s="133" t="str">
        <f ca="1">IFERROR(IF((VLOOKUP($B119,'HICM and Narrative Backsheet'!$A$7:$AW$156,E$9,FALSE))="","",(VLOOKUP($B119,'HICM and Narrative Backsheet'!$A$7:$AW$156,E$9,FALSE))),"")</f>
        <v>Established</v>
      </c>
      <c r="F119" s="133" t="str">
        <f ca="1">IFERROR(IF((VLOOKUP($B119,'HICM and Narrative Backsheet'!$A$7:$AW$156,F$9,FALSE))="","",(VLOOKUP($B119,'HICM and Narrative Backsheet'!$A$7:$AW$156,F$9,FALSE))),"")</f>
        <v>Established</v>
      </c>
      <c r="G119" s="133" t="str">
        <f ca="1">IFERROR(IF((VLOOKUP($B119,'HICM and Narrative Backsheet'!$A$7:$AW$156,G$9,FALSE))="","",(VLOOKUP($B119,'HICM and Narrative Backsheet'!$A$7:$AW$156,G$9,FALSE))),"")</f>
        <v>Established</v>
      </c>
      <c r="H119" s="133" t="str">
        <f ca="1">IFERROR(IF((VLOOKUP($B119,'HICM and Narrative Backsheet'!$A$7:$AW$156,H$9,FALSE))="","",(VLOOKUP($B119,'HICM and Narrative Backsheet'!$A$7:$AW$156,H$9,FALSE))),"")</f>
        <v>Established</v>
      </c>
      <c r="I119" s="133" t="str">
        <f ca="1">IFERROR(IF((VLOOKUP($B119,'HICM and Narrative Backsheet'!$A$7:$AW$156,I$9,FALSE))="","",(VLOOKUP($B119,'HICM and Narrative Backsheet'!$A$7:$AW$156,I$9,FALSE))),"")</f>
        <v>Established</v>
      </c>
      <c r="J119" s="133" t="str">
        <f ca="1">IFERROR(IF((VLOOKUP($B119,'HICM and Narrative Backsheet'!$A$7:$AW$156,J$9,FALSE))="","",(VLOOKUP($B119,'HICM and Narrative Backsheet'!$A$7:$AW$156,J$9,FALSE))),"")</f>
        <v>Plans in place</v>
      </c>
      <c r="K119" s="133" t="str">
        <f ca="1">IFERROR(IF((VLOOKUP($B119,'HICM and Narrative Backsheet'!$A$7:$AW$156,K$9,FALSE))="","",(VLOOKUP($B119,'HICM and Narrative Backsheet'!$A$7:$AW$156,K$9,FALSE))),"")</f>
        <v>Established</v>
      </c>
      <c r="L119" s="134" t="str">
        <f ca="1">IFERROR(IF((VLOOKUP($B119,'HICM and Narrative Backsheet'!$A$7:$AW$156,L$9,FALSE))="","",(VLOOKUP($B119,'HICM and Narrative Backsheet'!$A$7:$AW$156,L$9,FALSE))),"")</f>
        <v>Established</v>
      </c>
    </row>
    <row r="120" spans="1:12" x14ac:dyDescent="0.3">
      <c r="A120" s="41">
        <v>94</v>
      </c>
      <c r="B120" s="34" t="str">
        <f t="shared" ca="1" si="11"/>
        <v>E06000031</v>
      </c>
      <c r="C120" s="120" t="str">
        <f ca="1">IFERROR(VLOOKUP($B120,'Org List'!$J$9:$K$640,2,0), "")</f>
        <v>Peterborough</v>
      </c>
      <c r="D120" s="132" t="str">
        <f ca="1">IFERROR(IF((VLOOKUP($B120,'HICM and Narrative Backsheet'!$A$7:$AW$156,D$9,FALSE))="","",(VLOOKUP($B120,'HICM and Narrative Backsheet'!$A$7:$AW$156,D$9,FALSE))),"")</f>
        <v/>
      </c>
      <c r="E120" s="133" t="str">
        <f ca="1">IFERROR(IF((VLOOKUP($B120,'HICM and Narrative Backsheet'!$A$7:$AW$156,E$9,FALSE))="","",(VLOOKUP($B120,'HICM and Narrative Backsheet'!$A$7:$AW$156,E$9,FALSE))),"")</f>
        <v>Mature</v>
      </c>
      <c r="F120" s="133" t="str">
        <f ca="1">IFERROR(IF((VLOOKUP($B120,'HICM and Narrative Backsheet'!$A$7:$AW$156,F$9,FALSE))="","",(VLOOKUP($B120,'HICM and Narrative Backsheet'!$A$7:$AW$156,F$9,FALSE))),"")</f>
        <v>Established</v>
      </c>
      <c r="G120" s="133" t="str">
        <f ca="1">IFERROR(IF((VLOOKUP($B120,'HICM and Narrative Backsheet'!$A$7:$AW$156,G$9,FALSE))="","",(VLOOKUP($B120,'HICM and Narrative Backsheet'!$A$7:$AW$156,G$9,FALSE))),"")</f>
        <v>Established</v>
      </c>
      <c r="H120" s="133" t="str">
        <f ca="1">IFERROR(IF((VLOOKUP($B120,'HICM and Narrative Backsheet'!$A$7:$AW$156,H$9,FALSE))="","",(VLOOKUP($B120,'HICM and Narrative Backsheet'!$A$7:$AW$156,H$9,FALSE))),"")</f>
        <v>Plans in place</v>
      </c>
      <c r="I120" s="133" t="str">
        <f ca="1">IFERROR(IF((VLOOKUP($B120,'HICM and Narrative Backsheet'!$A$7:$AW$156,I$9,FALSE))="","",(VLOOKUP($B120,'HICM and Narrative Backsheet'!$A$7:$AW$156,I$9,FALSE))),"")</f>
        <v>Established</v>
      </c>
      <c r="J120" s="133" t="str">
        <f ca="1">IFERROR(IF((VLOOKUP($B120,'HICM and Narrative Backsheet'!$A$7:$AW$156,J$9,FALSE))="","",(VLOOKUP($B120,'HICM and Narrative Backsheet'!$A$7:$AW$156,J$9,FALSE))),"")</f>
        <v>Mature</v>
      </c>
      <c r="K120" s="133" t="str">
        <f ca="1">IFERROR(IF((VLOOKUP($B120,'HICM and Narrative Backsheet'!$A$7:$AW$156,K$9,FALSE))="","",(VLOOKUP($B120,'HICM and Narrative Backsheet'!$A$7:$AW$156,K$9,FALSE))),"")</f>
        <v>Established</v>
      </c>
      <c r="L120" s="134" t="str">
        <f ca="1">IFERROR(IF((VLOOKUP($B120,'HICM and Narrative Backsheet'!$A$7:$AW$156,L$9,FALSE))="","",(VLOOKUP($B120,'HICM and Narrative Backsheet'!$A$7:$AW$156,L$9,FALSE))),"")</f>
        <v>Established</v>
      </c>
    </row>
    <row r="121" spans="1:12" x14ac:dyDescent="0.3">
      <c r="A121" s="41">
        <v>95</v>
      </c>
      <c r="B121" s="34" t="str">
        <f t="shared" ca="1" si="11"/>
        <v>E06000026</v>
      </c>
      <c r="C121" s="120" t="str">
        <f ca="1">IFERROR(VLOOKUP($B121,'Org List'!$J$9:$K$640,2,0), "")</f>
        <v>Plymouth</v>
      </c>
      <c r="D121" s="132" t="str">
        <f ca="1">IFERROR(IF((VLOOKUP($B121,'HICM and Narrative Backsheet'!$A$7:$AW$156,D$9,FALSE))="","",(VLOOKUP($B121,'HICM and Narrative Backsheet'!$A$7:$AW$156,D$9,FALSE))),"")</f>
        <v/>
      </c>
      <c r="E121" s="133" t="str">
        <f ca="1">IFERROR(IF((VLOOKUP($B121,'HICM and Narrative Backsheet'!$A$7:$AW$156,E$9,FALSE))="","",(VLOOKUP($B121,'HICM and Narrative Backsheet'!$A$7:$AW$156,E$9,FALSE))),"")</f>
        <v>Mature</v>
      </c>
      <c r="F121" s="133" t="str">
        <f ca="1">IFERROR(IF((VLOOKUP($B121,'HICM and Narrative Backsheet'!$A$7:$AW$156,F$9,FALSE))="","",(VLOOKUP($B121,'HICM and Narrative Backsheet'!$A$7:$AW$156,F$9,FALSE))),"")</f>
        <v>Exemplary</v>
      </c>
      <c r="G121" s="133" t="str">
        <f ca="1">IFERROR(IF((VLOOKUP($B121,'HICM and Narrative Backsheet'!$A$7:$AW$156,G$9,FALSE))="","",(VLOOKUP($B121,'HICM and Narrative Backsheet'!$A$7:$AW$156,G$9,FALSE))),"")</f>
        <v>Mature</v>
      </c>
      <c r="H121" s="133" t="str">
        <f ca="1">IFERROR(IF((VLOOKUP($B121,'HICM and Narrative Backsheet'!$A$7:$AW$156,H$9,FALSE))="","",(VLOOKUP($B121,'HICM and Narrative Backsheet'!$A$7:$AW$156,H$9,FALSE))),"")</f>
        <v>Established</v>
      </c>
      <c r="I121" s="133" t="str">
        <f ca="1">IFERROR(IF((VLOOKUP($B121,'HICM and Narrative Backsheet'!$A$7:$AW$156,I$9,FALSE))="","",(VLOOKUP($B121,'HICM and Narrative Backsheet'!$A$7:$AW$156,I$9,FALSE))),"")</f>
        <v>Plans in place</v>
      </c>
      <c r="J121" s="133" t="str">
        <f ca="1">IFERROR(IF((VLOOKUP($B121,'HICM and Narrative Backsheet'!$A$7:$AW$156,J$9,FALSE))="","",(VLOOKUP($B121,'HICM and Narrative Backsheet'!$A$7:$AW$156,J$9,FALSE))),"")</f>
        <v>Mature</v>
      </c>
      <c r="K121" s="133" t="str">
        <f ca="1">IFERROR(IF((VLOOKUP($B121,'HICM and Narrative Backsheet'!$A$7:$AW$156,K$9,FALSE))="","",(VLOOKUP($B121,'HICM and Narrative Backsheet'!$A$7:$AW$156,K$9,FALSE))),"")</f>
        <v>Established</v>
      </c>
      <c r="L121" s="134" t="str">
        <f ca="1">IFERROR(IF((VLOOKUP($B121,'HICM and Narrative Backsheet'!$A$7:$AW$156,L$9,FALSE))="","",(VLOOKUP($B121,'HICM and Narrative Backsheet'!$A$7:$AW$156,L$9,FALSE))),"")</f>
        <v>Established</v>
      </c>
    </row>
    <row r="122" spans="1:12" x14ac:dyDescent="0.3">
      <c r="A122" s="41">
        <v>96</v>
      </c>
      <c r="B122" s="34" t="str">
        <f t="shared" ref="B122:B153" ca="1" si="12">IF($A122&gt;$O$5-1,"",INDIRECT("'Comms by AT'!AA"&amp;$A122+$O$4))</f>
        <v>E06000044</v>
      </c>
      <c r="C122" s="120" t="str">
        <f ca="1">IFERROR(VLOOKUP($B122,'Org List'!$J$9:$K$640,2,0), "")</f>
        <v>Portsmouth</v>
      </c>
      <c r="D122" s="132" t="str">
        <f ca="1">IFERROR(IF((VLOOKUP($B122,'HICM and Narrative Backsheet'!$A$7:$AW$156,D$9,FALSE))="","",(VLOOKUP($B122,'HICM and Narrative Backsheet'!$A$7:$AW$156,D$9,FALSE))),"")</f>
        <v/>
      </c>
      <c r="E122" s="133" t="str">
        <f ca="1">IFERROR(IF((VLOOKUP($B122,'HICM and Narrative Backsheet'!$A$7:$AW$156,E$9,FALSE))="","",(VLOOKUP($B122,'HICM and Narrative Backsheet'!$A$7:$AW$156,E$9,FALSE))),"")</f>
        <v>Established</v>
      </c>
      <c r="F122" s="133" t="str">
        <f ca="1">IFERROR(IF((VLOOKUP($B122,'HICM and Narrative Backsheet'!$A$7:$AW$156,F$9,FALSE))="","",(VLOOKUP($B122,'HICM and Narrative Backsheet'!$A$7:$AW$156,F$9,FALSE))),"")</f>
        <v>Established</v>
      </c>
      <c r="G122" s="133" t="str">
        <f ca="1">IFERROR(IF((VLOOKUP($B122,'HICM and Narrative Backsheet'!$A$7:$AW$156,G$9,FALSE))="","",(VLOOKUP($B122,'HICM and Narrative Backsheet'!$A$7:$AW$156,G$9,FALSE))),"")</f>
        <v>Established</v>
      </c>
      <c r="H122" s="133" t="str">
        <f ca="1">IFERROR(IF((VLOOKUP($B122,'HICM and Narrative Backsheet'!$A$7:$AW$156,H$9,FALSE))="","",(VLOOKUP($B122,'HICM and Narrative Backsheet'!$A$7:$AW$156,H$9,FALSE))),"")</f>
        <v>Established</v>
      </c>
      <c r="I122" s="133" t="str">
        <f ca="1">IFERROR(IF((VLOOKUP($B122,'HICM and Narrative Backsheet'!$A$7:$AW$156,I$9,FALSE))="","",(VLOOKUP($B122,'HICM and Narrative Backsheet'!$A$7:$AW$156,I$9,FALSE))),"")</f>
        <v>Established</v>
      </c>
      <c r="J122" s="133" t="str">
        <f ca="1">IFERROR(IF((VLOOKUP($B122,'HICM and Narrative Backsheet'!$A$7:$AW$156,J$9,FALSE))="","",(VLOOKUP($B122,'HICM and Narrative Backsheet'!$A$7:$AW$156,J$9,FALSE))),"")</f>
        <v>Established</v>
      </c>
      <c r="K122" s="133" t="str">
        <f ca="1">IFERROR(IF((VLOOKUP($B122,'HICM and Narrative Backsheet'!$A$7:$AW$156,K$9,FALSE))="","",(VLOOKUP($B122,'HICM and Narrative Backsheet'!$A$7:$AW$156,K$9,FALSE))),"")</f>
        <v>Established</v>
      </c>
      <c r="L122" s="134" t="str">
        <f ca="1">IFERROR(IF((VLOOKUP($B122,'HICM and Narrative Backsheet'!$A$7:$AW$156,L$9,FALSE))="","",(VLOOKUP($B122,'HICM and Narrative Backsheet'!$A$7:$AW$156,L$9,FALSE))),"")</f>
        <v>Established</v>
      </c>
    </row>
    <row r="123" spans="1:12" x14ac:dyDescent="0.3">
      <c r="A123" s="41">
        <v>97</v>
      </c>
      <c r="B123" s="34" t="str">
        <f t="shared" ca="1" si="12"/>
        <v>E06000038</v>
      </c>
      <c r="C123" s="120" t="str">
        <f ca="1">IFERROR(VLOOKUP($B123,'Org List'!$J$9:$K$640,2,0), "")</f>
        <v>Reading</v>
      </c>
      <c r="D123" s="132" t="str">
        <f ca="1">IFERROR(IF((VLOOKUP($B123,'HICM and Narrative Backsheet'!$A$7:$AW$156,D$9,FALSE))="","",(VLOOKUP($B123,'HICM and Narrative Backsheet'!$A$7:$AW$156,D$9,FALSE))),"")</f>
        <v/>
      </c>
      <c r="E123" s="133" t="str">
        <f ca="1">IFERROR(IF((VLOOKUP($B123,'HICM and Narrative Backsheet'!$A$7:$AW$156,E$9,FALSE))="","",(VLOOKUP($B123,'HICM and Narrative Backsheet'!$A$7:$AW$156,E$9,FALSE))),"")</f>
        <v>Mature</v>
      </c>
      <c r="F123" s="133" t="str">
        <f ca="1">IFERROR(IF((VLOOKUP($B123,'HICM and Narrative Backsheet'!$A$7:$AW$156,F$9,FALSE))="","",(VLOOKUP($B123,'HICM and Narrative Backsheet'!$A$7:$AW$156,F$9,FALSE))),"")</f>
        <v>Established</v>
      </c>
      <c r="G123" s="133" t="str">
        <f ca="1">IFERROR(IF((VLOOKUP($B123,'HICM and Narrative Backsheet'!$A$7:$AW$156,G$9,FALSE))="","",(VLOOKUP($B123,'HICM and Narrative Backsheet'!$A$7:$AW$156,G$9,FALSE))),"")</f>
        <v>Plans in place</v>
      </c>
      <c r="H123" s="133" t="str">
        <f ca="1">IFERROR(IF((VLOOKUP($B123,'HICM and Narrative Backsheet'!$A$7:$AW$156,H$9,FALSE))="","",(VLOOKUP($B123,'HICM and Narrative Backsheet'!$A$7:$AW$156,H$9,FALSE))),"")</f>
        <v>Established</v>
      </c>
      <c r="I123" s="133" t="str">
        <f ca="1">IFERROR(IF((VLOOKUP($B123,'HICM and Narrative Backsheet'!$A$7:$AW$156,I$9,FALSE))="","",(VLOOKUP($B123,'HICM and Narrative Backsheet'!$A$7:$AW$156,I$9,FALSE))),"")</f>
        <v>Plans in place</v>
      </c>
      <c r="J123" s="133" t="str">
        <f ca="1">IFERROR(IF((VLOOKUP($B123,'HICM and Narrative Backsheet'!$A$7:$AW$156,J$9,FALSE))="","",(VLOOKUP($B123,'HICM and Narrative Backsheet'!$A$7:$AW$156,J$9,FALSE))),"")</f>
        <v>Plans in place</v>
      </c>
      <c r="K123" s="133" t="str">
        <f ca="1">IFERROR(IF((VLOOKUP($B123,'HICM and Narrative Backsheet'!$A$7:$AW$156,K$9,FALSE))="","",(VLOOKUP($B123,'HICM and Narrative Backsheet'!$A$7:$AW$156,K$9,FALSE))),"")</f>
        <v>Mature</v>
      </c>
      <c r="L123" s="134" t="str">
        <f ca="1">IFERROR(IF((VLOOKUP($B123,'HICM and Narrative Backsheet'!$A$7:$AW$156,L$9,FALSE))="","",(VLOOKUP($B123,'HICM and Narrative Backsheet'!$A$7:$AW$156,L$9,FALSE))),"")</f>
        <v>Established</v>
      </c>
    </row>
    <row r="124" spans="1:12" x14ac:dyDescent="0.3">
      <c r="A124" s="41">
        <v>98</v>
      </c>
      <c r="B124" s="34" t="str">
        <f t="shared" ca="1" si="12"/>
        <v>E09000026</v>
      </c>
      <c r="C124" s="120" t="str">
        <f ca="1">IFERROR(VLOOKUP($B124,'Org List'!$J$9:$K$640,2,0), "")</f>
        <v>Redbridge</v>
      </c>
      <c r="D124" s="132" t="str">
        <f ca="1">IFERROR(IF((VLOOKUP($B124,'HICM and Narrative Backsheet'!$A$7:$AW$156,D$9,FALSE))="","",(VLOOKUP($B124,'HICM and Narrative Backsheet'!$A$7:$AW$156,D$9,FALSE))),"")</f>
        <v/>
      </c>
      <c r="E124" s="133" t="str">
        <f ca="1">IFERROR(IF((VLOOKUP($B124,'HICM and Narrative Backsheet'!$A$7:$AW$156,E$9,FALSE))="","",(VLOOKUP($B124,'HICM and Narrative Backsheet'!$A$7:$AW$156,E$9,FALSE))),"")</f>
        <v>Mature</v>
      </c>
      <c r="F124" s="133" t="str">
        <f ca="1">IFERROR(IF((VLOOKUP($B124,'HICM and Narrative Backsheet'!$A$7:$AW$156,F$9,FALSE))="","",(VLOOKUP($B124,'HICM and Narrative Backsheet'!$A$7:$AW$156,F$9,FALSE))),"")</f>
        <v>Mature</v>
      </c>
      <c r="G124" s="133" t="str">
        <f ca="1">IFERROR(IF((VLOOKUP($B124,'HICM and Narrative Backsheet'!$A$7:$AW$156,G$9,FALSE))="","",(VLOOKUP($B124,'HICM and Narrative Backsheet'!$A$7:$AW$156,G$9,FALSE))),"")</f>
        <v>Established</v>
      </c>
      <c r="H124" s="133" t="str">
        <f ca="1">IFERROR(IF((VLOOKUP($B124,'HICM and Narrative Backsheet'!$A$7:$AW$156,H$9,FALSE))="","",(VLOOKUP($B124,'HICM and Narrative Backsheet'!$A$7:$AW$156,H$9,FALSE))),"")</f>
        <v>Mature</v>
      </c>
      <c r="I124" s="133" t="str">
        <f ca="1">IFERROR(IF((VLOOKUP($B124,'HICM and Narrative Backsheet'!$A$7:$AW$156,I$9,FALSE))="","",(VLOOKUP($B124,'HICM and Narrative Backsheet'!$A$7:$AW$156,I$9,FALSE))),"")</f>
        <v>Mature</v>
      </c>
      <c r="J124" s="133" t="str">
        <f ca="1">IFERROR(IF((VLOOKUP($B124,'HICM and Narrative Backsheet'!$A$7:$AW$156,J$9,FALSE))="","",(VLOOKUP($B124,'HICM and Narrative Backsheet'!$A$7:$AW$156,J$9,FALSE))),"")</f>
        <v>Established</v>
      </c>
      <c r="K124" s="133" t="str">
        <f ca="1">IFERROR(IF((VLOOKUP($B124,'HICM and Narrative Backsheet'!$A$7:$AW$156,K$9,FALSE))="","",(VLOOKUP($B124,'HICM and Narrative Backsheet'!$A$7:$AW$156,K$9,FALSE))),"")</f>
        <v>Mature</v>
      </c>
      <c r="L124" s="134" t="str">
        <f ca="1">IFERROR(IF((VLOOKUP($B124,'HICM and Narrative Backsheet'!$A$7:$AW$156,L$9,FALSE))="","",(VLOOKUP($B124,'HICM and Narrative Backsheet'!$A$7:$AW$156,L$9,FALSE))),"")</f>
        <v>Established</v>
      </c>
    </row>
    <row r="125" spans="1:12" x14ac:dyDescent="0.3">
      <c r="A125" s="41">
        <v>99</v>
      </c>
      <c r="B125" s="34" t="str">
        <f t="shared" ca="1" si="12"/>
        <v>E06000003</v>
      </c>
      <c r="C125" s="120" t="str">
        <f ca="1">IFERROR(VLOOKUP($B125,'Org List'!$J$9:$K$640,2,0), "")</f>
        <v>Redcar and Cleveland</v>
      </c>
      <c r="D125" s="132" t="str">
        <f ca="1">IFERROR(IF((VLOOKUP($B125,'HICM and Narrative Backsheet'!$A$7:$AW$156,D$9,FALSE))="","",(VLOOKUP($B125,'HICM and Narrative Backsheet'!$A$7:$AW$156,D$9,FALSE))),"")</f>
        <v/>
      </c>
      <c r="E125" s="133" t="str">
        <f ca="1">IFERROR(IF((VLOOKUP($B125,'HICM and Narrative Backsheet'!$A$7:$AW$156,E$9,FALSE))="","",(VLOOKUP($B125,'HICM and Narrative Backsheet'!$A$7:$AW$156,E$9,FALSE))),"")</f>
        <v>Established</v>
      </c>
      <c r="F125" s="133" t="str">
        <f ca="1">IFERROR(IF((VLOOKUP($B125,'HICM and Narrative Backsheet'!$A$7:$AW$156,F$9,FALSE))="","",(VLOOKUP($B125,'HICM and Narrative Backsheet'!$A$7:$AW$156,F$9,FALSE))),"")</f>
        <v>Established</v>
      </c>
      <c r="G125" s="133" t="str">
        <f ca="1">IFERROR(IF((VLOOKUP($B125,'HICM and Narrative Backsheet'!$A$7:$AW$156,G$9,FALSE))="","",(VLOOKUP($B125,'HICM and Narrative Backsheet'!$A$7:$AW$156,G$9,FALSE))),"")</f>
        <v>Established</v>
      </c>
      <c r="H125" s="133" t="str">
        <f ca="1">IFERROR(IF((VLOOKUP($B125,'HICM and Narrative Backsheet'!$A$7:$AW$156,H$9,FALSE))="","",(VLOOKUP($B125,'HICM and Narrative Backsheet'!$A$7:$AW$156,H$9,FALSE))),"")</f>
        <v>Established</v>
      </c>
      <c r="I125" s="133" t="str">
        <f ca="1">IFERROR(IF((VLOOKUP($B125,'HICM and Narrative Backsheet'!$A$7:$AW$156,I$9,FALSE))="","",(VLOOKUP($B125,'HICM and Narrative Backsheet'!$A$7:$AW$156,I$9,FALSE))),"")</f>
        <v>Plans in place</v>
      </c>
      <c r="J125" s="133" t="str">
        <f ca="1">IFERROR(IF((VLOOKUP($B125,'HICM and Narrative Backsheet'!$A$7:$AW$156,J$9,FALSE))="","",(VLOOKUP($B125,'HICM and Narrative Backsheet'!$A$7:$AW$156,J$9,FALSE))),"")</f>
        <v>Established</v>
      </c>
      <c r="K125" s="133" t="str">
        <f ca="1">IFERROR(IF((VLOOKUP($B125,'HICM and Narrative Backsheet'!$A$7:$AW$156,K$9,FALSE))="","",(VLOOKUP($B125,'HICM and Narrative Backsheet'!$A$7:$AW$156,K$9,FALSE))),"")</f>
        <v>Established</v>
      </c>
      <c r="L125" s="134" t="str">
        <f ca="1">IFERROR(IF((VLOOKUP($B125,'HICM and Narrative Backsheet'!$A$7:$AW$156,L$9,FALSE))="","",(VLOOKUP($B125,'HICM and Narrative Backsheet'!$A$7:$AW$156,L$9,FALSE))),"")</f>
        <v>Established</v>
      </c>
    </row>
    <row r="126" spans="1:12" x14ac:dyDescent="0.3">
      <c r="A126" s="41">
        <v>100</v>
      </c>
      <c r="B126" s="34" t="str">
        <f t="shared" ca="1" si="12"/>
        <v>E09000027</v>
      </c>
      <c r="C126" s="120" t="str">
        <f ca="1">IFERROR(VLOOKUP($B126,'Org List'!$J$9:$K$640,2,0), "")</f>
        <v>Richmond upon Thames</v>
      </c>
      <c r="D126" s="132" t="str">
        <f ca="1">IFERROR(IF((VLOOKUP($B126,'HICM and Narrative Backsheet'!$A$7:$AW$156,D$9,FALSE))="","",(VLOOKUP($B126,'HICM and Narrative Backsheet'!$A$7:$AW$156,D$9,FALSE))),"")</f>
        <v/>
      </c>
      <c r="E126" s="133" t="str">
        <f ca="1">IFERROR(IF((VLOOKUP($B126,'HICM and Narrative Backsheet'!$A$7:$AW$156,E$9,FALSE))="","",(VLOOKUP($B126,'HICM and Narrative Backsheet'!$A$7:$AW$156,E$9,FALSE))),"")</f>
        <v>Mature</v>
      </c>
      <c r="F126" s="133" t="str">
        <f ca="1">IFERROR(IF((VLOOKUP($B126,'HICM and Narrative Backsheet'!$A$7:$AW$156,F$9,FALSE))="","",(VLOOKUP($B126,'HICM and Narrative Backsheet'!$A$7:$AW$156,F$9,FALSE))),"")</f>
        <v>Mature</v>
      </c>
      <c r="G126" s="133" t="str">
        <f ca="1">IFERROR(IF((VLOOKUP($B126,'HICM and Narrative Backsheet'!$A$7:$AW$156,G$9,FALSE))="","",(VLOOKUP($B126,'HICM and Narrative Backsheet'!$A$7:$AW$156,G$9,FALSE))),"")</f>
        <v>Mature</v>
      </c>
      <c r="H126" s="133" t="str">
        <f ca="1">IFERROR(IF((VLOOKUP($B126,'HICM and Narrative Backsheet'!$A$7:$AW$156,H$9,FALSE))="","",(VLOOKUP($B126,'HICM and Narrative Backsheet'!$A$7:$AW$156,H$9,FALSE))),"")</f>
        <v>Established</v>
      </c>
      <c r="I126" s="133" t="str">
        <f ca="1">IFERROR(IF((VLOOKUP($B126,'HICM and Narrative Backsheet'!$A$7:$AW$156,I$9,FALSE))="","",(VLOOKUP($B126,'HICM and Narrative Backsheet'!$A$7:$AW$156,I$9,FALSE))),"")</f>
        <v>Established</v>
      </c>
      <c r="J126" s="133" t="str">
        <f ca="1">IFERROR(IF((VLOOKUP($B126,'HICM and Narrative Backsheet'!$A$7:$AW$156,J$9,FALSE))="","",(VLOOKUP($B126,'HICM and Narrative Backsheet'!$A$7:$AW$156,J$9,FALSE))),"")</f>
        <v>Established</v>
      </c>
      <c r="K126" s="133" t="str">
        <f ca="1">IFERROR(IF((VLOOKUP($B126,'HICM and Narrative Backsheet'!$A$7:$AW$156,K$9,FALSE))="","",(VLOOKUP($B126,'HICM and Narrative Backsheet'!$A$7:$AW$156,K$9,FALSE))),"")</f>
        <v>Established</v>
      </c>
      <c r="L126" s="134" t="str">
        <f ca="1">IFERROR(IF((VLOOKUP($B126,'HICM and Narrative Backsheet'!$A$7:$AW$156,L$9,FALSE))="","",(VLOOKUP($B126,'HICM and Narrative Backsheet'!$A$7:$AW$156,L$9,FALSE))),"")</f>
        <v>Mature</v>
      </c>
    </row>
    <row r="127" spans="1:12" x14ac:dyDescent="0.3">
      <c r="A127" s="41">
        <v>101</v>
      </c>
      <c r="B127" s="34" t="str">
        <f t="shared" ca="1" si="12"/>
        <v>E08000005</v>
      </c>
      <c r="C127" s="120" t="str">
        <f ca="1">IFERROR(VLOOKUP($B127,'Org List'!$J$9:$K$640,2,0), "")</f>
        <v>Rochdale</v>
      </c>
      <c r="D127" s="132" t="str">
        <f ca="1">IFERROR(IF((VLOOKUP($B127,'HICM and Narrative Backsheet'!$A$7:$AW$156,D$9,FALSE))="","",(VLOOKUP($B127,'HICM and Narrative Backsheet'!$A$7:$AW$156,D$9,FALSE))),"")</f>
        <v/>
      </c>
      <c r="E127" s="133" t="str">
        <f ca="1">IFERROR(IF((VLOOKUP($B127,'HICM and Narrative Backsheet'!$A$7:$AW$156,E$9,FALSE))="","",(VLOOKUP($B127,'HICM and Narrative Backsheet'!$A$7:$AW$156,E$9,FALSE))),"")</f>
        <v>Established</v>
      </c>
      <c r="F127" s="133" t="str">
        <f ca="1">IFERROR(IF((VLOOKUP($B127,'HICM and Narrative Backsheet'!$A$7:$AW$156,F$9,FALSE))="","",(VLOOKUP($B127,'HICM and Narrative Backsheet'!$A$7:$AW$156,F$9,FALSE))),"")</f>
        <v>Established</v>
      </c>
      <c r="G127" s="133" t="str">
        <f ca="1">IFERROR(IF((VLOOKUP($B127,'HICM and Narrative Backsheet'!$A$7:$AW$156,G$9,FALSE))="","",(VLOOKUP($B127,'HICM and Narrative Backsheet'!$A$7:$AW$156,G$9,FALSE))),"")</f>
        <v>Established</v>
      </c>
      <c r="H127" s="133" t="str">
        <f ca="1">IFERROR(IF((VLOOKUP($B127,'HICM and Narrative Backsheet'!$A$7:$AW$156,H$9,FALSE))="","",(VLOOKUP($B127,'HICM and Narrative Backsheet'!$A$7:$AW$156,H$9,FALSE))),"")</f>
        <v>Mature</v>
      </c>
      <c r="I127" s="133" t="str">
        <f ca="1">IFERROR(IF((VLOOKUP($B127,'HICM and Narrative Backsheet'!$A$7:$AW$156,I$9,FALSE))="","",(VLOOKUP($B127,'HICM and Narrative Backsheet'!$A$7:$AW$156,I$9,FALSE))),"")</f>
        <v>Established</v>
      </c>
      <c r="J127" s="133" t="str">
        <f ca="1">IFERROR(IF((VLOOKUP($B127,'HICM and Narrative Backsheet'!$A$7:$AW$156,J$9,FALSE))="","",(VLOOKUP($B127,'HICM and Narrative Backsheet'!$A$7:$AW$156,J$9,FALSE))),"")</f>
        <v>Established</v>
      </c>
      <c r="K127" s="133" t="str">
        <f ca="1">IFERROR(IF((VLOOKUP($B127,'HICM and Narrative Backsheet'!$A$7:$AW$156,K$9,FALSE))="","",(VLOOKUP($B127,'HICM and Narrative Backsheet'!$A$7:$AW$156,K$9,FALSE))),"")</f>
        <v>Established</v>
      </c>
      <c r="L127" s="134" t="str">
        <f ca="1">IFERROR(IF((VLOOKUP($B127,'HICM and Narrative Backsheet'!$A$7:$AW$156,L$9,FALSE))="","",(VLOOKUP($B127,'HICM and Narrative Backsheet'!$A$7:$AW$156,L$9,FALSE))),"")</f>
        <v>Established</v>
      </c>
    </row>
    <row r="128" spans="1:12" x14ac:dyDescent="0.3">
      <c r="A128" s="41">
        <v>102</v>
      </c>
      <c r="B128" s="34" t="str">
        <f t="shared" ca="1" si="12"/>
        <v>E08000018</v>
      </c>
      <c r="C128" s="120" t="str">
        <f ca="1">IFERROR(VLOOKUP($B128,'Org List'!$J$9:$K$640,2,0), "")</f>
        <v>Rotherham</v>
      </c>
      <c r="D128" s="132" t="str">
        <f ca="1">IFERROR(IF((VLOOKUP($B128,'HICM and Narrative Backsheet'!$A$7:$AW$156,D$9,FALSE))="","",(VLOOKUP($B128,'HICM and Narrative Backsheet'!$A$7:$AW$156,D$9,FALSE))),"")</f>
        <v/>
      </c>
      <c r="E128" s="133" t="str">
        <f ca="1">IFERROR(IF((VLOOKUP($B128,'HICM and Narrative Backsheet'!$A$7:$AW$156,E$9,FALSE))="","",(VLOOKUP($B128,'HICM and Narrative Backsheet'!$A$7:$AW$156,E$9,FALSE))),"")</f>
        <v>Established</v>
      </c>
      <c r="F128" s="133" t="str">
        <f ca="1">IFERROR(IF((VLOOKUP($B128,'HICM and Narrative Backsheet'!$A$7:$AW$156,F$9,FALSE))="","",(VLOOKUP($B128,'HICM and Narrative Backsheet'!$A$7:$AW$156,F$9,FALSE))),"")</f>
        <v>Mature</v>
      </c>
      <c r="G128" s="133" t="str">
        <f ca="1">IFERROR(IF((VLOOKUP($B128,'HICM and Narrative Backsheet'!$A$7:$AW$156,G$9,FALSE))="","",(VLOOKUP($B128,'HICM and Narrative Backsheet'!$A$7:$AW$156,G$9,FALSE))),"")</f>
        <v>Exemplary</v>
      </c>
      <c r="H128" s="133" t="str">
        <f ca="1">IFERROR(IF((VLOOKUP($B128,'HICM and Narrative Backsheet'!$A$7:$AW$156,H$9,FALSE))="","",(VLOOKUP($B128,'HICM and Narrative Backsheet'!$A$7:$AW$156,H$9,FALSE))),"")</f>
        <v>Mature</v>
      </c>
      <c r="I128" s="133" t="str">
        <f ca="1">IFERROR(IF((VLOOKUP($B128,'HICM and Narrative Backsheet'!$A$7:$AW$156,I$9,FALSE))="","",(VLOOKUP($B128,'HICM and Narrative Backsheet'!$A$7:$AW$156,I$9,FALSE))),"")</f>
        <v>Established</v>
      </c>
      <c r="J128" s="133" t="str">
        <f ca="1">IFERROR(IF((VLOOKUP($B128,'HICM and Narrative Backsheet'!$A$7:$AW$156,J$9,FALSE))="","",(VLOOKUP($B128,'HICM and Narrative Backsheet'!$A$7:$AW$156,J$9,FALSE))),"")</f>
        <v>Mature</v>
      </c>
      <c r="K128" s="133" t="str">
        <f ca="1">IFERROR(IF((VLOOKUP($B128,'HICM and Narrative Backsheet'!$A$7:$AW$156,K$9,FALSE))="","",(VLOOKUP($B128,'HICM and Narrative Backsheet'!$A$7:$AW$156,K$9,FALSE))),"")</f>
        <v>Established</v>
      </c>
      <c r="L128" s="134" t="str">
        <f ca="1">IFERROR(IF((VLOOKUP($B128,'HICM and Narrative Backsheet'!$A$7:$AW$156,L$9,FALSE))="","",(VLOOKUP($B128,'HICM and Narrative Backsheet'!$A$7:$AW$156,L$9,FALSE))),"")</f>
        <v>Mature</v>
      </c>
    </row>
    <row r="129" spans="1:12" x14ac:dyDescent="0.3">
      <c r="A129" s="41">
        <v>103</v>
      </c>
      <c r="B129" s="34" t="str">
        <f t="shared" ca="1" si="12"/>
        <v>E06000017</v>
      </c>
      <c r="C129" s="120" t="str">
        <f ca="1">IFERROR(VLOOKUP($B129,'Org List'!$J$9:$K$640,2,0), "")</f>
        <v>Rutland</v>
      </c>
      <c r="D129" s="132" t="str">
        <f ca="1">IFERROR(IF((VLOOKUP($B129,'HICM and Narrative Backsheet'!$A$7:$AW$156,D$9,FALSE))="","",(VLOOKUP($B129,'HICM and Narrative Backsheet'!$A$7:$AW$156,D$9,FALSE))),"")</f>
        <v/>
      </c>
      <c r="E129" s="133" t="str">
        <f ca="1">IFERROR(IF((VLOOKUP($B129,'HICM and Narrative Backsheet'!$A$7:$AW$156,E$9,FALSE))="","",(VLOOKUP($B129,'HICM and Narrative Backsheet'!$A$7:$AW$156,E$9,FALSE))),"")</f>
        <v>Mature</v>
      </c>
      <c r="F129" s="133" t="str">
        <f ca="1">IFERROR(IF((VLOOKUP($B129,'HICM and Narrative Backsheet'!$A$7:$AW$156,F$9,FALSE))="","",(VLOOKUP($B129,'HICM and Narrative Backsheet'!$A$7:$AW$156,F$9,FALSE))),"")</f>
        <v>Mature</v>
      </c>
      <c r="G129" s="133" t="str">
        <f ca="1">IFERROR(IF((VLOOKUP($B129,'HICM and Narrative Backsheet'!$A$7:$AW$156,G$9,FALSE))="","",(VLOOKUP($B129,'HICM and Narrative Backsheet'!$A$7:$AW$156,G$9,FALSE))),"")</f>
        <v>Exemplary</v>
      </c>
      <c r="H129" s="133" t="str">
        <f ca="1">IFERROR(IF((VLOOKUP($B129,'HICM and Narrative Backsheet'!$A$7:$AW$156,H$9,FALSE))="","",(VLOOKUP($B129,'HICM and Narrative Backsheet'!$A$7:$AW$156,H$9,FALSE))),"")</f>
        <v>Mature</v>
      </c>
      <c r="I129" s="133" t="str">
        <f ca="1">IFERROR(IF((VLOOKUP($B129,'HICM and Narrative Backsheet'!$A$7:$AW$156,I$9,FALSE))="","",(VLOOKUP($B129,'HICM and Narrative Backsheet'!$A$7:$AW$156,I$9,FALSE))),"")</f>
        <v>Mature</v>
      </c>
      <c r="J129" s="133" t="str">
        <f ca="1">IFERROR(IF((VLOOKUP($B129,'HICM and Narrative Backsheet'!$A$7:$AW$156,J$9,FALSE))="","",(VLOOKUP($B129,'HICM and Narrative Backsheet'!$A$7:$AW$156,J$9,FALSE))),"")</f>
        <v>Mature</v>
      </c>
      <c r="K129" s="133" t="str">
        <f ca="1">IFERROR(IF((VLOOKUP($B129,'HICM and Narrative Backsheet'!$A$7:$AW$156,K$9,FALSE))="","",(VLOOKUP($B129,'HICM and Narrative Backsheet'!$A$7:$AW$156,K$9,FALSE))),"")</f>
        <v>Mature</v>
      </c>
      <c r="L129" s="134" t="str">
        <f ca="1">IFERROR(IF((VLOOKUP($B129,'HICM and Narrative Backsheet'!$A$7:$AW$156,L$9,FALSE))="","",(VLOOKUP($B129,'HICM and Narrative Backsheet'!$A$7:$AW$156,L$9,FALSE))),"")</f>
        <v>Mature</v>
      </c>
    </row>
    <row r="130" spans="1:12" x14ac:dyDescent="0.3">
      <c r="A130" s="41">
        <v>104</v>
      </c>
      <c r="B130" s="34" t="str">
        <f t="shared" ca="1" si="12"/>
        <v>E08000006</v>
      </c>
      <c r="C130" s="120" t="str">
        <f ca="1">IFERROR(VLOOKUP($B130,'Org List'!$J$9:$K$640,2,0), "")</f>
        <v>Salford</v>
      </c>
      <c r="D130" s="132" t="str">
        <f ca="1">IFERROR(IF((VLOOKUP($B130,'HICM and Narrative Backsheet'!$A$7:$AW$156,D$9,FALSE))="","",(VLOOKUP($B130,'HICM and Narrative Backsheet'!$A$7:$AW$156,D$9,FALSE))),"")</f>
        <v/>
      </c>
      <c r="E130" s="133" t="str">
        <f ca="1">IFERROR(IF((VLOOKUP($B130,'HICM and Narrative Backsheet'!$A$7:$AW$156,E$9,FALSE))="","",(VLOOKUP($B130,'HICM and Narrative Backsheet'!$A$7:$AW$156,E$9,FALSE))),"")</f>
        <v>Established</v>
      </c>
      <c r="F130" s="133" t="str">
        <f ca="1">IFERROR(IF((VLOOKUP($B130,'HICM and Narrative Backsheet'!$A$7:$AW$156,F$9,FALSE))="","",(VLOOKUP($B130,'HICM and Narrative Backsheet'!$A$7:$AW$156,F$9,FALSE))),"")</f>
        <v>Established</v>
      </c>
      <c r="G130" s="133" t="str">
        <f ca="1">IFERROR(IF((VLOOKUP($B130,'HICM and Narrative Backsheet'!$A$7:$AW$156,G$9,FALSE))="","",(VLOOKUP($B130,'HICM and Narrative Backsheet'!$A$7:$AW$156,G$9,FALSE))),"")</f>
        <v>Established</v>
      </c>
      <c r="H130" s="133" t="str">
        <f ca="1">IFERROR(IF((VLOOKUP($B130,'HICM and Narrative Backsheet'!$A$7:$AW$156,H$9,FALSE))="","",(VLOOKUP($B130,'HICM and Narrative Backsheet'!$A$7:$AW$156,H$9,FALSE))),"")</f>
        <v>Established</v>
      </c>
      <c r="I130" s="133" t="str">
        <f ca="1">IFERROR(IF((VLOOKUP($B130,'HICM and Narrative Backsheet'!$A$7:$AW$156,I$9,FALSE))="","",(VLOOKUP($B130,'HICM and Narrative Backsheet'!$A$7:$AW$156,I$9,FALSE))),"")</f>
        <v>Established</v>
      </c>
      <c r="J130" s="133" t="str">
        <f ca="1">IFERROR(IF((VLOOKUP($B130,'HICM and Narrative Backsheet'!$A$7:$AW$156,J$9,FALSE))="","",(VLOOKUP($B130,'HICM and Narrative Backsheet'!$A$7:$AW$156,J$9,FALSE))),"")</f>
        <v>Plans in place</v>
      </c>
      <c r="K130" s="133" t="str">
        <f ca="1">IFERROR(IF((VLOOKUP($B130,'HICM and Narrative Backsheet'!$A$7:$AW$156,K$9,FALSE))="","",(VLOOKUP($B130,'HICM and Narrative Backsheet'!$A$7:$AW$156,K$9,FALSE))),"")</f>
        <v>Established</v>
      </c>
      <c r="L130" s="134" t="str">
        <f ca="1">IFERROR(IF((VLOOKUP($B130,'HICM and Narrative Backsheet'!$A$7:$AW$156,L$9,FALSE))="","",(VLOOKUP($B130,'HICM and Narrative Backsheet'!$A$7:$AW$156,L$9,FALSE))),"")</f>
        <v>Established</v>
      </c>
    </row>
    <row r="131" spans="1:12" x14ac:dyDescent="0.3">
      <c r="A131" s="41">
        <v>105</v>
      </c>
      <c r="B131" s="34" t="str">
        <f t="shared" ca="1" si="12"/>
        <v>E08000028</v>
      </c>
      <c r="C131" s="120" t="str">
        <f ca="1">IFERROR(VLOOKUP($B131,'Org List'!$J$9:$K$640,2,0), "")</f>
        <v>Sandwell</v>
      </c>
      <c r="D131" s="132" t="str">
        <f ca="1">IFERROR(IF((VLOOKUP($B131,'HICM and Narrative Backsheet'!$A$7:$AW$156,D$9,FALSE))="","",(VLOOKUP($B131,'HICM and Narrative Backsheet'!$A$7:$AW$156,D$9,FALSE))),"")</f>
        <v/>
      </c>
      <c r="E131" s="133" t="str">
        <f ca="1">IFERROR(IF((VLOOKUP($B131,'HICM and Narrative Backsheet'!$A$7:$AW$156,E$9,FALSE))="","",(VLOOKUP($B131,'HICM and Narrative Backsheet'!$A$7:$AW$156,E$9,FALSE))),"")</f>
        <v>Established</v>
      </c>
      <c r="F131" s="133" t="str">
        <f ca="1">IFERROR(IF((VLOOKUP($B131,'HICM and Narrative Backsheet'!$A$7:$AW$156,F$9,FALSE))="","",(VLOOKUP($B131,'HICM and Narrative Backsheet'!$A$7:$AW$156,F$9,FALSE))),"")</f>
        <v>Established</v>
      </c>
      <c r="G131" s="133" t="str">
        <f ca="1">IFERROR(IF((VLOOKUP($B131,'HICM and Narrative Backsheet'!$A$7:$AW$156,G$9,FALSE))="","",(VLOOKUP($B131,'HICM and Narrative Backsheet'!$A$7:$AW$156,G$9,FALSE))),"")</f>
        <v>Established</v>
      </c>
      <c r="H131" s="133" t="str">
        <f ca="1">IFERROR(IF((VLOOKUP($B131,'HICM and Narrative Backsheet'!$A$7:$AW$156,H$9,FALSE))="","",(VLOOKUP($B131,'HICM and Narrative Backsheet'!$A$7:$AW$156,H$9,FALSE))),"")</f>
        <v>Established</v>
      </c>
      <c r="I131" s="133" t="str">
        <f ca="1">IFERROR(IF((VLOOKUP($B131,'HICM and Narrative Backsheet'!$A$7:$AW$156,I$9,FALSE))="","",(VLOOKUP($B131,'HICM and Narrative Backsheet'!$A$7:$AW$156,I$9,FALSE))),"")</f>
        <v>Mature</v>
      </c>
      <c r="J131" s="133" t="str">
        <f ca="1">IFERROR(IF((VLOOKUP($B131,'HICM and Narrative Backsheet'!$A$7:$AW$156,J$9,FALSE))="","",(VLOOKUP($B131,'HICM and Narrative Backsheet'!$A$7:$AW$156,J$9,FALSE))),"")</f>
        <v>Established</v>
      </c>
      <c r="K131" s="133" t="str">
        <f ca="1">IFERROR(IF((VLOOKUP($B131,'HICM and Narrative Backsheet'!$A$7:$AW$156,K$9,FALSE))="","",(VLOOKUP($B131,'HICM and Narrative Backsheet'!$A$7:$AW$156,K$9,FALSE))),"")</f>
        <v>Established</v>
      </c>
      <c r="L131" s="134" t="str">
        <f ca="1">IFERROR(IF((VLOOKUP($B131,'HICM and Narrative Backsheet'!$A$7:$AW$156,L$9,FALSE))="","",(VLOOKUP($B131,'HICM and Narrative Backsheet'!$A$7:$AW$156,L$9,FALSE))),"")</f>
        <v>Established</v>
      </c>
    </row>
    <row r="132" spans="1:12" x14ac:dyDescent="0.3">
      <c r="A132" s="41">
        <v>106</v>
      </c>
      <c r="B132" s="34" t="str">
        <f t="shared" ca="1" si="12"/>
        <v>E08000014</v>
      </c>
      <c r="C132" s="120" t="str">
        <f ca="1">IFERROR(VLOOKUP($B132,'Org List'!$J$9:$K$640,2,0), "")</f>
        <v>Sefton</v>
      </c>
      <c r="D132" s="132" t="str">
        <f ca="1">IFERROR(IF((VLOOKUP($B132,'HICM and Narrative Backsheet'!$A$7:$AW$156,D$9,FALSE))="","",(VLOOKUP($B132,'HICM and Narrative Backsheet'!$A$7:$AW$156,D$9,FALSE))),"")</f>
        <v/>
      </c>
      <c r="E132" s="133" t="str">
        <f ca="1">IFERROR(IF((VLOOKUP($B132,'HICM and Narrative Backsheet'!$A$7:$AW$156,E$9,FALSE))="","",(VLOOKUP($B132,'HICM and Narrative Backsheet'!$A$7:$AW$156,E$9,FALSE))),"")</f>
        <v>Established</v>
      </c>
      <c r="F132" s="133" t="str">
        <f ca="1">IFERROR(IF((VLOOKUP($B132,'HICM and Narrative Backsheet'!$A$7:$AW$156,F$9,FALSE))="","",(VLOOKUP($B132,'HICM and Narrative Backsheet'!$A$7:$AW$156,F$9,FALSE))),"")</f>
        <v>Established</v>
      </c>
      <c r="G132" s="133" t="str">
        <f ca="1">IFERROR(IF((VLOOKUP($B132,'HICM and Narrative Backsheet'!$A$7:$AW$156,G$9,FALSE))="","",(VLOOKUP($B132,'HICM and Narrative Backsheet'!$A$7:$AW$156,G$9,FALSE))),"")</f>
        <v>Mature</v>
      </c>
      <c r="H132" s="133" t="str">
        <f ca="1">IFERROR(IF((VLOOKUP($B132,'HICM and Narrative Backsheet'!$A$7:$AW$156,H$9,FALSE))="","",(VLOOKUP($B132,'HICM and Narrative Backsheet'!$A$7:$AW$156,H$9,FALSE))),"")</f>
        <v>Established</v>
      </c>
      <c r="I132" s="133" t="str">
        <f ca="1">IFERROR(IF((VLOOKUP($B132,'HICM and Narrative Backsheet'!$A$7:$AW$156,I$9,FALSE))="","",(VLOOKUP($B132,'HICM and Narrative Backsheet'!$A$7:$AW$156,I$9,FALSE))),"")</f>
        <v>Established</v>
      </c>
      <c r="J132" s="133" t="str">
        <f ca="1">IFERROR(IF((VLOOKUP($B132,'HICM and Narrative Backsheet'!$A$7:$AW$156,J$9,FALSE))="","",(VLOOKUP($B132,'HICM and Narrative Backsheet'!$A$7:$AW$156,J$9,FALSE))),"")</f>
        <v>Established</v>
      </c>
      <c r="K132" s="133" t="str">
        <f ca="1">IFERROR(IF((VLOOKUP($B132,'HICM and Narrative Backsheet'!$A$7:$AW$156,K$9,FALSE))="","",(VLOOKUP($B132,'HICM and Narrative Backsheet'!$A$7:$AW$156,K$9,FALSE))),"")</f>
        <v>Established</v>
      </c>
      <c r="L132" s="134" t="str">
        <f ca="1">IFERROR(IF((VLOOKUP($B132,'HICM and Narrative Backsheet'!$A$7:$AW$156,L$9,FALSE))="","",(VLOOKUP($B132,'HICM and Narrative Backsheet'!$A$7:$AW$156,L$9,FALSE))),"")</f>
        <v>Established</v>
      </c>
    </row>
    <row r="133" spans="1:12" x14ac:dyDescent="0.3">
      <c r="A133" s="41">
        <v>107</v>
      </c>
      <c r="B133" s="34" t="str">
        <f t="shared" ca="1" si="12"/>
        <v>E08000019</v>
      </c>
      <c r="C133" s="120" t="str">
        <f ca="1">IFERROR(VLOOKUP($B133,'Org List'!$J$9:$K$640,2,0), "")</f>
        <v>Sheffield</v>
      </c>
      <c r="D133" s="132" t="str">
        <f ca="1">IFERROR(IF((VLOOKUP($B133,'HICM and Narrative Backsheet'!$A$7:$AW$156,D$9,FALSE))="","",(VLOOKUP($B133,'HICM and Narrative Backsheet'!$A$7:$AW$156,D$9,FALSE))),"")</f>
        <v/>
      </c>
      <c r="E133" s="133" t="str">
        <f ca="1">IFERROR(IF((VLOOKUP($B133,'HICM and Narrative Backsheet'!$A$7:$AW$156,E$9,FALSE))="","",(VLOOKUP($B133,'HICM and Narrative Backsheet'!$A$7:$AW$156,E$9,FALSE))),"")</f>
        <v>Established</v>
      </c>
      <c r="F133" s="133" t="str">
        <f ca="1">IFERROR(IF((VLOOKUP($B133,'HICM and Narrative Backsheet'!$A$7:$AW$156,F$9,FALSE))="","",(VLOOKUP($B133,'HICM and Narrative Backsheet'!$A$7:$AW$156,F$9,FALSE))),"")</f>
        <v>Established</v>
      </c>
      <c r="G133" s="133" t="str">
        <f ca="1">IFERROR(IF((VLOOKUP($B133,'HICM and Narrative Backsheet'!$A$7:$AW$156,G$9,FALSE))="","",(VLOOKUP($B133,'HICM and Narrative Backsheet'!$A$7:$AW$156,G$9,FALSE))),"")</f>
        <v>Established</v>
      </c>
      <c r="H133" s="133" t="str">
        <f ca="1">IFERROR(IF((VLOOKUP($B133,'HICM and Narrative Backsheet'!$A$7:$AW$156,H$9,FALSE))="","",(VLOOKUP($B133,'HICM and Narrative Backsheet'!$A$7:$AW$156,H$9,FALSE))),"")</f>
        <v>Established</v>
      </c>
      <c r="I133" s="133" t="str">
        <f ca="1">IFERROR(IF((VLOOKUP($B133,'HICM and Narrative Backsheet'!$A$7:$AW$156,I$9,FALSE))="","",(VLOOKUP($B133,'HICM and Narrative Backsheet'!$A$7:$AW$156,I$9,FALSE))),"")</f>
        <v>Established</v>
      </c>
      <c r="J133" s="133" t="str">
        <f ca="1">IFERROR(IF((VLOOKUP($B133,'HICM and Narrative Backsheet'!$A$7:$AW$156,J$9,FALSE))="","",(VLOOKUP($B133,'HICM and Narrative Backsheet'!$A$7:$AW$156,J$9,FALSE))),"")</f>
        <v>Established</v>
      </c>
      <c r="K133" s="133" t="str">
        <f ca="1">IFERROR(IF((VLOOKUP($B133,'HICM and Narrative Backsheet'!$A$7:$AW$156,K$9,FALSE))="","",(VLOOKUP($B133,'HICM and Narrative Backsheet'!$A$7:$AW$156,K$9,FALSE))),"")</f>
        <v>Established</v>
      </c>
      <c r="L133" s="134" t="str">
        <f ca="1">IFERROR(IF((VLOOKUP($B133,'HICM and Narrative Backsheet'!$A$7:$AW$156,L$9,FALSE))="","",(VLOOKUP($B133,'HICM and Narrative Backsheet'!$A$7:$AW$156,L$9,FALSE))),"")</f>
        <v>Mature</v>
      </c>
    </row>
    <row r="134" spans="1:12" x14ac:dyDescent="0.3">
      <c r="A134" s="41">
        <v>108</v>
      </c>
      <c r="B134" s="34" t="str">
        <f t="shared" ca="1" si="12"/>
        <v>E06000051</v>
      </c>
      <c r="C134" s="120" t="str">
        <f ca="1">IFERROR(VLOOKUP($B134,'Org List'!$J$9:$K$640,2,0), "")</f>
        <v>Shropshire</v>
      </c>
      <c r="D134" s="132" t="str">
        <f ca="1">IFERROR(IF((VLOOKUP($B134,'HICM and Narrative Backsheet'!$A$7:$AW$156,D$9,FALSE))="","",(VLOOKUP($B134,'HICM and Narrative Backsheet'!$A$7:$AW$156,D$9,FALSE))),"")</f>
        <v/>
      </c>
      <c r="E134" s="133" t="str">
        <f ca="1">IFERROR(IF((VLOOKUP($B134,'HICM and Narrative Backsheet'!$A$7:$AW$156,E$9,FALSE))="","",(VLOOKUP($B134,'HICM and Narrative Backsheet'!$A$7:$AW$156,E$9,FALSE))),"")</f>
        <v>Established</v>
      </c>
      <c r="F134" s="133" t="str">
        <f ca="1">IFERROR(IF((VLOOKUP($B134,'HICM and Narrative Backsheet'!$A$7:$AW$156,F$9,FALSE))="","",(VLOOKUP($B134,'HICM and Narrative Backsheet'!$A$7:$AW$156,F$9,FALSE))),"")</f>
        <v>Established</v>
      </c>
      <c r="G134" s="133" t="str">
        <f ca="1">IFERROR(IF((VLOOKUP($B134,'HICM and Narrative Backsheet'!$A$7:$AW$156,G$9,FALSE))="","",(VLOOKUP($B134,'HICM and Narrative Backsheet'!$A$7:$AW$156,G$9,FALSE))),"")</f>
        <v>Mature</v>
      </c>
      <c r="H134" s="133" t="str">
        <f ca="1">IFERROR(IF((VLOOKUP($B134,'HICM and Narrative Backsheet'!$A$7:$AW$156,H$9,FALSE))="","",(VLOOKUP($B134,'HICM and Narrative Backsheet'!$A$7:$AW$156,H$9,FALSE))),"")</f>
        <v>Mature</v>
      </c>
      <c r="I134" s="133" t="str">
        <f ca="1">IFERROR(IF((VLOOKUP($B134,'HICM and Narrative Backsheet'!$A$7:$AW$156,I$9,FALSE))="","",(VLOOKUP($B134,'HICM and Narrative Backsheet'!$A$7:$AW$156,I$9,FALSE))),"")</f>
        <v>Established</v>
      </c>
      <c r="J134" s="133" t="str">
        <f ca="1">IFERROR(IF((VLOOKUP($B134,'HICM and Narrative Backsheet'!$A$7:$AW$156,J$9,FALSE))="","",(VLOOKUP($B134,'HICM and Narrative Backsheet'!$A$7:$AW$156,J$9,FALSE))),"")</f>
        <v>Mature</v>
      </c>
      <c r="K134" s="133" t="str">
        <f ca="1">IFERROR(IF((VLOOKUP($B134,'HICM and Narrative Backsheet'!$A$7:$AW$156,K$9,FALSE))="","",(VLOOKUP($B134,'HICM and Narrative Backsheet'!$A$7:$AW$156,K$9,FALSE))),"")</f>
        <v>Established</v>
      </c>
      <c r="L134" s="134" t="str">
        <f ca="1">IFERROR(IF((VLOOKUP($B134,'HICM and Narrative Backsheet'!$A$7:$AW$156,L$9,FALSE))="","",(VLOOKUP($B134,'HICM and Narrative Backsheet'!$A$7:$AW$156,L$9,FALSE))),"")</f>
        <v>Established</v>
      </c>
    </row>
    <row r="135" spans="1:12" x14ac:dyDescent="0.3">
      <c r="A135" s="41">
        <v>109</v>
      </c>
      <c r="B135" s="34" t="str">
        <f t="shared" ca="1" si="12"/>
        <v>E06000039</v>
      </c>
      <c r="C135" s="120" t="str">
        <f ca="1">IFERROR(VLOOKUP($B135,'Org List'!$J$9:$K$640,2,0), "")</f>
        <v>Slough</v>
      </c>
      <c r="D135" s="132" t="str">
        <f ca="1">IFERROR(IF((VLOOKUP($B135,'HICM and Narrative Backsheet'!$A$7:$AW$156,D$9,FALSE))="","",(VLOOKUP($B135,'HICM and Narrative Backsheet'!$A$7:$AW$156,D$9,FALSE))),"")</f>
        <v/>
      </c>
      <c r="E135" s="133" t="str">
        <f ca="1">IFERROR(IF((VLOOKUP($B135,'HICM and Narrative Backsheet'!$A$7:$AW$156,E$9,FALSE))="","",(VLOOKUP($B135,'HICM and Narrative Backsheet'!$A$7:$AW$156,E$9,FALSE))),"")</f>
        <v>Established</v>
      </c>
      <c r="F135" s="133" t="str">
        <f ca="1">IFERROR(IF((VLOOKUP($B135,'HICM and Narrative Backsheet'!$A$7:$AW$156,F$9,FALSE))="","",(VLOOKUP($B135,'HICM and Narrative Backsheet'!$A$7:$AW$156,F$9,FALSE))),"")</f>
        <v>Established</v>
      </c>
      <c r="G135" s="133" t="str">
        <f ca="1">IFERROR(IF((VLOOKUP($B135,'HICM and Narrative Backsheet'!$A$7:$AW$156,G$9,FALSE))="","",(VLOOKUP($B135,'HICM and Narrative Backsheet'!$A$7:$AW$156,G$9,FALSE))),"")</f>
        <v>Established</v>
      </c>
      <c r="H135" s="133" t="str">
        <f ca="1">IFERROR(IF((VLOOKUP($B135,'HICM and Narrative Backsheet'!$A$7:$AW$156,H$9,FALSE))="","",(VLOOKUP($B135,'HICM and Narrative Backsheet'!$A$7:$AW$156,H$9,FALSE))),"")</f>
        <v>Established</v>
      </c>
      <c r="I135" s="133" t="str">
        <f ca="1">IFERROR(IF((VLOOKUP($B135,'HICM and Narrative Backsheet'!$A$7:$AW$156,I$9,FALSE))="","",(VLOOKUP($B135,'HICM and Narrative Backsheet'!$A$7:$AW$156,I$9,FALSE))),"")</f>
        <v>Plans in place</v>
      </c>
      <c r="J135" s="133" t="str">
        <f ca="1">IFERROR(IF((VLOOKUP($B135,'HICM and Narrative Backsheet'!$A$7:$AW$156,J$9,FALSE))="","",(VLOOKUP($B135,'HICM and Narrative Backsheet'!$A$7:$AW$156,J$9,FALSE))),"")</f>
        <v>Established</v>
      </c>
      <c r="K135" s="133" t="str">
        <f ca="1">IFERROR(IF((VLOOKUP($B135,'HICM and Narrative Backsheet'!$A$7:$AW$156,K$9,FALSE))="","",(VLOOKUP($B135,'HICM and Narrative Backsheet'!$A$7:$AW$156,K$9,FALSE))),"")</f>
        <v>Established</v>
      </c>
      <c r="L135" s="134" t="str">
        <f ca="1">IFERROR(IF((VLOOKUP($B135,'HICM and Narrative Backsheet'!$A$7:$AW$156,L$9,FALSE))="","",(VLOOKUP($B135,'HICM and Narrative Backsheet'!$A$7:$AW$156,L$9,FALSE))),"")</f>
        <v>Established</v>
      </c>
    </row>
    <row r="136" spans="1:12" x14ac:dyDescent="0.3">
      <c r="A136" s="41">
        <v>110</v>
      </c>
      <c r="B136" s="34" t="str">
        <f t="shared" ca="1" si="12"/>
        <v>E08000029</v>
      </c>
      <c r="C136" s="120" t="str">
        <f ca="1">IFERROR(VLOOKUP($B136,'Org List'!$J$9:$K$640,2,0), "")</f>
        <v>Solihull</v>
      </c>
      <c r="D136" s="132" t="str">
        <f ca="1">IFERROR(IF((VLOOKUP($B136,'HICM and Narrative Backsheet'!$A$7:$AW$156,D$9,FALSE))="","",(VLOOKUP($B136,'HICM and Narrative Backsheet'!$A$7:$AW$156,D$9,FALSE))),"")</f>
        <v/>
      </c>
      <c r="E136" s="133" t="str">
        <f ca="1">IFERROR(IF((VLOOKUP($B136,'HICM and Narrative Backsheet'!$A$7:$AW$156,E$9,FALSE))="","",(VLOOKUP($B136,'HICM and Narrative Backsheet'!$A$7:$AW$156,E$9,FALSE))),"")</f>
        <v>Mature</v>
      </c>
      <c r="F136" s="133" t="str">
        <f ca="1">IFERROR(IF((VLOOKUP($B136,'HICM and Narrative Backsheet'!$A$7:$AW$156,F$9,FALSE))="","",(VLOOKUP($B136,'HICM and Narrative Backsheet'!$A$7:$AW$156,F$9,FALSE))),"")</f>
        <v>Mature</v>
      </c>
      <c r="G136" s="133" t="str">
        <f ca="1">IFERROR(IF((VLOOKUP($B136,'HICM and Narrative Backsheet'!$A$7:$AW$156,G$9,FALSE))="","",(VLOOKUP($B136,'HICM and Narrative Backsheet'!$A$7:$AW$156,G$9,FALSE))),"")</f>
        <v>Mature</v>
      </c>
      <c r="H136" s="133" t="str">
        <f ca="1">IFERROR(IF((VLOOKUP($B136,'HICM and Narrative Backsheet'!$A$7:$AW$156,H$9,FALSE))="","",(VLOOKUP($B136,'HICM and Narrative Backsheet'!$A$7:$AW$156,H$9,FALSE))),"")</f>
        <v>Mature</v>
      </c>
      <c r="I136" s="133" t="str">
        <f ca="1">IFERROR(IF((VLOOKUP($B136,'HICM and Narrative Backsheet'!$A$7:$AW$156,I$9,FALSE))="","",(VLOOKUP($B136,'HICM and Narrative Backsheet'!$A$7:$AW$156,I$9,FALSE))),"")</f>
        <v>Mature</v>
      </c>
      <c r="J136" s="133" t="str">
        <f ca="1">IFERROR(IF((VLOOKUP($B136,'HICM and Narrative Backsheet'!$A$7:$AW$156,J$9,FALSE))="","",(VLOOKUP($B136,'HICM and Narrative Backsheet'!$A$7:$AW$156,J$9,FALSE))),"")</f>
        <v>Mature</v>
      </c>
      <c r="K136" s="133" t="str">
        <f ca="1">IFERROR(IF((VLOOKUP($B136,'HICM and Narrative Backsheet'!$A$7:$AW$156,K$9,FALSE))="","",(VLOOKUP($B136,'HICM and Narrative Backsheet'!$A$7:$AW$156,K$9,FALSE))),"")</f>
        <v>Mature</v>
      </c>
      <c r="L136" s="134" t="str">
        <f ca="1">IFERROR(IF((VLOOKUP($B136,'HICM and Narrative Backsheet'!$A$7:$AW$156,L$9,FALSE))="","",(VLOOKUP($B136,'HICM and Narrative Backsheet'!$A$7:$AW$156,L$9,FALSE))),"")</f>
        <v>Mature</v>
      </c>
    </row>
    <row r="137" spans="1:12" x14ac:dyDescent="0.3">
      <c r="A137" s="41">
        <v>111</v>
      </c>
      <c r="B137" s="34" t="str">
        <f t="shared" ca="1" si="12"/>
        <v>E10000027</v>
      </c>
      <c r="C137" s="120" t="str">
        <f ca="1">IFERROR(VLOOKUP($B137,'Org List'!$J$9:$K$640,2,0), "")</f>
        <v>Somerset</v>
      </c>
      <c r="D137" s="132" t="str">
        <f ca="1">IFERROR(IF((VLOOKUP($B137,'HICM and Narrative Backsheet'!$A$7:$AW$156,D$9,FALSE))="","",(VLOOKUP($B137,'HICM and Narrative Backsheet'!$A$7:$AW$156,D$9,FALSE))),"")</f>
        <v/>
      </c>
      <c r="E137" s="133" t="str">
        <f ca="1">IFERROR(IF((VLOOKUP($B137,'HICM and Narrative Backsheet'!$A$7:$AW$156,E$9,FALSE))="","",(VLOOKUP($B137,'HICM and Narrative Backsheet'!$A$7:$AW$156,E$9,FALSE))),"")</f>
        <v>Exemplary</v>
      </c>
      <c r="F137" s="133" t="str">
        <f ca="1">IFERROR(IF((VLOOKUP($B137,'HICM and Narrative Backsheet'!$A$7:$AW$156,F$9,FALSE))="","",(VLOOKUP($B137,'HICM and Narrative Backsheet'!$A$7:$AW$156,F$9,FALSE))),"")</f>
        <v>Mature</v>
      </c>
      <c r="G137" s="133" t="str">
        <f ca="1">IFERROR(IF((VLOOKUP($B137,'HICM and Narrative Backsheet'!$A$7:$AW$156,G$9,FALSE))="","",(VLOOKUP($B137,'HICM and Narrative Backsheet'!$A$7:$AW$156,G$9,FALSE))),"")</f>
        <v>Mature</v>
      </c>
      <c r="H137" s="133" t="str">
        <f ca="1">IFERROR(IF((VLOOKUP($B137,'HICM and Narrative Backsheet'!$A$7:$AW$156,H$9,FALSE))="","",(VLOOKUP($B137,'HICM and Narrative Backsheet'!$A$7:$AW$156,H$9,FALSE))),"")</f>
        <v>Exemplary</v>
      </c>
      <c r="I137" s="133" t="str">
        <f ca="1">IFERROR(IF((VLOOKUP($B137,'HICM and Narrative Backsheet'!$A$7:$AW$156,I$9,FALSE))="","",(VLOOKUP($B137,'HICM and Narrative Backsheet'!$A$7:$AW$156,I$9,FALSE))),"")</f>
        <v>Established</v>
      </c>
      <c r="J137" s="133" t="str">
        <f ca="1">IFERROR(IF((VLOOKUP($B137,'HICM and Narrative Backsheet'!$A$7:$AW$156,J$9,FALSE))="","",(VLOOKUP($B137,'HICM and Narrative Backsheet'!$A$7:$AW$156,J$9,FALSE))),"")</f>
        <v>Mature</v>
      </c>
      <c r="K137" s="133" t="str">
        <f ca="1">IFERROR(IF((VLOOKUP($B137,'HICM and Narrative Backsheet'!$A$7:$AW$156,K$9,FALSE))="","",(VLOOKUP($B137,'HICM and Narrative Backsheet'!$A$7:$AW$156,K$9,FALSE))),"")</f>
        <v>Mature</v>
      </c>
      <c r="L137" s="134" t="str">
        <f ca="1">IFERROR(IF((VLOOKUP($B137,'HICM and Narrative Backsheet'!$A$7:$AW$156,L$9,FALSE))="","",(VLOOKUP($B137,'HICM and Narrative Backsheet'!$A$7:$AW$156,L$9,FALSE))),"")</f>
        <v>Mature</v>
      </c>
    </row>
    <row r="138" spans="1:12" x14ac:dyDescent="0.3">
      <c r="A138" s="41">
        <v>112</v>
      </c>
      <c r="B138" s="34" t="str">
        <f t="shared" ca="1" si="12"/>
        <v>E06000025</v>
      </c>
      <c r="C138" s="120" t="str">
        <f ca="1">IFERROR(VLOOKUP($B138,'Org List'!$J$9:$K$640,2,0), "")</f>
        <v>South Gloucestershire</v>
      </c>
      <c r="D138" s="132" t="str">
        <f ca="1">IFERROR(IF((VLOOKUP($B138,'HICM and Narrative Backsheet'!$A$7:$AW$156,D$9,FALSE))="","",(VLOOKUP($B138,'HICM and Narrative Backsheet'!$A$7:$AW$156,D$9,FALSE))),"")</f>
        <v/>
      </c>
      <c r="E138" s="133" t="str">
        <f ca="1">IFERROR(IF((VLOOKUP($B138,'HICM and Narrative Backsheet'!$A$7:$AW$156,E$9,FALSE))="","",(VLOOKUP($B138,'HICM and Narrative Backsheet'!$A$7:$AW$156,E$9,FALSE))),"")</f>
        <v>Mature</v>
      </c>
      <c r="F138" s="133" t="str">
        <f ca="1">IFERROR(IF((VLOOKUP($B138,'HICM and Narrative Backsheet'!$A$7:$AW$156,F$9,FALSE))="","",(VLOOKUP($B138,'HICM and Narrative Backsheet'!$A$7:$AW$156,F$9,FALSE))),"")</f>
        <v>Mature</v>
      </c>
      <c r="G138" s="133" t="str">
        <f ca="1">IFERROR(IF((VLOOKUP($B138,'HICM and Narrative Backsheet'!$A$7:$AW$156,G$9,FALSE))="","",(VLOOKUP($B138,'HICM and Narrative Backsheet'!$A$7:$AW$156,G$9,FALSE))),"")</f>
        <v>Mature</v>
      </c>
      <c r="H138" s="133" t="str">
        <f ca="1">IFERROR(IF((VLOOKUP($B138,'HICM and Narrative Backsheet'!$A$7:$AW$156,H$9,FALSE))="","",(VLOOKUP($B138,'HICM and Narrative Backsheet'!$A$7:$AW$156,H$9,FALSE))),"")</f>
        <v>Established</v>
      </c>
      <c r="I138" s="133" t="str">
        <f ca="1">IFERROR(IF((VLOOKUP($B138,'HICM and Narrative Backsheet'!$A$7:$AW$156,I$9,FALSE))="","",(VLOOKUP($B138,'HICM and Narrative Backsheet'!$A$7:$AW$156,I$9,FALSE))),"")</f>
        <v>Plans in place</v>
      </c>
      <c r="J138" s="133" t="str">
        <f ca="1">IFERROR(IF((VLOOKUP($B138,'HICM and Narrative Backsheet'!$A$7:$AW$156,J$9,FALSE))="","",(VLOOKUP($B138,'HICM and Narrative Backsheet'!$A$7:$AW$156,J$9,FALSE))),"")</f>
        <v>Plans in place</v>
      </c>
      <c r="K138" s="133" t="str">
        <f ca="1">IFERROR(IF((VLOOKUP($B138,'HICM and Narrative Backsheet'!$A$7:$AW$156,K$9,FALSE))="","",(VLOOKUP($B138,'HICM and Narrative Backsheet'!$A$7:$AW$156,K$9,FALSE))),"")</f>
        <v>Mature</v>
      </c>
      <c r="L138" s="134" t="str">
        <f ca="1">IFERROR(IF((VLOOKUP($B138,'HICM and Narrative Backsheet'!$A$7:$AW$156,L$9,FALSE))="","",(VLOOKUP($B138,'HICM and Narrative Backsheet'!$A$7:$AW$156,L$9,FALSE))),"")</f>
        <v>Established</v>
      </c>
    </row>
    <row r="139" spans="1:12" x14ac:dyDescent="0.3">
      <c r="A139" s="41">
        <v>113</v>
      </c>
      <c r="B139" s="34" t="str">
        <f t="shared" ca="1" si="12"/>
        <v>E08000023</v>
      </c>
      <c r="C139" s="120" t="str">
        <f ca="1">IFERROR(VLOOKUP($B139,'Org List'!$J$9:$K$640,2,0), "")</f>
        <v>South Tyneside</v>
      </c>
      <c r="D139" s="132" t="str">
        <f ca="1">IFERROR(IF((VLOOKUP($B139,'HICM and Narrative Backsheet'!$A$7:$AW$156,D$9,FALSE))="","",(VLOOKUP($B139,'HICM and Narrative Backsheet'!$A$7:$AW$156,D$9,FALSE))),"")</f>
        <v/>
      </c>
      <c r="E139" s="133" t="str">
        <f ca="1">IFERROR(IF((VLOOKUP($B139,'HICM and Narrative Backsheet'!$A$7:$AW$156,E$9,FALSE))="","",(VLOOKUP($B139,'HICM and Narrative Backsheet'!$A$7:$AW$156,E$9,FALSE))),"")</f>
        <v>Mature</v>
      </c>
      <c r="F139" s="133" t="str">
        <f ca="1">IFERROR(IF((VLOOKUP($B139,'HICM and Narrative Backsheet'!$A$7:$AW$156,F$9,FALSE))="","",(VLOOKUP($B139,'HICM and Narrative Backsheet'!$A$7:$AW$156,F$9,FALSE))),"")</f>
        <v>Mature</v>
      </c>
      <c r="G139" s="133" t="str">
        <f ca="1">IFERROR(IF((VLOOKUP($B139,'HICM and Narrative Backsheet'!$A$7:$AW$156,G$9,FALSE))="","",(VLOOKUP($B139,'HICM and Narrative Backsheet'!$A$7:$AW$156,G$9,FALSE))),"")</f>
        <v>Mature</v>
      </c>
      <c r="H139" s="133" t="str">
        <f ca="1">IFERROR(IF((VLOOKUP($B139,'HICM and Narrative Backsheet'!$A$7:$AW$156,H$9,FALSE))="","",(VLOOKUP($B139,'HICM and Narrative Backsheet'!$A$7:$AW$156,H$9,FALSE))),"")</f>
        <v>Mature</v>
      </c>
      <c r="I139" s="133" t="str">
        <f ca="1">IFERROR(IF((VLOOKUP($B139,'HICM and Narrative Backsheet'!$A$7:$AW$156,I$9,FALSE))="","",(VLOOKUP($B139,'HICM and Narrative Backsheet'!$A$7:$AW$156,I$9,FALSE))),"")</f>
        <v>Mature</v>
      </c>
      <c r="J139" s="133" t="str">
        <f ca="1">IFERROR(IF((VLOOKUP($B139,'HICM and Narrative Backsheet'!$A$7:$AW$156,J$9,FALSE))="","",(VLOOKUP($B139,'HICM and Narrative Backsheet'!$A$7:$AW$156,J$9,FALSE))),"")</f>
        <v>Mature</v>
      </c>
      <c r="K139" s="133" t="str">
        <f ca="1">IFERROR(IF((VLOOKUP($B139,'HICM and Narrative Backsheet'!$A$7:$AW$156,K$9,FALSE))="","",(VLOOKUP($B139,'HICM and Narrative Backsheet'!$A$7:$AW$156,K$9,FALSE))),"")</f>
        <v>Established</v>
      </c>
      <c r="L139" s="134" t="str">
        <f ca="1">IFERROR(IF((VLOOKUP($B139,'HICM and Narrative Backsheet'!$A$7:$AW$156,L$9,FALSE))="","",(VLOOKUP($B139,'HICM and Narrative Backsheet'!$A$7:$AW$156,L$9,FALSE))),"")</f>
        <v>Established</v>
      </c>
    </row>
    <row r="140" spans="1:12" x14ac:dyDescent="0.3">
      <c r="A140" s="41">
        <v>114</v>
      </c>
      <c r="B140" s="34" t="str">
        <f t="shared" ca="1" si="12"/>
        <v>E06000045</v>
      </c>
      <c r="C140" s="120" t="str">
        <f ca="1">IFERROR(VLOOKUP($B140,'Org List'!$J$9:$K$640,2,0), "")</f>
        <v>Southampton</v>
      </c>
      <c r="D140" s="132" t="str">
        <f ca="1">IFERROR(IF((VLOOKUP($B140,'HICM and Narrative Backsheet'!$A$7:$AW$156,D$9,FALSE))="","",(VLOOKUP($B140,'HICM and Narrative Backsheet'!$A$7:$AW$156,D$9,FALSE))),"")</f>
        <v/>
      </c>
      <c r="E140" s="133" t="str">
        <f ca="1">IFERROR(IF((VLOOKUP($B140,'HICM and Narrative Backsheet'!$A$7:$AW$156,E$9,FALSE))="","",(VLOOKUP($B140,'HICM and Narrative Backsheet'!$A$7:$AW$156,E$9,FALSE))),"")</f>
        <v>Established</v>
      </c>
      <c r="F140" s="133" t="str">
        <f ca="1">IFERROR(IF((VLOOKUP($B140,'HICM and Narrative Backsheet'!$A$7:$AW$156,F$9,FALSE))="","",(VLOOKUP($B140,'HICM and Narrative Backsheet'!$A$7:$AW$156,F$9,FALSE))),"")</f>
        <v>Established</v>
      </c>
      <c r="G140" s="133" t="str">
        <f ca="1">IFERROR(IF((VLOOKUP($B140,'HICM and Narrative Backsheet'!$A$7:$AW$156,G$9,FALSE))="","",(VLOOKUP($B140,'HICM and Narrative Backsheet'!$A$7:$AW$156,G$9,FALSE))),"")</f>
        <v>Mature</v>
      </c>
      <c r="H140" s="133" t="str">
        <f ca="1">IFERROR(IF((VLOOKUP($B140,'HICM and Narrative Backsheet'!$A$7:$AW$156,H$9,FALSE))="","",(VLOOKUP($B140,'HICM and Narrative Backsheet'!$A$7:$AW$156,H$9,FALSE))),"")</f>
        <v>Mature</v>
      </c>
      <c r="I140" s="133" t="str">
        <f ca="1">IFERROR(IF((VLOOKUP($B140,'HICM and Narrative Backsheet'!$A$7:$AW$156,I$9,FALSE))="","",(VLOOKUP($B140,'HICM and Narrative Backsheet'!$A$7:$AW$156,I$9,FALSE))),"")</f>
        <v>Not yet established</v>
      </c>
      <c r="J140" s="133" t="str">
        <f ca="1">IFERROR(IF((VLOOKUP($B140,'HICM and Narrative Backsheet'!$A$7:$AW$156,J$9,FALSE))="","",(VLOOKUP($B140,'HICM and Narrative Backsheet'!$A$7:$AW$156,J$9,FALSE))),"")</f>
        <v>Established</v>
      </c>
      <c r="K140" s="133" t="str">
        <f ca="1">IFERROR(IF((VLOOKUP($B140,'HICM and Narrative Backsheet'!$A$7:$AW$156,K$9,FALSE))="","",(VLOOKUP($B140,'HICM and Narrative Backsheet'!$A$7:$AW$156,K$9,FALSE))),"")</f>
        <v>Mature</v>
      </c>
      <c r="L140" s="134" t="str">
        <f ca="1">IFERROR(IF((VLOOKUP($B140,'HICM and Narrative Backsheet'!$A$7:$AW$156,L$9,FALSE))="","",(VLOOKUP($B140,'HICM and Narrative Backsheet'!$A$7:$AW$156,L$9,FALSE))),"")</f>
        <v>Mature</v>
      </c>
    </row>
    <row r="141" spans="1:12" x14ac:dyDescent="0.3">
      <c r="A141" s="41">
        <v>115</v>
      </c>
      <c r="B141" s="34" t="str">
        <f t="shared" ca="1" si="12"/>
        <v>E06000033</v>
      </c>
      <c r="C141" s="120" t="str">
        <f ca="1">IFERROR(VLOOKUP($B141,'Org List'!$J$9:$K$640,2,0), "")</f>
        <v>Southend-on-Sea</v>
      </c>
      <c r="D141" s="132" t="str">
        <f ca="1">IFERROR(IF((VLOOKUP($B141,'HICM and Narrative Backsheet'!$A$7:$AW$156,D$9,FALSE))="","",(VLOOKUP($B141,'HICM and Narrative Backsheet'!$A$7:$AW$156,D$9,FALSE))),"")</f>
        <v/>
      </c>
      <c r="E141" s="133" t="str">
        <f ca="1">IFERROR(IF((VLOOKUP($B141,'HICM and Narrative Backsheet'!$A$7:$AW$156,E$9,FALSE))="","",(VLOOKUP($B141,'HICM and Narrative Backsheet'!$A$7:$AW$156,E$9,FALSE))),"")</f>
        <v>Mature</v>
      </c>
      <c r="F141" s="133" t="str">
        <f ca="1">IFERROR(IF((VLOOKUP($B141,'HICM and Narrative Backsheet'!$A$7:$AW$156,F$9,FALSE))="","",(VLOOKUP($B141,'HICM and Narrative Backsheet'!$A$7:$AW$156,F$9,FALSE))),"")</f>
        <v>Mature</v>
      </c>
      <c r="G141" s="133" t="str">
        <f ca="1">IFERROR(IF((VLOOKUP($B141,'HICM and Narrative Backsheet'!$A$7:$AW$156,G$9,FALSE))="","",(VLOOKUP($B141,'HICM and Narrative Backsheet'!$A$7:$AW$156,G$9,FALSE))),"")</f>
        <v>Mature</v>
      </c>
      <c r="H141" s="133" t="str">
        <f ca="1">IFERROR(IF((VLOOKUP($B141,'HICM and Narrative Backsheet'!$A$7:$AW$156,H$9,FALSE))="","",(VLOOKUP($B141,'HICM and Narrative Backsheet'!$A$7:$AW$156,H$9,FALSE))),"")</f>
        <v>Mature</v>
      </c>
      <c r="I141" s="133" t="str">
        <f ca="1">IFERROR(IF((VLOOKUP($B141,'HICM and Narrative Backsheet'!$A$7:$AW$156,I$9,FALSE))="","",(VLOOKUP($B141,'HICM and Narrative Backsheet'!$A$7:$AW$156,I$9,FALSE))),"")</f>
        <v>Established</v>
      </c>
      <c r="J141" s="133" t="str">
        <f ca="1">IFERROR(IF((VLOOKUP($B141,'HICM and Narrative Backsheet'!$A$7:$AW$156,J$9,FALSE))="","",(VLOOKUP($B141,'HICM and Narrative Backsheet'!$A$7:$AW$156,J$9,FALSE))),"")</f>
        <v>Established</v>
      </c>
      <c r="K141" s="133" t="str">
        <f ca="1">IFERROR(IF((VLOOKUP($B141,'HICM and Narrative Backsheet'!$A$7:$AW$156,K$9,FALSE))="","",(VLOOKUP($B141,'HICM and Narrative Backsheet'!$A$7:$AW$156,K$9,FALSE))),"")</f>
        <v>Established</v>
      </c>
      <c r="L141" s="134" t="str">
        <f ca="1">IFERROR(IF((VLOOKUP($B141,'HICM and Narrative Backsheet'!$A$7:$AW$156,L$9,FALSE))="","",(VLOOKUP($B141,'HICM and Narrative Backsheet'!$A$7:$AW$156,L$9,FALSE))),"")</f>
        <v>Established</v>
      </c>
    </row>
    <row r="142" spans="1:12" x14ac:dyDescent="0.3">
      <c r="A142" s="41">
        <v>116</v>
      </c>
      <c r="B142" s="34" t="str">
        <f t="shared" ca="1" si="12"/>
        <v>E09000028</v>
      </c>
      <c r="C142" s="120" t="str">
        <f ca="1">IFERROR(VLOOKUP($B142,'Org List'!$J$9:$K$640,2,0), "")</f>
        <v>Southwark</v>
      </c>
      <c r="D142" s="132" t="str">
        <f ca="1">IFERROR(IF((VLOOKUP($B142,'HICM and Narrative Backsheet'!$A$7:$AW$156,D$9,FALSE))="","",(VLOOKUP($B142,'HICM and Narrative Backsheet'!$A$7:$AW$156,D$9,FALSE))),"")</f>
        <v/>
      </c>
      <c r="E142" s="133" t="str">
        <f ca="1">IFERROR(IF((VLOOKUP($B142,'HICM and Narrative Backsheet'!$A$7:$AW$156,E$9,FALSE))="","",(VLOOKUP($B142,'HICM and Narrative Backsheet'!$A$7:$AW$156,E$9,FALSE))),"")</f>
        <v>Plans in place</v>
      </c>
      <c r="F142" s="133" t="str">
        <f ca="1">IFERROR(IF((VLOOKUP($B142,'HICM and Narrative Backsheet'!$A$7:$AW$156,F$9,FALSE))="","",(VLOOKUP($B142,'HICM and Narrative Backsheet'!$A$7:$AW$156,F$9,FALSE))),"")</f>
        <v>Plans in place</v>
      </c>
      <c r="G142" s="133" t="str">
        <f ca="1">IFERROR(IF((VLOOKUP($B142,'HICM and Narrative Backsheet'!$A$7:$AW$156,G$9,FALSE))="","",(VLOOKUP($B142,'HICM and Narrative Backsheet'!$A$7:$AW$156,G$9,FALSE))),"")</f>
        <v>Established</v>
      </c>
      <c r="H142" s="133" t="str">
        <f ca="1">IFERROR(IF((VLOOKUP($B142,'HICM and Narrative Backsheet'!$A$7:$AW$156,H$9,FALSE))="","",(VLOOKUP($B142,'HICM and Narrative Backsheet'!$A$7:$AW$156,H$9,FALSE))),"")</f>
        <v>Plans in place</v>
      </c>
      <c r="I142" s="133" t="str">
        <f ca="1">IFERROR(IF((VLOOKUP($B142,'HICM and Narrative Backsheet'!$A$7:$AW$156,I$9,FALSE))="","",(VLOOKUP($B142,'HICM and Narrative Backsheet'!$A$7:$AW$156,I$9,FALSE))),"")</f>
        <v>Established</v>
      </c>
      <c r="J142" s="133" t="str">
        <f ca="1">IFERROR(IF((VLOOKUP($B142,'HICM and Narrative Backsheet'!$A$7:$AW$156,J$9,FALSE))="","",(VLOOKUP($B142,'HICM and Narrative Backsheet'!$A$7:$AW$156,J$9,FALSE))),"")</f>
        <v>Established</v>
      </c>
      <c r="K142" s="133" t="str">
        <f ca="1">IFERROR(IF((VLOOKUP($B142,'HICM and Narrative Backsheet'!$A$7:$AW$156,K$9,FALSE))="","",(VLOOKUP($B142,'HICM and Narrative Backsheet'!$A$7:$AW$156,K$9,FALSE))),"")</f>
        <v>Established</v>
      </c>
      <c r="L142" s="134" t="str">
        <f ca="1">IFERROR(IF((VLOOKUP($B142,'HICM and Narrative Backsheet'!$A$7:$AW$156,L$9,FALSE))="","",(VLOOKUP($B142,'HICM and Narrative Backsheet'!$A$7:$AW$156,L$9,FALSE))),"")</f>
        <v>Established</v>
      </c>
    </row>
    <row r="143" spans="1:12" x14ac:dyDescent="0.3">
      <c r="A143" s="41">
        <v>117</v>
      </c>
      <c r="B143" s="34" t="str">
        <f t="shared" ca="1" si="12"/>
        <v>E08000013</v>
      </c>
      <c r="C143" s="120" t="str">
        <f ca="1">IFERROR(VLOOKUP($B143,'Org List'!$J$9:$K$640,2,0), "")</f>
        <v>St. Helens</v>
      </c>
      <c r="D143" s="132" t="str">
        <f ca="1">IFERROR(IF((VLOOKUP($B143,'HICM and Narrative Backsheet'!$A$7:$AW$156,D$9,FALSE))="","",(VLOOKUP($B143,'HICM and Narrative Backsheet'!$A$7:$AW$156,D$9,FALSE))),"")</f>
        <v/>
      </c>
      <c r="E143" s="133" t="str">
        <f ca="1">IFERROR(IF((VLOOKUP($B143,'HICM and Narrative Backsheet'!$A$7:$AW$156,E$9,FALSE))="","",(VLOOKUP($B143,'HICM and Narrative Backsheet'!$A$7:$AW$156,E$9,FALSE))),"")</f>
        <v>Mature</v>
      </c>
      <c r="F143" s="133" t="str">
        <f ca="1">IFERROR(IF((VLOOKUP($B143,'HICM and Narrative Backsheet'!$A$7:$AW$156,F$9,FALSE))="","",(VLOOKUP($B143,'HICM and Narrative Backsheet'!$A$7:$AW$156,F$9,FALSE))),"")</f>
        <v>Established</v>
      </c>
      <c r="G143" s="133" t="str">
        <f ca="1">IFERROR(IF((VLOOKUP($B143,'HICM and Narrative Backsheet'!$A$7:$AW$156,G$9,FALSE))="","",(VLOOKUP($B143,'HICM and Narrative Backsheet'!$A$7:$AW$156,G$9,FALSE))),"")</f>
        <v>Mature</v>
      </c>
      <c r="H143" s="133" t="str">
        <f ca="1">IFERROR(IF((VLOOKUP($B143,'HICM and Narrative Backsheet'!$A$7:$AW$156,H$9,FALSE))="","",(VLOOKUP($B143,'HICM and Narrative Backsheet'!$A$7:$AW$156,H$9,FALSE))),"")</f>
        <v>Established</v>
      </c>
      <c r="I143" s="133" t="str">
        <f ca="1">IFERROR(IF((VLOOKUP($B143,'HICM and Narrative Backsheet'!$A$7:$AW$156,I$9,FALSE))="","",(VLOOKUP($B143,'HICM and Narrative Backsheet'!$A$7:$AW$156,I$9,FALSE))),"")</f>
        <v>Established</v>
      </c>
      <c r="J143" s="133" t="str">
        <f ca="1">IFERROR(IF((VLOOKUP($B143,'HICM and Narrative Backsheet'!$A$7:$AW$156,J$9,FALSE))="","",(VLOOKUP($B143,'HICM and Narrative Backsheet'!$A$7:$AW$156,J$9,FALSE))),"")</f>
        <v>Established</v>
      </c>
      <c r="K143" s="133" t="str">
        <f ca="1">IFERROR(IF((VLOOKUP($B143,'HICM and Narrative Backsheet'!$A$7:$AW$156,K$9,FALSE))="","",(VLOOKUP($B143,'HICM and Narrative Backsheet'!$A$7:$AW$156,K$9,FALSE))),"")</f>
        <v>Mature</v>
      </c>
      <c r="L143" s="134" t="str">
        <f ca="1">IFERROR(IF((VLOOKUP($B143,'HICM and Narrative Backsheet'!$A$7:$AW$156,L$9,FALSE))="","",(VLOOKUP($B143,'HICM and Narrative Backsheet'!$A$7:$AW$156,L$9,FALSE))),"")</f>
        <v>Mature</v>
      </c>
    </row>
    <row r="144" spans="1:12" x14ac:dyDescent="0.3">
      <c r="A144" s="41">
        <v>118</v>
      </c>
      <c r="B144" s="34" t="str">
        <f t="shared" ca="1" si="12"/>
        <v>E10000028</v>
      </c>
      <c r="C144" s="120" t="str">
        <f ca="1">IFERROR(VLOOKUP($B144,'Org List'!$J$9:$K$640,2,0), "")</f>
        <v>Staffordshire</v>
      </c>
      <c r="D144" s="132" t="str">
        <f ca="1">IFERROR(IF((VLOOKUP($B144,'HICM and Narrative Backsheet'!$A$7:$AW$156,D$9,FALSE))="","",(VLOOKUP($B144,'HICM and Narrative Backsheet'!$A$7:$AW$156,D$9,FALSE))),"")</f>
        <v/>
      </c>
      <c r="E144" s="133" t="str">
        <f ca="1">IFERROR(IF((VLOOKUP($B144,'HICM and Narrative Backsheet'!$A$7:$AW$156,E$9,FALSE))="","",(VLOOKUP($B144,'HICM and Narrative Backsheet'!$A$7:$AW$156,E$9,FALSE))),"")</f>
        <v>Established</v>
      </c>
      <c r="F144" s="133" t="str">
        <f ca="1">IFERROR(IF((VLOOKUP($B144,'HICM and Narrative Backsheet'!$A$7:$AW$156,F$9,FALSE))="","",(VLOOKUP($B144,'HICM and Narrative Backsheet'!$A$7:$AW$156,F$9,FALSE))),"")</f>
        <v>Mature</v>
      </c>
      <c r="G144" s="133" t="str">
        <f ca="1">IFERROR(IF((VLOOKUP($B144,'HICM and Narrative Backsheet'!$A$7:$AW$156,G$9,FALSE))="","",(VLOOKUP($B144,'HICM and Narrative Backsheet'!$A$7:$AW$156,G$9,FALSE))),"")</f>
        <v>Mature</v>
      </c>
      <c r="H144" s="133" t="str">
        <f ca="1">IFERROR(IF((VLOOKUP($B144,'HICM and Narrative Backsheet'!$A$7:$AW$156,H$9,FALSE))="","",(VLOOKUP($B144,'HICM and Narrative Backsheet'!$A$7:$AW$156,H$9,FALSE))),"")</f>
        <v>Established</v>
      </c>
      <c r="I144" s="133" t="str">
        <f ca="1">IFERROR(IF((VLOOKUP($B144,'HICM and Narrative Backsheet'!$A$7:$AW$156,I$9,FALSE))="","",(VLOOKUP($B144,'HICM and Narrative Backsheet'!$A$7:$AW$156,I$9,FALSE))),"")</f>
        <v>Mature</v>
      </c>
      <c r="J144" s="133" t="str">
        <f ca="1">IFERROR(IF((VLOOKUP($B144,'HICM and Narrative Backsheet'!$A$7:$AW$156,J$9,FALSE))="","",(VLOOKUP($B144,'HICM and Narrative Backsheet'!$A$7:$AW$156,J$9,FALSE))),"")</f>
        <v>Established</v>
      </c>
      <c r="K144" s="133" t="str">
        <f ca="1">IFERROR(IF((VLOOKUP($B144,'HICM and Narrative Backsheet'!$A$7:$AW$156,K$9,FALSE))="","",(VLOOKUP($B144,'HICM and Narrative Backsheet'!$A$7:$AW$156,K$9,FALSE))),"")</f>
        <v>Established</v>
      </c>
      <c r="L144" s="134" t="str">
        <f ca="1">IFERROR(IF((VLOOKUP($B144,'HICM and Narrative Backsheet'!$A$7:$AW$156,L$9,FALSE))="","",(VLOOKUP($B144,'HICM and Narrative Backsheet'!$A$7:$AW$156,L$9,FALSE))),"")</f>
        <v>Established</v>
      </c>
    </row>
    <row r="145" spans="1:12" x14ac:dyDescent="0.3">
      <c r="A145" s="41">
        <v>119</v>
      </c>
      <c r="B145" s="34" t="str">
        <f t="shared" ca="1" si="12"/>
        <v>E08000007</v>
      </c>
      <c r="C145" s="120" t="str">
        <f ca="1">IFERROR(VLOOKUP($B145,'Org List'!$J$9:$K$640,2,0), "")</f>
        <v>Stockport</v>
      </c>
      <c r="D145" s="132" t="str">
        <f ca="1">IFERROR(IF((VLOOKUP($B145,'HICM and Narrative Backsheet'!$A$7:$AW$156,D$9,FALSE))="","",(VLOOKUP($B145,'HICM and Narrative Backsheet'!$A$7:$AW$156,D$9,FALSE))),"")</f>
        <v/>
      </c>
      <c r="E145" s="133" t="str">
        <f ca="1">IFERROR(IF((VLOOKUP($B145,'HICM and Narrative Backsheet'!$A$7:$AW$156,E$9,FALSE))="","",(VLOOKUP($B145,'HICM and Narrative Backsheet'!$A$7:$AW$156,E$9,FALSE))),"")</f>
        <v>Established</v>
      </c>
      <c r="F145" s="133" t="str">
        <f ca="1">IFERROR(IF((VLOOKUP($B145,'HICM and Narrative Backsheet'!$A$7:$AW$156,F$9,FALSE))="","",(VLOOKUP($B145,'HICM and Narrative Backsheet'!$A$7:$AW$156,F$9,FALSE))),"")</f>
        <v>Plans in place</v>
      </c>
      <c r="G145" s="133" t="str">
        <f ca="1">IFERROR(IF((VLOOKUP($B145,'HICM and Narrative Backsheet'!$A$7:$AW$156,G$9,FALSE))="","",(VLOOKUP($B145,'HICM and Narrative Backsheet'!$A$7:$AW$156,G$9,FALSE))),"")</f>
        <v>Established</v>
      </c>
      <c r="H145" s="133" t="str">
        <f ca="1">IFERROR(IF((VLOOKUP($B145,'HICM and Narrative Backsheet'!$A$7:$AW$156,H$9,FALSE))="","",(VLOOKUP($B145,'HICM and Narrative Backsheet'!$A$7:$AW$156,H$9,FALSE))),"")</f>
        <v>Established</v>
      </c>
      <c r="I145" s="133" t="str">
        <f ca="1">IFERROR(IF((VLOOKUP($B145,'HICM and Narrative Backsheet'!$A$7:$AW$156,I$9,FALSE))="","",(VLOOKUP($B145,'HICM and Narrative Backsheet'!$A$7:$AW$156,I$9,FALSE))),"")</f>
        <v>Established</v>
      </c>
      <c r="J145" s="133" t="str">
        <f ca="1">IFERROR(IF((VLOOKUP($B145,'HICM and Narrative Backsheet'!$A$7:$AW$156,J$9,FALSE))="","",(VLOOKUP($B145,'HICM and Narrative Backsheet'!$A$7:$AW$156,J$9,FALSE))),"")</f>
        <v>Established</v>
      </c>
      <c r="K145" s="133" t="str">
        <f ca="1">IFERROR(IF((VLOOKUP($B145,'HICM and Narrative Backsheet'!$A$7:$AW$156,K$9,FALSE))="","",(VLOOKUP($B145,'HICM and Narrative Backsheet'!$A$7:$AW$156,K$9,FALSE))),"")</f>
        <v>Mature</v>
      </c>
      <c r="L145" s="134" t="str">
        <f ca="1">IFERROR(IF((VLOOKUP($B145,'HICM and Narrative Backsheet'!$A$7:$AW$156,L$9,FALSE))="","",(VLOOKUP($B145,'HICM and Narrative Backsheet'!$A$7:$AW$156,L$9,FALSE))),"")</f>
        <v>Established</v>
      </c>
    </row>
    <row r="146" spans="1:12" x14ac:dyDescent="0.3">
      <c r="A146" s="41">
        <v>120</v>
      </c>
      <c r="B146" s="34" t="str">
        <f t="shared" ca="1" si="12"/>
        <v>E06000004</v>
      </c>
      <c r="C146" s="120" t="str">
        <f ca="1">IFERROR(VLOOKUP($B146,'Org List'!$J$9:$K$640,2,0), "")</f>
        <v>Stockton-on-Tees</v>
      </c>
      <c r="D146" s="132" t="str">
        <f ca="1">IFERROR(IF((VLOOKUP($B146,'HICM and Narrative Backsheet'!$A$7:$AW$156,D$9,FALSE))="","",(VLOOKUP($B146,'HICM and Narrative Backsheet'!$A$7:$AW$156,D$9,FALSE))),"")</f>
        <v/>
      </c>
      <c r="E146" s="133" t="str">
        <f ca="1">IFERROR(IF((VLOOKUP($B146,'HICM and Narrative Backsheet'!$A$7:$AW$156,E$9,FALSE))="","",(VLOOKUP($B146,'HICM and Narrative Backsheet'!$A$7:$AW$156,E$9,FALSE))),"")</f>
        <v>Mature</v>
      </c>
      <c r="F146" s="133" t="str">
        <f ca="1">IFERROR(IF((VLOOKUP($B146,'HICM and Narrative Backsheet'!$A$7:$AW$156,F$9,FALSE))="","",(VLOOKUP($B146,'HICM and Narrative Backsheet'!$A$7:$AW$156,F$9,FALSE))),"")</f>
        <v>Mature</v>
      </c>
      <c r="G146" s="133" t="str">
        <f ca="1">IFERROR(IF((VLOOKUP($B146,'HICM and Narrative Backsheet'!$A$7:$AW$156,G$9,FALSE))="","",(VLOOKUP($B146,'HICM and Narrative Backsheet'!$A$7:$AW$156,G$9,FALSE))),"")</f>
        <v>Exemplary</v>
      </c>
      <c r="H146" s="133" t="str">
        <f ca="1">IFERROR(IF((VLOOKUP($B146,'HICM and Narrative Backsheet'!$A$7:$AW$156,H$9,FALSE))="","",(VLOOKUP($B146,'HICM and Narrative Backsheet'!$A$7:$AW$156,H$9,FALSE))),"")</f>
        <v>Mature</v>
      </c>
      <c r="I146" s="133" t="str">
        <f ca="1">IFERROR(IF((VLOOKUP($B146,'HICM and Narrative Backsheet'!$A$7:$AW$156,I$9,FALSE))="","",(VLOOKUP($B146,'HICM and Narrative Backsheet'!$A$7:$AW$156,I$9,FALSE))),"")</f>
        <v>Established</v>
      </c>
      <c r="J146" s="133" t="str">
        <f ca="1">IFERROR(IF((VLOOKUP($B146,'HICM and Narrative Backsheet'!$A$7:$AW$156,J$9,FALSE))="","",(VLOOKUP($B146,'HICM and Narrative Backsheet'!$A$7:$AW$156,J$9,FALSE))),"")</f>
        <v>Mature</v>
      </c>
      <c r="K146" s="133" t="str">
        <f ca="1">IFERROR(IF((VLOOKUP($B146,'HICM and Narrative Backsheet'!$A$7:$AW$156,K$9,FALSE))="","",(VLOOKUP($B146,'HICM and Narrative Backsheet'!$A$7:$AW$156,K$9,FALSE))),"")</f>
        <v>Mature</v>
      </c>
      <c r="L146" s="134" t="str">
        <f ca="1">IFERROR(IF((VLOOKUP($B146,'HICM and Narrative Backsheet'!$A$7:$AW$156,L$9,FALSE))="","",(VLOOKUP($B146,'HICM and Narrative Backsheet'!$A$7:$AW$156,L$9,FALSE))),"")</f>
        <v>Mature</v>
      </c>
    </row>
    <row r="147" spans="1:12" x14ac:dyDescent="0.3">
      <c r="A147" s="41">
        <v>121</v>
      </c>
      <c r="B147" s="34" t="str">
        <f t="shared" ca="1" si="12"/>
        <v>E06000021</v>
      </c>
      <c r="C147" s="120" t="str">
        <f ca="1">IFERROR(VLOOKUP($B147,'Org List'!$J$9:$K$640,2,0), "")</f>
        <v>Stoke-on-Trent</v>
      </c>
      <c r="D147" s="132" t="str">
        <f ca="1">IFERROR(IF((VLOOKUP($B147,'HICM and Narrative Backsheet'!$A$7:$AW$156,D$9,FALSE))="","",(VLOOKUP($B147,'HICM and Narrative Backsheet'!$A$7:$AW$156,D$9,FALSE))),"")</f>
        <v/>
      </c>
      <c r="E147" s="133" t="str">
        <f ca="1">IFERROR(IF((VLOOKUP($B147,'HICM and Narrative Backsheet'!$A$7:$AW$156,E$9,FALSE))="","",(VLOOKUP($B147,'HICM and Narrative Backsheet'!$A$7:$AW$156,E$9,FALSE))),"")</f>
        <v>Established</v>
      </c>
      <c r="F147" s="133" t="str">
        <f ca="1">IFERROR(IF((VLOOKUP($B147,'HICM and Narrative Backsheet'!$A$7:$AW$156,F$9,FALSE))="","",(VLOOKUP($B147,'HICM and Narrative Backsheet'!$A$7:$AW$156,F$9,FALSE))),"")</f>
        <v>Established</v>
      </c>
      <c r="G147" s="133" t="str">
        <f ca="1">IFERROR(IF((VLOOKUP($B147,'HICM and Narrative Backsheet'!$A$7:$AW$156,G$9,FALSE))="","",(VLOOKUP($B147,'HICM and Narrative Backsheet'!$A$7:$AW$156,G$9,FALSE))),"")</f>
        <v>Established</v>
      </c>
      <c r="H147" s="133" t="str">
        <f ca="1">IFERROR(IF((VLOOKUP($B147,'HICM and Narrative Backsheet'!$A$7:$AW$156,H$9,FALSE))="","",(VLOOKUP($B147,'HICM and Narrative Backsheet'!$A$7:$AW$156,H$9,FALSE))),"")</f>
        <v>Established</v>
      </c>
      <c r="I147" s="133" t="str">
        <f ca="1">IFERROR(IF((VLOOKUP($B147,'HICM and Narrative Backsheet'!$A$7:$AW$156,I$9,FALSE))="","",(VLOOKUP($B147,'HICM and Narrative Backsheet'!$A$7:$AW$156,I$9,FALSE))),"")</f>
        <v>Established</v>
      </c>
      <c r="J147" s="133" t="str">
        <f ca="1">IFERROR(IF((VLOOKUP($B147,'HICM and Narrative Backsheet'!$A$7:$AW$156,J$9,FALSE))="","",(VLOOKUP($B147,'HICM and Narrative Backsheet'!$A$7:$AW$156,J$9,FALSE))),"")</f>
        <v>Plans in place</v>
      </c>
      <c r="K147" s="133" t="str">
        <f ca="1">IFERROR(IF((VLOOKUP($B147,'HICM and Narrative Backsheet'!$A$7:$AW$156,K$9,FALSE))="","",(VLOOKUP($B147,'HICM and Narrative Backsheet'!$A$7:$AW$156,K$9,FALSE))),"")</f>
        <v>Established</v>
      </c>
      <c r="L147" s="134" t="str">
        <f ca="1">IFERROR(IF((VLOOKUP($B147,'HICM and Narrative Backsheet'!$A$7:$AW$156,L$9,FALSE))="","",(VLOOKUP($B147,'HICM and Narrative Backsheet'!$A$7:$AW$156,L$9,FALSE))),"")</f>
        <v>Established</v>
      </c>
    </row>
    <row r="148" spans="1:12" x14ac:dyDescent="0.3">
      <c r="A148" s="41">
        <v>122</v>
      </c>
      <c r="B148" s="34" t="str">
        <f t="shared" ca="1" si="12"/>
        <v>E10000029</v>
      </c>
      <c r="C148" s="120" t="str">
        <f ca="1">IFERROR(VLOOKUP($B148,'Org List'!$J$9:$K$640,2,0), "")</f>
        <v>Suffolk</v>
      </c>
      <c r="D148" s="132" t="str">
        <f ca="1">IFERROR(IF((VLOOKUP($B148,'HICM and Narrative Backsheet'!$A$7:$AW$156,D$9,FALSE))="","",(VLOOKUP($B148,'HICM and Narrative Backsheet'!$A$7:$AW$156,D$9,FALSE))),"")</f>
        <v/>
      </c>
      <c r="E148" s="133" t="str">
        <f ca="1">IFERROR(IF((VLOOKUP($B148,'HICM and Narrative Backsheet'!$A$7:$AW$156,E$9,FALSE))="","",(VLOOKUP($B148,'HICM and Narrative Backsheet'!$A$7:$AW$156,E$9,FALSE))),"")</f>
        <v>Established</v>
      </c>
      <c r="F148" s="133" t="str">
        <f ca="1">IFERROR(IF((VLOOKUP($B148,'HICM and Narrative Backsheet'!$A$7:$AW$156,F$9,FALSE))="","",(VLOOKUP($B148,'HICM and Narrative Backsheet'!$A$7:$AW$156,F$9,FALSE))),"")</f>
        <v>Established</v>
      </c>
      <c r="G148" s="133" t="str">
        <f ca="1">IFERROR(IF((VLOOKUP($B148,'HICM and Narrative Backsheet'!$A$7:$AW$156,G$9,FALSE))="","",(VLOOKUP($B148,'HICM and Narrative Backsheet'!$A$7:$AW$156,G$9,FALSE))),"")</f>
        <v>Mature</v>
      </c>
      <c r="H148" s="133" t="str">
        <f ca="1">IFERROR(IF((VLOOKUP($B148,'HICM and Narrative Backsheet'!$A$7:$AW$156,H$9,FALSE))="","",(VLOOKUP($B148,'HICM and Narrative Backsheet'!$A$7:$AW$156,H$9,FALSE))),"")</f>
        <v>Established</v>
      </c>
      <c r="I148" s="133" t="str">
        <f ca="1">IFERROR(IF((VLOOKUP($B148,'HICM and Narrative Backsheet'!$A$7:$AW$156,I$9,FALSE))="","",(VLOOKUP($B148,'HICM and Narrative Backsheet'!$A$7:$AW$156,I$9,FALSE))),"")</f>
        <v>Established</v>
      </c>
      <c r="J148" s="133" t="str">
        <f ca="1">IFERROR(IF((VLOOKUP($B148,'HICM and Narrative Backsheet'!$A$7:$AW$156,J$9,FALSE))="","",(VLOOKUP($B148,'HICM and Narrative Backsheet'!$A$7:$AW$156,J$9,FALSE))),"")</f>
        <v>Established</v>
      </c>
      <c r="K148" s="133" t="str">
        <f ca="1">IFERROR(IF((VLOOKUP($B148,'HICM and Narrative Backsheet'!$A$7:$AW$156,K$9,FALSE))="","",(VLOOKUP($B148,'HICM and Narrative Backsheet'!$A$7:$AW$156,K$9,FALSE))),"")</f>
        <v>Established</v>
      </c>
      <c r="L148" s="134" t="str">
        <f ca="1">IFERROR(IF((VLOOKUP($B148,'HICM and Narrative Backsheet'!$A$7:$AW$156,L$9,FALSE))="","",(VLOOKUP($B148,'HICM and Narrative Backsheet'!$A$7:$AW$156,L$9,FALSE))),"")</f>
        <v>Established</v>
      </c>
    </row>
    <row r="149" spans="1:12" x14ac:dyDescent="0.3">
      <c r="A149" s="41">
        <v>123</v>
      </c>
      <c r="B149" s="34" t="str">
        <f t="shared" ca="1" si="12"/>
        <v>E08000024</v>
      </c>
      <c r="C149" s="120" t="str">
        <f ca="1">IFERROR(VLOOKUP($B149,'Org List'!$J$9:$K$640,2,0), "")</f>
        <v>Sunderland</v>
      </c>
      <c r="D149" s="132" t="str">
        <f ca="1">IFERROR(IF((VLOOKUP($B149,'HICM and Narrative Backsheet'!$A$7:$AW$156,D$9,FALSE))="","",(VLOOKUP($B149,'HICM and Narrative Backsheet'!$A$7:$AW$156,D$9,FALSE))),"")</f>
        <v/>
      </c>
      <c r="E149" s="133" t="str">
        <f ca="1">IFERROR(IF((VLOOKUP($B149,'HICM and Narrative Backsheet'!$A$7:$AW$156,E$9,FALSE))="","",(VLOOKUP($B149,'HICM and Narrative Backsheet'!$A$7:$AW$156,E$9,FALSE))),"")</f>
        <v>Plans in place</v>
      </c>
      <c r="F149" s="133" t="str">
        <f ca="1">IFERROR(IF((VLOOKUP($B149,'HICM and Narrative Backsheet'!$A$7:$AW$156,F$9,FALSE))="","",(VLOOKUP($B149,'HICM and Narrative Backsheet'!$A$7:$AW$156,F$9,FALSE))),"")</f>
        <v>Mature</v>
      </c>
      <c r="G149" s="133" t="str">
        <f ca="1">IFERROR(IF((VLOOKUP($B149,'HICM and Narrative Backsheet'!$A$7:$AW$156,G$9,FALSE))="","",(VLOOKUP($B149,'HICM and Narrative Backsheet'!$A$7:$AW$156,G$9,FALSE))),"")</f>
        <v>Mature</v>
      </c>
      <c r="H149" s="133" t="str">
        <f ca="1">IFERROR(IF((VLOOKUP($B149,'HICM and Narrative Backsheet'!$A$7:$AW$156,H$9,FALSE))="","",(VLOOKUP($B149,'HICM and Narrative Backsheet'!$A$7:$AW$156,H$9,FALSE))),"")</f>
        <v>Exemplary</v>
      </c>
      <c r="I149" s="133" t="str">
        <f ca="1">IFERROR(IF((VLOOKUP($B149,'HICM and Narrative Backsheet'!$A$7:$AW$156,I$9,FALSE))="","",(VLOOKUP($B149,'HICM and Narrative Backsheet'!$A$7:$AW$156,I$9,FALSE))),"")</f>
        <v>Mature</v>
      </c>
      <c r="J149" s="133" t="str">
        <f ca="1">IFERROR(IF((VLOOKUP($B149,'HICM and Narrative Backsheet'!$A$7:$AW$156,J$9,FALSE))="","",(VLOOKUP($B149,'HICM and Narrative Backsheet'!$A$7:$AW$156,J$9,FALSE))),"")</f>
        <v>Established</v>
      </c>
      <c r="K149" s="133" t="str">
        <f ca="1">IFERROR(IF((VLOOKUP($B149,'HICM and Narrative Backsheet'!$A$7:$AW$156,K$9,FALSE))="","",(VLOOKUP($B149,'HICM and Narrative Backsheet'!$A$7:$AW$156,K$9,FALSE))),"")</f>
        <v>Established</v>
      </c>
      <c r="L149" s="134" t="str">
        <f ca="1">IFERROR(IF((VLOOKUP($B149,'HICM and Narrative Backsheet'!$A$7:$AW$156,L$9,FALSE))="","",(VLOOKUP($B149,'HICM and Narrative Backsheet'!$A$7:$AW$156,L$9,FALSE))),"")</f>
        <v>Mature</v>
      </c>
    </row>
    <row r="150" spans="1:12" x14ac:dyDescent="0.3">
      <c r="A150" s="41">
        <v>124</v>
      </c>
      <c r="B150" s="34" t="str">
        <f t="shared" ca="1" si="12"/>
        <v>E10000030</v>
      </c>
      <c r="C150" s="120" t="str">
        <f ca="1">IFERROR(VLOOKUP($B150,'Org List'!$J$9:$K$640,2,0), "")</f>
        <v>Surrey</v>
      </c>
      <c r="D150" s="132" t="str">
        <f ca="1">IFERROR(IF((VLOOKUP($B150,'HICM and Narrative Backsheet'!$A$7:$AW$156,D$9,FALSE))="","",(VLOOKUP($B150,'HICM and Narrative Backsheet'!$A$7:$AW$156,D$9,FALSE))),"")</f>
        <v/>
      </c>
      <c r="E150" s="133" t="str">
        <f ca="1">IFERROR(IF((VLOOKUP($B150,'HICM and Narrative Backsheet'!$A$7:$AW$156,E$9,FALSE))="","",(VLOOKUP($B150,'HICM and Narrative Backsheet'!$A$7:$AW$156,E$9,FALSE))),"")</f>
        <v>Established</v>
      </c>
      <c r="F150" s="133" t="str">
        <f ca="1">IFERROR(IF((VLOOKUP($B150,'HICM and Narrative Backsheet'!$A$7:$AW$156,F$9,FALSE))="","",(VLOOKUP($B150,'HICM and Narrative Backsheet'!$A$7:$AW$156,F$9,FALSE))),"")</f>
        <v>Mature</v>
      </c>
      <c r="G150" s="133" t="str">
        <f ca="1">IFERROR(IF((VLOOKUP($B150,'HICM and Narrative Backsheet'!$A$7:$AW$156,G$9,FALSE))="","",(VLOOKUP($B150,'HICM and Narrative Backsheet'!$A$7:$AW$156,G$9,FALSE))),"")</f>
        <v>Established</v>
      </c>
      <c r="H150" s="133" t="str">
        <f ca="1">IFERROR(IF((VLOOKUP($B150,'HICM and Narrative Backsheet'!$A$7:$AW$156,H$9,FALSE))="","",(VLOOKUP($B150,'HICM and Narrative Backsheet'!$A$7:$AW$156,H$9,FALSE))),"")</f>
        <v>Established</v>
      </c>
      <c r="I150" s="133" t="str">
        <f ca="1">IFERROR(IF((VLOOKUP($B150,'HICM and Narrative Backsheet'!$A$7:$AW$156,I$9,FALSE))="","",(VLOOKUP($B150,'HICM and Narrative Backsheet'!$A$7:$AW$156,I$9,FALSE))),"")</f>
        <v>Established</v>
      </c>
      <c r="J150" s="133" t="str">
        <f ca="1">IFERROR(IF((VLOOKUP($B150,'HICM and Narrative Backsheet'!$A$7:$AW$156,J$9,FALSE))="","",(VLOOKUP($B150,'HICM and Narrative Backsheet'!$A$7:$AW$156,J$9,FALSE))),"")</f>
        <v>Plans in place</v>
      </c>
      <c r="K150" s="133" t="str">
        <f ca="1">IFERROR(IF((VLOOKUP($B150,'HICM and Narrative Backsheet'!$A$7:$AW$156,K$9,FALSE))="","",(VLOOKUP($B150,'HICM and Narrative Backsheet'!$A$7:$AW$156,K$9,FALSE))),"")</f>
        <v>Mature</v>
      </c>
      <c r="L150" s="134" t="str">
        <f ca="1">IFERROR(IF((VLOOKUP($B150,'HICM and Narrative Backsheet'!$A$7:$AW$156,L$9,FALSE))="","",(VLOOKUP($B150,'HICM and Narrative Backsheet'!$A$7:$AW$156,L$9,FALSE))),"")</f>
        <v>Established</v>
      </c>
    </row>
    <row r="151" spans="1:12" x14ac:dyDescent="0.3">
      <c r="A151" s="41">
        <v>125</v>
      </c>
      <c r="B151" s="34" t="str">
        <f t="shared" ca="1" si="12"/>
        <v>E09000029</v>
      </c>
      <c r="C151" s="120" t="str">
        <f ca="1">IFERROR(VLOOKUP($B151,'Org List'!$J$9:$K$640,2,0), "")</f>
        <v>Sutton</v>
      </c>
      <c r="D151" s="132" t="str">
        <f ca="1">IFERROR(IF((VLOOKUP($B151,'HICM and Narrative Backsheet'!$A$7:$AW$156,D$9,FALSE))="","",(VLOOKUP($B151,'HICM and Narrative Backsheet'!$A$7:$AW$156,D$9,FALSE))),"")</f>
        <v/>
      </c>
      <c r="E151" s="133" t="str">
        <f ca="1">IFERROR(IF((VLOOKUP($B151,'HICM and Narrative Backsheet'!$A$7:$AW$156,E$9,FALSE))="","",(VLOOKUP($B151,'HICM and Narrative Backsheet'!$A$7:$AW$156,E$9,FALSE))),"")</f>
        <v>Established</v>
      </c>
      <c r="F151" s="133" t="str">
        <f ca="1">IFERROR(IF((VLOOKUP($B151,'HICM and Narrative Backsheet'!$A$7:$AW$156,F$9,FALSE))="","",(VLOOKUP($B151,'HICM and Narrative Backsheet'!$A$7:$AW$156,F$9,FALSE))),"")</f>
        <v>Established</v>
      </c>
      <c r="G151" s="133" t="str">
        <f ca="1">IFERROR(IF((VLOOKUP($B151,'HICM and Narrative Backsheet'!$A$7:$AW$156,G$9,FALSE))="","",(VLOOKUP($B151,'HICM and Narrative Backsheet'!$A$7:$AW$156,G$9,FALSE))),"")</f>
        <v>Established</v>
      </c>
      <c r="H151" s="133" t="str">
        <f ca="1">IFERROR(IF((VLOOKUP($B151,'HICM and Narrative Backsheet'!$A$7:$AW$156,H$9,FALSE))="","",(VLOOKUP($B151,'HICM and Narrative Backsheet'!$A$7:$AW$156,H$9,FALSE))),"")</f>
        <v>Established</v>
      </c>
      <c r="I151" s="133" t="str">
        <f ca="1">IFERROR(IF((VLOOKUP($B151,'HICM and Narrative Backsheet'!$A$7:$AW$156,I$9,FALSE))="","",(VLOOKUP($B151,'HICM and Narrative Backsheet'!$A$7:$AW$156,I$9,FALSE))),"")</f>
        <v>Established</v>
      </c>
      <c r="J151" s="133" t="str">
        <f ca="1">IFERROR(IF((VLOOKUP($B151,'HICM and Narrative Backsheet'!$A$7:$AW$156,J$9,FALSE))="","",(VLOOKUP($B151,'HICM and Narrative Backsheet'!$A$7:$AW$156,J$9,FALSE))),"")</f>
        <v>Established</v>
      </c>
      <c r="K151" s="133" t="str">
        <f ca="1">IFERROR(IF((VLOOKUP($B151,'HICM and Narrative Backsheet'!$A$7:$AW$156,K$9,FALSE))="","",(VLOOKUP($B151,'HICM and Narrative Backsheet'!$A$7:$AW$156,K$9,FALSE))),"")</f>
        <v>Established</v>
      </c>
      <c r="L151" s="134" t="str">
        <f ca="1">IFERROR(IF((VLOOKUP($B151,'HICM and Narrative Backsheet'!$A$7:$AW$156,L$9,FALSE))="","",(VLOOKUP($B151,'HICM and Narrative Backsheet'!$A$7:$AW$156,L$9,FALSE))),"")</f>
        <v>Exemplary</v>
      </c>
    </row>
    <row r="152" spans="1:12" x14ac:dyDescent="0.3">
      <c r="A152" s="41">
        <v>126</v>
      </c>
      <c r="B152" s="34" t="str">
        <f t="shared" ca="1" si="12"/>
        <v>E06000030</v>
      </c>
      <c r="C152" s="120" t="str">
        <f ca="1">IFERROR(VLOOKUP($B152,'Org List'!$J$9:$K$640,2,0), "")</f>
        <v>Swindon</v>
      </c>
      <c r="D152" s="132" t="str">
        <f ca="1">IFERROR(IF((VLOOKUP($B152,'HICM and Narrative Backsheet'!$A$7:$AW$156,D$9,FALSE))="","",(VLOOKUP($B152,'HICM and Narrative Backsheet'!$A$7:$AW$156,D$9,FALSE))),"")</f>
        <v/>
      </c>
      <c r="E152" s="133" t="str">
        <f ca="1">IFERROR(IF((VLOOKUP($B152,'HICM and Narrative Backsheet'!$A$7:$AW$156,E$9,FALSE))="","",(VLOOKUP($B152,'HICM and Narrative Backsheet'!$A$7:$AW$156,E$9,FALSE))),"")</f>
        <v>Established</v>
      </c>
      <c r="F152" s="133" t="str">
        <f ca="1">IFERROR(IF((VLOOKUP($B152,'HICM and Narrative Backsheet'!$A$7:$AW$156,F$9,FALSE))="","",(VLOOKUP($B152,'HICM and Narrative Backsheet'!$A$7:$AW$156,F$9,FALSE))),"")</f>
        <v>Established</v>
      </c>
      <c r="G152" s="133" t="str">
        <f ca="1">IFERROR(IF((VLOOKUP($B152,'HICM and Narrative Backsheet'!$A$7:$AW$156,G$9,FALSE))="","",(VLOOKUP($B152,'HICM and Narrative Backsheet'!$A$7:$AW$156,G$9,FALSE))),"")</f>
        <v>Established</v>
      </c>
      <c r="H152" s="133" t="str">
        <f ca="1">IFERROR(IF((VLOOKUP($B152,'HICM and Narrative Backsheet'!$A$7:$AW$156,H$9,FALSE))="","",(VLOOKUP($B152,'HICM and Narrative Backsheet'!$A$7:$AW$156,H$9,FALSE))),"")</f>
        <v>Established</v>
      </c>
      <c r="I152" s="133" t="str">
        <f ca="1">IFERROR(IF((VLOOKUP($B152,'HICM and Narrative Backsheet'!$A$7:$AW$156,I$9,FALSE))="","",(VLOOKUP($B152,'HICM and Narrative Backsheet'!$A$7:$AW$156,I$9,FALSE))),"")</f>
        <v>Established</v>
      </c>
      <c r="J152" s="133" t="str">
        <f ca="1">IFERROR(IF((VLOOKUP($B152,'HICM and Narrative Backsheet'!$A$7:$AW$156,J$9,FALSE))="","",(VLOOKUP($B152,'HICM and Narrative Backsheet'!$A$7:$AW$156,J$9,FALSE))),"")</f>
        <v>Established</v>
      </c>
      <c r="K152" s="133" t="str">
        <f ca="1">IFERROR(IF((VLOOKUP($B152,'HICM and Narrative Backsheet'!$A$7:$AW$156,K$9,FALSE))="","",(VLOOKUP($B152,'HICM and Narrative Backsheet'!$A$7:$AW$156,K$9,FALSE))),"")</f>
        <v>Established</v>
      </c>
      <c r="L152" s="134" t="str">
        <f ca="1">IFERROR(IF((VLOOKUP($B152,'HICM and Narrative Backsheet'!$A$7:$AW$156,L$9,FALSE))="","",(VLOOKUP($B152,'HICM and Narrative Backsheet'!$A$7:$AW$156,L$9,FALSE))),"")</f>
        <v>Established</v>
      </c>
    </row>
    <row r="153" spans="1:12" x14ac:dyDescent="0.3">
      <c r="A153" s="41">
        <v>127</v>
      </c>
      <c r="B153" s="34" t="str">
        <f t="shared" ca="1" si="12"/>
        <v>E08000008</v>
      </c>
      <c r="C153" s="120" t="str">
        <f ca="1">IFERROR(VLOOKUP($B153,'Org List'!$J$9:$K$640,2,0), "")</f>
        <v>Tameside</v>
      </c>
      <c r="D153" s="132" t="str">
        <f ca="1">IFERROR(IF((VLOOKUP($B153,'HICM and Narrative Backsheet'!$A$7:$AW$156,D$9,FALSE))="","",(VLOOKUP($B153,'HICM and Narrative Backsheet'!$A$7:$AW$156,D$9,FALSE))),"")</f>
        <v/>
      </c>
      <c r="E153" s="133" t="str">
        <f ca="1">IFERROR(IF((VLOOKUP($B153,'HICM and Narrative Backsheet'!$A$7:$AW$156,E$9,FALSE))="","",(VLOOKUP($B153,'HICM and Narrative Backsheet'!$A$7:$AW$156,E$9,FALSE))),"")</f>
        <v>Plans in place</v>
      </c>
      <c r="F153" s="133" t="str">
        <f ca="1">IFERROR(IF((VLOOKUP($B153,'HICM and Narrative Backsheet'!$A$7:$AW$156,F$9,FALSE))="","",(VLOOKUP($B153,'HICM and Narrative Backsheet'!$A$7:$AW$156,F$9,FALSE))),"")</f>
        <v>Mature</v>
      </c>
      <c r="G153" s="133" t="str">
        <f ca="1">IFERROR(IF((VLOOKUP($B153,'HICM and Narrative Backsheet'!$A$7:$AW$156,G$9,FALSE))="","",(VLOOKUP($B153,'HICM and Narrative Backsheet'!$A$7:$AW$156,G$9,FALSE))),"")</f>
        <v>Mature</v>
      </c>
      <c r="H153" s="133" t="str">
        <f ca="1">IFERROR(IF((VLOOKUP($B153,'HICM and Narrative Backsheet'!$A$7:$AW$156,H$9,FALSE))="","",(VLOOKUP($B153,'HICM and Narrative Backsheet'!$A$7:$AW$156,H$9,FALSE))),"")</f>
        <v>Mature</v>
      </c>
      <c r="I153" s="133" t="str">
        <f ca="1">IFERROR(IF((VLOOKUP($B153,'HICM and Narrative Backsheet'!$A$7:$AW$156,I$9,FALSE))="","",(VLOOKUP($B153,'HICM and Narrative Backsheet'!$A$7:$AW$156,I$9,FALSE))),"")</f>
        <v>Established</v>
      </c>
      <c r="J153" s="133" t="str">
        <f ca="1">IFERROR(IF((VLOOKUP($B153,'HICM and Narrative Backsheet'!$A$7:$AW$156,J$9,FALSE))="","",(VLOOKUP($B153,'HICM and Narrative Backsheet'!$A$7:$AW$156,J$9,FALSE))),"")</f>
        <v>Mature</v>
      </c>
      <c r="K153" s="133" t="str">
        <f ca="1">IFERROR(IF((VLOOKUP($B153,'HICM and Narrative Backsheet'!$A$7:$AW$156,K$9,FALSE))="","",(VLOOKUP($B153,'HICM and Narrative Backsheet'!$A$7:$AW$156,K$9,FALSE))),"")</f>
        <v>Mature</v>
      </c>
      <c r="L153" s="134" t="str">
        <f ca="1">IFERROR(IF((VLOOKUP($B153,'HICM and Narrative Backsheet'!$A$7:$AW$156,L$9,FALSE))="","",(VLOOKUP($B153,'HICM and Narrative Backsheet'!$A$7:$AW$156,L$9,FALSE))),"")</f>
        <v>Mature</v>
      </c>
    </row>
    <row r="154" spans="1:12" x14ac:dyDescent="0.3">
      <c r="A154" s="41">
        <v>128</v>
      </c>
      <c r="B154" s="34" t="str">
        <f t="shared" ref="B154:B175" ca="1" si="13">IF($A154&gt;$O$5-1,"",INDIRECT("'Comms by AT'!AA"&amp;$A154+$O$4))</f>
        <v>E06000020</v>
      </c>
      <c r="C154" s="120" t="str">
        <f ca="1">IFERROR(VLOOKUP($B154,'Org List'!$J$9:$K$640,2,0), "")</f>
        <v>Telford and Wrekin</v>
      </c>
      <c r="D154" s="132" t="str">
        <f ca="1">IFERROR(IF((VLOOKUP($B154,'HICM and Narrative Backsheet'!$A$7:$AW$156,D$9,FALSE))="","",(VLOOKUP($B154,'HICM and Narrative Backsheet'!$A$7:$AW$156,D$9,FALSE))),"")</f>
        <v/>
      </c>
      <c r="E154" s="133" t="str">
        <f ca="1">IFERROR(IF((VLOOKUP($B154,'HICM and Narrative Backsheet'!$A$7:$AW$156,E$9,FALSE))="","",(VLOOKUP($B154,'HICM and Narrative Backsheet'!$A$7:$AW$156,E$9,FALSE))),"")</f>
        <v>Established</v>
      </c>
      <c r="F154" s="133" t="str">
        <f ca="1">IFERROR(IF((VLOOKUP($B154,'HICM and Narrative Backsheet'!$A$7:$AW$156,F$9,FALSE))="","",(VLOOKUP($B154,'HICM and Narrative Backsheet'!$A$7:$AW$156,F$9,FALSE))),"")</f>
        <v>Established</v>
      </c>
      <c r="G154" s="133" t="str">
        <f ca="1">IFERROR(IF((VLOOKUP($B154,'HICM and Narrative Backsheet'!$A$7:$AW$156,G$9,FALSE))="","",(VLOOKUP($B154,'HICM and Narrative Backsheet'!$A$7:$AW$156,G$9,FALSE))),"")</f>
        <v>Mature</v>
      </c>
      <c r="H154" s="133" t="str">
        <f ca="1">IFERROR(IF((VLOOKUP($B154,'HICM and Narrative Backsheet'!$A$7:$AW$156,H$9,FALSE))="","",(VLOOKUP($B154,'HICM and Narrative Backsheet'!$A$7:$AW$156,H$9,FALSE))),"")</f>
        <v>Mature</v>
      </c>
      <c r="I154" s="133" t="str">
        <f ca="1">IFERROR(IF((VLOOKUP($B154,'HICM and Narrative Backsheet'!$A$7:$AW$156,I$9,FALSE))="","",(VLOOKUP($B154,'HICM and Narrative Backsheet'!$A$7:$AW$156,I$9,FALSE))),"")</f>
        <v>Established</v>
      </c>
      <c r="J154" s="133" t="str">
        <f ca="1">IFERROR(IF((VLOOKUP($B154,'HICM and Narrative Backsheet'!$A$7:$AW$156,J$9,FALSE))="","",(VLOOKUP($B154,'HICM and Narrative Backsheet'!$A$7:$AW$156,J$9,FALSE))),"")</f>
        <v>Mature</v>
      </c>
      <c r="K154" s="133" t="str">
        <f ca="1">IFERROR(IF((VLOOKUP($B154,'HICM and Narrative Backsheet'!$A$7:$AW$156,K$9,FALSE))="","",(VLOOKUP($B154,'HICM and Narrative Backsheet'!$A$7:$AW$156,K$9,FALSE))),"")</f>
        <v>Mature</v>
      </c>
      <c r="L154" s="134" t="str">
        <f ca="1">IFERROR(IF((VLOOKUP($B154,'HICM and Narrative Backsheet'!$A$7:$AW$156,L$9,FALSE))="","",(VLOOKUP($B154,'HICM and Narrative Backsheet'!$A$7:$AW$156,L$9,FALSE))),"")</f>
        <v>Mature</v>
      </c>
    </row>
    <row r="155" spans="1:12" x14ac:dyDescent="0.3">
      <c r="A155" s="41">
        <v>129</v>
      </c>
      <c r="B155" s="34" t="str">
        <f t="shared" ca="1" si="13"/>
        <v>E06000034</v>
      </c>
      <c r="C155" s="120" t="str">
        <f ca="1">IFERROR(VLOOKUP($B155,'Org List'!$J$9:$K$640,2,0), "")</f>
        <v>Thurrock</v>
      </c>
      <c r="D155" s="132" t="str">
        <f ca="1">IFERROR(IF((VLOOKUP($B155,'HICM and Narrative Backsheet'!$A$7:$AW$156,D$9,FALSE))="","",(VLOOKUP($B155,'HICM and Narrative Backsheet'!$A$7:$AW$156,D$9,FALSE))),"")</f>
        <v/>
      </c>
      <c r="E155" s="133" t="str">
        <f ca="1">IFERROR(IF((VLOOKUP($B155,'HICM and Narrative Backsheet'!$A$7:$AW$156,E$9,FALSE))="","",(VLOOKUP($B155,'HICM and Narrative Backsheet'!$A$7:$AW$156,E$9,FALSE))),"")</f>
        <v>Mature</v>
      </c>
      <c r="F155" s="133" t="str">
        <f ca="1">IFERROR(IF((VLOOKUP($B155,'HICM and Narrative Backsheet'!$A$7:$AW$156,F$9,FALSE))="","",(VLOOKUP($B155,'HICM and Narrative Backsheet'!$A$7:$AW$156,F$9,FALSE))),"")</f>
        <v>Mature</v>
      </c>
      <c r="G155" s="133" t="str">
        <f ca="1">IFERROR(IF((VLOOKUP($B155,'HICM and Narrative Backsheet'!$A$7:$AW$156,G$9,FALSE))="","",(VLOOKUP($B155,'HICM and Narrative Backsheet'!$A$7:$AW$156,G$9,FALSE))),"")</f>
        <v>Mature</v>
      </c>
      <c r="H155" s="133" t="str">
        <f ca="1">IFERROR(IF((VLOOKUP($B155,'HICM and Narrative Backsheet'!$A$7:$AW$156,H$9,FALSE))="","",(VLOOKUP($B155,'HICM and Narrative Backsheet'!$A$7:$AW$156,H$9,FALSE))),"")</f>
        <v>Established</v>
      </c>
      <c r="I155" s="133" t="str">
        <f ca="1">IFERROR(IF((VLOOKUP($B155,'HICM and Narrative Backsheet'!$A$7:$AW$156,I$9,FALSE))="","",(VLOOKUP($B155,'HICM and Narrative Backsheet'!$A$7:$AW$156,I$9,FALSE))),"")</f>
        <v>Established</v>
      </c>
      <c r="J155" s="133" t="str">
        <f ca="1">IFERROR(IF((VLOOKUP($B155,'HICM and Narrative Backsheet'!$A$7:$AW$156,J$9,FALSE))="","",(VLOOKUP($B155,'HICM and Narrative Backsheet'!$A$7:$AW$156,J$9,FALSE))),"")</f>
        <v>Established</v>
      </c>
      <c r="K155" s="133" t="str">
        <f ca="1">IFERROR(IF((VLOOKUP($B155,'HICM and Narrative Backsheet'!$A$7:$AW$156,K$9,FALSE))="","",(VLOOKUP($B155,'HICM and Narrative Backsheet'!$A$7:$AW$156,K$9,FALSE))),"")</f>
        <v>Established</v>
      </c>
      <c r="L155" s="134" t="str">
        <f ca="1">IFERROR(IF((VLOOKUP($B155,'HICM and Narrative Backsheet'!$A$7:$AW$156,L$9,FALSE))="","",(VLOOKUP($B155,'HICM and Narrative Backsheet'!$A$7:$AW$156,L$9,FALSE))),"")</f>
        <v>Established</v>
      </c>
    </row>
    <row r="156" spans="1:12" x14ac:dyDescent="0.3">
      <c r="A156" s="41">
        <v>130</v>
      </c>
      <c r="B156" s="34" t="str">
        <f t="shared" ca="1" si="13"/>
        <v>E06000027</v>
      </c>
      <c r="C156" s="120" t="str">
        <f ca="1">IFERROR(VLOOKUP($B156,'Org List'!$J$9:$K$640,2,0), "")</f>
        <v>Torbay</v>
      </c>
      <c r="D156" s="132" t="str">
        <f ca="1">IFERROR(IF((VLOOKUP($B156,'HICM and Narrative Backsheet'!$A$7:$AW$156,D$9,FALSE))="","",(VLOOKUP($B156,'HICM and Narrative Backsheet'!$A$7:$AW$156,D$9,FALSE))),"")</f>
        <v/>
      </c>
      <c r="E156" s="133" t="str">
        <f ca="1">IFERROR(IF((VLOOKUP($B156,'HICM and Narrative Backsheet'!$A$7:$AW$156,E$9,FALSE))="","",(VLOOKUP($B156,'HICM and Narrative Backsheet'!$A$7:$AW$156,E$9,FALSE))),"")</f>
        <v>Exemplary</v>
      </c>
      <c r="F156" s="133" t="str">
        <f ca="1">IFERROR(IF((VLOOKUP($B156,'HICM and Narrative Backsheet'!$A$7:$AW$156,F$9,FALSE))="","",(VLOOKUP($B156,'HICM and Narrative Backsheet'!$A$7:$AW$156,F$9,FALSE))),"")</f>
        <v>Mature</v>
      </c>
      <c r="G156" s="133" t="str">
        <f ca="1">IFERROR(IF((VLOOKUP($B156,'HICM and Narrative Backsheet'!$A$7:$AW$156,G$9,FALSE))="","",(VLOOKUP($B156,'HICM and Narrative Backsheet'!$A$7:$AW$156,G$9,FALSE))),"")</f>
        <v>Mature</v>
      </c>
      <c r="H156" s="133" t="str">
        <f ca="1">IFERROR(IF((VLOOKUP($B156,'HICM and Narrative Backsheet'!$A$7:$AW$156,H$9,FALSE))="","",(VLOOKUP($B156,'HICM and Narrative Backsheet'!$A$7:$AW$156,H$9,FALSE))),"")</f>
        <v>Established</v>
      </c>
      <c r="I156" s="133" t="str">
        <f ca="1">IFERROR(IF((VLOOKUP($B156,'HICM and Narrative Backsheet'!$A$7:$AW$156,I$9,FALSE))="","",(VLOOKUP($B156,'HICM and Narrative Backsheet'!$A$7:$AW$156,I$9,FALSE))),"")</f>
        <v>Established</v>
      </c>
      <c r="J156" s="133" t="str">
        <f ca="1">IFERROR(IF((VLOOKUP($B156,'HICM and Narrative Backsheet'!$A$7:$AW$156,J$9,FALSE))="","",(VLOOKUP($B156,'HICM and Narrative Backsheet'!$A$7:$AW$156,J$9,FALSE))),"")</f>
        <v>Exemplary</v>
      </c>
      <c r="K156" s="133" t="str">
        <f ca="1">IFERROR(IF((VLOOKUP($B156,'HICM and Narrative Backsheet'!$A$7:$AW$156,K$9,FALSE))="","",(VLOOKUP($B156,'HICM and Narrative Backsheet'!$A$7:$AW$156,K$9,FALSE))),"")</f>
        <v>Mature</v>
      </c>
      <c r="L156" s="134" t="str">
        <f ca="1">IFERROR(IF((VLOOKUP($B156,'HICM and Narrative Backsheet'!$A$7:$AW$156,L$9,FALSE))="","",(VLOOKUP($B156,'HICM and Narrative Backsheet'!$A$7:$AW$156,L$9,FALSE))),"")</f>
        <v>Established</v>
      </c>
    </row>
    <row r="157" spans="1:12" x14ac:dyDescent="0.3">
      <c r="A157" s="41">
        <v>131</v>
      </c>
      <c r="B157" s="34" t="str">
        <f t="shared" ca="1" si="13"/>
        <v>E09000030</v>
      </c>
      <c r="C157" s="120" t="str">
        <f ca="1">IFERROR(VLOOKUP($B157,'Org List'!$J$9:$K$640,2,0), "")</f>
        <v>Tower Hamlets</v>
      </c>
      <c r="D157" s="132" t="str">
        <f ca="1">IFERROR(IF((VLOOKUP($B157,'HICM and Narrative Backsheet'!$A$7:$AW$156,D$9,FALSE))="","",(VLOOKUP($B157,'HICM and Narrative Backsheet'!$A$7:$AW$156,D$9,FALSE))),"")</f>
        <v/>
      </c>
      <c r="E157" s="133" t="str">
        <f ca="1">IFERROR(IF((VLOOKUP($B157,'HICM and Narrative Backsheet'!$A$7:$AW$156,E$9,FALSE))="","",(VLOOKUP($B157,'HICM and Narrative Backsheet'!$A$7:$AW$156,E$9,FALSE))),"")</f>
        <v>Established</v>
      </c>
      <c r="F157" s="133" t="str">
        <f ca="1">IFERROR(IF((VLOOKUP($B157,'HICM and Narrative Backsheet'!$A$7:$AW$156,F$9,FALSE))="","",(VLOOKUP($B157,'HICM and Narrative Backsheet'!$A$7:$AW$156,F$9,FALSE))),"")</f>
        <v>Mature</v>
      </c>
      <c r="G157" s="133" t="str">
        <f ca="1">IFERROR(IF((VLOOKUP($B157,'HICM and Narrative Backsheet'!$A$7:$AW$156,G$9,FALSE))="","",(VLOOKUP($B157,'HICM and Narrative Backsheet'!$A$7:$AW$156,G$9,FALSE))),"")</f>
        <v>Mature</v>
      </c>
      <c r="H157" s="133" t="str">
        <f ca="1">IFERROR(IF((VLOOKUP($B157,'HICM and Narrative Backsheet'!$A$7:$AW$156,H$9,FALSE))="","",(VLOOKUP($B157,'HICM and Narrative Backsheet'!$A$7:$AW$156,H$9,FALSE))),"")</f>
        <v>Established</v>
      </c>
      <c r="I157" s="133" t="str">
        <f ca="1">IFERROR(IF((VLOOKUP($B157,'HICM and Narrative Backsheet'!$A$7:$AW$156,I$9,FALSE))="","",(VLOOKUP($B157,'HICM and Narrative Backsheet'!$A$7:$AW$156,I$9,FALSE))),"")</f>
        <v>Established</v>
      </c>
      <c r="J157" s="133" t="str">
        <f ca="1">IFERROR(IF((VLOOKUP($B157,'HICM and Narrative Backsheet'!$A$7:$AW$156,J$9,FALSE))="","",(VLOOKUP($B157,'HICM and Narrative Backsheet'!$A$7:$AW$156,J$9,FALSE))),"")</f>
        <v>Established</v>
      </c>
      <c r="K157" s="133" t="str">
        <f ca="1">IFERROR(IF((VLOOKUP($B157,'HICM and Narrative Backsheet'!$A$7:$AW$156,K$9,FALSE))="","",(VLOOKUP($B157,'HICM and Narrative Backsheet'!$A$7:$AW$156,K$9,FALSE))),"")</f>
        <v>Established</v>
      </c>
      <c r="L157" s="134" t="str">
        <f ca="1">IFERROR(IF((VLOOKUP($B157,'HICM and Narrative Backsheet'!$A$7:$AW$156,L$9,FALSE))="","",(VLOOKUP($B157,'HICM and Narrative Backsheet'!$A$7:$AW$156,L$9,FALSE))),"")</f>
        <v>Mature</v>
      </c>
    </row>
    <row r="158" spans="1:12" x14ac:dyDescent="0.3">
      <c r="A158" s="41">
        <v>132</v>
      </c>
      <c r="B158" s="34" t="str">
        <f t="shared" ca="1" si="13"/>
        <v>E08000009</v>
      </c>
      <c r="C158" s="120" t="str">
        <f ca="1">IFERROR(VLOOKUP($B158,'Org List'!$J$9:$K$640,2,0), "")</f>
        <v>Trafford</v>
      </c>
      <c r="D158" s="132" t="str">
        <f ca="1">IFERROR(IF((VLOOKUP($B158,'HICM and Narrative Backsheet'!$A$7:$AW$156,D$9,FALSE))="","",(VLOOKUP($B158,'HICM and Narrative Backsheet'!$A$7:$AW$156,D$9,FALSE))),"")</f>
        <v/>
      </c>
      <c r="E158" s="133" t="str">
        <f ca="1">IFERROR(IF((VLOOKUP($B158,'HICM and Narrative Backsheet'!$A$7:$AW$156,E$9,FALSE))="","",(VLOOKUP($B158,'HICM and Narrative Backsheet'!$A$7:$AW$156,E$9,FALSE))),"")</f>
        <v>Established</v>
      </c>
      <c r="F158" s="133" t="str">
        <f ca="1">IFERROR(IF((VLOOKUP($B158,'HICM and Narrative Backsheet'!$A$7:$AW$156,F$9,FALSE))="","",(VLOOKUP($B158,'HICM and Narrative Backsheet'!$A$7:$AW$156,F$9,FALSE))),"")</f>
        <v>Mature</v>
      </c>
      <c r="G158" s="133" t="str">
        <f ca="1">IFERROR(IF((VLOOKUP($B158,'HICM and Narrative Backsheet'!$A$7:$AW$156,G$9,FALSE))="","",(VLOOKUP($B158,'HICM and Narrative Backsheet'!$A$7:$AW$156,G$9,FALSE))),"")</f>
        <v>Mature</v>
      </c>
      <c r="H158" s="133" t="str">
        <f ca="1">IFERROR(IF((VLOOKUP($B158,'HICM and Narrative Backsheet'!$A$7:$AW$156,H$9,FALSE))="","",(VLOOKUP($B158,'HICM and Narrative Backsheet'!$A$7:$AW$156,H$9,FALSE))),"")</f>
        <v>Established</v>
      </c>
      <c r="I158" s="133" t="str">
        <f ca="1">IFERROR(IF((VLOOKUP($B158,'HICM and Narrative Backsheet'!$A$7:$AW$156,I$9,FALSE))="","",(VLOOKUP($B158,'HICM and Narrative Backsheet'!$A$7:$AW$156,I$9,FALSE))),"")</f>
        <v>Established</v>
      </c>
      <c r="J158" s="133" t="str">
        <f ca="1">IFERROR(IF((VLOOKUP($B158,'HICM and Narrative Backsheet'!$A$7:$AW$156,J$9,FALSE))="","",(VLOOKUP($B158,'HICM and Narrative Backsheet'!$A$7:$AW$156,J$9,FALSE))),"")</f>
        <v>Established</v>
      </c>
      <c r="K158" s="133" t="str">
        <f ca="1">IFERROR(IF((VLOOKUP($B158,'HICM and Narrative Backsheet'!$A$7:$AW$156,K$9,FALSE))="","",(VLOOKUP($B158,'HICM and Narrative Backsheet'!$A$7:$AW$156,K$9,FALSE))),"")</f>
        <v>Established</v>
      </c>
      <c r="L158" s="134" t="str">
        <f ca="1">IFERROR(IF((VLOOKUP($B158,'HICM and Narrative Backsheet'!$A$7:$AW$156,L$9,FALSE))="","",(VLOOKUP($B158,'HICM and Narrative Backsheet'!$A$7:$AW$156,L$9,FALSE))),"")</f>
        <v>Plans in place</v>
      </c>
    </row>
    <row r="159" spans="1:12" x14ac:dyDescent="0.3">
      <c r="A159" s="41">
        <v>133</v>
      </c>
      <c r="B159" s="34" t="str">
        <f t="shared" ca="1" si="13"/>
        <v>E08000036</v>
      </c>
      <c r="C159" s="120" t="str">
        <f ca="1">IFERROR(VLOOKUP($B159,'Org List'!$J$9:$K$640,2,0), "")</f>
        <v>Wakefield</v>
      </c>
      <c r="D159" s="132" t="str">
        <f ca="1">IFERROR(IF((VLOOKUP($B159,'HICM and Narrative Backsheet'!$A$7:$AW$156,D$9,FALSE))="","",(VLOOKUP($B159,'HICM and Narrative Backsheet'!$A$7:$AW$156,D$9,FALSE))),"")</f>
        <v/>
      </c>
      <c r="E159" s="133" t="str">
        <f ca="1">IFERROR(IF((VLOOKUP($B159,'HICM and Narrative Backsheet'!$A$7:$AW$156,E$9,FALSE))="","",(VLOOKUP($B159,'HICM and Narrative Backsheet'!$A$7:$AW$156,E$9,FALSE))),"")</f>
        <v>Established</v>
      </c>
      <c r="F159" s="133" t="str">
        <f ca="1">IFERROR(IF((VLOOKUP($B159,'HICM and Narrative Backsheet'!$A$7:$AW$156,F$9,FALSE))="","",(VLOOKUP($B159,'HICM and Narrative Backsheet'!$A$7:$AW$156,F$9,FALSE))),"")</f>
        <v>Plans in place</v>
      </c>
      <c r="G159" s="133" t="str">
        <f ca="1">IFERROR(IF((VLOOKUP($B159,'HICM and Narrative Backsheet'!$A$7:$AW$156,G$9,FALSE))="","",(VLOOKUP($B159,'HICM and Narrative Backsheet'!$A$7:$AW$156,G$9,FALSE))),"")</f>
        <v>Established</v>
      </c>
      <c r="H159" s="133" t="str">
        <f ca="1">IFERROR(IF((VLOOKUP($B159,'HICM and Narrative Backsheet'!$A$7:$AW$156,H$9,FALSE))="","",(VLOOKUP($B159,'HICM and Narrative Backsheet'!$A$7:$AW$156,H$9,FALSE))),"")</f>
        <v>Established</v>
      </c>
      <c r="I159" s="133" t="str">
        <f ca="1">IFERROR(IF((VLOOKUP($B159,'HICM and Narrative Backsheet'!$A$7:$AW$156,I$9,FALSE))="","",(VLOOKUP($B159,'HICM and Narrative Backsheet'!$A$7:$AW$156,I$9,FALSE))),"")</f>
        <v>Plans in place</v>
      </c>
      <c r="J159" s="133" t="str">
        <f ca="1">IFERROR(IF((VLOOKUP($B159,'HICM and Narrative Backsheet'!$A$7:$AW$156,J$9,FALSE))="","",(VLOOKUP($B159,'HICM and Narrative Backsheet'!$A$7:$AW$156,J$9,FALSE))),"")</f>
        <v>Plans in place</v>
      </c>
      <c r="K159" s="133" t="str">
        <f ca="1">IFERROR(IF((VLOOKUP($B159,'HICM and Narrative Backsheet'!$A$7:$AW$156,K$9,FALSE))="","",(VLOOKUP($B159,'HICM and Narrative Backsheet'!$A$7:$AW$156,K$9,FALSE))),"")</f>
        <v>Plans in place</v>
      </c>
      <c r="L159" s="134" t="str">
        <f ca="1">IFERROR(IF((VLOOKUP($B159,'HICM and Narrative Backsheet'!$A$7:$AW$156,L$9,FALSE))="","",(VLOOKUP($B159,'HICM and Narrative Backsheet'!$A$7:$AW$156,L$9,FALSE))),"")</f>
        <v>Established</v>
      </c>
    </row>
    <row r="160" spans="1:12" x14ac:dyDescent="0.3">
      <c r="A160" s="41">
        <v>134</v>
      </c>
      <c r="B160" s="34" t="str">
        <f t="shared" ca="1" si="13"/>
        <v>E08000030</v>
      </c>
      <c r="C160" s="120" t="str">
        <f ca="1">IFERROR(VLOOKUP($B160,'Org List'!$J$9:$K$640,2,0), "")</f>
        <v>Walsall</v>
      </c>
      <c r="D160" s="132" t="str">
        <f ca="1">IFERROR(IF((VLOOKUP($B160,'HICM and Narrative Backsheet'!$A$7:$AW$156,D$9,FALSE))="","",(VLOOKUP($B160,'HICM and Narrative Backsheet'!$A$7:$AW$156,D$9,FALSE))),"")</f>
        <v/>
      </c>
      <c r="E160" s="133" t="str">
        <f ca="1">IFERROR(IF((VLOOKUP($B160,'HICM and Narrative Backsheet'!$A$7:$AW$156,E$9,FALSE))="","",(VLOOKUP($B160,'HICM and Narrative Backsheet'!$A$7:$AW$156,E$9,FALSE))),"")</f>
        <v>Established</v>
      </c>
      <c r="F160" s="133" t="str">
        <f ca="1">IFERROR(IF((VLOOKUP($B160,'HICM and Narrative Backsheet'!$A$7:$AW$156,F$9,FALSE))="","",(VLOOKUP($B160,'HICM and Narrative Backsheet'!$A$7:$AW$156,F$9,FALSE))),"")</f>
        <v>Established</v>
      </c>
      <c r="G160" s="133" t="str">
        <f ca="1">IFERROR(IF((VLOOKUP($B160,'HICM and Narrative Backsheet'!$A$7:$AW$156,G$9,FALSE))="","",(VLOOKUP($B160,'HICM and Narrative Backsheet'!$A$7:$AW$156,G$9,FALSE))),"")</f>
        <v>Established</v>
      </c>
      <c r="H160" s="133" t="str">
        <f ca="1">IFERROR(IF((VLOOKUP($B160,'HICM and Narrative Backsheet'!$A$7:$AW$156,H$9,FALSE))="","",(VLOOKUP($B160,'HICM and Narrative Backsheet'!$A$7:$AW$156,H$9,FALSE))),"")</f>
        <v>Mature</v>
      </c>
      <c r="I160" s="133" t="str">
        <f ca="1">IFERROR(IF((VLOOKUP($B160,'HICM and Narrative Backsheet'!$A$7:$AW$156,I$9,FALSE))="","",(VLOOKUP($B160,'HICM and Narrative Backsheet'!$A$7:$AW$156,I$9,FALSE))),"")</f>
        <v>Established</v>
      </c>
      <c r="J160" s="133" t="str">
        <f ca="1">IFERROR(IF((VLOOKUP($B160,'HICM and Narrative Backsheet'!$A$7:$AW$156,J$9,FALSE))="","",(VLOOKUP($B160,'HICM and Narrative Backsheet'!$A$7:$AW$156,J$9,FALSE))),"")</f>
        <v>Established</v>
      </c>
      <c r="K160" s="133" t="str">
        <f ca="1">IFERROR(IF((VLOOKUP($B160,'HICM and Narrative Backsheet'!$A$7:$AW$156,K$9,FALSE))="","",(VLOOKUP($B160,'HICM and Narrative Backsheet'!$A$7:$AW$156,K$9,FALSE))),"")</f>
        <v>Established</v>
      </c>
      <c r="L160" s="134" t="str">
        <f ca="1">IFERROR(IF((VLOOKUP($B160,'HICM and Narrative Backsheet'!$A$7:$AW$156,L$9,FALSE))="","",(VLOOKUP($B160,'HICM and Narrative Backsheet'!$A$7:$AW$156,L$9,FALSE))),"")</f>
        <v>Mature</v>
      </c>
    </row>
    <row r="161" spans="1:12" x14ac:dyDescent="0.3">
      <c r="A161" s="41">
        <v>135</v>
      </c>
      <c r="B161" s="34" t="str">
        <f t="shared" ca="1" si="13"/>
        <v>E09000031</v>
      </c>
      <c r="C161" s="120" t="str">
        <f ca="1">IFERROR(VLOOKUP($B161,'Org List'!$J$9:$K$640,2,0), "")</f>
        <v>Waltham Forest</v>
      </c>
      <c r="D161" s="132" t="str">
        <f ca="1">IFERROR(IF((VLOOKUP($B161,'HICM and Narrative Backsheet'!$A$7:$AW$156,D$9,FALSE))="","",(VLOOKUP($B161,'HICM and Narrative Backsheet'!$A$7:$AW$156,D$9,FALSE))),"")</f>
        <v/>
      </c>
      <c r="E161" s="133" t="str">
        <f ca="1">IFERROR(IF((VLOOKUP($B161,'HICM and Narrative Backsheet'!$A$7:$AW$156,E$9,FALSE))="","",(VLOOKUP($B161,'HICM and Narrative Backsheet'!$A$7:$AW$156,E$9,FALSE))),"")</f>
        <v>Established</v>
      </c>
      <c r="F161" s="133" t="str">
        <f ca="1">IFERROR(IF((VLOOKUP($B161,'HICM and Narrative Backsheet'!$A$7:$AW$156,F$9,FALSE))="","",(VLOOKUP($B161,'HICM and Narrative Backsheet'!$A$7:$AW$156,F$9,FALSE))),"")</f>
        <v>Established</v>
      </c>
      <c r="G161" s="133" t="str">
        <f ca="1">IFERROR(IF((VLOOKUP($B161,'HICM and Narrative Backsheet'!$A$7:$AW$156,G$9,FALSE))="","",(VLOOKUP($B161,'HICM and Narrative Backsheet'!$A$7:$AW$156,G$9,FALSE))),"")</f>
        <v>Established</v>
      </c>
      <c r="H161" s="133" t="str">
        <f ca="1">IFERROR(IF((VLOOKUP($B161,'HICM and Narrative Backsheet'!$A$7:$AW$156,H$9,FALSE))="","",(VLOOKUP($B161,'HICM and Narrative Backsheet'!$A$7:$AW$156,H$9,FALSE))),"")</f>
        <v>Established</v>
      </c>
      <c r="I161" s="133" t="str">
        <f ca="1">IFERROR(IF((VLOOKUP($B161,'HICM and Narrative Backsheet'!$A$7:$AW$156,I$9,FALSE))="","",(VLOOKUP($B161,'HICM and Narrative Backsheet'!$A$7:$AW$156,I$9,FALSE))),"")</f>
        <v>Established</v>
      </c>
      <c r="J161" s="133" t="str">
        <f ca="1">IFERROR(IF((VLOOKUP($B161,'HICM and Narrative Backsheet'!$A$7:$AW$156,J$9,FALSE))="","",(VLOOKUP($B161,'HICM and Narrative Backsheet'!$A$7:$AW$156,J$9,FALSE))),"")</f>
        <v>Plans in place</v>
      </c>
      <c r="K161" s="133" t="str">
        <f ca="1">IFERROR(IF((VLOOKUP($B161,'HICM and Narrative Backsheet'!$A$7:$AW$156,K$9,FALSE))="","",(VLOOKUP($B161,'HICM and Narrative Backsheet'!$A$7:$AW$156,K$9,FALSE))),"")</f>
        <v>Established</v>
      </c>
      <c r="L161" s="134" t="str">
        <f ca="1">IFERROR(IF((VLOOKUP($B161,'HICM and Narrative Backsheet'!$A$7:$AW$156,L$9,FALSE))="","",(VLOOKUP($B161,'HICM and Narrative Backsheet'!$A$7:$AW$156,L$9,FALSE))),"")</f>
        <v>Established</v>
      </c>
    </row>
    <row r="162" spans="1:12" x14ac:dyDescent="0.3">
      <c r="A162" s="41">
        <v>136</v>
      </c>
      <c r="B162" s="34" t="str">
        <f t="shared" ca="1" si="13"/>
        <v>E09000032</v>
      </c>
      <c r="C162" s="120" t="str">
        <f ca="1">IFERROR(VLOOKUP($B162,'Org List'!$J$9:$K$640,2,0), "")</f>
        <v>Wandsworth</v>
      </c>
      <c r="D162" s="132" t="str">
        <f ca="1">IFERROR(IF((VLOOKUP($B162,'HICM and Narrative Backsheet'!$A$7:$AW$156,D$9,FALSE))="","",(VLOOKUP($B162,'HICM and Narrative Backsheet'!$A$7:$AW$156,D$9,FALSE))),"")</f>
        <v/>
      </c>
      <c r="E162" s="133" t="str">
        <f ca="1">IFERROR(IF((VLOOKUP($B162,'HICM and Narrative Backsheet'!$A$7:$AW$156,E$9,FALSE))="","",(VLOOKUP($B162,'HICM and Narrative Backsheet'!$A$7:$AW$156,E$9,FALSE))),"")</f>
        <v>Established</v>
      </c>
      <c r="F162" s="133" t="str">
        <f ca="1">IFERROR(IF((VLOOKUP($B162,'HICM and Narrative Backsheet'!$A$7:$AW$156,F$9,FALSE))="","",(VLOOKUP($B162,'HICM and Narrative Backsheet'!$A$7:$AW$156,F$9,FALSE))),"")</f>
        <v>Established</v>
      </c>
      <c r="G162" s="133" t="str">
        <f ca="1">IFERROR(IF((VLOOKUP($B162,'HICM and Narrative Backsheet'!$A$7:$AW$156,G$9,FALSE))="","",(VLOOKUP($B162,'HICM and Narrative Backsheet'!$A$7:$AW$156,G$9,FALSE))),"")</f>
        <v>Mature</v>
      </c>
      <c r="H162" s="133" t="str">
        <f ca="1">IFERROR(IF((VLOOKUP($B162,'HICM and Narrative Backsheet'!$A$7:$AW$156,H$9,FALSE))="","",(VLOOKUP($B162,'HICM and Narrative Backsheet'!$A$7:$AW$156,H$9,FALSE))),"")</f>
        <v>Established</v>
      </c>
      <c r="I162" s="133" t="str">
        <f ca="1">IFERROR(IF((VLOOKUP($B162,'HICM and Narrative Backsheet'!$A$7:$AW$156,I$9,FALSE))="","",(VLOOKUP($B162,'HICM and Narrative Backsheet'!$A$7:$AW$156,I$9,FALSE))),"")</f>
        <v>Established</v>
      </c>
      <c r="J162" s="133" t="str">
        <f ca="1">IFERROR(IF((VLOOKUP($B162,'HICM and Narrative Backsheet'!$A$7:$AW$156,J$9,FALSE))="","",(VLOOKUP($B162,'HICM and Narrative Backsheet'!$A$7:$AW$156,J$9,FALSE))),"")</f>
        <v>Established</v>
      </c>
      <c r="K162" s="133" t="str">
        <f ca="1">IFERROR(IF((VLOOKUP($B162,'HICM and Narrative Backsheet'!$A$7:$AW$156,K$9,FALSE))="","",(VLOOKUP($B162,'HICM and Narrative Backsheet'!$A$7:$AW$156,K$9,FALSE))),"")</f>
        <v>Established</v>
      </c>
      <c r="L162" s="134" t="str">
        <f ca="1">IFERROR(IF((VLOOKUP($B162,'HICM and Narrative Backsheet'!$A$7:$AW$156,L$9,FALSE))="","",(VLOOKUP($B162,'HICM and Narrative Backsheet'!$A$7:$AW$156,L$9,FALSE))),"")</f>
        <v>Established</v>
      </c>
    </row>
    <row r="163" spans="1:12" x14ac:dyDescent="0.3">
      <c r="A163" s="41">
        <v>137</v>
      </c>
      <c r="B163" s="34" t="str">
        <f t="shared" ca="1" si="13"/>
        <v>E06000007</v>
      </c>
      <c r="C163" s="120" t="str">
        <f ca="1">IFERROR(VLOOKUP($B163,'Org List'!$J$9:$K$640,2,0), "")</f>
        <v>Warrington</v>
      </c>
      <c r="D163" s="132" t="str">
        <f ca="1">IFERROR(IF((VLOOKUP($B163,'HICM and Narrative Backsheet'!$A$7:$AW$156,D$9,FALSE))="","",(VLOOKUP($B163,'HICM and Narrative Backsheet'!$A$7:$AW$156,D$9,FALSE))),"")</f>
        <v/>
      </c>
      <c r="E163" s="133" t="str">
        <f ca="1">IFERROR(IF((VLOOKUP($B163,'HICM and Narrative Backsheet'!$A$7:$AW$156,E$9,FALSE))="","",(VLOOKUP($B163,'HICM and Narrative Backsheet'!$A$7:$AW$156,E$9,FALSE))),"")</f>
        <v>Established</v>
      </c>
      <c r="F163" s="133" t="str">
        <f ca="1">IFERROR(IF((VLOOKUP($B163,'HICM and Narrative Backsheet'!$A$7:$AW$156,F$9,FALSE))="","",(VLOOKUP($B163,'HICM and Narrative Backsheet'!$A$7:$AW$156,F$9,FALSE))),"")</f>
        <v>Established</v>
      </c>
      <c r="G163" s="133" t="str">
        <f ca="1">IFERROR(IF((VLOOKUP($B163,'HICM and Narrative Backsheet'!$A$7:$AW$156,G$9,FALSE))="","",(VLOOKUP($B163,'HICM and Narrative Backsheet'!$A$7:$AW$156,G$9,FALSE))),"")</f>
        <v>Established</v>
      </c>
      <c r="H163" s="133" t="str">
        <f ca="1">IFERROR(IF((VLOOKUP($B163,'HICM and Narrative Backsheet'!$A$7:$AW$156,H$9,FALSE))="","",(VLOOKUP($B163,'HICM and Narrative Backsheet'!$A$7:$AW$156,H$9,FALSE))),"")</f>
        <v>Established</v>
      </c>
      <c r="I163" s="133" t="str">
        <f ca="1">IFERROR(IF((VLOOKUP($B163,'HICM and Narrative Backsheet'!$A$7:$AW$156,I$9,FALSE))="","",(VLOOKUP($B163,'HICM and Narrative Backsheet'!$A$7:$AW$156,I$9,FALSE))),"")</f>
        <v>Established</v>
      </c>
      <c r="J163" s="133" t="str">
        <f ca="1">IFERROR(IF((VLOOKUP($B163,'HICM and Narrative Backsheet'!$A$7:$AW$156,J$9,FALSE))="","",(VLOOKUP($B163,'HICM and Narrative Backsheet'!$A$7:$AW$156,J$9,FALSE))),"")</f>
        <v>Established</v>
      </c>
      <c r="K163" s="133" t="str">
        <f ca="1">IFERROR(IF((VLOOKUP($B163,'HICM and Narrative Backsheet'!$A$7:$AW$156,K$9,FALSE))="","",(VLOOKUP($B163,'HICM and Narrative Backsheet'!$A$7:$AW$156,K$9,FALSE))),"")</f>
        <v>Established</v>
      </c>
      <c r="L163" s="134" t="str">
        <f ca="1">IFERROR(IF((VLOOKUP($B163,'HICM and Narrative Backsheet'!$A$7:$AW$156,L$9,FALSE))="","",(VLOOKUP($B163,'HICM and Narrative Backsheet'!$A$7:$AW$156,L$9,FALSE))),"")</f>
        <v>Mature</v>
      </c>
    </row>
    <row r="164" spans="1:12" x14ac:dyDescent="0.3">
      <c r="A164" s="41">
        <v>138</v>
      </c>
      <c r="B164" s="34" t="str">
        <f t="shared" ca="1" si="13"/>
        <v>E10000031</v>
      </c>
      <c r="C164" s="120" t="str">
        <f ca="1">IFERROR(VLOOKUP($B164,'Org List'!$J$9:$K$640,2,0), "")</f>
        <v>Warwickshire</v>
      </c>
      <c r="D164" s="132" t="str">
        <f ca="1">IFERROR(IF((VLOOKUP($B164,'HICM and Narrative Backsheet'!$A$7:$AW$156,D$9,FALSE))="","",(VLOOKUP($B164,'HICM and Narrative Backsheet'!$A$7:$AW$156,D$9,FALSE))),"")</f>
        <v/>
      </c>
      <c r="E164" s="133" t="str">
        <f ca="1">IFERROR(IF((VLOOKUP($B164,'HICM and Narrative Backsheet'!$A$7:$AW$156,E$9,FALSE))="","",(VLOOKUP($B164,'HICM and Narrative Backsheet'!$A$7:$AW$156,E$9,FALSE))),"")</f>
        <v>Mature</v>
      </c>
      <c r="F164" s="133" t="str">
        <f ca="1">IFERROR(IF((VLOOKUP($B164,'HICM and Narrative Backsheet'!$A$7:$AW$156,F$9,FALSE))="","",(VLOOKUP($B164,'HICM and Narrative Backsheet'!$A$7:$AW$156,F$9,FALSE))),"")</f>
        <v>Mature</v>
      </c>
      <c r="G164" s="133" t="str">
        <f ca="1">IFERROR(IF((VLOOKUP($B164,'HICM and Narrative Backsheet'!$A$7:$AW$156,G$9,FALSE))="","",(VLOOKUP($B164,'HICM and Narrative Backsheet'!$A$7:$AW$156,G$9,FALSE))),"")</f>
        <v>Mature</v>
      </c>
      <c r="H164" s="133" t="str">
        <f ca="1">IFERROR(IF((VLOOKUP($B164,'HICM and Narrative Backsheet'!$A$7:$AW$156,H$9,FALSE))="","",(VLOOKUP($B164,'HICM and Narrative Backsheet'!$A$7:$AW$156,H$9,FALSE))),"")</f>
        <v>Mature</v>
      </c>
      <c r="I164" s="133" t="str">
        <f ca="1">IFERROR(IF((VLOOKUP($B164,'HICM and Narrative Backsheet'!$A$7:$AW$156,I$9,FALSE))="","",(VLOOKUP($B164,'HICM and Narrative Backsheet'!$A$7:$AW$156,I$9,FALSE))),"")</f>
        <v>Established</v>
      </c>
      <c r="J164" s="133" t="str">
        <f ca="1">IFERROR(IF((VLOOKUP($B164,'HICM and Narrative Backsheet'!$A$7:$AW$156,J$9,FALSE))="","",(VLOOKUP($B164,'HICM and Narrative Backsheet'!$A$7:$AW$156,J$9,FALSE))),"")</f>
        <v>Established</v>
      </c>
      <c r="K164" s="133" t="str">
        <f ca="1">IFERROR(IF((VLOOKUP($B164,'HICM and Narrative Backsheet'!$A$7:$AW$156,K$9,FALSE))="","",(VLOOKUP($B164,'HICM and Narrative Backsheet'!$A$7:$AW$156,K$9,FALSE))),"")</f>
        <v>Established</v>
      </c>
      <c r="L164" s="134" t="str">
        <f ca="1">IFERROR(IF((VLOOKUP($B164,'HICM and Narrative Backsheet'!$A$7:$AW$156,L$9,FALSE))="","",(VLOOKUP($B164,'HICM and Narrative Backsheet'!$A$7:$AW$156,L$9,FALSE))),"")</f>
        <v>Established</v>
      </c>
    </row>
    <row r="165" spans="1:12" x14ac:dyDescent="0.3">
      <c r="A165" s="41">
        <v>139</v>
      </c>
      <c r="B165" s="34" t="str">
        <f t="shared" ca="1" si="13"/>
        <v>E06000037</v>
      </c>
      <c r="C165" s="120" t="str">
        <f ca="1">IFERROR(VLOOKUP($B165,'Org List'!$J$9:$K$640,2,0), "")</f>
        <v>West Berkshire</v>
      </c>
      <c r="D165" s="132" t="str">
        <f ca="1">IFERROR(IF((VLOOKUP($B165,'HICM and Narrative Backsheet'!$A$7:$AW$156,D$9,FALSE))="","",(VLOOKUP($B165,'HICM and Narrative Backsheet'!$A$7:$AW$156,D$9,FALSE))),"")</f>
        <v/>
      </c>
      <c r="E165" s="133" t="str">
        <f ca="1">IFERROR(IF((VLOOKUP($B165,'HICM and Narrative Backsheet'!$A$7:$AW$156,E$9,FALSE))="","",(VLOOKUP($B165,'HICM and Narrative Backsheet'!$A$7:$AW$156,E$9,FALSE))),"")</f>
        <v>Mature</v>
      </c>
      <c r="F165" s="133" t="str">
        <f ca="1">IFERROR(IF((VLOOKUP($B165,'HICM and Narrative Backsheet'!$A$7:$AW$156,F$9,FALSE))="","",(VLOOKUP($B165,'HICM and Narrative Backsheet'!$A$7:$AW$156,F$9,FALSE))),"")</f>
        <v>Established</v>
      </c>
      <c r="G165" s="133" t="str">
        <f ca="1">IFERROR(IF((VLOOKUP($B165,'HICM and Narrative Backsheet'!$A$7:$AW$156,G$9,FALSE))="","",(VLOOKUP($B165,'HICM and Narrative Backsheet'!$A$7:$AW$156,G$9,FALSE))),"")</f>
        <v>Established</v>
      </c>
      <c r="H165" s="133" t="str">
        <f ca="1">IFERROR(IF((VLOOKUP($B165,'HICM and Narrative Backsheet'!$A$7:$AW$156,H$9,FALSE))="","",(VLOOKUP($B165,'HICM and Narrative Backsheet'!$A$7:$AW$156,H$9,FALSE))),"")</f>
        <v>Plans in place</v>
      </c>
      <c r="I165" s="133" t="str">
        <f ca="1">IFERROR(IF((VLOOKUP($B165,'HICM and Narrative Backsheet'!$A$7:$AW$156,I$9,FALSE))="","",(VLOOKUP($B165,'HICM and Narrative Backsheet'!$A$7:$AW$156,I$9,FALSE))),"")</f>
        <v>Plans in place</v>
      </c>
      <c r="J165" s="133" t="str">
        <f ca="1">IFERROR(IF((VLOOKUP($B165,'HICM and Narrative Backsheet'!$A$7:$AW$156,J$9,FALSE))="","",(VLOOKUP($B165,'HICM and Narrative Backsheet'!$A$7:$AW$156,J$9,FALSE))),"")</f>
        <v>Plans in place</v>
      </c>
      <c r="K165" s="133" t="str">
        <f ca="1">IFERROR(IF((VLOOKUP($B165,'HICM and Narrative Backsheet'!$A$7:$AW$156,K$9,FALSE))="","",(VLOOKUP($B165,'HICM and Narrative Backsheet'!$A$7:$AW$156,K$9,FALSE))),"")</f>
        <v>Mature</v>
      </c>
      <c r="L165" s="134" t="str">
        <f ca="1">IFERROR(IF((VLOOKUP($B165,'HICM and Narrative Backsheet'!$A$7:$AW$156,L$9,FALSE))="","",(VLOOKUP($B165,'HICM and Narrative Backsheet'!$A$7:$AW$156,L$9,FALSE))),"")</f>
        <v>Established</v>
      </c>
    </row>
    <row r="166" spans="1:12" x14ac:dyDescent="0.3">
      <c r="A166" s="41">
        <v>140</v>
      </c>
      <c r="B166" s="34" t="str">
        <f t="shared" ca="1" si="13"/>
        <v>E10000032</v>
      </c>
      <c r="C166" s="120" t="str">
        <f ca="1">IFERROR(VLOOKUP($B166,'Org List'!$J$9:$K$640,2,0), "")</f>
        <v>West Sussex</v>
      </c>
      <c r="D166" s="132" t="str">
        <f ca="1">IFERROR(IF((VLOOKUP($B166,'HICM and Narrative Backsheet'!$A$7:$AW$156,D$9,FALSE))="","",(VLOOKUP($B166,'HICM and Narrative Backsheet'!$A$7:$AW$156,D$9,FALSE))),"")</f>
        <v/>
      </c>
      <c r="E166" s="133" t="str">
        <f ca="1">IFERROR(IF((VLOOKUP($B166,'HICM and Narrative Backsheet'!$A$7:$AW$156,E$9,FALSE))="","",(VLOOKUP($B166,'HICM and Narrative Backsheet'!$A$7:$AW$156,E$9,FALSE))),"")</f>
        <v>Established</v>
      </c>
      <c r="F166" s="133" t="str">
        <f ca="1">IFERROR(IF((VLOOKUP($B166,'HICM and Narrative Backsheet'!$A$7:$AW$156,F$9,FALSE))="","",(VLOOKUP($B166,'HICM and Narrative Backsheet'!$A$7:$AW$156,F$9,FALSE))),"")</f>
        <v>Established</v>
      </c>
      <c r="G166" s="133" t="str">
        <f ca="1">IFERROR(IF((VLOOKUP($B166,'HICM and Narrative Backsheet'!$A$7:$AW$156,G$9,FALSE))="","",(VLOOKUP($B166,'HICM and Narrative Backsheet'!$A$7:$AW$156,G$9,FALSE))),"")</f>
        <v>Plans in place</v>
      </c>
      <c r="H166" s="133" t="str">
        <f ca="1">IFERROR(IF((VLOOKUP($B166,'HICM and Narrative Backsheet'!$A$7:$AW$156,H$9,FALSE))="","",(VLOOKUP($B166,'HICM and Narrative Backsheet'!$A$7:$AW$156,H$9,FALSE))),"")</f>
        <v>Plans in place</v>
      </c>
      <c r="I166" s="133" t="str">
        <f ca="1">IFERROR(IF((VLOOKUP($B166,'HICM and Narrative Backsheet'!$A$7:$AW$156,I$9,FALSE))="","",(VLOOKUP($B166,'HICM and Narrative Backsheet'!$A$7:$AW$156,I$9,FALSE))),"")</f>
        <v>Plans in place</v>
      </c>
      <c r="J166" s="133" t="str">
        <f ca="1">IFERROR(IF((VLOOKUP($B166,'HICM and Narrative Backsheet'!$A$7:$AW$156,J$9,FALSE))="","",(VLOOKUP($B166,'HICM and Narrative Backsheet'!$A$7:$AW$156,J$9,FALSE))),"")</f>
        <v>Established</v>
      </c>
      <c r="K166" s="133" t="str">
        <f ca="1">IFERROR(IF((VLOOKUP($B166,'HICM and Narrative Backsheet'!$A$7:$AW$156,K$9,FALSE))="","",(VLOOKUP($B166,'HICM and Narrative Backsheet'!$A$7:$AW$156,K$9,FALSE))),"")</f>
        <v>Mature</v>
      </c>
      <c r="L166" s="134" t="str">
        <f ca="1">IFERROR(IF((VLOOKUP($B166,'HICM and Narrative Backsheet'!$A$7:$AW$156,L$9,FALSE))="","",(VLOOKUP($B166,'HICM and Narrative Backsheet'!$A$7:$AW$156,L$9,FALSE))),"")</f>
        <v>Established</v>
      </c>
    </row>
    <row r="167" spans="1:12" x14ac:dyDescent="0.3">
      <c r="A167" s="41">
        <v>141</v>
      </c>
      <c r="B167" s="34" t="str">
        <f t="shared" ca="1" si="13"/>
        <v>E09000033</v>
      </c>
      <c r="C167" s="120" t="str">
        <f ca="1">IFERROR(VLOOKUP($B167,'Org List'!$J$9:$K$640,2,0), "")</f>
        <v>Westminster</v>
      </c>
      <c r="D167" s="132" t="str">
        <f ca="1">IFERROR(IF((VLOOKUP($B167,'HICM and Narrative Backsheet'!$A$7:$AW$156,D$9,FALSE))="","",(VLOOKUP($B167,'HICM and Narrative Backsheet'!$A$7:$AW$156,D$9,FALSE))),"")</f>
        <v/>
      </c>
      <c r="E167" s="133" t="str">
        <f ca="1">IFERROR(IF((VLOOKUP($B167,'HICM and Narrative Backsheet'!$A$7:$AW$156,E$9,FALSE))="","",(VLOOKUP($B167,'HICM and Narrative Backsheet'!$A$7:$AW$156,E$9,FALSE))),"")</f>
        <v>Established</v>
      </c>
      <c r="F167" s="133" t="str">
        <f ca="1">IFERROR(IF((VLOOKUP($B167,'HICM and Narrative Backsheet'!$A$7:$AW$156,F$9,FALSE))="","",(VLOOKUP($B167,'HICM and Narrative Backsheet'!$A$7:$AW$156,F$9,FALSE))),"")</f>
        <v>Established</v>
      </c>
      <c r="G167" s="133" t="str">
        <f ca="1">IFERROR(IF((VLOOKUP($B167,'HICM and Narrative Backsheet'!$A$7:$AW$156,G$9,FALSE))="","",(VLOOKUP($B167,'HICM and Narrative Backsheet'!$A$7:$AW$156,G$9,FALSE))),"")</f>
        <v>Established</v>
      </c>
      <c r="H167" s="133" t="str">
        <f ca="1">IFERROR(IF((VLOOKUP($B167,'HICM and Narrative Backsheet'!$A$7:$AW$156,H$9,FALSE))="","",(VLOOKUP($B167,'HICM and Narrative Backsheet'!$A$7:$AW$156,H$9,FALSE))),"")</f>
        <v>Established</v>
      </c>
      <c r="I167" s="133" t="str">
        <f ca="1">IFERROR(IF((VLOOKUP($B167,'HICM and Narrative Backsheet'!$A$7:$AW$156,I$9,FALSE))="","",(VLOOKUP($B167,'HICM and Narrative Backsheet'!$A$7:$AW$156,I$9,FALSE))),"")</f>
        <v>Mature</v>
      </c>
      <c r="J167" s="133" t="str">
        <f ca="1">IFERROR(IF((VLOOKUP($B167,'HICM and Narrative Backsheet'!$A$7:$AW$156,J$9,FALSE))="","",(VLOOKUP($B167,'HICM and Narrative Backsheet'!$A$7:$AW$156,J$9,FALSE))),"")</f>
        <v>Established</v>
      </c>
      <c r="K167" s="133" t="str">
        <f ca="1">IFERROR(IF((VLOOKUP($B167,'HICM and Narrative Backsheet'!$A$7:$AW$156,K$9,FALSE))="","",(VLOOKUP($B167,'HICM and Narrative Backsheet'!$A$7:$AW$156,K$9,FALSE))),"")</f>
        <v>Established</v>
      </c>
      <c r="L167" s="134" t="str">
        <f ca="1">IFERROR(IF((VLOOKUP($B167,'HICM and Narrative Backsheet'!$A$7:$AW$156,L$9,FALSE))="","",(VLOOKUP($B167,'HICM and Narrative Backsheet'!$A$7:$AW$156,L$9,FALSE))),"")</f>
        <v>Established</v>
      </c>
    </row>
    <row r="168" spans="1:12" x14ac:dyDescent="0.3">
      <c r="A168" s="41">
        <v>142</v>
      </c>
      <c r="B168" s="34" t="str">
        <f t="shared" ca="1" si="13"/>
        <v>E08000010</v>
      </c>
      <c r="C168" s="120" t="str">
        <f ca="1">IFERROR(VLOOKUP($B168,'Org List'!$J$9:$K$640,2,0), "")</f>
        <v>Wigan</v>
      </c>
      <c r="D168" s="132" t="str">
        <f ca="1">IFERROR(IF((VLOOKUP($B168,'HICM and Narrative Backsheet'!$A$7:$AW$156,D$9,FALSE))="","",(VLOOKUP($B168,'HICM and Narrative Backsheet'!$A$7:$AW$156,D$9,FALSE))),"")</f>
        <v/>
      </c>
      <c r="E168" s="133" t="str">
        <f ca="1">IFERROR(IF((VLOOKUP($B168,'HICM and Narrative Backsheet'!$A$7:$AW$156,E$9,FALSE))="","",(VLOOKUP($B168,'HICM and Narrative Backsheet'!$A$7:$AW$156,E$9,FALSE))),"")</f>
        <v>Established</v>
      </c>
      <c r="F168" s="133" t="str">
        <f ca="1">IFERROR(IF((VLOOKUP($B168,'HICM and Narrative Backsheet'!$A$7:$AW$156,F$9,FALSE))="","",(VLOOKUP($B168,'HICM and Narrative Backsheet'!$A$7:$AW$156,F$9,FALSE))),"")</f>
        <v>Established</v>
      </c>
      <c r="G168" s="133" t="str">
        <f ca="1">IFERROR(IF((VLOOKUP($B168,'HICM and Narrative Backsheet'!$A$7:$AW$156,G$9,FALSE))="","",(VLOOKUP($B168,'HICM and Narrative Backsheet'!$A$7:$AW$156,G$9,FALSE))),"")</f>
        <v>Exemplary</v>
      </c>
      <c r="H168" s="133" t="str">
        <f ca="1">IFERROR(IF((VLOOKUP($B168,'HICM and Narrative Backsheet'!$A$7:$AW$156,H$9,FALSE))="","",(VLOOKUP($B168,'HICM and Narrative Backsheet'!$A$7:$AW$156,H$9,FALSE))),"")</f>
        <v>Established</v>
      </c>
      <c r="I168" s="133" t="str">
        <f ca="1">IFERROR(IF((VLOOKUP($B168,'HICM and Narrative Backsheet'!$A$7:$AW$156,I$9,FALSE))="","",(VLOOKUP($B168,'HICM and Narrative Backsheet'!$A$7:$AW$156,I$9,FALSE))),"")</f>
        <v>Established</v>
      </c>
      <c r="J168" s="133" t="str">
        <f ca="1">IFERROR(IF((VLOOKUP($B168,'HICM and Narrative Backsheet'!$A$7:$AW$156,J$9,FALSE))="","",(VLOOKUP($B168,'HICM and Narrative Backsheet'!$A$7:$AW$156,J$9,FALSE))),"")</f>
        <v>Plans in place</v>
      </c>
      <c r="K168" s="133" t="str">
        <f ca="1">IFERROR(IF((VLOOKUP($B168,'HICM and Narrative Backsheet'!$A$7:$AW$156,K$9,FALSE))="","",(VLOOKUP($B168,'HICM and Narrative Backsheet'!$A$7:$AW$156,K$9,FALSE))),"")</f>
        <v>Established</v>
      </c>
      <c r="L168" s="134" t="str">
        <f ca="1">IFERROR(IF((VLOOKUP($B168,'HICM and Narrative Backsheet'!$A$7:$AW$156,L$9,FALSE))="","",(VLOOKUP($B168,'HICM and Narrative Backsheet'!$A$7:$AW$156,L$9,FALSE))),"")</f>
        <v>Established</v>
      </c>
    </row>
    <row r="169" spans="1:12" x14ac:dyDescent="0.3">
      <c r="A169" s="41">
        <v>143</v>
      </c>
      <c r="B169" s="34" t="str">
        <f t="shared" ca="1" si="13"/>
        <v>E06000054</v>
      </c>
      <c r="C169" s="120" t="str">
        <f ca="1">IFERROR(VLOOKUP($B169,'Org List'!$J$9:$K$640,2,0), "")</f>
        <v>Wiltshire</v>
      </c>
      <c r="D169" s="132" t="str">
        <f ca="1">IFERROR(IF((VLOOKUP($B169,'HICM and Narrative Backsheet'!$A$7:$AW$156,D$9,FALSE))="","",(VLOOKUP($B169,'HICM and Narrative Backsheet'!$A$7:$AW$156,D$9,FALSE))),"")</f>
        <v/>
      </c>
      <c r="E169" s="133" t="str">
        <f ca="1">IFERROR(IF((VLOOKUP($B169,'HICM and Narrative Backsheet'!$A$7:$AW$156,E$9,FALSE))="","",(VLOOKUP($B169,'HICM and Narrative Backsheet'!$A$7:$AW$156,E$9,FALSE))),"")</f>
        <v>Mature</v>
      </c>
      <c r="F169" s="133" t="str">
        <f ca="1">IFERROR(IF((VLOOKUP($B169,'HICM and Narrative Backsheet'!$A$7:$AW$156,F$9,FALSE))="","",(VLOOKUP($B169,'HICM and Narrative Backsheet'!$A$7:$AW$156,F$9,FALSE))),"")</f>
        <v>Mature</v>
      </c>
      <c r="G169" s="133" t="str">
        <f ca="1">IFERROR(IF((VLOOKUP($B169,'HICM and Narrative Backsheet'!$A$7:$AW$156,G$9,FALSE))="","",(VLOOKUP($B169,'HICM and Narrative Backsheet'!$A$7:$AW$156,G$9,FALSE))),"")</f>
        <v>Established</v>
      </c>
      <c r="H169" s="133" t="str">
        <f ca="1">IFERROR(IF((VLOOKUP($B169,'HICM and Narrative Backsheet'!$A$7:$AW$156,H$9,FALSE))="","",(VLOOKUP($B169,'HICM and Narrative Backsheet'!$A$7:$AW$156,H$9,FALSE))),"")</f>
        <v>Mature</v>
      </c>
      <c r="I169" s="133" t="str">
        <f ca="1">IFERROR(IF((VLOOKUP($B169,'HICM and Narrative Backsheet'!$A$7:$AW$156,I$9,FALSE))="","",(VLOOKUP($B169,'HICM and Narrative Backsheet'!$A$7:$AW$156,I$9,FALSE))),"")</f>
        <v>Established</v>
      </c>
      <c r="J169" s="133" t="str">
        <f ca="1">IFERROR(IF((VLOOKUP($B169,'HICM and Narrative Backsheet'!$A$7:$AW$156,J$9,FALSE))="","",(VLOOKUP($B169,'HICM and Narrative Backsheet'!$A$7:$AW$156,J$9,FALSE))),"")</f>
        <v>Established</v>
      </c>
      <c r="K169" s="133" t="str">
        <f ca="1">IFERROR(IF((VLOOKUP($B169,'HICM and Narrative Backsheet'!$A$7:$AW$156,K$9,FALSE))="","",(VLOOKUP($B169,'HICM and Narrative Backsheet'!$A$7:$AW$156,K$9,FALSE))),"")</f>
        <v>Mature</v>
      </c>
      <c r="L169" s="134" t="str">
        <f ca="1">IFERROR(IF((VLOOKUP($B169,'HICM and Narrative Backsheet'!$A$7:$AW$156,L$9,FALSE))="","",(VLOOKUP($B169,'HICM and Narrative Backsheet'!$A$7:$AW$156,L$9,FALSE))),"")</f>
        <v>Established</v>
      </c>
    </row>
    <row r="170" spans="1:12" x14ac:dyDescent="0.3">
      <c r="A170" s="41">
        <v>144</v>
      </c>
      <c r="B170" s="34" t="str">
        <f t="shared" ca="1" si="13"/>
        <v>E06000040</v>
      </c>
      <c r="C170" s="120" t="str">
        <f ca="1">IFERROR(VLOOKUP($B170,'Org List'!$J$9:$K$640,2,0), "")</f>
        <v>Windsor and Maidenhead</v>
      </c>
      <c r="D170" s="132" t="str">
        <f ca="1">IFERROR(IF((VLOOKUP($B170,'HICM and Narrative Backsheet'!$A$7:$AW$156,D$9,FALSE))="","",(VLOOKUP($B170,'HICM and Narrative Backsheet'!$A$7:$AW$156,D$9,FALSE))),"")</f>
        <v/>
      </c>
      <c r="E170" s="133" t="str">
        <f ca="1">IFERROR(IF((VLOOKUP($B170,'HICM and Narrative Backsheet'!$A$7:$AW$156,E$9,FALSE))="","",(VLOOKUP($B170,'HICM and Narrative Backsheet'!$A$7:$AW$156,E$9,FALSE))),"")</f>
        <v>Established</v>
      </c>
      <c r="F170" s="133" t="str">
        <f ca="1">IFERROR(IF((VLOOKUP($B170,'HICM and Narrative Backsheet'!$A$7:$AW$156,F$9,FALSE))="","",(VLOOKUP($B170,'HICM and Narrative Backsheet'!$A$7:$AW$156,F$9,FALSE))),"")</f>
        <v>Established</v>
      </c>
      <c r="G170" s="133" t="str">
        <f ca="1">IFERROR(IF((VLOOKUP($B170,'HICM and Narrative Backsheet'!$A$7:$AW$156,G$9,FALSE))="","",(VLOOKUP($B170,'HICM and Narrative Backsheet'!$A$7:$AW$156,G$9,FALSE))),"")</f>
        <v>Established</v>
      </c>
      <c r="H170" s="133" t="str">
        <f ca="1">IFERROR(IF((VLOOKUP($B170,'HICM and Narrative Backsheet'!$A$7:$AW$156,H$9,FALSE))="","",(VLOOKUP($B170,'HICM and Narrative Backsheet'!$A$7:$AW$156,H$9,FALSE))),"")</f>
        <v>Established</v>
      </c>
      <c r="I170" s="133" t="str">
        <f ca="1">IFERROR(IF((VLOOKUP($B170,'HICM and Narrative Backsheet'!$A$7:$AW$156,I$9,FALSE))="","",(VLOOKUP($B170,'HICM and Narrative Backsheet'!$A$7:$AW$156,I$9,FALSE))),"")</f>
        <v>Plans in place</v>
      </c>
      <c r="J170" s="133" t="str">
        <f ca="1">IFERROR(IF((VLOOKUP($B170,'HICM and Narrative Backsheet'!$A$7:$AW$156,J$9,FALSE))="","",(VLOOKUP($B170,'HICM and Narrative Backsheet'!$A$7:$AW$156,J$9,FALSE))),"")</f>
        <v>Established</v>
      </c>
      <c r="K170" s="133" t="str">
        <f ca="1">IFERROR(IF((VLOOKUP($B170,'HICM and Narrative Backsheet'!$A$7:$AW$156,K$9,FALSE))="","",(VLOOKUP($B170,'HICM and Narrative Backsheet'!$A$7:$AW$156,K$9,FALSE))),"")</f>
        <v>Established</v>
      </c>
      <c r="L170" s="134" t="str">
        <f ca="1">IFERROR(IF((VLOOKUP($B170,'HICM and Narrative Backsheet'!$A$7:$AW$156,L$9,FALSE))="","",(VLOOKUP($B170,'HICM and Narrative Backsheet'!$A$7:$AW$156,L$9,FALSE))),"")</f>
        <v>Established</v>
      </c>
    </row>
    <row r="171" spans="1:12" x14ac:dyDescent="0.3">
      <c r="A171" s="41">
        <v>145</v>
      </c>
      <c r="B171" s="34" t="str">
        <f t="shared" ca="1" si="13"/>
        <v>E08000015</v>
      </c>
      <c r="C171" s="120" t="str">
        <f ca="1">IFERROR(VLOOKUP($B171,'Org List'!$J$9:$K$640,2,0), "")</f>
        <v>Wirral</v>
      </c>
      <c r="D171" s="132" t="str">
        <f ca="1">IFERROR(IF((VLOOKUP($B171,'HICM and Narrative Backsheet'!$A$7:$AW$156,D$9,FALSE))="","",(VLOOKUP($B171,'HICM and Narrative Backsheet'!$A$7:$AW$156,D$9,FALSE))),"")</f>
        <v/>
      </c>
      <c r="E171" s="133" t="str">
        <f ca="1">IFERROR(IF((VLOOKUP($B171,'HICM and Narrative Backsheet'!$A$7:$AW$156,E$9,FALSE))="","",(VLOOKUP($B171,'HICM and Narrative Backsheet'!$A$7:$AW$156,E$9,FALSE))),"")</f>
        <v>Mature</v>
      </c>
      <c r="F171" s="133" t="str">
        <f ca="1">IFERROR(IF((VLOOKUP($B171,'HICM and Narrative Backsheet'!$A$7:$AW$156,F$9,FALSE))="","",(VLOOKUP($B171,'HICM and Narrative Backsheet'!$A$7:$AW$156,F$9,FALSE))),"")</f>
        <v>Mature</v>
      </c>
      <c r="G171" s="133" t="str">
        <f ca="1">IFERROR(IF((VLOOKUP($B171,'HICM and Narrative Backsheet'!$A$7:$AW$156,G$9,FALSE))="","",(VLOOKUP($B171,'HICM and Narrative Backsheet'!$A$7:$AW$156,G$9,FALSE))),"")</f>
        <v>Mature</v>
      </c>
      <c r="H171" s="133" t="str">
        <f ca="1">IFERROR(IF((VLOOKUP($B171,'HICM and Narrative Backsheet'!$A$7:$AW$156,H$9,FALSE))="","",(VLOOKUP($B171,'HICM and Narrative Backsheet'!$A$7:$AW$156,H$9,FALSE))),"")</f>
        <v>Mature</v>
      </c>
      <c r="I171" s="133" t="str">
        <f ca="1">IFERROR(IF((VLOOKUP($B171,'HICM and Narrative Backsheet'!$A$7:$AW$156,I$9,FALSE))="","",(VLOOKUP($B171,'HICM and Narrative Backsheet'!$A$7:$AW$156,I$9,FALSE))),"")</f>
        <v>Mature</v>
      </c>
      <c r="J171" s="133" t="str">
        <f ca="1">IFERROR(IF((VLOOKUP($B171,'HICM and Narrative Backsheet'!$A$7:$AW$156,J$9,FALSE))="","",(VLOOKUP($B171,'HICM and Narrative Backsheet'!$A$7:$AW$156,J$9,FALSE))),"")</f>
        <v>Mature</v>
      </c>
      <c r="K171" s="133" t="str">
        <f ca="1">IFERROR(IF((VLOOKUP($B171,'HICM and Narrative Backsheet'!$A$7:$AW$156,K$9,FALSE))="","",(VLOOKUP($B171,'HICM and Narrative Backsheet'!$A$7:$AW$156,K$9,FALSE))),"")</f>
        <v>Mature</v>
      </c>
      <c r="L171" s="134" t="str">
        <f ca="1">IFERROR(IF((VLOOKUP($B171,'HICM and Narrative Backsheet'!$A$7:$AW$156,L$9,FALSE))="","",(VLOOKUP($B171,'HICM and Narrative Backsheet'!$A$7:$AW$156,L$9,FALSE))),"")</f>
        <v>Mature</v>
      </c>
    </row>
    <row r="172" spans="1:12" x14ac:dyDescent="0.3">
      <c r="A172" s="41">
        <v>146</v>
      </c>
      <c r="B172" s="34" t="str">
        <f t="shared" ca="1" si="13"/>
        <v>E06000041</v>
      </c>
      <c r="C172" s="120" t="str">
        <f ca="1">IFERROR(VLOOKUP($B172,'Org List'!$J$9:$K$640,2,0), "")</f>
        <v>Wokingham</v>
      </c>
      <c r="D172" s="132" t="str">
        <f ca="1">IFERROR(IF((VLOOKUP($B172,'HICM and Narrative Backsheet'!$A$7:$AW$156,D$9,FALSE))="","",(VLOOKUP($B172,'HICM and Narrative Backsheet'!$A$7:$AW$156,D$9,FALSE))),"")</f>
        <v/>
      </c>
      <c r="E172" s="133" t="str">
        <f ca="1">IFERROR(IF((VLOOKUP($B172,'HICM and Narrative Backsheet'!$A$7:$AW$156,E$9,FALSE))="","",(VLOOKUP($B172,'HICM and Narrative Backsheet'!$A$7:$AW$156,E$9,FALSE))),"")</f>
        <v>Mature</v>
      </c>
      <c r="F172" s="133" t="str">
        <f ca="1">IFERROR(IF((VLOOKUP($B172,'HICM and Narrative Backsheet'!$A$7:$AW$156,F$9,FALSE))="","",(VLOOKUP($B172,'HICM and Narrative Backsheet'!$A$7:$AW$156,F$9,FALSE))),"")</f>
        <v>Established</v>
      </c>
      <c r="G172" s="133" t="str">
        <f ca="1">IFERROR(IF((VLOOKUP($B172,'HICM and Narrative Backsheet'!$A$7:$AW$156,G$9,FALSE))="","",(VLOOKUP($B172,'HICM and Narrative Backsheet'!$A$7:$AW$156,G$9,FALSE))),"")</f>
        <v>Established</v>
      </c>
      <c r="H172" s="133" t="str">
        <f ca="1">IFERROR(IF((VLOOKUP($B172,'HICM and Narrative Backsheet'!$A$7:$AW$156,H$9,FALSE))="","",(VLOOKUP($B172,'HICM and Narrative Backsheet'!$A$7:$AW$156,H$9,FALSE))),"")</f>
        <v>Established</v>
      </c>
      <c r="I172" s="133" t="str">
        <f ca="1">IFERROR(IF((VLOOKUP($B172,'HICM and Narrative Backsheet'!$A$7:$AW$156,I$9,FALSE))="","",(VLOOKUP($B172,'HICM and Narrative Backsheet'!$A$7:$AW$156,I$9,FALSE))),"")</f>
        <v>Plans in place</v>
      </c>
      <c r="J172" s="133" t="str">
        <f ca="1">IFERROR(IF((VLOOKUP($B172,'HICM and Narrative Backsheet'!$A$7:$AW$156,J$9,FALSE))="","",(VLOOKUP($B172,'HICM and Narrative Backsheet'!$A$7:$AW$156,J$9,FALSE))),"")</f>
        <v>Plans in place</v>
      </c>
      <c r="K172" s="133" t="str">
        <f ca="1">IFERROR(IF((VLOOKUP($B172,'HICM and Narrative Backsheet'!$A$7:$AW$156,K$9,FALSE))="","",(VLOOKUP($B172,'HICM and Narrative Backsheet'!$A$7:$AW$156,K$9,FALSE))),"")</f>
        <v>Mature</v>
      </c>
      <c r="L172" s="134" t="str">
        <f ca="1">IFERROR(IF((VLOOKUP($B172,'HICM and Narrative Backsheet'!$A$7:$AW$156,L$9,FALSE))="","",(VLOOKUP($B172,'HICM and Narrative Backsheet'!$A$7:$AW$156,L$9,FALSE))),"")</f>
        <v>Established</v>
      </c>
    </row>
    <row r="173" spans="1:12" x14ac:dyDescent="0.3">
      <c r="A173" s="41">
        <v>147</v>
      </c>
      <c r="B173" s="34" t="str">
        <f t="shared" ca="1" si="13"/>
        <v>E08000031</v>
      </c>
      <c r="C173" s="120" t="str">
        <f ca="1">IFERROR(VLOOKUP($B173,'Org List'!$J$9:$K$640,2,0), "")</f>
        <v>Wolverhampton</v>
      </c>
      <c r="D173" s="132" t="str">
        <f ca="1">IFERROR(IF((VLOOKUP($B173,'HICM and Narrative Backsheet'!$A$7:$AW$156,D$9,FALSE))="","",(VLOOKUP($B173,'HICM and Narrative Backsheet'!$A$7:$AW$156,D$9,FALSE))),"")</f>
        <v/>
      </c>
      <c r="E173" s="133" t="str">
        <f ca="1">IFERROR(IF((VLOOKUP($B173,'HICM and Narrative Backsheet'!$A$7:$AW$156,E$9,FALSE))="","",(VLOOKUP($B173,'HICM and Narrative Backsheet'!$A$7:$AW$156,E$9,FALSE))),"")</f>
        <v>Established</v>
      </c>
      <c r="F173" s="133" t="str">
        <f ca="1">IFERROR(IF((VLOOKUP($B173,'HICM and Narrative Backsheet'!$A$7:$AW$156,F$9,FALSE))="","",(VLOOKUP($B173,'HICM and Narrative Backsheet'!$A$7:$AW$156,F$9,FALSE))),"")</f>
        <v>Established</v>
      </c>
      <c r="G173" s="133" t="str">
        <f ca="1">IFERROR(IF((VLOOKUP($B173,'HICM and Narrative Backsheet'!$A$7:$AW$156,G$9,FALSE))="","",(VLOOKUP($B173,'HICM and Narrative Backsheet'!$A$7:$AW$156,G$9,FALSE))),"")</f>
        <v>Mature</v>
      </c>
      <c r="H173" s="133" t="str">
        <f ca="1">IFERROR(IF((VLOOKUP($B173,'HICM and Narrative Backsheet'!$A$7:$AW$156,H$9,FALSE))="","",(VLOOKUP($B173,'HICM and Narrative Backsheet'!$A$7:$AW$156,H$9,FALSE))),"")</f>
        <v>Mature</v>
      </c>
      <c r="I173" s="133" t="str">
        <f ca="1">IFERROR(IF((VLOOKUP($B173,'HICM and Narrative Backsheet'!$A$7:$AW$156,I$9,FALSE))="","",(VLOOKUP($B173,'HICM and Narrative Backsheet'!$A$7:$AW$156,I$9,FALSE))),"")</f>
        <v>Mature</v>
      </c>
      <c r="J173" s="133" t="str">
        <f ca="1">IFERROR(IF((VLOOKUP($B173,'HICM and Narrative Backsheet'!$A$7:$AW$156,J$9,FALSE))="","",(VLOOKUP($B173,'HICM and Narrative Backsheet'!$A$7:$AW$156,J$9,FALSE))),"")</f>
        <v>Mature</v>
      </c>
      <c r="K173" s="133" t="str">
        <f ca="1">IFERROR(IF((VLOOKUP($B173,'HICM and Narrative Backsheet'!$A$7:$AW$156,K$9,FALSE))="","",(VLOOKUP($B173,'HICM and Narrative Backsheet'!$A$7:$AW$156,K$9,FALSE))),"")</f>
        <v>Mature</v>
      </c>
      <c r="L173" s="134" t="str">
        <f ca="1">IFERROR(IF((VLOOKUP($B173,'HICM and Narrative Backsheet'!$A$7:$AW$156,L$9,FALSE))="","",(VLOOKUP($B173,'HICM and Narrative Backsheet'!$A$7:$AW$156,L$9,FALSE))),"")</f>
        <v>Mature</v>
      </c>
    </row>
    <row r="174" spans="1:12" x14ac:dyDescent="0.3">
      <c r="A174" s="41">
        <v>148</v>
      </c>
      <c r="B174" s="34" t="str">
        <f t="shared" ca="1" si="13"/>
        <v>E10000034</v>
      </c>
      <c r="C174" s="120" t="str">
        <f ca="1">IFERROR(VLOOKUP($B174,'Org List'!$J$9:$K$640,2,0), "")</f>
        <v>Worcestershire</v>
      </c>
      <c r="D174" s="132" t="str">
        <f ca="1">IFERROR(IF((VLOOKUP($B174,'HICM and Narrative Backsheet'!$A$7:$AW$156,D$9,FALSE))="","",(VLOOKUP($B174,'HICM and Narrative Backsheet'!$A$7:$AW$156,D$9,FALSE))),"")</f>
        <v/>
      </c>
      <c r="E174" s="133" t="str">
        <f ca="1">IFERROR(IF((VLOOKUP($B174,'HICM and Narrative Backsheet'!$A$7:$AW$156,E$9,FALSE))="","",(VLOOKUP($B174,'HICM and Narrative Backsheet'!$A$7:$AW$156,E$9,FALSE))),"")</f>
        <v>Established</v>
      </c>
      <c r="F174" s="133" t="str">
        <f ca="1">IFERROR(IF((VLOOKUP($B174,'HICM and Narrative Backsheet'!$A$7:$AW$156,F$9,FALSE))="","",(VLOOKUP($B174,'HICM and Narrative Backsheet'!$A$7:$AW$156,F$9,FALSE))),"")</f>
        <v>Exemplary</v>
      </c>
      <c r="G174" s="133" t="str">
        <f ca="1">IFERROR(IF((VLOOKUP($B174,'HICM and Narrative Backsheet'!$A$7:$AW$156,G$9,FALSE))="","",(VLOOKUP($B174,'HICM and Narrative Backsheet'!$A$7:$AW$156,G$9,FALSE))),"")</f>
        <v>Established</v>
      </c>
      <c r="H174" s="133" t="str">
        <f ca="1">IFERROR(IF((VLOOKUP($B174,'HICM and Narrative Backsheet'!$A$7:$AW$156,H$9,FALSE))="","",(VLOOKUP($B174,'HICM and Narrative Backsheet'!$A$7:$AW$156,H$9,FALSE))),"")</f>
        <v>Mature</v>
      </c>
      <c r="I174" s="133" t="str">
        <f ca="1">IFERROR(IF((VLOOKUP($B174,'HICM and Narrative Backsheet'!$A$7:$AW$156,I$9,FALSE))="","",(VLOOKUP($B174,'HICM and Narrative Backsheet'!$A$7:$AW$156,I$9,FALSE))),"")</f>
        <v>Plans in place</v>
      </c>
      <c r="J174" s="133" t="str">
        <f ca="1">IFERROR(IF((VLOOKUP($B174,'HICM and Narrative Backsheet'!$A$7:$AW$156,J$9,FALSE))="","",(VLOOKUP($B174,'HICM and Narrative Backsheet'!$A$7:$AW$156,J$9,FALSE))),"")</f>
        <v>Established</v>
      </c>
      <c r="K174" s="133" t="str">
        <f ca="1">IFERROR(IF((VLOOKUP($B174,'HICM and Narrative Backsheet'!$A$7:$AW$156,K$9,FALSE))="","",(VLOOKUP($B174,'HICM and Narrative Backsheet'!$A$7:$AW$156,K$9,FALSE))),"")</f>
        <v>Plans in place</v>
      </c>
      <c r="L174" s="134" t="str">
        <f ca="1">IFERROR(IF((VLOOKUP($B174,'HICM and Narrative Backsheet'!$A$7:$AW$156,L$9,FALSE))="","",(VLOOKUP($B174,'HICM and Narrative Backsheet'!$A$7:$AW$156,L$9,FALSE))),"")</f>
        <v>Plans in place</v>
      </c>
    </row>
    <row r="175" spans="1:12" ht="15" thickBot="1" x14ac:dyDescent="0.35">
      <c r="A175" s="41">
        <v>149</v>
      </c>
      <c r="B175" s="36" t="str">
        <f t="shared" ca="1" si="13"/>
        <v>E06000014</v>
      </c>
      <c r="C175" s="121" t="str">
        <f ca="1">IFERROR(VLOOKUP($B175,'Org List'!$J$9:$K$640,2,0), "")</f>
        <v>York</v>
      </c>
      <c r="D175" s="135" t="str">
        <f ca="1">IFERROR(IF((VLOOKUP($B175,'HICM and Narrative Backsheet'!$A$7:$AW$156,D$9,FALSE))="","",(VLOOKUP($B175,'HICM and Narrative Backsheet'!$A$7:$AW$156,D$9,FALSE))),"")</f>
        <v/>
      </c>
      <c r="E175" s="136" t="str">
        <f ca="1">IFERROR(IF((VLOOKUP($B175,'HICM and Narrative Backsheet'!$A$7:$AW$156,E$9,FALSE))="","",(VLOOKUP($B175,'HICM and Narrative Backsheet'!$A$7:$AW$156,E$9,FALSE))),"")</f>
        <v>Established</v>
      </c>
      <c r="F175" s="136" t="str">
        <f ca="1">IFERROR(IF((VLOOKUP($B175,'HICM and Narrative Backsheet'!$A$7:$AW$156,F$9,FALSE))="","",(VLOOKUP($B175,'HICM and Narrative Backsheet'!$A$7:$AW$156,F$9,FALSE))),"")</f>
        <v>Established</v>
      </c>
      <c r="G175" s="136" t="str">
        <f ca="1">IFERROR(IF((VLOOKUP($B175,'HICM and Narrative Backsheet'!$A$7:$AW$156,G$9,FALSE))="","",(VLOOKUP($B175,'HICM and Narrative Backsheet'!$A$7:$AW$156,G$9,FALSE))),"")</f>
        <v>Established</v>
      </c>
      <c r="H175" s="136" t="str">
        <f ca="1">IFERROR(IF((VLOOKUP($B175,'HICM and Narrative Backsheet'!$A$7:$AW$156,H$9,FALSE))="","",(VLOOKUP($B175,'HICM and Narrative Backsheet'!$A$7:$AW$156,H$9,FALSE))),"")</f>
        <v>Established</v>
      </c>
      <c r="I175" s="136" t="str">
        <f ca="1">IFERROR(IF((VLOOKUP($B175,'HICM and Narrative Backsheet'!$A$7:$AW$156,I$9,FALSE))="","",(VLOOKUP($B175,'HICM and Narrative Backsheet'!$A$7:$AW$156,I$9,FALSE))),"")</f>
        <v>Established</v>
      </c>
      <c r="J175" s="136" t="str">
        <f ca="1">IFERROR(IF((VLOOKUP($B175,'HICM and Narrative Backsheet'!$A$7:$AW$156,J$9,FALSE))="","",(VLOOKUP($B175,'HICM and Narrative Backsheet'!$A$7:$AW$156,J$9,FALSE))),"")</f>
        <v>Plans in place</v>
      </c>
      <c r="K175" s="136" t="str">
        <f ca="1">IFERROR(IF((VLOOKUP($B175,'HICM and Narrative Backsheet'!$A$7:$AW$156,K$9,FALSE))="","",(VLOOKUP($B175,'HICM and Narrative Backsheet'!$A$7:$AW$156,K$9,FALSE))),"")</f>
        <v>Established</v>
      </c>
      <c r="L175" s="137" t="str">
        <f ca="1">IFERROR(IF((VLOOKUP($B175,'HICM and Narrative Backsheet'!$A$7:$AW$156,L$9,FALSE))="","",(VLOOKUP($B175,'HICM and Narrative Backsheet'!$A$7:$AW$156,L$9,FALSE))),"")</f>
        <v>Established</v>
      </c>
    </row>
  </sheetData>
  <sheetProtection formatColumns="0" formatRows="0" autoFilter="0"/>
  <autoFilter ref="B25:L175" xr:uid="{00000000-0009-0000-0000-00000F000000}"/>
  <mergeCells count="7">
    <mergeCell ref="D10:L10"/>
    <mergeCell ref="D24:L24"/>
    <mergeCell ref="B1:H1"/>
    <mergeCell ref="B2:H2"/>
    <mergeCell ref="C10:C11"/>
    <mergeCell ref="B12:B22"/>
    <mergeCell ref="B10:B11"/>
  </mergeCells>
  <hyperlinks>
    <hyperlink ref="B6" location="Contents!A1" display="&lt;&lt; Contents" xr:uid="{00000000-0004-0000-0F00-000000000000}"/>
  </hyperlinks>
  <pageMargins left="0.7" right="0.7" top="0.75" bottom="0.75" header="0.3" footer="0.3"/>
  <pageSetup paperSize="9" orientation="portrait" horizontalDpi="90" verticalDpi="90" r:id="rId1"/>
  <ignoredErrors>
    <ignoredError sqref="D14:L14 D16:L16 D18:L18 D20:L2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6081" r:id="rId4" name="Drop Down 1">
              <controlPr defaultSize="0" autoLine="0" autoPict="0">
                <anchor moveWithCells="1" sizeWithCells="1">
                  <from>
                    <xdr:col>2</xdr:col>
                    <xdr:colOff>822960</xdr:colOff>
                    <xdr:row>2</xdr:row>
                    <xdr:rowOff>152400</xdr:rowOff>
                  </from>
                  <to>
                    <xdr:col>5</xdr:col>
                    <xdr:colOff>144780</xdr:colOff>
                    <xdr:row>4</xdr:row>
                    <xdr:rowOff>38100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FFFF00"/>
  </sheetPr>
  <dimension ref="A1:AW156"/>
  <sheetViews>
    <sheetView zoomScale="80" zoomScaleNormal="80" workbookViewId="0">
      <selection activeCell="A3" sqref="A3"/>
    </sheetView>
  </sheetViews>
  <sheetFormatPr defaultRowHeight="14.4" x14ac:dyDescent="0.3"/>
  <sheetData>
    <row r="1" spans="1:49" x14ac:dyDescent="0.3">
      <c r="A1">
        <v>1</v>
      </c>
      <c r="B1">
        <v>2</v>
      </c>
      <c r="C1" s="204">
        <v>3</v>
      </c>
      <c r="D1" s="204">
        <v>4</v>
      </c>
      <c r="E1" s="204">
        <v>5</v>
      </c>
      <c r="F1" s="204">
        <v>6</v>
      </c>
      <c r="G1" s="204">
        <v>7</v>
      </c>
      <c r="H1" s="204">
        <v>8</v>
      </c>
      <c r="I1" s="204">
        <v>9</v>
      </c>
      <c r="J1" s="204">
        <v>10</v>
      </c>
      <c r="K1" s="204">
        <v>11</v>
      </c>
      <c r="L1" s="204">
        <v>12</v>
      </c>
      <c r="M1" s="204">
        <v>13</v>
      </c>
      <c r="N1" s="204">
        <v>14</v>
      </c>
      <c r="O1" s="204">
        <v>15</v>
      </c>
      <c r="P1" s="204">
        <v>16</v>
      </c>
      <c r="Q1" s="204">
        <v>17</v>
      </c>
      <c r="R1" s="204">
        <v>18</v>
      </c>
      <c r="S1" s="204">
        <v>19</v>
      </c>
      <c r="T1" s="204">
        <v>20</v>
      </c>
      <c r="U1" s="204">
        <v>21</v>
      </c>
      <c r="V1" s="204">
        <v>22</v>
      </c>
      <c r="W1" s="204">
        <v>23</v>
      </c>
      <c r="X1" s="204">
        <v>24</v>
      </c>
      <c r="Y1" s="204">
        <v>25</v>
      </c>
      <c r="Z1" s="204">
        <v>26</v>
      </c>
      <c r="AA1" s="204">
        <v>27</v>
      </c>
      <c r="AB1" s="204">
        <v>28</v>
      </c>
      <c r="AC1" s="204">
        <v>29</v>
      </c>
      <c r="AD1" s="204">
        <v>30</v>
      </c>
      <c r="AE1" s="204">
        <v>31</v>
      </c>
      <c r="AF1" s="204">
        <v>32</v>
      </c>
      <c r="AG1" s="204">
        <v>33</v>
      </c>
      <c r="AH1" s="204">
        <v>34</v>
      </c>
      <c r="AI1" s="204">
        <v>35</v>
      </c>
      <c r="AJ1" s="204">
        <v>36</v>
      </c>
      <c r="AK1" s="204">
        <v>37</v>
      </c>
      <c r="AL1" s="204">
        <v>38</v>
      </c>
      <c r="AM1" s="204">
        <v>39</v>
      </c>
      <c r="AN1" s="204">
        <v>40</v>
      </c>
      <c r="AO1" s="204">
        <v>41</v>
      </c>
      <c r="AP1" s="204">
        <v>42</v>
      </c>
      <c r="AQ1" s="204">
        <v>43</v>
      </c>
      <c r="AR1" s="204">
        <v>44</v>
      </c>
      <c r="AS1" s="204">
        <v>45</v>
      </c>
      <c r="AT1" s="204">
        <v>46</v>
      </c>
      <c r="AU1" s="204">
        <v>47</v>
      </c>
      <c r="AV1" s="204">
        <v>48</v>
      </c>
      <c r="AW1" s="204">
        <v>49</v>
      </c>
    </row>
    <row r="3" spans="1:49" x14ac:dyDescent="0.3">
      <c r="C3" s="183">
        <v>41</v>
      </c>
      <c r="D3" s="183">
        <v>42</v>
      </c>
      <c r="E3" s="183">
        <v>43</v>
      </c>
      <c r="F3" s="183">
        <v>44</v>
      </c>
      <c r="G3" s="183">
        <v>45</v>
      </c>
      <c r="H3" s="183">
        <v>46</v>
      </c>
      <c r="I3" s="183">
        <v>47</v>
      </c>
      <c r="J3" s="183">
        <v>48</v>
      </c>
      <c r="K3" s="183">
        <v>49</v>
      </c>
      <c r="L3" s="183">
        <v>50</v>
      </c>
      <c r="M3" s="183">
        <v>51</v>
      </c>
      <c r="N3" s="183">
        <v>52</v>
      </c>
      <c r="O3" s="183">
        <v>53</v>
      </c>
      <c r="P3" s="183">
        <v>54</v>
      </c>
      <c r="Q3" s="183">
        <v>55</v>
      </c>
      <c r="R3" s="183">
        <v>56</v>
      </c>
      <c r="S3" s="183">
        <v>57</v>
      </c>
      <c r="T3" s="183">
        <v>58</v>
      </c>
      <c r="U3" s="183">
        <v>59</v>
      </c>
      <c r="V3" s="183">
        <v>60</v>
      </c>
      <c r="W3" s="183">
        <v>61</v>
      </c>
      <c r="X3" s="183">
        <v>62</v>
      </c>
      <c r="Y3" s="183">
        <v>63</v>
      </c>
      <c r="Z3" s="183">
        <v>64</v>
      </c>
      <c r="AA3" s="183">
        <v>65</v>
      </c>
      <c r="AB3" s="183">
        <v>66</v>
      </c>
      <c r="AC3" s="183">
        <v>67</v>
      </c>
      <c r="AD3" s="183">
        <v>68</v>
      </c>
      <c r="AE3" s="183">
        <v>69</v>
      </c>
      <c r="AF3" s="183">
        <v>70</v>
      </c>
      <c r="AG3" s="183">
        <v>71</v>
      </c>
      <c r="AH3" s="183">
        <v>72</v>
      </c>
      <c r="AI3" s="183">
        <v>73</v>
      </c>
      <c r="AJ3" s="183">
        <v>74</v>
      </c>
      <c r="AK3" s="183">
        <v>75</v>
      </c>
      <c r="AL3" s="183">
        <v>76</v>
      </c>
      <c r="AM3" s="183">
        <v>77</v>
      </c>
      <c r="AN3" s="183">
        <v>78</v>
      </c>
      <c r="AO3" s="183">
        <v>79</v>
      </c>
      <c r="AP3" s="183">
        <v>80</v>
      </c>
      <c r="AQ3" s="183">
        <v>81</v>
      </c>
      <c r="AR3" s="183">
        <v>82</v>
      </c>
      <c r="AS3" s="183">
        <v>83</v>
      </c>
      <c r="AT3" s="183">
        <v>84</v>
      </c>
      <c r="AU3" s="183">
        <v>85</v>
      </c>
      <c r="AV3" s="145">
        <v>116</v>
      </c>
      <c r="AW3" s="145">
        <v>117</v>
      </c>
    </row>
    <row r="5" spans="1:49" x14ac:dyDescent="0.3">
      <c r="C5" s="386" t="s">
        <v>1069</v>
      </c>
      <c r="D5" s="386"/>
      <c r="E5" s="386"/>
      <c r="F5" s="386"/>
      <c r="G5" s="386"/>
      <c r="H5" s="386"/>
      <c r="I5" s="386"/>
      <c r="J5" s="386"/>
      <c r="K5" s="386"/>
      <c r="L5" s="386"/>
      <c r="M5" s="386"/>
      <c r="N5" s="386"/>
      <c r="O5" s="386"/>
      <c r="P5" s="386"/>
      <c r="Q5" s="386"/>
      <c r="R5" s="386"/>
      <c r="S5" s="386"/>
      <c r="T5" s="386"/>
      <c r="U5" s="386"/>
      <c r="V5" s="386"/>
      <c r="W5" s="386"/>
      <c r="X5" s="386"/>
      <c r="Y5" s="386"/>
      <c r="Z5" s="386"/>
      <c r="AA5" s="386"/>
      <c r="AB5" s="386"/>
      <c r="AC5" s="386"/>
      <c r="AD5" s="386"/>
      <c r="AE5" s="386"/>
      <c r="AF5" s="386"/>
      <c r="AG5" s="386"/>
      <c r="AH5" s="386"/>
      <c r="AI5" s="386"/>
      <c r="AJ5" s="386"/>
      <c r="AK5" s="386"/>
      <c r="AL5" s="386"/>
      <c r="AM5" s="386"/>
      <c r="AN5" s="386"/>
      <c r="AO5" s="386"/>
      <c r="AP5" s="386"/>
      <c r="AQ5" s="386"/>
      <c r="AR5" s="386"/>
      <c r="AS5" s="386"/>
      <c r="AT5" s="386"/>
      <c r="AU5" s="386"/>
      <c r="AV5" s="386" t="s">
        <v>905</v>
      </c>
      <c r="AW5" s="386"/>
    </row>
    <row r="6" spans="1:49" x14ac:dyDescent="0.3">
      <c r="A6" t="s">
        <v>195</v>
      </c>
      <c r="B6" t="s">
        <v>216</v>
      </c>
      <c r="C6" t="s">
        <v>1201</v>
      </c>
      <c r="D6" t="s">
        <v>1202</v>
      </c>
      <c r="E6" t="s">
        <v>1203</v>
      </c>
      <c r="F6" t="s">
        <v>1204</v>
      </c>
      <c r="G6" t="s">
        <v>1205</v>
      </c>
      <c r="H6" t="s">
        <v>1206</v>
      </c>
      <c r="I6" t="s">
        <v>1207</v>
      </c>
      <c r="J6" t="s">
        <v>1208</v>
      </c>
      <c r="K6" t="s">
        <v>1209</v>
      </c>
      <c r="L6" t="s">
        <v>57</v>
      </c>
      <c r="M6" t="s">
        <v>58</v>
      </c>
      <c r="N6" t="s">
        <v>59</v>
      </c>
      <c r="O6" t="s">
        <v>60</v>
      </c>
      <c r="P6" t="s">
        <v>61</v>
      </c>
      <c r="Q6" t="s">
        <v>62</v>
      </c>
      <c r="R6" t="s">
        <v>63</v>
      </c>
      <c r="S6" t="s">
        <v>64</v>
      </c>
      <c r="T6" t="s">
        <v>65</v>
      </c>
      <c r="U6" t="s">
        <v>66</v>
      </c>
      <c r="V6" t="s">
        <v>67</v>
      </c>
      <c r="W6" t="s">
        <v>68</v>
      </c>
      <c r="X6" t="s">
        <v>69</v>
      </c>
      <c r="Y6" t="s">
        <v>70</v>
      </c>
      <c r="Z6" t="s">
        <v>71</v>
      </c>
      <c r="AA6" t="s">
        <v>72</v>
      </c>
      <c r="AB6" t="s">
        <v>73</v>
      </c>
      <c r="AC6" t="s">
        <v>74</v>
      </c>
      <c r="AD6" t="s">
        <v>75</v>
      </c>
      <c r="AE6" t="s">
        <v>76</v>
      </c>
      <c r="AF6" t="s">
        <v>77</v>
      </c>
      <c r="AG6" t="s">
        <v>78</v>
      </c>
      <c r="AH6" t="s">
        <v>79</v>
      </c>
      <c r="AI6" t="s">
        <v>80</v>
      </c>
      <c r="AJ6" t="s">
        <v>81</v>
      </c>
      <c r="AK6" t="s">
        <v>82</v>
      </c>
      <c r="AL6" t="s">
        <v>83</v>
      </c>
      <c r="AM6" t="s">
        <v>84</v>
      </c>
      <c r="AN6" t="s">
        <v>85</v>
      </c>
      <c r="AO6" t="s">
        <v>86</v>
      </c>
      <c r="AP6" t="s">
        <v>87</v>
      </c>
      <c r="AQ6" t="s">
        <v>88</v>
      </c>
      <c r="AR6" t="s">
        <v>89</v>
      </c>
      <c r="AS6" t="s">
        <v>90</v>
      </c>
      <c r="AT6" t="s">
        <v>91</v>
      </c>
      <c r="AU6" t="s">
        <v>92</v>
      </c>
      <c r="AV6" t="s">
        <v>93</v>
      </c>
      <c r="AW6" t="s">
        <v>94</v>
      </c>
    </row>
    <row r="7" spans="1:49" x14ac:dyDescent="0.3">
      <c r="A7" t="s">
        <v>215</v>
      </c>
      <c r="B7" t="s">
        <v>211</v>
      </c>
      <c r="C7" s="204" t="str">
        <f>IFERROR(IF((VLOOKUP($A7,'Q4 Raw Data'!$A$9:$DO$158,C$3,FALSE))="","",(VLOOKUP($A7,'Q4 Raw Data'!$A$9:$DO$158,C$3,FALSE))),"")</f>
        <v/>
      </c>
      <c r="D7" s="204" t="str">
        <f>IFERROR(IF((VLOOKUP($A7,'Q4 Raw Data'!$A$9:$DO$158,D$3,FALSE))="","",(VLOOKUP($A7,'Q4 Raw Data'!$A$9:$DO$158,D$3,FALSE))),"")</f>
        <v>Exemplary</v>
      </c>
      <c r="E7" s="204" t="str">
        <f>IFERROR(IF((VLOOKUP($A7,'Q4 Raw Data'!$A$9:$DO$158,E$3,FALSE))="","",(VLOOKUP($A7,'Q4 Raw Data'!$A$9:$DO$158,E$3,FALSE))),"")</f>
        <v>Mature</v>
      </c>
      <c r="F7" s="204" t="str">
        <f>IFERROR(IF((VLOOKUP($A7,'Q4 Raw Data'!$A$9:$DO$158,F$3,FALSE))="","",(VLOOKUP($A7,'Q4 Raw Data'!$A$9:$DO$158,F$3,FALSE))),"")</f>
        <v>Exemplary</v>
      </c>
      <c r="G7" s="204" t="str">
        <f>IFERROR(IF((VLOOKUP($A7,'Q4 Raw Data'!$A$9:$DO$158,G$3,FALSE))="","",(VLOOKUP($A7,'Q4 Raw Data'!$A$9:$DO$158,G$3,FALSE))),"")</f>
        <v>Exemplary</v>
      </c>
      <c r="H7" s="204" t="str">
        <f>IFERROR(IF((VLOOKUP($A7,'Q4 Raw Data'!$A$9:$DO$158,H$3,FALSE))="","",(VLOOKUP($A7,'Q4 Raw Data'!$A$9:$DO$158,H$3,FALSE))),"")</f>
        <v>Mature</v>
      </c>
      <c r="I7" s="204" t="str">
        <f>IFERROR(IF((VLOOKUP($A7,'Q4 Raw Data'!$A$9:$DO$158,I$3,FALSE))="","",(VLOOKUP($A7,'Q4 Raw Data'!$A$9:$DO$158,I$3,FALSE))),"")</f>
        <v>Mature</v>
      </c>
      <c r="J7" s="204" t="str">
        <f>IFERROR(IF((VLOOKUP($A7,'Q4 Raw Data'!$A$9:$DO$158,J$3,FALSE))="","",(VLOOKUP($A7,'Q4 Raw Data'!$A$9:$DO$158,J$3,FALSE))),"")</f>
        <v>Mature</v>
      </c>
      <c r="K7" s="204" t="str">
        <f>IFERROR(IF((VLOOKUP($A7,'Q4 Raw Data'!$A$9:$DO$158,K$3,FALSE))="","",(VLOOKUP($A7,'Q4 Raw Data'!$A$9:$DO$158,K$3,FALSE))),"")</f>
        <v>Mature</v>
      </c>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row>
    <row r="8" spans="1:49" x14ac:dyDescent="0.3">
      <c r="A8" t="s">
        <v>227</v>
      </c>
      <c r="B8" t="s">
        <v>228</v>
      </c>
      <c r="C8" s="204" t="str">
        <f>IFERROR(IF((VLOOKUP($A8,'Q4 Raw Data'!$A$9:$DO$158,C$3,FALSE))="","",(VLOOKUP($A8,'Q4 Raw Data'!$A$9:$DO$158,C$3,FALSE))),"")</f>
        <v/>
      </c>
      <c r="D8" s="204" t="str">
        <f>IFERROR(IF((VLOOKUP($A8,'Q4 Raw Data'!$A$9:$DO$158,D$3,FALSE))="","",(VLOOKUP($A8,'Q4 Raw Data'!$A$9:$DO$158,D$3,FALSE))),"")</f>
        <v>Established</v>
      </c>
      <c r="E8" s="204" t="str">
        <f>IFERROR(IF((VLOOKUP($A8,'Q4 Raw Data'!$A$9:$DO$158,E$3,FALSE))="","",(VLOOKUP($A8,'Q4 Raw Data'!$A$9:$DO$158,E$3,FALSE))),"")</f>
        <v>Established</v>
      </c>
      <c r="F8" s="204" t="str">
        <f>IFERROR(IF((VLOOKUP($A8,'Q4 Raw Data'!$A$9:$DO$158,F$3,FALSE))="","",(VLOOKUP($A8,'Q4 Raw Data'!$A$9:$DO$158,F$3,FALSE))),"")</f>
        <v>Mature</v>
      </c>
      <c r="G8" s="204" t="str">
        <f>IFERROR(IF((VLOOKUP($A8,'Q4 Raw Data'!$A$9:$DO$158,G$3,FALSE))="","",(VLOOKUP($A8,'Q4 Raw Data'!$A$9:$DO$158,G$3,FALSE))),"")</f>
        <v>Established</v>
      </c>
      <c r="H8" s="204" t="str">
        <f>IFERROR(IF((VLOOKUP($A8,'Q4 Raw Data'!$A$9:$DO$158,H$3,FALSE))="","",(VLOOKUP($A8,'Q4 Raw Data'!$A$9:$DO$158,H$3,FALSE))),"")</f>
        <v>Plans in place</v>
      </c>
      <c r="I8" s="204" t="str">
        <f>IFERROR(IF((VLOOKUP($A8,'Q4 Raw Data'!$A$9:$DO$158,I$3,FALSE))="","",(VLOOKUP($A8,'Q4 Raw Data'!$A$9:$DO$158,I$3,FALSE))),"")</f>
        <v>Mature</v>
      </c>
      <c r="J8" s="204" t="str">
        <f>IFERROR(IF((VLOOKUP($A8,'Q4 Raw Data'!$A$9:$DO$158,J$3,FALSE))="","",(VLOOKUP($A8,'Q4 Raw Data'!$A$9:$DO$158,J$3,FALSE))),"")</f>
        <v>Established</v>
      </c>
      <c r="K8" s="204" t="str">
        <f>IFERROR(IF((VLOOKUP($A8,'Q4 Raw Data'!$A$9:$DO$158,K$3,FALSE))="","",(VLOOKUP($A8,'Q4 Raw Data'!$A$9:$DO$158,K$3,FALSE))),"")</f>
        <v>Established</v>
      </c>
      <c r="L8" s="204"/>
      <c r="M8" s="204"/>
      <c r="N8" s="204"/>
      <c r="O8" s="204"/>
      <c r="P8" s="204"/>
      <c r="Q8" s="204"/>
      <c r="R8" s="204"/>
      <c r="S8" s="204"/>
      <c r="T8" s="204"/>
      <c r="U8" s="204"/>
      <c r="V8" s="204"/>
      <c r="W8" s="204"/>
      <c r="X8" s="204"/>
      <c r="Y8" s="204"/>
      <c r="Z8" s="204"/>
      <c r="AA8" s="204"/>
      <c r="AB8" s="204"/>
      <c r="AC8" s="204"/>
      <c r="AD8" s="204"/>
      <c r="AE8" s="204"/>
      <c r="AF8" s="204"/>
      <c r="AG8" s="204"/>
      <c r="AH8" s="204"/>
      <c r="AI8" s="204"/>
      <c r="AJ8" s="204"/>
      <c r="AK8" s="204"/>
      <c r="AL8" s="204"/>
      <c r="AM8" s="204"/>
      <c r="AN8" s="204"/>
      <c r="AO8" s="204"/>
      <c r="AP8" s="204"/>
      <c r="AQ8" s="204"/>
      <c r="AR8" s="204"/>
      <c r="AS8" s="204"/>
      <c r="AT8" s="204"/>
      <c r="AU8" s="204"/>
      <c r="AV8" s="204"/>
      <c r="AW8" s="204"/>
    </row>
    <row r="9" spans="1:49" x14ac:dyDescent="0.3">
      <c r="A9" t="s">
        <v>236</v>
      </c>
      <c r="B9" t="s">
        <v>237</v>
      </c>
      <c r="C9" s="204" t="str">
        <f>IFERROR(IF((VLOOKUP($A9,'Q4 Raw Data'!$A$9:$DO$158,C$3,FALSE))="","",(VLOOKUP($A9,'Q4 Raw Data'!$A$9:$DO$158,C$3,FALSE))),"")</f>
        <v/>
      </c>
      <c r="D9" s="204" t="str">
        <f>IFERROR(IF((VLOOKUP($A9,'Q4 Raw Data'!$A$9:$DO$158,D$3,FALSE))="","",(VLOOKUP($A9,'Q4 Raw Data'!$A$9:$DO$158,D$3,FALSE))),"")</f>
        <v>Established</v>
      </c>
      <c r="E9" s="204" t="str">
        <f>IFERROR(IF((VLOOKUP($A9,'Q4 Raw Data'!$A$9:$DO$158,E$3,FALSE))="","",(VLOOKUP($A9,'Q4 Raw Data'!$A$9:$DO$158,E$3,FALSE))),"")</f>
        <v>Established</v>
      </c>
      <c r="F9" s="204" t="str">
        <f>IFERROR(IF((VLOOKUP($A9,'Q4 Raw Data'!$A$9:$DO$158,F$3,FALSE))="","",(VLOOKUP($A9,'Q4 Raw Data'!$A$9:$DO$158,F$3,FALSE))),"")</f>
        <v>Established</v>
      </c>
      <c r="G9" s="204" t="str">
        <f>IFERROR(IF((VLOOKUP($A9,'Q4 Raw Data'!$A$9:$DO$158,G$3,FALSE))="","",(VLOOKUP($A9,'Q4 Raw Data'!$A$9:$DO$158,G$3,FALSE))),"")</f>
        <v>Established</v>
      </c>
      <c r="H9" s="204" t="str">
        <f>IFERROR(IF((VLOOKUP($A9,'Q4 Raw Data'!$A$9:$DO$158,H$3,FALSE))="","",(VLOOKUP($A9,'Q4 Raw Data'!$A$9:$DO$158,H$3,FALSE))),"")</f>
        <v>Mature</v>
      </c>
      <c r="I9" s="204" t="str">
        <f>IFERROR(IF((VLOOKUP($A9,'Q4 Raw Data'!$A$9:$DO$158,I$3,FALSE))="","",(VLOOKUP($A9,'Q4 Raw Data'!$A$9:$DO$158,I$3,FALSE))),"")</f>
        <v>Established</v>
      </c>
      <c r="J9" s="204" t="str">
        <f>IFERROR(IF((VLOOKUP($A9,'Q4 Raw Data'!$A$9:$DO$158,J$3,FALSE))="","",(VLOOKUP($A9,'Q4 Raw Data'!$A$9:$DO$158,J$3,FALSE))),"")</f>
        <v>Established</v>
      </c>
      <c r="K9" s="204" t="str">
        <f>IFERROR(IF((VLOOKUP($A9,'Q4 Raw Data'!$A$9:$DO$158,K$3,FALSE))="","",(VLOOKUP($A9,'Q4 Raw Data'!$A$9:$DO$158,K$3,FALSE))),"")</f>
        <v>Established</v>
      </c>
      <c r="L9" s="204"/>
      <c r="M9" s="204"/>
      <c r="N9" s="204"/>
      <c r="O9" s="204"/>
      <c r="P9" s="204"/>
      <c r="Q9" s="204"/>
      <c r="R9" s="204"/>
      <c r="S9" s="204"/>
      <c r="T9" s="204"/>
      <c r="U9" s="204"/>
      <c r="V9" s="204"/>
      <c r="W9" s="204"/>
      <c r="X9" s="204"/>
      <c r="Y9" s="204"/>
      <c r="Z9" s="204"/>
      <c r="AA9" s="204"/>
      <c r="AB9" s="204"/>
      <c r="AC9" s="204"/>
      <c r="AD9" s="204"/>
      <c r="AE9" s="204"/>
      <c r="AF9" s="204"/>
      <c r="AG9" s="204"/>
      <c r="AH9" s="204"/>
      <c r="AI9" s="204"/>
      <c r="AJ9" s="204"/>
      <c r="AK9" s="204"/>
      <c r="AL9" s="204"/>
      <c r="AM9" s="204"/>
      <c r="AN9" s="204"/>
      <c r="AO9" s="204"/>
      <c r="AP9" s="204"/>
      <c r="AQ9" s="204"/>
      <c r="AR9" s="204"/>
      <c r="AS9" s="204"/>
      <c r="AT9" s="204"/>
      <c r="AU9" s="204"/>
      <c r="AV9" s="204"/>
      <c r="AW9" s="204"/>
    </row>
    <row r="10" spans="1:49" x14ac:dyDescent="0.3">
      <c r="A10" t="s">
        <v>245</v>
      </c>
      <c r="B10" t="s">
        <v>246</v>
      </c>
      <c r="C10" s="204" t="str">
        <f>IFERROR(IF((VLOOKUP($A10,'Q4 Raw Data'!$A$9:$DO$158,C$3,FALSE))="","",(VLOOKUP($A10,'Q4 Raw Data'!$A$9:$DO$158,C$3,FALSE))),"")</f>
        <v/>
      </c>
      <c r="D10" s="204" t="str">
        <f>IFERROR(IF((VLOOKUP($A10,'Q4 Raw Data'!$A$9:$DO$158,D$3,FALSE))="","",(VLOOKUP($A10,'Q4 Raw Data'!$A$9:$DO$158,D$3,FALSE))),"")</f>
        <v>Established</v>
      </c>
      <c r="E10" s="204" t="str">
        <f>IFERROR(IF((VLOOKUP($A10,'Q4 Raw Data'!$A$9:$DO$158,E$3,FALSE))="","",(VLOOKUP($A10,'Q4 Raw Data'!$A$9:$DO$158,E$3,FALSE))),"")</f>
        <v>Established</v>
      </c>
      <c r="F10" s="204" t="str">
        <f>IFERROR(IF((VLOOKUP($A10,'Q4 Raw Data'!$A$9:$DO$158,F$3,FALSE))="","",(VLOOKUP($A10,'Q4 Raw Data'!$A$9:$DO$158,F$3,FALSE))),"")</f>
        <v>Established</v>
      </c>
      <c r="G10" s="204" t="str">
        <f>IFERROR(IF((VLOOKUP($A10,'Q4 Raw Data'!$A$9:$DO$158,G$3,FALSE))="","",(VLOOKUP($A10,'Q4 Raw Data'!$A$9:$DO$158,G$3,FALSE))),"")</f>
        <v>Established</v>
      </c>
      <c r="H10" s="204" t="str">
        <f>IFERROR(IF((VLOOKUP($A10,'Q4 Raw Data'!$A$9:$DO$158,H$3,FALSE))="","",(VLOOKUP($A10,'Q4 Raw Data'!$A$9:$DO$158,H$3,FALSE))),"")</f>
        <v>Established</v>
      </c>
      <c r="I10" s="204" t="str">
        <f>IFERROR(IF((VLOOKUP($A10,'Q4 Raw Data'!$A$9:$DO$158,I$3,FALSE))="","",(VLOOKUP($A10,'Q4 Raw Data'!$A$9:$DO$158,I$3,FALSE))),"")</f>
        <v>Plans in place</v>
      </c>
      <c r="J10" s="204" t="str">
        <f>IFERROR(IF((VLOOKUP($A10,'Q4 Raw Data'!$A$9:$DO$158,J$3,FALSE))="","",(VLOOKUP($A10,'Q4 Raw Data'!$A$9:$DO$158,J$3,FALSE))),"")</f>
        <v>Established</v>
      </c>
      <c r="K10" s="204" t="str">
        <f>IFERROR(IF((VLOOKUP($A10,'Q4 Raw Data'!$A$9:$DO$158,K$3,FALSE))="","",(VLOOKUP($A10,'Q4 Raw Data'!$A$9:$DO$158,K$3,FALSE))),"")</f>
        <v>Established</v>
      </c>
      <c r="L10" s="204"/>
      <c r="M10" s="204"/>
      <c r="N10" s="204"/>
      <c r="O10" s="204"/>
      <c r="P10" s="204"/>
      <c r="Q10" s="204"/>
      <c r="R10" s="204"/>
      <c r="S10" s="204"/>
      <c r="T10" s="204"/>
      <c r="U10" s="204"/>
      <c r="V10" s="204"/>
      <c r="W10" s="204"/>
      <c r="X10" s="204"/>
      <c r="Y10" s="204"/>
      <c r="Z10" s="204"/>
      <c r="AA10" s="204"/>
      <c r="AB10" s="204"/>
      <c r="AC10" s="204"/>
      <c r="AD10" s="204"/>
      <c r="AE10" s="204"/>
      <c r="AF10" s="204"/>
      <c r="AG10" s="204"/>
      <c r="AH10" s="204"/>
      <c r="AI10" s="204"/>
      <c r="AJ10" s="204"/>
      <c r="AK10" s="204"/>
      <c r="AL10" s="204"/>
      <c r="AM10" s="204"/>
      <c r="AN10" s="204"/>
      <c r="AO10" s="204"/>
      <c r="AP10" s="204"/>
      <c r="AQ10" s="204"/>
      <c r="AR10" s="204"/>
      <c r="AS10" s="204"/>
      <c r="AT10" s="204"/>
      <c r="AU10" s="204"/>
      <c r="AV10" s="204"/>
      <c r="AW10" s="204"/>
    </row>
    <row r="11" spans="1:49" x14ac:dyDescent="0.3">
      <c r="A11" t="s">
        <v>254</v>
      </c>
      <c r="B11" t="s">
        <v>255</v>
      </c>
      <c r="C11" s="204" t="str">
        <f>IFERROR(IF((VLOOKUP($A11,'Q4 Raw Data'!$A$9:$DO$158,C$3,FALSE))="","",(VLOOKUP($A11,'Q4 Raw Data'!$A$9:$DO$158,C$3,FALSE))),"")</f>
        <v/>
      </c>
      <c r="D11" s="204" t="str">
        <f>IFERROR(IF((VLOOKUP($A11,'Q4 Raw Data'!$A$9:$DO$158,D$3,FALSE))="","",(VLOOKUP($A11,'Q4 Raw Data'!$A$9:$DO$158,D$3,FALSE))),"")</f>
        <v>Established</v>
      </c>
      <c r="E11" s="204" t="str">
        <f>IFERROR(IF((VLOOKUP($A11,'Q4 Raw Data'!$A$9:$DO$158,E$3,FALSE))="","",(VLOOKUP($A11,'Q4 Raw Data'!$A$9:$DO$158,E$3,FALSE))),"")</f>
        <v>Exemplary</v>
      </c>
      <c r="F11" s="204" t="str">
        <f>IFERROR(IF((VLOOKUP($A11,'Q4 Raw Data'!$A$9:$DO$158,F$3,FALSE))="","",(VLOOKUP($A11,'Q4 Raw Data'!$A$9:$DO$158,F$3,FALSE))),"")</f>
        <v>Mature</v>
      </c>
      <c r="G11" s="204" t="str">
        <f>IFERROR(IF((VLOOKUP($A11,'Q4 Raw Data'!$A$9:$DO$158,G$3,FALSE))="","",(VLOOKUP($A11,'Q4 Raw Data'!$A$9:$DO$158,G$3,FALSE))),"")</f>
        <v>Mature</v>
      </c>
      <c r="H11" s="204" t="str">
        <f>IFERROR(IF((VLOOKUP($A11,'Q4 Raw Data'!$A$9:$DO$158,H$3,FALSE))="","",(VLOOKUP($A11,'Q4 Raw Data'!$A$9:$DO$158,H$3,FALSE))),"")</f>
        <v>Established</v>
      </c>
      <c r="I11" s="204" t="str">
        <f>IFERROR(IF((VLOOKUP($A11,'Q4 Raw Data'!$A$9:$DO$158,I$3,FALSE))="","",(VLOOKUP($A11,'Q4 Raw Data'!$A$9:$DO$158,I$3,FALSE))),"")</f>
        <v>Exemplary</v>
      </c>
      <c r="J11" s="204" t="str">
        <f>IFERROR(IF((VLOOKUP($A11,'Q4 Raw Data'!$A$9:$DO$158,J$3,FALSE))="","",(VLOOKUP($A11,'Q4 Raw Data'!$A$9:$DO$158,J$3,FALSE))),"")</f>
        <v>Established</v>
      </c>
      <c r="K11" s="204" t="str">
        <f>IFERROR(IF((VLOOKUP($A11,'Q4 Raw Data'!$A$9:$DO$158,K$3,FALSE))="","",(VLOOKUP($A11,'Q4 Raw Data'!$A$9:$DO$158,K$3,FALSE))),"")</f>
        <v>Mature</v>
      </c>
      <c r="L11" s="204"/>
      <c r="M11" s="204"/>
      <c r="N11" s="204"/>
      <c r="O11" s="204"/>
      <c r="P11" s="204"/>
      <c r="Q11" s="204"/>
      <c r="R11" s="204"/>
      <c r="S11" s="204"/>
      <c r="T11" s="204"/>
      <c r="U11" s="204"/>
      <c r="V11" s="204"/>
      <c r="W11" s="204"/>
      <c r="X11" s="204"/>
      <c r="Y11" s="204"/>
      <c r="Z11" s="204"/>
      <c r="AA11" s="204"/>
      <c r="AB11" s="204"/>
      <c r="AC11" s="204"/>
      <c r="AD11" s="204"/>
      <c r="AE11" s="204"/>
      <c r="AF11" s="204"/>
      <c r="AG11" s="204"/>
      <c r="AH11" s="204"/>
      <c r="AI11" s="204"/>
      <c r="AJ11" s="204"/>
      <c r="AK11" s="204"/>
      <c r="AL11" s="204"/>
      <c r="AM11" s="204"/>
      <c r="AN11" s="204"/>
      <c r="AO11" s="204"/>
      <c r="AP11" s="204"/>
      <c r="AQ11" s="204"/>
      <c r="AR11" s="204"/>
      <c r="AS11" s="204"/>
      <c r="AT11" s="204"/>
      <c r="AU11" s="204"/>
      <c r="AV11" s="204"/>
      <c r="AW11" s="204"/>
    </row>
    <row r="12" spans="1:49" x14ac:dyDescent="0.3">
      <c r="A12" t="s">
        <v>263</v>
      </c>
      <c r="B12" t="s">
        <v>264</v>
      </c>
      <c r="C12" s="204" t="str">
        <f>IFERROR(IF((VLOOKUP($A12,'Q4 Raw Data'!$A$9:$DO$158,C$3,FALSE))="","",(VLOOKUP($A12,'Q4 Raw Data'!$A$9:$DO$158,C$3,FALSE))),"")</f>
        <v/>
      </c>
      <c r="D12" s="204" t="str">
        <f>IFERROR(IF((VLOOKUP($A12,'Q4 Raw Data'!$A$9:$DO$158,D$3,FALSE))="","",(VLOOKUP($A12,'Q4 Raw Data'!$A$9:$DO$158,D$3,FALSE))),"")</f>
        <v>Established</v>
      </c>
      <c r="E12" s="204" t="str">
        <f>IFERROR(IF((VLOOKUP($A12,'Q4 Raw Data'!$A$9:$DO$158,E$3,FALSE))="","",(VLOOKUP($A12,'Q4 Raw Data'!$A$9:$DO$158,E$3,FALSE))),"")</f>
        <v>Mature</v>
      </c>
      <c r="F12" s="204" t="str">
        <f>IFERROR(IF((VLOOKUP($A12,'Q4 Raw Data'!$A$9:$DO$158,F$3,FALSE))="","",(VLOOKUP($A12,'Q4 Raw Data'!$A$9:$DO$158,F$3,FALSE))),"")</f>
        <v>Mature</v>
      </c>
      <c r="G12" s="204" t="str">
        <f>IFERROR(IF((VLOOKUP($A12,'Q4 Raw Data'!$A$9:$DO$158,G$3,FALSE))="","",(VLOOKUP($A12,'Q4 Raw Data'!$A$9:$DO$158,G$3,FALSE))),"")</f>
        <v>Exemplary</v>
      </c>
      <c r="H12" s="204" t="str">
        <f>IFERROR(IF((VLOOKUP($A12,'Q4 Raw Data'!$A$9:$DO$158,H$3,FALSE))="","",(VLOOKUP($A12,'Q4 Raw Data'!$A$9:$DO$158,H$3,FALSE))),"")</f>
        <v>Mature</v>
      </c>
      <c r="I12" s="204" t="str">
        <f>IFERROR(IF((VLOOKUP($A12,'Q4 Raw Data'!$A$9:$DO$158,I$3,FALSE))="","",(VLOOKUP($A12,'Q4 Raw Data'!$A$9:$DO$158,I$3,FALSE))),"")</f>
        <v>Established</v>
      </c>
      <c r="J12" s="204" t="str">
        <f>IFERROR(IF((VLOOKUP($A12,'Q4 Raw Data'!$A$9:$DO$158,J$3,FALSE))="","",(VLOOKUP($A12,'Q4 Raw Data'!$A$9:$DO$158,J$3,FALSE))),"")</f>
        <v>Mature</v>
      </c>
      <c r="K12" s="204" t="str">
        <f>IFERROR(IF((VLOOKUP($A12,'Q4 Raw Data'!$A$9:$DO$158,K$3,FALSE))="","",(VLOOKUP($A12,'Q4 Raw Data'!$A$9:$DO$158,K$3,FALSE))),"")</f>
        <v>Established</v>
      </c>
      <c r="L12" s="204"/>
      <c r="M12" s="204"/>
      <c r="N12" s="204"/>
      <c r="O12" s="204"/>
      <c r="P12" s="204"/>
      <c r="Q12" s="204"/>
      <c r="R12" s="204"/>
      <c r="S12" s="204"/>
      <c r="T12" s="204"/>
      <c r="U12" s="204"/>
      <c r="V12" s="204"/>
      <c r="W12" s="204"/>
      <c r="X12" s="204"/>
      <c r="Y12" s="204"/>
      <c r="Z12" s="204"/>
      <c r="AA12" s="204"/>
      <c r="AB12" s="204"/>
      <c r="AC12" s="204"/>
      <c r="AD12" s="204"/>
      <c r="AE12" s="204"/>
      <c r="AF12" s="204"/>
      <c r="AG12" s="204"/>
      <c r="AH12" s="204"/>
      <c r="AI12" s="204"/>
      <c r="AJ12" s="204"/>
      <c r="AK12" s="204"/>
      <c r="AL12" s="204"/>
      <c r="AM12" s="204"/>
      <c r="AN12" s="204"/>
      <c r="AO12" s="204"/>
      <c r="AP12" s="204"/>
      <c r="AQ12" s="204"/>
      <c r="AR12" s="204"/>
      <c r="AS12" s="204"/>
      <c r="AT12" s="204"/>
      <c r="AU12" s="204"/>
      <c r="AV12" s="204"/>
      <c r="AW12" s="204"/>
    </row>
    <row r="13" spans="1:49" x14ac:dyDescent="0.3">
      <c r="A13" t="s">
        <v>269</v>
      </c>
      <c r="B13" t="s">
        <v>270</v>
      </c>
      <c r="C13" s="204" t="str">
        <f>IFERROR(IF((VLOOKUP($A13,'Q4 Raw Data'!$A$9:$DO$158,C$3,FALSE))="","",(VLOOKUP($A13,'Q4 Raw Data'!$A$9:$DO$158,C$3,FALSE))),"")</f>
        <v/>
      </c>
      <c r="D13" s="204" t="str">
        <f>IFERROR(IF((VLOOKUP($A13,'Q4 Raw Data'!$A$9:$DO$158,D$3,FALSE))="","",(VLOOKUP($A13,'Q4 Raw Data'!$A$9:$DO$158,D$3,FALSE))),"")</f>
        <v>Mature</v>
      </c>
      <c r="E13" s="204" t="str">
        <f>IFERROR(IF((VLOOKUP($A13,'Q4 Raw Data'!$A$9:$DO$158,E$3,FALSE))="","",(VLOOKUP($A13,'Q4 Raw Data'!$A$9:$DO$158,E$3,FALSE))),"")</f>
        <v>Mature</v>
      </c>
      <c r="F13" s="204" t="str">
        <f>IFERROR(IF((VLOOKUP($A13,'Q4 Raw Data'!$A$9:$DO$158,F$3,FALSE))="","",(VLOOKUP($A13,'Q4 Raw Data'!$A$9:$DO$158,F$3,FALSE))),"")</f>
        <v>Mature</v>
      </c>
      <c r="G13" s="204" t="str">
        <f>IFERROR(IF((VLOOKUP($A13,'Q4 Raw Data'!$A$9:$DO$158,G$3,FALSE))="","",(VLOOKUP($A13,'Q4 Raw Data'!$A$9:$DO$158,G$3,FALSE))),"")</f>
        <v>Mature</v>
      </c>
      <c r="H13" s="204" t="str">
        <f>IFERROR(IF((VLOOKUP($A13,'Q4 Raw Data'!$A$9:$DO$158,H$3,FALSE))="","",(VLOOKUP($A13,'Q4 Raw Data'!$A$9:$DO$158,H$3,FALSE))),"")</f>
        <v>Mature</v>
      </c>
      <c r="I13" s="204" t="str">
        <f>IFERROR(IF((VLOOKUP($A13,'Q4 Raw Data'!$A$9:$DO$158,I$3,FALSE))="","",(VLOOKUP($A13,'Q4 Raw Data'!$A$9:$DO$158,I$3,FALSE))),"")</f>
        <v>Mature</v>
      </c>
      <c r="J13" s="204" t="str">
        <f>IFERROR(IF((VLOOKUP($A13,'Q4 Raw Data'!$A$9:$DO$158,J$3,FALSE))="","",(VLOOKUP($A13,'Q4 Raw Data'!$A$9:$DO$158,J$3,FALSE))),"")</f>
        <v>Mature</v>
      </c>
      <c r="K13" s="204" t="str">
        <f>IFERROR(IF((VLOOKUP($A13,'Q4 Raw Data'!$A$9:$DO$158,K$3,FALSE))="","",(VLOOKUP($A13,'Q4 Raw Data'!$A$9:$DO$158,K$3,FALSE))),"")</f>
        <v>Mature</v>
      </c>
      <c r="L13" s="204"/>
      <c r="M13" s="204"/>
      <c r="N13" s="204"/>
      <c r="O13" s="204"/>
      <c r="P13" s="204"/>
      <c r="Q13" s="204"/>
      <c r="R13" s="204"/>
      <c r="S13" s="204"/>
      <c r="T13" s="204"/>
      <c r="U13" s="204"/>
      <c r="V13" s="204"/>
      <c r="W13" s="204"/>
      <c r="X13" s="204"/>
      <c r="Y13" s="204"/>
      <c r="Z13" s="204"/>
      <c r="AA13" s="204"/>
      <c r="AB13" s="204"/>
      <c r="AC13" s="204"/>
      <c r="AD13" s="204"/>
      <c r="AE13" s="204"/>
      <c r="AF13" s="204"/>
      <c r="AG13" s="204"/>
      <c r="AH13" s="204"/>
      <c r="AI13" s="204"/>
      <c r="AJ13" s="204"/>
      <c r="AK13" s="204"/>
      <c r="AL13" s="204"/>
      <c r="AM13" s="204"/>
      <c r="AN13" s="204"/>
      <c r="AO13" s="204"/>
      <c r="AP13" s="204"/>
      <c r="AQ13" s="204"/>
      <c r="AR13" s="204"/>
      <c r="AS13" s="204"/>
      <c r="AT13" s="204"/>
      <c r="AU13" s="204"/>
      <c r="AV13" s="204"/>
      <c r="AW13" s="204"/>
    </row>
    <row r="14" spans="1:49" x14ac:dyDescent="0.3">
      <c r="A14" t="s">
        <v>276</v>
      </c>
      <c r="B14" t="s">
        <v>277</v>
      </c>
      <c r="C14" s="204" t="str">
        <f>IFERROR(IF((VLOOKUP($A14,'Q4 Raw Data'!$A$9:$DO$158,C$3,FALSE))="","",(VLOOKUP($A14,'Q4 Raw Data'!$A$9:$DO$158,C$3,FALSE))),"")</f>
        <v/>
      </c>
      <c r="D14" s="204" t="str">
        <f>IFERROR(IF((VLOOKUP($A14,'Q4 Raw Data'!$A$9:$DO$158,D$3,FALSE))="","",(VLOOKUP($A14,'Q4 Raw Data'!$A$9:$DO$158,D$3,FALSE))),"")</f>
        <v>Mature</v>
      </c>
      <c r="E14" s="204" t="str">
        <f>IFERROR(IF((VLOOKUP($A14,'Q4 Raw Data'!$A$9:$DO$158,E$3,FALSE))="","",(VLOOKUP($A14,'Q4 Raw Data'!$A$9:$DO$158,E$3,FALSE))),"")</f>
        <v>Established</v>
      </c>
      <c r="F14" s="204" t="str">
        <f>IFERROR(IF((VLOOKUP($A14,'Q4 Raw Data'!$A$9:$DO$158,F$3,FALSE))="","",(VLOOKUP($A14,'Q4 Raw Data'!$A$9:$DO$158,F$3,FALSE))),"")</f>
        <v>Established</v>
      </c>
      <c r="G14" s="204" t="str">
        <f>IFERROR(IF((VLOOKUP($A14,'Q4 Raw Data'!$A$9:$DO$158,G$3,FALSE))="","",(VLOOKUP($A14,'Q4 Raw Data'!$A$9:$DO$158,G$3,FALSE))),"")</f>
        <v>Established</v>
      </c>
      <c r="H14" s="204" t="str">
        <f>IFERROR(IF((VLOOKUP($A14,'Q4 Raw Data'!$A$9:$DO$158,H$3,FALSE))="","",(VLOOKUP($A14,'Q4 Raw Data'!$A$9:$DO$158,H$3,FALSE))),"")</f>
        <v>Established</v>
      </c>
      <c r="I14" s="204" t="str">
        <f>IFERROR(IF((VLOOKUP($A14,'Q4 Raw Data'!$A$9:$DO$158,I$3,FALSE))="","",(VLOOKUP($A14,'Q4 Raw Data'!$A$9:$DO$158,I$3,FALSE))),"")</f>
        <v>Mature</v>
      </c>
      <c r="J14" s="204" t="str">
        <f>IFERROR(IF((VLOOKUP($A14,'Q4 Raw Data'!$A$9:$DO$158,J$3,FALSE))="","",(VLOOKUP($A14,'Q4 Raw Data'!$A$9:$DO$158,J$3,FALSE))),"")</f>
        <v>Established</v>
      </c>
      <c r="K14" s="204" t="str">
        <f>IFERROR(IF((VLOOKUP($A14,'Q4 Raw Data'!$A$9:$DO$158,K$3,FALSE))="","",(VLOOKUP($A14,'Q4 Raw Data'!$A$9:$DO$158,K$3,FALSE))),"")</f>
        <v>Established</v>
      </c>
      <c r="L14" s="204"/>
      <c r="M14" s="204"/>
      <c r="N14" s="204"/>
      <c r="O14" s="204"/>
      <c r="P14" s="204"/>
      <c r="Q14" s="204"/>
      <c r="R14" s="204"/>
      <c r="S14" s="204"/>
      <c r="T14" s="204"/>
      <c r="U14" s="204"/>
      <c r="V14" s="204"/>
      <c r="W14" s="204"/>
      <c r="X14" s="204"/>
      <c r="Y14" s="204"/>
      <c r="Z14" s="204"/>
      <c r="AA14" s="204"/>
      <c r="AB14" s="204"/>
      <c r="AC14" s="204"/>
      <c r="AD14" s="204"/>
      <c r="AE14" s="204"/>
      <c r="AF14" s="204"/>
      <c r="AG14" s="204"/>
      <c r="AH14" s="204"/>
      <c r="AI14" s="204"/>
      <c r="AJ14" s="204"/>
      <c r="AK14" s="204"/>
      <c r="AL14" s="204"/>
      <c r="AM14" s="204"/>
      <c r="AN14" s="204"/>
      <c r="AO14" s="204"/>
      <c r="AP14" s="204"/>
      <c r="AQ14" s="204"/>
      <c r="AR14" s="204"/>
      <c r="AS14" s="204"/>
      <c r="AT14" s="204"/>
      <c r="AU14" s="204"/>
      <c r="AV14" s="204"/>
      <c r="AW14" s="204"/>
    </row>
    <row r="15" spans="1:49" x14ac:dyDescent="0.3">
      <c r="A15" t="s">
        <v>284</v>
      </c>
      <c r="B15" t="s">
        <v>285</v>
      </c>
      <c r="C15" s="204" t="str">
        <f>IFERROR(IF((VLOOKUP($A15,'Q4 Raw Data'!$A$9:$DO$158,C$3,FALSE))="","",(VLOOKUP($A15,'Q4 Raw Data'!$A$9:$DO$158,C$3,FALSE))),"")</f>
        <v/>
      </c>
      <c r="D15" s="204" t="str">
        <f>IFERROR(IF((VLOOKUP($A15,'Q4 Raw Data'!$A$9:$DO$158,D$3,FALSE))="","",(VLOOKUP($A15,'Q4 Raw Data'!$A$9:$DO$158,D$3,FALSE))),"")</f>
        <v>Mature</v>
      </c>
      <c r="E15" s="204" t="str">
        <f>IFERROR(IF((VLOOKUP($A15,'Q4 Raw Data'!$A$9:$DO$158,E$3,FALSE))="","",(VLOOKUP($A15,'Q4 Raw Data'!$A$9:$DO$158,E$3,FALSE))),"")</f>
        <v>Established</v>
      </c>
      <c r="F15" s="204" t="str">
        <f>IFERROR(IF((VLOOKUP($A15,'Q4 Raw Data'!$A$9:$DO$158,F$3,FALSE))="","",(VLOOKUP($A15,'Q4 Raw Data'!$A$9:$DO$158,F$3,FALSE))),"")</f>
        <v>Established</v>
      </c>
      <c r="G15" s="204" t="str">
        <f>IFERROR(IF((VLOOKUP($A15,'Q4 Raw Data'!$A$9:$DO$158,G$3,FALSE))="","",(VLOOKUP($A15,'Q4 Raw Data'!$A$9:$DO$158,G$3,FALSE))),"")</f>
        <v>Established</v>
      </c>
      <c r="H15" s="204" t="str">
        <f>IFERROR(IF((VLOOKUP($A15,'Q4 Raw Data'!$A$9:$DO$158,H$3,FALSE))="","",(VLOOKUP($A15,'Q4 Raw Data'!$A$9:$DO$158,H$3,FALSE))),"")</f>
        <v>Mature</v>
      </c>
      <c r="I15" s="204" t="str">
        <f>IFERROR(IF((VLOOKUP($A15,'Q4 Raw Data'!$A$9:$DO$158,I$3,FALSE))="","",(VLOOKUP($A15,'Q4 Raw Data'!$A$9:$DO$158,I$3,FALSE))),"")</f>
        <v>Established</v>
      </c>
      <c r="J15" s="204" t="str">
        <f>IFERROR(IF((VLOOKUP($A15,'Q4 Raw Data'!$A$9:$DO$158,J$3,FALSE))="","",(VLOOKUP($A15,'Q4 Raw Data'!$A$9:$DO$158,J$3,FALSE))),"")</f>
        <v>Established</v>
      </c>
      <c r="K15" s="204" t="str">
        <f>IFERROR(IF((VLOOKUP($A15,'Q4 Raw Data'!$A$9:$DO$158,K$3,FALSE))="","",(VLOOKUP($A15,'Q4 Raw Data'!$A$9:$DO$158,K$3,FALSE))),"")</f>
        <v>Mature</v>
      </c>
      <c r="L15" s="204"/>
      <c r="M15" s="204"/>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c r="AL15" s="204"/>
      <c r="AM15" s="204"/>
      <c r="AN15" s="204"/>
      <c r="AO15" s="204"/>
      <c r="AP15" s="204"/>
      <c r="AQ15" s="204"/>
      <c r="AR15" s="204"/>
      <c r="AS15" s="204"/>
      <c r="AT15" s="204"/>
      <c r="AU15" s="204"/>
      <c r="AV15" s="204"/>
      <c r="AW15" s="204"/>
    </row>
    <row r="16" spans="1:49" x14ac:dyDescent="0.3">
      <c r="A16" t="s">
        <v>291</v>
      </c>
      <c r="B16" t="s">
        <v>292</v>
      </c>
      <c r="C16" s="204" t="str">
        <f>IFERROR(IF((VLOOKUP($A16,'Q4 Raw Data'!$A$9:$DO$158,C$3,FALSE))="","",(VLOOKUP($A16,'Q4 Raw Data'!$A$9:$DO$158,C$3,FALSE))),"")</f>
        <v/>
      </c>
      <c r="D16" s="204" t="str">
        <f>IFERROR(IF((VLOOKUP($A16,'Q4 Raw Data'!$A$9:$DO$158,D$3,FALSE))="","",(VLOOKUP($A16,'Q4 Raw Data'!$A$9:$DO$158,D$3,FALSE))),"")</f>
        <v>Established</v>
      </c>
      <c r="E16" s="204" t="str">
        <f>IFERROR(IF((VLOOKUP($A16,'Q4 Raw Data'!$A$9:$DO$158,E$3,FALSE))="","",(VLOOKUP($A16,'Q4 Raw Data'!$A$9:$DO$158,E$3,FALSE))),"")</f>
        <v>Mature</v>
      </c>
      <c r="F16" s="204" t="str">
        <f>IFERROR(IF((VLOOKUP($A16,'Q4 Raw Data'!$A$9:$DO$158,F$3,FALSE))="","",(VLOOKUP($A16,'Q4 Raw Data'!$A$9:$DO$158,F$3,FALSE))),"")</f>
        <v>Established</v>
      </c>
      <c r="G16" s="204" t="str">
        <f>IFERROR(IF((VLOOKUP($A16,'Q4 Raw Data'!$A$9:$DO$158,G$3,FALSE))="","",(VLOOKUP($A16,'Q4 Raw Data'!$A$9:$DO$158,G$3,FALSE))),"")</f>
        <v>Mature</v>
      </c>
      <c r="H16" s="204" t="str">
        <f>IFERROR(IF((VLOOKUP($A16,'Q4 Raw Data'!$A$9:$DO$158,H$3,FALSE))="","",(VLOOKUP($A16,'Q4 Raw Data'!$A$9:$DO$158,H$3,FALSE))),"")</f>
        <v>Established</v>
      </c>
      <c r="I16" s="204" t="str">
        <f>IFERROR(IF((VLOOKUP($A16,'Q4 Raw Data'!$A$9:$DO$158,I$3,FALSE))="","",(VLOOKUP($A16,'Q4 Raw Data'!$A$9:$DO$158,I$3,FALSE))),"")</f>
        <v>Mature</v>
      </c>
      <c r="J16" s="204" t="str">
        <f>IFERROR(IF((VLOOKUP($A16,'Q4 Raw Data'!$A$9:$DO$158,J$3,FALSE))="","",(VLOOKUP($A16,'Q4 Raw Data'!$A$9:$DO$158,J$3,FALSE))),"")</f>
        <v>Mature</v>
      </c>
      <c r="K16" s="204" t="str">
        <f>IFERROR(IF((VLOOKUP($A16,'Q4 Raw Data'!$A$9:$DO$158,K$3,FALSE))="","",(VLOOKUP($A16,'Q4 Raw Data'!$A$9:$DO$158,K$3,FALSE))),"")</f>
        <v>Mature</v>
      </c>
      <c r="L16" s="204"/>
      <c r="M16" s="204"/>
      <c r="N16" s="204"/>
      <c r="O16" s="204"/>
      <c r="P16" s="204"/>
      <c r="Q16" s="204"/>
      <c r="R16" s="204"/>
      <c r="S16" s="204"/>
      <c r="T16" s="204"/>
      <c r="U16" s="204"/>
      <c r="V16" s="204"/>
      <c r="W16" s="204"/>
      <c r="X16" s="204"/>
      <c r="Y16" s="204"/>
      <c r="Z16" s="204"/>
      <c r="AA16" s="204"/>
      <c r="AB16" s="204"/>
      <c r="AC16" s="204"/>
      <c r="AD16" s="204"/>
      <c r="AE16" s="204"/>
      <c r="AF16" s="204"/>
      <c r="AG16" s="204"/>
      <c r="AH16" s="204"/>
      <c r="AI16" s="204"/>
      <c r="AJ16" s="204"/>
      <c r="AK16" s="204"/>
      <c r="AL16" s="204"/>
      <c r="AM16" s="204"/>
      <c r="AN16" s="204"/>
      <c r="AO16" s="204"/>
      <c r="AP16" s="204"/>
      <c r="AQ16" s="204"/>
      <c r="AR16" s="204"/>
      <c r="AS16" s="204"/>
      <c r="AT16" s="204"/>
      <c r="AU16" s="204"/>
      <c r="AV16" s="204"/>
      <c r="AW16" s="204"/>
    </row>
    <row r="17" spans="1:49" x14ac:dyDescent="0.3">
      <c r="A17" t="s">
        <v>297</v>
      </c>
      <c r="B17" t="s">
        <v>298</v>
      </c>
      <c r="C17" s="204" t="str">
        <f>IFERROR(IF((VLOOKUP($A17,'Q4 Raw Data'!$A$9:$DO$158,C$3,FALSE))="","",(VLOOKUP($A17,'Q4 Raw Data'!$A$9:$DO$158,C$3,FALSE))),"")</f>
        <v/>
      </c>
      <c r="D17" s="204" t="str">
        <f>IFERROR(IF((VLOOKUP($A17,'Q4 Raw Data'!$A$9:$DO$158,D$3,FALSE))="","",(VLOOKUP($A17,'Q4 Raw Data'!$A$9:$DO$158,D$3,FALSE))),"")</f>
        <v/>
      </c>
      <c r="E17" s="204" t="str">
        <f>IFERROR(IF((VLOOKUP($A17,'Q4 Raw Data'!$A$9:$DO$158,E$3,FALSE))="","",(VLOOKUP($A17,'Q4 Raw Data'!$A$9:$DO$158,E$3,FALSE))),"")</f>
        <v/>
      </c>
      <c r="F17" s="204" t="str">
        <f>IFERROR(IF((VLOOKUP($A17,'Q4 Raw Data'!$A$9:$DO$158,F$3,FALSE))="","",(VLOOKUP($A17,'Q4 Raw Data'!$A$9:$DO$158,F$3,FALSE))),"")</f>
        <v/>
      </c>
      <c r="G17" s="204" t="str">
        <f>IFERROR(IF((VLOOKUP($A17,'Q4 Raw Data'!$A$9:$DO$158,G$3,FALSE))="","",(VLOOKUP($A17,'Q4 Raw Data'!$A$9:$DO$158,G$3,FALSE))),"")</f>
        <v/>
      </c>
      <c r="H17" s="204" t="str">
        <f>IFERROR(IF((VLOOKUP($A17,'Q4 Raw Data'!$A$9:$DO$158,H$3,FALSE))="","",(VLOOKUP($A17,'Q4 Raw Data'!$A$9:$DO$158,H$3,FALSE))),"")</f>
        <v/>
      </c>
      <c r="I17" s="204" t="str">
        <f>IFERROR(IF((VLOOKUP($A17,'Q4 Raw Data'!$A$9:$DO$158,I$3,FALSE))="","",(VLOOKUP($A17,'Q4 Raw Data'!$A$9:$DO$158,I$3,FALSE))),"")</f>
        <v/>
      </c>
      <c r="J17" s="204" t="str">
        <f>IFERROR(IF((VLOOKUP($A17,'Q4 Raw Data'!$A$9:$DO$158,J$3,FALSE))="","",(VLOOKUP($A17,'Q4 Raw Data'!$A$9:$DO$158,J$3,FALSE))),"")</f>
        <v/>
      </c>
      <c r="K17" s="204" t="str">
        <f>IFERROR(IF((VLOOKUP($A17,'Q4 Raw Data'!$A$9:$DO$158,K$3,FALSE))="","",(VLOOKUP($A17,'Q4 Raw Data'!$A$9:$DO$158,K$3,FALSE))),"")</f>
        <v/>
      </c>
      <c r="L17" s="204"/>
      <c r="M17" s="204"/>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c r="AL17" s="204"/>
      <c r="AM17" s="204"/>
      <c r="AN17" s="204"/>
      <c r="AO17" s="204"/>
      <c r="AP17" s="204"/>
      <c r="AQ17" s="204"/>
      <c r="AR17" s="204"/>
      <c r="AS17" s="204"/>
      <c r="AT17" s="204"/>
      <c r="AU17" s="204"/>
      <c r="AV17" s="204"/>
      <c r="AW17" s="204"/>
    </row>
    <row r="18" spans="1:49" x14ac:dyDescent="0.3">
      <c r="A18" t="s">
        <v>302</v>
      </c>
      <c r="B18" t="s">
        <v>303</v>
      </c>
      <c r="C18" s="204" t="str">
        <f>IFERROR(IF((VLOOKUP($A18,'Q4 Raw Data'!$A$9:$DO$158,C$3,FALSE))="","",(VLOOKUP($A18,'Q4 Raw Data'!$A$9:$DO$158,C$3,FALSE))),"")</f>
        <v/>
      </c>
      <c r="D18" s="204" t="str">
        <f>IFERROR(IF((VLOOKUP($A18,'Q4 Raw Data'!$A$9:$DO$158,D$3,FALSE))="","",(VLOOKUP($A18,'Q4 Raw Data'!$A$9:$DO$158,D$3,FALSE))),"")</f>
        <v>Established</v>
      </c>
      <c r="E18" s="204" t="str">
        <f>IFERROR(IF((VLOOKUP($A18,'Q4 Raw Data'!$A$9:$DO$158,E$3,FALSE))="","",(VLOOKUP($A18,'Q4 Raw Data'!$A$9:$DO$158,E$3,FALSE))),"")</f>
        <v>Established</v>
      </c>
      <c r="F18" s="204" t="str">
        <f>IFERROR(IF((VLOOKUP($A18,'Q4 Raw Data'!$A$9:$DO$158,F$3,FALSE))="","",(VLOOKUP($A18,'Q4 Raw Data'!$A$9:$DO$158,F$3,FALSE))),"")</f>
        <v>Established</v>
      </c>
      <c r="G18" s="204" t="str">
        <f>IFERROR(IF((VLOOKUP($A18,'Q4 Raw Data'!$A$9:$DO$158,G$3,FALSE))="","",(VLOOKUP($A18,'Q4 Raw Data'!$A$9:$DO$158,G$3,FALSE))),"")</f>
        <v>Not yet established</v>
      </c>
      <c r="H18" s="204" t="str">
        <f>IFERROR(IF((VLOOKUP($A18,'Q4 Raw Data'!$A$9:$DO$158,H$3,FALSE))="","",(VLOOKUP($A18,'Q4 Raw Data'!$A$9:$DO$158,H$3,FALSE))),"")</f>
        <v>Established</v>
      </c>
      <c r="I18" s="204" t="str">
        <f>IFERROR(IF((VLOOKUP($A18,'Q4 Raw Data'!$A$9:$DO$158,I$3,FALSE))="","",(VLOOKUP($A18,'Q4 Raw Data'!$A$9:$DO$158,I$3,FALSE))),"")</f>
        <v>Established</v>
      </c>
      <c r="J18" s="204" t="str">
        <f>IFERROR(IF((VLOOKUP($A18,'Q4 Raw Data'!$A$9:$DO$158,J$3,FALSE))="","",(VLOOKUP($A18,'Q4 Raw Data'!$A$9:$DO$158,J$3,FALSE))),"")</f>
        <v>Established</v>
      </c>
      <c r="K18" s="204" t="str">
        <f>IFERROR(IF((VLOOKUP($A18,'Q4 Raw Data'!$A$9:$DO$158,K$3,FALSE))="","",(VLOOKUP($A18,'Q4 Raw Data'!$A$9:$DO$158,K$3,FALSE))),"")</f>
        <v>Established</v>
      </c>
      <c r="L18" s="204"/>
      <c r="M18" s="204"/>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c r="AW18" s="204"/>
    </row>
    <row r="19" spans="1:49" x14ac:dyDescent="0.3">
      <c r="A19" t="s">
        <v>308</v>
      </c>
      <c r="B19" t="s">
        <v>309</v>
      </c>
      <c r="C19" s="204" t="str">
        <f>IFERROR(IF((VLOOKUP($A19,'Q4 Raw Data'!$A$9:$DO$158,C$3,FALSE))="","",(VLOOKUP($A19,'Q4 Raw Data'!$A$9:$DO$158,C$3,FALSE))),"")</f>
        <v/>
      </c>
      <c r="D19" s="204" t="str">
        <f>IFERROR(IF((VLOOKUP($A19,'Q4 Raw Data'!$A$9:$DO$158,D$3,FALSE))="","",(VLOOKUP($A19,'Q4 Raw Data'!$A$9:$DO$158,D$3,FALSE))),"")</f>
        <v>Established</v>
      </c>
      <c r="E19" s="204" t="str">
        <f>IFERROR(IF((VLOOKUP($A19,'Q4 Raw Data'!$A$9:$DO$158,E$3,FALSE))="","",(VLOOKUP($A19,'Q4 Raw Data'!$A$9:$DO$158,E$3,FALSE))),"")</f>
        <v>Established</v>
      </c>
      <c r="F19" s="204" t="str">
        <f>IFERROR(IF((VLOOKUP($A19,'Q4 Raw Data'!$A$9:$DO$158,F$3,FALSE))="","",(VLOOKUP($A19,'Q4 Raw Data'!$A$9:$DO$158,F$3,FALSE))),"")</f>
        <v>Mature</v>
      </c>
      <c r="G19" s="204" t="str">
        <f>IFERROR(IF((VLOOKUP($A19,'Q4 Raw Data'!$A$9:$DO$158,G$3,FALSE))="","",(VLOOKUP($A19,'Q4 Raw Data'!$A$9:$DO$158,G$3,FALSE))),"")</f>
        <v>Established</v>
      </c>
      <c r="H19" s="204" t="str">
        <f>IFERROR(IF((VLOOKUP($A19,'Q4 Raw Data'!$A$9:$DO$158,H$3,FALSE))="","",(VLOOKUP($A19,'Q4 Raw Data'!$A$9:$DO$158,H$3,FALSE))),"")</f>
        <v>Established</v>
      </c>
      <c r="I19" s="204" t="str">
        <f>IFERROR(IF((VLOOKUP($A19,'Q4 Raw Data'!$A$9:$DO$158,I$3,FALSE))="","",(VLOOKUP($A19,'Q4 Raw Data'!$A$9:$DO$158,I$3,FALSE))),"")</f>
        <v>Established</v>
      </c>
      <c r="J19" s="204" t="str">
        <f>IFERROR(IF((VLOOKUP($A19,'Q4 Raw Data'!$A$9:$DO$158,J$3,FALSE))="","",(VLOOKUP($A19,'Q4 Raw Data'!$A$9:$DO$158,J$3,FALSE))),"")</f>
        <v>Established</v>
      </c>
      <c r="K19" s="204" t="str">
        <f>IFERROR(IF((VLOOKUP($A19,'Q4 Raw Data'!$A$9:$DO$158,K$3,FALSE))="","",(VLOOKUP($A19,'Q4 Raw Data'!$A$9:$DO$158,K$3,FALSE))),"")</f>
        <v>Established</v>
      </c>
      <c r="L19" s="204"/>
      <c r="M19" s="204"/>
      <c r="N19" s="204"/>
      <c r="O19" s="204"/>
      <c r="P19" s="204"/>
      <c r="Q19" s="204"/>
      <c r="R19" s="204"/>
      <c r="S19" s="204"/>
      <c r="T19" s="204"/>
      <c r="U19" s="204"/>
      <c r="V19" s="204"/>
      <c r="W19" s="204"/>
      <c r="X19" s="204"/>
      <c r="Y19" s="204"/>
      <c r="Z19" s="204"/>
      <c r="AA19" s="204"/>
      <c r="AB19" s="204"/>
      <c r="AC19" s="204"/>
      <c r="AD19" s="204"/>
      <c r="AE19" s="204"/>
      <c r="AF19" s="204"/>
      <c r="AG19" s="204"/>
      <c r="AH19" s="204"/>
      <c r="AI19" s="204"/>
      <c r="AJ19" s="204"/>
      <c r="AK19" s="204"/>
      <c r="AL19" s="204"/>
      <c r="AM19" s="204"/>
      <c r="AN19" s="204"/>
      <c r="AO19" s="204"/>
      <c r="AP19" s="204"/>
      <c r="AQ19" s="204"/>
      <c r="AR19" s="204"/>
      <c r="AS19" s="204"/>
      <c r="AT19" s="204"/>
      <c r="AU19" s="204"/>
      <c r="AV19" s="204"/>
      <c r="AW19" s="204"/>
    </row>
    <row r="20" spans="1:49" x14ac:dyDescent="0.3">
      <c r="A20" t="s">
        <v>312</v>
      </c>
      <c r="B20" t="s">
        <v>313</v>
      </c>
      <c r="C20" s="204" t="str">
        <f>IFERROR(IF((VLOOKUP($A20,'Q4 Raw Data'!$A$9:$DO$158,C$3,FALSE))="","",(VLOOKUP($A20,'Q4 Raw Data'!$A$9:$DO$158,C$3,FALSE))),"")</f>
        <v/>
      </c>
      <c r="D20" s="204" t="str">
        <f>IFERROR(IF((VLOOKUP($A20,'Q4 Raw Data'!$A$9:$DO$158,D$3,FALSE))="","",(VLOOKUP($A20,'Q4 Raw Data'!$A$9:$DO$158,D$3,FALSE))),"")</f>
        <v>Established</v>
      </c>
      <c r="E20" s="204" t="str">
        <f>IFERROR(IF((VLOOKUP($A20,'Q4 Raw Data'!$A$9:$DO$158,E$3,FALSE))="","",(VLOOKUP($A20,'Q4 Raw Data'!$A$9:$DO$158,E$3,FALSE))),"")</f>
        <v>Mature</v>
      </c>
      <c r="F20" s="204" t="str">
        <f>IFERROR(IF((VLOOKUP($A20,'Q4 Raw Data'!$A$9:$DO$158,F$3,FALSE))="","",(VLOOKUP($A20,'Q4 Raw Data'!$A$9:$DO$158,F$3,FALSE))),"")</f>
        <v>Mature</v>
      </c>
      <c r="G20" s="204" t="str">
        <f>IFERROR(IF((VLOOKUP($A20,'Q4 Raw Data'!$A$9:$DO$158,G$3,FALSE))="","",(VLOOKUP($A20,'Q4 Raw Data'!$A$9:$DO$158,G$3,FALSE))),"")</f>
        <v>Mature</v>
      </c>
      <c r="H20" s="204" t="str">
        <f>IFERROR(IF((VLOOKUP($A20,'Q4 Raw Data'!$A$9:$DO$158,H$3,FALSE))="","",(VLOOKUP($A20,'Q4 Raw Data'!$A$9:$DO$158,H$3,FALSE))),"")</f>
        <v>Established</v>
      </c>
      <c r="I20" s="204" t="str">
        <f>IFERROR(IF((VLOOKUP($A20,'Q4 Raw Data'!$A$9:$DO$158,I$3,FALSE))="","",(VLOOKUP($A20,'Q4 Raw Data'!$A$9:$DO$158,I$3,FALSE))),"")</f>
        <v>Mature</v>
      </c>
      <c r="J20" s="204" t="str">
        <f>IFERROR(IF((VLOOKUP($A20,'Q4 Raw Data'!$A$9:$DO$158,J$3,FALSE))="","",(VLOOKUP($A20,'Q4 Raw Data'!$A$9:$DO$158,J$3,FALSE))),"")</f>
        <v>Established</v>
      </c>
      <c r="K20" s="204" t="str">
        <f>IFERROR(IF((VLOOKUP($A20,'Q4 Raw Data'!$A$9:$DO$158,K$3,FALSE))="","",(VLOOKUP($A20,'Q4 Raw Data'!$A$9:$DO$158,K$3,FALSE))),"")</f>
        <v>Mature</v>
      </c>
      <c r="L20" s="204"/>
      <c r="M20" s="204"/>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04"/>
      <c r="AT20" s="204"/>
      <c r="AU20" s="204"/>
      <c r="AV20" s="204"/>
      <c r="AW20" s="204"/>
    </row>
    <row r="21" spans="1:49" x14ac:dyDescent="0.3">
      <c r="A21" t="s">
        <v>318</v>
      </c>
      <c r="B21" t="s">
        <v>319</v>
      </c>
      <c r="C21" s="204" t="str">
        <f>IFERROR(IF((VLOOKUP($A21,'Q4 Raw Data'!$A$9:$DO$158,C$3,FALSE))="","",(VLOOKUP($A21,'Q4 Raw Data'!$A$9:$DO$158,C$3,FALSE))),"")</f>
        <v/>
      </c>
      <c r="D21" s="204" t="str">
        <f>IFERROR(IF((VLOOKUP($A21,'Q4 Raw Data'!$A$9:$DO$158,D$3,FALSE))="","",(VLOOKUP($A21,'Q4 Raw Data'!$A$9:$DO$158,D$3,FALSE))),"")</f>
        <v>Established</v>
      </c>
      <c r="E21" s="204" t="str">
        <f>IFERROR(IF((VLOOKUP($A21,'Q4 Raw Data'!$A$9:$DO$158,E$3,FALSE))="","",(VLOOKUP($A21,'Q4 Raw Data'!$A$9:$DO$158,E$3,FALSE))),"")</f>
        <v>Established</v>
      </c>
      <c r="F21" s="204" t="str">
        <f>IFERROR(IF((VLOOKUP($A21,'Q4 Raw Data'!$A$9:$DO$158,F$3,FALSE))="","",(VLOOKUP($A21,'Q4 Raw Data'!$A$9:$DO$158,F$3,FALSE))),"")</f>
        <v>Established</v>
      </c>
      <c r="G21" s="204" t="str">
        <f>IFERROR(IF((VLOOKUP($A21,'Q4 Raw Data'!$A$9:$DO$158,G$3,FALSE))="","",(VLOOKUP($A21,'Q4 Raw Data'!$A$9:$DO$158,G$3,FALSE))),"")</f>
        <v>Established</v>
      </c>
      <c r="H21" s="204" t="str">
        <f>IFERROR(IF((VLOOKUP($A21,'Q4 Raw Data'!$A$9:$DO$158,H$3,FALSE))="","",(VLOOKUP($A21,'Q4 Raw Data'!$A$9:$DO$158,H$3,FALSE))),"")</f>
        <v>Established</v>
      </c>
      <c r="I21" s="204" t="str">
        <f>IFERROR(IF((VLOOKUP($A21,'Q4 Raw Data'!$A$9:$DO$158,I$3,FALSE))="","",(VLOOKUP($A21,'Q4 Raw Data'!$A$9:$DO$158,I$3,FALSE))),"")</f>
        <v>Established</v>
      </c>
      <c r="J21" s="204" t="str">
        <f>IFERROR(IF((VLOOKUP($A21,'Q4 Raw Data'!$A$9:$DO$158,J$3,FALSE))="","",(VLOOKUP($A21,'Q4 Raw Data'!$A$9:$DO$158,J$3,FALSE))),"")</f>
        <v>Established</v>
      </c>
      <c r="K21" s="204" t="str">
        <f>IFERROR(IF((VLOOKUP($A21,'Q4 Raw Data'!$A$9:$DO$158,K$3,FALSE))="","",(VLOOKUP($A21,'Q4 Raw Data'!$A$9:$DO$158,K$3,FALSE))),"")</f>
        <v>Established</v>
      </c>
      <c r="L21" s="204"/>
      <c r="M21" s="204"/>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c r="AL21" s="204"/>
      <c r="AM21" s="204"/>
      <c r="AN21" s="204"/>
      <c r="AO21" s="204"/>
      <c r="AP21" s="204"/>
      <c r="AQ21" s="204"/>
      <c r="AR21" s="204"/>
      <c r="AS21" s="204"/>
      <c r="AT21" s="204"/>
      <c r="AU21" s="204"/>
      <c r="AV21" s="204"/>
      <c r="AW21" s="204"/>
    </row>
    <row r="22" spans="1:49" x14ac:dyDescent="0.3">
      <c r="A22" t="s">
        <v>321</v>
      </c>
      <c r="B22" t="s">
        <v>322</v>
      </c>
      <c r="C22" s="204" t="str">
        <f>IFERROR(IF((VLOOKUP($A22,'Q4 Raw Data'!$A$9:$DO$158,C$3,FALSE))="","",(VLOOKUP($A22,'Q4 Raw Data'!$A$9:$DO$158,C$3,FALSE))),"")</f>
        <v/>
      </c>
      <c r="D22" s="204" t="str">
        <f>IFERROR(IF((VLOOKUP($A22,'Q4 Raw Data'!$A$9:$DO$158,D$3,FALSE))="","",(VLOOKUP($A22,'Q4 Raw Data'!$A$9:$DO$158,D$3,FALSE))),"")</f>
        <v>Mature</v>
      </c>
      <c r="E22" s="204" t="str">
        <f>IFERROR(IF((VLOOKUP($A22,'Q4 Raw Data'!$A$9:$DO$158,E$3,FALSE))="","",(VLOOKUP($A22,'Q4 Raw Data'!$A$9:$DO$158,E$3,FALSE))),"")</f>
        <v>Mature</v>
      </c>
      <c r="F22" s="204" t="str">
        <f>IFERROR(IF((VLOOKUP($A22,'Q4 Raw Data'!$A$9:$DO$158,F$3,FALSE))="","",(VLOOKUP($A22,'Q4 Raw Data'!$A$9:$DO$158,F$3,FALSE))),"")</f>
        <v>Mature</v>
      </c>
      <c r="G22" s="204" t="str">
        <f>IFERROR(IF((VLOOKUP($A22,'Q4 Raw Data'!$A$9:$DO$158,G$3,FALSE))="","",(VLOOKUP($A22,'Q4 Raw Data'!$A$9:$DO$158,G$3,FALSE))),"")</f>
        <v>Established</v>
      </c>
      <c r="H22" s="204" t="str">
        <f>IFERROR(IF((VLOOKUP($A22,'Q4 Raw Data'!$A$9:$DO$158,H$3,FALSE))="","",(VLOOKUP($A22,'Q4 Raw Data'!$A$9:$DO$158,H$3,FALSE))),"")</f>
        <v>Plans in place</v>
      </c>
      <c r="I22" s="204" t="str">
        <f>IFERROR(IF((VLOOKUP($A22,'Q4 Raw Data'!$A$9:$DO$158,I$3,FALSE))="","",(VLOOKUP($A22,'Q4 Raw Data'!$A$9:$DO$158,I$3,FALSE))),"")</f>
        <v>Plans in place</v>
      </c>
      <c r="J22" s="204" t="str">
        <f>IFERROR(IF((VLOOKUP($A22,'Q4 Raw Data'!$A$9:$DO$158,J$3,FALSE))="","",(VLOOKUP($A22,'Q4 Raw Data'!$A$9:$DO$158,J$3,FALSE))),"")</f>
        <v>Established</v>
      </c>
      <c r="K22" s="204" t="str">
        <f>IFERROR(IF((VLOOKUP($A22,'Q4 Raw Data'!$A$9:$DO$158,K$3,FALSE))="","",(VLOOKUP($A22,'Q4 Raw Data'!$A$9:$DO$158,K$3,FALSE))),"")</f>
        <v>Plans in place</v>
      </c>
      <c r="L22" s="204"/>
      <c r="M22" s="204"/>
      <c r="N22" s="204"/>
      <c r="O22" s="204"/>
      <c r="P22" s="204"/>
      <c r="Q22" s="204"/>
      <c r="R22" s="204"/>
      <c r="S22" s="204"/>
      <c r="T22" s="204"/>
      <c r="U22" s="204"/>
      <c r="V22" s="204"/>
      <c r="W22" s="204"/>
      <c r="X22" s="204"/>
      <c r="Y22" s="204"/>
      <c r="Z22" s="204"/>
      <c r="AA22" s="204"/>
      <c r="AB22" s="204"/>
      <c r="AC22" s="204"/>
      <c r="AD22" s="204"/>
      <c r="AE22" s="204"/>
      <c r="AF22" s="204"/>
      <c r="AG22" s="204"/>
      <c r="AH22" s="204"/>
      <c r="AI22" s="204"/>
      <c r="AJ22" s="204"/>
      <c r="AK22" s="204"/>
      <c r="AL22" s="204"/>
      <c r="AM22" s="204"/>
      <c r="AN22" s="204"/>
      <c r="AO22" s="204"/>
      <c r="AP22" s="204"/>
      <c r="AQ22" s="204"/>
      <c r="AR22" s="204"/>
      <c r="AS22" s="204"/>
      <c r="AT22" s="204"/>
      <c r="AU22" s="204"/>
      <c r="AV22" s="204"/>
      <c r="AW22" s="204"/>
    </row>
    <row r="23" spans="1:49" x14ac:dyDescent="0.3">
      <c r="A23" t="s">
        <v>323</v>
      </c>
      <c r="B23" t="s">
        <v>324</v>
      </c>
      <c r="C23" s="204" t="str">
        <f>IFERROR(IF((VLOOKUP($A23,'Q4 Raw Data'!$A$9:$DO$158,C$3,FALSE))="","",(VLOOKUP($A23,'Q4 Raw Data'!$A$9:$DO$158,C$3,FALSE))),"")</f>
        <v/>
      </c>
      <c r="D23" s="204" t="str">
        <f>IFERROR(IF((VLOOKUP($A23,'Q4 Raw Data'!$A$9:$DO$158,D$3,FALSE))="","",(VLOOKUP($A23,'Q4 Raw Data'!$A$9:$DO$158,D$3,FALSE))),"")</f>
        <v>Mature</v>
      </c>
      <c r="E23" s="204" t="str">
        <f>IFERROR(IF((VLOOKUP($A23,'Q4 Raw Data'!$A$9:$DO$158,E$3,FALSE))="","",(VLOOKUP($A23,'Q4 Raw Data'!$A$9:$DO$158,E$3,FALSE))),"")</f>
        <v>Mature</v>
      </c>
      <c r="F23" s="204" t="str">
        <f>IFERROR(IF((VLOOKUP($A23,'Q4 Raw Data'!$A$9:$DO$158,F$3,FALSE))="","",(VLOOKUP($A23,'Q4 Raw Data'!$A$9:$DO$158,F$3,FALSE))),"")</f>
        <v>Exemplary</v>
      </c>
      <c r="G23" s="204" t="str">
        <f>IFERROR(IF((VLOOKUP($A23,'Q4 Raw Data'!$A$9:$DO$158,G$3,FALSE))="","",(VLOOKUP($A23,'Q4 Raw Data'!$A$9:$DO$158,G$3,FALSE))),"")</f>
        <v>Exemplary</v>
      </c>
      <c r="H23" s="204" t="str">
        <f>IFERROR(IF((VLOOKUP($A23,'Q4 Raw Data'!$A$9:$DO$158,H$3,FALSE))="","",(VLOOKUP($A23,'Q4 Raw Data'!$A$9:$DO$158,H$3,FALSE))),"")</f>
        <v>Mature</v>
      </c>
      <c r="I23" s="204" t="str">
        <f>IFERROR(IF((VLOOKUP($A23,'Q4 Raw Data'!$A$9:$DO$158,I$3,FALSE))="","",(VLOOKUP($A23,'Q4 Raw Data'!$A$9:$DO$158,I$3,FALSE))),"")</f>
        <v>Mature</v>
      </c>
      <c r="J23" s="204" t="str">
        <f>IFERROR(IF((VLOOKUP($A23,'Q4 Raw Data'!$A$9:$DO$158,J$3,FALSE))="","",(VLOOKUP($A23,'Q4 Raw Data'!$A$9:$DO$158,J$3,FALSE))),"")</f>
        <v>Mature</v>
      </c>
      <c r="K23" s="204" t="str">
        <f>IFERROR(IF((VLOOKUP($A23,'Q4 Raw Data'!$A$9:$DO$158,K$3,FALSE))="","",(VLOOKUP($A23,'Q4 Raw Data'!$A$9:$DO$158,K$3,FALSE))),"")</f>
        <v>Established</v>
      </c>
      <c r="L23" s="204"/>
      <c r="M23" s="204"/>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c r="AL23" s="204"/>
      <c r="AM23" s="204"/>
      <c r="AN23" s="204"/>
      <c r="AO23" s="204"/>
      <c r="AP23" s="204"/>
      <c r="AQ23" s="204"/>
      <c r="AR23" s="204"/>
      <c r="AS23" s="204"/>
      <c r="AT23" s="204"/>
      <c r="AU23" s="204"/>
      <c r="AV23" s="204"/>
      <c r="AW23" s="204"/>
    </row>
    <row r="24" spans="1:49" x14ac:dyDescent="0.3">
      <c r="A24" t="s">
        <v>326</v>
      </c>
      <c r="B24" t="s">
        <v>327</v>
      </c>
      <c r="C24" s="204" t="str">
        <f>IFERROR(IF((VLOOKUP($A24,'Q4 Raw Data'!$A$9:$DO$158,C$3,FALSE))="","",(VLOOKUP($A24,'Q4 Raw Data'!$A$9:$DO$158,C$3,FALSE))),"")</f>
        <v/>
      </c>
      <c r="D24" s="204" t="str">
        <f>IFERROR(IF((VLOOKUP($A24,'Q4 Raw Data'!$A$9:$DO$158,D$3,FALSE))="","",(VLOOKUP($A24,'Q4 Raw Data'!$A$9:$DO$158,D$3,FALSE))),"")</f>
        <v>Established</v>
      </c>
      <c r="E24" s="204" t="str">
        <f>IFERROR(IF((VLOOKUP($A24,'Q4 Raw Data'!$A$9:$DO$158,E$3,FALSE))="","",(VLOOKUP($A24,'Q4 Raw Data'!$A$9:$DO$158,E$3,FALSE))),"")</f>
        <v>Established</v>
      </c>
      <c r="F24" s="204" t="str">
        <f>IFERROR(IF((VLOOKUP($A24,'Q4 Raw Data'!$A$9:$DO$158,F$3,FALSE))="","",(VLOOKUP($A24,'Q4 Raw Data'!$A$9:$DO$158,F$3,FALSE))),"")</f>
        <v>Established</v>
      </c>
      <c r="G24" s="204" t="str">
        <f>IFERROR(IF((VLOOKUP($A24,'Q4 Raw Data'!$A$9:$DO$158,G$3,FALSE))="","",(VLOOKUP($A24,'Q4 Raw Data'!$A$9:$DO$158,G$3,FALSE))),"")</f>
        <v>Established</v>
      </c>
      <c r="H24" s="204" t="str">
        <f>IFERROR(IF((VLOOKUP($A24,'Q4 Raw Data'!$A$9:$DO$158,H$3,FALSE))="","",(VLOOKUP($A24,'Q4 Raw Data'!$A$9:$DO$158,H$3,FALSE))),"")</f>
        <v>Established</v>
      </c>
      <c r="I24" s="204" t="str">
        <f>IFERROR(IF((VLOOKUP($A24,'Q4 Raw Data'!$A$9:$DO$158,I$3,FALSE))="","",(VLOOKUP($A24,'Q4 Raw Data'!$A$9:$DO$158,I$3,FALSE))),"")</f>
        <v>Plans in place</v>
      </c>
      <c r="J24" s="204" t="str">
        <f>IFERROR(IF((VLOOKUP($A24,'Q4 Raw Data'!$A$9:$DO$158,J$3,FALSE))="","",(VLOOKUP($A24,'Q4 Raw Data'!$A$9:$DO$158,J$3,FALSE))),"")</f>
        <v>Plans in place</v>
      </c>
      <c r="K24" s="204" t="str">
        <f>IFERROR(IF((VLOOKUP($A24,'Q4 Raw Data'!$A$9:$DO$158,K$3,FALSE))="","",(VLOOKUP($A24,'Q4 Raw Data'!$A$9:$DO$158,K$3,FALSE))),"")</f>
        <v>Established</v>
      </c>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c r="AT24" s="204"/>
      <c r="AU24" s="204"/>
      <c r="AV24" s="204"/>
      <c r="AW24" s="204"/>
    </row>
    <row r="25" spans="1:49" x14ac:dyDescent="0.3">
      <c r="A25" t="s">
        <v>328</v>
      </c>
      <c r="B25" t="s">
        <v>329</v>
      </c>
      <c r="C25" s="204" t="str">
        <f>IFERROR(IF((VLOOKUP($A25,'Q4 Raw Data'!$A$9:$DO$158,C$3,FALSE))="","",(VLOOKUP($A25,'Q4 Raw Data'!$A$9:$DO$158,C$3,FALSE))),"")</f>
        <v/>
      </c>
      <c r="D25" s="204" t="str">
        <f>IFERROR(IF((VLOOKUP($A25,'Q4 Raw Data'!$A$9:$DO$158,D$3,FALSE))="","",(VLOOKUP($A25,'Q4 Raw Data'!$A$9:$DO$158,D$3,FALSE))),"")</f>
        <v>Established</v>
      </c>
      <c r="E25" s="204" t="str">
        <f>IFERROR(IF((VLOOKUP($A25,'Q4 Raw Data'!$A$9:$DO$158,E$3,FALSE))="","",(VLOOKUP($A25,'Q4 Raw Data'!$A$9:$DO$158,E$3,FALSE))),"")</f>
        <v>Established</v>
      </c>
      <c r="F25" s="204" t="str">
        <f>IFERROR(IF((VLOOKUP($A25,'Q4 Raw Data'!$A$9:$DO$158,F$3,FALSE))="","",(VLOOKUP($A25,'Q4 Raw Data'!$A$9:$DO$158,F$3,FALSE))),"")</f>
        <v>Mature</v>
      </c>
      <c r="G25" s="204" t="str">
        <f>IFERROR(IF((VLOOKUP($A25,'Q4 Raw Data'!$A$9:$DO$158,G$3,FALSE))="","",(VLOOKUP($A25,'Q4 Raw Data'!$A$9:$DO$158,G$3,FALSE))),"")</f>
        <v>Established</v>
      </c>
      <c r="H25" s="204" t="str">
        <f>IFERROR(IF((VLOOKUP($A25,'Q4 Raw Data'!$A$9:$DO$158,H$3,FALSE))="","",(VLOOKUP($A25,'Q4 Raw Data'!$A$9:$DO$158,H$3,FALSE))),"")</f>
        <v>Established</v>
      </c>
      <c r="I25" s="204" t="str">
        <f>IFERROR(IF((VLOOKUP($A25,'Q4 Raw Data'!$A$9:$DO$158,I$3,FALSE))="","",(VLOOKUP($A25,'Q4 Raw Data'!$A$9:$DO$158,I$3,FALSE))),"")</f>
        <v>Established</v>
      </c>
      <c r="J25" s="204" t="str">
        <f>IFERROR(IF((VLOOKUP($A25,'Q4 Raw Data'!$A$9:$DO$158,J$3,FALSE))="","",(VLOOKUP($A25,'Q4 Raw Data'!$A$9:$DO$158,J$3,FALSE))),"")</f>
        <v>Established</v>
      </c>
      <c r="K25" s="204" t="str">
        <f>IFERROR(IF((VLOOKUP($A25,'Q4 Raw Data'!$A$9:$DO$158,K$3,FALSE))="","",(VLOOKUP($A25,'Q4 Raw Data'!$A$9:$DO$158,K$3,FALSE))),"")</f>
        <v>Established</v>
      </c>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c r="AT25" s="204"/>
      <c r="AU25" s="204"/>
      <c r="AV25" s="204"/>
      <c r="AW25" s="204"/>
    </row>
    <row r="26" spans="1:49" x14ac:dyDescent="0.3">
      <c r="A26" t="s">
        <v>332</v>
      </c>
      <c r="B26" t="s">
        <v>333</v>
      </c>
      <c r="C26" s="204" t="str">
        <f>IFERROR(IF((VLOOKUP($A26,'Q4 Raw Data'!$A$9:$DO$158,C$3,FALSE))="","",(VLOOKUP($A26,'Q4 Raw Data'!$A$9:$DO$158,C$3,FALSE))),"")</f>
        <v/>
      </c>
      <c r="D26" s="204" t="str">
        <f>IFERROR(IF((VLOOKUP($A26,'Q4 Raw Data'!$A$9:$DO$158,D$3,FALSE))="","",(VLOOKUP($A26,'Q4 Raw Data'!$A$9:$DO$158,D$3,FALSE))),"")</f>
        <v>Established</v>
      </c>
      <c r="E26" s="204" t="str">
        <f>IFERROR(IF((VLOOKUP($A26,'Q4 Raw Data'!$A$9:$DO$158,E$3,FALSE))="","",(VLOOKUP($A26,'Q4 Raw Data'!$A$9:$DO$158,E$3,FALSE))),"")</f>
        <v>Established</v>
      </c>
      <c r="F26" s="204" t="str">
        <f>IFERROR(IF((VLOOKUP($A26,'Q4 Raw Data'!$A$9:$DO$158,F$3,FALSE))="","",(VLOOKUP($A26,'Q4 Raw Data'!$A$9:$DO$158,F$3,FALSE))),"")</f>
        <v>Mature</v>
      </c>
      <c r="G26" s="204" t="str">
        <f>IFERROR(IF((VLOOKUP($A26,'Q4 Raw Data'!$A$9:$DO$158,G$3,FALSE))="","",(VLOOKUP($A26,'Q4 Raw Data'!$A$9:$DO$158,G$3,FALSE))),"")</f>
        <v>Established</v>
      </c>
      <c r="H26" s="204" t="str">
        <f>IFERROR(IF((VLOOKUP($A26,'Q4 Raw Data'!$A$9:$DO$158,H$3,FALSE))="","",(VLOOKUP($A26,'Q4 Raw Data'!$A$9:$DO$158,H$3,FALSE))),"")</f>
        <v>Established</v>
      </c>
      <c r="I26" s="204" t="str">
        <f>IFERROR(IF((VLOOKUP($A26,'Q4 Raw Data'!$A$9:$DO$158,I$3,FALSE))="","",(VLOOKUP($A26,'Q4 Raw Data'!$A$9:$DO$158,I$3,FALSE))),"")</f>
        <v>Established</v>
      </c>
      <c r="J26" s="204" t="str">
        <f>IFERROR(IF((VLOOKUP($A26,'Q4 Raw Data'!$A$9:$DO$158,J$3,FALSE))="","",(VLOOKUP($A26,'Q4 Raw Data'!$A$9:$DO$158,J$3,FALSE))),"")</f>
        <v>Mature</v>
      </c>
      <c r="K26" s="204" t="str">
        <f>IFERROR(IF((VLOOKUP($A26,'Q4 Raw Data'!$A$9:$DO$158,K$3,FALSE))="","",(VLOOKUP($A26,'Q4 Raw Data'!$A$9:$DO$158,K$3,FALSE))),"")</f>
        <v>Mature</v>
      </c>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c r="AT26" s="204"/>
      <c r="AU26" s="204"/>
      <c r="AV26" s="204"/>
      <c r="AW26" s="204"/>
    </row>
    <row r="27" spans="1:49" x14ac:dyDescent="0.3">
      <c r="A27" t="s">
        <v>334</v>
      </c>
      <c r="B27" t="s">
        <v>335</v>
      </c>
      <c r="C27" s="204" t="str">
        <f>IFERROR(IF((VLOOKUP($A27,'Q4 Raw Data'!$A$9:$DO$158,C$3,FALSE))="","",(VLOOKUP($A27,'Q4 Raw Data'!$A$9:$DO$158,C$3,FALSE))),"")</f>
        <v/>
      </c>
      <c r="D27" s="204" t="str">
        <f>IFERROR(IF((VLOOKUP($A27,'Q4 Raw Data'!$A$9:$DO$158,D$3,FALSE))="","",(VLOOKUP($A27,'Q4 Raw Data'!$A$9:$DO$158,D$3,FALSE))),"")</f>
        <v>Mature</v>
      </c>
      <c r="E27" s="204" t="str">
        <f>IFERROR(IF((VLOOKUP($A27,'Q4 Raw Data'!$A$9:$DO$158,E$3,FALSE))="","",(VLOOKUP($A27,'Q4 Raw Data'!$A$9:$DO$158,E$3,FALSE))),"")</f>
        <v>Established</v>
      </c>
      <c r="F27" s="204" t="str">
        <f>IFERROR(IF((VLOOKUP($A27,'Q4 Raw Data'!$A$9:$DO$158,F$3,FALSE))="","",(VLOOKUP($A27,'Q4 Raw Data'!$A$9:$DO$158,F$3,FALSE))),"")</f>
        <v>Established</v>
      </c>
      <c r="G27" s="204" t="str">
        <f>IFERROR(IF((VLOOKUP($A27,'Q4 Raw Data'!$A$9:$DO$158,G$3,FALSE))="","",(VLOOKUP($A27,'Q4 Raw Data'!$A$9:$DO$158,G$3,FALSE))),"")</f>
        <v>Plans in place</v>
      </c>
      <c r="H27" s="204" t="str">
        <f>IFERROR(IF((VLOOKUP($A27,'Q4 Raw Data'!$A$9:$DO$158,H$3,FALSE))="","",(VLOOKUP($A27,'Q4 Raw Data'!$A$9:$DO$158,H$3,FALSE))),"")</f>
        <v>Established</v>
      </c>
      <c r="I27" s="204" t="str">
        <f>IFERROR(IF((VLOOKUP($A27,'Q4 Raw Data'!$A$9:$DO$158,I$3,FALSE))="","",(VLOOKUP($A27,'Q4 Raw Data'!$A$9:$DO$158,I$3,FALSE))),"")</f>
        <v>Mature</v>
      </c>
      <c r="J27" s="204" t="str">
        <f>IFERROR(IF((VLOOKUP($A27,'Q4 Raw Data'!$A$9:$DO$158,J$3,FALSE))="","",(VLOOKUP($A27,'Q4 Raw Data'!$A$9:$DO$158,J$3,FALSE))),"")</f>
        <v>Established</v>
      </c>
      <c r="K27" s="204" t="str">
        <f>IFERROR(IF((VLOOKUP($A27,'Q4 Raw Data'!$A$9:$DO$158,K$3,FALSE))="","",(VLOOKUP($A27,'Q4 Raw Data'!$A$9:$DO$158,K$3,FALSE))),"")</f>
        <v>Established</v>
      </c>
      <c r="L27" s="204"/>
      <c r="M27" s="204"/>
      <c r="N27" s="204"/>
      <c r="O27" s="204"/>
      <c r="P27" s="204"/>
      <c r="Q27" s="204"/>
      <c r="R27" s="204"/>
      <c r="S27" s="204"/>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c r="AT27" s="204"/>
      <c r="AU27" s="204"/>
      <c r="AV27" s="204"/>
      <c r="AW27" s="204"/>
    </row>
    <row r="28" spans="1:49" x14ac:dyDescent="0.3">
      <c r="A28" t="s">
        <v>336</v>
      </c>
      <c r="B28" t="s">
        <v>337</v>
      </c>
      <c r="C28" s="204" t="str">
        <f>IFERROR(IF((VLOOKUP($A28,'Q4 Raw Data'!$A$9:$DO$158,C$3,FALSE))="","",(VLOOKUP($A28,'Q4 Raw Data'!$A$9:$DO$158,C$3,FALSE))),"")</f>
        <v/>
      </c>
      <c r="D28" s="204" t="str">
        <f>IFERROR(IF((VLOOKUP($A28,'Q4 Raw Data'!$A$9:$DO$158,D$3,FALSE))="","",(VLOOKUP($A28,'Q4 Raw Data'!$A$9:$DO$158,D$3,FALSE))),"")</f>
        <v>Exemplary</v>
      </c>
      <c r="E28" s="204" t="str">
        <f>IFERROR(IF((VLOOKUP($A28,'Q4 Raw Data'!$A$9:$DO$158,E$3,FALSE))="","",(VLOOKUP($A28,'Q4 Raw Data'!$A$9:$DO$158,E$3,FALSE))),"")</f>
        <v>Exemplary</v>
      </c>
      <c r="F28" s="204" t="str">
        <f>IFERROR(IF((VLOOKUP($A28,'Q4 Raw Data'!$A$9:$DO$158,F$3,FALSE))="","",(VLOOKUP($A28,'Q4 Raw Data'!$A$9:$DO$158,F$3,FALSE))),"")</f>
        <v>Mature</v>
      </c>
      <c r="G28" s="204" t="str">
        <f>IFERROR(IF((VLOOKUP($A28,'Q4 Raw Data'!$A$9:$DO$158,G$3,FALSE))="","",(VLOOKUP($A28,'Q4 Raw Data'!$A$9:$DO$158,G$3,FALSE))),"")</f>
        <v>Established</v>
      </c>
      <c r="H28" s="204" t="str">
        <f>IFERROR(IF((VLOOKUP($A28,'Q4 Raw Data'!$A$9:$DO$158,H$3,FALSE))="","",(VLOOKUP($A28,'Q4 Raw Data'!$A$9:$DO$158,H$3,FALSE))),"")</f>
        <v>Established</v>
      </c>
      <c r="I28" s="204" t="str">
        <f>IFERROR(IF((VLOOKUP($A28,'Q4 Raw Data'!$A$9:$DO$158,I$3,FALSE))="","",(VLOOKUP($A28,'Q4 Raw Data'!$A$9:$DO$158,I$3,FALSE))),"")</f>
        <v>Established</v>
      </c>
      <c r="J28" s="204" t="str">
        <f>IFERROR(IF((VLOOKUP($A28,'Q4 Raw Data'!$A$9:$DO$158,J$3,FALSE))="","",(VLOOKUP($A28,'Q4 Raw Data'!$A$9:$DO$158,J$3,FALSE))),"")</f>
        <v>Established</v>
      </c>
      <c r="K28" s="204" t="str">
        <f>IFERROR(IF((VLOOKUP($A28,'Q4 Raw Data'!$A$9:$DO$158,K$3,FALSE))="","",(VLOOKUP($A28,'Q4 Raw Data'!$A$9:$DO$158,K$3,FALSE))),"")</f>
        <v>Established</v>
      </c>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c r="AW28" s="204"/>
    </row>
    <row r="29" spans="1:49" x14ac:dyDescent="0.3">
      <c r="A29" t="s">
        <v>338</v>
      </c>
      <c r="B29" t="s">
        <v>339</v>
      </c>
      <c r="C29" s="204" t="str">
        <f>IFERROR(IF((VLOOKUP($A29,'Q4 Raw Data'!$A$9:$DO$158,C$3,FALSE))="","",(VLOOKUP($A29,'Q4 Raw Data'!$A$9:$DO$158,C$3,FALSE))),"")</f>
        <v/>
      </c>
      <c r="D29" s="204" t="str">
        <f>IFERROR(IF((VLOOKUP($A29,'Q4 Raw Data'!$A$9:$DO$158,D$3,FALSE))="","",(VLOOKUP($A29,'Q4 Raw Data'!$A$9:$DO$158,D$3,FALSE))),"")</f>
        <v>Mature</v>
      </c>
      <c r="E29" s="204" t="str">
        <f>IFERROR(IF((VLOOKUP($A29,'Q4 Raw Data'!$A$9:$DO$158,E$3,FALSE))="","",(VLOOKUP($A29,'Q4 Raw Data'!$A$9:$DO$158,E$3,FALSE))),"")</f>
        <v>Mature</v>
      </c>
      <c r="F29" s="204" t="str">
        <f>IFERROR(IF((VLOOKUP($A29,'Q4 Raw Data'!$A$9:$DO$158,F$3,FALSE))="","",(VLOOKUP($A29,'Q4 Raw Data'!$A$9:$DO$158,F$3,FALSE))),"")</f>
        <v>Mature</v>
      </c>
      <c r="G29" s="204" t="str">
        <f>IFERROR(IF((VLOOKUP($A29,'Q4 Raw Data'!$A$9:$DO$158,G$3,FALSE))="","",(VLOOKUP($A29,'Q4 Raw Data'!$A$9:$DO$158,G$3,FALSE))),"")</f>
        <v>Plans in place</v>
      </c>
      <c r="H29" s="204" t="str">
        <f>IFERROR(IF((VLOOKUP($A29,'Q4 Raw Data'!$A$9:$DO$158,H$3,FALSE))="","",(VLOOKUP($A29,'Q4 Raw Data'!$A$9:$DO$158,H$3,FALSE))),"")</f>
        <v>Established</v>
      </c>
      <c r="I29" s="204" t="str">
        <f>IFERROR(IF((VLOOKUP($A29,'Q4 Raw Data'!$A$9:$DO$158,I$3,FALSE))="","",(VLOOKUP($A29,'Q4 Raw Data'!$A$9:$DO$158,I$3,FALSE))),"")</f>
        <v>Established</v>
      </c>
      <c r="J29" s="204" t="str">
        <f>IFERROR(IF((VLOOKUP($A29,'Q4 Raw Data'!$A$9:$DO$158,J$3,FALSE))="","",(VLOOKUP($A29,'Q4 Raw Data'!$A$9:$DO$158,J$3,FALSE))),"")</f>
        <v>Mature</v>
      </c>
      <c r="K29" s="204" t="str">
        <f>IFERROR(IF((VLOOKUP($A29,'Q4 Raw Data'!$A$9:$DO$158,K$3,FALSE))="","",(VLOOKUP($A29,'Q4 Raw Data'!$A$9:$DO$158,K$3,FALSE))),"")</f>
        <v>Mature</v>
      </c>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c r="AT29" s="204"/>
      <c r="AU29" s="204"/>
      <c r="AV29" s="204"/>
      <c r="AW29" s="204"/>
    </row>
    <row r="30" spans="1:49" x14ac:dyDescent="0.3">
      <c r="A30" t="s">
        <v>342</v>
      </c>
      <c r="B30" t="s">
        <v>343</v>
      </c>
      <c r="C30" s="204" t="str">
        <f>IFERROR(IF((VLOOKUP($A30,'Q4 Raw Data'!$A$9:$DO$158,C$3,FALSE))="","",(VLOOKUP($A30,'Q4 Raw Data'!$A$9:$DO$158,C$3,FALSE))),"")</f>
        <v/>
      </c>
      <c r="D30" s="204" t="str">
        <f>IFERROR(IF((VLOOKUP($A30,'Q4 Raw Data'!$A$9:$DO$158,D$3,FALSE))="","",(VLOOKUP($A30,'Q4 Raw Data'!$A$9:$DO$158,D$3,FALSE))),"")</f>
        <v>Mature</v>
      </c>
      <c r="E30" s="204" t="str">
        <f>IFERROR(IF((VLOOKUP($A30,'Q4 Raw Data'!$A$9:$DO$158,E$3,FALSE))="","",(VLOOKUP($A30,'Q4 Raw Data'!$A$9:$DO$158,E$3,FALSE))),"")</f>
        <v>Mature</v>
      </c>
      <c r="F30" s="204" t="str">
        <f>IFERROR(IF((VLOOKUP($A30,'Q4 Raw Data'!$A$9:$DO$158,F$3,FALSE))="","",(VLOOKUP($A30,'Q4 Raw Data'!$A$9:$DO$158,F$3,FALSE))),"")</f>
        <v>Mature</v>
      </c>
      <c r="G30" s="204" t="str">
        <f>IFERROR(IF((VLOOKUP($A30,'Q4 Raw Data'!$A$9:$DO$158,G$3,FALSE))="","",(VLOOKUP($A30,'Q4 Raw Data'!$A$9:$DO$158,G$3,FALSE))),"")</f>
        <v>Mature</v>
      </c>
      <c r="H30" s="204" t="str">
        <f>IFERROR(IF((VLOOKUP($A30,'Q4 Raw Data'!$A$9:$DO$158,H$3,FALSE))="","",(VLOOKUP($A30,'Q4 Raw Data'!$A$9:$DO$158,H$3,FALSE))),"")</f>
        <v>Mature</v>
      </c>
      <c r="I30" s="204" t="str">
        <f>IFERROR(IF((VLOOKUP($A30,'Q4 Raw Data'!$A$9:$DO$158,I$3,FALSE))="","",(VLOOKUP($A30,'Q4 Raw Data'!$A$9:$DO$158,I$3,FALSE))),"")</f>
        <v>Established</v>
      </c>
      <c r="J30" s="204" t="str">
        <f>IFERROR(IF((VLOOKUP($A30,'Q4 Raw Data'!$A$9:$DO$158,J$3,FALSE))="","",(VLOOKUP($A30,'Q4 Raw Data'!$A$9:$DO$158,J$3,FALSE))),"")</f>
        <v>Mature</v>
      </c>
      <c r="K30" s="204" t="str">
        <f>IFERROR(IF((VLOOKUP($A30,'Q4 Raw Data'!$A$9:$DO$158,K$3,FALSE))="","",(VLOOKUP($A30,'Q4 Raw Data'!$A$9:$DO$158,K$3,FALSE))),"")</f>
        <v>Established</v>
      </c>
      <c r="L30" s="204"/>
      <c r="M30" s="204"/>
      <c r="N30" s="204"/>
      <c r="O30" s="204"/>
      <c r="P30" s="204"/>
      <c r="Q30" s="204"/>
      <c r="R30" s="204"/>
      <c r="S30" s="204"/>
      <c r="T30" s="204"/>
      <c r="U30" s="204"/>
      <c r="V30" s="204"/>
      <c r="W30" s="204"/>
      <c r="X30" s="204"/>
      <c r="Y30" s="204"/>
      <c r="Z30" s="204"/>
      <c r="AA30" s="204"/>
      <c r="AB30" s="204"/>
      <c r="AC30" s="204"/>
      <c r="AD30" s="204"/>
      <c r="AE30" s="204"/>
      <c r="AF30" s="204"/>
      <c r="AG30" s="204"/>
      <c r="AH30" s="204"/>
      <c r="AI30" s="204"/>
      <c r="AJ30" s="204"/>
      <c r="AK30" s="204"/>
      <c r="AL30" s="204"/>
      <c r="AM30" s="204"/>
      <c r="AN30" s="204"/>
      <c r="AO30" s="204"/>
      <c r="AP30" s="204"/>
      <c r="AQ30" s="204"/>
      <c r="AR30" s="204"/>
      <c r="AS30" s="204"/>
      <c r="AT30" s="204"/>
      <c r="AU30" s="204"/>
      <c r="AV30" s="204"/>
      <c r="AW30" s="204"/>
    </row>
    <row r="31" spans="1:49" x14ac:dyDescent="0.3">
      <c r="A31" t="s">
        <v>344</v>
      </c>
      <c r="B31" t="s">
        <v>345</v>
      </c>
      <c r="C31" s="204" t="str">
        <f>IFERROR(IF((VLOOKUP($A31,'Q4 Raw Data'!$A$9:$DO$158,C$3,FALSE))="","",(VLOOKUP($A31,'Q4 Raw Data'!$A$9:$DO$158,C$3,FALSE))),"")</f>
        <v/>
      </c>
      <c r="D31" s="204" t="str">
        <f>IFERROR(IF((VLOOKUP($A31,'Q4 Raw Data'!$A$9:$DO$158,D$3,FALSE))="","",(VLOOKUP($A31,'Q4 Raw Data'!$A$9:$DO$158,D$3,FALSE))),"")</f>
        <v>Mature</v>
      </c>
      <c r="E31" s="204" t="str">
        <f>IFERROR(IF((VLOOKUP($A31,'Q4 Raw Data'!$A$9:$DO$158,E$3,FALSE))="","",(VLOOKUP($A31,'Q4 Raw Data'!$A$9:$DO$158,E$3,FALSE))),"")</f>
        <v>Mature</v>
      </c>
      <c r="F31" s="204" t="str">
        <f>IFERROR(IF((VLOOKUP($A31,'Q4 Raw Data'!$A$9:$DO$158,F$3,FALSE))="","",(VLOOKUP($A31,'Q4 Raw Data'!$A$9:$DO$158,F$3,FALSE))),"")</f>
        <v>Mature</v>
      </c>
      <c r="G31" s="204" t="str">
        <f>IFERROR(IF((VLOOKUP($A31,'Q4 Raw Data'!$A$9:$DO$158,G$3,FALSE))="","",(VLOOKUP($A31,'Q4 Raw Data'!$A$9:$DO$158,G$3,FALSE))),"")</f>
        <v>Mature</v>
      </c>
      <c r="H31" s="204" t="str">
        <f>IFERROR(IF((VLOOKUP($A31,'Q4 Raw Data'!$A$9:$DO$158,H$3,FALSE))="","",(VLOOKUP($A31,'Q4 Raw Data'!$A$9:$DO$158,H$3,FALSE))),"")</f>
        <v>Established</v>
      </c>
      <c r="I31" s="204" t="str">
        <f>IFERROR(IF((VLOOKUP($A31,'Q4 Raw Data'!$A$9:$DO$158,I$3,FALSE))="","",(VLOOKUP($A31,'Q4 Raw Data'!$A$9:$DO$158,I$3,FALSE))),"")</f>
        <v>Established</v>
      </c>
      <c r="J31" s="204" t="str">
        <f>IFERROR(IF((VLOOKUP($A31,'Q4 Raw Data'!$A$9:$DO$158,J$3,FALSE))="","",(VLOOKUP($A31,'Q4 Raw Data'!$A$9:$DO$158,J$3,FALSE))),"")</f>
        <v>Mature</v>
      </c>
      <c r="K31" s="204" t="str">
        <f>IFERROR(IF((VLOOKUP($A31,'Q4 Raw Data'!$A$9:$DO$158,K$3,FALSE))="","",(VLOOKUP($A31,'Q4 Raw Data'!$A$9:$DO$158,K$3,FALSE))),"")</f>
        <v>Mature</v>
      </c>
      <c r="L31" s="204"/>
      <c r="M31" s="204"/>
      <c r="N31" s="204"/>
      <c r="O31" s="204"/>
      <c r="P31" s="204"/>
      <c r="Q31" s="204"/>
      <c r="R31" s="204"/>
      <c r="S31" s="204"/>
      <c r="T31" s="204"/>
      <c r="U31" s="204"/>
      <c r="V31" s="204"/>
      <c r="W31" s="204"/>
      <c r="X31" s="204"/>
      <c r="Y31" s="204"/>
      <c r="Z31" s="204"/>
      <c r="AA31" s="204"/>
      <c r="AB31" s="204"/>
      <c r="AC31" s="204"/>
      <c r="AD31" s="204"/>
      <c r="AE31" s="204"/>
      <c r="AF31" s="204"/>
      <c r="AG31" s="204"/>
      <c r="AH31" s="204"/>
      <c r="AI31" s="204"/>
      <c r="AJ31" s="204"/>
      <c r="AK31" s="204"/>
      <c r="AL31" s="204"/>
      <c r="AM31" s="204"/>
      <c r="AN31" s="204"/>
      <c r="AO31" s="204"/>
      <c r="AP31" s="204"/>
      <c r="AQ31" s="204"/>
      <c r="AR31" s="204"/>
      <c r="AS31" s="204"/>
      <c r="AT31" s="204"/>
      <c r="AU31" s="204"/>
      <c r="AV31" s="204"/>
      <c r="AW31" s="204"/>
    </row>
    <row r="32" spans="1:49" x14ac:dyDescent="0.3">
      <c r="A32" t="s">
        <v>348</v>
      </c>
      <c r="B32" t="s">
        <v>349</v>
      </c>
      <c r="C32" s="204" t="str">
        <f>IFERROR(IF((VLOOKUP($A32,'Q4 Raw Data'!$A$9:$DO$158,C$3,FALSE))="","",(VLOOKUP($A32,'Q4 Raw Data'!$A$9:$DO$158,C$3,FALSE))),"")</f>
        <v/>
      </c>
      <c r="D32" s="204" t="str">
        <f>IFERROR(IF((VLOOKUP($A32,'Q4 Raw Data'!$A$9:$DO$158,D$3,FALSE))="","",(VLOOKUP($A32,'Q4 Raw Data'!$A$9:$DO$158,D$3,FALSE))),"")</f>
        <v>Mature</v>
      </c>
      <c r="E32" s="204" t="str">
        <f>IFERROR(IF((VLOOKUP($A32,'Q4 Raw Data'!$A$9:$DO$158,E$3,FALSE))="","",(VLOOKUP($A32,'Q4 Raw Data'!$A$9:$DO$158,E$3,FALSE))),"")</f>
        <v>Mature</v>
      </c>
      <c r="F32" s="204" t="str">
        <f>IFERROR(IF((VLOOKUP($A32,'Q4 Raw Data'!$A$9:$DO$158,F$3,FALSE))="","",(VLOOKUP($A32,'Q4 Raw Data'!$A$9:$DO$158,F$3,FALSE))),"")</f>
        <v>Mature</v>
      </c>
      <c r="G32" s="204" t="str">
        <f>IFERROR(IF((VLOOKUP($A32,'Q4 Raw Data'!$A$9:$DO$158,G$3,FALSE))="","",(VLOOKUP($A32,'Q4 Raw Data'!$A$9:$DO$158,G$3,FALSE))),"")</f>
        <v>Mature</v>
      </c>
      <c r="H32" s="204" t="str">
        <f>IFERROR(IF((VLOOKUP($A32,'Q4 Raw Data'!$A$9:$DO$158,H$3,FALSE))="","",(VLOOKUP($A32,'Q4 Raw Data'!$A$9:$DO$158,H$3,FALSE))),"")</f>
        <v>Established</v>
      </c>
      <c r="I32" s="204" t="str">
        <f>IFERROR(IF((VLOOKUP($A32,'Q4 Raw Data'!$A$9:$DO$158,I$3,FALSE))="","",(VLOOKUP($A32,'Q4 Raw Data'!$A$9:$DO$158,I$3,FALSE))),"")</f>
        <v>Plans in place</v>
      </c>
      <c r="J32" s="204" t="str">
        <f>IFERROR(IF((VLOOKUP($A32,'Q4 Raw Data'!$A$9:$DO$158,J$3,FALSE))="","",(VLOOKUP($A32,'Q4 Raw Data'!$A$9:$DO$158,J$3,FALSE))),"")</f>
        <v>Established</v>
      </c>
      <c r="K32" s="204" t="str">
        <f>IFERROR(IF((VLOOKUP($A32,'Q4 Raw Data'!$A$9:$DO$158,K$3,FALSE))="","",(VLOOKUP($A32,'Q4 Raw Data'!$A$9:$DO$158,K$3,FALSE))),"")</f>
        <v>Established</v>
      </c>
      <c r="L32" s="204"/>
      <c r="M32" s="204"/>
      <c r="N32" s="204"/>
      <c r="O32" s="204"/>
      <c r="P32" s="204"/>
      <c r="Q32" s="204"/>
      <c r="R32" s="204"/>
      <c r="S32" s="204"/>
      <c r="T32" s="204"/>
      <c r="U32" s="204"/>
      <c r="V32" s="204"/>
      <c r="W32" s="204"/>
      <c r="X32" s="204"/>
      <c r="Y32" s="204"/>
      <c r="Z32" s="204"/>
      <c r="AA32" s="204"/>
      <c r="AB32" s="204"/>
      <c r="AC32" s="204"/>
      <c r="AD32" s="204"/>
      <c r="AE32" s="204"/>
      <c r="AF32" s="204"/>
      <c r="AG32" s="204"/>
      <c r="AH32" s="204"/>
      <c r="AI32" s="204"/>
      <c r="AJ32" s="204"/>
      <c r="AK32" s="204"/>
      <c r="AL32" s="204"/>
      <c r="AM32" s="204"/>
      <c r="AN32" s="204"/>
      <c r="AO32" s="204"/>
      <c r="AP32" s="204"/>
      <c r="AQ32" s="204"/>
      <c r="AR32" s="204"/>
      <c r="AS32" s="204"/>
      <c r="AT32" s="204"/>
      <c r="AU32" s="204"/>
      <c r="AV32" s="204"/>
      <c r="AW32" s="204"/>
    </row>
    <row r="33" spans="1:49" x14ac:dyDescent="0.3">
      <c r="A33" t="s">
        <v>352</v>
      </c>
      <c r="B33" t="s">
        <v>353</v>
      </c>
      <c r="C33" s="204" t="str">
        <f>IFERROR(IF((VLOOKUP($A33,'Q4 Raw Data'!$A$9:$DO$158,C$3,FALSE))="","",(VLOOKUP($A33,'Q4 Raw Data'!$A$9:$DO$158,C$3,FALSE))),"")</f>
        <v/>
      </c>
      <c r="D33" s="204" t="str">
        <f>IFERROR(IF((VLOOKUP($A33,'Q4 Raw Data'!$A$9:$DO$158,D$3,FALSE))="","",(VLOOKUP($A33,'Q4 Raw Data'!$A$9:$DO$158,D$3,FALSE))),"")</f>
        <v>Established</v>
      </c>
      <c r="E33" s="204" t="str">
        <f>IFERROR(IF((VLOOKUP($A33,'Q4 Raw Data'!$A$9:$DO$158,E$3,FALSE))="","",(VLOOKUP($A33,'Q4 Raw Data'!$A$9:$DO$158,E$3,FALSE))),"")</f>
        <v>Established</v>
      </c>
      <c r="F33" s="204" t="str">
        <f>IFERROR(IF((VLOOKUP($A33,'Q4 Raw Data'!$A$9:$DO$158,F$3,FALSE))="","",(VLOOKUP($A33,'Q4 Raw Data'!$A$9:$DO$158,F$3,FALSE))),"")</f>
        <v>Established</v>
      </c>
      <c r="G33" s="204" t="str">
        <f>IFERROR(IF((VLOOKUP($A33,'Q4 Raw Data'!$A$9:$DO$158,G$3,FALSE))="","",(VLOOKUP($A33,'Q4 Raw Data'!$A$9:$DO$158,G$3,FALSE))),"")</f>
        <v>Established</v>
      </c>
      <c r="H33" s="204" t="str">
        <f>IFERROR(IF((VLOOKUP($A33,'Q4 Raw Data'!$A$9:$DO$158,H$3,FALSE))="","",(VLOOKUP($A33,'Q4 Raw Data'!$A$9:$DO$158,H$3,FALSE))),"")</f>
        <v>Established</v>
      </c>
      <c r="I33" s="204" t="str">
        <f>IFERROR(IF((VLOOKUP($A33,'Q4 Raw Data'!$A$9:$DO$158,I$3,FALSE))="","",(VLOOKUP($A33,'Q4 Raw Data'!$A$9:$DO$158,I$3,FALSE))),"")</f>
        <v>Established</v>
      </c>
      <c r="J33" s="204" t="str">
        <f>IFERROR(IF((VLOOKUP($A33,'Q4 Raw Data'!$A$9:$DO$158,J$3,FALSE))="","",(VLOOKUP($A33,'Q4 Raw Data'!$A$9:$DO$158,J$3,FALSE))),"")</f>
        <v>Established</v>
      </c>
      <c r="K33" s="204" t="str">
        <f>IFERROR(IF((VLOOKUP($A33,'Q4 Raw Data'!$A$9:$DO$158,K$3,FALSE))="","",(VLOOKUP($A33,'Q4 Raw Data'!$A$9:$DO$158,K$3,FALSE))),"")</f>
        <v>Established</v>
      </c>
      <c r="L33" s="204"/>
      <c r="M33" s="204"/>
      <c r="N33" s="204"/>
      <c r="O33" s="204"/>
      <c r="P33" s="204"/>
      <c r="Q33" s="204"/>
      <c r="R33" s="204"/>
      <c r="S33" s="204"/>
      <c r="T33" s="204"/>
      <c r="U33" s="204"/>
      <c r="V33" s="204"/>
      <c r="W33" s="204"/>
      <c r="X33" s="204"/>
      <c r="Y33" s="204"/>
      <c r="Z33" s="204"/>
      <c r="AA33" s="204"/>
      <c r="AB33" s="204"/>
      <c r="AC33" s="204"/>
      <c r="AD33" s="204"/>
      <c r="AE33" s="204"/>
      <c r="AF33" s="204"/>
      <c r="AG33" s="204"/>
      <c r="AH33" s="204"/>
      <c r="AI33" s="204"/>
      <c r="AJ33" s="204"/>
      <c r="AK33" s="204"/>
      <c r="AL33" s="204"/>
      <c r="AM33" s="204"/>
      <c r="AN33" s="204"/>
      <c r="AO33" s="204"/>
      <c r="AP33" s="204"/>
      <c r="AQ33" s="204"/>
      <c r="AR33" s="204"/>
      <c r="AS33" s="204"/>
      <c r="AT33" s="204"/>
      <c r="AU33" s="204"/>
      <c r="AV33" s="204"/>
      <c r="AW33" s="204"/>
    </row>
    <row r="34" spans="1:49" x14ac:dyDescent="0.3">
      <c r="A34" t="s">
        <v>356</v>
      </c>
      <c r="B34" t="s">
        <v>357</v>
      </c>
      <c r="C34" s="204" t="str">
        <f>IFERROR(IF((VLOOKUP($A34,'Q4 Raw Data'!$A$9:$DO$158,C$3,FALSE))="","",(VLOOKUP($A34,'Q4 Raw Data'!$A$9:$DO$158,C$3,FALSE))),"")</f>
        <v/>
      </c>
      <c r="D34" s="204" t="str">
        <f>IFERROR(IF((VLOOKUP($A34,'Q4 Raw Data'!$A$9:$DO$158,D$3,FALSE))="","",(VLOOKUP($A34,'Q4 Raw Data'!$A$9:$DO$158,D$3,FALSE))),"")</f>
        <v>Established</v>
      </c>
      <c r="E34" s="204" t="str">
        <f>IFERROR(IF((VLOOKUP($A34,'Q4 Raw Data'!$A$9:$DO$158,E$3,FALSE))="","",(VLOOKUP($A34,'Q4 Raw Data'!$A$9:$DO$158,E$3,FALSE))),"")</f>
        <v>Established</v>
      </c>
      <c r="F34" s="204" t="str">
        <f>IFERROR(IF((VLOOKUP($A34,'Q4 Raw Data'!$A$9:$DO$158,F$3,FALSE))="","",(VLOOKUP($A34,'Q4 Raw Data'!$A$9:$DO$158,F$3,FALSE))),"")</f>
        <v>Established</v>
      </c>
      <c r="G34" s="204" t="str">
        <f>IFERROR(IF((VLOOKUP($A34,'Q4 Raw Data'!$A$9:$DO$158,G$3,FALSE))="","",(VLOOKUP($A34,'Q4 Raw Data'!$A$9:$DO$158,G$3,FALSE))),"")</f>
        <v>Mature</v>
      </c>
      <c r="H34" s="204" t="str">
        <f>IFERROR(IF((VLOOKUP($A34,'Q4 Raw Data'!$A$9:$DO$158,H$3,FALSE))="","",(VLOOKUP($A34,'Q4 Raw Data'!$A$9:$DO$158,H$3,FALSE))),"")</f>
        <v>Established</v>
      </c>
      <c r="I34" s="204" t="str">
        <f>IFERROR(IF((VLOOKUP($A34,'Q4 Raw Data'!$A$9:$DO$158,I$3,FALSE))="","",(VLOOKUP($A34,'Q4 Raw Data'!$A$9:$DO$158,I$3,FALSE))),"")</f>
        <v>Established</v>
      </c>
      <c r="J34" s="204" t="str">
        <f>IFERROR(IF((VLOOKUP($A34,'Q4 Raw Data'!$A$9:$DO$158,J$3,FALSE))="","",(VLOOKUP($A34,'Q4 Raw Data'!$A$9:$DO$158,J$3,FALSE))),"")</f>
        <v>Established</v>
      </c>
      <c r="K34" s="204" t="str">
        <f>IFERROR(IF((VLOOKUP($A34,'Q4 Raw Data'!$A$9:$DO$158,K$3,FALSE))="","",(VLOOKUP($A34,'Q4 Raw Data'!$A$9:$DO$158,K$3,FALSE))),"")</f>
        <v>Established</v>
      </c>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row>
    <row r="35" spans="1:49" x14ac:dyDescent="0.3">
      <c r="A35" t="s">
        <v>360</v>
      </c>
      <c r="B35" t="s">
        <v>361</v>
      </c>
      <c r="C35" s="204" t="str">
        <f>IFERROR(IF((VLOOKUP($A35,'Q4 Raw Data'!$A$9:$DO$158,C$3,FALSE))="","",(VLOOKUP($A35,'Q4 Raw Data'!$A$9:$DO$158,C$3,FALSE))),"")</f>
        <v/>
      </c>
      <c r="D35" s="204" t="str">
        <f>IFERROR(IF((VLOOKUP($A35,'Q4 Raw Data'!$A$9:$DO$158,D$3,FALSE))="","",(VLOOKUP($A35,'Q4 Raw Data'!$A$9:$DO$158,D$3,FALSE))),"")</f>
        <v>Established</v>
      </c>
      <c r="E35" s="204" t="str">
        <f>IFERROR(IF((VLOOKUP($A35,'Q4 Raw Data'!$A$9:$DO$158,E$3,FALSE))="","",(VLOOKUP($A35,'Q4 Raw Data'!$A$9:$DO$158,E$3,FALSE))),"")</f>
        <v>Established</v>
      </c>
      <c r="F35" s="204" t="str">
        <f>IFERROR(IF((VLOOKUP($A35,'Q4 Raw Data'!$A$9:$DO$158,F$3,FALSE))="","",(VLOOKUP($A35,'Q4 Raw Data'!$A$9:$DO$158,F$3,FALSE))),"")</f>
        <v>Mature</v>
      </c>
      <c r="G35" s="204" t="str">
        <f>IFERROR(IF((VLOOKUP($A35,'Q4 Raw Data'!$A$9:$DO$158,G$3,FALSE))="","",(VLOOKUP($A35,'Q4 Raw Data'!$A$9:$DO$158,G$3,FALSE))),"")</f>
        <v>Mature</v>
      </c>
      <c r="H35" s="204" t="str">
        <f>IFERROR(IF((VLOOKUP($A35,'Q4 Raw Data'!$A$9:$DO$158,H$3,FALSE))="","",(VLOOKUP($A35,'Q4 Raw Data'!$A$9:$DO$158,H$3,FALSE))),"")</f>
        <v>Plans in place</v>
      </c>
      <c r="I35" s="204" t="str">
        <f>IFERROR(IF((VLOOKUP($A35,'Q4 Raw Data'!$A$9:$DO$158,I$3,FALSE))="","",(VLOOKUP($A35,'Q4 Raw Data'!$A$9:$DO$158,I$3,FALSE))),"")</f>
        <v>Plans in place</v>
      </c>
      <c r="J35" s="204" t="str">
        <f>IFERROR(IF((VLOOKUP($A35,'Q4 Raw Data'!$A$9:$DO$158,J$3,FALSE))="","",(VLOOKUP($A35,'Q4 Raw Data'!$A$9:$DO$158,J$3,FALSE))),"")</f>
        <v>Established</v>
      </c>
      <c r="K35" s="204" t="str">
        <f>IFERROR(IF((VLOOKUP($A35,'Q4 Raw Data'!$A$9:$DO$158,K$3,FALSE))="","",(VLOOKUP($A35,'Q4 Raw Data'!$A$9:$DO$158,K$3,FALSE))),"")</f>
        <v>Established</v>
      </c>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4"/>
      <c r="AI35" s="204"/>
      <c r="AJ35" s="204"/>
      <c r="AK35" s="204"/>
      <c r="AL35" s="204"/>
      <c r="AM35" s="204"/>
      <c r="AN35" s="204"/>
      <c r="AO35" s="204"/>
      <c r="AP35" s="204"/>
      <c r="AQ35" s="204"/>
      <c r="AR35" s="204"/>
      <c r="AS35" s="204"/>
      <c r="AT35" s="204"/>
      <c r="AU35" s="204"/>
      <c r="AV35" s="204"/>
      <c r="AW35" s="204"/>
    </row>
    <row r="36" spans="1:49" x14ac:dyDescent="0.3">
      <c r="A36" t="s">
        <v>364</v>
      </c>
      <c r="B36" t="s">
        <v>365</v>
      </c>
      <c r="C36" s="204" t="str">
        <f>IFERROR(IF((VLOOKUP($A36,'Q4 Raw Data'!$A$9:$DO$158,C$3,FALSE))="","",(VLOOKUP($A36,'Q4 Raw Data'!$A$9:$DO$158,C$3,FALSE))),"")</f>
        <v/>
      </c>
      <c r="D36" s="204" t="str">
        <f>IFERROR(IF((VLOOKUP($A36,'Q4 Raw Data'!$A$9:$DO$158,D$3,FALSE))="","",(VLOOKUP($A36,'Q4 Raw Data'!$A$9:$DO$158,D$3,FALSE))),"")</f>
        <v>Established</v>
      </c>
      <c r="E36" s="204" t="str">
        <f>IFERROR(IF((VLOOKUP($A36,'Q4 Raw Data'!$A$9:$DO$158,E$3,FALSE))="","",(VLOOKUP($A36,'Q4 Raw Data'!$A$9:$DO$158,E$3,FALSE))),"")</f>
        <v>Established</v>
      </c>
      <c r="F36" s="204" t="str">
        <f>IFERROR(IF((VLOOKUP($A36,'Q4 Raw Data'!$A$9:$DO$158,F$3,FALSE))="","",(VLOOKUP($A36,'Q4 Raw Data'!$A$9:$DO$158,F$3,FALSE))),"")</f>
        <v>Established</v>
      </c>
      <c r="G36" s="204" t="str">
        <f>IFERROR(IF((VLOOKUP($A36,'Q4 Raw Data'!$A$9:$DO$158,G$3,FALSE))="","",(VLOOKUP($A36,'Q4 Raw Data'!$A$9:$DO$158,G$3,FALSE))),"")</f>
        <v>Mature</v>
      </c>
      <c r="H36" s="204" t="str">
        <f>IFERROR(IF((VLOOKUP($A36,'Q4 Raw Data'!$A$9:$DO$158,H$3,FALSE))="","",(VLOOKUP($A36,'Q4 Raw Data'!$A$9:$DO$158,H$3,FALSE))),"")</f>
        <v>Mature</v>
      </c>
      <c r="I36" s="204" t="str">
        <f>IFERROR(IF((VLOOKUP($A36,'Q4 Raw Data'!$A$9:$DO$158,I$3,FALSE))="","",(VLOOKUP($A36,'Q4 Raw Data'!$A$9:$DO$158,I$3,FALSE))),"")</f>
        <v>Mature</v>
      </c>
      <c r="J36" s="204" t="str">
        <f>IFERROR(IF((VLOOKUP($A36,'Q4 Raw Data'!$A$9:$DO$158,J$3,FALSE))="","",(VLOOKUP($A36,'Q4 Raw Data'!$A$9:$DO$158,J$3,FALSE))),"")</f>
        <v>Established</v>
      </c>
      <c r="K36" s="204" t="str">
        <f>IFERROR(IF((VLOOKUP($A36,'Q4 Raw Data'!$A$9:$DO$158,K$3,FALSE))="","",(VLOOKUP($A36,'Q4 Raw Data'!$A$9:$DO$158,K$3,FALSE))),"")</f>
        <v>Mature</v>
      </c>
      <c r="L36" s="204"/>
      <c r="M36" s="204"/>
      <c r="N36" s="204"/>
      <c r="O36" s="204"/>
      <c r="P36" s="204"/>
      <c r="Q36" s="204"/>
      <c r="R36" s="204"/>
      <c r="S36" s="204"/>
      <c r="T36" s="204"/>
      <c r="U36" s="204"/>
      <c r="V36" s="204"/>
      <c r="W36" s="204"/>
      <c r="X36" s="204"/>
      <c r="Y36" s="204"/>
      <c r="Z36" s="204"/>
      <c r="AA36" s="204"/>
      <c r="AB36" s="204"/>
      <c r="AC36" s="204"/>
      <c r="AD36" s="204"/>
      <c r="AE36" s="204"/>
      <c r="AF36" s="204"/>
      <c r="AG36" s="204"/>
      <c r="AH36" s="204"/>
      <c r="AI36" s="204"/>
      <c r="AJ36" s="204"/>
      <c r="AK36" s="204"/>
      <c r="AL36" s="204"/>
      <c r="AM36" s="204"/>
      <c r="AN36" s="204"/>
      <c r="AO36" s="204"/>
      <c r="AP36" s="204"/>
      <c r="AQ36" s="204"/>
      <c r="AR36" s="204"/>
      <c r="AS36" s="204"/>
      <c r="AT36" s="204"/>
      <c r="AU36" s="204"/>
      <c r="AV36" s="204"/>
      <c r="AW36" s="204"/>
    </row>
    <row r="37" spans="1:49" x14ac:dyDescent="0.3">
      <c r="A37" t="s">
        <v>368</v>
      </c>
      <c r="B37" t="s">
        <v>369</v>
      </c>
      <c r="C37" s="204" t="str">
        <f>IFERROR(IF((VLOOKUP($A37,'Q4 Raw Data'!$A$9:$DO$158,C$3,FALSE))="","",(VLOOKUP($A37,'Q4 Raw Data'!$A$9:$DO$158,C$3,FALSE))),"")</f>
        <v/>
      </c>
      <c r="D37" s="204" t="str">
        <f>IFERROR(IF((VLOOKUP($A37,'Q4 Raw Data'!$A$9:$DO$158,D$3,FALSE))="","",(VLOOKUP($A37,'Q4 Raw Data'!$A$9:$DO$158,D$3,FALSE))),"")</f>
        <v>Established</v>
      </c>
      <c r="E37" s="204" t="str">
        <f>IFERROR(IF((VLOOKUP($A37,'Q4 Raw Data'!$A$9:$DO$158,E$3,FALSE))="","",(VLOOKUP($A37,'Q4 Raw Data'!$A$9:$DO$158,E$3,FALSE))),"")</f>
        <v>Established</v>
      </c>
      <c r="F37" s="204" t="str">
        <f>IFERROR(IF((VLOOKUP($A37,'Q4 Raw Data'!$A$9:$DO$158,F$3,FALSE))="","",(VLOOKUP($A37,'Q4 Raw Data'!$A$9:$DO$158,F$3,FALSE))),"")</f>
        <v>Established</v>
      </c>
      <c r="G37" s="204" t="str">
        <f>IFERROR(IF((VLOOKUP($A37,'Q4 Raw Data'!$A$9:$DO$158,G$3,FALSE))="","",(VLOOKUP($A37,'Q4 Raw Data'!$A$9:$DO$158,G$3,FALSE))),"")</f>
        <v>Established</v>
      </c>
      <c r="H37" s="204" t="str">
        <f>IFERROR(IF((VLOOKUP($A37,'Q4 Raw Data'!$A$9:$DO$158,H$3,FALSE))="","",(VLOOKUP($A37,'Q4 Raw Data'!$A$9:$DO$158,H$3,FALSE))),"")</f>
        <v>Established</v>
      </c>
      <c r="I37" s="204" t="str">
        <f>IFERROR(IF((VLOOKUP($A37,'Q4 Raw Data'!$A$9:$DO$158,I$3,FALSE))="","",(VLOOKUP($A37,'Q4 Raw Data'!$A$9:$DO$158,I$3,FALSE))),"")</f>
        <v>Plans in place</v>
      </c>
      <c r="J37" s="204" t="str">
        <f>IFERROR(IF((VLOOKUP($A37,'Q4 Raw Data'!$A$9:$DO$158,J$3,FALSE))="","",(VLOOKUP($A37,'Q4 Raw Data'!$A$9:$DO$158,J$3,FALSE))),"")</f>
        <v>Established</v>
      </c>
      <c r="K37" s="204" t="str">
        <f>IFERROR(IF((VLOOKUP($A37,'Q4 Raw Data'!$A$9:$DO$158,K$3,FALSE))="","",(VLOOKUP($A37,'Q4 Raw Data'!$A$9:$DO$158,K$3,FALSE))),"")</f>
        <v>Established</v>
      </c>
      <c r="L37" s="204"/>
      <c r="M37" s="204"/>
      <c r="N37" s="204"/>
      <c r="O37" s="204"/>
      <c r="P37" s="204"/>
      <c r="Q37" s="204"/>
      <c r="R37" s="204"/>
      <c r="S37" s="204"/>
      <c r="T37" s="204"/>
      <c r="U37" s="204"/>
      <c r="V37" s="204"/>
      <c r="W37" s="204"/>
      <c r="X37" s="204"/>
      <c r="Y37" s="204"/>
      <c r="Z37" s="204"/>
      <c r="AA37" s="204"/>
      <c r="AB37" s="204"/>
      <c r="AC37" s="204"/>
      <c r="AD37" s="204"/>
      <c r="AE37" s="204"/>
      <c r="AF37" s="204"/>
      <c r="AG37" s="204"/>
      <c r="AH37" s="204"/>
      <c r="AI37" s="204"/>
      <c r="AJ37" s="204"/>
      <c r="AK37" s="204"/>
      <c r="AL37" s="204"/>
      <c r="AM37" s="204"/>
      <c r="AN37" s="204"/>
      <c r="AO37" s="204"/>
      <c r="AP37" s="204"/>
      <c r="AQ37" s="204"/>
      <c r="AR37" s="204"/>
      <c r="AS37" s="204"/>
      <c r="AT37" s="204"/>
      <c r="AU37" s="204"/>
      <c r="AV37" s="204"/>
      <c r="AW37" s="204"/>
    </row>
    <row r="38" spans="1:49" x14ac:dyDescent="0.3">
      <c r="A38" t="s">
        <v>372</v>
      </c>
      <c r="B38" t="s">
        <v>373</v>
      </c>
      <c r="C38" s="204" t="str">
        <f>IFERROR(IF((VLOOKUP($A38,'Q4 Raw Data'!$A$9:$DO$158,C$3,FALSE))="","",(VLOOKUP($A38,'Q4 Raw Data'!$A$9:$DO$158,C$3,FALSE))),"")</f>
        <v/>
      </c>
      <c r="D38" s="204" t="str">
        <f>IFERROR(IF((VLOOKUP($A38,'Q4 Raw Data'!$A$9:$DO$158,D$3,FALSE))="","",(VLOOKUP($A38,'Q4 Raw Data'!$A$9:$DO$158,D$3,FALSE))),"")</f>
        <v>Established</v>
      </c>
      <c r="E38" s="204" t="str">
        <f>IFERROR(IF((VLOOKUP($A38,'Q4 Raw Data'!$A$9:$DO$158,E$3,FALSE))="","",(VLOOKUP($A38,'Q4 Raw Data'!$A$9:$DO$158,E$3,FALSE))),"")</f>
        <v>Established</v>
      </c>
      <c r="F38" s="204" t="str">
        <f>IFERROR(IF((VLOOKUP($A38,'Q4 Raw Data'!$A$9:$DO$158,F$3,FALSE))="","",(VLOOKUP($A38,'Q4 Raw Data'!$A$9:$DO$158,F$3,FALSE))),"")</f>
        <v>Mature</v>
      </c>
      <c r="G38" s="204" t="str">
        <f>IFERROR(IF((VLOOKUP($A38,'Q4 Raw Data'!$A$9:$DO$158,G$3,FALSE))="","",(VLOOKUP($A38,'Q4 Raw Data'!$A$9:$DO$158,G$3,FALSE))),"")</f>
        <v>Plans in place</v>
      </c>
      <c r="H38" s="204" t="str">
        <f>IFERROR(IF((VLOOKUP($A38,'Q4 Raw Data'!$A$9:$DO$158,H$3,FALSE))="","",(VLOOKUP($A38,'Q4 Raw Data'!$A$9:$DO$158,H$3,FALSE))),"")</f>
        <v>Established</v>
      </c>
      <c r="I38" s="204" t="str">
        <f>IFERROR(IF((VLOOKUP($A38,'Q4 Raw Data'!$A$9:$DO$158,I$3,FALSE))="","",(VLOOKUP($A38,'Q4 Raw Data'!$A$9:$DO$158,I$3,FALSE))),"")</f>
        <v>Established</v>
      </c>
      <c r="J38" s="204" t="str">
        <f>IFERROR(IF((VLOOKUP($A38,'Q4 Raw Data'!$A$9:$DO$158,J$3,FALSE))="","",(VLOOKUP($A38,'Q4 Raw Data'!$A$9:$DO$158,J$3,FALSE))),"")</f>
        <v>Established</v>
      </c>
      <c r="K38" s="204" t="str">
        <f>IFERROR(IF((VLOOKUP($A38,'Q4 Raw Data'!$A$9:$DO$158,K$3,FALSE))="","",(VLOOKUP($A38,'Q4 Raw Data'!$A$9:$DO$158,K$3,FALSE))),"")</f>
        <v>Established</v>
      </c>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row>
    <row r="39" spans="1:49" x14ac:dyDescent="0.3">
      <c r="A39" t="s">
        <v>376</v>
      </c>
      <c r="B39" t="s">
        <v>377</v>
      </c>
      <c r="C39" s="204" t="str">
        <f>IFERROR(IF((VLOOKUP($A39,'Q4 Raw Data'!$A$9:$DO$158,C$3,FALSE))="","",(VLOOKUP($A39,'Q4 Raw Data'!$A$9:$DO$158,C$3,FALSE))),"")</f>
        <v/>
      </c>
      <c r="D39" s="204" t="str">
        <f>IFERROR(IF((VLOOKUP($A39,'Q4 Raw Data'!$A$9:$DO$158,D$3,FALSE))="","",(VLOOKUP($A39,'Q4 Raw Data'!$A$9:$DO$158,D$3,FALSE))),"")</f>
        <v>Established</v>
      </c>
      <c r="E39" s="204" t="str">
        <f>IFERROR(IF((VLOOKUP($A39,'Q4 Raw Data'!$A$9:$DO$158,E$3,FALSE))="","",(VLOOKUP($A39,'Q4 Raw Data'!$A$9:$DO$158,E$3,FALSE))),"")</f>
        <v>Established</v>
      </c>
      <c r="F39" s="204" t="str">
        <f>IFERROR(IF((VLOOKUP($A39,'Q4 Raw Data'!$A$9:$DO$158,F$3,FALSE))="","",(VLOOKUP($A39,'Q4 Raw Data'!$A$9:$DO$158,F$3,FALSE))),"")</f>
        <v>Established</v>
      </c>
      <c r="G39" s="204" t="str">
        <f>IFERROR(IF((VLOOKUP($A39,'Q4 Raw Data'!$A$9:$DO$158,G$3,FALSE))="","",(VLOOKUP($A39,'Q4 Raw Data'!$A$9:$DO$158,G$3,FALSE))),"")</f>
        <v>Mature</v>
      </c>
      <c r="H39" s="204" t="str">
        <f>IFERROR(IF((VLOOKUP($A39,'Q4 Raw Data'!$A$9:$DO$158,H$3,FALSE))="","",(VLOOKUP($A39,'Q4 Raw Data'!$A$9:$DO$158,H$3,FALSE))),"")</f>
        <v>Plans in place</v>
      </c>
      <c r="I39" s="204" t="str">
        <f>IFERROR(IF((VLOOKUP($A39,'Q4 Raw Data'!$A$9:$DO$158,I$3,FALSE))="","",(VLOOKUP($A39,'Q4 Raw Data'!$A$9:$DO$158,I$3,FALSE))),"")</f>
        <v>Established</v>
      </c>
      <c r="J39" s="204" t="str">
        <f>IFERROR(IF((VLOOKUP($A39,'Q4 Raw Data'!$A$9:$DO$158,J$3,FALSE))="","",(VLOOKUP($A39,'Q4 Raw Data'!$A$9:$DO$158,J$3,FALSE))),"")</f>
        <v>Established</v>
      </c>
      <c r="K39" s="204" t="str">
        <f>IFERROR(IF((VLOOKUP($A39,'Q4 Raw Data'!$A$9:$DO$158,K$3,FALSE))="","",(VLOOKUP($A39,'Q4 Raw Data'!$A$9:$DO$158,K$3,FALSE))),"")</f>
        <v>Established</v>
      </c>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4"/>
      <c r="AI39" s="204"/>
      <c r="AJ39" s="204"/>
      <c r="AK39" s="204"/>
      <c r="AL39" s="204"/>
      <c r="AM39" s="204"/>
      <c r="AN39" s="204"/>
      <c r="AO39" s="204"/>
      <c r="AP39" s="204"/>
      <c r="AQ39" s="204"/>
      <c r="AR39" s="204"/>
      <c r="AS39" s="204"/>
      <c r="AT39" s="204"/>
      <c r="AU39" s="204"/>
      <c r="AV39" s="204"/>
      <c r="AW39" s="204"/>
    </row>
    <row r="40" spans="1:49" x14ac:dyDescent="0.3">
      <c r="A40" t="s">
        <v>380</v>
      </c>
      <c r="B40" t="s">
        <v>381</v>
      </c>
      <c r="C40" s="204" t="str">
        <f>IFERROR(IF((VLOOKUP($A40,'Q4 Raw Data'!$A$9:$DO$158,C$3,FALSE))="","",(VLOOKUP($A40,'Q4 Raw Data'!$A$9:$DO$158,C$3,FALSE))),"")</f>
        <v/>
      </c>
      <c r="D40" s="204" t="str">
        <f>IFERROR(IF((VLOOKUP($A40,'Q4 Raw Data'!$A$9:$DO$158,D$3,FALSE))="","",(VLOOKUP($A40,'Q4 Raw Data'!$A$9:$DO$158,D$3,FALSE))),"")</f>
        <v>Established</v>
      </c>
      <c r="E40" s="204" t="str">
        <f>IFERROR(IF((VLOOKUP($A40,'Q4 Raw Data'!$A$9:$DO$158,E$3,FALSE))="","",(VLOOKUP($A40,'Q4 Raw Data'!$A$9:$DO$158,E$3,FALSE))),"")</f>
        <v>Established</v>
      </c>
      <c r="F40" s="204" t="str">
        <f>IFERROR(IF((VLOOKUP($A40,'Q4 Raw Data'!$A$9:$DO$158,F$3,FALSE))="","",(VLOOKUP($A40,'Q4 Raw Data'!$A$9:$DO$158,F$3,FALSE))),"")</f>
        <v>Established</v>
      </c>
      <c r="G40" s="204" t="str">
        <f>IFERROR(IF((VLOOKUP($A40,'Q4 Raw Data'!$A$9:$DO$158,G$3,FALSE))="","",(VLOOKUP($A40,'Q4 Raw Data'!$A$9:$DO$158,G$3,FALSE))),"")</f>
        <v>Mature</v>
      </c>
      <c r="H40" s="204" t="str">
        <f>IFERROR(IF((VLOOKUP($A40,'Q4 Raw Data'!$A$9:$DO$158,H$3,FALSE))="","",(VLOOKUP($A40,'Q4 Raw Data'!$A$9:$DO$158,H$3,FALSE))),"")</f>
        <v>Plans in place</v>
      </c>
      <c r="I40" s="204" t="str">
        <f>IFERROR(IF((VLOOKUP($A40,'Q4 Raw Data'!$A$9:$DO$158,I$3,FALSE))="","",(VLOOKUP($A40,'Q4 Raw Data'!$A$9:$DO$158,I$3,FALSE))),"")</f>
        <v>Established</v>
      </c>
      <c r="J40" s="204" t="str">
        <f>IFERROR(IF((VLOOKUP($A40,'Q4 Raw Data'!$A$9:$DO$158,J$3,FALSE))="","",(VLOOKUP($A40,'Q4 Raw Data'!$A$9:$DO$158,J$3,FALSE))),"")</f>
        <v>Established</v>
      </c>
      <c r="K40" s="204" t="str">
        <f>IFERROR(IF((VLOOKUP($A40,'Q4 Raw Data'!$A$9:$DO$158,K$3,FALSE))="","",(VLOOKUP($A40,'Q4 Raw Data'!$A$9:$DO$158,K$3,FALSE))),"")</f>
        <v>Established</v>
      </c>
      <c r="L40" s="204"/>
      <c r="M40" s="204"/>
      <c r="N40" s="204"/>
      <c r="O40" s="204"/>
      <c r="P40" s="204"/>
      <c r="Q40" s="204"/>
      <c r="R40" s="204"/>
      <c r="S40" s="20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c r="AT40" s="204"/>
      <c r="AU40" s="204"/>
      <c r="AV40" s="204"/>
      <c r="AW40" s="204"/>
    </row>
    <row r="41" spans="1:49" x14ac:dyDescent="0.3">
      <c r="A41" t="s">
        <v>382</v>
      </c>
      <c r="B41" t="s">
        <v>383</v>
      </c>
      <c r="C41" s="204" t="str">
        <f>IFERROR(IF((VLOOKUP($A41,'Q4 Raw Data'!$A$9:$DO$158,C$3,FALSE))="","",(VLOOKUP($A41,'Q4 Raw Data'!$A$9:$DO$158,C$3,FALSE))),"")</f>
        <v/>
      </c>
      <c r="D41" s="204" t="str">
        <f>IFERROR(IF((VLOOKUP($A41,'Q4 Raw Data'!$A$9:$DO$158,D$3,FALSE))="","",(VLOOKUP($A41,'Q4 Raw Data'!$A$9:$DO$158,D$3,FALSE))),"")</f>
        <v>Exemplary</v>
      </c>
      <c r="E41" s="204" t="str">
        <f>IFERROR(IF((VLOOKUP($A41,'Q4 Raw Data'!$A$9:$DO$158,E$3,FALSE))="","",(VLOOKUP($A41,'Q4 Raw Data'!$A$9:$DO$158,E$3,FALSE))),"")</f>
        <v>Exemplary</v>
      </c>
      <c r="F41" s="204" t="str">
        <f>IFERROR(IF((VLOOKUP($A41,'Q4 Raw Data'!$A$9:$DO$158,F$3,FALSE))="","",(VLOOKUP($A41,'Q4 Raw Data'!$A$9:$DO$158,F$3,FALSE))),"")</f>
        <v>Exemplary</v>
      </c>
      <c r="G41" s="204" t="str">
        <f>IFERROR(IF((VLOOKUP($A41,'Q4 Raw Data'!$A$9:$DO$158,G$3,FALSE))="","",(VLOOKUP($A41,'Q4 Raw Data'!$A$9:$DO$158,G$3,FALSE))),"")</f>
        <v>Mature</v>
      </c>
      <c r="H41" s="204" t="str">
        <f>IFERROR(IF((VLOOKUP($A41,'Q4 Raw Data'!$A$9:$DO$158,H$3,FALSE))="","",(VLOOKUP($A41,'Q4 Raw Data'!$A$9:$DO$158,H$3,FALSE))),"")</f>
        <v>Established</v>
      </c>
      <c r="I41" s="204" t="str">
        <f>IFERROR(IF((VLOOKUP($A41,'Q4 Raw Data'!$A$9:$DO$158,I$3,FALSE))="","",(VLOOKUP($A41,'Q4 Raw Data'!$A$9:$DO$158,I$3,FALSE))),"")</f>
        <v>Established</v>
      </c>
      <c r="J41" s="204" t="str">
        <f>IFERROR(IF((VLOOKUP($A41,'Q4 Raw Data'!$A$9:$DO$158,J$3,FALSE))="","",(VLOOKUP($A41,'Q4 Raw Data'!$A$9:$DO$158,J$3,FALSE))),"")</f>
        <v>Exemplary</v>
      </c>
      <c r="K41" s="204" t="str">
        <f>IFERROR(IF((VLOOKUP($A41,'Q4 Raw Data'!$A$9:$DO$158,K$3,FALSE))="","",(VLOOKUP($A41,'Q4 Raw Data'!$A$9:$DO$158,K$3,FALSE))),"")</f>
        <v>Established</v>
      </c>
      <c r="L41" s="204"/>
      <c r="M41" s="204"/>
      <c r="N41" s="204"/>
      <c r="O41" s="204"/>
      <c r="P41" s="204"/>
      <c r="Q41" s="204"/>
      <c r="R41" s="204"/>
      <c r="S41" s="204"/>
      <c r="T41" s="204"/>
      <c r="U41" s="204"/>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c r="AT41" s="204"/>
      <c r="AU41" s="204"/>
      <c r="AV41" s="204"/>
      <c r="AW41" s="204"/>
    </row>
    <row r="42" spans="1:49" x14ac:dyDescent="0.3">
      <c r="A42" t="s">
        <v>384</v>
      </c>
      <c r="B42" t="s">
        <v>385</v>
      </c>
      <c r="C42" s="204" t="str">
        <f>IFERROR(IF((VLOOKUP($A42,'Q4 Raw Data'!$A$9:$DO$158,C$3,FALSE))="","",(VLOOKUP($A42,'Q4 Raw Data'!$A$9:$DO$158,C$3,FALSE))),"")</f>
        <v/>
      </c>
      <c r="D42" s="204" t="str">
        <f>IFERROR(IF((VLOOKUP($A42,'Q4 Raw Data'!$A$9:$DO$158,D$3,FALSE))="","",(VLOOKUP($A42,'Q4 Raw Data'!$A$9:$DO$158,D$3,FALSE))),"")</f>
        <v>Plans in place</v>
      </c>
      <c r="E42" s="204" t="str">
        <f>IFERROR(IF((VLOOKUP($A42,'Q4 Raw Data'!$A$9:$DO$158,E$3,FALSE))="","",(VLOOKUP($A42,'Q4 Raw Data'!$A$9:$DO$158,E$3,FALSE))),"")</f>
        <v>Established</v>
      </c>
      <c r="F42" s="204" t="str">
        <f>IFERROR(IF((VLOOKUP($A42,'Q4 Raw Data'!$A$9:$DO$158,F$3,FALSE))="","",(VLOOKUP($A42,'Q4 Raw Data'!$A$9:$DO$158,F$3,FALSE))),"")</f>
        <v>Established</v>
      </c>
      <c r="G42" s="204" t="str">
        <f>IFERROR(IF((VLOOKUP($A42,'Q4 Raw Data'!$A$9:$DO$158,G$3,FALSE))="","",(VLOOKUP($A42,'Q4 Raw Data'!$A$9:$DO$158,G$3,FALSE))),"")</f>
        <v>Established</v>
      </c>
      <c r="H42" s="204" t="str">
        <f>IFERROR(IF((VLOOKUP($A42,'Q4 Raw Data'!$A$9:$DO$158,H$3,FALSE))="","",(VLOOKUP($A42,'Q4 Raw Data'!$A$9:$DO$158,H$3,FALSE))),"")</f>
        <v>Established</v>
      </c>
      <c r="I42" s="204" t="str">
        <f>IFERROR(IF((VLOOKUP($A42,'Q4 Raw Data'!$A$9:$DO$158,I$3,FALSE))="","",(VLOOKUP($A42,'Q4 Raw Data'!$A$9:$DO$158,I$3,FALSE))),"")</f>
        <v>Plans in place</v>
      </c>
      <c r="J42" s="204" t="str">
        <f>IFERROR(IF((VLOOKUP($A42,'Q4 Raw Data'!$A$9:$DO$158,J$3,FALSE))="","",(VLOOKUP($A42,'Q4 Raw Data'!$A$9:$DO$158,J$3,FALSE))),"")</f>
        <v>Established</v>
      </c>
      <c r="K42" s="204" t="str">
        <f>IFERROR(IF((VLOOKUP($A42,'Q4 Raw Data'!$A$9:$DO$158,K$3,FALSE))="","",(VLOOKUP($A42,'Q4 Raw Data'!$A$9:$DO$158,K$3,FALSE))),"")</f>
        <v>Established</v>
      </c>
      <c r="L42" s="204"/>
      <c r="M42" s="204"/>
      <c r="N42" s="204"/>
      <c r="O42" s="204"/>
      <c r="P42" s="204"/>
      <c r="Q42" s="204"/>
      <c r="R42" s="204"/>
      <c r="S42" s="204"/>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c r="AT42" s="204"/>
      <c r="AU42" s="204"/>
      <c r="AV42" s="204"/>
      <c r="AW42" s="204"/>
    </row>
    <row r="43" spans="1:49" x14ac:dyDescent="0.3">
      <c r="A43" t="s">
        <v>386</v>
      </c>
      <c r="B43" t="s">
        <v>387</v>
      </c>
      <c r="C43" s="204" t="str">
        <f>IFERROR(IF((VLOOKUP($A43,'Q4 Raw Data'!$A$9:$DO$158,C$3,FALSE))="","",(VLOOKUP($A43,'Q4 Raw Data'!$A$9:$DO$158,C$3,FALSE))),"")</f>
        <v/>
      </c>
      <c r="D43" s="204" t="str">
        <f>IFERROR(IF((VLOOKUP($A43,'Q4 Raw Data'!$A$9:$DO$158,D$3,FALSE))="","",(VLOOKUP($A43,'Q4 Raw Data'!$A$9:$DO$158,D$3,FALSE))),"")</f>
        <v/>
      </c>
      <c r="E43" s="204" t="str">
        <f>IFERROR(IF((VLOOKUP($A43,'Q4 Raw Data'!$A$9:$DO$158,E$3,FALSE))="","",(VLOOKUP($A43,'Q4 Raw Data'!$A$9:$DO$158,E$3,FALSE))),"")</f>
        <v/>
      </c>
      <c r="F43" s="204" t="str">
        <f>IFERROR(IF((VLOOKUP($A43,'Q4 Raw Data'!$A$9:$DO$158,F$3,FALSE))="","",(VLOOKUP($A43,'Q4 Raw Data'!$A$9:$DO$158,F$3,FALSE))),"")</f>
        <v/>
      </c>
      <c r="G43" s="204" t="str">
        <f>IFERROR(IF((VLOOKUP($A43,'Q4 Raw Data'!$A$9:$DO$158,G$3,FALSE))="","",(VLOOKUP($A43,'Q4 Raw Data'!$A$9:$DO$158,G$3,FALSE))),"")</f>
        <v/>
      </c>
      <c r="H43" s="204" t="str">
        <f>IFERROR(IF((VLOOKUP($A43,'Q4 Raw Data'!$A$9:$DO$158,H$3,FALSE))="","",(VLOOKUP($A43,'Q4 Raw Data'!$A$9:$DO$158,H$3,FALSE))),"")</f>
        <v/>
      </c>
      <c r="I43" s="204" t="str">
        <f>IFERROR(IF((VLOOKUP($A43,'Q4 Raw Data'!$A$9:$DO$158,I$3,FALSE))="","",(VLOOKUP($A43,'Q4 Raw Data'!$A$9:$DO$158,I$3,FALSE))),"")</f>
        <v/>
      </c>
      <c r="J43" s="204" t="str">
        <f>IFERROR(IF((VLOOKUP($A43,'Q4 Raw Data'!$A$9:$DO$158,J$3,FALSE))="","",(VLOOKUP($A43,'Q4 Raw Data'!$A$9:$DO$158,J$3,FALSE))),"")</f>
        <v/>
      </c>
      <c r="K43" s="204" t="str">
        <f>IFERROR(IF((VLOOKUP($A43,'Q4 Raw Data'!$A$9:$DO$158,K$3,FALSE))="","",(VLOOKUP($A43,'Q4 Raw Data'!$A$9:$DO$158,K$3,FALSE))),"")</f>
        <v/>
      </c>
      <c r="L43" s="204"/>
      <c r="M43" s="204"/>
      <c r="N43" s="204"/>
      <c r="O43" s="204"/>
      <c r="P43" s="204"/>
      <c r="Q43" s="204"/>
      <c r="R43" s="204"/>
      <c r="S43" s="204"/>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c r="AT43" s="204"/>
      <c r="AU43" s="204"/>
      <c r="AV43" s="204"/>
      <c r="AW43" s="204"/>
    </row>
    <row r="44" spans="1:49" x14ac:dyDescent="0.3">
      <c r="A44" t="s">
        <v>388</v>
      </c>
      <c r="B44" t="s">
        <v>389</v>
      </c>
      <c r="C44" s="204" t="str">
        <f>IFERROR(IF((VLOOKUP($A44,'Q4 Raw Data'!$A$9:$DO$158,C$3,FALSE))="","",(VLOOKUP($A44,'Q4 Raw Data'!$A$9:$DO$158,C$3,FALSE))),"")</f>
        <v/>
      </c>
      <c r="D44" s="204" t="str">
        <f>IFERROR(IF((VLOOKUP($A44,'Q4 Raw Data'!$A$9:$DO$158,D$3,FALSE))="","",(VLOOKUP($A44,'Q4 Raw Data'!$A$9:$DO$158,D$3,FALSE))),"")</f>
        <v>Mature</v>
      </c>
      <c r="E44" s="204" t="str">
        <f>IFERROR(IF((VLOOKUP($A44,'Q4 Raw Data'!$A$9:$DO$158,E$3,FALSE))="","",(VLOOKUP($A44,'Q4 Raw Data'!$A$9:$DO$158,E$3,FALSE))),"")</f>
        <v>Established</v>
      </c>
      <c r="F44" s="204" t="str">
        <f>IFERROR(IF((VLOOKUP($A44,'Q4 Raw Data'!$A$9:$DO$158,F$3,FALSE))="","",(VLOOKUP($A44,'Q4 Raw Data'!$A$9:$DO$158,F$3,FALSE))),"")</f>
        <v>Mature</v>
      </c>
      <c r="G44" s="204" t="str">
        <f>IFERROR(IF((VLOOKUP($A44,'Q4 Raw Data'!$A$9:$DO$158,G$3,FALSE))="","",(VLOOKUP($A44,'Q4 Raw Data'!$A$9:$DO$158,G$3,FALSE))),"")</f>
        <v>Exemplary</v>
      </c>
      <c r="H44" s="204" t="str">
        <f>IFERROR(IF((VLOOKUP($A44,'Q4 Raw Data'!$A$9:$DO$158,H$3,FALSE))="","",(VLOOKUP($A44,'Q4 Raw Data'!$A$9:$DO$158,H$3,FALSE))),"")</f>
        <v>Mature</v>
      </c>
      <c r="I44" s="204" t="str">
        <f>IFERROR(IF((VLOOKUP($A44,'Q4 Raw Data'!$A$9:$DO$158,I$3,FALSE))="","",(VLOOKUP($A44,'Q4 Raw Data'!$A$9:$DO$158,I$3,FALSE))),"")</f>
        <v>Established</v>
      </c>
      <c r="J44" s="204" t="str">
        <f>IFERROR(IF((VLOOKUP($A44,'Q4 Raw Data'!$A$9:$DO$158,J$3,FALSE))="","",(VLOOKUP($A44,'Q4 Raw Data'!$A$9:$DO$158,J$3,FALSE))),"")</f>
        <v>Mature</v>
      </c>
      <c r="K44" s="204" t="str">
        <f>IFERROR(IF((VLOOKUP($A44,'Q4 Raw Data'!$A$9:$DO$158,K$3,FALSE))="","",(VLOOKUP($A44,'Q4 Raw Data'!$A$9:$DO$158,K$3,FALSE))),"")</f>
        <v>Exemplary</v>
      </c>
      <c r="L44" s="204"/>
      <c r="M44" s="204"/>
      <c r="N44" s="204"/>
      <c r="O44" s="204"/>
      <c r="P44" s="204"/>
      <c r="Q44" s="204"/>
      <c r="R44" s="204"/>
      <c r="S44" s="204"/>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c r="AT44" s="204"/>
      <c r="AU44" s="204"/>
      <c r="AV44" s="204"/>
      <c r="AW44" s="204"/>
    </row>
    <row r="45" spans="1:49" x14ac:dyDescent="0.3">
      <c r="A45" t="s">
        <v>392</v>
      </c>
      <c r="B45" t="s">
        <v>393</v>
      </c>
      <c r="C45" s="204" t="str">
        <f>IFERROR(IF((VLOOKUP($A45,'Q4 Raw Data'!$A$9:$DO$158,C$3,FALSE))="","",(VLOOKUP($A45,'Q4 Raw Data'!$A$9:$DO$158,C$3,FALSE))),"")</f>
        <v/>
      </c>
      <c r="D45" s="204" t="str">
        <f>IFERROR(IF((VLOOKUP($A45,'Q4 Raw Data'!$A$9:$DO$158,D$3,FALSE))="","",(VLOOKUP($A45,'Q4 Raw Data'!$A$9:$DO$158,D$3,FALSE))),"")</f>
        <v>Established</v>
      </c>
      <c r="E45" s="204" t="str">
        <f>IFERROR(IF((VLOOKUP($A45,'Q4 Raw Data'!$A$9:$DO$158,E$3,FALSE))="","",(VLOOKUP($A45,'Q4 Raw Data'!$A$9:$DO$158,E$3,FALSE))),"")</f>
        <v>Mature</v>
      </c>
      <c r="F45" s="204" t="str">
        <f>IFERROR(IF((VLOOKUP($A45,'Q4 Raw Data'!$A$9:$DO$158,F$3,FALSE))="","",(VLOOKUP($A45,'Q4 Raw Data'!$A$9:$DO$158,F$3,FALSE))),"")</f>
        <v>Mature</v>
      </c>
      <c r="G45" s="204" t="str">
        <f>IFERROR(IF((VLOOKUP($A45,'Q4 Raw Data'!$A$9:$DO$158,G$3,FALSE))="","",(VLOOKUP($A45,'Q4 Raw Data'!$A$9:$DO$158,G$3,FALSE))),"")</f>
        <v>Established</v>
      </c>
      <c r="H45" s="204" t="str">
        <f>IFERROR(IF((VLOOKUP($A45,'Q4 Raw Data'!$A$9:$DO$158,H$3,FALSE))="","",(VLOOKUP($A45,'Q4 Raw Data'!$A$9:$DO$158,H$3,FALSE))),"")</f>
        <v>Established</v>
      </c>
      <c r="I45" s="204" t="str">
        <f>IFERROR(IF((VLOOKUP($A45,'Q4 Raw Data'!$A$9:$DO$158,I$3,FALSE))="","",(VLOOKUP($A45,'Q4 Raw Data'!$A$9:$DO$158,I$3,FALSE))),"")</f>
        <v>Established</v>
      </c>
      <c r="J45" s="204" t="str">
        <f>IFERROR(IF((VLOOKUP($A45,'Q4 Raw Data'!$A$9:$DO$158,J$3,FALSE))="","",(VLOOKUP($A45,'Q4 Raw Data'!$A$9:$DO$158,J$3,FALSE))),"")</f>
        <v>Established</v>
      </c>
      <c r="K45" s="204" t="str">
        <f>IFERROR(IF((VLOOKUP($A45,'Q4 Raw Data'!$A$9:$DO$158,K$3,FALSE))="","",(VLOOKUP($A45,'Q4 Raw Data'!$A$9:$DO$158,K$3,FALSE))),"")</f>
        <v>Established</v>
      </c>
      <c r="L45" s="204"/>
      <c r="M45" s="204"/>
      <c r="N45" s="204"/>
      <c r="O45" s="204"/>
      <c r="P45" s="204"/>
      <c r="Q45" s="204"/>
      <c r="R45" s="204"/>
      <c r="S45" s="204"/>
      <c r="T45" s="204"/>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c r="AT45" s="204"/>
      <c r="AU45" s="204"/>
      <c r="AV45" s="204"/>
      <c r="AW45" s="204"/>
    </row>
    <row r="46" spans="1:49" x14ac:dyDescent="0.3">
      <c r="A46" t="s">
        <v>396</v>
      </c>
      <c r="B46" t="s">
        <v>397</v>
      </c>
      <c r="C46" s="204" t="str">
        <f>IFERROR(IF((VLOOKUP($A46,'Q4 Raw Data'!$A$9:$DO$158,C$3,FALSE))="","",(VLOOKUP($A46,'Q4 Raw Data'!$A$9:$DO$158,C$3,FALSE))),"")</f>
        <v/>
      </c>
      <c r="D46" s="204" t="str">
        <f>IFERROR(IF((VLOOKUP($A46,'Q4 Raw Data'!$A$9:$DO$158,D$3,FALSE))="","",(VLOOKUP($A46,'Q4 Raw Data'!$A$9:$DO$158,D$3,FALSE))),"")</f>
        <v>Plans in place</v>
      </c>
      <c r="E46" s="204" t="str">
        <f>IFERROR(IF((VLOOKUP($A46,'Q4 Raw Data'!$A$9:$DO$158,E$3,FALSE))="","",(VLOOKUP($A46,'Q4 Raw Data'!$A$9:$DO$158,E$3,FALSE))),"")</f>
        <v>Established</v>
      </c>
      <c r="F46" s="204" t="str">
        <f>IFERROR(IF((VLOOKUP($A46,'Q4 Raw Data'!$A$9:$DO$158,F$3,FALSE))="","",(VLOOKUP($A46,'Q4 Raw Data'!$A$9:$DO$158,F$3,FALSE))),"")</f>
        <v>Established</v>
      </c>
      <c r="G46" s="204" t="str">
        <f>IFERROR(IF((VLOOKUP($A46,'Q4 Raw Data'!$A$9:$DO$158,G$3,FALSE))="","",(VLOOKUP($A46,'Q4 Raw Data'!$A$9:$DO$158,G$3,FALSE))),"")</f>
        <v>Plans in place</v>
      </c>
      <c r="H46" s="204" t="str">
        <f>IFERROR(IF((VLOOKUP($A46,'Q4 Raw Data'!$A$9:$DO$158,H$3,FALSE))="","",(VLOOKUP($A46,'Q4 Raw Data'!$A$9:$DO$158,H$3,FALSE))),"")</f>
        <v>Established</v>
      </c>
      <c r="I46" s="204" t="str">
        <f>IFERROR(IF((VLOOKUP($A46,'Q4 Raw Data'!$A$9:$DO$158,I$3,FALSE))="","",(VLOOKUP($A46,'Q4 Raw Data'!$A$9:$DO$158,I$3,FALSE))),"")</f>
        <v>Plans in place</v>
      </c>
      <c r="J46" s="204" t="str">
        <f>IFERROR(IF((VLOOKUP($A46,'Q4 Raw Data'!$A$9:$DO$158,J$3,FALSE))="","",(VLOOKUP($A46,'Q4 Raw Data'!$A$9:$DO$158,J$3,FALSE))),"")</f>
        <v>Established</v>
      </c>
      <c r="K46" s="204" t="str">
        <f>IFERROR(IF((VLOOKUP($A46,'Q4 Raw Data'!$A$9:$DO$158,K$3,FALSE))="","",(VLOOKUP($A46,'Q4 Raw Data'!$A$9:$DO$158,K$3,FALSE))),"")</f>
        <v>Established</v>
      </c>
      <c r="L46" s="204"/>
      <c r="M46" s="204"/>
      <c r="N46" s="204"/>
      <c r="O46" s="204"/>
      <c r="P46" s="204"/>
      <c r="Q46" s="204"/>
      <c r="R46" s="204"/>
      <c r="S46" s="204"/>
      <c r="T46" s="204"/>
      <c r="U46" s="204"/>
      <c r="V46" s="204"/>
      <c r="W46" s="204"/>
      <c r="X46" s="204"/>
      <c r="Y46" s="204"/>
      <c r="Z46" s="204"/>
      <c r="AA46" s="204"/>
      <c r="AB46" s="204"/>
      <c r="AC46" s="204"/>
      <c r="AD46" s="204"/>
      <c r="AE46" s="204"/>
      <c r="AF46" s="204"/>
      <c r="AG46" s="204"/>
      <c r="AH46" s="204"/>
      <c r="AI46" s="204"/>
      <c r="AJ46" s="204"/>
      <c r="AK46" s="204"/>
      <c r="AL46" s="204"/>
      <c r="AM46" s="204"/>
      <c r="AN46" s="204"/>
      <c r="AO46" s="204"/>
      <c r="AP46" s="204"/>
      <c r="AQ46" s="204"/>
      <c r="AR46" s="204"/>
      <c r="AS46" s="204"/>
      <c r="AT46" s="204"/>
      <c r="AU46" s="204"/>
      <c r="AV46" s="204"/>
      <c r="AW46" s="204"/>
    </row>
    <row r="47" spans="1:49" x14ac:dyDescent="0.3">
      <c r="A47" t="s">
        <v>398</v>
      </c>
      <c r="B47" t="s">
        <v>399</v>
      </c>
      <c r="C47" s="204" t="str">
        <f>IFERROR(IF((VLOOKUP($A47,'Q4 Raw Data'!$A$9:$DO$158,C$3,FALSE))="","",(VLOOKUP($A47,'Q4 Raw Data'!$A$9:$DO$158,C$3,FALSE))),"")</f>
        <v/>
      </c>
      <c r="D47" s="204" t="str">
        <f>IFERROR(IF((VLOOKUP($A47,'Q4 Raw Data'!$A$9:$DO$158,D$3,FALSE))="","",(VLOOKUP($A47,'Q4 Raw Data'!$A$9:$DO$158,D$3,FALSE))),"")</f>
        <v>Established</v>
      </c>
      <c r="E47" s="204" t="str">
        <f>IFERROR(IF((VLOOKUP($A47,'Q4 Raw Data'!$A$9:$DO$158,E$3,FALSE))="","",(VLOOKUP($A47,'Q4 Raw Data'!$A$9:$DO$158,E$3,FALSE))),"")</f>
        <v>Established</v>
      </c>
      <c r="F47" s="204" t="str">
        <f>IFERROR(IF((VLOOKUP($A47,'Q4 Raw Data'!$A$9:$DO$158,F$3,FALSE))="","",(VLOOKUP($A47,'Q4 Raw Data'!$A$9:$DO$158,F$3,FALSE))),"")</f>
        <v>Established</v>
      </c>
      <c r="G47" s="204" t="str">
        <f>IFERROR(IF((VLOOKUP($A47,'Q4 Raw Data'!$A$9:$DO$158,G$3,FALSE))="","",(VLOOKUP($A47,'Q4 Raw Data'!$A$9:$DO$158,G$3,FALSE))),"")</f>
        <v>Plans in place</v>
      </c>
      <c r="H47" s="204" t="str">
        <f>IFERROR(IF((VLOOKUP($A47,'Q4 Raw Data'!$A$9:$DO$158,H$3,FALSE))="","",(VLOOKUP($A47,'Q4 Raw Data'!$A$9:$DO$158,H$3,FALSE))),"")</f>
        <v>Established</v>
      </c>
      <c r="I47" s="204" t="str">
        <f>IFERROR(IF((VLOOKUP($A47,'Q4 Raw Data'!$A$9:$DO$158,I$3,FALSE))="","",(VLOOKUP($A47,'Q4 Raw Data'!$A$9:$DO$158,I$3,FALSE))),"")</f>
        <v>Established</v>
      </c>
      <c r="J47" s="204" t="str">
        <f>IFERROR(IF((VLOOKUP($A47,'Q4 Raw Data'!$A$9:$DO$158,J$3,FALSE))="","",(VLOOKUP($A47,'Q4 Raw Data'!$A$9:$DO$158,J$3,FALSE))),"")</f>
        <v>Established</v>
      </c>
      <c r="K47" s="204" t="str">
        <f>IFERROR(IF((VLOOKUP($A47,'Q4 Raw Data'!$A$9:$DO$158,K$3,FALSE))="","",(VLOOKUP($A47,'Q4 Raw Data'!$A$9:$DO$158,K$3,FALSE))),"")</f>
        <v>Established</v>
      </c>
      <c r="L47" s="204"/>
      <c r="M47" s="204"/>
      <c r="N47" s="204"/>
      <c r="O47" s="204"/>
      <c r="P47" s="204"/>
      <c r="Q47" s="204"/>
      <c r="R47" s="204"/>
      <c r="S47" s="204"/>
      <c r="T47" s="204"/>
      <c r="U47" s="204"/>
      <c r="V47" s="204"/>
      <c r="W47" s="204"/>
      <c r="X47" s="204"/>
      <c r="Y47" s="204"/>
      <c r="Z47" s="204"/>
      <c r="AA47" s="204"/>
      <c r="AB47" s="204"/>
      <c r="AC47" s="204"/>
      <c r="AD47" s="204"/>
      <c r="AE47" s="204"/>
      <c r="AF47" s="204"/>
      <c r="AG47" s="204"/>
      <c r="AH47" s="204"/>
      <c r="AI47" s="204"/>
      <c r="AJ47" s="204"/>
      <c r="AK47" s="204"/>
      <c r="AL47" s="204"/>
      <c r="AM47" s="204"/>
      <c r="AN47" s="204"/>
      <c r="AO47" s="204"/>
      <c r="AP47" s="204"/>
      <c r="AQ47" s="204"/>
      <c r="AR47" s="204"/>
      <c r="AS47" s="204"/>
      <c r="AT47" s="204"/>
      <c r="AU47" s="204"/>
      <c r="AV47" s="204"/>
      <c r="AW47" s="204"/>
    </row>
    <row r="48" spans="1:49" x14ac:dyDescent="0.3">
      <c r="A48" t="s">
        <v>400</v>
      </c>
      <c r="B48" t="s">
        <v>401</v>
      </c>
      <c r="C48" s="204" t="str">
        <f>IFERROR(IF((VLOOKUP($A48,'Q4 Raw Data'!$A$9:$DO$158,C$3,FALSE))="","",(VLOOKUP($A48,'Q4 Raw Data'!$A$9:$DO$158,C$3,FALSE))),"")</f>
        <v/>
      </c>
      <c r="D48" s="204" t="str">
        <f>IFERROR(IF((VLOOKUP($A48,'Q4 Raw Data'!$A$9:$DO$158,D$3,FALSE))="","",(VLOOKUP($A48,'Q4 Raw Data'!$A$9:$DO$158,D$3,FALSE))),"")</f>
        <v>Established</v>
      </c>
      <c r="E48" s="204" t="str">
        <f>IFERROR(IF((VLOOKUP($A48,'Q4 Raw Data'!$A$9:$DO$158,E$3,FALSE))="","",(VLOOKUP($A48,'Q4 Raw Data'!$A$9:$DO$158,E$3,FALSE))),"")</f>
        <v>Established</v>
      </c>
      <c r="F48" s="204" t="str">
        <f>IFERROR(IF((VLOOKUP($A48,'Q4 Raw Data'!$A$9:$DO$158,F$3,FALSE))="","",(VLOOKUP($A48,'Q4 Raw Data'!$A$9:$DO$158,F$3,FALSE))),"")</f>
        <v>Plans in place</v>
      </c>
      <c r="G48" s="204" t="str">
        <f>IFERROR(IF((VLOOKUP($A48,'Q4 Raw Data'!$A$9:$DO$158,G$3,FALSE))="","",(VLOOKUP($A48,'Q4 Raw Data'!$A$9:$DO$158,G$3,FALSE))),"")</f>
        <v>Established</v>
      </c>
      <c r="H48" s="204" t="str">
        <f>IFERROR(IF((VLOOKUP($A48,'Q4 Raw Data'!$A$9:$DO$158,H$3,FALSE))="","",(VLOOKUP($A48,'Q4 Raw Data'!$A$9:$DO$158,H$3,FALSE))),"")</f>
        <v>Plans in place</v>
      </c>
      <c r="I48" s="204" t="str">
        <f>IFERROR(IF((VLOOKUP($A48,'Q4 Raw Data'!$A$9:$DO$158,I$3,FALSE))="","",(VLOOKUP($A48,'Q4 Raw Data'!$A$9:$DO$158,I$3,FALSE))),"")</f>
        <v>Established</v>
      </c>
      <c r="J48" s="204" t="str">
        <f>IFERROR(IF((VLOOKUP($A48,'Q4 Raw Data'!$A$9:$DO$158,J$3,FALSE))="","",(VLOOKUP($A48,'Q4 Raw Data'!$A$9:$DO$158,J$3,FALSE))),"")</f>
        <v>Established</v>
      </c>
      <c r="K48" s="204" t="str">
        <f>IFERROR(IF((VLOOKUP($A48,'Q4 Raw Data'!$A$9:$DO$158,K$3,FALSE))="","",(VLOOKUP($A48,'Q4 Raw Data'!$A$9:$DO$158,K$3,FALSE))),"")</f>
        <v>Mature</v>
      </c>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c r="AT48" s="204"/>
      <c r="AU48" s="204"/>
      <c r="AV48" s="204"/>
      <c r="AW48" s="204"/>
    </row>
    <row r="49" spans="1:49" x14ac:dyDescent="0.3">
      <c r="A49" t="s">
        <v>404</v>
      </c>
      <c r="B49" t="s">
        <v>405</v>
      </c>
      <c r="C49" s="204" t="str">
        <f>IFERROR(IF((VLOOKUP($A49,'Q4 Raw Data'!$A$9:$DO$158,C$3,FALSE))="","",(VLOOKUP($A49,'Q4 Raw Data'!$A$9:$DO$158,C$3,FALSE))),"")</f>
        <v/>
      </c>
      <c r="D49" s="204" t="str">
        <f>IFERROR(IF((VLOOKUP($A49,'Q4 Raw Data'!$A$9:$DO$158,D$3,FALSE))="","",(VLOOKUP($A49,'Q4 Raw Data'!$A$9:$DO$158,D$3,FALSE))),"")</f>
        <v>Established</v>
      </c>
      <c r="E49" s="204" t="str">
        <f>IFERROR(IF((VLOOKUP($A49,'Q4 Raw Data'!$A$9:$DO$158,E$3,FALSE))="","",(VLOOKUP($A49,'Q4 Raw Data'!$A$9:$DO$158,E$3,FALSE))),"")</f>
        <v>Established</v>
      </c>
      <c r="F49" s="204" t="str">
        <f>IFERROR(IF((VLOOKUP($A49,'Q4 Raw Data'!$A$9:$DO$158,F$3,FALSE))="","",(VLOOKUP($A49,'Q4 Raw Data'!$A$9:$DO$158,F$3,FALSE))),"")</f>
        <v>Established</v>
      </c>
      <c r="G49" s="204" t="str">
        <f>IFERROR(IF((VLOOKUP($A49,'Q4 Raw Data'!$A$9:$DO$158,G$3,FALSE))="","",(VLOOKUP($A49,'Q4 Raw Data'!$A$9:$DO$158,G$3,FALSE))),"")</f>
        <v>Established</v>
      </c>
      <c r="H49" s="204" t="str">
        <f>IFERROR(IF((VLOOKUP($A49,'Q4 Raw Data'!$A$9:$DO$158,H$3,FALSE))="","",(VLOOKUP($A49,'Q4 Raw Data'!$A$9:$DO$158,H$3,FALSE))),"")</f>
        <v>Established</v>
      </c>
      <c r="I49" s="204" t="str">
        <f>IFERROR(IF((VLOOKUP($A49,'Q4 Raw Data'!$A$9:$DO$158,I$3,FALSE))="","",(VLOOKUP($A49,'Q4 Raw Data'!$A$9:$DO$158,I$3,FALSE))),"")</f>
        <v>Established</v>
      </c>
      <c r="J49" s="204" t="str">
        <f>IFERROR(IF((VLOOKUP($A49,'Q4 Raw Data'!$A$9:$DO$158,J$3,FALSE))="","",(VLOOKUP($A49,'Q4 Raw Data'!$A$9:$DO$158,J$3,FALSE))),"")</f>
        <v>Established</v>
      </c>
      <c r="K49" s="204" t="str">
        <f>IFERROR(IF((VLOOKUP($A49,'Q4 Raw Data'!$A$9:$DO$158,K$3,FALSE))="","",(VLOOKUP($A49,'Q4 Raw Data'!$A$9:$DO$158,K$3,FALSE))),"")</f>
        <v>Established</v>
      </c>
      <c r="L49" s="204"/>
      <c r="M49" s="204"/>
      <c r="N49" s="204"/>
      <c r="O49" s="204"/>
      <c r="P49" s="204"/>
      <c r="Q49" s="204"/>
      <c r="R49" s="204"/>
      <c r="S49" s="204"/>
      <c r="T49" s="204"/>
      <c r="U49" s="204"/>
      <c r="V49" s="204"/>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c r="AT49" s="204"/>
      <c r="AU49" s="204"/>
      <c r="AV49" s="204"/>
      <c r="AW49" s="204"/>
    </row>
    <row r="50" spans="1:49" x14ac:dyDescent="0.3">
      <c r="A50" t="s">
        <v>407</v>
      </c>
      <c r="B50" t="s">
        <v>408</v>
      </c>
      <c r="C50" s="204" t="str">
        <f>IFERROR(IF((VLOOKUP($A50,'Q4 Raw Data'!$A$9:$DO$158,C$3,FALSE))="","",(VLOOKUP($A50,'Q4 Raw Data'!$A$9:$DO$158,C$3,FALSE))),"")</f>
        <v/>
      </c>
      <c r="D50" s="204" t="str">
        <f>IFERROR(IF((VLOOKUP($A50,'Q4 Raw Data'!$A$9:$DO$158,D$3,FALSE))="","",(VLOOKUP($A50,'Q4 Raw Data'!$A$9:$DO$158,D$3,FALSE))),"")</f>
        <v>Mature</v>
      </c>
      <c r="E50" s="204" t="str">
        <f>IFERROR(IF((VLOOKUP($A50,'Q4 Raw Data'!$A$9:$DO$158,E$3,FALSE))="","",(VLOOKUP($A50,'Q4 Raw Data'!$A$9:$DO$158,E$3,FALSE))),"")</f>
        <v>Mature</v>
      </c>
      <c r="F50" s="204" t="str">
        <f>IFERROR(IF((VLOOKUP($A50,'Q4 Raw Data'!$A$9:$DO$158,F$3,FALSE))="","",(VLOOKUP($A50,'Q4 Raw Data'!$A$9:$DO$158,F$3,FALSE))),"")</f>
        <v>Mature</v>
      </c>
      <c r="G50" s="204" t="str">
        <f>IFERROR(IF((VLOOKUP($A50,'Q4 Raw Data'!$A$9:$DO$158,G$3,FALSE))="","",(VLOOKUP($A50,'Q4 Raw Data'!$A$9:$DO$158,G$3,FALSE))),"")</f>
        <v>Mature</v>
      </c>
      <c r="H50" s="204" t="str">
        <f>IFERROR(IF((VLOOKUP($A50,'Q4 Raw Data'!$A$9:$DO$158,H$3,FALSE))="","",(VLOOKUP($A50,'Q4 Raw Data'!$A$9:$DO$158,H$3,FALSE))),"")</f>
        <v>Mature</v>
      </c>
      <c r="I50" s="204" t="str">
        <f>IFERROR(IF((VLOOKUP($A50,'Q4 Raw Data'!$A$9:$DO$158,I$3,FALSE))="","",(VLOOKUP($A50,'Q4 Raw Data'!$A$9:$DO$158,I$3,FALSE))),"")</f>
        <v>Mature</v>
      </c>
      <c r="J50" s="204" t="str">
        <f>IFERROR(IF((VLOOKUP($A50,'Q4 Raw Data'!$A$9:$DO$158,J$3,FALSE))="","",(VLOOKUP($A50,'Q4 Raw Data'!$A$9:$DO$158,J$3,FALSE))),"")</f>
        <v>Mature</v>
      </c>
      <c r="K50" s="204" t="str">
        <f>IFERROR(IF((VLOOKUP($A50,'Q4 Raw Data'!$A$9:$DO$158,K$3,FALSE))="","",(VLOOKUP($A50,'Q4 Raw Data'!$A$9:$DO$158,K$3,FALSE))),"")</f>
        <v>Exemplary</v>
      </c>
      <c r="L50" s="204"/>
      <c r="M50" s="204"/>
      <c r="N50" s="204"/>
      <c r="O50" s="204"/>
      <c r="P50" s="204"/>
      <c r="Q50" s="204"/>
      <c r="R50" s="204"/>
      <c r="S50" s="204"/>
      <c r="T50" s="204"/>
      <c r="U50" s="204"/>
      <c r="V50" s="204"/>
      <c r="W50" s="204"/>
      <c r="X50" s="204"/>
      <c r="Y50" s="204"/>
      <c r="Z50" s="204"/>
      <c r="AA50" s="204"/>
      <c r="AB50" s="204"/>
      <c r="AC50" s="204"/>
      <c r="AD50" s="204"/>
      <c r="AE50" s="204"/>
      <c r="AF50" s="204"/>
      <c r="AG50" s="204"/>
      <c r="AH50" s="204"/>
      <c r="AI50" s="204"/>
      <c r="AJ50" s="204"/>
      <c r="AK50" s="204"/>
      <c r="AL50" s="204"/>
      <c r="AM50" s="204"/>
      <c r="AN50" s="204"/>
      <c r="AO50" s="204"/>
      <c r="AP50" s="204"/>
      <c r="AQ50" s="204"/>
      <c r="AR50" s="204"/>
      <c r="AS50" s="204"/>
      <c r="AT50" s="204"/>
      <c r="AU50" s="204"/>
      <c r="AV50" s="204"/>
      <c r="AW50" s="204"/>
    </row>
    <row r="51" spans="1:49" x14ac:dyDescent="0.3">
      <c r="A51" t="s">
        <v>411</v>
      </c>
      <c r="B51" t="s">
        <v>412</v>
      </c>
      <c r="C51" s="204" t="str">
        <f>IFERROR(IF((VLOOKUP($A51,'Q4 Raw Data'!$A$9:$DO$158,C$3,FALSE))="","",(VLOOKUP($A51,'Q4 Raw Data'!$A$9:$DO$158,C$3,FALSE))),"")</f>
        <v/>
      </c>
      <c r="D51" s="204" t="str">
        <f>IFERROR(IF((VLOOKUP($A51,'Q4 Raw Data'!$A$9:$DO$158,D$3,FALSE))="","",(VLOOKUP($A51,'Q4 Raw Data'!$A$9:$DO$158,D$3,FALSE))),"")</f>
        <v>Established</v>
      </c>
      <c r="E51" s="204" t="str">
        <f>IFERROR(IF((VLOOKUP($A51,'Q4 Raw Data'!$A$9:$DO$158,E$3,FALSE))="","",(VLOOKUP($A51,'Q4 Raw Data'!$A$9:$DO$158,E$3,FALSE))),"")</f>
        <v>Established</v>
      </c>
      <c r="F51" s="204" t="str">
        <f>IFERROR(IF((VLOOKUP($A51,'Q4 Raw Data'!$A$9:$DO$158,F$3,FALSE))="","",(VLOOKUP($A51,'Q4 Raw Data'!$A$9:$DO$158,F$3,FALSE))),"")</f>
        <v>Established</v>
      </c>
      <c r="G51" s="204" t="str">
        <f>IFERROR(IF((VLOOKUP($A51,'Q4 Raw Data'!$A$9:$DO$158,G$3,FALSE))="","",(VLOOKUP($A51,'Q4 Raw Data'!$A$9:$DO$158,G$3,FALSE))),"")</f>
        <v>Established</v>
      </c>
      <c r="H51" s="204" t="str">
        <f>IFERROR(IF((VLOOKUP($A51,'Q4 Raw Data'!$A$9:$DO$158,H$3,FALSE))="","",(VLOOKUP($A51,'Q4 Raw Data'!$A$9:$DO$158,H$3,FALSE))),"")</f>
        <v>Established</v>
      </c>
      <c r="I51" s="204" t="str">
        <f>IFERROR(IF((VLOOKUP($A51,'Q4 Raw Data'!$A$9:$DO$158,I$3,FALSE))="","",(VLOOKUP($A51,'Q4 Raw Data'!$A$9:$DO$158,I$3,FALSE))),"")</f>
        <v>Established</v>
      </c>
      <c r="J51" s="204" t="str">
        <f>IFERROR(IF((VLOOKUP($A51,'Q4 Raw Data'!$A$9:$DO$158,J$3,FALSE))="","",(VLOOKUP($A51,'Q4 Raw Data'!$A$9:$DO$158,J$3,FALSE))),"")</f>
        <v>Established</v>
      </c>
      <c r="K51" s="204" t="str">
        <f>IFERROR(IF((VLOOKUP($A51,'Q4 Raw Data'!$A$9:$DO$158,K$3,FALSE))="","",(VLOOKUP($A51,'Q4 Raw Data'!$A$9:$DO$158,K$3,FALSE))),"")</f>
        <v>Mature</v>
      </c>
      <c r="L51" s="204"/>
      <c r="M51" s="204"/>
      <c r="N51" s="204"/>
      <c r="O51" s="204"/>
      <c r="P51" s="204"/>
      <c r="Q51" s="204"/>
      <c r="R51" s="204"/>
      <c r="S51" s="204"/>
      <c r="T51" s="204"/>
      <c r="U51" s="204"/>
      <c r="V51" s="204"/>
      <c r="W51" s="204"/>
      <c r="X51" s="204"/>
      <c r="Y51" s="204"/>
      <c r="Z51" s="204"/>
      <c r="AA51" s="204"/>
      <c r="AB51" s="204"/>
      <c r="AC51" s="204"/>
      <c r="AD51" s="204"/>
      <c r="AE51" s="204"/>
      <c r="AF51" s="204"/>
      <c r="AG51" s="204"/>
      <c r="AH51" s="204"/>
      <c r="AI51" s="204"/>
      <c r="AJ51" s="204"/>
      <c r="AK51" s="204"/>
      <c r="AL51" s="204"/>
      <c r="AM51" s="204"/>
      <c r="AN51" s="204"/>
      <c r="AO51" s="204"/>
      <c r="AP51" s="204"/>
      <c r="AQ51" s="204"/>
      <c r="AR51" s="204"/>
      <c r="AS51" s="204"/>
      <c r="AT51" s="204"/>
      <c r="AU51" s="204"/>
      <c r="AV51" s="204"/>
      <c r="AW51" s="204"/>
    </row>
    <row r="52" spans="1:49" x14ac:dyDescent="0.3">
      <c r="A52" t="s">
        <v>413</v>
      </c>
      <c r="B52" t="s">
        <v>414</v>
      </c>
      <c r="C52" s="204" t="str">
        <f>IFERROR(IF((VLOOKUP($A52,'Q4 Raw Data'!$A$9:$DO$158,C$3,FALSE))="","",(VLOOKUP($A52,'Q4 Raw Data'!$A$9:$DO$158,C$3,FALSE))),"")</f>
        <v/>
      </c>
      <c r="D52" s="204" t="str">
        <f>IFERROR(IF((VLOOKUP($A52,'Q4 Raw Data'!$A$9:$DO$158,D$3,FALSE))="","",(VLOOKUP($A52,'Q4 Raw Data'!$A$9:$DO$158,D$3,FALSE))),"")</f>
        <v>Established</v>
      </c>
      <c r="E52" s="204" t="str">
        <f>IFERROR(IF((VLOOKUP($A52,'Q4 Raw Data'!$A$9:$DO$158,E$3,FALSE))="","",(VLOOKUP($A52,'Q4 Raw Data'!$A$9:$DO$158,E$3,FALSE))),"")</f>
        <v>Established</v>
      </c>
      <c r="F52" s="204" t="str">
        <f>IFERROR(IF((VLOOKUP($A52,'Q4 Raw Data'!$A$9:$DO$158,F$3,FALSE))="","",(VLOOKUP($A52,'Q4 Raw Data'!$A$9:$DO$158,F$3,FALSE))),"")</f>
        <v>Established</v>
      </c>
      <c r="G52" s="204" t="str">
        <f>IFERROR(IF((VLOOKUP($A52,'Q4 Raw Data'!$A$9:$DO$158,G$3,FALSE))="","",(VLOOKUP($A52,'Q4 Raw Data'!$A$9:$DO$158,G$3,FALSE))),"")</f>
        <v>Established</v>
      </c>
      <c r="H52" s="204" t="str">
        <f>IFERROR(IF((VLOOKUP($A52,'Q4 Raw Data'!$A$9:$DO$158,H$3,FALSE))="","",(VLOOKUP($A52,'Q4 Raw Data'!$A$9:$DO$158,H$3,FALSE))),"")</f>
        <v>Established</v>
      </c>
      <c r="I52" s="204" t="str">
        <f>IFERROR(IF((VLOOKUP($A52,'Q4 Raw Data'!$A$9:$DO$158,I$3,FALSE))="","",(VLOOKUP($A52,'Q4 Raw Data'!$A$9:$DO$158,I$3,FALSE))),"")</f>
        <v>Established</v>
      </c>
      <c r="J52" s="204" t="str">
        <f>IFERROR(IF((VLOOKUP($A52,'Q4 Raw Data'!$A$9:$DO$158,J$3,FALSE))="","",(VLOOKUP($A52,'Q4 Raw Data'!$A$9:$DO$158,J$3,FALSE))),"")</f>
        <v>Established</v>
      </c>
      <c r="K52" s="204" t="str">
        <f>IFERROR(IF((VLOOKUP($A52,'Q4 Raw Data'!$A$9:$DO$158,K$3,FALSE))="","",(VLOOKUP($A52,'Q4 Raw Data'!$A$9:$DO$158,K$3,FALSE))),"")</f>
        <v>Established</v>
      </c>
      <c r="L52" s="204"/>
      <c r="M52" s="204"/>
      <c r="N52" s="204"/>
      <c r="O52" s="204"/>
      <c r="P52" s="204"/>
      <c r="Q52" s="204"/>
      <c r="R52" s="204"/>
      <c r="S52" s="204"/>
      <c r="T52" s="204"/>
      <c r="U52" s="204"/>
      <c r="V52" s="204"/>
      <c r="W52" s="204"/>
      <c r="X52" s="204"/>
      <c r="Y52" s="204"/>
      <c r="Z52" s="204"/>
      <c r="AA52" s="204"/>
      <c r="AB52" s="204"/>
      <c r="AC52" s="204"/>
      <c r="AD52" s="204"/>
      <c r="AE52" s="204"/>
      <c r="AF52" s="204"/>
      <c r="AG52" s="204"/>
      <c r="AH52" s="204"/>
      <c r="AI52" s="204"/>
      <c r="AJ52" s="204"/>
      <c r="AK52" s="204"/>
      <c r="AL52" s="204"/>
      <c r="AM52" s="204"/>
      <c r="AN52" s="204"/>
      <c r="AO52" s="204"/>
      <c r="AP52" s="204"/>
      <c r="AQ52" s="204"/>
      <c r="AR52" s="204"/>
      <c r="AS52" s="204"/>
      <c r="AT52" s="204"/>
      <c r="AU52" s="204"/>
      <c r="AV52" s="204"/>
      <c r="AW52" s="204"/>
    </row>
    <row r="53" spans="1:49" x14ac:dyDescent="0.3">
      <c r="A53" t="s">
        <v>415</v>
      </c>
      <c r="B53" t="s">
        <v>416</v>
      </c>
      <c r="C53" s="204" t="str">
        <f>IFERROR(IF((VLOOKUP($A53,'Q4 Raw Data'!$A$9:$DO$158,C$3,FALSE))="","",(VLOOKUP($A53,'Q4 Raw Data'!$A$9:$DO$158,C$3,FALSE))),"")</f>
        <v/>
      </c>
      <c r="D53" s="204" t="str">
        <f>IFERROR(IF((VLOOKUP($A53,'Q4 Raw Data'!$A$9:$DO$158,D$3,FALSE))="","",(VLOOKUP($A53,'Q4 Raw Data'!$A$9:$DO$158,D$3,FALSE))),"")</f>
        <v>Mature</v>
      </c>
      <c r="E53" s="204" t="str">
        <f>IFERROR(IF((VLOOKUP($A53,'Q4 Raw Data'!$A$9:$DO$158,E$3,FALSE))="","",(VLOOKUP($A53,'Q4 Raw Data'!$A$9:$DO$158,E$3,FALSE))),"")</f>
        <v>Mature</v>
      </c>
      <c r="F53" s="204" t="str">
        <f>IFERROR(IF((VLOOKUP($A53,'Q4 Raw Data'!$A$9:$DO$158,F$3,FALSE))="","",(VLOOKUP($A53,'Q4 Raw Data'!$A$9:$DO$158,F$3,FALSE))),"")</f>
        <v>Mature</v>
      </c>
      <c r="G53" s="204" t="str">
        <f>IFERROR(IF((VLOOKUP($A53,'Q4 Raw Data'!$A$9:$DO$158,G$3,FALSE))="","",(VLOOKUP($A53,'Q4 Raw Data'!$A$9:$DO$158,G$3,FALSE))),"")</f>
        <v>Established</v>
      </c>
      <c r="H53" s="204" t="str">
        <f>IFERROR(IF((VLOOKUP($A53,'Q4 Raw Data'!$A$9:$DO$158,H$3,FALSE))="","",(VLOOKUP($A53,'Q4 Raw Data'!$A$9:$DO$158,H$3,FALSE))),"")</f>
        <v>Established</v>
      </c>
      <c r="I53" s="204" t="str">
        <f>IFERROR(IF((VLOOKUP($A53,'Q4 Raw Data'!$A$9:$DO$158,I$3,FALSE))="","",(VLOOKUP($A53,'Q4 Raw Data'!$A$9:$DO$158,I$3,FALSE))),"")</f>
        <v>Established</v>
      </c>
      <c r="J53" s="204" t="str">
        <f>IFERROR(IF((VLOOKUP($A53,'Q4 Raw Data'!$A$9:$DO$158,J$3,FALSE))="","",(VLOOKUP($A53,'Q4 Raw Data'!$A$9:$DO$158,J$3,FALSE))),"")</f>
        <v>Mature</v>
      </c>
      <c r="K53" s="204" t="str">
        <f>IFERROR(IF((VLOOKUP($A53,'Q4 Raw Data'!$A$9:$DO$158,K$3,FALSE))="","",(VLOOKUP($A53,'Q4 Raw Data'!$A$9:$DO$158,K$3,FALSE))),"")</f>
        <v>Established</v>
      </c>
      <c r="L53" s="204"/>
      <c r="M53" s="204"/>
      <c r="N53" s="204"/>
      <c r="O53" s="204"/>
      <c r="P53" s="204"/>
      <c r="Q53" s="204"/>
      <c r="R53" s="204"/>
      <c r="S53" s="204"/>
      <c r="T53" s="204"/>
      <c r="U53" s="204"/>
      <c r="V53" s="204"/>
      <c r="W53" s="204"/>
      <c r="X53" s="204"/>
      <c r="Y53" s="204"/>
      <c r="Z53" s="204"/>
      <c r="AA53" s="204"/>
      <c r="AB53" s="204"/>
      <c r="AC53" s="204"/>
      <c r="AD53" s="204"/>
      <c r="AE53" s="204"/>
      <c r="AF53" s="204"/>
      <c r="AG53" s="204"/>
      <c r="AH53" s="204"/>
      <c r="AI53" s="204"/>
      <c r="AJ53" s="204"/>
      <c r="AK53" s="204"/>
      <c r="AL53" s="204"/>
      <c r="AM53" s="204"/>
      <c r="AN53" s="204"/>
      <c r="AO53" s="204"/>
      <c r="AP53" s="204"/>
      <c r="AQ53" s="204"/>
      <c r="AR53" s="204"/>
      <c r="AS53" s="204"/>
      <c r="AT53" s="204"/>
      <c r="AU53" s="204"/>
      <c r="AV53" s="204"/>
      <c r="AW53" s="204"/>
    </row>
    <row r="54" spans="1:49" x14ac:dyDescent="0.3">
      <c r="A54" t="s">
        <v>419</v>
      </c>
      <c r="B54" t="s">
        <v>420</v>
      </c>
      <c r="C54" s="204" t="str">
        <f>IFERROR(IF((VLOOKUP($A54,'Q4 Raw Data'!$A$9:$DO$158,C$3,FALSE))="","",(VLOOKUP($A54,'Q4 Raw Data'!$A$9:$DO$158,C$3,FALSE))),"")</f>
        <v/>
      </c>
      <c r="D54" s="204" t="str">
        <f>IFERROR(IF((VLOOKUP($A54,'Q4 Raw Data'!$A$9:$DO$158,D$3,FALSE))="","",(VLOOKUP($A54,'Q4 Raw Data'!$A$9:$DO$158,D$3,FALSE))),"")</f>
        <v>Mature</v>
      </c>
      <c r="E54" s="204" t="str">
        <f>IFERROR(IF((VLOOKUP($A54,'Q4 Raw Data'!$A$9:$DO$158,E$3,FALSE))="","",(VLOOKUP($A54,'Q4 Raw Data'!$A$9:$DO$158,E$3,FALSE))),"")</f>
        <v>Established</v>
      </c>
      <c r="F54" s="204" t="str">
        <f>IFERROR(IF((VLOOKUP($A54,'Q4 Raw Data'!$A$9:$DO$158,F$3,FALSE))="","",(VLOOKUP($A54,'Q4 Raw Data'!$A$9:$DO$158,F$3,FALSE))),"")</f>
        <v>Mature</v>
      </c>
      <c r="G54" s="204" t="str">
        <f>IFERROR(IF((VLOOKUP($A54,'Q4 Raw Data'!$A$9:$DO$158,G$3,FALSE))="","",(VLOOKUP($A54,'Q4 Raw Data'!$A$9:$DO$158,G$3,FALSE))),"")</f>
        <v>Established</v>
      </c>
      <c r="H54" s="204" t="str">
        <f>IFERROR(IF((VLOOKUP($A54,'Q4 Raw Data'!$A$9:$DO$158,H$3,FALSE))="","",(VLOOKUP($A54,'Q4 Raw Data'!$A$9:$DO$158,H$3,FALSE))),"")</f>
        <v>Mature</v>
      </c>
      <c r="I54" s="204" t="str">
        <f>IFERROR(IF((VLOOKUP($A54,'Q4 Raw Data'!$A$9:$DO$158,I$3,FALSE))="","",(VLOOKUP($A54,'Q4 Raw Data'!$A$9:$DO$158,I$3,FALSE))),"")</f>
        <v>Plans in place</v>
      </c>
      <c r="J54" s="204" t="str">
        <f>IFERROR(IF((VLOOKUP($A54,'Q4 Raw Data'!$A$9:$DO$158,J$3,FALSE))="","",(VLOOKUP($A54,'Q4 Raw Data'!$A$9:$DO$158,J$3,FALSE))),"")</f>
        <v>Mature</v>
      </c>
      <c r="K54" s="204" t="str">
        <f>IFERROR(IF((VLOOKUP($A54,'Q4 Raw Data'!$A$9:$DO$158,K$3,FALSE))="","",(VLOOKUP($A54,'Q4 Raw Data'!$A$9:$DO$158,K$3,FALSE))),"")</f>
        <v>Established</v>
      </c>
      <c r="L54" s="204"/>
      <c r="M54" s="204"/>
      <c r="N54" s="204"/>
      <c r="O54" s="204"/>
      <c r="P54" s="204"/>
      <c r="Q54" s="204"/>
      <c r="R54" s="204"/>
      <c r="S54" s="204"/>
      <c r="T54" s="204"/>
      <c r="U54" s="204"/>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c r="AT54" s="204"/>
      <c r="AU54" s="204"/>
      <c r="AV54" s="204"/>
      <c r="AW54" s="204"/>
    </row>
    <row r="55" spans="1:49" x14ac:dyDescent="0.3">
      <c r="A55" t="s">
        <v>421</v>
      </c>
      <c r="B55" t="s">
        <v>422</v>
      </c>
      <c r="C55" s="204" t="str">
        <f>IFERROR(IF((VLOOKUP($A55,'Q4 Raw Data'!$A$9:$DO$158,C$3,FALSE))="","",(VLOOKUP($A55,'Q4 Raw Data'!$A$9:$DO$158,C$3,FALSE))),"")</f>
        <v/>
      </c>
      <c r="D55" s="204" t="str">
        <f>IFERROR(IF((VLOOKUP($A55,'Q4 Raw Data'!$A$9:$DO$158,D$3,FALSE))="","",(VLOOKUP($A55,'Q4 Raw Data'!$A$9:$DO$158,D$3,FALSE))),"")</f>
        <v>Established</v>
      </c>
      <c r="E55" s="204" t="str">
        <f>IFERROR(IF((VLOOKUP($A55,'Q4 Raw Data'!$A$9:$DO$158,E$3,FALSE))="","",(VLOOKUP($A55,'Q4 Raw Data'!$A$9:$DO$158,E$3,FALSE))),"")</f>
        <v>Established</v>
      </c>
      <c r="F55" s="204" t="str">
        <f>IFERROR(IF((VLOOKUP($A55,'Q4 Raw Data'!$A$9:$DO$158,F$3,FALSE))="","",(VLOOKUP($A55,'Q4 Raw Data'!$A$9:$DO$158,F$3,FALSE))),"")</f>
        <v>Established</v>
      </c>
      <c r="G55" s="204" t="str">
        <f>IFERROR(IF((VLOOKUP($A55,'Q4 Raw Data'!$A$9:$DO$158,G$3,FALSE))="","",(VLOOKUP($A55,'Q4 Raw Data'!$A$9:$DO$158,G$3,FALSE))),"")</f>
        <v>Established</v>
      </c>
      <c r="H55" s="204" t="str">
        <f>IFERROR(IF((VLOOKUP($A55,'Q4 Raw Data'!$A$9:$DO$158,H$3,FALSE))="","",(VLOOKUP($A55,'Q4 Raw Data'!$A$9:$DO$158,H$3,FALSE))),"")</f>
        <v>Mature</v>
      </c>
      <c r="I55" s="204" t="str">
        <f>IFERROR(IF((VLOOKUP($A55,'Q4 Raw Data'!$A$9:$DO$158,I$3,FALSE))="","",(VLOOKUP($A55,'Q4 Raw Data'!$A$9:$DO$158,I$3,FALSE))),"")</f>
        <v>Established</v>
      </c>
      <c r="J55" s="204" t="str">
        <f>IFERROR(IF((VLOOKUP($A55,'Q4 Raw Data'!$A$9:$DO$158,J$3,FALSE))="","",(VLOOKUP($A55,'Q4 Raw Data'!$A$9:$DO$158,J$3,FALSE))),"")</f>
        <v>Established</v>
      </c>
      <c r="K55" s="204" t="str">
        <f>IFERROR(IF((VLOOKUP($A55,'Q4 Raw Data'!$A$9:$DO$158,K$3,FALSE))="","",(VLOOKUP($A55,'Q4 Raw Data'!$A$9:$DO$158,K$3,FALSE))),"")</f>
        <v>Established</v>
      </c>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4"/>
      <c r="AP55" s="204"/>
      <c r="AQ55" s="204"/>
      <c r="AR55" s="204"/>
      <c r="AS55" s="204"/>
      <c r="AT55" s="204"/>
      <c r="AU55" s="204"/>
      <c r="AV55" s="204"/>
      <c r="AW55" s="204"/>
    </row>
    <row r="56" spans="1:49" x14ac:dyDescent="0.3">
      <c r="A56" t="s">
        <v>423</v>
      </c>
      <c r="B56" t="s">
        <v>424</v>
      </c>
      <c r="C56" s="204" t="str">
        <f>IFERROR(IF((VLOOKUP($A56,'Q4 Raw Data'!$A$9:$DO$158,C$3,FALSE))="","",(VLOOKUP($A56,'Q4 Raw Data'!$A$9:$DO$158,C$3,FALSE))),"")</f>
        <v/>
      </c>
      <c r="D56" s="204" t="str">
        <f>IFERROR(IF((VLOOKUP($A56,'Q4 Raw Data'!$A$9:$DO$158,D$3,FALSE))="","",(VLOOKUP($A56,'Q4 Raw Data'!$A$9:$DO$158,D$3,FALSE))),"")</f>
        <v>Established</v>
      </c>
      <c r="E56" s="204" t="str">
        <f>IFERROR(IF((VLOOKUP($A56,'Q4 Raw Data'!$A$9:$DO$158,E$3,FALSE))="","",(VLOOKUP($A56,'Q4 Raw Data'!$A$9:$DO$158,E$3,FALSE))),"")</f>
        <v>Plans in place</v>
      </c>
      <c r="F56" s="204" t="str">
        <f>IFERROR(IF((VLOOKUP($A56,'Q4 Raw Data'!$A$9:$DO$158,F$3,FALSE))="","",(VLOOKUP($A56,'Q4 Raw Data'!$A$9:$DO$158,F$3,FALSE))),"")</f>
        <v>Established</v>
      </c>
      <c r="G56" s="204" t="str">
        <f>IFERROR(IF((VLOOKUP($A56,'Q4 Raw Data'!$A$9:$DO$158,G$3,FALSE))="","",(VLOOKUP($A56,'Q4 Raw Data'!$A$9:$DO$158,G$3,FALSE))),"")</f>
        <v>Established</v>
      </c>
      <c r="H56" s="204" t="str">
        <f>IFERROR(IF((VLOOKUP($A56,'Q4 Raw Data'!$A$9:$DO$158,H$3,FALSE))="","",(VLOOKUP($A56,'Q4 Raw Data'!$A$9:$DO$158,H$3,FALSE))),"")</f>
        <v>Plans in place</v>
      </c>
      <c r="I56" s="204" t="str">
        <f>IFERROR(IF((VLOOKUP($A56,'Q4 Raw Data'!$A$9:$DO$158,I$3,FALSE))="","",(VLOOKUP($A56,'Q4 Raw Data'!$A$9:$DO$158,I$3,FALSE))),"")</f>
        <v>Plans in place</v>
      </c>
      <c r="J56" s="204" t="str">
        <f>IFERROR(IF((VLOOKUP($A56,'Q4 Raw Data'!$A$9:$DO$158,J$3,FALSE))="","",(VLOOKUP($A56,'Q4 Raw Data'!$A$9:$DO$158,J$3,FALSE))),"")</f>
        <v>Established</v>
      </c>
      <c r="K56" s="204" t="str">
        <f>IFERROR(IF((VLOOKUP($A56,'Q4 Raw Data'!$A$9:$DO$158,K$3,FALSE))="","",(VLOOKUP($A56,'Q4 Raw Data'!$A$9:$DO$158,K$3,FALSE))),"")</f>
        <v>Established</v>
      </c>
      <c r="L56" s="204"/>
      <c r="M56" s="204"/>
      <c r="N56" s="204"/>
      <c r="O56" s="204"/>
      <c r="P56" s="204"/>
      <c r="Q56" s="204"/>
      <c r="R56" s="204"/>
      <c r="S56" s="204"/>
      <c r="T56" s="204"/>
      <c r="U56" s="204"/>
      <c r="V56" s="204"/>
      <c r="W56" s="204"/>
      <c r="X56" s="204"/>
      <c r="Y56" s="204"/>
      <c r="Z56" s="204"/>
      <c r="AA56" s="204"/>
      <c r="AB56" s="204"/>
      <c r="AC56" s="204"/>
      <c r="AD56" s="204"/>
      <c r="AE56" s="204"/>
      <c r="AF56" s="204"/>
      <c r="AG56" s="204"/>
      <c r="AH56" s="204"/>
      <c r="AI56" s="204"/>
      <c r="AJ56" s="204"/>
      <c r="AK56" s="204"/>
      <c r="AL56" s="204"/>
      <c r="AM56" s="204"/>
      <c r="AN56" s="204"/>
      <c r="AO56" s="204"/>
      <c r="AP56" s="204"/>
      <c r="AQ56" s="204"/>
      <c r="AR56" s="204"/>
      <c r="AS56" s="204"/>
      <c r="AT56" s="204"/>
      <c r="AU56" s="204"/>
      <c r="AV56" s="204"/>
      <c r="AW56" s="204"/>
    </row>
    <row r="57" spans="1:49" x14ac:dyDescent="0.3">
      <c r="A57" t="s">
        <v>425</v>
      </c>
      <c r="B57" t="s">
        <v>426</v>
      </c>
      <c r="C57" s="204" t="str">
        <f>IFERROR(IF((VLOOKUP($A57,'Q4 Raw Data'!$A$9:$DO$158,C$3,FALSE))="","",(VLOOKUP($A57,'Q4 Raw Data'!$A$9:$DO$158,C$3,FALSE))),"")</f>
        <v/>
      </c>
      <c r="D57" s="204" t="str">
        <f>IFERROR(IF((VLOOKUP($A57,'Q4 Raw Data'!$A$9:$DO$158,D$3,FALSE))="","",(VLOOKUP($A57,'Q4 Raw Data'!$A$9:$DO$158,D$3,FALSE))),"")</f>
        <v>Plans in place</v>
      </c>
      <c r="E57" s="204" t="str">
        <f>IFERROR(IF((VLOOKUP($A57,'Q4 Raw Data'!$A$9:$DO$158,E$3,FALSE))="","",(VLOOKUP($A57,'Q4 Raw Data'!$A$9:$DO$158,E$3,FALSE))),"")</f>
        <v>Plans in place</v>
      </c>
      <c r="F57" s="204" t="str">
        <f>IFERROR(IF((VLOOKUP($A57,'Q4 Raw Data'!$A$9:$DO$158,F$3,FALSE))="","",(VLOOKUP($A57,'Q4 Raw Data'!$A$9:$DO$158,F$3,FALSE))),"")</f>
        <v>Established</v>
      </c>
      <c r="G57" s="204" t="str">
        <f>IFERROR(IF((VLOOKUP($A57,'Q4 Raw Data'!$A$9:$DO$158,G$3,FALSE))="","",(VLOOKUP($A57,'Q4 Raw Data'!$A$9:$DO$158,G$3,FALSE))),"")</f>
        <v>Established</v>
      </c>
      <c r="H57" s="204" t="str">
        <f>IFERROR(IF((VLOOKUP($A57,'Q4 Raw Data'!$A$9:$DO$158,H$3,FALSE))="","",(VLOOKUP($A57,'Q4 Raw Data'!$A$9:$DO$158,H$3,FALSE))),"")</f>
        <v>Plans in place</v>
      </c>
      <c r="I57" s="204" t="str">
        <f>IFERROR(IF((VLOOKUP($A57,'Q4 Raw Data'!$A$9:$DO$158,I$3,FALSE))="","",(VLOOKUP($A57,'Q4 Raw Data'!$A$9:$DO$158,I$3,FALSE))),"")</f>
        <v>Plans in place</v>
      </c>
      <c r="J57" s="204" t="str">
        <f>IFERROR(IF((VLOOKUP($A57,'Q4 Raw Data'!$A$9:$DO$158,J$3,FALSE))="","",(VLOOKUP($A57,'Q4 Raw Data'!$A$9:$DO$158,J$3,FALSE))),"")</f>
        <v>Established</v>
      </c>
      <c r="K57" s="204" t="str">
        <f>IFERROR(IF((VLOOKUP($A57,'Q4 Raw Data'!$A$9:$DO$158,K$3,FALSE))="","",(VLOOKUP($A57,'Q4 Raw Data'!$A$9:$DO$158,K$3,FALSE))),"")</f>
        <v>Plans in place</v>
      </c>
      <c r="L57" s="204"/>
      <c r="M57" s="204"/>
      <c r="N57" s="204"/>
      <c r="O57" s="204"/>
      <c r="P57" s="204"/>
      <c r="Q57" s="204"/>
      <c r="R57" s="204"/>
      <c r="S57" s="204"/>
      <c r="T57" s="204"/>
      <c r="U57" s="204"/>
      <c r="V57" s="204"/>
      <c r="W57" s="204"/>
      <c r="X57" s="204"/>
      <c r="Y57" s="204"/>
      <c r="Z57" s="204"/>
      <c r="AA57" s="204"/>
      <c r="AB57" s="204"/>
      <c r="AC57" s="204"/>
      <c r="AD57" s="204"/>
      <c r="AE57" s="204"/>
      <c r="AF57" s="204"/>
      <c r="AG57" s="204"/>
      <c r="AH57" s="204"/>
      <c r="AI57" s="204"/>
      <c r="AJ57" s="204"/>
      <c r="AK57" s="204"/>
      <c r="AL57" s="204"/>
      <c r="AM57" s="204"/>
      <c r="AN57" s="204"/>
      <c r="AO57" s="204"/>
      <c r="AP57" s="204"/>
      <c r="AQ57" s="204"/>
      <c r="AR57" s="204"/>
      <c r="AS57" s="204"/>
      <c r="AT57" s="204"/>
      <c r="AU57" s="204"/>
      <c r="AV57" s="204"/>
      <c r="AW57" s="204"/>
    </row>
    <row r="58" spans="1:49" x14ac:dyDescent="0.3">
      <c r="A58" t="s">
        <v>427</v>
      </c>
      <c r="B58" t="s">
        <v>428</v>
      </c>
      <c r="C58" s="204" t="str">
        <f>IFERROR(IF((VLOOKUP($A58,'Q4 Raw Data'!$A$9:$DO$158,C$3,FALSE))="","",(VLOOKUP($A58,'Q4 Raw Data'!$A$9:$DO$158,C$3,FALSE))),"")</f>
        <v/>
      </c>
      <c r="D58" s="204" t="str">
        <f>IFERROR(IF((VLOOKUP($A58,'Q4 Raw Data'!$A$9:$DO$158,D$3,FALSE))="","",(VLOOKUP($A58,'Q4 Raw Data'!$A$9:$DO$158,D$3,FALSE))),"")</f>
        <v>Established</v>
      </c>
      <c r="E58" s="204" t="str">
        <f>IFERROR(IF((VLOOKUP($A58,'Q4 Raw Data'!$A$9:$DO$158,E$3,FALSE))="","",(VLOOKUP($A58,'Q4 Raw Data'!$A$9:$DO$158,E$3,FALSE))),"")</f>
        <v>Established</v>
      </c>
      <c r="F58" s="204" t="str">
        <f>IFERROR(IF((VLOOKUP($A58,'Q4 Raw Data'!$A$9:$DO$158,F$3,FALSE))="","",(VLOOKUP($A58,'Q4 Raw Data'!$A$9:$DO$158,F$3,FALSE))),"")</f>
        <v>Established</v>
      </c>
      <c r="G58" s="204" t="str">
        <f>IFERROR(IF((VLOOKUP($A58,'Q4 Raw Data'!$A$9:$DO$158,G$3,FALSE))="","",(VLOOKUP($A58,'Q4 Raw Data'!$A$9:$DO$158,G$3,FALSE))),"")</f>
        <v>Established</v>
      </c>
      <c r="H58" s="204" t="str">
        <f>IFERROR(IF((VLOOKUP($A58,'Q4 Raw Data'!$A$9:$DO$158,H$3,FALSE))="","",(VLOOKUP($A58,'Q4 Raw Data'!$A$9:$DO$158,H$3,FALSE))),"")</f>
        <v>Established</v>
      </c>
      <c r="I58" s="204" t="str">
        <f>IFERROR(IF((VLOOKUP($A58,'Q4 Raw Data'!$A$9:$DO$158,I$3,FALSE))="","",(VLOOKUP($A58,'Q4 Raw Data'!$A$9:$DO$158,I$3,FALSE))),"")</f>
        <v>Established</v>
      </c>
      <c r="J58" s="204" t="str">
        <f>IFERROR(IF((VLOOKUP($A58,'Q4 Raw Data'!$A$9:$DO$158,J$3,FALSE))="","",(VLOOKUP($A58,'Q4 Raw Data'!$A$9:$DO$158,J$3,FALSE))),"")</f>
        <v>Established</v>
      </c>
      <c r="K58" s="204" t="str">
        <f>IFERROR(IF((VLOOKUP($A58,'Q4 Raw Data'!$A$9:$DO$158,K$3,FALSE))="","",(VLOOKUP($A58,'Q4 Raw Data'!$A$9:$DO$158,K$3,FALSE))),"")</f>
        <v>Established</v>
      </c>
      <c r="L58" s="204"/>
      <c r="M58" s="204"/>
      <c r="N58" s="204"/>
      <c r="O58" s="204"/>
      <c r="P58" s="204"/>
      <c r="Q58" s="204"/>
      <c r="R58" s="204"/>
      <c r="S58" s="204"/>
      <c r="T58" s="204"/>
      <c r="U58" s="204"/>
      <c r="V58" s="204"/>
      <c r="W58" s="204"/>
      <c r="X58" s="204"/>
      <c r="Y58" s="204"/>
      <c r="Z58" s="204"/>
      <c r="AA58" s="204"/>
      <c r="AB58" s="204"/>
      <c r="AC58" s="204"/>
      <c r="AD58" s="204"/>
      <c r="AE58" s="204"/>
      <c r="AF58" s="204"/>
      <c r="AG58" s="204"/>
      <c r="AH58" s="204"/>
      <c r="AI58" s="204"/>
      <c r="AJ58" s="204"/>
      <c r="AK58" s="204"/>
      <c r="AL58" s="204"/>
      <c r="AM58" s="204"/>
      <c r="AN58" s="204"/>
      <c r="AO58" s="204"/>
      <c r="AP58" s="204"/>
      <c r="AQ58" s="204"/>
      <c r="AR58" s="204"/>
      <c r="AS58" s="204"/>
      <c r="AT58" s="204"/>
      <c r="AU58" s="204"/>
      <c r="AV58" s="204"/>
      <c r="AW58" s="204"/>
    </row>
    <row r="59" spans="1:49" x14ac:dyDescent="0.3">
      <c r="A59" t="s">
        <v>429</v>
      </c>
      <c r="B59" t="s">
        <v>430</v>
      </c>
      <c r="C59" s="204" t="str">
        <f>IFERROR(IF((VLOOKUP($A59,'Q4 Raw Data'!$A$9:$DO$158,C$3,FALSE))="","",(VLOOKUP($A59,'Q4 Raw Data'!$A$9:$DO$158,C$3,FALSE))),"")</f>
        <v/>
      </c>
      <c r="D59" s="204" t="str">
        <f>IFERROR(IF((VLOOKUP($A59,'Q4 Raw Data'!$A$9:$DO$158,D$3,FALSE))="","",(VLOOKUP($A59,'Q4 Raw Data'!$A$9:$DO$158,D$3,FALSE))),"")</f>
        <v>Exemplary</v>
      </c>
      <c r="E59" s="204" t="str">
        <f>IFERROR(IF((VLOOKUP($A59,'Q4 Raw Data'!$A$9:$DO$158,E$3,FALSE))="","",(VLOOKUP($A59,'Q4 Raw Data'!$A$9:$DO$158,E$3,FALSE))),"")</f>
        <v>Mature</v>
      </c>
      <c r="F59" s="204" t="str">
        <f>IFERROR(IF((VLOOKUP($A59,'Q4 Raw Data'!$A$9:$DO$158,F$3,FALSE))="","",(VLOOKUP($A59,'Q4 Raw Data'!$A$9:$DO$158,F$3,FALSE))),"")</f>
        <v>Exemplary</v>
      </c>
      <c r="G59" s="204" t="str">
        <f>IFERROR(IF((VLOOKUP($A59,'Q4 Raw Data'!$A$9:$DO$158,G$3,FALSE))="","",(VLOOKUP($A59,'Q4 Raw Data'!$A$9:$DO$158,G$3,FALSE))),"")</f>
        <v>Established</v>
      </c>
      <c r="H59" s="204" t="str">
        <f>IFERROR(IF((VLOOKUP($A59,'Q4 Raw Data'!$A$9:$DO$158,H$3,FALSE))="","",(VLOOKUP($A59,'Q4 Raw Data'!$A$9:$DO$158,H$3,FALSE))),"")</f>
        <v>Established</v>
      </c>
      <c r="I59" s="204" t="str">
        <f>IFERROR(IF((VLOOKUP($A59,'Q4 Raw Data'!$A$9:$DO$158,I$3,FALSE))="","",(VLOOKUP($A59,'Q4 Raw Data'!$A$9:$DO$158,I$3,FALSE))),"")</f>
        <v>Mature</v>
      </c>
      <c r="J59" s="204" t="str">
        <f>IFERROR(IF((VLOOKUP($A59,'Q4 Raw Data'!$A$9:$DO$158,J$3,FALSE))="","",(VLOOKUP($A59,'Q4 Raw Data'!$A$9:$DO$158,J$3,FALSE))),"")</f>
        <v>Mature</v>
      </c>
      <c r="K59" s="204" t="str">
        <f>IFERROR(IF((VLOOKUP($A59,'Q4 Raw Data'!$A$9:$DO$158,K$3,FALSE))="","",(VLOOKUP($A59,'Q4 Raw Data'!$A$9:$DO$158,K$3,FALSE))),"")</f>
        <v>Mature</v>
      </c>
      <c r="L59" s="204"/>
      <c r="M59" s="204"/>
      <c r="N59" s="204"/>
      <c r="O59" s="204"/>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c r="AT59" s="204"/>
      <c r="AU59" s="204"/>
      <c r="AV59" s="204"/>
      <c r="AW59" s="204"/>
    </row>
    <row r="60" spans="1:49" x14ac:dyDescent="0.3">
      <c r="A60" t="s">
        <v>431</v>
      </c>
      <c r="B60" t="s">
        <v>432</v>
      </c>
      <c r="C60" s="204" t="str">
        <f>IFERROR(IF((VLOOKUP($A60,'Q4 Raw Data'!$A$9:$DO$158,C$3,FALSE))="","",(VLOOKUP($A60,'Q4 Raw Data'!$A$9:$DO$158,C$3,FALSE))),"")</f>
        <v/>
      </c>
      <c r="D60" s="204" t="str">
        <f>IFERROR(IF((VLOOKUP($A60,'Q4 Raw Data'!$A$9:$DO$158,D$3,FALSE))="","",(VLOOKUP($A60,'Q4 Raw Data'!$A$9:$DO$158,D$3,FALSE))),"")</f>
        <v>Established</v>
      </c>
      <c r="E60" s="204" t="str">
        <f>IFERROR(IF((VLOOKUP($A60,'Q4 Raw Data'!$A$9:$DO$158,E$3,FALSE))="","",(VLOOKUP($A60,'Q4 Raw Data'!$A$9:$DO$158,E$3,FALSE))),"")</f>
        <v>Established</v>
      </c>
      <c r="F60" s="204" t="str">
        <f>IFERROR(IF((VLOOKUP($A60,'Q4 Raw Data'!$A$9:$DO$158,F$3,FALSE))="","",(VLOOKUP($A60,'Q4 Raw Data'!$A$9:$DO$158,F$3,FALSE))),"")</f>
        <v>Established</v>
      </c>
      <c r="G60" s="204" t="str">
        <f>IFERROR(IF((VLOOKUP($A60,'Q4 Raw Data'!$A$9:$DO$158,G$3,FALSE))="","",(VLOOKUP($A60,'Q4 Raw Data'!$A$9:$DO$158,G$3,FALSE))),"")</f>
        <v>Established</v>
      </c>
      <c r="H60" s="204" t="str">
        <f>IFERROR(IF((VLOOKUP($A60,'Q4 Raw Data'!$A$9:$DO$158,H$3,FALSE))="","",(VLOOKUP($A60,'Q4 Raw Data'!$A$9:$DO$158,H$3,FALSE))),"")</f>
        <v>Established</v>
      </c>
      <c r="I60" s="204" t="str">
        <f>IFERROR(IF((VLOOKUP($A60,'Q4 Raw Data'!$A$9:$DO$158,I$3,FALSE))="","",(VLOOKUP($A60,'Q4 Raw Data'!$A$9:$DO$158,I$3,FALSE))),"")</f>
        <v>Established</v>
      </c>
      <c r="J60" s="204" t="str">
        <f>IFERROR(IF((VLOOKUP($A60,'Q4 Raw Data'!$A$9:$DO$158,J$3,FALSE))="","",(VLOOKUP($A60,'Q4 Raw Data'!$A$9:$DO$158,J$3,FALSE))),"")</f>
        <v>Established</v>
      </c>
      <c r="K60" s="204" t="str">
        <f>IFERROR(IF((VLOOKUP($A60,'Q4 Raw Data'!$A$9:$DO$158,K$3,FALSE))="","",(VLOOKUP($A60,'Q4 Raw Data'!$A$9:$DO$158,K$3,FALSE))),"")</f>
        <v>Established</v>
      </c>
      <c r="L60" s="204"/>
      <c r="M60" s="204"/>
      <c r="N60" s="204"/>
      <c r="O60" s="204"/>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c r="AT60" s="204"/>
      <c r="AU60" s="204"/>
      <c r="AV60" s="204"/>
      <c r="AW60" s="204"/>
    </row>
    <row r="61" spans="1:49" x14ac:dyDescent="0.3">
      <c r="A61" t="s">
        <v>433</v>
      </c>
      <c r="B61" t="s">
        <v>434</v>
      </c>
      <c r="C61" s="204" t="str">
        <f>IFERROR(IF((VLOOKUP($A61,'Q4 Raw Data'!$A$9:$DO$158,C$3,FALSE))="","",(VLOOKUP($A61,'Q4 Raw Data'!$A$9:$DO$158,C$3,FALSE))),"")</f>
        <v/>
      </c>
      <c r="D61" s="204" t="str">
        <f>IFERROR(IF((VLOOKUP($A61,'Q4 Raw Data'!$A$9:$DO$158,D$3,FALSE))="","",(VLOOKUP($A61,'Q4 Raw Data'!$A$9:$DO$158,D$3,FALSE))),"")</f>
        <v>Plans in place</v>
      </c>
      <c r="E61" s="204" t="str">
        <f>IFERROR(IF((VLOOKUP($A61,'Q4 Raw Data'!$A$9:$DO$158,E$3,FALSE))="","",(VLOOKUP($A61,'Q4 Raw Data'!$A$9:$DO$158,E$3,FALSE))),"")</f>
        <v>Plans in place</v>
      </c>
      <c r="F61" s="204" t="str">
        <f>IFERROR(IF((VLOOKUP($A61,'Q4 Raw Data'!$A$9:$DO$158,F$3,FALSE))="","",(VLOOKUP($A61,'Q4 Raw Data'!$A$9:$DO$158,F$3,FALSE))),"")</f>
        <v>Plans in place</v>
      </c>
      <c r="G61" s="204" t="str">
        <f>IFERROR(IF((VLOOKUP($A61,'Q4 Raw Data'!$A$9:$DO$158,G$3,FALSE))="","",(VLOOKUP($A61,'Q4 Raw Data'!$A$9:$DO$158,G$3,FALSE))),"")</f>
        <v>Established</v>
      </c>
      <c r="H61" s="204" t="str">
        <f>IFERROR(IF((VLOOKUP($A61,'Q4 Raw Data'!$A$9:$DO$158,H$3,FALSE))="","",(VLOOKUP($A61,'Q4 Raw Data'!$A$9:$DO$158,H$3,FALSE))),"")</f>
        <v>Not yet established</v>
      </c>
      <c r="I61" s="204" t="str">
        <f>IFERROR(IF((VLOOKUP($A61,'Q4 Raw Data'!$A$9:$DO$158,I$3,FALSE))="","",(VLOOKUP($A61,'Q4 Raw Data'!$A$9:$DO$158,I$3,FALSE))),"")</f>
        <v>Plans in place</v>
      </c>
      <c r="J61" s="204" t="str">
        <f>IFERROR(IF((VLOOKUP($A61,'Q4 Raw Data'!$A$9:$DO$158,J$3,FALSE))="","",(VLOOKUP($A61,'Q4 Raw Data'!$A$9:$DO$158,J$3,FALSE))),"")</f>
        <v>Established</v>
      </c>
      <c r="K61" s="204" t="str">
        <f>IFERROR(IF((VLOOKUP($A61,'Q4 Raw Data'!$A$9:$DO$158,K$3,FALSE))="","",(VLOOKUP($A61,'Q4 Raw Data'!$A$9:$DO$158,K$3,FALSE))),"")</f>
        <v>Plans in place</v>
      </c>
      <c r="L61" s="204"/>
      <c r="M61" s="204"/>
      <c r="N61" s="204"/>
      <c r="O61" s="204"/>
      <c r="P61" s="204"/>
      <c r="Q61" s="204"/>
      <c r="R61" s="204"/>
      <c r="S61" s="204"/>
      <c r="T61" s="204"/>
      <c r="U61" s="204"/>
      <c r="V61" s="204"/>
      <c r="W61" s="204"/>
      <c r="X61" s="204"/>
      <c r="Y61" s="204"/>
      <c r="Z61" s="204"/>
      <c r="AA61" s="204"/>
      <c r="AB61" s="204"/>
      <c r="AC61" s="204"/>
      <c r="AD61" s="204"/>
      <c r="AE61" s="204"/>
      <c r="AF61" s="204"/>
      <c r="AG61" s="204"/>
      <c r="AH61" s="204"/>
      <c r="AI61" s="204"/>
      <c r="AJ61" s="204"/>
      <c r="AK61" s="204"/>
      <c r="AL61" s="204"/>
      <c r="AM61" s="204"/>
      <c r="AN61" s="204"/>
      <c r="AO61" s="204"/>
      <c r="AP61" s="204"/>
      <c r="AQ61" s="204"/>
      <c r="AR61" s="204"/>
      <c r="AS61" s="204"/>
      <c r="AT61" s="204"/>
      <c r="AU61" s="204"/>
      <c r="AV61" s="204"/>
      <c r="AW61" s="204"/>
    </row>
    <row r="62" spans="1:49" x14ac:dyDescent="0.3">
      <c r="A62" t="s">
        <v>435</v>
      </c>
      <c r="B62" t="s">
        <v>436</v>
      </c>
      <c r="C62" s="204" t="str">
        <f>IFERROR(IF((VLOOKUP($A62,'Q4 Raw Data'!$A$9:$DO$158,C$3,FALSE))="","",(VLOOKUP($A62,'Q4 Raw Data'!$A$9:$DO$158,C$3,FALSE))),"")</f>
        <v/>
      </c>
      <c r="D62" s="204" t="str">
        <f>IFERROR(IF((VLOOKUP($A62,'Q4 Raw Data'!$A$9:$DO$158,D$3,FALSE))="","",(VLOOKUP($A62,'Q4 Raw Data'!$A$9:$DO$158,D$3,FALSE))),"")</f>
        <v>Established</v>
      </c>
      <c r="E62" s="204" t="str">
        <f>IFERROR(IF((VLOOKUP($A62,'Q4 Raw Data'!$A$9:$DO$158,E$3,FALSE))="","",(VLOOKUP($A62,'Q4 Raw Data'!$A$9:$DO$158,E$3,FALSE))),"")</f>
        <v>Established</v>
      </c>
      <c r="F62" s="204" t="str">
        <f>IFERROR(IF((VLOOKUP($A62,'Q4 Raw Data'!$A$9:$DO$158,F$3,FALSE))="","",(VLOOKUP($A62,'Q4 Raw Data'!$A$9:$DO$158,F$3,FALSE))),"")</f>
        <v>Mature</v>
      </c>
      <c r="G62" s="204" t="str">
        <f>IFERROR(IF((VLOOKUP($A62,'Q4 Raw Data'!$A$9:$DO$158,G$3,FALSE))="","",(VLOOKUP($A62,'Q4 Raw Data'!$A$9:$DO$158,G$3,FALSE))),"")</f>
        <v>Established</v>
      </c>
      <c r="H62" s="204" t="str">
        <f>IFERROR(IF((VLOOKUP($A62,'Q4 Raw Data'!$A$9:$DO$158,H$3,FALSE))="","",(VLOOKUP($A62,'Q4 Raw Data'!$A$9:$DO$158,H$3,FALSE))),"")</f>
        <v>Established</v>
      </c>
      <c r="I62" s="204" t="str">
        <f>IFERROR(IF((VLOOKUP($A62,'Q4 Raw Data'!$A$9:$DO$158,I$3,FALSE))="","",(VLOOKUP($A62,'Q4 Raw Data'!$A$9:$DO$158,I$3,FALSE))),"")</f>
        <v>Mature</v>
      </c>
      <c r="J62" s="204" t="str">
        <f>IFERROR(IF((VLOOKUP($A62,'Q4 Raw Data'!$A$9:$DO$158,J$3,FALSE))="","",(VLOOKUP($A62,'Q4 Raw Data'!$A$9:$DO$158,J$3,FALSE))),"")</f>
        <v>Established</v>
      </c>
      <c r="K62" s="204" t="str">
        <f>IFERROR(IF((VLOOKUP($A62,'Q4 Raw Data'!$A$9:$DO$158,K$3,FALSE))="","",(VLOOKUP($A62,'Q4 Raw Data'!$A$9:$DO$158,K$3,FALSE))),"")</f>
        <v>Mature</v>
      </c>
      <c r="L62" s="204"/>
      <c r="M62" s="204"/>
      <c r="N62" s="204"/>
      <c r="O62" s="204"/>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04"/>
      <c r="AN62" s="204"/>
      <c r="AO62" s="204"/>
      <c r="AP62" s="204"/>
      <c r="AQ62" s="204"/>
      <c r="AR62" s="204"/>
      <c r="AS62" s="204"/>
      <c r="AT62" s="204"/>
      <c r="AU62" s="204"/>
      <c r="AV62" s="204"/>
      <c r="AW62" s="204"/>
    </row>
    <row r="63" spans="1:49" x14ac:dyDescent="0.3">
      <c r="A63" t="s">
        <v>438</v>
      </c>
      <c r="B63" t="s">
        <v>439</v>
      </c>
      <c r="C63" s="204" t="str">
        <f>IFERROR(IF((VLOOKUP($A63,'Q4 Raw Data'!$A$9:$DO$158,C$3,FALSE))="","",(VLOOKUP($A63,'Q4 Raw Data'!$A$9:$DO$158,C$3,FALSE))),"")</f>
        <v/>
      </c>
      <c r="D63" s="204" t="str">
        <f>IFERROR(IF((VLOOKUP($A63,'Q4 Raw Data'!$A$9:$DO$158,D$3,FALSE))="","",(VLOOKUP($A63,'Q4 Raw Data'!$A$9:$DO$158,D$3,FALSE))),"")</f>
        <v>Established</v>
      </c>
      <c r="E63" s="204" t="str">
        <f>IFERROR(IF((VLOOKUP($A63,'Q4 Raw Data'!$A$9:$DO$158,E$3,FALSE))="","",(VLOOKUP($A63,'Q4 Raw Data'!$A$9:$DO$158,E$3,FALSE))),"")</f>
        <v>Mature</v>
      </c>
      <c r="F63" s="204" t="str">
        <f>IFERROR(IF((VLOOKUP($A63,'Q4 Raw Data'!$A$9:$DO$158,F$3,FALSE))="","",(VLOOKUP($A63,'Q4 Raw Data'!$A$9:$DO$158,F$3,FALSE))),"")</f>
        <v>Established</v>
      </c>
      <c r="G63" s="204" t="str">
        <f>IFERROR(IF((VLOOKUP($A63,'Q4 Raw Data'!$A$9:$DO$158,G$3,FALSE))="","",(VLOOKUP($A63,'Q4 Raw Data'!$A$9:$DO$158,G$3,FALSE))),"")</f>
        <v>Established</v>
      </c>
      <c r="H63" s="204" t="str">
        <f>IFERROR(IF((VLOOKUP($A63,'Q4 Raw Data'!$A$9:$DO$158,H$3,FALSE))="","",(VLOOKUP($A63,'Q4 Raw Data'!$A$9:$DO$158,H$3,FALSE))),"")</f>
        <v>Established</v>
      </c>
      <c r="I63" s="204" t="str">
        <f>IFERROR(IF((VLOOKUP($A63,'Q4 Raw Data'!$A$9:$DO$158,I$3,FALSE))="","",(VLOOKUP($A63,'Q4 Raw Data'!$A$9:$DO$158,I$3,FALSE))),"")</f>
        <v>Established</v>
      </c>
      <c r="J63" s="204" t="str">
        <f>IFERROR(IF((VLOOKUP($A63,'Q4 Raw Data'!$A$9:$DO$158,J$3,FALSE))="","",(VLOOKUP($A63,'Q4 Raw Data'!$A$9:$DO$158,J$3,FALSE))),"")</f>
        <v>Established</v>
      </c>
      <c r="K63" s="204" t="str">
        <f>IFERROR(IF((VLOOKUP($A63,'Q4 Raw Data'!$A$9:$DO$158,K$3,FALSE))="","",(VLOOKUP($A63,'Q4 Raw Data'!$A$9:$DO$158,K$3,FALSE))),"")</f>
        <v>Established</v>
      </c>
      <c r="L63" s="204"/>
      <c r="M63" s="204"/>
      <c r="N63" s="204"/>
      <c r="O63" s="204"/>
      <c r="P63" s="204"/>
      <c r="Q63" s="204"/>
      <c r="R63" s="204"/>
      <c r="S63" s="204"/>
      <c r="T63" s="204"/>
      <c r="U63" s="204"/>
      <c r="V63" s="204"/>
      <c r="W63" s="204"/>
      <c r="X63" s="204"/>
      <c r="Y63" s="204"/>
      <c r="Z63" s="204"/>
      <c r="AA63" s="204"/>
      <c r="AB63" s="204"/>
      <c r="AC63" s="204"/>
      <c r="AD63" s="204"/>
      <c r="AE63" s="204"/>
      <c r="AF63" s="204"/>
      <c r="AG63" s="204"/>
      <c r="AH63" s="204"/>
      <c r="AI63" s="204"/>
      <c r="AJ63" s="204"/>
      <c r="AK63" s="204"/>
      <c r="AL63" s="204"/>
      <c r="AM63" s="204"/>
      <c r="AN63" s="204"/>
      <c r="AO63" s="204"/>
      <c r="AP63" s="204"/>
      <c r="AQ63" s="204"/>
      <c r="AR63" s="204"/>
      <c r="AS63" s="204"/>
      <c r="AT63" s="204"/>
      <c r="AU63" s="204"/>
      <c r="AV63" s="204"/>
      <c r="AW63" s="204"/>
    </row>
    <row r="64" spans="1:49" x14ac:dyDescent="0.3">
      <c r="A64" t="s">
        <v>442</v>
      </c>
      <c r="B64" t="s">
        <v>443</v>
      </c>
      <c r="C64" s="204" t="str">
        <f>IFERROR(IF((VLOOKUP($A64,'Q4 Raw Data'!$A$9:$DO$158,C$3,FALSE))="","",(VLOOKUP($A64,'Q4 Raw Data'!$A$9:$DO$158,C$3,FALSE))),"")</f>
        <v/>
      </c>
      <c r="D64" s="204" t="str">
        <f>IFERROR(IF((VLOOKUP($A64,'Q4 Raw Data'!$A$9:$DO$158,D$3,FALSE))="","",(VLOOKUP($A64,'Q4 Raw Data'!$A$9:$DO$158,D$3,FALSE))),"")</f>
        <v>Mature</v>
      </c>
      <c r="E64" s="204" t="str">
        <f>IFERROR(IF((VLOOKUP($A64,'Q4 Raw Data'!$A$9:$DO$158,E$3,FALSE))="","",(VLOOKUP($A64,'Q4 Raw Data'!$A$9:$DO$158,E$3,FALSE))),"")</f>
        <v>Established</v>
      </c>
      <c r="F64" s="204" t="str">
        <f>IFERROR(IF((VLOOKUP($A64,'Q4 Raw Data'!$A$9:$DO$158,F$3,FALSE))="","",(VLOOKUP($A64,'Q4 Raw Data'!$A$9:$DO$158,F$3,FALSE))),"")</f>
        <v>Established</v>
      </c>
      <c r="G64" s="204" t="str">
        <f>IFERROR(IF((VLOOKUP($A64,'Q4 Raw Data'!$A$9:$DO$158,G$3,FALSE))="","",(VLOOKUP($A64,'Q4 Raw Data'!$A$9:$DO$158,G$3,FALSE))),"")</f>
        <v>Mature</v>
      </c>
      <c r="H64" s="204" t="str">
        <f>IFERROR(IF((VLOOKUP($A64,'Q4 Raw Data'!$A$9:$DO$158,H$3,FALSE))="","",(VLOOKUP($A64,'Q4 Raw Data'!$A$9:$DO$158,H$3,FALSE))),"")</f>
        <v>Mature</v>
      </c>
      <c r="I64" s="204" t="str">
        <f>IFERROR(IF((VLOOKUP($A64,'Q4 Raw Data'!$A$9:$DO$158,I$3,FALSE))="","",(VLOOKUP($A64,'Q4 Raw Data'!$A$9:$DO$158,I$3,FALSE))),"")</f>
        <v>Established</v>
      </c>
      <c r="J64" s="204" t="str">
        <f>IFERROR(IF((VLOOKUP($A64,'Q4 Raw Data'!$A$9:$DO$158,J$3,FALSE))="","",(VLOOKUP($A64,'Q4 Raw Data'!$A$9:$DO$158,J$3,FALSE))),"")</f>
        <v>Established</v>
      </c>
      <c r="K64" s="204" t="str">
        <f>IFERROR(IF((VLOOKUP($A64,'Q4 Raw Data'!$A$9:$DO$158,K$3,FALSE))="","",(VLOOKUP($A64,'Q4 Raw Data'!$A$9:$DO$158,K$3,FALSE))),"")</f>
        <v>Established</v>
      </c>
      <c r="L64" s="204"/>
      <c r="M64" s="204"/>
      <c r="N64" s="204"/>
      <c r="O64" s="204"/>
      <c r="P64" s="204"/>
      <c r="Q64" s="204"/>
      <c r="R64" s="204"/>
      <c r="S64" s="204"/>
      <c r="T64" s="204"/>
      <c r="U64" s="204"/>
      <c r="V64" s="204"/>
      <c r="W64" s="204"/>
      <c r="X64" s="204"/>
      <c r="Y64" s="204"/>
      <c r="Z64" s="204"/>
      <c r="AA64" s="204"/>
      <c r="AB64" s="204"/>
      <c r="AC64" s="204"/>
      <c r="AD64" s="204"/>
      <c r="AE64" s="204"/>
      <c r="AF64" s="204"/>
      <c r="AG64" s="204"/>
      <c r="AH64" s="204"/>
      <c r="AI64" s="204"/>
      <c r="AJ64" s="204"/>
      <c r="AK64" s="204"/>
      <c r="AL64" s="204"/>
      <c r="AM64" s="204"/>
      <c r="AN64" s="204"/>
      <c r="AO64" s="204"/>
      <c r="AP64" s="204"/>
      <c r="AQ64" s="204"/>
      <c r="AR64" s="204"/>
      <c r="AS64" s="204"/>
      <c r="AT64" s="204"/>
      <c r="AU64" s="204"/>
      <c r="AV64" s="204"/>
      <c r="AW64" s="204"/>
    </row>
    <row r="65" spans="1:49" x14ac:dyDescent="0.3">
      <c r="A65" t="s">
        <v>446</v>
      </c>
      <c r="B65" t="s">
        <v>447</v>
      </c>
      <c r="C65" s="204" t="str">
        <f>IFERROR(IF((VLOOKUP($A65,'Q4 Raw Data'!$A$9:$DO$158,C$3,FALSE))="","",(VLOOKUP($A65,'Q4 Raw Data'!$A$9:$DO$158,C$3,FALSE))),"")</f>
        <v/>
      </c>
      <c r="D65" s="204" t="str">
        <f>IFERROR(IF((VLOOKUP($A65,'Q4 Raw Data'!$A$9:$DO$158,D$3,FALSE))="","",(VLOOKUP($A65,'Q4 Raw Data'!$A$9:$DO$158,D$3,FALSE))),"")</f>
        <v>Plans in place</v>
      </c>
      <c r="E65" s="204" t="str">
        <f>IFERROR(IF((VLOOKUP($A65,'Q4 Raw Data'!$A$9:$DO$158,E$3,FALSE))="","",(VLOOKUP($A65,'Q4 Raw Data'!$A$9:$DO$158,E$3,FALSE))),"")</f>
        <v>Plans in place</v>
      </c>
      <c r="F65" s="204" t="str">
        <f>IFERROR(IF((VLOOKUP($A65,'Q4 Raw Data'!$A$9:$DO$158,F$3,FALSE))="","",(VLOOKUP($A65,'Q4 Raw Data'!$A$9:$DO$158,F$3,FALSE))),"")</f>
        <v>Plans in place</v>
      </c>
      <c r="G65" s="204" t="str">
        <f>IFERROR(IF((VLOOKUP($A65,'Q4 Raw Data'!$A$9:$DO$158,G$3,FALSE))="","",(VLOOKUP($A65,'Q4 Raw Data'!$A$9:$DO$158,G$3,FALSE))),"")</f>
        <v>Plans in place</v>
      </c>
      <c r="H65" s="204" t="str">
        <f>IFERROR(IF((VLOOKUP($A65,'Q4 Raw Data'!$A$9:$DO$158,H$3,FALSE))="","",(VLOOKUP($A65,'Q4 Raw Data'!$A$9:$DO$158,H$3,FALSE))),"")</f>
        <v>Plans in place</v>
      </c>
      <c r="I65" s="204" t="str">
        <f>IFERROR(IF((VLOOKUP($A65,'Q4 Raw Data'!$A$9:$DO$158,I$3,FALSE))="","",(VLOOKUP($A65,'Q4 Raw Data'!$A$9:$DO$158,I$3,FALSE))),"")</f>
        <v>Plans in place</v>
      </c>
      <c r="J65" s="204" t="str">
        <f>IFERROR(IF((VLOOKUP($A65,'Q4 Raw Data'!$A$9:$DO$158,J$3,FALSE))="","",(VLOOKUP($A65,'Q4 Raw Data'!$A$9:$DO$158,J$3,FALSE))),"")</f>
        <v>Plans in place</v>
      </c>
      <c r="K65" s="204" t="str">
        <f>IFERROR(IF((VLOOKUP($A65,'Q4 Raw Data'!$A$9:$DO$158,K$3,FALSE))="","",(VLOOKUP($A65,'Q4 Raw Data'!$A$9:$DO$158,K$3,FALSE))),"")</f>
        <v>Plans in place</v>
      </c>
      <c r="L65" s="204"/>
      <c r="M65" s="204"/>
      <c r="N65" s="204"/>
      <c r="O65" s="204"/>
      <c r="P65" s="204"/>
      <c r="Q65" s="204"/>
      <c r="R65" s="204"/>
      <c r="S65" s="204"/>
      <c r="T65" s="204"/>
      <c r="U65" s="204"/>
      <c r="V65" s="204"/>
      <c r="W65" s="204"/>
      <c r="X65" s="204"/>
      <c r="Y65" s="204"/>
      <c r="Z65" s="204"/>
      <c r="AA65" s="204"/>
      <c r="AB65" s="204"/>
      <c r="AC65" s="204"/>
      <c r="AD65" s="204"/>
      <c r="AE65" s="204"/>
      <c r="AF65" s="204"/>
      <c r="AG65" s="204"/>
      <c r="AH65" s="204"/>
      <c r="AI65" s="204"/>
      <c r="AJ65" s="204"/>
      <c r="AK65" s="204"/>
      <c r="AL65" s="204"/>
      <c r="AM65" s="204"/>
      <c r="AN65" s="204"/>
      <c r="AO65" s="204"/>
      <c r="AP65" s="204"/>
      <c r="AQ65" s="204"/>
      <c r="AR65" s="204"/>
      <c r="AS65" s="204"/>
      <c r="AT65" s="204"/>
      <c r="AU65" s="204"/>
      <c r="AV65" s="204"/>
      <c r="AW65" s="204"/>
    </row>
    <row r="66" spans="1:49" x14ac:dyDescent="0.3">
      <c r="A66" t="s">
        <v>448</v>
      </c>
      <c r="B66" t="s">
        <v>449</v>
      </c>
      <c r="C66" s="204" t="str">
        <f>IFERROR(IF((VLOOKUP($A66,'Q4 Raw Data'!$A$9:$DO$158,C$3,FALSE))="","",(VLOOKUP($A66,'Q4 Raw Data'!$A$9:$DO$158,C$3,FALSE))),"")</f>
        <v/>
      </c>
      <c r="D66" s="204" t="str">
        <f>IFERROR(IF((VLOOKUP($A66,'Q4 Raw Data'!$A$9:$DO$158,D$3,FALSE))="","",(VLOOKUP($A66,'Q4 Raw Data'!$A$9:$DO$158,D$3,FALSE))),"")</f>
        <v>Plans in place</v>
      </c>
      <c r="E66" s="204" t="str">
        <f>IFERROR(IF((VLOOKUP($A66,'Q4 Raw Data'!$A$9:$DO$158,E$3,FALSE))="","",(VLOOKUP($A66,'Q4 Raw Data'!$A$9:$DO$158,E$3,FALSE))),"")</f>
        <v>Established</v>
      </c>
      <c r="F66" s="204" t="str">
        <f>IFERROR(IF((VLOOKUP($A66,'Q4 Raw Data'!$A$9:$DO$158,F$3,FALSE))="","",(VLOOKUP($A66,'Q4 Raw Data'!$A$9:$DO$158,F$3,FALSE))),"")</f>
        <v>Mature</v>
      </c>
      <c r="G66" s="204" t="str">
        <f>IFERROR(IF((VLOOKUP($A66,'Q4 Raw Data'!$A$9:$DO$158,G$3,FALSE))="","",(VLOOKUP($A66,'Q4 Raw Data'!$A$9:$DO$158,G$3,FALSE))),"")</f>
        <v>Established</v>
      </c>
      <c r="H66" s="204" t="str">
        <f>IFERROR(IF((VLOOKUP($A66,'Q4 Raw Data'!$A$9:$DO$158,H$3,FALSE))="","",(VLOOKUP($A66,'Q4 Raw Data'!$A$9:$DO$158,H$3,FALSE))),"")</f>
        <v>Plans in place</v>
      </c>
      <c r="I66" s="204" t="str">
        <f>IFERROR(IF((VLOOKUP($A66,'Q4 Raw Data'!$A$9:$DO$158,I$3,FALSE))="","",(VLOOKUP($A66,'Q4 Raw Data'!$A$9:$DO$158,I$3,FALSE))),"")</f>
        <v>Plans in place</v>
      </c>
      <c r="J66" s="204" t="str">
        <f>IFERROR(IF((VLOOKUP($A66,'Q4 Raw Data'!$A$9:$DO$158,J$3,FALSE))="","",(VLOOKUP($A66,'Q4 Raw Data'!$A$9:$DO$158,J$3,FALSE))),"")</f>
        <v>Plans in place</v>
      </c>
      <c r="K66" s="204" t="str">
        <f>IFERROR(IF((VLOOKUP($A66,'Q4 Raw Data'!$A$9:$DO$158,K$3,FALSE))="","",(VLOOKUP($A66,'Q4 Raw Data'!$A$9:$DO$158,K$3,FALSE))),"")</f>
        <v>Established</v>
      </c>
      <c r="L66" s="204"/>
      <c r="M66" s="204"/>
      <c r="N66" s="204"/>
      <c r="O66" s="204"/>
      <c r="P66" s="204"/>
      <c r="Q66" s="204"/>
      <c r="R66" s="204"/>
      <c r="S66" s="204"/>
      <c r="T66" s="204"/>
      <c r="U66" s="204"/>
      <c r="V66" s="204"/>
      <c r="W66" s="204"/>
      <c r="X66" s="204"/>
      <c r="Y66" s="204"/>
      <c r="Z66" s="204"/>
      <c r="AA66" s="204"/>
      <c r="AB66" s="204"/>
      <c r="AC66" s="204"/>
      <c r="AD66" s="204"/>
      <c r="AE66" s="204"/>
      <c r="AF66" s="204"/>
      <c r="AG66" s="204"/>
      <c r="AH66" s="204"/>
      <c r="AI66" s="204"/>
      <c r="AJ66" s="204"/>
      <c r="AK66" s="204"/>
      <c r="AL66" s="204"/>
      <c r="AM66" s="204"/>
      <c r="AN66" s="204"/>
      <c r="AO66" s="204"/>
      <c r="AP66" s="204"/>
      <c r="AQ66" s="204"/>
      <c r="AR66" s="204"/>
      <c r="AS66" s="204"/>
      <c r="AT66" s="204"/>
      <c r="AU66" s="204"/>
      <c r="AV66" s="204"/>
      <c r="AW66" s="204"/>
    </row>
    <row r="67" spans="1:49" x14ac:dyDescent="0.3">
      <c r="A67" t="s">
        <v>450</v>
      </c>
      <c r="B67" t="s">
        <v>451</v>
      </c>
      <c r="C67" s="204" t="str">
        <f>IFERROR(IF((VLOOKUP($A67,'Q4 Raw Data'!$A$9:$DO$158,C$3,FALSE))="","",(VLOOKUP($A67,'Q4 Raw Data'!$A$9:$DO$158,C$3,FALSE))),"")</f>
        <v/>
      </c>
      <c r="D67" s="204" t="str">
        <f>IFERROR(IF((VLOOKUP($A67,'Q4 Raw Data'!$A$9:$DO$158,D$3,FALSE))="","",(VLOOKUP($A67,'Q4 Raw Data'!$A$9:$DO$158,D$3,FALSE))),"")</f>
        <v>Established</v>
      </c>
      <c r="E67" s="204" t="str">
        <f>IFERROR(IF((VLOOKUP($A67,'Q4 Raw Data'!$A$9:$DO$158,E$3,FALSE))="","",(VLOOKUP($A67,'Q4 Raw Data'!$A$9:$DO$158,E$3,FALSE))),"")</f>
        <v>Established</v>
      </c>
      <c r="F67" s="204" t="str">
        <f>IFERROR(IF((VLOOKUP($A67,'Q4 Raw Data'!$A$9:$DO$158,F$3,FALSE))="","",(VLOOKUP($A67,'Q4 Raw Data'!$A$9:$DO$158,F$3,FALSE))),"")</f>
        <v>Established</v>
      </c>
      <c r="G67" s="204" t="str">
        <f>IFERROR(IF((VLOOKUP($A67,'Q4 Raw Data'!$A$9:$DO$158,G$3,FALSE))="","",(VLOOKUP($A67,'Q4 Raw Data'!$A$9:$DO$158,G$3,FALSE))),"")</f>
        <v>Established</v>
      </c>
      <c r="H67" s="204" t="str">
        <f>IFERROR(IF((VLOOKUP($A67,'Q4 Raw Data'!$A$9:$DO$158,H$3,FALSE))="","",(VLOOKUP($A67,'Q4 Raw Data'!$A$9:$DO$158,H$3,FALSE))),"")</f>
        <v>Mature</v>
      </c>
      <c r="I67" s="204" t="str">
        <f>IFERROR(IF((VLOOKUP($A67,'Q4 Raw Data'!$A$9:$DO$158,I$3,FALSE))="","",(VLOOKUP($A67,'Q4 Raw Data'!$A$9:$DO$158,I$3,FALSE))),"")</f>
        <v>Established</v>
      </c>
      <c r="J67" s="204" t="str">
        <f>IFERROR(IF((VLOOKUP($A67,'Q4 Raw Data'!$A$9:$DO$158,J$3,FALSE))="","",(VLOOKUP($A67,'Q4 Raw Data'!$A$9:$DO$158,J$3,FALSE))),"")</f>
        <v>Established</v>
      </c>
      <c r="K67" s="204" t="str">
        <f>IFERROR(IF((VLOOKUP($A67,'Q4 Raw Data'!$A$9:$DO$158,K$3,FALSE))="","",(VLOOKUP($A67,'Q4 Raw Data'!$A$9:$DO$158,K$3,FALSE))),"")</f>
        <v>Established</v>
      </c>
      <c r="L67" s="204"/>
      <c r="M67" s="204"/>
      <c r="N67" s="204"/>
      <c r="O67" s="204"/>
      <c r="P67" s="204"/>
      <c r="Q67" s="204"/>
      <c r="R67" s="204"/>
      <c r="S67" s="204"/>
      <c r="T67" s="204"/>
      <c r="U67" s="204"/>
      <c r="V67" s="204"/>
      <c r="W67" s="204"/>
      <c r="X67" s="204"/>
      <c r="Y67" s="204"/>
      <c r="Z67" s="204"/>
      <c r="AA67" s="204"/>
      <c r="AB67" s="204"/>
      <c r="AC67" s="204"/>
      <c r="AD67" s="204"/>
      <c r="AE67" s="204"/>
      <c r="AF67" s="204"/>
      <c r="AG67" s="204"/>
      <c r="AH67" s="204"/>
      <c r="AI67" s="204"/>
      <c r="AJ67" s="204"/>
      <c r="AK67" s="204"/>
      <c r="AL67" s="204"/>
      <c r="AM67" s="204"/>
      <c r="AN67" s="204"/>
      <c r="AO67" s="204"/>
      <c r="AP67" s="204"/>
      <c r="AQ67" s="204"/>
      <c r="AR67" s="204"/>
      <c r="AS67" s="204"/>
      <c r="AT67" s="204"/>
      <c r="AU67" s="204"/>
      <c r="AV67" s="204"/>
      <c r="AW67" s="204"/>
    </row>
    <row r="68" spans="1:49" x14ac:dyDescent="0.3">
      <c r="A68" t="s">
        <v>454</v>
      </c>
      <c r="B68" t="s">
        <v>455</v>
      </c>
      <c r="C68" s="204" t="str">
        <f>IFERROR(IF((VLOOKUP($A68,'Q4 Raw Data'!$A$9:$DO$158,C$3,FALSE))="","",(VLOOKUP($A68,'Q4 Raw Data'!$A$9:$DO$158,C$3,FALSE))),"")</f>
        <v/>
      </c>
      <c r="D68" s="204" t="str">
        <f>IFERROR(IF((VLOOKUP($A68,'Q4 Raw Data'!$A$9:$DO$158,D$3,FALSE))="","",(VLOOKUP($A68,'Q4 Raw Data'!$A$9:$DO$158,D$3,FALSE))),"")</f>
        <v>Established</v>
      </c>
      <c r="E68" s="204" t="str">
        <f>IFERROR(IF((VLOOKUP($A68,'Q4 Raw Data'!$A$9:$DO$158,E$3,FALSE))="","",(VLOOKUP($A68,'Q4 Raw Data'!$A$9:$DO$158,E$3,FALSE))),"")</f>
        <v>Established</v>
      </c>
      <c r="F68" s="204" t="str">
        <f>IFERROR(IF((VLOOKUP($A68,'Q4 Raw Data'!$A$9:$DO$158,F$3,FALSE))="","",(VLOOKUP($A68,'Q4 Raw Data'!$A$9:$DO$158,F$3,FALSE))),"")</f>
        <v>Established</v>
      </c>
      <c r="G68" s="204" t="str">
        <f>IFERROR(IF((VLOOKUP($A68,'Q4 Raw Data'!$A$9:$DO$158,G$3,FALSE))="","",(VLOOKUP($A68,'Q4 Raw Data'!$A$9:$DO$158,G$3,FALSE))),"")</f>
        <v>Established</v>
      </c>
      <c r="H68" s="204" t="str">
        <f>IFERROR(IF((VLOOKUP($A68,'Q4 Raw Data'!$A$9:$DO$158,H$3,FALSE))="","",(VLOOKUP($A68,'Q4 Raw Data'!$A$9:$DO$158,H$3,FALSE))),"")</f>
        <v>Mature</v>
      </c>
      <c r="I68" s="204" t="str">
        <f>IFERROR(IF((VLOOKUP($A68,'Q4 Raw Data'!$A$9:$DO$158,I$3,FALSE))="","",(VLOOKUP($A68,'Q4 Raw Data'!$A$9:$DO$158,I$3,FALSE))),"")</f>
        <v>Established</v>
      </c>
      <c r="J68" s="204" t="str">
        <f>IFERROR(IF((VLOOKUP($A68,'Q4 Raw Data'!$A$9:$DO$158,J$3,FALSE))="","",(VLOOKUP($A68,'Q4 Raw Data'!$A$9:$DO$158,J$3,FALSE))),"")</f>
        <v>Mature</v>
      </c>
      <c r="K68" s="204" t="str">
        <f>IFERROR(IF((VLOOKUP($A68,'Q4 Raw Data'!$A$9:$DO$158,K$3,FALSE))="","",(VLOOKUP($A68,'Q4 Raw Data'!$A$9:$DO$158,K$3,FALSE))),"")</f>
        <v>Established</v>
      </c>
      <c r="L68" s="204"/>
      <c r="M68" s="204"/>
      <c r="N68" s="204"/>
      <c r="O68" s="204"/>
      <c r="P68" s="204"/>
      <c r="Q68" s="204"/>
      <c r="R68" s="204"/>
      <c r="S68" s="204"/>
      <c r="T68" s="204"/>
      <c r="U68" s="204"/>
      <c r="V68" s="204"/>
      <c r="W68" s="204"/>
      <c r="X68" s="204"/>
      <c r="Y68" s="204"/>
      <c r="Z68" s="204"/>
      <c r="AA68" s="204"/>
      <c r="AB68" s="204"/>
      <c r="AC68" s="204"/>
      <c r="AD68" s="204"/>
      <c r="AE68" s="204"/>
      <c r="AF68" s="204"/>
      <c r="AG68" s="204"/>
      <c r="AH68" s="204"/>
      <c r="AI68" s="204"/>
      <c r="AJ68" s="204"/>
      <c r="AK68" s="204"/>
      <c r="AL68" s="204"/>
      <c r="AM68" s="204"/>
      <c r="AN68" s="204"/>
      <c r="AO68" s="204"/>
      <c r="AP68" s="204"/>
      <c r="AQ68" s="204"/>
      <c r="AR68" s="204"/>
      <c r="AS68" s="204"/>
      <c r="AT68" s="204"/>
      <c r="AU68" s="204"/>
      <c r="AV68" s="204"/>
      <c r="AW68" s="204"/>
    </row>
    <row r="69" spans="1:49" x14ac:dyDescent="0.3">
      <c r="A69" t="s">
        <v>456</v>
      </c>
      <c r="B69" t="s">
        <v>457</v>
      </c>
      <c r="C69" s="204" t="str">
        <f>IFERROR(IF((VLOOKUP($A69,'Q4 Raw Data'!$A$9:$DO$158,C$3,FALSE))="","",(VLOOKUP($A69,'Q4 Raw Data'!$A$9:$DO$158,C$3,FALSE))),"")</f>
        <v/>
      </c>
      <c r="D69" s="204" t="str">
        <f>IFERROR(IF((VLOOKUP($A69,'Q4 Raw Data'!$A$9:$DO$158,D$3,FALSE))="","",(VLOOKUP($A69,'Q4 Raw Data'!$A$9:$DO$158,D$3,FALSE))),"")</f>
        <v>Mature</v>
      </c>
      <c r="E69" s="204" t="str">
        <f>IFERROR(IF((VLOOKUP($A69,'Q4 Raw Data'!$A$9:$DO$158,E$3,FALSE))="","",(VLOOKUP($A69,'Q4 Raw Data'!$A$9:$DO$158,E$3,FALSE))),"")</f>
        <v>Mature</v>
      </c>
      <c r="F69" s="204" t="str">
        <f>IFERROR(IF((VLOOKUP($A69,'Q4 Raw Data'!$A$9:$DO$158,F$3,FALSE))="","",(VLOOKUP($A69,'Q4 Raw Data'!$A$9:$DO$158,F$3,FALSE))),"")</f>
        <v>Mature</v>
      </c>
      <c r="G69" s="204" t="str">
        <f>IFERROR(IF((VLOOKUP($A69,'Q4 Raw Data'!$A$9:$DO$158,G$3,FALSE))="","",(VLOOKUP($A69,'Q4 Raw Data'!$A$9:$DO$158,G$3,FALSE))),"")</f>
        <v>Mature</v>
      </c>
      <c r="H69" s="204" t="str">
        <f>IFERROR(IF((VLOOKUP($A69,'Q4 Raw Data'!$A$9:$DO$158,H$3,FALSE))="","",(VLOOKUP($A69,'Q4 Raw Data'!$A$9:$DO$158,H$3,FALSE))),"")</f>
        <v>Mature</v>
      </c>
      <c r="I69" s="204" t="str">
        <f>IFERROR(IF((VLOOKUP($A69,'Q4 Raw Data'!$A$9:$DO$158,I$3,FALSE))="","",(VLOOKUP($A69,'Q4 Raw Data'!$A$9:$DO$158,I$3,FALSE))),"")</f>
        <v>Mature</v>
      </c>
      <c r="J69" s="204" t="str">
        <f>IFERROR(IF((VLOOKUP($A69,'Q4 Raw Data'!$A$9:$DO$158,J$3,FALSE))="","",(VLOOKUP($A69,'Q4 Raw Data'!$A$9:$DO$158,J$3,FALSE))),"")</f>
        <v>Mature</v>
      </c>
      <c r="K69" s="204" t="str">
        <f>IFERROR(IF((VLOOKUP($A69,'Q4 Raw Data'!$A$9:$DO$158,K$3,FALSE))="","",(VLOOKUP($A69,'Q4 Raw Data'!$A$9:$DO$158,K$3,FALSE))),"")</f>
        <v>Mature</v>
      </c>
      <c r="L69" s="204"/>
      <c r="M69" s="204"/>
      <c r="N69" s="204"/>
      <c r="O69" s="204"/>
      <c r="P69" s="204"/>
      <c r="Q69" s="204"/>
      <c r="R69" s="204"/>
      <c r="S69" s="204"/>
      <c r="T69" s="204"/>
      <c r="U69" s="204"/>
      <c r="V69" s="204"/>
      <c r="W69" s="204"/>
      <c r="X69" s="204"/>
      <c r="Y69" s="204"/>
      <c r="Z69" s="204"/>
      <c r="AA69" s="204"/>
      <c r="AB69" s="204"/>
      <c r="AC69" s="204"/>
      <c r="AD69" s="204"/>
      <c r="AE69" s="204"/>
      <c r="AF69" s="204"/>
      <c r="AG69" s="204"/>
      <c r="AH69" s="204"/>
      <c r="AI69" s="204"/>
      <c r="AJ69" s="204"/>
      <c r="AK69" s="204"/>
      <c r="AL69" s="204"/>
      <c r="AM69" s="204"/>
      <c r="AN69" s="204"/>
      <c r="AO69" s="204"/>
      <c r="AP69" s="204"/>
      <c r="AQ69" s="204"/>
      <c r="AR69" s="204"/>
      <c r="AS69" s="204"/>
      <c r="AT69" s="204"/>
      <c r="AU69" s="204"/>
      <c r="AV69" s="204"/>
      <c r="AW69" s="204"/>
    </row>
    <row r="70" spans="1:49" x14ac:dyDescent="0.3">
      <c r="A70" t="s">
        <v>460</v>
      </c>
      <c r="B70" t="s">
        <v>461</v>
      </c>
      <c r="C70" s="204" t="str">
        <f>IFERROR(IF((VLOOKUP($A70,'Q4 Raw Data'!$A$9:$DO$158,C$3,FALSE))="","",(VLOOKUP($A70,'Q4 Raw Data'!$A$9:$DO$158,C$3,FALSE))),"")</f>
        <v/>
      </c>
      <c r="D70" s="204" t="str">
        <f>IFERROR(IF((VLOOKUP($A70,'Q4 Raw Data'!$A$9:$DO$158,D$3,FALSE))="","",(VLOOKUP($A70,'Q4 Raw Data'!$A$9:$DO$158,D$3,FALSE))),"")</f>
        <v>Mature</v>
      </c>
      <c r="E70" s="204" t="str">
        <f>IFERROR(IF((VLOOKUP($A70,'Q4 Raw Data'!$A$9:$DO$158,E$3,FALSE))="","",(VLOOKUP($A70,'Q4 Raw Data'!$A$9:$DO$158,E$3,FALSE))),"")</f>
        <v>Mature</v>
      </c>
      <c r="F70" s="204" t="str">
        <f>IFERROR(IF((VLOOKUP($A70,'Q4 Raw Data'!$A$9:$DO$158,F$3,FALSE))="","",(VLOOKUP($A70,'Q4 Raw Data'!$A$9:$DO$158,F$3,FALSE))),"")</f>
        <v>Mature</v>
      </c>
      <c r="G70" s="204" t="str">
        <f>IFERROR(IF((VLOOKUP($A70,'Q4 Raw Data'!$A$9:$DO$158,G$3,FALSE))="","",(VLOOKUP($A70,'Q4 Raw Data'!$A$9:$DO$158,G$3,FALSE))),"")</f>
        <v>Established</v>
      </c>
      <c r="H70" s="204" t="str">
        <f>IFERROR(IF((VLOOKUP($A70,'Q4 Raw Data'!$A$9:$DO$158,H$3,FALSE))="","",(VLOOKUP($A70,'Q4 Raw Data'!$A$9:$DO$158,H$3,FALSE))),"")</f>
        <v>Established</v>
      </c>
      <c r="I70" s="204" t="str">
        <f>IFERROR(IF((VLOOKUP($A70,'Q4 Raw Data'!$A$9:$DO$158,I$3,FALSE))="","",(VLOOKUP($A70,'Q4 Raw Data'!$A$9:$DO$158,I$3,FALSE))),"")</f>
        <v>Established</v>
      </c>
      <c r="J70" s="204" t="str">
        <f>IFERROR(IF((VLOOKUP($A70,'Q4 Raw Data'!$A$9:$DO$158,J$3,FALSE))="","",(VLOOKUP($A70,'Q4 Raw Data'!$A$9:$DO$158,J$3,FALSE))),"")</f>
        <v>Established</v>
      </c>
      <c r="K70" s="204" t="str">
        <f>IFERROR(IF((VLOOKUP($A70,'Q4 Raw Data'!$A$9:$DO$158,K$3,FALSE))="","",(VLOOKUP($A70,'Q4 Raw Data'!$A$9:$DO$158,K$3,FALSE))),"")</f>
        <v>Mature</v>
      </c>
      <c r="L70" s="204"/>
      <c r="M70" s="204"/>
      <c r="N70" s="204"/>
      <c r="O70" s="204"/>
      <c r="P70" s="204"/>
      <c r="Q70" s="204"/>
      <c r="R70" s="204"/>
      <c r="S70" s="204"/>
      <c r="T70" s="204"/>
      <c r="U70" s="204"/>
      <c r="V70" s="204"/>
      <c r="W70" s="204"/>
      <c r="X70" s="204"/>
      <c r="Y70" s="204"/>
      <c r="Z70" s="204"/>
      <c r="AA70" s="204"/>
      <c r="AB70" s="204"/>
      <c r="AC70" s="204"/>
      <c r="AD70" s="204"/>
      <c r="AE70" s="204"/>
      <c r="AF70" s="204"/>
      <c r="AG70" s="204"/>
      <c r="AH70" s="204"/>
      <c r="AI70" s="204"/>
      <c r="AJ70" s="204"/>
      <c r="AK70" s="204"/>
      <c r="AL70" s="204"/>
      <c r="AM70" s="204"/>
      <c r="AN70" s="204"/>
      <c r="AO70" s="204"/>
      <c r="AP70" s="204"/>
      <c r="AQ70" s="204"/>
      <c r="AR70" s="204"/>
      <c r="AS70" s="204"/>
      <c r="AT70" s="204"/>
      <c r="AU70" s="204"/>
      <c r="AV70" s="204"/>
      <c r="AW70" s="204"/>
    </row>
    <row r="71" spans="1:49" x14ac:dyDescent="0.3">
      <c r="A71" t="s">
        <v>462</v>
      </c>
      <c r="B71" t="s">
        <v>463</v>
      </c>
      <c r="C71" s="204" t="str">
        <f>IFERROR(IF((VLOOKUP($A71,'Q4 Raw Data'!$A$9:$DO$158,C$3,FALSE))="","",(VLOOKUP($A71,'Q4 Raw Data'!$A$9:$DO$158,C$3,FALSE))),"")</f>
        <v/>
      </c>
      <c r="D71" s="204" t="str">
        <f>IFERROR(IF((VLOOKUP($A71,'Q4 Raw Data'!$A$9:$DO$158,D$3,FALSE))="","",(VLOOKUP($A71,'Q4 Raw Data'!$A$9:$DO$158,D$3,FALSE))),"")</f>
        <v>Established</v>
      </c>
      <c r="E71" s="204" t="str">
        <f>IFERROR(IF((VLOOKUP($A71,'Q4 Raw Data'!$A$9:$DO$158,E$3,FALSE))="","",(VLOOKUP($A71,'Q4 Raw Data'!$A$9:$DO$158,E$3,FALSE))),"")</f>
        <v>Established</v>
      </c>
      <c r="F71" s="204" t="str">
        <f>IFERROR(IF((VLOOKUP($A71,'Q4 Raw Data'!$A$9:$DO$158,F$3,FALSE))="","",(VLOOKUP($A71,'Q4 Raw Data'!$A$9:$DO$158,F$3,FALSE))),"")</f>
        <v>Established</v>
      </c>
      <c r="G71" s="204" t="str">
        <f>IFERROR(IF((VLOOKUP($A71,'Q4 Raw Data'!$A$9:$DO$158,G$3,FALSE))="","",(VLOOKUP($A71,'Q4 Raw Data'!$A$9:$DO$158,G$3,FALSE))),"")</f>
        <v>Established</v>
      </c>
      <c r="H71" s="204" t="str">
        <f>IFERROR(IF((VLOOKUP($A71,'Q4 Raw Data'!$A$9:$DO$158,H$3,FALSE))="","",(VLOOKUP($A71,'Q4 Raw Data'!$A$9:$DO$158,H$3,FALSE))),"")</f>
        <v>Plans in place</v>
      </c>
      <c r="I71" s="204" t="str">
        <f>IFERROR(IF((VLOOKUP($A71,'Q4 Raw Data'!$A$9:$DO$158,I$3,FALSE))="","",(VLOOKUP($A71,'Q4 Raw Data'!$A$9:$DO$158,I$3,FALSE))),"")</f>
        <v>Established</v>
      </c>
      <c r="J71" s="204" t="str">
        <f>IFERROR(IF((VLOOKUP($A71,'Q4 Raw Data'!$A$9:$DO$158,J$3,FALSE))="","",(VLOOKUP($A71,'Q4 Raw Data'!$A$9:$DO$158,J$3,FALSE))),"")</f>
        <v>Mature</v>
      </c>
      <c r="K71" s="204" t="str">
        <f>IFERROR(IF((VLOOKUP($A71,'Q4 Raw Data'!$A$9:$DO$158,K$3,FALSE))="","",(VLOOKUP($A71,'Q4 Raw Data'!$A$9:$DO$158,K$3,FALSE))),"")</f>
        <v>Plans in place</v>
      </c>
      <c r="L71" s="204"/>
      <c r="M71" s="204"/>
      <c r="N71" s="204"/>
      <c r="O71" s="204"/>
      <c r="P71" s="204"/>
      <c r="Q71" s="204"/>
      <c r="R71" s="204"/>
      <c r="S71" s="204"/>
      <c r="T71" s="204"/>
      <c r="U71" s="204"/>
      <c r="V71" s="204"/>
      <c r="W71" s="204"/>
      <c r="X71" s="204"/>
      <c r="Y71" s="204"/>
      <c r="Z71" s="204"/>
      <c r="AA71" s="204"/>
      <c r="AB71" s="204"/>
      <c r="AC71" s="204"/>
      <c r="AD71" s="204"/>
      <c r="AE71" s="204"/>
      <c r="AF71" s="204"/>
      <c r="AG71" s="204"/>
      <c r="AH71" s="204"/>
      <c r="AI71" s="204"/>
      <c r="AJ71" s="204"/>
      <c r="AK71" s="204"/>
      <c r="AL71" s="204"/>
      <c r="AM71" s="204"/>
      <c r="AN71" s="204"/>
      <c r="AO71" s="204"/>
      <c r="AP71" s="204"/>
      <c r="AQ71" s="204"/>
      <c r="AR71" s="204"/>
      <c r="AS71" s="204"/>
      <c r="AT71" s="204"/>
      <c r="AU71" s="204"/>
      <c r="AV71" s="204"/>
      <c r="AW71" s="204"/>
    </row>
    <row r="72" spans="1:49" x14ac:dyDescent="0.3">
      <c r="A72" t="s">
        <v>464</v>
      </c>
      <c r="B72" t="s">
        <v>465</v>
      </c>
      <c r="C72" s="204" t="str">
        <f>IFERROR(IF((VLOOKUP($A72,'Q4 Raw Data'!$A$9:$DO$158,C$3,FALSE))="","",(VLOOKUP($A72,'Q4 Raw Data'!$A$9:$DO$158,C$3,FALSE))),"")</f>
        <v/>
      </c>
      <c r="D72" s="204" t="str">
        <f>IFERROR(IF((VLOOKUP($A72,'Q4 Raw Data'!$A$9:$DO$158,D$3,FALSE))="","",(VLOOKUP($A72,'Q4 Raw Data'!$A$9:$DO$158,D$3,FALSE))),"")</f>
        <v>Mature</v>
      </c>
      <c r="E72" s="204" t="str">
        <f>IFERROR(IF((VLOOKUP($A72,'Q4 Raw Data'!$A$9:$DO$158,E$3,FALSE))="","",(VLOOKUP($A72,'Q4 Raw Data'!$A$9:$DO$158,E$3,FALSE))),"")</f>
        <v>Mature</v>
      </c>
      <c r="F72" s="204" t="str">
        <f>IFERROR(IF((VLOOKUP($A72,'Q4 Raw Data'!$A$9:$DO$158,F$3,FALSE))="","",(VLOOKUP($A72,'Q4 Raw Data'!$A$9:$DO$158,F$3,FALSE))),"")</f>
        <v>Mature</v>
      </c>
      <c r="G72" s="204" t="str">
        <f>IFERROR(IF((VLOOKUP($A72,'Q4 Raw Data'!$A$9:$DO$158,G$3,FALSE))="","",(VLOOKUP($A72,'Q4 Raw Data'!$A$9:$DO$158,G$3,FALSE))),"")</f>
        <v>Established</v>
      </c>
      <c r="H72" s="204" t="str">
        <f>IFERROR(IF((VLOOKUP($A72,'Q4 Raw Data'!$A$9:$DO$158,H$3,FALSE))="","",(VLOOKUP($A72,'Q4 Raw Data'!$A$9:$DO$158,H$3,FALSE))),"")</f>
        <v>Plans in place</v>
      </c>
      <c r="I72" s="204" t="str">
        <f>IFERROR(IF((VLOOKUP($A72,'Q4 Raw Data'!$A$9:$DO$158,I$3,FALSE))="","",(VLOOKUP($A72,'Q4 Raw Data'!$A$9:$DO$158,I$3,FALSE))),"")</f>
        <v>Established</v>
      </c>
      <c r="J72" s="204" t="str">
        <f>IFERROR(IF((VLOOKUP($A72,'Q4 Raw Data'!$A$9:$DO$158,J$3,FALSE))="","",(VLOOKUP($A72,'Q4 Raw Data'!$A$9:$DO$158,J$3,FALSE))),"")</f>
        <v>Established</v>
      </c>
      <c r="K72" s="204" t="str">
        <f>IFERROR(IF((VLOOKUP($A72,'Q4 Raw Data'!$A$9:$DO$158,K$3,FALSE))="","",(VLOOKUP($A72,'Q4 Raw Data'!$A$9:$DO$158,K$3,FALSE))),"")</f>
        <v>Established</v>
      </c>
      <c r="L72" s="204"/>
      <c r="M72" s="204"/>
      <c r="N72" s="204"/>
      <c r="O72" s="204"/>
      <c r="P72" s="204"/>
      <c r="Q72" s="204"/>
      <c r="R72" s="204"/>
      <c r="S72" s="204"/>
      <c r="T72" s="204"/>
      <c r="U72" s="204"/>
      <c r="V72" s="204"/>
      <c r="W72" s="204"/>
      <c r="X72" s="204"/>
      <c r="Y72" s="204"/>
      <c r="Z72" s="204"/>
      <c r="AA72" s="204"/>
      <c r="AB72" s="204"/>
      <c r="AC72" s="204"/>
      <c r="AD72" s="204"/>
      <c r="AE72" s="204"/>
      <c r="AF72" s="204"/>
      <c r="AG72" s="204"/>
      <c r="AH72" s="204"/>
      <c r="AI72" s="204"/>
      <c r="AJ72" s="204"/>
      <c r="AK72" s="204"/>
      <c r="AL72" s="204"/>
      <c r="AM72" s="204"/>
      <c r="AN72" s="204"/>
      <c r="AO72" s="204"/>
      <c r="AP72" s="204"/>
      <c r="AQ72" s="204"/>
      <c r="AR72" s="204"/>
      <c r="AS72" s="204"/>
      <c r="AT72" s="204"/>
      <c r="AU72" s="204"/>
      <c r="AV72" s="204"/>
      <c r="AW72" s="204"/>
    </row>
    <row r="73" spans="1:49" x14ac:dyDescent="0.3">
      <c r="A73" t="s">
        <v>468</v>
      </c>
      <c r="B73" t="s">
        <v>469</v>
      </c>
      <c r="C73" s="204" t="str">
        <f>IFERROR(IF((VLOOKUP($A73,'Q4 Raw Data'!$A$9:$DO$158,C$3,FALSE))="","",(VLOOKUP($A73,'Q4 Raw Data'!$A$9:$DO$158,C$3,FALSE))),"")</f>
        <v/>
      </c>
      <c r="D73" s="204" t="str">
        <f>IFERROR(IF((VLOOKUP($A73,'Q4 Raw Data'!$A$9:$DO$158,D$3,FALSE))="","",(VLOOKUP($A73,'Q4 Raw Data'!$A$9:$DO$158,D$3,FALSE))),"")</f>
        <v>Established</v>
      </c>
      <c r="E73" s="204" t="str">
        <f>IFERROR(IF((VLOOKUP($A73,'Q4 Raw Data'!$A$9:$DO$158,E$3,FALSE))="","",(VLOOKUP($A73,'Q4 Raw Data'!$A$9:$DO$158,E$3,FALSE))),"")</f>
        <v>Mature</v>
      </c>
      <c r="F73" s="204" t="str">
        <f>IFERROR(IF((VLOOKUP($A73,'Q4 Raw Data'!$A$9:$DO$158,F$3,FALSE))="","",(VLOOKUP($A73,'Q4 Raw Data'!$A$9:$DO$158,F$3,FALSE))),"")</f>
        <v>Mature</v>
      </c>
      <c r="G73" s="204" t="str">
        <f>IFERROR(IF((VLOOKUP($A73,'Q4 Raw Data'!$A$9:$DO$158,G$3,FALSE))="","",(VLOOKUP($A73,'Q4 Raw Data'!$A$9:$DO$158,G$3,FALSE))),"")</f>
        <v>Mature</v>
      </c>
      <c r="H73" s="204" t="str">
        <f>IFERROR(IF((VLOOKUP($A73,'Q4 Raw Data'!$A$9:$DO$158,H$3,FALSE))="","",(VLOOKUP($A73,'Q4 Raw Data'!$A$9:$DO$158,H$3,FALSE))),"")</f>
        <v>Established</v>
      </c>
      <c r="I73" s="204" t="str">
        <f>IFERROR(IF((VLOOKUP($A73,'Q4 Raw Data'!$A$9:$DO$158,I$3,FALSE))="","",(VLOOKUP($A73,'Q4 Raw Data'!$A$9:$DO$158,I$3,FALSE))),"")</f>
        <v>Established</v>
      </c>
      <c r="J73" s="204" t="str">
        <f>IFERROR(IF((VLOOKUP($A73,'Q4 Raw Data'!$A$9:$DO$158,J$3,FALSE))="","",(VLOOKUP($A73,'Q4 Raw Data'!$A$9:$DO$158,J$3,FALSE))),"")</f>
        <v>Mature</v>
      </c>
      <c r="K73" s="204" t="str">
        <f>IFERROR(IF((VLOOKUP($A73,'Q4 Raw Data'!$A$9:$DO$158,K$3,FALSE))="","",(VLOOKUP($A73,'Q4 Raw Data'!$A$9:$DO$158,K$3,FALSE))),"")</f>
        <v>Established</v>
      </c>
      <c r="L73" s="204"/>
      <c r="M73" s="204"/>
      <c r="N73" s="204"/>
      <c r="O73" s="204"/>
      <c r="P73" s="204"/>
      <c r="Q73" s="204"/>
      <c r="R73" s="204"/>
      <c r="S73" s="204"/>
      <c r="T73" s="204"/>
      <c r="U73" s="204"/>
      <c r="V73" s="204"/>
      <c r="W73" s="204"/>
      <c r="X73" s="204"/>
      <c r="Y73" s="204"/>
      <c r="Z73" s="204"/>
      <c r="AA73" s="204"/>
      <c r="AB73" s="204"/>
      <c r="AC73" s="204"/>
      <c r="AD73" s="204"/>
      <c r="AE73" s="204"/>
      <c r="AF73" s="204"/>
      <c r="AG73" s="204"/>
      <c r="AH73" s="204"/>
      <c r="AI73" s="204"/>
      <c r="AJ73" s="204"/>
      <c r="AK73" s="204"/>
      <c r="AL73" s="204"/>
      <c r="AM73" s="204"/>
      <c r="AN73" s="204"/>
      <c r="AO73" s="204"/>
      <c r="AP73" s="204"/>
      <c r="AQ73" s="204"/>
      <c r="AR73" s="204"/>
      <c r="AS73" s="204"/>
      <c r="AT73" s="204"/>
      <c r="AU73" s="204"/>
      <c r="AV73" s="204"/>
      <c r="AW73" s="204"/>
    </row>
    <row r="74" spans="1:49" x14ac:dyDescent="0.3">
      <c r="A74" t="s">
        <v>470</v>
      </c>
      <c r="B74" t="s">
        <v>471</v>
      </c>
      <c r="C74" s="204" t="str">
        <f>IFERROR(IF((VLOOKUP($A74,'Q4 Raw Data'!$A$9:$DO$158,C$3,FALSE))="","",(VLOOKUP($A74,'Q4 Raw Data'!$A$9:$DO$158,C$3,FALSE))),"")</f>
        <v/>
      </c>
      <c r="D74" s="204" t="str">
        <f>IFERROR(IF((VLOOKUP($A74,'Q4 Raw Data'!$A$9:$DO$158,D$3,FALSE))="","",(VLOOKUP($A74,'Q4 Raw Data'!$A$9:$DO$158,D$3,FALSE))),"")</f>
        <v>Established</v>
      </c>
      <c r="E74" s="204" t="str">
        <f>IFERROR(IF((VLOOKUP($A74,'Q4 Raw Data'!$A$9:$DO$158,E$3,FALSE))="","",(VLOOKUP($A74,'Q4 Raw Data'!$A$9:$DO$158,E$3,FALSE))),"")</f>
        <v>Established</v>
      </c>
      <c r="F74" s="204" t="str">
        <f>IFERROR(IF((VLOOKUP($A74,'Q4 Raw Data'!$A$9:$DO$158,F$3,FALSE))="","",(VLOOKUP($A74,'Q4 Raw Data'!$A$9:$DO$158,F$3,FALSE))),"")</f>
        <v>Established</v>
      </c>
      <c r="G74" s="204" t="str">
        <f>IFERROR(IF((VLOOKUP($A74,'Q4 Raw Data'!$A$9:$DO$158,G$3,FALSE))="","",(VLOOKUP($A74,'Q4 Raw Data'!$A$9:$DO$158,G$3,FALSE))),"")</f>
        <v>Established</v>
      </c>
      <c r="H74" s="204" t="str">
        <f>IFERROR(IF((VLOOKUP($A74,'Q4 Raw Data'!$A$9:$DO$158,H$3,FALSE))="","",(VLOOKUP($A74,'Q4 Raw Data'!$A$9:$DO$158,H$3,FALSE))),"")</f>
        <v>Established</v>
      </c>
      <c r="I74" s="204" t="str">
        <f>IFERROR(IF((VLOOKUP($A74,'Q4 Raw Data'!$A$9:$DO$158,I$3,FALSE))="","",(VLOOKUP($A74,'Q4 Raw Data'!$A$9:$DO$158,I$3,FALSE))),"")</f>
        <v>Established</v>
      </c>
      <c r="J74" s="204" t="str">
        <f>IFERROR(IF((VLOOKUP($A74,'Q4 Raw Data'!$A$9:$DO$158,J$3,FALSE))="","",(VLOOKUP($A74,'Q4 Raw Data'!$A$9:$DO$158,J$3,FALSE))),"")</f>
        <v>Mature</v>
      </c>
      <c r="K74" s="204" t="str">
        <f>IFERROR(IF((VLOOKUP($A74,'Q4 Raw Data'!$A$9:$DO$158,K$3,FALSE))="","",(VLOOKUP($A74,'Q4 Raw Data'!$A$9:$DO$158,K$3,FALSE))),"")</f>
        <v>Established</v>
      </c>
      <c r="L74" s="204"/>
      <c r="M74" s="204"/>
      <c r="N74" s="204"/>
      <c r="O74" s="204"/>
      <c r="P74" s="204"/>
      <c r="Q74" s="204"/>
      <c r="R74" s="204"/>
      <c r="S74" s="204"/>
      <c r="T74" s="204"/>
      <c r="U74" s="204"/>
      <c r="V74" s="204"/>
      <c r="W74" s="204"/>
      <c r="X74" s="204"/>
      <c r="Y74" s="204"/>
      <c r="Z74" s="204"/>
      <c r="AA74" s="204"/>
      <c r="AB74" s="204"/>
      <c r="AC74" s="204"/>
      <c r="AD74" s="204"/>
      <c r="AE74" s="204"/>
      <c r="AF74" s="204"/>
      <c r="AG74" s="204"/>
      <c r="AH74" s="204"/>
      <c r="AI74" s="204"/>
      <c r="AJ74" s="204"/>
      <c r="AK74" s="204"/>
      <c r="AL74" s="204"/>
      <c r="AM74" s="204"/>
      <c r="AN74" s="204"/>
      <c r="AO74" s="204"/>
      <c r="AP74" s="204"/>
      <c r="AQ74" s="204"/>
      <c r="AR74" s="204"/>
      <c r="AS74" s="204"/>
      <c r="AT74" s="204"/>
      <c r="AU74" s="204"/>
      <c r="AV74" s="204"/>
      <c r="AW74" s="204"/>
    </row>
    <row r="75" spans="1:49" x14ac:dyDescent="0.3">
      <c r="A75" t="s">
        <v>474</v>
      </c>
      <c r="B75" t="s">
        <v>475</v>
      </c>
      <c r="C75" s="204" t="str">
        <f>IFERROR(IF((VLOOKUP($A75,'Q4 Raw Data'!$A$9:$DO$158,C$3,FALSE))="","",(VLOOKUP($A75,'Q4 Raw Data'!$A$9:$DO$158,C$3,FALSE))),"")</f>
        <v/>
      </c>
      <c r="D75" s="204" t="str">
        <f>IFERROR(IF((VLOOKUP($A75,'Q4 Raw Data'!$A$9:$DO$158,D$3,FALSE))="","",(VLOOKUP($A75,'Q4 Raw Data'!$A$9:$DO$158,D$3,FALSE))),"")</f>
        <v>Mature</v>
      </c>
      <c r="E75" s="204" t="str">
        <f>IFERROR(IF((VLOOKUP($A75,'Q4 Raw Data'!$A$9:$DO$158,E$3,FALSE))="","",(VLOOKUP($A75,'Q4 Raw Data'!$A$9:$DO$158,E$3,FALSE))),"")</f>
        <v>Mature</v>
      </c>
      <c r="F75" s="204" t="str">
        <f>IFERROR(IF((VLOOKUP($A75,'Q4 Raw Data'!$A$9:$DO$158,F$3,FALSE))="","",(VLOOKUP($A75,'Q4 Raw Data'!$A$9:$DO$158,F$3,FALSE))),"")</f>
        <v>Mature</v>
      </c>
      <c r="G75" s="204" t="str">
        <f>IFERROR(IF((VLOOKUP($A75,'Q4 Raw Data'!$A$9:$DO$158,G$3,FALSE))="","",(VLOOKUP($A75,'Q4 Raw Data'!$A$9:$DO$158,G$3,FALSE))),"")</f>
        <v>Established</v>
      </c>
      <c r="H75" s="204" t="str">
        <f>IFERROR(IF((VLOOKUP($A75,'Q4 Raw Data'!$A$9:$DO$158,H$3,FALSE))="","",(VLOOKUP($A75,'Q4 Raw Data'!$A$9:$DO$158,H$3,FALSE))),"")</f>
        <v>Not yet established</v>
      </c>
      <c r="I75" s="204" t="str">
        <f>IFERROR(IF((VLOOKUP($A75,'Q4 Raw Data'!$A$9:$DO$158,I$3,FALSE))="","",(VLOOKUP($A75,'Q4 Raw Data'!$A$9:$DO$158,I$3,FALSE))),"")</f>
        <v>Mature</v>
      </c>
      <c r="J75" s="204" t="str">
        <f>IFERROR(IF((VLOOKUP($A75,'Q4 Raw Data'!$A$9:$DO$158,J$3,FALSE))="","",(VLOOKUP($A75,'Q4 Raw Data'!$A$9:$DO$158,J$3,FALSE))),"")</f>
        <v>Mature</v>
      </c>
      <c r="K75" s="204" t="str">
        <f>IFERROR(IF((VLOOKUP($A75,'Q4 Raw Data'!$A$9:$DO$158,K$3,FALSE))="","",(VLOOKUP($A75,'Q4 Raw Data'!$A$9:$DO$158,K$3,FALSE))),"")</f>
        <v>Established</v>
      </c>
      <c r="L75" s="204"/>
      <c r="M75" s="204"/>
      <c r="N75" s="204"/>
      <c r="O75" s="204"/>
      <c r="P75" s="204"/>
      <c r="Q75" s="204"/>
      <c r="R75" s="204"/>
      <c r="S75" s="204"/>
      <c r="T75" s="204"/>
      <c r="U75" s="204"/>
      <c r="V75" s="204"/>
      <c r="W75" s="204"/>
      <c r="X75" s="204"/>
      <c r="Y75" s="204"/>
      <c r="Z75" s="204"/>
      <c r="AA75" s="204"/>
      <c r="AB75" s="204"/>
      <c r="AC75" s="204"/>
      <c r="AD75" s="204"/>
      <c r="AE75" s="204"/>
      <c r="AF75" s="204"/>
      <c r="AG75" s="204"/>
      <c r="AH75" s="204"/>
      <c r="AI75" s="204"/>
      <c r="AJ75" s="204"/>
      <c r="AK75" s="204"/>
      <c r="AL75" s="204"/>
      <c r="AM75" s="204"/>
      <c r="AN75" s="204"/>
      <c r="AO75" s="204"/>
      <c r="AP75" s="204"/>
      <c r="AQ75" s="204"/>
      <c r="AR75" s="204"/>
      <c r="AS75" s="204"/>
      <c r="AT75" s="204"/>
      <c r="AU75" s="204"/>
      <c r="AV75" s="204"/>
      <c r="AW75" s="204"/>
    </row>
    <row r="76" spans="1:49" x14ac:dyDescent="0.3">
      <c r="A76" t="s">
        <v>478</v>
      </c>
      <c r="B76" t="s">
        <v>479</v>
      </c>
      <c r="C76" s="204" t="str">
        <f>IFERROR(IF((VLOOKUP($A76,'Q4 Raw Data'!$A$9:$DO$158,C$3,FALSE))="","",(VLOOKUP($A76,'Q4 Raw Data'!$A$9:$DO$158,C$3,FALSE))),"")</f>
        <v/>
      </c>
      <c r="D76" s="204" t="str">
        <f>IFERROR(IF((VLOOKUP($A76,'Q4 Raw Data'!$A$9:$DO$158,D$3,FALSE))="","",(VLOOKUP($A76,'Q4 Raw Data'!$A$9:$DO$158,D$3,FALSE))),"")</f>
        <v>Mature</v>
      </c>
      <c r="E76" s="204" t="str">
        <f>IFERROR(IF((VLOOKUP($A76,'Q4 Raw Data'!$A$9:$DO$158,E$3,FALSE))="","",(VLOOKUP($A76,'Q4 Raw Data'!$A$9:$DO$158,E$3,FALSE))),"")</f>
        <v>Established</v>
      </c>
      <c r="F76" s="204" t="str">
        <f>IFERROR(IF((VLOOKUP($A76,'Q4 Raw Data'!$A$9:$DO$158,F$3,FALSE))="","",(VLOOKUP($A76,'Q4 Raw Data'!$A$9:$DO$158,F$3,FALSE))),"")</f>
        <v>Mature</v>
      </c>
      <c r="G76" s="204" t="str">
        <f>IFERROR(IF((VLOOKUP($A76,'Q4 Raw Data'!$A$9:$DO$158,G$3,FALSE))="","",(VLOOKUP($A76,'Q4 Raw Data'!$A$9:$DO$158,G$3,FALSE))),"")</f>
        <v>Established</v>
      </c>
      <c r="H76" s="204" t="str">
        <f>IFERROR(IF((VLOOKUP($A76,'Q4 Raw Data'!$A$9:$DO$158,H$3,FALSE))="","",(VLOOKUP($A76,'Q4 Raw Data'!$A$9:$DO$158,H$3,FALSE))),"")</f>
        <v>Established</v>
      </c>
      <c r="I76" s="204" t="str">
        <f>IFERROR(IF((VLOOKUP($A76,'Q4 Raw Data'!$A$9:$DO$158,I$3,FALSE))="","",(VLOOKUP($A76,'Q4 Raw Data'!$A$9:$DO$158,I$3,FALSE))),"")</f>
        <v>Established</v>
      </c>
      <c r="J76" s="204" t="str">
        <f>IFERROR(IF((VLOOKUP($A76,'Q4 Raw Data'!$A$9:$DO$158,J$3,FALSE))="","",(VLOOKUP($A76,'Q4 Raw Data'!$A$9:$DO$158,J$3,FALSE))),"")</f>
        <v>Established</v>
      </c>
      <c r="K76" s="204" t="str">
        <f>IFERROR(IF((VLOOKUP($A76,'Q4 Raw Data'!$A$9:$DO$158,K$3,FALSE))="","",(VLOOKUP($A76,'Q4 Raw Data'!$A$9:$DO$158,K$3,FALSE))),"")</f>
        <v>Established</v>
      </c>
      <c r="L76" s="204"/>
      <c r="M76" s="204"/>
      <c r="N76" s="204"/>
      <c r="O76" s="204"/>
      <c r="P76" s="204"/>
      <c r="Q76" s="204"/>
      <c r="R76" s="204"/>
      <c r="S76" s="204"/>
      <c r="T76" s="204"/>
      <c r="U76" s="204"/>
      <c r="V76" s="204"/>
      <c r="W76" s="204"/>
      <c r="X76" s="204"/>
      <c r="Y76" s="204"/>
      <c r="Z76" s="204"/>
      <c r="AA76" s="204"/>
      <c r="AB76" s="204"/>
      <c r="AC76" s="204"/>
      <c r="AD76" s="204"/>
      <c r="AE76" s="204"/>
      <c r="AF76" s="204"/>
      <c r="AG76" s="204"/>
      <c r="AH76" s="204"/>
      <c r="AI76" s="204"/>
      <c r="AJ76" s="204"/>
      <c r="AK76" s="204"/>
      <c r="AL76" s="204"/>
      <c r="AM76" s="204"/>
      <c r="AN76" s="204"/>
      <c r="AO76" s="204"/>
      <c r="AP76" s="204"/>
      <c r="AQ76" s="204"/>
      <c r="AR76" s="204"/>
      <c r="AS76" s="204"/>
      <c r="AT76" s="204"/>
      <c r="AU76" s="204"/>
      <c r="AV76" s="204"/>
      <c r="AW76" s="204"/>
    </row>
    <row r="77" spans="1:49" x14ac:dyDescent="0.3">
      <c r="A77" t="s">
        <v>482</v>
      </c>
      <c r="B77" t="s">
        <v>483</v>
      </c>
      <c r="C77" s="204" t="str">
        <f>IFERROR(IF((VLOOKUP($A77,'Q4 Raw Data'!$A$9:$DO$158,C$3,FALSE))="","",(VLOOKUP($A77,'Q4 Raw Data'!$A$9:$DO$158,C$3,FALSE))),"")</f>
        <v/>
      </c>
      <c r="D77" s="204" t="str">
        <f>IFERROR(IF((VLOOKUP($A77,'Q4 Raw Data'!$A$9:$DO$158,D$3,FALSE))="","",(VLOOKUP($A77,'Q4 Raw Data'!$A$9:$DO$158,D$3,FALSE))),"")</f>
        <v>Established</v>
      </c>
      <c r="E77" s="204" t="str">
        <f>IFERROR(IF((VLOOKUP($A77,'Q4 Raw Data'!$A$9:$DO$158,E$3,FALSE))="","",(VLOOKUP($A77,'Q4 Raw Data'!$A$9:$DO$158,E$3,FALSE))),"")</f>
        <v>Established</v>
      </c>
      <c r="F77" s="204" t="str">
        <f>IFERROR(IF((VLOOKUP($A77,'Q4 Raw Data'!$A$9:$DO$158,F$3,FALSE))="","",(VLOOKUP($A77,'Q4 Raw Data'!$A$9:$DO$158,F$3,FALSE))),"")</f>
        <v>Established</v>
      </c>
      <c r="G77" s="204" t="str">
        <f>IFERROR(IF((VLOOKUP($A77,'Q4 Raw Data'!$A$9:$DO$158,G$3,FALSE))="","",(VLOOKUP($A77,'Q4 Raw Data'!$A$9:$DO$158,G$3,FALSE))),"")</f>
        <v>Established</v>
      </c>
      <c r="H77" s="204" t="str">
        <f>IFERROR(IF((VLOOKUP($A77,'Q4 Raw Data'!$A$9:$DO$158,H$3,FALSE))="","",(VLOOKUP($A77,'Q4 Raw Data'!$A$9:$DO$158,H$3,FALSE))),"")</f>
        <v>Plans in place</v>
      </c>
      <c r="I77" s="204" t="str">
        <f>IFERROR(IF((VLOOKUP($A77,'Q4 Raw Data'!$A$9:$DO$158,I$3,FALSE))="","",(VLOOKUP($A77,'Q4 Raw Data'!$A$9:$DO$158,I$3,FALSE))),"")</f>
        <v>Established</v>
      </c>
      <c r="J77" s="204" t="str">
        <f>IFERROR(IF((VLOOKUP($A77,'Q4 Raw Data'!$A$9:$DO$158,J$3,FALSE))="","",(VLOOKUP($A77,'Q4 Raw Data'!$A$9:$DO$158,J$3,FALSE))),"")</f>
        <v>Mature</v>
      </c>
      <c r="K77" s="204" t="str">
        <f>IFERROR(IF((VLOOKUP($A77,'Q4 Raw Data'!$A$9:$DO$158,K$3,FALSE))="","",(VLOOKUP($A77,'Q4 Raw Data'!$A$9:$DO$158,K$3,FALSE))),"")</f>
        <v>Established</v>
      </c>
      <c r="L77" s="204"/>
      <c r="M77" s="204"/>
      <c r="N77" s="204"/>
      <c r="O77" s="204"/>
      <c r="P77" s="204"/>
      <c r="Q77" s="204"/>
      <c r="R77" s="204"/>
      <c r="S77" s="204"/>
      <c r="T77" s="204"/>
      <c r="U77" s="204"/>
      <c r="V77" s="204"/>
      <c r="W77" s="204"/>
      <c r="X77" s="204"/>
      <c r="Y77" s="204"/>
      <c r="Z77" s="204"/>
      <c r="AA77" s="204"/>
      <c r="AB77" s="204"/>
      <c r="AC77" s="204"/>
      <c r="AD77" s="204"/>
      <c r="AE77" s="204"/>
      <c r="AF77" s="204"/>
      <c r="AG77" s="204"/>
      <c r="AH77" s="204"/>
      <c r="AI77" s="204"/>
      <c r="AJ77" s="204"/>
      <c r="AK77" s="204"/>
      <c r="AL77" s="204"/>
      <c r="AM77" s="204"/>
      <c r="AN77" s="204"/>
      <c r="AO77" s="204"/>
      <c r="AP77" s="204"/>
      <c r="AQ77" s="204"/>
      <c r="AR77" s="204"/>
      <c r="AS77" s="204"/>
      <c r="AT77" s="204"/>
      <c r="AU77" s="204"/>
      <c r="AV77" s="204"/>
      <c r="AW77" s="204"/>
    </row>
    <row r="78" spans="1:49" x14ac:dyDescent="0.3">
      <c r="A78" t="s">
        <v>484</v>
      </c>
      <c r="B78" t="s">
        <v>485</v>
      </c>
      <c r="C78" s="204" t="str">
        <f>IFERROR(IF((VLOOKUP($A78,'Q4 Raw Data'!$A$9:$DO$158,C$3,FALSE))="","",(VLOOKUP($A78,'Q4 Raw Data'!$A$9:$DO$158,C$3,FALSE))),"")</f>
        <v/>
      </c>
      <c r="D78" s="204" t="str">
        <f>IFERROR(IF((VLOOKUP($A78,'Q4 Raw Data'!$A$9:$DO$158,D$3,FALSE))="","",(VLOOKUP($A78,'Q4 Raw Data'!$A$9:$DO$158,D$3,FALSE))),"")</f>
        <v>Established</v>
      </c>
      <c r="E78" s="204" t="str">
        <f>IFERROR(IF((VLOOKUP($A78,'Q4 Raw Data'!$A$9:$DO$158,E$3,FALSE))="","",(VLOOKUP($A78,'Q4 Raw Data'!$A$9:$DO$158,E$3,FALSE))),"")</f>
        <v>Established</v>
      </c>
      <c r="F78" s="204" t="str">
        <f>IFERROR(IF((VLOOKUP($A78,'Q4 Raw Data'!$A$9:$DO$158,F$3,FALSE))="","",(VLOOKUP($A78,'Q4 Raw Data'!$A$9:$DO$158,F$3,FALSE))),"")</f>
        <v>Established</v>
      </c>
      <c r="G78" s="204" t="str">
        <f>IFERROR(IF((VLOOKUP($A78,'Q4 Raw Data'!$A$9:$DO$158,G$3,FALSE))="","",(VLOOKUP($A78,'Q4 Raw Data'!$A$9:$DO$158,G$3,FALSE))),"")</f>
        <v>Established</v>
      </c>
      <c r="H78" s="204" t="str">
        <f>IFERROR(IF((VLOOKUP($A78,'Q4 Raw Data'!$A$9:$DO$158,H$3,FALSE))="","",(VLOOKUP($A78,'Q4 Raw Data'!$A$9:$DO$158,H$3,FALSE))),"")</f>
        <v>Established</v>
      </c>
      <c r="I78" s="204" t="str">
        <f>IFERROR(IF((VLOOKUP($A78,'Q4 Raw Data'!$A$9:$DO$158,I$3,FALSE))="","",(VLOOKUP($A78,'Q4 Raw Data'!$A$9:$DO$158,I$3,FALSE))),"")</f>
        <v>Established</v>
      </c>
      <c r="J78" s="204" t="str">
        <f>IFERROR(IF((VLOOKUP($A78,'Q4 Raw Data'!$A$9:$DO$158,J$3,FALSE))="","",(VLOOKUP($A78,'Q4 Raw Data'!$A$9:$DO$158,J$3,FALSE))),"")</f>
        <v>Established</v>
      </c>
      <c r="K78" s="204" t="str">
        <f>IFERROR(IF((VLOOKUP($A78,'Q4 Raw Data'!$A$9:$DO$158,K$3,FALSE))="","",(VLOOKUP($A78,'Q4 Raw Data'!$A$9:$DO$158,K$3,FALSE))),"")</f>
        <v>Established</v>
      </c>
      <c r="L78" s="204"/>
      <c r="M78" s="204"/>
      <c r="N78" s="204"/>
      <c r="O78" s="204"/>
      <c r="P78" s="204"/>
      <c r="Q78" s="204"/>
      <c r="R78" s="204"/>
      <c r="S78" s="204"/>
      <c r="T78" s="204"/>
      <c r="U78" s="204"/>
      <c r="V78" s="204"/>
      <c r="W78" s="204"/>
      <c r="X78" s="204"/>
      <c r="Y78" s="204"/>
      <c r="Z78" s="204"/>
      <c r="AA78" s="204"/>
      <c r="AB78" s="204"/>
      <c r="AC78" s="204"/>
      <c r="AD78" s="204"/>
      <c r="AE78" s="204"/>
      <c r="AF78" s="204"/>
      <c r="AG78" s="204"/>
      <c r="AH78" s="204"/>
      <c r="AI78" s="204"/>
      <c r="AJ78" s="204"/>
      <c r="AK78" s="204"/>
      <c r="AL78" s="204"/>
      <c r="AM78" s="204"/>
      <c r="AN78" s="204"/>
      <c r="AO78" s="204"/>
      <c r="AP78" s="204"/>
      <c r="AQ78" s="204"/>
      <c r="AR78" s="204"/>
      <c r="AS78" s="204"/>
      <c r="AT78" s="204"/>
      <c r="AU78" s="204"/>
      <c r="AV78" s="204"/>
      <c r="AW78" s="204"/>
    </row>
    <row r="79" spans="1:49" x14ac:dyDescent="0.3">
      <c r="A79" t="s">
        <v>488</v>
      </c>
      <c r="B79" t="s">
        <v>489</v>
      </c>
      <c r="C79" s="204" t="str">
        <f>IFERROR(IF((VLOOKUP($A79,'Q4 Raw Data'!$A$9:$DO$158,C$3,FALSE))="","",(VLOOKUP($A79,'Q4 Raw Data'!$A$9:$DO$158,C$3,FALSE))),"")</f>
        <v/>
      </c>
      <c r="D79" s="204" t="str">
        <f>IFERROR(IF((VLOOKUP($A79,'Q4 Raw Data'!$A$9:$DO$158,D$3,FALSE))="","",(VLOOKUP($A79,'Q4 Raw Data'!$A$9:$DO$158,D$3,FALSE))),"")</f>
        <v>Established</v>
      </c>
      <c r="E79" s="204" t="str">
        <f>IFERROR(IF((VLOOKUP($A79,'Q4 Raw Data'!$A$9:$DO$158,E$3,FALSE))="","",(VLOOKUP($A79,'Q4 Raw Data'!$A$9:$DO$158,E$3,FALSE))),"")</f>
        <v>Established</v>
      </c>
      <c r="F79" s="204" t="str">
        <f>IFERROR(IF((VLOOKUP($A79,'Q4 Raw Data'!$A$9:$DO$158,F$3,FALSE))="","",(VLOOKUP($A79,'Q4 Raw Data'!$A$9:$DO$158,F$3,FALSE))),"")</f>
        <v>Established</v>
      </c>
      <c r="G79" s="204" t="str">
        <f>IFERROR(IF((VLOOKUP($A79,'Q4 Raw Data'!$A$9:$DO$158,G$3,FALSE))="","",(VLOOKUP($A79,'Q4 Raw Data'!$A$9:$DO$158,G$3,FALSE))),"")</f>
        <v>Established</v>
      </c>
      <c r="H79" s="204" t="str">
        <f>IFERROR(IF((VLOOKUP($A79,'Q4 Raw Data'!$A$9:$DO$158,H$3,FALSE))="","",(VLOOKUP($A79,'Q4 Raw Data'!$A$9:$DO$158,H$3,FALSE))),"")</f>
        <v>Established</v>
      </c>
      <c r="I79" s="204" t="str">
        <f>IFERROR(IF((VLOOKUP($A79,'Q4 Raw Data'!$A$9:$DO$158,I$3,FALSE))="","",(VLOOKUP($A79,'Q4 Raw Data'!$A$9:$DO$158,I$3,FALSE))),"")</f>
        <v>Established</v>
      </c>
      <c r="J79" s="204" t="str">
        <f>IFERROR(IF((VLOOKUP($A79,'Q4 Raw Data'!$A$9:$DO$158,J$3,FALSE))="","",(VLOOKUP($A79,'Q4 Raw Data'!$A$9:$DO$158,J$3,FALSE))),"")</f>
        <v>Established</v>
      </c>
      <c r="K79" s="204" t="str">
        <f>IFERROR(IF((VLOOKUP($A79,'Q4 Raw Data'!$A$9:$DO$158,K$3,FALSE))="","",(VLOOKUP($A79,'Q4 Raw Data'!$A$9:$DO$158,K$3,FALSE))),"")</f>
        <v>Established</v>
      </c>
      <c r="L79" s="204"/>
      <c r="M79" s="204"/>
      <c r="N79" s="204"/>
      <c r="O79" s="204"/>
      <c r="P79" s="204"/>
      <c r="Q79" s="204"/>
      <c r="R79" s="204"/>
      <c r="S79" s="204"/>
      <c r="T79" s="204"/>
      <c r="U79" s="204"/>
      <c r="V79" s="204"/>
      <c r="W79" s="204"/>
      <c r="X79" s="204"/>
      <c r="Y79" s="204"/>
      <c r="Z79" s="204"/>
      <c r="AA79" s="204"/>
      <c r="AB79" s="204"/>
      <c r="AC79" s="204"/>
      <c r="AD79" s="204"/>
      <c r="AE79" s="204"/>
      <c r="AF79" s="204"/>
      <c r="AG79" s="204"/>
      <c r="AH79" s="204"/>
      <c r="AI79" s="204"/>
      <c r="AJ79" s="204"/>
      <c r="AK79" s="204"/>
      <c r="AL79" s="204"/>
      <c r="AM79" s="204"/>
      <c r="AN79" s="204"/>
      <c r="AO79" s="204"/>
      <c r="AP79" s="204"/>
      <c r="AQ79" s="204"/>
      <c r="AR79" s="204"/>
      <c r="AS79" s="204"/>
      <c r="AT79" s="204"/>
      <c r="AU79" s="204"/>
      <c r="AV79" s="204"/>
      <c r="AW79" s="204"/>
    </row>
    <row r="80" spans="1:49" x14ac:dyDescent="0.3">
      <c r="A80" t="s">
        <v>492</v>
      </c>
      <c r="B80" t="s">
        <v>493</v>
      </c>
      <c r="C80" s="204" t="str">
        <f>IFERROR(IF((VLOOKUP($A80,'Q4 Raw Data'!$A$9:$DO$158,C$3,FALSE))="","",(VLOOKUP($A80,'Q4 Raw Data'!$A$9:$DO$158,C$3,FALSE))),"")</f>
        <v/>
      </c>
      <c r="D80" s="204" t="str">
        <f>IFERROR(IF((VLOOKUP($A80,'Q4 Raw Data'!$A$9:$DO$158,D$3,FALSE))="","",(VLOOKUP($A80,'Q4 Raw Data'!$A$9:$DO$158,D$3,FALSE))),"")</f>
        <v>Established</v>
      </c>
      <c r="E80" s="204" t="str">
        <f>IFERROR(IF((VLOOKUP($A80,'Q4 Raw Data'!$A$9:$DO$158,E$3,FALSE))="","",(VLOOKUP($A80,'Q4 Raw Data'!$A$9:$DO$158,E$3,FALSE))),"")</f>
        <v>Established</v>
      </c>
      <c r="F80" s="204" t="str">
        <f>IFERROR(IF((VLOOKUP($A80,'Q4 Raw Data'!$A$9:$DO$158,F$3,FALSE))="","",(VLOOKUP($A80,'Q4 Raw Data'!$A$9:$DO$158,F$3,FALSE))),"")</f>
        <v>Plans in place</v>
      </c>
      <c r="G80" s="204" t="str">
        <f>IFERROR(IF((VLOOKUP($A80,'Q4 Raw Data'!$A$9:$DO$158,G$3,FALSE))="","",(VLOOKUP($A80,'Q4 Raw Data'!$A$9:$DO$158,G$3,FALSE))),"")</f>
        <v>Mature</v>
      </c>
      <c r="H80" s="204" t="str">
        <f>IFERROR(IF((VLOOKUP($A80,'Q4 Raw Data'!$A$9:$DO$158,H$3,FALSE))="","",(VLOOKUP($A80,'Q4 Raw Data'!$A$9:$DO$158,H$3,FALSE))),"")</f>
        <v>Established</v>
      </c>
      <c r="I80" s="204" t="str">
        <f>IFERROR(IF((VLOOKUP($A80,'Q4 Raw Data'!$A$9:$DO$158,I$3,FALSE))="","",(VLOOKUP($A80,'Q4 Raw Data'!$A$9:$DO$158,I$3,FALSE))),"")</f>
        <v>Established</v>
      </c>
      <c r="J80" s="204" t="str">
        <f>IFERROR(IF((VLOOKUP($A80,'Q4 Raw Data'!$A$9:$DO$158,J$3,FALSE))="","",(VLOOKUP($A80,'Q4 Raw Data'!$A$9:$DO$158,J$3,FALSE))),"")</f>
        <v>Established</v>
      </c>
      <c r="K80" s="204" t="str">
        <f>IFERROR(IF((VLOOKUP($A80,'Q4 Raw Data'!$A$9:$DO$158,K$3,FALSE))="","",(VLOOKUP($A80,'Q4 Raw Data'!$A$9:$DO$158,K$3,FALSE))),"")</f>
        <v>Established</v>
      </c>
      <c r="L80" s="204"/>
      <c r="M80" s="204"/>
      <c r="N80" s="204"/>
      <c r="O80" s="204"/>
      <c r="P80" s="204"/>
      <c r="Q80" s="204"/>
      <c r="R80" s="204"/>
      <c r="S80" s="204"/>
      <c r="T80" s="204"/>
      <c r="U80" s="204"/>
      <c r="V80" s="204"/>
      <c r="W80" s="204"/>
      <c r="X80" s="204"/>
      <c r="Y80" s="204"/>
      <c r="Z80" s="204"/>
      <c r="AA80" s="204"/>
      <c r="AB80" s="204"/>
      <c r="AC80" s="204"/>
      <c r="AD80" s="204"/>
      <c r="AE80" s="204"/>
      <c r="AF80" s="204"/>
      <c r="AG80" s="204"/>
      <c r="AH80" s="204"/>
      <c r="AI80" s="204"/>
      <c r="AJ80" s="204"/>
      <c r="AK80" s="204"/>
      <c r="AL80" s="204"/>
      <c r="AM80" s="204"/>
      <c r="AN80" s="204"/>
      <c r="AO80" s="204"/>
      <c r="AP80" s="204"/>
      <c r="AQ80" s="204"/>
      <c r="AR80" s="204"/>
      <c r="AS80" s="204"/>
      <c r="AT80" s="204"/>
      <c r="AU80" s="204"/>
      <c r="AV80" s="204"/>
      <c r="AW80" s="204"/>
    </row>
    <row r="81" spans="1:49" x14ac:dyDescent="0.3">
      <c r="A81" t="s">
        <v>494</v>
      </c>
      <c r="B81" t="s">
        <v>495</v>
      </c>
      <c r="C81" s="204" t="str">
        <f>IFERROR(IF((VLOOKUP($A81,'Q4 Raw Data'!$A$9:$DO$158,C$3,FALSE))="","",(VLOOKUP($A81,'Q4 Raw Data'!$A$9:$DO$158,C$3,FALSE))),"")</f>
        <v/>
      </c>
      <c r="D81" s="204" t="str">
        <f>IFERROR(IF((VLOOKUP($A81,'Q4 Raw Data'!$A$9:$DO$158,D$3,FALSE))="","",(VLOOKUP($A81,'Q4 Raw Data'!$A$9:$DO$158,D$3,FALSE))),"")</f>
        <v>Exemplary</v>
      </c>
      <c r="E81" s="204" t="str">
        <f>IFERROR(IF((VLOOKUP($A81,'Q4 Raw Data'!$A$9:$DO$158,E$3,FALSE))="","",(VLOOKUP($A81,'Q4 Raw Data'!$A$9:$DO$158,E$3,FALSE))),"")</f>
        <v>Exemplary</v>
      </c>
      <c r="F81" s="204" t="str">
        <f>IFERROR(IF((VLOOKUP($A81,'Q4 Raw Data'!$A$9:$DO$158,F$3,FALSE))="","",(VLOOKUP($A81,'Q4 Raw Data'!$A$9:$DO$158,F$3,FALSE))),"")</f>
        <v>Exemplary</v>
      </c>
      <c r="G81" s="204" t="str">
        <f>IFERROR(IF((VLOOKUP($A81,'Q4 Raw Data'!$A$9:$DO$158,G$3,FALSE))="","",(VLOOKUP($A81,'Q4 Raw Data'!$A$9:$DO$158,G$3,FALSE))),"")</f>
        <v>Exemplary</v>
      </c>
      <c r="H81" s="204" t="str">
        <f>IFERROR(IF((VLOOKUP($A81,'Q4 Raw Data'!$A$9:$DO$158,H$3,FALSE))="","",(VLOOKUP($A81,'Q4 Raw Data'!$A$9:$DO$158,H$3,FALSE))),"")</f>
        <v>Exemplary</v>
      </c>
      <c r="I81" s="204" t="str">
        <f>IFERROR(IF((VLOOKUP($A81,'Q4 Raw Data'!$A$9:$DO$158,I$3,FALSE))="","",(VLOOKUP($A81,'Q4 Raw Data'!$A$9:$DO$158,I$3,FALSE))),"")</f>
        <v>Established</v>
      </c>
      <c r="J81" s="204" t="str">
        <f>IFERROR(IF((VLOOKUP($A81,'Q4 Raw Data'!$A$9:$DO$158,J$3,FALSE))="","",(VLOOKUP($A81,'Q4 Raw Data'!$A$9:$DO$158,J$3,FALSE))),"")</f>
        <v>Exemplary</v>
      </c>
      <c r="K81" s="204" t="str">
        <f>IFERROR(IF((VLOOKUP($A81,'Q4 Raw Data'!$A$9:$DO$158,K$3,FALSE))="","",(VLOOKUP($A81,'Q4 Raw Data'!$A$9:$DO$158,K$3,FALSE))),"")</f>
        <v>Mature</v>
      </c>
      <c r="L81" s="204"/>
      <c r="M81" s="204"/>
      <c r="N81" s="204"/>
      <c r="O81" s="204"/>
      <c r="P81" s="204"/>
      <c r="Q81" s="204"/>
      <c r="R81" s="204"/>
      <c r="S81" s="204"/>
      <c r="T81" s="204"/>
      <c r="U81" s="204"/>
      <c r="V81" s="204"/>
      <c r="W81" s="204"/>
      <c r="X81" s="204"/>
      <c r="Y81" s="204"/>
      <c r="Z81" s="204"/>
      <c r="AA81" s="204"/>
      <c r="AB81" s="204"/>
      <c r="AC81" s="204"/>
      <c r="AD81" s="204"/>
      <c r="AE81" s="204"/>
      <c r="AF81" s="204"/>
      <c r="AG81" s="204"/>
      <c r="AH81" s="204"/>
      <c r="AI81" s="204"/>
      <c r="AJ81" s="204"/>
      <c r="AK81" s="204"/>
      <c r="AL81" s="204"/>
      <c r="AM81" s="204"/>
      <c r="AN81" s="204"/>
      <c r="AO81" s="204"/>
      <c r="AP81" s="204"/>
      <c r="AQ81" s="204"/>
      <c r="AR81" s="204"/>
      <c r="AS81" s="204"/>
      <c r="AT81" s="204"/>
      <c r="AU81" s="204"/>
      <c r="AV81" s="204"/>
      <c r="AW81" s="204"/>
    </row>
    <row r="82" spans="1:49" x14ac:dyDescent="0.3">
      <c r="A82" t="s">
        <v>498</v>
      </c>
      <c r="B82" t="s">
        <v>499</v>
      </c>
      <c r="C82" s="204" t="str">
        <f>IFERROR(IF((VLOOKUP($A82,'Q4 Raw Data'!$A$9:$DO$158,C$3,FALSE))="","",(VLOOKUP($A82,'Q4 Raw Data'!$A$9:$DO$158,C$3,FALSE))),"")</f>
        <v/>
      </c>
      <c r="D82" s="204" t="str">
        <f>IFERROR(IF((VLOOKUP($A82,'Q4 Raw Data'!$A$9:$DO$158,D$3,FALSE))="","",(VLOOKUP($A82,'Q4 Raw Data'!$A$9:$DO$158,D$3,FALSE))),"")</f>
        <v>Plans in place</v>
      </c>
      <c r="E82" s="204" t="str">
        <f>IFERROR(IF((VLOOKUP($A82,'Q4 Raw Data'!$A$9:$DO$158,E$3,FALSE))="","",(VLOOKUP($A82,'Q4 Raw Data'!$A$9:$DO$158,E$3,FALSE))),"")</f>
        <v>Established</v>
      </c>
      <c r="F82" s="204" t="str">
        <f>IFERROR(IF((VLOOKUP($A82,'Q4 Raw Data'!$A$9:$DO$158,F$3,FALSE))="","",(VLOOKUP($A82,'Q4 Raw Data'!$A$9:$DO$158,F$3,FALSE))),"")</f>
        <v>Established</v>
      </c>
      <c r="G82" s="204" t="str">
        <f>IFERROR(IF((VLOOKUP($A82,'Q4 Raw Data'!$A$9:$DO$158,G$3,FALSE))="","",(VLOOKUP($A82,'Q4 Raw Data'!$A$9:$DO$158,G$3,FALSE))),"")</f>
        <v>Established</v>
      </c>
      <c r="H82" s="204" t="str">
        <f>IFERROR(IF((VLOOKUP($A82,'Q4 Raw Data'!$A$9:$DO$158,H$3,FALSE))="","",(VLOOKUP($A82,'Q4 Raw Data'!$A$9:$DO$158,H$3,FALSE))),"")</f>
        <v>Plans in place</v>
      </c>
      <c r="I82" s="204" t="str">
        <f>IFERROR(IF((VLOOKUP($A82,'Q4 Raw Data'!$A$9:$DO$158,I$3,FALSE))="","",(VLOOKUP($A82,'Q4 Raw Data'!$A$9:$DO$158,I$3,FALSE))),"")</f>
        <v>Plans in place</v>
      </c>
      <c r="J82" s="204" t="str">
        <f>IFERROR(IF((VLOOKUP($A82,'Q4 Raw Data'!$A$9:$DO$158,J$3,FALSE))="","",(VLOOKUP($A82,'Q4 Raw Data'!$A$9:$DO$158,J$3,FALSE))),"")</f>
        <v>Plans in place</v>
      </c>
      <c r="K82" s="204" t="str">
        <f>IFERROR(IF((VLOOKUP($A82,'Q4 Raw Data'!$A$9:$DO$158,K$3,FALSE))="","",(VLOOKUP($A82,'Q4 Raw Data'!$A$9:$DO$158,K$3,FALSE))),"")</f>
        <v>Plans in place</v>
      </c>
      <c r="L82" s="204"/>
      <c r="M82" s="204"/>
      <c r="N82" s="204"/>
      <c r="O82" s="204"/>
      <c r="P82" s="204"/>
      <c r="Q82" s="204"/>
      <c r="R82" s="204"/>
      <c r="S82" s="204"/>
      <c r="T82" s="204"/>
      <c r="U82" s="204"/>
      <c r="V82" s="204"/>
      <c r="W82" s="204"/>
      <c r="X82" s="204"/>
      <c r="Y82" s="204"/>
      <c r="Z82" s="204"/>
      <c r="AA82" s="204"/>
      <c r="AB82" s="204"/>
      <c r="AC82" s="204"/>
      <c r="AD82" s="204"/>
      <c r="AE82" s="204"/>
      <c r="AF82" s="204"/>
      <c r="AG82" s="204"/>
      <c r="AH82" s="204"/>
      <c r="AI82" s="204"/>
      <c r="AJ82" s="204"/>
      <c r="AK82" s="204"/>
      <c r="AL82" s="204"/>
      <c r="AM82" s="204"/>
      <c r="AN82" s="204"/>
      <c r="AO82" s="204"/>
      <c r="AP82" s="204"/>
      <c r="AQ82" s="204"/>
      <c r="AR82" s="204"/>
      <c r="AS82" s="204"/>
      <c r="AT82" s="204"/>
      <c r="AU82" s="204"/>
      <c r="AV82" s="204"/>
      <c r="AW82" s="204"/>
    </row>
    <row r="83" spans="1:49" x14ac:dyDescent="0.3">
      <c r="A83" t="s">
        <v>502</v>
      </c>
      <c r="B83" t="s">
        <v>503</v>
      </c>
      <c r="C83" s="204" t="str">
        <f>IFERROR(IF((VLOOKUP($A83,'Q4 Raw Data'!$A$9:$DO$158,C$3,FALSE))="","",(VLOOKUP($A83,'Q4 Raw Data'!$A$9:$DO$158,C$3,FALSE))),"")</f>
        <v/>
      </c>
      <c r="D83" s="204" t="str">
        <f>IFERROR(IF((VLOOKUP($A83,'Q4 Raw Data'!$A$9:$DO$158,D$3,FALSE))="","",(VLOOKUP($A83,'Q4 Raw Data'!$A$9:$DO$158,D$3,FALSE))),"")</f>
        <v>Established</v>
      </c>
      <c r="E83" s="204" t="str">
        <f>IFERROR(IF((VLOOKUP($A83,'Q4 Raw Data'!$A$9:$DO$158,E$3,FALSE))="","",(VLOOKUP($A83,'Q4 Raw Data'!$A$9:$DO$158,E$3,FALSE))),"")</f>
        <v>Established</v>
      </c>
      <c r="F83" s="204" t="str">
        <f>IFERROR(IF((VLOOKUP($A83,'Q4 Raw Data'!$A$9:$DO$158,F$3,FALSE))="","",(VLOOKUP($A83,'Q4 Raw Data'!$A$9:$DO$158,F$3,FALSE))),"")</f>
        <v>Established</v>
      </c>
      <c r="G83" s="204" t="str">
        <f>IFERROR(IF((VLOOKUP($A83,'Q4 Raw Data'!$A$9:$DO$158,G$3,FALSE))="","",(VLOOKUP($A83,'Q4 Raw Data'!$A$9:$DO$158,G$3,FALSE))),"")</f>
        <v>Mature</v>
      </c>
      <c r="H83" s="204" t="str">
        <f>IFERROR(IF((VLOOKUP($A83,'Q4 Raw Data'!$A$9:$DO$158,H$3,FALSE))="","",(VLOOKUP($A83,'Q4 Raw Data'!$A$9:$DO$158,H$3,FALSE))),"")</f>
        <v>Plans in place</v>
      </c>
      <c r="I83" s="204" t="str">
        <f>IFERROR(IF((VLOOKUP($A83,'Q4 Raw Data'!$A$9:$DO$158,I$3,FALSE))="","",(VLOOKUP($A83,'Q4 Raw Data'!$A$9:$DO$158,I$3,FALSE))),"")</f>
        <v>Plans in place</v>
      </c>
      <c r="J83" s="204" t="str">
        <f>IFERROR(IF((VLOOKUP($A83,'Q4 Raw Data'!$A$9:$DO$158,J$3,FALSE))="","",(VLOOKUP($A83,'Q4 Raw Data'!$A$9:$DO$158,J$3,FALSE))),"")</f>
        <v>Mature</v>
      </c>
      <c r="K83" s="204" t="str">
        <f>IFERROR(IF((VLOOKUP($A83,'Q4 Raw Data'!$A$9:$DO$158,K$3,FALSE))="","",(VLOOKUP($A83,'Q4 Raw Data'!$A$9:$DO$158,K$3,FALSE))),"")</f>
        <v>Established</v>
      </c>
      <c r="L83" s="204"/>
      <c r="M83" s="204"/>
      <c r="N83" s="204"/>
      <c r="O83" s="204"/>
      <c r="P83" s="204"/>
      <c r="Q83" s="204"/>
      <c r="R83" s="204"/>
      <c r="S83" s="204"/>
      <c r="T83" s="204"/>
      <c r="U83" s="204"/>
      <c r="V83" s="204"/>
      <c r="W83" s="204"/>
      <c r="X83" s="204"/>
      <c r="Y83" s="204"/>
      <c r="Z83" s="204"/>
      <c r="AA83" s="204"/>
      <c r="AB83" s="204"/>
      <c r="AC83" s="204"/>
      <c r="AD83" s="204"/>
      <c r="AE83" s="204"/>
      <c r="AF83" s="204"/>
      <c r="AG83" s="204"/>
      <c r="AH83" s="204"/>
      <c r="AI83" s="204"/>
      <c r="AJ83" s="204"/>
      <c r="AK83" s="204"/>
      <c r="AL83" s="204"/>
      <c r="AM83" s="204"/>
      <c r="AN83" s="204"/>
      <c r="AO83" s="204"/>
      <c r="AP83" s="204"/>
      <c r="AQ83" s="204"/>
      <c r="AR83" s="204"/>
      <c r="AS83" s="204"/>
      <c r="AT83" s="204"/>
      <c r="AU83" s="204"/>
      <c r="AV83" s="204"/>
      <c r="AW83" s="204"/>
    </row>
    <row r="84" spans="1:49" x14ac:dyDescent="0.3">
      <c r="A84" t="s">
        <v>506</v>
      </c>
      <c r="B84" t="s">
        <v>507</v>
      </c>
      <c r="C84" s="204" t="str">
        <f>IFERROR(IF((VLOOKUP($A84,'Q4 Raw Data'!$A$9:$DO$158,C$3,FALSE))="","",(VLOOKUP($A84,'Q4 Raw Data'!$A$9:$DO$158,C$3,FALSE))),"")</f>
        <v/>
      </c>
      <c r="D84" s="204" t="str">
        <f>IFERROR(IF((VLOOKUP($A84,'Q4 Raw Data'!$A$9:$DO$158,D$3,FALSE))="","",(VLOOKUP($A84,'Q4 Raw Data'!$A$9:$DO$158,D$3,FALSE))),"")</f>
        <v>Established</v>
      </c>
      <c r="E84" s="204" t="str">
        <f>IFERROR(IF((VLOOKUP($A84,'Q4 Raw Data'!$A$9:$DO$158,E$3,FALSE))="","",(VLOOKUP($A84,'Q4 Raw Data'!$A$9:$DO$158,E$3,FALSE))),"")</f>
        <v>Established</v>
      </c>
      <c r="F84" s="204" t="str">
        <f>IFERROR(IF((VLOOKUP($A84,'Q4 Raw Data'!$A$9:$DO$158,F$3,FALSE))="","",(VLOOKUP($A84,'Q4 Raw Data'!$A$9:$DO$158,F$3,FALSE))),"")</f>
        <v>Established</v>
      </c>
      <c r="G84" s="204" t="str">
        <f>IFERROR(IF((VLOOKUP($A84,'Q4 Raw Data'!$A$9:$DO$158,G$3,FALSE))="","",(VLOOKUP($A84,'Q4 Raw Data'!$A$9:$DO$158,G$3,FALSE))),"")</f>
        <v>Established</v>
      </c>
      <c r="H84" s="204" t="str">
        <f>IFERROR(IF((VLOOKUP($A84,'Q4 Raw Data'!$A$9:$DO$158,H$3,FALSE))="","",(VLOOKUP($A84,'Q4 Raw Data'!$A$9:$DO$158,H$3,FALSE))),"")</f>
        <v>Plans in place</v>
      </c>
      <c r="I84" s="204" t="str">
        <f>IFERROR(IF((VLOOKUP($A84,'Q4 Raw Data'!$A$9:$DO$158,I$3,FALSE))="","",(VLOOKUP($A84,'Q4 Raw Data'!$A$9:$DO$158,I$3,FALSE))),"")</f>
        <v>Established</v>
      </c>
      <c r="J84" s="204" t="str">
        <f>IFERROR(IF((VLOOKUP($A84,'Q4 Raw Data'!$A$9:$DO$158,J$3,FALSE))="","",(VLOOKUP($A84,'Q4 Raw Data'!$A$9:$DO$158,J$3,FALSE))),"")</f>
        <v>Established</v>
      </c>
      <c r="K84" s="204" t="str">
        <f>IFERROR(IF((VLOOKUP($A84,'Q4 Raw Data'!$A$9:$DO$158,K$3,FALSE))="","",(VLOOKUP($A84,'Q4 Raw Data'!$A$9:$DO$158,K$3,FALSE))),"")</f>
        <v>Established</v>
      </c>
      <c r="L84" s="204"/>
      <c r="M84" s="204"/>
      <c r="N84" s="204"/>
      <c r="O84" s="204"/>
      <c r="P84" s="204"/>
      <c r="Q84" s="204"/>
      <c r="R84" s="204"/>
      <c r="S84" s="204"/>
      <c r="T84" s="204"/>
      <c r="U84" s="204"/>
      <c r="V84" s="204"/>
      <c r="W84" s="204"/>
      <c r="X84" s="204"/>
      <c r="Y84" s="204"/>
      <c r="Z84" s="204"/>
      <c r="AA84" s="204"/>
      <c r="AB84" s="204"/>
      <c r="AC84" s="204"/>
      <c r="AD84" s="204"/>
      <c r="AE84" s="204"/>
      <c r="AF84" s="204"/>
      <c r="AG84" s="204"/>
      <c r="AH84" s="204"/>
      <c r="AI84" s="204"/>
      <c r="AJ84" s="204"/>
      <c r="AK84" s="204"/>
      <c r="AL84" s="204"/>
      <c r="AM84" s="204"/>
      <c r="AN84" s="204"/>
      <c r="AO84" s="204"/>
      <c r="AP84" s="204"/>
      <c r="AQ84" s="204"/>
      <c r="AR84" s="204"/>
      <c r="AS84" s="204"/>
      <c r="AT84" s="204"/>
      <c r="AU84" s="204"/>
      <c r="AV84" s="204"/>
      <c r="AW84" s="204"/>
    </row>
    <row r="85" spans="1:49" x14ac:dyDescent="0.3">
      <c r="A85" t="s">
        <v>510</v>
      </c>
      <c r="B85" t="s">
        <v>511</v>
      </c>
      <c r="C85" s="204" t="str">
        <f>IFERROR(IF((VLOOKUP($A85,'Q4 Raw Data'!$A$9:$DO$158,C$3,FALSE))="","",(VLOOKUP($A85,'Q4 Raw Data'!$A$9:$DO$158,C$3,FALSE))),"")</f>
        <v/>
      </c>
      <c r="D85" s="204" t="str">
        <f>IFERROR(IF((VLOOKUP($A85,'Q4 Raw Data'!$A$9:$DO$158,D$3,FALSE))="","",(VLOOKUP($A85,'Q4 Raw Data'!$A$9:$DO$158,D$3,FALSE))),"")</f>
        <v>Established</v>
      </c>
      <c r="E85" s="204" t="str">
        <f>IFERROR(IF((VLOOKUP($A85,'Q4 Raw Data'!$A$9:$DO$158,E$3,FALSE))="","",(VLOOKUP($A85,'Q4 Raw Data'!$A$9:$DO$158,E$3,FALSE))),"")</f>
        <v>Established</v>
      </c>
      <c r="F85" s="204" t="str">
        <f>IFERROR(IF((VLOOKUP($A85,'Q4 Raw Data'!$A$9:$DO$158,F$3,FALSE))="","",(VLOOKUP($A85,'Q4 Raw Data'!$A$9:$DO$158,F$3,FALSE))),"")</f>
        <v>Established</v>
      </c>
      <c r="G85" s="204" t="str">
        <f>IFERROR(IF((VLOOKUP($A85,'Q4 Raw Data'!$A$9:$DO$158,G$3,FALSE))="","",(VLOOKUP($A85,'Q4 Raw Data'!$A$9:$DO$158,G$3,FALSE))),"")</f>
        <v>Established</v>
      </c>
      <c r="H85" s="204" t="str">
        <f>IFERROR(IF((VLOOKUP($A85,'Q4 Raw Data'!$A$9:$DO$158,H$3,FALSE))="","",(VLOOKUP($A85,'Q4 Raw Data'!$A$9:$DO$158,H$3,FALSE))),"")</f>
        <v>Plans in place</v>
      </c>
      <c r="I85" s="204" t="str">
        <f>IFERROR(IF((VLOOKUP($A85,'Q4 Raw Data'!$A$9:$DO$158,I$3,FALSE))="","",(VLOOKUP($A85,'Q4 Raw Data'!$A$9:$DO$158,I$3,FALSE))),"")</f>
        <v>Plans in place</v>
      </c>
      <c r="J85" s="204" t="str">
        <f>IFERROR(IF((VLOOKUP($A85,'Q4 Raw Data'!$A$9:$DO$158,J$3,FALSE))="","",(VLOOKUP($A85,'Q4 Raw Data'!$A$9:$DO$158,J$3,FALSE))),"")</f>
        <v>Established</v>
      </c>
      <c r="K85" s="204" t="str">
        <f>IFERROR(IF((VLOOKUP($A85,'Q4 Raw Data'!$A$9:$DO$158,K$3,FALSE))="","",(VLOOKUP($A85,'Q4 Raw Data'!$A$9:$DO$158,K$3,FALSE))),"")</f>
        <v>Established</v>
      </c>
      <c r="L85" s="204"/>
      <c r="M85" s="204"/>
      <c r="N85" s="204"/>
      <c r="O85" s="204"/>
      <c r="P85" s="204"/>
      <c r="Q85" s="204"/>
      <c r="R85" s="204"/>
      <c r="S85" s="204"/>
      <c r="T85" s="204"/>
      <c r="U85" s="204"/>
      <c r="V85" s="204"/>
      <c r="W85" s="204"/>
      <c r="X85" s="204"/>
      <c r="Y85" s="204"/>
      <c r="Z85" s="204"/>
      <c r="AA85" s="204"/>
      <c r="AB85" s="204"/>
      <c r="AC85" s="204"/>
      <c r="AD85" s="204"/>
      <c r="AE85" s="204"/>
      <c r="AF85" s="204"/>
      <c r="AG85" s="204"/>
      <c r="AH85" s="204"/>
      <c r="AI85" s="204"/>
      <c r="AJ85" s="204"/>
      <c r="AK85" s="204"/>
      <c r="AL85" s="204"/>
      <c r="AM85" s="204"/>
      <c r="AN85" s="204"/>
      <c r="AO85" s="204"/>
      <c r="AP85" s="204"/>
      <c r="AQ85" s="204"/>
      <c r="AR85" s="204"/>
      <c r="AS85" s="204"/>
      <c r="AT85" s="204"/>
      <c r="AU85" s="204"/>
      <c r="AV85" s="204"/>
      <c r="AW85" s="204"/>
    </row>
    <row r="86" spans="1:49" x14ac:dyDescent="0.3">
      <c r="A86" t="s">
        <v>512</v>
      </c>
      <c r="B86" t="s">
        <v>513</v>
      </c>
      <c r="C86" s="204" t="str">
        <f>IFERROR(IF((VLOOKUP($A86,'Q4 Raw Data'!$A$9:$DO$158,C$3,FALSE))="","",(VLOOKUP($A86,'Q4 Raw Data'!$A$9:$DO$158,C$3,FALSE))),"")</f>
        <v/>
      </c>
      <c r="D86" s="204" t="str">
        <f>IFERROR(IF((VLOOKUP($A86,'Q4 Raw Data'!$A$9:$DO$158,D$3,FALSE))="","",(VLOOKUP($A86,'Q4 Raw Data'!$A$9:$DO$158,D$3,FALSE))),"")</f>
        <v>Plans in place</v>
      </c>
      <c r="E86" s="204" t="str">
        <f>IFERROR(IF((VLOOKUP($A86,'Q4 Raw Data'!$A$9:$DO$158,E$3,FALSE))="","",(VLOOKUP($A86,'Q4 Raw Data'!$A$9:$DO$158,E$3,FALSE))),"")</f>
        <v>Established</v>
      </c>
      <c r="F86" s="204" t="str">
        <f>IFERROR(IF((VLOOKUP($A86,'Q4 Raw Data'!$A$9:$DO$158,F$3,FALSE))="","",(VLOOKUP($A86,'Q4 Raw Data'!$A$9:$DO$158,F$3,FALSE))),"")</f>
        <v>Mature</v>
      </c>
      <c r="G86" s="204" t="str">
        <f>IFERROR(IF((VLOOKUP($A86,'Q4 Raw Data'!$A$9:$DO$158,G$3,FALSE))="","",(VLOOKUP($A86,'Q4 Raw Data'!$A$9:$DO$158,G$3,FALSE))),"")</f>
        <v>Mature</v>
      </c>
      <c r="H86" s="204" t="str">
        <f>IFERROR(IF((VLOOKUP($A86,'Q4 Raw Data'!$A$9:$DO$158,H$3,FALSE))="","",(VLOOKUP($A86,'Q4 Raw Data'!$A$9:$DO$158,H$3,FALSE))),"")</f>
        <v>Not yet established</v>
      </c>
      <c r="I86" s="204" t="str">
        <f>IFERROR(IF((VLOOKUP($A86,'Q4 Raw Data'!$A$9:$DO$158,I$3,FALSE))="","",(VLOOKUP($A86,'Q4 Raw Data'!$A$9:$DO$158,I$3,FALSE))),"")</f>
        <v>Established</v>
      </c>
      <c r="J86" s="204" t="str">
        <f>IFERROR(IF((VLOOKUP($A86,'Q4 Raw Data'!$A$9:$DO$158,J$3,FALSE))="","",(VLOOKUP($A86,'Q4 Raw Data'!$A$9:$DO$158,J$3,FALSE))),"")</f>
        <v>Established</v>
      </c>
      <c r="K86" s="204" t="str">
        <f>IFERROR(IF((VLOOKUP($A86,'Q4 Raw Data'!$A$9:$DO$158,K$3,FALSE))="","",(VLOOKUP($A86,'Q4 Raw Data'!$A$9:$DO$158,K$3,FALSE))),"")</f>
        <v>Established</v>
      </c>
      <c r="L86" s="204"/>
      <c r="M86" s="204"/>
      <c r="N86" s="204"/>
      <c r="O86" s="204"/>
      <c r="P86" s="204"/>
      <c r="Q86" s="204"/>
      <c r="R86" s="204"/>
      <c r="S86" s="204"/>
      <c r="T86" s="204"/>
      <c r="U86" s="204"/>
      <c r="V86" s="204"/>
      <c r="W86" s="204"/>
      <c r="X86" s="204"/>
      <c r="Y86" s="204"/>
      <c r="Z86" s="204"/>
      <c r="AA86" s="204"/>
      <c r="AB86" s="204"/>
      <c r="AC86" s="204"/>
      <c r="AD86" s="204"/>
      <c r="AE86" s="204"/>
      <c r="AF86" s="204"/>
      <c r="AG86" s="204"/>
      <c r="AH86" s="204"/>
      <c r="AI86" s="204"/>
      <c r="AJ86" s="204"/>
      <c r="AK86" s="204"/>
      <c r="AL86" s="204"/>
      <c r="AM86" s="204"/>
      <c r="AN86" s="204"/>
      <c r="AO86" s="204"/>
      <c r="AP86" s="204"/>
      <c r="AQ86" s="204"/>
      <c r="AR86" s="204"/>
      <c r="AS86" s="204"/>
      <c r="AT86" s="204"/>
      <c r="AU86" s="204"/>
      <c r="AV86" s="204"/>
      <c r="AW86" s="204"/>
    </row>
    <row r="87" spans="1:49" x14ac:dyDescent="0.3">
      <c r="A87" t="s">
        <v>515</v>
      </c>
      <c r="B87" t="s">
        <v>516</v>
      </c>
      <c r="C87" s="204" t="str">
        <f>IFERROR(IF((VLOOKUP($A87,'Q4 Raw Data'!$A$9:$DO$158,C$3,FALSE))="","",(VLOOKUP($A87,'Q4 Raw Data'!$A$9:$DO$158,C$3,FALSE))),"")</f>
        <v/>
      </c>
      <c r="D87" s="204" t="str">
        <f>IFERROR(IF((VLOOKUP($A87,'Q4 Raw Data'!$A$9:$DO$158,D$3,FALSE))="","",(VLOOKUP($A87,'Q4 Raw Data'!$A$9:$DO$158,D$3,FALSE))),"")</f>
        <v>Mature</v>
      </c>
      <c r="E87" s="204" t="str">
        <f>IFERROR(IF((VLOOKUP($A87,'Q4 Raw Data'!$A$9:$DO$158,E$3,FALSE))="","",(VLOOKUP($A87,'Q4 Raw Data'!$A$9:$DO$158,E$3,FALSE))),"")</f>
        <v>Mature</v>
      </c>
      <c r="F87" s="204" t="str">
        <f>IFERROR(IF((VLOOKUP($A87,'Q4 Raw Data'!$A$9:$DO$158,F$3,FALSE))="","",(VLOOKUP($A87,'Q4 Raw Data'!$A$9:$DO$158,F$3,FALSE))),"")</f>
        <v>Mature</v>
      </c>
      <c r="G87" s="204" t="str">
        <f>IFERROR(IF((VLOOKUP($A87,'Q4 Raw Data'!$A$9:$DO$158,G$3,FALSE))="","",(VLOOKUP($A87,'Q4 Raw Data'!$A$9:$DO$158,G$3,FALSE))),"")</f>
        <v>Mature</v>
      </c>
      <c r="H87" s="204" t="str">
        <f>IFERROR(IF((VLOOKUP($A87,'Q4 Raw Data'!$A$9:$DO$158,H$3,FALSE))="","",(VLOOKUP($A87,'Q4 Raw Data'!$A$9:$DO$158,H$3,FALSE))),"")</f>
        <v>Established</v>
      </c>
      <c r="I87" s="204" t="str">
        <f>IFERROR(IF((VLOOKUP($A87,'Q4 Raw Data'!$A$9:$DO$158,I$3,FALSE))="","",(VLOOKUP($A87,'Q4 Raw Data'!$A$9:$DO$158,I$3,FALSE))),"")</f>
        <v>Established</v>
      </c>
      <c r="J87" s="204" t="str">
        <f>IFERROR(IF((VLOOKUP($A87,'Q4 Raw Data'!$A$9:$DO$158,J$3,FALSE))="","",(VLOOKUP($A87,'Q4 Raw Data'!$A$9:$DO$158,J$3,FALSE))),"")</f>
        <v>Established</v>
      </c>
      <c r="K87" s="204" t="str">
        <f>IFERROR(IF((VLOOKUP($A87,'Q4 Raw Data'!$A$9:$DO$158,K$3,FALSE))="","",(VLOOKUP($A87,'Q4 Raw Data'!$A$9:$DO$158,K$3,FALSE))),"")</f>
        <v>Exemplary</v>
      </c>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4"/>
      <c r="AP87" s="204"/>
      <c r="AQ87" s="204"/>
      <c r="AR87" s="204"/>
      <c r="AS87" s="204"/>
      <c r="AT87" s="204"/>
      <c r="AU87" s="204"/>
      <c r="AV87" s="204"/>
      <c r="AW87" s="204"/>
    </row>
    <row r="88" spans="1:49" x14ac:dyDescent="0.3">
      <c r="A88" t="s">
        <v>517</v>
      </c>
      <c r="B88" t="s">
        <v>518</v>
      </c>
      <c r="C88" s="204" t="str">
        <f>IFERROR(IF((VLOOKUP($A88,'Q4 Raw Data'!$A$9:$DO$158,C$3,FALSE))="","",(VLOOKUP($A88,'Q4 Raw Data'!$A$9:$DO$158,C$3,FALSE))),"")</f>
        <v/>
      </c>
      <c r="D88" s="204" t="str">
        <f>IFERROR(IF((VLOOKUP($A88,'Q4 Raw Data'!$A$9:$DO$158,D$3,FALSE))="","",(VLOOKUP($A88,'Q4 Raw Data'!$A$9:$DO$158,D$3,FALSE))),"")</f>
        <v>Established</v>
      </c>
      <c r="E88" s="204" t="str">
        <f>IFERROR(IF((VLOOKUP($A88,'Q4 Raw Data'!$A$9:$DO$158,E$3,FALSE))="","",(VLOOKUP($A88,'Q4 Raw Data'!$A$9:$DO$158,E$3,FALSE))),"")</f>
        <v>Established</v>
      </c>
      <c r="F88" s="204" t="str">
        <f>IFERROR(IF((VLOOKUP($A88,'Q4 Raw Data'!$A$9:$DO$158,F$3,FALSE))="","",(VLOOKUP($A88,'Q4 Raw Data'!$A$9:$DO$158,F$3,FALSE))),"")</f>
        <v>Established</v>
      </c>
      <c r="G88" s="204" t="str">
        <f>IFERROR(IF((VLOOKUP($A88,'Q4 Raw Data'!$A$9:$DO$158,G$3,FALSE))="","",(VLOOKUP($A88,'Q4 Raw Data'!$A$9:$DO$158,G$3,FALSE))),"")</f>
        <v>Established</v>
      </c>
      <c r="H88" s="204" t="str">
        <f>IFERROR(IF((VLOOKUP($A88,'Q4 Raw Data'!$A$9:$DO$158,H$3,FALSE))="","",(VLOOKUP($A88,'Q4 Raw Data'!$A$9:$DO$158,H$3,FALSE))),"")</f>
        <v>Established</v>
      </c>
      <c r="I88" s="204" t="str">
        <f>IFERROR(IF((VLOOKUP($A88,'Q4 Raw Data'!$A$9:$DO$158,I$3,FALSE))="","",(VLOOKUP($A88,'Q4 Raw Data'!$A$9:$DO$158,I$3,FALSE))),"")</f>
        <v>Plans in place</v>
      </c>
      <c r="J88" s="204" t="str">
        <f>IFERROR(IF((VLOOKUP($A88,'Q4 Raw Data'!$A$9:$DO$158,J$3,FALSE))="","",(VLOOKUP($A88,'Q4 Raw Data'!$A$9:$DO$158,J$3,FALSE))),"")</f>
        <v>Established</v>
      </c>
      <c r="K88" s="204" t="str">
        <f>IFERROR(IF((VLOOKUP($A88,'Q4 Raw Data'!$A$9:$DO$158,K$3,FALSE))="","",(VLOOKUP($A88,'Q4 Raw Data'!$A$9:$DO$158,K$3,FALSE))),"")</f>
        <v>Established</v>
      </c>
      <c r="L88" s="204"/>
      <c r="M88" s="204"/>
      <c r="N88" s="204"/>
      <c r="O88" s="204"/>
      <c r="P88" s="204"/>
      <c r="Q88" s="204"/>
      <c r="R88" s="204"/>
      <c r="S88" s="204"/>
      <c r="T88" s="204"/>
      <c r="U88" s="204"/>
      <c r="V88" s="204"/>
      <c r="W88" s="204"/>
      <c r="X88" s="204"/>
      <c r="Y88" s="204"/>
      <c r="Z88" s="204"/>
      <c r="AA88" s="204"/>
      <c r="AB88" s="204"/>
      <c r="AC88" s="204"/>
      <c r="AD88" s="204"/>
      <c r="AE88" s="204"/>
      <c r="AF88" s="204"/>
      <c r="AG88" s="204"/>
      <c r="AH88" s="204"/>
      <c r="AI88" s="204"/>
      <c r="AJ88" s="204"/>
      <c r="AK88" s="204"/>
      <c r="AL88" s="204"/>
      <c r="AM88" s="204"/>
      <c r="AN88" s="204"/>
      <c r="AO88" s="204"/>
      <c r="AP88" s="204"/>
      <c r="AQ88" s="204"/>
      <c r="AR88" s="204"/>
      <c r="AS88" s="204"/>
      <c r="AT88" s="204"/>
      <c r="AU88" s="204"/>
      <c r="AV88" s="204"/>
      <c r="AW88" s="204"/>
    </row>
    <row r="89" spans="1:49" x14ac:dyDescent="0.3">
      <c r="A89" t="s">
        <v>519</v>
      </c>
      <c r="B89" t="s">
        <v>520</v>
      </c>
      <c r="C89" s="204" t="str">
        <f>IFERROR(IF((VLOOKUP($A89,'Q4 Raw Data'!$A$9:$DO$158,C$3,FALSE))="","",(VLOOKUP($A89,'Q4 Raw Data'!$A$9:$DO$158,C$3,FALSE))),"")</f>
        <v/>
      </c>
      <c r="D89" s="204" t="str">
        <f>IFERROR(IF((VLOOKUP($A89,'Q4 Raw Data'!$A$9:$DO$158,D$3,FALSE))="","",(VLOOKUP($A89,'Q4 Raw Data'!$A$9:$DO$158,D$3,FALSE))),"")</f>
        <v>Plans in place</v>
      </c>
      <c r="E89" s="204" t="str">
        <f>IFERROR(IF((VLOOKUP($A89,'Q4 Raw Data'!$A$9:$DO$158,E$3,FALSE))="","",(VLOOKUP($A89,'Q4 Raw Data'!$A$9:$DO$158,E$3,FALSE))),"")</f>
        <v>Established</v>
      </c>
      <c r="F89" s="204" t="str">
        <f>IFERROR(IF((VLOOKUP($A89,'Q4 Raw Data'!$A$9:$DO$158,F$3,FALSE))="","",(VLOOKUP($A89,'Q4 Raw Data'!$A$9:$DO$158,F$3,FALSE))),"")</f>
        <v>Established</v>
      </c>
      <c r="G89" s="204" t="str">
        <f>IFERROR(IF((VLOOKUP($A89,'Q4 Raw Data'!$A$9:$DO$158,G$3,FALSE))="","",(VLOOKUP($A89,'Q4 Raw Data'!$A$9:$DO$158,G$3,FALSE))),"")</f>
        <v>Established</v>
      </c>
      <c r="H89" s="204" t="str">
        <f>IFERROR(IF((VLOOKUP($A89,'Q4 Raw Data'!$A$9:$DO$158,H$3,FALSE))="","",(VLOOKUP($A89,'Q4 Raw Data'!$A$9:$DO$158,H$3,FALSE))),"")</f>
        <v>Established</v>
      </c>
      <c r="I89" s="204" t="str">
        <f>IFERROR(IF((VLOOKUP($A89,'Q4 Raw Data'!$A$9:$DO$158,I$3,FALSE))="","",(VLOOKUP($A89,'Q4 Raw Data'!$A$9:$DO$158,I$3,FALSE))),"")</f>
        <v>Established</v>
      </c>
      <c r="J89" s="204" t="str">
        <f>IFERROR(IF((VLOOKUP($A89,'Q4 Raw Data'!$A$9:$DO$158,J$3,FALSE))="","",(VLOOKUP($A89,'Q4 Raw Data'!$A$9:$DO$158,J$3,FALSE))),"")</f>
        <v>Established</v>
      </c>
      <c r="K89" s="204" t="str">
        <f>IFERROR(IF((VLOOKUP($A89,'Q4 Raw Data'!$A$9:$DO$158,K$3,FALSE))="","",(VLOOKUP($A89,'Q4 Raw Data'!$A$9:$DO$158,K$3,FALSE))),"")</f>
        <v>Mature</v>
      </c>
      <c r="L89" s="204"/>
      <c r="M89" s="204"/>
      <c r="N89" s="204"/>
      <c r="O89" s="204"/>
      <c r="P89" s="204"/>
      <c r="Q89" s="204"/>
      <c r="R89" s="204"/>
      <c r="S89" s="204"/>
      <c r="T89" s="204"/>
      <c r="U89" s="204"/>
      <c r="V89" s="204"/>
      <c r="W89" s="204"/>
      <c r="X89" s="204"/>
      <c r="Y89" s="204"/>
      <c r="Z89" s="204"/>
      <c r="AA89" s="204"/>
      <c r="AB89" s="204"/>
      <c r="AC89" s="204"/>
      <c r="AD89" s="204"/>
      <c r="AE89" s="204"/>
      <c r="AF89" s="204"/>
      <c r="AG89" s="204"/>
      <c r="AH89" s="204"/>
      <c r="AI89" s="204"/>
      <c r="AJ89" s="204"/>
      <c r="AK89" s="204"/>
      <c r="AL89" s="204"/>
      <c r="AM89" s="204"/>
      <c r="AN89" s="204"/>
      <c r="AO89" s="204"/>
      <c r="AP89" s="204"/>
      <c r="AQ89" s="204"/>
      <c r="AR89" s="204"/>
      <c r="AS89" s="204"/>
      <c r="AT89" s="204"/>
      <c r="AU89" s="204"/>
      <c r="AV89" s="204"/>
      <c r="AW89" s="204"/>
    </row>
    <row r="90" spans="1:49" x14ac:dyDescent="0.3">
      <c r="A90" t="s">
        <v>523</v>
      </c>
      <c r="B90" t="s">
        <v>524</v>
      </c>
      <c r="C90" s="204" t="str">
        <f>IFERROR(IF((VLOOKUP($A90,'Q4 Raw Data'!$A$9:$DO$158,C$3,FALSE))="","",(VLOOKUP($A90,'Q4 Raw Data'!$A$9:$DO$158,C$3,FALSE))),"")</f>
        <v/>
      </c>
      <c r="D90" s="204" t="str">
        <f>IFERROR(IF((VLOOKUP($A90,'Q4 Raw Data'!$A$9:$DO$158,D$3,FALSE))="","",(VLOOKUP($A90,'Q4 Raw Data'!$A$9:$DO$158,D$3,FALSE))),"")</f>
        <v>Established</v>
      </c>
      <c r="E90" s="204" t="str">
        <f>IFERROR(IF((VLOOKUP($A90,'Q4 Raw Data'!$A$9:$DO$158,E$3,FALSE))="","",(VLOOKUP($A90,'Q4 Raw Data'!$A$9:$DO$158,E$3,FALSE))),"")</f>
        <v>Established</v>
      </c>
      <c r="F90" s="204" t="str">
        <f>IFERROR(IF((VLOOKUP($A90,'Q4 Raw Data'!$A$9:$DO$158,F$3,FALSE))="","",(VLOOKUP($A90,'Q4 Raw Data'!$A$9:$DO$158,F$3,FALSE))),"")</f>
        <v>Established</v>
      </c>
      <c r="G90" s="204" t="str">
        <f>IFERROR(IF((VLOOKUP($A90,'Q4 Raw Data'!$A$9:$DO$158,G$3,FALSE))="","",(VLOOKUP($A90,'Q4 Raw Data'!$A$9:$DO$158,G$3,FALSE))),"")</f>
        <v>Established</v>
      </c>
      <c r="H90" s="204" t="str">
        <f>IFERROR(IF((VLOOKUP($A90,'Q4 Raw Data'!$A$9:$DO$158,H$3,FALSE))="","",(VLOOKUP($A90,'Q4 Raw Data'!$A$9:$DO$158,H$3,FALSE))),"")</f>
        <v>Established</v>
      </c>
      <c r="I90" s="204" t="str">
        <f>IFERROR(IF((VLOOKUP($A90,'Q4 Raw Data'!$A$9:$DO$158,I$3,FALSE))="","",(VLOOKUP($A90,'Q4 Raw Data'!$A$9:$DO$158,I$3,FALSE))),"")</f>
        <v>Established</v>
      </c>
      <c r="J90" s="204" t="str">
        <f>IFERROR(IF((VLOOKUP($A90,'Q4 Raw Data'!$A$9:$DO$158,J$3,FALSE))="","",(VLOOKUP($A90,'Q4 Raw Data'!$A$9:$DO$158,J$3,FALSE))),"")</f>
        <v>Established</v>
      </c>
      <c r="K90" s="204" t="str">
        <f>IFERROR(IF((VLOOKUP($A90,'Q4 Raw Data'!$A$9:$DO$158,K$3,FALSE))="","",(VLOOKUP($A90,'Q4 Raw Data'!$A$9:$DO$158,K$3,FALSE))),"")</f>
        <v>Established</v>
      </c>
      <c r="L90" s="204"/>
      <c r="M90" s="204"/>
      <c r="N90" s="204"/>
      <c r="O90" s="204"/>
      <c r="P90" s="204"/>
      <c r="Q90" s="204"/>
      <c r="R90" s="204"/>
      <c r="S90" s="204"/>
      <c r="T90" s="204"/>
      <c r="U90" s="204"/>
      <c r="V90" s="204"/>
      <c r="W90" s="204"/>
      <c r="X90" s="204"/>
      <c r="Y90" s="204"/>
      <c r="Z90" s="204"/>
      <c r="AA90" s="204"/>
      <c r="AB90" s="204"/>
      <c r="AC90" s="204"/>
      <c r="AD90" s="204"/>
      <c r="AE90" s="204"/>
      <c r="AF90" s="204"/>
      <c r="AG90" s="204"/>
      <c r="AH90" s="204"/>
      <c r="AI90" s="204"/>
      <c r="AJ90" s="204"/>
      <c r="AK90" s="204"/>
      <c r="AL90" s="204"/>
      <c r="AM90" s="204"/>
      <c r="AN90" s="204"/>
      <c r="AO90" s="204"/>
      <c r="AP90" s="204"/>
      <c r="AQ90" s="204"/>
      <c r="AR90" s="204"/>
      <c r="AS90" s="204"/>
      <c r="AT90" s="204"/>
      <c r="AU90" s="204"/>
      <c r="AV90" s="204"/>
      <c r="AW90" s="204"/>
    </row>
    <row r="91" spans="1:49" x14ac:dyDescent="0.3">
      <c r="A91" t="s">
        <v>525</v>
      </c>
      <c r="B91" t="s">
        <v>526</v>
      </c>
      <c r="C91" s="204" t="str">
        <f>IFERROR(IF((VLOOKUP($A91,'Q4 Raw Data'!$A$9:$DO$158,C$3,FALSE))="","",(VLOOKUP($A91,'Q4 Raw Data'!$A$9:$DO$158,C$3,FALSE))),"")</f>
        <v/>
      </c>
      <c r="D91" s="204" t="str">
        <f>IFERROR(IF((VLOOKUP($A91,'Q4 Raw Data'!$A$9:$DO$158,D$3,FALSE))="","",(VLOOKUP($A91,'Q4 Raw Data'!$A$9:$DO$158,D$3,FALSE))),"")</f>
        <v>Established</v>
      </c>
      <c r="E91" s="204" t="str">
        <f>IFERROR(IF((VLOOKUP($A91,'Q4 Raw Data'!$A$9:$DO$158,E$3,FALSE))="","",(VLOOKUP($A91,'Q4 Raw Data'!$A$9:$DO$158,E$3,FALSE))),"")</f>
        <v>Established</v>
      </c>
      <c r="F91" s="204" t="str">
        <f>IFERROR(IF((VLOOKUP($A91,'Q4 Raw Data'!$A$9:$DO$158,F$3,FALSE))="","",(VLOOKUP($A91,'Q4 Raw Data'!$A$9:$DO$158,F$3,FALSE))),"")</f>
        <v>Established</v>
      </c>
      <c r="G91" s="204" t="str">
        <f>IFERROR(IF((VLOOKUP($A91,'Q4 Raw Data'!$A$9:$DO$158,G$3,FALSE))="","",(VLOOKUP($A91,'Q4 Raw Data'!$A$9:$DO$158,G$3,FALSE))),"")</f>
        <v>Established</v>
      </c>
      <c r="H91" s="204" t="str">
        <f>IFERROR(IF((VLOOKUP($A91,'Q4 Raw Data'!$A$9:$DO$158,H$3,FALSE))="","",(VLOOKUP($A91,'Q4 Raw Data'!$A$9:$DO$158,H$3,FALSE))),"")</f>
        <v>Established</v>
      </c>
      <c r="I91" s="204" t="str">
        <f>IFERROR(IF((VLOOKUP($A91,'Q4 Raw Data'!$A$9:$DO$158,I$3,FALSE))="","",(VLOOKUP($A91,'Q4 Raw Data'!$A$9:$DO$158,I$3,FALSE))),"")</f>
        <v>Established</v>
      </c>
      <c r="J91" s="204" t="str">
        <f>IFERROR(IF((VLOOKUP($A91,'Q4 Raw Data'!$A$9:$DO$158,J$3,FALSE))="","",(VLOOKUP($A91,'Q4 Raw Data'!$A$9:$DO$158,J$3,FALSE))),"")</f>
        <v>Established</v>
      </c>
      <c r="K91" s="204" t="str">
        <f>IFERROR(IF((VLOOKUP($A91,'Q4 Raw Data'!$A$9:$DO$158,K$3,FALSE))="","",(VLOOKUP($A91,'Q4 Raw Data'!$A$9:$DO$158,K$3,FALSE))),"")</f>
        <v>Established</v>
      </c>
      <c r="L91" s="204"/>
      <c r="M91" s="204"/>
      <c r="N91" s="204"/>
      <c r="O91" s="204"/>
      <c r="P91" s="204"/>
      <c r="Q91" s="204"/>
      <c r="R91" s="204"/>
      <c r="S91" s="204"/>
      <c r="T91" s="204"/>
      <c r="U91" s="204"/>
      <c r="V91" s="204"/>
      <c r="W91" s="204"/>
      <c r="X91" s="204"/>
      <c r="Y91" s="204"/>
      <c r="Z91" s="204"/>
      <c r="AA91" s="204"/>
      <c r="AB91" s="204"/>
      <c r="AC91" s="204"/>
      <c r="AD91" s="204"/>
      <c r="AE91" s="204"/>
      <c r="AF91" s="204"/>
      <c r="AG91" s="204"/>
      <c r="AH91" s="204"/>
      <c r="AI91" s="204"/>
      <c r="AJ91" s="204"/>
      <c r="AK91" s="204"/>
      <c r="AL91" s="204"/>
      <c r="AM91" s="204"/>
      <c r="AN91" s="204"/>
      <c r="AO91" s="204"/>
      <c r="AP91" s="204"/>
      <c r="AQ91" s="204"/>
      <c r="AR91" s="204"/>
      <c r="AS91" s="204"/>
      <c r="AT91" s="204"/>
      <c r="AU91" s="204"/>
      <c r="AV91" s="204"/>
      <c r="AW91" s="204"/>
    </row>
    <row r="92" spans="1:49" x14ac:dyDescent="0.3">
      <c r="A92" t="s">
        <v>527</v>
      </c>
      <c r="B92" t="s">
        <v>528</v>
      </c>
      <c r="C92" s="204" t="str">
        <f>IFERROR(IF((VLOOKUP($A92,'Q4 Raw Data'!$A$9:$DO$158,C$3,FALSE))="","",(VLOOKUP($A92,'Q4 Raw Data'!$A$9:$DO$158,C$3,FALSE))),"")</f>
        <v/>
      </c>
      <c r="D92" s="204" t="str">
        <f>IFERROR(IF((VLOOKUP($A92,'Q4 Raw Data'!$A$9:$DO$158,D$3,FALSE))="","",(VLOOKUP($A92,'Q4 Raw Data'!$A$9:$DO$158,D$3,FALSE))),"")</f>
        <v>Mature</v>
      </c>
      <c r="E92" s="204" t="str">
        <f>IFERROR(IF((VLOOKUP($A92,'Q4 Raw Data'!$A$9:$DO$158,E$3,FALSE))="","",(VLOOKUP($A92,'Q4 Raw Data'!$A$9:$DO$158,E$3,FALSE))),"")</f>
        <v>Mature</v>
      </c>
      <c r="F92" s="204" t="str">
        <f>IFERROR(IF((VLOOKUP($A92,'Q4 Raw Data'!$A$9:$DO$158,F$3,FALSE))="","",(VLOOKUP($A92,'Q4 Raw Data'!$A$9:$DO$158,F$3,FALSE))),"")</f>
        <v>Mature</v>
      </c>
      <c r="G92" s="204" t="str">
        <f>IFERROR(IF((VLOOKUP($A92,'Q4 Raw Data'!$A$9:$DO$158,G$3,FALSE))="","",(VLOOKUP($A92,'Q4 Raw Data'!$A$9:$DO$158,G$3,FALSE))),"")</f>
        <v>Established</v>
      </c>
      <c r="H92" s="204" t="str">
        <f>IFERROR(IF((VLOOKUP($A92,'Q4 Raw Data'!$A$9:$DO$158,H$3,FALSE))="","",(VLOOKUP($A92,'Q4 Raw Data'!$A$9:$DO$158,H$3,FALSE))),"")</f>
        <v>Plans in place</v>
      </c>
      <c r="I92" s="204" t="str">
        <f>IFERROR(IF((VLOOKUP($A92,'Q4 Raw Data'!$A$9:$DO$158,I$3,FALSE))="","",(VLOOKUP($A92,'Q4 Raw Data'!$A$9:$DO$158,I$3,FALSE))),"")</f>
        <v>Plans in place</v>
      </c>
      <c r="J92" s="204" t="str">
        <f>IFERROR(IF((VLOOKUP($A92,'Q4 Raw Data'!$A$9:$DO$158,J$3,FALSE))="","",(VLOOKUP($A92,'Q4 Raw Data'!$A$9:$DO$158,J$3,FALSE))),"")</f>
        <v>Mature</v>
      </c>
      <c r="K92" s="204" t="str">
        <f>IFERROR(IF((VLOOKUP($A92,'Q4 Raw Data'!$A$9:$DO$158,K$3,FALSE))="","",(VLOOKUP($A92,'Q4 Raw Data'!$A$9:$DO$158,K$3,FALSE))),"")</f>
        <v>Established</v>
      </c>
      <c r="L92" s="204"/>
      <c r="M92" s="204"/>
      <c r="N92" s="204"/>
      <c r="O92" s="204"/>
      <c r="P92" s="204"/>
      <c r="Q92" s="204"/>
      <c r="R92" s="204"/>
      <c r="S92" s="204"/>
      <c r="T92" s="204"/>
      <c r="U92" s="204"/>
      <c r="V92" s="204"/>
      <c r="W92" s="204"/>
      <c r="X92" s="204"/>
      <c r="Y92" s="204"/>
      <c r="Z92" s="204"/>
      <c r="AA92" s="204"/>
      <c r="AB92" s="204"/>
      <c r="AC92" s="204"/>
      <c r="AD92" s="204"/>
      <c r="AE92" s="204"/>
      <c r="AF92" s="204"/>
      <c r="AG92" s="204"/>
      <c r="AH92" s="204"/>
      <c r="AI92" s="204"/>
      <c r="AJ92" s="204"/>
      <c r="AK92" s="204"/>
      <c r="AL92" s="204"/>
      <c r="AM92" s="204"/>
      <c r="AN92" s="204"/>
      <c r="AO92" s="204"/>
      <c r="AP92" s="204"/>
      <c r="AQ92" s="204"/>
      <c r="AR92" s="204"/>
      <c r="AS92" s="204"/>
      <c r="AT92" s="204"/>
      <c r="AU92" s="204"/>
      <c r="AV92" s="204"/>
      <c r="AW92" s="204"/>
    </row>
    <row r="93" spans="1:49" x14ac:dyDescent="0.3">
      <c r="A93" t="s">
        <v>529</v>
      </c>
      <c r="B93" t="s">
        <v>530</v>
      </c>
      <c r="C93" s="204" t="str">
        <f>IFERROR(IF((VLOOKUP($A93,'Q4 Raw Data'!$A$9:$DO$158,C$3,FALSE))="","",(VLOOKUP($A93,'Q4 Raw Data'!$A$9:$DO$158,C$3,FALSE))),"")</f>
        <v/>
      </c>
      <c r="D93" s="204" t="str">
        <f>IFERROR(IF((VLOOKUP($A93,'Q4 Raw Data'!$A$9:$DO$158,D$3,FALSE))="","",(VLOOKUP($A93,'Q4 Raw Data'!$A$9:$DO$158,D$3,FALSE))),"")</f>
        <v>Established</v>
      </c>
      <c r="E93" s="204" t="str">
        <f>IFERROR(IF((VLOOKUP($A93,'Q4 Raw Data'!$A$9:$DO$158,E$3,FALSE))="","",(VLOOKUP($A93,'Q4 Raw Data'!$A$9:$DO$158,E$3,FALSE))),"")</f>
        <v>Established</v>
      </c>
      <c r="F93" s="204" t="str">
        <f>IFERROR(IF((VLOOKUP($A93,'Q4 Raw Data'!$A$9:$DO$158,F$3,FALSE))="","",(VLOOKUP($A93,'Q4 Raw Data'!$A$9:$DO$158,F$3,FALSE))),"")</f>
        <v>Established</v>
      </c>
      <c r="G93" s="204" t="str">
        <f>IFERROR(IF((VLOOKUP($A93,'Q4 Raw Data'!$A$9:$DO$158,G$3,FALSE))="","",(VLOOKUP($A93,'Q4 Raw Data'!$A$9:$DO$158,G$3,FALSE))),"")</f>
        <v>Established</v>
      </c>
      <c r="H93" s="204" t="str">
        <f>IFERROR(IF((VLOOKUP($A93,'Q4 Raw Data'!$A$9:$DO$158,H$3,FALSE))="","",(VLOOKUP($A93,'Q4 Raw Data'!$A$9:$DO$158,H$3,FALSE))),"")</f>
        <v>Established</v>
      </c>
      <c r="I93" s="204" t="str">
        <f>IFERROR(IF((VLOOKUP($A93,'Q4 Raw Data'!$A$9:$DO$158,I$3,FALSE))="","",(VLOOKUP($A93,'Q4 Raw Data'!$A$9:$DO$158,I$3,FALSE))),"")</f>
        <v>Established</v>
      </c>
      <c r="J93" s="204" t="str">
        <f>IFERROR(IF((VLOOKUP($A93,'Q4 Raw Data'!$A$9:$DO$158,J$3,FALSE))="","",(VLOOKUP($A93,'Q4 Raw Data'!$A$9:$DO$158,J$3,FALSE))),"")</f>
        <v>Mature</v>
      </c>
      <c r="K93" s="204" t="str">
        <f>IFERROR(IF((VLOOKUP($A93,'Q4 Raw Data'!$A$9:$DO$158,K$3,FALSE))="","",(VLOOKUP($A93,'Q4 Raw Data'!$A$9:$DO$158,K$3,FALSE))),"")</f>
        <v>Mature</v>
      </c>
      <c r="L93" s="204"/>
      <c r="M93" s="204"/>
      <c r="N93" s="204"/>
      <c r="O93" s="204"/>
      <c r="P93" s="204"/>
      <c r="Q93" s="204"/>
      <c r="R93" s="204"/>
      <c r="S93" s="204"/>
      <c r="T93" s="204"/>
      <c r="U93" s="204"/>
      <c r="V93" s="204"/>
      <c r="W93" s="204"/>
      <c r="X93" s="204"/>
      <c r="Y93" s="204"/>
      <c r="Z93" s="204"/>
      <c r="AA93" s="204"/>
      <c r="AB93" s="204"/>
      <c r="AC93" s="204"/>
      <c r="AD93" s="204"/>
      <c r="AE93" s="204"/>
      <c r="AF93" s="204"/>
      <c r="AG93" s="204"/>
      <c r="AH93" s="204"/>
      <c r="AI93" s="204"/>
      <c r="AJ93" s="204"/>
      <c r="AK93" s="204"/>
      <c r="AL93" s="204"/>
      <c r="AM93" s="204"/>
      <c r="AN93" s="204"/>
      <c r="AO93" s="204"/>
      <c r="AP93" s="204"/>
      <c r="AQ93" s="204"/>
      <c r="AR93" s="204"/>
      <c r="AS93" s="204"/>
      <c r="AT93" s="204"/>
      <c r="AU93" s="204"/>
      <c r="AV93" s="204"/>
      <c r="AW93" s="204"/>
    </row>
    <row r="94" spans="1:49" x14ac:dyDescent="0.3">
      <c r="A94" t="s">
        <v>531</v>
      </c>
      <c r="B94" t="s">
        <v>532</v>
      </c>
      <c r="C94" s="204" t="str">
        <f>IFERROR(IF((VLOOKUP($A94,'Q4 Raw Data'!$A$9:$DO$158,C$3,FALSE))="","",(VLOOKUP($A94,'Q4 Raw Data'!$A$9:$DO$158,C$3,FALSE))),"")</f>
        <v/>
      </c>
      <c r="D94" s="204" t="str">
        <f>IFERROR(IF((VLOOKUP($A94,'Q4 Raw Data'!$A$9:$DO$158,D$3,FALSE))="","",(VLOOKUP($A94,'Q4 Raw Data'!$A$9:$DO$158,D$3,FALSE))),"")</f>
        <v>Established</v>
      </c>
      <c r="E94" s="204" t="str">
        <f>IFERROR(IF((VLOOKUP($A94,'Q4 Raw Data'!$A$9:$DO$158,E$3,FALSE))="","",(VLOOKUP($A94,'Q4 Raw Data'!$A$9:$DO$158,E$3,FALSE))),"")</f>
        <v>Established</v>
      </c>
      <c r="F94" s="204" t="str">
        <f>IFERROR(IF((VLOOKUP($A94,'Q4 Raw Data'!$A$9:$DO$158,F$3,FALSE))="","",(VLOOKUP($A94,'Q4 Raw Data'!$A$9:$DO$158,F$3,FALSE))),"")</f>
        <v>Established</v>
      </c>
      <c r="G94" s="204" t="str">
        <f>IFERROR(IF((VLOOKUP($A94,'Q4 Raw Data'!$A$9:$DO$158,G$3,FALSE))="","",(VLOOKUP($A94,'Q4 Raw Data'!$A$9:$DO$158,G$3,FALSE))),"")</f>
        <v>Established</v>
      </c>
      <c r="H94" s="204" t="str">
        <f>IFERROR(IF((VLOOKUP($A94,'Q4 Raw Data'!$A$9:$DO$158,H$3,FALSE))="","",(VLOOKUP($A94,'Q4 Raw Data'!$A$9:$DO$158,H$3,FALSE))),"")</f>
        <v>Established</v>
      </c>
      <c r="I94" s="204" t="str">
        <f>IFERROR(IF((VLOOKUP($A94,'Q4 Raw Data'!$A$9:$DO$158,I$3,FALSE))="","",(VLOOKUP($A94,'Q4 Raw Data'!$A$9:$DO$158,I$3,FALSE))),"")</f>
        <v>Established</v>
      </c>
      <c r="J94" s="204" t="str">
        <f>IFERROR(IF((VLOOKUP($A94,'Q4 Raw Data'!$A$9:$DO$158,J$3,FALSE))="","",(VLOOKUP($A94,'Q4 Raw Data'!$A$9:$DO$158,J$3,FALSE))),"")</f>
        <v>Established</v>
      </c>
      <c r="K94" s="204" t="str">
        <f>IFERROR(IF((VLOOKUP($A94,'Q4 Raw Data'!$A$9:$DO$158,K$3,FALSE))="","",(VLOOKUP($A94,'Q4 Raw Data'!$A$9:$DO$158,K$3,FALSE))),"")</f>
        <v>Established</v>
      </c>
      <c r="L94" s="204"/>
      <c r="M94" s="204"/>
      <c r="N94" s="204"/>
      <c r="O94" s="204"/>
      <c r="P94" s="204"/>
      <c r="Q94" s="204"/>
      <c r="R94" s="204"/>
      <c r="S94" s="204"/>
      <c r="T94" s="204"/>
      <c r="U94" s="204"/>
      <c r="V94" s="204"/>
      <c r="W94" s="204"/>
      <c r="X94" s="204"/>
      <c r="Y94" s="204"/>
      <c r="Z94" s="204"/>
      <c r="AA94" s="204"/>
      <c r="AB94" s="204"/>
      <c r="AC94" s="204"/>
      <c r="AD94" s="204"/>
      <c r="AE94" s="204"/>
      <c r="AF94" s="204"/>
      <c r="AG94" s="204"/>
      <c r="AH94" s="204"/>
      <c r="AI94" s="204"/>
      <c r="AJ94" s="204"/>
      <c r="AK94" s="204"/>
      <c r="AL94" s="204"/>
      <c r="AM94" s="204"/>
      <c r="AN94" s="204"/>
      <c r="AO94" s="204"/>
      <c r="AP94" s="204"/>
      <c r="AQ94" s="204"/>
      <c r="AR94" s="204"/>
      <c r="AS94" s="204"/>
      <c r="AT94" s="204"/>
      <c r="AU94" s="204"/>
      <c r="AV94" s="204"/>
      <c r="AW94" s="204"/>
    </row>
    <row r="95" spans="1:49" x14ac:dyDescent="0.3">
      <c r="A95" t="s">
        <v>533</v>
      </c>
      <c r="B95" t="s">
        <v>534</v>
      </c>
      <c r="C95" s="204" t="str">
        <f>IFERROR(IF((VLOOKUP($A95,'Q4 Raw Data'!$A$9:$DO$158,C$3,FALSE))="","",(VLOOKUP($A95,'Q4 Raw Data'!$A$9:$DO$158,C$3,FALSE))),"")</f>
        <v/>
      </c>
      <c r="D95" s="204" t="str">
        <f>IFERROR(IF((VLOOKUP($A95,'Q4 Raw Data'!$A$9:$DO$158,D$3,FALSE))="","",(VLOOKUP($A95,'Q4 Raw Data'!$A$9:$DO$158,D$3,FALSE))),"")</f>
        <v>Established</v>
      </c>
      <c r="E95" s="204" t="str">
        <f>IFERROR(IF((VLOOKUP($A95,'Q4 Raw Data'!$A$9:$DO$158,E$3,FALSE))="","",(VLOOKUP($A95,'Q4 Raw Data'!$A$9:$DO$158,E$3,FALSE))),"")</f>
        <v>Established</v>
      </c>
      <c r="F95" s="204" t="str">
        <f>IFERROR(IF((VLOOKUP($A95,'Q4 Raw Data'!$A$9:$DO$158,F$3,FALSE))="","",(VLOOKUP($A95,'Q4 Raw Data'!$A$9:$DO$158,F$3,FALSE))),"")</f>
        <v>Established</v>
      </c>
      <c r="G95" s="204" t="str">
        <f>IFERROR(IF((VLOOKUP($A95,'Q4 Raw Data'!$A$9:$DO$158,G$3,FALSE))="","",(VLOOKUP($A95,'Q4 Raw Data'!$A$9:$DO$158,G$3,FALSE))),"")</f>
        <v>Mature</v>
      </c>
      <c r="H95" s="204" t="str">
        <f>IFERROR(IF((VLOOKUP($A95,'Q4 Raw Data'!$A$9:$DO$158,H$3,FALSE))="","",(VLOOKUP($A95,'Q4 Raw Data'!$A$9:$DO$158,H$3,FALSE))),"")</f>
        <v>Plans in place</v>
      </c>
      <c r="I95" s="204" t="str">
        <f>IFERROR(IF((VLOOKUP($A95,'Q4 Raw Data'!$A$9:$DO$158,I$3,FALSE))="","",(VLOOKUP($A95,'Q4 Raw Data'!$A$9:$DO$158,I$3,FALSE))),"")</f>
        <v>Established</v>
      </c>
      <c r="J95" s="204" t="str">
        <f>IFERROR(IF((VLOOKUP($A95,'Q4 Raw Data'!$A$9:$DO$158,J$3,FALSE))="","",(VLOOKUP($A95,'Q4 Raw Data'!$A$9:$DO$158,J$3,FALSE))),"")</f>
        <v>Established</v>
      </c>
      <c r="K95" s="204" t="str">
        <f>IFERROR(IF((VLOOKUP($A95,'Q4 Raw Data'!$A$9:$DO$158,K$3,FALSE))="","",(VLOOKUP($A95,'Q4 Raw Data'!$A$9:$DO$158,K$3,FALSE))),"")</f>
        <v>Established</v>
      </c>
      <c r="L95" s="204"/>
      <c r="M95" s="204"/>
      <c r="N95" s="204"/>
      <c r="O95" s="204"/>
      <c r="P95" s="204"/>
      <c r="Q95" s="204"/>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204"/>
      <c r="AQ95" s="204"/>
      <c r="AR95" s="204"/>
      <c r="AS95" s="204"/>
      <c r="AT95" s="204"/>
      <c r="AU95" s="204"/>
      <c r="AV95" s="204"/>
      <c r="AW95" s="204"/>
    </row>
    <row r="96" spans="1:49" x14ac:dyDescent="0.3">
      <c r="A96" t="s">
        <v>535</v>
      </c>
      <c r="B96" t="s">
        <v>536</v>
      </c>
      <c r="C96" s="204" t="str">
        <f>IFERROR(IF((VLOOKUP($A96,'Q4 Raw Data'!$A$9:$DO$158,C$3,FALSE))="","",(VLOOKUP($A96,'Q4 Raw Data'!$A$9:$DO$158,C$3,FALSE))),"")</f>
        <v/>
      </c>
      <c r="D96" s="204" t="str">
        <f>IFERROR(IF((VLOOKUP($A96,'Q4 Raw Data'!$A$9:$DO$158,D$3,FALSE))="","",(VLOOKUP($A96,'Q4 Raw Data'!$A$9:$DO$158,D$3,FALSE))),"")</f>
        <v>Established</v>
      </c>
      <c r="E96" s="204" t="str">
        <f>IFERROR(IF((VLOOKUP($A96,'Q4 Raw Data'!$A$9:$DO$158,E$3,FALSE))="","",(VLOOKUP($A96,'Q4 Raw Data'!$A$9:$DO$158,E$3,FALSE))),"")</f>
        <v>Established</v>
      </c>
      <c r="F96" s="204" t="str">
        <f>IFERROR(IF((VLOOKUP($A96,'Q4 Raw Data'!$A$9:$DO$158,F$3,FALSE))="","",(VLOOKUP($A96,'Q4 Raw Data'!$A$9:$DO$158,F$3,FALSE))),"")</f>
        <v>Mature</v>
      </c>
      <c r="G96" s="204" t="str">
        <f>IFERROR(IF((VLOOKUP($A96,'Q4 Raw Data'!$A$9:$DO$158,G$3,FALSE))="","",(VLOOKUP($A96,'Q4 Raw Data'!$A$9:$DO$158,G$3,FALSE))),"")</f>
        <v>Established</v>
      </c>
      <c r="H96" s="204" t="str">
        <f>IFERROR(IF((VLOOKUP($A96,'Q4 Raw Data'!$A$9:$DO$158,H$3,FALSE))="","",(VLOOKUP($A96,'Q4 Raw Data'!$A$9:$DO$158,H$3,FALSE))),"")</f>
        <v>Established</v>
      </c>
      <c r="I96" s="204" t="str">
        <f>IFERROR(IF((VLOOKUP($A96,'Q4 Raw Data'!$A$9:$DO$158,I$3,FALSE))="","",(VLOOKUP($A96,'Q4 Raw Data'!$A$9:$DO$158,I$3,FALSE))),"")</f>
        <v>Established</v>
      </c>
      <c r="J96" s="204" t="str">
        <f>IFERROR(IF((VLOOKUP($A96,'Q4 Raw Data'!$A$9:$DO$158,J$3,FALSE))="","",(VLOOKUP($A96,'Q4 Raw Data'!$A$9:$DO$158,J$3,FALSE))),"")</f>
        <v>Established</v>
      </c>
      <c r="K96" s="204" t="str">
        <f>IFERROR(IF((VLOOKUP($A96,'Q4 Raw Data'!$A$9:$DO$158,K$3,FALSE))="","",(VLOOKUP($A96,'Q4 Raw Data'!$A$9:$DO$158,K$3,FALSE))),"")</f>
        <v>Established</v>
      </c>
      <c r="L96" s="204"/>
      <c r="M96" s="204"/>
      <c r="N96" s="204"/>
      <c r="O96" s="204"/>
      <c r="P96" s="204"/>
      <c r="Q96" s="204"/>
      <c r="R96" s="204"/>
      <c r="S96" s="204"/>
      <c r="T96" s="204"/>
      <c r="U96" s="204"/>
      <c r="V96" s="204"/>
      <c r="W96" s="204"/>
      <c r="X96" s="204"/>
      <c r="Y96" s="204"/>
      <c r="Z96" s="204"/>
      <c r="AA96" s="204"/>
      <c r="AB96" s="204"/>
      <c r="AC96" s="204"/>
      <c r="AD96" s="204"/>
      <c r="AE96" s="204"/>
      <c r="AF96" s="204"/>
      <c r="AG96" s="204"/>
      <c r="AH96" s="204"/>
      <c r="AI96" s="204"/>
      <c r="AJ96" s="204"/>
      <c r="AK96" s="204"/>
      <c r="AL96" s="204"/>
      <c r="AM96" s="204"/>
      <c r="AN96" s="204"/>
      <c r="AO96" s="204"/>
      <c r="AP96" s="204"/>
      <c r="AQ96" s="204"/>
      <c r="AR96" s="204"/>
      <c r="AS96" s="204"/>
      <c r="AT96" s="204"/>
      <c r="AU96" s="204"/>
      <c r="AV96" s="204"/>
      <c r="AW96" s="204"/>
    </row>
    <row r="97" spans="1:49" x14ac:dyDescent="0.3">
      <c r="A97" t="s">
        <v>539</v>
      </c>
      <c r="B97" t="s">
        <v>540</v>
      </c>
      <c r="C97" s="204" t="str">
        <f>IFERROR(IF((VLOOKUP($A97,'Q4 Raw Data'!$A$9:$DO$158,C$3,FALSE))="","",(VLOOKUP($A97,'Q4 Raw Data'!$A$9:$DO$158,C$3,FALSE))),"")</f>
        <v/>
      </c>
      <c r="D97" s="204" t="str">
        <f>IFERROR(IF((VLOOKUP($A97,'Q4 Raw Data'!$A$9:$DO$158,D$3,FALSE))="","",(VLOOKUP($A97,'Q4 Raw Data'!$A$9:$DO$158,D$3,FALSE))),"")</f>
        <v>Established</v>
      </c>
      <c r="E97" s="204" t="str">
        <f>IFERROR(IF((VLOOKUP($A97,'Q4 Raw Data'!$A$9:$DO$158,E$3,FALSE))="","",(VLOOKUP($A97,'Q4 Raw Data'!$A$9:$DO$158,E$3,FALSE))),"")</f>
        <v>Established</v>
      </c>
      <c r="F97" s="204" t="str">
        <f>IFERROR(IF((VLOOKUP($A97,'Q4 Raw Data'!$A$9:$DO$158,F$3,FALSE))="","",(VLOOKUP($A97,'Q4 Raw Data'!$A$9:$DO$158,F$3,FALSE))),"")</f>
        <v>Established</v>
      </c>
      <c r="G97" s="204" t="str">
        <f>IFERROR(IF((VLOOKUP($A97,'Q4 Raw Data'!$A$9:$DO$158,G$3,FALSE))="","",(VLOOKUP($A97,'Q4 Raw Data'!$A$9:$DO$158,G$3,FALSE))),"")</f>
        <v>Established</v>
      </c>
      <c r="H97" s="204" t="str">
        <f>IFERROR(IF((VLOOKUP($A97,'Q4 Raw Data'!$A$9:$DO$158,H$3,FALSE))="","",(VLOOKUP($A97,'Q4 Raw Data'!$A$9:$DO$158,H$3,FALSE))),"")</f>
        <v>Established</v>
      </c>
      <c r="I97" s="204" t="str">
        <f>IFERROR(IF((VLOOKUP($A97,'Q4 Raw Data'!$A$9:$DO$158,I$3,FALSE))="","",(VLOOKUP($A97,'Q4 Raw Data'!$A$9:$DO$158,I$3,FALSE))),"")</f>
        <v>Plans in place</v>
      </c>
      <c r="J97" s="204" t="str">
        <f>IFERROR(IF((VLOOKUP($A97,'Q4 Raw Data'!$A$9:$DO$158,J$3,FALSE))="","",(VLOOKUP($A97,'Q4 Raw Data'!$A$9:$DO$158,J$3,FALSE))),"")</f>
        <v>Established</v>
      </c>
      <c r="K97" s="204" t="str">
        <f>IFERROR(IF((VLOOKUP($A97,'Q4 Raw Data'!$A$9:$DO$158,K$3,FALSE))="","",(VLOOKUP($A97,'Q4 Raw Data'!$A$9:$DO$158,K$3,FALSE))),"")</f>
        <v>Established</v>
      </c>
      <c r="L97" s="204"/>
      <c r="M97" s="204"/>
      <c r="N97" s="204"/>
      <c r="O97" s="204"/>
      <c r="P97" s="204"/>
      <c r="Q97" s="204"/>
      <c r="R97" s="204"/>
      <c r="S97" s="204"/>
      <c r="T97" s="204"/>
      <c r="U97" s="204"/>
      <c r="V97" s="204"/>
      <c r="W97" s="204"/>
      <c r="X97" s="204"/>
      <c r="Y97" s="204"/>
      <c r="Z97" s="204"/>
      <c r="AA97" s="204"/>
      <c r="AB97" s="204"/>
      <c r="AC97" s="204"/>
      <c r="AD97" s="204"/>
      <c r="AE97" s="204"/>
      <c r="AF97" s="204"/>
      <c r="AG97" s="204"/>
      <c r="AH97" s="204"/>
      <c r="AI97" s="204"/>
      <c r="AJ97" s="204"/>
      <c r="AK97" s="204"/>
      <c r="AL97" s="204"/>
      <c r="AM97" s="204"/>
      <c r="AN97" s="204"/>
      <c r="AO97" s="204"/>
      <c r="AP97" s="204"/>
      <c r="AQ97" s="204"/>
      <c r="AR97" s="204"/>
      <c r="AS97" s="204"/>
      <c r="AT97" s="204"/>
      <c r="AU97" s="204"/>
      <c r="AV97" s="204"/>
      <c r="AW97" s="204"/>
    </row>
    <row r="98" spans="1:49" x14ac:dyDescent="0.3">
      <c r="A98" t="s">
        <v>541</v>
      </c>
      <c r="B98" t="s">
        <v>542</v>
      </c>
      <c r="C98" s="204" t="str">
        <f>IFERROR(IF((VLOOKUP($A98,'Q4 Raw Data'!$A$9:$DO$158,C$3,FALSE))="","",(VLOOKUP($A98,'Q4 Raw Data'!$A$9:$DO$158,C$3,FALSE))),"")</f>
        <v/>
      </c>
      <c r="D98" s="204" t="str">
        <f>IFERROR(IF((VLOOKUP($A98,'Q4 Raw Data'!$A$9:$DO$158,D$3,FALSE))="","",(VLOOKUP($A98,'Q4 Raw Data'!$A$9:$DO$158,D$3,FALSE))),"")</f>
        <v>Established</v>
      </c>
      <c r="E98" s="204" t="str">
        <f>IFERROR(IF((VLOOKUP($A98,'Q4 Raw Data'!$A$9:$DO$158,E$3,FALSE))="","",(VLOOKUP($A98,'Q4 Raw Data'!$A$9:$DO$158,E$3,FALSE))),"")</f>
        <v>Established</v>
      </c>
      <c r="F98" s="204" t="str">
        <f>IFERROR(IF((VLOOKUP($A98,'Q4 Raw Data'!$A$9:$DO$158,F$3,FALSE))="","",(VLOOKUP($A98,'Q4 Raw Data'!$A$9:$DO$158,F$3,FALSE))),"")</f>
        <v>Established</v>
      </c>
      <c r="G98" s="204" t="str">
        <f>IFERROR(IF((VLOOKUP($A98,'Q4 Raw Data'!$A$9:$DO$158,G$3,FALSE))="","",(VLOOKUP($A98,'Q4 Raw Data'!$A$9:$DO$158,G$3,FALSE))),"")</f>
        <v>Established</v>
      </c>
      <c r="H98" s="204" t="str">
        <f>IFERROR(IF((VLOOKUP($A98,'Q4 Raw Data'!$A$9:$DO$158,H$3,FALSE))="","",(VLOOKUP($A98,'Q4 Raw Data'!$A$9:$DO$158,H$3,FALSE))),"")</f>
        <v>Established</v>
      </c>
      <c r="I98" s="204" t="str">
        <f>IFERROR(IF((VLOOKUP($A98,'Q4 Raw Data'!$A$9:$DO$158,I$3,FALSE))="","",(VLOOKUP($A98,'Q4 Raw Data'!$A$9:$DO$158,I$3,FALSE))),"")</f>
        <v>Established</v>
      </c>
      <c r="J98" s="204" t="str">
        <f>IFERROR(IF((VLOOKUP($A98,'Q4 Raw Data'!$A$9:$DO$158,J$3,FALSE))="","",(VLOOKUP($A98,'Q4 Raw Data'!$A$9:$DO$158,J$3,FALSE))),"")</f>
        <v>Established</v>
      </c>
      <c r="K98" s="204" t="str">
        <f>IFERROR(IF((VLOOKUP($A98,'Q4 Raw Data'!$A$9:$DO$158,K$3,FALSE))="","",(VLOOKUP($A98,'Q4 Raw Data'!$A$9:$DO$158,K$3,FALSE))),"")</f>
        <v>Established</v>
      </c>
      <c r="L98" s="204"/>
      <c r="M98" s="204"/>
      <c r="N98" s="204"/>
      <c r="O98" s="204"/>
      <c r="P98" s="204"/>
      <c r="Q98" s="204"/>
      <c r="R98" s="204"/>
      <c r="S98" s="204"/>
      <c r="T98" s="204"/>
      <c r="U98" s="204"/>
      <c r="V98" s="204"/>
      <c r="W98" s="204"/>
      <c r="X98" s="204"/>
      <c r="Y98" s="204"/>
      <c r="Z98" s="204"/>
      <c r="AA98" s="204"/>
      <c r="AB98" s="204"/>
      <c r="AC98" s="204"/>
      <c r="AD98" s="204"/>
      <c r="AE98" s="204"/>
      <c r="AF98" s="204"/>
      <c r="AG98" s="204"/>
      <c r="AH98" s="204"/>
      <c r="AI98" s="204"/>
      <c r="AJ98" s="204"/>
      <c r="AK98" s="204"/>
      <c r="AL98" s="204"/>
      <c r="AM98" s="204"/>
      <c r="AN98" s="204"/>
      <c r="AO98" s="204"/>
      <c r="AP98" s="204"/>
      <c r="AQ98" s="204"/>
      <c r="AR98" s="204"/>
      <c r="AS98" s="204"/>
      <c r="AT98" s="204"/>
      <c r="AU98" s="204"/>
      <c r="AV98" s="204"/>
      <c r="AW98" s="204"/>
    </row>
    <row r="99" spans="1:49" x14ac:dyDescent="0.3">
      <c r="A99" t="s">
        <v>545</v>
      </c>
      <c r="B99" t="s">
        <v>546</v>
      </c>
      <c r="C99" s="204" t="str">
        <f>IFERROR(IF((VLOOKUP($A99,'Q4 Raw Data'!$A$9:$DO$158,C$3,FALSE))="","",(VLOOKUP($A99,'Q4 Raw Data'!$A$9:$DO$158,C$3,FALSE))),"")</f>
        <v/>
      </c>
      <c r="D99" s="204" t="str">
        <f>IFERROR(IF((VLOOKUP($A99,'Q4 Raw Data'!$A$9:$DO$158,D$3,FALSE))="","",(VLOOKUP($A99,'Q4 Raw Data'!$A$9:$DO$158,D$3,FALSE))),"")</f>
        <v>Established</v>
      </c>
      <c r="E99" s="204" t="str">
        <f>IFERROR(IF((VLOOKUP($A99,'Q4 Raw Data'!$A$9:$DO$158,E$3,FALSE))="","",(VLOOKUP($A99,'Q4 Raw Data'!$A$9:$DO$158,E$3,FALSE))),"")</f>
        <v>Established</v>
      </c>
      <c r="F99" s="204" t="str">
        <f>IFERROR(IF((VLOOKUP($A99,'Q4 Raw Data'!$A$9:$DO$158,F$3,FALSE))="","",(VLOOKUP($A99,'Q4 Raw Data'!$A$9:$DO$158,F$3,FALSE))),"")</f>
        <v>Established</v>
      </c>
      <c r="G99" s="204" t="str">
        <f>IFERROR(IF((VLOOKUP($A99,'Q4 Raw Data'!$A$9:$DO$158,G$3,FALSE))="","",(VLOOKUP($A99,'Q4 Raw Data'!$A$9:$DO$158,G$3,FALSE))),"")</f>
        <v>Established</v>
      </c>
      <c r="H99" s="204" t="str">
        <f>IFERROR(IF((VLOOKUP($A99,'Q4 Raw Data'!$A$9:$DO$158,H$3,FALSE))="","",(VLOOKUP($A99,'Q4 Raw Data'!$A$9:$DO$158,H$3,FALSE))),"")</f>
        <v>Plans in place</v>
      </c>
      <c r="I99" s="204" t="str">
        <f>IFERROR(IF((VLOOKUP($A99,'Q4 Raw Data'!$A$9:$DO$158,I$3,FALSE))="","",(VLOOKUP($A99,'Q4 Raw Data'!$A$9:$DO$158,I$3,FALSE))),"")</f>
        <v>Established</v>
      </c>
      <c r="J99" s="204" t="str">
        <f>IFERROR(IF((VLOOKUP($A99,'Q4 Raw Data'!$A$9:$DO$158,J$3,FALSE))="","",(VLOOKUP($A99,'Q4 Raw Data'!$A$9:$DO$158,J$3,FALSE))),"")</f>
        <v>Mature</v>
      </c>
      <c r="K99" s="204" t="str">
        <f>IFERROR(IF((VLOOKUP($A99,'Q4 Raw Data'!$A$9:$DO$158,K$3,FALSE))="","",(VLOOKUP($A99,'Q4 Raw Data'!$A$9:$DO$158,K$3,FALSE))),"")</f>
        <v>Established</v>
      </c>
      <c r="L99" s="204"/>
      <c r="M99" s="204"/>
      <c r="N99" s="204"/>
      <c r="O99" s="204"/>
      <c r="P99" s="204"/>
      <c r="Q99" s="204"/>
      <c r="R99" s="204"/>
      <c r="S99" s="204"/>
      <c r="T99" s="204"/>
      <c r="U99" s="204"/>
      <c r="V99" s="204"/>
      <c r="W99" s="204"/>
      <c r="X99" s="204"/>
      <c r="Y99" s="204"/>
      <c r="Z99" s="204"/>
      <c r="AA99" s="204"/>
      <c r="AB99" s="204"/>
      <c r="AC99" s="204"/>
      <c r="AD99" s="204"/>
      <c r="AE99" s="204"/>
      <c r="AF99" s="204"/>
      <c r="AG99" s="204"/>
      <c r="AH99" s="204"/>
      <c r="AI99" s="204"/>
      <c r="AJ99" s="204"/>
      <c r="AK99" s="204"/>
      <c r="AL99" s="204"/>
      <c r="AM99" s="204"/>
      <c r="AN99" s="204"/>
      <c r="AO99" s="204"/>
      <c r="AP99" s="204"/>
      <c r="AQ99" s="204"/>
      <c r="AR99" s="204"/>
      <c r="AS99" s="204"/>
      <c r="AT99" s="204"/>
      <c r="AU99" s="204"/>
      <c r="AV99" s="204"/>
      <c r="AW99" s="204"/>
    </row>
    <row r="100" spans="1:49" x14ac:dyDescent="0.3">
      <c r="A100" t="s">
        <v>547</v>
      </c>
      <c r="B100" t="s">
        <v>548</v>
      </c>
      <c r="C100" s="204" t="str">
        <f>IFERROR(IF((VLOOKUP($A100,'Q4 Raw Data'!$A$9:$DO$158,C$3,FALSE))="","",(VLOOKUP($A100,'Q4 Raw Data'!$A$9:$DO$158,C$3,FALSE))),"")</f>
        <v/>
      </c>
      <c r="D100" s="204" t="str">
        <f>IFERROR(IF((VLOOKUP($A100,'Q4 Raw Data'!$A$9:$DO$158,D$3,FALSE))="","",(VLOOKUP($A100,'Q4 Raw Data'!$A$9:$DO$158,D$3,FALSE))),"")</f>
        <v>Established</v>
      </c>
      <c r="E100" s="204" t="str">
        <f>IFERROR(IF((VLOOKUP($A100,'Q4 Raw Data'!$A$9:$DO$158,E$3,FALSE))="","",(VLOOKUP($A100,'Q4 Raw Data'!$A$9:$DO$158,E$3,FALSE))),"")</f>
        <v>Established</v>
      </c>
      <c r="F100" s="204" t="str">
        <f>IFERROR(IF((VLOOKUP($A100,'Q4 Raw Data'!$A$9:$DO$158,F$3,FALSE))="","",(VLOOKUP($A100,'Q4 Raw Data'!$A$9:$DO$158,F$3,FALSE))),"")</f>
        <v>Established</v>
      </c>
      <c r="G100" s="204" t="str">
        <f>IFERROR(IF((VLOOKUP($A100,'Q4 Raw Data'!$A$9:$DO$158,G$3,FALSE))="","",(VLOOKUP($A100,'Q4 Raw Data'!$A$9:$DO$158,G$3,FALSE))),"")</f>
        <v>Established</v>
      </c>
      <c r="H100" s="204" t="str">
        <f>IFERROR(IF((VLOOKUP($A100,'Q4 Raw Data'!$A$9:$DO$158,H$3,FALSE))="","",(VLOOKUP($A100,'Q4 Raw Data'!$A$9:$DO$158,H$3,FALSE))),"")</f>
        <v>Established</v>
      </c>
      <c r="I100" s="204" t="str">
        <f>IFERROR(IF((VLOOKUP($A100,'Q4 Raw Data'!$A$9:$DO$158,I$3,FALSE))="","",(VLOOKUP($A100,'Q4 Raw Data'!$A$9:$DO$158,I$3,FALSE))),"")</f>
        <v>Plans in place</v>
      </c>
      <c r="J100" s="204" t="str">
        <f>IFERROR(IF((VLOOKUP($A100,'Q4 Raw Data'!$A$9:$DO$158,J$3,FALSE))="","",(VLOOKUP($A100,'Q4 Raw Data'!$A$9:$DO$158,J$3,FALSE))),"")</f>
        <v>Established</v>
      </c>
      <c r="K100" s="204" t="str">
        <f>IFERROR(IF((VLOOKUP($A100,'Q4 Raw Data'!$A$9:$DO$158,K$3,FALSE))="","",(VLOOKUP($A100,'Q4 Raw Data'!$A$9:$DO$158,K$3,FALSE))),"")</f>
        <v>Established</v>
      </c>
      <c r="L100" s="204"/>
      <c r="M100" s="204"/>
      <c r="N100" s="204"/>
      <c r="O100" s="204"/>
      <c r="P100" s="204"/>
      <c r="Q100" s="204"/>
      <c r="R100" s="204"/>
      <c r="S100" s="204"/>
      <c r="T100" s="204"/>
      <c r="U100" s="204"/>
      <c r="V100" s="204"/>
      <c r="W100" s="204"/>
      <c r="X100" s="204"/>
      <c r="Y100" s="204"/>
      <c r="Z100" s="204"/>
      <c r="AA100" s="204"/>
      <c r="AB100" s="204"/>
      <c r="AC100" s="204"/>
      <c r="AD100" s="204"/>
      <c r="AE100" s="204"/>
      <c r="AF100" s="204"/>
      <c r="AG100" s="204"/>
      <c r="AH100" s="204"/>
      <c r="AI100" s="204"/>
      <c r="AJ100" s="204"/>
      <c r="AK100" s="204"/>
      <c r="AL100" s="204"/>
      <c r="AM100" s="204"/>
      <c r="AN100" s="204"/>
      <c r="AO100" s="204"/>
      <c r="AP100" s="204"/>
      <c r="AQ100" s="204"/>
      <c r="AR100" s="204"/>
      <c r="AS100" s="204"/>
      <c r="AT100" s="204"/>
      <c r="AU100" s="204"/>
      <c r="AV100" s="204"/>
      <c r="AW100" s="204"/>
    </row>
    <row r="101" spans="1:49" x14ac:dyDescent="0.3">
      <c r="A101" t="s">
        <v>549</v>
      </c>
      <c r="B101" t="s">
        <v>550</v>
      </c>
      <c r="C101" s="204" t="str">
        <f>IFERROR(IF((VLOOKUP($A101,'Q4 Raw Data'!$A$9:$DO$158,C$3,FALSE))="","",(VLOOKUP($A101,'Q4 Raw Data'!$A$9:$DO$158,C$3,FALSE))),"")</f>
        <v/>
      </c>
      <c r="D101" s="204" t="str">
        <f>IFERROR(IF((VLOOKUP($A101,'Q4 Raw Data'!$A$9:$DO$158,D$3,FALSE))="","",(VLOOKUP($A101,'Q4 Raw Data'!$A$9:$DO$158,D$3,FALSE))),"")</f>
        <v>Mature</v>
      </c>
      <c r="E101" s="204" t="str">
        <f>IFERROR(IF((VLOOKUP($A101,'Q4 Raw Data'!$A$9:$DO$158,E$3,FALSE))="","",(VLOOKUP($A101,'Q4 Raw Data'!$A$9:$DO$158,E$3,FALSE))),"")</f>
        <v>Established</v>
      </c>
      <c r="F101" s="204" t="str">
        <f>IFERROR(IF((VLOOKUP($A101,'Q4 Raw Data'!$A$9:$DO$158,F$3,FALSE))="","",(VLOOKUP($A101,'Q4 Raw Data'!$A$9:$DO$158,F$3,FALSE))),"")</f>
        <v>Established</v>
      </c>
      <c r="G101" s="204" t="str">
        <f>IFERROR(IF((VLOOKUP($A101,'Q4 Raw Data'!$A$9:$DO$158,G$3,FALSE))="","",(VLOOKUP($A101,'Q4 Raw Data'!$A$9:$DO$158,G$3,FALSE))),"")</f>
        <v>Plans in place</v>
      </c>
      <c r="H101" s="204" t="str">
        <f>IFERROR(IF((VLOOKUP($A101,'Q4 Raw Data'!$A$9:$DO$158,H$3,FALSE))="","",(VLOOKUP($A101,'Q4 Raw Data'!$A$9:$DO$158,H$3,FALSE))),"")</f>
        <v>Established</v>
      </c>
      <c r="I101" s="204" t="str">
        <f>IFERROR(IF((VLOOKUP($A101,'Q4 Raw Data'!$A$9:$DO$158,I$3,FALSE))="","",(VLOOKUP($A101,'Q4 Raw Data'!$A$9:$DO$158,I$3,FALSE))),"")</f>
        <v>Mature</v>
      </c>
      <c r="J101" s="204" t="str">
        <f>IFERROR(IF((VLOOKUP($A101,'Q4 Raw Data'!$A$9:$DO$158,J$3,FALSE))="","",(VLOOKUP($A101,'Q4 Raw Data'!$A$9:$DO$158,J$3,FALSE))),"")</f>
        <v>Established</v>
      </c>
      <c r="K101" s="204" t="str">
        <f>IFERROR(IF((VLOOKUP($A101,'Q4 Raw Data'!$A$9:$DO$158,K$3,FALSE))="","",(VLOOKUP($A101,'Q4 Raw Data'!$A$9:$DO$158,K$3,FALSE))),"")</f>
        <v>Established</v>
      </c>
      <c r="L101" s="204"/>
      <c r="M101" s="204"/>
      <c r="N101" s="204"/>
      <c r="O101" s="204"/>
      <c r="P101" s="204"/>
      <c r="Q101" s="204"/>
      <c r="R101" s="204"/>
      <c r="S101" s="204"/>
      <c r="T101" s="204"/>
      <c r="U101" s="204"/>
      <c r="V101" s="204"/>
      <c r="W101" s="204"/>
      <c r="X101" s="204"/>
      <c r="Y101" s="204"/>
      <c r="Z101" s="204"/>
      <c r="AA101" s="204"/>
      <c r="AB101" s="204"/>
      <c r="AC101" s="204"/>
      <c r="AD101" s="204"/>
      <c r="AE101" s="204"/>
      <c r="AF101" s="204"/>
      <c r="AG101" s="204"/>
      <c r="AH101" s="204"/>
      <c r="AI101" s="204"/>
      <c r="AJ101" s="204"/>
      <c r="AK101" s="204"/>
      <c r="AL101" s="204"/>
      <c r="AM101" s="204"/>
      <c r="AN101" s="204"/>
      <c r="AO101" s="204"/>
      <c r="AP101" s="204"/>
      <c r="AQ101" s="204"/>
      <c r="AR101" s="204"/>
      <c r="AS101" s="204"/>
      <c r="AT101" s="204"/>
      <c r="AU101" s="204"/>
      <c r="AV101" s="204"/>
      <c r="AW101" s="204"/>
    </row>
    <row r="102" spans="1:49" x14ac:dyDescent="0.3">
      <c r="A102" t="s">
        <v>553</v>
      </c>
      <c r="B102" t="s">
        <v>554</v>
      </c>
      <c r="C102" s="204" t="str">
        <f>IFERROR(IF((VLOOKUP($A102,'Q4 Raw Data'!$A$9:$DO$158,C$3,FALSE))="","",(VLOOKUP($A102,'Q4 Raw Data'!$A$9:$DO$158,C$3,FALSE))),"")</f>
        <v/>
      </c>
      <c r="D102" s="204" t="str">
        <f>IFERROR(IF((VLOOKUP($A102,'Q4 Raw Data'!$A$9:$DO$158,D$3,FALSE))="","",(VLOOKUP($A102,'Q4 Raw Data'!$A$9:$DO$158,D$3,FALSE))),"")</f>
        <v>Mature</v>
      </c>
      <c r="E102" s="204" t="str">
        <f>IFERROR(IF((VLOOKUP($A102,'Q4 Raw Data'!$A$9:$DO$158,E$3,FALSE))="","",(VLOOKUP($A102,'Q4 Raw Data'!$A$9:$DO$158,E$3,FALSE))),"")</f>
        <v>Exemplary</v>
      </c>
      <c r="F102" s="204" t="str">
        <f>IFERROR(IF((VLOOKUP($A102,'Q4 Raw Data'!$A$9:$DO$158,F$3,FALSE))="","",(VLOOKUP($A102,'Q4 Raw Data'!$A$9:$DO$158,F$3,FALSE))),"")</f>
        <v>Mature</v>
      </c>
      <c r="G102" s="204" t="str">
        <f>IFERROR(IF((VLOOKUP($A102,'Q4 Raw Data'!$A$9:$DO$158,G$3,FALSE))="","",(VLOOKUP($A102,'Q4 Raw Data'!$A$9:$DO$158,G$3,FALSE))),"")</f>
        <v>Established</v>
      </c>
      <c r="H102" s="204" t="str">
        <f>IFERROR(IF((VLOOKUP($A102,'Q4 Raw Data'!$A$9:$DO$158,H$3,FALSE))="","",(VLOOKUP($A102,'Q4 Raw Data'!$A$9:$DO$158,H$3,FALSE))),"")</f>
        <v>Plans in place</v>
      </c>
      <c r="I102" s="204" t="str">
        <f>IFERROR(IF((VLOOKUP($A102,'Q4 Raw Data'!$A$9:$DO$158,I$3,FALSE))="","",(VLOOKUP($A102,'Q4 Raw Data'!$A$9:$DO$158,I$3,FALSE))),"")</f>
        <v>Mature</v>
      </c>
      <c r="J102" s="204" t="str">
        <f>IFERROR(IF((VLOOKUP($A102,'Q4 Raw Data'!$A$9:$DO$158,J$3,FALSE))="","",(VLOOKUP($A102,'Q4 Raw Data'!$A$9:$DO$158,J$3,FALSE))),"")</f>
        <v>Established</v>
      </c>
      <c r="K102" s="204" t="str">
        <f>IFERROR(IF((VLOOKUP($A102,'Q4 Raw Data'!$A$9:$DO$158,K$3,FALSE))="","",(VLOOKUP($A102,'Q4 Raw Data'!$A$9:$DO$158,K$3,FALSE))),"")</f>
        <v>Established</v>
      </c>
      <c r="L102" s="204"/>
      <c r="M102" s="204"/>
      <c r="N102" s="204"/>
      <c r="O102" s="204"/>
      <c r="P102" s="204"/>
      <c r="Q102" s="204"/>
      <c r="R102" s="204"/>
      <c r="S102" s="204"/>
      <c r="T102" s="204"/>
      <c r="U102" s="204"/>
      <c r="V102" s="204"/>
      <c r="W102" s="204"/>
      <c r="X102" s="204"/>
      <c r="Y102" s="204"/>
      <c r="Z102" s="204"/>
      <c r="AA102" s="204"/>
      <c r="AB102" s="204"/>
      <c r="AC102" s="204"/>
      <c r="AD102" s="204"/>
      <c r="AE102" s="204"/>
      <c r="AF102" s="204"/>
      <c r="AG102" s="204"/>
      <c r="AH102" s="204"/>
      <c r="AI102" s="204"/>
      <c r="AJ102" s="204"/>
      <c r="AK102" s="204"/>
      <c r="AL102" s="204"/>
      <c r="AM102" s="204"/>
      <c r="AN102" s="204"/>
      <c r="AO102" s="204"/>
      <c r="AP102" s="204"/>
      <c r="AQ102" s="204"/>
      <c r="AR102" s="204"/>
      <c r="AS102" s="204"/>
      <c r="AT102" s="204"/>
      <c r="AU102" s="204"/>
      <c r="AV102" s="204"/>
      <c r="AW102" s="204"/>
    </row>
    <row r="103" spans="1:49" x14ac:dyDescent="0.3">
      <c r="A103" t="s">
        <v>557</v>
      </c>
      <c r="B103" t="s">
        <v>558</v>
      </c>
      <c r="C103" s="204" t="str">
        <f>IFERROR(IF((VLOOKUP($A103,'Q4 Raw Data'!$A$9:$DO$158,C$3,FALSE))="","",(VLOOKUP($A103,'Q4 Raw Data'!$A$9:$DO$158,C$3,FALSE))),"")</f>
        <v/>
      </c>
      <c r="D103" s="204" t="str">
        <f>IFERROR(IF((VLOOKUP($A103,'Q4 Raw Data'!$A$9:$DO$158,D$3,FALSE))="","",(VLOOKUP($A103,'Q4 Raw Data'!$A$9:$DO$158,D$3,FALSE))),"")</f>
        <v>Established</v>
      </c>
      <c r="E103" s="204" t="str">
        <f>IFERROR(IF((VLOOKUP($A103,'Q4 Raw Data'!$A$9:$DO$158,E$3,FALSE))="","",(VLOOKUP($A103,'Q4 Raw Data'!$A$9:$DO$158,E$3,FALSE))),"")</f>
        <v>Established</v>
      </c>
      <c r="F103" s="204" t="str">
        <f>IFERROR(IF((VLOOKUP($A103,'Q4 Raw Data'!$A$9:$DO$158,F$3,FALSE))="","",(VLOOKUP($A103,'Q4 Raw Data'!$A$9:$DO$158,F$3,FALSE))),"")</f>
        <v>Established</v>
      </c>
      <c r="G103" s="204" t="str">
        <f>IFERROR(IF((VLOOKUP($A103,'Q4 Raw Data'!$A$9:$DO$158,G$3,FALSE))="","",(VLOOKUP($A103,'Q4 Raw Data'!$A$9:$DO$158,G$3,FALSE))),"")</f>
        <v>Established</v>
      </c>
      <c r="H103" s="204" t="str">
        <f>IFERROR(IF((VLOOKUP($A103,'Q4 Raw Data'!$A$9:$DO$158,H$3,FALSE))="","",(VLOOKUP($A103,'Q4 Raw Data'!$A$9:$DO$158,H$3,FALSE))),"")</f>
        <v>Established</v>
      </c>
      <c r="I103" s="204" t="str">
        <f>IFERROR(IF((VLOOKUP($A103,'Q4 Raw Data'!$A$9:$DO$158,I$3,FALSE))="","",(VLOOKUP($A103,'Q4 Raw Data'!$A$9:$DO$158,I$3,FALSE))),"")</f>
        <v>Established</v>
      </c>
      <c r="J103" s="204" t="str">
        <f>IFERROR(IF((VLOOKUP($A103,'Q4 Raw Data'!$A$9:$DO$158,J$3,FALSE))="","",(VLOOKUP($A103,'Q4 Raw Data'!$A$9:$DO$158,J$3,FALSE))),"")</f>
        <v>Established</v>
      </c>
      <c r="K103" s="204" t="str">
        <f>IFERROR(IF((VLOOKUP($A103,'Q4 Raw Data'!$A$9:$DO$158,K$3,FALSE))="","",(VLOOKUP($A103,'Q4 Raw Data'!$A$9:$DO$158,K$3,FALSE))),"")</f>
        <v>Established</v>
      </c>
      <c r="L103" s="204"/>
      <c r="M103" s="204"/>
      <c r="N103" s="204"/>
      <c r="O103" s="204"/>
      <c r="P103" s="204"/>
      <c r="Q103" s="204"/>
      <c r="R103" s="204"/>
      <c r="S103" s="204"/>
      <c r="T103" s="204"/>
      <c r="U103" s="204"/>
      <c r="V103" s="204"/>
      <c r="W103" s="204"/>
      <c r="X103" s="204"/>
      <c r="Y103" s="204"/>
      <c r="Z103" s="204"/>
      <c r="AA103" s="204"/>
      <c r="AB103" s="204"/>
      <c r="AC103" s="204"/>
      <c r="AD103" s="204"/>
      <c r="AE103" s="204"/>
      <c r="AF103" s="204"/>
      <c r="AG103" s="204"/>
      <c r="AH103" s="204"/>
      <c r="AI103" s="204"/>
      <c r="AJ103" s="204"/>
      <c r="AK103" s="204"/>
      <c r="AL103" s="204"/>
      <c r="AM103" s="204"/>
      <c r="AN103" s="204"/>
      <c r="AO103" s="204"/>
      <c r="AP103" s="204"/>
      <c r="AQ103" s="204"/>
      <c r="AR103" s="204"/>
      <c r="AS103" s="204"/>
      <c r="AT103" s="204"/>
      <c r="AU103" s="204"/>
      <c r="AV103" s="204"/>
      <c r="AW103" s="204"/>
    </row>
    <row r="104" spans="1:49" x14ac:dyDescent="0.3">
      <c r="A104" t="s">
        <v>560</v>
      </c>
      <c r="B104" t="s">
        <v>561</v>
      </c>
      <c r="C104" s="204" t="str">
        <f>IFERROR(IF((VLOOKUP($A104,'Q4 Raw Data'!$A$9:$DO$158,C$3,FALSE))="","",(VLOOKUP($A104,'Q4 Raw Data'!$A$9:$DO$158,C$3,FALSE))),"")</f>
        <v/>
      </c>
      <c r="D104" s="204" t="str">
        <f>IFERROR(IF((VLOOKUP($A104,'Q4 Raw Data'!$A$9:$DO$158,D$3,FALSE))="","",(VLOOKUP($A104,'Q4 Raw Data'!$A$9:$DO$158,D$3,FALSE))),"")</f>
        <v>Mature</v>
      </c>
      <c r="E104" s="204" t="str">
        <f>IFERROR(IF((VLOOKUP($A104,'Q4 Raw Data'!$A$9:$DO$158,E$3,FALSE))="","",(VLOOKUP($A104,'Q4 Raw Data'!$A$9:$DO$158,E$3,FALSE))),"")</f>
        <v>Established</v>
      </c>
      <c r="F104" s="204" t="str">
        <f>IFERROR(IF((VLOOKUP($A104,'Q4 Raw Data'!$A$9:$DO$158,F$3,FALSE))="","",(VLOOKUP($A104,'Q4 Raw Data'!$A$9:$DO$158,F$3,FALSE))),"")</f>
        <v>Plans in place</v>
      </c>
      <c r="G104" s="204" t="str">
        <f>IFERROR(IF((VLOOKUP($A104,'Q4 Raw Data'!$A$9:$DO$158,G$3,FALSE))="","",(VLOOKUP($A104,'Q4 Raw Data'!$A$9:$DO$158,G$3,FALSE))),"")</f>
        <v>Established</v>
      </c>
      <c r="H104" s="204" t="str">
        <f>IFERROR(IF((VLOOKUP($A104,'Q4 Raw Data'!$A$9:$DO$158,H$3,FALSE))="","",(VLOOKUP($A104,'Q4 Raw Data'!$A$9:$DO$158,H$3,FALSE))),"")</f>
        <v>Plans in place</v>
      </c>
      <c r="I104" s="204" t="str">
        <f>IFERROR(IF((VLOOKUP($A104,'Q4 Raw Data'!$A$9:$DO$158,I$3,FALSE))="","",(VLOOKUP($A104,'Q4 Raw Data'!$A$9:$DO$158,I$3,FALSE))),"")</f>
        <v>Plans in place</v>
      </c>
      <c r="J104" s="204" t="str">
        <f>IFERROR(IF((VLOOKUP($A104,'Q4 Raw Data'!$A$9:$DO$158,J$3,FALSE))="","",(VLOOKUP($A104,'Q4 Raw Data'!$A$9:$DO$158,J$3,FALSE))),"")</f>
        <v>Mature</v>
      </c>
      <c r="K104" s="204" t="str">
        <f>IFERROR(IF((VLOOKUP($A104,'Q4 Raw Data'!$A$9:$DO$158,K$3,FALSE))="","",(VLOOKUP($A104,'Q4 Raw Data'!$A$9:$DO$158,K$3,FALSE))),"")</f>
        <v>Established</v>
      </c>
      <c r="L104" s="204"/>
      <c r="M104" s="204"/>
      <c r="N104" s="204"/>
      <c r="O104" s="204"/>
      <c r="P104" s="204"/>
      <c r="Q104" s="204"/>
      <c r="R104" s="204"/>
      <c r="S104" s="204"/>
      <c r="T104" s="204"/>
      <c r="U104" s="204"/>
      <c r="V104" s="204"/>
      <c r="W104" s="204"/>
      <c r="X104" s="204"/>
      <c r="Y104" s="204"/>
      <c r="Z104" s="204"/>
      <c r="AA104" s="204"/>
      <c r="AB104" s="204"/>
      <c r="AC104" s="204"/>
      <c r="AD104" s="204"/>
      <c r="AE104" s="204"/>
      <c r="AF104" s="204"/>
      <c r="AG104" s="204"/>
      <c r="AH104" s="204"/>
      <c r="AI104" s="204"/>
      <c r="AJ104" s="204"/>
      <c r="AK104" s="204"/>
      <c r="AL104" s="204"/>
      <c r="AM104" s="204"/>
      <c r="AN104" s="204"/>
      <c r="AO104" s="204"/>
      <c r="AP104" s="204"/>
      <c r="AQ104" s="204"/>
      <c r="AR104" s="204"/>
      <c r="AS104" s="204"/>
      <c r="AT104" s="204"/>
      <c r="AU104" s="204"/>
      <c r="AV104" s="204"/>
      <c r="AW104" s="204"/>
    </row>
    <row r="105" spans="1:49" x14ac:dyDescent="0.3">
      <c r="A105" t="s">
        <v>562</v>
      </c>
      <c r="B105" t="s">
        <v>563</v>
      </c>
      <c r="C105" s="204" t="str">
        <f>IFERROR(IF((VLOOKUP($A105,'Q4 Raw Data'!$A$9:$DO$158,C$3,FALSE))="","",(VLOOKUP($A105,'Q4 Raw Data'!$A$9:$DO$158,C$3,FALSE))),"")</f>
        <v/>
      </c>
      <c r="D105" s="204" t="str">
        <f>IFERROR(IF((VLOOKUP($A105,'Q4 Raw Data'!$A$9:$DO$158,D$3,FALSE))="","",(VLOOKUP($A105,'Q4 Raw Data'!$A$9:$DO$158,D$3,FALSE))),"")</f>
        <v>Mature</v>
      </c>
      <c r="E105" s="204" t="str">
        <f>IFERROR(IF((VLOOKUP($A105,'Q4 Raw Data'!$A$9:$DO$158,E$3,FALSE))="","",(VLOOKUP($A105,'Q4 Raw Data'!$A$9:$DO$158,E$3,FALSE))),"")</f>
        <v>Mature</v>
      </c>
      <c r="F105" s="204" t="str">
        <f>IFERROR(IF((VLOOKUP($A105,'Q4 Raw Data'!$A$9:$DO$158,F$3,FALSE))="","",(VLOOKUP($A105,'Q4 Raw Data'!$A$9:$DO$158,F$3,FALSE))),"")</f>
        <v>Established</v>
      </c>
      <c r="G105" s="204" t="str">
        <f>IFERROR(IF((VLOOKUP($A105,'Q4 Raw Data'!$A$9:$DO$158,G$3,FALSE))="","",(VLOOKUP($A105,'Q4 Raw Data'!$A$9:$DO$158,G$3,FALSE))),"")</f>
        <v>Mature</v>
      </c>
      <c r="H105" s="204" t="str">
        <f>IFERROR(IF((VLOOKUP($A105,'Q4 Raw Data'!$A$9:$DO$158,H$3,FALSE))="","",(VLOOKUP($A105,'Q4 Raw Data'!$A$9:$DO$158,H$3,FALSE))),"")</f>
        <v>Mature</v>
      </c>
      <c r="I105" s="204" t="str">
        <f>IFERROR(IF((VLOOKUP($A105,'Q4 Raw Data'!$A$9:$DO$158,I$3,FALSE))="","",(VLOOKUP($A105,'Q4 Raw Data'!$A$9:$DO$158,I$3,FALSE))),"")</f>
        <v>Established</v>
      </c>
      <c r="J105" s="204" t="str">
        <f>IFERROR(IF((VLOOKUP($A105,'Q4 Raw Data'!$A$9:$DO$158,J$3,FALSE))="","",(VLOOKUP($A105,'Q4 Raw Data'!$A$9:$DO$158,J$3,FALSE))),"")</f>
        <v>Mature</v>
      </c>
      <c r="K105" s="204" t="str">
        <f>IFERROR(IF((VLOOKUP($A105,'Q4 Raw Data'!$A$9:$DO$158,K$3,FALSE))="","",(VLOOKUP($A105,'Q4 Raw Data'!$A$9:$DO$158,K$3,FALSE))),"")</f>
        <v>Established</v>
      </c>
      <c r="L105" s="204"/>
      <c r="M105" s="204"/>
      <c r="N105" s="204"/>
      <c r="O105" s="204"/>
      <c r="P105" s="204"/>
      <c r="Q105" s="204"/>
      <c r="R105" s="204"/>
      <c r="S105" s="204"/>
      <c r="T105" s="204"/>
      <c r="U105" s="204"/>
      <c r="V105" s="204"/>
      <c r="W105" s="204"/>
      <c r="X105" s="204"/>
      <c r="Y105" s="204"/>
      <c r="Z105" s="204"/>
      <c r="AA105" s="204"/>
      <c r="AB105" s="204"/>
      <c r="AC105" s="204"/>
      <c r="AD105" s="204"/>
      <c r="AE105" s="204"/>
      <c r="AF105" s="204"/>
      <c r="AG105" s="204"/>
      <c r="AH105" s="204"/>
      <c r="AI105" s="204"/>
      <c r="AJ105" s="204"/>
      <c r="AK105" s="204"/>
      <c r="AL105" s="204"/>
      <c r="AM105" s="204"/>
      <c r="AN105" s="204"/>
      <c r="AO105" s="204"/>
      <c r="AP105" s="204"/>
      <c r="AQ105" s="204"/>
      <c r="AR105" s="204"/>
      <c r="AS105" s="204"/>
      <c r="AT105" s="204"/>
      <c r="AU105" s="204"/>
      <c r="AV105" s="204"/>
      <c r="AW105" s="204"/>
    </row>
    <row r="106" spans="1:49" x14ac:dyDescent="0.3">
      <c r="A106" t="s">
        <v>564</v>
      </c>
      <c r="B106" t="s">
        <v>565</v>
      </c>
      <c r="C106" s="204" t="str">
        <f>IFERROR(IF((VLOOKUP($A106,'Q4 Raw Data'!$A$9:$DO$158,C$3,FALSE))="","",(VLOOKUP($A106,'Q4 Raw Data'!$A$9:$DO$158,C$3,FALSE))),"")</f>
        <v/>
      </c>
      <c r="D106" s="204" t="str">
        <f>IFERROR(IF((VLOOKUP($A106,'Q4 Raw Data'!$A$9:$DO$158,D$3,FALSE))="","",(VLOOKUP($A106,'Q4 Raw Data'!$A$9:$DO$158,D$3,FALSE))),"")</f>
        <v>Established</v>
      </c>
      <c r="E106" s="204" t="str">
        <f>IFERROR(IF((VLOOKUP($A106,'Q4 Raw Data'!$A$9:$DO$158,E$3,FALSE))="","",(VLOOKUP($A106,'Q4 Raw Data'!$A$9:$DO$158,E$3,FALSE))),"")</f>
        <v>Established</v>
      </c>
      <c r="F106" s="204" t="str">
        <f>IFERROR(IF((VLOOKUP($A106,'Q4 Raw Data'!$A$9:$DO$158,F$3,FALSE))="","",(VLOOKUP($A106,'Q4 Raw Data'!$A$9:$DO$158,F$3,FALSE))),"")</f>
        <v>Established</v>
      </c>
      <c r="G106" s="204" t="str">
        <f>IFERROR(IF((VLOOKUP($A106,'Q4 Raw Data'!$A$9:$DO$158,G$3,FALSE))="","",(VLOOKUP($A106,'Q4 Raw Data'!$A$9:$DO$158,G$3,FALSE))),"")</f>
        <v>Established</v>
      </c>
      <c r="H106" s="204" t="str">
        <f>IFERROR(IF((VLOOKUP($A106,'Q4 Raw Data'!$A$9:$DO$158,H$3,FALSE))="","",(VLOOKUP($A106,'Q4 Raw Data'!$A$9:$DO$158,H$3,FALSE))),"")</f>
        <v>Plans in place</v>
      </c>
      <c r="I106" s="204" t="str">
        <f>IFERROR(IF((VLOOKUP($A106,'Q4 Raw Data'!$A$9:$DO$158,I$3,FALSE))="","",(VLOOKUP($A106,'Q4 Raw Data'!$A$9:$DO$158,I$3,FALSE))),"")</f>
        <v>Established</v>
      </c>
      <c r="J106" s="204" t="str">
        <f>IFERROR(IF((VLOOKUP($A106,'Q4 Raw Data'!$A$9:$DO$158,J$3,FALSE))="","",(VLOOKUP($A106,'Q4 Raw Data'!$A$9:$DO$158,J$3,FALSE))),"")</f>
        <v>Established</v>
      </c>
      <c r="K106" s="204" t="str">
        <f>IFERROR(IF((VLOOKUP($A106,'Q4 Raw Data'!$A$9:$DO$158,K$3,FALSE))="","",(VLOOKUP($A106,'Q4 Raw Data'!$A$9:$DO$158,K$3,FALSE))),"")</f>
        <v>Established</v>
      </c>
      <c r="L106" s="204"/>
      <c r="M106" s="204"/>
      <c r="N106" s="204"/>
      <c r="O106" s="204"/>
      <c r="P106" s="204"/>
      <c r="Q106" s="204"/>
      <c r="R106" s="204"/>
      <c r="S106" s="204"/>
      <c r="T106" s="204"/>
      <c r="U106" s="204"/>
      <c r="V106" s="204"/>
      <c r="W106" s="204"/>
      <c r="X106" s="204"/>
      <c r="Y106" s="204"/>
      <c r="Z106" s="204"/>
      <c r="AA106" s="204"/>
      <c r="AB106" s="204"/>
      <c r="AC106" s="204"/>
      <c r="AD106" s="204"/>
      <c r="AE106" s="204"/>
      <c r="AF106" s="204"/>
      <c r="AG106" s="204"/>
      <c r="AH106" s="204"/>
      <c r="AI106" s="204"/>
      <c r="AJ106" s="204"/>
      <c r="AK106" s="204"/>
      <c r="AL106" s="204"/>
      <c r="AM106" s="204"/>
      <c r="AN106" s="204"/>
      <c r="AO106" s="204"/>
      <c r="AP106" s="204"/>
      <c r="AQ106" s="204"/>
      <c r="AR106" s="204"/>
      <c r="AS106" s="204"/>
      <c r="AT106" s="204"/>
      <c r="AU106" s="204"/>
      <c r="AV106" s="204"/>
      <c r="AW106" s="204"/>
    </row>
    <row r="107" spans="1:49" x14ac:dyDescent="0.3">
      <c r="A107" t="s">
        <v>568</v>
      </c>
      <c r="B107" t="s">
        <v>569</v>
      </c>
      <c r="C107" s="204" t="str">
        <f>IFERROR(IF((VLOOKUP($A107,'Q4 Raw Data'!$A$9:$DO$158,C$3,FALSE))="","",(VLOOKUP($A107,'Q4 Raw Data'!$A$9:$DO$158,C$3,FALSE))),"")</f>
        <v/>
      </c>
      <c r="D107" s="204" t="str">
        <f>IFERROR(IF((VLOOKUP($A107,'Q4 Raw Data'!$A$9:$DO$158,D$3,FALSE))="","",(VLOOKUP($A107,'Q4 Raw Data'!$A$9:$DO$158,D$3,FALSE))),"")</f>
        <v>Mature</v>
      </c>
      <c r="E107" s="204" t="str">
        <f>IFERROR(IF((VLOOKUP($A107,'Q4 Raw Data'!$A$9:$DO$158,E$3,FALSE))="","",(VLOOKUP($A107,'Q4 Raw Data'!$A$9:$DO$158,E$3,FALSE))),"")</f>
        <v>Mature</v>
      </c>
      <c r="F107" s="204" t="str">
        <f>IFERROR(IF((VLOOKUP($A107,'Q4 Raw Data'!$A$9:$DO$158,F$3,FALSE))="","",(VLOOKUP($A107,'Q4 Raw Data'!$A$9:$DO$158,F$3,FALSE))),"")</f>
        <v>Mature</v>
      </c>
      <c r="G107" s="204" t="str">
        <f>IFERROR(IF((VLOOKUP($A107,'Q4 Raw Data'!$A$9:$DO$158,G$3,FALSE))="","",(VLOOKUP($A107,'Q4 Raw Data'!$A$9:$DO$158,G$3,FALSE))),"")</f>
        <v>Established</v>
      </c>
      <c r="H107" s="204" t="str">
        <f>IFERROR(IF((VLOOKUP($A107,'Q4 Raw Data'!$A$9:$DO$158,H$3,FALSE))="","",(VLOOKUP($A107,'Q4 Raw Data'!$A$9:$DO$158,H$3,FALSE))),"")</f>
        <v>Established</v>
      </c>
      <c r="I107" s="204" t="str">
        <f>IFERROR(IF((VLOOKUP($A107,'Q4 Raw Data'!$A$9:$DO$158,I$3,FALSE))="","",(VLOOKUP($A107,'Q4 Raw Data'!$A$9:$DO$158,I$3,FALSE))),"")</f>
        <v>Established</v>
      </c>
      <c r="J107" s="204" t="str">
        <f>IFERROR(IF((VLOOKUP($A107,'Q4 Raw Data'!$A$9:$DO$158,J$3,FALSE))="","",(VLOOKUP($A107,'Q4 Raw Data'!$A$9:$DO$158,J$3,FALSE))),"")</f>
        <v>Established</v>
      </c>
      <c r="K107" s="204" t="str">
        <f>IFERROR(IF((VLOOKUP($A107,'Q4 Raw Data'!$A$9:$DO$158,K$3,FALSE))="","",(VLOOKUP($A107,'Q4 Raw Data'!$A$9:$DO$158,K$3,FALSE))),"")</f>
        <v>Mature</v>
      </c>
      <c r="L107" s="204"/>
      <c r="M107" s="204"/>
      <c r="N107" s="204"/>
      <c r="O107" s="204"/>
      <c r="P107" s="204"/>
      <c r="Q107" s="204"/>
      <c r="R107" s="204"/>
      <c r="S107" s="204"/>
      <c r="T107" s="204"/>
      <c r="U107" s="204"/>
      <c r="V107" s="204"/>
      <c r="W107" s="204"/>
      <c r="X107" s="204"/>
      <c r="Y107" s="204"/>
      <c r="Z107" s="204"/>
      <c r="AA107" s="204"/>
      <c r="AB107" s="204"/>
      <c r="AC107" s="204"/>
      <c r="AD107" s="204"/>
      <c r="AE107" s="204"/>
      <c r="AF107" s="204"/>
      <c r="AG107" s="204"/>
      <c r="AH107" s="204"/>
      <c r="AI107" s="204"/>
      <c r="AJ107" s="204"/>
      <c r="AK107" s="204"/>
      <c r="AL107" s="204"/>
      <c r="AM107" s="204"/>
      <c r="AN107" s="204"/>
      <c r="AO107" s="204"/>
      <c r="AP107" s="204"/>
      <c r="AQ107" s="204"/>
      <c r="AR107" s="204"/>
      <c r="AS107" s="204"/>
      <c r="AT107" s="204"/>
      <c r="AU107" s="204"/>
      <c r="AV107" s="204"/>
      <c r="AW107" s="204"/>
    </row>
    <row r="108" spans="1:49" x14ac:dyDescent="0.3">
      <c r="A108" t="s">
        <v>570</v>
      </c>
      <c r="B108" t="s">
        <v>571</v>
      </c>
      <c r="C108" s="204" t="str">
        <f>IFERROR(IF((VLOOKUP($A108,'Q4 Raw Data'!$A$9:$DO$158,C$3,FALSE))="","",(VLOOKUP($A108,'Q4 Raw Data'!$A$9:$DO$158,C$3,FALSE))),"")</f>
        <v/>
      </c>
      <c r="D108" s="204" t="str">
        <f>IFERROR(IF((VLOOKUP($A108,'Q4 Raw Data'!$A$9:$DO$158,D$3,FALSE))="","",(VLOOKUP($A108,'Q4 Raw Data'!$A$9:$DO$158,D$3,FALSE))),"")</f>
        <v>Established</v>
      </c>
      <c r="E108" s="204" t="str">
        <f>IFERROR(IF((VLOOKUP($A108,'Q4 Raw Data'!$A$9:$DO$158,E$3,FALSE))="","",(VLOOKUP($A108,'Q4 Raw Data'!$A$9:$DO$158,E$3,FALSE))),"")</f>
        <v>Established</v>
      </c>
      <c r="F108" s="204" t="str">
        <f>IFERROR(IF((VLOOKUP($A108,'Q4 Raw Data'!$A$9:$DO$158,F$3,FALSE))="","",(VLOOKUP($A108,'Q4 Raw Data'!$A$9:$DO$158,F$3,FALSE))),"")</f>
        <v>Established</v>
      </c>
      <c r="G108" s="204" t="str">
        <f>IFERROR(IF((VLOOKUP($A108,'Q4 Raw Data'!$A$9:$DO$158,G$3,FALSE))="","",(VLOOKUP($A108,'Q4 Raw Data'!$A$9:$DO$158,G$3,FALSE))),"")</f>
        <v>Mature</v>
      </c>
      <c r="H108" s="204" t="str">
        <f>IFERROR(IF((VLOOKUP($A108,'Q4 Raw Data'!$A$9:$DO$158,H$3,FALSE))="","",(VLOOKUP($A108,'Q4 Raw Data'!$A$9:$DO$158,H$3,FALSE))),"")</f>
        <v>Established</v>
      </c>
      <c r="I108" s="204" t="str">
        <f>IFERROR(IF((VLOOKUP($A108,'Q4 Raw Data'!$A$9:$DO$158,I$3,FALSE))="","",(VLOOKUP($A108,'Q4 Raw Data'!$A$9:$DO$158,I$3,FALSE))),"")</f>
        <v>Established</v>
      </c>
      <c r="J108" s="204" t="str">
        <f>IFERROR(IF((VLOOKUP($A108,'Q4 Raw Data'!$A$9:$DO$158,J$3,FALSE))="","",(VLOOKUP($A108,'Q4 Raw Data'!$A$9:$DO$158,J$3,FALSE))),"")</f>
        <v>Established</v>
      </c>
      <c r="K108" s="204" t="str">
        <f>IFERROR(IF((VLOOKUP($A108,'Q4 Raw Data'!$A$9:$DO$158,K$3,FALSE))="","",(VLOOKUP($A108,'Q4 Raw Data'!$A$9:$DO$158,K$3,FALSE))),"")</f>
        <v>Established</v>
      </c>
      <c r="L108" s="204"/>
      <c r="M108" s="204"/>
      <c r="N108" s="204"/>
      <c r="O108" s="204"/>
      <c r="P108" s="204"/>
      <c r="Q108" s="204"/>
      <c r="R108" s="204"/>
      <c r="S108" s="204"/>
      <c r="T108" s="204"/>
      <c r="U108" s="204"/>
      <c r="V108" s="204"/>
      <c r="W108" s="204"/>
      <c r="X108" s="204"/>
      <c r="Y108" s="204"/>
      <c r="Z108" s="204"/>
      <c r="AA108" s="204"/>
      <c r="AB108" s="204"/>
      <c r="AC108" s="204"/>
      <c r="AD108" s="204"/>
      <c r="AE108" s="204"/>
      <c r="AF108" s="204"/>
      <c r="AG108" s="204"/>
      <c r="AH108" s="204"/>
      <c r="AI108" s="204"/>
      <c r="AJ108" s="204"/>
      <c r="AK108" s="204"/>
      <c r="AL108" s="204"/>
      <c r="AM108" s="204"/>
      <c r="AN108" s="204"/>
      <c r="AO108" s="204"/>
      <c r="AP108" s="204"/>
      <c r="AQ108" s="204"/>
      <c r="AR108" s="204"/>
      <c r="AS108" s="204"/>
      <c r="AT108" s="204"/>
      <c r="AU108" s="204"/>
      <c r="AV108" s="204"/>
      <c r="AW108" s="204"/>
    </row>
    <row r="109" spans="1:49" x14ac:dyDescent="0.3">
      <c r="A109" t="s">
        <v>572</v>
      </c>
      <c r="B109" t="s">
        <v>573</v>
      </c>
      <c r="C109" s="204" t="str">
        <f>IFERROR(IF((VLOOKUP($A109,'Q4 Raw Data'!$A$9:$DO$158,C$3,FALSE))="","",(VLOOKUP($A109,'Q4 Raw Data'!$A$9:$DO$158,C$3,FALSE))),"")</f>
        <v/>
      </c>
      <c r="D109" s="204" t="str">
        <f>IFERROR(IF((VLOOKUP($A109,'Q4 Raw Data'!$A$9:$DO$158,D$3,FALSE))="","",(VLOOKUP($A109,'Q4 Raw Data'!$A$9:$DO$158,D$3,FALSE))),"")</f>
        <v>Established</v>
      </c>
      <c r="E109" s="204" t="str">
        <f>IFERROR(IF((VLOOKUP($A109,'Q4 Raw Data'!$A$9:$DO$158,E$3,FALSE))="","",(VLOOKUP($A109,'Q4 Raw Data'!$A$9:$DO$158,E$3,FALSE))),"")</f>
        <v>Mature</v>
      </c>
      <c r="F109" s="204" t="str">
        <f>IFERROR(IF((VLOOKUP($A109,'Q4 Raw Data'!$A$9:$DO$158,F$3,FALSE))="","",(VLOOKUP($A109,'Q4 Raw Data'!$A$9:$DO$158,F$3,FALSE))),"")</f>
        <v>Exemplary</v>
      </c>
      <c r="G109" s="204" t="str">
        <f>IFERROR(IF((VLOOKUP($A109,'Q4 Raw Data'!$A$9:$DO$158,G$3,FALSE))="","",(VLOOKUP($A109,'Q4 Raw Data'!$A$9:$DO$158,G$3,FALSE))),"")</f>
        <v>Mature</v>
      </c>
      <c r="H109" s="204" t="str">
        <f>IFERROR(IF((VLOOKUP($A109,'Q4 Raw Data'!$A$9:$DO$158,H$3,FALSE))="","",(VLOOKUP($A109,'Q4 Raw Data'!$A$9:$DO$158,H$3,FALSE))),"")</f>
        <v>Established</v>
      </c>
      <c r="I109" s="204" t="str">
        <f>IFERROR(IF((VLOOKUP($A109,'Q4 Raw Data'!$A$9:$DO$158,I$3,FALSE))="","",(VLOOKUP($A109,'Q4 Raw Data'!$A$9:$DO$158,I$3,FALSE))),"")</f>
        <v>Mature</v>
      </c>
      <c r="J109" s="204" t="str">
        <f>IFERROR(IF((VLOOKUP($A109,'Q4 Raw Data'!$A$9:$DO$158,J$3,FALSE))="","",(VLOOKUP($A109,'Q4 Raw Data'!$A$9:$DO$158,J$3,FALSE))),"")</f>
        <v>Established</v>
      </c>
      <c r="K109" s="204" t="str">
        <f>IFERROR(IF((VLOOKUP($A109,'Q4 Raw Data'!$A$9:$DO$158,K$3,FALSE))="","",(VLOOKUP($A109,'Q4 Raw Data'!$A$9:$DO$158,K$3,FALSE))),"")</f>
        <v>Mature</v>
      </c>
      <c r="L109" s="204"/>
      <c r="M109" s="204"/>
      <c r="N109" s="204"/>
      <c r="O109" s="204"/>
      <c r="P109" s="204"/>
      <c r="Q109" s="204"/>
      <c r="R109" s="204"/>
      <c r="S109" s="204"/>
      <c r="T109" s="204"/>
      <c r="U109" s="204"/>
      <c r="V109" s="204"/>
      <c r="W109" s="204"/>
      <c r="X109" s="204"/>
      <c r="Y109" s="204"/>
      <c r="Z109" s="204"/>
      <c r="AA109" s="204"/>
      <c r="AB109" s="204"/>
      <c r="AC109" s="204"/>
      <c r="AD109" s="204"/>
      <c r="AE109" s="204"/>
      <c r="AF109" s="204"/>
      <c r="AG109" s="204"/>
      <c r="AH109" s="204"/>
      <c r="AI109" s="204"/>
      <c r="AJ109" s="204"/>
      <c r="AK109" s="204"/>
      <c r="AL109" s="204"/>
      <c r="AM109" s="204"/>
      <c r="AN109" s="204"/>
      <c r="AO109" s="204"/>
      <c r="AP109" s="204"/>
      <c r="AQ109" s="204"/>
      <c r="AR109" s="204"/>
      <c r="AS109" s="204"/>
      <c r="AT109" s="204"/>
      <c r="AU109" s="204"/>
      <c r="AV109" s="204"/>
      <c r="AW109" s="204"/>
    </row>
    <row r="110" spans="1:49" x14ac:dyDescent="0.3">
      <c r="A110" t="s">
        <v>574</v>
      </c>
      <c r="B110" t="s">
        <v>575</v>
      </c>
      <c r="C110" s="204" t="str">
        <f>IFERROR(IF((VLOOKUP($A110,'Q4 Raw Data'!$A$9:$DO$158,C$3,FALSE))="","",(VLOOKUP($A110,'Q4 Raw Data'!$A$9:$DO$158,C$3,FALSE))),"")</f>
        <v/>
      </c>
      <c r="D110" s="204" t="str">
        <f>IFERROR(IF((VLOOKUP($A110,'Q4 Raw Data'!$A$9:$DO$158,D$3,FALSE))="","",(VLOOKUP($A110,'Q4 Raw Data'!$A$9:$DO$158,D$3,FALSE))),"")</f>
        <v>Mature</v>
      </c>
      <c r="E110" s="204" t="str">
        <f>IFERROR(IF((VLOOKUP($A110,'Q4 Raw Data'!$A$9:$DO$158,E$3,FALSE))="","",(VLOOKUP($A110,'Q4 Raw Data'!$A$9:$DO$158,E$3,FALSE))),"")</f>
        <v>Mature</v>
      </c>
      <c r="F110" s="204" t="str">
        <f>IFERROR(IF((VLOOKUP($A110,'Q4 Raw Data'!$A$9:$DO$158,F$3,FALSE))="","",(VLOOKUP($A110,'Q4 Raw Data'!$A$9:$DO$158,F$3,FALSE))),"")</f>
        <v>Exemplary</v>
      </c>
      <c r="G110" s="204" t="str">
        <f>IFERROR(IF((VLOOKUP($A110,'Q4 Raw Data'!$A$9:$DO$158,G$3,FALSE))="","",(VLOOKUP($A110,'Q4 Raw Data'!$A$9:$DO$158,G$3,FALSE))),"")</f>
        <v>Mature</v>
      </c>
      <c r="H110" s="204" t="str">
        <f>IFERROR(IF((VLOOKUP($A110,'Q4 Raw Data'!$A$9:$DO$158,H$3,FALSE))="","",(VLOOKUP($A110,'Q4 Raw Data'!$A$9:$DO$158,H$3,FALSE))),"")</f>
        <v>Mature</v>
      </c>
      <c r="I110" s="204" t="str">
        <f>IFERROR(IF((VLOOKUP($A110,'Q4 Raw Data'!$A$9:$DO$158,I$3,FALSE))="","",(VLOOKUP($A110,'Q4 Raw Data'!$A$9:$DO$158,I$3,FALSE))),"")</f>
        <v>Mature</v>
      </c>
      <c r="J110" s="204" t="str">
        <f>IFERROR(IF((VLOOKUP($A110,'Q4 Raw Data'!$A$9:$DO$158,J$3,FALSE))="","",(VLOOKUP($A110,'Q4 Raw Data'!$A$9:$DO$158,J$3,FALSE))),"")</f>
        <v>Mature</v>
      </c>
      <c r="K110" s="204" t="str">
        <f>IFERROR(IF((VLOOKUP($A110,'Q4 Raw Data'!$A$9:$DO$158,K$3,FALSE))="","",(VLOOKUP($A110,'Q4 Raw Data'!$A$9:$DO$158,K$3,FALSE))),"")</f>
        <v>Mature</v>
      </c>
      <c r="L110" s="204"/>
      <c r="M110" s="204"/>
      <c r="N110" s="204"/>
      <c r="O110" s="204"/>
      <c r="P110" s="204"/>
      <c r="Q110" s="204"/>
      <c r="R110" s="204"/>
      <c r="S110" s="204"/>
      <c r="T110" s="204"/>
      <c r="U110" s="204"/>
      <c r="V110" s="204"/>
      <c r="W110" s="204"/>
      <c r="X110" s="204"/>
      <c r="Y110" s="204"/>
      <c r="Z110" s="204"/>
      <c r="AA110" s="204"/>
      <c r="AB110" s="204"/>
      <c r="AC110" s="204"/>
      <c r="AD110" s="204"/>
      <c r="AE110" s="204"/>
      <c r="AF110" s="204"/>
      <c r="AG110" s="204"/>
      <c r="AH110" s="204"/>
      <c r="AI110" s="204"/>
      <c r="AJ110" s="204"/>
      <c r="AK110" s="204"/>
      <c r="AL110" s="204"/>
      <c r="AM110" s="204"/>
      <c r="AN110" s="204"/>
      <c r="AO110" s="204"/>
      <c r="AP110" s="204"/>
      <c r="AQ110" s="204"/>
      <c r="AR110" s="204"/>
      <c r="AS110" s="204"/>
      <c r="AT110" s="204"/>
      <c r="AU110" s="204"/>
      <c r="AV110" s="204"/>
      <c r="AW110" s="204"/>
    </row>
    <row r="111" spans="1:49" x14ac:dyDescent="0.3">
      <c r="A111" t="s">
        <v>576</v>
      </c>
      <c r="B111" t="s">
        <v>577</v>
      </c>
      <c r="C111" s="204" t="str">
        <f>IFERROR(IF((VLOOKUP($A111,'Q4 Raw Data'!$A$9:$DO$158,C$3,FALSE))="","",(VLOOKUP($A111,'Q4 Raw Data'!$A$9:$DO$158,C$3,FALSE))),"")</f>
        <v/>
      </c>
      <c r="D111" s="204" t="str">
        <f>IFERROR(IF((VLOOKUP($A111,'Q4 Raw Data'!$A$9:$DO$158,D$3,FALSE))="","",(VLOOKUP($A111,'Q4 Raw Data'!$A$9:$DO$158,D$3,FALSE))),"")</f>
        <v>Established</v>
      </c>
      <c r="E111" s="204" t="str">
        <f>IFERROR(IF((VLOOKUP($A111,'Q4 Raw Data'!$A$9:$DO$158,E$3,FALSE))="","",(VLOOKUP($A111,'Q4 Raw Data'!$A$9:$DO$158,E$3,FALSE))),"")</f>
        <v>Established</v>
      </c>
      <c r="F111" s="204" t="str">
        <f>IFERROR(IF((VLOOKUP($A111,'Q4 Raw Data'!$A$9:$DO$158,F$3,FALSE))="","",(VLOOKUP($A111,'Q4 Raw Data'!$A$9:$DO$158,F$3,FALSE))),"")</f>
        <v>Established</v>
      </c>
      <c r="G111" s="204" t="str">
        <f>IFERROR(IF((VLOOKUP($A111,'Q4 Raw Data'!$A$9:$DO$158,G$3,FALSE))="","",(VLOOKUP($A111,'Q4 Raw Data'!$A$9:$DO$158,G$3,FALSE))),"")</f>
        <v>Established</v>
      </c>
      <c r="H111" s="204" t="str">
        <f>IFERROR(IF((VLOOKUP($A111,'Q4 Raw Data'!$A$9:$DO$158,H$3,FALSE))="","",(VLOOKUP($A111,'Q4 Raw Data'!$A$9:$DO$158,H$3,FALSE))),"")</f>
        <v>Established</v>
      </c>
      <c r="I111" s="204" t="str">
        <f>IFERROR(IF((VLOOKUP($A111,'Q4 Raw Data'!$A$9:$DO$158,I$3,FALSE))="","",(VLOOKUP($A111,'Q4 Raw Data'!$A$9:$DO$158,I$3,FALSE))),"")</f>
        <v>Plans in place</v>
      </c>
      <c r="J111" s="204" t="str">
        <f>IFERROR(IF((VLOOKUP($A111,'Q4 Raw Data'!$A$9:$DO$158,J$3,FALSE))="","",(VLOOKUP($A111,'Q4 Raw Data'!$A$9:$DO$158,J$3,FALSE))),"")</f>
        <v>Established</v>
      </c>
      <c r="K111" s="204" t="str">
        <f>IFERROR(IF((VLOOKUP($A111,'Q4 Raw Data'!$A$9:$DO$158,K$3,FALSE))="","",(VLOOKUP($A111,'Q4 Raw Data'!$A$9:$DO$158,K$3,FALSE))),"")</f>
        <v>Established</v>
      </c>
      <c r="L111" s="204"/>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204"/>
      <c r="AJ111" s="204"/>
      <c r="AK111" s="204"/>
      <c r="AL111" s="204"/>
      <c r="AM111" s="204"/>
      <c r="AN111" s="204"/>
      <c r="AO111" s="204"/>
      <c r="AP111" s="204"/>
      <c r="AQ111" s="204"/>
      <c r="AR111" s="204"/>
      <c r="AS111" s="204"/>
      <c r="AT111" s="204"/>
      <c r="AU111" s="204"/>
      <c r="AV111" s="204"/>
      <c r="AW111" s="204"/>
    </row>
    <row r="112" spans="1:49" x14ac:dyDescent="0.3">
      <c r="A112" t="s">
        <v>578</v>
      </c>
      <c r="B112" t="s">
        <v>579</v>
      </c>
      <c r="C112" s="204" t="str">
        <f>IFERROR(IF((VLOOKUP($A112,'Q4 Raw Data'!$A$9:$DO$158,C$3,FALSE))="","",(VLOOKUP($A112,'Q4 Raw Data'!$A$9:$DO$158,C$3,FALSE))),"")</f>
        <v/>
      </c>
      <c r="D112" s="204" t="str">
        <f>IFERROR(IF((VLOOKUP($A112,'Q4 Raw Data'!$A$9:$DO$158,D$3,FALSE))="","",(VLOOKUP($A112,'Q4 Raw Data'!$A$9:$DO$158,D$3,FALSE))),"")</f>
        <v>Established</v>
      </c>
      <c r="E112" s="204" t="str">
        <f>IFERROR(IF((VLOOKUP($A112,'Q4 Raw Data'!$A$9:$DO$158,E$3,FALSE))="","",(VLOOKUP($A112,'Q4 Raw Data'!$A$9:$DO$158,E$3,FALSE))),"")</f>
        <v>Established</v>
      </c>
      <c r="F112" s="204" t="str">
        <f>IFERROR(IF((VLOOKUP($A112,'Q4 Raw Data'!$A$9:$DO$158,F$3,FALSE))="","",(VLOOKUP($A112,'Q4 Raw Data'!$A$9:$DO$158,F$3,FALSE))),"")</f>
        <v>Established</v>
      </c>
      <c r="G112" s="204" t="str">
        <f>IFERROR(IF((VLOOKUP($A112,'Q4 Raw Data'!$A$9:$DO$158,G$3,FALSE))="","",(VLOOKUP($A112,'Q4 Raw Data'!$A$9:$DO$158,G$3,FALSE))),"")</f>
        <v>Established</v>
      </c>
      <c r="H112" s="204" t="str">
        <f>IFERROR(IF((VLOOKUP($A112,'Q4 Raw Data'!$A$9:$DO$158,H$3,FALSE))="","",(VLOOKUP($A112,'Q4 Raw Data'!$A$9:$DO$158,H$3,FALSE))),"")</f>
        <v>Mature</v>
      </c>
      <c r="I112" s="204" t="str">
        <f>IFERROR(IF((VLOOKUP($A112,'Q4 Raw Data'!$A$9:$DO$158,I$3,FALSE))="","",(VLOOKUP($A112,'Q4 Raw Data'!$A$9:$DO$158,I$3,FALSE))),"")</f>
        <v>Established</v>
      </c>
      <c r="J112" s="204" t="str">
        <f>IFERROR(IF((VLOOKUP($A112,'Q4 Raw Data'!$A$9:$DO$158,J$3,FALSE))="","",(VLOOKUP($A112,'Q4 Raw Data'!$A$9:$DO$158,J$3,FALSE))),"")</f>
        <v>Established</v>
      </c>
      <c r="K112" s="204" t="str">
        <f>IFERROR(IF((VLOOKUP($A112,'Q4 Raw Data'!$A$9:$DO$158,K$3,FALSE))="","",(VLOOKUP($A112,'Q4 Raw Data'!$A$9:$DO$158,K$3,FALSE))),"")</f>
        <v>Established</v>
      </c>
      <c r="L112" s="204"/>
      <c r="M112" s="204"/>
      <c r="N112" s="204"/>
      <c r="O112" s="204"/>
      <c r="P112" s="204"/>
      <c r="Q112" s="204"/>
      <c r="R112" s="204"/>
      <c r="S112" s="204"/>
      <c r="T112" s="204"/>
      <c r="U112" s="204"/>
      <c r="V112" s="204"/>
      <c r="W112" s="204"/>
      <c r="X112" s="204"/>
      <c r="Y112" s="204"/>
      <c r="Z112" s="204"/>
      <c r="AA112" s="204"/>
      <c r="AB112" s="204"/>
      <c r="AC112" s="204"/>
      <c r="AD112" s="204"/>
      <c r="AE112" s="204"/>
      <c r="AF112" s="204"/>
      <c r="AG112" s="204"/>
      <c r="AH112" s="204"/>
      <c r="AI112" s="204"/>
      <c r="AJ112" s="204"/>
      <c r="AK112" s="204"/>
      <c r="AL112" s="204"/>
      <c r="AM112" s="204"/>
      <c r="AN112" s="204"/>
      <c r="AO112" s="204"/>
      <c r="AP112" s="204"/>
      <c r="AQ112" s="204"/>
      <c r="AR112" s="204"/>
      <c r="AS112" s="204"/>
      <c r="AT112" s="204"/>
      <c r="AU112" s="204"/>
      <c r="AV112" s="204"/>
      <c r="AW112" s="204"/>
    </row>
    <row r="113" spans="1:49" x14ac:dyDescent="0.3">
      <c r="A113" t="s">
        <v>580</v>
      </c>
      <c r="B113" t="s">
        <v>581</v>
      </c>
      <c r="C113" s="204" t="str">
        <f>IFERROR(IF((VLOOKUP($A113,'Q4 Raw Data'!$A$9:$DO$158,C$3,FALSE))="","",(VLOOKUP($A113,'Q4 Raw Data'!$A$9:$DO$158,C$3,FALSE))),"")</f>
        <v/>
      </c>
      <c r="D113" s="204" t="str">
        <f>IFERROR(IF((VLOOKUP($A113,'Q4 Raw Data'!$A$9:$DO$158,D$3,FALSE))="","",(VLOOKUP($A113,'Q4 Raw Data'!$A$9:$DO$158,D$3,FALSE))),"")</f>
        <v>Established</v>
      </c>
      <c r="E113" s="204" t="str">
        <f>IFERROR(IF((VLOOKUP($A113,'Q4 Raw Data'!$A$9:$DO$158,E$3,FALSE))="","",(VLOOKUP($A113,'Q4 Raw Data'!$A$9:$DO$158,E$3,FALSE))),"")</f>
        <v>Established</v>
      </c>
      <c r="F113" s="204" t="str">
        <f>IFERROR(IF((VLOOKUP($A113,'Q4 Raw Data'!$A$9:$DO$158,F$3,FALSE))="","",(VLOOKUP($A113,'Q4 Raw Data'!$A$9:$DO$158,F$3,FALSE))),"")</f>
        <v>Mature</v>
      </c>
      <c r="G113" s="204" t="str">
        <f>IFERROR(IF((VLOOKUP($A113,'Q4 Raw Data'!$A$9:$DO$158,G$3,FALSE))="","",(VLOOKUP($A113,'Q4 Raw Data'!$A$9:$DO$158,G$3,FALSE))),"")</f>
        <v>Established</v>
      </c>
      <c r="H113" s="204" t="str">
        <f>IFERROR(IF((VLOOKUP($A113,'Q4 Raw Data'!$A$9:$DO$158,H$3,FALSE))="","",(VLOOKUP($A113,'Q4 Raw Data'!$A$9:$DO$158,H$3,FALSE))),"")</f>
        <v>Established</v>
      </c>
      <c r="I113" s="204" t="str">
        <f>IFERROR(IF((VLOOKUP($A113,'Q4 Raw Data'!$A$9:$DO$158,I$3,FALSE))="","",(VLOOKUP($A113,'Q4 Raw Data'!$A$9:$DO$158,I$3,FALSE))),"")</f>
        <v>Established</v>
      </c>
      <c r="J113" s="204" t="str">
        <f>IFERROR(IF((VLOOKUP($A113,'Q4 Raw Data'!$A$9:$DO$158,J$3,FALSE))="","",(VLOOKUP($A113,'Q4 Raw Data'!$A$9:$DO$158,J$3,FALSE))),"")</f>
        <v>Established</v>
      </c>
      <c r="K113" s="204" t="str">
        <f>IFERROR(IF((VLOOKUP($A113,'Q4 Raw Data'!$A$9:$DO$158,K$3,FALSE))="","",(VLOOKUP($A113,'Q4 Raw Data'!$A$9:$DO$158,K$3,FALSE))),"")</f>
        <v>Established</v>
      </c>
      <c r="L113" s="204"/>
      <c r="M113" s="204"/>
      <c r="N113" s="204"/>
      <c r="O113" s="204"/>
      <c r="P113" s="204"/>
      <c r="Q113" s="204"/>
      <c r="R113" s="204"/>
      <c r="S113" s="204"/>
      <c r="T113" s="204"/>
      <c r="U113" s="204"/>
      <c r="V113" s="204"/>
      <c r="W113" s="204"/>
      <c r="X113" s="204"/>
      <c r="Y113" s="204"/>
      <c r="Z113" s="204"/>
      <c r="AA113" s="204"/>
      <c r="AB113" s="204"/>
      <c r="AC113" s="204"/>
      <c r="AD113" s="204"/>
      <c r="AE113" s="204"/>
      <c r="AF113" s="204"/>
      <c r="AG113" s="204"/>
      <c r="AH113" s="204"/>
      <c r="AI113" s="204"/>
      <c r="AJ113" s="204"/>
      <c r="AK113" s="204"/>
      <c r="AL113" s="204"/>
      <c r="AM113" s="204"/>
      <c r="AN113" s="204"/>
      <c r="AO113" s="204"/>
      <c r="AP113" s="204"/>
      <c r="AQ113" s="204"/>
      <c r="AR113" s="204"/>
      <c r="AS113" s="204"/>
      <c r="AT113" s="204"/>
      <c r="AU113" s="204"/>
      <c r="AV113" s="204"/>
      <c r="AW113" s="204"/>
    </row>
    <row r="114" spans="1:49" x14ac:dyDescent="0.3">
      <c r="A114" t="s">
        <v>582</v>
      </c>
      <c r="B114" t="s">
        <v>583</v>
      </c>
      <c r="C114" s="204" t="str">
        <f>IFERROR(IF((VLOOKUP($A114,'Q4 Raw Data'!$A$9:$DO$158,C$3,FALSE))="","",(VLOOKUP($A114,'Q4 Raw Data'!$A$9:$DO$158,C$3,FALSE))),"")</f>
        <v/>
      </c>
      <c r="D114" s="204" t="str">
        <f>IFERROR(IF((VLOOKUP($A114,'Q4 Raw Data'!$A$9:$DO$158,D$3,FALSE))="","",(VLOOKUP($A114,'Q4 Raw Data'!$A$9:$DO$158,D$3,FALSE))),"")</f>
        <v>Established</v>
      </c>
      <c r="E114" s="204" t="str">
        <f>IFERROR(IF((VLOOKUP($A114,'Q4 Raw Data'!$A$9:$DO$158,E$3,FALSE))="","",(VLOOKUP($A114,'Q4 Raw Data'!$A$9:$DO$158,E$3,FALSE))),"")</f>
        <v>Established</v>
      </c>
      <c r="F114" s="204" t="str">
        <f>IFERROR(IF((VLOOKUP($A114,'Q4 Raw Data'!$A$9:$DO$158,F$3,FALSE))="","",(VLOOKUP($A114,'Q4 Raw Data'!$A$9:$DO$158,F$3,FALSE))),"")</f>
        <v>Established</v>
      </c>
      <c r="G114" s="204" t="str">
        <f>IFERROR(IF((VLOOKUP($A114,'Q4 Raw Data'!$A$9:$DO$158,G$3,FALSE))="","",(VLOOKUP($A114,'Q4 Raw Data'!$A$9:$DO$158,G$3,FALSE))),"")</f>
        <v>Established</v>
      </c>
      <c r="H114" s="204" t="str">
        <f>IFERROR(IF((VLOOKUP($A114,'Q4 Raw Data'!$A$9:$DO$158,H$3,FALSE))="","",(VLOOKUP($A114,'Q4 Raw Data'!$A$9:$DO$158,H$3,FALSE))),"")</f>
        <v>Established</v>
      </c>
      <c r="I114" s="204" t="str">
        <f>IFERROR(IF((VLOOKUP($A114,'Q4 Raw Data'!$A$9:$DO$158,I$3,FALSE))="","",(VLOOKUP($A114,'Q4 Raw Data'!$A$9:$DO$158,I$3,FALSE))),"")</f>
        <v>Established</v>
      </c>
      <c r="J114" s="204" t="str">
        <f>IFERROR(IF((VLOOKUP($A114,'Q4 Raw Data'!$A$9:$DO$158,J$3,FALSE))="","",(VLOOKUP($A114,'Q4 Raw Data'!$A$9:$DO$158,J$3,FALSE))),"")</f>
        <v>Established</v>
      </c>
      <c r="K114" s="204" t="str">
        <f>IFERROR(IF((VLOOKUP($A114,'Q4 Raw Data'!$A$9:$DO$158,K$3,FALSE))="","",(VLOOKUP($A114,'Q4 Raw Data'!$A$9:$DO$158,K$3,FALSE))),"")</f>
        <v>Mature</v>
      </c>
      <c r="L114" s="204"/>
      <c r="M114" s="204"/>
      <c r="N114" s="204"/>
      <c r="O114" s="204"/>
      <c r="P114" s="204"/>
      <c r="Q114" s="204"/>
      <c r="R114" s="204"/>
      <c r="S114" s="204"/>
      <c r="T114" s="204"/>
      <c r="U114" s="204"/>
      <c r="V114" s="204"/>
      <c r="W114" s="204"/>
      <c r="X114" s="204"/>
      <c r="Y114" s="204"/>
      <c r="Z114" s="204"/>
      <c r="AA114" s="204"/>
      <c r="AB114" s="204"/>
      <c r="AC114" s="204"/>
      <c r="AD114" s="204"/>
      <c r="AE114" s="204"/>
      <c r="AF114" s="204"/>
      <c r="AG114" s="204"/>
      <c r="AH114" s="204"/>
      <c r="AI114" s="204"/>
      <c r="AJ114" s="204"/>
      <c r="AK114" s="204"/>
      <c r="AL114" s="204"/>
      <c r="AM114" s="204"/>
      <c r="AN114" s="204"/>
      <c r="AO114" s="204"/>
      <c r="AP114" s="204"/>
      <c r="AQ114" s="204"/>
      <c r="AR114" s="204"/>
      <c r="AS114" s="204"/>
      <c r="AT114" s="204"/>
      <c r="AU114" s="204"/>
      <c r="AV114" s="204"/>
      <c r="AW114" s="204"/>
    </row>
    <row r="115" spans="1:49" x14ac:dyDescent="0.3">
      <c r="A115" t="s">
        <v>586</v>
      </c>
      <c r="B115" t="s">
        <v>587</v>
      </c>
      <c r="C115" s="204" t="str">
        <f>IFERROR(IF((VLOOKUP($A115,'Q4 Raw Data'!$A$9:$DO$158,C$3,FALSE))="","",(VLOOKUP($A115,'Q4 Raw Data'!$A$9:$DO$158,C$3,FALSE))),"")</f>
        <v/>
      </c>
      <c r="D115" s="204" t="str">
        <f>IFERROR(IF((VLOOKUP($A115,'Q4 Raw Data'!$A$9:$DO$158,D$3,FALSE))="","",(VLOOKUP($A115,'Q4 Raw Data'!$A$9:$DO$158,D$3,FALSE))),"")</f>
        <v>Established</v>
      </c>
      <c r="E115" s="204" t="str">
        <f>IFERROR(IF((VLOOKUP($A115,'Q4 Raw Data'!$A$9:$DO$158,E$3,FALSE))="","",(VLOOKUP($A115,'Q4 Raw Data'!$A$9:$DO$158,E$3,FALSE))),"")</f>
        <v>Established</v>
      </c>
      <c r="F115" s="204" t="str">
        <f>IFERROR(IF((VLOOKUP($A115,'Q4 Raw Data'!$A$9:$DO$158,F$3,FALSE))="","",(VLOOKUP($A115,'Q4 Raw Data'!$A$9:$DO$158,F$3,FALSE))),"")</f>
        <v>Mature</v>
      </c>
      <c r="G115" s="204" t="str">
        <f>IFERROR(IF((VLOOKUP($A115,'Q4 Raw Data'!$A$9:$DO$158,G$3,FALSE))="","",(VLOOKUP($A115,'Q4 Raw Data'!$A$9:$DO$158,G$3,FALSE))),"")</f>
        <v>Mature</v>
      </c>
      <c r="H115" s="204" t="str">
        <f>IFERROR(IF((VLOOKUP($A115,'Q4 Raw Data'!$A$9:$DO$158,H$3,FALSE))="","",(VLOOKUP($A115,'Q4 Raw Data'!$A$9:$DO$158,H$3,FALSE))),"")</f>
        <v>Established</v>
      </c>
      <c r="I115" s="204" t="str">
        <f>IFERROR(IF((VLOOKUP($A115,'Q4 Raw Data'!$A$9:$DO$158,I$3,FALSE))="","",(VLOOKUP($A115,'Q4 Raw Data'!$A$9:$DO$158,I$3,FALSE))),"")</f>
        <v>Mature</v>
      </c>
      <c r="J115" s="204" t="str">
        <f>IFERROR(IF((VLOOKUP($A115,'Q4 Raw Data'!$A$9:$DO$158,J$3,FALSE))="","",(VLOOKUP($A115,'Q4 Raw Data'!$A$9:$DO$158,J$3,FALSE))),"")</f>
        <v>Established</v>
      </c>
      <c r="K115" s="204" t="str">
        <f>IFERROR(IF((VLOOKUP($A115,'Q4 Raw Data'!$A$9:$DO$158,K$3,FALSE))="","",(VLOOKUP($A115,'Q4 Raw Data'!$A$9:$DO$158,K$3,FALSE))),"")</f>
        <v>Established</v>
      </c>
      <c r="L115" s="204"/>
      <c r="M115" s="204"/>
      <c r="N115" s="204"/>
      <c r="O115" s="204"/>
      <c r="P115" s="204"/>
      <c r="Q115" s="204"/>
      <c r="R115" s="204"/>
      <c r="S115" s="204"/>
      <c r="T115" s="204"/>
      <c r="U115" s="204"/>
      <c r="V115" s="204"/>
      <c r="W115" s="204"/>
      <c r="X115" s="204"/>
      <c r="Y115" s="204"/>
      <c r="Z115" s="204"/>
      <c r="AA115" s="204"/>
      <c r="AB115" s="204"/>
      <c r="AC115" s="204"/>
      <c r="AD115" s="204"/>
      <c r="AE115" s="204"/>
      <c r="AF115" s="204"/>
      <c r="AG115" s="204"/>
      <c r="AH115" s="204"/>
      <c r="AI115" s="204"/>
      <c r="AJ115" s="204"/>
      <c r="AK115" s="204"/>
      <c r="AL115" s="204"/>
      <c r="AM115" s="204"/>
      <c r="AN115" s="204"/>
      <c r="AO115" s="204"/>
      <c r="AP115" s="204"/>
      <c r="AQ115" s="204"/>
      <c r="AR115" s="204"/>
      <c r="AS115" s="204"/>
      <c r="AT115" s="204"/>
      <c r="AU115" s="204"/>
      <c r="AV115" s="204"/>
      <c r="AW115" s="204"/>
    </row>
    <row r="116" spans="1:49" x14ac:dyDescent="0.3">
      <c r="A116" t="s">
        <v>588</v>
      </c>
      <c r="B116" t="s">
        <v>589</v>
      </c>
      <c r="C116" s="204" t="str">
        <f>IFERROR(IF((VLOOKUP($A116,'Q4 Raw Data'!$A$9:$DO$158,C$3,FALSE))="","",(VLOOKUP($A116,'Q4 Raw Data'!$A$9:$DO$158,C$3,FALSE))),"")</f>
        <v/>
      </c>
      <c r="D116" s="204" t="str">
        <f>IFERROR(IF((VLOOKUP($A116,'Q4 Raw Data'!$A$9:$DO$158,D$3,FALSE))="","",(VLOOKUP($A116,'Q4 Raw Data'!$A$9:$DO$158,D$3,FALSE))),"")</f>
        <v>Established</v>
      </c>
      <c r="E116" s="204" t="str">
        <f>IFERROR(IF((VLOOKUP($A116,'Q4 Raw Data'!$A$9:$DO$158,E$3,FALSE))="","",(VLOOKUP($A116,'Q4 Raw Data'!$A$9:$DO$158,E$3,FALSE))),"")</f>
        <v>Established</v>
      </c>
      <c r="F116" s="204" t="str">
        <f>IFERROR(IF((VLOOKUP($A116,'Q4 Raw Data'!$A$9:$DO$158,F$3,FALSE))="","",(VLOOKUP($A116,'Q4 Raw Data'!$A$9:$DO$158,F$3,FALSE))),"")</f>
        <v>Established</v>
      </c>
      <c r="G116" s="204" t="str">
        <f>IFERROR(IF((VLOOKUP($A116,'Q4 Raw Data'!$A$9:$DO$158,G$3,FALSE))="","",(VLOOKUP($A116,'Q4 Raw Data'!$A$9:$DO$158,G$3,FALSE))),"")</f>
        <v>Established</v>
      </c>
      <c r="H116" s="204" t="str">
        <f>IFERROR(IF((VLOOKUP($A116,'Q4 Raw Data'!$A$9:$DO$158,H$3,FALSE))="","",(VLOOKUP($A116,'Q4 Raw Data'!$A$9:$DO$158,H$3,FALSE))),"")</f>
        <v>Plans in place</v>
      </c>
      <c r="I116" s="204" t="str">
        <f>IFERROR(IF((VLOOKUP($A116,'Q4 Raw Data'!$A$9:$DO$158,I$3,FALSE))="","",(VLOOKUP($A116,'Q4 Raw Data'!$A$9:$DO$158,I$3,FALSE))),"")</f>
        <v>Established</v>
      </c>
      <c r="J116" s="204" t="str">
        <f>IFERROR(IF((VLOOKUP($A116,'Q4 Raw Data'!$A$9:$DO$158,J$3,FALSE))="","",(VLOOKUP($A116,'Q4 Raw Data'!$A$9:$DO$158,J$3,FALSE))),"")</f>
        <v>Established</v>
      </c>
      <c r="K116" s="204" t="str">
        <f>IFERROR(IF((VLOOKUP($A116,'Q4 Raw Data'!$A$9:$DO$158,K$3,FALSE))="","",(VLOOKUP($A116,'Q4 Raw Data'!$A$9:$DO$158,K$3,FALSE))),"")</f>
        <v>Established</v>
      </c>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4"/>
      <c r="AP116" s="204"/>
      <c r="AQ116" s="204"/>
      <c r="AR116" s="204"/>
      <c r="AS116" s="204"/>
      <c r="AT116" s="204"/>
      <c r="AU116" s="204"/>
      <c r="AV116" s="204"/>
      <c r="AW116" s="204"/>
    </row>
    <row r="117" spans="1:49" x14ac:dyDescent="0.3">
      <c r="A117" t="s">
        <v>590</v>
      </c>
      <c r="B117" t="s">
        <v>591</v>
      </c>
      <c r="C117" s="204" t="str">
        <f>IFERROR(IF((VLOOKUP($A117,'Q4 Raw Data'!$A$9:$DO$158,C$3,FALSE))="","",(VLOOKUP($A117,'Q4 Raw Data'!$A$9:$DO$158,C$3,FALSE))),"")</f>
        <v/>
      </c>
      <c r="D117" s="204" t="str">
        <f>IFERROR(IF((VLOOKUP($A117,'Q4 Raw Data'!$A$9:$DO$158,D$3,FALSE))="","",(VLOOKUP($A117,'Q4 Raw Data'!$A$9:$DO$158,D$3,FALSE))),"")</f>
        <v>Mature</v>
      </c>
      <c r="E117" s="204" t="str">
        <f>IFERROR(IF((VLOOKUP($A117,'Q4 Raw Data'!$A$9:$DO$158,E$3,FALSE))="","",(VLOOKUP($A117,'Q4 Raw Data'!$A$9:$DO$158,E$3,FALSE))),"")</f>
        <v>Mature</v>
      </c>
      <c r="F117" s="204" t="str">
        <f>IFERROR(IF((VLOOKUP($A117,'Q4 Raw Data'!$A$9:$DO$158,F$3,FALSE))="","",(VLOOKUP($A117,'Q4 Raw Data'!$A$9:$DO$158,F$3,FALSE))),"")</f>
        <v>Mature</v>
      </c>
      <c r="G117" s="204" t="str">
        <f>IFERROR(IF((VLOOKUP($A117,'Q4 Raw Data'!$A$9:$DO$158,G$3,FALSE))="","",(VLOOKUP($A117,'Q4 Raw Data'!$A$9:$DO$158,G$3,FALSE))),"")</f>
        <v>Mature</v>
      </c>
      <c r="H117" s="204" t="str">
        <f>IFERROR(IF((VLOOKUP($A117,'Q4 Raw Data'!$A$9:$DO$158,H$3,FALSE))="","",(VLOOKUP($A117,'Q4 Raw Data'!$A$9:$DO$158,H$3,FALSE))),"")</f>
        <v>Mature</v>
      </c>
      <c r="I117" s="204" t="str">
        <f>IFERROR(IF((VLOOKUP($A117,'Q4 Raw Data'!$A$9:$DO$158,I$3,FALSE))="","",(VLOOKUP($A117,'Q4 Raw Data'!$A$9:$DO$158,I$3,FALSE))),"")</f>
        <v>Mature</v>
      </c>
      <c r="J117" s="204" t="str">
        <f>IFERROR(IF((VLOOKUP($A117,'Q4 Raw Data'!$A$9:$DO$158,J$3,FALSE))="","",(VLOOKUP($A117,'Q4 Raw Data'!$A$9:$DO$158,J$3,FALSE))),"")</f>
        <v>Mature</v>
      </c>
      <c r="K117" s="204" t="str">
        <f>IFERROR(IF((VLOOKUP($A117,'Q4 Raw Data'!$A$9:$DO$158,K$3,FALSE))="","",(VLOOKUP($A117,'Q4 Raw Data'!$A$9:$DO$158,K$3,FALSE))),"")</f>
        <v>Mature</v>
      </c>
      <c r="L117" s="204"/>
      <c r="M117" s="204"/>
      <c r="N117" s="204"/>
      <c r="O117" s="204"/>
      <c r="P117" s="204"/>
      <c r="Q117" s="204"/>
      <c r="R117" s="204"/>
      <c r="S117" s="204"/>
      <c r="T117" s="204"/>
      <c r="U117" s="204"/>
      <c r="V117" s="204"/>
      <c r="W117" s="204"/>
      <c r="X117" s="204"/>
      <c r="Y117" s="204"/>
      <c r="Z117" s="204"/>
      <c r="AA117" s="204"/>
      <c r="AB117" s="204"/>
      <c r="AC117" s="204"/>
      <c r="AD117" s="204"/>
      <c r="AE117" s="204"/>
      <c r="AF117" s="204"/>
      <c r="AG117" s="204"/>
      <c r="AH117" s="204"/>
      <c r="AI117" s="204"/>
      <c r="AJ117" s="204"/>
      <c r="AK117" s="204"/>
      <c r="AL117" s="204"/>
      <c r="AM117" s="204"/>
      <c r="AN117" s="204"/>
      <c r="AO117" s="204"/>
      <c r="AP117" s="204"/>
      <c r="AQ117" s="204"/>
      <c r="AR117" s="204"/>
      <c r="AS117" s="204"/>
      <c r="AT117" s="204"/>
      <c r="AU117" s="204"/>
      <c r="AV117" s="204"/>
      <c r="AW117" s="204"/>
    </row>
    <row r="118" spans="1:49" x14ac:dyDescent="0.3">
      <c r="A118" t="s">
        <v>592</v>
      </c>
      <c r="B118" t="s">
        <v>593</v>
      </c>
      <c r="C118" s="204" t="str">
        <f>IFERROR(IF((VLOOKUP($A118,'Q4 Raw Data'!$A$9:$DO$158,C$3,FALSE))="","",(VLOOKUP($A118,'Q4 Raw Data'!$A$9:$DO$158,C$3,FALSE))),"")</f>
        <v/>
      </c>
      <c r="D118" s="204" t="str">
        <f>IFERROR(IF((VLOOKUP($A118,'Q4 Raw Data'!$A$9:$DO$158,D$3,FALSE))="","",(VLOOKUP($A118,'Q4 Raw Data'!$A$9:$DO$158,D$3,FALSE))),"")</f>
        <v>Exemplary</v>
      </c>
      <c r="E118" s="204" t="str">
        <f>IFERROR(IF((VLOOKUP($A118,'Q4 Raw Data'!$A$9:$DO$158,E$3,FALSE))="","",(VLOOKUP($A118,'Q4 Raw Data'!$A$9:$DO$158,E$3,FALSE))),"")</f>
        <v>Mature</v>
      </c>
      <c r="F118" s="204" t="str">
        <f>IFERROR(IF((VLOOKUP($A118,'Q4 Raw Data'!$A$9:$DO$158,F$3,FALSE))="","",(VLOOKUP($A118,'Q4 Raw Data'!$A$9:$DO$158,F$3,FALSE))),"")</f>
        <v>Mature</v>
      </c>
      <c r="G118" s="204" t="str">
        <f>IFERROR(IF((VLOOKUP($A118,'Q4 Raw Data'!$A$9:$DO$158,G$3,FALSE))="","",(VLOOKUP($A118,'Q4 Raw Data'!$A$9:$DO$158,G$3,FALSE))),"")</f>
        <v>Exemplary</v>
      </c>
      <c r="H118" s="204" t="str">
        <f>IFERROR(IF((VLOOKUP($A118,'Q4 Raw Data'!$A$9:$DO$158,H$3,FALSE))="","",(VLOOKUP($A118,'Q4 Raw Data'!$A$9:$DO$158,H$3,FALSE))),"")</f>
        <v>Established</v>
      </c>
      <c r="I118" s="204" t="str">
        <f>IFERROR(IF((VLOOKUP($A118,'Q4 Raw Data'!$A$9:$DO$158,I$3,FALSE))="","",(VLOOKUP($A118,'Q4 Raw Data'!$A$9:$DO$158,I$3,FALSE))),"")</f>
        <v>Mature</v>
      </c>
      <c r="J118" s="204" t="str">
        <f>IFERROR(IF((VLOOKUP($A118,'Q4 Raw Data'!$A$9:$DO$158,J$3,FALSE))="","",(VLOOKUP($A118,'Q4 Raw Data'!$A$9:$DO$158,J$3,FALSE))),"")</f>
        <v>Mature</v>
      </c>
      <c r="K118" s="204" t="str">
        <f>IFERROR(IF((VLOOKUP($A118,'Q4 Raw Data'!$A$9:$DO$158,K$3,FALSE))="","",(VLOOKUP($A118,'Q4 Raw Data'!$A$9:$DO$158,K$3,FALSE))),"")</f>
        <v>Mature</v>
      </c>
      <c r="L118" s="204"/>
      <c r="M118" s="204"/>
      <c r="N118" s="204"/>
      <c r="O118" s="204"/>
      <c r="P118" s="204"/>
      <c r="Q118" s="204"/>
      <c r="R118" s="204"/>
      <c r="S118" s="204"/>
      <c r="T118" s="204"/>
      <c r="U118" s="204"/>
      <c r="V118" s="204"/>
      <c r="W118" s="204"/>
      <c r="X118" s="204"/>
      <c r="Y118" s="204"/>
      <c r="Z118" s="204"/>
      <c r="AA118" s="204"/>
      <c r="AB118" s="204"/>
      <c r="AC118" s="204"/>
      <c r="AD118" s="204"/>
      <c r="AE118" s="204"/>
      <c r="AF118" s="204"/>
      <c r="AG118" s="204"/>
      <c r="AH118" s="204"/>
      <c r="AI118" s="204"/>
      <c r="AJ118" s="204"/>
      <c r="AK118" s="204"/>
      <c r="AL118" s="204"/>
      <c r="AM118" s="204"/>
      <c r="AN118" s="204"/>
      <c r="AO118" s="204"/>
      <c r="AP118" s="204"/>
      <c r="AQ118" s="204"/>
      <c r="AR118" s="204"/>
      <c r="AS118" s="204"/>
      <c r="AT118" s="204"/>
      <c r="AU118" s="204"/>
      <c r="AV118" s="204"/>
      <c r="AW118" s="204"/>
    </row>
    <row r="119" spans="1:49" x14ac:dyDescent="0.3">
      <c r="A119" t="s">
        <v>594</v>
      </c>
      <c r="B119" t="s">
        <v>595</v>
      </c>
      <c r="C119" s="204" t="str">
        <f>IFERROR(IF((VLOOKUP($A119,'Q4 Raw Data'!$A$9:$DO$158,C$3,FALSE))="","",(VLOOKUP($A119,'Q4 Raw Data'!$A$9:$DO$158,C$3,FALSE))),"")</f>
        <v/>
      </c>
      <c r="D119" s="204" t="str">
        <f>IFERROR(IF((VLOOKUP($A119,'Q4 Raw Data'!$A$9:$DO$158,D$3,FALSE))="","",(VLOOKUP($A119,'Q4 Raw Data'!$A$9:$DO$158,D$3,FALSE))),"")</f>
        <v>Mature</v>
      </c>
      <c r="E119" s="204" t="str">
        <f>IFERROR(IF((VLOOKUP($A119,'Q4 Raw Data'!$A$9:$DO$158,E$3,FALSE))="","",(VLOOKUP($A119,'Q4 Raw Data'!$A$9:$DO$158,E$3,FALSE))),"")</f>
        <v>Mature</v>
      </c>
      <c r="F119" s="204" t="str">
        <f>IFERROR(IF((VLOOKUP($A119,'Q4 Raw Data'!$A$9:$DO$158,F$3,FALSE))="","",(VLOOKUP($A119,'Q4 Raw Data'!$A$9:$DO$158,F$3,FALSE))),"")</f>
        <v>Mature</v>
      </c>
      <c r="G119" s="204" t="str">
        <f>IFERROR(IF((VLOOKUP($A119,'Q4 Raw Data'!$A$9:$DO$158,G$3,FALSE))="","",(VLOOKUP($A119,'Q4 Raw Data'!$A$9:$DO$158,G$3,FALSE))),"")</f>
        <v>Established</v>
      </c>
      <c r="H119" s="204" t="str">
        <f>IFERROR(IF((VLOOKUP($A119,'Q4 Raw Data'!$A$9:$DO$158,H$3,FALSE))="","",(VLOOKUP($A119,'Q4 Raw Data'!$A$9:$DO$158,H$3,FALSE))),"")</f>
        <v>Plans in place</v>
      </c>
      <c r="I119" s="204" t="str">
        <f>IFERROR(IF((VLOOKUP($A119,'Q4 Raw Data'!$A$9:$DO$158,I$3,FALSE))="","",(VLOOKUP($A119,'Q4 Raw Data'!$A$9:$DO$158,I$3,FALSE))),"")</f>
        <v>Plans in place</v>
      </c>
      <c r="J119" s="204" t="str">
        <f>IFERROR(IF((VLOOKUP($A119,'Q4 Raw Data'!$A$9:$DO$158,J$3,FALSE))="","",(VLOOKUP($A119,'Q4 Raw Data'!$A$9:$DO$158,J$3,FALSE))),"")</f>
        <v>Mature</v>
      </c>
      <c r="K119" s="204" t="str">
        <f>IFERROR(IF((VLOOKUP($A119,'Q4 Raw Data'!$A$9:$DO$158,K$3,FALSE))="","",(VLOOKUP($A119,'Q4 Raw Data'!$A$9:$DO$158,K$3,FALSE))),"")</f>
        <v>Established</v>
      </c>
      <c r="L119" s="204"/>
      <c r="M119" s="204"/>
      <c r="N119" s="204"/>
      <c r="O119" s="204"/>
      <c r="P119" s="204"/>
      <c r="Q119" s="204"/>
      <c r="R119" s="204"/>
      <c r="S119" s="204"/>
      <c r="T119" s="204"/>
      <c r="U119" s="204"/>
      <c r="V119" s="204"/>
      <c r="W119" s="204"/>
      <c r="X119" s="204"/>
      <c r="Y119" s="204"/>
      <c r="Z119" s="204"/>
      <c r="AA119" s="204"/>
      <c r="AB119" s="204"/>
      <c r="AC119" s="204"/>
      <c r="AD119" s="204"/>
      <c r="AE119" s="204"/>
      <c r="AF119" s="204"/>
      <c r="AG119" s="204"/>
      <c r="AH119" s="204"/>
      <c r="AI119" s="204"/>
      <c r="AJ119" s="204"/>
      <c r="AK119" s="204"/>
      <c r="AL119" s="204"/>
      <c r="AM119" s="204"/>
      <c r="AN119" s="204"/>
      <c r="AO119" s="204"/>
      <c r="AP119" s="204"/>
      <c r="AQ119" s="204"/>
      <c r="AR119" s="204"/>
      <c r="AS119" s="204"/>
      <c r="AT119" s="204"/>
      <c r="AU119" s="204"/>
      <c r="AV119" s="204"/>
      <c r="AW119" s="204"/>
    </row>
    <row r="120" spans="1:49" x14ac:dyDescent="0.3">
      <c r="A120" t="s">
        <v>596</v>
      </c>
      <c r="B120" t="s">
        <v>597</v>
      </c>
      <c r="C120" s="204" t="str">
        <f>IFERROR(IF((VLOOKUP($A120,'Q4 Raw Data'!$A$9:$DO$158,C$3,FALSE))="","",(VLOOKUP($A120,'Q4 Raw Data'!$A$9:$DO$158,C$3,FALSE))),"")</f>
        <v/>
      </c>
      <c r="D120" s="204" t="str">
        <f>IFERROR(IF((VLOOKUP($A120,'Q4 Raw Data'!$A$9:$DO$158,D$3,FALSE))="","",(VLOOKUP($A120,'Q4 Raw Data'!$A$9:$DO$158,D$3,FALSE))),"")</f>
        <v>Mature</v>
      </c>
      <c r="E120" s="204" t="str">
        <f>IFERROR(IF((VLOOKUP($A120,'Q4 Raw Data'!$A$9:$DO$158,E$3,FALSE))="","",(VLOOKUP($A120,'Q4 Raw Data'!$A$9:$DO$158,E$3,FALSE))),"")</f>
        <v>Mature</v>
      </c>
      <c r="F120" s="204" t="str">
        <f>IFERROR(IF((VLOOKUP($A120,'Q4 Raw Data'!$A$9:$DO$158,F$3,FALSE))="","",(VLOOKUP($A120,'Q4 Raw Data'!$A$9:$DO$158,F$3,FALSE))),"")</f>
        <v>Mature</v>
      </c>
      <c r="G120" s="204" t="str">
        <f>IFERROR(IF((VLOOKUP($A120,'Q4 Raw Data'!$A$9:$DO$158,G$3,FALSE))="","",(VLOOKUP($A120,'Q4 Raw Data'!$A$9:$DO$158,G$3,FALSE))),"")</f>
        <v>Mature</v>
      </c>
      <c r="H120" s="204" t="str">
        <f>IFERROR(IF((VLOOKUP($A120,'Q4 Raw Data'!$A$9:$DO$158,H$3,FALSE))="","",(VLOOKUP($A120,'Q4 Raw Data'!$A$9:$DO$158,H$3,FALSE))),"")</f>
        <v>Mature</v>
      </c>
      <c r="I120" s="204" t="str">
        <f>IFERROR(IF((VLOOKUP($A120,'Q4 Raw Data'!$A$9:$DO$158,I$3,FALSE))="","",(VLOOKUP($A120,'Q4 Raw Data'!$A$9:$DO$158,I$3,FALSE))),"")</f>
        <v>Mature</v>
      </c>
      <c r="J120" s="204" t="str">
        <f>IFERROR(IF((VLOOKUP($A120,'Q4 Raw Data'!$A$9:$DO$158,J$3,FALSE))="","",(VLOOKUP($A120,'Q4 Raw Data'!$A$9:$DO$158,J$3,FALSE))),"")</f>
        <v>Established</v>
      </c>
      <c r="K120" s="204" t="str">
        <f>IFERROR(IF((VLOOKUP($A120,'Q4 Raw Data'!$A$9:$DO$158,K$3,FALSE))="","",(VLOOKUP($A120,'Q4 Raw Data'!$A$9:$DO$158,K$3,FALSE))),"")</f>
        <v>Established</v>
      </c>
      <c r="L120" s="204"/>
      <c r="M120" s="204"/>
      <c r="N120" s="204"/>
      <c r="O120" s="204"/>
      <c r="P120" s="204"/>
      <c r="Q120" s="204"/>
      <c r="R120" s="204"/>
      <c r="S120" s="204"/>
      <c r="T120" s="204"/>
      <c r="U120" s="204"/>
      <c r="V120" s="204"/>
      <c r="W120" s="204"/>
      <c r="X120" s="204"/>
      <c r="Y120" s="204"/>
      <c r="Z120" s="204"/>
      <c r="AA120" s="204"/>
      <c r="AB120" s="204"/>
      <c r="AC120" s="204"/>
      <c r="AD120" s="204"/>
      <c r="AE120" s="204"/>
      <c r="AF120" s="204"/>
      <c r="AG120" s="204"/>
      <c r="AH120" s="204"/>
      <c r="AI120" s="204"/>
      <c r="AJ120" s="204"/>
      <c r="AK120" s="204"/>
      <c r="AL120" s="204"/>
      <c r="AM120" s="204"/>
      <c r="AN120" s="204"/>
      <c r="AO120" s="204"/>
      <c r="AP120" s="204"/>
      <c r="AQ120" s="204"/>
      <c r="AR120" s="204"/>
      <c r="AS120" s="204"/>
      <c r="AT120" s="204"/>
      <c r="AU120" s="204"/>
      <c r="AV120" s="204"/>
      <c r="AW120" s="204"/>
    </row>
    <row r="121" spans="1:49" x14ac:dyDescent="0.3">
      <c r="A121" t="s">
        <v>600</v>
      </c>
      <c r="B121" t="s">
        <v>601</v>
      </c>
      <c r="C121" s="204" t="str">
        <f>IFERROR(IF((VLOOKUP($A121,'Q4 Raw Data'!$A$9:$DO$158,C$3,FALSE))="","",(VLOOKUP($A121,'Q4 Raw Data'!$A$9:$DO$158,C$3,FALSE))),"")</f>
        <v/>
      </c>
      <c r="D121" s="204" t="str">
        <f>IFERROR(IF((VLOOKUP($A121,'Q4 Raw Data'!$A$9:$DO$158,D$3,FALSE))="","",(VLOOKUP($A121,'Q4 Raw Data'!$A$9:$DO$158,D$3,FALSE))),"")</f>
        <v>Established</v>
      </c>
      <c r="E121" s="204" t="str">
        <f>IFERROR(IF((VLOOKUP($A121,'Q4 Raw Data'!$A$9:$DO$158,E$3,FALSE))="","",(VLOOKUP($A121,'Q4 Raw Data'!$A$9:$DO$158,E$3,FALSE))),"")</f>
        <v>Established</v>
      </c>
      <c r="F121" s="204" t="str">
        <f>IFERROR(IF((VLOOKUP($A121,'Q4 Raw Data'!$A$9:$DO$158,F$3,FALSE))="","",(VLOOKUP($A121,'Q4 Raw Data'!$A$9:$DO$158,F$3,FALSE))),"")</f>
        <v>Mature</v>
      </c>
      <c r="G121" s="204" t="str">
        <f>IFERROR(IF((VLOOKUP($A121,'Q4 Raw Data'!$A$9:$DO$158,G$3,FALSE))="","",(VLOOKUP($A121,'Q4 Raw Data'!$A$9:$DO$158,G$3,FALSE))),"")</f>
        <v>Mature</v>
      </c>
      <c r="H121" s="204" t="str">
        <f>IFERROR(IF((VLOOKUP($A121,'Q4 Raw Data'!$A$9:$DO$158,H$3,FALSE))="","",(VLOOKUP($A121,'Q4 Raw Data'!$A$9:$DO$158,H$3,FALSE))),"")</f>
        <v>Not yet established</v>
      </c>
      <c r="I121" s="204" t="str">
        <f>IFERROR(IF((VLOOKUP($A121,'Q4 Raw Data'!$A$9:$DO$158,I$3,FALSE))="","",(VLOOKUP($A121,'Q4 Raw Data'!$A$9:$DO$158,I$3,FALSE))),"")</f>
        <v>Established</v>
      </c>
      <c r="J121" s="204" t="str">
        <f>IFERROR(IF((VLOOKUP($A121,'Q4 Raw Data'!$A$9:$DO$158,J$3,FALSE))="","",(VLOOKUP($A121,'Q4 Raw Data'!$A$9:$DO$158,J$3,FALSE))),"")</f>
        <v>Mature</v>
      </c>
      <c r="K121" s="204" t="str">
        <f>IFERROR(IF((VLOOKUP($A121,'Q4 Raw Data'!$A$9:$DO$158,K$3,FALSE))="","",(VLOOKUP($A121,'Q4 Raw Data'!$A$9:$DO$158,K$3,FALSE))),"")</f>
        <v>Mature</v>
      </c>
      <c r="L121" s="204"/>
      <c r="M121" s="204"/>
      <c r="N121" s="204"/>
      <c r="O121" s="204"/>
      <c r="P121" s="204"/>
      <c r="Q121" s="204"/>
      <c r="R121" s="204"/>
      <c r="S121" s="204"/>
      <c r="T121" s="204"/>
      <c r="U121" s="204"/>
      <c r="V121" s="204"/>
      <c r="W121" s="204"/>
      <c r="X121" s="204"/>
      <c r="Y121" s="204"/>
      <c r="Z121" s="204"/>
      <c r="AA121" s="204"/>
      <c r="AB121" s="204"/>
      <c r="AC121" s="204"/>
      <c r="AD121" s="204"/>
      <c r="AE121" s="204"/>
      <c r="AF121" s="204"/>
      <c r="AG121" s="204"/>
      <c r="AH121" s="204"/>
      <c r="AI121" s="204"/>
      <c r="AJ121" s="204"/>
      <c r="AK121" s="204"/>
      <c r="AL121" s="204"/>
      <c r="AM121" s="204"/>
      <c r="AN121" s="204"/>
      <c r="AO121" s="204"/>
      <c r="AP121" s="204"/>
      <c r="AQ121" s="204"/>
      <c r="AR121" s="204"/>
      <c r="AS121" s="204"/>
      <c r="AT121" s="204"/>
      <c r="AU121" s="204"/>
      <c r="AV121" s="204"/>
      <c r="AW121" s="204"/>
    </row>
    <row r="122" spans="1:49" x14ac:dyDescent="0.3">
      <c r="A122" t="s">
        <v>604</v>
      </c>
      <c r="B122" t="s">
        <v>605</v>
      </c>
      <c r="C122" s="204" t="str">
        <f>IFERROR(IF((VLOOKUP($A122,'Q4 Raw Data'!$A$9:$DO$158,C$3,FALSE))="","",(VLOOKUP($A122,'Q4 Raw Data'!$A$9:$DO$158,C$3,FALSE))),"")</f>
        <v/>
      </c>
      <c r="D122" s="204" t="str">
        <f>IFERROR(IF((VLOOKUP($A122,'Q4 Raw Data'!$A$9:$DO$158,D$3,FALSE))="","",(VLOOKUP($A122,'Q4 Raw Data'!$A$9:$DO$158,D$3,FALSE))),"")</f>
        <v>Mature</v>
      </c>
      <c r="E122" s="204" t="str">
        <f>IFERROR(IF((VLOOKUP($A122,'Q4 Raw Data'!$A$9:$DO$158,E$3,FALSE))="","",(VLOOKUP($A122,'Q4 Raw Data'!$A$9:$DO$158,E$3,FALSE))),"")</f>
        <v>Mature</v>
      </c>
      <c r="F122" s="204" t="str">
        <f>IFERROR(IF((VLOOKUP($A122,'Q4 Raw Data'!$A$9:$DO$158,F$3,FALSE))="","",(VLOOKUP($A122,'Q4 Raw Data'!$A$9:$DO$158,F$3,FALSE))),"")</f>
        <v>Mature</v>
      </c>
      <c r="G122" s="204" t="str">
        <f>IFERROR(IF((VLOOKUP($A122,'Q4 Raw Data'!$A$9:$DO$158,G$3,FALSE))="","",(VLOOKUP($A122,'Q4 Raw Data'!$A$9:$DO$158,G$3,FALSE))),"")</f>
        <v>Mature</v>
      </c>
      <c r="H122" s="204" t="str">
        <f>IFERROR(IF((VLOOKUP($A122,'Q4 Raw Data'!$A$9:$DO$158,H$3,FALSE))="","",(VLOOKUP($A122,'Q4 Raw Data'!$A$9:$DO$158,H$3,FALSE))),"")</f>
        <v>Established</v>
      </c>
      <c r="I122" s="204" t="str">
        <f>IFERROR(IF((VLOOKUP($A122,'Q4 Raw Data'!$A$9:$DO$158,I$3,FALSE))="","",(VLOOKUP($A122,'Q4 Raw Data'!$A$9:$DO$158,I$3,FALSE))),"")</f>
        <v>Established</v>
      </c>
      <c r="J122" s="204" t="str">
        <f>IFERROR(IF((VLOOKUP($A122,'Q4 Raw Data'!$A$9:$DO$158,J$3,FALSE))="","",(VLOOKUP($A122,'Q4 Raw Data'!$A$9:$DO$158,J$3,FALSE))),"")</f>
        <v>Established</v>
      </c>
      <c r="K122" s="204" t="str">
        <f>IFERROR(IF((VLOOKUP($A122,'Q4 Raw Data'!$A$9:$DO$158,K$3,FALSE))="","",(VLOOKUP($A122,'Q4 Raw Data'!$A$9:$DO$158,K$3,FALSE))),"")</f>
        <v>Established</v>
      </c>
      <c r="L122" s="204"/>
      <c r="M122" s="204"/>
      <c r="N122" s="204"/>
      <c r="O122" s="204"/>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c r="AT122" s="204"/>
      <c r="AU122" s="204"/>
      <c r="AV122" s="204"/>
      <c r="AW122" s="204"/>
    </row>
    <row r="123" spans="1:49" x14ac:dyDescent="0.3">
      <c r="A123" t="s">
        <v>606</v>
      </c>
      <c r="B123" t="s">
        <v>607</v>
      </c>
      <c r="C123" s="204" t="str">
        <f>IFERROR(IF((VLOOKUP($A123,'Q4 Raw Data'!$A$9:$DO$158,C$3,FALSE))="","",(VLOOKUP($A123,'Q4 Raw Data'!$A$9:$DO$158,C$3,FALSE))),"")</f>
        <v/>
      </c>
      <c r="D123" s="204" t="str">
        <f>IFERROR(IF((VLOOKUP($A123,'Q4 Raw Data'!$A$9:$DO$158,D$3,FALSE))="","",(VLOOKUP($A123,'Q4 Raw Data'!$A$9:$DO$158,D$3,FALSE))),"")</f>
        <v>Plans in place</v>
      </c>
      <c r="E123" s="204" t="str">
        <f>IFERROR(IF((VLOOKUP($A123,'Q4 Raw Data'!$A$9:$DO$158,E$3,FALSE))="","",(VLOOKUP($A123,'Q4 Raw Data'!$A$9:$DO$158,E$3,FALSE))),"")</f>
        <v>Plans in place</v>
      </c>
      <c r="F123" s="204" t="str">
        <f>IFERROR(IF((VLOOKUP($A123,'Q4 Raw Data'!$A$9:$DO$158,F$3,FALSE))="","",(VLOOKUP($A123,'Q4 Raw Data'!$A$9:$DO$158,F$3,FALSE))),"")</f>
        <v>Established</v>
      </c>
      <c r="G123" s="204" t="str">
        <f>IFERROR(IF((VLOOKUP($A123,'Q4 Raw Data'!$A$9:$DO$158,G$3,FALSE))="","",(VLOOKUP($A123,'Q4 Raw Data'!$A$9:$DO$158,G$3,FALSE))),"")</f>
        <v>Plans in place</v>
      </c>
      <c r="H123" s="204" t="str">
        <f>IFERROR(IF((VLOOKUP($A123,'Q4 Raw Data'!$A$9:$DO$158,H$3,FALSE))="","",(VLOOKUP($A123,'Q4 Raw Data'!$A$9:$DO$158,H$3,FALSE))),"")</f>
        <v>Established</v>
      </c>
      <c r="I123" s="204" t="str">
        <f>IFERROR(IF((VLOOKUP($A123,'Q4 Raw Data'!$A$9:$DO$158,I$3,FALSE))="","",(VLOOKUP($A123,'Q4 Raw Data'!$A$9:$DO$158,I$3,FALSE))),"")</f>
        <v>Established</v>
      </c>
      <c r="J123" s="204" t="str">
        <f>IFERROR(IF((VLOOKUP($A123,'Q4 Raw Data'!$A$9:$DO$158,J$3,FALSE))="","",(VLOOKUP($A123,'Q4 Raw Data'!$A$9:$DO$158,J$3,FALSE))),"")</f>
        <v>Established</v>
      </c>
      <c r="K123" s="204" t="str">
        <f>IFERROR(IF((VLOOKUP($A123,'Q4 Raw Data'!$A$9:$DO$158,K$3,FALSE))="","",(VLOOKUP($A123,'Q4 Raw Data'!$A$9:$DO$158,K$3,FALSE))),"")</f>
        <v>Established</v>
      </c>
      <c r="L123" s="204"/>
      <c r="M123" s="204"/>
      <c r="N123" s="204"/>
      <c r="O123" s="204"/>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c r="AT123" s="204"/>
      <c r="AU123" s="204"/>
      <c r="AV123" s="204"/>
      <c r="AW123" s="204"/>
    </row>
    <row r="124" spans="1:49" x14ac:dyDescent="0.3">
      <c r="A124" t="s">
        <v>608</v>
      </c>
      <c r="B124" t="s">
        <v>609</v>
      </c>
      <c r="C124" s="204" t="str">
        <f>IFERROR(IF((VLOOKUP($A124,'Q4 Raw Data'!$A$9:$DO$158,C$3,FALSE))="","",(VLOOKUP($A124,'Q4 Raw Data'!$A$9:$DO$158,C$3,FALSE))),"")</f>
        <v/>
      </c>
      <c r="D124" s="204" t="str">
        <f>IFERROR(IF((VLOOKUP($A124,'Q4 Raw Data'!$A$9:$DO$158,D$3,FALSE))="","",(VLOOKUP($A124,'Q4 Raw Data'!$A$9:$DO$158,D$3,FALSE))),"")</f>
        <v>Mature</v>
      </c>
      <c r="E124" s="204" t="str">
        <f>IFERROR(IF((VLOOKUP($A124,'Q4 Raw Data'!$A$9:$DO$158,E$3,FALSE))="","",(VLOOKUP($A124,'Q4 Raw Data'!$A$9:$DO$158,E$3,FALSE))),"")</f>
        <v>Established</v>
      </c>
      <c r="F124" s="204" t="str">
        <f>IFERROR(IF((VLOOKUP($A124,'Q4 Raw Data'!$A$9:$DO$158,F$3,FALSE))="","",(VLOOKUP($A124,'Q4 Raw Data'!$A$9:$DO$158,F$3,FALSE))),"")</f>
        <v>Mature</v>
      </c>
      <c r="G124" s="204" t="str">
        <f>IFERROR(IF((VLOOKUP($A124,'Q4 Raw Data'!$A$9:$DO$158,G$3,FALSE))="","",(VLOOKUP($A124,'Q4 Raw Data'!$A$9:$DO$158,G$3,FALSE))),"")</f>
        <v>Established</v>
      </c>
      <c r="H124" s="204" t="str">
        <f>IFERROR(IF((VLOOKUP($A124,'Q4 Raw Data'!$A$9:$DO$158,H$3,FALSE))="","",(VLOOKUP($A124,'Q4 Raw Data'!$A$9:$DO$158,H$3,FALSE))),"")</f>
        <v>Established</v>
      </c>
      <c r="I124" s="204" t="str">
        <f>IFERROR(IF((VLOOKUP($A124,'Q4 Raw Data'!$A$9:$DO$158,I$3,FALSE))="","",(VLOOKUP($A124,'Q4 Raw Data'!$A$9:$DO$158,I$3,FALSE))),"")</f>
        <v>Established</v>
      </c>
      <c r="J124" s="204" t="str">
        <f>IFERROR(IF((VLOOKUP($A124,'Q4 Raw Data'!$A$9:$DO$158,J$3,FALSE))="","",(VLOOKUP($A124,'Q4 Raw Data'!$A$9:$DO$158,J$3,FALSE))),"")</f>
        <v>Mature</v>
      </c>
      <c r="K124" s="204" t="str">
        <f>IFERROR(IF((VLOOKUP($A124,'Q4 Raw Data'!$A$9:$DO$158,K$3,FALSE))="","",(VLOOKUP($A124,'Q4 Raw Data'!$A$9:$DO$158,K$3,FALSE))),"")</f>
        <v>Mature</v>
      </c>
      <c r="L124" s="204"/>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c r="AT124" s="204"/>
      <c r="AU124" s="204"/>
      <c r="AV124" s="204"/>
      <c r="AW124" s="204"/>
    </row>
    <row r="125" spans="1:49" x14ac:dyDescent="0.3">
      <c r="A125" t="s">
        <v>610</v>
      </c>
      <c r="B125" t="s">
        <v>611</v>
      </c>
      <c r="C125" s="204" t="str">
        <f>IFERROR(IF((VLOOKUP($A125,'Q4 Raw Data'!$A$9:$DO$158,C$3,FALSE))="","",(VLOOKUP($A125,'Q4 Raw Data'!$A$9:$DO$158,C$3,FALSE))),"")</f>
        <v/>
      </c>
      <c r="D125" s="204" t="str">
        <f>IFERROR(IF((VLOOKUP($A125,'Q4 Raw Data'!$A$9:$DO$158,D$3,FALSE))="","",(VLOOKUP($A125,'Q4 Raw Data'!$A$9:$DO$158,D$3,FALSE))),"")</f>
        <v>Established</v>
      </c>
      <c r="E125" s="204" t="str">
        <f>IFERROR(IF((VLOOKUP($A125,'Q4 Raw Data'!$A$9:$DO$158,E$3,FALSE))="","",(VLOOKUP($A125,'Q4 Raw Data'!$A$9:$DO$158,E$3,FALSE))),"")</f>
        <v>Mature</v>
      </c>
      <c r="F125" s="204" t="str">
        <f>IFERROR(IF((VLOOKUP($A125,'Q4 Raw Data'!$A$9:$DO$158,F$3,FALSE))="","",(VLOOKUP($A125,'Q4 Raw Data'!$A$9:$DO$158,F$3,FALSE))),"")</f>
        <v>Mature</v>
      </c>
      <c r="G125" s="204" t="str">
        <f>IFERROR(IF((VLOOKUP($A125,'Q4 Raw Data'!$A$9:$DO$158,G$3,FALSE))="","",(VLOOKUP($A125,'Q4 Raw Data'!$A$9:$DO$158,G$3,FALSE))),"")</f>
        <v>Established</v>
      </c>
      <c r="H125" s="204" t="str">
        <f>IFERROR(IF((VLOOKUP($A125,'Q4 Raw Data'!$A$9:$DO$158,H$3,FALSE))="","",(VLOOKUP($A125,'Q4 Raw Data'!$A$9:$DO$158,H$3,FALSE))),"")</f>
        <v>Mature</v>
      </c>
      <c r="I125" s="204" t="str">
        <f>IFERROR(IF((VLOOKUP($A125,'Q4 Raw Data'!$A$9:$DO$158,I$3,FALSE))="","",(VLOOKUP($A125,'Q4 Raw Data'!$A$9:$DO$158,I$3,FALSE))),"")</f>
        <v>Established</v>
      </c>
      <c r="J125" s="204" t="str">
        <f>IFERROR(IF((VLOOKUP($A125,'Q4 Raw Data'!$A$9:$DO$158,J$3,FALSE))="","",(VLOOKUP($A125,'Q4 Raw Data'!$A$9:$DO$158,J$3,FALSE))),"")</f>
        <v>Established</v>
      </c>
      <c r="K125" s="204" t="str">
        <f>IFERROR(IF((VLOOKUP($A125,'Q4 Raw Data'!$A$9:$DO$158,K$3,FALSE))="","",(VLOOKUP($A125,'Q4 Raw Data'!$A$9:$DO$158,K$3,FALSE))),"")</f>
        <v>Established</v>
      </c>
      <c r="L125" s="204"/>
      <c r="M125" s="204"/>
      <c r="N125" s="204"/>
      <c r="O125" s="204"/>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c r="AT125" s="204"/>
      <c r="AU125" s="204"/>
      <c r="AV125" s="204"/>
      <c r="AW125" s="204"/>
    </row>
    <row r="126" spans="1:49" x14ac:dyDescent="0.3">
      <c r="A126" t="s">
        <v>613</v>
      </c>
      <c r="B126" t="s">
        <v>614</v>
      </c>
      <c r="C126" s="204" t="str">
        <f>IFERROR(IF((VLOOKUP($A126,'Q4 Raw Data'!$A$9:$DO$158,C$3,FALSE))="","",(VLOOKUP($A126,'Q4 Raw Data'!$A$9:$DO$158,C$3,FALSE))),"")</f>
        <v/>
      </c>
      <c r="D126" s="204" t="str">
        <f>IFERROR(IF((VLOOKUP($A126,'Q4 Raw Data'!$A$9:$DO$158,D$3,FALSE))="","",(VLOOKUP($A126,'Q4 Raw Data'!$A$9:$DO$158,D$3,FALSE))),"")</f>
        <v>Established</v>
      </c>
      <c r="E126" s="204" t="str">
        <f>IFERROR(IF((VLOOKUP($A126,'Q4 Raw Data'!$A$9:$DO$158,E$3,FALSE))="","",(VLOOKUP($A126,'Q4 Raw Data'!$A$9:$DO$158,E$3,FALSE))),"")</f>
        <v>Plans in place</v>
      </c>
      <c r="F126" s="204" t="str">
        <f>IFERROR(IF((VLOOKUP($A126,'Q4 Raw Data'!$A$9:$DO$158,F$3,FALSE))="","",(VLOOKUP($A126,'Q4 Raw Data'!$A$9:$DO$158,F$3,FALSE))),"")</f>
        <v>Established</v>
      </c>
      <c r="G126" s="204" t="str">
        <f>IFERROR(IF((VLOOKUP($A126,'Q4 Raw Data'!$A$9:$DO$158,G$3,FALSE))="","",(VLOOKUP($A126,'Q4 Raw Data'!$A$9:$DO$158,G$3,FALSE))),"")</f>
        <v>Established</v>
      </c>
      <c r="H126" s="204" t="str">
        <f>IFERROR(IF((VLOOKUP($A126,'Q4 Raw Data'!$A$9:$DO$158,H$3,FALSE))="","",(VLOOKUP($A126,'Q4 Raw Data'!$A$9:$DO$158,H$3,FALSE))),"")</f>
        <v>Established</v>
      </c>
      <c r="I126" s="204" t="str">
        <f>IFERROR(IF((VLOOKUP($A126,'Q4 Raw Data'!$A$9:$DO$158,I$3,FALSE))="","",(VLOOKUP($A126,'Q4 Raw Data'!$A$9:$DO$158,I$3,FALSE))),"")</f>
        <v>Established</v>
      </c>
      <c r="J126" s="204" t="str">
        <f>IFERROR(IF((VLOOKUP($A126,'Q4 Raw Data'!$A$9:$DO$158,J$3,FALSE))="","",(VLOOKUP($A126,'Q4 Raw Data'!$A$9:$DO$158,J$3,FALSE))),"")</f>
        <v>Mature</v>
      </c>
      <c r="K126" s="204" t="str">
        <f>IFERROR(IF((VLOOKUP($A126,'Q4 Raw Data'!$A$9:$DO$158,K$3,FALSE))="","",(VLOOKUP($A126,'Q4 Raw Data'!$A$9:$DO$158,K$3,FALSE))),"")</f>
        <v>Established</v>
      </c>
      <c r="L126" s="204"/>
      <c r="M126" s="204"/>
      <c r="N126" s="204"/>
      <c r="O126" s="204"/>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c r="AT126" s="204"/>
      <c r="AU126" s="204"/>
      <c r="AV126" s="204"/>
      <c r="AW126" s="204"/>
    </row>
    <row r="127" spans="1:49" x14ac:dyDescent="0.3">
      <c r="A127" t="s">
        <v>615</v>
      </c>
      <c r="B127" t="s">
        <v>616</v>
      </c>
      <c r="C127" s="204" t="str">
        <f>IFERROR(IF((VLOOKUP($A127,'Q4 Raw Data'!$A$9:$DO$158,C$3,FALSE))="","",(VLOOKUP($A127,'Q4 Raw Data'!$A$9:$DO$158,C$3,FALSE))),"")</f>
        <v/>
      </c>
      <c r="D127" s="204" t="str">
        <f>IFERROR(IF((VLOOKUP($A127,'Q4 Raw Data'!$A$9:$DO$158,D$3,FALSE))="","",(VLOOKUP($A127,'Q4 Raw Data'!$A$9:$DO$158,D$3,FALSE))),"")</f>
        <v>Mature</v>
      </c>
      <c r="E127" s="204" t="str">
        <f>IFERROR(IF((VLOOKUP($A127,'Q4 Raw Data'!$A$9:$DO$158,E$3,FALSE))="","",(VLOOKUP($A127,'Q4 Raw Data'!$A$9:$DO$158,E$3,FALSE))),"")</f>
        <v>Mature</v>
      </c>
      <c r="F127" s="204" t="str">
        <f>IFERROR(IF((VLOOKUP($A127,'Q4 Raw Data'!$A$9:$DO$158,F$3,FALSE))="","",(VLOOKUP($A127,'Q4 Raw Data'!$A$9:$DO$158,F$3,FALSE))),"")</f>
        <v>Exemplary</v>
      </c>
      <c r="G127" s="204" t="str">
        <f>IFERROR(IF((VLOOKUP($A127,'Q4 Raw Data'!$A$9:$DO$158,G$3,FALSE))="","",(VLOOKUP($A127,'Q4 Raw Data'!$A$9:$DO$158,G$3,FALSE))),"")</f>
        <v>Mature</v>
      </c>
      <c r="H127" s="204" t="str">
        <f>IFERROR(IF((VLOOKUP($A127,'Q4 Raw Data'!$A$9:$DO$158,H$3,FALSE))="","",(VLOOKUP($A127,'Q4 Raw Data'!$A$9:$DO$158,H$3,FALSE))),"")</f>
        <v>Established</v>
      </c>
      <c r="I127" s="204" t="str">
        <f>IFERROR(IF((VLOOKUP($A127,'Q4 Raw Data'!$A$9:$DO$158,I$3,FALSE))="","",(VLOOKUP($A127,'Q4 Raw Data'!$A$9:$DO$158,I$3,FALSE))),"")</f>
        <v>Mature</v>
      </c>
      <c r="J127" s="204" t="str">
        <f>IFERROR(IF((VLOOKUP($A127,'Q4 Raw Data'!$A$9:$DO$158,J$3,FALSE))="","",(VLOOKUP($A127,'Q4 Raw Data'!$A$9:$DO$158,J$3,FALSE))),"")</f>
        <v>Mature</v>
      </c>
      <c r="K127" s="204" t="str">
        <f>IFERROR(IF((VLOOKUP($A127,'Q4 Raw Data'!$A$9:$DO$158,K$3,FALSE))="","",(VLOOKUP($A127,'Q4 Raw Data'!$A$9:$DO$158,K$3,FALSE))),"")</f>
        <v>Mature</v>
      </c>
      <c r="L127" s="204"/>
      <c r="M127" s="204"/>
      <c r="N127" s="204"/>
      <c r="O127" s="204"/>
      <c r="P127" s="204"/>
      <c r="Q127" s="204"/>
      <c r="R127" s="204"/>
      <c r="S127" s="204"/>
      <c r="T127" s="204"/>
      <c r="U127" s="204"/>
      <c r="V127" s="204"/>
      <c r="W127" s="204"/>
      <c r="X127" s="204"/>
      <c r="Y127" s="204"/>
      <c r="Z127" s="204"/>
      <c r="AA127" s="204"/>
      <c r="AB127" s="204"/>
      <c r="AC127" s="204"/>
      <c r="AD127" s="204"/>
      <c r="AE127" s="204"/>
      <c r="AF127" s="204"/>
      <c r="AG127" s="204"/>
      <c r="AH127" s="204"/>
      <c r="AI127" s="204"/>
      <c r="AJ127" s="204"/>
      <c r="AK127" s="204"/>
      <c r="AL127" s="204"/>
      <c r="AM127" s="204"/>
      <c r="AN127" s="204"/>
      <c r="AO127" s="204"/>
      <c r="AP127" s="204"/>
      <c r="AQ127" s="204"/>
      <c r="AR127" s="204"/>
      <c r="AS127" s="204"/>
      <c r="AT127" s="204"/>
      <c r="AU127" s="204"/>
      <c r="AV127" s="204"/>
      <c r="AW127" s="204"/>
    </row>
    <row r="128" spans="1:49" x14ac:dyDescent="0.3">
      <c r="A128" t="s">
        <v>619</v>
      </c>
      <c r="B128" t="s">
        <v>620</v>
      </c>
      <c r="C128" s="204" t="str">
        <f>IFERROR(IF((VLOOKUP($A128,'Q4 Raw Data'!$A$9:$DO$158,C$3,FALSE))="","",(VLOOKUP($A128,'Q4 Raw Data'!$A$9:$DO$158,C$3,FALSE))),"")</f>
        <v/>
      </c>
      <c r="D128" s="204" t="str">
        <f>IFERROR(IF((VLOOKUP($A128,'Q4 Raw Data'!$A$9:$DO$158,D$3,FALSE))="","",(VLOOKUP($A128,'Q4 Raw Data'!$A$9:$DO$158,D$3,FALSE))),"")</f>
        <v>Established</v>
      </c>
      <c r="E128" s="204" t="str">
        <f>IFERROR(IF((VLOOKUP($A128,'Q4 Raw Data'!$A$9:$DO$158,E$3,FALSE))="","",(VLOOKUP($A128,'Q4 Raw Data'!$A$9:$DO$158,E$3,FALSE))),"")</f>
        <v>Established</v>
      </c>
      <c r="F128" s="204" t="str">
        <f>IFERROR(IF((VLOOKUP($A128,'Q4 Raw Data'!$A$9:$DO$158,F$3,FALSE))="","",(VLOOKUP($A128,'Q4 Raw Data'!$A$9:$DO$158,F$3,FALSE))),"")</f>
        <v>Established</v>
      </c>
      <c r="G128" s="204" t="str">
        <f>IFERROR(IF((VLOOKUP($A128,'Q4 Raw Data'!$A$9:$DO$158,G$3,FALSE))="","",(VLOOKUP($A128,'Q4 Raw Data'!$A$9:$DO$158,G$3,FALSE))),"")</f>
        <v>Established</v>
      </c>
      <c r="H128" s="204" t="str">
        <f>IFERROR(IF((VLOOKUP($A128,'Q4 Raw Data'!$A$9:$DO$158,H$3,FALSE))="","",(VLOOKUP($A128,'Q4 Raw Data'!$A$9:$DO$158,H$3,FALSE))),"")</f>
        <v>Established</v>
      </c>
      <c r="I128" s="204" t="str">
        <f>IFERROR(IF((VLOOKUP($A128,'Q4 Raw Data'!$A$9:$DO$158,I$3,FALSE))="","",(VLOOKUP($A128,'Q4 Raw Data'!$A$9:$DO$158,I$3,FALSE))),"")</f>
        <v>Plans in place</v>
      </c>
      <c r="J128" s="204" t="str">
        <f>IFERROR(IF((VLOOKUP($A128,'Q4 Raw Data'!$A$9:$DO$158,J$3,FALSE))="","",(VLOOKUP($A128,'Q4 Raw Data'!$A$9:$DO$158,J$3,FALSE))),"")</f>
        <v>Established</v>
      </c>
      <c r="K128" s="204" t="str">
        <f>IFERROR(IF((VLOOKUP($A128,'Q4 Raw Data'!$A$9:$DO$158,K$3,FALSE))="","",(VLOOKUP($A128,'Q4 Raw Data'!$A$9:$DO$158,K$3,FALSE))),"")</f>
        <v>Established</v>
      </c>
      <c r="L128" s="204"/>
      <c r="M128" s="204"/>
      <c r="N128" s="204"/>
      <c r="O128" s="204"/>
      <c r="P128" s="204"/>
      <c r="Q128" s="204"/>
      <c r="R128" s="204"/>
      <c r="S128" s="204"/>
      <c r="T128" s="204"/>
      <c r="U128" s="204"/>
      <c r="V128" s="204"/>
      <c r="W128" s="204"/>
      <c r="X128" s="204"/>
      <c r="Y128" s="204"/>
      <c r="Z128" s="204"/>
      <c r="AA128" s="204"/>
      <c r="AB128" s="204"/>
      <c r="AC128" s="204"/>
      <c r="AD128" s="204"/>
      <c r="AE128" s="204"/>
      <c r="AF128" s="204"/>
      <c r="AG128" s="204"/>
      <c r="AH128" s="204"/>
      <c r="AI128" s="204"/>
      <c r="AJ128" s="204"/>
      <c r="AK128" s="204"/>
      <c r="AL128" s="204"/>
      <c r="AM128" s="204"/>
      <c r="AN128" s="204"/>
      <c r="AO128" s="204"/>
      <c r="AP128" s="204"/>
      <c r="AQ128" s="204"/>
      <c r="AR128" s="204"/>
      <c r="AS128" s="204"/>
      <c r="AT128" s="204"/>
      <c r="AU128" s="204"/>
      <c r="AV128" s="204"/>
      <c r="AW128" s="204"/>
    </row>
    <row r="129" spans="1:49" x14ac:dyDescent="0.3">
      <c r="A129" t="s">
        <v>621</v>
      </c>
      <c r="B129" t="s">
        <v>622</v>
      </c>
      <c r="C129" s="204" t="str">
        <f>IFERROR(IF((VLOOKUP($A129,'Q4 Raw Data'!$A$9:$DO$158,C$3,FALSE))="","",(VLOOKUP($A129,'Q4 Raw Data'!$A$9:$DO$158,C$3,FALSE))),"")</f>
        <v/>
      </c>
      <c r="D129" s="204" t="str">
        <f>IFERROR(IF((VLOOKUP($A129,'Q4 Raw Data'!$A$9:$DO$158,D$3,FALSE))="","",(VLOOKUP($A129,'Q4 Raw Data'!$A$9:$DO$158,D$3,FALSE))),"")</f>
        <v>Established</v>
      </c>
      <c r="E129" s="204" t="str">
        <f>IFERROR(IF((VLOOKUP($A129,'Q4 Raw Data'!$A$9:$DO$158,E$3,FALSE))="","",(VLOOKUP($A129,'Q4 Raw Data'!$A$9:$DO$158,E$3,FALSE))),"")</f>
        <v>Established</v>
      </c>
      <c r="F129" s="204" t="str">
        <f>IFERROR(IF((VLOOKUP($A129,'Q4 Raw Data'!$A$9:$DO$158,F$3,FALSE))="","",(VLOOKUP($A129,'Q4 Raw Data'!$A$9:$DO$158,F$3,FALSE))),"")</f>
        <v>Mature</v>
      </c>
      <c r="G129" s="204" t="str">
        <f>IFERROR(IF((VLOOKUP($A129,'Q4 Raw Data'!$A$9:$DO$158,G$3,FALSE))="","",(VLOOKUP($A129,'Q4 Raw Data'!$A$9:$DO$158,G$3,FALSE))),"")</f>
        <v>Established</v>
      </c>
      <c r="H129" s="204" t="str">
        <f>IFERROR(IF((VLOOKUP($A129,'Q4 Raw Data'!$A$9:$DO$158,H$3,FALSE))="","",(VLOOKUP($A129,'Q4 Raw Data'!$A$9:$DO$158,H$3,FALSE))),"")</f>
        <v>Established</v>
      </c>
      <c r="I129" s="204" t="str">
        <f>IFERROR(IF((VLOOKUP($A129,'Q4 Raw Data'!$A$9:$DO$158,I$3,FALSE))="","",(VLOOKUP($A129,'Q4 Raw Data'!$A$9:$DO$158,I$3,FALSE))),"")</f>
        <v>Established</v>
      </c>
      <c r="J129" s="204" t="str">
        <f>IFERROR(IF((VLOOKUP($A129,'Q4 Raw Data'!$A$9:$DO$158,J$3,FALSE))="","",(VLOOKUP($A129,'Q4 Raw Data'!$A$9:$DO$158,J$3,FALSE))),"")</f>
        <v>Established</v>
      </c>
      <c r="K129" s="204" t="str">
        <f>IFERROR(IF((VLOOKUP($A129,'Q4 Raw Data'!$A$9:$DO$158,K$3,FALSE))="","",(VLOOKUP($A129,'Q4 Raw Data'!$A$9:$DO$158,K$3,FALSE))),"")</f>
        <v>Established</v>
      </c>
      <c r="L129" s="204"/>
      <c r="M129" s="204"/>
      <c r="N129" s="204"/>
      <c r="O129" s="204"/>
      <c r="P129" s="204"/>
      <c r="Q129" s="204"/>
      <c r="R129" s="204"/>
      <c r="S129" s="204"/>
      <c r="T129" s="204"/>
      <c r="U129" s="204"/>
      <c r="V129" s="204"/>
      <c r="W129" s="204"/>
      <c r="X129" s="204"/>
      <c r="Y129" s="204"/>
      <c r="Z129" s="204"/>
      <c r="AA129" s="204"/>
      <c r="AB129" s="204"/>
      <c r="AC129" s="204"/>
      <c r="AD129" s="204"/>
      <c r="AE129" s="204"/>
      <c r="AF129" s="204"/>
      <c r="AG129" s="204"/>
      <c r="AH129" s="204"/>
      <c r="AI129" s="204"/>
      <c r="AJ129" s="204"/>
      <c r="AK129" s="204"/>
      <c r="AL129" s="204"/>
      <c r="AM129" s="204"/>
      <c r="AN129" s="204"/>
      <c r="AO129" s="204"/>
      <c r="AP129" s="204"/>
      <c r="AQ129" s="204"/>
      <c r="AR129" s="204"/>
      <c r="AS129" s="204"/>
      <c r="AT129" s="204"/>
      <c r="AU129" s="204"/>
      <c r="AV129" s="204"/>
      <c r="AW129" s="204"/>
    </row>
    <row r="130" spans="1:49" x14ac:dyDescent="0.3">
      <c r="A130" t="s">
        <v>623</v>
      </c>
      <c r="B130" t="s">
        <v>624</v>
      </c>
      <c r="C130" s="204" t="str">
        <f>IFERROR(IF((VLOOKUP($A130,'Q4 Raw Data'!$A$9:$DO$158,C$3,FALSE))="","",(VLOOKUP($A130,'Q4 Raw Data'!$A$9:$DO$158,C$3,FALSE))),"")</f>
        <v/>
      </c>
      <c r="D130" s="204" t="str">
        <f>IFERROR(IF((VLOOKUP($A130,'Q4 Raw Data'!$A$9:$DO$158,D$3,FALSE))="","",(VLOOKUP($A130,'Q4 Raw Data'!$A$9:$DO$158,D$3,FALSE))),"")</f>
        <v>Plans in place</v>
      </c>
      <c r="E130" s="204" t="str">
        <f>IFERROR(IF((VLOOKUP($A130,'Q4 Raw Data'!$A$9:$DO$158,E$3,FALSE))="","",(VLOOKUP($A130,'Q4 Raw Data'!$A$9:$DO$158,E$3,FALSE))),"")</f>
        <v>Mature</v>
      </c>
      <c r="F130" s="204" t="str">
        <f>IFERROR(IF((VLOOKUP($A130,'Q4 Raw Data'!$A$9:$DO$158,F$3,FALSE))="","",(VLOOKUP($A130,'Q4 Raw Data'!$A$9:$DO$158,F$3,FALSE))),"")</f>
        <v>Mature</v>
      </c>
      <c r="G130" s="204" t="str">
        <f>IFERROR(IF((VLOOKUP($A130,'Q4 Raw Data'!$A$9:$DO$158,G$3,FALSE))="","",(VLOOKUP($A130,'Q4 Raw Data'!$A$9:$DO$158,G$3,FALSE))),"")</f>
        <v>Exemplary</v>
      </c>
      <c r="H130" s="204" t="str">
        <f>IFERROR(IF((VLOOKUP($A130,'Q4 Raw Data'!$A$9:$DO$158,H$3,FALSE))="","",(VLOOKUP($A130,'Q4 Raw Data'!$A$9:$DO$158,H$3,FALSE))),"")</f>
        <v>Mature</v>
      </c>
      <c r="I130" s="204" t="str">
        <f>IFERROR(IF((VLOOKUP($A130,'Q4 Raw Data'!$A$9:$DO$158,I$3,FALSE))="","",(VLOOKUP($A130,'Q4 Raw Data'!$A$9:$DO$158,I$3,FALSE))),"")</f>
        <v>Established</v>
      </c>
      <c r="J130" s="204" t="str">
        <f>IFERROR(IF((VLOOKUP($A130,'Q4 Raw Data'!$A$9:$DO$158,J$3,FALSE))="","",(VLOOKUP($A130,'Q4 Raw Data'!$A$9:$DO$158,J$3,FALSE))),"")</f>
        <v>Established</v>
      </c>
      <c r="K130" s="204" t="str">
        <f>IFERROR(IF((VLOOKUP($A130,'Q4 Raw Data'!$A$9:$DO$158,K$3,FALSE))="","",(VLOOKUP($A130,'Q4 Raw Data'!$A$9:$DO$158,K$3,FALSE))),"")</f>
        <v>Mature</v>
      </c>
      <c r="L130" s="204"/>
      <c r="M130" s="204"/>
      <c r="N130" s="204"/>
      <c r="O130" s="204"/>
      <c r="P130" s="204"/>
      <c r="Q130" s="204"/>
      <c r="R130" s="204"/>
      <c r="S130" s="204"/>
      <c r="T130" s="204"/>
      <c r="U130" s="204"/>
      <c r="V130" s="204"/>
      <c r="W130" s="204"/>
      <c r="X130" s="204"/>
      <c r="Y130" s="204"/>
      <c r="Z130" s="204"/>
      <c r="AA130" s="204"/>
      <c r="AB130" s="204"/>
      <c r="AC130" s="204"/>
      <c r="AD130" s="204"/>
      <c r="AE130" s="204"/>
      <c r="AF130" s="204"/>
      <c r="AG130" s="204"/>
      <c r="AH130" s="204"/>
      <c r="AI130" s="204"/>
      <c r="AJ130" s="204"/>
      <c r="AK130" s="204"/>
      <c r="AL130" s="204"/>
      <c r="AM130" s="204"/>
      <c r="AN130" s="204"/>
      <c r="AO130" s="204"/>
      <c r="AP130" s="204"/>
      <c r="AQ130" s="204"/>
      <c r="AR130" s="204"/>
      <c r="AS130" s="204"/>
      <c r="AT130" s="204"/>
      <c r="AU130" s="204"/>
      <c r="AV130" s="204"/>
      <c r="AW130" s="204"/>
    </row>
    <row r="131" spans="1:49" x14ac:dyDescent="0.3">
      <c r="A131" t="s">
        <v>625</v>
      </c>
      <c r="B131" t="s">
        <v>626</v>
      </c>
      <c r="C131" s="204" t="str">
        <f>IFERROR(IF((VLOOKUP($A131,'Q4 Raw Data'!$A$9:$DO$158,C$3,FALSE))="","",(VLOOKUP($A131,'Q4 Raw Data'!$A$9:$DO$158,C$3,FALSE))),"")</f>
        <v/>
      </c>
      <c r="D131" s="204" t="str">
        <f>IFERROR(IF((VLOOKUP($A131,'Q4 Raw Data'!$A$9:$DO$158,D$3,FALSE))="","",(VLOOKUP($A131,'Q4 Raw Data'!$A$9:$DO$158,D$3,FALSE))),"")</f>
        <v>Established</v>
      </c>
      <c r="E131" s="204" t="str">
        <f>IFERROR(IF((VLOOKUP($A131,'Q4 Raw Data'!$A$9:$DO$158,E$3,FALSE))="","",(VLOOKUP($A131,'Q4 Raw Data'!$A$9:$DO$158,E$3,FALSE))),"")</f>
        <v>Mature</v>
      </c>
      <c r="F131" s="204" t="str">
        <f>IFERROR(IF((VLOOKUP($A131,'Q4 Raw Data'!$A$9:$DO$158,F$3,FALSE))="","",(VLOOKUP($A131,'Q4 Raw Data'!$A$9:$DO$158,F$3,FALSE))),"")</f>
        <v>Established</v>
      </c>
      <c r="G131" s="204" t="str">
        <f>IFERROR(IF((VLOOKUP($A131,'Q4 Raw Data'!$A$9:$DO$158,G$3,FALSE))="","",(VLOOKUP($A131,'Q4 Raw Data'!$A$9:$DO$158,G$3,FALSE))),"")</f>
        <v>Established</v>
      </c>
      <c r="H131" s="204" t="str">
        <f>IFERROR(IF((VLOOKUP($A131,'Q4 Raw Data'!$A$9:$DO$158,H$3,FALSE))="","",(VLOOKUP($A131,'Q4 Raw Data'!$A$9:$DO$158,H$3,FALSE))),"")</f>
        <v>Established</v>
      </c>
      <c r="I131" s="204" t="str">
        <f>IFERROR(IF((VLOOKUP($A131,'Q4 Raw Data'!$A$9:$DO$158,I$3,FALSE))="","",(VLOOKUP($A131,'Q4 Raw Data'!$A$9:$DO$158,I$3,FALSE))),"")</f>
        <v>Plans in place</v>
      </c>
      <c r="J131" s="204" t="str">
        <f>IFERROR(IF((VLOOKUP($A131,'Q4 Raw Data'!$A$9:$DO$158,J$3,FALSE))="","",(VLOOKUP($A131,'Q4 Raw Data'!$A$9:$DO$158,J$3,FALSE))),"")</f>
        <v>Mature</v>
      </c>
      <c r="K131" s="204" t="str">
        <f>IFERROR(IF((VLOOKUP($A131,'Q4 Raw Data'!$A$9:$DO$158,K$3,FALSE))="","",(VLOOKUP($A131,'Q4 Raw Data'!$A$9:$DO$158,K$3,FALSE))),"")</f>
        <v>Established</v>
      </c>
      <c r="L131" s="204"/>
      <c r="M131" s="204"/>
      <c r="N131" s="204"/>
      <c r="O131" s="204"/>
      <c r="P131" s="204"/>
      <c r="Q131" s="204"/>
      <c r="R131" s="204"/>
      <c r="S131" s="204"/>
      <c r="T131" s="204"/>
      <c r="U131" s="204"/>
      <c r="V131" s="204"/>
      <c r="W131" s="204"/>
      <c r="X131" s="204"/>
      <c r="Y131" s="204"/>
      <c r="Z131" s="204"/>
      <c r="AA131" s="204"/>
      <c r="AB131" s="204"/>
      <c r="AC131" s="204"/>
      <c r="AD131" s="204"/>
      <c r="AE131" s="204"/>
      <c r="AF131" s="204"/>
      <c r="AG131" s="204"/>
      <c r="AH131" s="204"/>
      <c r="AI131" s="204"/>
      <c r="AJ131" s="204"/>
      <c r="AK131" s="204"/>
      <c r="AL131" s="204"/>
      <c r="AM131" s="204"/>
      <c r="AN131" s="204"/>
      <c r="AO131" s="204"/>
      <c r="AP131" s="204"/>
      <c r="AQ131" s="204"/>
      <c r="AR131" s="204"/>
      <c r="AS131" s="204"/>
      <c r="AT131" s="204"/>
      <c r="AU131" s="204"/>
      <c r="AV131" s="204"/>
      <c r="AW131" s="204"/>
    </row>
    <row r="132" spans="1:49" x14ac:dyDescent="0.3">
      <c r="A132" t="s">
        <v>627</v>
      </c>
      <c r="B132" t="s">
        <v>628</v>
      </c>
      <c r="C132" s="204" t="str">
        <f>IFERROR(IF((VLOOKUP($A132,'Q4 Raw Data'!$A$9:$DO$158,C$3,FALSE))="","",(VLOOKUP($A132,'Q4 Raw Data'!$A$9:$DO$158,C$3,FALSE))),"")</f>
        <v/>
      </c>
      <c r="D132" s="204" t="str">
        <f>IFERROR(IF((VLOOKUP($A132,'Q4 Raw Data'!$A$9:$DO$158,D$3,FALSE))="","",(VLOOKUP($A132,'Q4 Raw Data'!$A$9:$DO$158,D$3,FALSE))),"")</f>
        <v>Established</v>
      </c>
      <c r="E132" s="204" t="str">
        <f>IFERROR(IF((VLOOKUP($A132,'Q4 Raw Data'!$A$9:$DO$158,E$3,FALSE))="","",(VLOOKUP($A132,'Q4 Raw Data'!$A$9:$DO$158,E$3,FALSE))),"")</f>
        <v>Established</v>
      </c>
      <c r="F132" s="204" t="str">
        <f>IFERROR(IF((VLOOKUP($A132,'Q4 Raw Data'!$A$9:$DO$158,F$3,FALSE))="","",(VLOOKUP($A132,'Q4 Raw Data'!$A$9:$DO$158,F$3,FALSE))),"")</f>
        <v>Established</v>
      </c>
      <c r="G132" s="204" t="str">
        <f>IFERROR(IF((VLOOKUP($A132,'Q4 Raw Data'!$A$9:$DO$158,G$3,FALSE))="","",(VLOOKUP($A132,'Q4 Raw Data'!$A$9:$DO$158,G$3,FALSE))),"")</f>
        <v>Established</v>
      </c>
      <c r="H132" s="204" t="str">
        <f>IFERROR(IF((VLOOKUP($A132,'Q4 Raw Data'!$A$9:$DO$158,H$3,FALSE))="","",(VLOOKUP($A132,'Q4 Raw Data'!$A$9:$DO$158,H$3,FALSE))),"")</f>
        <v>Established</v>
      </c>
      <c r="I132" s="204" t="str">
        <f>IFERROR(IF((VLOOKUP($A132,'Q4 Raw Data'!$A$9:$DO$158,I$3,FALSE))="","",(VLOOKUP($A132,'Q4 Raw Data'!$A$9:$DO$158,I$3,FALSE))),"")</f>
        <v>Established</v>
      </c>
      <c r="J132" s="204" t="str">
        <f>IFERROR(IF((VLOOKUP($A132,'Q4 Raw Data'!$A$9:$DO$158,J$3,FALSE))="","",(VLOOKUP($A132,'Q4 Raw Data'!$A$9:$DO$158,J$3,FALSE))),"")</f>
        <v>Established</v>
      </c>
      <c r="K132" s="204" t="str">
        <f>IFERROR(IF((VLOOKUP($A132,'Q4 Raw Data'!$A$9:$DO$158,K$3,FALSE))="","",(VLOOKUP($A132,'Q4 Raw Data'!$A$9:$DO$158,K$3,FALSE))),"")</f>
        <v>Exemplary</v>
      </c>
      <c r="L132" s="204"/>
      <c r="M132" s="204"/>
      <c r="N132" s="204"/>
      <c r="O132" s="204"/>
      <c r="P132" s="204"/>
      <c r="Q132" s="204"/>
      <c r="R132" s="204"/>
      <c r="S132" s="204"/>
      <c r="T132" s="204"/>
      <c r="U132" s="204"/>
      <c r="V132" s="204"/>
      <c r="W132" s="204"/>
      <c r="X132" s="204"/>
      <c r="Y132" s="204"/>
      <c r="Z132" s="204"/>
      <c r="AA132" s="204"/>
      <c r="AB132" s="204"/>
      <c r="AC132" s="204"/>
      <c r="AD132" s="204"/>
      <c r="AE132" s="204"/>
      <c r="AF132" s="204"/>
      <c r="AG132" s="204"/>
      <c r="AH132" s="204"/>
      <c r="AI132" s="204"/>
      <c r="AJ132" s="204"/>
      <c r="AK132" s="204"/>
      <c r="AL132" s="204"/>
      <c r="AM132" s="204"/>
      <c r="AN132" s="204"/>
      <c r="AO132" s="204"/>
      <c r="AP132" s="204"/>
      <c r="AQ132" s="204"/>
      <c r="AR132" s="204"/>
      <c r="AS132" s="204"/>
      <c r="AT132" s="204"/>
      <c r="AU132" s="204"/>
      <c r="AV132" s="204"/>
      <c r="AW132" s="204"/>
    </row>
    <row r="133" spans="1:49" x14ac:dyDescent="0.3">
      <c r="A133" t="s">
        <v>629</v>
      </c>
      <c r="B133" t="s">
        <v>630</v>
      </c>
      <c r="C133" s="204" t="str">
        <f>IFERROR(IF((VLOOKUP($A133,'Q4 Raw Data'!$A$9:$DO$158,C$3,FALSE))="","",(VLOOKUP($A133,'Q4 Raw Data'!$A$9:$DO$158,C$3,FALSE))),"")</f>
        <v/>
      </c>
      <c r="D133" s="204" t="str">
        <f>IFERROR(IF((VLOOKUP($A133,'Q4 Raw Data'!$A$9:$DO$158,D$3,FALSE))="","",(VLOOKUP($A133,'Q4 Raw Data'!$A$9:$DO$158,D$3,FALSE))),"")</f>
        <v>Established</v>
      </c>
      <c r="E133" s="204" t="str">
        <f>IFERROR(IF((VLOOKUP($A133,'Q4 Raw Data'!$A$9:$DO$158,E$3,FALSE))="","",(VLOOKUP($A133,'Q4 Raw Data'!$A$9:$DO$158,E$3,FALSE))),"")</f>
        <v>Established</v>
      </c>
      <c r="F133" s="204" t="str">
        <f>IFERROR(IF((VLOOKUP($A133,'Q4 Raw Data'!$A$9:$DO$158,F$3,FALSE))="","",(VLOOKUP($A133,'Q4 Raw Data'!$A$9:$DO$158,F$3,FALSE))),"")</f>
        <v>Established</v>
      </c>
      <c r="G133" s="204" t="str">
        <f>IFERROR(IF((VLOOKUP($A133,'Q4 Raw Data'!$A$9:$DO$158,G$3,FALSE))="","",(VLOOKUP($A133,'Q4 Raw Data'!$A$9:$DO$158,G$3,FALSE))),"")</f>
        <v>Established</v>
      </c>
      <c r="H133" s="204" t="str">
        <f>IFERROR(IF((VLOOKUP($A133,'Q4 Raw Data'!$A$9:$DO$158,H$3,FALSE))="","",(VLOOKUP($A133,'Q4 Raw Data'!$A$9:$DO$158,H$3,FALSE))),"")</f>
        <v>Established</v>
      </c>
      <c r="I133" s="204" t="str">
        <f>IFERROR(IF((VLOOKUP($A133,'Q4 Raw Data'!$A$9:$DO$158,I$3,FALSE))="","",(VLOOKUP($A133,'Q4 Raw Data'!$A$9:$DO$158,I$3,FALSE))),"")</f>
        <v>Established</v>
      </c>
      <c r="J133" s="204" t="str">
        <f>IFERROR(IF((VLOOKUP($A133,'Q4 Raw Data'!$A$9:$DO$158,J$3,FALSE))="","",(VLOOKUP($A133,'Q4 Raw Data'!$A$9:$DO$158,J$3,FALSE))),"")</f>
        <v>Established</v>
      </c>
      <c r="K133" s="204" t="str">
        <f>IFERROR(IF((VLOOKUP($A133,'Q4 Raw Data'!$A$9:$DO$158,K$3,FALSE))="","",(VLOOKUP($A133,'Q4 Raw Data'!$A$9:$DO$158,K$3,FALSE))),"")</f>
        <v>Established</v>
      </c>
      <c r="L133" s="204"/>
      <c r="M133" s="204"/>
      <c r="N133" s="204"/>
      <c r="O133" s="204"/>
      <c r="P133" s="204"/>
      <c r="Q133" s="204"/>
      <c r="R133" s="204"/>
      <c r="S133" s="204"/>
      <c r="T133" s="204"/>
      <c r="U133" s="204"/>
      <c r="V133" s="204"/>
      <c r="W133" s="204"/>
      <c r="X133" s="204"/>
      <c r="Y133" s="204"/>
      <c r="Z133" s="204"/>
      <c r="AA133" s="204"/>
      <c r="AB133" s="204"/>
      <c r="AC133" s="204"/>
      <c r="AD133" s="204"/>
      <c r="AE133" s="204"/>
      <c r="AF133" s="204"/>
      <c r="AG133" s="204"/>
      <c r="AH133" s="204"/>
      <c r="AI133" s="204"/>
      <c r="AJ133" s="204"/>
      <c r="AK133" s="204"/>
      <c r="AL133" s="204"/>
      <c r="AM133" s="204"/>
      <c r="AN133" s="204"/>
      <c r="AO133" s="204"/>
      <c r="AP133" s="204"/>
      <c r="AQ133" s="204"/>
      <c r="AR133" s="204"/>
      <c r="AS133" s="204"/>
      <c r="AT133" s="204"/>
      <c r="AU133" s="204"/>
      <c r="AV133" s="204"/>
      <c r="AW133" s="204"/>
    </row>
    <row r="134" spans="1:49" x14ac:dyDescent="0.3">
      <c r="A134" t="s">
        <v>631</v>
      </c>
      <c r="B134" t="s">
        <v>632</v>
      </c>
      <c r="C134" s="204" t="str">
        <f>IFERROR(IF((VLOOKUP($A134,'Q4 Raw Data'!$A$9:$DO$158,C$3,FALSE))="","",(VLOOKUP($A134,'Q4 Raw Data'!$A$9:$DO$158,C$3,FALSE))),"")</f>
        <v/>
      </c>
      <c r="D134" s="204" t="str">
        <f>IFERROR(IF((VLOOKUP($A134,'Q4 Raw Data'!$A$9:$DO$158,D$3,FALSE))="","",(VLOOKUP($A134,'Q4 Raw Data'!$A$9:$DO$158,D$3,FALSE))),"")</f>
        <v>Plans in place</v>
      </c>
      <c r="E134" s="204" t="str">
        <f>IFERROR(IF((VLOOKUP($A134,'Q4 Raw Data'!$A$9:$DO$158,E$3,FALSE))="","",(VLOOKUP($A134,'Q4 Raw Data'!$A$9:$DO$158,E$3,FALSE))),"")</f>
        <v>Mature</v>
      </c>
      <c r="F134" s="204" t="str">
        <f>IFERROR(IF((VLOOKUP($A134,'Q4 Raw Data'!$A$9:$DO$158,F$3,FALSE))="","",(VLOOKUP($A134,'Q4 Raw Data'!$A$9:$DO$158,F$3,FALSE))),"")</f>
        <v>Mature</v>
      </c>
      <c r="G134" s="204" t="str">
        <f>IFERROR(IF((VLOOKUP($A134,'Q4 Raw Data'!$A$9:$DO$158,G$3,FALSE))="","",(VLOOKUP($A134,'Q4 Raw Data'!$A$9:$DO$158,G$3,FALSE))),"")</f>
        <v>Mature</v>
      </c>
      <c r="H134" s="204" t="str">
        <f>IFERROR(IF((VLOOKUP($A134,'Q4 Raw Data'!$A$9:$DO$158,H$3,FALSE))="","",(VLOOKUP($A134,'Q4 Raw Data'!$A$9:$DO$158,H$3,FALSE))),"")</f>
        <v>Established</v>
      </c>
      <c r="I134" s="204" t="str">
        <f>IFERROR(IF((VLOOKUP($A134,'Q4 Raw Data'!$A$9:$DO$158,I$3,FALSE))="","",(VLOOKUP($A134,'Q4 Raw Data'!$A$9:$DO$158,I$3,FALSE))),"")</f>
        <v>Mature</v>
      </c>
      <c r="J134" s="204" t="str">
        <f>IFERROR(IF((VLOOKUP($A134,'Q4 Raw Data'!$A$9:$DO$158,J$3,FALSE))="","",(VLOOKUP($A134,'Q4 Raw Data'!$A$9:$DO$158,J$3,FALSE))),"")</f>
        <v>Mature</v>
      </c>
      <c r="K134" s="204" t="str">
        <f>IFERROR(IF((VLOOKUP($A134,'Q4 Raw Data'!$A$9:$DO$158,K$3,FALSE))="","",(VLOOKUP($A134,'Q4 Raw Data'!$A$9:$DO$158,K$3,FALSE))),"")</f>
        <v>Mature</v>
      </c>
      <c r="L134" s="204"/>
      <c r="M134" s="204"/>
      <c r="N134" s="204"/>
      <c r="O134" s="204"/>
      <c r="P134" s="204"/>
      <c r="Q134" s="204"/>
      <c r="R134" s="204"/>
      <c r="S134" s="204"/>
      <c r="T134" s="204"/>
      <c r="U134" s="204"/>
      <c r="V134" s="204"/>
      <c r="W134" s="204"/>
      <c r="X134" s="204"/>
      <c r="Y134" s="204"/>
      <c r="Z134" s="204"/>
      <c r="AA134" s="204"/>
      <c r="AB134" s="204"/>
      <c r="AC134" s="204"/>
      <c r="AD134" s="204"/>
      <c r="AE134" s="204"/>
      <c r="AF134" s="204"/>
      <c r="AG134" s="204"/>
      <c r="AH134" s="204"/>
      <c r="AI134" s="204"/>
      <c r="AJ134" s="204"/>
      <c r="AK134" s="204"/>
      <c r="AL134" s="204"/>
      <c r="AM134" s="204"/>
      <c r="AN134" s="204"/>
      <c r="AO134" s="204"/>
      <c r="AP134" s="204"/>
      <c r="AQ134" s="204"/>
      <c r="AR134" s="204"/>
      <c r="AS134" s="204"/>
      <c r="AT134" s="204"/>
      <c r="AU134" s="204"/>
      <c r="AV134" s="204"/>
      <c r="AW134" s="204"/>
    </row>
    <row r="135" spans="1:49" x14ac:dyDescent="0.3">
      <c r="A135" t="s">
        <v>635</v>
      </c>
      <c r="B135" t="s">
        <v>636</v>
      </c>
      <c r="C135" s="204" t="str">
        <f>IFERROR(IF((VLOOKUP($A135,'Q4 Raw Data'!$A$9:$DO$158,C$3,FALSE))="","",(VLOOKUP($A135,'Q4 Raw Data'!$A$9:$DO$158,C$3,FALSE))),"")</f>
        <v/>
      </c>
      <c r="D135" s="204" t="str">
        <f>IFERROR(IF((VLOOKUP($A135,'Q4 Raw Data'!$A$9:$DO$158,D$3,FALSE))="","",(VLOOKUP($A135,'Q4 Raw Data'!$A$9:$DO$158,D$3,FALSE))),"")</f>
        <v>Established</v>
      </c>
      <c r="E135" s="204" t="str">
        <f>IFERROR(IF((VLOOKUP($A135,'Q4 Raw Data'!$A$9:$DO$158,E$3,FALSE))="","",(VLOOKUP($A135,'Q4 Raw Data'!$A$9:$DO$158,E$3,FALSE))),"")</f>
        <v>Established</v>
      </c>
      <c r="F135" s="204" t="str">
        <f>IFERROR(IF((VLOOKUP($A135,'Q4 Raw Data'!$A$9:$DO$158,F$3,FALSE))="","",(VLOOKUP($A135,'Q4 Raw Data'!$A$9:$DO$158,F$3,FALSE))),"")</f>
        <v>Mature</v>
      </c>
      <c r="G135" s="204" t="str">
        <f>IFERROR(IF((VLOOKUP($A135,'Q4 Raw Data'!$A$9:$DO$158,G$3,FALSE))="","",(VLOOKUP($A135,'Q4 Raw Data'!$A$9:$DO$158,G$3,FALSE))),"")</f>
        <v>Mature</v>
      </c>
      <c r="H135" s="204" t="str">
        <f>IFERROR(IF((VLOOKUP($A135,'Q4 Raw Data'!$A$9:$DO$158,H$3,FALSE))="","",(VLOOKUP($A135,'Q4 Raw Data'!$A$9:$DO$158,H$3,FALSE))),"")</f>
        <v>Established</v>
      </c>
      <c r="I135" s="204" t="str">
        <f>IFERROR(IF((VLOOKUP($A135,'Q4 Raw Data'!$A$9:$DO$158,I$3,FALSE))="","",(VLOOKUP($A135,'Q4 Raw Data'!$A$9:$DO$158,I$3,FALSE))),"")</f>
        <v>Mature</v>
      </c>
      <c r="J135" s="204" t="str">
        <f>IFERROR(IF((VLOOKUP($A135,'Q4 Raw Data'!$A$9:$DO$158,J$3,FALSE))="","",(VLOOKUP($A135,'Q4 Raw Data'!$A$9:$DO$158,J$3,FALSE))),"")</f>
        <v>Mature</v>
      </c>
      <c r="K135" s="204" t="str">
        <f>IFERROR(IF((VLOOKUP($A135,'Q4 Raw Data'!$A$9:$DO$158,K$3,FALSE))="","",(VLOOKUP($A135,'Q4 Raw Data'!$A$9:$DO$158,K$3,FALSE))),"")</f>
        <v>Mature</v>
      </c>
      <c r="L135" s="204"/>
      <c r="M135" s="204"/>
      <c r="N135" s="204"/>
      <c r="O135" s="204"/>
      <c r="P135" s="204"/>
      <c r="Q135" s="204"/>
      <c r="R135" s="204"/>
      <c r="S135" s="204"/>
      <c r="T135" s="204"/>
      <c r="U135" s="204"/>
      <c r="V135" s="204"/>
      <c r="W135" s="204"/>
      <c r="X135" s="204"/>
      <c r="Y135" s="204"/>
      <c r="Z135" s="204"/>
      <c r="AA135" s="204"/>
      <c r="AB135" s="204"/>
      <c r="AC135" s="204"/>
      <c r="AD135" s="204"/>
      <c r="AE135" s="204"/>
      <c r="AF135" s="204"/>
      <c r="AG135" s="204"/>
      <c r="AH135" s="204"/>
      <c r="AI135" s="204"/>
      <c r="AJ135" s="204"/>
      <c r="AK135" s="204"/>
      <c r="AL135" s="204"/>
      <c r="AM135" s="204"/>
      <c r="AN135" s="204"/>
      <c r="AO135" s="204"/>
      <c r="AP135" s="204"/>
      <c r="AQ135" s="204"/>
      <c r="AR135" s="204"/>
      <c r="AS135" s="204"/>
      <c r="AT135" s="204"/>
      <c r="AU135" s="204"/>
      <c r="AV135" s="204"/>
      <c r="AW135" s="204"/>
    </row>
    <row r="136" spans="1:49" x14ac:dyDescent="0.3">
      <c r="A136" t="s">
        <v>637</v>
      </c>
      <c r="B136" t="s">
        <v>638</v>
      </c>
      <c r="C136" s="204" t="str">
        <f>IFERROR(IF((VLOOKUP($A136,'Q4 Raw Data'!$A$9:$DO$158,C$3,FALSE))="","",(VLOOKUP($A136,'Q4 Raw Data'!$A$9:$DO$158,C$3,FALSE))),"")</f>
        <v/>
      </c>
      <c r="D136" s="204" t="str">
        <f>IFERROR(IF((VLOOKUP($A136,'Q4 Raw Data'!$A$9:$DO$158,D$3,FALSE))="","",(VLOOKUP($A136,'Q4 Raw Data'!$A$9:$DO$158,D$3,FALSE))),"")</f>
        <v>Mature</v>
      </c>
      <c r="E136" s="204" t="str">
        <f>IFERROR(IF((VLOOKUP($A136,'Q4 Raw Data'!$A$9:$DO$158,E$3,FALSE))="","",(VLOOKUP($A136,'Q4 Raw Data'!$A$9:$DO$158,E$3,FALSE))),"")</f>
        <v>Mature</v>
      </c>
      <c r="F136" s="204" t="str">
        <f>IFERROR(IF((VLOOKUP($A136,'Q4 Raw Data'!$A$9:$DO$158,F$3,FALSE))="","",(VLOOKUP($A136,'Q4 Raw Data'!$A$9:$DO$158,F$3,FALSE))),"")</f>
        <v>Mature</v>
      </c>
      <c r="G136" s="204" t="str">
        <f>IFERROR(IF((VLOOKUP($A136,'Q4 Raw Data'!$A$9:$DO$158,G$3,FALSE))="","",(VLOOKUP($A136,'Q4 Raw Data'!$A$9:$DO$158,G$3,FALSE))),"")</f>
        <v>Established</v>
      </c>
      <c r="H136" s="204" t="str">
        <f>IFERROR(IF((VLOOKUP($A136,'Q4 Raw Data'!$A$9:$DO$158,H$3,FALSE))="","",(VLOOKUP($A136,'Q4 Raw Data'!$A$9:$DO$158,H$3,FALSE))),"")</f>
        <v>Established</v>
      </c>
      <c r="I136" s="204" t="str">
        <f>IFERROR(IF((VLOOKUP($A136,'Q4 Raw Data'!$A$9:$DO$158,I$3,FALSE))="","",(VLOOKUP($A136,'Q4 Raw Data'!$A$9:$DO$158,I$3,FALSE))),"")</f>
        <v>Established</v>
      </c>
      <c r="J136" s="204" t="str">
        <f>IFERROR(IF((VLOOKUP($A136,'Q4 Raw Data'!$A$9:$DO$158,J$3,FALSE))="","",(VLOOKUP($A136,'Q4 Raw Data'!$A$9:$DO$158,J$3,FALSE))),"")</f>
        <v>Established</v>
      </c>
      <c r="K136" s="204" t="str">
        <f>IFERROR(IF((VLOOKUP($A136,'Q4 Raw Data'!$A$9:$DO$158,K$3,FALSE))="","",(VLOOKUP($A136,'Q4 Raw Data'!$A$9:$DO$158,K$3,FALSE))),"")</f>
        <v>Established</v>
      </c>
      <c r="L136" s="204"/>
      <c r="M136" s="204"/>
      <c r="N136" s="204"/>
      <c r="O136" s="204"/>
      <c r="P136" s="204"/>
      <c r="Q136" s="204"/>
      <c r="R136" s="204"/>
      <c r="S136" s="204"/>
      <c r="T136" s="204"/>
      <c r="U136" s="204"/>
      <c r="V136" s="204"/>
      <c r="W136" s="204"/>
      <c r="X136" s="204"/>
      <c r="Y136" s="204"/>
      <c r="Z136" s="204"/>
      <c r="AA136" s="204"/>
      <c r="AB136" s="204"/>
      <c r="AC136" s="204"/>
      <c r="AD136" s="204"/>
      <c r="AE136" s="204"/>
      <c r="AF136" s="204"/>
      <c r="AG136" s="204"/>
      <c r="AH136" s="204"/>
      <c r="AI136" s="204"/>
      <c r="AJ136" s="204"/>
      <c r="AK136" s="204"/>
      <c r="AL136" s="204"/>
      <c r="AM136" s="204"/>
      <c r="AN136" s="204"/>
      <c r="AO136" s="204"/>
      <c r="AP136" s="204"/>
      <c r="AQ136" s="204"/>
      <c r="AR136" s="204"/>
      <c r="AS136" s="204"/>
      <c r="AT136" s="204"/>
      <c r="AU136" s="204"/>
      <c r="AV136" s="204"/>
      <c r="AW136" s="204"/>
    </row>
    <row r="137" spans="1:49" x14ac:dyDescent="0.3">
      <c r="A137" t="s">
        <v>641</v>
      </c>
      <c r="B137" t="s">
        <v>642</v>
      </c>
      <c r="C137" s="204" t="str">
        <f>IFERROR(IF((VLOOKUP($A137,'Q4 Raw Data'!$A$9:$DO$158,C$3,FALSE))="","",(VLOOKUP($A137,'Q4 Raw Data'!$A$9:$DO$158,C$3,FALSE))),"")</f>
        <v/>
      </c>
      <c r="D137" s="204" t="str">
        <f>IFERROR(IF((VLOOKUP($A137,'Q4 Raw Data'!$A$9:$DO$158,D$3,FALSE))="","",(VLOOKUP($A137,'Q4 Raw Data'!$A$9:$DO$158,D$3,FALSE))),"")</f>
        <v>Exemplary</v>
      </c>
      <c r="E137" s="204" t="str">
        <f>IFERROR(IF((VLOOKUP($A137,'Q4 Raw Data'!$A$9:$DO$158,E$3,FALSE))="","",(VLOOKUP($A137,'Q4 Raw Data'!$A$9:$DO$158,E$3,FALSE))),"")</f>
        <v>Mature</v>
      </c>
      <c r="F137" s="204" t="str">
        <f>IFERROR(IF((VLOOKUP($A137,'Q4 Raw Data'!$A$9:$DO$158,F$3,FALSE))="","",(VLOOKUP($A137,'Q4 Raw Data'!$A$9:$DO$158,F$3,FALSE))),"")</f>
        <v>Mature</v>
      </c>
      <c r="G137" s="204" t="str">
        <f>IFERROR(IF((VLOOKUP($A137,'Q4 Raw Data'!$A$9:$DO$158,G$3,FALSE))="","",(VLOOKUP($A137,'Q4 Raw Data'!$A$9:$DO$158,G$3,FALSE))),"")</f>
        <v>Established</v>
      </c>
      <c r="H137" s="204" t="str">
        <f>IFERROR(IF((VLOOKUP($A137,'Q4 Raw Data'!$A$9:$DO$158,H$3,FALSE))="","",(VLOOKUP($A137,'Q4 Raw Data'!$A$9:$DO$158,H$3,FALSE))),"")</f>
        <v>Established</v>
      </c>
      <c r="I137" s="204" t="str">
        <f>IFERROR(IF((VLOOKUP($A137,'Q4 Raw Data'!$A$9:$DO$158,I$3,FALSE))="","",(VLOOKUP($A137,'Q4 Raw Data'!$A$9:$DO$158,I$3,FALSE))),"")</f>
        <v>Exemplary</v>
      </c>
      <c r="J137" s="204" t="str">
        <f>IFERROR(IF((VLOOKUP($A137,'Q4 Raw Data'!$A$9:$DO$158,J$3,FALSE))="","",(VLOOKUP($A137,'Q4 Raw Data'!$A$9:$DO$158,J$3,FALSE))),"")</f>
        <v>Mature</v>
      </c>
      <c r="K137" s="204" t="str">
        <f>IFERROR(IF((VLOOKUP($A137,'Q4 Raw Data'!$A$9:$DO$158,K$3,FALSE))="","",(VLOOKUP($A137,'Q4 Raw Data'!$A$9:$DO$158,K$3,FALSE))),"")</f>
        <v>Established</v>
      </c>
      <c r="L137" s="204"/>
      <c r="M137" s="204"/>
      <c r="N137" s="204"/>
      <c r="O137" s="204"/>
      <c r="P137" s="204"/>
      <c r="Q137" s="204"/>
      <c r="R137" s="204"/>
      <c r="S137" s="204"/>
      <c r="T137" s="204"/>
      <c r="U137" s="204"/>
      <c r="V137" s="204"/>
      <c r="W137" s="204"/>
      <c r="X137" s="204"/>
      <c r="Y137" s="204"/>
      <c r="Z137" s="204"/>
      <c r="AA137" s="204"/>
      <c r="AB137" s="204"/>
      <c r="AC137" s="204"/>
      <c r="AD137" s="204"/>
      <c r="AE137" s="204"/>
      <c r="AF137" s="204"/>
      <c r="AG137" s="204"/>
      <c r="AH137" s="204"/>
      <c r="AI137" s="204"/>
      <c r="AJ137" s="204"/>
      <c r="AK137" s="204"/>
      <c r="AL137" s="204"/>
      <c r="AM137" s="204"/>
      <c r="AN137" s="204"/>
      <c r="AO137" s="204"/>
      <c r="AP137" s="204"/>
      <c r="AQ137" s="204"/>
      <c r="AR137" s="204"/>
      <c r="AS137" s="204"/>
      <c r="AT137" s="204"/>
      <c r="AU137" s="204"/>
      <c r="AV137" s="204"/>
      <c r="AW137" s="204"/>
    </row>
    <row r="138" spans="1:49" x14ac:dyDescent="0.3">
      <c r="A138" t="s">
        <v>643</v>
      </c>
      <c r="B138" t="s">
        <v>644</v>
      </c>
      <c r="C138" s="204" t="str">
        <f>IFERROR(IF((VLOOKUP($A138,'Q4 Raw Data'!$A$9:$DO$158,C$3,FALSE))="","",(VLOOKUP($A138,'Q4 Raw Data'!$A$9:$DO$158,C$3,FALSE))),"")</f>
        <v/>
      </c>
      <c r="D138" s="204" t="str">
        <f>IFERROR(IF((VLOOKUP($A138,'Q4 Raw Data'!$A$9:$DO$158,D$3,FALSE))="","",(VLOOKUP($A138,'Q4 Raw Data'!$A$9:$DO$158,D$3,FALSE))),"")</f>
        <v>Established</v>
      </c>
      <c r="E138" s="204" t="str">
        <f>IFERROR(IF((VLOOKUP($A138,'Q4 Raw Data'!$A$9:$DO$158,E$3,FALSE))="","",(VLOOKUP($A138,'Q4 Raw Data'!$A$9:$DO$158,E$3,FALSE))),"")</f>
        <v>Mature</v>
      </c>
      <c r="F138" s="204" t="str">
        <f>IFERROR(IF((VLOOKUP($A138,'Q4 Raw Data'!$A$9:$DO$158,F$3,FALSE))="","",(VLOOKUP($A138,'Q4 Raw Data'!$A$9:$DO$158,F$3,FALSE))),"")</f>
        <v>Mature</v>
      </c>
      <c r="G138" s="204" t="str">
        <f>IFERROR(IF((VLOOKUP($A138,'Q4 Raw Data'!$A$9:$DO$158,G$3,FALSE))="","",(VLOOKUP($A138,'Q4 Raw Data'!$A$9:$DO$158,G$3,FALSE))),"")</f>
        <v>Established</v>
      </c>
      <c r="H138" s="204" t="str">
        <f>IFERROR(IF((VLOOKUP($A138,'Q4 Raw Data'!$A$9:$DO$158,H$3,FALSE))="","",(VLOOKUP($A138,'Q4 Raw Data'!$A$9:$DO$158,H$3,FALSE))),"")</f>
        <v>Established</v>
      </c>
      <c r="I138" s="204" t="str">
        <f>IFERROR(IF((VLOOKUP($A138,'Q4 Raw Data'!$A$9:$DO$158,I$3,FALSE))="","",(VLOOKUP($A138,'Q4 Raw Data'!$A$9:$DO$158,I$3,FALSE))),"")</f>
        <v>Established</v>
      </c>
      <c r="J138" s="204" t="str">
        <f>IFERROR(IF((VLOOKUP($A138,'Q4 Raw Data'!$A$9:$DO$158,J$3,FALSE))="","",(VLOOKUP($A138,'Q4 Raw Data'!$A$9:$DO$158,J$3,FALSE))),"")</f>
        <v>Established</v>
      </c>
      <c r="K138" s="204" t="str">
        <f>IFERROR(IF((VLOOKUP($A138,'Q4 Raw Data'!$A$9:$DO$158,K$3,FALSE))="","",(VLOOKUP($A138,'Q4 Raw Data'!$A$9:$DO$158,K$3,FALSE))),"")</f>
        <v>Mature</v>
      </c>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4"/>
      <c r="AP138" s="204"/>
      <c r="AQ138" s="204"/>
      <c r="AR138" s="204"/>
      <c r="AS138" s="204"/>
      <c r="AT138" s="204"/>
      <c r="AU138" s="204"/>
      <c r="AV138" s="204"/>
      <c r="AW138" s="204"/>
    </row>
    <row r="139" spans="1:49" x14ac:dyDescent="0.3">
      <c r="A139" t="s">
        <v>645</v>
      </c>
      <c r="B139" t="s">
        <v>646</v>
      </c>
      <c r="C139" s="204" t="str">
        <f>IFERROR(IF((VLOOKUP($A139,'Q4 Raw Data'!$A$9:$DO$158,C$3,FALSE))="","",(VLOOKUP($A139,'Q4 Raw Data'!$A$9:$DO$158,C$3,FALSE))),"")</f>
        <v/>
      </c>
      <c r="D139" s="204" t="str">
        <f>IFERROR(IF((VLOOKUP($A139,'Q4 Raw Data'!$A$9:$DO$158,D$3,FALSE))="","",(VLOOKUP($A139,'Q4 Raw Data'!$A$9:$DO$158,D$3,FALSE))),"")</f>
        <v>Established</v>
      </c>
      <c r="E139" s="204" t="str">
        <f>IFERROR(IF((VLOOKUP($A139,'Q4 Raw Data'!$A$9:$DO$158,E$3,FALSE))="","",(VLOOKUP($A139,'Q4 Raw Data'!$A$9:$DO$158,E$3,FALSE))),"")</f>
        <v>Mature</v>
      </c>
      <c r="F139" s="204" t="str">
        <f>IFERROR(IF((VLOOKUP($A139,'Q4 Raw Data'!$A$9:$DO$158,F$3,FALSE))="","",(VLOOKUP($A139,'Q4 Raw Data'!$A$9:$DO$158,F$3,FALSE))),"")</f>
        <v>Mature</v>
      </c>
      <c r="G139" s="204" t="str">
        <f>IFERROR(IF((VLOOKUP($A139,'Q4 Raw Data'!$A$9:$DO$158,G$3,FALSE))="","",(VLOOKUP($A139,'Q4 Raw Data'!$A$9:$DO$158,G$3,FALSE))),"")</f>
        <v>Established</v>
      </c>
      <c r="H139" s="204" t="str">
        <f>IFERROR(IF((VLOOKUP($A139,'Q4 Raw Data'!$A$9:$DO$158,H$3,FALSE))="","",(VLOOKUP($A139,'Q4 Raw Data'!$A$9:$DO$158,H$3,FALSE))),"")</f>
        <v>Established</v>
      </c>
      <c r="I139" s="204" t="str">
        <f>IFERROR(IF((VLOOKUP($A139,'Q4 Raw Data'!$A$9:$DO$158,I$3,FALSE))="","",(VLOOKUP($A139,'Q4 Raw Data'!$A$9:$DO$158,I$3,FALSE))),"")</f>
        <v>Established</v>
      </c>
      <c r="J139" s="204" t="str">
        <f>IFERROR(IF((VLOOKUP($A139,'Q4 Raw Data'!$A$9:$DO$158,J$3,FALSE))="","",(VLOOKUP($A139,'Q4 Raw Data'!$A$9:$DO$158,J$3,FALSE))),"")</f>
        <v>Established</v>
      </c>
      <c r="K139" s="204" t="str">
        <f>IFERROR(IF((VLOOKUP($A139,'Q4 Raw Data'!$A$9:$DO$158,K$3,FALSE))="","",(VLOOKUP($A139,'Q4 Raw Data'!$A$9:$DO$158,K$3,FALSE))),"")</f>
        <v>Plans in place</v>
      </c>
      <c r="L139" s="204"/>
      <c r="M139" s="204"/>
      <c r="N139" s="204"/>
      <c r="O139" s="204"/>
      <c r="P139" s="204"/>
      <c r="Q139" s="204"/>
      <c r="R139" s="204"/>
      <c r="S139" s="204"/>
      <c r="T139" s="204"/>
      <c r="U139" s="204"/>
      <c r="V139" s="204"/>
      <c r="W139" s="204"/>
      <c r="X139" s="204"/>
      <c r="Y139" s="204"/>
      <c r="Z139" s="204"/>
      <c r="AA139" s="204"/>
      <c r="AB139" s="204"/>
      <c r="AC139" s="204"/>
      <c r="AD139" s="204"/>
      <c r="AE139" s="204"/>
      <c r="AF139" s="204"/>
      <c r="AG139" s="204"/>
      <c r="AH139" s="204"/>
      <c r="AI139" s="204"/>
      <c r="AJ139" s="204"/>
      <c r="AK139" s="204"/>
      <c r="AL139" s="204"/>
      <c r="AM139" s="204"/>
      <c r="AN139" s="204"/>
      <c r="AO139" s="204"/>
      <c r="AP139" s="204"/>
      <c r="AQ139" s="204"/>
      <c r="AR139" s="204"/>
      <c r="AS139" s="204"/>
      <c r="AT139" s="204"/>
      <c r="AU139" s="204"/>
      <c r="AV139" s="204"/>
      <c r="AW139" s="204"/>
    </row>
    <row r="140" spans="1:49" x14ac:dyDescent="0.3">
      <c r="A140" t="s">
        <v>647</v>
      </c>
      <c r="B140" t="s">
        <v>648</v>
      </c>
      <c r="C140" s="204" t="str">
        <f>IFERROR(IF((VLOOKUP($A140,'Q4 Raw Data'!$A$9:$DO$158,C$3,FALSE))="","",(VLOOKUP($A140,'Q4 Raw Data'!$A$9:$DO$158,C$3,FALSE))),"")</f>
        <v/>
      </c>
      <c r="D140" s="204" t="str">
        <f>IFERROR(IF((VLOOKUP($A140,'Q4 Raw Data'!$A$9:$DO$158,D$3,FALSE))="","",(VLOOKUP($A140,'Q4 Raw Data'!$A$9:$DO$158,D$3,FALSE))),"")</f>
        <v>Established</v>
      </c>
      <c r="E140" s="204" t="str">
        <f>IFERROR(IF((VLOOKUP($A140,'Q4 Raw Data'!$A$9:$DO$158,E$3,FALSE))="","",(VLOOKUP($A140,'Q4 Raw Data'!$A$9:$DO$158,E$3,FALSE))),"")</f>
        <v>Plans in place</v>
      </c>
      <c r="F140" s="204" t="str">
        <f>IFERROR(IF((VLOOKUP($A140,'Q4 Raw Data'!$A$9:$DO$158,F$3,FALSE))="","",(VLOOKUP($A140,'Q4 Raw Data'!$A$9:$DO$158,F$3,FALSE))),"")</f>
        <v>Established</v>
      </c>
      <c r="G140" s="204" t="str">
        <f>IFERROR(IF((VLOOKUP($A140,'Q4 Raw Data'!$A$9:$DO$158,G$3,FALSE))="","",(VLOOKUP($A140,'Q4 Raw Data'!$A$9:$DO$158,G$3,FALSE))),"")</f>
        <v>Established</v>
      </c>
      <c r="H140" s="204" t="str">
        <f>IFERROR(IF((VLOOKUP($A140,'Q4 Raw Data'!$A$9:$DO$158,H$3,FALSE))="","",(VLOOKUP($A140,'Q4 Raw Data'!$A$9:$DO$158,H$3,FALSE))),"")</f>
        <v>Plans in place</v>
      </c>
      <c r="I140" s="204" t="str">
        <f>IFERROR(IF((VLOOKUP($A140,'Q4 Raw Data'!$A$9:$DO$158,I$3,FALSE))="","",(VLOOKUP($A140,'Q4 Raw Data'!$A$9:$DO$158,I$3,FALSE))),"")</f>
        <v>Plans in place</v>
      </c>
      <c r="J140" s="204" t="str">
        <f>IFERROR(IF((VLOOKUP($A140,'Q4 Raw Data'!$A$9:$DO$158,J$3,FALSE))="","",(VLOOKUP($A140,'Q4 Raw Data'!$A$9:$DO$158,J$3,FALSE))),"")</f>
        <v>Plans in place</v>
      </c>
      <c r="K140" s="204" t="str">
        <f>IFERROR(IF((VLOOKUP($A140,'Q4 Raw Data'!$A$9:$DO$158,K$3,FALSE))="","",(VLOOKUP($A140,'Q4 Raw Data'!$A$9:$DO$158,K$3,FALSE))),"")</f>
        <v>Established</v>
      </c>
      <c r="L140" s="204"/>
      <c r="M140" s="204"/>
      <c r="N140" s="204"/>
      <c r="O140" s="204"/>
      <c r="P140" s="204"/>
      <c r="Q140" s="204"/>
      <c r="R140" s="204"/>
      <c r="S140" s="204"/>
      <c r="T140" s="204"/>
      <c r="U140" s="204"/>
      <c r="V140" s="204"/>
      <c r="W140" s="204"/>
      <c r="X140" s="204"/>
      <c r="Y140" s="204"/>
      <c r="Z140" s="204"/>
      <c r="AA140" s="204"/>
      <c r="AB140" s="204"/>
      <c r="AC140" s="204"/>
      <c r="AD140" s="204"/>
      <c r="AE140" s="204"/>
      <c r="AF140" s="204"/>
      <c r="AG140" s="204"/>
      <c r="AH140" s="204"/>
      <c r="AI140" s="204"/>
      <c r="AJ140" s="204"/>
      <c r="AK140" s="204"/>
      <c r="AL140" s="204"/>
      <c r="AM140" s="204"/>
      <c r="AN140" s="204"/>
      <c r="AO140" s="204"/>
      <c r="AP140" s="204"/>
      <c r="AQ140" s="204"/>
      <c r="AR140" s="204"/>
      <c r="AS140" s="204"/>
      <c r="AT140" s="204"/>
      <c r="AU140" s="204"/>
      <c r="AV140" s="204"/>
      <c r="AW140" s="204"/>
    </row>
    <row r="141" spans="1:49" x14ac:dyDescent="0.3">
      <c r="A141" t="s">
        <v>649</v>
      </c>
      <c r="B141" t="s">
        <v>650</v>
      </c>
      <c r="C141" s="204" t="str">
        <f>IFERROR(IF((VLOOKUP($A141,'Q4 Raw Data'!$A$9:$DO$158,C$3,FALSE))="","",(VLOOKUP($A141,'Q4 Raw Data'!$A$9:$DO$158,C$3,FALSE))),"")</f>
        <v/>
      </c>
      <c r="D141" s="204" t="str">
        <f>IFERROR(IF((VLOOKUP($A141,'Q4 Raw Data'!$A$9:$DO$158,D$3,FALSE))="","",(VLOOKUP($A141,'Q4 Raw Data'!$A$9:$DO$158,D$3,FALSE))),"")</f>
        <v>Established</v>
      </c>
      <c r="E141" s="204" t="str">
        <f>IFERROR(IF((VLOOKUP($A141,'Q4 Raw Data'!$A$9:$DO$158,E$3,FALSE))="","",(VLOOKUP($A141,'Q4 Raw Data'!$A$9:$DO$158,E$3,FALSE))),"")</f>
        <v>Established</v>
      </c>
      <c r="F141" s="204" t="str">
        <f>IFERROR(IF((VLOOKUP($A141,'Q4 Raw Data'!$A$9:$DO$158,F$3,FALSE))="","",(VLOOKUP($A141,'Q4 Raw Data'!$A$9:$DO$158,F$3,FALSE))),"")</f>
        <v>Established</v>
      </c>
      <c r="G141" s="204" t="str">
        <f>IFERROR(IF((VLOOKUP($A141,'Q4 Raw Data'!$A$9:$DO$158,G$3,FALSE))="","",(VLOOKUP($A141,'Q4 Raw Data'!$A$9:$DO$158,G$3,FALSE))),"")</f>
        <v>Mature</v>
      </c>
      <c r="H141" s="204" t="str">
        <f>IFERROR(IF((VLOOKUP($A141,'Q4 Raw Data'!$A$9:$DO$158,H$3,FALSE))="","",(VLOOKUP($A141,'Q4 Raw Data'!$A$9:$DO$158,H$3,FALSE))),"")</f>
        <v>Established</v>
      </c>
      <c r="I141" s="204" t="str">
        <f>IFERROR(IF((VLOOKUP($A141,'Q4 Raw Data'!$A$9:$DO$158,I$3,FALSE))="","",(VLOOKUP($A141,'Q4 Raw Data'!$A$9:$DO$158,I$3,FALSE))),"")</f>
        <v>Established</v>
      </c>
      <c r="J141" s="204" t="str">
        <f>IFERROR(IF((VLOOKUP($A141,'Q4 Raw Data'!$A$9:$DO$158,J$3,FALSE))="","",(VLOOKUP($A141,'Q4 Raw Data'!$A$9:$DO$158,J$3,FALSE))),"")</f>
        <v>Established</v>
      </c>
      <c r="K141" s="204" t="str">
        <f>IFERROR(IF((VLOOKUP($A141,'Q4 Raw Data'!$A$9:$DO$158,K$3,FALSE))="","",(VLOOKUP($A141,'Q4 Raw Data'!$A$9:$DO$158,K$3,FALSE))),"")</f>
        <v>Mature</v>
      </c>
      <c r="L141" s="204"/>
      <c r="M141" s="204"/>
      <c r="N141" s="204"/>
      <c r="O141" s="204"/>
      <c r="P141" s="204"/>
      <c r="Q141" s="204"/>
      <c r="R141" s="204"/>
      <c r="S141" s="204"/>
      <c r="T141" s="204"/>
      <c r="U141" s="204"/>
      <c r="V141" s="204"/>
      <c r="W141" s="204"/>
      <c r="X141" s="204"/>
      <c r="Y141" s="204"/>
      <c r="Z141" s="204"/>
      <c r="AA141" s="204"/>
      <c r="AB141" s="204"/>
      <c r="AC141" s="204"/>
      <c r="AD141" s="204"/>
      <c r="AE141" s="204"/>
      <c r="AF141" s="204"/>
      <c r="AG141" s="204"/>
      <c r="AH141" s="204"/>
      <c r="AI141" s="204"/>
      <c r="AJ141" s="204"/>
      <c r="AK141" s="204"/>
      <c r="AL141" s="204"/>
      <c r="AM141" s="204"/>
      <c r="AN141" s="204"/>
      <c r="AO141" s="204"/>
      <c r="AP141" s="204"/>
      <c r="AQ141" s="204"/>
      <c r="AR141" s="204"/>
      <c r="AS141" s="204"/>
      <c r="AT141" s="204"/>
      <c r="AU141" s="204"/>
      <c r="AV141" s="204"/>
      <c r="AW141" s="204"/>
    </row>
    <row r="142" spans="1:49" x14ac:dyDescent="0.3">
      <c r="A142" t="s">
        <v>653</v>
      </c>
      <c r="B142" t="s">
        <v>654</v>
      </c>
      <c r="C142" s="204" t="str">
        <f>IFERROR(IF((VLOOKUP($A142,'Q4 Raw Data'!$A$9:$DO$158,C$3,FALSE))="","",(VLOOKUP($A142,'Q4 Raw Data'!$A$9:$DO$158,C$3,FALSE))),"")</f>
        <v/>
      </c>
      <c r="D142" s="204" t="str">
        <f>IFERROR(IF((VLOOKUP($A142,'Q4 Raw Data'!$A$9:$DO$158,D$3,FALSE))="","",(VLOOKUP($A142,'Q4 Raw Data'!$A$9:$DO$158,D$3,FALSE))),"")</f>
        <v>Established</v>
      </c>
      <c r="E142" s="204" t="str">
        <f>IFERROR(IF((VLOOKUP($A142,'Q4 Raw Data'!$A$9:$DO$158,E$3,FALSE))="","",(VLOOKUP($A142,'Q4 Raw Data'!$A$9:$DO$158,E$3,FALSE))),"")</f>
        <v>Established</v>
      </c>
      <c r="F142" s="204" t="str">
        <f>IFERROR(IF((VLOOKUP($A142,'Q4 Raw Data'!$A$9:$DO$158,F$3,FALSE))="","",(VLOOKUP($A142,'Q4 Raw Data'!$A$9:$DO$158,F$3,FALSE))),"")</f>
        <v>Established</v>
      </c>
      <c r="G142" s="204" t="str">
        <f>IFERROR(IF((VLOOKUP($A142,'Q4 Raw Data'!$A$9:$DO$158,G$3,FALSE))="","",(VLOOKUP($A142,'Q4 Raw Data'!$A$9:$DO$158,G$3,FALSE))),"")</f>
        <v>Established</v>
      </c>
      <c r="H142" s="204" t="str">
        <f>IFERROR(IF((VLOOKUP($A142,'Q4 Raw Data'!$A$9:$DO$158,H$3,FALSE))="","",(VLOOKUP($A142,'Q4 Raw Data'!$A$9:$DO$158,H$3,FALSE))),"")</f>
        <v>Established</v>
      </c>
      <c r="I142" s="204" t="str">
        <f>IFERROR(IF((VLOOKUP($A142,'Q4 Raw Data'!$A$9:$DO$158,I$3,FALSE))="","",(VLOOKUP($A142,'Q4 Raw Data'!$A$9:$DO$158,I$3,FALSE))),"")</f>
        <v>Plans in place</v>
      </c>
      <c r="J142" s="204" t="str">
        <f>IFERROR(IF((VLOOKUP($A142,'Q4 Raw Data'!$A$9:$DO$158,J$3,FALSE))="","",(VLOOKUP($A142,'Q4 Raw Data'!$A$9:$DO$158,J$3,FALSE))),"")</f>
        <v>Established</v>
      </c>
      <c r="K142" s="204" t="str">
        <f>IFERROR(IF((VLOOKUP($A142,'Q4 Raw Data'!$A$9:$DO$158,K$3,FALSE))="","",(VLOOKUP($A142,'Q4 Raw Data'!$A$9:$DO$158,K$3,FALSE))),"")</f>
        <v>Established</v>
      </c>
      <c r="L142" s="204"/>
      <c r="M142" s="204"/>
      <c r="N142" s="204"/>
      <c r="O142" s="204"/>
      <c r="P142" s="204"/>
      <c r="Q142" s="204"/>
      <c r="R142" s="204"/>
      <c r="S142" s="204"/>
      <c r="T142" s="204"/>
      <c r="U142" s="204"/>
      <c r="V142" s="204"/>
      <c r="W142" s="204"/>
      <c r="X142" s="204"/>
      <c r="Y142" s="204"/>
      <c r="Z142" s="204"/>
      <c r="AA142" s="204"/>
      <c r="AB142" s="204"/>
      <c r="AC142" s="204"/>
      <c r="AD142" s="204"/>
      <c r="AE142" s="204"/>
      <c r="AF142" s="204"/>
      <c r="AG142" s="204"/>
      <c r="AH142" s="204"/>
      <c r="AI142" s="204"/>
      <c r="AJ142" s="204"/>
      <c r="AK142" s="204"/>
      <c r="AL142" s="204"/>
      <c r="AM142" s="204"/>
      <c r="AN142" s="204"/>
      <c r="AO142" s="204"/>
      <c r="AP142" s="204"/>
      <c r="AQ142" s="204"/>
      <c r="AR142" s="204"/>
      <c r="AS142" s="204"/>
      <c r="AT142" s="204"/>
      <c r="AU142" s="204"/>
      <c r="AV142" s="204"/>
      <c r="AW142" s="204"/>
    </row>
    <row r="143" spans="1:49" x14ac:dyDescent="0.3">
      <c r="A143" t="s">
        <v>655</v>
      </c>
      <c r="B143" t="s">
        <v>656</v>
      </c>
      <c r="C143" s="204" t="str">
        <f>IFERROR(IF((VLOOKUP($A143,'Q4 Raw Data'!$A$9:$DO$158,C$3,FALSE))="","",(VLOOKUP($A143,'Q4 Raw Data'!$A$9:$DO$158,C$3,FALSE))),"")</f>
        <v/>
      </c>
      <c r="D143" s="204" t="str">
        <f>IFERROR(IF((VLOOKUP($A143,'Q4 Raw Data'!$A$9:$DO$158,D$3,FALSE))="","",(VLOOKUP($A143,'Q4 Raw Data'!$A$9:$DO$158,D$3,FALSE))),"")</f>
        <v>Established</v>
      </c>
      <c r="E143" s="204" t="str">
        <f>IFERROR(IF((VLOOKUP($A143,'Q4 Raw Data'!$A$9:$DO$158,E$3,FALSE))="","",(VLOOKUP($A143,'Q4 Raw Data'!$A$9:$DO$158,E$3,FALSE))),"")</f>
        <v>Established</v>
      </c>
      <c r="F143" s="204" t="str">
        <f>IFERROR(IF((VLOOKUP($A143,'Q4 Raw Data'!$A$9:$DO$158,F$3,FALSE))="","",(VLOOKUP($A143,'Q4 Raw Data'!$A$9:$DO$158,F$3,FALSE))),"")</f>
        <v>Mature</v>
      </c>
      <c r="G143" s="204" t="str">
        <f>IFERROR(IF((VLOOKUP($A143,'Q4 Raw Data'!$A$9:$DO$158,G$3,FALSE))="","",(VLOOKUP($A143,'Q4 Raw Data'!$A$9:$DO$158,G$3,FALSE))),"")</f>
        <v>Established</v>
      </c>
      <c r="H143" s="204" t="str">
        <f>IFERROR(IF((VLOOKUP($A143,'Q4 Raw Data'!$A$9:$DO$158,H$3,FALSE))="","",(VLOOKUP($A143,'Q4 Raw Data'!$A$9:$DO$158,H$3,FALSE))),"")</f>
        <v>Established</v>
      </c>
      <c r="I143" s="204" t="str">
        <f>IFERROR(IF((VLOOKUP($A143,'Q4 Raw Data'!$A$9:$DO$158,I$3,FALSE))="","",(VLOOKUP($A143,'Q4 Raw Data'!$A$9:$DO$158,I$3,FALSE))),"")</f>
        <v>Established</v>
      </c>
      <c r="J143" s="204" t="str">
        <f>IFERROR(IF((VLOOKUP($A143,'Q4 Raw Data'!$A$9:$DO$158,J$3,FALSE))="","",(VLOOKUP($A143,'Q4 Raw Data'!$A$9:$DO$158,J$3,FALSE))),"")</f>
        <v>Established</v>
      </c>
      <c r="K143" s="204" t="str">
        <f>IFERROR(IF((VLOOKUP($A143,'Q4 Raw Data'!$A$9:$DO$158,K$3,FALSE))="","",(VLOOKUP($A143,'Q4 Raw Data'!$A$9:$DO$158,K$3,FALSE))),"")</f>
        <v>Established</v>
      </c>
      <c r="L143" s="204"/>
      <c r="M143" s="204"/>
      <c r="N143" s="204"/>
      <c r="O143" s="204"/>
      <c r="P143" s="204"/>
      <c r="Q143" s="204"/>
      <c r="R143" s="204"/>
      <c r="S143" s="204"/>
      <c r="T143" s="204"/>
      <c r="U143" s="204"/>
      <c r="V143" s="204"/>
      <c r="W143" s="204"/>
      <c r="X143" s="204"/>
      <c r="Y143" s="204"/>
      <c r="Z143" s="204"/>
      <c r="AA143" s="204"/>
      <c r="AB143" s="204"/>
      <c r="AC143" s="204"/>
      <c r="AD143" s="204"/>
      <c r="AE143" s="204"/>
      <c r="AF143" s="204"/>
      <c r="AG143" s="204"/>
      <c r="AH143" s="204"/>
      <c r="AI143" s="204"/>
      <c r="AJ143" s="204"/>
      <c r="AK143" s="204"/>
      <c r="AL143" s="204"/>
      <c r="AM143" s="204"/>
      <c r="AN143" s="204"/>
      <c r="AO143" s="204"/>
      <c r="AP143" s="204"/>
      <c r="AQ143" s="204"/>
      <c r="AR143" s="204"/>
      <c r="AS143" s="204"/>
      <c r="AT143" s="204"/>
      <c r="AU143" s="204"/>
      <c r="AV143" s="204"/>
      <c r="AW143" s="204"/>
    </row>
    <row r="144" spans="1:49" x14ac:dyDescent="0.3">
      <c r="A144" t="s">
        <v>657</v>
      </c>
      <c r="B144" t="s">
        <v>658</v>
      </c>
      <c r="C144" s="204" t="str">
        <f>IFERROR(IF((VLOOKUP($A144,'Q4 Raw Data'!$A$9:$DO$158,C$3,FALSE))="","",(VLOOKUP($A144,'Q4 Raw Data'!$A$9:$DO$158,C$3,FALSE))),"")</f>
        <v/>
      </c>
      <c r="D144" s="204" t="str">
        <f>IFERROR(IF((VLOOKUP($A144,'Q4 Raw Data'!$A$9:$DO$158,D$3,FALSE))="","",(VLOOKUP($A144,'Q4 Raw Data'!$A$9:$DO$158,D$3,FALSE))),"")</f>
        <v>Established</v>
      </c>
      <c r="E144" s="204" t="str">
        <f>IFERROR(IF((VLOOKUP($A144,'Q4 Raw Data'!$A$9:$DO$158,E$3,FALSE))="","",(VLOOKUP($A144,'Q4 Raw Data'!$A$9:$DO$158,E$3,FALSE))),"")</f>
        <v>Established</v>
      </c>
      <c r="F144" s="204" t="str">
        <f>IFERROR(IF((VLOOKUP($A144,'Q4 Raw Data'!$A$9:$DO$158,F$3,FALSE))="","",(VLOOKUP($A144,'Q4 Raw Data'!$A$9:$DO$158,F$3,FALSE))),"")</f>
        <v>Established</v>
      </c>
      <c r="G144" s="204" t="str">
        <f>IFERROR(IF((VLOOKUP($A144,'Q4 Raw Data'!$A$9:$DO$158,G$3,FALSE))="","",(VLOOKUP($A144,'Q4 Raw Data'!$A$9:$DO$158,G$3,FALSE))),"")</f>
        <v>Established</v>
      </c>
      <c r="H144" s="204" t="str">
        <f>IFERROR(IF((VLOOKUP($A144,'Q4 Raw Data'!$A$9:$DO$158,H$3,FALSE))="","",(VLOOKUP($A144,'Q4 Raw Data'!$A$9:$DO$158,H$3,FALSE))),"")</f>
        <v>Established</v>
      </c>
      <c r="I144" s="204" t="str">
        <f>IFERROR(IF((VLOOKUP($A144,'Q4 Raw Data'!$A$9:$DO$158,I$3,FALSE))="","",(VLOOKUP($A144,'Q4 Raw Data'!$A$9:$DO$158,I$3,FALSE))),"")</f>
        <v>Established</v>
      </c>
      <c r="J144" s="204" t="str">
        <f>IFERROR(IF((VLOOKUP($A144,'Q4 Raw Data'!$A$9:$DO$158,J$3,FALSE))="","",(VLOOKUP($A144,'Q4 Raw Data'!$A$9:$DO$158,J$3,FALSE))),"")</f>
        <v>Established</v>
      </c>
      <c r="K144" s="204" t="str">
        <f>IFERROR(IF((VLOOKUP($A144,'Q4 Raw Data'!$A$9:$DO$158,K$3,FALSE))="","",(VLOOKUP($A144,'Q4 Raw Data'!$A$9:$DO$158,K$3,FALSE))),"")</f>
        <v>Mature</v>
      </c>
      <c r="L144" s="204"/>
      <c r="M144" s="204"/>
      <c r="N144" s="204"/>
      <c r="O144" s="204"/>
      <c r="P144" s="204"/>
      <c r="Q144" s="204"/>
      <c r="R144" s="204"/>
      <c r="S144" s="204"/>
      <c r="T144" s="204"/>
      <c r="U144" s="204"/>
      <c r="V144" s="204"/>
      <c r="W144" s="204"/>
      <c r="X144" s="204"/>
      <c r="Y144" s="204"/>
      <c r="Z144" s="204"/>
      <c r="AA144" s="204"/>
      <c r="AB144" s="204"/>
      <c r="AC144" s="204"/>
      <c r="AD144" s="204"/>
      <c r="AE144" s="204"/>
      <c r="AF144" s="204"/>
      <c r="AG144" s="204"/>
      <c r="AH144" s="204"/>
      <c r="AI144" s="204"/>
      <c r="AJ144" s="204"/>
      <c r="AK144" s="204"/>
      <c r="AL144" s="204"/>
      <c r="AM144" s="204"/>
      <c r="AN144" s="204"/>
      <c r="AO144" s="204"/>
      <c r="AP144" s="204"/>
      <c r="AQ144" s="204"/>
      <c r="AR144" s="204"/>
      <c r="AS144" s="204"/>
      <c r="AT144" s="204"/>
      <c r="AU144" s="204"/>
      <c r="AV144" s="204"/>
      <c r="AW144" s="204"/>
    </row>
    <row r="145" spans="1:49" x14ac:dyDescent="0.3">
      <c r="A145" t="s">
        <v>659</v>
      </c>
      <c r="B145" t="s">
        <v>660</v>
      </c>
      <c r="C145" s="204" t="str">
        <f>IFERROR(IF((VLOOKUP($A145,'Q4 Raw Data'!$A$9:$DO$158,C$3,FALSE))="","",(VLOOKUP($A145,'Q4 Raw Data'!$A$9:$DO$158,C$3,FALSE))),"")</f>
        <v/>
      </c>
      <c r="D145" s="204" t="str">
        <f>IFERROR(IF((VLOOKUP($A145,'Q4 Raw Data'!$A$9:$DO$158,D$3,FALSE))="","",(VLOOKUP($A145,'Q4 Raw Data'!$A$9:$DO$158,D$3,FALSE))),"")</f>
        <v>Mature</v>
      </c>
      <c r="E145" s="204" t="str">
        <f>IFERROR(IF((VLOOKUP($A145,'Q4 Raw Data'!$A$9:$DO$158,E$3,FALSE))="","",(VLOOKUP($A145,'Q4 Raw Data'!$A$9:$DO$158,E$3,FALSE))),"")</f>
        <v>Mature</v>
      </c>
      <c r="F145" s="204" t="str">
        <f>IFERROR(IF((VLOOKUP($A145,'Q4 Raw Data'!$A$9:$DO$158,F$3,FALSE))="","",(VLOOKUP($A145,'Q4 Raw Data'!$A$9:$DO$158,F$3,FALSE))),"")</f>
        <v>Mature</v>
      </c>
      <c r="G145" s="204" t="str">
        <f>IFERROR(IF((VLOOKUP($A145,'Q4 Raw Data'!$A$9:$DO$158,G$3,FALSE))="","",(VLOOKUP($A145,'Q4 Raw Data'!$A$9:$DO$158,G$3,FALSE))),"")</f>
        <v>Mature</v>
      </c>
      <c r="H145" s="204" t="str">
        <f>IFERROR(IF((VLOOKUP($A145,'Q4 Raw Data'!$A$9:$DO$158,H$3,FALSE))="","",(VLOOKUP($A145,'Q4 Raw Data'!$A$9:$DO$158,H$3,FALSE))),"")</f>
        <v>Established</v>
      </c>
      <c r="I145" s="204" t="str">
        <f>IFERROR(IF((VLOOKUP($A145,'Q4 Raw Data'!$A$9:$DO$158,I$3,FALSE))="","",(VLOOKUP($A145,'Q4 Raw Data'!$A$9:$DO$158,I$3,FALSE))),"")</f>
        <v>Established</v>
      </c>
      <c r="J145" s="204" t="str">
        <f>IFERROR(IF((VLOOKUP($A145,'Q4 Raw Data'!$A$9:$DO$158,J$3,FALSE))="","",(VLOOKUP($A145,'Q4 Raw Data'!$A$9:$DO$158,J$3,FALSE))),"")</f>
        <v>Established</v>
      </c>
      <c r="K145" s="204" t="str">
        <f>IFERROR(IF((VLOOKUP($A145,'Q4 Raw Data'!$A$9:$DO$158,K$3,FALSE))="","",(VLOOKUP($A145,'Q4 Raw Data'!$A$9:$DO$158,K$3,FALSE))),"")</f>
        <v>Established</v>
      </c>
      <c r="L145" s="204"/>
      <c r="M145" s="204"/>
      <c r="N145" s="204"/>
      <c r="O145" s="204"/>
      <c r="P145" s="204"/>
      <c r="Q145" s="204"/>
      <c r="R145" s="204"/>
      <c r="S145" s="204"/>
      <c r="T145" s="204"/>
      <c r="U145" s="204"/>
      <c r="V145" s="204"/>
      <c r="W145" s="204"/>
      <c r="X145" s="204"/>
      <c r="Y145" s="204"/>
      <c r="Z145" s="204"/>
      <c r="AA145" s="204"/>
      <c r="AB145" s="204"/>
      <c r="AC145" s="204"/>
      <c r="AD145" s="204"/>
      <c r="AE145" s="204"/>
      <c r="AF145" s="204"/>
      <c r="AG145" s="204"/>
      <c r="AH145" s="204"/>
      <c r="AI145" s="204"/>
      <c r="AJ145" s="204"/>
      <c r="AK145" s="204"/>
      <c r="AL145" s="204"/>
      <c r="AM145" s="204"/>
      <c r="AN145" s="204"/>
      <c r="AO145" s="204"/>
      <c r="AP145" s="204"/>
      <c r="AQ145" s="204"/>
      <c r="AR145" s="204"/>
      <c r="AS145" s="204"/>
      <c r="AT145" s="204"/>
      <c r="AU145" s="204"/>
      <c r="AV145" s="204"/>
      <c r="AW145" s="204"/>
    </row>
    <row r="146" spans="1:49" x14ac:dyDescent="0.3">
      <c r="A146" t="s">
        <v>662</v>
      </c>
      <c r="B146" t="s">
        <v>663</v>
      </c>
      <c r="C146" s="204" t="str">
        <f>IFERROR(IF((VLOOKUP($A146,'Q4 Raw Data'!$A$9:$DO$158,C$3,FALSE))="","",(VLOOKUP($A146,'Q4 Raw Data'!$A$9:$DO$158,C$3,FALSE))),"")</f>
        <v/>
      </c>
      <c r="D146" s="204" t="str">
        <f>IFERROR(IF((VLOOKUP($A146,'Q4 Raw Data'!$A$9:$DO$158,D$3,FALSE))="","",(VLOOKUP($A146,'Q4 Raw Data'!$A$9:$DO$158,D$3,FALSE))),"")</f>
        <v>Mature</v>
      </c>
      <c r="E146" s="204" t="str">
        <f>IFERROR(IF((VLOOKUP($A146,'Q4 Raw Data'!$A$9:$DO$158,E$3,FALSE))="","",(VLOOKUP($A146,'Q4 Raw Data'!$A$9:$DO$158,E$3,FALSE))),"")</f>
        <v>Established</v>
      </c>
      <c r="F146" s="204" t="str">
        <f>IFERROR(IF((VLOOKUP($A146,'Q4 Raw Data'!$A$9:$DO$158,F$3,FALSE))="","",(VLOOKUP($A146,'Q4 Raw Data'!$A$9:$DO$158,F$3,FALSE))),"")</f>
        <v>Established</v>
      </c>
      <c r="G146" s="204" t="str">
        <f>IFERROR(IF((VLOOKUP($A146,'Q4 Raw Data'!$A$9:$DO$158,G$3,FALSE))="","",(VLOOKUP($A146,'Q4 Raw Data'!$A$9:$DO$158,G$3,FALSE))),"")</f>
        <v>Plans in place</v>
      </c>
      <c r="H146" s="204" t="str">
        <f>IFERROR(IF((VLOOKUP($A146,'Q4 Raw Data'!$A$9:$DO$158,H$3,FALSE))="","",(VLOOKUP($A146,'Q4 Raw Data'!$A$9:$DO$158,H$3,FALSE))),"")</f>
        <v>Plans in place</v>
      </c>
      <c r="I146" s="204" t="str">
        <f>IFERROR(IF((VLOOKUP($A146,'Q4 Raw Data'!$A$9:$DO$158,I$3,FALSE))="","",(VLOOKUP($A146,'Q4 Raw Data'!$A$9:$DO$158,I$3,FALSE))),"")</f>
        <v>Plans in place</v>
      </c>
      <c r="J146" s="204" t="str">
        <f>IFERROR(IF((VLOOKUP($A146,'Q4 Raw Data'!$A$9:$DO$158,J$3,FALSE))="","",(VLOOKUP($A146,'Q4 Raw Data'!$A$9:$DO$158,J$3,FALSE))),"")</f>
        <v>Mature</v>
      </c>
      <c r="K146" s="204" t="str">
        <f>IFERROR(IF((VLOOKUP($A146,'Q4 Raw Data'!$A$9:$DO$158,K$3,FALSE))="","",(VLOOKUP($A146,'Q4 Raw Data'!$A$9:$DO$158,K$3,FALSE))),"")</f>
        <v>Established</v>
      </c>
      <c r="L146" s="204"/>
      <c r="M146" s="204"/>
      <c r="N146" s="204"/>
      <c r="O146" s="204"/>
      <c r="P146" s="204"/>
      <c r="Q146" s="204"/>
      <c r="R146" s="204"/>
      <c r="S146" s="204"/>
      <c r="T146" s="204"/>
      <c r="U146" s="204"/>
      <c r="V146" s="204"/>
      <c r="W146" s="204"/>
      <c r="X146" s="204"/>
      <c r="Y146" s="204"/>
      <c r="Z146" s="204"/>
      <c r="AA146" s="204"/>
      <c r="AB146" s="204"/>
      <c r="AC146" s="204"/>
      <c r="AD146" s="204"/>
      <c r="AE146" s="204"/>
      <c r="AF146" s="204"/>
      <c r="AG146" s="204"/>
      <c r="AH146" s="204"/>
      <c r="AI146" s="204"/>
      <c r="AJ146" s="204"/>
      <c r="AK146" s="204"/>
      <c r="AL146" s="204"/>
      <c r="AM146" s="204"/>
      <c r="AN146" s="204"/>
      <c r="AO146" s="204"/>
      <c r="AP146" s="204"/>
      <c r="AQ146" s="204"/>
      <c r="AR146" s="204"/>
      <c r="AS146" s="204"/>
      <c r="AT146" s="204"/>
      <c r="AU146" s="204"/>
      <c r="AV146" s="204"/>
      <c r="AW146" s="204"/>
    </row>
    <row r="147" spans="1:49" x14ac:dyDescent="0.3">
      <c r="A147" t="s">
        <v>664</v>
      </c>
      <c r="B147" t="s">
        <v>665</v>
      </c>
      <c r="C147" s="204" t="str">
        <f>IFERROR(IF((VLOOKUP($A147,'Q4 Raw Data'!$A$9:$DO$158,C$3,FALSE))="","",(VLOOKUP($A147,'Q4 Raw Data'!$A$9:$DO$158,C$3,FALSE))),"")</f>
        <v/>
      </c>
      <c r="D147" s="204" t="str">
        <f>IFERROR(IF((VLOOKUP($A147,'Q4 Raw Data'!$A$9:$DO$158,D$3,FALSE))="","",(VLOOKUP($A147,'Q4 Raw Data'!$A$9:$DO$158,D$3,FALSE))),"")</f>
        <v>Established</v>
      </c>
      <c r="E147" s="204" t="str">
        <f>IFERROR(IF((VLOOKUP($A147,'Q4 Raw Data'!$A$9:$DO$158,E$3,FALSE))="","",(VLOOKUP($A147,'Q4 Raw Data'!$A$9:$DO$158,E$3,FALSE))),"")</f>
        <v>Established</v>
      </c>
      <c r="F147" s="204" t="str">
        <f>IFERROR(IF((VLOOKUP($A147,'Q4 Raw Data'!$A$9:$DO$158,F$3,FALSE))="","",(VLOOKUP($A147,'Q4 Raw Data'!$A$9:$DO$158,F$3,FALSE))),"")</f>
        <v>Plans in place</v>
      </c>
      <c r="G147" s="204" t="str">
        <f>IFERROR(IF((VLOOKUP($A147,'Q4 Raw Data'!$A$9:$DO$158,G$3,FALSE))="","",(VLOOKUP($A147,'Q4 Raw Data'!$A$9:$DO$158,G$3,FALSE))),"")</f>
        <v>Plans in place</v>
      </c>
      <c r="H147" s="204" t="str">
        <f>IFERROR(IF((VLOOKUP($A147,'Q4 Raw Data'!$A$9:$DO$158,H$3,FALSE))="","",(VLOOKUP($A147,'Q4 Raw Data'!$A$9:$DO$158,H$3,FALSE))),"")</f>
        <v>Plans in place</v>
      </c>
      <c r="I147" s="204" t="str">
        <f>IFERROR(IF((VLOOKUP($A147,'Q4 Raw Data'!$A$9:$DO$158,I$3,FALSE))="","",(VLOOKUP($A147,'Q4 Raw Data'!$A$9:$DO$158,I$3,FALSE))),"")</f>
        <v>Established</v>
      </c>
      <c r="J147" s="204" t="str">
        <f>IFERROR(IF((VLOOKUP($A147,'Q4 Raw Data'!$A$9:$DO$158,J$3,FALSE))="","",(VLOOKUP($A147,'Q4 Raw Data'!$A$9:$DO$158,J$3,FALSE))),"")</f>
        <v>Mature</v>
      </c>
      <c r="K147" s="204" t="str">
        <f>IFERROR(IF((VLOOKUP($A147,'Q4 Raw Data'!$A$9:$DO$158,K$3,FALSE))="","",(VLOOKUP($A147,'Q4 Raw Data'!$A$9:$DO$158,K$3,FALSE))),"")</f>
        <v>Established</v>
      </c>
      <c r="L147" s="204"/>
      <c r="M147" s="204"/>
      <c r="N147" s="204"/>
      <c r="O147" s="204"/>
      <c r="P147" s="204"/>
      <c r="Q147" s="204"/>
      <c r="R147" s="204"/>
      <c r="S147" s="204"/>
      <c r="T147" s="204"/>
      <c r="U147" s="204"/>
      <c r="V147" s="204"/>
      <c r="W147" s="204"/>
      <c r="X147" s="204"/>
      <c r="Y147" s="204"/>
      <c r="Z147" s="204"/>
      <c r="AA147" s="204"/>
      <c r="AB147" s="204"/>
      <c r="AC147" s="204"/>
      <c r="AD147" s="204"/>
      <c r="AE147" s="204"/>
      <c r="AF147" s="204"/>
      <c r="AG147" s="204"/>
      <c r="AH147" s="204"/>
      <c r="AI147" s="204"/>
      <c r="AJ147" s="204"/>
      <c r="AK147" s="204"/>
      <c r="AL147" s="204"/>
      <c r="AM147" s="204"/>
      <c r="AN147" s="204"/>
      <c r="AO147" s="204"/>
      <c r="AP147" s="204"/>
      <c r="AQ147" s="204"/>
      <c r="AR147" s="204"/>
      <c r="AS147" s="204"/>
      <c r="AT147" s="204"/>
      <c r="AU147" s="204"/>
      <c r="AV147" s="204"/>
      <c r="AW147" s="204"/>
    </row>
    <row r="148" spans="1:49" x14ac:dyDescent="0.3">
      <c r="A148" t="s">
        <v>666</v>
      </c>
      <c r="B148" t="s">
        <v>667</v>
      </c>
      <c r="C148" s="204" t="str">
        <f>IFERROR(IF((VLOOKUP($A148,'Q4 Raw Data'!$A$9:$DO$158,C$3,FALSE))="","",(VLOOKUP($A148,'Q4 Raw Data'!$A$9:$DO$158,C$3,FALSE))),"")</f>
        <v/>
      </c>
      <c r="D148" s="204" t="str">
        <f>IFERROR(IF((VLOOKUP($A148,'Q4 Raw Data'!$A$9:$DO$158,D$3,FALSE))="","",(VLOOKUP($A148,'Q4 Raw Data'!$A$9:$DO$158,D$3,FALSE))),"")</f>
        <v>Established</v>
      </c>
      <c r="E148" s="204" t="str">
        <f>IFERROR(IF((VLOOKUP($A148,'Q4 Raw Data'!$A$9:$DO$158,E$3,FALSE))="","",(VLOOKUP($A148,'Q4 Raw Data'!$A$9:$DO$158,E$3,FALSE))),"")</f>
        <v>Established</v>
      </c>
      <c r="F148" s="204" t="str">
        <f>IFERROR(IF((VLOOKUP($A148,'Q4 Raw Data'!$A$9:$DO$158,F$3,FALSE))="","",(VLOOKUP($A148,'Q4 Raw Data'!$A$9:$DO$158,F$3,FALSE))),"")</f>
        <v>Established</v>
      </c>
      <c r="G148" s="204" t="str">
        <f>IFERROR(IF((VLOOKUP($A148,'Q4 Raw Data'!$A$9:$DO$158,G$3,FALSE))="","",(VLOOKUP($A148,'Q4 Raw Data'!$A$9:$DO$158,G$3,FALSE))),"")</f>
        <v>Established</v>
      </c>
      <c r="H148" s="204" t="str">
        <f>IFERROR(IF((VLOOKUP($A148,'Q4 Raw Data'!$A$9:$DO$158,H$3,FALSE))="","",(VLOOKUP($A148,'Q4 Raw Data'!$A$9:$DO$158,H$3,FALSE))),"")</f>
        <v>Mature</v>
      </c>
      <c r="I148" s="204" t="str">
        <f>IFERROR(IF((VLOOKUP($A148,'Q4 Raw Data'!$A$9:$DO$158,I$3,FALSE))="","",(VLOOKUP($A148,'Q4 Raw Data'!$A$9:$DO$158,I$3,FALSE))),"")</f>
        <v>Established</v>
      </c>
      <c r="J148" s="204" t="str">
        <f>IFERROR(IF((VLOOKUP($A148,'Q4 Raw Data'!$A$9:$DO$158,J$3,FALSE))="","",(VLOOKUP($A148,'Q4 Raw Data'!$A$9:$DO$158,J$3,FALSE))),"")</f>
        <v>Established</v>
      </c>
      <c r="K148" s="204" t="str">
        <f>IFERROR(IF((VLOOKUP($A148,'Q4 Raw Data'!$A$9:$DO$158,K$3,FALSE))="","",(VLOOKUP($A148,'Q4 Raw Data'!$A$9:$DO$158,K$3,FALSE))),"")</f>
        <v>Established</v>
      </c>
      <c r="L148" s="204"/>
      <c r="M148" s="204"/>
      <c r="N148" s="204"/>
      <c r="O148" s="204"/>
      <c r="P148" s="204"/>
      <c r="Q148" s="204"/>
      <c r="R148" s="204"/>
      <c r="S148" s="204"/>
      <c r="T148" s="204"/>
      <c r="U148" s="204"/>
      <c r="V148" s="204"/>
      <c r="W148" s="204"/>
      <c r="X148" s="204"/>
      <c r="Y148" s="204"/>
      <c r="Z148" s="204"/>
      <c r="AA148" s="204"/>
      <c r="AB148" s="204"/>
      <c r="AC148" s="204"/>
      <c r="AD148" s="204"/>
      <c r="AE148" s="204"/>
      <c r="AF148" s="204"/>
      <c r="AG148" s="204"/>
      <c r="AH148" s="204"/>
      <c r="AI148" s="204"/>
      <c r="AJ148" s="204"/>
      <c r="AK148" s="204"/>
      <c r="AL148" s="204"/>
      <c r="AM148" s="204"/>
      <c r="AN148" s="204"/>
      <c r="AO148" s="204"/>
      <c r="AP148" s="204"/>
      <c r="AQ148" s="204"/>
      <c r="AR148" s="204"/>
      <c r="AS148" s="204"/>
      <c r="AT148" s="204"/>
      <c r="AU148" s="204"/>
      <c r="AV148" s="204"/>
      <c r="AW148" s="204"/>
    </row>
    <row r="149" spans="1:49" x14ac:dyDescent="0.3">
      <c r="A149" t="s">
        <v>668</v>
      </c>
      <c r="B149" t="s">
        <v>669</v>
      </c>
      <c r="C149" s="204" t="str">
        <f>IFERROR(IF((VLOOKUP($A149,'Q4 Raw Data'!$A$9:$DO$158,C$3,FALSE))="","",(VLOOKUP($A149,'Q4 Raw Data'!$A$9:$DO$158,C$3,FALSE))),"")</f>
        <v/>
      </c>
      <c r="D149" s="204" t="str">
        <f>IFERROR(IF((VLOOKUP($A149,'Q4 Raw Data'!$A$9:$DO$158,D$3,FALSE))="","",(VLOOKUP($A149,'Q4 Raw Data'!$A$9:$DO$158,D$3,FALSE))),"")</f>
        <v>Established</v>
      </c>
      <c r="E149" s="204" t="str">
        <f>IFERROR(IF((VLOOKUP($A149,'Q4 Raw Data'!$A$9:$DO$158,E$3,FALSE))="","",(VLOOKUP($A149,'Q4 Raw Data'!$A$9:$DO$158,E$3,FALSE))),"")</f>
        <v>Established</v>
      </c>
      <c r="F149" s="204" t="str">
        <f>IFERROR(IF((VLOOKUP($A149,'Q4 Raw Data'!$A$9:$DO$158,F$3,FALSE))="","",(VLOOKUP($A149,'Q4 Raw Data'!$A$9:$DO$158,F$3,FALSE))),"")</f>
        <v>Exemplary</v>
      </c>
      <c r="G149" s="204" t="str">
        <f>IFERROR(IF((VLOOKUP($A149,'Q4 Raw Data'!$A$9:$DO$158,G$3,FALSE))="","",(VLOOKUP($A149,'Q4 Raw Data'!$A$9:$DO$158,G$3,FALSE))),"")</f>
        <v>Established</v>
      </c>
      <c r="H149" s="204" t="str">
        <f>IFERROR(IF((VLOOKUP($A149,'Q4 Raw Data'!$A$9:$DO$158,H$3,FALSE))="","",(VLOOKUP($A149,'Q4 Raw Data'!$A$9:$DO$158,H$3,FALSE))),"")</f>
        <v>Established</v>
      </c>
      <c r="I149" s="204" t="str">
        <f>IFERROR(IF((VLOOKUP($A149,'Q4 Raw Data'!$A$9:$DO$158,I$3,FALSE))="","",(VLOOKUP($A149,'Q4 Raw Data'!$A$9:$DO$158,I$3,FALSE))),"")</f>
        <v>Plans in place</v>
      </c>
      <c r="J149" s="204" t="str">
        <f>IFERROR(IF((VLOOKUP($A149,'Q4 Raw Data'!$A$9:$DO$158,J$3,FALSE))="","",(VLOOKUP($A149,'Q4 Raw Data'!$A$9:$DO$158,J$3,FALSE))),"")</f>
        <v>Established</v>
      </c>
      <c r="K149" s="204" t="str">
        <f>IFERROR(IF((VLOOKUP($A149,'Q4 Raw Data'!$A$9:$DO$158,K$3,FALSE))="","",(VLOOKUP($A149,'Q4 Raw Data'!$A$9:$DO$158,K$3,FALSE))),"")</f>
        <v>Established</v>
      </c>
      <c r="L149" s="204"/>
      <c r="M149" s="204"/>
      <c r="N149" s="204"/>
      <c r="O149" s="204"/>
      <c r="P149" s="204"/>
      <c r="Q149" s="204"/>
      <c r="R149" s="204"/>
      <c r="S149" s="204"/>
      <c r="T149" s="204"/>
      <c r="U149" s="204"/>
      <c r="V149" s="204"/>
      <c r="W149" s="204"/>
      <c r="X149" s="204"/>
      <c r="Y149" s="204"/>
      <c r="Z149" s="204"/>
      <c r="AA149" s="204"/>
      <c r="AB149" s="204"/>
      <c r="AC149" s="204"/>
      <c r="AD149" s="204"/>
      <c r="AE149" s="204"/>
      <c r="AF149" s="204"/>
      <c r="AG149" s="204"/>
      <c r="AH149" s="204"/>
      <c r="AI149" s="204"/>
      <c r="AJ149" s="204"/>
      <c r="AK149" s="204"/>
      <c r="AL149" s="204"/>
      <c r="AM149" s="204"/>
      <c r="AN149" s="204"/>
      <c r="AO149" s="204"/>
      <c r="AP149" s="204"/>
      <c r="AQ149" s="204"/>
      <c r="AR149" s="204"/>
      <c r="AS149" s="204"/>
      <c r="AT149" s="204"/>
      <c r="AU149" s="204"/>
      <c r="AV149" s="204"/>
      <c r="AW149" s="204"/>
    </row>
    <row r="150" spans="1:49" x14ac:dyDescent="0.3">
      <c r="A150" t="s">
        <v>670</v>
      </c>
      <c r="B150" t="s">
        <v>671</v>
      </c>
      <c r="C150" s="204" t="str">
        <f>IFERROR(IF((VLOOKUP($A150,'Q4 Raw Data'!$A$9:$DO$158,C$3,FALSE))="","",(VLOOKUP($A150,'Q4 Raw Data'!$A$9:$DO$158,C$3,FALSE))),"")</f>
        <v/>
      </c>
      <c r="D150" s="204" t="str">
        <f>IFERROR(IF((VLOOKUP($A150,'Q4 Raw Data'!$A$9:$DO$158,D$3,FALSE))="","",(VLOOKUP($A150,'Q4 Raw Data'!$A$9:$DO$158,D$3,FALSE))),"")</f>
        <v>Mature</v>
      </c>
      <c r="E150" s="204" t="str">
        <f>IFERROR(IF((VLOOKUP($A150,'Q4 Raw Data'!$A$9:$DO$158,E$3,FALSE))="","",(VLOOKUP($A150,'Q4 Raw Data'!$A$9:$DO$158,E$3,FALSE))),"")</f>
        <v>Mature</v>
      </c>
      <c r="F150" s="204" t="str">
        <f>IFERROR(IF((VLOOKUP($A150,'Q4 Raw Data'!$A$9:$DO$158,F$3,FALSE))="","",(VLOOKUP($A150,'Q4 Raw Data'!$A$9:$DO$158,F$3,FALSE))),"")</f>
        <v>Established</v>
      </c>
      <c r="G150" s="204" t="str">
        <f>IFERROR(IF((VLOOKUP($A150,'Q4 Raw Data'!$A$9:$DO$158,G$3,FALSE))="","",(VLOOKUP($A150,'Q4 Raw Data'!$A$9:$DO$158,G$3,FALSE))),"")</f>
        <v>Mature</v>
      </c>
      <c r="H150" s="204" t="str">
        <f>IFERROR(IF((VLOOKUP($A150,'Q4 Raw Data'!$A$9:$DO$158,H$3,FALSE))="","",(VLOOKUP($A150,'Q4 Raw Data'!$A$9:$DO$158,H$3,FALSE))),"")</f>
        <v>Established</v>
      </c>
      <c r="I150" s="204" t="str">
        <f>IFERROR(IF((VLOOKUP($A150,'Q4 Raw Data'!$A$9:$DO$158,I$3,FALSE))="","",(VLOOKUP($A150,'Q4 Raw Data'!$A$9:$DO$158,I$3,FALSE))),"")</f>
        <v>Established</v>
      </c>
      <c r="J150" s="204" t="str">
        <f>IFERROR(IF((VLOOKUP($A150,'Q4 Raw Data'!$A$9:$DO$158,J$3,FALSE))="","",(VLOOKUP($A150,'Q4 Raw Data'!$A$9:$DO$158,J$3,FALSE))),"")</f>
        <v>Mature</v>
      </c>
      <c r="K150" s="204" t="str">
        <f>IFERROR(IF((VLOOKUP($A150,'Q4 Raw Data'!$A$9:$DO$158,K$3,FALSE))="","",(VLOOKUP($A150,'Q4 Raw Data'!$A$9:$DO$158,K$3,FALSE))),"")</f>
        <v>Established</v>
      </c>
      <c r="L150" s="204"/>
      <c r="M150" s="204"/>
      <c r="N150" s="204"/>
      <c r="O150" s="204"/>
      <c r="P150" s="204"/>
      <c r="Q150" s="204"/>
      <c r="R150" s="204"/>
      <c r="S150" s="204"/>
      <c r="T150" s="204"/>
      <c r="U150" s="204"/>
      <c r="V150" s="204"/>
      <c r="W150" s="204"/>
      <c r="X150" s="204"/>
      <c r="Y150" s="204"/>
      <c r="Z150" s="204"/>
      <c r="AA150" s="204"/>
      <c r="AB150" s="204"/>
      <c r="AC150" s="204"/>
      <c r="AD150" s="204"/>
      <c r="AE150" s="204"/>
      <c r="AF150" s="204"/>
      <c r="AG150" s="204"/>
      <c r="AH150" s="204"/>
      <c r="AI150" s="204"/>
      <c r="AJ150" s="204"/>
      <c r="AK150" s="204"/>
      <c r="AL150" s="204"/>
      <c r="AM150" s="204"/>
      <c r="AN150" s="204"/>
      <c r="AO150" s="204"/>
      <c r="AP150" s="204"/>
      <c r="AQ150" s="204"/>
      <c r="AR150" s="204"/>
      <c r="AS150" s="204"/>
      <c r="AT150" s="204"/>
      <c r="AU150" s="204"/>
      <c r="AV150" s="204"/>
      <c r="AW150" s="204"/>
    </row>
    <row r="151" spans="1:49" x14ac:dyDescent="0.3">
      <c r="A151" t="s">
        <v>672</v>
      </c>
      <c r="B151" t="s">
        <v>673</v>
      </c>
      <c r="C151" s="204" t="str">
        <f>IFERROR(IF((VLOOKUP($A151,'Q4 Raw Data'!$A$9:$DO$158,C$3,FALSE))="","",(VLOOKUP($A151,'Q4 Raw Data'!$A$9:$DO$158,C$3,FALSE))),"")</f>
        <v/>
      </c>
      <c r="D151" s="204" t="str">
        <f>IFERROR(IF((VLOOKUP($A151,'Q4 Raw Data'!$A$9:$DO$158,D$3,FALSE))="","",(VLOOKUP($A151,'Q4 Raw Data'!$A$9:$DO$158,D$3,FALSE))),"")</f>
        <v>Established</v>
      </c>
      <c r="E151" s="204" t="str">
        <f>IFERROR(IF((VLOOKUP($A151,'Q4 Raw Data'!$A$9:$DO$158,E$3,FALSE))="","",(VLOOKUP($A151,'Q4 Raw Data'!$A$9:$DO$158,E$3,FALSE))),"")</f>
        <v>Established</v>
      </c>
      <c r="F151" s="204" t="str">
        <f>IFERROR(IF((VLOOKUP($A151,'Q4 Raw Data'!$A$9:$DO$158,F$3,FALSE))="","",(VLOOKUP($A151,'Q4 Raw Data'!$A$9:$DO$158,F$3,FALSE))),"")</f>
        <v>Established</v>
      </c>
      <c r="G151" s="204" t="str">
        <f>IFERROR(IF((VLOOKUP($A151,'Q4 Raw Data'!$A$9:$DO$158,G$3,FALSE))="","",(VLOOKUP($A151,'Q4 Raw Data'!$A$9:$DO$158,G$3,FALSE))),"")</f>
        <v>Established</v>
      </c>
      <c r="H151" s="204" t="str">
        <f>IFERROR(IF((VLOOKUP($A151,'Q4 Raw Data'!$A$9:$DO$158,H$3,FALSE))="","",(VLOOKUP($A151,'Q4 Raw Data'!$A$9:$DO$158,H$3,FALSE))),"")</f>
        <v>Plans in place</v>
      </c>
      <c r="I151" s="204" t="str">
        <f>IFERROR(IF((VLOOKUP($A151,'Q4 Raw Data'!$A$9:$DO$158,I$3,FALSE))="","",(VLOOKUP($A151,'Q4 Raw Data'!$A$9:$DO$158,I$3,FALSE))),"")</f>
        <v>Established</v>
      </c>
      <c r="J151" s="204" t="str">
        <f>IFERROR(IF((VLOOKUP($A151,'Q4 Raw Data'!$A$9:$DO$158,J$3,FALSE))="","",(VLOOKUP($A151,'Q4 Raw Data'!$A$9:$DO$158,J$3,FALSE))),"")</f>
        <v>Established</v>
      </c>
      <c r="K151" s="204" t="str">
        <f>IFERROR(IF((VLOOKUP($A151,'Q4 Raw Data'!$A$9:$DO$158,K$3,FALSE))="","",(VLOOKUP($A151,'Q4 Raw Data'!$A$9:$DO$158,K$3,FALSE))),"")</f>
        <v>Established</v>
      </c>
      <c r="L151" s="204"/>
      <c r="M151" s="204"/>
      <c r="N151" s="204"/>
      <c r="O151" s="204"/>
      <c r="P151" s="204"/>
      <c r="Q151" s="204"/>
      <c r="R151" s="204"/>
      <c r="S151" s="204"/>
      <c r="T151" s="204"/>
      <c r="U151" s="204"/>
      <c r="V151" s="204"/>
      <c r="W151" s="204"/>
      <c r="X151" s="204"/>
      <c r="Y151" s="204"/>
      <c r="Z151" s="204"/>
      <c r="AA151" s="204"/>
      <c r="AB151" s="204"/>
      <c r="AC151" s="204"/>
      <c r="AD151" s="204"/>
      <c r="AE151" s="204"/>
      <c r="AF151" s="204"/>
      <c r="AG151" s="204"/>
      <c r="AH151" s="204"/>
      <c r="AI151" s="204"/>
      <c r="AJ151" s="204"/>
      <c r="AK151" s="204"/>
      <c r="AL151" s="204"/>
      <c r="AM151" s="204"/>
      <c r="AN151" s="204"/>
      <c r="AO151" s="204"/>
      <c r="AP151" s="204"/>
      <c r="AQ151" s="204"/>
      <c r="AR151" s="204"/>
      <c r="AS151" s="204"/>
      <c r="AT151" s="204"/>
      <c r="AU151" s="204"/>
      <c r="AV151" s="204"/>
      <c r="AW151" s="204"/>
    </row>
    <row r="152" spans="1:49" x14ac:dyDescent="0.3">
      <c r="A152" t="s">
        <v>676</v>
      </c>
      <c r="B152" t="s">
        <v>677</v>
      </c>
      <c r="C152" s="204" t="str">
        <f>IFERROR(IF((VLOOKUP($A152,'Q4 Raw Data'!$A$9:$DO$158,C$3,FALSE))="","",(VLOOKUP($A152,'Q4 Raw Data'!$A$9:$DO$158,C$3,FALSE))),"")</f>
        <v/>
      </c>
      <c r="D152" s="204" t="str">
        <f>IFERROR(IF((VLOOKUP($A152,'Q4 Raw Data'!$A$9:$DO$158,D$3,FALSE))="","",(VLOOKUP($A152,'Q4 Raw Data'!$A$9:$DO$158,D$3,FALSE))),"")</f>
        <v>Mature</v>
      </c>
      <c r="E152" s="204" t="str">
        <f>IFERROR(IF((VLOOKUP($A152,'Q4 Raw Data'!$A$9:$DO$158,E$3,FALSE))="","",(VLOOKUP($A152,'Q4 Raw Data'!$A$9:$DO$158,E$3,FALSE))),"")</f>
        <v>Mature</v>
      </c>
      <c r="F152" s="204" t="str">
        <f>IFERROR(IF((VLOOKUP($A152,'Q4 Raw Data'!$A$9:$DO$158,F$3,FALSE))="","",(VLOOKUP($A152,'Q4 Raw Data'!$A$9:$DO$158,F$3,FALSE))),"")</f>
        <v>Mature</v>
      </c>
      <c r="G152" s="204" t="str">
        <f>IFERROR(IF((VLOOKUP($A152,'Q4 Raw Data'!$A$9:$DO$158,G$3,FALSE))="","",(VLOOKUP($A152,'Q4 Raw Data'!$A$9:$DO$158,G$3,FALSE))),"")</f>
        <v>Mature</v>
      </c>
      <c r="H152" s="204" t="str">
        <f>IFERROR(IF((VLOOKUP($A152,'Q4 Raw Data'!$A$9:$DO$158,H$3,FALSE))="","",(VLOOKUP($A152,'Q4 Raw Data'!$A$9:$DO$158,H$3,FALSE))),"")</f>
        <v>Mature</v>
      </c>
      <c r="I152" s="204" t="str">
        <f>IFERROR(IF((VLOOKUP($A152,'Q4 Raw Data'!$A$9:$DO$158,I$3,FALSE))="","",(VLOOKUP($A152,'Q4 Raw Data'!$A$9:$DO$158,I$3,FALSE))),"")</f>
        <v>Mature</v>
      </c>
      <c r="J152" s="204" t="str">
        <f>IFERROR(IF((VLOOKUP($A152,'Q4 Raw Data'!$A$9:$DO$158,J$3,FALSE))="","",(VLOOKUP($A152,'Q4 Raw Data'!$A$9:$DO$158,J$3,FALSE))),"")</f>
        <v>Mature</v>
      </c>
      <c r="K152" s="204" t="str">
        <f>IFERROR(IF((VLOOKUP($A152,'Q4 Raw Data'!$A$9:$DO$158,K$3,FALSE))="","",(VLOOKUP($A152,'Q4 Raw Data'!$A$9:$DO$158,K$3,FALSE))),"")</f>
        <v>Mature</v>
      </c>
      <c r="L152" s="204"/>
      <c r="M152" s="204"/>
      <c r="N152" s="204"/>
      <c r="O152" s="204"/>
      <c r="P152" s="204"/>
      <c r="Q152" s="204"/>
      <c r="R152" s="204"/>
      <c r="S152" s="204"/>
      <c r="T152" s="204"/>
      <c r="U152" s="204"/>
      <c r="V152" s="204"/>
      <c r="W152" s="204"/>
      <c r="X152" s="204"/>
      <c r="Y152" s="204"/>
      <c r="Z152" s="204"/>
      <c r="AA152" s="204"/>
      <c r="AB152" s="204"/>
      <c r="AC152" s="204"/>
      <c r="AD152" s="204"/>
      <c r="AE152" s="204"/>
      <c r="AF152" s="204"/>
      <c r="AG152" s="204"/>
      <c r="AH152" s="204"/>
      <c r="AI152" s="204"/>
      <c r="AJ152" s="204"/>
      <c r="AK152" s="204"/>
      <c r="AL152" s="204"/>
      <c r="AM152" s="204"/>
      <c r="AN152" s="204"/>
      <c r="AO152" s="204"/>
      <c r="AP152" s="204"/>
      <c r="AQ152" s="204"/>
      <c r="AR152" s="204"/>
      <c r="AS152" s="204"/>
      <c r="AT152" s="204"/>
      <c r="AU152" s="204"/>
      <c r="AV152" s="204"/>
      <c r="AW152" s="204"/>
    </row>
    <row r="153" spans="1:49" x14ac:dyDescent="0.3">
      <c r="A153" t="s">
        <v>678</v>
      </c>
      <c r="B153" t="s">
        <v>679</v>
      </c>
      <c r="C153" s="204" t="str">
        <f>IFERROR(IF((VLOOKUP($A153,'Q4 Raw Data'!$A$9:$DO$158,C$3,FALSE))="","",(VLOOKUP($A153,'Q4 Raw Data'!$A$9:$DO$158,C$3,FALSE))),"")</f>
        <v/>
      </c>
      <c r="D153" s="204" t="str">
        <f>IFERROR(IF((VLOOKUP($A153,'Q4 Raw Data'!$A$9:$DO$158,D$3,FALSE))="","",(VLOOKUP($A153,'Q4 Raw Data'!$A$9:$DO$158,D$3,FALSE))),"")</f>
        <v>Mature</v>
      </c>
      <c r="E153" s="204" t="str">
        <f>IFERROR(IF((VLOOKUP($A153,'Q4 Raw Data'!$A$9:$DO$158,E$3,FALSE))="","",(VLOOKUP($A153,'Q4 Raw Data'!$A$9:$DO$158,E$3,FALSE))),"")</f>
        <v>Established</v>
      </c>
      <c r="F153" s="204" t="str">
        <f>IFERROR(IF((VLOOKUP($A153,'Q4 Raw Data'!$A$9:$DO$158,F$3,FALSE))="","",(VLOOKUP($A153,'Q4 Raw Data'!$A$9:$DO$158,F$3,FALSE))),"")</f>
        <v>Established</v>
      </c>
      <c r="G153" s="204" t="str">
        <f>IFERROR(IF((VLOOKUP($A153,'Q4 Raw Data'!$A$9:$DO$158,G$3,FALSE))="","",(VLOOKUP($A153,'Q4 Raw Data'!$A$9:$DO$158,G$3,FALSE))),"")</f>
        <v>Established</v>
      </c>
      <c r="H153" s="204" t="str">
        <f>IFERROR(IF((VLOOKUP($A153,'Q4 Raw Data'!$A$9:$DO$158,H$3,FALSE))="","",(VLOOKUP($A153,'Q4 Raw Data'!$A$9:$DO$158,H$3,FALSE))),"")</f>
        <v>Plans in place</v>
      </c>
      <c r="I153" s="204" t="str">
        <f>IFERROR(IF((VLOOKUP($A153,'Q4 Raw Data'!$A$9:$DO$158,I$3,FALSE))="","",(VLOOKUP($A153,'Q4 Raw Data'!$A$9:$DO$158,I$3,FALSE))),"")</f>
        <v>Plans in place</v>
      </c>
      <c r="J153" s="204" t="str">
        <f>IFERROR(IF((VLOOKUP($A153,'Q4 Raw Data'!$A$9:$DO$158,J$3,FALSE))="","",(VLOOKUP($A153,'Q4 Raw Data'!$A$9:$DO$158,J$3,FALSE))),"")</f>
        <v>Mature</v>
      </c>
      <c r="K153" s="204" t="str">
        <f>IFERROR(IF((VLOOKUP($A153,'Q4 Raw Data'!$A$9:$DO$158,K$3,FALSE))="","",(VLOOKUP($A153,'Q4 Raw Data'!$A$9:$DO$158,K$3,FALSE))),"")</f>
        <v>Established</v>
      </c>
      <c r="L153" s="204"/>
      <c r="M153" s="204"/>
      <c r="N153" s="204"/>
      <c r="O153" s="204"/>
      <c r="P153" s="204"/>
      <c r="Q153" s="204"/>
      <c r="R153" s="204"/>
      <c r="S153" s="204"/>
      <c r="T153" s="204"/>
      <c r="U153" s="204"/>
      <c r="V153" s="204"/>
      <c r="W153" s="204"/>
      <c r="X153" s="204"/>
      <c r="Y153" s="204"/>
      <c r="Z153" s="204"/>
      <c r="AA153" s="204"/>
      <c r="AB153" s="204"/>
      <c r="AC153" s="204"/>
      <c r="AD153" s="204"/>
      <c r="AE153" s="204"/>
      <c r="AF153" s="204"/>
      <c r="AG153" s="204"/>
      <c r="AH153" s="204"/>
      <c r="AI153" s="204"/>
      <c r="AJ153" s="204"/>
      <c r="AK153" s="204"/>
      <c r="AL153" s="204"/>
      <c r="AM153" s="204"/>
      <c r="AN153" s="204"/>
      <c r="AO153" s="204"/>
      <c r="AP153" s="204"/>
      <c r="AQ153" s="204"/>
      <c r="AR153" s="204"/>
      <c r="AS153" s="204"/>
      <c r="AT153" s="204"/>
      <c r="AU153" s="204"/>
      <c r="AV153" s="204"/>
      <c r="AW153" s="204"/>
    </row>
    <row r="154" spans="1:49" x14ac:dyDescent="0.3">
      <c r="A154" t="s">
        <v>682</v>
      </c>
      <c r="B154" t="s">
        <v>683</v>
      </c>
      <c r="C154" s="204" t="str">
        <f>IFERROR(IF((VLOOKUP($A154,'Q4 Raw Data'!$A$9:$DO$158,C$3,FALSE))="","",(VLOOKUP($A154,'Q4 Raw Data'!$A$9:$DO$158,C$3,FALSE))),"")</f>
        <v/>
      </c>
      <c r="D154" s="204" t="str">
        <f>IFERROR(IF((VLOOKUP($A154,'Q4 Raw Data'!$A$9:$DO$158,D$3,FALSE))="","",(VLOOKUP($A154,'Q4 Raw Data'!$A$9:$DO$158,D$3,FALSE))),"")</f>
        <v>Established</v>
      </c>
      <c r="E154" s="204" t="str">
        <f>IFERROR(IF((VLOOKUP($A154,'Q4 Raw Data'!$A$9:$DO$158,E$3,FALSE))="","",(VLOOKUP($A154,'Q4 Raw Data'!$A$9:$DO$158,E$3,FALSE))),"")</f>
        <v>Established</v>
      </c>
      <c r="F154" s="204" t="str">
        <f>IFERROR(IF((VLOOKUP($A154,'Q4 Raw Data'!$A$9:$DO$158,F$3,FALSE))="","",(VLOOKUP($A154,'Q4 Raw Data'!$A$9:$DO$158,F$3,FALSE))),"")</f>
        <v>Mature</v>
      </c>
      <c r="G154" s="204" t="str">
        <f>IFERROR(IF((VLOOKUP($A154,'Q4 Raw Data'!$A$9:$DO$158,G$3,FALSE))="","",(VLOOKUP($A154,'Q4 Raw Data'!$A$9:$DO$158,G$3,FALSE))),"")</f>
        <v>Mature</v>
      </c>
      <c r="H154" s="204" t="str">
        <f>IFERROR(IF((VLOOKUP($A154,'Q4 Raw Data'!$A$9:$DO$158,H$3,FALSE))="","",(VLOOKUP($A154,'Q4 Raw Data'!$A$9:$DO$158,H$3,FALSE))),"")</f>
        <v>Mature</v>
      </c>
      <c r="I154" s="204" t="str">
        <f>IFERROR(IF((VLOOKUP($A154,'Q4 Raw Data'!$A$9:$DO$158,I$3,FALSE))="","",(VLOOKUP($A154,'Q4 Raw Data'!$A$9:$DO$158,I$3,FALSE))),"")</f>
        <v>Mature</v>
      </c>
      <c r="J154" s="204" t="str">
        <f>IFERROR(IF((VLOOKUP($A154,'Q4 Raw Data'!$A$9:$DO$158,J$3,FALSE))="","",(VLOOKUP($A154,'Q4 Raw Data'!$A$9:$DO$158,J$3,FALSE))),"")</f>
        <v>Mature</v>
      </c>
      <c r="K154" s="204" t="str">
        <f>IFERROR(IF((VLOOKUP($A154,'Q4 Raw Data'!$A$9:$DO$158,K$3,FALSE))="","",(VLOOKUP($A154,'Q4 Raw Data'!$A$9:$DO$158,K$3,FALSE))),"")</f>
        <v>Mature</v>
      </c>
      <c r="L154" s="204"/>
      <c r="M154" s="204"/>
      <c r="N154" s="204"/>
      <c r="O154" s="204"/>
      <c r="P154" s="204"/>
      <c r="Q154" s="204"/>
      <c r="R154" s="204"/>
      <c r="S154" s="204"/>
      <c r="T154" s="204"/>
      <c r="U154" s="204"/>
      <c r="V154" s="204"/>
      <c r="W154" s="204"/>
      <c r="X154" s="204"/>
      <c r="Y154" s="204"/>
      <c r="Z154" s="204"/>
      <c r="AA154" s="204"/>
      <c r="AB154" s="204"/>
      <c r="AC154" s="204"/>
      <c r="AD154" s="204"/>
      <c r="AE154" s="204"/>
      <c r="AF154" s="204"/>
      <c r="AG154" s="204"/>
      <c r="AH154" s="204"/>
      <c r="AI154" s="204"/>
      <c r="AJ154" s="204"/>
      <c r="AK154" s="204"/>
      <c r="AL154" s="204"/>
      <c r="AM154" s="204"/>
      <c r="AN154" s="204"/>
      <c r="AO154" s="204"/>
      <c r="AP154" s="204"/>
      <c r="AQ154" s="204"/>
      <c r="AR154" s="204"/>
      <c r="AS154" s="204"/>
      <c r="AT154" s="204"/>
      <c r="AU154" s="204"/>
      <c r="AV154" s="204"/>
      <c r="AW154" s="204"/>
    </row>
    <row r="155" spans="1:49" x14ac:dyDescent="0.3">
      <c r="A155" t="s">
        <v>684</v>
      </c>
      <c r="B155" t="s">
        <v>685</v>
      </c>
      <c r="C155" s="204" t="str">
        <f>IFERROR(IF((VLOOKUP($A155,'Q4 Raw Data'!$A$9:$DO$158,C$3,FALSE))="","",(VLOOKUP($A155,'Q4 Raw Data'!$A$9:$DO$158,C$3,FALSE))),"")</f>
        <v/>
      </c>
      <c r="D155" s="204" t="str">
        <f>IFERROR(IF((VLOOKUP($A155,'Q4 Raw Data'!$A$9:$DO$158,D$3,FALSE))="","",(VLOOKUP($A155,'Q4 Raw Data'!$A$9:$DO$158,D$3,FALSE))),"")</f>
        <v>Established</v>
      </c>
      <c r="E155" s="204" t="str">
        <f>IFERROR(IF((VLOOKUP($A155,'Q4 Raw Data'!$A$9:$DO$158,E$3,FALSE))="","",(VLOOKUP($A155,'Q4 Raw Data'!$A$9:$DO$158,E$3,FALSE))),"")</f>
        <v>Exemplary</v>
      </c>
      <c r="F155" s="204" t="str">
        <f>IFERROR(IF((VLOOKUP($A155,'Q4 Raw Data'!$A$9:$DO$158,F$3,FALSE))="","",(VLOOKUP($A155,'Q4 Raw Data'!$A$9:$DO$158,F$3,FALSE))),"")</f>
        <v>Established</v>
      </c>
      <c r="G155" s="204" t="str">
        <f>IFERROR(IF((VLOOKUP($A155,'Q4 Raw Data'!$A$9:$DO$158,G$3,FALSE))="","",(VLOOKUP($A155,'Q4 Raw Data'!$A$9:$DO$158,G$3,FALSE))),"")</f>
        <v>Mature</v>
      </c>
      <c r="H155" s="204" t="str">
        <f>IFERROR(IF((VLOOKUP($A155,'Q4 Raw Data'!$A$9:$DO$158,H$3,FALSE))="","",(VLOOKUP($A155,'Q4 Raw Data'!$A$9:$DO$158,H$3,FALSE))),"")</f>
        <v>Plans in place</v>
      </c>
      <c r="I155" s="204" t="str">
        <f>IFERROR(IF((VLOOKUP($A155,'Q4 Raw Data'!$A$9:$DO$158,I$3,FALSE))="","",(VLOOKUP($A155,'Q4 Raw Data'!$A$9:$DO$158,I$3,FALSE))),"")</f>
        <v>Established</v>
      </c>
      <c r="J155" s="204" t="str">
        <f>IFERROR(IF((VLOOKUP($A155,'Q4 Raw Data'!$A$9:$DO$158,J$3,FALSE))="","",(VLOOKUP($A155,'Q4 Raw Data'!$A$9:$DO$158,J$3,FALSE))),"")</f>
        <v>Plans in place</v>
      </c>
      <c r="K155" s="204" t="str">
        <f>IFERROR(IF((VLOOKUP($A155,'Q4 Raw Data'!$A$9:$DO$158,K$3,FALSE))="","",(VLOOKUP($A155,'Q4 Raw Data'!$A$9:$DO$158,K$3,FALSE))),"")</f>
        <v>Plans in place</v>
      </c>
      <c r="L155" s="204"/>
      <c r="M155" s="204"/>
      <c r="N155" s="204"/>
      <c r="O155" s="204"/>
      <c r="P155" s="204"/>
      <c r="Q155" s="204"/>
      <c r="R155" s="204"/>
      <c r="S155" s="204"/>
      <c r="T155" s="204"/>
      <c r="U155" s="204"/>
      <c r="V155" s="204"/>
      <c r="W155" s="204"/>
      <c r="X155" s="204"/>
      <c r="Y155" s="204"/>
      <c r="Z155" s="204"/>
      <c r="AA155" s="204"/>
      <c r="AB155" s="204"/>
      <c r="AC155" s="204"/>
      <c r="AD155" s="204"/>
      <c r="AE155" s="204"/>
      <c r="AF155" s="204"/>
      <c r="AG155" s="204"/>
      <c r="AH155" s="204"/>
      <c r="AI155" s="204"/>
      <c r="AJ155" s="204"/>
      <c r="AK155" s="204"/>
      <c r="AL155" s="204"/>
      <c r="AM155" s="204"/>
      <c r="AN155" s="204"/>
      <c r="AO155" s="204"/>
      <c r="AP155" s="204"/>
      <c r="AQ155" s="204"/>
      <c r="AR155" s="204"/>
      <c r="AS155" s="204"/>
      <c r="AT155" s="204"/>
      <c r="AU155" s="204"/>
      <c r="AV155" s="204"/>
      <c r="AW155" s="204"/>
    </row>
    <row r="156" spans="1:49" x14ac:dyDescent="0.3">
      <c r="A156" t="s">
        <v>688</v>
      </c>
      <c r="B156" t="s">
        <v>689</v>
      </c>
      <c r="C156" s="204" t="str">
        <f>IFERROR(IF((VLOOKUP($A156,'Q4 Raw Data'!$A$9:$DO$158,C$3,FALSE))="","",(VLOOKUP($A156,'Q4 Raw Data'!$A$9:$DO$158,C$3,FALSE))),"")</f>
        <v/>
      </c>
      <c r="D156" s="204" t="str">
        <f>IFERROR(IF((VLOOKUP($A156,'Q4 Raw Data'!$A$9:$DO$158,D$3,FALSE))="","",(VLOOKUP($A156,'Q4 Raw Data'!$A$9:$DO$158,D$3,FALSE))),"")</f>
        <v>Established</v>
      </c>
      <c r="E156" s="204" t="str">
        <f>IFERROR(IF((VLOOKUP($A156,'Q4 Raw Data'!$A$9:$DO$158,E$3,FALSE))="","",(VLOOKUP($A156,'Q4 Raw Data'!$A$9:$DO$158,E$3,FALSE))),"")</f>
        <v>Established</v>
      </c>
      <c r="F156" s="204" t="str">
        <f>IFERROR(IF((VLOOKUP($A156,'Q4 Raw Data'!$A$9:$DO$158,F$3,FALSE))="","",(VLOOKUP($A156,'Q4 Raw Data'!$A$9:$DO$158,F$3,FALSE))),"")</f>
        <v>Established</v>
      </c>
      <c r="G156" s="204" t="str">
        <f>IFERROR(IF((VLOOKUP($A156,'Q4 Raw Data'!$A$9:$DO$158,G$3,FALSE))="","",(VLOOKUP($A156,'Q4 Raw Data'!$A$9:$DO$158,G$3,FALSE))),"")</f>
        <v>Established</v>
      </c>
      <c r="H156" s="204" t="str">
        <f>IFERROR(IF((VLOOKUP($A156,'Q4 Raw Data'!$A$9:$DO$158,H$3,FALSE))="","",(VLOOKUP($A156,'Q4 Raw Data'!$A$9:$DO$158,H$3,FALSE))),"")</f>
        <v>Established</v>
      </c>
      <c r="I156" s="204" t="str">
        <f>IFERROR(IF((VLOOKUP($A156,'Q4 Raw Data'!$A$9:$DO$158,I$3,FALSE))="","",(VLOOKUP($A156,'Q4 Raw Data'!$A$9:$DO$158,I$3,FALSE))),"")</f>
        <v>Plans in place</v>
      </c>
      <c r="J156" s="204" t="str">
        <f>IFERROR(IF((VLOOKUP($A156,'Q4 Raw Data'!$A$9:$DO$158,J$3,FALSE))="","",(VLOOKUP($A156,'Q4 Raw Data'!$A$9:$DO$158,J$3,FALSE))),"")</f>
        <v>Established</v>
      </c>
      <c r="K156" s="204" t="str">
        <f>IFERROR(IF((VLOOKUP($A156,'Q4 Raw Data'!$A$9:$DO$158,K$3,FALSE))="","",(VLOOKUP($A156,'Q4 Raw Data'!$A$9:$DO$158,K$3,FALSE))),"")</f>
        <v>Established</v>
      </c>
      <c r="L156" s="204"/>
      <c r="M156" s="204"/>
      <c r="N156" s="204"/>
      <c r="O156" s="204"/>
      <c r="P156" s="204"/>
      <c r="Q156" s="204"/>
      <c r="R156" s="204"/>
      <c r="S156" s="204"/>
      <c r="T156" s="204"/>
      <c r="U156" s="204"/>
      <c r="V156" s="204"/>
      <c r="W156" s="204"/>
      <c r="X156" s="204"/>
      <c r="Y156" s="204"/>
      <c r="Z156" s="204"/>
      <c r="AA156" s="204"/>
      <c r="AB156" s="204"/>
      <c r="AC156" s="204"/>
      <c r="AD156" s="204"/>
      <c r="AE156" s="204"/>
      <c r="AF156" s="204"/>
      <c r="AG156" s="204"/>
      <c r="AH156" s="204"/>
      <c r="AI156" s="204"/>
      <c r="AJ156" s="204"/>
      <c r="AK156" s="204"/>
      <c r="AL156" s="204"/>
      <c r="AM156" s="204"/>
      <c r="AN156" s="204"/>
      <c r="AO156" s="204"/>
      <c r="AP156" s="204"/>
      <c r="AQ156" s="204"/>
      <c r="AR156" s="204"/>
      <c r="AS156" s="204"/>
      <c r="AT156" s="204"/>
      <c r="AU156" s="204"/>
      <c r="AV156" s="204"/>
      <c r="AW156" s="204"/>
    </row>
  </sheetData>
  <mergeCells count="2">
    <mergeCell ref="AV5:AW5"/>
    <mergeCell ref="C5:AU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CFC37-BB65-4C8C-9F68-E006C4340D30}">
  <sheetPr codeName="Sheet14">
    <tabColor theme="3" tint="0.79998168889431442"/>
  </sheetPr>
  <dimension ref="A1:U192"/>
  <sheetViews>
    <sheetView showGridLines="0" zoomScale="70" zoomScaleNormal="70" workbookViewId="0">
      <selection activeCell="E1" sqref="E1:K1"/>
    </sheetView>
  </sheetViews>
  <sheetFormatPr defaultColWidth="9.109375" defaultRowHeight="14.4" outlineLevelCol="1" x14ac:dyDescent="0.3"/>
  <cols>
    <col min="1" max="1" width="4.6640625" style="208" customWidth="1"/>
    <col min="2" max="2" width="66.6640625" style="219" hidden="1" customWidth="1" outlineLevel="1"/>
    <col min="3" max="3" width="33.6640625" style="219" hidden="1" customWidth="1" outlineLevel="1"/>
    <col min="4" max="4" width="66.6640625" style="219" hidden="1" customWidth="1" outlineLevel="1"/>
    <col min="5" max="5" width="12.109375" style="208" bestFit="1" customWidth="1" collapsed="1"/>
    <col min="6" max="6" width="66.6640625" style="208" bestFit="1" customWidth="1"/>
    <col min="7" max="8" width="17.6640625" style="208" customWidth="1"/>
    <col min="9" max="9" width="17.6640625" style="261" customWidth="1"/>
    <col min="10" max="14" width="17.6640625" style="208" customWidth="1"/>
    <col min="15" max="16" width="17.6640625" style="215" customWidth="1"/>
    <col min="17" max="17" width="17.6640625" style="219" customWidth="1"/>
    <col min="18" max="18" width="17.6640625" style="215" customWidth="1"/>
    <col min="19" max="20" width="4.6640625" style="208" customWidth="1"/>
    <col min="21" max="21" width="9.109375" style="1" hidden="1" customWidth="1"/>
    <col min="22" max="22" width="4.6640625" style="208" customWidth="1"/>
    <col min="23" max="16384" width="9.109375" style="208"/>
  </cols>
  <sheetData>
    <row r="1" spans="1:21" ht="21" x14ac:dyDescent="0.4">
      <c r="A1" s="22"/>
      <c r="B1" s="22"/>
      <c r="C1" s="22"/>
      <c r="D1" s="22"/>
      <c r="E1" s="377" t="s">
        <v>1254</v>
      </c>
      <c r="F1" s="377"/>
      <c r="G1" s="377"/>
      <c r="H1" s="377"/>
      <c r="I1" s="377"/>
      <c r="J1" s="377"/>
      <c r="K1" s="377"/>
      <c r="L1" s="222"/>
      <c r="M1" s="222"/>
      <c r="N1" s="206"/>
      <c r="O1" s="214"/>
      <c r="P1" s="214"/>
      <c r="Q1" s="217"/>
      <c r="R1" s="214"/>
      <c r="S1" s="22"/>
    </row>
    <row r="2" spans="1:21" x14ac:dyDescent="0.3">
      <c r="A2" s="22"/>
      <c r="B2" s="22"/>
      <c r="C2" s="22"/>
      <c r="D2" s="22"/>
      <c r="E2" s="379"/>
      <c r="F2" s="379"/>
      <c r="G2" s="379"/>
      <c r="H2" s="379"/>
      <c r="I2" s="379"/>
      <c r="J2" s="379"/>
      <c r="K2" s="379"/>
      <c r="L2" s="221"/>
      <c r="M2" s="221"/>
      <c r="N2" s="205"/>
      <c r="O2" s="213"/>
      <c r="P2" s="213"/>
      <c r="Q2" s="216"/>
      <c r="R2" s="213"/>
      <c r="S2" s="22"/>
    </row>
    <row r="3" spans="1:21" x14ac:dyDescent="0.3">
      <c r="A3" s="22"/>
      <c r="B3" s="22"/>
      <c r="C3" s="22"/>
      <c r="D3" s="22"/>
      <c r="E3" s="22"/>
      <c r="F3" s="22"/>
      <c r="G3" s="22"/>
      <c r="H3" s="22"/>
      <c r="I3" s="22"/>
      <c r="J3" s="22"/>
      <c r="K3" s="22"/>
      <c r="L3" s="22"/>
      <c r="M3" s="22"/>
      <c r="N3" s="22"/>
      <c r="O3" s="22"/>
      <c r="P3" s="22"/>
      <c r="Q3" s="22"/>
      <c r="R3" s="22"/>
      <c r="S3" s="22"/>
    </row>
    <row r="4" spans="1:21" x14ac:dyDescent="0.3">
      <c r="A4" s="22"/>
      <c r="B4" s="22"/>
      <c r="C4" s="22"/>
      <c r="D4" s="22"/>
      <c r="E4" s="23" t="s">
        <v>1948</v>
      </c>
      <c r="F4" s="22"/>
      <c r="G4" s="24" t="str">
        <f ca="1">'Org List'!J7</f>
        <v>ENG</v>
      </c>
      <c r="H4" s="22"/>
      <c r="I4" s="22"/>
      <c r="J4" s="22"/>
      <c r="K4" s="22"/>
      <c r="L4" s="22"/>
      <c r="M4" s="22"/>
      <c r="N4" s="22"/>
      <c r="O4" s="22"/>
      <c r="P4" s="22"/>
      <c r="Q4" s="22"/>
      <c r="R4" s="22"/>
      <c r="S4" s="22"/>
      <c r="U4" s="1">
        <f ca="1">MATCH(G4,'Comms by AT'!$B:$B,0)</f>
        <v>4</v>
      </c>
    </row>
    <row r="5" spans="1:21" x14ac:dyDescent="0.3">
      <c r="A5" s="22"/>
      <c r="B5" s="22"/>
      <c r="C5" s="22"/>
      <c r="D5" s="22"/>
      <c r="E5" s="22"/>
      <c r="F5" s="22"/>
      <c r="G5" s="22"/>
      <c r="H5" s="22"/>
      <c r="I5" s="22"/>
      <c r="J5" s="22"/>
      <c r="K5" s="22"/>
      <c r="L5" s="22"/>
      <c r="M5" s="22"/>
      <c r="N5" s="22"/>
      <c r="O5" s="22"/>
      <c r="P5" s="22"/>
      <c r="Q5" s="22"/>
      <c r="R5" s="22"/>
      <c r="S5" s="22"/>
      <c r="U5" s="1">
        <f ca="1">COUNTIF('Comms by AT'!$C:$C,$G$4)</f>
        <v>181</v>
      </c>
    </row>
    <row r="6" spans="1:21" ht="20.100000000000001" customHeight="1" x14ac:dyDescent="0.3">
      <c r="E6" s="169" t="s">
        <v>1141</v>
      </c>
    </row>
    <row r="7" spans="1:21" x14ac:dyDescent="0.3">
      <c r="A7" s="22"/>
      <c r="B7" s="22"/>
      <c r="C7" s="22"/>
      <c r="D7" s="22"/>
      <c r="E7" s="23" t="s">
        <v>1006</v>
      </c>
      <c r="F7" s="22"/>
      <c r="G7" s="22"/>
      <c r="H7" s="22"/>
      <c r="I7" s="22"/>
      <c r="J7" s="22"/>
      <c r="K7" s="22"/>
      <c r="L7" s="22"/>
      <c r="M7" s="22"/>
      <c r="N7" s="22"/>
      <c r="O7" s="22"/>
      <c r="P7" s="22"/>
      <c r="Q7" s="22"/>
      <c r="R7" s="22"/>
      <c r="S7" s="22"/>
    </row>
    <row r="8" spans="1:21" ht="15" thickBot="1" x14ac:dyDescent="0.35"/>
    <row r="9" spans="1:21" s="1" customFormat="1" ht="15" hidden="1" thickBot="1" x14ac:dyDescent="0.35">
      <c r="G9" s="1">
        <v>3</v>
      </c>
      <c r="H9" s="1">
        <v>4</v>
      </c>
      <c r="I9" s="1">
        <v>5</v>
      </c>
      <c r="J9" s="1">
        <v>6</v>
      </c>
      <c r="K9" s="1">
        <v>7</v>
      </c>
      <c r="L9" s="1">
        <v>8</v>
      </c>
      <c r="M9" s="1">
        <v>9</v>
      </c>
      <c r="N9" s="1">
        <v>10</v>
      </c>
      <c r="O9" s="1">
        <v>11</v>
      </c>
      <c r="P9" s="1">
        <v>12</v>
      </c>
      <c r="Q9" s="1">
        <v>13</v>
      </c>
      <c r="R9" s="1">
        <v>14</v>
      </c>
    </row>
    <row r="10" spans="1:21" x14ac:dyDescent="0.3">
      <c r="B10" s="158"/>
      <c r="C10" s="159"/>
      <c r="D10" s="160"/>
      <c r="E10" s="333"/>
      <c r="F10" s="334"/>
      <c r="G10" s="413" t="s">
        <v>1244</v>
      </c>
      <c r="H10" s="414"/>
      <c r="I10" s="414"/>
      <c r="J10" s="414"/>
      <c r="K10" s="415"/>
      <c r="L10" s="416" t="s">
        <v>1255</v>
      </c>
      <c r="M10" s="417"/>
      <c r="N10" s="418"/>
      <c r="O10" s="416" t="s">
        <v>1258</v>
      </c>
      <c r="P10" s="417"/>
      <c r="Q10" s="417"/>
      <c r="R10" s="418"/>
    </row>
    <row r="11" spans="1:21" ht="45" customHeight="1" thickBot="1" x14ac:dyDescent="0.35">
      <c r="B11" s="220" t="s">
        <v>1015</v>
      </c>
      <c r="C11" s="223" t="s">
        <v>1087</v>
      </c>
      <c r="D11" s="157" t="s">
        <v>1017</v>
      </c>
      <c r="E11" s="335" t="s">
        <v>195</v>
      </c>
      <c r="F11" s="336" t="s">
        <v>1007</v>
      </c>
      <c r="G11" s="337" t="s">
        <v>1256</v>
      </c>
      <c r="H11" s="338" t="s">
        <v>2050</v>
      </c>
      <c r="I11" s="338" t="s">
        <v>2051</v>
      </c>
      <c r="J11" s="338" t="s">
        <v>2052</v>
      </c>
      <c r="K11" s="339" t="s">
        <v>1245</v>
      </c>
      <c r="L11" s="337" t="s">
        <v>1246</v>
      </c>
      <c r="M11" s="338" t="s">
        <v>1247</v>
      </c>
      <c r="N11" s="339" t="s">
        <v>1245</v>
      </c>
      <c r="O11" s="337" t="s">
        <v>1246</v>
      </c>
      <c r="P11" s="338" t="s">
        <v>1247</v>
      </c>
      <c r="Q11" s="340" t="s">
        <v>1259</v>
      </c>
      <c r="R11" s="341" t="s">
        <v>1261</v>
      </c>
    </row>
    <row r="12" spans="1:21" ht="15" customHeight="1" x14ac:dyDescent="0.3">
      <c r="A12" s="41">
        <v>0</v>
      </c>
      <c r="B12" s="288" t="str">
        <f ca="1">IFERROR(IF((VLOOKUP($E12,'Org List'!$AJ$10:$AL$190,3,FALSE))="","",(VLOOKUP($E12,'Org List'!$AJ$10:$AL$190,3,FALSE))),"")</f>
        <v/>
      </c>
      <c r="C12" s="289" t="str">
        <f ca="1">IFERROR(IF((VLOOKUP($E12,'Org List'!$AO$10:$AQ$190,3,FALSE))="","",(VLOOKUP($E12,'Org List'!$AO$10:$AQ$190,3,FALSE))),"")</f>
        <v/>
      </c>
      <c r="D12" s="290" t="str">
        <f ca="1">IFERROR(IF((VLOOKUP($E12,'Org List'!$AT$10:$AV$190,3,FALSE))="","",(VLOOKUP($E12,'Org List'!$AT$10:$AV$190,3,FALSE))),"")</f>
        <v/>
      </c>
      <c r="E12" s="433" t="str">
        <f t="shared" ref="E12:E43" ca="1" si="0">IF($A12&gt;$U$5-1,"",INDIRECT("'Comms by AT'!D"&amp;$A12+$U$4))</f>
        <v>ENG</v>
      </c>
      <c r="F12" s="434" t="str">
        <f ca="1">IFERROR(VLOOKUP($E12,'Org List'!$J$9:$K$640,2,0), "")</f>
        <v>England</v>
      </c>
      <c r="G12" s="465">
        <f ca="1">IFERROR(IF((VLOOKUP($E12,'I&amp;E Backsheet'!$D$7:$Y$187,G$9,FALSE))="","",(VLOOKUP($E12,'I&amp;E Backsheet'!$D$7:$Y$187,G$9,FALSE))),"")</f>
        <v>505000002</v>
      </c>
      <c r="H12" s="466">
        <f ca="1">IFERROR(IF((VLOOKUP($E12,'I&amp;E Backsheet'!$D$7:$Y$187,H$9,FALSE))="","",(VLOOKUP($E12,'I&amp;E Backsheet'!$D$7:$Y$187,H$9,FALSE))),"")</f>
        <v>1836999997</v>
      </c>
      <c r="I12" s="466">
        <f ca="1">IFERROR(IF((VLOOKUP($E12,'I&amp;E Backsheet'!$D$7:$Y$187,I$9,FALSE))="","",(VLOOKUP($E12,'I&amp;E Backsheet'!$D$7:$Y$187,I$9,FALSE))),"")</f>
        <v>3843500455</v>
      </c>
      <c r="J12" s="466">
        <f ca="1">IFERROR(IF((VLOOKUP($E12,'I&amp;E Backsheet'!$D$7:$Y$187,J$9,FALSE))="","",(VLOOKUP($E12,'I&amp;E Backsheet'!$D$7:$Y$187,J$9,FALSE))),"")</f>
        <v>240000000</v>
      </c>
      <c r="K12" s="467">
        <f ca="1">IFERROR(IF((VLOOKUP($E12,'I&amp;E Backsheet'!$D$7:$Y$187,K$9,FALSE))="","",(VLOOKUP($E12,'I&amp;E Backsheet'!$D$7:$Y$187,K$9,FALSE))),"")</f>
        <v>6425500454</v>
      </c>
      <c r="L12" s="465">
        <f ca="1">IFERROR(IF((VLOOKUP($E12,'I&amp;E Backsheet'!$D$7:$Y$187,L$9,FALSE))="","",(VLOOKUP($E12,'I&amp;E Backsheet'!$D$7:$Y$187,L$9,FALSE))),"")</f>
        <v>1602877591.9151511</v>
      </c>
      <c r="M12" s="466">
        <f ca="1">IFERROR(IF((VLOOKUP($E12,'I&amp;E Backsheet'!$D$7:$Y$187,M$9,FALSE))="","",(VLOOKUP($E12,'I&amp;E Backsheet'!$D$7:$Y$187,M$9,FALSE))),"")</f>
        <v>1180591982.8320022</v>
      </c>
      <c r="N12" s="467">
        <f ca="1">IFERROR(IF((VLOOKUP($E12,'I&amp;E Backsheet'!$D$7:$Y$187,N$9,FALSE))="","",(VLOOKUP($E12,'I&amp;E Backsheet'!$D$7:$Y$187,N$9,FALSE))),"")</f>
        <v>2783469574.7471528</v>
      </c>
      <c r="O12" s="465">
        <f ca="1">IFERROR(IF((VLOOKUP($E12,'I&amp;E Backsheet'!$D$7:$Y$187,O$9,FALSE))="","",(VLOOKUP($E12,'I&amp;E Backsheet'!$D$7:$Y$187,O$9,FALSE))),"")</f>
        <v>1196560496.9560001</v>
      </c>
      <c r="P12" s="466">
        <f ca="1">IFERROR(IF((VLOOKUP($E12,'I&amp;E Backsheet'!$D$7:$Y$187,P$9,FALSE))="","",(VLOOKUP($E12,'I&amp;E Backsheet'!$D$7:$Y$187,P$9,FALSE))),"")</f>
        <v>1052506933.5822207</v>
      </c>
      <c r="Q12" s="468">
        <f ca="1">IFERROR(IF((VLOOKUP($E12,'I&amp;E Backsheet'!$D$7:$Y$187,Q$9,FALSE))="","",(VLOOKUP($E12,'I&amp;E Backsheet'!$D$7:$Y$187,Q$9,FALSE))),"")</f>
        <v>2249067430.5382209</v>
      </c>
      <c r="R12" s="469">
        <f ca="1">IFERROR(IF((VLOOKUP($E12,'I&amp;E Backsheet'!$D$7:$Y$187,R$9,FALSE))="","",(VLOOKUP($E12,'I&amp;E Backsheet'!$D$7:$Y$187,R$9,FALSE))),"")</f>
        <v>8674567884.5382195</v>
      </c>
    </row>
    <row r="13" spans="1:21" ht="15" customHeight="1" x14ac:dyDescent="0.3">
      <c r="A13" s="41">
        <v>1</v>
      </c>
      <c r="B13" s="291" t="str">
        <f ca="1">IFERROR(IF((VLOOKUP($E13,'Org List'!$AJ$10:$AL$190,3,FALSE))="","",(VLOOKUP($E13,'Org List'!$AJ$10:$AL$190,3,FALSE))),"")</f>
        <v>London Commissioning Region</v>
      </c>
      <c r="C13" s="292" t="str">
        <f ca="1">IFERROR(IF((VLOOKUP($E13,'Org List'!$AO$10:$AQ$190,3,FALSE))="","",(VLOOKUP($E13,'Org List'!$AO$10:$AQ$190,3,FALSE))),"")</f>
        <v/>
      </c>
      <c r="D13" s="293" t="str">
        <f ca="1">IFERROR(IF((VLOOKUP($E13,'Org List'!$AT$10:$AV$190,3,FALSE))="","",(VLOOKUP($E13,'Org List'!$AT$10:$AV$190,3,FALSE))),"")</f>
        <v/>
      </c>
      <c r="E13" s="438" t="str">
        <f t="shared" ca="1" si="0"/>
        <v>Y56</v>
      </c>
      <c r="F13" s="439" t="str">
        <f ca="1">IFERROR(VLOOKUP($E13,'Org List'!$J$9:$K$640,2,0), "")</f>
        <v>London Commissioning Region</v>
      </c>
      <c r="G13" s="470">
        <f ca="1">IFERROR(IF((VLOOKUP($E13,'I&amp;E Backsheet'!$D$7:$Y$187,G$9,FALSE))="","",(VLOOKUP($E13,'I&amp;E Backsheet'!$D$7:$Y$187,G$9,FALSE))),"")</f>
        <v>66621394</v>
      </c>
      <c r="H13" s="471">
        <f ca="1">IFERROR(IF((VLOOKUP($E13,'I&amp;E Backsheet'!$D$7:$Y$187,H$9,FALSE))="","",(VLOOKUP($E13,'I&amp;E Backsheet'!$D$7:$Y$187,H$9,FALSE))),"")</f>
        <v>299077746</v>
      </c>
      <c r="I13" s="471">
        <f ca="1">IFERROR(IF((VLOOKUP($E13,'I&amp;E Backsheet'!$D$7:$Y$187,I$9,FALSE))="","",(VLOOKUP($E13,'I&amp;E Backsheet'!$D$7:$Y$187,I$9,FALSE))),"")</f>
        <v>605278544</v>
      </c>
      <c r="J13" s="471">
        <f ca="1">IFERROR(IF((VLOOKUP($E13,'I&amp;E Backsheet'!$D$7:$Y$187,J$9,FALSE))="","",(VLOOKUP($E13,'I&amp;E Backsheet'!$D$7:$Y$187,J$9,FALSE))),"")</f>
        <v>37170352</v>
      </c>
      <c r="K13" s="472">
        <f ca="1">IFERROR(IF((VLOOKUP($E13,'I&amp;E Backsheet'!$D$7:$Y$187,K$9,FALSE))="","",(VLOOKUP($E13,'I&amp;E Backsheet'!$D$7:$Y$187,K$9,FALSE))),"")</f>
        <v>1008148036</v>
      </c>
      <c r="L13" s="470">
        <f ca="1">IFERROR(IF((VLOOKUP($E13,'I&amp;E Backsheet'!$D$7:$Y$187,L$9,FALSE))="","",(VLOOKUP($E13,'I&amp;E Backsheet'!$D$7:$Y$187,L$9,FALSE))),"")</f>
        <v>102686720</v>
      </c>
      <c r="M13" s="471">
        <f ca="1">IFERROR(IF((VLOOKUP($E13,'I&amp;E Backsheet'!$D$7:$Y$187,M$9,FALSE))="","",(VLOOKUP($E13,'I&amp;E Backsheet'!$D$7:$Y$187,M$9,FALSE))),"")</f>
        <v>200733422</v>
      </c>
      <c r="N13" s="472">
        <f ca="1">IFERROR(IF((VLOOKUP($E13,'I&amp;E Backsheet'!$D$7:$Y$187,N$9,FALSE))="","",(VLOOKUP($E13,'I&amp;E Backsheet'!$D$7:$Y$187,N$9,FALSE))),"")</f>
        <v>303420142</v>
      </c>
      <c r="O13" s="470">
        <f ca="1">IFERROR(IF((VLOOKUP($E13,'I&amp;E Backsheet'!$D$7:$Y$187,O$9,FALSE))="","",(VLOOKUP($E13,'I&amp;E Backsheet'!$D$7:$Y$187,O$9,FALSE))),"")</f>
        <v>105102667</v>
      </c>
      <c r="P13" s="471">
        <f ca="1">IFERROR(IF((VLOOKUP($E13,'I&amp;E Backsheet'!$D$7:$Y$187,P$9,FALSE))="","",(VLOOKUP($E13,'I&amp;E Backsheet'!$D$7:$Y$187,P$9,FALSE))),"")</f>
        <v>196319246</v>
      </c>
      <c r="Q13" s="473">
        <f ca="1">IFERROR(IF((VLOOKUP($E13,'I&amp;E Backsheet'!$D$7:$Y$187,Q$9,FALSE))="","",(VLOOKUP($E13,'I&amp;E Backsheet'!$D$7:$Y$187,Q$9,FALSE))),"")</f>
        <v>301421913</v>
      </c>
      <c r="R13" s="474">
        <f ca="1">IFERROR(IF((VLOOKUP($E13,'I&amp;E Backsheet'!$D$7:$Y$187,R$9,FALSE))="","",(VLOOKUP($E13,'I&amp;E Backsheet'!$D$7:$Y$187,R$9,FALSE))),"")</f>
        <v>1309569949</v>
      </c>
    </row>
    <row r="14" spans="1:21" ht="15" customHeight="1" x14ac:dyDescent="0.3">
      <c r="A14" s="41">
        <v>2</v>
      </c>
      <c r="B14" s="291" t="str">
        <f ca="1">IFERROR(IF((VLOOKUP($E14,'Org List'!$AJ$10:$AL$190,3,FALSE))="","",(VLOOKUP($E14,'Org List'!$AJ$10:$AL$190,3,FALSE))),"")</f>
        <v>South West England Commissioning Region</v>
      </c>
      <c r="C14" s="292" t="str">
        <f ca="1">IFERROR(IF((VLOOKUP($E14,'Org List'!$AO$10:$AQ$190,3,FALSE))="","",(VLOOKUP($E14,'Org List'!$AO$10:$AQ$190,3,FALSE))),"")</f>
        <v/>
      </c>
      <c r="D14" s="293" t="str">
        <f ca="1">IFERROR(IF((VLOOKUP($E14,'Org List'!$AT$10:$AV$190,3,FALSE))="","",(VLOOKUP($E14,'Org List'!$AT$10:$AV$190,3,FALSE))),"")</f>
        <v/>
      </c>
      <c r="E14" s="438" t="str">
        <f t="shared" ca="1" si="0"/>
        <v>Y58</v>
      </c>
      <c r="F14" s="439" t="str">
        <f ca="1">IFERROR(VLOOKUP($E14,'Org List'!$J$9:$K$640,2,0), "")</f>
        <v>South West England Commissioning Region</v>
      </c>
      <c r="G14" s="470">
        <f ca="1">IFERROR(IF((VLOOKUP($E14,'I&amp;E Backsheet'!$D$7:$Y$187,G$9,FALSE))="","",(VLOOKUP($E14,'I&amp;E Backsheet'!$D$7:$Y$187,G$9,FALSE))),"")</f>
        <v>48404853</v>
      </c>
      <c r="H14" s="471">
        <f ca="1">IFERROR(IF((VLOOKUP($E14,'I&amp;E Backsheet'!$D$7:$Y$187,H$9,FALSE))="","",(VLOOKUP($E14,'I&amp;E Backsheet'!$D$7:$Y$187,H$9,FALSE))),"")</f>
        <v>163911011</v>
      </c>
      <c r="I14" s="471">
        <f ca="1">IFERROR(IF((VLOOKUP($E14,'I&amp;E Backsheet'!$D$7:$Y$187,I$9,FALSE))="","",(VLOOKUP($E14,'I&amp;E Backsheet'!$D$7:$Y$187,I$9,FALSE))),"")</f>
        <v>377652971</v>
      </c>
      <c r="J14" s="471">
        <f ca="1">IFERROR(IF((VLOOKUP($E14,'I&amp;E Backsheet'!$D$7:$Y$187,J$9,FALSE))="","",(VLOOKUP($E14,'I&amp;E Backsheet'!$D$7:$Y$187,J$9,FALSE))),"")</f>
        <v>24187892</v>
      </c>
      <c r="K14" s="472">
        <f ca="1">IFERROR(IF((VLOOKUP($E14,'I&amp;E Backsheet'!$D$7:$Y$187,K$9,FALSE))="","",(VLOOKUP($E14,'I&amp;E Backsheet'!$D$7:$Y$187,K$9,FALSE))),"")</f>
        <v>614156727</v>
      </c>
      <c r="L14" s="470">
        <f ca="1">IFERROR(IF((VLOOKUP($E14,'I&amp;E Backsheet'!$D$7:$Y$187,L$9,FALSE))="","",(VLOOKUP($E14,'I&amp;E Backsheet'!$D$7:$Y$187,L$9,FALSE))),"")</f>
        <v>87622415</v>
      </c>
      <c r="M14" s="471">
        <f ca="1">IFERROR(IF((VLOOKUP($E14,'I&amp;E Backsheet'!$D$7:$Y$187,M$9,FALSE))="","",(VLOOKUP($E14,'I&amp;E Backsheet'!$D$7:$Y$187,M$9,FALSE))),"")</f>
        <v>167492812</v>
      </c>
      <c r="N14" s="472">
        <f ca="1">IFERROR(IF((VLOOKUP($E14,'I&amp;E Backsheet'!$D$7:$Y$187,N$9,FALSE))="","",(VLOOKUP($E14,'I&amp;E Backsheet'!$D$7:$Y$187,N$9,FALSE))),"")</f>
        <v>255115227</v>
      </c>
      <c r="O14" s="470">
        <f ca="1">IFERROR(IF((VLOOKUP($E14,'I&amp;E Backsheet'!$D$7:$Y$187,O$9,FALSE))="","",(VLOOKUP($E14,'I&amp;E Backsheet'!$D$7:$Y$187,O$9,FALSE))),"")</f>
        <v>87622415</v>
      </c>
      <c r="P14" s="471">
        <f ca="1">IFERROR(IF((VLOOKUP($E14,'I&amp;E Backsheet'!$D$7:$Y$187,P$9,FALSE))="","",(VLOOKUP($E14,'I&amp;E Backsheet'!$D$7:$Y$187,P$9,FALSE))),"")</f>
        <v>167492812</v>
      </c>
      <c r="Q14" s="473">
        <f ca="1">IFERROR(IF((VLOOKUP($E14,'I&amp;E Backsheet'!$D$7:$Y$187,Q$9,FALSE))="","",(VLOOKUP($E14,'I&amp;E Backsheet'!$D$7:$Y$187,Q$9,FALSE))),"")</f>
        <v>255115227</v>
      </c>
      <c r="R14" s="474">
        <f ca="1">IFERROR(IF((VLOOKUP($E14,'I&amp;E Backsheet'!$D$7:$Y$187,R$9,FALSE))="","",(VLOOKUP($E14,'I&amp;E Backsheet'!$D$7:$Y$187,R$9,FALSE))),"")</f>
        <v>869271954</v>
      </c>
    </row>
    <row r="15" spans="1:21" ht="15" customHeight="1" x14ac:dyDescent="0.3">
      <c r="A15" s="41">
        <v>3</v>
      </c>
      <c r="B15" s="291" t="str">
        <f ca="1">IFERROR(IF((VLOOKUP($E15,'Org List'!$AJ$10:$AL$190,3,FALSE))="","",(VLOOKUP($E15,'Org List'!$AJ$10:$AL$190,3,FALSE))),"")</f>
        <v>South East England Commissioning Region</v>
      </c>
      <c r="C15" s="292" t="str">
        <f ca="1">IFERROR(IF((VLOOKUP($E15,'Org List'!$AO$10:$AQ$190,3,FALSE))="","",(VLOOKUP($E15,'Org List'!$AO$10:$AQ$190,3,FALSE))),"")</f>
        <v/>
      </c>
      <c r="D15" s="293" t="str">
        <f ca="1">IFERROR(IF((VLOOKUP($E15,'Org List'!$AT$10:$AV$190,3,FALSE))="","",(VLOOKUP($E15,'Org List'!$AT$10:$AV$190,3,FALSE))),"")</f>
        <v/>
      </c>
      <c r="E15" s="438" t="str">
        <f t="shared" ca="1" si="0"/>
        <v>Y59</v>
      </c>
      <c r="F15" s="439" t="str">
        <f ca="1">IFERROR(VLOOKUP($E15,'Org List'!$J$9:$K$640,2,0), "")</f>
        <v>South East England Commissioning Region</v>
      </c>
      <c r="G15" s="470">
        <f ca="1">IFERROR(IF((VLOOKUP($E15,'I&amp;E Backsheet'!$D$7:$Y$187,G$9,FALSE))="","",(VLOOKUP($E15,'I&amp;E Backsheet'!$D$7:$Y$187,G$9,FALSE))),"")</f>
        <v>80143683</v>
      </c>
      <c r="H15" s="471">
        <f ca="1">IFERROR(IF((VLOOKUP($E15,'I&amp;E Backsheet'!$D$7:$Y$187,H$9,FALSE))="","",(VLOOKUP($E15,'I&amp;E Backsheet'!$D$7:$Y$187,H$9,FALSE))),"")</f>
        <v>166330266</v>
      </c>
      <c r="I15" s="471">
        <f ca="1">IFERROR(IF((VLOOKUP($E15,'I&amp;E Backsheet'!$D$7:$Y$187,I$9,FALSE))="","",(VLOOKUP($E15,'I&amp;E Backsheet'!$D$7:$Y$187,I$9,FALSE))),"")</f>
        <v>559042449</v>
      </c>
      <c r="J15" s="471">
        <f ca="1">IFERROR(IF((VLOOKUP($E15,'I&amp;E Backsheet'!$D$7:$Y$187,J$9,FALSE))="","",(VLOOKUP($E15,'I&amp;E Backsheet'!$D$7:$Y$187,J$9,FALSE))),"")</f>
        <v>32584028</v>
      </c>
      <c r="K15" s="472">
        <f ca="1">IFERROR(IF((VLOOKUP($E15,'I&amp;E Backsheet'!$D$7:$Y$187,K$9,FALSE))="","",(VLOOKUP($E15,'I&amp;E Backsheet'!$D$7:$Y$187,K$9,FALSE))),"")</f>
        <v>838100426</v>
      </c>
      <c r="L15" s="470">
        <f ca="1">IFERROR(IF((VLOOKUP($E15,'I&amp;E Backsheet'!$D$7:$Y$187,L$9,FALSE))="","",(VLOOKUP($E15,'I&amp;E Backsheet'!$D$7:$Y$187,L$9,FALSE))),"")</f>
        <v>100884622.97</v>
      </c>
      <c r="M15" s="471">
        <f ca="1">IFERROR(IF((VLOOKUP($E15,'I&amp;E Backsheet'!$D$7:$Y$187,M$9,FALSE))="","",(VLOOKUP($E15,'I&amp;E Backsheet'!$D$7:$Y$187,M$9,FALSE))),"")</f>
        <v>61576272.420000002</v>
      </c>
      <c r="N15" s="472">
        <f ca="1">IFERROR(IF((VLOOKUP($E15,'I&amp;E Backsheet'!$D$7:$Y$187,N$9,FALSE))="","",(VLOOKUP($E15,'I&amp;E Backsheet'!$D$7:$Y$187,N$9,FALSE))),"")</f>
        <v>162460895.38999999</v>
      </c>
      <c r="O15" s="470">
        <f ca="1">IFERROR(IF((VLOOKUP($E15,'I&amp;E Backsheet'!$D$7:$Y$187,O$9,FALSE))="","",(VLOOKUP($E15,'I&amp;E Backsheet'!$D$7:$Y$187,O$9,FALSE))),"")</f>
        <v>101937456.97</v>
      </c>
      <c r="P15" s="471">
        <f ca="1">IFERROR(IF((VLOOKUP($E15,'I&amp;E Backsheet'!$D$7:$Y$187,P$9,FALSE))="","",(VLOOKUP($E15,'I&amp;E Backsheet'!$D$7:$Y$187,P$9,FALSE))),"")</f>
        <v>60078621.420000002</v>
      </c>
      <c r="Q15" s="473">
        <f ca="1">IFERROR(IF((VLOOKUP($E15,'I&amp;E Backsheet'!$D$7:$Y$187,Q$9,FALSE))="","",(VLOOKUP($E15,'I&amp;E Backsheet'!$D$7:$Y$187,Q$9,FALSE))),"")</f>
        <v>162016078.38999999</v>
      </c>
      <c r="R15" s="474">
        <f ca="1">IFERROR(IF((VLOOKUP($E15,'I&amp;E Backsheet'!$D$7:$Y$187,R$9,FALSE))="","",(VLOOKUP($E15,'I&amp;E Backsheet'!$D$7:$Y$187,R$9,FALSE))),"")</f>
        <v>1000116504.39</v>
      </c>
    </row>
    <row r="16" spans="1:21" ht="15" customHeight="1" x14ac:dyDescent="0.3">
      <c r="A16" s="41">
        <v>4</v>
      </c>
      <c r="B16" s="291" t="str">
        <f ca="1">IFERROR(IF((VLOOKUP($E16,'Org List'!$AJ$10:$AL$190,3,FALSE))="","",(VLOOKUP($E16,'Org List'!$AJ$10:$AL$190,3,FALSE))),"")</f>
        <v>Midlands Commissioning Region</v>
      </c>
      <c r="C16" s="292" t="str">
        <f ca="1">IFERROR(IF((VLOOKUP($E16,'Org List'!$AO$10:$AQ$190,3,FALSE))="","",(VLOOKUP($E16,'Org List'!$AO$10:$AQ$190,3,FALSE))),"")</f>
        <v/>
      </c>
      <c r="D16" s="293" t="str">
        <f ca="1">IFERROR(IF((VLOOKUP($E16,'Org List'!$AT$10:$AV$190,3,FALSE))="","",(VLOOKUP($E16,'Org List'!$AT$10:$AV$190,3,FALSE))),"")</f>
        <v/>
      </c>
      <c r="E16" s="438" t="str">
        <f t="shared" ca="1" si="0"/>
        <v>Y60</v>
      </c>
      <c r="F16" s="439" t="str">
        <f ca="1">IFERROR(VLOOKUP($E16,'Org List'!$J$9:$K$640,2,0), "")</f>
        <v>Midlands Commissioning Region</v>
      </c>
      <c r="G16" s="470">
        <f ca="1">IFERROR(IF((VLOOKUP($E16,'I&amp;E Backsheet'!$D$7:$Y$187,G$9,FALSE))="","",(VLOOKUP($E16,'I&amp;E Backsheet'!$D$7:$Y$187,G$9,FALSE))),"")</f>
        <v>98634389</v>
      </c>
      <c r="H16" s="471">
        <f ca="1">IFERROR(IF((VLOOKUP($E16,'I&amp;E Backsheet'!$D$7:$Y$187,H$9,FALSE))="","",(VLOOKUP($E16,'I&amp;E Backsheet'!$D$7:$Y$187,H$9,FALSE))),"")</f>
        <v>393899713</v>
      </c>
      <c r="I16" s="471">
        <f ca="1">IFERROR(IF((VLOOKUP($E16,'I&amp;E Backsheet'!$D$7:$Y$187,I$9,FALSE))="","",(VLOOKUP($E16,'I&amp;E Backsheet'!$D$7:$Y$187,I$9,FALSE))),"")</f>
        <v>725275776</v>
      </c>
      <c r="J16" s="471">
        <f ca="1">IFERROR(IF((VLOOKUP($E16,'I&amp;E Backsheet'!$D$7:$Y$187,J$9,FALSE))="","",(VLOOKUP($E16,'I&amp;E Backsheet'!$D$7:$Y$187,J$9,FALSE))),"")</f>
        <v>46843097</v>
      </c>
      <c r="K16" s="472">
        <f ca="1">IFERROR(IF((VLOOKUP($E16,'I&amp;E Backsheet'!$D$7:$Y$187,K$9,FALSE))="","",(VLOOKUP($E16,'I&amp;E Backsheet'!$D$7:$Y$187,K$9,FALSE))),"")</f>
        <v>1264652975</v>
      </c>
      <c r="L16" s="470">
        <f ca="1">IFERROR(IF((VLOOKUP($E16,'I&amp;E Backsheet'!$D$7:$Y$187,L$9,FALSE))="","",(VLOOKUP($E16,'I&amp;E Backsheet'!$D$7:$Y$187,L$9,FALSE))),"")</f>
        <v>284490892.83899999</v>
      </c>
      <c r="M16" s="471">
        <f ca="1">IFERROR(IF((VLOOKUP($E16,'I&amp;E Backsheet'!$D$7:$Y$187,M$9,FALSE))="","",(VLOOKUP($E16,'I&amp;E Backsheet'!$D$7:$Y$187,M$9,FALSE))),"")</f>
        <v>232107848.63999999</v>
      </c>
      <c r="N16" s="472">
        <f ca="1">IFERROR(IF((VLOOKUP($E16,'I&amp;E Backsheet'!$D$7:$Y$187,N$9,FALSE))="","",(VLOOKUP($E16,'I&amp;E Backsheet'!$D$7:$Y$187,N$9,FALSE))),"")</f>
        <v>516598741.47899997</v>
      </c>
      <c r="O16" s="470">
        <f ca="1">IFERROR(IF((VLOOKUP($E16,'I&amp;E Backsheet'!$D$7:$Y$187,O$9,FALSE))="","",(VLOOKUP($E16,'I&amp;E Backsheet'!$D$7:$Y$187,O$9,FALSE))),"")</f>
        <v>285584377.83899999</v>
      </c>
      <c r="P16" s="471">
        <f ca="1">IFERROR(IF((VLOOKUP($E16,'I&amp;E Backsheet'!$D$7:$Y$187,P$9,FALSE))="","",(VLOOKUP($E16,'I&amp;E Backsheet'!$D$7:$Y$187,P$9,FALSE))),"")</f>
        <v>232146710.63999999</v>
      </c>
      <c r="Q16" s="473">
        <f ca="1">IFERROR(IF((VLOOKUP($E16,'I&amp;E Backsheet'!$D$7:$Y$187,Q$9,FALSE))="","",(VLOOKUP($E16,'I&amp;E Backsheet'!$D$7:$Y$187,Q$9,FALSE))),"")</f>
        <v>517731088.47899997</v>
      </c>
      <c r="R16" s="474">
        <f ca="1">IFERROR(IF((VLOOKUP($E16,'I&amp;E Backsheet'!$D$7:$Y$187,R$9,FALSE))="","",(VLOOKUP($E16,'I&amp;E Backsheet'!$D$7:$Y$187,R$9,FALSE))),"")</f>
        <v>1782384063.4789999</v>
      </c>
    </row>
    <row r="17" spans="1:18" ht="15" customHeight="1" x14ac:dyDescent="0.3">
      <c r="A17" s="41">
        <v>5</v>
      </c>
      <c r="B17" s="291" t="str">
        <f ca="1">IFERROR(IF((VLOOKUP($E17,'Org List'!$AJ$10:$AL$190,3,FALSE))="","",(VLOOKUP($E17,'Org List'!$AJ$10:$AL$190,3,FALSE))),"")</f>
        <v>East of England Commissioning Region</v>
      </c>
      <c r="C17" s="292" t="str">
        <f ca="1">IFERROR(IF((VLOOKUP($E17,'Org List'!$AO$10:$AQ$190,3,FALSE))="","",(VLOOKUP($E17,'Org List'!$AO$10:$AQ$190,3,FALSE))),"")</f>
        <v/>
      </c>
      <c r="D17" s="293" t="str">
        <f ca="1">IFERROR(IF((VLOOKUP($E17,'Org List'!$AT$10:$AV$190,3,FALSE))="","",(VLOOKUP($E17,'Org List'!$AT$10:$AV$190,3,FALSE))),"")</f>
        <v/>
      </c>
      <c r="E17" s="438" t="str">
        <f t="shared" ca="1" si="0"/>
        <v>Y61</v>
      </c>
      <c r="F17" s="439" t="str">
        <f ca="1">IFERROR(VLOOKUP($E17,'Org List'!$J$9:$K$640,2,0), "")</f>
        <v>East of England Commissioning Region</v>
      </c>
      <c r="G17" s="470">
        <f ca="1">IFERROR(IF((VLOOKUP($E17,'I&amp;E Backsheet'!$D$7:$Y$187,G$9,FALSE))="","",(VLOOKUP($E17,'I&amp;E Backsheet'!$D$7:$Y$187,G$9,FALSE))),"")</f>
        <v>46593805</v>
      </c>
      <c r="H17" s="471">
        <f ca="1">IFERROR(IF((VLOOKUP($E17,'I&amp;E Backsheet'!$D$7:$Y$187,H$9,FALSE))="","",(VLOOKUP($E17,'I&amp;E Backsheet'!$D$7:$Y$187,H$9,FALSE))),"")</f>
        <v>163434865</v>
      </c>
      <c r="I17" s="471">
        <f ca="1">IFERROR(IF((VLOOKUP($E17,'I&amp;E Backsheet'!$D$7:$Y$187,I$9,FALSE))="","",(VLOOKUP($E17,'I&amp;E Backsheet'!$D$7:$Y$187,I$9,FALSE))),"")</f>
        <v>418005175</v>
      </c>
      <c r="J17" s="471">
        <f ca="1">IFERROR(IF((VLOOKUP($E17,'I&amp;E Backsheet'!$D$7:$Y$187,J$9,FALSE))="","",(VLOOKUP($E17,'I&amp;E Backsheet'!$D$7:$Y$187,J$9,FALSE))),"")</f>
        <v>25272894</v>
      </c>
      <c r="K17" s="472">
        <f ca="1">IFERROR(IF((VLOOKUP($E17,'I&amp;E Backsheet'!$D$7:$Y$187,K$9,FALSE))="","",(VLOOKUP($E17,'I&amp;E Backsheet'!$D$7:$Y$187,K$9,FALSE))),"")</f>
        <v>653306739</v>
      </c>
      <c r="L17" s="470">
        <f ca="1">IFERROR(IF((VLOOKUP($E17,'I&amp;E Backsheet'!$D$7:$Y$187,L$9,FALSE))="","",(VLOOKUP($E17,'I&amp;E Backsheet'!$D$7:$Y$187,L$9,FALSE))),"")</f>
        <v>124462886.40884423</v>
      </c>
      <c r="M17" s="471">
        <f ca="1">IFERROR(IF((VLOOKUP($E17,'I&amp;E Backsheet'!$D$7:$Y$187,M$9,FALSE))="","",(VLOOKUP($E17,'I&amp;E Backsheet'!$D$7:$Y$187,M$9,FALSE))),"")</f>
        <v>122354818</v>
      </c>
      <c r="N17" s="472">
        <f ca="1">IFERROR(IF((VLOOKUP($E17,'I&amp;E Backsheet'!$D$7:$Y$187,N$9,FALSE))="","",(VLOOKUP($E17,'I&amp;E Backsheet'!$D$7:$Y$187,N$9,FALSE))),"")</f>
        <v>246817704.40884423</v>
      </c>
      <c r="O17" s="470">
        <f ca="1">IFERROR(IF((VLOOKUP($E17,'I&amp;E Backsheet'!$D$7:$Y$187,O$9,FALSE))="","",(VLOOKUP($E17,'I&amp;E Backsheet'!$D$7:$Y$187,O$9,FALSE))),"")</f>
        <v>126461693.74699999</v>
      </c>
      <c r="P17" s="471">
        <f ca="1">IFERROR(IF((VLOOKUP($E17,'I&amp;E Backsheet'!$D$7:$Y$187,P$9,FALSE))="","",(VLOOKUP($E17,'I&amp;E Backsheet'!$D$7:$Y$187,P$9,FALSE))),"")</f>
        <v>131363609.52801891</v>
      </c>
      <c r="Q17" s="473">
        <f ca="1">IFERROR(IF((VLOOKUP($E17,'I&amp;E Backsheet'!$D$7:$Y$187,Q$9,FALSE))="","",(VLOOKUP($E17,'I&amp;E Backsheet'!$D$7:$Y$187,Q$9,FALSE))),"")</f>
        <v>257825303.2750189</v>
      </c>
      <c r="R17" s="474">
        <f ca="1">IFERROR(IF((VLOOKUP($E17,'I&amp;E Backsheet'!$D$7:$Y$187,R$9,FALSE))="","",(VLOOKUP($E17,'I&amp;E Backsheet'!$D$7:$Y$187,R$9,FALSE))),"")</f>
        <v>911132042.27501893</v>
      </c>
    </row>
    <row r="18" spans="1:18" ht="15" customHeight="1" x14ac:dyDescent="0.3">
      <c r="A18" s="41">
        <v>6</v>
      </c>
      <c r="B18" s="291" t="str">
        <f ca="1">IFERROR(IF((VLOOKUP($E18,'Org List'!$AJ$10:$AL$190,3,FALSE))="","",(VLOOKUP($E18,'Org List'!$AJ$10:$AL$190,3,FALSE))),"")</f>
        <v>North West Commissioning Region</v>
      </c>
      <c r="C18" s="292" t="str">
        <f ca="1">IFERROR(IF((VLOOKUP($E18,'Org List'!$AO$10:$AQ$190,3,FALSE))="","",(VLOOKUP($E18,'Org List'!$AO$10:$AQ$190,3,FALSE))),"")</f>
        <v/>
      </c>
      <c r="D18" s="293" t="str">
        <f ca="1">IFERROR(IF((VLOOKUP($E18,'Org List'!$AT$10:$AV$190,3,FALSE))="","",(VLOOKUP($E18,'Org List'!$AT$10:$AV$190,3,FALSE))),"")</f>
        <v/>
      </c>
      <c r="E18" s="438" t="str">
        <f t="shared" ca="1" si="0"/>
        <v>Y62</v>
      </c>
      <c r="F18" s="439" t="str">
        <f ca="1">IFERROR(VLOOKUP($E18,'Org List'!$J$9:$K$640,2,0), "")</f>
        <v>North West Commissioning Region</v>
      </c>
      <c r="G18" s="470">
        <f ca="1">IFERROR(IF((VLOOKUP($E18,'I&amp;E Backsheet'!$D$7:$Y$187,G$9,FALSE))="","",(VLOOKUP($E18,'I&amp;E Backsheet'!$D$7:$Y$187,G$9,FALSE))),"")</f>
        <v>80544702</v>
      </c>
      <c r="H18" s="471">
        <f ca="1">IFERROR(IF((VLOOKUP($E18,'I&amp;E Backsheet'!$D$7:$Y$187,H$9,FALSE))="","",(VLOOKUP($E18,'I&amp;E Backsheet'!$D$7:$Y$187,H$9,FALSE))),"")</f>
        <v>296400669</v>
      </c>
      <c r="I18" s="471">
        <f ca="1">IFERROR(IF((VLOOKUP($E18,'I&amp;E Backsheet'!$D$7:$Y$187,I$9,FALSE))="","",(VLOOKUP($E18,'I&amp;E Backsheet'!$D$7:$Y$187,I$9,FALSE))),"")</f>
        <v>521869100</v>
      </c>
      <c r="J18" s="471">
        <f ca="1">IFERROR(IF((VLOOKUP($E18,'I&amp;E Backsheet'!$D$7:$Y$187,J$9,FALSE))="","",(VLOOKUP($E18,'I&amp;E Backsheet'!$D$7:$Y$187,J$9,FALSE))),"")</f>
        <v>33185676</v>
      </c>
      <c r="K18" s="472">
        <f ca="1">IFERROR(IF((VLOOKUP($E18,'I&amp;E Backsheet'!$D$7:$Y$187,K$9,FALSE))="","",(VLOOKUP($E18,'I&amp;E Backsheet'!$D$7:$Y$187,K$9,FALSE))),"")</f>
        <v>932000147</v>
      </c>
      <c r="L18" s="470">
        <f ca="1">IFERROR(IF((VLOOKUP($E18,'I&amp;E Backsheet'!$D$7:$Y$187,L$9,FALSE))="","",(VLOOKUP($E18,'I&amp;E Backsheet'!$D$7:$Y$187,L$9,FALSE))),"")</f>
        <v>475773268.69730687</v>
      </c>
      <c r="M18" s="471">
        <f ca="1">IFERROR(IF((VLOOKUP($E18,'I&amp;E Backsheet'!$D$7:$Y$187,M$9,FALSE))="","",(VLOOKUP($E18,'I&amp;E Backsheet'!$D$7:$Y$187,M$9,FALSE))),"")</f>
        <v>213321104.7720021</v>
      </c>
      <c r="N18" s="472">
        <f ca="1">IFERROR(IF((VLOOKUP($E18,'I&amp;E Backsheet'!$D$7:$Y$187,N$9,FALSE))="","",(VLOOKUP($E18,'I&amp;E Backsheet'!$D$7:$Y$187,N$9,FALSE))),"")</f>
        <v>689094373.46930897</v>
      </c>
      <c r="O18" s="470">
        <f ca="1">IFERROR(IF((VLOOKUP($E18,'I&amp;E Backsheet'!$D$7:$Y$187,O$9,FALSE))="","",(VLOOKUP($E18,'I&amp;E Backsheet'!$D$7:$Y$187,O$9,FALSE))),"")</f>
        <v>60028277.399999999</v>
      </c>
      <c r="P18" s="471">
        <f ca="1">IFERROR(IF((VLOOKUP($E18,'I&amp;E Backsheet'!$D$7:$Y$187,P$9,FALSE))="","",(VLOOKUP($E18,'I&amp;E Backsheet'!$D$7:$Y$187,P$9,FALSE))),"")</f>
        <v>74545027.99420175</v>
      </c>
      <c r="Q18" s="473">
        <f ca="1">IFERROR(IF((VLOOKUP($E18,'I&amp;E Backsheet'!$D$7:$Y$187,Q$9,FALSE))="","",(VLOOKUP($E18,'I&amp;E Backsheet'!$D$7:$Y$187,Q$9,FALSE))),"")</f>
        <v>134573305.39420176</v>
      </c>
      <c r="R18" s="474">
        <f ca="1">IFERROR(IF((VLOOKUP($E18,'I&amp;E Backsheet'!$D$7:$Y$187,R$9,FALSE))="","",(VLOOKUP($E18,'I&amp;E Backsheet'!$D$7:$Y$187,R$9,FALSE))),"")</f>
        <v>1066573452.3942018</v>
      </c>
    </row>
    <row r="19" spans="1:18" ht="15" customHeight="1" x14ac:dyDescent="0.3">
      <c r="A19" s="41">
        <v>7</v>
      </c>
      <c r="B19" s="291" t="str">
        <f ca="1">IFERROR(IF((VLOOKUP($E19,'Org List'!$AJ$10:$AL$190,3,FALSE))="","",(VLOOKUP($E19,'Org List'!$AJ$10:$AL$190,3,FALSE))),"")</f>
        <v>North East and Yorkshire Commissioning Region</v>
      </c>
      <c r="C19" s="292" t="str">
        <f ca="1">IFERROR(IF((VLOOKUP($E19,'Org List'!$AO$10:$AQ$190,3,FALSE))="","",(VLOOKUP($E19,'Org List'!$AO$10:$AQ$190,3,FALSE))),"")</f>
        <v/>
      </c>
      <c r="D19" s="293" t="str">
        <f ca="1">IFERROR(IF((VLOOKUP($E19,'Org List'!$AT$10:$AV$190,3,FALSE))="","",(VLOOKUP($E19,'Org List'!$AT$10:$AV$190,3,FALSE))),"")</f>
        <v/>
      </c>
      <c r="E19" s="438" t="str">
        <f t="shared" ca="1" si="0"/>
        <v>Y63</v>
      </c>
      <c r="F19" s="439" t="str">
        <f ca="1">IFERROR(VLOOKUP($E19,'Org List'!$J$9:$K$640,2,0), "")</f>
        <v>North East and Yorkshire Commissioning Region</v>
      </c>
      <c r="G19" s="470">
        <f ca="1">IFERROR(IF((VLOOKUP($E19,'I&amp;E Backsheet'!$D$7:$Y$187,G$9,FALSE))="","",(VLOOKUP($E19,'I&amp;E Backsheet'!$D$7:$Y$187,G$9,FALSE))),"")</f>
        <v>84057176</v>
      </c>
      <c r="H19" s="471">
        <f ca="1">IFERROR(IF((VLOOKUP($E19,'I&amp;E Backsheet'!$D$7:$Y$187,H$9,FALSE))="","",(VLOOKUP($E19,'I&amp;E Backsheet'!$D$7:$Y$187,H$9,FALSE))),"")</f>
        <v>353945727</v>
      </c>
      <c r="I19" s="471">
        <f ca="1">IFERROR(IF((VLOOKUP($E19,'I&amp;E Backsheet'!$D$7:$Y$187,I$9,FALSE))="","",(VLOOKUP($E19,'I&amp;E Backsheet'!$D$7:$Y$187,I$9,FALSE))),"")</f>
        <v>636376440</v>
      </c>
      <c r="J19" s="471">
        <f ca="1">IFERROR(IF((VLOOKUP($E19,'I&amp;E Backsheet'!$D$7:$Y$187,J$9,FALSE))="","",(VLOOKUP($E19,'I&amp;E Backsheet'!$D$7:$Y$187,J$9,FALSE))),"")</f>
        <v>40756061</v>
      </c>
      <c r="K19" s="472">
        <f ca="1">IFERROR(IF((VLOOKUP($E19,'I&amp;E Backsheet'!$D$7:$Y$187,K$9,FALSE))="","",(VLOOKUP($E19,'I&amp;E Backsheet'!$D$7:$Y$187,K$9,FALSE))),"")</f>
        <v>1115135404</v>
      </c>
      <c r="L19" s="470">
        <f ca="1">IFERROR(IF((VLOOKUP($E19,'I&amp;E Backsheet'!$D$7:$Y$187,L$9,FALSE))="","",(VLOOKUP($E19,'I&amp;E Backsheet'!$D$7:$Y$187,L$9,FALSE))),"")</f>
        <v>426956786</v>
      </c>
      <c r="M19" s="471">
        <f ca="1">IFERROR(IF((VLOOKUP($E19,'I&amp;E Backsheet'!$D$7:$Y$187,M$9,FALSE))="","",(VLOOKUP($E19,'I&amp;E Backsheet'!$D$7:$Y$187,M$9,FALSE))),"")</f>
        <v>183005705</v>
      </c>
      <c r="N19" s="472">
        <f ca="1">IFERROR(IF((VLOOKUP($E19,'I&amp;E Backsheet'!$D$7:$Y$187,N$9,FALSE))="","",(VLOOKUP($E19,'I&amp;E Backsheet'!$D$7:$Y$187,N$9,FALSE))),"")</f>
        <v>609962491</v>
      </c>
      <c r="O19" s="470">
        <f ca="1">IFERROR(IF((VLOOKUP($E19,'I&amp;E Backsheet'!$D$7:$Y$187,O$9,FALSE))="","",(VLOOKUP($E19,'I&amp;E Backsheet'!$D$7:$Y$187,O$9,FALSE))),"")</f>
        <v>429823609</v>
      </c>
      <c r="P19" s="471">
        <f ca="1">IFERROR(IF((VLOOKUP($E19,'I&amp;E Backsheet'!$D$7:$Y$187,P$9,FALSE))="","",(VLOOKUP($E19,'I&amp;E Backsheet'!$D$7:$Y$187,P$9,FALSE))),"")</f>
        <v>190560906</v>
      </c>
      <c r="Q19" s="473">
        <f ca="1">IFERROR(IF((VLOOKUP($E19,'I&amp;E Backsheet'!$D$7:$Y$187,Q$9,FALSE))="","",(VLOOKUP($E19,'I&amp;E Backsheet'!$D$7:$Y$187,Q$9,FALSE))),"")</f>
        <v>620384515</v>
      </c>
      <c r="R19" s="474">
        <f ca="1">IFERROR(IF((VLOOKUP($E19,'I&amp;E Backsheet'!$D$7:$Y$187,R$9,FALSE))="","",(VLOOKUP($E19,'I&amp;E Backsheet'!$D$7:$Y$187,R$9,FALSE))),"")</f>
        <v>1735519919</v>
      </c>
    </row>
    <row r="20" spans="1:18" ht="15" customHeight="1" x14ac:dyDescent="0.3">
      <c r="A20" s="41">
        <v>8</v>
      </c>
      <c r="B20" s="291" t="str">
        <f ca="1">IFERROR(IF((VLOOKUP($E20,'Org List'!$AJ$10:$AL$190,3,FALSE))="","",(VLOOKUP($E20,'Org List'!$AJ$10:$AL$190,3,FALSE))),"")</f>
        <v/>
      </c>
      <c r="C20" s="292" t="str">
        <f ca="1">IFERROR(IF((VLOOKUP($E20,'Org List'!$AO$10:$AQ$190,3,FALSE))="","",(VLOOKUP($E20,'Org List'!$AO$10:$AQ$190,3,FALSE))),"")</f>
        <v>North East Region</v>
      </c>
      <c r="D20" s="293" t="str">
        <f ca="1">IFERROR(IF((VLOOKUP($E20,'Org List'!$AT$10:$AV$190,3,FALSE))="","",(VLOOKUP($E20,'Org List'!$AT$10:$AV$190,3,FALSE))),"")</f>
        <v/>
      </c>
      <c r="E20" s="438" t="str">
        <f t="shared" ca="1" si="0"/>
        <v>E12000001</v>
      </c>
      <c r="F20" s="439" t="str">
        <f ca="1">IFERROR(VLOOKUP($E20,'Org List'!$J$9:$K$640,2,0), "")</f>
        <v>North East Region</v>
      </c>
      <c r="G20" s="470">
        <f ca="1">IFERROR(IF((VLOOKUP($E20,'I&amp;E Backsheet'!$D$7:$Y$187,G$9,FALSE))="","",(VLOOKUP($E20,'I&amp;E Backsheet'!$D$7:$Y$187,G$9,FALSE))),"")</f>
        <v>27446106</v>
      </c>
      <c r="H20" s="471">
        <f ca="1">IFERROR(IF((VLOOKUP($E20,'I&amp;E Backsheet'!$D$7:$Y$187,H$9,FALSE))="","",(VLOOKUP($E20,'I&amp;E Backsheet'!$D$7:$Y$187,H$9,FALSE))),"")</f>
        <v>124940993</v>
      </c>
      <c r="I20" s="471">
        <f ca="1">IFERROR(IF((VLOOKUP($E20,'I&amp;E Backsheet'!$D$7:$Y$187,I$9,FALSE))="","",(VLOOKUP($E20,'I&amp;E Backsheet'!$D$7:$Y$187,I$9,FALSE))),"")</f>
        <v>212124215</v>
      </c>
      <c r="J20" s="471">
        <f ca="1">IFERROR(IF((VLOOKUP($E20,'I&amp;E Backsheet'!$D$7:$Y$187,J$9,FALSE))="","",(VLOOKUP($E20,'I&amp;E Backsheet'!$D$7:$Y$187,J$9,FALSE))),"")</f>
        <v>13817755</v>
      </c>
      <c r="K20" s="472">
        <f ca="1">IFERROR(IF((VLOOKUP($E20,'I&amp;E Backsheet'!$D$7:$Y$187,K$9,FALSE))="","",(VLOOKUP($E20,'I&amp;E Backsheet'!$D$7:$Y$187,K$9,FALSE))),"")</f>
        <v>378329069</v>
      </c>
      <c r="L20" s="470">
        <f ca="1">IFERROR(IF((VLOOKUP($E20,'I&amp;E Backsheet'!$D$7:$Y$187,L$9,FALSE))="","",(VLOOKUP($E20,'I&amp;E Backsheet'!$D$7:$Y$187,L$9,FALSE))),"")</f>
        <v>127330171</v>
      </c>
      <c r="M20" s="471">
        <f ca="1">IFERROR(IF((VLOOKUP($E20,'I&amp;E Backsheet'!$D$7:$Y$187,M$9,FALSE))="","",(VLOOKUP($E20,'I&amp;E Backsheet'!$D$7:$Y$187,M$9,FALSE))),"")</f>
        <v>63055677</v>
      </c>
      <c r="N20" s="472">
        <f ca="1">IFERROR(IF((VLOOKUP($E20,'I&amp;E Backsheet'!$D$7:$Y$187,N$9,FALSE))="","",(VLOOKUP($E20,'I&amp;E Backsheet'!$D$7:$Y$187,N$9,FALSE))),"")</f>
        <v>190385848</v>
      </c>
      <c r="O20" s="470">
        <f ca="1">IFERROR(IF((VLOOKUP($E20,'I&amp;E Backsheet'!$D$7:$Y$187,O$9,FALSE))="","",(VLOOKUP($E20,'I&amp;E Backsheet'!$D$7:$Y$187,O$9,FALSE))),"")</f>
        <v>129187196</v>
      </c>
      <c r="P20" s="471">
        <f ca="1">IFERROR(IF((VLOOKUP($E20,'I&amp;E Backsheet'!$D$7:$Y$187,P$9,FALSE))="","",(VLOOKUP($E20,'I&amp;E Backsheet'!$D$7:$Y$187,P$9,FALSE))),"")</f>
        <v>71841155</v>
      </c>
      <c r="Q20" s="473">
        <f ca="1">IFERROR(IF((VLOOKUP($E20,'I&amp;E Backsheet'!$D$7:$Y$187,Q$9,FALSE))="","",(VLOOKUP($E20,'I&amp;E Backsheet'!$D$7:$Y$187,Q$9,FALSE))),"")</f>
        <v>201028351</v>
      </c>
      <c r="R20" s="474">
        <f ca="1">IFERROR(IF((VLOOKUP($E20,'I&amp;E Backsheet'!$D$7:$Y$187,R$9,FALSE))="","",(VLOOKUP($E20,'I&amp;E Backsheet'!$D$7:$Y$187,R$9,FALSE))),"")</f>
        <v>579357420</v>
      </c>
    </row>
    <row r="21" spans="1:18" ht="15" customHeight="1" x14ac:dyDescent="0.3">
      <c r="A21" s="41">
        <v>9</v>
      </c>
      <c r="B21" s="291" t="str">
        <f ca="1">IFERROR(IF((VLOOKUP($E21,'Org List'!$AJ$10:$AL$190,3,FALSE))="","",(VLOOKUP($E21,'Org List'!$AJ$10:$AL$190,3,FALSE))),"")</f>
        <v/>
      </c>
      <c r="C21" s="292" t="str">
        <f ca="1">IFERROR(IF((VLOOKUP($E21,'Org List'!$AO$10:$AQ$190,3,FALSE))="","",(VLOOKUP($E21,'Org List'!$AO$10:$AQ$190,3,FALSE))),"")</f>
        <v>North West Region</v>
      </c>
      <c r="D21" s="293" t="str">
        <f ca="1">IFERROR(IF((VLOOKUP($E21,'Org List'!$AT$10:$AV$190,3,FALSE))="","",(VLOOKUP($E21,'Org List'!$AT$10:$AV$190,3,FALSE))),"")</f>
        <v/>
      </c>
      <c r="E21" s="438" t="str">
        <f t="shared" ca="1" si="0"/>
        <v>E12000002</v>
      </c>
      <c r="F21" s="439" t="str">
        <f ca="1">IFERROR(VLOOKUP($E21,'Org List'!$J$9:$K$640,2,0), "")</f>
        <v>North West Region</v>
      </c>
      <c r="G21" s="470">
        <f ca="1">IFERROR(IF((VLOOKUP($E21,'I&amp;E Backsheet'!$D$7:$Y$187,G$9,FALSE))="","",(VLOOKUP($E21,'I&amp;E Backsheet'!$D$7:$Y$187,G$9,FALSE))),"")</f>
        <v>86829017</v>
      </c>
      <c r="H21" s="471">
        <f ca="1">IFERROR(IF((VLOOKUP($E21,'I&amp;E Backsheet'!$D$7:$Y$187,H$9,FALSE))="","",(VLOOKUP($E21,'I&amp;E Backsheet'!$D$7:$Y$187,H$9,FALSE))),"")</f>
        <v>317110387</v>
      </c>
      <c r="I21" s="471">
        <f ca="1">IFERROR(IF((VLOOKUP($E21,'I&amp;E Backsheet'!$D$7:$Y$187,I$9,FALSE))="","",(VLOOKUP($E21,'I&amp;E Backsheet'!$D$7:$Y$187,I$9,FALSE))),"")</f>
        <v>560101807</v>
      </c>
      <c r="J21" s="471">
        <f ca="1">IFERROR(IF((VLOOKUP($E21,'I&amp;E Backsheet'!$D$7:$Y$187,J$9,FALSE))="","",(VLOOKUP($E21,'I&amp;E Backsheet'!$D$7:$Y$187,J$9,FALSE))),"")</f>
        <v>35692898</v>
      </c>
      <c r="K21" s="472">
        <f ca="1">IFERROR(IF((VLOOKUP($E21,'I&amp;E Backsheet'!$D$7:$Y$187,K$9,FALSE))="","",(VLOOKUP($E21,'I&amp;E Backsheet'!$D$7:$Y$187,K$9,FALSE))),"")</f>
        <v>999734109</v>
      </c>
      <c r="L21" s="470">
        <f ca="1">IFERROR(IF((VLOOKUP($E21,'I&amp;E Backsheet'!$D$7:$Y$187,L$9,FALSE))="","",(VLOOKUP($E21,'I&amp;E Backsheet'!$D$7:$Y$187,L$9,FALSE))),"")</f>
        <v>475774500.69730687</v>
      </c>
      <c r="M21" s="471">
        <f ca="1">IFERROR(IF((VLOOKUP($E21,'I&amp;E Backsheet'!$D$7:$Y$187,M$9,FALSE))="","",(VLOOKUP($E21,'I&amp;E Backsheet'!$D$7:$Y$187,M$9,FALSE))),"")</f>
        <v>213321104.7720021</v>
      </c>
      <c r="N21" s="472">
        <f ca="1">IFERROR(IF((VLOOKUP($E21,'I&amp;E Backsheet'!$D$7:$Y$187,N$9,FALSE))="","",(VLOOKUP($E21,'I&amp;E Backsheet'!$D$7:$Y$187,N$9,FALSE))),"")</f>
        <v>689095605.46930897</v>
      </c>
      <c r="O21" s="470">
        <f ca="1">IFERROR(IF((VLOOKUP($E21,'I&amp;E Backsheet'!$D$7:$Y$187,O$9,FALSE))="","",(VLOOKUP($E21,'I&amp;E Backsheet'!$D$7:$Y$187,O$9,FALSE))),"")</f>
        <v>60029509.399999999</v>
      </c>
      <c r="P21" s="471">
        <f ca="1">IFERROR(IF((VLOOKUP($E21,'I&amp;E Backsheet'!$D$7:$Y$187,P$9,FALSE))="","",(VLOOKUP($E21,'I&amp;E Backsheet'!$D$7:$Y$187,P$9,FALSE))),"")</f>
        <v>74545027.99420175</v>
      </c>
      <c r="Q21" s="473">
        <f ca="1">IFERROR(IF((VLOOKUP($E21,'I&amp;E Backsheet'!$D$7:$Y$187,Q$9,FALSE))="","",(VLOOKUP($E21,'I&amp;E Backsheet'!$D$7:$Y$187,Q$9,FALSE))),"")</f>
        <v>134574537.39420176</v>
      </c>
      <c r="R21" s="474">
        <f ca="1">IFERROR(IF((VLOOKUP($E21,'I&amp;E Backsheet'!$D$7:$Y$187,R$9,FALSE))="","",(VLOOKUP($E21,'I&amp;E Backsheet'!$D$7:$Y$187,R$9,FALSE))),"")</f>
        <v>1134308646.3942018</v>
      </c>
    </row>
    <row r="22" spans="1:18" ht="15" customHeight="1" x14ac:dyDescent="0.3">
      <c r="A22" s="41">
        <v>10</v>
      </c>
      <c r="B22" s="291" t="str">
        <f ca="1">IFERROR(IF((VLOOKUP($E22,'Org List'!$AJ$10:$AL$190,3,FALSE))="","",(VLOOKUP($E22,'Org List'!$AJ$10:$AL$190,3,FALSE))),"")</f>
        <v/>
      </c>
      <c r="C22" s="292" t="str">
        <f ca="1">IFERROR(IF((VLOOKUP($E22,'Org List'!$AO$10:$AQ$190,3,FALSE))="","",(VLOOKUP($E22,'Org List'!$AO$10:$AQ$190,3,FALSE))),"")</f>
        <v>Yorkshire and The Humber Region</v>
      </c>
      <c r="D22" s="293" t="str">
        <f ca="1">IFERROR(IF((VLOOKUP($E22,'Org List'!$AT$10:$AV$190,3,FALSE))="","",(VLOOKUP($E22,'Org List'!$AT$10:$AV$190,3,FALSE))),"")</f>
        <v/>
      </c>
      <c r="E22" s="438" t="str">
        <f t="shared" ca="1" si="0"/>
        <v>E12000003</v>
      </c>
      <c r="F22" s="439" t="str">
        <f ca="1">IFERROR(VLOOKUP($E22,'Org List'!$J$9:$K$640,2,0), "")</f>
        <v>Yorkshire and The Humber Region</v>
      </c>
      <c r="G22" s="470">
        <f ca="1">IFERROR(IF((VLOOKUP($E22,'I&amp;E Backsheet'!$D$7:$Y$187,G$9,FALSE))="","",(VLOOKUP($E22,'I&amp;E Backsheet'!$D$7:$Y$187,G$9,FALSE))),"")</f>
        <v>50326755</v>
      </c>
      <c r="H22" s="471">
        <f ca="1">IFERROR(IF((VLOOKUP($E22,'I&amp;E Backsheet'!$D$7:$Y$187,H$9,FALSE))="","",(VLOOKUP($E22,'I&amp;E Backsheet'!$D$7:$Y$187,H$9,FALSE))),"")</f>
        <v>208295016</v>
      </c>
      <c r="I22" s="471">
        <f ca="1">IFERROR(IF((VLOOKUP($E22,'I&amp;E Backsheet'!$D$7:$Y$187,I$9,FALSE))="","",(VLOOKUP($E22,'I&amp;E Backsheet'!$D$7:$Y$187,I$9,FALSE))),"")</f>
        <v>386019518</v>
      </c>
      <c r="J22" s="471">
        <f ca="1">IFERROR(IF((VLOOKUP($E22,'I&amp;E Backsheet'!$D$7:$Y$187,J$9,FALSE))="","",(VLOOKUP($E22,'I&amp;E Backsheet'!$D$7:$Y$187,J$9,FALSE))),"")</f>
        <v>24431084</v>
      </c>
      <c r="K22" s="472">
        <f ca="1">IFERROR(IF((VLOOKUP($E22,'I&amp;E Backsheet'!$D$7:$Y$187,K$9,FALSE))="","",(VLOOKUP($E22,'I&amp;E Backsheet'!$D$7:$Y$187,K$9,FALSE))),"")</f>
        <v>669072373</v>
      </c>
      <c r="L22" s="470">
        <f ca="1">IFERROR(IF((VLOOKUP($E22,'I&amp;E Backsheet'!$D$7:$Y$187,L$9,FALSE))="","",(VLOOKUP($E22,'I&amp;E Backsheet'!$D$7:$Y$187,L$9,FALSE))),"")</f>
        <v>299625383</v>
      </c>
      <c r="M22" s="471">
        <f ca="1">IFERROR(IF((VLOOKUP($E22,'I&amp;E Backsheet'!$D$7:$Y$187,M$9,FALSE))="","",(VLOOKUP($E22,'I&amp;E Backsheet'!$D$7:$Y$187,M$9,FALSE))),"")</f>
        <v>119950028</v>
      </c>
      <c r="N22" s="472">
        <f ca="1">IFERROR(IF((VLOOKUP($E22,'I&amp;E Backsheet'!$D$7:$Y$187,N$9,FALSE))="","",(VLOOKUP($E22,'I&amp;E Backsheet'!$D$7:$Y$187,N$9,FALSE))),"")</f>
        <v>419575411</v>
      </c>
      <c r="O22" s="470">
        <f ca="1">IFERROR(IF((VLOOKUP($E22,'I&amp;E Backsheet'!$D$7:$Y$187,O$9,FALSE))="","",(VLOOKUP($E22,'I&amp;E Backsheet'!$D$7:$Y$187,O$9,FALSE))),"")</f>
        <v>300635181</v>
      </c>
      <c r="P22" s="471">
        <f ca="1">IFERROR(IF((VLOOKUP($E22,'I&amp;E Backsheet'!$D$7:$Y$187,P$9,FALSE))="","",(VLOOKUP($E22,'I&amp;E Backsheet'!$D$7:$Y$187,P$9,FALSE))),"")</f>
        <v>118719751</v>
      </c>
      <c r="Q22" s="473">
        <f ca="1">IFERROR(IF((VLOOKUP($E22,'I&amp;E Backsheet'!$D$7:$Y$187,Q$9,FALSE))="","",(VLOOKUP($E22,'I&amp;E Backsheet'!$D$7:$Y$187,Q$9,FALSE))),"")</f>
        <v>419354932</v>
      </c>
      <c r="R22" s="474">
        <f ca="1">IFERROR(IF((VLOOKUP($E22,'I&amp;E Backsheet'!$D$7:$Y$187,R$9,FALSE))="","",(VLOOKUP($E22,'I&amp;E Backsheet'!$D$7:$Y$187,R$9,FALSE))),"")</f>
        <v>1088427305</v>
      </c>
    </row>
    <row r="23" spans="1:18" ht="15" customHeight="1" x14ac:dyDescent="0.3">
      <c r="A23" s="41">
        <v>11</v>
      </c>
      <c r="B23" s="291" t="str">
        <f ca="1">IFERROR(IF((VLOOKUP($E23,'Org List'!$AJ$10:$AL$190,3,FALSE))="","",(VLOOKUP($E23,'Org List'!$AJ$10:$AL$190,3,FALSE))),"")</f>
        <v/>
      </c>
      <c r="C23" s="292" t="str">
        <f ca="1">IFERROR(IF((VLOOKUP($E23,'Org List'!$AO$10:$AQ$190,3,FALSE))="","",(VLOOKUP($E23,'Org List'!$AO$10:$AQ$190,3,FALSE))),"")</f>
        <v>East Midlands Region</v>
      </c>
      <c r="D23" s="293" t="str">
        <f ca="1">IFERROR(IF((VLOOKUP($E23,'Org List'!$AT$10:$AV$190,3,FALSE))="","",(VLOOKUP($E23,'Org List'!$AT$10:$AV$190,3,FALSE))),"")</f>
        <v/>
      </c>
      <c r="E23" s="438" t="str">
        <f t="shared" ca="1" si="0"/>
        <v>E12000004</v>
      </c>
      <c r="F23" s="439" t="str">
        <f ca="1">IFERROR(VLOOKUP($E23,'Org List'!$J$9:$K$640,2,0), "")</f>
        <v>East Midlands Region</v>
      </c>
      <c r="G23" s="470">
        <f ca="1">IFERROR(IF((VLOOKUP($E23,'I&amp;E Backsheet'!$D$7:$Y$187,G$9,FALSE))="","",(VLOOKUP($E23,'I&amp;E Backsheet'!$D$7:$Y$187,G$9,FALSE))),"")</f>
        <v>35610044</v>
      </c>
      <c r="H23" s="471">
        <f ca="1">IFERROR(IF((VLOOKUP($E23,'I&amp;E Backsheet'!$D$7:$Y$187,H$9,FALSE))="","",(VLOOKUP($E23,'I&amp;E Backsheet'!$D$7:$Y$187,H$9,FALSE))),"")</f>
        <v>161067264</v>
      </c>
      <c r="I23" s="471">
        <f ca="1">IFERROR(IF((VLOOKUP($E23,'I&amp;E Backsheet'!$D$7:$Y$187,I$9,FALSE))="","",(VLOOKUP($E23,'I&amp;E Backsheet'!$D$7:$Y$187,I$9,FALSE))),"")</f>
        <v>317495877</v>
      </c>
      <c r="J23" s="471">
        <f ca="1">IFERROR(IF((VLOOKUP($E23,'I&amp;E Backsheet'!$D$7:$Y$187,J$9,FALSE))="","",(VLOOKUP($E23,'I&amp;E Backsheet'!$D$7:$Y$187,J$9,FALSE))),"")</f>
        <v>20061736</v>
      </c>
      <c r="K23" s="472">
        <f ca="1">IFERROR(IF((VLOOKUP($E23,'I&amp;E Backsheet'!$D$7:$Y$187,K$9,FALSE))="","",(VLOOKUP($E23,'I&amp;E Backsheet'!$D$7:$Y$187,K$9,FALSE))),"")</f>
        <v>534234921</v>
      </c>
      <c r="L23" s="470">
        <f ca="1">IFERROR(IF((VLOOKUP($E23,'I&amp;E Backsheet'!$D$7:$Y$187,L$9,FALSE))="","",(VLOOKUP($E23,'I&amp;E Backsheet'!$D$7:$Y$187,L$9,FALSE))),"")</f>
        <v>80748794</v>
      </c>
      <c r="M23" s="471">
        <f ca="1">IFERROR(IF((VLOOKUP($E23,'I&amp;E Backsheet'!$D$7:$Y$187,M$9,FALSE))="","",(VLOOKUP($E23,'I&amp;E Backsheet'!$D$7:$Y$187,M$9,FALSE))),"")</f>
        <v>87349932.640000001</v>
      </c>
      <c r="N23" s="472">
        <f ca="1">IFERROR(IF((VLOOKUP($E23,'I&amp;E Backsheet'!$D$7:$Y$187,N$9,FALSE))="","",(VLOOKUP($E23,'I&amp;E Backsheet'!$D$7:$Y$187,N$9,FALSE))),"")</f>
        <v>168098726.63999999</v>
      </c>
      <c r="O23" s="470">
        <f ca="1">IFERROR(IF((VLOOKUP($E23,'I&amp;E Backsheet'!$D$7:$Y$187,O$9,FALSE))="","",(VLOOKUP($E23,'I&amp;E Backsheet'!$D$7:$Y$187,O$9,FALSE))),"")</f>
        <v>80748794</v>
      </c>
      <c r="P23" s="471">
        <f ca="1">IFERROR(IF((VLOOKUP($E23,'I&amp;E Backsheet'!$D$7:$Y$187,P$9,FALSE))="","",(VLOOKUP($E23,'I&amp;E Backsheet'!$D$7:$Y$187,P$9,FALSE))),"")</f>
        <v>87349932.640000001</v>
      </c>
      <c r="Q23" s="473">
        <f ca="1">IFERROR(IF((VLOOKUP($E23,'I&amp;E Backsheet'!$D$7:$Y$187,Q$9,FALSE))="","",(VLOOKUP($E23,'I&amp;E Backsheet'!$D$7:$Y$187,Q$9,FALSE))),"")</f>
        <v>168098726.63999999</v>
      </c>
      <c r="R23" s="474">
        <f ca="1">IFERROR(IF((VLOOKUP($E23,'I&amp;E Backsheet'!$D$7:$Y$187,R$9,FALSE))="","",(VLOOKUP($E23,'I&amp;E Backsheet'!$D$7:$Y$187,R$9,FALSE))),"")</f>
        <v>702333647.63999999</v>
      </c>
    </row>
    <row r="24" spans="1:18" ht="15" customHeight="1" x14ac:dyDescent="0.3">
      <c r="A24" s="41">
        <v>12</v>
      </c>
      <c r="B24" s="291" t="str">
        <f ca="1">IFERROR(IF((VLOOKUP($E24,'Org List'!$AJ$10:$AL$190,3,FALSE))="","",(VLOOKUP($E24,'Org List'!$AJ$10:$AL$190,3,FALSE))),"")</f>
        <v/>
      </c>
      <c r="C24" s="292" t="str">
        <f ca="1">IFERROR(IF((VLOOKUP($E24,'Org List'!$AO$10:$AQ$190,3,FALSE))="","",(VLOOKUP($E24,'Org List'!$AO$10:$AQ$190,3,FALSE))),"")</f>
        <v>West Midlands Region</v>
      </c>
      <c r="D24" s="293" t="str">
        <f ca="1">IFERROR(IF((VLOOKUP($E24,'Org List'!$AT$10:$AV$190,3,FALSE))="","",(VLOOKUP($E24,'Org List'!$AT$10:$AV$190,3,FALSE))),"")</f>
        <v/>
      </c>
      <c r="E24" s="438" t="str">
        <f t="shared" ca="1" si="0"/>
        <v>E12000005</v>
      </c>
      <c r="F24" s="439" t="str">
        <f ca="1">IFERROR(VLOOKUP($E24,'Org List'!$J$9:$K$640,2,0), "")</f>
        <v>West Midlands Region</v>
      </c>
      <c r="G24" s="470">
        <f ca="1">IFERROR(IF((VLOOKUP($E24,'I&amp;E Backsheet'!$D$7:$Y$187,G$9,FALSE))="","",(VLOOKUP($E24,'I&amp;E Backsheet'!$D$7:$Y$187,G$9,FALSE))),"")</f>
        <v>63024345</v>
      </c>
      <c r="H24" s="471">
        <f ca="1">IFERROR(IF((VLOOKUP($E24,'I&amp;E Backsheet'!$D$7:$Y$187,H$9,FALSE))="","",(VLOOKUP($E24,'I&amp;E Backsheet'!$D$7:$Y$187,H$9,FALSE))),"")</f>
        <v>232832449</v>
      </c>
      <c r="I24" s="471">
        <f ca="1">IFERROR(IF((VLOOKUP($E24,'I&amp;E Backsheet'!$D$7:$Y$187,I$9,FALSE))="","",(VLOOKUP($E24,'I&amp;E Backsheet'!$D$7:$Y$187,I$9,FALSE))),"")</f>
        <v>407779899</v>
      </c>
      <c r="J24" s="471">
        <f ca="1">IFERROR(IF((VLOOKUP($E24,'I&amp;E Backsheet'!$D$7:$Y$187,J$9,FALSE))="","",(VLOOKUP($E24,'I&amp;E Backsheet'!$D$7:$Y$187,J$9,FALSE))),"")</f>
        <v>26781361</v>
      </c>
      <c r="K24" s="472">
        <f ca="1">IFERROR(IF((VLOOKUP($E24,'I&amp;E Backsheet'!$D$7:$Y$187,K$9,FALSE))="","",(VLOOKUP($E24,'I&amp;E Backsheet'!$D$7:$Y$187,K$9,FALSE))),"")</f>
        <v>730418054</v>
      </c>
      <c r="L24" s="470">
        <f ca="1">IFERROR(IF((VLOOKUP($E24,'I&amp;E Backsheet'!$D$7:$Y$187,L$9,FALSE))="","",(VLOOKUP($E24,'I&amp;E Backsheet'!$D$7:$Y$187,L$9,FALSE))),"")</f>
        <v>203742098.83899999</v>
      </c>
      <c r="M24" s="471">
        <f ca="1">IFERROR(IF((VLOOKUP($E24,'I&amp;E Backsheet'!$D$7:$Y$187,M$9,FALSE))="","",(VLOOKUP($E24,'I&amp;E Backsheet'!$D$7:$Y$187,M$9,FALSE))),"")</f>
        <v>144757916</v>
      </c>
      <c r="N24" s="472">
        <f ca="1">IFERROR(IF((VLOOKUP($E24,'I&amp;E Backsheet'!$D$7:$Y$187,N$9,FALSE))="","",(VLOOKUP($E24,'I&amp;E Backsheet'!$D$7:$Y$187,N$9,FALSE))),"")</f>
        <v>348500014.83899999</v>
      </c>
      <c r="O24" s="470">
        <f ca="1">IFERROR(IF((VLOOKUP($E24,'I&amp;E Backsheet'!$D$7:$Y$187,O$9,FALSE))="","",(VLOOKUP($E24,'I&amp;E Backsheet'!$D$7:$Y$187,O$9,FALSE))),"")</f>
        <v>204835583.83899999</v>
      </c>
      <c r="P24" s="471">
        <f ca="1">IFERROR(IF((VLOOKUP($E24,'I&amp;E Backsheet'!$D$7:$Y$187,P$9,FALSE))="","",(VLOOKUP($E24,'I&amp;E Backsheet'!$D$7:$Y$187,P$9,FALSE))),"")</f>
        <v>144796778</v>
      </c>
      <c r="Q24" s="473">
        <f ca="1">IFERROR(IF((VLOOKUP($E24,'I&amp;E Backsheet'!$D$7:$Y$187,Q$9,FALSE))="","",(VLOOKUP($E24,'I&amp;E Backsheet'!$D$7:$Y$187,Q$9,FALSE))),"")</f>
        <v>349632361.83899999</v>
      </c>
      <c r="R24" s="474">
        <f ca="1">IFERROR(IF((VLOOKUP($E24,'I&amp;E Backsheet'!$D$7:$Y$187,R$9,FALSE))="","",(VLOOKUP($E24,'I&amp;E Backsheet'!$D$7:$Y$187,R$9,FALSE))),"")</f>
        <v>1080050415.839</v>
      </c>
    </row>
    <row r="25" spans="1:18" ht="15" customHeight="1" x14ac:dyDescent="0.3">
      <c r="A25" s="41">
        <v>13</v>
      </c>
      <c r="B25" s="291" t="str">
        <f ca="1">IFERROR(IF((VLOOKUP($E25,'Org List'!$AJ$10:$AL$190,3,FALSE))="","",(VLOOKUP($E25,'Org List'!$AJ$10:$AL$190,3,FALSE))),"")</f>
        <v/>
      </c>
      <c r="C25" s="292" t="str">
        <f ca="1">IFERROR(IF((VLOOKUP($E25,'Org List'!$AO$10:$AQ$190,3,FALSE))="","",(VLOOKUP($E25,'Org List'!$AO$10:$AQ$190,3,FALSE))),"")</f>
        <v>East Region</v>
      </c>
      <c r="D25" s="293" t="str">
        <f ca="1">IFERROR(IF((VLOOKUP($E25,'Org List'!$AT$10:$AV$190,3,FALSE))="","",(VLOOKUP($E25,'Org List'!$AT$10:$AV$190,3,FALSE))),"")</f>
        <v/>
      </c>
      <c r="E25" s="438" t="str">
        <f t="shared" ca="1" si="0"/>
        <v>E12000006</v>
      </c>
      <c r="F25" s="439" t="str">
        <f ca="1">IFERROR(VLOOKUP($E25,'Org List'!$J$9:$K$640,2,0), "")</f>
        <v>East Region</v>
      </c>
      <c r="G25" s="470">
        <f ca="1">IFERROR(IF((VLOOKUP($E25,'I&amp;E Backsheet'!$D$7:$Y$187,G$9,FALSE))="","",(VLOOKUP($E25,'I&amp;E Backsheet'!$D$7:$Y$187,G$9,FALSE))),"")</f>
        <v>45476474</v>
      </c>
      <c r="H25" s="471">
        <f ca="1">IFERROR(IF((VLOOKUP($E25,'I&amp;E Backsheet'!$D$7:$Y$187,H$9,FALSE))="","",(VLOOKUP($E25,'I&amp;E Backsheet'!$D$7:$Y$187,H$9,FALSE))),"")</f>
        <v>158348371</v>
      </c>
      <c r="I25" s="471">
        <f ca="1">IFERROR(IF((VLOOKUP($E25,'I&amp;E Backsheet'!$D$7:$Y$187,I$9,FALSE))="","",(VLOOKUP($E25,'I&amp;E Backsheet'!$D$7:$Y$187,I$9,FALSE))),"")</f>
        <v>402306844</v>
      </c>
      <c r="J25" s="471">
        <f ca="1">IFERROR(IF((VLOOKUP($E25,'I&amp;E Backsheet'!$D$7:$Y$187,J$9,FALSE))="","",(VLOOKUP($E25,'I&amp;E Backsheet'!$D$7:$Y$187,J$9,FALSE))),"")</f>
        <v>24364816</v>
      </c>
      <c r="K25" s="472">
        <f ca="1">IFERROR(IF((VLOOKUP($E25,'I&amp;E Backsheet'!$D$7:$Y$187,K$9,FALSE))="","",(VLOOKUP($E25,'I&amp;E Backsheet'!$D$7:$Y$187,K$9,FALSE))),"")</f>
        <v>630496505</v>
      </c>
      <c r="L25" s="470">
        <f ca="1">IFERROR(IF((VLOOKUP($E25,'I&amp;E Backsheet'!$D$7:$Y$187,L$9,FALSE))="","",(VLOOKUP($E25,'I&amp;E Backsheet'!$D$7:$Y$187,L$9,FALSE))),"")</f>
        <v>124462886.40884423</v>
      </c>
      <c r="M25" s="471">
        <f ca="1">IFERROR(IF((VLOOKUP($E25,'I&amp;E Backsheet'!$D$7:$Y$187,M$9,FALSE))="","",(VLOOKUP($E25,'I&amp;E Backsheet'!$D$7:$Y$187,M$9,FALSE))),"")</f>
        <v>122354818</v>
      </c>
      <c r="N25" s="472">
        <f ca="1">IFERROR(IF((VLOOKUP($E25,'I&amp;E Backsheet'!$D$7:$Y$187,N$9,FALSE))="","",(VLOOKUP($E25,'I&amp;E Backsheet'!$D$7:$Y$187,N$9,FALSE))),"")</f>
        <v>246817704.40884423</v>
      </c>
      <c r="O25" s="470">
        <f ca="1">IFERROR(IF((VLOOKUP($E25,'I&amp;E Backsheet'!$D$7:$Y$187,O$9,FALSE))="","",(VLOOKUP($E25,'I&amp;E Backsheet'!$D$7:$Y$187,O$9,FALSE))),"")</f>
        <v>126461693.74699999</v>
      </c>
      <c r="P25" s="471">
        <f ca="1">IFERROR(IF((VLOOKUP($E25,'I&amp;E Backsheet'!$D$7:$Y$187,P$9,FALSE))="","",(VLOOKUP($E25,'I&amp;E Backsheet'!$D$7:$Y$187,P$9,FALSE))),"")</f>
        <v>131363609.52801891</v>
      </c>
      <c r="Q25" s="473">
        <f ca="1">IFERROR(IF((VLOOKUP($E25,'I&amp;E Backsheet'!$D$7:$Y$187,Q$9,FALSE))="","",(VLOOKUP($E25,'I&amp;E Backsheet'!$D$7:$Y$187,Q$9,FALSE))),"")</f>
        <v>257825303.2750189</v>
      </c>
      <c r="R25" s="474">
        <f ca="1">IFERROR(IF((VLOOKUP($E25,'I&amp;E Backsheet'!$D$7:$Y$187,R$9,FALSE))="","",(VLOOKUP($E25,'I&amp;E Backsheet'!$D$7:$Y$187,R$9,FALSE))),"")</f>
        <v>888321808.27501893</v>
      </c>
    </row>
    <row r="26" spans="1:18" ht="15" customHeight="1" x14ac:dyDescent="0.3">
      <c r="A26" s="41">
        <v>14</v>
      </c>
      <c r="B26" s="291" t="str">
        <f ca="1">IFERROR(IF((VLOOKUP($E26,'Org List'!$AJ$10:$AL$190,3,FALSE))="","",(VLOOKUP($E26,'Org List'!$AJ$10:$AL$190,3,FALSE))),"")</f>
        <v/>
      </c>
      <c r="C26" s="292" t="str">
        <f ca="1">IFERROR(IF((VLOOKUP($E26,'Org List'!$AO$10:$AQ$190,3,FALSE))="","",(VLOOKUP($E26,'Org List'!$AO$10:$AQ$190,3,FALSE))),"")</f>
        <v>London Region</v>
      </c>
      <c r="D26" s="293" t="str">
        <f ca="1">IFERROR(IF((VLOOKUP($E26,'Org List'!$AT$10:$AV$190,3,FALSE))="","",(VLOOKUP($E26,'Org List'!$AT$10:$AV$190,3,FALSE))),"")</f>
        <v/>
      </c>
      <c r="E26" s="438" t="str">
        <f t="shared" ca="1" si="0"/>
        <v>E12000007</v>
      </c>
      <c r="F26" s="439" t="str">
        <f ca="1">IFERROR(VLOOKUP($E26,'Org List'!$J$9:$K$640,2,0), "")</f>
        <v>London Region</v>
      </c>
      <c r="G26" s="470">
        <f ca="1">IFERROR(IF((VLOOKUP($E26,'I&amp;E Backsheet'!$D$7:$Y$187,G$9,FALSE))="","",(VLOOKUP($E26,'I&amp;E Backsheet'!$D$7:$Y$187,G$9,FALSE))),"")</f>
        <v>66621394</v>
      </c>
      <c r="H26" s="471">
        <f ca="1">IFERROR(IF((VLOOKUP($E26,'I&amp;E Backsheet'!$D$7:$Y$187,H$9,FALSE))="","",(VLOOKUP($E26,'I&amp;E Backsheet'!$D$7:$Y$187,H$9,FALSE))),"")</f>
        <v>299077746</v>
      </c>
      <c r="I26" s="471">
        <f ca="1">IFERROR(IF((VLOOKUP($E26,'I&amp;E Backsheet'!$D$7:$Y$187,I$9,FALSE))="","",(VLOOKUP($E26,'I&amp;E Backsheet'!$D$7:$Y$187,I$9,FALSE))),"")</f>
        <v>605278544</v>
      </c>
      <c r="J26" s="471">
        <f ca="1">IFERROR(IF((VLOOKUP($E26,'I&amp;E Backsheet'!$D$7:$Y$187,J$9,FALSE))="","",(VLOOKUP($E26,'I&amp;E Backsheet'!$D$7:$Y$187,J$9,FALSE))),"")</f>
        <v>37170352</v>
      </c>
      <c r="K26" s="472">
        <f ca="1">IFERROR(IF((VLOOKUP($E26,'I&amp;E Backsheet'!$D$7:$Y$187,K$9,FALSE))="","",(VLOOKUP($E26,'I&amp;E Backsheet'!$D$7:$Y$187,K$9,FALSE))),"")</f>
        <v>1008148036</v>
      </c>
      <c r="L26" s="470">
        <f ca="1">IFERROR(IF((VLOOKUP($E26,'I&amp;E Backsheet'!$D$7:$Y$187,L$9,FALSE))="","",(VLOOKUP($E26,'I&amp;E Backsheet'!$D$7:$Y$187,L$9,FALSE))),"")</f>
        <v>102686720</v>
      </c>
      <c r="M26" s="471">
        <f ca="1">IFERROR(IF((VLOOKUP($E26,'I&amp;E Backsheet'!$D$7:$Y$187,M$9,FALSE))="","",(VLOOKUP($E26,'I&amp;E Backsheet'!$D$7:$Y$187,M$9,FALSE))),"")</f>
        <v>200733422</v>
      </c>
      <c r="N26" s="472">
        <f ca="1">IFERROR(IF((VLOOKUP($E26,'I&amp;E Backsheet'!$D$7:$Y$187,N$9,FALSE))="","",(VLOOKUP($E26,'I&amp;E Backsheet'!$D$7:$Y$187,N$9,FALSE))),"")</f>
        <v>303420142</v>
      </c>
      <c r="O26" s="470">
        <f ca="1">IFERROR(IF((VLOOKUP($E26,'I&amp;E Backsheet'!$D$7:$Y$187,O$9,FALSE))="","",(VLOOKUP($E26,'I&amp;E Backsheet'!$D$7:$Y$187,O$9,FALSE))),"")</f>
        <v>105102667</v>
      </c>
      <c r="P26" s="471">
        <f ca="1">IFERROR(IF((VLOOKUP($E26,'I&amp;E Backsheet'!$D$7:$Y$187,P$9,FALSE))="","",(VLOOKUP($E26,'I&amp;E Backsheet'!$D$7:$Y$187,P$9,FALSE))),"")</f>
        <v>196319246</v>
      </c>
      <c r="Q26" s="473">
        <f ca="1">IFERROR(IF((VLOOKUP($E26,'I&amp;E Backsheet'!$D$7:$Y$187,Q$9,FALSE))="","",(VLOOKUP($E26,'I&amp;E Backsheet'!$D$7:$Y$187,Q$9,FALSE))),"")</f>
        <v>301421913</v>
      </c>
      <c r="R26" s="474">
        <f ca="1">IFERROR(IF((VLOOKUP($E26,'I&amp;E Backsheet'!$D$7:$Y$187,R$9,FALSE))="","",(VLOOKUP($E26,'I&amp;E Backsheet'!$D$7:$Y$187,R$9,FALSE))),"")</f>
        <v>1309569949</v>
      </c>
    </row>
    <row r="27" spans="1:18" ht="15" customHeight="1" x14ac:dyDescent="0.3">
      <c r="A27" s="41">
        <v>15</v>
      </c>
      <c r="B27" s="291" t="str">
        <f ca="1">IFERROR(IF((VLOOKUP($E27,'Org List'!$AJ$10:$AL$190,3,FALSE))="","",(VLOOKUP($E27,'Org List'!$AJ$10:$AL$190,3,FALSE))),"")</f>
        <v/>
      </c>
      <c r="C27" s="292" t="str">
        <f ca="1">IFERROR(IF((VLOOKUP($E27,'Org List'!$AO$10:$AQ$190,3,FALSE))="","",(VLOOKUP($E27,'Org List'!$AO$10:$AQ$190,3,FALSE))),"")</f>
        <v>South East Region</v>
      </c>
      <c r="D27" s="293" t="str">
        <f ca="1">IFERROR(IF((VLOOKUP($E27,'Org List'!$AT$10:$AV$190,3,FALSE))="","",(VLOOKUP($E27,'Org List'!$AT$10:$AV$190,3,FALSE))),"")</f>
        <v/>
      </c>
      <c r="E27" s="438" t="str">
        <f t="shared" ca="1" si="0"/>
        <v>E12000008</v>
      </c>
      <c r="F27" s="439" t="str">
        <f ca="1">IFERROR(VLOOKUP($E27,'Org List'!$J$9:$K$640,2,0), "")</f>
        <v>South East Region</v>
      </c>
      <c r="G27" s="470">
        <f ca="1">IFERROR(IF((VLOOKUP($E27,'I&amp;E Backsheet'!$D$7:$Y$187,G$9,FALSE))="","",(VLOOKUP($E27,'I&amp;E Backsheet'!$D$7:$Y$187,G$9,FALSE))),"")</f>
        <v>81261014</v>
      </c>
      <c r="H27" s="471">
        <f ca="1">IFERROR(IF((VLOOKUP($E27,'I&amp;E Backsheet'!$D$7:$Y$187,H$9,FALSE))="","",(VLOOKUP($E27,'I&amp;E Backsheet'!$D$7:$Y$187,H$9,FALSE))),"")</f>
        <v>171416760</v>
      </c>
      <c r="I27" s="471">
        <f ca="1">IFERROR(IF((VLOOKUP($E27,'I&amp;E Backsheet'!$D$7:$Y$187,I$9,FALSE))="","",(VLOOKUP($E27,'I&amp;E Backsheet'!$D$7:$Y$187,I$9,FALSE))),"")</f>
        <v>574740780</v>
      </c>
      <c r="J27" s="471">
        <f ca="1">IFERROR(IF((VLOOKUP($E27,'I&amp;E Backsheet'!$D$7:$Y$187,J$9,FALSE))="","",(VLOOKUP($E27,'I&amp;E Backsheet'!$D$7:$Y$187,J$9,FALSE))),"")</f>
        <v>33492106</v>
      </c>
      <c r="K27" s="472">
        <f ca="1">IFERROR(IF((VLOOKUP($E27,'I&amp;E Backsheet'!$D$7:$Y$187,K$9,FALSE))="","",(VLOOKUP($E27,'I&amp;E Backsheet'!$D$7:$Y$187,K$9,FALSE))),"")</f>
        <v>860910660</v>
      </c>
      <c r="L27" s="470">
        <f ca="1">IFERROR(IF((VLOOKUP($E27,'I&amp;E Backsheet'!$D$7:$Y$187,L$9,FALSE))="","",(VLOOKUP($E27,'I&amp;E Backsheet'!$D$7:$Y$187,L$9,FALSE))),"")</f>
        <v>100884622.97</v>
      </c>
      <c r="M27" s="471">
        <f ca="1">IFERROR(IF((VLOOKUP($E27,'I&amp;E Backsheet'!$D$7:$Y$187,M$9,FALSE))="","",(VLOOKUP($E27,'I&amp;E Backsheet'!$D$7:$Y$187,M$9,FALSE))),"")</f>
        <v>61576272.420000002</v>
      </c>
      <c r="N27" s="472">
        <f ca="1">IFERROR(IF((VLOOKUP($E27,'I&amp;E Backsheet'!$D$7:$Y$187,N$9,FALSE))="","",(VLOOKUP($E27,'I&amp;E Backsheet'!$D$7:$Y$187,N$9,FALSE))),"")</f>
        <v>162460895.38999999</v>
      </c>
      <c r="O27" s="470">
        <f ca="1">IFERROR(IF((VLOOKUP($E27,'I&amp;E Backsheet'!$D$7:$Y$187,O$9,FALSE))="","",(VLOOKUP($E27,'I&amp;E Backsheet'!$D$7:$Y$187,O$9,FALSE))),"")</f>
        <v>101937456.97</v>
      </c>
      <c r="P27" s="471">
        <f ca="1">IFERROR(IF((VLOOKUP($E27,'I&amp;E Backsheet'!$D$7:$Y$187,P$9,FALSE))="","",(VLOOKUP($E27,'I&amp;E Backsheet'!$D$7:$Y$187,P$9,FALSE))),"")</f>
        <v>60078621.420000002</v>
      </c>
      <c r="Q27" s="473">
        <f ca="1">IFERROR(IF((VLOOKUP($E27,'I&amp;E Backsheet'!$D$7:$Y$187,Q$9,FALSE))="","",(VLOOKUP($E27,'I&amp;E Backsheet'!$D$7:$Y$187,Q$9,FALSE))),"")</f>
        <v>162016078.38999999</v>
      </c>
      <c r="R27" s="474">
        <f ca="1">IFERROR(IF((VLOOKUP($E27,'I&amp;E Backsheet'!$D$7:$Y$187,R$9,FALSE))="","",(VLOOKUP($E27,'I&amp;E Backsheet'!$D$7:$Y$187,R$9,FALSE))),"")</f>
        <v>1022926738.39</v>
      </c>
    </row>
    <row r="28" spans="1:18" ht="15" customHeight="1" x14ac:dyDescent="0.3">
      <c r="A28" s="41">
        <v>16</v>
      </c>
      <c r="B28" s="291" t="str">
        <f ca="1">IFERROR(IF((VLOOKUP($E28,'Org List'!$AJ$10:$AL$190,3,FALSE))="","",(VLOOKUP($E28,'Org List'!$AJ$10:$AL$190,3,FALSE))),"")</f>
        <v/>
      </c>
      <c r="C28" s="292" t="str">
        <f ca="1">IFERROR(IF((VLOOKUP($E28,'Org List'!$AO$10:$AQ$190,3,FALSE))="","",(VLOOKUP($E28,'Org List'!$AO$10:$AQ$190,3,FALSE))),"")</f>
        <v>South West Region</v>
      </c>
      <c r="D28" s="293" t="str">
        <f ca="1">IFERROR(IF((VLOOKUP($E28,'Org List'!$AT$10:$AV$190,3,FALSE))="","",(VLOOKUP($E28,'Org List'!$AT$10:$AV$190,3,FALSE))),"")</f>
        <v/>
      </c>
      <c r="E28" s="438" t="str">
        <f t="shared" ca="1" si="0"/>
        <v>E12000009</v>
      </c>
      <c r="F28" s="439" t="str">
        <f ca="1">IFERROR(VLOOKUP($E28,'Org List'!$J$9:$K$640,2,0), "")</f>
        <v>South West Region</v>
      </c>
      <c r="G28" s="470">
        <f ca="1">IFERROR(IF((VLOOKUP($E28,'I&amp;E Backsheet'!$D$7:$Y$187,G$9,FALSE))="","",(VLOOKUP($E28,'I&amp;E Backsheet'!$D$7:$Y$187,G$9,FALSE))),"")</f>
        <v>48404853</v>
      </c>
      <c r="H28" s="471">
        <f ca="1">IFERROR(IF((VLOOKUP($E28,'I&amp;E Backsheet'!$D$7:$Y$187,H$9,FALSE))="","",(VLOOKUP($E28,'I&amp;E Backsheet'!$D$7:$Y$187,H$9,FALSE))),"")</f>
        <v>163911011</v>
      </c>
      <c r="I28" s="471">
        <f ca="1">IFERROR(IF((VLOOKUP($E28,'I&amp;E Backsheet'!$D$7:$Y$187,I$9,FALSE))="","",(VLOOKUP($E28,'I&amp;E Backsheet'!$D$7:$Y$187,I$9,FALSE))),"")</f>
        <v>377652971</v>
      </c>
      <c r="J28" s="471">
        <f ca="1">IFERROR(IF((VLOOKUP($E28,'I&amp;E Backsheet'!$D$7:$Y$187,J$9,FALSE))="","",(VLOOKUP($E28,'I&amp;E Backsheet'!$D$7:$Y$187,J$9,FALSE))),"")</f>
        <v>24187892</v>
      </c>
      <c r="K28" s="472">
        <f ca="1">IFERROR(IF((VLOOKUP($E28,'I&amp;E Backsheet'!$D$7:$Y$187,K$9,FALSE))="","",(VLOOKUP($E28,'I&amp;E Backsheet'!$D$7:$Y$187,K$9,FALSE))),"")</f>
        <v>614156727</v>
      </c>
      <c r="L28" s="470">
        <f ca="1">IFERROR(IF((VLOOKUP($E28,'I&amp;E Backsheet'!$D$7:$Y$187,L$9,FALSE))="","",(VLOOKUP($E28,'I&amp;E Backsheet'!$D$7:$Y$187,L$9,FALSE))),"")</f>
        <v>87622415</v>
      </c>
      <c r="M28" s="471">
        <f ca="1">IFERROR(IF((VLOOKUP($E28,'I&amp;E Backsheet'!$D$7:$Y$187,M$9,FALSE))="","",(VLOOKUP($E28,'I&amp;E Backsheet'!$D$7:$Y$187,M$9,FALSE))),"")</f>
        <v>167492812</v>
      </c>
      <c r="N28" s="472">
        <f ca="1">IFERROR(IF((VLOOKUP($E28,'I&amp;E Backsheet'!$D$7:$Y$187,N$9,FALSE))="","",(VLOOKUP($E28,'I&amp;E Backsheet'!$D$7:$Y$187,N$9,FALSE))),"")</f>
        <v>255115227</v>
      </c>
      <c r="O28" s="470">
        <f ca="1">IFERROR(IF((VLOOKUP($E28,'I&amp;E Backsheet'!$D$7:$Y$187,O$9,FALSE))="","",(VLOOKUP($E28,'I&amp;E Backsheet'!$D$7:$Y$187,O$9,FALSE))),"")</f>
        <v>87622415</v>
      </c>
      <c r="P28" s="471">
        <f ca="1">IFERROR(IF((VLOOKUP($E28,'I&amp;E Backsheet'!$D$7:$Y$187,P$9,FALSE))="","",(VLOOKUP($E28,'I&amp;E Backsheet'!$D$7:$Y$187,P$9,FALSE))),"")</f>
        <v>167492812</v>
      </c>
      <c r="Q28" s="473">
        <f ca="1">IFERROR(IF((VLOOKUP($E28,'I&amp;E Backsheet'!$D$7:$Y$187,Q$9,FALSE))="","",(VLOOKUP($E28,'I&amp;E Backsheet'!$D$7:$Y$187,Q$9,FALSE))),"")</f>
        <v>255115227</v>
      </c>
      <c r="R28" s="474">
        <f ca="1">IFERROR(IF((VLOOKUP($E28,'I&amp;E Backsheet'!$D$7:$Y$187,R$9,FALSE))="","",(VLOOKUP($E28,'I&amp;E Backsheet'!$D$7:$Y$187,R$9,FALSE))),"")</f>
        <v>869271954</v>
      </c>
    </row>
    <row r="29" spans="1:18" ht="15" customHeight="1" x14ac:dyDescent="0.3">
      <c r="A29" s="41">
        <v>17</v>
      </c>
      <c r="B29" s="291" t="str">
        <f ca="1">IFERROR(IF((VLOOKUP($E29,'Org List'!$AJ$10:$AL$190,3,FALSE))="","",(VLOOKUP($E29,'Org List'!$AJ$10:$AL$190,3,FALSE))),"")</f>
        <v>North East and Yorkshire Commissioning Region</v>
      </c>
      <c r="C29" s="292" t="str">
        <f ca="1">IFERROR(IF((VLOOKUP($E29,'Org List'!$AO$10:$AQ$190,3,FALSE))="","",(VLOOKUP($E29,'Org List'!$AO$10:$AQ$190,3,FALSE))),"")</f>
        <v/>
      </c>
      <c r="D29" s="293" t="str">
        <f ca="1">IFERROR(IF((VLOOKUP($E29,'Org List'!$AT$10:$AV$190,3,FALSE))="","",(VLOOKUP($E29,'Org List'!$AT$10:$AV$190,3,FALSE))),"")</f>
        <v>NHS England North East and Yokrshire (Yorkshire And Humber)</v>
      </c>
      <c r="E29" s="438" t="str">
        <f t="shared" ca="1" si="0"/>
        <v>Q72</v>
      </c>
      <c r="F29" s="439" t="str">
        <f ca="1">IFERROR(VLOOKUP($E29,'Org List'!$J$9:$K$640,2,0), "")</f>
        <v>NHS England North East and Yokrshire (Yorkshire And Humber)</v>
      </c>
      <c r="G29" s="470">
        <f ca="1">IFERROR(IF((VLOOKUP($E29,'I&amp;E Backsheet'!$D$7:$Y$187,G$9,FALSE))="","",(VLOOKUP($E29,'I&amp;E Backsheet'!$D$7:$Y$187,G$9,FALSE))),"")</f>
        <v>50326755</v>
      </c>
      <c r="H29" s="471">
        <f ca="1">IFERROR(IF((VLOOKUP($E29,'I&amp;E Backsheet'!$D$7:$Y$187,H$9,FALSE))="","",(VLOOKUP($E29,'I&amp;E Backsheet'!$D$7:$Y$187,H$9,FALSE))),"")</f>
        <v>208295016</v>
      </c>
      <c r="I29" s="471">
        <f ca="1">IFERROR(IF((VLOOKUP($E29,'I&amp;E Backsheet'!$D$7:$Y$187,I$9,FALSE))="","",(VLOOKUP($E29,'I&amp;E Backsheet'!$D$7:$Y$187,I$9,FALSE))),"")</f>
        <v>386019518</v>
      </c>
      <c r="J29" s="471">
        <f ca="1">IFERROR(IF((VLOOKUP($E29,'I&amp;E Backsheet'!$D$7:$Y$187,J$9,FALSE))="","",(VLOOKUP($E29,'I&amp;E Backsheet'!$D$7:$Y$187,J$9,FALSE))),"")</f>
        <v>24431084</v>
      </c>
      <c r="K29" s="472">
        <f ca="1">IFERROR(IF((VLOOKUP($E29,'I&amp;E Backsheet'!$D$7:$Y$187,K$9,FALSE))="","",(VLOOKUP($E29,'I&amp;E Backsheet'!$D$7:$Y$187,K$9,FALSE))),"")</f>
        <v>669072373</v>
      </c>
      <c r="L29" s="470">
        <f ca="1">IFERROR(IF((VLOOKUP($E29,'I&amp;E Backsheet'!$D$7:$Y$187,L$9,FALSE))="","",(VLOOKUP($E29,'I&amp;E Backsheet'!$D$7:$Y$187,L$9,FALSE))),"")</f>
        <v>299625383</v>
      </c>
      <c r="M29" s="471">
        <f ca="1">IFERROR(IF((VLOOKUP($E29,'I&amp;E Backsheet'!$D$7:$Y$187,M$9,FALSE))="","",(VLOOKUP($E29,'I&amp;E Backsheet'!$D$7:$Y$187,M$9,FALSE))),"")</f>
        <v>119950028</v>
      </c>
      <c r="N29" s="472">
        <f ca="1">IFERROR(IF((VLOOKUP($E29,'I&amp;E Backsheet'!$D$7:$Y$187,N$9,FALSE))="","",(VLOOKUP($E29,'I&amp;E Backsheet'!$D$7:$Y$187,N$9,FALSE))),"")</f>
        <v>419575411</v>
      </c>
      <c r="O29" s="470">
        <f ca="1">IFERROR(IF((VLOOKUP($E29,'I&amp;E Backsheet'!$D$7:$Y$187,O$9,FALSE))="","",(VLOOKUP($E29,'I&amp;E Backsheet'!$D$7:$Y$187,O$9,FALSE))),"")</f>
        <v>300635181</v>
      </c>
      <c r="P29" s="471">
        <f ca="1">IFERROR(IF((VLOOKUP($E29,'I&amp;E Backsheet'!$D$7:$Y$187,P$9,FALSE))="","",(VLOOKUP($E29,'I&amp;E Backsheet'!$D$7:$Y$187,P$9,FALSE))),"")</f>
        <v>118719751</v>
      </c>
      <c r="Q29" s="473">
        <f ca="1">IFERROR(IF((VLOOKUP($E29,'I&amp;E Backsheet'!$D$7:$Y$187,Q$9,FALSE))="","",(VLOOKUP($E29,'I&amp;E Backsheet'!$D$7:$Y$187,Q$9,FALSE))),"")</f>
        <v>419354932</v>
      </c>
      <c r="R29" s="474">
        <f ca="1">IFERROR(IF((VLOOKUP($E29,'I&amp;E Backsheet'!$D$7:$Y$187,R$9,FALSE))="","",(VLOOKUP($E29,'I&amp;E Backsheet'!$D$7:$Y$187,R$9,FALSE))),"")</f>
        <v>1088427305</v>
      </c>
    </row>
    <row r="30" spans="1:18" ht="15" customHeight="1" x14ac:dyDescent="0.3">
      <c r="A30" s="41">
        <v>18</v>
      </c>
      <c r="B30" s="291" t="str">
        <f ca="1">IFERROR(IF((VLOOKUP($E30,'Org List'!$AJ$10:$AL$190,3,FALSE))="","",(VLOOKUP($E30,'Org List'!$AJ$10:$AL$190,3,FALSE))),"")</f>
        <v>North East and Yorkshire Commissioning Region</v>
      </c>
      <c r="C30" s="292" t="str">
        <f ca="1">IFERROR(IF((VLOOKUP($E30,'Org List'!$AO$10:$AQ$190,3,FALSE))="","",(VLOOKUP($E30,'Org List'!$AO$10:$AQ$190,3,FALSE))),"")</f>
        <v/>
      </c>
      <c r="D30" s="293" t="str">
        <f ca="1">IFERROR(IF((VLOOKUP($E30,'Org List'!$AT$10:$AV$190,3,FALSE))="","",(VLOOKUP($E30,'Org List'!$AT$10:$AV$190,3,FALSE))),"")</f>
        <v>NHS England North East and Yorkshire (Cumbria And North East)</v>
      </c>
      <c r="E30" s="438" t="str">
        <f t="shared" ca="1" si="0"/>
        <v>Q74</v>
      </c>
      <c r="F30" s="439" t="str">
        <f ca="1">IFERROR(VLOOKUP($E30,'Org List'!$J$9:$K$640,2,0), "")</f>
        <v>NHS England North East and Yorkshire (Cumbria And North East)</v>
      </c>
      <c r="G30" s="470">
        <f ca="1">IFERROR(IF((VLOOKUP($E30,'I&amp;E Backsheet'!$D$7:$Y$187,G$9,FALSE))="","",(VLOOKUP($E30,'I&amp;E Backsheet'!$D$7:$Y$187,G$9,FALSE))),"")</f>
        <v>33730421</v>
      </c>
      <c r="H30" s="471">
        <f ca="1">IFERROR(IF((VLOOKUP($E30,'I&amp;E Backsheet'!$D$7:$Y$187,H$9,FALSE))="","",(VLOOKUP($E30,'I&amp;E Backsheet'!$D$7:$Y$187,H$9,FALSE))),"")</f>
        <v>145650711</v>
      </c>
      <c r="I30" s="471">
        <f ca="1">IFERROR(IF((VLOOKUP($E30,'I&amp;E Backsheet'!$D$7:$Y$187,I$9,FALSE))="","",(VLOOKUP($E30,'I&amp;E Backsheet'!$D$7:$Y$187,I$9,FALSE))),"")</f>
        <v>250356922</v>
      </c>
      <c r="J30" s="471">
        <f ca="1">IFERROR(IF((VLOOKUP($E30,'I&amp;E Backsheet'!$D$7:$Y$187,J$9,FALSE))="","",(VLOOKUP($E30,'I&amp;E Backsheet'!$D$7:$Y$187,J$9,FALSE))),"")</f>
        <v>16324977</v>
      </c>
      <c r="K30" s="472">
        <f ca="1">IFERROR(IF((VLOOKUP($E30,'I&amp;E Backsheet'!$D$7:$Y$187,K$9,FALSE))="","",(VLOOKUP($E30,'I&amp;E Backsheet'!$D$7:$Y$187,K$9,FALSE))),"")</f>
        <v>446063031</v>
      </c>
      <c r="L30" s="470">
        <f ca="1">IFERROR(IF((VLOOKUP($E30,'I&amp;E Backsheet'!$D$7:$Y$187,L$9,FALSE))="","",(VLOOKUP($E30,'I&amp;E Backsheet'!$D$7:$Y$187,L$9,FALSE))),"")</f>
        <v>127331403</v>
      </c>
      <c r="M30" s="471">
        <f ca="1">IFERROR(IF((VLOOKUP($E30,'I&amp;E Backsheet'!$D$7:$Y$187,M$9,FALSE))="","",(VLOOKUP($E30,'I&amp;E Backsheet'!$D$7:$Y$187,M$9,FALSE))),"")</f>
        <v>63055677</v>
      </c>
      <c r="N30" s="472">
        <f ca="1">IFERROR(IF((VLOOKUP($E30,'I&amp;E Backsheet'!$D$7:$Y$187,N$9,FALSE))="","",(VLOOKUP($E30,'I&amp;E Backsheet'!$D$7:$Y$187,N$9,FALSE))),"")</f>
        <v>190387080</v>
      </c>
      <c r="O30" s="470">
        <f ca="1">IFERROR(IF((VLOOKUP($E30,'I&amp;E Backsheet'!$D$7:$Y$187,O$9,FALSE))="","",(VLOOKUP($E30,'I&amp;E Backsheet'!$D$7:$Y$187,O$9,FALSE))),"")</f>
        <v>129188428</v>
      </c>
      <c r="P30" s="471">
        <f ca="1">IFERROR(IF((VLOOKUP($E30,'I&amp;E Backsheet'!$D$7:$Y$187,P$9,FALSE))="","",(VLOOKUP($E30,'I&amp;E Backsheet'!$D$7:$Y$187,P$9,FALSE))),"")</f>
        <v>71841155</v>
      </c>
      <c r="Q30" s="473">
        <f ca="1">IFERROR(IF((VLOOKUP($E30,'I&amp;E Backsheet'!$D$7:$Y$187,Q$9,FALSE))="","",(VLOOKUP($E30,'I&amp;E Backsheet'!$D$7:$Y$187,Q$9,FALSE))),"")</f>
        <v>201029583</v>
      </c>
      <c r="R30" s="474">
        <f ca="1">IFERROR(IF((VLOOKUP($E30,'I&amp;E Backsheet'!$D$7:$Y$187,R$9,FALSE))="","",(VLOOKUP($E30,'I&amp;E Backsheet'!$D$7:$Y$187,R$9,FALSE))),"")</f>
        <v>647092614</v>
      </c>
    </row>
    <row r="31" spans="1:18" ht="15" customHeight="1" x14ac:dyDescent="0.3">
      <c r="A31" s="41">
        <v>19</v>
      </c>
      <c r="B31" s="291" t="str">
        <f ca="1">IFERROR(IF((VLOOKUP($E31,'Org List'!$AJ$10:$AL$190,3,FALSE))="","",(VLOOKUP($E31,'Org List'!$AJ$10:$AL$190,3,FALSE))),"")</f>
        <v>North West Commissioning Region</v>
      </c>
      <c r="C31" s="292" t="str">
        <f ca="1">IFERROR(IF((VLOOKUP($E31,'Org List'!$AO$10:$AQ$190,3,FALSE))="","",(VLOOKUP($E31,'Org List'!$AO$10:$AQ$190,3,FALSE))),"")</f>
        <v/>
      </c>
      <c r="D31" s="293" t="str">
        <f ca="1">IFERROR(IF((VLOOKUP($E31,'Org List'!$AT$10:$AV$190,3,FALSE))="","",(VLOOKUP($E31,'Org List'!$AT$10:$AV$190,3,FALSE))),"")</f>
        <v>NHS England North West (Cheshire And Merseyside)</v>
      </c>
      <c r="E31" s="438" t="str">
        <f t="shared" ca="1" si="0"/>
        <v>Q75</v>
      </c>
      <c r="F31" s="439" t="str">
        <f ca="1">IFERROR(VLOOKUP($E31,'Org List'!$J$9:$K$640,2,0), "")</f>
        <v>NHS England North West (Cheshire And Merseyside)</v>
      </c>
      <c r="G31" s="470">
        <f ca="1">IFERROR(IF((VLOOKUP($E31,'I&amp;E Backsheet'!$D$7:$Y$187,G$9,FALSE))="","",(VLOOKUP($E31,'I&amp;E Backsheet'!$D$7:$Y$187,G$9,FALSE))),"")</f>
        <v>30144273</v>
      </c>
      <c r="H31" s="471">
        <f ca="1">IFERROR(IF((VLOOKUP($E31,'I&amp;E Backsheet'!$D$7:$Y$187,H$9,FALSE))="","",(VLOOKUP($E31,'I&amp;E Backsheet'!$D$7:$Y$187,H$9,FALSE))),"")</f>
        <v>109992637</v>
      </c>
      <c r="I31" s="471">
        <f ca="1">IFERROR(IF((VLOOKUP($E31,'I&amp;E Backsheet'!$D$7:$Y$187,I$9,FALSE))="","",(VLOOKUP($E31,'I&amp;E Backsheet'!$D$7:$Y$187,I$9,FALSE))),"")</f>
        <v>197022267</v>
      </c>
      <c r="J31" s="471">
        <f ca="1">IFERROR(IF((VLOOKUP($E31,'I&amp;E Backsheet'!$D$7:$Y$187,J$9,FALSE))="","",(VLOOKUP($E31,'I&amp;E Backsheet'!$D$7:$Y$187,J$9,FALSE))),"")</f>
        <v>12603001</v>
      </c>
      <c r="K31" s="472">
        <f ca="1">IFERROR(IF((VLOOKUP($E31,'I&amp;E Backsheet'!$D$7:$Y$187,K$9,FALSE))="","",(VLOOKUP($E31,'I&amp;E Backsheet'!$D$7:$Y$187,K$9,FALSE))),"")</f>
        <v>349762178</v>
      </c>
      <c r="L31" s="470">
        <f ca="1">IFERROR(IF((VLOOKUP($E31,'I&amp;E Backsheet'!$D$7:$Y$187,L$9,FALSE))="","",(VLOOKUP($E31,'I&amp;E Backsheet'!$D$7:$Y$187,L$9,FALSE))),"")</f>
        <v>10511627</v>
      </c>
      <c r="M31" s="471">
        <f ca="1">IFERROR(IF((VLOOKUP($E31,'I&amp;E Backsheet'!$D$7:$Y$187,M$9,FALSE))="","",(VLOOKUP($E31,'I&amp;E Backsheet'!$D$7:$Y$187,M$9,FALSE))),"")</f>
        <v>50082950</v>
      </c>
      <c r="N31" s="472">
        <f ca="1">IFERROR(IF((VLOOKUP($E31,'I&amp;E Backsheet'!$D$7:$Y$187,N$9,FALSE))="","",(VLOOKUP($E31,'I&amp;E Backsheet'!$D$7:$Y$187,N$9,FALSE))),"")</f>
        <v>60594577</v>
      </c>
      <c r="O31" s="470">
        <f ca="1">IFERROR(IF((VLOOKUP($E31,'I&amp;E Backsheet'!$D$7:$Y$187,O$9,FALSE))="","",(VLOOKUP($E31,'I&amp;E Backsheet'!$D$7:$Y$187,O$9,FALSE))),"")</f>
        <v>12160993.4</v>
      </c>
      <c r="P31" s="471">
        <f ca="1">IFERROR(IF((VLOOKUP($E31,'I&amp;E Backsheet'!$D$7:$Y$187,P$9,FALSE))="","",(VLOOKUP($E31,'I&amp;E Backsheet'!$D$7:$Y$187,P$9,FALSE))),"")</f>
        <v>53743472.994201742</v>
      </c>
      <c r="Q31" s="473">
        <f ca="1">IFERROR(IF((VLOOKUP($E31,'I&amp;E Backsheet'!$D$7:$Y$187,Q$9,FALSE))="","",(VLOOKUP($E31,'I&amp;E Backsheet'!$D$7:$Y$187,Q$9,FALSE))),"")</f>
        <v>65904466.394201741</v>
      </c>
      <c r="R31" s="474">
        <f ca="1">IFERROR(IF((VLOOKUP($E31,'I&amp;E Backsheet'!$D$7:$Y$187,R$9,FALSE))="","",(VLOOKUP($E31,'I&amp;E Backsheet'!$D$7:$Y$187,R$9,FALSE))),"")</f>
        <v>415666644.39420176</v>
      </c>
    </row>
    <row r="32" spans="1:18" ht="15" customHeight="1" x14ac:dyDescent="0.3">
      <c r="A32" s="41">
        <v>20</v>
      </c>
      <c r="B32" s="291" t="str">
        <f ca="1">IFERROR(IF((VLOOKUP($E32,'Org List'!$AJ$10:$AL$190,3,FALSE))="","",(VLOOKUP($E32,'Org List'!$AJ$10:$AL$190,3,FALSE))),"")</f>
        <v>North West Commissioning Region</v>
      </c>
      <c r="C32" s="292" t="str">
        <f ca="1">IFERROR(IF((VLOOKUP($E32,'Org List'!$AO$10:$AQ$190,3,FALSE))="","",(VLOOKUP($E32,'Org List'!$AO$10:$AQ$190,3,FALSE))),"")</f>
        <v/>
      </c>
      <c r="D32" s="293" t="str">
        <f ca="1">IFERROR(IF((VLOOKUP($E32,'Org List'!$AT$10:$AV$190,3,FALSE))="","",(VLOOKUP($E32,'Org List'!$AT$10:$AV$190,3,FALSE))),"")</f>
        <v>NHS England North West (Greater Manchester)</v>
      </c>
      <c r="E32" s="438" t="str">
        <f t="shared" ca="1" si="0"/>
        <v>Q83</v>
      </c>
      <c r="F32" s="439" t="str">
        <f ca="1">IFERROR(VLOOKUP($E32,'Org List'!$J$9:$K$640,2,0), "")</f>
        <v>NHS England North West (Greater Manchester)</v>
      </c>
      <c r="G32" s="470">
        <f ca="1">IFERROR(IF((VLOOKUP($E32,'I&amp;E Backsheet'!$D$7:$Y$187,G$9,FALSE))="","",(VLOOKUP($E32,'I&amp;E Backsheet'!$D$7:$Y$187,G$9,FALSE))),"")</f>
        <v>31487545</v>
      </c>
      <c r="H32" s="471">
        <f ca="1">IFERROR(IF((VLOOKUP($E32,'I&amp;E Backsheet'!$D$7:$Y$187,H$9,FALSE))="","",(VLOOKUP($E32,'I&amp;E Backsheet'!$D$7:$Y$187,H$9,FALSE))),"")</f>
        <v>121603757</v>
      </c>
      <c r="I32" s="471">
        <f ca="1">IFERROR(IF((VLOOKUP($E32,'I&amp;E Backsheet'!$D$7:$Y$187,I$9,FALSE))="","",(VLOOKUP($E32,'I&amp;E Backsheet'!$D$7:$Y$187,I$9,FALSE))),"")</f>
        <v>210938349</v>
      </c>
      <c r="J32" s="471">
        <f ca="1">IFERROR(IF((VLOOKUP($E32,'I&amp;E Backsheet'!$D$7:$Y$187,J$9,FALSE))="","",(VLOOKUP($E32,'I&amp;E Backsheet'!$D$7:$Y$187,J$9,FALSE))),"")</f>
        <v>13396422</v>
      </c>
      <c r="K32" s="472">
        <f ca="1">IFERROR(IF((VLOOKUP($E32,'I&amp;E Backsheet'!$D$7:$Y$187,K$9,FALSE))="","",(VLOOKUP($E32,'I&amp;E Backsheet'!$D$7:$Y$187,K$9,FALSE))),"")</f>
        <v>377426073</v>
      </c>
      <c r="L32" s="470">
        <f ca="1">IFERROR(IF((VLOOKUP($E32,'I&amp;E Backsheet'!$D$7:$Y$187,L$9,FALSE))="","",(VLOOKUP($E32,'I&amp;E Backsheet'!$D$7:$Y$187,L$9,FALSE))),"")</f>
        <v>462079542.69730687</v>
      </c>
      <c r="M32" s="471">
        <f ca="1">IFERROR(IF((VLOOKUP($E32,'I&amp;E Backsheet'!$D$7:$Y$187,M$9,FALSE))="","",(VLOOKUP($E32,'I&amp;E Backsheet'!$D$7:$Y$187,M$9,FALSE))),"")</f>
        <v>161037745.7720021</v>
      </c>
      <c r="N32" s="472">
        <f ca="1">IFERROR(IF((VLOOKUP($E32,'I&amp;E Backsheet'!$D$7:$Y$187,N$9,FALSE))="","",(VLOOKUP($E32,'I&amp;E Backsheet'!$D$7:$Y$187,N$9,FALSE))),"")</f>
        <v>623117288.46930897</v>
      </c>
      <c r="O32" s="470">
        <f ca="1">IFERROR(IF((VLOOKUP($E32,'I&amp;E Backsheet'!$D$7:$Y$187,O$9,FALSE))="","",(VLOOKUP($E32,'I&amp;E Backsheet'!$D$7:$Y$187,O$9,FALSE))),"")</f>
        <v>44685185</v>
      </c>
      <c r="P32" s="471">
        <f ca="1">IFERROR(IF((VLOOKUP($E32,'I&amp;E Backsheet'!$D$7:$Y$187,P$9,FALSE))="","",(VLOOKUP($E32,'I&amp;E Backsheet'!$D$7:$Y$187,P$9,FALSE))),"")</f>
        <v>18601146</v>
      </c>
      <c r="Q32" s="473">
        <f ca="1">IFERROR(IF((VLOOKUP($E32,'I&amp;E Backsheet'!$D$7:$Y$187,Q$9,FALSE))="","",(VLOOKUP($E32,'I&amp;E Backsheet'!$D$7:$Y$187,Q$9,FALSE))),"")</f>
        <v>63286331</v>
      </c>
      <c r="R32" s="474">
        <f ca="1">IFERROR(IF((VLOOKUP($E32,'I&amp;E Backsheet'!$D$7:$Y$187,R$9,FALSE))="","",(VLOOKUP($E32,'I&amp;E Backsheet'!$D$7:$Y$187,R$9,FALSE))),"")</f>
        <v>440712404</v>
      </c>
    </row>
    <row r="33" spans="1:18" ht="15" customHeight="1" x14ac:dyDescent="0.3">
      <c r="A33" s="41">
        <v>21</v>
      </c>
      <c r="B33" s="291" t="str">
        <f ca="1">IFERROR(IF((VLOOKUP($E33,'Org List'!$AJ$10:$AL$190,3,FALSE))="","",(VLOOKUP($E33,'Org List'!$AJ$10:$AL$190,3,FALSE))),"")</f>
        <v>North West Commissioning Region</v>
      </c>
      <c r="C33" s="292" t="str">
        <f ca="1">IFERROR(IF((VLOOKUP($E33,'Org List'!$AO$10:$AQ$190,3,FALSE))="","",(VLOOKUP($E33,'Org List'!$AO$10:$AQ$190,3,FALSE))),"")</f>
        <v/>
      </c>
      <c r="D33" s="293" t="str">
        <f ca="1">IFERROR(IF((VLOOKUP($E33,'Org List'!$AT$10:$AV$190,3,FALSE))="","",(VLOOKUP($E33,'Org List'!$AT$10:$AV$190,3,FALSE))),"")</f>
        <v>NHS England North West (Lancashire)</v>
      </c>
      <c r="E33" s="438" t="str">
        <f t="shared" ca="1" si="0"/>
        <v>Q84</v>
      </c>
      <c r="F33" s="439" t="str">
        <f ca="1">IFERROR(VLOOKUP($E33,'Org List'!$J$9:$K$640,2,0), "")</f>
        <v>NHS England North West (Lancashire)</v>
      </c>
      <c r="G33" s="470">
        <f ca="1">IFERROR(IF((VLOOKUP($E33,'I&amp;E Backsheet'!$D$7:$Y$187,G$9,FALSE))="","",(VLOOKUP($E33,'I&amp;E Backsheet'!$D$7:$Y$187,G$9,FALSE))),"")</f>
        <v>18912884</v>
      </c>
      <c r="H33" s="471">
        <f ca="1">IFERROR(IF((VLOOKUP($E33,'I&amp;E Backsheet'!$D$7:$Y$187,H$9,FALSE))="","",(VLOOKUP($E33,'I&amp;E Backsheet'!$D$7:$Y$187,H$9,FALSE))),"")</f>
        <v>64804275</v>
      </c>
      <c r="I33" s="471">
        <f ca="1">IFERROR(IF((VLOOKUP($E33,'I&amp;E Backsheet'!$D$7:$Y$187,I$9,FALSE))="","",(VLOOKUP($E33,'I&amp;E Backsheet'!$D$7:$Y$187,I$9,FALSE))),"")</f>
        <v>113908484</v>
      </c>
      <c r="J33" s="471">
        <f ca="1">IFERROR(IF((VLOOKUP($E33,'I&amp;E Backsheet'!$D$7:$Y$187,J$9,FALSE))="","",(VLOOKUP($E33,'I&amp;E Backsheet'!$D$7:$Y$187,J$9,FALSE))),"")</f>
        <v>7186253</v>
      </c>
      <c r="K33" s="472">
        <f ca="1">IFERROR(IF((VLOOKUP($E33,'I&amp;E Backsheet'!$D$7:$Y$187,K$9,FALSE))="","",(VLOOKUP($E33,'I&amp;E Backsheet'!$D$7:$Y$187,K$9,FALSE))),"")</f>
        <v>204811896</v>
      </c>
      <c r="L33" s="470">
        <f ca="1">IFERROR(IF((VLOOKUP($E33,'I&amp;E Backsheet'!$D$7:$Y$187,L$9,FALSE))="","",(VLOOKUP($E33,'I&amp;E Backsheet'!$D$7:$Y$187,L$9,FALSE))),"")</f>
        <v>3182099</v>
      </c>
      <c r="M33" s="471">
        <f ca="1">IFERROR(IF((VLOOKUP($E33,'I&amp;E Backsheet'!$D$7:$Y$187,M$9,FALSE))="","",(VLOOKUP($E33,'I&amp;E Backsheet'!$D$7:$Y$187,M$9,FALSE))),"")</f>
        <v>2200409</v>
      </c>
      <c r="N33" s="472">
        <f ca="1">IFERROR(IF((VLOOKUP($E33,'I&amp;E Backsheet'!$D$7:$Y$187,N$9,FALSE))="","",(VLOOKUP($E33,'I&amp;E Backsheet'!$D$7:$Y$187,N$9,FALSE))),"")</f>
        <v>5382508</v>
      </c>
      <c r="O33" s="470">
        <f ca="1">IFERROR(IF((VLOOKUP($E33,'I&amp;E Backsheet'!$D$7:$Y$187,O$9,FALSE))="","",(VLOOKUP($E33,'I&amp;E Backsheet'!$D$7:$Y$187,O$9,FALSE))),"")</f>
        <v>3182099</v>
      </c>
      <c r="P33" s="471">
        <f ca="1">IFERROR(IF((VLOOKUP($E33,'I&amp;E Backsheet'!$D$7:$Y$187,P$9,FALSE))="","",(VLOOKUP($E33,'I&amp;E Backsheet'!$D$7:$Y$187,P$9,FALSE))),"")</f>
        <v>2200409</v>
      </c>
      <c r="Q33" s="473">
        <f ca="1">IFERROR(IF((VLOOKUP($E33,'I&amp;E Backsheet'!$D$7:$Y$187,Q$9,FALSE))="","",(VLOOKUP($E33,'I&amp;E Backsheet'!$D$7:$Y$187,Q$9,FALSE))),"")</f>
        <v>5382508</v>
      </c>
      <c r="R33" s="474">
        <f ca="1">IFERROR(IF((VLOOKUP($E33,'I&amp;E Backsheet'!$D$7:$Y$187,R$9,FALSE))="","",(VLOOKUP($E33,'I&amp;E Backsheet'!$D$7:$Y$187,R$9,FALSE))),"")</f>
        <v>210194404</v>
      </c>
    </row>
    <row r="34" spans="1:18" ht="15" customHeight="1" x14ac:dyDescent="0.3">
      <c r="A34" s="41">
        <v>22</v>
      </c>
      <c r="B34" s="291" t="str">
        <f ca="1">IFERROR(IF((VLOOKUP($E34,'Org List'!$AJ$10:$AL$190,3,FALSE))="","",(VLOOKUP($E34,'Org List'!$AJ$10:$AL$190,3,FALSE))),"")</f>
        <v>Midlands Commissioning Region</v>
      </c>
      <c r="C34" s="292" t="str">
        <f ca="1">IFERROR(IF((VLOOKUP($E34,'Org List'!$AO$10:$AQ$190,3,FALSE))="","",(VLOOKUP($E34,'Org List'!$AO$10:$AQ$190,3,FALSE))),"")</f>
        <v/>
      </c>
      <c r="D34" s="293" t="str">
        <f ca="1">IFERROR(IF((VLOOKUP($E34,'Org List'!$AT$10:$AV$190,3,FALSE))="","",(VLOOKUP($E34,'Org List'!$AT$10:$AV$190,3,FALSE))),"")</f>
        <v>NHS England Midlands (North Midlands)</v>
      </c>
      <c r="E34" s="438" t="str">
        <f t="shared" ca="1" si="0"/>
        <v>Q76</v>
      </c>
      <c r="F34" s="439" t="str">
        <f ca="1">IFERROR(VLOOKUP($E34,'Org List'!$J$9:$K$640,2,0), "")</f>
        <v>NHS England Midlands (North Midlands)</v>
      </c>
      <c r="G34" s="470">
        <f ca="1">IFERROR(IF((VLOOKUP($E34,'I&amp;E Backsheet'!$D$7:$Y$187,G$9,FALSE))="","",(VLOOKUP($E34,'I&amp;E Backsheet'!$D$7:$Y$187,G$9,FALSE))),"")</f>
        <v>35494133</v>
      </c>
      <c r="H34" s="471">
        <f ca="1">IFERROR(IF((VLOOKUP($E34,'I&amp;E Backsheet'!$D$7:$Y$187,H$9,FALSE))="","",(VLOOKUP($E34,'I&amp;E Backsheet'!$D$7:$Y$187,H$9,FALSE))),"")</f>
        <v>141404318</v>
      </c>
      <c r="I34" s="471">
        <f ca="1">IFERROR(IF((VLOOKUP($E34,'I&amp;E Backsheet'!$D$7:$Y$187,I$9,FALSE))="","",(VLOOKUP($E34,'I&amp;E Backsheet'!$D$7:$Y$187,I$9,FALSE))),"")</f>
        <v>261955052</v>
      </c>
      <c r="J34" s="471">
        <f ca="1">IFERROR(IF((VLOOKUP($E34,'I&amp;E Backsheet'!$D$7:$Y$187,J$9,FALSE))="","",(VLOOKUP($E34,'I&amp;E Backsheet'!$D$7:$Y$187,J$9,FALSE))),"")</f>
        <v>16894947</v>
      </c>
      <c r="K34" s="472">
        <f ca="1">IFERROR(IF((VLOOKUP($E34,'I&amp;E Backsheet'!$D$7:$Y$187,K$9,FALSE))="","",(VLOOKUP($E34,'I&amp;E Backsheet'!$D$7:$Y$187,K$9,FALSE))),"")</f>
        <v>455748450</v>
      </c>
      <c r="L34" s="470">
        <f ca="1">IFERROR(IF((VLOOKUP($E34,'I&amp;E Backsheet'!$D$7:$Y$187,L$9,FALSE))="","",(VLOOKUP($E34,'I&amp;E Backsheet'!$D$7:$Y$187,L$9,FALSE))),"")</f>
        <v>21071677</v>
      </c>
      <c r="M34" s="471">
        <f ca="1">IFERROR(IF((VLOOKUP($E34,'I&amp;E Backsheet'!$D$7:$Y$187,M$9,FALSE))="","",(VLOOKUP($E34,'I&amp;E Backsheet'!$D$7:$Y$187,M$9,FALSE))),"")</f>
        <v>7203525.6399999997</v>
      </c>
      <c r="N34" s="472">
        <f ca="1">IFERROR(IF((VLOOKUP($E34,'I&amp;E Backsheet'!$D$7:$Y$187,N$9,FALSE))="","",(VLOOKUP($E34,'I&amp;E Backsheet'!$D$7:$Y$187,N$9,FALSE))),"")</f>
        <v>28275202.640000001</v>
      </c>
      <c r="O34" s="470">
        <f ca="1">IFERROR(IF((VLOOKUP($E34,'I&amp;E Backsheet'!$D$7:$Y$187,O$9,FALSE))="","",(VLOOKUP($E34,'I&amp;E Backsheet'!$D$7:$Y$187,O$9,FALSE))),"")</f>
        <v>21071677</v>
      </c>
      <c r="P34" s="471">
        <f ca="1">IFERROR(IF((VLOOKUP($E34,'I&amp;E Backsheet'!$D$7:$Y$187,P$9,FALSE))="","",(VLOOKUP($E34,'I&amp;E Backsheet'!$D$7:$Y$187,P$9,FALSE))),"")</f>
        <v>7203525.6399999997</v>
      </c>
      <c r="Q34" s="473">
        <f ca="1">IFERROR(IF((VLOOKUP($E34,'I&amp;E Backsheet'!$D$7:$Y$187,Q$9,FALSE))="","",(VLOOKUP($E34,'I&amp;E Backsheet'!$D$7:$Y$187,Q$9,FALSE))),"")</f>
        <v>28275202.640000001</v>
      </c>
      <c r="R34" s="474">
        <f ca="1">IFERROR(IF((VLOOKUP($E34,'I&amp;E Backsheet'!$D$7:$Y$187,R$9,FALSE))="","",(VLOOKUP($E34,'I&amp;E Backsheet'!$D$7:$Y$187,R$9,FALSE))),"")</f>
        <v>484023652.63999999</v>
      </c>
    </row>
    <row r="35" spans="1:18" ht="15" customHeight="1" x14ac:dyDescent="0.3">
      <c r="A35" s="41">
        <v>23</v>
      </c>
      <c r="B35" s="291" t="str">
        <f ca="1">IFERROR(IF((VLOOKUP($E35,'Org List'!$AJ$10:$AL$190,3,FALSE))="","",(VLOOKUP($E35,'Org List'!$AJ$10:$AL$190,3,FALSE))),"")</f>
        <v>Midlands Commissioning Region</v>
      </c>
      <c r="C35" s="292" t="str">
        <f ca="1">IFERROR(IF((VLOOKUP($E35,'Org List'!$AO$10:$AQ$190,3,FALSE))="","",(VLOOKUP($E35,'Org List'!$AO$10:$AQ$190,3,FALSE))),"")</f>
        <v/>
      </c>
      <c r="D35" s="293" t="str">
        <f ca="1">IFERROR(IF((VLOOKUP($E35,'Org List'!$AT$10:$AV$190,3,FALSE))="","",(VLOOKUP($E35,'Org List'!$AT$10:$AV$190,3,FALSE))),"")</f>
        <v>NHS England Midlands (West Midlands)</v>
      </c>
      <c r="E35" s="438" t="str">
        <f t="shared" ca="1" si="0"/>
        <v>Q77</v>
      </c>
      <c r="F35" s="439" t="str">
        <f ca="1">IFERROR(VLOOKUP($E35,'Org List'!$J$9:$K$640,2,0), "")</f>
        <v>NHS England Midlands (West Midlands)</v>
      </c>
      <c r="G35" s="470">
        <f ca="1">IFERROR(IF((VLOOKUP($E35,'I&amp;E Backsheet'!$D$7:$Y$187,G$9,FALSE))="","",(VLOOKUP($E35,'I&amp;E Backsheet'!$D$7:$Y$187,G$9,FALSE))),"")</f>
        <v>45929126</v>
      </c>
      <c r="H35" s="471">
        <f ca="1">IFERROR(IF((VLOOKUP($E35,'I&amp;E Backsheet'!$D$7:$Y$187,H$9,FALSE))="","",(VLOOKUP($E35,'I&amp;E Backsheet'!$D$7:$Y$187,H$9,FALSE))),"")</f>
        <v>174073917</v>
      </c>
      <c r="I35" s="471">
        <f ca="1">IFERROR(IF((VLOOKUP($E35,'I&amp;E Backsheet'!$D$7:$Y$187,I$9,FALSE))="","",(VLOOKUP($E35,'I&amp;E Backsheet'!$D$7:$Y$187,I$9,FALSE))),"")</f>
        <v>299028120</v>
      </c>
      <c r="J35" s="471">
        <f ca="1">IFERROR(IF((VLOOKUP($E35,'I&amp;E Backsheet'!$D$7:$Y$187,J$9,FALSE))="","",(VLOOKUP($E35,'I&amp;E Backsheet'!$D$7:$Y$187,J$9,FALSE))),"")</f>
        <v>19739387</v>
      </c>
      <c r="K35" s="472">
        <f ca="1">IFERROR(IF((VLOOKUP($E35,'I&amp;E Backsheet'!$D$7:$Y$187,K$9,FALSE))="","",(VLOOKUP($E35,'I&amp;E Backsheet'!$D$7:$Y$187,K$9,FALSE))),"")</f>
        <v>538770550</v>
      </c>
      <c r="L35" s="470">
        <f ca="1">IFERROR(IF((VLOOKUP($E35,'I&amp;E Backsheet'!$D$7:$Y$187,L$9,FALSE))="","",(VLOOKUP($E35,'I&amp;E Backsheet'!$D$7:$Y$187,L$9,FALSE))),"")</f>
        <v>184102993.83899999</v>
      </c>
      <c r="M35" s="471">
        <f ca="1">IFERROR(IF((VLOOKUP($E35,'I&amp;E Backsheet'!$D$7:$Y$187,M$9,FALSE))="","",(VLOOKUP($E35,'I&amp;E Backsheet'!$D$7:$Y$187,M$9,FALSE))),"")</f>
        <v>139390135</v>
      </c>
      <c r="N35" s="472">
        <f ca="1">IFERROR(IF((VLOOKUP($E35,'I&amp;E Backsheet'!$D$7:$Y$187,N$9,FALSE))="","",(VLOOKUP($E35,'I&amp;E Backsheet'!$D$7:$Y$187,N$9,FALSE))),"")</f>
        <v>323493128.83899999</v>
      </c>
      <c r="O35" s="470">
        <f ca="1">IFERROR(IF((VLOOKUP($E35,'I&amp;E Backsheet'!$D$7:$Y$187,O$9,FALSE))="","",(VLOOKUP($E35,'I&amp;E Backsheet'!$D$7:$Y$187,O$9,FALSE))),"")</f>
        <v>185196478.83899999</v>
      </c>
      <c r="P35" s="471">
        <f ca="1">IFERROR(IF((VLOOKUP($E35,'I&amp;E Backsheet'!$D$7:$Y$187,P$9,FALSE))="","",(VLOOKUP($E35,'I&amp;E Backsheet'!$D$7:$Y$187,P$9,FALSE))),"")</f>
        <v>139428997</v>
      </c>
      <c r="Q35" s="473">
        <f ca="1">IFERROR(IF((VLOOKUP($E35,'I&amp;E Backsheet'!$D$7:$Y$187,Q$9,FALSE))="","",(VLOOKUP($E35,'I&amp;E Backsheet'!$D$7:$Y$187,Q$9,FALSE))),"")</f>
        <v>324625475.83899999</v>
      </c>
      <c r="R35" s="474">
        <f ca="1">IFERROR(IF((VLOOKUP($E35,'I&amp;E Backsheet'!$D$7:$Y$187,R$9,FALSE))="","",(VLOOKUP($E35,'I&amp;E Backsheet'!$D$7:$Y$187,R$9,FALSE))),"")</f>
        <v>863396025.83899999</v>
      </c>
    </row>
    <row r="36" spans="1:18" ht="15" customHeight="1" x14ac:dyDescent="0.3">
      <c r="A36" s="41">
        <v>24</v>
      </c>
      <c r="B36" s="291" t="str">
        <f ca="1">IFERROR(IF((VLOOKUP($E36,'Org List'!$AJ$10:$AL$190,3,FALSE))="","",(VLOOKUP($E36,'Org List'!$AJ$10:$AL$190,3,FALSE))),"")</f>
        <v>Midlands Commissioning Region</v>
      </c>
      <c r="C36" s="292" t="str">
        <f ca="1">IFERROR(IF((VLOOKUP($E36,'Org List'!$AO$10:$AQ$190,3,FALSE))="","",(VLOOKUP($E36,'Org List'!$AO$10:$AQ$190,3,FALSE))),"")</f>
        <v/>
      </c>
      <c r="D36" s="293" t="str">
        <f ca="1">IFERROR(IF((VLOOKUP($E36,'Org List'!$AT$10:$AV$190,3,FALSE))="","",(VLOOKUP($E36,'Org List'!$AT$10:$AV$190,3,FALSE))),"")</f>
        <v>NHS England Midlands (Central Midlands)</v>
      </c>
      <c r="E36" s="438" t="str">
        <f t="shared" ca="1" si="0"/>
        <v>Q78</v>
      </c>
      <c r="F36" s="439" t="str">
        <f ca="1">IFERROR(VLOOKUP($E36,'Org List'!$J$9:$K$640,2,0), "")</f>
        <v>NHS England Midlands (Central Midlands)</v>
      </c>
      <c r="G36" s="470">
        <f ca="1">IFERROR(IF((VLOOKUP($E36,'I&amp;E Backsheet'!$D$7:$Y$187,G$9,FALSE))="","",(VLOOKUP($E36,'I&amp;E Backsheet'!$D$7:$Y$187,G$9,FALSE))),"")</f>
        <v>17211130</v>
      </c>
      <c r="H36" s="471">
        <f ca="1">IFERROR(IF((VLOOKUP($E36,'I&amp;E Backsheet'!$D$7:$Y$187,H$9,FALSE))="","",(VLOOKUP($E36,'I&amp;E Backsheet'!$D$7:$Y$187,H$9,FALSE))),"")</f>
        <v>78421478</v>
      </c>
      <c r="I36" s="471">
        <f ca="1">IFERROR(IF((VLOOKUP($E36,'I&amp;E Backsheet'!$D$7:$Y$187,I$9,FALSE))="","",(VLOOKUP($E36,'I&amp;E Backsheet'!$D$7:$Y$187,I$9,FALSE))),"")</f>
        <v>164292604</v>
      </c>
      <c r="J36" s="471">
        <f ca="1">IFERROR(IF((VLOOKUP($E36,'I&amp;E Backsheet'!$D$7:$Y$187,J$9,FALSE))="","",(VLOOKUP($E36,'I&amp;E Backsheet'!$D$7:$Y$187,J$9,FALSE))),"")</f>
        <v>10208763</v>
      </c>
      <c r="K36" s="472">
        <f ca="1">IFERROR(IF((VLOOKUP($E36,'I&amp;E Backsheet'!$D$7:$Y$187,K$9,FALSE))="","",(VLOOKUP($E36,'I&amp;E Backsheet'!$D$7:$Y$187,K$9,FALSE))),"")</f>
        <v>270133975</v>
      </c>
      <c r="L36" s="470">
        <f ca="1">IFERROR(IF((VLOOKUP($E36,'I&amp;E Backsheet'!$D$7:$Y$187,L$9,FALSE))="","",(VLOOKUP($E36,'I&amp;E Backsheet'!$D$7:$Y$187,L$9,FALSE))),"")</f>
        <v>79316222</v>
      </c>
      <c r="M36" s="471">
        <f ca="1">IFERROR(IF((VLOOKUP($E36,'I&amp;E Backsheet'!$D$7:$Y$187,M$9,FALSE))="","",(VLOOKUP($E36,'I&amp;E Backsheet'!$D$7:$Y$187,M$9,FALSE))),"")</f>
        <v>85514188</v>
      </c>
      <c r="N36" s="472">
        <f ca="1">IFERROR(IF((VLOOKUP($E36,'I&amp;E Backsheet'!$D$7:$Y$187,N$9,FALSE))="","",(VLOOKUP($E36,'I&amp;E Backsheet'!$D$7:$Y$187,N$9,FALSE))),"")</f>
        <v>164830410</v>
      </c>
      <c r="O36" s="470">
        <f ca="1">IFERROR(IF((VLOOKUP($E36,'I&amp;E Backsheet'!$D$7:$Y$187,O$9,FALSE))="","",(VLOOKUP($E36,'I&amp;E Backsheet'!$D$7:$Y$187,O$9,FALSE))),"")</f>
        <v>79316222</v>
      </c>
      <c r="P36" s="471">
        <f ca="1">IFERROR(IF((VLOOKUP($E36,'I&amp;E Backsheet'!$D$7:$Y$187,P$9,FALSE))="","",(VLOOKUP($E36,'I&amp;E Backsheet'!$D$7:$Y$187,P$9,FALSE))),"")</f>
        <v>85514188</v>
      </c>
      <c r="Q36" s="473">
        <f ca="1">IFERROR(IF((VLOOKUP($E36,'I&amp;E Backsheet'!$D$7:$Y$187,Q$9,FALSE))="","",(VLOOKUP($E36,'I&amp;E Backsheet'!$D$7:$Y$187,Q$9,FALSE))),"")</f>
        <v>164830410</v>
      </c>
      <c r="R36" s="474">
        <f ca="1">IFERROR(IF((VLOOKUP($E36,'I&amp;E Backsheet'!$D$7:$Y$187,R$9,FALSE))="","",(VLOOKUP($E36,'I&amp;E Backsheet'!$D$7:$Y$187,R$9,FALSE))),"")</f>
        <v>434964385</v>
      </c>
    </row>
    <row r="37" spans="1:18" ht="15" customHeight="1" x14ac:dyDescent="0.3">
      <c r="A37" s="41">
        <v>25</v>
      </c>
      <c r="B37" s="291" t="str">
        <f ca="1">IFERROR(IF((VLOOKUP($E37,'Org List'!$AJ$10:$AL$190,3,FALSE))="","",(VLOOKUP($E37,'Org List'!$AJ$10:$AL$190,3,FALSE))),"")</f>
        <v>East of England Commissioning Region</v>
      </c>
      <c r="C37" s="292" t="str">
        <f ca="1">IFERROR(IF((VLOOKUP($E37,'Org List'!$AO$10:$AQ$190,3,FALSE))="","",(VLOOKUP($E37,'Org List'!$AO$10:$AQ$190,3,FALSE))),"")</f>
        <v/>
      </c>
      <c r="D37" s="293" t="str">
        <f ca="1">IFERROR(IF((VLOOKUP($E37,'Org List'!$AT$10:$AV$190,3,FALSE))="","",(VLOOKUP($E37,'Org List'!$AT$10:$AV$190,3,FALSE))),"")</f>
        <v>NHS England East (East)</v>
      </c>
      <c r="E37" s="438" t="str">
        <f t="shared" ca="1" si="0"/>
        <v>Q79</v>
      </c>
      <c r="F37" s="439" t="str">
        <f ca="1">IFERROR(VLOOKUP($E37,'Org List'!$J$9:$K$640,2,0), "")</f>
        <v>NHS England East (East)</v>
      </c>
      <c r="G37" s="470">
        <f ca="1">IFERROR(IF((VLOOKUP($E37,'I&amp;E Backsheet'!$D$7:$Y$187,G$9,FALSE))="","",(VLOOKUP($E37,'I&amp;E Backsheet'!$D$7:$Y$187,G$9,FALSE))),"")</f>
        <v>46593805</v>
      </c>
      <c r="H37" s="471">
        <f ca="1">IFERROR(IF((VLOOKUP($E37,'I&amp;E Backsheet'!$D$7:$Y$187,H$9,FALSE))="","",(VLOOKUP($E37,'I&amp;E Backsheet'!$D$7:$Y$187,H$9,FALSE))),"")</f>
        <v>163434865</v>
      </c>
      <c r="I37" s="471">
        <f ca="1">IFERROR(IF((VLOOKUP($E37,'I&amp;E Backsheet'!$D$7:$Y$187,I$9,FALSE))="","",(VLOOKUP($E37,'I&amp;E Backsheet'!$D$7:$Y$187,I$9,FALSE))),"")</f>
        <v>418005175</v>
      </c>
      <c r="J37" s="471">
        <f ca="1">IFERROR(IF((VLOOKUP($E37,'I&amp;E Backsheet'!$D$7:$Y$187,J$9,FALSE))="","",(VLOOKUP($E37,'I&amp;E Backsheet'!$D$7:$Y$187,J$9,FALSE))),"")</f>
        <v>25272894</v>
      </c>
      <c r="K37" s="472">
        <f ca="1">IFERROR(IF((VLOOKUP($E37,'I&amp;E Backsheet'!$D$7:$Y$187,K$9,FALSE))="","",(VLOOKUP($E37,'I&amp;E Backsheet'!$D$7:$Y$187,K$9,FALSE))),"")</f>
        <v>653306739</v>
      </c>
      <c r="L37" s="470">
        <f ca="1">IFERROR(IF((VLOOKUP($E37,'I&amp;E Backsheet'!$D$7:$Y$187,L$9,FALSE))="","",(VLOOKUP($E37,'I&amp;E Backsheet'!$D$7:$Y$187,L$9,FALSE))),"")</f>
        <v>124462886.40884423</v>
      </c>
      <c r="M37" s="471">
        <f ca="1">IFERROR(IF((VLOOKUP($E37,'I&amp;E Backsheet'!$D$7:$Y$187,M$9,FALSE))="","",(VLOOKUP($E37,'I&amp;E Backsheet'!$D$7:$Y$187,M$9,FALSE))),"")</f>
        <v>122354818</v>
      </c>
      <c r="N37" s="472">
        <f ca="1">IFERROR(IF((VLOOKUP($E37,'I&amp;E Backsheet'!$D$7:$Y$187,N$9,FALSE))="","",(VLOOKUP($E37,'I&amp;E Backsheet'!$D$7:$Y$187,N$9,FALSE))),"")</f>
        <v>246817704.40884423</v>
      </c>
      <c r="O37" s="470">
        <f ca="1">IFERROR(IF((VLOOKUP($E37,'I&amp;E Backsheet'!$D$7:$Y$187,O$9,FALSE))="","",(VLOOKUP($E37,'I&amp;E Backsheet'!$D$7:$Y$187,O$9,FALSE))),"")</f>
        <v>126461693.74699999</v>
      </c>
      <c r="P37" s="471">
        <f ca="1">IFERROR(IF((VLOOKUP($E37,'I&amp;E Backsheet'!$D$7:$Y$187,P$9,FALSE))="","",(VLOOKUP($E37,'I&amp;E Backsheet'!$D$7:$Y$187,P$9,FALSE))),"")</f>
        <v>131363609.52801891</v>
      </c>
      <c r="Q37" s="473">
        <f ca="1">IFERROR(IF((VLOOKUP($E37,'I&amp;E Backsheet'!$D$7:$Y$187,Q$9,FALSE))="","",(VLOOKUP($E37,'I&amp;E Backsheet'!$D$7:$Y$187,Q$9,FALSE))),"")</f>
        <v>257825303.2750189</v>
      </c>
      <c r="R37" s="474">
        <f ca="1">IFERROR(IF((VLOOKUP($E37,'I&amp;E Backsheet'!$D$7:$Y$187,R$9,FALSE))="","",(VLOOKUP($E37,'I&amp;E Backsheet'!$D$7:$Y$187,R$9,FALSE))),"")</f>
        <v>911132042.27501893</v>
      </c>
    </row>
    <row r="38" spans="1:18" ht="15" customHeight="1" x14ac:dyDescent="0.3">
      <c r="A38" s="41">
        <v>26</v>
      </c>
      <c r="B38" s="291" t="str">
        <f ca="1">IFERROR(IF((VLOOKUP($E38,'Org List'!$AJ$10:$AL$190,3,FALSE))="","",(VLOOKUP($E38,'Org List'!$AJ$10:$AL$190,3,FALSE))),"")</f>
        <v>South West England Commissioning Region</v>
      </c>
      <c r="C38" s="292" t="str">
        <f ca="1">IFERROR(IF((VLOOKUP($E38,'Org List'!$AO$10:$AQ$190,3,FALSE))="","",(VLOOKUP($E38,'Org List'!$AO$10:$AQ$190,3,FALSE))),"")</f>
        <v/>
      </c>
      <c r="D38" s="293" t="str">
        <f ca="1">IFERROR(IF((VLOOKUP($E38,'Org List'!$AT$10:$AV$190,3,FALSE))="","",(VLOOKUP($E38,'Org List'!$AT$10:$AV$190,3,FALSE))),"")</f>
        <v>NHS England South West (South West South)</v>
      </c>
      <c r="E38" s="438" t="str">
        <f t="shared" ca="1" si="0"/>
        <v>Q85</v>
      </c>
      <c r="F38" s="439" t="str">
        <f ca="1">IFERROR(VLOOKUP($E38,'Org List'!$J$9:$K$640,2,0), "")</f>
        <v>NHS England South West (South West South)</v>
      </c>
      <c r="G38" s="470">
        <f ca="1">IFERROR(IF((VLOOKUP($E38,'I&amp;E Backsheet'!$D$7:$Y$187,G$9,FALSE))="","",(VLOOKUP($E38,'I&amp;E Backsheet'!$D$7:$Y$187,G$9,FALSE))),"")</f>
        <v>29426872</v>
      </c>
      <c r="H38" s="471">
        <f ca="1">IFERROR(IF((VLOOKUP($E38,'I&amp;E Backsheet'!$D$7:$Y$187,H$9,FALSE))="","",(VLOOKUP($E38,'I&amp;E Backsheet'!$D$7:$Y$187,H$9,FALSE))),"")</f>
        <v>106485414</v>
      </c>
      <c r="I38" s="471">
        <f ca="1">IFERROR(IF((VLOOKUP($E38,'I&amp;E Backsheet'!$D$7:$Y$187,I$9,FALSE))="","",(VLOOKUP($E38,'I&amp;E Backsheet'!$D$7:$Y$187,I$9,FALSE))),"")</f>
        <v>220224374</v>
      </c>
      <c r="J38" s="471">
        <f ca="1">IFERROR(IF((VLOOKUP($E38,'I&amp;E Backsheet'!$D$7:$Y$187,J$9,FALSE))="","",(VLOOKUP($E38,'I&amp;E Backsheet'!$D$7:$Y$187,J$9,FALSE))),"")</f>
        <v>14448479</v>
      </c>
      <c r="K38" s="472">
        <f ca="1">IFERROR(IF((VLOOKUP($E38,'I&amp;E Backsheet'!$D$7:$Y$187,K$9,FALSE))="","",(VLOOKUP($E38,'I&amp;E Backsheet'!$D$7:$Y$187,K$9,FALSE))),"")</f>
        <v>370585139</v>
      </c>
      <c r="L38" s="470">
        <f ca="1">IFERROR(IF((VLOOKUP($E38,'I&amp;E Backsheet'!$D$7:$Y$187,L$9,FALSE))="","",(VLOOKUP($E38,'I&amp;E Backsheet'!$D$7:$Y$187,L$9,FALSE))),"")</f>
        <v>43893000</v>
      </c>
      <c r="M38" s="471">
        <f ca="1">IFERROR(IF((VLOOKUP($E38,'I&amp;E Backsheet'!$D$7:$Y$187,M$9,FALSE))="","",(VLOOKUP($E38,'I&amp;E Backsheet'!$D$7:$Y$187,M$9,FALSE))),"")</f>
        <v>83107151</v>
      </c>
      <c r="N38" s="472">
        <f ca="1">IFERROR(IF((VLOOKUP($E38,'I&amp;E Backsheet'!$D$7:$Y$187,N$9,FALSE))="","",(VLOOKUP($E38,'I&amp;E Backsheet'!$D$7:$Y$187,N$9,FALSE))),"")</f>
        <v>127000151</v>
      </c>
      <c r="O38" s="470">
        <f ca="1">IFERROR(IF((VLOOKUP($E38,'I&amp;E Backsheet'!$D$7:$Y$187,O$9,FALSE))="","",(VLOOKUP($E38,'I&amp;E Backsheet'!$D$7:$Y$187,O$9,FALSE))),"")</f>
        <v>43893000</v>
      </c>
      <c r="P38" s="471">
        <f ca="1">IFERROR(IF((VLOOKUP($E38,'I&amp;E Backsheet'!$D$7:$Y$187,P$9,FALSE))="","",(VLOOKUP($E38,'I&amp;E Backsheet'!$D$7:$Y$187,P$9,FALSE))),"")</f>
        <v>83107151</v>
      </c>
      <c r="Q38" s="473">
        <f ca="1">IFERROR(IF((VLOOKUP($E38,'I&amp;E Backsheet'!$D$7:$Y$187,Q$9,FALSE))="","",(VLOOKUP($E38,'I&amp;E Backsheet'!$D$7:$Y$187,Q$9,FALSE))),"")</f>
        <v>127000151</v>
      </c>
      <c r="R38" s="474">
        <f ca="1">IFERROR(IF((VLOOKUP($E38,'I&amp;E Backsheet'!$D$7:$Y$187,R$9,FALSE))="","",(VLOOKUP($E38,'I&amp;E Backsheet'!$D$7:$Y$187,R$9,FALSE))),"")</f>
        <v>497585290</v>
      </c>
    </row>
    <row r="39" spans="1:18" ht="15" customHeight="1" x14ac:dyDescent="0.3">
      <c r="A39" s="41">
        <v>27</v>
      </c>
      <c r="B39" s="291" t="str">
        <f ca="1">IFERROR(IF((VLOOKUP($E39,'Org List'!$AJ$10:$AL$190,3,FALSE))="","",(VLOOKUP($E39,'Org List'!$AJ$10:$AL$190,3,FALSE))),"")</f>
        <v>South West England Commissioning Region</v>
      </c>
      <c r="C39" s="292" t="str">
        <f ca="1">IFERROR(IF((VLOOKUP($E39,'Org List'!$AO$10:$AQ$190,3,FALSE))="","",(VLOOKUP($E39,'Org List'!$AO$10:$AQ$190,3,FALSE))),"")</f>
        <v/>
      </c>
      <c r="D39" s="293" t="str">
        <f ca="1">IFERROR(IF((VLOOKUP($E39,'Org List'!$AT$10:$AV$190,3,FALSE))="","",(VLOOKUP($E39,'Org List'!$AT$10:$AV$190,3,FALSE))),"")</f>
        <v>NHS England South West (South West North)</v>
      </c>
      <c r="E39" s="438" t="str">
        <f t="shared" ca="1" si="0"/>
        <v>Q86</v>
      </c>
      <c r="F39" s="439" t="str">
        <f ca="1">IFERROR(VLOOKUP($E39,'Org List'!$J$9:$K$640,2,0), "")</f>
        <v>NHS England South West (South West North)</v>
      </c>
      <c r="G39" s="470">
        <f ca="1">IFERROR(IF((VLOOKUP($E39,'I&amp;E Backsheet'!$D$7:$Y$187,G$9,FALSE))="","",(VLOOKUP($E39,'I&amp;E Backsheet'!$D$7:$Y$187,G$9,FALSE))),"")</f>
        <v>18977981</v>
      </c>
      <c r="H39" s="471">
        <f ca="1">IFERROR(IF((VLOOKUP($E39,'I&amp;E Backsheet'!$D$7:$Y$187,H$9,FALSE))="","",(VLOOKUP($E39,'I&amp;E Backsheet'!$D$7:$Y$187,H$9,FALSE))),"")</f>
        <v>57425597</v>
      </c>
      <c r="I39" s="471">
        <f ca="1">IFERROR(IF((VLOOKUP($E39,'I&amp;E Backsheet'!$D$7:$Y$187,I$9,FALSE))="","",(VLOOKUP($E39,'I&amp;E Backsheet'!$D$7:$Y$187,I$9,FALSE))),"")</f>
        <v>157428597</v>
      </c>
      <c r="J39" s="471">
        <f ca="1">IFERROR(IF((VLOOKUP($E39,'I&amp;E Backsheet'!$D$7:$Y$187,J$9,FALSE))="","",(VLOOKUP($E39,'I&amp;E Backsheet'!$D$7:$Y$187,J$9,FALSE))),"")</f>
        <v>9739413</v>
      </c>
      <c r="K39" s="472">
        <f ca="1">IFERROR(IF((VLOOKUP($E39,'I&amp;E Backsheet'!$D$7:$Y$187,K$9,FALSE))="","",(VLOOKUP($E39,'I&amp;E Backsheet'!$D$7:$Y$187,K$9,FALSE))),"")</f>
        <v>243571588</v>
      </c>
      <c r="L39" s="470">
        <f ca="1">IFERROR(IF((VLOOKUP($E39,'I&amp;E Backsheet'!$D$7:$Y$187,L$9,FALSE))="","",(VLOOKUP($E39,'I&amp;E Backsheet'!$D$7:$Y$187,L$9,FALSE))),"")</f>
        <v>43729415</v>
      </c>
      <c r="M39" s="471">
        <f ca="1">IFERROR(IF((VLOOKUP($E39,'I&amp;E Backsheet'!$D$7:$Y$187,M$9,FALSE))="","",(VLOOKUP($E39,'I&amp;E Backsheet'!$D$7:$Y$187,M$9,FALSE))),"")</f>
        <v>84385661</v>
      </c>
      <c r="N39" s="472">
        <f ca="1">IFERROR(IF((VLOOKUP($E39,'I&amp;E Backsheet'!$D$7:$Y$187,N$9,FALSE))="","",(VLOOKUP($E39,'I&amp;E Backsheet'!$D$7:$Y$187,N$9,FALSE))),"")</f>
        <v>128115076</v>
      </c>
      <c r="O39" s="470">
        <f ca="1">IFERROR(IF((VLOOKUP($E39,'I&amp;E Backsheet'!$D$7:$Y$187,O$9,FALSE))="","",(VLOOKUP($E39,'I&amp;E Backsheet'!$D$7:$Y$187,O$9,FALSE))),"")</f>
        <v>43729415</v>
      </c>
      <c r="P39" s="471">
        <f ca="1">IFERROR(IF((VLOOKUP($E39,'I&amp;E Backsheet'!$D$7:$Y$187,P$9,FALSE))="","",(VLOOKUP($E39,'I&amp;E Backsheet'!$D$7:$Y$187,P$9,FALSE))),"")</f>
        <v>84385661</v>
      </c>
      <c r="Q39" s="473">
        <f ca="1">IFERROR(IF((VLOOKUP($E39,'I&amp;E Backsheet'!$D$7:$Y$187,Q$9,FALSE))="","",(VLOOKUP($E39,'I&amp;E Backsheet'!$D$7:$Y$187,Q$9,FALSE))),"")</f>
        <v>128115076</v>
      </c>
      <c r="R39" s="474">
        <f ca="1">IFERROR(IF((VLOOKUP($E39,'I&amp;E Backsheet'!$D$7:$Y$187,R$9,FALSE))="","",(VLOOKUP($E39,'I&amp;E Backsheet'!$D$7:$Y$187,R$9,FALSE))),"")</f>
        <v>371686664</v>
      </c>
    </row>
    <row r="40" spans="1:18" ht="15" customHeight="1" x14ac:dyDescent="0.3">
      <c r="A40" s="41">
        <v>28</v>
      </c>
      <c r="B40" s="291" t="str">
        <f ca="1">IFERROR(IF((VLOOKUP($E40,'Org List'!$AJ$10:$AL$190,3,FALSE))="","",(VLOOKUP($E40,'Org List'!$AJ$10:$AL$190,3,FALSE))),"")</f>
        <v>South East England Commissioning Region</v>
      </c>
      <c r="C40" s="292" t="str">
        <f ca="1">IFERROR(IF((VLOOKUP($E40,'Org List'!$AO$10:$AQ$190,3,FALSE))="","",(VLOOKUP($E40,'Org List'!$AO$10:$AQ$190,3,FALSE))),"")</f>
        <v/>
      </c>
      <c r="D40" s="293" t="str">
        <f ca="1">IFERROR(IF((VLOOKUP($E40,'Org List'!$AT$10:$AV$190,3,FALSE))="","",(VLOOKUP($E40,'Org List'!$AT$10:$AV$190,3,FALSE))),"")</f>
        <v>NHS England South East (Hampshire, Isle of Wight and Thames Valley)</v>
      </c>
      <c r="E40" s="438" t="str">
        <f t="shared" ca="1" si="0"/>
        <v>Q87</v>
      </c>
      <c r="F40" s="439" t="str">
        <f ca="1">IFERROR(VLOOKUP($E40,'Org List'!$J$9:$K$640,2,0), "")</f>
        <v>NHS England South East (Hampshire, Isle of Wight and Thames Valley)</v>
      </c>
      <c r="G40" s="470">
        <f ca="1">IFERROR(IF((VLOOKUP($E40,'I&amp;E Backsheet'!$D$7:$Y$187,G$9,FALSE))="","",(VLOOKUP($E40,'I&amp;E Backsheet'!$D$7:$Y$187,G$9,FALSE))),"")</f>
        <v>34637348</v>
      </c>
      <c r="H40" s="471">
        <f ca="1">IFERROR(IF((VLOOKUP($E40,'I&amp;E Backsheet'!$D$7:$Y$187,H$9,FALSE))="","",(VLOOKUP($E40,'I&amp;E Backsheet'!$D$7:$Y$187,H$9,FALSE))),"")</f>
        <v>67571023</v>
      </c>
      <c r="I40" s="471">
        <f ca="1">IFERROR(IF((VLOOKUP($E40,'I&amp;E Backsheet'!$D$7:$Y$187,I$9,FALSE))="","",(VLOOKUP($E40,'I&amp;E Backsheet'!$D$7:$Y$187,I$9,FALSE))),"")</f>
        <v>249436212</v>
      </c>
      <c r="J40" s="471">
        <f ca="1">IFERROR(IF((VLOOKUP($E40,'I&amp;E Backsheet'!$D$7:$Y$187,J$9,FALSE))="","",(VLOOKUP($E40,'I&amp;E Backsheet'!$D$7:$Y$187,J$9,FALSE))),"")</f>
        <v>14309323</v>
      </c>
      <c r="K40" s="472">
        <f ca="1">IFERROR(IF((VLOOKUP($E40,'I&amp;E Backsheet'!$D$7:$Y$187,K$9,FALSE))="","",(VLOOKUP($E40,'I&amp;E Backsheet'!$D$7:$Y$187,K$9,FALSE))),"")</f>
        <v>365953906</v>
      </c>
      <c r="L40" s="470">
        <f ca="1">IFERROR(IF((VLOOKUP($E40,'I&amp;E Backsheet'!$D$7:$Y$187,L$9,FALSE))="","",(VLOOKUP($E40,'I&amp;E Backsheet'!$D$7:$Y$187,L$9,FALSE))),"")</f>
        <v>100524945</v>
      </c>
      <c r="M40" s="471">
        <f ca="1">IFERROR(IF((VLOOKUP($E40,'I&amp;E Backsheet'!$D$7:$Y$187,M$9,FALSE))="","",(VLOOKUP($E40,'I&amp;E Backsheet'!$D$7:$Y$187,M$9,FALSE))),"")</f>
        <v>57747269</v>
      </c>
      <c r="N40" s="472">
        <f ca="1">IFERROR(IF((VLOOKUP($E40,'I&amp;E Backsheet'!$D$7:$Y$187,N$9,FALSE))="","",(VLOOKUP($E40,'I&amp;E Backsheet'!$D$7:$Y$187,N$9,FALSE))),"")</f>
        <v>158272214</v>
      </c>
      <c r="O40" s="470">
        <f ca="1">IFERROR(IF((VLOOKUP($E40,'I&amp;E Backsheet'!$D$7:$Y$187,O$9,FALSE))="","",(VLOOKUP($E40,'I&amp;E Backsheet'!$D$7:$Y$187,O$9,FALSE))),"")</f>
        <v>101577779</v>
      </c>
      <c r="P40" s="471">
        <f ca="1">IFERROR(IF((VLOOKUP($E40,'I&amp;E Backsheet'!$D$7:$Y$187,P$9,FALSE))="","",(VLOOKUP($E40,'I&amp;E Backsheet'!$D$7:$Y$187,P$9,FALSE))),"")</f>
        <v>56249618</v>
      </c>
      <c r="Q40" s="473">
        <f ca="1">IFERROR(IF((VLOOKUP($E40,'I&amp;E Backsheet'!$D$7:$Y$187,Q$9,FALSE))="","",(VLOOKUP($E40,'I&amp;E Backsheet'!$D$7:$Y$187,Q$9,FALSE))),"")</f>
        <v>157827397</v>
      </c>
      <c r="R40" s="474">
        <f ca="1">IFERROR(IF((VLOOKUP($E40,'I&amp;E Backsheet'!$D$7:$Y$187,R$9,FALSE))="","",(VLOOKUP($E40,'I&amp;E Backsheet'!$D$7:$Y$187,R$9,FALSE))),"")</f>
        <v>523781303</v>
      </c>
    </row>
    <row r="41" spans="1:18" ht="15" customHeight="1" x14ac:dyDescent="0.3">
      <c r="A41" s="41">
        <v>29</v>
      </c>
      <c r="B41" s="291" t="str">
        <f ca="1">IFERROR(IF((VLOOKUP($E41,'Org List'!$AJ$10:$AL$190,3,FALSE))="","",(VLOOKUP($E41,'Org List'!$AJ$10:$AL$190,3,FALSE))),"")</f>
        <v>South East England Commissioning Region</v>
      </c>
      <c r="C41" s="292" t="str">
        <f ca="1">IFERROR(IF((VLOOKUP($E41,'Org List'!$AO$10:$AQ$190,3,FALSE))="","",(VLOOKUP($E41,'Org List'!$AO$10:$AQ$190,3,FALSE))),"")</f>
        <v/>
      </c>
      <c r="D41" s="293" t="str">
        <f ca="1">IFERROR(IF((VLOOKUP($E41,'Org List'!$AT$10:$AV$190,3,FALSE))="","",(VLOOKUP($E41,'Org List'!$AT$10:$AV$190,3,FALSE))),"")</f>
        <v>NHS England South East (Kent, Surrey and Sussex)</v>
      </c>
      <c r="E41" s="438" t="str">
        <f t="shared" ca="1" si="0"/>
        <v>Q88</v>
      </c>
      <c r="F41" s="439" t="str">
        <f ca="1">IFERROR(VLOOKUP($E41,'Org List'!$J$9:$K$640,2,0), "")</f>
        <v>NHS England South East (Kent, Surrey and Sussex)</v>
      </c>
      <c r="G41" s="470">
        <f ca="1">IFERROR(IF((VLOOKUP($E41,'I&amp;E Backsheet'!$D$7:$Y$187,G$9,FALSE))="","",(VLOOKUP($E41,'I&amp;E Backsheet'!$D$7:$Y$187,G$9,FALSE))),"")</f>
        <v>45506335</v>
      </c>
      <c r="H41" s="471">
        <f ca="1">IFERROR(IF((VLOOKUP($E41,'I&amp;E Backsheet'!$D$7:$Y$187,H$9,FALSE))="","",(VLOOKUP($E41,'I&amp;E Backsheet'!$D$7:$Y$187,H$9,FALSE))),"")</f>
        <v>98759243</v>
      </c>
      <c r="I41" s="471">
        <f ca="1">IFERROR(IF((VLOOKUP($E41,'I&amp;E Backsheet'!$D$7:$Y$187,I$9,FALSE))="","",(VLOOKUP($E41,'I&amp;E Backsheet'!$D$7:$Y$187,I$9,FALSE))),"")</f>
        <v>309606237</v>
      </c>
      <c r="J41" s="471">
        <f ca="1">IFERROR(IF((VLOOKUP($E41,'I&amp;E Backsheet'!$D$7:$Y$187,J$9,FALSE))="","",(VLOOKUP($E41,'I&amp;E Backsheet'!$D$7:$Y$187,J$9,FALSE))),"")</f>
        <v>18274705</v>
      </c>
      <c r="K41" s="472">
        <f ca="1">IFERROR(IF((VLOOKUP($E41,'I&amp;E Backsheet'!$D$7:$Y$187,K$9,FALSE))="","",(VLOOKUP($E41,'I&amp;E Backsheet'!$D$7:$Y$187,K$9,FALSE))),"")</f>
        <v>472146520</v>
      </c>
      <c r="L41" s="470">
        <f ca="1">IFERROR(IF((VLOOKUP($E41,'I&amp;E Backsheet'!$D$7:$Y$187,L$9,FALSE))="","",(VLOOKUP($E41,'I&amp;E Backsheet'!$D$7:$Y$187,L$9,FALSE))),"")</f>
        <v>359677.97</v>
      </c>
      <c r="M41" s="471">
        <f ca="1">IFERROR(IF((VLOOKUP($E41,'I&amp;E Backsheet'!$D$7:$Y$187,M$9,FALSE))="","",(VLOOKUP($E41,'I&amp;E Backsheet'!$D$7:$Y$187,M$9,FALSE))),"")</f>
        <v>3829003.42</v>
      </c>
      <c r="N41" s="472">
        <f ca="1">IFERROR(IF((VLOOKUP($E41,'I&amp;E Backsheet'!$D$7:$Y$187,N$9,FALSE))="","",(VLOOKUP($E41,'I&amp;E Backsheet'!$D$7:$Y$187,N$9,FALSE))),"")</f>
        <v>4188681.3899999997</v>
      </c>
      <c r="O41" s="470">
        <f ca="1">IFERROR(IF((VLOOKUP($E41,'I&amp;E Backsheet'!$D$7:$Y$187,O$9,FALSE))="","",(VLOOKUP($E41,'I&amp;E Backsheet'!$D$7:$Y$187,O$9,FALSE))),"")</f>
        <v>359677.97</v>
      </c>
      <c r="P41" s="471">
        <f ca="1">IFERROR(IF((VLOOKUP($E41,'I&amp;E Backsheet'!$D$7:$Y$187,P$9,FALSE))="","",(VLOOKUP($E41,'I&amp;E Backsheet'!$D$7:$Y$187,P$9,FALSE))),"")</f>
        <v>3829003.42</v>
      </c>
      <c r="Q41" s="473">
        <f ca="1">IFERROR(IF((VLOOKUP($E41,'I&amp;E Backsheet'!$D$7:$Y$187,Q$9,FALSE))="","",(VLOOKUP($E41,'I&amp;E Backsheet'!$D$7:$Y$187,Q$9,FALSE))),"")</f>
        <v>4188681.3899999997</v>
      </c>
      <c r="R41" s="474">
        <f ca="1">IFERROR(IF((VLOOKUP($E41,'I&amp;E Backsheet'!$D$7:$Y$187,R$9,FALSE))="","",(VLOOKUP($E41,'I&amp;E Backsheet'!$D$7:$Y$187,R$9,FALSE))),"")</f>
        <v>476335201.38999999</v>
      </c>
    </row>
    <row r="42" spans="1:18" ht="15" customHeight="1" x14ac:dyDescent="0.3">
      <c r="A42" s="41">
        <v>30</v>
      </c>
      <c r="B42" s="291" t="str">
        <f ca="1">IFERROR(IF((VLOOKUP($E42,'Org List'!$AJ$10:$AL$190,3,FALSE))="","",(VLOOKUP($E42,'Org List'!$AJ$10:$AL$190,3,FALSE))),"")</f>
        <v>London Commissioning Region</v>
      </c>
      <c r="C42" s="292" t="str">
        <f ca="1">IFERROR(IF((VLOOKUP($E42,'Org List'!$AO$10:$AQ$190,3,FALSE))="","",(VLOOKUP($E42,'Org List'!$AO$10:$AQ$190,3,FALSE))),"")</f>
        <v/>
      </c>
      <c r="D42" s="293" t="str">
        <f ca="1">IFERROR(IF((VLOOKUP($E42,'Org List'!$AT$10:$AV$190,3,FALSE))="","",(VLOOKUP($E42,'Org List'!$AT$10:$AV$190,3,FALSE))),"")</f>
        <v>NHS England London</v>
      </c>
      <c r="E42" s="438" t="str">
        <f t="shared" ca="1" si="0"/>
        <v>Q71</v>
      </c>
      <c r="F42" s="439" t="str">
        <f ca="1">IFERROR(VLOOKUP($E42,'Org List'!$J$9:$K$640,2,0), "")</f>
        <v>NHS England London</v>
      </c>
      <c r="G42" s="470">
        <f ca="1">IFERROR(IF((VLOOKUP($E42,'I&amp;E Backsheet'!$D$7:$Y$187,G$9,FALSE))="","",(VLOOKUP($E42,'I&amp;E Backsheet'!$D$7:$Y$187,G$9,FALSE))),"")</f>
        <v>66621394</v>
      </c>
      <c r="H42" s="471">
        <f ca="1">IFERROR(IF((VLOOKUP($E42,'I&amp;E Backsheet'!$D$7:$Y$187,H$9,FALSE))="","",(VLOOKUP($E42,'I&amp;E Backsheet'!$D$7:$Y$187,H$9,FALSE))),"")</f>
        <v>299077746</v>
      </c>
      <c r="I42" s="471">
        <f ca="1">IFERROR(IF((VLOOKUP($E42,'I&amp;E Backsheet'!$D$7:$Y$187,I$9,FALSE))="","",(VLOOKUP($E42,'I&amp;E Backsheet'!$D$7:$Y$187,I$9,FALSE))),"")</f>
        <v>605278544</v>
      </c>
      <c r="J42" s="471">
        <f ca="1">IFERROR(IF((VLOOKUP($E42,'I&amp;E Backsheet'!$D$7:$Y$187,J$9,FALSE))="","",(VLOOKUP($E42,'I&amp;E Backsheet'!$D$7:$Y$187,J$9,FALSE))),"")</f>
        <v>37170352</v>
      </c>
      <c r="K42" s="472">
        <f ca="1">IFERROR(IF((VLOOKUP($E42,'I&amp;E Backsheet'!$D$7:$Y$187,K$9,FALSE))="","",(VLOOKUP($E42,'I&amp;E Backsheet'!$D$7:$Y$187,K$9,FALSE))),"")</f>
        <v>1008148036</v>
      </c>
      <c r="L42" s="470">
        <f ca="1">IFERROR(IF((VLOOKUP($E42,'I&amp;E Backsheet'!$D$7:$Y$187,L$9,FALSE))="","",(VLOOKUP($E42,'I&amp;E Backsheet'!$D$7:$Y$187,L$9,FALSE))),"")</f>
        <v>102686720</v>
      </c>
      <c r="M42" s="471">
        <f ca="1">IFERROR(IF((VLOOKUP($E42,'I&amp;E Backsheet'!$D$7:$Y$187,M$9,FALSE))="","",(VLOOKUP($E42,'I&amp;E Backsheet'!$D$7:$Y$187,M$9,FALSE))),"")</f>
        <v>200733422</v>
      </c>
      <c r="N42" s="472">
        <f ca="1">IFERROR(IF((VLOOKUP($E42,'I&amp;E Backsheet'!$D$7:$Y$187,N$9,FALSE))="","",(VLOOKUP($E42,'I&amp;E Backsheet'!$D$7:$Y$187,N$9,FALSE))),"")</f>
        <v>303420142</v>
      </c>
      <c r="O42" s="470">
        <f ca="1">IFERROR(IF((VLOOKUP($E42,'I&amp;E Backsheet'!$D$7:$Y$187,O$9,FALSE))="","",(VLOOKUP($E42,'I&amp;E Backsheet'!$D$7:$Y$187,O$9,FALSE))),"")</f>
        <v>105102667</v>
      </c>
      <c r="P42" s="471">
        <f ca="1">IFERROR(IF((VLOOKUP($E42,'I&amp;E Backsheet'!$D$7:$Y$187,P$9,FALSE))="","",(VLOOKUP($E42,'I&amp;E Backsheet'!$D$7:$Y$187,P$9,FALSE))),"")</f>
        <v>196319246</v>
      </c>
      <c r="Q42" s="473">
        <f ca="1">IFERROR(IF((VLOOKUP($E42,'I&amp;E Backsheet'!$D$7:$Y$187,Q$9,FALSE))="","",(VLOOKUP($E42,'I&amp;E Backsheet'!$D$7:$Y$187,Q$9,FALSE))),"")</f>
        <v>301421913</v>
      </c>
      <c r="R42" s="474">
        <f ca="1">IFERROR(IF((VLOOKUP($E42,'I&amp;E Backsheet'!$D$7:$Y$187,R$9,FALSE))="","",(VLOOKUP($E42,'I&amp;E Backsheet'!$D$7:$Y$187,R$9,FALSE))),"")</f>
        <v>1309569949</v>
      </c>
    </row>
    <row r="43" spans="1:18" ht="15" customHeight="1" x14ac:dyDescent="0.3">
      <c r="A43" s="41">
        <v>31</v>
      </c>
      <c r="B43" s="291" t="str">
        <f ca="1">IFERROR(IF((VLOOKUP($E43,'Org List'!$AJ$10:$AL$190,3,FALSE))="","",(VLOOKUP($E43,'Org List'!$AJ$10:$AL$190,3,FALSE))),"")</f>
        <v>London Commissioning Region</v>
      </c>
      <c r="C43" s="292" t="str">
        <f ca="1">IFERROR(IF((VLOOKUP($E43,'Org List'!$AO$10:$AQ$190,3,FALSE))="","",(VLOOKUP($E43,'Org List'!$AO$10:$AQ$190,3,FALSE))),"")</f>
        <v>London Region</v>
      </c>
      <c r="D43" s="293" t="str">
        <f ca="1">IFERROR(IF((VLOOKUP($E43,'Org List'!$AT$10:$AV$190,3,FALSE))="","",(VLOOKUP($E43,'Org List'!$AT$10:$AV$190,3,FALSE))),"")</f>
        <v>NHS England London</v>
      </c>
      <c r="E43" s="438" t="str">
        <f t="shared" ca="1" si="0"/>
        <v>E09000002</v>
      </c>
      <c r="F43" s="439" t="str">
        <f ca="1">IFERROR(VLOOKUP($E43,'Org List'!$J$9:$K$640,2,0), "")</f>
        <v>Barking and Dagenham</v>
      </c>
      <c r="G43" s="470">
        <f ca="1">IFERROR(IF((VLOOKUP($E43,'I&amp;E Backsheet'!$D$7:$Y$187,G$9,FALSE))="","",(VLOOKUP($E43,'I&amp;E Backsheet'!$D$7:$Y$187,G$9,FALSE))),"")</f>
        <v>1636536</v>
      </c>
      <c r="H43" s="471">
        <f ca="1">IFERROR(IF((VLOOKUP($E43,'I&amp;E Backsheet'!$D$7:$Y$187,H$9,FALSE))="","",(VLOOKUP($E43,'I&amp;E Backsheet'!$D$7:$Y$187,H$9,FALSE))),"")</f>
        <v>9479121</v>
      </c>
      <c r="I43" s="471">
        <f ca="1">IFERROR(IF((VLOOKUP($E43,'I&amp;E Backsheet'!$D$7:$Y$187,I$9,FALSE))="","",(VLOOKUP($E43,'I&amp;E Backsheet'!$D$7:$Y$187,I$9,FALSE))),"")</f>
        <v>14731174</v>
      </c>
      <c r="J43" s="471">
        <f ca="1">IFERROR(IF((VLOOKUP($E43,'I&amp;E Backsheet'!$D$7:$Y$187,J$9,FALSE))="","",(VLOOKUP($E43,'I&amp;E Backsheet'!$D$7:$Y$187,J$9,FALSE))),"")</f>
        <v>913061</v>
      </c>
      <c r="K43" s="472">
        <f ca="1">IFERROR(IF((VLOOKUP($E43,'I&amp;E Backsheet'!$D$7:$Y$187,K$9,FALSE))="","",(VLOOKUP($E43,'I&amp;E Backsheet'!$D$7:$Y$187,K$9,FALSE))),"")</f>
        <v>26759892</v>
      </c>
      <c r="L43" s="470">
        <f ca="1">IFERROR(IF((VLOOKUP($E43,'I&amp;E Backsheet'!$D$7:$Y$187,L$9,FALSE))="","",(VLOOKUP($E43,'I&amp;E Backsheet'!$D$7:$Y$187,L$9,FALSE))),"")</f>
        <v>0</v>
      </c>
      <c r="M43" s="471">
        <f ca="1">IFERROR(IF((VLOOKUP($E43,'I&amp;E Backsheet'!$D$7:$Y$187,M$9,FALSE))="","",(VLOOKUP($E43,'I&amp;E Backsheet'!$D$7:$Y$187,M$9,FALSE))),"")</f>
        <v>0</v>
      </c>
      <c r="N43" s="472">
        <f ca="1">IFERROR(IF((VLOOKUP($E43,'I&amp;E Backsheet'!$D$7:$Y$187,N$9,FALSE))="","",(VLOOKUP($E43,'I&amp;E Backsheet'!$D$7:$Y$187,N$9,FALSE))),"")</f>
        <v>0</v>
      </c>
      <c r="O43" s="470">
        <f ca="1">IFERROR(IF((VLOOKUP($E43,'I&amp;E Backsheet'!$D$7:$Y$187,O$9,FALSE))="","",(VLOOKUP($E43,'I&amp;E Backsheet'!$D$7:$Y$187,O$9,FALSE))),"")</f>
        <v>0</v>
      </c>
      <c r="P43" s="471">
        <f ca="1">IFERROR(IF((VLOOKUP($E43,'I&amp;E Backsheet'!$D$7:$Y$187,P$9,FALSE))="","",(VLOOKUP($E43,'I&amp;E Backsheet'!$D$7:$Y$187,P$9,FALSE))),"")</f>
        <v>0</v>
      </c>
      <c r="Q43" s="473">
        <f ca="1">IFERROR(IF((VLOOKUP($E43,'I&amp;E Backsheet'!$D$7:$Y$187,Q$9,FALSE))="","",(VLOOKUP($E43,'I&amp;E Backsheet'!$D$7:$Y$187,Q$9,FALSE))),"")</f>
        <v>0</v>
      </c>
      <c r="R43" s="474">
        <f ca="1">IFERROR(IF((VLOOKUP($E43,'I&amp;E Backsheet'!$D$7:$Y$187,R$9,FALSE))="","",(VLOOKUP($E43,'I&amp;E Backsheet'!$D$7:$Y$187,R$9,FALSE))),"")</f>
        <v>26759892</v>
      </c>
    </row>
    <row r="44" spans="1:18" ht="15" customHeight="1" x14ac:dyDescent="0.3">
      <c r="A44" s="41">
        <v>32</v>
      </c>
      <c r="B44" s="291" t="str">
        <f ca="1">IFERROR(IF((VLOOKUP($E44,'Org List'!$AJ$10:$AL$190,3,FALSE))="","",(VLOOKUP($E44,'Org List'!$AJ$10:$AL$190,3,FALSE))),"")</f>
        <v>London Commissioning Region</v>
      </c>
      <c r="C44" s="292" t="str">
        <f ca="1">IFERROR(IF((VLOOKUP($E44,'Org List'!$AO$10:$AQ$190,3,FALSE))="","",(VLOOKUP($E44,'Org List'!$AO$10:$AQ$190,3,FALSE))),"")</f>
        <v>London Region</v>
      </c>
      <c r="D44" s="293" t="str">
        <f ca="1">IFERROR(IF((VLOOKUP($E44,'Org List'!$AT$10:$AV$190,3,FALSE))="","",(VLOOKUP($E44,'Org List'!$AT$10:$AV$190,3,FALSE))),"")</f>
        <v>NHS England London</v>
      </c>
      <c r="E44" s="438" t="str">
        <f t="shared" ref="E44:E75" ca="1" si="1">IF($A44&gt;$U$5-1,"",INDIRECT("'Comms by AT'!D"&amp;$A44+$U$4))</f>
        <v>E09000003</v>
      </c>
      <c r="F44" s="439" t="str">
        <f ca="1">IFERROR(VLOOKUP($E44,'Org List'!$J$9:$K$640,2,0), "")</f>
        <v>Barnet</v>
      </c>
      <c r="G44" s="470">
        <f ca="1">IFERROR(IF((VLOOKUP($E44,'I&amp;E Backsheet'!$D$7:$Y$187,G$9,FALSE))="","",(VLOOKUP($E44,'I&amp;E Backsheet'!$D$7:$Y$187,G$9,FALSE))),"")</f>
        <v>2542210</v>
      </c>
      <c r="H44" s="471">
        <f ca="1">IFERROR(IF((VLOOKUP($E44,'I&amp;E Backsheet'!$D$7:$Y$187,H$9,FALSE))="","",(VLOOKUP($E44,'I&amp;E Backsheet'!$D$7:$Y$187,H$9,FALSE))),"")</f>
        <v>7891161</v>
      </c>
      <c r="I44" s="471">
        <f ca="1">IFERROR(IF((VLOOKUP($E44,'I&amp;E Backsheet'!$D$7:$Y$187,I$9,FALSE))="","",(VLOOKUP($E44,'I&amp;E Backsheet'!$D$7:$Y$187,I$9,FALSE))),"")</f>
        <v>24947930</v>
      </c>
      <c r="J44" s="471">
        <f ca="1">IFERROR(IF((VLOOKUP($E44,'I&amp;E Backsheet'!$D$7:$Y$187,J$9,FALSE))="","",(VLOOKUP($E44,'I&amp;E Backsheet'!$D$7:$Y$187,J$9,FALSE))),"")</f>
        <v>1447489</v>
      </c>
      <c r="K44" s="472">
        <f ca="1">IFERROR(IF((VLOOKUP($E44,'I&amp;E Backsheet'!$D$7:$Y$187,K$9,FALSE))="","",(VLOOKUP($E44,'I&amp;E Backsheet'!$D$7:$Y$187,K$9,FALSE))),"")</f>
        <v>36828790</v>
      </c>
      <c r="L44" s="470">
        <f ca="1">IFERROR(IF((VLOOKUP($E44,'I&amp;E Backsheet'!$D$7:$Y$187,L$9,FALSE))="","",(VLOOKUP($E44,'I&amp;E Backsheet'!$D$7:$Y$187,L$9,FALSE))),"")</f>
        <v>0</v>
      </c>
      <c r="M44" s="471">
        <f ca="1">IFERROR(IF((VLOOKUP($E44,'I&amp;E Backsheet'!$D$7:$Y$187,M$9,FALSE))="","",(VLOOKUP($E44,'I&amp;E Backsheet'!$D$7:$Y$187,M$9,FALSE))),"")</f>
        <v>0</v>
      </c>
      <c r="N44" s="472">
        <f ca="1">IFERROR(IF((VLOOKUP($E44,'I&amp;E Backsheet'!$D$7:$Y$187,N$9,FALSE))="","",(VLOOKUP($E44,'I&amp;E Backsheet'!$D$7:$Y$187,N$9,FALSE))),"")</f>
        <v>0</v>
      </c>
      <c r="O44" s="470">
        <f ca="1">IFERROR(IF((VLOOKUP($E44,'I&amp;E Backsheet'!$D$7:$Y$187,O$9,FALSE))="","",(VLOOKUP($E44,'I&amp;E Backsheet'!$D$7:$Y$187,O$9,FALSE))),"")</f>
        <v>0</v>
      </c>
      <c r="P44" s="471">
        <f ca="1">IFERROR(IF((VLOOKUP($E44,'I&amp;E Backsheet'!$D$7:$Y$187,P$9,FALSE))="","",(VLOOKUP($E44,'I&amp;E Backsheet'!$D$7:$Y$187,P$9,FALSE))),"")</f>
        <v>0</v>
      </c>
      <c r="Q44" s="473">
        <f ca="1">IFERROR(IF((VLOOKUP($E44,'I&amp;E Backsheet'!$D$7:$Y$187,Q$9,FALSE))="","",(VLOOKUP($E44,'I&amp;E Backsheet'!$D$7:$Y$187,Q$9,FALSE))),"")</f>
        <v>0</v>
      </c>
      <c r="R44" s="474">
        <f ca="1">IFERROR(IF((VLOOKUP($E44,'I&amp;E Backsheet'!$D$7:$Y$187,R$9,FALSE))="","",(VLOOKUP($E44,'I&amp;E Backsheet'!$D$7:$Y$187,R$9,FALSE))),"")</f>
        <v>36828790</v>
      </c>
    </row>
    <row r="45" spans="1:18" ht="15" customHeight="1" x14ac:dyDescent="0.3">
      <c r="A45" s="41">
        <v>33</v>
      </c>
      <c r="B45" s="291" t="str">
        <f ca="1">IFERROR(IF((VLOOKUP($E45,'Org List'!$AJ$10:$AL$190,3,FALSE))="","",(VLOOKUP($E45,'Org List'!$AJ$10:$AL$190,3,FALSE))),"")</f>
        <v>North East and Yorkshire Commissioning Region</v>
      </c>
      <c r="C45" s="292" t="str">
        <f ca="1">IFERROR(IF((VLOOKUP($E45,'Org List'!$AO$10:$AQ$190,3,FALSE))="","",(VLOOKUP($E45,'Org List'!$AO$10:$AQ$190,3,FALSE))),"")</f>
        <v>Yorkshire and The Humber Region</v>
      </c>
      <c r="D45" s="293" t="str">
        <f ca="1">IFERROR(IF((VLOOKUP($E45,'Org List'!$AT$10:$AV$190,3,FALSE))="","",(VLOOKUP($E45,'Org List'!$AT$10:$AV$190,3,FALSE))),"")</f>
        <v>NHS England North East and Yokrshire (Yorkshire And Humber)</v>
      </c>
      <c r="E45" s="438" t="str">
        <f t="shared" ca="1" si="1"/>
        <v>E08000016</v>
      </c>
      <c r="F45" s="439" t="str">
        <f ca="1">IFERROR(VLOOKUP($E45,'Org List'!$J$9:$K$640,2,0), "")</f>
        <v>Barnsley</v>
      </c>
      <c r="G45" s="470">
        <f ca="1">IFERROR(IF((VLOOKUP($E45,'I&amp;E Backsheet'!$D$7:$Y$187,G$9,FALSE))="","",(VLOOKUP($E45,'I&amp;E Backsheet'!$D$7:$Y$187,G$9,FALSE))),"")</f>
        <v>2976280</v>
      </c>
      <c r="H45" s="471">
        <f ca="1">IFERROR(IF((VLOOKUP($E45,'I&amp;E Backsheet'!$D$7:$Y$187,H$9,FALSE))="","",(VLOOKUP($E45,'I&amp;E Backsheet'!$D$7:$Y$187,H$9,FALSE))),"")</f>
        <v>11816701</v>
      </c>
      <c r="I45" s="471">
        <f ca="1">IFERROR(IF((VLOOKUP($E45,'I&amp;E Backsheet'!$D$7:$Y$187,I$9,FALSE))="","",(VLOOKUP($E45,'I&amp;E Backsheet'!$D$7:$Y$187,I$9,FALSE))),"")</f>
        <v>19682295</v>
      </c>
      <c r="J45" s="471">
        <f ca="1">IFERROR(IF((VLOOKUP($E45,'I&amp;E Backsheet'!$D$7:$Y$187,J$9,FALSE))="","",(VLOOKUP($E45,'I&amp;E Backsheet'!$D$7:$Y$187,J$9,FALSE))),"")</f>
        <v>1238401</v>
      </c>
      <c r="K45" s="472">
        <f ca="1">IFERROR(IF((VLOOKUP($E45,'I&amp;E Backsheet'!$D$7:$Y$187,K$9,FALSE))="","",(VLOOKUP($E45,'I&amp;E Backsheet'!$D$7:$Y$187,K$9,FALSE))),"")</f>
        <v>35713677</v>
      </c>
      <c r="L45" s="470">
        <f ca="1">IFERROR(IF((VLOOKUP($E45,'I&amp;E Backsheet'!$D$7:$Y$187,L$9,FALSE))="","",(VLOOKUP($E45,'I&amp;E Backsheet'!$D$7:$Y$187,L$9,FALSE))),"")</f>
        <v>0</v>
      </c>
      <c r="M45" s="471">
        <f ca="1">IFERROR(IF((VLOOKUP($E45,'I&amp;E Backsheet'!$D$7:$Y$187,M$9,FALSE))="","",(VLOOKUP($E45,'I&amp;E Backsheet'!$D$7:$Y$187,M$9,FALSE))),"")</f>
        <v>0</v>
      </c>
      <c r="N45" s="472">
        <f ca="1">IFERROR(IF((VLOOKUP($E45,'I&amp;E Backsheet'!$D$7:$Y$187,N$9,FALSE))="","",(VLOOKUP($E45,'I&amp;E Backsheet'!$D$7:$Y$187,N$9,FALSE))),"")</f>
        <v>0</v>
      </c>
      <c r="O45" s="470">
        <f ca="1">IFERROR(IF((VLOOKUP($E45,'I&amp;E Backsheet'!$D$7:$Y$187,O$9,FALSE))="","",(VLOOKUP($E45,'I&amp;E Backsheet'!$D$7:$Y$187,O$9,FALSE))),"")</f>
        <v>0</v>
      </c>
      <c r="P45" s="471">
        <f ca="1">IFERROR(IF((VLOOKUP($E45,'I&amp;E Backsheet'!$D$7:$Y$187,P$9,FALSE))="","",(VLOOKUP($E45,'I&amp;E Backsheet'!$D$7:$Y$187,P$9,FALSE))),"")</f>
        <v>0</v>
      </c>
      <c r="Q45" s="473">
        <f ca="1">IFERROR(IF((VLOOKUP($E45,'I&amp;E Backsheet'!$D$7:$Y$187,Q$9,FALSE))="","",(VLOOKUP($E45,'I&amp;E Backsheet'!$D$7:$Y$187,Q$9,FALSE))),"")</f>
        <v>0</v>
      </c>
      <c r="R45" s="474">
        <f ca="1">IFERROR(IF((VLOOKUP($E45,'I&amp;E Backsheet'!$D$7:$Y$187,R$9,FALSE))="","",(VLOOKUP($E45,'I&amp;E Backsheet'!$D$7:$Y$187,R$9,FALSE))),"")</f>
        <v>35713677</v>
      </c>
    </row>
    <row r="46" spans="1:18" ht="15" customHeight="1" x14ac:dyDescent="0.3">
      <c r="A46" s="41">
        <v>34</v>
      </c>
      <c r="B46" s="291" t="str">
        <f ca="1">IFERROR(IF((VLOOKUP($E46,'Org List'!$AJ$10:$AL$190,3,FALSE))="","",(VLOOKUP($E46,'Org List'!$AJ$10:$AL$190,3,FALSE))),"")</f>
        <v>South West England Commissioning Region</v>
      </c>
      <c r="C46" s="292" t="str">
        <f ca="1">IFERROR(IF((VLOOKUP($E46,'Org List'!$AO$10:$AQ$190,3,FALSE))="","",(VLOOKUP($E46,'Org List'!$AO$10:$AQ$190,3,FALSE))),"")</f>
        <v>South West Region</v>
      </c>
      <c r="D46" s="293" t="str">
        <f ca="1">IFERROR(IF((VLOOKUP($E46,'Org List'!$AT$10:$AV$190,3,FALSE))="","",(VLOOKUP($E46,'Org List'!$AT$10:$AV$190,3,FALSE))),"")</f>
        <v>NHS England South West (South West North)</v>
      </c>
      <c r="E46" s="438" t="str">
        <f t="shared" ca="1" si="1"/>
        <v>E06000022</v>
      </c>
      <c r="F46" s="439" t="str">
        <f ca="1">IFERROR(VLOOKUP($E46,'Org List'!$J$9:$K$640,2,0), "")</f>
        <v>Bath and North East Somerset</v>
      </c>
      <c r="G46" s="470">
        <f ca="1">IFERROR(IF((VLOOKUP($E46,'I&amp;E Backsheet'!$D$7:$Y$187,G$9,FALSE))="","",(VLOOKUP($E46,'I&amp;E Backsheet'!$D$7:$Y$187,G$9,FALSE))),"")</f>
        <v>1270789</v>
      </c>
      <c r="H46" s="471">
        <f ca="1">IFERROR(IF((VLOOKUP($E46,'I&amp;E Backsheet'!$D$7:$Y$187,H$9,FALSE))="","",(VLOOKUP($E46,'I&amp;E Backsheet'!$D$7:$Y$187,H$9,FALSE))),"")</f>
        <v>4029111</v>
      </c>
      <c r="I46" s="471">
        <f ca="1">IFERROR(IF((VLOOKUP($E46,'I&amp;E Backsheet'!$D$7:$Y$187,I$9,FALSE))="","",(VLOOKUP($E46,'I&amp;E Backsheet'!$D$7:$Y$187,I$9,FALSE))),"")</f>
        <v>12066979</v>
      </c>
      <c r="J46" s="471">
        <f ca="1">IFERROR(IF((VLOOKUP($E46,'I&amp;E Backsheet'!$D$7:$Y$187,J$9,FALSE))="","",(VLOOKUP($E46,'I&amp;E Backsheet'!$D$7:$Y$187,J$9,FALSE))),"")</f>
        <v>729753</v>
      </c>
      <c r="K46" s="472">
        <f ca="1">IFERROR(IF((VLOOKUP($E46,'I&amp;E Backsheet'!$D$7:$Y$187,K$9,FALSE))="","",(VLOOKUP($E46,'I&amp;E Backsheet'!$D$7:$Y$187,K$9,FALSE))),"")</f>
        <v>18096632</v>
      </c>
      <c r="L46" s="470">
        <f ca="1">IFERROR(IF((VLOOKUP($E46,'I&amp;E Backsheet'!$D$7:$Y$187,L$9,FALSE))="","",(VLOOKUP($E46,'I&amp;E Backsheet'!$D$7:$Y$187,L$9,FALSE))),"")</f>
        <v>26033156</v>
      </c>
      <c r="M46" s="471">
        <f ca="1">IFERROR(IF((VLOOKUP($E46,'I&amp;E Backsheet'!$D$7:$Y$187,M$9,FALSE))="","",(VLOOKUP($E46,'I&amp;E Backsheet'!$D$7:$Y$187,M$9,FALSE))),"")</f>
        <v>27938862</v>
      </c>
      <c r="N46" s="472">
        <f ca="1">IFERROR(IF((VLOOKUP($E46,'I&amp;E Backsheet'!$D$7:$Y$187,N$9,FALSE))="","",(VLOOKUP($E46,'I&amp;E Backsheet'!$D$7:$Y$187,N$9,FALSE))),"")</f>
        <v>53972018</v>
      </c>
      <c r="O46" s="470">
        <f ca="1">IFERROR(IF((VLOOKUP($E46,'I&amp;E Backsheet'!$D$7:$Y$187,O$9,FALSE))="","",(VLOOKUP($E46,'I&amp;E Backsheet'!$D$7:$Y$187,O$9,FALSE))),"")</f>
        <v>26033156</v>
      </c>
      <c r="P46" s="471">
        <f ca="1">IFERROR(IF((VLOOKUP($E46,'I&amp;E Backsheet'!$D$7:$Y$187,P$9,FALSE))="","",(VLOOKUP($E46,'I&amp;E Backsheet'!$D$7:$Y$187,P$9,FALSE))),"")</f>
        <v>27938862</v>
      </c>
      <c r="Q46" s="473">
        <f ca="1">IFERROR(IF((VLOOKUP($E46,'I&amp;E Backsheet'!$D$7:$Y$187,Q$9,FALSE))="","",(VLOOKUP($E46,'I&amp;E Backsheet'!$D$7:$Y$187,Q$9,FALSE))),"")</f>
        <v>53972018</v>
      </c>
      <c r="R46" s="474">
        <f ca="1">IFERROR(IF((VLOOKUP($E46,'I&amp;E Backsheet'!$D$7:$Y$187,R$9,FALSE))="","",(VLOOKUP($E46,'I&amp;E Backsheet'!$D$7:$Y$187,R$9,FALSE))),"")</f>
        <v>72068650</v>
      </c>
    </row>
    <row r="47" spans="1:18" ht="15" customHeight="1" x14ac:dyDescent="0.3">
      <c r="A47" s="41">
        <v>35</v>
      </c>
      <c r="B47" s="291" t="str">
        <f ca="1">IFERROR(IF((VLOOKUP($E47,'Org List'!$AJ$10:$AL$190,3,FALSE))="","",(VLOOKUP($E47,'Org List'!$AJ$10:$AL$190,3,FALSE))),"")</f>
        <v>East of England Commissioning Region</v>
      </c>
      <c r="C47" s="292" t="str">
        <f ca="1">IFERROR(IF((VLOOKUP($E47,'Org List'!$AO$10:$AQ$190,3,FALSE))="","",(VLOOKUP($E47,'Org List'!$AO$10:$AQ$190,3,FALSE))),"")</f>
        <v>East Region</v>
      </c>
      <c r="D47" s="293" t="str">
        <f ca="1">IFERROR(IF((VLOOKUP($E47,'Org List'!$AT$10:$AV$190,3,FALSE))="","",(VLOOKUP($E47,'Org List'!$AT$10:$AV$190,3,FALSE))),"")</f>
        <v>NHS England East (East)</v>
      </c>
      <c r="E47" s="438" t="str">
        <f t="shared" ca="1" si="1"/>
        <v>E06000055</v>
      </c>
      <c r="F47" s="439" t="str">
        <f ca="1">IFERROR(VLOOKUP($E47,'Org List'!$J$9:$K$640,2,0), "")</f>
        <v>Bedford</v>
      </c>
      <c r="G47" s="470">
        <f ca="1">IFERROR(IF((VLOOKUP($E47,'I&amp;E Backsheet'!$D$7:$Y$187,G$9,FALSE))="","",(VLOOKUP($E47,'I&amp;E Backsheet'!$D$7:$Y$187,G$9,FALSE))),"")</f>
        <v>1243320</v>
      </c>
      <c r="H47" s="471">
        <f ca="1">IFERROR(IF((VLOOKUP($E47,'I&amp;E Backsheet'!$D$7:$Y$187,H$9,FALSE))="","",(VLOOKUP($E47,'I&amp;E Backsheet'!$D$7:$Y$187,H$9,FALSE))),"")</f>
        <v>2683904</v>
      </c>
      <c r="I47" s="471">
        <f ca="1">IFERROR(IF((VLOOKUP($E47,'I&amp;E Backsheet'!$D$7:$Y$187,I$9,FALSE))="","",(VLOOKUP($E47,'I&amp;E Backsheet'!$D$7:$Y$187,I$9,FALSE))),"")</f>
        <v>10808663</v>
      </c>
      <c r="J47" s="471">
        <f ca="1">IFERROR(IF((VLOOKUP($E47,'I&amp;E Backsheet'!$D$7:$Y$187,J$9,FALSE))="","",(VLOOKUP($E47,'I&amp;E Backsheet'!$D$7:$Y$187,J$9,FALSE))),"")</f>
        <v>620812</v>
      </c>
      <c r="K47" s="472">
        <f ca="1">IFERROR(IF((VLOOKUP($E47,'I&amp;E Backsheet'!$D$7:$Y$187,K$9,FALSE))="","",(VLOOKUP($E47,'I&amp;E Backsheet'!$D$7:$Y$187,K$9,FALSE))),"")</f>
        <v>15356699</v>
      </c>
      <c r="L47" s="470">
        <f ca="1">IFERROR(IF((VLOOKUP($E47,'I&amp;E Backsheet'!$D$7:$Y$187,L$9,FALSE))="","",(VLOOKUP($E47,'I&amp;E Backsheet'!$D$7:$Y$187,L$9,FALSE))),"")</f>
        <v>0</v>
      </c>
      <c r="M47" s="471">
        <f ca="1">IFERROR(IF((VLOOKUP($E47,'I&amp;E Backsheet'!$D$7:$Y$187,M$9,FALSE))="","",(VLOOKUP($E47,'I&amp;E Backsheet'!$D$7:$Y$187,M$9,FALSE))),"")</f>
        <v>0</v>
      </c>
      <c r="N47" s="472">
        <f ca="1">IFERROR(IF((VLOOKUP($E47,'I&amp;E Backsheet'!$D$7:$Y$187,N$9,FALSE))="","",(VLOOKUP($E47,'I&amp;E Backsheet'!$D$7:$Y$187,N$9,FALSE))),"")</f>
        <v>0</v>
      </c>
      <c r="O47" s="470">
        <f ca="1">IFERROR(IF((VLOOKUP($E47,'I&amp;E Backsheet'!$D$7:$Y$187,O$9,FALSE))="","",(VLOOKUP($E47,'I&amp;E Backsheet'!$D$7:$Y$187,O$9,FALSE))),"")</f>
        <v>0</v>
      </c>
      <c r="P47" s="471">
        <f ca="1">IFERROR(IF((VLOOKUP($E47,'I&amp;E Backsheet'!$D$7:$Y$187,P$9,FALSE))="","",(VLOOKUP($E47,'I&amp;E Backsheet'!$D$7:$Y$187,P$9,FALSE))),"")</f>
        <v>0</v>
      </c>
      <c r="Q47" s="473">
        <f ca="1">IFERROR(IF((VLOOKUP($E47,'I&amp;E Backsheet'!$D$7:$Y$187,Q$9,FALSE))="","",(VLOOKUP($E47,'I&amp;E Backsheet'!$D$7:$Y$187,Q$9,FALSE))),"")</f>
        <v>0</v>
      </c>
      <c r="R47" s="474">
        <f ca="1">IFERROR(IF((VLOOKUP($E47,'I&amp;E Backsheet'!$D$7:$Y$187,R$9,FALSE))="","",(VLOOKUP($E47,'I&amp;E Backsheet'!$D$7:$Y$187,R$9,FALSE))),"")</f>
        <v>15356699</v>
      </c>
    </row>
    <row r="48" spans="1:18" ht="15" customHeight="1" x14ac:dyDescent="0.3">
      <c r="A48" s="41">
        <v>36</v>
      </c>
      <c r="B48" s="291" t="str">
        <f ca="1">IFERROR(IF((VLOOKUP($E48,'Org List'!$AJ$10:$AL$190,3,FALSE))="","",(VLOOKUP($E48,'Org List'!$AJ$10:$AL$190,3,FALSE))),"")</f>
        <v>London Commissioning Region</v>
      </c>
      <c r="C48" s="292" t="str">
        <f ca="1">IFERROR(IF((VLOOKUP($E48,'Org List'!$AO$10:$AQ$190,3,FALSE))="","",(VLOOKUP($E48,'Org List'!$AO$10:$AQ$190,3,FALSE))),"")</f>
        <v>London Region</v>
      </c>
      <c r="D48" s="293" t="str">
        <f ca="1">IFERROR(IF((VLOOKUP($E48,'Org List'!$AT$10:$AV$190,3,FALSE))="","",(VLOOKUP($E48,'Org List'!$AT$10:$AV$190,3,FALSE))),"")</f>
        <v>NHS England London</v>
      </c>
      <c r="E48" s="438" t="str">
        <f t="shared" ca="1" si="1"/>
        <v>E09000004</v>
      </c>
      <c r="F48" s="439" t="str">
        <f ca="1">IFERROR(VLOOKUP($E48,'Org List'!$J$9:$K$640,2,0), "")</f>
        <v>Bexley</v>
      </c>
      <c r="G48" s="470">
        <f ca="1">IFERROR(IF((VLOOKUP($E48,'I&amp;E Backsheet'!$D$7:$Y$187,G$9,FALSE))="","",(VLOOKUP($E48,'I&amp;E Backsheet'!$D$7:$Y$187,G$9,FALSE))),"")</f>
        <v>2613112</v>
      </c>
      <c r="H48" s="471">
        <f ca="1">IFERROR(IF((VLOOKUP($E48,'I&amp;E Backsheet'!$D$7:$Y$187,H$9,FALSE))="","",(VLOOKUP($E48,'I&amp;E Backsheet'!$D$7:$Y$187,H$9,FALSE))),"")</f>
        <v>5493246</v>
      </c>
      <c r="I48" s="471">
        <f ca="1">IFERROR(IF((VLOOKUP($E48,'I&amp;E Backsheet'!$D$7:$Y$187,I$9,FALSE))="","",(VLOOKUP($E48,'I&amp;E Backsheet'!$D$7:$Y$187,I$9,FALSE))),"")</f>
        <v>15686418</v>
      </c>
      <c r="J48" s="471">
        <f ca="1">IFERROR(IF((VLOOKUP($E48,'I&amp;E Backsheet'!$D$7:$Y$187,J$9,FALSE))="","",(VLOOKUP($E48,'I&amp;E Backsheet'!$D$7:$Y$187,J$9,FALSE))),"")</f>
        <v>928375</v>
      </c>
      <c r="K48" s="472">
        <f ca="1">IFERROR(IF((VLOOKUP($E48,'I&amp;E Backsheet'!$D$7:$Y$187,K$9,FALSE))="","",(VLOOKUP($E48,'I&amp;E Backsheet'!$D$7:$Y$187,K$9,FALSE))),"")</f>
        <v>24721151</v>
      </c>
      <c r="L48" s="470">
        <f ca="1">IFERROR(IF((VLOOKUP($E48,'I&amp;E Backsheet'!$D$7:$Y$187,L$9,FALSE))="","",(VLOOKUP($E48,'I&amp;E Backsheet'!$D$7:$Y$187,L$9,FALSE))),"")</f>
        <v>826582</v>
      </c>
      <c r="M48" s="471">
        <f ca="1">IFERROR(IF((VLOOKUP($E48,'I&amp;E Backsheet'!$D$7:$Y$187,M$9,FALSE))="","",(VLOOKUP($E48,'I&amp;E Backsheet'!$D$7:$Y$187,M$9,FALSE))),"")</f>
        <v>1054000</v>
      </c>
      <c r="N48" s="472">
        <f ca="1">IFERROR(IF((VLOOKUP($E48,'I&amp;E Backsheet'!$D$7:$Y$187,N$9,FALSE))="","",(VLOOKUP($E48,'I&amp;E Backsheet'!$D$7:$Y$187,N$9,FALSE))),"")</f>
        <v>1880582</v>
      </c>
      <c r="O48" s="470">
        <f ca="1">IFERROR(IF((VLOOKUP($E48,'I&amp;E Backsheet'!$D$7:$Y$187,O$9,FALSE))="","",(VLOOKUP($E48,'I&amp;E Backsheet'!$D$7:$Y$187,O$9,FALSE))),"")</f>
        <v>1057582</v>
      </c>
      <c r="P48" s="471">
        <f ca="1">IFERROR(IF((VLOOKUP($E48,'I&amp;E Backsheet'!$D$7:$Y$187,P$9,FALSE))="","",(VLOOKUP($E48,'I&amp;E Backsheet'!$D$7:$Y$187,P$9,FALSE))),"")</f>
        <v>1054000</v>
      </c>
      <c r="Q48" s="473">
        <f ca="1">IFERROR(IF((VLOOKUP($E48,'I&amp;E Backsheet'!$D$7:$Y$187,Q$9,FALSE))="","",(VLOOKUP($E48,'I&amp;E Backsheet'!$D$7:$Y$187,Q$9,FALSE))),"")</f>
        <v>2111582</v>
      </c>
      <c r="R48" s="474">
        <f ca="1">IFERROR(IF((VLOOKUP($E48,'I&amp;E Backsheet'!$D$7:$Y$187,R$9,FALSE))="","",(VLOOKUP($E48,'I&amp;E Backsheet'!$D$7:$Y$187,R$9,FALSE))),"")</f>
        <v>26832733</v>
      </c>
    </row>
    <row r="49" spans="1:18" ht="15" customHeight="1" x14ac:dyDescent="0.3">
      <c r="A49" s="41">
        <v>37</v>
      </c>
      <c r="B49" s="291" t="str">
        <f ca="1">IFERROR(IF((VLOOKUP($E49,'Org List'!$AJ$10:$AL$190,3,FALSE))="","",(VLOOKUP($E49,'Org List'!$AJ$10:$AL$190,3,FALSE))),"")</f>
        <v>Midlands Commissioning Region</v>
      </c>
      <c r="C49" s="292" t="str">
        <f ca="1">IFERROR(IF((VLOOKUP($E49,'Org List'!$AO$10:$AQ$190,3,FALSE))="","",(VLOOKUP($E49,'Org List'!$AO$10:$AQ$190,3,FALSE))),"")</f>
        <v>West Midlands Region</v>
      </c>
      <c r="D49" s="293" t="str">
        <f ca="1">IFERROR(IF((VLOOKUP($E49,'Org List'!$AT$10:$AV$190,3,FALSE))="","",(VLOOKUP($E49,'Org List'!$AT$10:$AV$190,3,FALSE))),"")</f>
        <v>NHS England Midlands (West Midlands)</v>
      </c>
      <c r="E49" s="438" t="str">
        <f t="shared" ca="1" si="1"/>
        <v>E08000025</v>
      </c>
      <c r="F49" s="439" t="str">
        <f ca="1">IFERROR(VLOOKUP($E49,'Org List'!$J$9:$K$640,2,0), "")</f>
        <v>Birmingham</v>
      </c>
      <c r="G49" s="470">
        <f ca="1">IFERROR(IF((VLOOKUP($E49,'I&amp;E Backsheet'!$D$7:$Y$187,G$9,FALSE))="","",(VLOOKUP($E49,'I&amp;E Backsheet'!$D$7:$Y$187,G$9,FALSE))),"")</f>
        <v>11407088</v>
      </c>
      <c r="H49" s="471">
        <f ca="1">IFERROR(IF((VLOOKUP($E49,'I&amp;E Backsheet'!$D$7:$Y$187,H$9,FALSE))="","",(VLOOKUP($E49,'I&amp;E Backsheet'!$D$7:$Y$187,H$9,FALSE))),"")</f>
        <v>60321014</v>
      </c>
      <c r="I49" s="471">
        <f ca="1">IFERROR(IF((VLOOKUP($E49,'I&amp;E Backsheet'!$D$7:$Y$187,I$9,FALSE))="","",(VLOOKUP($E49,'I&amp;E Backsheet'!$D$7:$Y$187,I$9,FALSE))),"")</f>
        <v>83211137</v>
      </c>
      <c r="J49" s="471">
        <f ca="1">IFERROR(IF((VLOOKUP($E49,'I&amp;E Backsheet'!$D$7:$Y$187,J$9,FALSE))="","",(VLOOKUP($E49,'I&amp;E Backsheet'!$D$7:$Y$187,J$9,FALSE))),"")</f>
        <v>5600295</v>
      </c>
      <c r="K49" s="472">
        <f ca="1">IFERROR(IF((VLOOKUP($E49,'I&amp;E Backsheet'!$D$7:$Y$187,K$9,FALSE))="","",(VLOOKUP($E49,'I&amp;E Backsheet'!$D$7:$Y$187,K$9,FALSE))),"")</f>
        <v>160539534</v>
      </c>
      <c r="L49" s="470">
        <f ca="1">IFERROR(IF((VLOOKUP($E49,'I&amp;E Backsheet'!$D$7:$Y$187,L$9,FALSE))="","",(VLOOKUP($E49,'I&amp;E Backsheet'!$D$7:$Y$187,L$9,FALSE))),"")</f>
        <v>9185414</v>
      </c>
      <c r="M49" s="471">
        <f ca="1">IFERROR(IF((VLOOKUP($E49,'I&amp;E Backsheet'!$D$7:$Y$187,M$9,FALSE))="","",(VLOOKUP($E49,'I&amp;E Backsheet'!$D$7:$Y$187,M$9,FALSE))),"")</f>
        <v>1437025</v>
      </c>
      <c r="N49" s="472">
        <f ca="1">IFERROR(IF((VLOOKUP($E49,'I&amp;E Backsheet'!$D$7:$Y$187,N$9,FALSE))="","",(VLOOKUP($E49,'I&amp;E Backsheet'!$D$7:$Y$187,N$9,FALSE))),"")</f>
        <v>10622439</v>
      </c>
      <c r="O49" s="470">
        <f ca="1">IFERROR(IF((VLOOKUP($E49,'I&amp;E Backsheet'!$D$7:$Y$187,O$9,FALSE))="","",(VLOOKUP($E49,'I&amp;E Backsheet'!$D$7:$Y$187,O$9,FALSE))),"")</f>
        <v>9185414</v>
      </c>
      <c r="P49" s="471">
        <f ca="1">IFERROR(IF((VLOOKUP($E49,'I&amp;E Backsheet'!$D$7:$Y$187,P$9,FALSE))="","",(VLOOKUP($E49,'I&amp;E Backsheet'!$D$7:$Y$187,P$9,FALSE))),"")</f>
        <v>1437025</v>
      </c>
      <c r="Q49" s="473">
        <f ca="1">IFERROR(IF((VLOOKUP($E49,'I&amp;E Backsheet'!$D$7:$Y$187,Q$9,FALSE))="","",(VLOOKUP($E49,'I&amp;E Backsheet'!$D$7:$Y$187,Q$9,FALSE))),"")</f>
        <v>10622439</v>
      </c>
      <c r="R49" s="474">
        <f ca="1">IFERROR(IF((VLOOKUP($E49,'I&amp;E Backsheet'!$D$7:$Y$187,R$9,FALSE))="","",(VLOOKUP($E49,'I&amp;E Backsheet'!$D$7:$Y$187,R$9,FALSE))),"")</f>
        <v>171161973</v>
      </c>
    </row>
    <row r="50" spans="1:18" ht="15" customHeight="1" x14ac:dyDescent="0.3">
      <c r="A50" s="41">
        <v>38</v>
      </c>
      <c r="B50" s="291" t="str">
        <f ca="1">IFERROR(IF((VLOOKUP($E50,'Org List'!$AJ$10:$AL$190,3,FALSE))="","",(VLOOKUP($E50,'Org List'!$AJ$10:$AL$190,3,FALSE))),"")</f>
        <v>North West Commissioning Region</v>
      </c>
      <c r="C50" s="292" t="str">
        <f ca="1">IFERROR(IF((VLOOKUP($E50,'Org List'!$AO$10:$AQ$190,3,FALSE))="","",(VLOOKUP($E50,'Org List'!$AO$10:$AQ$190,3,FALSE))),"")</f>
        <v>North West Region</v>
      </c>
      <c r="D50" s="293" t="str">
        <f ca="1">IFERROR(IF((VLOOKUP($E50,'Org List'!$AT$10:$AV$190,3,FALSE))="","",(VLOOKUP($E50,'Org List'!$AT$10:$AV$190,3,FALSE))),"")</f>
        <v>NHS England North West (Lancashire)</v>
      </c>
      <c r="E50" s="438" t="str">
        <f t="shared" ca="1" si="1"/>
        <v>E06000008</v>
      </c>
      <c r="F50" s="439" t="str">
        <f ca="1">IFERROR(VLOOKUP($E50,'Org List'!$J$9:$K$640,2,0), "")</f>
        <v>Blackburn with Darwen</v>
      </c>
      <c r="G50" s="470">
        <f ca="1">IFERROR(IF((VLOOKUP($E50,'I&amp;E Backsheet'!$D$7:$Y$187,G$9,FALSE))="","",(VLOOKUP($E50,'I&amp;E Backsheet'!$D$7:$Y$187,G$9,FALSE))),"")</f>
        <v>1876999</v>
      </c>
      <c r="H50" s="471">
        <f ca="1">IFERROR(IF((VLOOKUP($E50,'I&amp;E Backsheet'!$D$7:$Y$187,H$9,FALSE))="","",(VLOOKUP($E50,'I&amp;E Backsheet'!$D$7:$Y$187,H$9,FALSE))),"")</f>
        <v>7339179</v>
      </c>
      <c r="I50" s="471">
        <f ca="1">IFERROR(IF((VLOOKUP($E50,'I&amp;E Backsheet'!$D$7:$Y$187,I$9,FALSE))="","",(VLOOKUP($E50,'I&amp;E Backsheet'!$D$7:$Y$187,I$9,FALSE))),"")</f>
        <v>11992199</v>
      </c>
      <c r="J50" s="471">
        <f ca="1">IFERROR(IF((VLOOKUP($E50,'I&amp;E Backsheet'!$D$7:$Y$187,J$9,FALSE))="","",(VLOOKUP($E50,'I&amp;E Backsheet'!$D$7:$Y$187,J$9,FALSE))),"")</f>
        <v>764416</v>
      </c>
      <c r="K50" s="472">
        <f ca="1">IFERROR(IF((VLOOKUP($E50,'I&amp;E Backsheet'!$D$7:$Y$187,K$9,FALSE))="","",(VLOOKUP($E50,'I&amp;E Backsheet'!$D$7:$Y$187,K$9,FALSE))),"")</f>
        <v>21972793</v>
      </c>
      <c r="L50" s="470">
        <f ca="1">IFERROR(IF((VLOOKUP($E50,'I&amp;E Backsheet'!$D$7:$Y$187,L$9,FALSE))="","",(VLOOKUP($E50,'I&amp;E Backsheet'!$D$7:$Y$187,L$9,FALSE))),"")</f>
        <v>0</v>
      </c>
      <c r="M50" s="471">
        <f ca="1">IFERROR(IF((VLOOKUP($E50,'I&amp;E Backsheet'!$D$7:$Y$187,M$9,FALSE))="","",(VLOOKUP($E50,'I&amp;E Backsheet'!$D$7:$Y$187,M$9,FALSE))),"")</f>
        <v>0</v>
      </c>
      <c r="N50" s="472">
        <f ca="1">IFERROR(IF((VLOOKUP($E50,'I&amp;E Backsheet'!$D$7:$Y$187,N$9,FALSE))="","",(VLOOKUP($E50,'I&amp;E Backsheet'!$D$7:$Y$187,N$9,FALSE))),"")</f>
        <v>0</v>
      </c>
      <c r="O50" s="470">
        <f ca="1">IFERROR(IF((VLOOKUP($E50,'I&amp;E Backsheet'!$D$7:$Y$187,O$9,FALSE))="","",(VLOOKUP($E50,'I&amp;E Backsheet'!$D$7:$Y$187,O$9,FALSE))),"")</f>
        <v>0</v>
      </c>
      <c r="P50" s="471">
        <f ca="1">IFERROR(IF((VLOOKUP($E50,'I&amp;E Backsheet'!$D$7:$Y$187,P$9,FALSE))="","",(VLOOKUP($E50,'I&amp;E Backsheet'!$D$7:$Y$187,P$9,FALSE))),"")</f>
        <v>0</v>
      </c>
      <c r="Q50" s="473">
        <f ca="1">IFERROR(IF((VLOOKUP($E50,'I&amp;E Backsheet'!$D$7:$Y$187,Q$9,FALSE))="","",(VLOOKUP($E50,'I&amp;E Backsheet'!$D$7:$Y$187,Q$9,FALSE))),"")</f>
        <v>0</v>
      </c>
      <c r="R50" s="474">
        <f ca="1">IFERROR(IF((VLOOKUP($E50,'I&amp;E Backsheet'!$D$7:$Y$187,R$9,FALSE))="","",(VLOOKUP($E50,'I&amp;E Backsheet'!$D$7:$Y$187,R$9,FALSE))),"")</f>
        <v>21972793</v>
      </c>
    </row>
    <row r="51" spans="1:18" ht="15" customHeight="1" x14ac:dyDescent="0.3">
      <c r="A51" s="41">
        <v>39</v>
      </c>
      <c r="B51" s="291" t="str">
        <f ca="1">IFERROR(IF((VLOOKUP($E51,'Org List'!$AJ$10:$AL$190,3,FALSE))="","",(VLOOKUP($E51,'Org List'!$AJ$10:$AL$190,3,FALSE))),"")</f>
        <v>North West Commissioning Region</v>
      </c>
      <c r="C51" s="292" t="str">
        <f ca="1">IFERROR(IF((VLOOKUP($E51,'Org List'!$AO$10:$AQ$190,3,FALSE))="","",(VLOOKUP($E51,'Org List'!$AO$10:$AQ$190,3,FALSE))),"")</f>
        <v>North West Region</v>
      </c>
      <c r="D51" s="293" t="str">
        <f ca="1">IFERROR(IF((VLOOKUP($E51,'Org List'!$AT$10:$AV$190,3,FALSE))="","",(VLOOKUP($E51,'Org List'!$AT$10:$AV$190,3,FALSE))),"")</f>
        <v>NHS England North West (Lancashire)</v>
      </c>
      <c r="E51" s="438" t="str">
        <f t="shared" ca="1" si="1"/>
        <v>E06000009</v>
      </c>
      <c r="F51" s="439" t="str">
        <f ca="1">IFERROR(VLOOKUP($E51,'Org List'!$J$9:$K$640,2,0), "")</f>
        <v>Blackpool</v>
      </c>
      <c r="G51" s="470">
        <f ca="1">IFERROR(IF((VLOOKUP($E51,'I&amp;E Backsheet'!$D$7:$Y$187,G$9,FALSE))="","",(VLOOKUP($E51,'I&amp;E Backsheet'!$D$7:$Y$187,G$9,FALSE))),"")</f>
        <v>2304619</v>
      </c>
      <c r="H51" s="471">
        <f ca="1">IFERROR(IF((VLOOKUP($E51,'I&amp;E Backsheet'!$D$7:$Y$187,H$9,FALSE))="","",(VLOOKUP($E51,'I&amp;E Backsheet'!$D$7:$Y$187,H$9,FALSE))),"")</f>
        <v>9651859</v>
      </c>
      <c r="I51" s="471">
        <f ca="1">IFERROR(IF((VLOOKUP($E51,'I&amp;E Backsheet'!$D$7:$Y$187,I$9,FALSE))="","",(VLOOKUP($E51,'I&amp;E Backsheet'!$D$7:$Y$187,I$9,FALSE))),"")</f>
        <v>14519972</v>
      </c>
      <c r="J51" s="471">
        <f ca="1">IFERROR(IF((VLOOKUP($E51,'I&amp;E Backsheet'!$D$7:$Y$187,J$9,FALSE))="","",(VLOOKUP($E51,'I&amp;E Backsheet'!$D$7:$Y$187,J$9,FALSE))),"")</f>
        <v>903685</v>
      </c>
      <c r="K51" s="472">
        <f ca="1">IFERROR(IF((VLOOKUP($E51,'I&amp;E Backsheet'!$D$7:$Y$187,K$9,FALSE))="","",(VLOOKUP($E51,'I&amp;E Backsheet'!$D$7:$Y$187,K$9,FALSE))),"")</f>
        <v>27380135</v>
      </c>
      <c r="L51" s="470">
        <f ca="1">IFERROR(IF((VLOOKUP($E51,'I&amp;E Backsheet'!$D$7:$Y$187,L$9,FALSE))="","",(VLOOKUP($E51,'I&amp;E Backsheet'!$D$7:$Y$187,L$9,FALSE))),"")</f>
        <v>3182099</v>
      </c>
      <c r="M51" s="471">
        <f ca="1">IFERROR(IF((VLOOKUP($E51,'I&amp;E Backsheet'!$D$7:$Y$187,M$9,FALSE))="","",(VLOOKUP($E51,'I&amp;E Backsheet'!$D$7:$Y$187,M$9,FALSE))),"")</f>
        <v>2200409</v>
      </c>
      <c r="N51" s="472">
        <f ca="1">IFERROR(IF((VLOOKUP($E51,'I&amp;E Backsheet'!$D$7:$Y$187,N$9,FALSE))="","",(VLOOKUP($E51,'I&amp;E Backsheet'!$D$7:$Y$187,N$9,FALSE))),"")</f>
        <v>5382508</v>
      </c>
      <c r="O51" s="470">
        <f ca="1">IFERROR(IF((VLOOKUP($E51,'I&amp;E Backsheet'!$D$7:$Y$187,O$9,FALSE))="","",(VLOOKUP($E51,'I&amp;E Backsheet'!$D$7:$Y$187,O$9,FALSE))),"")</f>
        <v>3182099</v>
      </c>
      <c r="P51" s="471">
        <f ca="1">IFERROR(IF((VLOOKUP($E51,'I&amp;E Backsheet'!$D$7:$Y$187,P$9,FALSE))="","",(VLOOKUP($E51,'I&amp;E Backsheet'!$D$7:$Y$187,P$9,FALSE))),"")</f>
        <v>2200409</v>
      </c>
      <c r="Q51" s="473">
        <f ca="1">IFERROR(IF((VLOOKUP($E51,'I&amp;E Backsheet'!$D$7:$Y$187,Q$9,FALSE))="","",(VLOOKUP($E51,'I&amp;E Backsheet'!$D$7:$Y$187,Q$9,FALSE))),"")</f>
        <v>5382508</v>
      </c>
      <c r="R51" s="474">
        <f ca="1">IFERROR(IF((VLOOKUP($E51,'I&amp;E Backsheet'!$D$7:$Y$187,R$9,FALSE))="","",(VLOOKUP($E51,'I&amp;E Backsheet'!$D$7:$Y$187,R$9,FALSE))),"")</f>
        <v>32762643</v>
      </c>
    </row>
    <row r="52" spans="1:18" ht="15" customHeight="1" x14ac:dyDescent="0.3">
      <c r="A52" s="41">
        <v>40</v>
      </c>
      <c r="B52" s="291" t="str">
        <f ca="1">IFERROR(IF((VLOOKUP($E52,'Org List'!$AJ$10:$AL$190,3,FALSE))="","",(VLOOKUP($E52,'Org List'!$AJ$10:$AL$190,3,FALSE))),"")</f>
        <v>North West Commissioning Region</v>
      </c>
      <c r="C52" s="292" t="str">
        <f ca="1">IFERROR(IF((VLOOKUP($E52,'Org List'!$AO$10:$AQ$190,3,FALSE))="","",(VLOOKUP($E52,'Org List'!$AO$10:$AQ$190,3,FALSE))),"")</f>
        <v>North West Region</v>
      </c>
      <c r="D52" s="293" t="str">
        <f ca="1">IFERROR(IF((VLOOKUP($E52,'Org List'!$AT$10:$AV$190,3,FALSE))="","",(VLOOKUP($E52,'Org List'!$AT$10:$AV$190,3,FALSE))),"")</f>
        <v>NHS England North West (Greater Manchester)</v>
      </c>
      <c r="E52" s="438" t="str">
        <f t="shared" ca="1" si="1"/>
        <v>E08000001</v>
      </c>
      <c r="F52" s="439" t="str">
        <f ca="1">IFERROR(VLOOKUP($E52,'Org List'!$J$9:$K$640,2,0), "")</f>
        <v>Bolton</v>
      </c>
      <c r="G52" s="470">
        <f ca="1">IFERROR(IF((VLOOKUP($E52,'I&amp;E Backsheet'!$D$7:$Y$187,G$9,FALSE))="","",(VLOOKUP($E52,'I&amp;E Backsheet'!$D$7:$Y$187,G$9,FALSE))),"")</f>
        <v>3153289</v>
      </c>
      <c r="H52" s="471">
        <f ca="1">IFERROR(IF((VLOOKUP($E52,'I&amp;E Backsheet'!$D$7:$Y$187,H$9,FALSE))="","",(VLOOKUP($E52,'I&amp;E Backsheet'!$D$7:$Y$187,H$9,FALSE))),"")</f>
        <v>13047689</v>
      </c>
      <c r="I52" s="471">
        <f ca="1">IFERROR(IF((VLOOKUP($E52,'I&amp;E Backsheet'!$D$7:$Y$187,I$9,FALSE))="","",(VLOOKUP($E52,'I&amp;E Backsheet'!$D$7:$Y$187,I$9,FALSE))),"")</f>
        <v>21588847</v>
      </c>
      <c r="J52" s="471">
        <f ca="1">IFERROR(IF((VLOOKUP($E52,'I&amp;E Backsheet'!$D$7:$Y$187,J$9,FALSE))="","",(VLOOKUP($E52,'I&amp;E Backsheet'!$D$7:$Y$187,J$9,FALSE))),"")</f>
        <v>1390102</v>
      </c>
      <c r="K52" s="472">
        <f ca="1">IFERROR(IF((VLOOKUP($E52,'I&amp;E Backsheet'!$D$7:$Y$187,K$9,FALSE))="","",(VLOOKUP($E52,'I&amp;E Backsheet'!$D$7:$Y$187,K$9,FALSE))),"")</f>
        <v>39179927</v>
      </c>
      <c r="L52" s="470">
        <f ca="1">IFERROR(IF((VLOOKUP($E52,'I&amp;E Backsheet'!$D$7:$Y$187,L$9,FALSE))="","",(VLOOKUP($E52,'I&amp;E Backsheet'!$D$7:$Y$187,L$9,FALSE))),"")</f>
        <v>7248329.6973068975</v>
      </c>
      <c r="M52" s="471">
        <f ca="1">IFERROR(IF((VLOOKUP($E52,'I&amp;E Backsheet'!$D$7:$Y$187,M$9,FALSE))="","",(VLOOKUP($E52,'I&amp;E Backsheet'!$D$7:$Y$187,M$9,FALSE))),"")</f>
        <v>3397379.7720021117</v>
      </c>
      <c r="N52" s="472">
        <f ca="1">IFERROR(IF((VLOOKUP($E52,'I&amp;E Backsheet'!$D$7:$Y$187,N$9,FALSE))="","",(VLOOKUP($E52,'I&amp;E Backsheet'!$D$7:$Y$187,N$9,FALSE))),"")</f>
        <v>10645709.46930901</v>
      </c>
      <c r="O52" s="470">
        <f ca="1">IFERROR(IF((VLOOKUP($E52,'I&amp;E Backsheet'!$D$7:$Y$187,O$9,FALSE))="","",(VLOOKUP($E52,'I&amp;E Backsheet'!$D$7:$Y$187,O$9,FALSE))),"")</f>
        <v>4948330</v>
      </c>
      <c r="P52" s="471">
        <f ca="1">IFERROR(IF((VLOOKUP($E52,'I&amp;E Backsheet'!$D$7:$Y$187,P$9,FALSE))="","",(VLOOKUP($E52,'I&amp;E Backsheet'!$D$7:$Y$187,P$9,FALSE))),"")</f>
        <v>5697380</v>
      </c>
      <c r="Q52" s="473">
        <f ca="1">IFERROR(IF((VLOOKUP($E52,'I&amp;E Backsheet'!$D$7:$Y$187,Q$9,FALSE))="","",(VLOOKUP($E52,'I&amp;E Backsheet'!$D$7:$Y$187,Q$9,FALSE))),"")</f>
        <v>10645710</v>
      </c>
      <c r="R52" s="474">
        <f ca="1">IFERROR(IF((VLOOKUP($E52,'I&amp;E Backsheet'!$D$7:$Y$187,R$9,FALSE))="","",(VLOOKUP($E52,'I&amp;E Backsheet'!$D$7:$Y$187,R$9,FALSE))),"")</f>
        <v>49825637</v>
      </c>
    </row>
    <row r="53" spans="1:18" ht="15" customHeight="1" x14ac:dyDescent="0.3">
      <c r="A53" s="41">
        <v>41</v>
      </c>
      <c r="B53" s="291" t="str">
        <f ca="1">IFERROR(IF((VLOOKUP($E53,'Org List'!$AJ$10:$AL$190,3,FALSE))="","",(VLOOKUP($E53,'Org List'!$AJ$10:$AL$190,3,FALSE))),"")</f>
        <v>South West England Commissioning Region</v>
      </c>
      <c r="C53" s="292" t="str">
        <f ca="1">IFERROR(IF((VLOOKUP($E53,'Org List'!$AO$10:$AQ$190,3,FALSE))="","",(VLOOKUP($E53,'Org List'!$AO$10:$AQ$190,3,FALSE))),"")</f>
        <v>South West Region</v>
      </c>
      <c r="D53" s="293" t="str">
        <f ca="1">IFERROR(IF((VLOOKUP($E53,'Org List'!$AT$10:$AV$190,3,FALSE))="","",(VLOOKUP($E53,'Org List'!$AT$10:$AV$190,3,FALSE))),"")</f>
        <v>NHS England South West (South West South)</v>
      </c>
      <c r="E53" s="438" t="str">
        <f t="shared" ca="1" si="1"/>
        <v>E06000058</v>
      </c>
      <c r="F53" s="439" t="str">
        <f ca="1">IFERROR(VLOOKUP($E53,'Org List'!$J$9:$K$640,2,0), "")</f>
        <v>Bournemouth, Christchurch and Poole</v>
      </c>
      <c r="G53" s="470">
        <f ca="1">IFERROR(IF((VLOOKUP($E53,'I&amp;E Backsheet'!$D$7:$Y$187,G$9,FALSE))="","",(VLOOKUP($E53,'I&amp;E Backsheet'!$D$7:$Y$187,G$9,FALSE))),"")</f>
        <v>3100781</v>
      </c>
      <c r="H53" s="471">
        <f ca="1">IFERROR(IF((VLOOKUP($E53,'I&amp;E Backsheet'!$D$7:$Y$187,H$9,FALSE))="","",(VLOOKUP($E53,'I&amp;E Backsheet'!$D$7:$Y$187,H$9,FALSE))),"")</f>
        <v>11295761</v>
      </c>
      <c r="I53" s="471">
        <f ca="1">IFERROR(IF((VLOOKUP($E53,'I&amp;E Backsheet'!$D$7:$Y$187,I$9,FALSE))="","",(VLOOKUP($E53,'I&amp;E Backsheet'!$D$7:$Y$187,I$9,FALSE))),"")</f>
        <v>27948336</v>
      </c>
      <c r="J53" s="471">
        <f ca="1">IFERROR(IF((VLOOKUP($E53,'I&amp;E Backsheet'!$D$7:$Y$187,J$9,FALSE))="","",(VLOOKUP($E53,'I&amp;E Backsheet'!$D$7:$Y$187,J$9,FALSE))),"")</f>
        <v>1747878</v>
      </c>
      <c r="K53" s="472">
        <f ca="1">IFERROR(IF((VLOOKUP($E53,'I&amp;E Backsheet'!$D$7:$Y$187,K$9,FALSE))="","",(VLOOKUP($E53,'I&amp;E Backsheet'!$D$7:$Y$187,K$9,FALSE))),"")</f>
        <v>44092756</v>
      </c>
      <c r="L53" s="470">
        <f ca="1">IFERROR(IF((VLOOKUP($E53,'I&amp;E Backsheet'!$D$7:$Y$187,L$9,FALSE))="","",(VLOOKUP($E53,'I&amp;E Backsheet'!$D$7:$Y$187,L$9,FALSE))),"")</f>
        <v>12251000</v>
      </c>
      <c r="M53" s="471">
        <f ca="1">IFERROR(IF((VLOOKUP($E53,'I&amp;E Backsheet'!$D$7:$Y$187,M$9,FALSE))="","",(VLOOKUP($E53,'I&amp;E Backsheet'!$D$7:$Y$187,M$9,FALSE))),"")</f>
        <v>2497000</v>
      </c>
      <c r="N53" s="472">
        <f ca="1">IFERROR(IF((VLOOKUP($E53,'I&amp;E Backsheet'!$D$7:$Y$187,N$9,FALSE))="","",(VLOOKUP($E53,'I&amp;E Backsheet'!$D$7:$Y$187,N$9,FALSE))),"")</f>
        <v>14748000</v>
      </c>
      <c r="O53" s="470">
        <f ca="1">IFERROR(IF((VLOOKUP($E53,'I&amp;E Backsheet'!$D$7:$Y$187,O$9,FALSE))="","",(VLOOKUP($E53,'I&amp;E Backsheet'!$D$7:$Y$187,O$9,FALSE))),"")</f>
        <v>12251000</v>
      </c>
      <c r="P53" s="471">
        <f ca="1">IFERROR(IF((VLOOKUP($E53,'I&amp;E Backsheet'!$D$7:$Y$187,P$9,FALSE))="","",(VLOOKUP($E53,'I&amp;E Backsheet'!$D$7:$Y$187,P$9,FALSE))),"")</f>
        <v>2497000</v>
      </c>
      <c r="Q53" s="473">
        <f ca="1">IFERROR(IF((VLOOKUP($E53,'I&amp;E Backsheet'!$D$7:$Y$187,Q$9,FALSE))="","",(VLOOKUP($E53,'I&amp;E Backsheet'!$D$7:$Y$187,Q$9,FALSE))),"")</f>
        <v>14748000</v>
      </c>
      <c r="R53" s="474">
        <f ca="1">IFERROR(IF((VLOOKUP($E53,'I&amp;E Backsheet'!$D$7:$Y$187,R$9,FALSE))="","",(VLOOKUP($E53,'I&amp;E Backsheet'!$D$7:$Y$187,R$9,FALSE))),"")</f>
        <v>58840756</v>
      </c>
    </row>
    <row r="54" spans="1:18" ht="15" customHeight="1" x14ac:dyDescent="0.3">
      <c r="A54" s="41">
        <v>42</v>
      </c>
      <c r="B54" s="291" t="str">
        <f ca="1">IFERROR(IF((VLOOKUP($E54,'Org List'!$AJ$10:$AL$190,3,FALSE))="","",(VLOOKUP($E54,'Org List'!$AJ$10:$AL$190,3,FALSE))),"")</f>
        <v>South East England Commissioning Region</v>
      </c>
      <c r="C54" s="292" t="str">
        <f ca="1">IFERROR(IF((VLOOKUP($E54,'Org List'!$AO$10:$AQ$190,3,FALSE))="","",(VLOOKUP($E54,'Org List'!$AO$10:$AQ$190,3,FALSE))),"")</f>
        <v>South East Region</v>
      </c>
      <c r="D54" s="293" t="str">
        <f ca="1">IFERROR(IF((VLOOKUP($E54,'Org List'!$AT$10:$AV$190,3,FALSE))="","",(VLOOKUP($E54,'Org List'!$AT$10:$AV$190,3,FALSE))),"")</f>
        <v>NHS England South East (Hampshire, Isle of Wight and Thames Valley)</v>
      </c>
      <c r="E54" s="438" t="str">
        <f t="shared" ca="1" si="1"/>
        <v>E06000036</v>
      </c>
      <c r="F54" s="439" t="str">
        <f ca="1">IFERROR(VLOOKUP($E54,'Org List'!$J$9:$K$640,2,0), "")</f>
        <v>Bracknell Forest</v>
      </c>
      <c r="G54" s="470">
        <f ca="1">IFERROR(IF((VLOOKUP($E54,'I&amp;E Backsheet'!$D$7:$Y$187,G$9,FALSE))="","",(VLOOKUP($E54,'I&amp;E Backsheet'!$D$7:$Y$187,G$9,FALSE))),"")</f>
        <v>853469</v>
      </c>
      <c r="H54" s="471">
        <f ca="1">IFERROR(IF((VLOOKUP($E54,'I&amp;E Backsheet'!$D$7:$Y$187,H$9,FALSE))="","",(VLOOKUP($E54,'I&amp;E Backsheet'!$D$7:$Y$187,H$9,FALSE))),"")</f>
        <v>1118217</v>
      </c>
      <c r="I54" s="471">
        <f ca="1">IFERROR(IF((VLOOKUP($E54,'I&amp;E Backsheet'!$D$7:$Y$187,I$9,FALSE))="","",(VLOOKUP($E54,'I&amp;E Backsheet'!$D$7:$Y$187,I$9,FALSE))),"")</f>
        <v>6847121</v>
      </c>
      <c r="J54" s="471">
        <f ca="1">IFERROR(IF((VLOOKUP($E54,'I&amp;E Backsheet'!$D$7:$Y$187,J$9,FALSE))="","",(VLOOKUP($E54,'I&amp;E Backsheet'!$D$7:$Y$187,J$9,FALSE))),"")</f>
        <v>361836</v>
      </c>
      <c r="K54" s="472">
        <f ca="1">IFERROR(IF((VLOOKUP($E54,'I&amp;E Backsheet'!$D$7:$Y$187,K$9,FALSE))="","",(VLOOKUP($E54,'I&amp;E Backsheet'!$D$7:$Y$187,K$9,FALSE))),"")</f>
        <v>9180643</v>
      </c>
      <c r="L54" s="470">
        <f ca="1">IFERROR(IF((VLOOKUP($E54,'I&amp;E Backsheet'!$D$7:$Y$187,L$9,FALSE))="","",(VLOOKUP($E54,'I&amp;E Backsheet'!$D$7:$Y$187,L$9,FALSE))),"")</f>
        <v>0</v>
      </c>
      <c r="M54" s="471">
        <f ca="1">IFERROR(IF((VLOOKUP($E54,'I&amp;E Backsheet'!$D$7:$Y$187,M$9,FALSE))="","",(VLOOKUP($E54,'I&amp;E Backsheet'!$D$7:$Y$187,M$9,FALSE))),"")</f>
        <v>5129138</v>
      </c>
      <c r="N54" s="472">
        <f ca="1">IFERROR(IF((VLOOKUP($E54,'I&amp;E Backsheet'!$D$7:$Y$187,N$9,FALSE))="","",(VLOOKUP($E54,'I&amp;E Backsheet'!$D$7:$Y$187,N$9,FALSE))),"")</f>
        <v>5129138</v>
      </c>
      <c r="O54" s="470">
        <f ca="1">IFERROR(IF((VLOOKUP($E54,'I&amp;E Backsheet'!$D$7:$Y$187,O$9,FALSE))="","",(VLOOKUP($E54,'I&amp;E Backsheet'!$D$7:$Y$187,O$9,FALSE))),"")</f>
        <v>76000</v>
      </c>
      <c r="P54" s="471">
        <f ca="1">IFERROR(IF((VLOOKUP($E54,'I&amp;E Backsheet'!$D$7:$Y$187,P$9,FALSE))="","",(VLOOKUP($E54,'I&amp;E Backsheet'!$D$7:$Y$187,P$9,FALSE))),"")</f>
        <v>2193241</v>
      </c>
      <c r="Q54" s="473">
        <f ca="1">IFERROR(IF((VLOOKUP($E54,'I&amp;E Backsheet'!$D$7:$Y$187,Q$9,FALSE))="","",(VLOOKUP($E54,'I&amp;E Backsheet'!$D$7:$Y$187,Q$9,FALSE))),"")</f>
        <v>2269241</v>
      </c>
      <c r="R54" s="474">
        <f ca="1">IFERROR(IF((VLOOKUP($E54,'I&amp;E Backsheet'!$D$7:$Y$187,R$9,FALSE))="","",(VLOOKUP($E54,'I&amp;E Backsheet'!$D$7:$Y$187,R$9,FALSE))),"")</f>
        <v>11449884</v>
      </c>
    </row>
    <row r="55" spans="1:18" ht="15" customHeight="1" x14ac:dyDescent="0.3">
      <c r="A55" s="41">
        <v>43</v>
      </c>
      <c r="B55" s="291" t="str">
        <f ca="1">IFERROR(IF((VLOOKUP($E55,'Org List'!$AJ$10:$AL$190,3,FALSE))="","",(VLOOKUP($E55,'Org List'!$AJ$10:$AL$190,3,FALSE))),"")</f>
        <v>North East and Yorkshire Commissioning Region</v>
      </c>
      <c r="C55" s="292" t="str">
        <f ca="1">IFERROR(IF((VLOOKUP($E55,'Org List'!$AO$10:$AQ$190,3,FALSE))="","",(VLOOKUP($E55,'Org List'!$AO$10:$AQ$190,3,FALSE))),"")</f>
        <v>Yorkshire and The Humber Region</v>
      </c>
      <c r="D55" s="293" t="str">
        <f ca="1">IFERROR(IF((VLOOKUP($E55,'Org List'!$AT$10:$AV$190,3,FALSE))="","",(VLOOKUP($E55,'Org List'!$AT$10:$AV$190,3,FALSE))),"")</f>
        <v>NHS England North East and Yokrshire (Yorkshire And Humber)</v>
      </c>
      <c r="E55" s="438" t="str">
        <f t="shared" ca="1" si="1"/>
        <v>E08000032</v>
      </c>
      <c r="F55" s="439" t="str">
        <f ca="1">IFERROR(VLOOKUP($E55,'Org List'!$J$9:$K$640,2,0), "")</f>
        <v>Bradford</v>
      </c>
      <c r="G55" s="470">
        <f ca="1">IFERROR(IF((VLOOKUP($E55,'I&amp;E Backsheet'!$D$7:$Y$187,G$9,FALSE))="","",(VLOOKUP($E55,'I&amp;E Backsheet'!$D$7:$Y$187,G$9,FALSE))),"")</f>
        <v>4527491</v>
      </c>
      <c r="H55" s="471">
        <f ca="1">IFERROR(IF((VLOOKUP($E55,'I&amp;E Backsheet'!$D$7:$Y$187,H$9,FALSE))="","",(VLOOKUP($E55,'I&amp;E Backsheet'!$D$7:$Y$187,H$9,FALSE))),"")</f>
        <v>20403412</v>
      </c>
      <c r="I55" s="471">
        <f ca="1">IFERROR(IF((VLOOKUP($E55,'I&amp;E Backsheet'!$D$7:$Y$187,I$9,FALSE))="","",(VLOOKUP($E55,'I&amp;E Backsheet'!$D$7:$Y$187,I$9,FALSE))),"")</f>
        <v>37928945</v>
      </c>
      <c r="J55" s="471">
        <f ca="1">IFERROR(IF((VLOOKUP($E55,'I&amp;E Backsheet'!$D$7:$Y$187,J$9,FALSE))="","",(VLOOKUP($E55,'I&amp;E Backsheet'!$D$7:$Y$187,J$9,FALSE))),"")</f>
        <v>2297209</v>
      </c>
      <c r="K55" s="472">
        <f ca="1">IFERROR(IF((VLOOKUP($E55,'I&amp;E Backsheet'!$D$7:$Y$187,K$9,FALSE))="","",(VLOOKUP($E55,'I&amp;E Backsheet'!$D$7:$Y$187,K$9,FALSE))),"")</f>
        <v>65157057</v>
      </c>
      <c r="L55" s="470">
        <f ca="1">IFERROR(IF((VLOOKUP($E55,'I&amp;E Backsheet'!$D$7:$Y$187,L$9,FALSE))="","",(VLOOKUP($E55,'I&amp;E Backsheet'!$D$7:$Y$187,L$9,FALSE))),"")</f>
        <v>0</v>
      </c>
      <c r="M55" s="471">
        <f ca="1">IFERROR(IF((VLOOKUP($E55,'I&amp;E Backsheet'!$D$7:$Y$187,M$9,FALSE))="","",(VLOOKUP($E55,'I&amp;E Backsheet'!$D$7:$Y$187,M$9,FALSE))),"")</f>
        <v>0</v>
      </c>
      <c r="N55" s="472">
        <f ca="1">IFERROR(IF((VLOOKUP($E55,'I&amp;E Backsheet'!$D$7:$Y$187,N$9,FALSE))="","",(VLOOKUP($E55,'I&amp;E Backsheet'!$D$7:$Y$187,N$9,FALSE))),"")</f>
        <v>0</v>
      </c>
      <c r="O55" s="470">
        <f ca="1">IFERROR(IF((VLOOKUP($E55,'I&amp;E Backsheet'!$D$7:$Y$187,O$9,FALSE))="","",(VLOOKUP($E55,'I&amp;E Backsheet'!$D$7:$Y$187,O$9,FALSE))),"")</f>
        <v>0</v>
      </c>
      <c r="P55" s="471">
        <f ca="1">IFERROR(IF((VLOOKUP($E55,'I&amp;E Backsheet'!$D$7:$Y$187,P$9,FALSE))="","",(VLOOKUP($E55,'I&amp;E Backsheet'!$D$7:$Y$187,P$9,FALSE))),"")</f>
        <v>0</v>
      </c>
      <c r="Q55" s="473">
        <f ca="1">IFERROR(IF((VLOOKUP($E55,'I&amp;E Backsheet'!$D$7:$Y$187,Q$9,FALSE))="","",(VLOOKUP($E55,'I&amp;E Backsheet'!$D$7:$Y$187,Q$9,FALSE))),"")</f>
        <v>0</v>
      </c>
      <c r="R55" s="474">
        <f ca="1">IFERROR(IF((VLOOKUP($E55,'I&amp;E Backsheet'!$D$7:$Y$187,R$9,FALSE))="","",(VLOOKUP($E55,'I&amp;E Backsheet'!$D$7:$Y$187,R$9,FALSE))),"")</f>
        <v>65157057</v>
      </c>
    </row>
    <row r="56" spans="1:18" ht="15" customHeight="1" x14ac:dyDescent="0.3">
      <c r="A56" s="41">
        <v>44</v>
      </c>
      <c r="B56" s="291" t="str">
        <f ca="1">IFERROR(IF((VLOOKUP($E56,'Org List'!$AJ$10:$AL$190,3,FALSE))="","",(VLOOKUP($E56,'Org List'!$AJ$10:$AL$190,3,FALSE))),"")</f>
        <v>London Commissioning Region</v>
      </c>
      <c r="C56" s="292" t="str">
        <f ca="1">IFERROR(IF((VLOOKUP($E56,'Org List'!$AO$10:$AQ$190,3,FALSE))="","",(VLOOKUP($E56,'Org List'!$AO$10:$AQ$190,3,FALSE))),"")</f>
        <v>London Region</v>
      </c>
      <c r="D56" s="293" t="str">
        <f ca="1">IFERROR(IF((VLOOKUP($E56,'Org List'!$AT$10:$AV$190,3,FALSE))="","",(VLOOKUP($E56,'Org List'!$AT$10:$AV$190,3,FALSE))),"")</f>
        <v>NHS England London</v>
      </c>
      <c r="E56" s="438" t="str">
        <f t="shared" ca="1" si="1"/>
        <v>E09000005</v>
      </c>
      <c r="F56" s="439" t="str">
        <f ca="1">IFERROR(VLOOKUP($E56,'Org List'!$J$9:$K$640,2,0), "")</f>
        <v>Brent</v>
      </c>
      <c r="G56" s="470">
        <f ca="1">IFERROR(IF((VLOOKUP($E56,'I&amp;E Backsheet'!$D$7:$Y$187,G$9,FALSE))="","",(VLOOKUP($E56,'I&amp;E Backsheet'!$D$7:$Y$187,G$9,FALSE))),"")</f>
        <v>4685921</v>
      </c>
      <c r="H56" s="471">
        <f ca="1">IFERROR(IF((VLOOKUP($E56,'I&amp;E Backsheet'!$D$7:$Y$187,H$9,FALSE))="","",(VLOOKUP($E56,'I&amp;E Backsheet'!$D$7:$Y$187,H$9,FALSE))),"")</f>
        <v>11609288</v>
      </c>
      <c r="I56" s="471">
        <f ca="1">IFERROR(IF((VLOOKUP($E56,'I&amp;E Backsheet'!$D$7:$Y$187,I$9,FALSE))="","",(VLOOKUP($E56,'I&amp;E Backsheet'!$D$7:$Y$187,I$9,FALSE))),"")</f>
        <v>21974454</v>
      </c>
      <c r="J56" s="471">
        <f ca="1">IFERROR(IF((VLOOKUP($E56,'I&amp;E Backsheet'!$D$7:$Y$187,J$9,FALSE))="","",(VLOOKUP($E56,'I&amp;E Backsheet'!$D$7:$Y$187,J$9,FALSE))),"")</f>
        <v>1343037</v>
      </c>
      <c r="K56" s="472">
        <f ca="1">IFERROR(IF((VLOOKUP($E56,'I&amp;E Backsheet'!$D$7:$Y$187,K$9,FALSE))="","",(VLOOKUP($E56,'I&amp;E Backsheet'!$D$7:$Y$187,K$9,FALSE))),"")</f>
        <v>39612700</v>
      </c>
      <c r="L56" s="470">
        <f ca="1">IFERROR(IF((VLOOKUP($E56,'I&amp;E Backsheet'!$D$7:$Y$187,L$9,FALSE))="","",(VLOOKUP($E56,'I&amp;E Backsheet'!$D$7:$Y$187,L$9,FALSE))),"")</f>
        <v>0</v>
      </c>
      <c r="M56" s="471">
        <f ca="1">IFERROR(IF((VLOOKUP($E56,'I&amp;E Backsheet'!$D$7:$Y$187,M$9,FALSE))="","",(VLOOKUP($E56,'I&amp;E Backsheet'!$D$7:$Y$187,M$9,FALSE))),"")</f>
        <v>0</v>
      </c>
      <c r="N56" s="472">
        <f ca="1">IFERROR(IF((VLOOKUP($E56,'I&amp;E Backsheet'!$D$7:$Y$187,N$9,FALSE))="","",(VLOOKUP($E56,'I&amp;E Backsheet'!$D$7:$Y$187,N$9,FALSE))),"")</f>
        <v>0</v>
      </c>
      <c r="O56" s="470">
        <f ca="1">IFERROR(IF((VLOOKUP($E56,'I&amp;E Backsheet'!$D$7:$Y$187,O$9,FALSE))="","",(VLOOKUP($E56,'I&amp;E Backsheet'!$D$7:$Y$187,O$9,FALSE))),"")</f>
        <v>0</v>
      </c>
      <c r="P56" s="471">
        <f ca="1">IFERROR(IF((VLOOKUP($E56,'I&amp;E Backsheet'!$D$7:$Y$187,P$9,FALSE))="","",(VLOOKUP($E56,'I&amp;E Backsheet'!$D$7:$Y$187,P$9,FALSE))),"")</f>
        <v>0</v>
      </c>
      <c r="Q56" s="473">
        <f ca="1">IFERROR(IF((VLOOKUP($E56,'I&amp;E Backsheet'!$D$7:$Y$187,Q$9,FALSE))="","",(VLOOKUP($E56,'I&amp;E Backsheet'!$D$7:$Y$187,Q$9,FALSE))),"")</f>
        <v>0</v>
      </c>
      <c r="R56" s="474">
        <f ca="1">IFERROR(IF((VLOOKUP($E56,'I&amp;E Backsheet'!$D$7:$Y$187,R$9,FALSE))="","",(VLOOKUP($E56,'I&amp;E Backsheet'!$D$7:$Y$187,R$9,FALSE))),"")</f>
        <v>39612700</v>
      </c>
    </row>
    <row r="57" spans="1:18" ht="15" customHeight="1" x14ac:dyDescent="0.3">
      <c r="A57" s="41">
        <v>45</v>
      </c>
      <c r="B57" s="291" t="str">
        <f ca="1">IFERROR(IF((VLOOKUP($E57,'Org List'!$AJ$10:$AL$190,3,FALSE))="","",(VLOOKUP($E57,'Org List'!$AJ$10:$AL$190,3,FALSE))),"")</f>
        <v>South East England Commissioning Region</v>
      </c>
      <c r="C57" s="292" t="str">
        <f ca="1">IFERROR(IF((VLOOKUP($E57,'Org List'!$AO$10:$AQ$190,3,FALSE))="","",(VLOOKUP($E57,'Org List'!$AO$10:$AQ$190,3,FALSE))),"")</f>
        <v>South East Region</v>
      </c>
      <c r="D57" s="293" t="str">
        <f ca="1">IFERROR(IF((VLOOKUP($E57,'Org List'!$AT$10:$AV$190,3,FALSE))="","",(VLOOKUP($E57,'Org List'!$AT$10:$AV$190,3,FALSE))),"")</f>
        <v>NHS England South East (Kent, Surrey and Sussex)</v>
      </c>
      <c r="E57" s="438" t="str">
        <f t="shared" ca="1" si="1"/>
        <v>E06000043</v>
      </c>
      <c r="F57" s="439" t="str">
        <f ca="1">IFERROR(VLOOKUP($E57,'Org List'!$J$9:$K$640,2,0), "")</f>
        <v>Brighton and Hove</v>
      </c>
      <c r="G57" s="470">
        <f ca="1">IFERROR(IF((VLOOKUP($E57,'I&amp;E Backsheet'!$D$7:$Y$187,G$9,FALSE))="","",(VLOOKUP($E57,'I&amp;E Backsheet'!$D$7:$Y$187,G$9,FALSE))),"")</f>
        <v>2038449</v>
      </c>
      <c r="H57" s="471">
        <f ca="1">IFERROR(IF((VLOOKUP($E57,'I&amp;E Backsheet'!$D$7:$Y$187,H$9,FALSE))="","",(VLOOKUP($E57,'I&amp;E Backsheet'!$D$7:$Y$187,H$9,FALSE))),"")</f>
        <v>7952342</v>
      </c>
      <c r="I57" s="471">
        <f ca="1">IFERROR(IF((VLOOKUP($E57,'I&amp;E Backsheet'!$D$7:$Y$187,I$9,FALSE))="","",(VLOOKUP($E57,'I&amp;E Backsheet'!$D$7:$Y$187,I$9,FALSE))),"")</f>
        <v>19499712</v>
      </c>
      <c r="J57" s="471">
        <f ca="1">IFERROR(IF((VLOOKUP($E57,'I&amp;E Backsheet'!$D$7:$Y$187,J$9,FALSE))="","",(VLOOKUP($E57,'I&amp;E Backsheet'!$D$7:$Y$187,J$9,FALSE))),"")</f>
        <v>1228660</v>
      </c>
      <c r="K57" s="472">
        <f ca="1">IFERROR(IF((VLOOKUP($E57,'I&amp;E Backsheet'!$D$7:$Y$187,K$9,FALSE))="","",(VLOOKUP($E57,'I&amp;E Backsheet'!$D$7:$Y$187,K$9,FALSE))),"")</f>
        <v>30719163</v>
      </c>
      <c r="L57" s="470">
        <f ca="1">IFERROR(IF((VLOOKUP($E57,'I&amp;E Backsheet'!$D$7:$Y$187,L$9,FALSE))="","",(VLOOKUP($E57,'I&amp;E Backsheet'!$D$7:$Y$187,L$9,FALSE))),"")</f>
        <v>0</v>
      </c>
      <c r="M57" s="471">
        <f ca="1">IFERROR(IF((VLOOKUP($E57,'I&amp;E Backsheet'!$D$7:$Y$187,M$9,FALSE))="","",(VLOOKUP($E57,'I&amp;E Backsheet'!$D$7:$Y$187,M$9,FALSE))),"")</f>
        <v>478720</v>
      </c>
      <c r="N57" s="472">
        <f ca="1">IFERROR(IF((VLOOKUP($E57,'I&amp;E Backsheet'!$D$7:$Y$187,N$9,FALSE))="","",(VLOOKUP($E57,'I&amp;E Backsheet'!$D$7:$Y$187,N$9,FALSE))),"")</f>
        <v>478720</v>
      </c>
      <c r="O57" s="470">
        <f ca="1">IFERROR(IF((VLOOKUP($E57,'I&amp;E Backsheet'!$D$7:$Y$187,O$9,FALSE))="","",(VLOOKUP($E57,'I&amp;E Backsheet'!$D$7:$Y$187,O$9,FALSE))),"")</f>
        <v>0</v>
      </c>
      <c r="P57" s="471">
        <f ca="1">IFERROR(IF((VLOOKUP($E57,'I&amp;E Backsheet'!$D$7:$Y$187,P$9,FALSE))="","",(VLOOKUP($E57,'I&amp;E Backsheet'!$D$7:$Y$187,P$9,FALSE))),"")</f>
        <v>478720</v>
      </c>
      <c r="Q57" s="473">
        <f ca="1">IFERROR(IF((VLOOKUP($E57,'I&amp;E Backsheet'!$D$7:$Y$187,Q$9,FALSE))="","",(VLOOKUP($E57,'I&amp;E Backsheet'!$D$7:$Y$187,Q$9,FALSE))),"")</f>
        <v>478720</v>
      </c>
      <c r="R57" s="474">
        <f ca="1">IFERROR(IF((VLOOKUP($E57,'I&amp;E Backsheet'!$D$7:$Y$187,R$9,FALSE))="","",(VLOOKUP($E57,'I&amp;E Backsheet'!$D$7:$Y$187,R$9,FALSE))),"")</f>
        <v>31197883</v>
      </c>
    </row>
    <row r="58" spans="1:18" ht="15" customHeight="1" x14ac:dyDescent="0.3">
      <c r="A58" s="41">
        <v>46</v>
      </c>
      <c r="B58" s="291" t="str">
        <f ca="1">IFERROR(IF((VLOOKUP($E58,'Org List'!$AJ$10:$AL$190,3,FALSE))="","",(VLOOKUP($E58,'Org List'!$AJ$10:$AL$190,3,FALSE))),"")</f>
        <v>South West England Commissioning Region</v>
      </c>
      <c r="C58" s="292" t="str">
        <f ca="1">IFERROR(IF((VLOOKUP($E58,'Org List'!$AO$10:$AQ$190,3,FALSE))="","",(VLOOKUP($E58,'Org List'!$AO$10:$AQ$190,3,FALSE))),"")</f>
        <v>South West Region</v>
      </c>
      <c r="D58" s="293" t="str">
        <f ca="1">IFERROR(IF((VLOOKUP($E58,'Org List'!$AT$10:$AV$190,3,FALSE))="","",(VLOOKUP($E58,'Org List'!$AT$10:$AV$190,3,FALSE))),"")</f>
        <v>NHS England South West (South West North)</v>
      </c>
      <c r="E58" s="438" t="str">
        <f t="shared" ca="1" si="1"/>
        <v>E06000023</v>
      </c>
      <c r="F58" s="439" t="str">
        <f ca="1">IFERROR(VLOOKUP($E58,'Org List'!$J$9:$K$640,2,0), "")</f>
        <v>Bristol, City of</v>
      </c>
      <c r="G58" s="470">
        <f ca="1">IFERROR(IF((VLOOKUP($E58,'I&amp;E Backsheet'!$D$7:$Y$187,G$9,FALSE))="","",(VLOOKUP($E58,'I&amp;E Backsheet'!$D$7:$Y$187,G$9,FALSE))),"")</f>
        <v>3109627</v>
      </c>
      <c r="H58" s="471">
        <f ca="1">IFERROR(IF((VLOOKUP($E58,'I&amp;E Backsheet'!$D$7:$Y$187,H$9,FALSE))="","",(VLOOKUP($E58,'I&amp;E Backsheet'!$D$7:$Y$187,H$9,FALSE))),"")</f>
        <v>14487068</v>
      </c>
      <c r="I58" s="471">
        <f ca="1">IFERROR(IF((VLOOKUP($E58,'I&amp;E Backsheet'!$D$7:$Y$187,I$9,FALSE))="","",(VLOOKUP($E58,'I&amp;E Backsheet'!$D$7:$Y$187,I$9,FALSE))),"")</f>
        <v>31315545</v>
      </c>
      <c r="J58" s="471">
        <f ca="1">IFERROR(IF((VLOOKUP($E58,'I&amp;E Backsheet'!$D$7:$Y$187,J$9,FALSE))="","",(VLOOKUP($E58,'I&amp;E Backsheet'!$D$7:$Y$187,J$9,FALSE))),"")</f>
        <v>2028366</v>
      </c>
      <c r="K58" s="472">
        <f ca="1">IFERROR(IF((VLOOKUP($E58,'I&amp;E Backsheet'!$D$7:$Y$187,K$9,FALSE))="","",(VLOOKUP($E58,'I&amp;E Backsheet'!$D$7:$Y$187,K$9,FALSE))),"")</f>
        <v>50940606</v>
      </c>
      <c r="L58" s="470">
        <f ca="1">IFERROR(IF((VLOOKUP($E58,'I&amp;E Backsheet'!$D$7:$Y$187,L$9,FALSE))="","",(VLOOKUP($E58,'I&amp;E Backsheet'!$D$7:$Y$187,L$9,FALSE))),"")</f>
        <v>0</v>
      </c>
      <c r="M58" s="471">
        <f ca="1">IFERROR(IF((VLOOKUP($E58,'I&amp;E Backsheet'!$D$7:$Y$187,M$9,FALSE))="","",(VLOOKUP($E58,'I&amp;E Backsheet'!$D$7:$Y$187,M$9,FALSE))),"")</f>
        <v>28970204</v>
      </c>
      <c r="N58" s="472">
        <f ca="1">IFERROR(IF((VLOOKUP($E58,'I&amp;E Backsheet'!$D$7:$Y$187,N$9,FALSE))="","",(VLOOKUP($E58,'I&amp;E Backsheet'!$D$7:$Y$187,N$9,FALSE))),"")</f>
        <v>28970204</v>
      </c>
      <c r="O58" s="470">
        <f ca="1">IFERROR(IF((VLOOKUP($E58,'I&amp;E Backsheet'!$D$7:$Y$187,O$9,FALSE))="","",(VLOOKUP($E58,'I&amp;E Backsheet'!$D$7:$Y$187,O$9,FALSE))),"")</f>
        <v>0</v>
      </c>
      <c r="P58" s="471">
        <f ca="1">IFERROR(IF((VLOOKUP($E58,'I&amp;E Backsheet'!$D$7:$Y$187,P$9,FALSE))="","",(VLOOKUP($E58,'I&amp;E Backsheet'!$D$7:$Y$187,P$9,FALSE))),"")</f>
        <v>28970204</v>
      </c>
      <c r="Q58" s="473">
        <f ca="1">IFERROR(IF((VLOOKUP($E58,'I&amp;E Backsheet'!$D$7:$Y$187,Q$9,FALSE))="","",(VLOOKUP($E58,'I&amp;E Backsheet'!$D$7:$Y$187,Q$9,FALSE))),"")</f>
        <v>28970204</v>
      </c>
      <c r="R58" s="474">
        <f ca="1">IFERROR(IF((VLOOKUP($E58,'I&amp;E Backsheet'!$D$7:$Y$187,R$9,FALSE))="","",(VLOOKUP($E58,'I&amp;E Backsheet'!$D$7:$Y$187,R$9,FALSE))),"")</f>
        <v>79910810</v>
      </c>
    </row>
    <row r="59" spans="1:18" ht="15" customHeight="1" x14ac:dyDescent="0.3">
      <c r="A59" s="41">
        <v>47</v>
      </c>
      <c r="B59" s="291" t="str">
        <f ca="1">IFERROR(IF((VLOOKUP($E59,'Org List'!$AJ$10:$AL$190,3,FALSE))="","",(VLOOKUP($E59,'Org List'!$AJ$10:$AL$190,3,FALSE))),"")</f>
        <v>London Commissioning Region</v>
      </c>
      <c r="C59" s="292" t="str">
        <f ca="1">IFERROR(IF((VLOOKUP($E59,'Org List'!$AO$10:$AQ$190,3,FALSE))="","",(VLOOKUP($E59,'Org List'!$AO$10:$AQ$190,3,FALSE))),"")</f>
        <v>London Region</v>
      </c>
      <c r="D59" s="293" t="str">
        <f ca="1">IFERROR(IF((VLOOKUP($E59,'Org List'!$AT$10:$AV$190,3,FALSE))="","",(VLOOKUP($E59,'Org List'!$AT$10:$AV$190,3,FALSE))),"")</f>
        <v>NHS England London</v>
      </c>
      <c r="E59" s="438" t="str">
        <f t="shared" ca="1" si="1"/>
        <v>E09000006</v>
      </c>
      <c r="F59" s="439" t="str">
        <f ca="1">IFERROR(VLOOKUP($E59,'Org List'!$J$9:$K$640,2,0), "")</f>
        <v>Bromley</v>
      </c>
      <c r="G59" s="470">
        <f ca="1">IFERROR(IF((VLOOKUP($E59,'I&amp;E Backsheet'!$D$7:$Y$187,G$9,FALSE))="","",(VLOOKUP($E59,'I&amp;E Backsheet'!$D$7:$Y$187,G$9,FALSE))),"")</f>
        <v>2152696</v>
      </c>
      <c r="H59" s="471">
        <f ca="1">IFERROR(IF((VLOOKUP($E59,'I&amp;E Backsheet'!$D$7:$Y$187,H$9,FALSE))="","",(VLOOKUP($E59,'I&amp;E Backsheet'!$D$7:$Y$187,H$9,FALSE))),"")</f>
        <v>6312784</v>
      </c>
      <c r="I59" s="471">
        <f ca="1">IFERROR(IF((VLOOKUP($E59,'I&amp;E Backsheet'!$D$7:$Y$187,I$9,FALSE))="","",(VLOOKUP($E59,'I&amp;E Backsheet'!$D$7:$Y$187,I$9,FALSE))),"")</f>
        <v>21700826</v>
      </c>
      <c r="J59" s="471">
        <f ca="1">IFERROR(IF((VLOOKUP($E59,'I&amp;E Backsheet'!$D$7:$Y$187,J$9,FALSE))="","",(VLOOKUP($E59,'I&amp;E Backsheet'!$D$7:$Y$187,J$9,FALSE))),"")</f>
        <v>1190455</v>
      </c>
      <c r="K59" s="472">
        <f ca="1">IFERROR(IF((VLOOKUP($E59,'I&amp;E Backsheet'!$D$7:$Y$187,K$9,FALSE))="","",(VLOOKUP($E59,'I&amp;E Backsheet'!$D$7:$Y$187,K$9,FALSE))),"")</f>
        <v>31356761</v>
      </c>
      <c r="L59" s="470">
        <f ca="1">IFERROR(IF((VLOOKUP($E59,'I&amp;E Backsheet'!$D$7:$Y$187,L$9,FALSE))="","",(VLOOKUP($E59,'I&amp;E Backsheet'!$D$7:$Y$187,L$9,FALSE))),"")</f>
        <v>0</v>
      </c>
      <c r="M59" s="471">
        <f ca="1">IFERROR(IF((VLOOKUP($E59,'I&amp;E Backsheet'!$D$7:$Y$187,M$9,FALSE))="","",(VLOOKUP($E59,'I&amp;E Backsheet'!$D$7:$Y$187,M$9,FALSE))),"")</f>
        <v>0</v>
      </c>
      <c r="N59" s="472">
        <f ca="1">IFERROR(IF((VLOOKUP($E59,'I&amp;E Backsheet'!$D$7:$Y$187,N$9,FALSE))="","",(VLOOKUP($E59,'I&amp;E Backsheet'!$D$7:$Y$187,N$9,FALSE))),"")</f>
        <v>0</v>
      </c>
      <c r="O59" s="470">
        <f ca="1">IFERROR(IF((VLOOKUP($E59,'I&amp;E Backsheet'!$D$7:$Y$187,O$9,FALSE))="","",(VLOOKUP($E59,'I&amp;E Backsheet'!$D$7:$Y$187,O$9,FALSE))),"")</f>
        <v>0</v>
      </c>
      <c r="P59" s="471">
        <f ca="1">IFERROR(IF((VLOOKUP($E59,'I&amp;E Backsheet'!$D$7:$Y$187,P$9,FALSE))="","",(VLOOKUP($E59,'I&amp;E Backsheet'!$D$7:$Y$187,P$9,FALSE))),"")</f>
        <v>0</v>
      </c>
      <c r="Q59" s="473">
        <f ca="1">IFERROR(IF((VLOOKUP($E59,'I&amp;E Backsheet'!$D$7:$Y$187,Q$9,FALSE))="","",(VLOOKUP($E59,'I&amp;E Backsheet'!$D$7:$Y$187,Q$9,FALSE))),"")</f>
        <v>0</v>
      </c>
      <c r="R59" s="474">
        <f ca="1">IFERROR(IF((VLOOKUP($E59,'I&amp;E Backsheet'!$D$7:$Y$187,R$9,FALSE))="","",(VLOOKUP($E59,'I&amp;E Backsheet'!$D$7:$Y$187,R$9,FALSE))),"")</f>
        <v>31356761</v>
      </c>
    </row>
    <row r="60" spans="1:18" ht="15" customHeight="1" x14ac:dyDescent="0.3">
      <c r="A60" s="41">
        <v>48</v>
      </c>
      <c r="B60" s="291" t="str">
        <f ca="1">IFERROR(IF((VLOOKUP($E60,'Org List'!$AJ$10:$AL$190,3,FALSE))="","",(VLOOKUP($E60,'Org List'!$AJ$10:$AL$190,3,FALSE))),"")</f>
        <v>South East England Commissioning Region</v>
      </c>
      <c r="C60" s="292" t="str">
        <f ca="1">IFERROR(IF((VLOOKUP($E60,'Org List'!$AO$10:$AQ$190,3,FALSE))="","",(VLOOKUP($E60,'Org List'!$AO$10:$AQ$190,3,FALSE))),"")</f>
        <v>South East Region</v>
      </c>
      <c r="D60" s="293" t="str">
        <f ca="1">IFERROR(IF((VLOOKUP($E60,'Org List'!$AT$10:$AV$190,3,FALSE))="","",(VLOOKUP($E60,'Org List'!$AT$10:$AV$190,3,FALSE))),"")</f>
        <v>NHS England South East (Hampshire, Isle of Wight and Thames Valley)</v>
      </c>
      <c r="E60" s="438" t="str">
        <f t="shared" ca="1" si="1"/>
        <v>E10000002</v>
      </c>
      <c r="F60" s="439" t="str">
        <f ca="1">IFERROR(VLOOKUP($E60,'Org List'!$J$9:$K$640,2,0), "")</f>
        <v>Buckinghamshire</v>
      </c>
      <c r="G60" s="470">
        <f ca="1">IFERROR(IF((VLOOKUP($E60,'I&amp;E Backsheet'!$D$7:$Y$187,G$9,FALSE))="","",(VLOOKUP($E60,'I&amp;E Backsheet'!$D$7:$Y$187,G$9,FALSE))),"")</f>
        <v>3583439</v>
      </c>
      <c r="H60" s="471">
        <f ca="1">IFERROR(IF((VLOOKUP($E60,'I&amp;E Backsheet'!$D$7:$Y$187,H$9,FALSE))="","",(VLOOKUP($E60,'I&amp;E Backsheet'!$D$7:$Y$187,H$9,FALSE))),"")</f>
        <v>3221362</v>
      </c>
      <c r="I60" s="471">
        <f ca="1">IFERROR(IF((VLOOKUP($E60,'I&amp;E Backsheet'!$D$7:$Y$187,I$9,FALSE))="","",(VLOOKUP($E60,'I&amp;E Backsheet'!$D$7:$Y$187,I$9,FALSE))),"")</f>
        <v>30105514</v>
      </c>
      <c r="J60" s="471">
        <f ca="1">IFERROR(IF((VLOOKUP($E60,'I&amp;E Backsheet'!$D$7:$Y$187,J$9,FALSE))="","",(VLOOKUP($E60,'I&amp;E Backsheet'!$D$7:$Y$187,J$9,FALSE))),"")</f>
        <v>1671318</v>
      </c>
      <c r="K60" s="472">
        <f ca="1">IFERROR(IF((VLOOKUP($E60,'I&amp;E Backsheet'!$D$7:$Y$187,K$9,FALSE))="","",(VLOOKUP($E60,'I&amp;E Backsheet'!$D$7:$Y$187,K$9,FALSE))),"")</f>
        <v>38581633</v>
      </c>
      <c r="L60" s="470">
        <f ca="1">IFERROR(IF((VLOOKUP($E60,'I&amp;E Backsheet'!$D$7:$Y$187,L$9,FALSE))="","",(VLOOKUP($E60,'I&amp;E Backsheet'!$D$7:$Y$187,L$9,FALSE))),"")</f>
        <v>0</v>
      </c>
      <c r="M60" s="471">
        <f ca="1">IFERROR(IF((VLOOKUP($E60,'I&amp;E Backsheet'!$D$7:$Y$187,M$9,FALSE))="","",(VLOOKUP($E60,'I&amp;E Backsheet'!$D$7:$Y$187,M$9,FALSE))),"")</f>
        <v>0</v>
      </c>
      <c r="N60" s="472">
        <f ca="1">IFERROR(IF((VLOOKUP($E60,'I&amp;E Backsheet'!$D$7:$Y$187,N$9,FALSE))="","",(VLOOKUP($E60,'I&amp;E Backsheet'!$D$7:$Y$187,N$9,FALSE))),"")</f>
        <v>0</v>
      </c>
      <c r="O60" s="470">
        <f ca="1">IFERROR(IF((VLOOKUP($E60,'I&amp;E Backsheet'!$D$7:$Y$187,O$9,FALSE))="","",(VLOOKUP($E60,'I&amp;E Backsheet'!$D$7:$Y$187,O$9,FALSE))),"")</f>
        <v>0</v>
      </c>
      <c r="P60" s="471">
        <f ca="1">IFERROR(IF((VLOOKUP($E60,'I&amp;E Backsheet'!$D$7:$Y$187,P$9,FALSE))="","",(VLOOKUP($E60,'I&amp;E Backsheet'!$D$7:$Y$187,P$9,FALSE))),"")</f>
        <v>0</v>
      </c>
      <c r="Q60" s="473">
        <f ca="1">IFERROR(IF((VLOOKUP($E60,'I&amp;E Backsheet'!$D$7:$Y$187,Q$9,FALSE))="","",(VLOOKUP($E60,'I&amp;E Backsheet'!$D$7:$Y$187,Q$9,FALSE))),"")</f>
        <v>0</v>
      </c>
      <c r="R60" s="474">
        <f ca="1">IFERROR(IF((VLOOKUP($E60,'I&amp;E Backsheet'!$D$7:$Y$187,R$9,FALSE))="","",(VLOOKUP($E60,'I&amp;E Backsheet'!$D$7:$Y$187,R$9,FALSE))),"")</f>
        <v>38581633</v>
      </c>
    </row>
    <row r="61" spans="1:18" ht="15" customHeight="1" x14ac:dyDescent="0.3">
      <c r="A61" s="41">
        <v>49</v>
      </c>
      <c r="B61" s="291" t="str">
        <f ca="1">IFERROR(IF((VLOOKUP($E61,'Org List'!$AJ$10:$AL$190,3,FALSE))="","",(VLOOKUP($E61,'Org List'!$AJ$10:$AL$190,3,FALSE))),"")</f>
        <v>North West Commissioning Region</v>
      </c>
      <c r="C61" s="292" t="str">
        <f ca="1">IFERROR(IF((VLOOKUP($E61,'Org List'!$AO$10:$AQ$190,3,FALSE))="","",(VLOOKUP($E61,'Org List'!$AO$10:$AQ$190,3,FALSE))),"")</f>
        <v>North West Region</v>
      </c>
      <c r="D61" s="293" t="str">
        <f ca="1">IFERROR(IF((VLOOKUP($E61,'Org List'!$AT$10:$AV$190,3,FALSE))="","",(VLOOKUP($E61,'Org List'!$AT$10:$AV$190,3,FALSE))),"")</f>
        <v>NHS England North West (Greater Manchester)</v>
      </c>
      <c r="E61" s="438" t="str">
        <f t="shared" ca="1" si="1"/>
        <v>E08000002</v>
      </c>
      <c r="F61" s="439" t="str">
        <f ca="1">IFERROR(VLOOKUP($E61,'Org List'!$J$9:$K$640,2,0), "")</f>
        <v>Bury</v>
      </c>
      <c r="G61" s="470">
        <f ca="1">IFERROR(IF((VLOOKUP($E61,'I&amp;E Backsheet'!$D$7:$Y$187,G$9,FALSE))="","",(VLOOKUP($E61,'I&amp;E Backsheet'!$D$7:$Y$187,G$9,FALSE))),"")</f>
        <v>1830172</v>
      </c>
      <c r="H61" s="471">
        <f ca="1">IFERROR(IF((VLOOKUP($E61,'I&amp;E Backsheet'!$D$7:$Y$187,H$9,FALSE))="","",(VLOOKUP($E61,'I&amp;E Backsheet'!$D$7:$Y$187,H$9,FALSE))),"")</f>
        <v>6587445</v>
      </c>
      <c r="I61" s="471">
        <f ca="1">IFERROR(IF((VLOOKUP($E61,'I&amp;E Backsheet'!$D$7:$Y$187,I$9,FALSE))="","",(VLOOKUP($E61,'I&amp;E Backsheet'!$D$7:$Y$187,I$9,FALSE))),"")</f>
        <v>13407417</v>
      </c>
      <c r="J61" s="471">
        <f ca="1">IFERROR(IF((VLOOKUP($E61,'I&amp;E Backsheet'!$D$7:$Y$187,J$9,FALSE))="","",(VLOOKUP($E61,'I&amp;E Backsheet'!$D$7:$Y$187,J$9,FALSE))),"")</f>
        <v>816711</v>
      </c>
      <c r="K61" s="472">
        <f ca="1">IFERROR(IF((VLOOKUP($E61,'I&amp;E Backsheet'!$D$7:$Y$187,K$9,FALSE))="","",(VLOOKUP($E61,'I&amp;E Backsheet'!$D$7:$Y$187,K$9,FALSE))),"")</f>
        <v>22641745</v>
      </c>
      <c r="L61" s="470">
        <f ca="1">IFERROR(IF((VLOOKUP($E61,'I&amp;E Backsheet'!$D$7:$Y$187,L$9,FALSE))="","",(VLOOKUP($E61,'I&amp;E Backsheet'!$D$7:$Y$187,L$9,FALSE))),"")</f>
        <v>0</v>
      </c>
      <c r="M61" s="471">
        <f ca="1">IFERROR(IF((VLOOKUP($E61,'I&amp;E Backsheet'!$D$7:$Y$187,M$9,FALSE))="","",(VLOOKUP($E61,'I&amp;E Backsheet'!$D$7:$Y$187,M$9,FALSE))),"")</f>
        <v>0</v>
      </c>
      <c r="N61" s="472">
        <f ca="1">IFERROR(IF((VLOOKUP($E61,'I&amp;E Backsheet'!$D$7:$Y$187,N$9,FALSE))="","",(VLOOKUP($E61,'I&amp;E Backsheet'!$D$7:$Y$187,N$9,FALSE))),"")</f>
        <v>0</v>
      </c>
      <c r="O61" s="470">
        <f ca="1">IFERROR(IF((VLOOKUP($E61,'I&amp;E Backsheet'!$D$7:$Y$187,O$9,FALSE))="","",(VLOOKUP($E61,'I&amp;E Backsheet'!$D$7:$Y$187,O$9,FALSE))),"")</f>
        <v>0</v>
      </c>
      <c r="P61" s="471">
        <f ca="1">IFERROR(IF((VLOOKUP($E61,'I&amp;E Backsheet'!$D$7:$Y$187,P$9,FALSE))="","",(VLOOKUP($E61,'I&amp;E Backsheet'!$D$7:$Y$187,P$9,FALSE))),"")</f>
        <v>0</v>
      </c>
      <c r="Q61" s="473">
        <f ca="1">IFERROR(IF((VLOOKUP($E61,'I&amp;E Backsheet'!$D$7:$Y$187,Q$9,FALSE))="","",(VLOOKUP($E61,'I&amp;E Backsheet'!$D$7:$Y$187,Q$9,FALSE))),"")</f>
        <v>0</v>
      </c>
      <c r="R61" s="474">
        <f ca="1">IFERROR(IF((VLOOKUP($E61,'I&amp;E Backsheet'!$D$7:$Y$187,R$9,FALSE))="","",(VLOOKUP($E61,'I&amp;E Backsheet'!$D$7:$Y$187,R$9,FALSE))),"")</f>
        <v>22641745</v>
      </c>
    </row>
    <row r="62" spans="1:18" ht="15" customHeight="1" x14ac:dyDescent="0.3">
      <c r="A62" s="41">
        <v>50</v>
      </c>
      <c r="B62" s="291" t="str">
        <f ca="1">IFERROR(IF((VLOOKUP($E62,'Org List'!$AJ$10:$AL$190,3,FALSE))="","",(VLOOKUP($E62,'Org List'!$AJ$10:$AL$190,3,FALSE))),"")</f>
        <v>North East and Yorkshire Commissioning Region</v>
      </c>
      <c r="C62" s="292" t="str">
        <f ca="1">IFERROR(IF((VLOOKUP($E62,'Org List'!$AO$10:$AQ$190,3,FALSE))="","",(VLOOKUP($E62,'Org List'!$AO$10:$AQ$190,3,FALSE))),"")</f>
        <v>Yorkshire and The Humber Region</v>
      </c>
      <c r="D62" s="293" t="str">
        <f ca="1">IFERROR(IF((VLOOKUP($E62,'Org List'!$AT$10:$AV$190,3,FALSE))="","",(VLOOKUP($E62,'Org List'!$AT$10:$AV$190,3,FALSE))),"")</f>
        <v>NHS England North East and Yokrshire (Yorkshire And Humber)</v>
      </c>
      <c r="E62" s="438" t="str">
        <f t="shared" ca="1" si="1"/>
        <v>E08000033</v>
      </c>
      <c r="F62" s="439" t="str">
        <f ca="1">IFERROR(VLOOKUP($E62,'Org List'!$J$9:$K$640,2,0), "")</f>
        <v>Calderdale</v>
      </c>
      <c r="G62" s="470">
        <f ca="1">IFERROR(IF((VLOOKUP($E62,'I&amp;E Backsheet'!$D$7:$Y$187,G$9,FALSE))="","",(VLOOKUP($E62,'I&amp;E Backsheet'!$D$7:$Y$187,G$9,FALSE))),"")</f>
        <v>2673074</v>
      </c>
      <c r="H62" s="471">
        <f ca="1">IFERROR(IF((VLOOKUP($E62,'I&amp;E Backsheet'!$D$7:$Y$187,H$9,FALSE))="","",(VLOOKUP($E62,'I&amp;E Backsheet'!$D$7:$Y$187,H$9,FALSE))),"")</f>
        <v>7267736</v>
      </c>
      <c r="I62" s="471">
        <f ca="1">IFERROR(IF((VLOOKUP($E62,'I&amp;E Backsheet'!$D$7:$Y$187,I$9,FALSE))="","",(VLOOKUP($E62,'I&amp;E Backsheet'!$D$7:$Y$187,I$9,FALSE))),"")</f>
        <v>14730917</v>
      </c>
      <c r="J62" s="471">
        <f ca="1">IFERROR(IF((VLOOKUP($E62,'I&amp;E Backsheet'!$D$7:$Y$187,J$9,FALSE))="","",(VLOOKUP($E62,'I&amp;E Backsheet'!$D$7:$Y$187,J$9,FALSE))),"")</f>
        <v>920617</v>
      </c>
      <c r="K62" s="472">
        <f ca="1">IFERROR(IF((VLOOKUP($E62,'I&amp;E Backsheet'!$D$7:$Y$187,K$9,FALSE))="","",(VLOOKUP($E62,'I&amp;E Backsheet'!$D$7:$Y$187,K$9,FALSE))),"")</f>
        <v>25592344</v>
      </c>
      <c r="L62" s="470">
        <f ca="1">IFERROR(IF((VLOOKUP($E62,'I&amp;E Backsheet'!$D$7:$Y$187,L$9,FALSE))="","",(VLOOKUP($E62,'I&amp;E Backsheet'!$D$7:$Y$187,L$9,FALSE))),"")</f>
        <v>0</v>
      </c>
      <c r="M62" s="471">
        <f ca="1">IFERROR(IF((VLOOKUP($E62,'I&amp;E Backsheet'!$D$7:$Y$187,M$9,FALSE))="","",(VLOOKUP($E62,'I&amp;E Backsheet'!$D$7:$Y$187,M$9,FALSE))),"")</f>
        <v>0</v>
      </c>
      <c r="N62" s="472">
        <f ca="1">IFERROR(IF((VLOOKUP($E62,'I&amp;E Backsheet'!$D$7:$Y$187,N$9,FALSE))="","",(VLOOKUP($E62,'I&amp;E Backsheet'!$D$7:$Y$187,N$9,FALSE))),"")</f>
        <v>0</v>
      </c>
      <c r="O62" s="470">
        <f ca="1">IFERROR(IF((VLOOKUP($E62,'I&amp;E Backsheet'!$D$7:$Y$187,O$9,FALSE))="","",(VLOOKUP($E62,'I&amp;E Backsheet'!$D$7:$Y$187,O$9,FALSE))),"")</f>
        <v>0</v>
      </c>
      <c r="P62" s="471">
        <f ca="1">IFERROR(IF((VLOOKUP($E62,'I&amp;E Backsheet'!$D$7:$Y$187,P$9,FALSE))="","",(VLOOKUP($E62,'I&amp;E Backsheet'!$D$7:$Y$187,P$9,FALSE))),"")</f>
        <v>0</v>
      </c>
      <c r="Q62" s="473">
        <f ca="1">IFERROR(IF((VLOOKUP($E62,'I&amp;E Backsheet'!$D$7:$Y$187,Q$9,FALSE))="","",(VLOOKUP($E62,'I&amp;E Backsheet'!$D$7:$Y$187,Q$9,FALSE))),"")</f>
        <v>0</v>
      </c>
      <c r="R62" s="474">
        <f ca="1">IFERROR(IF((VLOOKUP($E62,'I&amp;E Backsheet'!$D$7:$Y$187,R$9,FALSE))="","",(VLOOKUP($E62,'I&amp;E Backsheet'!$D$7:$Y$187,R$9,FALSE))),"")</f>
        <v>25592344</v>
      </c>
    </row>
    <row r="63" spans="1:18" ht="15" customHeight="1" x14ac:dyDescent="0.3">
      <c r="A63" s="41">
        <v>51</v>
      </c>
      <c r="B63" s="291" t="str">
        <f ca="1">IFERROR(IF((VLOOKUP($E63,'Org List'!$AJ$10:$AL$190,3,FALSE))="","",(VLOOKUP($E63,'Org List'!$AJ$10:$AL$190,3,FALSE))),"")</f>
        <v>East of England Commissioning Region</v>
      </c>
      <c r="C63" s="292" t="str">
        <f ca="1">IFERROR(IF((VLOOKUP($E63,'Org List'!$AO$10:$AQ$190,3,FALSE))="","",(VLOOKUP($E63,'Org List'!$AO$10:$AQ$190,3,FALSE))),"")</f>
        <v>East Region</v>
      </c>
      <c r="D63" s="293" t="str">
        <f ca="1">IFERROR(IF((VLOOKUP($E63,'Org List'!$AT$10:$AV$190,3,FALSE))="","",(VLOOKUP($E63,'Org List'!$AT$10:$AV$190,3,FALSE))),"")</f>
        <v>NHS England East (East)</v>
      </c>
      <c r="E63" s="438" t="str">
        <f t="shared" ca="1" si="1"/>
        <v>E10000003</v>
      </c>
      <c r="F63" s="439" t="str">
        <f ca="1">IFERROR(VLOOKUP($E63,'Org List'!$J$9:$K$640,2,0), "")</f>
        <v>Cambridgeshire</v>
      </c>
      <c r="G63" s="470">
        <f ca="1">IFERROR(IF((VLOOKUP($E63,'I&amp;E Backsheet'!$D$7:$Y$187,G$9,FALSE))="","",(VLOOKUP($E63,'I&amp;E Backsheet'!$D$7:$Y$187,G$9,FALSE))),"")</f>
        <v>4467929</v>
      </c>
      <c r="H63" s="471">
        <f ca="1">IFERROR(IF((VLOOKUP($E63,'I&amp;E Backsheet'!$D$7:$Y$187,H$9,FALSE))="","",(VLOOKUP($E63,'I&amp;E Backsheet'!$D$7:$Y$187,H$9,FALSE))),"")</f>
        <v>12401221</v>
      </c>
      <c r="I63" s="471">
        <f ca="1">IFERROR(IF((VLOOKUP($E63,'I&amp;E Backsheet'!$D$7:$Y$187,I$9,FALSE))="","",(VLOOKUP($E63,'I&amp;E Backsheet'!$D$7:$Y$187,I$9,FALSE))),"")</f>
        <v>38651879</v>
      </c>
      <c r="J63" s="471">
        <f ca="1">IFERROR(IF((VLOOKUP($E63,'I&amp;E Backsheet'!$D$7:$Y$187,J$9,FALSE))="","",(VLOOKUP($E63,'I&amp;E Backsheet'!$D$7:$Y$187,J$9,FALSE))),"")</f>
        <v>2324056</v>
      </c>
      <c r="K63" s="472">
        <f ca="1">IFERROR(IF((VLOOKUP($E63,'I&amp;E Backsheet'!$D$7:$Y$187,K$9,FALSE))="","",(VLOOKUP($E63,'I&amp;E Backsheet'!$D$7:$Y$187,K$9,FALSE))),"")</f>
        <v>57845085</v>
      </c>
      <c r="L63" s="470">
        <f ca="1">IFERROR(IF((VLOOKUP($E63,'I&amp;E Backsheet'!$D$7:$Y$187,L$9,FALSE))="","",(VLOOKUP($E63,'I&amp;E Backsheet'!$D$7:$Y$187,L$9,FALSE))),"")</f>
        <v>0</v>
      </c>
      <c r="M63" s="471">
        <f ca="1">IFERROR(IF((VLOOKUP($E63,'I&amp;E Backsheet'!$D$7:$Y$187,M$9,FALSE))="","",(VLOOKUP($E63,'I&amp;E Backsheet'!$D$7:$Y$187,M$9,FALSE))),"")</f>
        <v>0</v>
      </c>
      <c r="N63" s="472">
        <f ca="1">IFERROR(IF((VLOOKUP($E63,'I&amp;E Backsheet'!$D$7:$Y$187,N$9,FALSE))="","",(VLOOKUP($E63,'I&amp;E Backsheet'!$D$7:$Y$187,N$9,FALSE))),"")</f>
        <v>0</v>
      </c>
      <c r="O63" s="470">
        <f ca="1">IFERROR(IF((VLOOKUP($E63,'I&amp;E Backsheet'!$D$7:$Y$187,O$9,FALSE))="","",(VLOOKUP($E63,'I&amp;E Backsheet'!$D$7:$Y$187,O$9,FALSE))),"")</f>
        <v>0</v>
      </c>
      <c r="P63" s="471">
        <f ca="1">IFERROR(IF((VLOOKUP($E63,'I&amp;E Backsheet'!$D$7:$Y$187,P$9,FALSE))="","",(VLOOKUP($E63,'I&amp;E Backsheet'!$D$7:$Y$187,P$9,FALSE))),"")</f>
        <v>0</v>
      </c>
      <c r="Q63" s="473">
        <f ca="1">IFERROR(IF((VLOOKUP($E63,'I&amp;E Backsheet'!$D$7:$Y$187,Q$9,FALSE))="","",(VLOOKUP($E63,'I&amp;E Backsheet'!$D$7:$Y$187,Q$9,FALSE))),"")</f>
        <v>0</v>
      </c>
      <c r="R63" s="474">
        <f ca="1">IFERROR(IF((VLOOKUP($E63,'I&amp;E Backsheet'!$D$7:$Y$187,R$9,FALSE))="","",(VLOOKUP($E63,'I&amp;E Backsheet'!$D$7:$Y$187,R$9,FALSE))),"")</f>
        <v>57845085</v>
      </c>
    </row>
    <row r="64" spans="1:18" ht="15" customHeight="1" x14ac:dyDescent="0.3">
      <c r="A64" s="41">
        <v>52</v>
      </c>
      <c r="B64" s="291" t="str">
        <f ca="1">IFERROR(IF((VLOOKUP($E64,'Org List'!$AJ$10:$AL$190,3,FALSE))="","",(VLOOKUP($E64,'Org List'!$AJ$10:$AL$190,3,FALSE))),"")</f>
        <v>London Commissioning Region</v>
      </c>
      <c r="C64" s="292" t="str">
        <f ca="1">IFERROR(IF((VLOOKUP($E64,'Org List'!$AO$10:$AQ$190,3,FALSE))="","",(VLOOKUP($E64,'Org List'!$AO$10:$AQ$190,3,FALSE))),"")</f>
        <v>London Region</v>
      </c>
      <c r="D64" s="293" t="str">
        <f ca="1">IFERROR(IF((VLOOKUP($E64,'Org List'!$AT$10:$AV$190,3,FALSE))="","",(VLOOKUP($E64,'Org List'!$AT$10:$AV$190,3,FALSE))),"")</f>
        <v>NHS England London</v>
      </c>
      <c r="E64" s="438" t="str">
        <f t="shared" ca="1" si="1"/>
        <v>E09000007</v>
      </c>
      <c r="F64" s="439" t="str">
        <f ca="1">IFERROR(VLOOKUP($E64,'Org List'!$J$9:$K$640,2,0), "")</f>
        <v>Camden</v>
      </c>
      <c r="G64" s="470">
        <f ca="1">IFERROR(IF((VLOOKUP($E64,'I&amp;E Backsheet'!$D$7:$Y$187,G$9,FALSE))="","",(VLOOKUP($E64,'I&amp;E Backsheet'!$D$7:$Y$187,G$9,FALSE))),"")</f>
        <v>922516</v>
      </c>
      <c r="H64" s="471">
        <f ca="1">IFERROR(IF((VLOOKUP($E64,'I&amp;E Backsheet'!$D$7:$Y$187,H$9,FALSE))="","",(VLOOKUP($E64,'I&amp;E Backsheet'!$D$7:$Y$187,H$9,FALSE))),"")</f>
        <v>11209762</v>
      </c>
      <c r="I64" s="471">
        <f ca="1">IFERROR(IF((VLOOKUP($E64,'I&amp;E Backsheet'!$D$7:$Y$187,I$9,FALSE))="","",(VLOOKUP($E64,'I&amp;E Backsheet'!$D$7:$Y$187,I$9,FALSE))),"")</f>
        <v>19282512</v>
      </c>
      <c r="J64" s="471">
        <f ca="1">IFERROR(IF((VLOOKUP($E64,'I&amp;E Backsheet'!$D$7:$Y$187,J$9,FALSE))="","",(VLOOKUP($E64,'I&amp;E Backsheet'!$D$7:$Y$187,J$9,FALSE))),"")</f>
        <v>1285762</v>
      </c>
      <c r="K64" s="472">
        <f ca="1">IFERROR(IF((VLOOKUP($E64,'I&amp;E Backsheet'!$D$7:$Y$187,K$9,FALSE))="","",(VLOOKUP($E64,'I&amp;E Backsheet'!$D$7:$Y$187,K$9,FALSE))),"")</f>
        <v>32700552</v>
      </c>
      <c r="L64" s="470">
        <f ca="1">IFERROR(IF((VLOOKUP($E64,'I&amp;E Backsheet'!$D$7:$Y$187,L$9,FALSE))="","",(VLOOKUP($E64,'I&amp;E Backsheet'!$D$7:$Y$187,L$9,FALSE))),"")</f>
        <v>0</v>
      </c>
      <c r="M64" s="471">
        <f ca="1">IFERROR(IF((VLOOKUP($E64,'I&amp;E Backsheet'!$D$7:$Y$187,M$9,FALSE))="","",(VLOOKUP($E64,'I&amp;E Backsheet'!$D$7:$Y$187,M$9,FALSE))),"")</f>
        <v>0</v>
      </c>
      <c r="N64" s="472">
        <f ca="1">IFERROR(IF((VLOOKUP($E64,'I&amp;E Backsheet'!$D$7:$Y$187,N$9,FALSE))="","",(VLOOKUP($E64,'I&amp;E Backsheet'!$D$7:$Y$187,N$9,FALSE))),"")</f>
        <v>0</v>
      </c>
      <c r="O64" s="470">
        <f ca="1">IFERROR(IF((VLOOKUP($E64,'I&amp;E Backsheet'!$D$7:$Y$187,O$9,FALSE))="","",(VLOOKUP($E64,'I&amp;E Backsheet'!$D$7:$Y$187,O$9,FALSE))),"")</f>
        <v>0</v>
      </c>
      <c r="P64" s="471">
        <f ca="1">IFERROR(IF((VLOOKUP($E64,'I&amp;E Backsheet'!$D$7:$Y$187,P$9,FALSE))="","",(VLOOKUP($E64,'I&amp;E Backsheet'!$D$7:$Y$187,P$9,FALSE))),"")</f>
        <v>0</v>
      </c>
      <c r="Q64" s="473">
        <f ca="1">IFERROR(IF((VLOOKUP($E64,'I&amp;E Backsheet'!$D$7:$Y$187,Q$9,FALSE))="","",(VLOOKUP($E64,'I&amp;E Backsheet'!$D$7:$Y$187,Q$9,FALSE))),"")</f>
        <v>0</v>
      </c>
      <c r="R64" s="474">
        <f ca="1">IFERROR(IF((VLOOKUP($E64,'I&amp;E Backsheet'!$D$7:$Y$187,R$9,FALSE))="","",(VLOOKUP($E64,'I&amp;E Backsheet'!$D$7:$Y$187,R$9,FALSE))),"")</f>
        <v>32700552</v>
      </c>
    </row>
    <row r="65" spans="1:18" ht="15" customHeight="1" x14ac:dyDescent="0.3">
      <c r="A65" s="41">
        <v>53</v>
      </c>
      <c r="B65" s="291" t="str">
        <f ca="1">IFERROR(IF((VLOOKUP($E65,'Org List'!$AJ$10:$AL$190,3,FALSE))="","",(VLOOKUP($E65,'Org List'!$AJ$10:$AL$190,3,FALSE))),"")</f>
        <v>East of England Commissioning Region</v>
      </c>
      <c r="C65" s="292" t="str">
        <f ca="1">IFERROR(IF((VLOOKUP($E65,'Org List'!$AO$10:$AQ$190,3,FALSE))="","",(VLOOKUP($E65,'Org List'!$AO$10:$AQ$190,3,FALSE))),"")</f>
        <v>East Region</v>
      </c>
      <c r="D65" s="293" t="str">
        <f ca="1">IFERROR(IF((VLOOKUP($E65,'Org List'!$AT$10:$AV$190,3,FALSE))="","",(VLOOKUP($E65,'Org List'!$AT$10:$AV$190,3,FALSE))),"")</f>
        <v>NHS England East (East)</v>
      </c>
      <c r="E65" s="438" t="str">
        <f t="shared" ca="1" si="1"/>
        <v>E06000056</v>
      </c>
      <c r="F65" s="439" t="str">
        <f ca="1">IFERROR(VLOOKUP($E65,'Org List'!$J$9:$K$640,2,0), "")</f>
        <v>Central Bedfordshire</v>
      </c>
      <c r="G65" s="470">
        <f ca="1">IFERROR(IF((VLOOKUP($E65,'I&amp;E Backsheet'!$D$7:$Y$187,G$9,FALSE))="","",(VLOOKUP($E65,'I&amp;E Backsheet'!$D$7:$Y$187,G$9,FALSE))),"")</f>
        <v>1698077</v>
      </c>
      <c r="H65" s="471">
        <f ca="1">IFERROR(IF((VLOOKUP($E65,'I&amp;E Backsheet'!$D$7:$Y$187,H$9,FALSE))="","",(VLOOKUP($E65,'I&amp;E Backsheet'!$D$7:$Y$187,H$9,FALSE))),"")</f>
        <v>1834538</v>
      </c>
      <c r="I65" s="471">
        <f ca="1">IFERROR(IF((VLOOKUP($E65,'I&amp;E Backsheet'!$D$7:$Y$187,I$9,FALSE))="","",(VLOOKUP($E65,'I&amp;E Backsheet'!$D$7:$Y$187,I$9,FALSE))),"")</f>
        <v>17013195</v>
      </c>
      <c r="J65" s="471">
        <f ca="1">IFERROR(IF((VLOOKUP($E65,'I&amp;E Backsheet'!$D$7:$Y$187,J$9,FALSE))="","",(VLOOKUP($E65,'I&amp;E Backsheet'!$D$7:$Y$187,J$9,FALSE))),"")</f>
        <v>865972</v>
      </c>
      <c r="K65" s="472">
        <f ca="1">IFERROR(IF((VLOOKUP($E65,'I&amp;E Backsheet'!$D$7:$Y$187,K$9,FALSE))="","",(VLOOKUP($E65,'I&amp;E Backsheet'!$D$7:$Y$187,K$9,FALSE))),"")</f>
        <v>21411782</v>
      </c>
      <c r="L65" s="470">
        <f ca="1">IFERROR(IF((VLOOKUP($E65,'I&amp;E Backsheet'!$D$7:$Y$187,L$9,FALSE))="","",(VLOOKUP($E65,'I&amp;E Backsheet'!$D$7:$Y$187,L$9,FALSE))),"")</f>
        <v>0</v>
      </c>
      <c r="M65" s="471">
        <f ca="1">IFERROR(IF((VLOOKUP($E65,'I&amp;E Backsheet'!$D$7:$Y$187,M$9,FALSE))="","",(VLOOKUP($E65,'I&amp;E Backsheet'!$D$7:$Y$187,M$9,FALSE))),"")</f>
        <v>7344584</v>
      </c>
      <c r="N65" s="472">
        <f ca="1">IFERROR(IF((VLOOKUP($E65,'I&amp;E Backsheet'!$D$7:$Y$187,N$9,FALSE))="","",(VLOOKUP($E65,'I&amp;E Backsheet'!$D$7:$Y$187,N$9,FALSE))),"")</f>
        <v>7344584</v>
      </c>
      <c r="O65" s="470">
        <f ca="1">IFERROR(IF((VLOOKUP($E65,'I&amp;E Backsheet'!$D$7:$Y$187,O$9,FALSE))="","",(VLOOKUP($E65,'I&amp;E Backsheet'!$D$7:$Y$187,O$9,FALSE))),"")</f>
        <v>0</v>
      </c>
      <c r="P65" s="471">
        <f ca="1">IFERROR(IF((VLOOKUP($E65,'I&amp;E Backsheet'!$D$7:$Y$187,P$9,FALSE))="","",(VLOOKUP($E65,'I&amp;E Backsheet'!$D$7:$Y$187,P$9,FALSE))),"")</f>
        <v>7344584</v>
      </c>
      <c r="Q65" s="473">
        <f ca="1">IFERROR(IF((VLOOKUP($E65,'I&amp;E Backsheet'!$D$7:$Y$187,Q$9,FALSE))="","",(VLOOKUP($E65,'I&amp;E Backsheet'!$D$7:$Y$187,Q$9,FALSE))),"")</f>
        <v>7344584</v>
      </c>
      <c r="R65" s="474">
        <f ca="1">IFERROR(IF((VLOOKUP($E65,'I&amp;E Backsheet'!$D$7:$Y$187,R$9,FALSE))="","",(VLOOKUP($E65,'I&amp;E Backsheet'!$D$7:$Y$187,R$9,FALSE))),"")</f>
        <v>28756366</v>
      </c>
    </row>
    <row r="66" spans="1:18" ht="15" customHeight="1" x14ac:dyDescent="0.3">
      <c r="A66" s="41">
        <v>54</v>
      </c>
      <c r="B66" s="291" t="str">
        <f ca="1">IFERROR(IF((VLOOKUP($E66,'Org List'!$AJ$10:$AL$190,3,FALSE))="","",(VLOOKUP($E66,'Org List'!$AJ$10:$AL$190,3,FALSE))),"")</f>
        <v>North West Commissioning Region</v>
      </c>
      <c r="C66" s="292" t="str">
        <f ca="1">IFERROR(IF((VLOOKUP($E66,'Org List'!$AO$10:$AQ$190,3,FALSE))="","",(VLOOKUP($E66,'Org List'!$AO$10:$AQ$190,3,FALSE))),"")</f>
        <v>North West Region</v>
      </c>
      <c r="D66" s="293" t="str">
        <f ca="1">IFERROR(IF((VLOOKUP($E66,'Org List'!$AT$10:$AV$190,3,FALSE))="","",(VLOOKUP($E66,'Org List'!$AT$10:$AV$190,3,FALSE))),"")</f>
        <v>NHS England North West (Cheshire And Merseyside)</v>
      </c>
      <c r="E66" s="438" t="str">
        <f t="shared" ca="1" si="1"/>
        <v>E06000049</v>
      </c>
      <c r="F66" s="439" t="str">
        <f ca="1">IFERROR(VLOOKUP($E66,'Org List'!$J$9:$K$640,2,0), "")</f>
        <v>Cheshire East</v>
      </c>
      <c r="G66" s="470">
        <f ca="1">IFERROR(IF((VLOOKUP($E66,'I&amp;E Backsheet'!$D$7:$Y$187,G$9,FALSE))="","",(VLOOKUP($E66,'I&amp;E Backsheet'!$D$7:$Y$187,G$9,FALSE))),"")</f>
        <v>2064279</v>
      </c>
      <c r="H66" s="471">
        <f ca="1">IFERROR(IF((VLOOKUP($E66,'I&amp;E Backsheet'!$D$7:$Y$187,H$9,FALSE))="","",(VLOOKUP($E66,'I&amp;E Backsheet'!$D$7:$Y$187,H$9,FALSE))),"")</f>
        <v>6999291</v>
      </c>
      <c r="I66" s="471">
        <f ca="1">IFERROR(IF((VLOOKUP($E66,'I&amp;E Backsheet'!$D$7:$Y$187,I$9,FALSE))="","",(VLOOKUP($E66,'I&amp;E Backsheet'!$D$7:$Y$187,I$9,FALSE))),"")</f>
        <v>24577102</v>
      </c>
      <c r="J66" s="471">
        <f ca="1">IFERROR(IF((VLOOKUP($E66,'I&amp;E Backsheet'!$D$7:$Y$187,J$9,FALSE))="","",(VLOOKUP($E66,'I&amp;E Backsheet'!$D$7:$Y$187,J$9,FALSE))),"")</f>
        <v>1450638</v>
      </c>
      <c r="K66" s="472">
        <f ca="1">IFERROR(IF((VLOOKUP($E66,'I&amp;E Backsheet'!$D$7:$Y$187,K$9,FALSE))="","",(VLOOKUP($E66,'I&amp;E Backsheet'!$D$7:$Y$187,K$9,FALSE))),"")</f>
        <v>35091310</v>
      </c>
      <c r="L66" s="470">
        <f ca="1">IFERROR(IF((VLOOKUP($E66,'I&amp;E Backsheet'!$D$7:$Y$187,L$9,FALSE))="","",(VLOOKUP($E66,'I&amp;E Backsheet'!$D$7:$Y$187,L$9,FALSE))),"")</f>
        <v>324000</v>
      </c>
      <c r="M66" s="471">
        <f ca="1">IFERROR(IF((VLOOKUP($E66,'I&amp;E Backsheet'!$D$7:$Y$187,M$9,FALSE))="","",(VLOOKUP($E66,'I&amp;E Backsheet'!$D$7:$Y$187,M$9,FALSE))),"")</f>
        <v>0</v>
      </c>
      <c r="N66" s="472">
        <f ca="1">IFERROR(IF((VLOOKUP($E66,'I&amp;E Backsheet'!$D$7:$Y$187,N$9,FALSE))="","",(VLOOKUP($E66,'I&amp;E Backsheet'!$D$7:$Y$187,N$9,FALSE))),"")</f>
        <v>324000</v>
      </c>
      <c r="O66" s="470">
        <f ca="1">IFERROR(IF((VLOOKUP($E66,'I&amp;E Backsheet'!$D$7:$Y$187,O$9,FALSE))="","",(VLOOKUP($E66,'I&amp;E Backsheet'!$D$7:$Y$187,O$9,FALSE))),"")</f>
        <v>324000</v>
      </c>
      <c r="P66" s="471">
        <f ca="1">IFERROR(IF((VLOOKUP($E66,'I&amp;E Backsheet'!$D$7:$Y$187,P$9,FALSE))="","",(VLOOKUP($E66,'I&amp;E Backsheet'!$D$7:$Y$187,P$9,FALSE))),"")</f>
        <v>0</v>
      </c>
      <c r="Q66" s="473">
        <f ca="1">IFERROR(IF((VLOOKUP($E66,'I&amp;E Backsheet'!$D$7:$Y$187,Q$9,FALSE))="","",(VLOOKUP($E66,'I&amp;E Backsheet'!$D$7:$Y$187,Q$9,FALSE))),"")</f>
        <v>324000</v>
      </c>
      <c r="R66" s="474">
        <f ca="1">IFERROR(IF((VLOOKUP($E66,'I&amp;E Backsheet'!$D$7:$Y$187,R$9,FALSE))="","",(VLOOKUP($E66,'I&amp;E Backsheet'!$D$7:$Y$187,R$9,FALSE))),"")</f>
        <v>35415310</v>
      </c>
    </row>
    <row r="67" spans="1:18" ht="15" customHeight="1" x14ac:dyDescent="0.3">
      <c r="A67" s="41">
        <v>55</v>
      </c>
      <c r="B67" s="291" t="str">
        <f ca="1">IFERROR(IF((VLOOKUP($E67,'Org List'!$AJ$10:$AL$190,3,FALSE))="","",(VLOOKUP($E67,'Org List'!$AJ$10:$AL$190,3,FALSE))),"")</f>
        <v>North West Commissioning Region</v>
      </c>
      <c r="C67" s="292" t="str">
        <f ca="1">IFERROR(IF((VLOOKUP($E67,'Org List'!$AO$10:$AQ$190,3,FALSE))="","",(VLOOKUP($E67,'Org List'!$AO$10:$AQ$190,3,FALSE))),"")</f>
        <v>North West Region</v>
      </c>
      <c r="D67" s="293" t="str">
        <f ca="1">IFERROR(IF((VLOOKUP($E67,'Org List'!$AT$10:$AV$190,3,FALSE))="","",(VLOOKUP($E67,'Org List'!$AT$10:$AV$190,3,FALSE))),"")</f>
        <v>NHS England North West (Cheshire And Merseyside)</v>
      </c>
      <c r="E67" s="438" t="str">
        <f t="shared" ca="1" si="1"/>
        <v>E06000050</v>
      </c>
      <c r="F67" s="439" t="str">
        <f ca="1">IFERROR(VLOOKUP($E67,'Org List'!$J$9:$K$640,2,0), "")</f>
        <v>Cheshire West and Chester</v>
      </c>
      <c r="G67" s="470">
        <f ca="1">IFERROR(IF((VLOOKUP($E67,'I&amp;E Backsheet'!$D$7:$Y$187,G$9,FALSE))="","",(VLOOKUP($E67,'I&amp;E Backsheet'!$D$7:$Y$187,G$9,FALSE))),"")</f>
        <v>3250597</v>
      </c>
      <c r="H67" s="471">
        <f ca="1">IFERROR(IF((VLOOKUP($E67,'I&amp;E Backsheet'!$D$7:$Y$187,H$9,FALSE))="","",(VLOOKUP($E67,'I&amp;E Backsheet'!$D$7:$Y$187,H$9,FALSE))),"")</f>
        <v>9039517</v>
      </c>
      <c r="I67" s="471">
        <f ca="1">IFERROR(IF((VLOOKUP($E67,'I&amp;E Backsheet'!$D$7:$Y$187,I$9,FALSE))="","",(VLOOKUP($E67,'I&amp;E Backsheet'!$D$7:$Y$187,I$9,FALSE))),"")</f>
        <v>24463874</v>
      </c>
      <c r="J67" s="471">
        <f ca="1">IFERROR(IF((VLOOKUP($E67,'I&amp;E Backsheet'!$D$7:$Y$187,J$9,FALSE))="","",(VLOOKUP($E67,'I&amp;E Backsheet'!$D$7:$Y$187,J$9,FALSE))),"")</f>
        <v>1467219</v>
      </c>
      <c r="K67" s="472">
        <f ca="1">IFERROR(IF((VLOOKUP($E67,'I&amp;E Backsheet'!$D$7:$Y$187,K$9,FALSE))="","",(VLOOKUP($E67,'I&amp;E Backsheet'!$D$7:$Y$187,K$9,FALSE))),"")</f>
        <v>38221207</v>
      </c>
      <c r="L67" s="470">
        <f ca="1">IFERROR(IF((VLOOKUP($E67,'I&amp;E Backsheet'!$D$7:$Y$187,L$9,FALSE))="","",(VLOOKUP($E67,'I&amp;E Backsheet'!$D$7:$Y$187,L$9,FALSE))),"")</f>
        <v>0</v>
      </c>
      <c r="M67" s="471">
        <f ca="1">IFERROR(IF((VLOOKUP($E67,'I&amp;E Backsheet'!$D$7:$Y$187,M$9,FALSE))="","",(VLOOKUP($E67,'I&amp;E Backsheet'!$D$7:$Y$187,M$9,FALSE))),"")</f>
        <v>0</v>
      </c>
      <c r="N67" s="472">
        <f ca="1">IFERROR(IF((VLOOKUP($E67,'I&amp;E Backsheet'!$D$7:$Y$187,N$9,FALSE))="","",(VLOOKUP($E67,'I&amp;E Backsheet'!$D$7:$Y$187,N$9,FALSE))),"")</f>
        <v>0</v>
      </c>
      <c r="O67" s="470">
        <f ca="1">IFERROR(IF((VLOOKUP($E67,'I&amp;E Backsheet'!$D$7:$Y$187,O$9,FALSE))="","",(VLOOKUP($E67,'I&amp;E Backsheet'!$D$7:$Y$187,O$9,FALSE))),"")</f>
        <v>416279.40000000037</v>
      </c>
      <c r="P67" s="471">
        <f ca="1">IFERROR(IF((VLOOKUP($E67,'I&amp;E Backsheet'!$D$7:$Y$187,P$9,FALSE))="","",(VLOOKUP($E67,'I&amp;E Backsheet'!$D$7:$Y$187,P$9,FALSE))),"")</f>
        <v>237503.99420174025</v>
      </c>
      <c r="Q67" s="473">
        <f ca="1">IFERROR(IF((VLOOKUP($E67,'I&amp;E Backsheet'!$D$7:$Y$187,Q$9,FALSE))="","",(VLOOKUP($E67,'I&amp;E Backsheet'!$D$7:$Y$187,Q$9,FALSE))),"")</f>
        <v>653783.39420174062</v>
      </c>
      <c r="R67" s="474">
        <f ca="1">IFERROR(IF((VLOOKUP($E67,'I&amp;E Backsheet'!$D$7:$Y$187,R$9,FALSE))="","",(VLOOKUP($E67,'I&amp;E Backsheet'!$D$7:$Y$187,R$9,FALSE))),"")</f>
        <v>38874990.394201741</v>
      </c>
    </row>
    <row r="68" spans="1:18" ht="15" customHeight="1" x14ac:dyDescent="0.3">
      <c r="A68" s="41">
        <v>56</v>
      </c>
      <c r="B68" s="291" t="str">
        <f ca="1">IFERROR(IF((VLOOKUP($E68,'Org List'!$AJ$10:$AL$190,3,FALSE))="","",(VLOOKUP($E68,'Org List'!$AJ$10:$AL$190,3,FALSE))),"")</f>
        <v>London Commissioning Region</v>
      </c>
      <c r="C68" s="292" t="str">
        <f ca="1">IFERROR(IF((VLOOKUP($E68,'Org List'!$AO$10:$AQ$190,3,FALSE))="","",(VLOOKUP($E68,'Org List'!$AO$10:$AQ$190,3,FALSE))),"")</f>
        <v>London Region</v>
      </c>
      <c r="D68" s="293" t="str">
        <f ca="1">IFERROR(IF((VLOOKUP($E68,'Org List'!$AT$10:$AV$190,3,FALSE))="","",(VLOOKUP($E68,'Org List'!$AT$10:$AV$190,3,FALSE))),"")</f>
        <v>NHS England London</v>
      </c>
      <c r="E68" s="438" t="str">
        <f t="shared" ca="1" si="1"/>
        <v>E09000001</v>
      </c>
      <c r="F68" s="439" t="str">
        <f ca="1">IFERROR(VLOOKUP($E68,'Org List'!$J$9:$K$640,2,0), "")</f>
        <v>City of London</v>
      </c>
      <c r="G68" s="470">
        <f ca="1">IFERROR(IF((VLOOKUP($E68,'I&amp;E Backsheet'!$D$7:$Y$187,G$9,FALSE))="","",(VLOOKUP($E68,'I&amp;E Backsheet'!$D$7:$Y$187,G$9,FALSE))),"")</f>
        <v>32689</v>
      </c>
      <c r="H68" s="471">
        <f ca="1">IFERROR(IF((VLOOKUP($E68,'I&amp;E Backsheet'!$D$7:$Y$187,H$9,FALSE))="","",(VLOOKUP($E68,'I&amp;E Backsheet'!$D$7:$Y$187,H$9,FALSE))),"")</f>
        <v>265353</v>
      </c>
      <c r="I68" s="471">
        <f ca="1">IFERROR(IF((VLOOKUP($E68,'I&amp;E Backsheet'!$D$7:$Y$187,I$9,FALSE))="","",(VLOOKUP($E68,'I&amp;E Backsheet'!$D$7:$Y$187,I$9,FALSE))),"")</f>
        <v>626523</v>
      </c>
      <c r="J68" s="471">
        <f ca="1">IFERROR(IF((VLOOKUP($E68,'I&amp;E Backsheet'!$D$7:$Y$187,J$9,FALSE))="","",(VLOOKUP($E68,'I&amp;E Backsheet'!$D$7:$Y$187,J$9,FALSE))),"")</f>
        <v>48791</v>
      </c>
      <c r="K68" s="472">
        <f ca="1">IFERROR(IF((VLOOKUP($E68,'I&amp;E Backsheet'!$D$7:$Y$187,K$9,FALSE))="","",(VLOOKUP($E68,'I&amp;E Backsheet'!$D$7:$Y$187,K$9,FALSE))),"")</f>
        <v>973356</v>
      </c>
      <c r="L68" s="470">
        <f ca="1">IFERROR(IF((VLOOKUP($E68,'I&amp;E Backsheet'!$D$7:$Y$187,L$9,FALSE))="","",(VLOOKUP($E68,'I&amp;E Backsheet'!$D$7:$Y$187,L$9,FALSE))),"")</f>
        <v>0</v>
      </c>
      <c r="M68" s="471">
        <f ca="1">IFERROR(IF((VLOOKUP($E68,'I&amp;E Backsheet'!$D$7:$Y$187,M$9,FALSE))="","",(VLOOKUP($E68,'I&amp;E Backsheet'!$D$7:$Y$187,M$9,FALSE))),"")</f>
        <v>0</v>
      </c>
      <c r="N68" s="472">
        <f ca="1">IFERROR(IF((VLOOKUP($E68,'I&amp;E Backsheet'!$D$7:$Y$187,N$9,FALSE))="","",(VLOOKUP($E68,'I&amp;E Backsheet'!$D$7:$Y$187,N$9,FALSE))),"")</f>
        <v>0</v>
      </c>
      <c r="O68" s="470">
        <f ca="1">IFERROR(IF((VLOOKUP($E68,'I&amp;E Backsheet'!$D$7:$Y$187,O$9,FALSE))="","",(VLOOKUP($E68,'I&amp;E Backsheet'!$D$7:$Y$187,O$9,FALSE))),"")</f>
        <v>0</v>
      </c>
      <c r="P68" s="471">
        <f ca="1">IFERROR(IF((VLOOKUP($E68,'I&amp;E Backsheet'!$D$7:$Y$187,P$9,FALSE))="","",(VLOOKUP($E68,'I&amp;E Backsheet'!$D$7:$Y$187,P$9,FALSE))),"")</f>
        <v>0</v>
      </c>
      <c r="Q68" s="473">
        <f ca="1">IFERROR(IF((VLOOKUP($E68,'I&amp;E Backsheet'!$D$7:$Y$187,Q$9,FALSE))="","",(VLOOKUP($E68,'I&amp;E Backsheet'!$D$7:$Y$187,Q$9,FALSE))),"")</f>
        <v>0</v>
      </c>
      <c r="R68" s="474">
        <f ca="1">IFERROR(IF((VLOOKUP($E68,'I&amp;E Backsheet'!$D$7:$Y$187,R$9,FALSE))="","",(VLOOKUP($E68,'I&amp;E Backsheet'!$D$7:$Y$187,R$9,FALSE))),"")</f>
        <v>973356</v>
      </c>
    </row>
    <row r="69" spans="1:18" ht="15" customHeight="1" x14ac:dyDescent="0.3">
      <c r="A69" s="41">
        <v>57</v>
      </c>
      <c r="B69" s="291" t="str">
        <f ca="1">IFERROR(IF((VLOOKUP($E69,'Org List'!$AJ$10:$AL$190,3,FALSE))="","",(VLOOKUP($E69,'Org List'!$AJ$10:$AL$190,3,FALSE))),"")</f>
        <v>South West England Commissioning Region</v>
      </c>
      <c r="C69" s="292" t="str">
        <f ca="1">IFERROR(IF((VLOOKUP($E69,'Org List'!$AO$10:$AQ$190,3,FALSE))="","",(VLOOKUP($E69,'Org List'!$AO$10:$AQ$190,3,FALSE))),"")</f>
        <v>South West Region</v>
      </c>
      <c r="D69" s="293" t="str">
        <f ca="1">IFERROR(IF((VLOOKUP($E69,'Org List'!$AT$10:$AV$190,3,FALSE))="","",(VLOOKUP($E69,'Org List'!$AT$10:$AV$190,3,FALSE))),"")</f>
        <v>NHS England South West (South West South)</v>
      </c>
      <c r="E69" s="438" t="str">
        <f t="shared" ca="1" si="1"/>
        <v>E06000052</v>
      </c>
      <c r="F69" s="439" t="str">
        <f ca="1">IFERROR(VLOOKUP($E69,'Org List'!$J$9:$K$640,2,0), "")</f>
        <v>Cornwall &amp; Scilly</v>
      </c>
      <c r="G69" s="470">
        <f ca="1">IFERROR(IF((VLOOKUP($E69,'I&amp;E Backsheet'!$D$7:$Y$187,G$9,FALSE))="","",(VLOOKUP($E69,'I&amp;E Backsheet'!$D$7:$Y$187,G$9,FALSE))),"")</f>
        <v>6678566</v>
      </c>
      <c r="H69" s="471">
        <f ca="1">IFERROR(IF((VLOOKUP($E69,'I&amp;E Backsheet'!$D$7:$Y$187,H$9,FALSE))="","",(VLOOKUP($E69,'I&amp;E Backsheet'!$D$7:$Y$187,H$9,FALSE))),"")</f>
        <v>20913291</v>
      </c>
      <c r="I69" s="471">
        <f ca="1">IFERROR(IF((VLOOKUP($E69,'I&amp;E Backsheet'!$D$7:$Y$187,I$9,FALSE))="","",(VLOOKUP($E69,'I&amp;E Backsheet'!$D$7:$Y$187,I$9,FALSE))),"")</f>
        <v>41500600</v>
      </c>
      <c r="J69" s="471">
        <f ca="1">IFERROR(IF((VLOOKUP($E69,'I&amp;E Backsheet'!$D$7:$Y$187,J$9,FALSE))="","",(VLOOKUP($E69,'I&amp;E Backsheet'!$D$7:$Y$187,J$9,FALSE))),"")</f>
        <v>2806046</v>
      </c>
      <c r="K69" s="472">
        <f ca="1">IFERROR(IF((VLOOKUP($E69,'I&amp;E Backsheet'!$D$7:$Y$187,K$9,FALSE))="","",(VLOOKUP($E69,'I&amp;E Backsheet'!$D$7:$Y$187,K$9,FALSE))),"")</f>
        <v>71898503</v>
      </c>
      <c r="L69" s="470">
        <f ca="1">IFERROR(IF((VLOOKUP($E69,'I&amp;E Backsheet'!$D$7:$Y$187,L$9,FALSE))="","",(VLOOKUP($E69,'I&amp;E Backsheet'!$D$7:$Y$187,L$9,FALSE))),"")</f>
        <v>0</v>
      </c>
      <c r="M69" s="471">
        <f ca="1">IFERROR(IF((VLOOKUP($E69,'I&amp;E Backsheet'!$D$7:$Y$187,M$9,FALSE))="","",(VLOOKUP($E69,'I&amp;E Backsheet'!$D$7:$Y$187,M$9,FALSE))),"")</f>
        <v>11415624</v>
      </c>
      <c r="N69" s="472">
        <f ca="1">IFERROR(IF((VLOOKUP($E69,'I&amp;E Backsheet'!$D$7:$Y$187,N$9,FALSE))="","",(VLOOKUP($E69,'I&amp;E Backsheet'!$D$7:$Y$187,N$9,FALSE))),"")</f>
        <v>11415624</v>
      </c>
      <c r="O69" s="470">
        <f ca="1">IFERROR(IF((VLOOKUP($E69,'I&amp;E Backsheet'!$D$7:$Y$187,O$9,FALSE))="","",(VLOOKUP($E69,'I&amp;E Backsheet'!$D$7:$Y$187,O$9,FALSE))),"")</f>
        <v>0</v>
      </c>
      <c r="P69" s="471">
        <f ca="1">IFERROR(IF((VLOOKUP($E69,'I&amp;E Backsheet'!$D$7:$Y$187,P$9,FALSE))="","",(VLOOKUP($E69,'I&amp;E Backsheet'!$D$7:$Y$187,P$9,FALSE))),"")</f>
        <v>11415624</v>
      </c>
      <c r="Q69" s="473">
        <f ca="1">IFERROR(IF((VLOOKUP($E69,'I&amp;E Backsheet'!$D$7:$Y$187,Q$9,FALSE))="","",(VLOOKUP($E69,'I&amp;E Backsheet'!$D$7:$Y$187,Q$9,FALSE))),"")</f>
        <v>11415624</v>
      </c>
      <c r="R69" s="474">
        <f ca="1">IFERROR(IF((VLOOKUP($E69,'I&amp;E Backsheet'!$D$7:$Y$187,R$9,FALSE))="","",(VLOOKUP($E69,'I&amp;E Backsheet'!$D$7:$Y$187,R$9,FALSE))),"")</f>
        <v>83314127</v>
      </c>
    </row>
    <row r="70" spans="1:18" ht="15" customHeight="1" x14ac:dyDescent="0.3">
      <c r="A70" s="41">
        <v>58</v>
      </c>
      <c r="B70" s="291" t="str">
        <f ca="1">IFERROR(IF((VLOOKUP($E70,'Org List'!$AJ$10:$AL$190,3,FALSE))="","",(VLOOKUP($E70,'Org List'!$AJ$10:$AL$190,3,FALSE))),"")</f>
        <v>North East and Yorkshire Commissioning Region</v>
      </c>
      <c r="C70" s="292" t="str">
        <f ca="1">IFERROR(IF((VLOOKUP($E70,'Org List'!$AO$10:$AQ$190,3,FALSE))="","",(VLOOKUP($E70,'Org List'!$AO$10:$AQ$190,3,FALSE))),"")</f>
        <v>North East Region</v>
      </c>
      <c r="D70" s="293" t="str">
        <f ca="1">IFERROR(IF((VLOOKUP($E70,'Org List'!$AT$10:$AV$190,3,FALSE))="","",(VLOOKUP($E70,'Org List'!$AT$10:$AV$190,3,FALSE))),"")</f>
        <v>NHS England North East and Yorkshire (Cumbria And North East)</v>
      </c>
      <c r="E70" s="438" t="str">
        <f t="shared" ca="1" si="1"/>
        <v>E06000047</v>
      </c>
      <c r="F70" s="439" t="str">
        <f ca="1">IFERROR(VLOOKUP($E70,'Org List'!$J$9:$K$640,2,0), "")</f>
        <v>County Durham</v>
      </c>
      <c r="G70" s="470">
        <f ca="1">IFERROR(IF((VLOOKUP($E70,'I&amp;E Backsheet'!$D$7:$Y$187,G$9,FALSE))="","",(VLOOKUP($E70,'I&amp;E Backsheet'!$D$7:$Y$187,G$9,FALSE))),"")</f>
        <v>6158831</v>
      </c>
      <c r="H70" s="471">
        <f ca="1">IFERROR(IF((VLOOKUP($E70,'I&amp;E Backsheet'!$D$7:$Y$187,H$9,FALSE))="","",(VLOOKUP($E70,'I&amp;E Backsheet'!$D$7:$Y$187,H$9,FALSE))),"")</f>
        <v>27136903</v>
      </c>
      <c r="I70" s="471">
        <f ca="1">IFERROR(IF((VLOOKUP($E70,'I&amp;E Backsheet'!$D$7:$Y$187,I$9,FALSE))="","",(VLOOKUP($E70,'I&amp;E Backsheet'!$D$7:$Y$187,I$9,FALSE))),"")</f>
        <v>43031936</v>
      </c>
      <c r="J70" s="471">
        <f ca="1">IFERROR(IF((VLOOKUP($E70,'I&amp;E Backsheet'!$D$7:$Y$187,J$9,FALSE))="","",(VLOOKUP($E70,'I&amp;E Backsheet'!$D$7:$Y$187,J$9,FALSE))),"")</f>
        <v>2822376</v>
      </c>
      <c r="K70" s="472">
        <f ca="1">IFERROR(IF((VLOOKUP($E70,'I&amp;E Backsheet'!$D$7:$Y$187,K$9,FALSE))="","",(VLOOKUP($E70,'I&amp;E Backsheet'!$D$7:$Y$187,K$9,FALSE))),"")</f>
        <v>79150046</v>
      </c>
      <c r="L70" s="470">
        <f ca="1">IFERROR(IF((VLOOKUP($E70,'I&amp;E Backsheet'!$D$7:$Y$187,L$9,FALSE))="","",(VLOOKUP($E70,'I&amp;E Backsheet'!$D$7:$Y$187,L$9,FALSE))),"")</f>
        <v>0</v>
      </c>
      <c r="M70" s="471">
        <f ca="1">IFERROR(IF((VLOOKUP($E70,'I&amp;E Backsheet'!$D$7:$Y$187,M$9,FALSE))="","",(VLOOKUP($E70,'I&amp;E Backsheet'!$D$7:$Y$187,M$9,FALSE))),"")</f>
        <v>0</v>
      </c>
      <c r="N70" s="472">
        <f ca="1">IFERROR(IF((VLOOKUP($E70,'I&amp;E Backsheet'!$D$7:$Y$187,N$9,FALSE))="","",(VLOOKUP($E70,'I&amp;E Backsheet'!$D$7:$Y$187,N$9,FALSE))),"")</f>
        <v>0</v>
      </c>
      <c r="O70" s="470">
        <f ca="1">IFERROR(IF((VLOOKUP($E70,'I&amp;E Backsheet'!$D$7:$Y$187,O$9,FALSE))="","",(VLOOKUP($E70,'I&amp;E Backsheet'!$D$7:$Y$187,O$9,FALSE))),"")</f>
        <v>0</v>
      </c>
      <c r="P70" s="471">
        <f ca="1">IFERROR(IF((VLOOKUP($E70,'I&amp;E Backsheet'!$D$7:$Y$187,P$9,FALSE))="","",(VLOOKUP($E70,'I&amp;E Backsheet'!$D$7:$Y$187,P$9,FALSE))),"")</f>
        <v>0</v>
      </c>
      <c r="Q70" s="473">
        <f ca="1">IFERROR(IF((VLOOKUP($E70,'I&amp;E Backsheet'!$D$7:$Y$187,Q$9,FALSE))="","",(VLOOKUP($E70,'I&amp;E Backsheet'!$D$7:$Y$187,Q$9,FALSE))),"")</f>
        <v>0</v>
      </c>
      <c r="R70" s="474">
        <f ca="1">IFERROR(IF((VLOOKUP($E70,'I&amp;E Backsheet'!$D$7:$Y$187,R$9,FALSE))="","",(VLOOKUP($E70,'I&amp;E Backsheet'!$D$7:$Y$187,R$9,FALSE))),"")</f>
        <v>79150046</v>
      </c>
    </row>
    <row r="71" spans="1:18" ht="15" customHeight="1" x14ac:dyDescent="0.3">
      <c r="A71" s="41">
        <v>59</v>
      </c>
      <c r="B71" s="291" t="str">
        <f ca="1">IFERROR(IF((VLOOKUP($E71,'Org List'!$AJ$10:$AL$190,3,FALSE))="","",(VLOOKUP($E71,'Org List'!$AJ$10:$AL$190,3,FALSE))),"")</f>
        <v>Midlands Commissioning Region</v>
      </c>
      <c r="C71" s="292" t="str">
        <f ca="1">IFERROR(IF((VLOOKUP($E71,'Org List'!$AO$10:$AQ$190,3,FALSE))="","",(VLOOKUP($E71,'Org List'!$AO$10:$AQ$190,3,FALSE))),"")</f>
        <v>West Midlands Region</v>
      </c>
      <c r="D71" s="293" t="str">
        <f ca="1">IFERROR(IF((VLOOKUP($E71,'Org List'!$AT$10:$AV$190,3,FALSE))="","",(VLOOKUP($E71,'Org List'!$AT$10:$AV$190,3,FALSE))),"")</f>
        <v>NHS England Midlands (West Midlands)</v>
      </c>
      <c r="E71" s="438" t="str">
        <f t="shared" ca="1" si="1"/>
        <v>E08000026</v>
      </c>
      <c r="F71" s="439" t="str">
        <f ca="1">IFERROR(VLOOKUP($E71,'Org List'!$J$9:$K$640,2,0), "")</f>
        <v>Coventry</v>
      </c>
      <c r="G71" s="470">
        <f ca="1">IFERROR(IF((VLOOKUP($E71,'I&amp;E Backsheet'!$D$7:$Y$187,G$9,FALSE))="","",(VLOOKUP($E71,'I&amp;E Backsheet'!$D$7:$Y$187,G$9,FALSE))),"")</f>
        <v>3685430</v>
      </c>
      <c r="H71" s="471">
        <f ca="1">IFERROR(IF((VLOOKUP($E71,'I&amp;E Backsheet'!$D$7:$Y$187,H$9,FALSE))="","",(VLOOKUP($E71,'I&amp;E Backsheet'!$D$7:$Y$187,H$9,FALSE))),"")</f>
        <v>13772077</v>
      </c>
      <c r="I71" s="471">
        <f ca="1">IFERROR(IF((VLOOKUP($E71,'I&amp;E Backsheet'!$D$7:$Y$187,I$9,FALSE))="","",(VLOOKUP($E71,'I&amp;E Backsheet'!$D$7:$Y$187,I$9,FALSE))),"")</f>
        <v>24497661</v>
      </c>
      <c r="J71" s="471">
        <f ca="1">IFERROR(IF((VLOOKUP($E71,'I&amp;E Backsheet'!$D$7:$Y$187,J$9,FALSE))="","",(VLOOKUP($E71,'I&amp;E Backsheet'!$D$7:$Y$187,J$9,FALSE))),"")</f>
        <v>1551062</v>
      </c>
      <c r="K71" s="472">
        <f ca="1">IFERROR(IF((VLOOKUP($E71,'I&amp;E Backsheet'!$D$7:$Y$187,K$9,FALSE))="","",(VLOOKUP($E71,'I&amp;E Backsheet'!$D$7:$Y$187,K$9,FALSE))),"")</f>
        <v>43506230</v>
      </c>
      <c r="L71" s="470">
        <f ca="1">IFERROR(IF((VLOOKUP($E71,'I&amp;E Backsheet'!$D$7:$Y$187,L$9,FALSE))="","",(VLOOKUP($E71,'I&amp;E Backsheet'!$D$7:$Y$187,L$9,FALSE))),"")</f>
        <v>37688396</v>
      </c>
      <c r="M71" s="471">
        <f ca="1">IFERROR(IF((VLOOKUP($E71,'I&amp;E Backsheet'!$D$7:$Y$187,M$9,FALSE))="","",(VLOOKUP($E71,'I&amp;E Backsheet'!$D$7:$Y$187,M$9,FALSE))),"")</f>
        <v>25981298</v>
      </c>
      <c r="N71" s="472">
        <f ca="1">IFERROR(IF((VLOOKUP($E71,'I&amp;E Backsheet'!$D$7:$Y$187,N$9,FALSE))="","",(VLOOKUP($E71,'I&amp;E Backsheet'!$D$7:$Y$187,N$9,FALSE))),"")</f>
        <v>63669694</v>
      </c>
      <c r="O71" s="470">
        <f ca="1">IFERROR(IF((VLOOKUP($E71,'I&amp;E Backsheet'!$D$7:$Y$187,O$9,FALSE))="","",(VLOOKUP($E71,'I&amp;E Backsheet'!$D$7:$Y$187,O$9,FALSE))),"")</f>
        <v>37688396</v>
      </c>
      <c r="P71" s="471">
        <f ca="1">IFERROR(IF((VLOOKUP($E71,'I&amp;E Backsheet'!$D$7:$Y$187,P$9,FALSE))="","",(VLOOKUP($E71,'I&amp;E Backsheet'!$D$7:$Y$187,P$9,FALSE))),"")</f>
        <v>25981298</v>
      </c>
      <c r="Q71" s="473">
        <f ca="1">IFERROR(IF((VLOOKUP($E71,'I&amp;E Backsheet'!$D$7:$Y$187,Q$9,FALSE))="","",(VLOOKUP($E71,'I&amp;E Backsheet'!$D$7:$Y$187,Q$9,FALSE))),"")</f>
        <v>63669694</v>
      </c>
      <c r="R71" s="474">
        <f ca="1">IFERROR(IF((VLOOKUP($E71,'I&amp;E Backsheet'!$D$7:$Y$187,R$9,FALSE))="","",(VLOOKUP($E71,'I&amp;E Backsheet'!$D$7:$Y$187,R$9,FALSE))),"")</f>
        <v>107175924</v>
      </c>
    </row>
    <row r="72" spans="1:18" ht="15" customHeight="1" x14ac:dyDescent="0.3">
      <c r="A72" s="41">
        <v>60</v>
      </c>
      <c r="B72" s="291" t="str">
        <f ca="1">IFERROR(IF((VLOOKUP($E72,'Org List'!$AJ$10:$AL$190,3,FALSE))="","",(VLOOKUP($E72,'Org List'!$AJ$10:$AL$190,3,FALSE))),"")</f>
        <v>London Commissioning Region</v>
      </c>
      <c r="C72" s="292" t="str">
        <f ca="1">IFERROR(IF((VLOOKUP($E72,'Org List'!$AO$10:$AQ$190,3,FALSE))="","",(VLOOKUP($E72,'Org List'!$AO$10:$AQ$190,3,FALSE))),"")</f>
        <v>London Region</v>
      </c>
      <c r="D72" s="293" t="str">
        <f ca="1">IFERROR(IF((VLOOKUP($E72,'Org List'!$AT$10:$AV$190,3,FALSE))="","",(VLOOKUP($E72,'Org List'!$AT$10:$AV$190,3,FALSE))),"")</f>
        <v>NHS England London</v>
      </c>
      <c r="E72" s="438" t="str">
        <f t="shared" ca="1" si="1"/>
        <v>E09000008</v>
      </c>
      <c r="F72" s="439" t="str">
        <f ca="1">IFERROR(VLOOKUP($E72,'Org List'!$J$9:$K$640,2,0), "")</f>
        <v>Croydon</v>
      </c>
      <c r="G72" s="470">
        <f ca="1">IFERROR(IF((VLOOKUP($E72,'I&amp;E Backsheet'!$D$7:$Y$187,G$9,FALSE))="","",(VLOOKUP($E72,'I&amp;E Backsheet'!$D$7:$Y$187,G$9,FALSE))),"")</f>
        <v>2637527</v>
      </c>
      <c r="H72" s="471">
        <f ca="1">IFERROR(IF((VLOOKUP($E72,'I&amp;E Backsheet'!$D$7:$Y$187,H$9,FALSE))="","",(VLOOKUP($E72,'I&amp;E Backsheet'!$D$7:$Y$187,H$9,FALSE))),"")</f>
        <v>8283415</v>
      </c>
      <c r="I72" s="471">
        <f ca="1">IFERROR(IF((VLOOKUP($E72,'I&amp;E Backsheet'!$D$7:$Y$187,I$9,FALSE))="","",(VLOOKUP($E72,'I&amp;E Backsheet'!$D$7:$Y$187,I$9,FALSE))),"")</f>
        <v>24887208</v>
      </c>
      <c r="J72" s="471">
        <f ca="1">IFERROR(IF((VLOOKUP($E72,'I&amp;E Backsheet'!$D$7:$Y$187,J$9,FALSE))="","",(VLOOKUP($E72,'I&amp;E Backsheet'!$D$7:$Y$187,J$9,FALSE))),"")</f>
        <v>1401339</v>
      </c>
      <c r="K72" s="472">
        <f ca="1">IFERROR(IF((VLOOKUP($E72,'I&amp;E Backsheet'!$D$7:$Y$187,K$9,FALSE))="","",(VLOOKUP($E72,'I&amp;E Backsheet'!$D$7:$Y$187,K$9,FALSE))),"")</f>
        <v>37209489</v>
      </c>
      <c r="L72" s="470">
        <f ca="1">IFERROR(IF((VLOOKUP($E72,'I&amp;E Backsheet'!$D$7:$Y$187,L$9,FALSE))="","",(VLOOKUP($E72,'I&amp;E Backsheet'!$D$7:$Y$187,L$9,FALSE))),"")</f>
        <v>0</v>
      </c>
      <c r="M72" s="471">
        <f ca="1">IFERROR(IF((VLOOKUP($E72,'I&amp;E Backsheet'!$D$7:$Y$187,M$9,FALSE))="","",(VLOOKUP($E72,'I&amp;E Backsheet'!$D$7:$Y$187,M$9,FALSE))),"")</f>
        <v>0</v>
      </c>
      <c r="N72" s="472">
        <f ca="1">IFERROR(IF((VLOOKUP($E72,'I&amp;E Backsheet'!$D$7:$Y$187,N$9,FALSE))="","",(VLOOKUP($E72,'I&amp;E Backsheet'!$D$7:$Y$187,N$9,FALSE))),"")</f>
        <v>0</v>
      </c>
      <c r="O72" s="470">
        <f ca="1">IFERROR(IF((VLOOKUP($E72,'I&amp;E Backsheet'!$D$7:$Y$187,O$9,FALSE))="","",(VLOOKUP($E72,'I&amp;E Backsheet'!$D$7:$Y$187,O$9,FALSE))),"")</f>
        <v>0</v>
      </c>
      <c r="P72" s="471">
        <f ca="1">IFERROR(IF((VLOOKUP($E72,'I&amp;E Backsheet'!$D$7:$Y$187,P$9,FALSE))="","",(VLOOKUP($E72,'I&amp;E Backsheet'!$D$7:$Y$187,P$9,FALSE))),"")</f>
        <v>0</v>
      </c>
      <c r="Q72" s="473">
        <f ca="1">IFERROR(IF((VLOOKUP($E72,'I&amp;E Backsheet'!$D$7:$Y$187,Q$9,FALSE))="","",(VLOOKUP($E72,'I&amp;E Backsheet'!$D$7:$Y$187,Q$9,FALSE))),"")</f>
        <v>0</v>
      </c>
      <c r="R72" s="474">
        <f ca="1">IFERROR(IF((VLOOKUP($E72,'I&amp;E Backsheet'!$D$7:$Y$187,R$9,FALSE))="","",(VLOOKUP($E72,'I&amp;E Backsheet'!$D$7:$Y$187,R$9,FALSE))),"")</f>
        <v>37209489</v>
      </c>
    </row>
    <row r="73" spans="1:18" ht="15" customHeight="1" x14ac:dyDescent="0.3">
      <c r="A73" s="41">
        <v>61</v>
      </c>
      <c r="B73" s="291" t="str">
        <f ca="1">IFERROR(IF((VLOOKUP($E73,'Org List'!$AJ$10:$AL$190,3,FALSE))="","",(VLOOKUP($E73,'Org List'!$AJ$10:$AL$190,3,FALSE))),"")</f>
        <v>North East and Yorkshire Commissioning Region</v>
      </c>
      <c r="C73" s="292" t="str">
        <f ca="1">IFERROR(IF((VLOOKUP($E73,'Org List'!$AO$10:$AQ$190,3,FALSE))="","",(VLOOKUP($E73,'Org List'!$AO$10:$AQ$190,3,FALSE))),"")</f>
        <v>North West Region</v>
      </c>
      <c r="D73" s="293" t="str">
        <f ca="1">IFERROR(IF((VLOOKUP($E73,'Org List'!$AT$10:$AV$190,3,FALSE))="","",(VLOOKUP($E73,'Org List'!$AT$10:$AV$190,3,FALSE))),"")</f>
        <v>NHS England North East and Yorkshire (Cumbria And North East)</v>
      </c>
      <c r="E73" s="438" t="str">
        <f t="shared" ca="1" si="1"/>
        <v>E10000006</v>
      </c>
      <c r="F73" s="439" t="str">
        <f ca="1">IFERROR(VLOOKUP($E73,'Org List'!$J$9:$K$640,2,0), "")</f>
        <v>Cumbria</v>
      </c>
      <c r="G73" s="470">
        <f ca="1">IFERROR(IF((VLOOKUP($E73,'I&amp;E Backsheet'!$D$7:$Y$187,G$9,FALSE))="","",(VLOOKUP($E73,'I&amp;E Backsheet'!$D$7:$Y$187,G$9,FALSE))),"")</f>
        <v>6284315</v>
      </c>
      <c r="H73" s="471">
        <f ca="1">IFERROR(IF((VLOOKUP($E73,'I&amp;E Backsheet'!$D$7:$Y$187,H$9,FALSE))="","",(VLOOKUP($E73,'I&amp;E Backsheet'!$D$7:$Y$187,H$9,FALSE))),"")</f>
        <v>20709718</v>
      </c>
      <c r="I73" s="471">
        <f ca="1">IFERROR(IF((VLOOKUP($E73,'I&amp;E Backsheet'!$D$7:$Y$187,I$9,FALSE))="","",(VLOOKUP($E73,'I&amp;E Backsheet'!$D$7:$Y$187,I$9,FALSE))),"")</f>
        <v>38232707</v>
      </c>
      <c r="J73" s="471">
        <f ca="1">IFERROR(IF((VLOOKUP($E73,'I&amp;E Backsheet'!$D$7:$Y$187,J$9,FALSE))="","",(VLOOKUP($E73,'I&amp;E Backsheet'!$D$7:$Y$187,J$9,FALSE))),"")</f>
        <v>2507222</v>
      </c>
      <c r="K73" s="472">
        <f ca="1">IFERROR(IF((VLOOKUP($E73,'I&amp;E Backsheet'!$D$7:$Y$187,K$9,FALSE))="","",(VLOOKUP($E73,'I&amp;E Backsheet'!$D$7:$Y$187,K$9,FALSE))),"")</f>
        <v>67733962</v>
      </c>
      <c r="L73" s="470">
        <f ca="1">IFERROR(IF((VLOOKUP($E73,'I&amp;E Backsheet'!$D$7:$Y$187,L$9,FALSE))="","",(VLOOKUP($E73,'I&amp;E Backsheet'!$D$7:$Y$187,L$9,FALSE))),"")</f>
        <v>1232</v>
      </c>
      <c r="M73" s="471">
        <f ca="1">IFERROR(IF((VLOOKUP($E73,'I&amp;E Backsheet'!$D$7:$Y$187,M$9,FALSE))="","",(VLOOKUP($E73,'I&amp;E Backsheet'!$D$7:$Y$187,M$9,FALSE))),"")</f>
        <v>0</v>
      </c>
      <c r="N73" s="472">
        <f ca="1">IFERROR(IF((VLOOKUP($E73,'I&amp;E Backsheet'!$D$7:$Y$187,N$9,FALSE))="","",(VLOOKUP($E73,'I&amp;E Backsheet'!$D$7:$Y$187,N$9,FALSE))),"")</f>
        <v>1232</v>
      </c>
      <c r="O73" s="470">
        <f ca="1">IFERROR(IF((VLOOKUP($E73,'I&amp;E Backsheet'!$D$7:$Y$187,O$9,FALSE))="","",(VLOOKUP($E73,'I&amp;E Backsheet'!$D$7:$Y$187,O$9,FALSE))),"")</f>
        <v>1232</v>
      </c>
      <c r="P73" s="471">
        <f ca="1">IFERROR(IF((VLOOKUP($E73,'I&amp;E Backsheet'!$D$7:$Y$187,P$9,FALSE))="","",(VLOOKUP($E73,'I&amp;E Backsheet'!$D$7:$Y$187,P$9,FALSE))),"")</f>
        <v>0</v>
      </c>
      <c r="Q73" s="473">
        <f ca="1">IFERROR(IF((VLOOKUP($E73,'I&amp;E Backsheet'!$D$7:$Y$187,Q$9,FALSE))="","",(VLOOKUP($E73,'I&amp;E Backsheet'!$D$7:$Y$187,Q$9,FALSE))),"")</f>
        <v>1232</v>
      </c>
      <c r="R73" s="474">
        <f ca="1">IFERROR(IF((VLOOKUP($E73,'I&amp;E Backsheet'!$D$7:$Y$187,R$9,FALSE))="","",(VLOOKUP($E73,'I&amp;E Backsheet'!$D$7:$Y$187,R$9,FALSE))),"")</f>
        <v>67735194</v>
      </c>
    </row>
    <row r="74" spans="1:18" ht="15" customHeight="1" x14ac:dyDescent="0.3">
      <c r="A74" s="41">
        <v>62</v>
      </c>
      <c r="B74" s="291" t="str">
        <f ca="1">IFERROR(IF((VLOOKUP($E74,'Org List'!$AJ$10:$AL$190,3,FALSE))="","",(VLOOKUP($E74,'Org List'!$AJ$10:$AL$190,3,FALSE))),"")</f>
        <v>North East and Yorkshire Commissioning Region</v>
      </c>
      <c r="C74" s="292" t="str">
        <f ca="1">IFERROR(IF((VLOOKUP($E74,'Org List'!$AO$10:$AQ$190,3,FALSE))="","",(VLOOKUP($E74,'Org List'!$AO$10:$AQ$190,3,FALSE))),"")</f>
        <v>North East Region</v>
      </c>
      <c r="D74" s="293" t="str">
        <f ca="1">IFERROR(IF((VLOOKUP($E74,'Org List'!$AT$10:$AV$190,3,FALSE))="","",(VLOOKUP($E74,'Org List'!$AT$10:$AV$190,3,FALSE))),"")</f>
        <v>NHS England North East and Yorkshire (Cumbria And North East)</v>
      </c>
      <c r="E74" s="438" t="str">
        <f t="shared" ca="1" si="1"/>
        <v>E06000005</v>
      </c>
      <c r="F74" s="439" t="str">
        <f ca="1">IFERROR(VLOOKUP($E74,'Org List'!$J$9:$K$640,2,0), "")</f>
        <v>Darlington</v>
      </c>
      <c r="G74" s="470">
        <f ca="1">IFERROR(IF((VLOOKUP($E74,'I&amp;E Backsheet'!$D$7:$Y$187,G$9,FALSE))="","",(VLOOKUP($E74,'I&amp;E Backsheet'!$D$7:$Y$187,G$9,FALSE))),"")</f>
        <v>937154</v>
      </c>
      <c r="H74" s="471">
        <f ca="1">IFERROR(IF((VLOOKUP($E74,'I&amp;E Backsheet'!$D$7:$Y$187,H$9,FALSE))="","",(VLOOKUP($E74,'I&amp;E Backsheet'!$D$7:$Y$187,H$9,FALSE))),"")</f>
        <v>3855005</v>
      </c>
      <c r="I74" s="471">
        <f ca="1">IFERROR(IF((VLOOKUP($E74,'I&amp;E Backsheet'!$D$7:$Y$187,I$9,FALSE))="","",(VLOOKUP($E74,'I&amp;E Backsheet'!$D$7:$Y$187,I$9,FALSE))),"")</f>
        <v>7856365</v>
      </c>
      <c r="J74" s="471">
        <f ca="1">IFERROR(IF((VLOOKUP($E74,'I&amp;E Backsheet'!$D$7:$Y$187,J$9,FALSE))="","",(VLOOKUP($E74,'I&amp;E Backsheet'!$D$7:$Y$187,J$9,FALSE))),"")</f>
        <v>501171.99999999994</v>
      </c>
      <c r="K74" s="472">
        <f ca="1">IFERROR(IF((VLOOKUP($E74,'I&amp;E Backsheet'!$D$7:$Y$187,K$9,FALSE))="","",(VLOOKUP($E74,'I&amp;E Backsheet'!$D$7:$Y$187,K$9,FALSE))),"")</f>
        <v>13149696</v>
      </c>
      <c r="L74" s="470">
        <f ca="1">IFERROR(IF((VLOOKUP($E74,'I&amp;E Backsheet'!$D$7:$Y$187,L$9,FALSE))="","",(VLOOKUP($E74,'I&amp;E Backsheet'!$D$7:$Y$187,L$9,FALSE))),"")</f>
        <v>0</v>
      </c>
      <c r="M74" s="471">
        <f ca="1">IFERROR(IF((VLOOKUP($E74,'I&amp;E Backsheet'!$D$7:$Y$187,M$9,FALSE))="","",(VLOOKUP($E74,'I&amp;E Backsheet'!$D$7:$Y$187,M$9,FALSE))),"")</f>
        <v>0</v>
      </c>
      <c r="N74" s="472">
        <f ca="1">IFERROR(IF((VLOOKUP($E74,'I&amp;E Backsheet'!$D$7:$Y$187,N$9,FALSE))="","",(VLOOKUP($E74,'I&amp;E Backsheet'!$D$7:$Y$187,N$9,FALSE))),"")</f>
        <v>0</v>
      </c>
      <c r="O74" s="470">
        <f ca="1">IFERROR(IF((VLOOKUP($E74,'I&amp;E Backsheet'!$D$7:$Y$187,O$9,FALSE))="","",(VLOOKUP($E74,'I&amp;E Backsheet'!$D$7:$Y$187,O$9,FALSE))),"")</f>
        <v>0</v>
      </c>
      <c r="P74" s="471">
        <f ca="1">IFERROR(IF((VLOOKUP($E74,'I&amp;E Backsheet'!$D$7:$Y$187,P$9,FALSE))="","",(VLOOKUP($E74,'I&amp;E Backsheet'!$D$7:$Y$187,P$9,FALSE))),"")</f>
        <v>0</v>
      </c>
      <c r="Q74" s="473">
        <f ca="1">IFERROR(IF((VLOOKUP($E74,'I&amp;E Backsheet'!$D$7:$Y$187,Q$9,FALSE))="","",(VLOOKUP($E74,'I&amp;E Backsheet'!$D$7:$Y$187,Q$9,FALSE))),"")</f>
        <v>0</v>
      </c>
      <c r="R74" s="474">
        <f ca="1">IFERROR(IF((VLOOKUP($E74,'I&amp;E Backsheet'!$D$7:$Y$187,R$9,FALSE))="","",(VLOOKUP($E74,'I&amp;E Backsheet'!$D$7:$Y$187,R$9,FALSE))),"")</f>
        <v>13149696</v>
      </c>
    </row>
    <row r="75" spans="1:18" ht="15" customHeight="1" x14ac:dyDescent="0.3">
      <c r="A75" s="41">
        <v>63</v>
      </c>
      <c r="B75" s="291" t="str">
        <f ca="1">IFERROR(IF((VLOOKUP($E75,'Org List'!$AJ$10:$AL$190,3,FALSE))="","",(VLOOKUP($E75,'Org List'!$AJ$10:$AL$190,3,FALSE))),"")</f>
        <v>Midlands Commissioning Region</v>
      </c>
      <c r="C75" s="292" t="str">
        <f ca="1">IFERROR(IF((VLOOKUP($E75,'Org List'!$AO$10:$AQ$190,3,FALSE))="","",(VLOOKUP($E75,'Org List'!$AO$10:$AQ$190,3,FALSE))),"")</f>
        <v>East Midlands Region</v>
      </c>
      <c r="D75" s="293" t="str">
        <f ca="1">IFERROR(IF((VLOOKUP($E75,'Org List'!$AT$10:$AV$190,3,FALSE))="","",(VLOOKUP($E75,'Org List'!$AT$10:$AV$190,3,FALSE))),"")</f>
        <v>NHS England Midlands (North Midlands)</v>
      </c>
      <c r="E75" s="438" t="str">
        <f t="shared" ca="1" si="1"/>
        <v>E06000015</v>
      </c>
      <c r="F75" s="439" t="str">
        <f ca="1">IFERROR(VLOOKUP($E75,'Org List'!$J$9:$K$640,2,0), "")</f>
        <v>Derby</v>
      </c>
      <c r="G75" s="470">
        <f ca="1">IFERROR(IF((VLOOKUP($E75,'I&amp;E Backsheet'!$D$7:$Y$187,G$9,FALSE))="","",(VLOOKUP($E75,'I&amp;E Backsheet'!$D$7:$Y$187,G$9,FALSE))),"")</f>
        <v>2047589</v>
      </c>
      <c r="H75" s="471">
        <f ca="1">IFERROR(IF((VLOOKUP($E75,'I&amp;E Backsheet'!$D$7:$Y$187,H$9,FALSE))="","",(VLOOKUP($E75,'I&amp;E Backsheet'!$D$7:$Y$187,H$9,FALSE))),"")</f>
        <v>10542289</v>
      </c>
      <c r="I75" s="471">
        <f ca="1">IFERROR(IF((VLOOKUP($E75,'I&amp;E Backsheet'!$D$7:$Y$187,I$9,FALSE))="","",(VLOOKUP($E75,'I&amp;E Backsheet'!$D$7:$Y$187,I$9,FALSE))),"")</f>
        <v>17646689</v>
      </c>
      <c r="J75" s="471">
        <f ca="1">IFERROR(IF((VLOOKUP($E75,'I&amp;E Backsheet'!$D$7:$Y$187,J$9,FALSE))="","",(VLOOKUP($E75,'I&amp;E Backsheet'!$D$7:$Y$187,J$9,FALSE))),"")</f>
        <v>1148569</v>
      </c>
      <c r="K75" s="472">
        <f ca="1">IFERROR(IF((VLOOKUP($E75,'I&amp;E Backsheet'!$D$7:$Y$187,K$9,FALSE))="","",(VLOOKUP($E75,'I&amp;E Backsheet'!$D$7:$Y$187,K$9,FALSE))),"")</f>
        <v>31385136</v>
      </c>
      <c r="L75" s="470">
        <f ca="1">IFERROR(IF((VLOOKUP($E75,'I&amp;E Backsheet'!$D$7:$Y$187,L$9,FALSE))="","",(VLOOKUP($E75,'I&amp;E Backsheet'!$D$7:$Y$187,L$9,FALSE))),"")</f>
        <v>0</v>
      </c>
      <c r="M75" s="471">
        <f ca="1">IFERROR(IF((VLOOKUP($E75,'I&amp;E Backsheet'!$D$7:$Y$187,M$9,FALSE))="","",(VLOOKUP($E75,'I&amp;E Backsheet'!$D$7:$Y$187,M$9,FALSE))),"")</f>
        <v>269682</v>
      </c>
      <c r="N75" s="472">
        <f ca="1">IFERROR(IF((VLOOKUP($E75,'I&amp;E Backsheet'!$D$7:$Y$187,N$9,FALSE))="","",(VLOOKUP($E75,'I&amp;E Backsheet'!$D$7:$Y$187,N$9,FALSE))),"")</f>
        <v>269682</v>
      </c>
      <c r="O75" s="470">
        <f ca="1">IFERROR(IF((VLOOKUP($E75,'I&amp;E Backsheet'!$D$7:$Y$187,O$9,FALSE))="","",(VLOOKUP($E75,'I&amp;E Backsheet'!$D$7:$Y$187,O$9,FALSE))),"")</f>
        <v>0</v>
      </c>
      <c r="P75" s="471">
        <f ca="1">IFERROR(IF((VLOOKUP($E75,'I&amp;E Backsheet'!$D$7:$Y$187,P$9,FALSE))="","",(VLOOKUP($E75,'I&amp;E Backsheet'!$D$7:$Y$187,P$9,FALSE))),"")</f>
        <v>269682</v>
      </c>
      <c r="Q75" s="473">
        <f ca="1">IFERROR(IF((VLOOKUP($E75,'I&amp;E Backsheet'!$D$7:$Y$187,Q$9,FALSE))="","",(VLOOKUP($E75,'I&amp;E Backsheet'!$D$7:$Y$187,Q$9,FALSE))),"")</f>
        <v>269682</v>
      </c>
      <c r="R75" s="474">
        <f ca="1">IFERROR(IF((VLOOKUP($E75,'I&amp;E Backsheet'!$D$7:$Y$187,R$9,FALSE))="","",(VLOOKUP($E75,'I&amp;E Backsheet'!$D$7:$Y$187,R$9,FALSE))),"")</f>
        <v>31654818</v>
      </c>
    </row>
    <row r="76" spans="1:18" ht="15" customHeight="1" x14ac:dyDescent="0.3">
      <c r="A76" s="41">
        <v>64</v>
      </c>
      <c r="B76" s="291" t="str">
        <f ca="1">IFERROR(IF((VLOOKUP($E76,'Org List'!$AJ$10:$AL$190,3,FALSE))="","",(VLOOKUP($E76,'Org List'!$AJ$10:$AL$190,3,FALSE))),"")</f>
        <v>Midlands Commissioning Region</v>
      </c>
      <c r="C76" s="292" t="str">
        <f ca="1">IFERROR(IF((VLOOKUP($E76,'Org List'!$AO$10:$AQ$190,3,FALSE))="","",(VLOOKUP($E76,'Org List'!$AO$10:$AQ$190,3,FALSE))),"")</f>
        <v>East Midlands Region</v>
      </c>
      <c r="D76" s="293" t="str">
        <f ca="1">IFERROR(IF((VLOOKUP($E76,'Org List'!$AT$10:$AV$190,3,FALSE))="","",(VLOOKUP($E76,'Org List'!$AT$10:$AV$190,3,FALSE))),"")</f>
        <v>NHS England Midlands (North Midlands)</v>
      </c>
      <c r="E76" s="438" t="str">
        <f t="shared" ref="E76:E107" ca="1" si="2">IF($A76&gt;$U$5-1,"",INDIRECT("'Comms by AT'!D"&amp;$A76+$U$4))</f>
        <v>E10000007</v>
      </c>
      <c r="F76" s="439" t="str">
        <f ca="1">IFERROR(VLOOKUP($E76,'Org List'!$J$9:$K$640,2,0), "")</f>
        <v>Derbyshire</v>
      </c>
      <c r="G76" s="470">
        <f ca="1">IFERROR(IF((VLOOKUP($E76,'I&amp;E Backsheet'!$D$7:$Y$187,G$9,FALSE))="","",(VLOOKUP($E76,'I&amp;E Backsheet'!$D$7:$Y$187,G$9,FALSE))),"")</f>
        <v>6960721</v>
      </c>
      <c r="H76" s="471">
        <f ca="1">IFERROR(IF((VLOOKUP($E76,'I&amp;E Backsheet'!$D$7:$Y$187,H$9,FALSE))="","",(VLOOKUP($E76,'I&amp;E Backsheet'!$D$7:$Y$187,H$9,FALSE))),"")</f>
        <v>31054728</v>
      </c>
      <c r="I76" s="471">
        <f ca="1">IFERROR(IF((VLOOKUP($E76,'I&amp;E Backsheet'!$D$7:$Y$187,I$9,FALSE))="","",(VLOOKUP($E76,'I&amp;E Backsheet'!$D$7:$Y$187,I$9,FALSE))),"")</f>
        <v>56834861</v>
      </c>
      <c r="J76" s="471">
        <f ca="1">IFERROR(IF((VLOOKUP($E76,'I&amp;E Backsheet'!$D$7:$Y$187,J$9,FALSE))="","",(VLOOKUP($E76,'I&amp;E Backsheet'!$D$7:$Y$187,J$9,FALSE))),"")</f>
        <v>3627306</v>
      </c>
      <c r="K76" s="472">
        <f ca="1">IFERROR(IF((VLOOKUP($E76,'I&amp;E Backsheet'!$D$7:$Y$187,K$9,FALSE))="","",(VLOOKUP($E76,'I&amp;E Backsheet'!$D$7:$Y$187,K$9,FALSE))),"")</f>
        <v>98477616</v>
      </c>
      <c r="L76" s="470">
        <f ca="1">IFERROR(IF((VLOOKUP($E76,'I&amp;E Backsheet'!$D$7:$Y$187,L$9,FALSE))="","",(VLOOKUP($E76,'I&amp;E Backsheet'!$D$7:$Y$187,L$9,FALSE))),"")</f>
        <v>1432572</v>
      </c>
      <c r="M76" s="471">
        <f ca="1">IFERROR(IF((VLOOKUP($E76,'I&amp;E Backsheet'!$D$7:$Y$187,M$9,FALSE))="","",(VLOOKUP($E76,'I&amp;E Backsheet'!$D$7:$Y$187,M$9,FALSE))),"")</f>
        <v>1566062.64</v>
      </c>
      <c r="N76" s="472">
        <f ca="1">IFERROR(IF((VLOOKUP($E76,'I&amp;E Backsheet'!$D$7:$Y$187,N$9,FALSE))="","",(VLOOKUP($E76,'I&amp;E Backsheet'!$D$7:$Y$187,N$9,FALSE))),"")</f>
        <v>2998634.6399999997</v>
      </c>
      <c r="O76" s="470">
        <f ca="1">IFERROR(IF((VLOOKUP($E76,'I&amp;E Backsheet'!$D$7:$Y$187,O$9,FALSE))="","",(VLOOKUP($E76,'I&amp;E Backsheet'!$D$7:$Y$187,O$9,FALSE))),"")</f>
        <v>1432572</v>
      </c>
      <c r="P76" s="471">
        <f ca="1">IFERROR(IF((VLOOKUP($E76,'I&amp;E Backsheet'!$D$7:$Y$187,P$9,FALSE))="","",(VLOOKUP($E76,'I&amp;E Backsheet'!$D$7:$Y$187,P$9,FALSE))),"")</f>
        <v>1566062.64</v>
      </c>
      <c r="Q76" s="473">
        <f ca="1">IFERROR(IF((VLOOKUP($E76,'I&amp;E Backsheet'!$D$7:$Y$187,Q$9,FALSE))="","",(VLOOKUP($E76,'I&amp;E Backsheet'!$D$7:$Y$187,Q$9,FALSE))),"")</f>
        <v>2998634.6399999997</v>
      </c>
      <c r="R76" s="474">
        <f ca="1">IFERROR(IF((VLOOKUP($E76,'I&amp;E Backsheet'!$D$7:$Y$187,R$9,FALSE))="","",(VLOOKUP($E76,'I&amp;E Backsheet'!$D$7:$Y$187,R$9,FALSE))),"")</f>
        <v>101476250.64</v>
      </c>
    </row>
    <row r="77" spans="1:18" ht="15" customHeight="1" x14ac:dyDescent="0.3">
      <c r="A77" s="41">
        <v>65</v>
      </c>
      <c r="B77" s="291" t="str">
        <f ca="1">IFERROR(IF((VLOOKUP($E77,'Org List'!$AJ$10:$AL$190,3,FALSE))="","",(VLOOKUP($E77,'Org List'!$AJ$10:$AL$190,3,FALSE))),"")</f>
        <v>South West England Commissioning Region</v>
      </c>
      <c r="C77" s="292" t="str">
        <f ca="1">IFERROR(IF((VLOOKUP($E77,'Org List'!$AO$10:$AQ$190,3,FALSE))="","",(VLOOKUP($E77,'Org List'!$AO$10:$AQ$190,3,FALSE))),"")</f>
        <v>South West Region</v>
      </c>
      <c r="D77" s="293" t="str">
        <f ca="1">IFERROR(IF((VLOOKUP($E77,'Org List'!$AT$10:$AV$190,3,FALSE))="","",(VLOOKUP($E77,'Org List'!$AT$10:$AV$190,3,FALSE))),"")</f>
        <v>NHS England South West (South West South)</v>
      </c>
      <c r="E77" s="438" t="str">
        <f t="shared" ca="1" si="2"/>
        <v>E10000008</v>
      </c>
      <c r="F77" s="439" t="str">
        <f ca="1">IFERROR(VLOOKUP($E77,'Org List'!$J$9:$K$640,2,0), "")</f>
        <v>Devon</v>
      </c>
      <c r="G77" s="470">
        <f ca="1">IFERROR(IF((VLOOKUP($E77,'I&amp;E Backsheet'!$D$7:$Y$187,G$9,FALSE))="","",(VLOOKUP($E77,'I&amp;E Backsheet'!$D$7:$Y$187,G$9,FALSE))),"")</f>
        <v>7266863</v>
      </c>
      <c r="H77" s="471">
        <f ca="1">IFERROR(IF((VLOOKUP($E77,'I&amp;E Backsheet'!$D$7:$Y$187,H$9,FALSE))="","",(VLOOKUP($E77,'I&amp;E Backsheet'!$D$7:$Y$187,H$9,FALSE))),"")</f>
        <v>24694941</v>
      </c>
      <c r="I77" s="471">
        <f ca="1">IFERROR(IF((VLOOKUP($E77,'I&amp;E Backsheet'!$D$7:$Y$187,I$9,FALSE))="","",(VLOOKUP($E77,'I&amp;E Backsheet'!$D$7:$Y$187,I$9,FALSE))),"")</f>
        <v>55233206</v>
      </c>
      <c r="J77" s="471">
        <f ca="1">IFERROR(IF((VLOOKUP($E77,'I&amp;E Backsheet'!$D$7:$Y$187,J$9,FALSE))="","",(VLOOKUP($E77,'I&amp;E Backsheet'!$D$7:$Y$187,J$9,FALSE))),"")</f>
        <v>3575532</v>
      </c>
      <c r="K77" s="472">
        <f ca="1">IFERROR(IF((VLOOKUP($E77,'I&amp;E Backsheet'!$D$7:$Y$187,K$9,FALSE))="","",(VLOOKUP($E77,'I&amp;E Backsheet'!$D$7:$Y$187,K$9,FALSE))),"")</f>
        <v>90770542</v>
      </c>
      <c r="L77" s="470">
        <f ca="1">IFERROR(IF((VLOOKUP($E77,'I&amp;E Backsheet'!$D$7:$Y$187,L$9,FALSE))="","",(VLOOKUP($E77,'I&amp;E Backsheet'!$D$7:$Y$187,L$9,FALSE))),"")</f>
        <v>0</v>
      </c>
      <c r="M77" s="471">
        <f ca="1">IFERROR(IF((VLOOKUP($E77,'I&amp;E Backsheet'!$D$7:$Y$187,M$9,FALSE))="","",(VLOOKUP($E77,'I&amp;E Backsheet'!$D$7:$Y$187,M$9,FALSE))),"")</f>
        <v>11204027</v>
      </c>
      <c r="N77" s="472">
        <f ca="1">IFERROR(IF((VLOOKUP($E77,'I&amp;E Backsheet'!$D$7:$Y$187,N$9,FALSE))="","",(VLOOKUP($E77,'I&amp;E Backsheet'!$D$7:$Y$187,N$9,FALSE))),"")</f>
        <v>11204027</v>
      </c>
      <c r="O77" s="470">
        <f ca="1">IFERROR(IF((VLOOKUP($E77,'I&amp;E Backsheet'!$D$7:$Y$187,O$9,FALSE))="","",(VLOOKUP($E77,'I&amp;E Backsheet'!$D$7:$Y$187,O$9,FALSE))),"")</f>
        <v>0</v>
      </c>
      <c r="P77" s="471">
        <f ca="1">IFERROR(IF((VLOOKUP($E77,'I&amp;E Backsheet'!$D$7:$Y$187,P$9,FALSE))="","",(VLOOKUP($E77,'I&amp;E Backsheet'!$D$7:$Y$187,P$9,FALSE))),"")</f>
        <v>11204027</v>
      </c>
      <c r="Q77" s="473">
        <f ca="1">IFERROR(IF((VLOOKUP($E77,'I&amp;E Backsheet'!$D$7:$Y$187,Q$9,FALSE))="","",(VLOOKUP($E77,'I&amp;E Backsheet'!$D$7:$Y$187,Q$9,FALSE))),"")</f>
        <v>11204027</v>
      </c>
      <c r="R77" s="474">
        <f ca="1">IFERROR(IF((VLOOKUP($E77,'I&amp;E Backsheet'!$D$7:$Y$187,R$9,FALSE))="","",(VLOOKUP($E77,'I&amp;E Backsheet'!$D$7:$Y$187,R$9,FALSE))),"")</f>
        <v>101974569</v>
      </c>
    </row>
    <row r="78" spans="1:18" ht="15" customHeight="1" x14ac:dyDescent="0.3">
      <c r="A78" s="41">
        <v>66</v>
      </c>
      <c r="B78" s="291" t="str">
        <f ca="1">IFERROR(IF((VLOOKUP($E78,'Org List'!$AJ$10:$AL$190,3,FALSE))="","",(VLOOKUP($E78,'Org List'!$AJ$10:$AL$190,3,FALSE))),"")</f>
        <v>North East and Yorkshire Commissioning Region</v>
      </c>
      <c r="C78" s="292" t="str">
        <f ca="1">IFERROR(IF((VLOOKUP($E78,'Org List'!$AO$10:$AQ$190,3,FALSE))="","",(VLOOKUP($E78,'Org List'!$AO$10:$AQ$190,3,FALSE))),"")</f>
        <v>Yorkshire and The Humber Region</v>
      </c>
      <c r="D78" s="293" t="str">
        <f ca="1">IFERROR(IF((VLOOKUP($E78,'Org List'!$AT$10:$AV$190,3,FALSE))="","",(VLOOKUP($E78,'Org List'!$AT$10:$AV$190,3,FALSE))),"")</f>
        <v>NHS England North East and Yokrshire (Yorkshire And Humber)</v>
      </c>
      <c r="E78" s="438" t="str">
        <f t="shared" ca="1" si="2"/>
        <v>E08000017</v>
      </c>
      <c r="F78" s="439" t="str">
        <f ca="1">IFERROR(VLOOKUP($E78,'Org List'!$J$9:$K$640,2,0), "")</f>
        <v>Doncaster</v>
      </c>
      <c r="G78" s="470">
        <f ca="1">IFERROR(IF((VLOOKUP($E78,'I&amp;E Backsheet'!$D$7:$Y$187,G$9,FALSE))="","",(VLOOKUP($E78,'I&amp;E Backsheet'!$D$7:$Y$187,G$9,FALSE))),"")</f>
        <v>2451971</v>
      </c>
      <c r="H78" s="471">
        <f ca="1">IFERROR(IF((VLOOKUP($E78,'I&amp;E Backsheet'!$D$7:$Y$187,H$9,FALSE))="","",(VLOOKUP($E78,'I&amp;E Backsheet'!$D$7:$Y$187,H$9,FALSE))),"")</f>
        <v>14320932</v>
      </c>
      <c r="I78" s="471">
        <f ca="1">IFERROR(IF((VLOOKUP($E78,'I&amp;E Backsheet'!$D$7:$Y$187,I$9,FALSE))="","",(VLOOKUP($E78,'I&amp;E Backsheet'!$D$7:$Y$187,I$9,FALSE))),"")</f>
        <v>23546940</v>
      </c>
      <c r="J78" s="471">
        <f ca="1">IFERROR(IF((VLOOKUP($E78,'I&amp;E Backsheet'!$D$7:$Y$187,J$9,FALSE))="","",(VLOOKUP($E78,'I&amp;E Backsheet'!$D$7:$Y$187,J$9,FALSE))),"")</f>
        <v>1509880</v>
      </c>
      <c r="K78" s="472">
        <f ca="1">IFERROR(IF((VLOOKUP($E78,'I&amp;E Backsheet'!$D$7:$Y$187,K$9,FALSE))="","",(VLOOKUP($E78,'I&amp;E Backsheet'!$D$7:$Y$187,K$9,FALSE))),"")</f>
        <v>41829723</v>
      </c>
      <c r="L78" s="470">
        <f ca="1">IFERROR(IF((VLOOKUP($E78,'I&amp;E Backsheet'!$D$7:$Y$187,L$9,FALSE))="","",(VLOOKUP($E78,'I&amp;E Backsheet'!$D$7:$Y$187,L$9,FALSE))),"")</f>
        <v>0</v>
      </c>
      <c r="M78" s="471">
        <f ca="1">IFERROR(IF((VLOOKUP($E78,'I&amp;E Backsheet'!$D$7:$Y$187,M$9,FALSE))="","",(VLOOKUP($E78,'I&amp;E Backsheet'!$D$7:$Y$187,M$9,FALSE))),"")</f>
        <v>452000</v>
      </c>
      <c r="N78" s="472">
        <f ca="1">IFERROR(IF((VLOOKUP($E78,'I&amp;E Backsheet'!$D$7:$Y$187,N$9,FALSE))="","",(VLOOKUP($E78,'I&amp;E Backsheet'!$D$7:$Y$187,N$9,FALSE))),"")</f>
        <v>452000</v>
      </c>
      <c r="O78" s="470">
        <f ca="1">IFERROR(IF((VLOOKUP($E78,'I&amp;E Backsheet'!$D$7:$Y$187,O$9,FALSE))="","",(VLOOKUP($E78,'I&amp;E Backsheet'!$D$7:$Y$187,O$9,FALSE))),"")</f>
        <v>0</v>
      </c>
      <c r="P78" s="471">
        <f ca="1">IFERROR(IF((VLOOKUP($E78,'I&amp;E Backsheet'!$D$7:$Y$187,P$9,FALSE))="","",(VLOOKUP($E78,'I&amp;E Backsheet'!$D$7:$Y$187,P$9,FALSE))),"")</f>
        <v>452000</v>
      </c>
      <c r="Q78" s="473">
        <f ca="1">IFERROR(IF((VLOOKUP($E78,'I&amp;E Backsheet'!$D$7:$Y$187,Q$9,FALSE))="","",(VLOOKUP($E78,'I&amp;E Backsheet'!$D$7:$Y$187,Q$9,FALSE))),"")</f>
        <v>452000</v>
      </c>
      <c r="R78" s="474">
        <f ca="1">IFERROR(IF((VLOOKUP($E78,'I&amp;E Backsheet'!$D$7:$Y$187,R$9,FALSE))="","",(VLOOKUP($E78,'I&amp;E Backsheet'!$D$7:$Y$187,R$9,FALSE))),"")</f>
        <v>42281723</v>
      </c>
    </row>
    <row r="79" spans="1:18" ht="15" customHeight="1" x14ac:dyDescent="0.3">
      <c r="A79" s="41">
        <v>67</v>
      </c>
      <c r="B79" s="291" t="str">
        <f ca="1">IFERROR(IF((VLOOKUP($E79,'Org List'!$AJ$10:$AL$190,3,FALSE))="","",(VLOOKUP($E79,'Org List'!$AJ$10:$AL$190,3,FALSE))),"")</f>
        <v>South West England Commissioning Region</v>
      </c>
      <c r="C79" s="292" t="str">
        <f ca="1">IFERROR(IF((VLOOKUP($E79,'Org List'!$AO$10:$AQ$190,3,FALSE))="","",(VLOOKUP($E79,'Org List'!$AO$10:$AQ$190,3,FALSE))),"")</f>
        <v>South West Region</v>
      </c>
      <c r="D79" s="293" t="str">
        <f ca="1">IFERROR(IF((VLOOKUP($E79,'Org List'!$AT$10:$AV$190,3,FALSE))="","",(VLOOKUP($E79,'Org List'!$AT$10:$AV$190,3,FALSE))),"")</f>
        <v>NHS England South West (South West South)</v>
      </c>
      <c r="E79" s="438" t="str">
        <f t="shared" ca="1" si="2"/>
        <v>E06000059</v>
      </c>
      <c r="F79" s="439" t="str">
        <f ca="1">IFERROR(VLOOKUP($E79,'Org List'!$J$9:$K$640,2,0), "")</f>
        <v>Dorset</v>
      </c>
      <c r="G79" s="470">
        <f ca="1">IFERROR(IF((VLOOKUP($E79,'I&amp;E Backsheet'!$D$7:$Y$187,G$9,FALSE))="","",(VLOOKUP($E79,'I&amp;E Backsheet'!$D$7:$Y$187,G$9,FALSE))),"")</f>
        <v>3659664</v>
      </c>
      <c r="H79" s="471">
        <f ca="1">IFERROR(IF((VLOOKUP($E79,'I&amp;E Backsheet'!$D$7:$Y$187,H$9,FALSE))="","",(VLOOKUP($E79,'I&amp;E Backsheet'!$D$7:$Y$187,H$9,FALSE))),"")</f>
        <v>10375745</v>
      </c>
      <c r="I79" s="471">
        <f ca="1">IFERROR(IF((VLOOKUP($E79,'I&amp;E Backsheet'!$D$7:$Y$187,I$9,FALSE))="","",(VLOOKUP($E79,'I&amp;E Backsheet'!$D$7:$Y$187,I$9,FALSE))),"")</f>
        <v>26761222</v>
      </c>
      <c r="J79" s="471">
        <f ca="1">IFERROR(IF((VLOOKUP($E79,'I&amp;E Backsheet'!$D$7:$Y$187,J$9,FALSE))="","",(VLOOKUP($E79,'I&amp;E Backsheet'!$D$7:$Y$187,J$9,FALSE))),"")</f>
        <v>1708771</v>
      </c>
      <c r="K79" s="472">
        <f ca="1">IFERROR(IF((VLOOKUP($E79,'I&amp;E Backsheet'!$D$7:$Y$187,K$9,FALSE))="","",(VLOOKUP($E79,'I&amp;E Backsheet'!$D$7:$Y$187,K$9,FALSE))),"")</f>
        <v>42505402</v>
      </c>
      <c r="L79" s="470">
        <f ca="1">IFERROR(IF((VLOOKUP($E79,'I&amp;E Backsheet'!$D$7:$Y$187,L$9,FALSE))="","",(VLOOKUP($E79,'I&amp;E Backsheet'!$D$7:$Y$187,L$9,FALSE))),"")</f>
        <v>31642000</v>
      </c>
      <c r="M79" s="471">
        <f ca="1">IFERROR(IF((VLOOKUP($E79,'I&amp;E Backsheet'!$D$7:$Y$187,M$9,FALSE))="","",(VLOOKUP($E79,'I&amp;E Backsheet'!$D$7:$Y$187,M$9,FALSE))),"")</f>
        <v>57990500</v>
      </c>
      <c r="N79" s="472">
        <f ca="1">IFERROR(IF((VLOOKUP($E79,'I&amp;E Backsheet'!$D$7:$Y$187,N$9,FALSE))="","",(VLOOKUP($E79,'I&amp;E Backsheet'!$D$7:$Y$187,N$9,FALSE))),"")</f>
        <v>89632500</v>
      </c>
      <c r="O79" s="470">
        <f ca="1">IFERROR(IF((VLOOKUP($E79,'I&amp;E Backsheet'!$D$7:$Y$187,O$9,FALSE))="","",(VLOOKUP($E79,'I&amp;E Backsheet'!$D$7:$Y$187,O$9,FALSE))),"")</f>
        <v>31642000</v>
      </c>
      <c r="P79" s="471">
        <f ca="1">IFERROR(IF((VLOOKUP($E79,'I&amp;E Backsheet'!$D$7:$Y$187,P$9,FALSE))="","",(VLOOKUP($E79,'I&amp;E Backsheet'!$D$7:$Y$187,P$9,FALSE))),"")</f>
        <v>57990500</v>
      </c>
      <c r="Q79" s="473">
        <f ca="1">IFERROR(IF((VLOOKUP($E79,'I&amp;E Backsheet'!$D$7:$Y$187,Q$9,FALSE))="","",(VLOOKUP($E79,'I&amp;E Backsheet'!$D$7:$Y$187,Q$9,FALSE))),"")</f>
        <v>89632500</v>
      </c>
      <c r="R79" s="474">
        <f ca="1">IFERROR(IF((VLOOKUP($E79,'I&amp;E Backsheet'!$D$7:$Y$187,R$9,FALSE))="","",(VLOOKUP($E79,'I&amp;E Backsheet'!$D$7:$Y$187,R$9,FALSE))),"")</f>
        <v>132137902</v>
      </c>
    </row>
    <row r="80" spans="1:18" ht="15" customHeight="1" x14ac:dyDescent="0.3">
      <c r="A80" s="41">
        <v>68</v>
      </c>
      <c r="B80" s="291" t="str">
        <f ca="1">IFERROR(IF((VLOOKUP($E80,'Org List'!$AJ$10:$AL$190,3,FALSE))="","",(VLOOKUP($E80,'Org List'!$AJ$10:$AL$190,3,FALSE))),"")</f>
        <v>Midlands Commissioning Region</v>
      </c>
      <c r="C80" s="292" t="str">
        <f ca="1">IFERROR(IF((VLOOKUP($E80,'Org List'!$AO$10:$AQ$190,3,FALSE))="","",(VLOOKUP($E80,'Org List'!$AO$10:$AQ$190,3,FALSE))),"")</f>
        <v>West Midlands Region</v>
      </c>
      <c r="D80" s="293" t="str">
        <f ca="1">IFERROR(IF((VLOOKUP($E80,'Org List'!$AT$10:$AV$190,3,FALSE))="","",(VLOOKUP($E80,'Org List'!$AT$10:$AV$190,3,FALSE))),"")</f>
        <v>NHS England Midlands (West Midlands)</v>
      </c>
      <c r="E80" s="438" t="str">
        <f t="shared" ca="1" si="2"/>
        <v>E08000027</v>
      </c>
      <c r="F80" s="439" t="str">
        <f ca="1">IFERROR(VLOOKUP($E80,'Org List'!$J$9:$K$640,2,0), "")</f>
        <v>Dudley</v>
      </c>
      <c r="G80" s="470">
        <f ca="1">IFERROR(IF((VLOOKUP($E80,'I&amp;E Backsheet'!$D$7:$Y$187,G$9,FALSE))="","",(VLOOKUP($E80,'I&amp;E Backsheet'!$D$7:$Y$187,G$9,FALSE))),"")</f>
        <v>5679451</v>
      </c>
      <c r="H80" s="471">
        <f ca="1">IFERROR(IF((VLOOKUP($E80,'I&amp;E Backsheet'!$D$7:$Y$187,H$9,FALSE))="","",(VLOOKUP($E80,'I&amp;E Backsheet'!$D$7:$Y$187,H$9,FALSE))),"")</f>
        <v>14577182</v>
      </c>
      <c r="I80" s="471">
        <f ca="1">IFERROR(IF((VLOOKUP($E80,'I&amp;E Backsheet'!$D$7:$Y$187,I$9,FALSE))="","",(VLOOKUP($E80,'I&amp;E Backsheet'!$D$7:$Y$187,I$9,FALSE))),"")</f>
        <v>22999159</v>
      </c>
      <c r="J80" s="471">
        <f ca="1">IFERROR(IF((VLOOKUP($E80,'I&amp;E Backsheet'!$D$7:$Y$187,J$9,FALSE))="","",(VLOOKUP($E80,'I&amp;E Backsheet'!$D$7:$Y$187,J$9,FALSE))),"")</f>
        <v>1561621</v>
      </c>
      <c r="K80" s="472">
        <f ca="1">IFERROR(IF((VLOOKUP($E80,'I&amp;E Backsheet'!$D$7:$Y$187,K$9,FALSE))="","",(VLOOKUP($E80,'I&amp;E Backsheet'!$D$7:$Y$187,K$9,FALSE))),"")</f>
        <v>44817413</v>
      </c>
      <c r="L80" s="470">
        <f ca="1">IFERROR(IF((VLOOKUP($E80,'I&amp;E Backsheet'!$D$7:$Y$187,L$9,FALSE))="","",(VLOOKUP($E80,'I&amp;E Backsheet'!$D$7:$Y$187,L$9,FALSE))),"")</f>
        <v>19216344</v>
      </c>
      <c r="M80" s="471">
        <f ca="1">IFERROR(IF((VLOOKUP($E80,'I&amp;E Backsheet'!$D$7:$Y$187,M$9,FALSE))="","",(VLOOKUP($E80,'I&amp;E Backsheet'!$D$7:$Y$187,M$9,FALSE))),"")</f>
        <v>15692841</v>
      </c>
      <c r="N80" s="472">
        <f ca="1">IFERROR(IF((VLOOKUP($E80,'I&amp;E Backsheet'!$D$7:$Y$187,N$9,FALSE))="","",(VLOOKUP($E80,'I&amp;E Backsheet'!$D$7:$Y$187,N$9,FALSE))),"")</f>
        <v>34909185</v>
      </c>
      <c r="O80" s="470">
        <f ca="1">IFERROR(IF((VLOOKUP($E80,'I&amp;E Backsheet'!$D$7:$Y$187,O$9,FALSE))="","",(VLOOKUP($E80,'I&amp;E Backsheet'!$D$7:$Y$187,O$9,FALSE))),"")</f>
        <v>19216344</v>
      </c>
      <c r="P80" s="471">
        <f ca="1">IFERROR(IF((VLOOKUP($E80,'I&amp;E Backsheet'!$D$7:$Y$187,P$9,FALSE))="","",(VLOOKUP($E80,'I&amp;E Backsheet'!$D$7:$Y$187,P$9,FALSE))),"")</f>
        <v>15692841</v>
      </c>
      <c r="Q80" s="473">
        <f ca="1">IFERROR(IF((VLOOKUP($E80,'I&amp;E Backsheet'!$D$7:$Y$187,Q$9,FALSE))="","",(VLOOKUP($E80,'I&amp;E Backsheet'!$D$7:$Y$187,Q$9,FALSE))),"")</f>
        <v>34909185</v>
      </c>
      <c r="R80" s="474">
        <f ca="1">IFERROR(IF((VLOOKUP($E80,'I&amp;E Backsheet'!$D$7:$Y$187,R$9,FALSE))="","",(VLOOKUP($E80,'I&amp;E Backsheet'!$D$7:$Y$187,R$9,FALSE))),"")</f>
        <v>79726598</v>
      </c>
    </row>
    <row r="81" spans="1:18" ht="15" customHeight="1" x14ac:dyDescent="0.3">
      <c r="A81" s="41">
        <v>69</v>
      </c>
      <c r="B81" s="291" t="str">
        <f ca="1">IFERROR(IF((VLOOKUP($E81,'Org List'!$AJ$10:$AL$190,3,FALSE))="","",(VLOOKUP($E81,'Org List'!$AJ$10:$AL$190,3,FALSE))),"")</f>
        <v>London Commissioning Region</v>
      </c>
      <c r="C81" s="292" t="str">
        <f ca="1">IFERROR(IF((VLOOKUP($E81,'Org List'!$AO$10:$AQ$190,3,FALSE))="","",(VLOOKUP($E81,'Org List'!$AO$10:$AQ$190,3,FALSE))),"")</f>
        <v>London Region</v>
      </c>
      <c r="D81" s="293" t="str">
        <f ca="1">IFERROR(IF((VLOOKUP($E81,'Org List'!$AT$10:$AV$190,3,FALSE))="","",(VLOOKUP($E81,'Org List'!$AT$10:$AV$190,3,FALSE))),"")</f>
        <v>NHS England London</v>
      </c>
      <c r="E81" s="438" t="str">
        <f t="shared" ca="1" si="2"/>
        <v>E09000009</v>
      </c>
      <c r="F81" s="439" t="str">
        <f ca="1">IFERROR(VLOOKUP($E81,'Org List'!$J$9:$K$640,2,0), "")</f>
        <v>Ealing</v>
      </c>
      <c r="G81" s="470">
        <f ca="1">IFERROR(IF((VLOOKUP($E81,'I&amp;E Backsheet'!$D$7:$Y$187,G$9,FALSE))="","",(VLOOKUP($E81,'I&amp;E Backsheet'!$D$7:$Y$187,G$9,FALSE))),"")</f>
        <v>3282472</v>
      </c>
      <c r="H81" s="471">
        <f ca="1">IFERROR(IF((VLOOKUP($E81,'I&amp;E Backsheet'!$D$7:$Y$187,H$9,FALSE))="","",(VLOOKUP($E81,'I&amp;E Backsheet'!$D$7:$Y$187,H$9,FALSE))),"")</f>
        <v>10889154</v>
      </c>
      <c r="I81" s="471">
        <f ca="1">IFERROR(IF((VLOOKUP($E81,'I&amp;E Backsheet'!$D$7:$Y$187,I$9,FALSE))="","",(VLOOKUP($E81,'I&amp;E Backsheet'!$D$7:$Y$187,I$9,FALSE))),"")</f>
        <v>24695494</v>
      </c>
      <c r="J81" s="471">
        <f ca="1">IFERROR(IF((VLOOKUP($E81,'I&amp;E Backsheet'!$D$7:$Y$187,J$9,FALSE))="","",(VLOOKUP($E81,'I&amp;E Backsheet'!$D$7:$Y$187,J$9,FALSE))),"")</f>
        <v>1417568</v>
      </c>
      <c r="K81" s="472">
        <f ca="1">IFERROR(IF((VLOOKUP($E81,'I&amp;E Backsheet'!$D$7:$Y$187,K$9,FALSE))="","",(VLOOKUP($E81,'I&amp;E Backsheet'!$D$7:$Y$187,K$9,FALSE))),"")</f>
        <v>40284688</v>
      </c>
      <c r="L81" s="470">
        <f ca="1">IFERROR(IF((VLOOKUP($E81,'I&amp;E Backsheet'!$D$7:$Y$187,L$9,FALSE))="","",(VLOOKUP($E81,'I&amp;E Backsheet'!$D$7:$Y$187,L$9,FALSE))),"")</f>
        <v>9833433</v>
      </c>
      <c r="M81" s="471">
        <f ca="1">IFERROR(IF((VLOOKUP($E81,'I&amp;E Backsheet'!$D$7:$Y$187,M$9,FALSE))="","",(VLOOKUP($E81,'I&amp;E Backsheet'!$D$7:$Y$187,M$9,FALSE))),"")</f>
        <v>72212482</v>
      </c>
      <c r="N81" s="472">
        <f ca="1">IFERROR(IF((VLOOKUP($E81,'I&amp;E Backsheet'!$D$7:$Y$187,N$9,FALSE))="","",(VLOOKUP($E81,'I&amp;E Backsheet'!$D$7:$Y$187,N$9,FALSE))),"")</f>
        <v>82045915</v>
      </c>
      <c r="O81" s="470">
        <f ca="1">IFERROR(IF((VLOOKUP($E81,'I&amp;E Backsheet'!$D$7:$Y$187,O$9,FALSE))="","",(VLOOKUP($E81,'I&amp;E Backsheet'!$D$7:$Y$187,O$9,FALSE))),"")</f>
        <v>9546528</v>
      </c>
      <c r="P81" s="471">
        <f ca="1">IFERROR(IF((VLOOKUP($E81,'I&amp;E Backsheet'!$D$7:$Y$187,P$9,FALSE))="","",(VLOOKUP($E81,'I&amp;E Backsheet'!$D$7:$Y$187,P$9,FALSE))),"")</f>
        <v>63811296</v>
      </c>
      <c r="Q81" s="473">
        <f ca="1">IFERROR(IF((VLOOKUP($E81,'I&amp;E Backsheet'!$D$7:$Y$187,Q$9,FALSE))="","",(VLOOKUP($E81,'I&amp;E Backsheet'!$D$7:$Y$187,Q$9,FALSE))),"")</f>
        <v>73357824</v>
      </c>
      <c r="R81" s="474">
        <f ca="1">IFERROR(IF((VLOOKUP($E81,'I&amp;E Backsheet'!$D$7:$Y$187,R$9,FALSE))="","",(VLOOKUP($E81,'I&amp;E Backsheet'!$D$7:$Y$187,R$9,FALSE))),"")</f>
        <v>113642512</v>
      </c>
    </row>
    <row r="82" spans="1:18" ht="15" customHeight="1" x14ac:dyDescent="0.3">
      <c r="A82" s="41">
        <v>70</v>
      </c>
      <c r="B82" s="291" t="str">
        <f ca="1">IFERROR(IF((VLOOKUP($E82,'Org List'!$AJ$10:$AL$190,3,FALSE))="","",(VLOOKUP($E82,'Org List'!$AJ$10:$AL$190,3,FALSE))),"")</f>
        <v>North East and Yorkshire Commissioning Region</v>
      </c>
      <c r="C82" s="292" t="str">
        <f ca="1">IFERROR(IF((VLOOKUP($E82,'Org List'!$AO$10:$AQ$190,3,FALSE))="","",(VLOOKUP($E82,'Org List'!$AO$10:$AQ$190,3,FALSE))),"")</f>
        <v>Yorkshire and The Humber Region</v>
      </c>
      <c r="D82" s="293" t="str">
        <f ca="1">IFERROR(IF((VLOOKUP($E82,'Org List'!$AT$10:$AV$190,3,FALSE))="","",(VLOOKUP($E82,'Org List'!$AT$10:$AV$190,3,FALSE))),"")</f>
        <v>NHS England North East and Yokrshire (Yorkshire And Humber)</v>
      </c>
      <c r="E82" s="438" t="str">
        <f t="shared" ca="1" si="2"/>
        <v>E06000011</v>
      </c>
      <c r="F82" s="439" t="str">
        <f ca="1">IFERROR(VLOOKUP($E82,'Org List'!$J$9:$K$640,2,0), "")</f>
        <v>East Riding of Yorkshire</v>
      </c>
      <c r="G82" s="470">
        <f ca="1">IFERROR(IF((VLOOKUP($E82,'I&amp;E Backsheet'!$D$7:$Y$187,G$9,FALSE))="","",(VLOOKUP($E82,'I&amp;E Backsheet'!$D$7:$Y$187,G$9,FALSE))),"")</f>
        <v>2719960</v>
      </c>
      <c r="H82" s="471">
        <f ca="1">IFERROR(IF((VLOOKUP($E82,'I&amp;E Backsheet'!$D$7:$Y$187,H$9,FALSE))="","",(VLOOKUP($E82,'I&amp;E Backsheet'!$D$7:$Y$187,H$9,FALSE))),"")</f>
        <v>9833532</v>
      </c>
      <c r="I82" s="471">
        <f ca="1">IFERROR(IF((VLOOKUP($E82,'I&amp;E Backsheet'!$D$7:$Y$187,I$9,FALSE))="","",(VLOOKUP($E82,'I&amp;E Backsheet'!$D$7:$Y$187,I$9,FALSE))),"")</f>
        <v>21995366</v>
      </c>
      <c r="J82" s="471">
        <f ca="1">IFERROR(IF((VLOOKUP($E82,'I&amp;E Backsheet'!$D$7:$Y$187,J$9,FALSE))="","",(VLOOKUP($E82,'I&amp;E Backsheet'!$D$7:$Y$187,J$9,FALSE))),"")</f>
        <v>1445968</v>
      </c>
      <c r="K82" s="472">
        <f ca="1">IFERROR(IF((VLOOKUP($E82,'I&amp;E Backsheet'!$D$7:$Y$187,K$9,FALSE))="","",(VLOOKUP($E82,'I&amp;E Backsheet'!$D$7:$Y$187,K$9,FALSE))),"")</f>
        <v>35994826</v>
      </c>
      <c r="L82" s="470">
        <f ca="1">IFERROR(IF((VLOOKUP($E82,'I&amp;E Backsheet'!$D$7:$Y$187,L$9,FALSE))="","",(VLOOKUP($E82,'I&amp;E Backsheet'!$D$7:$Y$187,L$9,FALSE))),"")</f>
        <v>0</v>
      </c>
      <c r="M82" s="471">
        <f ca="1">IFERROR(IF((VLOOKUP($E82,'I&amp;E Backsheet'!$D$7:$Y$187,M$9,FALSE))="","",(VLOOKUP($E82,'I&amp;E Backsheet'!$D$7:$Y$187,M$9,FALSE))),"")</f>
        <v>0</v>
      </c>
      <c r="N82" s="472">
        <f ca="1">IFERROR(IF((VLOOKUP($E82,'I&amp;E Backsheet'!$D$7:$Y$187,N$9,FALSE))="","",(VLOOKUP($E82,'I&amp;E Backsheet'!$D$7:$Y$187,N$9,FALSE))),"")</f>
        <v>0</v>
      </c>
      <c r="O82" s="470">
        <f ca="1">IFERROR(IF((VLOOKUP($E82,'I&amp;E Backsheet'!$D$7:$Y$187,O$9,FALSE))="","",(VLOOKUP($E82,'I&amp;E Backsheet'!$D$7:$Y$187,O$9,FALSE))),"")</f>
        <v>0</v>
      </c>
      <c r="P82" s="471">
        <f ca="1">IFERROR(IF((VLOOKUP($E82,'I&amp;E Backsheet'!$D$7:$Y$187,P$9,FALSE))="","",(VLOOKUP($E82,'I&amp;E Backsheet'!$D$7:$Y$187,P$9,FALSE))),"")</f>
        <v>0</v>
      </c>
      <c r="Q82" s="473">
        <f ca="1">IFERROR(IF((VLOOKUP($E82,'I&amp;E Backsheet'!$D$7:$Y$187,Q$9,FALSE))="","",(VLOOKUP($E82,'I&amp;E Backsheet'!$D$7:$Y$187,Q$9,FALSE))),"")</f>
        <v>0</v>
      </c>
      <c r="R82" s="474">
        <f ca="1">IFERROR(IF((VLOOKUP($E82,'I&amp;E Backsheet'!$D$7:$Y$187,R$9,FALSE))="","",(VLOOKUP($E82,'I&amp;E Backsheet'!$D$7:$Y$187,R$9,FALSE))),"")</f>
        <v>35994826</v>
      </c>
    </row>
    <row r="83" spans="1:18" ht="15" customHeight="1" x14ac:dyDescent="0.3">
      <c r="A83" s="41">
        <v>71</v>
      </c>
      <c r="B83" s="291" t="str">
        <f ca="1">IFERROR(IF((VLOOKUP($E83,'Org List'!$AJ$10:$AL$190,3,FALSE))="","",(VLOOKUP($E83,'Org List'!$AJ$10:$AL$190,3,FALSE))),"")</f>
        <v>South East England Commissioning Region</v>
      </c>
      <c r="C83" s="292" t="str">
        <f ca="1">IFERROR(IF((VLOOKUP($E83,'Org List'!$AO$10:$AQ$190,3,FALSE))="","",(VLOOKUP($E83,'Org List'!$AO$10:$AQ$190,3,FALSE))),"")</f>
        <v>South East Region</v>
      </c>
      <c r="D83" s="293" t="str">
        <f ca="1">IFERROR(IF((VLOOKUP($E83,'Org List'!$AT$10:$AV$190,3,FALSE))="","",(VLOOKUP($E83,'Org List'!$AT$10:$AV$190,3,FALSE))),"")</f>
        <v>NHS England South East (Kent, Surrey and Sussex)</v>
      </c>
      <c r="E83" s="438" t="str">
        <f t="shared" ca="1" si="2"/>
        <v>E10000011</v>
      </c>
      <c r="F83" s="439" t="str">
        <f ca="1">IFERROR(VLOOKUP($E83,'Org List'!$J$9:$K$640,2,0), "")</f>
        <v>East Sussex</v>
      </c>
      <c r="G83" s="470">
        <f ca="1">IFERROR(IF((VLOOKUP($E83,'I&amp;E Backsheet'!$D$7:$Y$187,G$9,FALSE))="","",(VLOOKUP($E83,'I&amp;E Backsheet'!$D$7:$Y$187,G$9,FALSE))),"")</f>
        <v>7159553</v>
      </c>
      <c r="H83" s="471">
        <f ca="1">IFERROR(IF((VLOOKUP($E83,'I&amp;E Backsheet'!$D$7:$Y$187,H$9,FALSE))="","",(VLOOKUP($E83,'I&amp;E Backsheet'!$D$7:$Y$187,H$9,FALSE))),"")</f>
        <v>18550698</v>
      </c>
      <c r="I83" s="471">
        <f ca="1">IFERROR(IF((VLOOKUP($E83,'I&amp;E Backsheet'!$D$7:$Y$187,I$9,FALSE))="","",(VLOOKUP($E83,'I&amp;E Backsheet'!$D$7:$Y$187,I$9,FALSE))),"")</f>
        <v>40046190</v>
      </c>
      <c r="J83" s="471">
        <f ca="1">IFERROR(IF((VLOOKUP($E83,'I&amp;E Backsheet'!$D$7:$Y$187,J$9,FALSE))="","",(VLOOKUP($E83,'I&amp;E Backsheet'!$D$7:$Y$187,J$9,FALSE))),"")</f>
        <v>2585651</v>
      </c>
      <c r="K83" s="472">
        <f ca="1">IFERROR(IF((VLOOKUP($E83,'I&amp;E Backsheet'!$D$7:$Y$187,K$9,FALSE))="","",(VLOOKUP($E83,'I&amp;E Backsheet'!$D$7:$Y$187,K$9,FALSE))),"")</f>
        <v>68342092</v>
      </c>
      <c r="L83" s="470">
        <f ca="1">IFERROR(IF((VLOOKUP($E83,'I&amp;E Backsheet'!$D$7:$Y$187,L$9,FALSE))="","",(VLOOKUP($E83,'I&amp;E Backsheet'!$D$7:$Y$187,L$9,FALSE))),"")</f>
        <v>0</v>
      </c>
      <c r="M83" s="471">
        <f ca="1">IFERROR(IF((VLOOKUP($E83,'I&amp;E Backsheet'!$D$7:$Y$187,M$9,FALSE))="","",(VLOOKUP($E83,'I&amp;E Backsheet'!$D$7:$Y$187,M$9,FALSE))),"")</f>
        <v>694000</v>
      </c>
      <c r="N83" s="472">
        <f ca="1">IFERROR(IF((VLOOKUP($E83,'I&amp;E Backsheet'!$D$7:$Y$187,N$9,FALSE))="","",(VLOOKUP($E83,'I&amp;E Backsheet'!$D$7:$Y$187,N$9,FALSE))),"")</f>
        <v>694000</v>
      </c>
      <c r="O83" s="470">
        <f ca="1">IFERROR(IF((VLOOKUP($E83,'I&amp;E Backsheet'!$D$7:$Y$187,O$9,FALSE))="","",(VLOOKUP($E83,'I&amp;E Backsheet'!$D$7:$Y$187,O$9,FALSE))),"")</f>
        <v>0</v>
      </c>
      <c r="P83" s="471">
        <f ca="1">IFERROR(IF((VLOOKUP($E83,'I&amp;E Backsheet'!$D$7:$Y$187,P$9,FALSE))="","",(VLOOKUP($E83,'I&amp;E Backsheet'!$D$7:$Y$187,P$9,FALSE))),"")</f>
        <v>694000</v>
      </c>
      <c r="Q83" s="473">
        <f ca="1">IFERROR(IF((VLOOKUP($E83,'I&amp;E Backsheet'!$D$7:$Y$187,Q$9,FALSE))="","",(VLOOKUP($E83,'I&amp;E Backsheet'!$D$7:$Y$187,Q$9,FALSE))),"")</f>
        <v>694000</v>
      </c>
      <c r="R83" s="474">
        <f ca="1">IFERROR(IF((VLOOKUP($E83,'I&amp;E Backsheet'!$D$7:$Y$187,R$9,FALSE))="","",(VLOOKUP($E83,'I&amp;E Backsheet'!$D$7:$Y$187,R$9,FALSE))),"")</f>
        <v>69036092</v>
      </c>
    </row>
    <row r="84" spans="1:18" ht="15" customHeight="1" x14ac:dyDescent="0.3">
      <c r="A84" s="41">
        <v>72</v>
      </c>
      <c r="B84" s="291" t="str">
        <f ca="1">IFERROR(IF((VLOOKUP($E84,'Org List'!$AJ$10:$AL$190,3,FALSE))="","",(VLOOKUP($E84,'Org List'!$AJ$10:$AL$190,3,FALSE))),"")</f>
        <v>London Commissioning Region</v>
      </c>
      <c r="C84" s="292" t="str">
        <f ca="1">IFERROR(IF((VLOOKUP($E84,'Org List'!$AO$10:$AQ$190,3,FALSE))="","",(VLOOKUP($E84,'Org List'!$AO$10:$AQ$190,3,FALSE))),"")</f>
        <v>London Region</v>
      </c>
      <c r="D84" s="293" t="str">
        <f ca="1">IFERROR(IF((VLOOKUP($E84,'Org List'!$AT$10:$AV$190,3,FALSE))="","",(VLOOKUP($E84,'Org List'!$AT$10:$AV$190,3,FALSE))),"")</f>
        <v>NHS England London</v>
      </c>
      <c r="E84" s="438" t="str">
        <f t="shared" ca="1" si="2"/>
        <v>E09000010</v>
      </c>
      <c r="F84" s="439" t="str">
        <f ca="1">IFERROR(VLOOKUP($E84,'Org List'!$J$9:$K$640,2,0), "")</f>
        <v>Enfield</v>
      </c>
      <c r="G84" s="470">
        <f ca="1">IFERROR(IF((VLOOKUP($E84,'I&amp;E Backsheet'!$D$7:$Y$187,G$9,FALSE))="","",(VLOOKUP($E84,'I&amp;E Backsheet'!$D$7:$Y$187,G$9,FALSE))),"")</f>
        <v>3292570</v>
      </c>
      <c r="H84" s="471">
        <f ca="1">IFERROR(IF((VLOOKUP($E84,'I&amp;E Backsheet'!$D$7:$Y$187,H$9,FALSE))="","",(VLOOKUP($E84,'I&amp;E Backsheet'!$D$7:$Y$187,H$9,FALSE))),"")</f>
        <v>10082611</v>
      </c>
      <c r="I84" s="471">
        <f ca="1">IFERROR(IF((VLOOKUP($E84,'I&amp;E Backsheet'!$D$7:$Y$187,I$9,FALSE))="","",(VLOOKUP($E84,'I&amp;E Backsheet'!$D$7:$Y$187,I$9,FALSE))),"")</f>
        <v>21210687</v>
      </c>
      <c r="J84" s="471">
        <f ca="1">IFERROR(IF((VLOOKUP($E84,'I&amp;E Backsheet'!$D$7:$Y$187,J$9,FALSE))="","",(VLOOKUP($E84,'I&amp;E Backsheet'!$D$7:$Y$187,J$9,FALSE))),"")</f>
        <v>1298636</v>
      </c>
      <c r="K84" s="472">
        <f ca="1">IFERROR(IF((VLOOKUP($E84,'I&amp;E Backsheet'!$D$7:$Y$187,K$9,FALSE))="","",(VLOOKUP($E84,'I&amp;E Backsheet'!$D$7:$Y$187,K$9,FALSE))),"")</f>
        <v>35884504</v>
      </c>
      <c r="L84" s="470">
        <f ca="1">IFERROR(IF((VLOOKUP($E84,'I&amp;E Backsheet'!$D$7:$Y$187,L$9,FALSE))="","",(VLOOKUP($E84,'I&amp;E Backsheet'!$D$7:$Y$187,L$9,FALSE))),"")</f>
        <v>3100560</v>
      </c>
      <c r="M84" s="471">
        <f ca="1">IFERROR(IF((VLOOKUP($E84,'I&amp;E Backsheet'!$D$7:$Y$187,M$9,FALSE))="","",(VLOOKUP($E84,'I&amp;E Backsheet'!$D$7:$Y$187,M$9,FALSE))),"")</f>
        <v>6704548</v>
      </c>
      <c r="N84" s="472">
        <f ca="1">IFERROR(IF((VLOOKUP($E84,'I&amp;E Backsheet'!$D$7:$Y$187,N$9,FALSE))="","",(VLOOKUP($E84,'I&amp;E Backsheet'!$D$7:$Y$187,N$9,FALSE))),"")</f>
        <v>9805108</v>
      </c>
      <c r="O84" s="470">
        <f ca="1">IFERROR(IF((VLOOKUP($E84,'I&amp;E Backsheet'!$D$7:$Y$187,O$9,FALSE))="","",(VLOOKUP($E84,'I&amp;E Backsheet'!$D$7:$Y$187,O$9,FALSE))),"")</f>
        <v>3100560</v>
      </c>
      <c r="P84" s="471">
        <f ca="1">IFERROR(IF((VLOOKUP($E84,'I&amp;E Backsheet'!$D$7:$Y$187,P$9,FALSE))="","",(VLOOKUP($E84,'I&amp;E Backsheet'!$D$7:$Y$187,P$9,FALSE))),"")</f>
        <v>6704548</v>
      </c>
      <c r="Q84" s="473">
        <f ca="1">IFERROR(IF((VLOOKUP($E84,'I&amp;E Backsheet'!$D$7:$Y$187,Q$9,FALSE))="","",(VLOOKUP($E84,'I&amp;E Backsheet'!$D$7:$Y$187,Q$9,FALSE))),"")</f>
        <v>9805108</v>
      </c>
      <c r="R84" s="474">
        <f ca="1">IFERROR(IF((VLOOKUP($E84,'I&amp;E Backsheet'!$D$7:$Y$187,R$9,FALSE))="","",(VLOOKUP($E84,'I&amp;E Backsheet'!$D$7:$Y$187,R$9,FALSE))),"")</f>
        <v>45689612</v>
      </c>
    </row>
    <row r="85" spans="1:18" ht="15" customHeight="1" x14ac:dyDescent="0.3">
      <c r="A85" s="41">
        <v>73</v>
      </c>
      <c r="B85" s="291" t="str">
        <f ca="1">IFERROR(IF((VLOOKUP($E85,'Org List'!$AJ$10:$AL$190,3,FALSE))="","",(VLOOKUP($E85,'Org List'!$AJ$10:$AL$190,3,FALSE))),"")</f>
        <v>East of England Commissioning Region</v>
      </c>
      <c r="C85" s="292" t="str">
        <f ca="1">IFERROR(IF((VLOOKUP($E85,'Org List'!$AO$10:$AQ$190,3,FALSE))="","",(VLOOKUP($E85,'Org List'!$AO$10:$AQ$190,3,FALSE))),"")</f>
        <v>East Region</v>
      </c>
      <c r="D85" s="293" t="str">
        <f ca="1">IFERROR(IF((VLOOKUP($E85,'Org List'!$AT$10:$AV$190,3,FALSE))="","",(VLOOKUP($E85,'Org List'!$AT$10:$AV$190,3,FALSE))),"")</f>
        <v>NHS England East (East)</v>
      </c>
      <c r="E85" s="438" t="str">
        <f t="shared" ca="1" si="2"/>
        <v>E10000012</v>
      </c>
      <c r="F85" s="439" t="str">
        <f ca="1">IFERROR(VLOOKUP($E85,'Org List'!$J$9:$K$640,2,0), "")</f>
        <v>Essex</v>
      </c>
      <c r="G85" s="470">
        <f ca="1">IFERROR(IF((VLOOKUP($E85,'I&amp;E Backsheet'!$D$7:$Y$187,G$9,FALSE))="","",(VLOOKUP($E85,'I&amp;E Backsheet'!$D$7:$Y$187,G$9,FALSE))),"")</f>
        <v>10474956</v>
      </c>
      <c r="H85" s="471">
        <f ca="1">IFERROR(IF((VLOOKUP($E85,'I&amp;E Backsheet'!$D$7:$Y$187,H$9,FALSE))="","",(VLOOKUP($E85,'I&amp;E Backsheet'!$D$7:$Y$187,H$9,FALSE))),"")</f>
        <v>39097453</v>
      </c>
      <c r="I85" s="471">
        <f ca="1">IFERROR(IF((VLOOKUP($E85,'I&amp;E Backsheet'!$D$7:$Y$187,I$9,FALSE))="","",(VLOOKUP($E85,'I&amp;E Backsheet'!$D$7:$Y$187,I$9,FALSE))),"")</f>
        <v>97601352</v>
      </c>
      <c r="J85" s="471">
        <f ca="1">IFERROR(IF((VLOOKUP($E85,'I&amp;E Backsheet'!$D$7:$Y$187,J$9,FALSE))="","",(VLOOKUP($E85,'I&amp;E Backsheet'!$D$7:$Y$187,J$9,FALSE))),"")</f>
        <v>5919494</v>
      </c>
      <c r="K85" s="472">
        <f ca="1">IFERROR(IF((VLOOKUP($E85,'I&amp;E Backsheet'!$D$7:$Y$187,K$9,FALSE))="","",(VLOOKUP($E85,'I&amp;E Backsheet'!$D$7:$Y$187,K$9,FALSE))),"")</f>
        <v>153093255</v>
      </c>
      <c r="L85" s="470">
        <f ca="1">IFERROR(IF((VLOOKUP($E85,'I&amp;E Backsheet'!$D$7:$Y$187,L$9,FALSE))="","",(VLOOKUP($E85,'I&amp;E Backsheet'!$D$7:$Y$187,L$9,FALSE))),"")</f>
        <v>821922.40884422616</v>
      </c>
      <c r="M85" s="471">
        <f ca="1">IFERROR(IF((VLOOKUP($E85,'I&amp;E Backsheet'!$D$7:$Y$187,M$9,FALSE))="","",(VLOOKUP($E85,'I&amp;E Backsheet'!$D$7:$Y$187,M$9,FALSE))),"")</f>
        <v>0</v>
      </c>
      <c r="N85" s="472">
        <f ca="1">IFERROR(IF((VLOOKUP($E85,'I&amp;E Backsheet'!$D$7:$Y$187,N$9,FALSE))="","",(VLOOKUP($E85,'I&amp;E Backsheet'!$D$7:$Y$187,N$9,FALSE))),"")</f>
        <v>821922.40884422616</v>
      </c>
      <c r="O85" s="470">
        <f ca="1">IFERROR(IF((VLOOKUP($E85,'I&amp;E Backsheet'!$D$7:$Y$187,O$9,FALSE))="","",(VLOOKUP($E85,'I&amp;E Backsheet'!$D$7:$Y$187,O$9,FALSE))),"")</f>
        <v>762144</v>
      </c>
      <c r="P85" s="471">
        <f ca="1">IFERROR(IF((VLOOKUP($E85,'I&amp;E Backsheet'!$D$7:$Y$187,P$9,FALSE))="","",(VLOOKUP($E85,'I&amp;E Backsheet'!$D$7:$Y$187,P$9,FALSE))),"")</f>
        <v>0</v>
      </c>
      <c r="Q85" s="473">
        <f ca="1">IFERROR(IF((VLOOKUP($E85,'I&amp;E Backsheet'!$D$7:$Y$187,Q$9,FALSE))="","",(VLOOKUP($E85,'I&amp;E Backsheet'!$D$7:$Y$187,Q$9,FALSE))),"")</f>
        <v>762144</v>
      </c>
      <c r="R85" s="474">
        <f ca="1">IFERROR(IF((VLOOKUP($E85,'I&amp;E Backsheet'!$D$7:$Y$187,R$9,FALSE))="","",(VLOOKUP($E85,'I&amp;E Backsheet'!$D$7:$Y$187,R$9,FALSE))),"")</f>
        <v>153855399</v>
      </c>
    </row>
    <row r="86" spans="1:18" ht="15" customHeight="1" x14ac:dyDescent="0.3">
      <c r="A86" s="41">
        <v>74</v>
      </c>
      <c r="B86" s="291" t="str">
        <f ca="1">IFERROR(IF((VLOOKUP($E86,'Org List'!$AJ$10:$AL$190,3,FALSE))="","",(VLOOKUP($E86,'Org List'!$AJ$10:$AL$190,3,FALSE))),"")</f>
        <v>North East and Yorkshire Commissioning Region</v>
      </c>
      <c r="C86" s="292" t="str">
        <f ca="1">IFERROR(IF((VLOOKUP($E86,'Org List'!$AO$10:$AQ$190,3,FALSE))="","",(VLOOKUP($E86,'Org List'!$AO$10:$AQ$190,3,FALSE))),"")</f>
        <v>North East Region</v>
      </c>
      <c r="D86" s="293" t="str">
        <f ca="1">IFERROR(IF((VLOOKUP($E86,'Org List'!$AT$10:$AV$190,3,FALSE))="","",(VLOOKUP($E86,'Org List'!$AT$10:$AV$190,3,FALSE))),"")</f>
        <v>NHS England North East and Yorkshire (Cumbria And North East)</v>
      </c>
      <c r="E86" s="438" t="str">
        <f t="shared" ca="1" si="2"/>
        <v>E08000037</v>
      </c>
      <c r="F86" s="439" t="str">
        <f ca="1">IFERROR(VLOOKUP($E86,'Org List'!$J$9:$K$640,2,0), "")</f>
        <v>Gateshead</v>
      </c>
      <c r="G86" s="470">
        <f ca="1">IFERROR(IF((VLOOKUP($E86,'I&amp;E Backsheet'!$D$7:$Y$187,G$9,FALSE))="","",(VLOOKUP($E86,'I&amp;E Backsheet'!$D$7:$Y$187,G$9,FALSE))),"")</f>
        <v>1860611</v>
      </c>
      <c r="H86" s="471">
        <f ca="1">IFERROR(IF((VLOOKUP($E86,'I&amp;E Backsheet'!$D$7:$Y$187,H$9,FALSE))="","",(VLOOKUP($E86,'I&amp;E Backsheet'!$D$7:$Y$187,H$9,FALSE))),"")</f>
        <v>9918556</v>
      </c>
      <c r="I86" s="471">
        <f ca="1">IFERROR(IF((VLOOKUP($E86,'I&amp;E Backsheet'!$D$7:$Y$187,I$9,FALSE))="","",(VLOOKUP($E86,'I&amp;E Backsheet'!$D$7:$Y$187,I$9,FALSE))),"")</f>
        <v>16235688</v>
      </c>
      <c r="J86" s="471">
        <f ca="1">IFERROR(IF((VLOOKUP($E86,'I&amp;E Backsheet'!$D$7:$Y$187,J$9,FALSE))="","",(VLOOKUP($E86,'I&amp;E Backsheet'!$D$7:$Y$187,J$9,FALSE))),"")</f>
        <v>1133285</v>
      </c>
      <c r="K86" s="472">
        <f ca="1">IFERROR(IF((VLOOKUP($E86,'I&amp;E Backsheet'!$D$7:$Y$187,K$9,FALSE))="","",(VLOOKUP($E86,'I&amp;E Backsheet'!$D$7:$Y$187,K$9,FALSE))),"")</f>
        <v>29148140</v>
      </c>
      <c r="L86" s="470">
        <f ca="1">IFERROR(IF((VLOOKUP($E86,'I&amp;E Backsheet'!$D$7:$Y$187,L$9,FALSE))="","",(VLOOKUP($E86,'I&amp;E Backsheet'!$D$7:$Y$187,L$9,FALSE))),"")</f>
        <v>0</v>
      </c>
      <c r="M86" s="471">
        <f ca="1">IFERROR(IF((VLOOKUP($E86,'I&amp;E Backsheet'!$D$7:$Y$187,M$9,FALSE))="","",(VLOOKUP($E86,'I&amp;E Backsheet'!$D$7:$Y$187,M$9,FALSE))),"")</f>
        <v>0</v>
      </c>
      <c r="N86" s="472">
        <f ca="1">IFERROR(IF((VLOOKUP($E86,'I&amp;E Backsheet'!$D$7:$Y$187,N$9,FALSE))="","",(VLOOKUP($E86,'I&amp;E Backsheet'!$D$7:$Y$187,N$9,FALSE))),"")</f>
        <v>0</v>
      </c>
      <c r="O86" s="470">
        <f ca="1">IFERROR(IF((VLOOKUP($E86,'I&amp;E Backsheet'!$D$7:$Y$187,O$9,FALSE))="","",(VLOOKUP($E86,'I&amp;E Backsheet'!$D$7:$Y$187,O$9,FALSE))),"")</f>
        <v>0</v>
      </c>
      <c r="P86" s="471">
        <f ca="1">IFERROR(IF((VLOOKUP($E86,'I&amp;E Backsheet'!$D$7:$Y$187,P$9,FALSE))="","",(VLOOKUP($E86,'I&amp;E Backsheet'!$D$7:$Y$187,P$9,FALSE))),"")</f>
        <v>0</v>
      </c>
      <c r="Q86" s="473">
        <f ca="1">IFERROR(IF((VLOOKUP($E86,'I&amp;E Backsheet'!$D$7:$Y$187,Q$9,FALSE))="","",(VLOOKUP($E86,'I&amp;E Backsheet'!$D$7:$Y$187,Q$9,FALSE))),"")</f>
        <v>0</v>
      </c>
      <c r="R86" s="474">
        <f ca="1">IFERROR(IF((VLOOKUP($E86,'I&amp;E Backsheet'!$D$7:$Y$187,R$9,FALSE))="","",(VLOOKUP($E86,'I&amp;E Backsheet'!$D$7:$Y$187,R$9,FALSE))),"")</f>
        <v>29148140</v>
      </c>
    </row>
    <row r="87" spans="1:18" ht="15" customHeight="1" x14ac:dyDescent="0.3">
      <c r="A87" s="41">
        <v>75</v>
      </c>
      <c r="B87" s="291" t="str">
        <f ca="1">IFERROR(IF((VLOOKUP($E87,'Org List'!$AJ$10:$AL$190,3,FALSE))="","",(VLOOKUP($E87,'Org List'!$AJ$10:$AL$190,3,FALSE))),"")</f>
        <v>South West England Commissioning Region</v>
      </c>
      <c r="C87" s="292" t="str">
        <f ca="1">IFERROR(IF((VLOOKUP($E87,'Org List'!$AO$10:$AQ$190,3,FALSE))="","",(VLOOKUP($E87,'Org List'!$AO$10:$AQ$190,3,FALSE))),"")</f>
        <v>South West Region</v>
      </c>
      <c r="D87" s="293" t="str">
        <f ca="1">IFERROR(IF((VLOOKUP($E87,'Org List'!$AT$10:$AV$190,3,FALSE))="","",(VLOOKUP($E87,'Org List'!$AT$10:$AV$190,3,FALSE))),"")</f>
        <v>NHS England South West (South West North)</v>
      </c>
      <c r="E87" s="438" t="str">
        <f t="shared" ca="1" si="2"/>
        <v>E10000013</v>
      </c>
      <c r="F87" s="439" t="str">
        <f ca="1">IFERROR(VLOOKUP($E87,'Org List'!$J$9:$K$640,2,0), "")</f>
        <v>Gloucestershire</v>
      </c>
      <c r="G87" s="470">
        <f ca="1">IFERROR(IF((VLOOKUP($E87,'I&amp;E Backsheet'!$D$7:$Y$187,G$9,FALSE))="","",(VLOOKUP($E87,'I&amp;E Backsheet'!$D$7:$Y$187,G$9,FALSE))),"")</f>
        <v>6030346</v>
      </c>
      <c r="H87" s="471">
        <f ca="1">IFERROR(IF((VLOOKUP($E87,'I&amp;E Backsheet'!$D$7:$Y$187,H$9,FALSE))="","",(VLOOKUP($E87,'I&amp;E Backsheet'!$D$7:$Y$187,H$9,FALSE))),"")</f>
        <v>16905946</v>
      </c>
      <c r="I87" s="471">
        <f ca="1">IFERROR(IF((VLOOKUP($E87,'I&amp;E Backsheet'!$D$7:$Y$187,I$9,FALSE))="","",(VLOOKUP($E87,'I&amp;E Backsheet'!$D$7:$Y$187,I$9,FALSE))),"")</f>
        <v>39898338</v>
      </c>
      <c r="J87" s="471">
        <f ca="1">IFERROR(IF((VLOOKUP($E87,'I&amp;E Backsheet'!$D$7:$Y$187,J$9,FALSE))="","",(VLOOKUP($E87,'I&amp;E Backsheet'!$D$7:$Y$187,J$9,FALSE))),"")</f>
        <v>2529984</v>
      </c>
      <c r="K87" s="472">
        <f ca="1">IFERROR(IF((VLOOKUP($E87,'I&amp;E Backsheet'!$D$7:$Y$187,K$9,FALSE))="","",(VLOOKUP($E87,'I&amp;E Backsheet'!$D$7:$Y$187,K$9,FALSE))),"")</f>
        <v>65364614</v>
      </c>
      <c r="L87" s="470">
        <f ca="1">IFERROR(IF((VLOOKUP($E87,'I&amp;E Backsheet'!$D$7:$Y$187,L$9,FALSE))="","",(VLOOKUP($E87,'I&amp;E Backsheet'!$D$7:$Y$187,L$9,FALSE))),"")</f>
        <v>0</v>
      </c>
      <c r="M87" s="471">
        <f ca="1">IFERROR(IF((VLOOKUP($E87,'I&amp;E Backsheet'!$D$7:$Y$187,M$9,FALSE))="","",(VLOOKUP($E87,'I&amp;E Backsheet'!$D$7:$Y$187,M$9,FALSE))),"")</f>
        <v>0</v>
      </c>
      <c r="N87" s="472">
        <f ca="1">IFERROR(IF((VLOOKUP($E87,'I&amp;E Backsheet'!$D$7:$Y$187,N$9,FALSE))="","",(VLOOKUP($E87,'I&amp;E Backsheet'!$D$7:$Y$187,N$9,FALSE))),"")</f>
        <v>0</v>
      </c>
      <c r="O87" s="470">
        <f ca="1">IFERROR(IF((VLOOKUP($E87,'I&amp;E Backsheet'!$D$7:$Y$187,O$9,FALSE))="","",(VLOOKUP($E87,'I&amp;E Backsheet'!$D$7:$Y$187,O$9,FALSE))),"")</f>
        <v>0</v>
      </c>
      <c r="P87" s="471">
        <f ca="1">IFERROR(IF((VLOOKUP($E87,'I&amp;E Backsheet'!$D$7:$Y$187,P$9,FALSE))="","",(VLOOKUP($E87,'I&amp;E Backsheet'!$D$7:$Y$187,P$9,FALSE))),"")</f>
        <v>0</v>
      </c>
      <c r="Q87" s="473">
        <f ca="1">IFERROR(IF((VLOOKUP($E87,'I&amp;E Backsheet'!$D$7:$Y$187,Q$9,FALSE))="","",(VLOOKUP($E87,'I&amp;E Backsheet'!$D$7:$Y$187,Q$9,FALSE))),"")</f>
        <v>0</v>
      </c>
      <c r="R87" s="474">
        <f ca="1">IFERROR(IF((VLOOKUP($E87,'I&amp;E Backsheet'!$D$7:$Y$187,R$9,FALSE))="","",(VLOOKUP($E87,'I&amp;E Backsheet'!$D$7:$Y$187,R$9,FALSE))),"")</f>
        <v>65364614</v>
      </c>
    </row>
    <row r="88" spans="1:18" ht="15" customHeight="1" x14ac:dyDescent="0.3">
      <c r="A88" s="41">
        <v>76</v>
      </c>
      <c r="B88" s="291" t="str">
        <f ca="1">IFERROR(IF((VLOOKUP($E88,'Org List'!$AJ$10:$AL$190,3,FALSE))="","",(VLOOKUP($E88,'Org List'!$AJ$10:$AL$190,3,FALSE))),"")</f>
        <v>London Commissioning Region</v>
      </c>
      <c r="C88" s="292" t="str">
        <f ca="1">IFERROR(IF((VLOOKUP($E88,'Org List'!$AO$10:$AQ$190,3,FALSE))="","",(VLOOKUP($E88,'Org List'!$AO$10:$AQ$190,3,FALSE))),"")</f>
        <v>London Region</v>
      </c>
      <c r="D88" s="293" t="str">
        <f ca="1">IFERROR(IF((VLOOKUP($E88,'Org List'!$AT$10:$AV$190,3,FALSE))="","",(VLOOKUP($E88,'Org List'!$AT$10:$AV$190,3,FALSE))),"")</f>
        <v>NHS England London</v>
      </c>
      <c r="E88" s="438" t="str">
        <f t="shared" ca="1" si="2"/>
        <v>E09000011</v>
      </c>
      <c r="F88" s="439" t="str">
        <f ca="1">IFERROR(VLOOKUP($E88,'Org List'!$J$9:$K$640,2,0), "")</f>
        <v>Greenwich</v>
      </c>
      <c r="G88" s="470">
        <f ca="1">IFERROR(IF((VLOOKUP($E88,'I&amp;E Backsheet'!$D$7:$Y$187,G$9,FALSE))="","",(VLOOKUP($E88,'I&amp;E Backsheet'!$D$7:$Y$187,G$9,FALSE))),"")</f>
        <v>2517810</v>
      </c>
      <c r="H88" s="471">
        <f ca="1">IFERROR(IF((VLOOKUP($E88,'I&amp;E Backsheet'!$D$7:$Y$187,H$9,FALSE))="","",(VLOOKUP($E88,'I&amp;E Backsheet'!$D$7:$Y$187,H$9,FALSE))),"")</f>
        <v>13650074</v>
      </c>
      <c r="I88" s="471">
        <f ca="1">IFERROR(IF((VLOOKUP($E88,'I&amp;E Backsheet'!$D$7:$Y$187,I$9,FALSE))="","",(VLOOKUP($E88,'I&amp;E Backsheet'!$D$7:$Y$187,I$9,FALSE))),"")</f>
        <v>20200347</v>
      </c>
      <c r="J88" s="471">
        <f ca="1">IFERROR(IF((VLOOKUP($E88,'I&amp;E Backsheet'!$D$7:$Y$187,J$9,FALSE))="","",(VLOOKUP($E88,'I&amp;E Backsheet'!$D$7:$Y$187,J$9,FALSE))),"")</f>
        <v>1330277</v>
      </c>
      <c r="K88" s="472">
        <f ca="1">IFERROR(IF((VLOOKUP($E88,'I&amp;E Backsheet'!$D$7:$Y$187,K$9,FALSE))="","",(VLOOKUP($E88,'I&amp;E Backsheet'!$D$7:$Y$187,K$9,FALSE))),"")</f>
        <v>37698508</v>
      </c>
      <c r="L88" s="470">
        <f ca="1">IFERROR(IF((VLOOKUP($E88,'I&amp;E Backsheet'!$D$7:$Y$187,L$9,FALSE))="","",(VLOOKUP($E88,'I&amp;E Backsheet'!$D$7:$Y$187,L$9,FALSE))),"")</f>
        <v>0</v>
      </c>
      <c r="M88" s="471">
        <f ca="1">IFERROR(IF((VLOOKUP($E88,'I&amp;E Backsheet'!$D$7:$Y$187,M$9,FALSE))="","",(VLOOKUP($E88,'I&amp;E Backsheet'!$D$7:$Y$187,M$9,FALSE))),"")</f>
        <v>0</v>
      </c>
      <c r="N88" s="472">
        <f ca="1">IFERROR(IF((VLOOKUP($E88,'I&amp;E Backsheet'!$D$7:$Y$187,N$9,FALSE))="","",(VLOOKUP($E88,'I&amp;E Backsheet'!$D$7:$Y$187,N$9,FALSE))),"")</f>
        <v>0</v>
      </c>
      <c r="O88" s="470">
        <f ca="1">IFERROR(IF((VLOOKUP($E88,'I&amp;E Backsheet'!$D$7:$Y$187,O$9,FALSE))="","",(VLOOKUP($E88,'I&amp;E Backsheet'!$D$7:$Y$187,O$9,FALSE))),"")</f>
        <v>0</v>
      </c>
      <c r="P88" s="471">
        <f ca="1">IFERROR(IF((VLOOKUP($E88,'I&amp;E Backsheet'!$D$7:$Y$187,P$9,FALSE))="","",(VLOOKUP($E88,'I&amp;E Backsheet'!$D$7:$Y$187,P$9,FALSE))),"")</f>
        <v>0</v>
      </c>
      <c r="Q88" s="473">
        <f ca="1">IFERROR(IF((VLOOKUP($E88,'I&amp;E Backsheet'!$D$7:$Y$187,Q$9,FALSE))="","",(VLOOKUP($E88,'I&amp;E Backsheet'!$D$7:$Y$187,Q$9,FALSE))),"")</f>
        <v>0</v>
      </c>
      <c r="R88" s="474">
        <f ca="1">IFERROR(IF((VLOOKUP($E88,'I&amp;E Backsheet'!$D$7:$Y$187,R$9,FALSE))="","",(VLOOKUP($E88,'I&amp;E Backsheet'!$D$7:$Y$187,R$9,FALSE))),"")</f>
        <v>37698508</v>
      </c>
    </row>
    <row r="89" spans="1:18" ht="15" customHeight="1" x14ac:dyDescent="0.3">
      <c r="A89" s="41">
        <v>77</v>
      </c>
      <c r="B89" s="291" t="str">
        <f ca="1">IFERROR(IF((VLOOKUP($E89,'Org List'!$AJ$10:$AL$190,3,FALSE))="","",(VLOOKUP($E89,'Org List'!$AJ$10:$AL$190,3,FALSE))),"")</f>
        <v>London Commissioning Region</v>
      </c>
      <c r="C89" s="292" t="str">
        <f ca="1">IFERROR(IF((VLOOKUP($E89,'Org List'!$AO$10:$AQ$190,3,FALSE))="","",(VLOOKUP($E89,'Org List'!$AO$10:$AQ$190,3,FALSE))),"")</f>
        <v>London Region</v>
      </c>
      <c r="D89" s="293" t="str">
        <f ca="1">IFERROR(IF((VLOOKUP($E89,'Org List'!$AT$10:$AV$190,3,FALSE))="","",(VLOOKUP($E89,'Org List'!$AT$10:$AV$190,3,FALSE))),"")</f>
        <v>NHS England London</v>
      </c>
      <c r="E89" s="438" t="str">
        <f t="shared" ca="1" si="2"/>
        <v>E09000012</v>
      </c>
      <c r="F89" s="439" t="str">
        <f ca="1">IFERROR(VLOOKUP($E89,'Org List'!$J$9:$K$640,2,0), "")</f>
        <v>Hackney</v>
      </c>
      <c r="G89" s="470">
        <f ca="1">IFERROR(IF((VLOOKUP($E89,'I&amp;E Backsheet'!$D$7:$Y$187,G$9,FALSE))="","",(VLOOKUP($E89,'I&amp;E Backsheet'!$D$7:$Y$187,G$9,FALSE))),"")</f>
        <v>1525299</v>
      </c>
      <c r="H89" s="471">
        <f ca="1">IFERROR(IF((VLOOKUP($E89,'I&amp;E Backsheet'!$D$7:$Y$187,H$9,FALSE))="","",(VLOOKUP($E89,'I&amp;E Backsheet'!$D$7:$Y$187,H$9,FALSE))),"")</f>
        <v>14742566</v>
      </c>
      <c r="I89" s="471">
        <f ca="1">IFERROR(IF((VLOOKUP($E89,'I&amp;E Backsheet'!$D$7:$Y$187,I$9,FALSE))="","",(VLOOKUP($E89,'I&amp;E Backsheet'!$D$7:$Y$187,I$9,FALSE))),"")</f>
        <v>20784053</v>
      </c>
      <c r="J89" s="471">
        <f ca="1">IFERROR(IF((VLOOKUP($E89,'I&amp;E Backsheet'!$D$7:$Y$187,J$9,FALSE))="","",(VLOOKUP($E89,'I&amp;E Backsheet'!$D$7:$Y$187,J$9,FALSE))),"")</f>
        <v>1405003</v>
      </c>
      <c r="K89" s="472">
        <f ca="1">IFERROR(IF((VLOOKUP($E89,'I&amp;E Backsheet'!$D$7:$Y$187,K$9,FALSE))="","",(VLOOKUP($E89,'I&amp;E Backsheet'!$D$7:$Y$187,K$9,FALSE))),"")</f>
        <v>38456921</v>
      </c>
      <c r="L89" s="470">
        <f ca="1">IFERROR(IF((VLOOKUP($E89,'I&amp;E Backsheet'!$D$7:$Y$187,L$9,FALSE))="","",(VLOOKUP($E89,'I&amp;E Backsheet'!$D$7:$Y$187,L$9,FALSE))),"")</f>
        <v>0</v>
      </c>
      <c r="M89" s="471">
        <f ca="1">IFERROR(IF((VLOOKUP($E89,'I&amp;E Backsheet'!$D$7:$Y$187,M$9,FALSE))="","",(VLOOKUP($E89,'I&amp;E Backsheet'!$D$7:$Y$187,M$9,FALSE))),"")</f>
        <v>0</v>
      </c>
      <c r="N89" s="472">
        <f ca="1">IFERROR(IF((VLOOKUP($E89,'I&amp;E Backsheet'!$D$7:$Y$187,N$9,FALSE))="","",(VLOOKUP($E89,'I&amp;E Backsheet'!$D$7:$Y$187,N$9,FALSE))),"")</f>
        <v>0</v>
      </c>
      <c r="O89" s="470">
        <f ca="1">IFERROR(IF((VLOOKUP($E89,'I&amp;E Backsheet'!$D$7:$Y$187,O$9,FALSE))="","",(VLOOKUP($E89,'I&amp;E Backsheet'!$D$7:$Y$187,O$9,FALSE))),"")</f>
        <v>0</v>
      </c>
      <c r="P89" s="471">
        <f ca="1">IFERROR(IF((VLOOKUP($E89,'I&amp;E Backsheet'!$D$7:$Y$187,P$9,FALSE))="","",(VLOOKUP($E89,'I&amp;E Backsheet'!$D$7:$Y$187,P$9,FALSE))),"")</f>
        <v>0</v>
      </c>
      <c r="Q89" s="473">
        <f ca="1">IFERROR(IF((VLOOKUP($E89,'I&amp;E Backsheet'!$D$7:$Y$187,Q$9,FALSE))="","",(VLOOKUP($E89,'I&amp;E Backsheet'!$D$7:$Y$187,Q$9,FALSE))),"")</f>
        <v>0</v>
      </c>
      <c r="R89" s="474">
        <f ca="1">IFERROR(IF((VLOOKUP($E89,'I&amp;E Backsheet'!$D$7:$Y$187,R$9,FALSE))="","",(VLOOKUP($E89,'I&amp;E Backsheet'!$D$7:$Y$187,R$9,FALSE))),"")</f>
        <v>38456921</v>
      </c>
    </row>
    <row r="90" spans="1:18" ht="15" customHeight="1" x14ac:dyDescent="0.3">
      <c r="A90" s="41">
        <v>78</v>
      </c>
      <c r="B90" s="291" t="str">
        <f ca="1">IFERROR(IF((VLOOKUP($E90,'Org List'!$AJ$10:$AL$190,3,FALSE))="","",(VLOOKUP($E90,'Org List'!$AJ$10:$AL$190,3,FALSE))),"")</f>
        <v>North West Commissioning Region</v>
      </c>
      <c r="C90" s="292" t="str">
        <f ca="1">IFERROR(IF((VLOOKUP($E90,'Org List'!$AO$10:$AQ$190,3,FALSE))="","",(VLOOKUP($E90,'Org List'!$AO$10:$AQ$190,3,FALSE))),"")</f>
        <v>North West Region</v>
      </c>
      <c r="D90" s="293" t="str">
        <f ca="1">IFERROR(IF((VLOOKUP($E90,'Org List'!$AT$10:$AV$190,3,FALSE))="","",(VLOOKUP($E90,'Org List'!$AT$10:$AV$190,3,FALSE))),"")</f>
        <v>NHS England North West (Cheshire And Merseyside)</v>
      </c>
      <c r="E90" s="438" t="str">
        <f t="shared" ca="1" si="2"/>
        <v>E06000006</v>
      </c>
      <c r="F90" s="439" t="str">
        <f ca="1">IFERROR(VLOOKUP($E90,'Org List'!$J$9:$K$640,2,0), "")</f>
        <v>Halton</v>
      </c>
      <c r="G90" s="470">
        <f ca="1">IFERROR(IF((VLOOKUP($E90,'I&amp;E Backsheet'!$D$7:$Y$187,G$9,FALSE))="","",(VLOOKUP($E90,'I&amp;E Backsheet'!$D$7:$Y$187,G$9,FALSE))),"")</f>
        <v>1757984</v>
      </c>
      <c r="H90" s="471">
        <f ca="1">IFERROR(IF((VLOOKUP($E90,'I&amp;E Backsheet'!$D$7:$Y$187,H$9,FALSE))="","",(VLOOKUP($E90,'I&amp;E Backsheet'!$D$7:$Y$187,H$9,FALSE))),"")</f>
        <v>6137649</v>
      </c>
      <c r="I90" s="471">
        <f ca="1">IFERROR(IF((VLOOKUP($E90,'I&amp;E Backsheet'!$D$7:$Y$187,I$9,FALSE))="","",(VLOOKUP($E90,'I&amp;E Backsheet'!$D$7:$Y$187,I$9,FALSE))),"")</f>
        <v>10376583</v>
      </c>
      <c r="J90" s="471">
        <f ca="1">IFERROR(IF((VLOOKUP($E90,'I&amp;E Backsheet'!$D$7:$Y$187,J$9,FALSE))="","",(VLOOKUP($E90,'I&amp;E Backsheet'!$D$7:$Y$187,J$9,FALSE))),"")</f>
        <v>639132</v>
      </c>
      <c r="K90" s="472">
        <f ca="1">IFERROR(IF((VLOOKUP($E90,'I&amp;E Backsheet'!$D$7:$Y$187,K$9,FALSE))="","",(VLOOKUP($E90,'I&amp;E Backsheet'!$D$7:$Y$187,K$9,FALSE))),"")</f>
        <v>18911348</v>
      </c>
      <c r="L90" s="470">
        <f ca="1">IFERROR(IF((VLOOKUP($E90,'I&amp;E Backsheet'!$D$7:$Y$187,L$9,FALSE))="","",(VLOOKUP($E90,'I&amp;E Backsheet'!$D$7:$Y$187,L$9,FALSE))),"")</f>
        <v>0</v>
      </c>
      <c r="M90" s="471">
        <f ca="1">IFERROR(IF((VLOOKUP($E90,'I&amp;E Backsheet'!$D$7:$Y$187,M$9,FALSE))="","",(VLOOKUP($E90,'I&amp;E Backsheet'!$D$7:$Y$187,M$9,FALSE))),"")</f>
        <v>0</v>
      </c>
      <c r="N90" s="472">
        <f ca="1">IFERROR(IF((VLOOKUP($E90,'I&amp;E Backsheet'!$D$7:$Y$187,N$9,FALSE))="","",(VLOOKUP($E90,'I&amp;E Backsheet'!$D$7:$Y$187,N$9,FALSE))),"")</f>
        <v>0</v>
      </c>
      <c r="O90" s="470">
        <f ca="1">IFERROR(IF((VLOOKUP($E90,'I&amp;E Backsheet'!$D$7:$Y$187,O$9,FALSE))="","",(VLOOKUP($E90,'I&amp;E Backsheet'!$D$7:$Y$187,O$9,FALSE))),"")</f>
        <v>176000</v>
      </c>
      <c r="P90" s="471">
        <f ca="1">IFERROR(IF((VLOOKUP($E90,'I&amp;E Backsheet'!$D$7:$Y$187,P$9,FALSE))="","",(VLOOKUP($E90,'I&amp;E Backsheet'!$D$7:$Y$187,P$9,FALSE))),"")</f>
        <v>0</v>
      </c>
      <c r="Q90" s="473">
        <f ca="1">IFERROR(IF((VLOOKUP($E90,'I&amp;E Backsheet'!$D$7:$Y$187,Q$9,FALSE))="","",(VLOOKUP($E90,'I&amp;E Backsheet'!$D$7:$Y$187,Q$9,FALSE))),"")</f>
        <v>176000</v>
      </c>
      <c r="R90" s="474">
        <f ca="1">IFERROR(IF((VLOOKUP($E90,'I&amp;E Backsheet'!$D$7:$Y$187,R$9,FALSE))="","",(VLOOKUP($E90,'I&amp;E Backsheet'!$D$7:$Y$187,R$9,FALSE))),"")</f>
        <v>19087348</v>
      </c>
    </row>
    <row r="91" spans="1:18" ht="15" customHeight="1" x14ac:dyDescent="0.3">
      <c r="A91" s="41">
        <v>79</v>
      </c>
      <c r="B91" s="291" t="str">
        <f ca="1">IFERROR(IF((VLOOKUP($E91,'Org List'!$AJ$10:$AL$190,3,FALSE))="","",(VLOOKUP($E91,'Org List'!$AJ$10:$AL$190,3,FALSE))),"")</f>
        <v>London Commissioning Region</v>
      </c>
      <c r="C91" s="292" t="str">
        <f ca="1">IFERROR(IF((VLOOKUP($E91,'Org List'!$AO$10:$AQ$190,3,FALSE))="","",(VLOOKUP($E91,'Org List'!$AO$10:$AQ$190,3,FALSE))),"")</f>
        <v>London Region</v>
      </c>
      <c r="D91" s="293" t="str">
        <f ca="1">IFERROR(IF((VLOOKUP($E91,'Org List'!$AT$10:$AV$190,3,FALSE))="","",(VLOOKUP($E91,'Org List'!$AT$10:$AV$190,3,FALSE))),"")</f>
        <v>NHS England London</v>
      </c>
      <c r="E91" s="438" t="str">
        <f t="shared" ca="1" si="2"/>
        <v>E09000013</v>
      </c>
      <c r="F91" s="439" t="str">
        <f ca="1">IFERROR(VLOOKUP($E91,'Org List'!$J$9:$K$640,2,0), "")</f>
        <v>Hammersmith and Fulham</v>
      </c>
      <c r="G91" s="470">
        <f ca="1">IFERROR(IF((VLOOKUP($E91,'I&amp;E Backsheet'!$D$7:$Y$187,G$9,FALSE))="","",(VLOOKUP($E91,'I&amp;E Backsheet'!$D$7:$Y$187,G$9,FALSE))),"")</f>
        <v>1318109</v>
      </c>
      <c r="H91" s="471">
        <f ca="1">IFERROR(IF((VLOOKUP($E91,'I&amp;E Backsheet'!$D$7:$Y$187,H$9,FALSE))="","",(VLOOKUP($E91,'I&amp;E Backsheet'!$D$7:$Y$187,H$9,FALSE))),"")</f>
        <v>8814025</v>
      </c>
      <c r="I91" s="471">
        <f ca="1">IFERROR(IF((VLOOKUP($E91,'I&amp;E Backsheet'!$D$7:$Y$187,I$9,FALSE))="","",(VLOOKUP($E91,'I&amp;E Backsheet'!$D$7:$Y$187,I$9,FALSE))),"")</f>
        <v>13966910</v>
      </c>
      <c r="J91" s="471">
        <f ca="1">IFERROR(IF((VLOOKUP($E91,'I&amp;E Backsheet'!$D$7:$Y$187,J$9,FALSE))="","",(VLOOKUP($E91,'I&amp;E Backsheet'!$D$7:$Y$187,J$9,FALSE))),"")</f>
        <v>918381</v>
      </c>
      <c r="K91" s="472">
        <f ca="1">IFERROR(IF((VLOOKUP($E91,'I&amp;E Backsheet'!$D$7:$Y$187,K$9,FALSE))="","",(VLOOKUP($E91,'I&amp;E Backsheet'!$D$7:$Y$187,K$9,FALSE))),"")</f>
        <v>25017425</v>
      </c>
      <c r="L91" s="470">
        <f ca="1">IFERROR(IF((VLOOKUP($E91,'I&amp;E Backsheet'!$D$7:$Y$187,L$9,FALSE))="","",(VLOOKUP($E91,'I&amp;E Backsheet'!$D$7:$Y$187,L$9,FALSE))),"")</f>
        <v>15627298</v>
      </c>
      <c r="M91" s="471">
        <f ca="1">IFERROR(IF((VLOOKUP($E91,'I&amp;E Backsheet'!$D$7:$Y$187,M$9,FALSE))="","",(VLOOKUP($E91,'I&amp;E Backsheet'!$D$7:$Y$187,M$9,FALSE))),"")</f>
        <v>6593196</v>
      </c>
      <c r="N91" s="472">
        <f ca="1">IFERROR(IF((VLOOKUP($E91,'I&amp;E Backsheet'!$D$7:$Y$187,N$9,FALSE))="","",(VLOOKUP($E91,'I&amp;E Backsheet'!$D$7:$Y$187,N$9,FALSE))),"")</f>
        <v>22220494</v>
      </c>
      <c r="O91" s="470">
        <f ca="1">IFERROR(IF((VLOOKUP($E91,'I&amp;E Backsheet'!$D$7:$Y$187,O$9,FALSE))="","",(VLOOKUP($E91,'I&amp;E Backsheet'!$D$7:$Y$187,O$9,FALSE))),"")</f>
        <v>15831297</v>
      </c>
      <c r="P91" s="471">
        <f ca="1">IFERROR(IF((VLOOKUP($E91,'I&amp;E Backsheet'!$D$7:$Y$187,P$9,FALSE))="","",(VLOOKUP($E91,'I&amp;E Backsheet'!$D$7:$Y$187,P$9,FALSE))),"")</f>
        <v>6612345</v>
      </c>
      <c r="Q91" s="473">
        <f ca="1">IFERROR(IF((VLOOKUP($E91,'I&amp;E Backsheet'!$D$7:$Y$187,Q$9,FALSE))="","",(VLOOKUP($E91,'I&amp;E Backsheet'!$D$7:$Y$187,Q$9,FALSE))),"")</f>
        <v>22443642</v>
      </c>
      <c r="R91" s="474">
        <f ca="1">IFERROR(IF((VLOOKUP($E91,'I&amp;E Backsheet'!$D$7:$Y$187,R$9,FALSE))="","",(VLOOKUP($E91,'I&amp;E Backsheet'!$D$7:$Y$187,R$9,FALSE))),"")</f>
        <v>47461067</v>
      </c>
    </row>
    <row r="92" spans="1:18" ht="15" customHeight="1" x14ac:dyDescent="0.3">
      <c r="A92" s="41">
        <v>80</v>
      </c>
      <c r="B92" s="291" t="str">
        <f ca="1">IFERROR(IF((VLOOKUP($E92,'Org List'!$AJ$10:$AL$190,3,FALSE))="","",(VLOOKUP($E92,'Org List'!$AJ$10:$AL$190,3,FALSE))),"")</f>
        <v>South East England Commissioning Region</v>
      </c>
      <c r="C92" s="292" t="str">
        <f ca="1">IFERROR(IF((VLOOKUP($E92,'Org List'!$AO$10:$AQ$190,3,FALSE))="","",(VLOOKUP($E92,'Org List'!$AO$10:$AQ$190,3,FALSE))),"")</f>
        <v>South East Region</v>
      </c>
      <c r="D92" s="293" t="str">
        <f ca="1">IFERROR(IF((VLOOKUP($E92,'Org List'!$AT$10:$AV$190,3,FALSE))="","",(VLOOKUP($E92,'Org List'!$AT$10:$AV$190,3,FALSE))),"")</f>
        <v>NHS England South East (Hampshire, Isle of Wight and Thames Valley)</v>
      </c>
      <c r="E92" s="438" t="str">
        <f t="shared" ca="1" si="2"/>
        <v>E10000014</v>
      </c>
      <c r="F92" s="439" t="str">
        <f ca="1">IFERROR(VLOOKUP($E92,'Org List'!$J$9:$K$640,2,0), "")</f>
        <v>Hampshire</v>
      </c>
      <c r="G92" s="470">
        <f ca="1">IFERROR(IF((VLOOKUP($E92,'I&amp;E Backsheet'!$D$7:$Y$187,G$9,FALSE))="","",(VLOOKUP($E92,'I&amp;E Backsheet'!$D$7:$Y$187,G$9,FALSE))),"")</f>
        <v>12561046</v>
      </c>
      <c r="H92" s="471">
        <f ca="1">IFERROR(IF((VLOOKUP($E92,'I&amp;E Backsheet'!$D$7:$Y$187,H$9,FALSE))="","",(VLOOKUP($E92,'I&amp;E Backsheet'!$D$7:$Y$187,H$9,FALSE))),"")</f>
        <v>25605329</v>
      </c>
      <c r="I92" s="471">
        <f ca="1">IFERROR(IF((VLOOKUP($E92,'I&amp;E Backsheet'!$D$7:$Y$187,I$9,FALSE))="","",(VLOOKUP($E92,'I&amp;E Backsheet'!$D$7:$Y$187,I$9,FALSE))),"")</f>
        <v>83524422</v>
      </c>
      <c r="J92" s="471">
        <f ca="1">IFERROR(IF((VLOOKUP($E92,'I&amp;E Backsheet'!$D$7:$Y$187,J$9,FALSE))="","",(VLOOKUP($E92,'I&amp;E Backsheet'!$D$7:$Y$187,J$9,FALSE))),"")</f>
        <v>4754497</v>
      </c>
      <c r="K92" s="472">
        <f ca="1">IFERROR(IF((VLOOKUP($E92,'I&amp;E Backsheet'!$D$7:$Y$187,K$9,FALSE))="","",(VLOOKUP($E92,'I&amp;E Backsheet'!$D$7:$Y$187,K$9,FALSE))),"")</f>
        <v>126445294</v>
      </c>
      <c r="L92" s="470">
        <f ca="1">IFERROR(IF((VLOOKUP($E92,'I&amp;E Backsheet'!$D$7:$Y$187,L$9,FALSE))="","",(VLOOKUP($E92,'I&amp;E Backsheet'!$D$7:$Y$187,L$9,FALSE))),"")</f>
        <v>0</v>
      </c>
      <c r="M92" s="471">
        <f ca="1">IFERROR(IF((VLOOKUP($E92,'I&amp;E Backsheet'!$D$7:$Y$187,M$9,FALSE))="","",(VLOOKUP($E92,'I&amp;E Backsheet'!$D$7:$Y$187,M$9,FALSE))),"")</f>
        <v>0</v>
      </c>
      <c r="N92" s="472">
        <f ca="1">IFERROR(IF((VLOOKUP($E92,'I&amp;E Backsheet'!$D$7:$Y$187,N$9,FALSE))="","",(VLOOKUP($E92,'I&amp;E Backsheet'!$D$7:$Y$187,N$9,FALSE))),"")</f>
        <v>0</v>
      </c>
      <c r="O92" s="470">
        <f ca="1">IFERROR(IF((VLOOKUP($E92,'I&amp;E Backsheet'!$D$7:$Y$187,O$9,FALSE))="","",(VLOOKUP($E92,'I&amp;E Backsheet'!$D$7:$Y$187,O$9,FALSE))),"")</f>
        <v>0</v>
      </c>
      <c r="P92" s="471">
        <f ca="1">IFERROR(IF((VLOOKUP($E92,'I&amp;E Backsheet'!$D$7:$Y$187,P$9,FALSE))="","",(VLOOKUP($E92,'I&amp;E Backsheet'!$D$7:$Y$187,P$9,FALSE))),"")</f>
        <v>0</v>
      </c>
      <c r="Q92" s="473">
        <f ca="1">IFERROR(IF((VLOOKUP($E92,'I&amp;E Backsheet'!$D$7:$Y$187,Q$9,FALSE))="","",(VLOOKUP($E92,'I&amp;E Backsheet'!$D$7:$Y$187,Q$9,FALSE))),"")</f>
        <v>0</v>
      </c>
      <c r="R92" s="474">
        <f ca="1">IFERROR(IF((VLOOKUP($E92,'I&amp;E Backsheet'!$D$7:$Y$187,R$9,FALSE))="","",(VLOOKUP($E92,'I&amp;E Backsheet'!$D$7:$Y$187,R$9,FALSE))),"")</f>
        <v>126445294</v>
      </c>
    </row>
    <row r="93" spans="1:18" ht="15" customHeight="1" x14ac:dyDescent="0.3">
      <c r="A93" s="41">
        <v>81</v>
      </c>
      <c r="B93" s="291" t="str">
        <f ca="1">IFERROR(IF((VLOOKUP($E93,'Org List'!$AJ$10:$AL$190,3,FALSE))="","",(VLOOKUP($E93,'Org List'!$AJ$10:$AL$190,3,FALSE))),"")</f>
        <v>London Commissioning Region</v>
      </c>
      <c r="C93" s="292" t="str">
        <f ca="1">IFERROR(IF((VLOOKUP($E93,'Org List'!$AO$10:$AQ$190,3,FALSE))="","",(VLOOKUP($E93,'Org List'!$AO$10:$AQ$190,3,FALSE))),"")</f>
        <v>London Region</v>
      </c>
      <c r="D93" s="293" t="str">
        <f ca="1">IFERROR(IF((VLOOKUP($E93,'Org List'!$AT$10:$AV$190,3,FALSE))="","",(VLOOKUP($E93,'Org List'!$AT$10:$AV$190,3,FALSE))),"")</f>
        <v>NHS England London</v>
      </c>
      <c r="E93" s="438" t="str">
        <f t="shared" ca="1" si="2"/>
        <v>E09000014</v>
      </c>
      <c r="F93" s="439" t="str">
        <f ca="1">IFERROR(VLOOKUP($E93,'Org List'!$J$9:$K$640,2,0), "")</f>
        <v>Haringey</v>
      </c>
      <c r="G93" s="470">
        <f ca="1">IFERROR(IF((VLOOKUP($E93,'I&amp;E Backsheet'!$D$7:$Y$187,G$9,FALSE))="","",(VLOOKUP($E93,'I&amp;E Backsheet'!$D$7:$Y$187,G$9,FALSE))),"")</f>
        <v>2360942</v>
      </c>
      <c r="H93" s="471">
        <f ca="1">IFERROR(IF((VLOOKUP($E93,'I&amp;E Backsheet'!$D$7:$Y$187,H$9,FALSE))="","",(VLOOKUP($E93,'I&amp;E Backsheet'!$D$7:$Y$187,H$9,FALSE))),"")</f>
        <v>8369874</v>
      </c>
      <c r="I93" s="471">
        <f ca="1">IFERROR(IF((VLOOKUP($E93,'I&amp;E Backsheet'!$D$7:$Y$187,I$9,FALSE))="","",(VLOOKUP($E93,'I&amp;E Backsheet'!$D$7:$Y$187,I$9,FALSE))),"")</f>
        <v>18800956</v>
      </c>
      <c r="J93" s="471">
        <f ca="1">IFERROR(IF((VLOOKUP($E93,'I&amp;E Backsheet'!$D$7:$Y$187,J$9,FALSE))="","",(VLOOKUP($E93,'I&amp;E Backsheet'!$D$7:$Y$187,J$9,FALSE))),"")</f>
        <v>1148202</v>
      </c>
      <c r="K93" s="472">
        <f ca="1">IFERROR(IF((VLOOKUP($E93,'I&amp;E Backsheet'!$D$7:$Y$187,K$9,FALSE))="","",(VLOOKUP($E93,'I&amp;E Backsheet'!$D$7:$Y$187,K$9,FALSE))),"")</f>
        <v>30679974</v>
      </c>
      <c r="L93" s="470">
        <f ca="1">IFERROR(IF((VLOOKUP($E93,'I&amp;E Backsheet'!$D$7:$Y$187,L$9,FALSE))="","",(VLOOKUP($E93,'I&amp;E Backsheet'!$D$7:$Y$187,L$9,FALSE))),"")</f>
        <v>0</v>
      </c>
      <c r="M93" s="471">
        <f ca="1">IFERROR(IF((VLOOKUP($E93,'I&amp;E Backsheet'!$D$7:$Y$187,M$9,FALSE))="","",(VLOOKUP($E93,'I&amp;E Backsheet'!$D$7:$Y$187,M$9,FALSE))),"")</f>
        <v>0</v>
      </c>
      <c r="N93" s="472">
        <f ca="1">IFERROR(IF((VLOOKUP($E93,'I&amp;E Backsheet'!$D$7:$Y$187,N$9,FALSE))="","",(VLOOKUP($E93,'I&amp;E Backsheet'!$D$7:$Y$187,N$9,FALSE))),"")</f>
        <v>0</v>
      </c>
      <c r="O93" s="470">
        <f ca="1">IFERROR(IF((VLOOKUP($E93,'I&amp;E Backsheet'!$D$7:$Y$187,O$9,FALSE))="","",(VLOOKUP($E93,'I&amp;E Backsheet'!$D$7:$Y$187,O$9,FALSE))),"")</f>
        <v>0</v>
      </c>
      <c r="P93" s="471">
        <f ca="1">IFERROR(IF((VLOOKUP($E93,'I&amp;E Backsheet'!$D$7:$Y$187,P$9,FALSE))="","",(VLOOKUP($E93,'I&amp;E Backsheet'!$D$7:$Y$187,P$9,FALSE))),"")</f>
        <v>0</v>
      </c>
      <c r="Q93" s="473">
        <f ca="1">IFERROR(IF((VLOOKUP($E93,'I&amp;E Backsheet'!$D$7:$Y$187,Q$9,FALSE))="","",(VLOOKUP($E93,'I&amp;E Backsheet'!$D$7:$Y$187,Q$9,FALSE))),"")</f>
        <v>0</v>
      </c>
      <c r="R93" s="474">
        <f ca="1">IFERROR(IF((VLOOKUP($E93,'I&amp;E Backsheet'!$D$7:$Y$187,R$9,FALSE))="","",(VLOOKUP($E93,'I&amp;E Backsheet'!$D$7:$Y$187,R$9,FALSE))),"")</f>
        <v>30679974</v>
      </c>
    </row>
    <row r="94" spans="1:18" ht="15" customHeight="1" x14ac:dyDescent="0.3">
      <c r="A94" s="41">
        <v>82</v>
      </c>
      <c r="B94" s="291" t="str">
        <f ca="1">IFERROR(IF((VLOOKUP($E94,'Org List'!$AJ$10:$AL$190,3,FALSE))="","",(VLOOKUP($E94,'Org List'!$AJ$10:$AL$190,3,FALSE))),"")</f>
        <v>London Commissioning Region</v>
      </c>
      <c r="C94" s="292" t="str">
        <f ca="1">IFERROR(IF((VLOOKUP($E94,'Org List'!$AO$10:$AQ$190,3,FALSE))="","",(VLOOKUP($E94,'Org List'!$AO$10:$AQ$190,3,FALSE))),"")</f>
        <v>London Region</v>
      </c>
      <c r="D94" s="293" t="str">
        <f ca="1">IFERROR(IF((VLOOKUP($E94,'Org List'!$AT$10:$AV$190,3,FALSE))="","",(VLOOKUP($E94,'Org List'!$AT$10:$AV$190,3,FALSE))),"")</f>
        <v>NHS England London</v>
      </c>
      <c r="E94" s="438" t="str">
        <f t="shared" ca="1" si="2"/>
        <v>E09000015</v>
      </c>
      <c r="F94" s="439" t="str">
        <f ca="1">IFERROR(VLOOKUP($E94,'Org List'!$J$9:$K$640,2,0), "")</f>
        <v>Harrow</v>
      </c>
      <c r="G94" s="470">
        <f ca="1">IFERROR(IF((VLOOKUP($E94,'I&amp;E Backsheet'!$D$7:$Y$187,G$9,FALSE))="","",(VLOOKUP($E94,'I&amp;E Backsheet'!$D$7:$Y$187,G$9,FALSE))),"")</f>
        <v>1517250</v>
      </c>
      <c r="H94" s="471">
        <f ca="1">IFERROR(IF((VLOOKUP($E94,'I&amp;E Backsheet'!$D$7:$Y$187,H$9,FALSE))="","",(VLOOKUP($E94,'I&amp;E Backsheet'!$D$7:$Y$187,H$9,FALSE))),"")</f>
        <v>5497802</v>
      </c>
      <c r="I94" s="471">
        <f ca="1">IFERROR(IF((VLOOKUP($E94,'I&amp;E Backsheet'!$D$7:$Y$187,I$9,FALSE))="","",(VLOOKUP($E94,'I&amp;E Backsheet'!$D$7:$Y$187,I$9,FALSE))),"")</f>
        <v>15489126</v>
      </c>
      <c r="J94" s="471">
        <f ca="1">IFERROR(IF((VLOOKUP($E94,'I&amp;E Backsheet'!$D$7:$Y$187,J$9,FALSE))="","",(VLOOKUP($E94,'I&amp;E Backsheet'!$D$7:$Y$187,J$9,FALSE))),"")</f>
        <v>969828</v>
      </c>
      <c r="K94" s="472">
        <f ca="1">IFERROR(IF((VLOOKUP($E94,'I&amp;E Backsheet'!$D$7:$Y$187,K$9,FALSE))="","",(VLOOKUP($E94,'I&amp;E Backsheet'!$D$7:$Y$187,K$9,FALSE))),"")</f>
        <v>23474006</v>
      </c>
      <c r="L94" s="470">
        <f ca="1">IFERROR(IF((VLOOKUP($E94,'I&amp;E Backsheet'!$D$7:$Y$187,L$9,FALSE))="","",(VLOOKUP($E94,'I&amp;E Backsheet'!$D$7:$Y$187,L$9,FALSE))),"")</f>
        <v>0</v>
      </c>
      <c r="M94" s="471">
        <f ca="1">IFERROR(IF((VLOOKUP($E94,'I&amp;E Backsheet'!$D$7:$Y$187,M$9,FALSE))="","",(VLOOKUP($E94,'I&amp;E Backsheet'!$D$7:$Y$187,M$9,FALSE))),"")</f>
        <v>0</v>
      </c>
      <c r="N94" s="472">
        <f ca="1">IFERROR(IF((VLOOKUP($E94,'I&amp;E Backsheet'!$D$7:$Y$187,N$9,FALSE))="","",(VLOOKUP($E94,'I&amp;E Backsheet'!$D$7:$Y$187,N$9,FALSE))),"")</f>
        <v>0</v>
      </c>
      <c r="O94" s="470">
        <f ca="1">IFERROR(IF((VLOOKUP($E94,'I&amp;E Backsheet'!$D$7:$Y$187,O$9,FALSE))="","",(VLOOKUP($E94,'I&amp;E Backsheet'!$D$7:$Y$187,O$9,FALSE))),"")</f>
        <v>0</v>
      </c>
      <c r="P94" s="471">
        <f ca="1">IFERROR(IF((VLOOKUP($E94,'I&amp;E Backsheet'!$D$7:$Y$187,P$9,FALSE))="","",(VLOOKUP($E94,'I&amp;E Backsheet'!$D$7:$Y$187,P$9,FALSE))),"")</f>
        <v>0</v>
      </c>
      <c r="Q94" s="473">
        <f ca="1">IFERROR(IF((VLOOKUP($E94,'I&amp;E Backsheet'!$D$7:$Y$187,Q$9,FALSE))="","",(VLOOKUP($E94,'I&amp;E Backsheet'!$D$7:$Y$187,Q$9,FALSE))),"")</f>
        <v>0</v>
      </c>
      <c r="R94" s="474">
        <f ca="1">IFERROR(IF((VLOOKUP($E94,'I&amp;E Backsheet'!$D$7:$Y$187,R$9,FALSE))="","",(VLOOKUP($E94,'I&amp;E Backsheet'!$D$7:$Y$187,R$9,FALSE))),"")</f>
        <v>23474006</v>
      </c>
    </row>
    <row r="95" spans="1:18" ht="15" customHeight="1" x14ac:dyDescent="0.3">
      <c r="A95" s="41">
        <v>83</v>
      </c>
      <c r="B95" s="291" t="str">
        <f ca="1">IFERROR(IF((VLOOKUP($E95,'Org List'!$AJ$10:$AL$190,3,FALSE))="","",(VLOOKUP($E95,'Org List'!$AJ$10:$AL$190,3,FALSE))),"")</f>
        <v>North East and Yorkshire Commissioning Region</v>
      </c>
      <c r="C95" s="292" t="str">
        <f ca="1">IFERROR(IF((VLOOKUP($E95,'Org List'!$AO$10:$AQ$190,3,FALSE))="","",(VLOOKUP($E95,'Org List'!$AO$10:$AQ$190,3,FALSE))),"")</f>
        <v>North East Region</v>
      </c>
      <c r="D95" s="293" t="str">
        <f ca="1">IFERROR(IF((VLOOKUP($E95,'Org List'!$AT$10:$AV$190,3,FALSE))="","",(VLOOKUP($E95,'Org List'!$AT$10:$AV$190,3,FALSE))),"")</f>
        <v>NHS England North East and Yorkshire (Cumbria And North East)</v>
      </c>
      <c r="E95" s="438" t="str">
        <f t="shared" ca="1" si="2"/>
        <v>E06000001</v>
      </c>
      <c r="F95" s="439" t="str">
        <f ca="1">IFERROR(VLOOKUP($E95,'Org List'!$J$9:$K$640,2,0), "")</f>
        <v>Hartlepool</v>
      </c>
      <c r="G95" s="470">
        <f ca="1">IFERROR(IF((VLOOKUP($E95,'I&amp;E Backsheet'!$D$7:$Y$187,G$9,FALSE))="","",(VLOOKUP($E95,'I&amp;E Backsheet'!$D$7:$Y$187,G$9,FALSE))),"")</f>
        <v>1076870</v>
      </c>
      <c r="H95" s="471">
        <f ca="1">IFERROR(IF((VLOOKUP($E95,'I&amp;E Backsheet'!$D$7:$Y$187,H$9,FALSE))="","",(VLOOKUP($E95,'I&amp;E Backsheet'!$D$7:$Y$187,H$9,FALSE))),"")</f>
        <v>4699562</v>
      </c>
      <c r="I95" s="471">
        <f ca="1">IFERROR(IF((VLOOKUP($E95,'I&amp;E Backsheet'!$D$7:$Y$187,I$9,FALSE))="","",(VLOOKUP($E95,'I&amp;E Backsheet'!$D$7:$Y$187,I$9,FALSE))),"")</f>
        <v>7228755</v>
      </c>
      <c r="J95" s="471">
        <f ca="1">IFERROR(IF((VLOOKUP($E95,'I&amp;E Backsheet'!$D$7:$Y$187,J$9,FALSE))="","",(VLOOKUP($E95,'I&amp;E Backsheet'!$D$7:$Y$187,J$9,FALSE))),"")</f>
        <v>501123</v>
      </c>
      <c r="K95" s="472">
        <f ca="1">IFERROR(IF((VLOOKUP($E95,'I&amp;E Backsheet'!$D$7:$Y$187,K$9,FALSE))="","",(VLOOKUP($E95,'I&amp;E Backsheet'!$D$7:$Y$187,K$9,FALSE))),"")</f>
        <v>13506310</v>
      </c>
      <c r="L95" s="470">
        <f ca="1">IFERROR(IF((VLOOKUP($E95,'I&amp;E Backsheet'!$D$7:$Y$187,L$9,FALSE))="","",(VLOOKUP($E95,'I&amp;E Backsheet'!$D$7:$Y$187,L$9,FALSE))),"")</f>
        <v>0</v>
      </c>
      <c r="M95" s="471">
        <f ca="1">IFERROR(IF((VLOOKUP($E95,'I&amp;E Backsheet'!$D$7:$Y$187,M$9,FALSE))="","",(VLOOKUP($E95,'I&amp;E Backsheet'!$D$7:$Y$187,M$9,FALSE))),"")</f>
        <v>0</v>
      </c>
      <c r="N95" s="472">
        <f ca="1">IFERROR(IF((VLOOKUP($E95,'I&amp;E Backsheet'!$D$7:$Y$187,N$9,FALSE))="","",(VLOOKUP($E95,'I&amp;E Backsheet'!$D$7:$Y$187,N$9,FALSE))),"")</f>
        <v>0</v>
      </c>
      <c r="O95" s="470">
        <f ca="1">IFERROR(IF((VLOOKUP($E95,'I&amp;E Backsheet'!$D$7:$Y$187,O$9,FALSE))="","",(VLOOKUP($E95,'I&amp;E Backsheet'!$D$7:$Y$187,O$9,FALSE))),"")</f>
        <v>0</v>
      </c>
      <c r="P95" s="471">
        <f ca="1">IFERROR(IF((VLOOKUP($E95,'I&amp;E Backsheet'!$D$7:$Y$187,P$9,FALSE))="","",(VLOOKUP($E95,'I&amp;E Backsheet'!$D$7:$Y$187,P$9,FALSE))),"")</f>
        <v>0</v>
      </c>
      <c r="Q95" s="473">
        <f ca="1">IFERROR(IF((VLOOKUP($E95,'I&amp;E Backsheet'!$D$7:$Y$187,Q$9,FALSE))="","",(VLOOKUP($E95,'I&amp;E Backsheet'!$D$7:$Y$187,Q$9,FALSE))),"")</f>
        <v>0</v>
      </c>
      <c r="R95" s="474">
        <f ca="1">IFERROR(IF((VLOOKUP($E95,'I&amp;E Backsheet'!$D$7:$Y$187,R$9,FALSE))="","",(VLOOKUP($E95,'I&amp;E Backsheet'!$D$7:$Y$187,R$9,FALSE))),"")</f>
        <v>13506310</v>
      </c>
    </row>
    <row r="96" spans="1:18" ht="15" customHeight="1" x14ac:dyDescent="0.3">
      <c r="A96" s="41">
        <v>84</v>
      </c>
      <c r="B96" s="291" t="str">
        <f ca="1">IFERROR(IF((VLOOKUP($E96,'Org List'!$AJ$10:$AL$190,3,FALSE))="","",(VLOOKUP($E96,'Org List'!$AJ$10:$AL$190,3,FALSE))),"")</f>
        <v>London Commissioning Region</v>
      </c>
      <c r="C96" s="292" t="str">
        <f ca="1">IFERROR(IF((VLOOKUP($E96,'Org List'!$AO$10:$AQ$190,3,FALSE))="","",(VLOOKUP($E96,'Org List'!$AO$10:$AQ$190,3,FALSE))),"")</f>
        <v>London Region</v>
      </c>
      <c r="D96" s="293" t="str">
        <f ca="1">IFERROR(IF((VLOOKUP($E96,'Org List'!$AT$10:$AV$190,3,FALSE))="","",(VLOOKUP($E96,'Org List'!$AT$10:$AV$190,3,FALSE))),"")</f>
        <v>NHS England London</v>
      </c>
      <c r="E96" s="438" t="str">
        <f t="shared" ca="1" si="2"/>
        <v>E09000016</v>
      </c>
      <c r="F96" s="439" t="str">
        <f ca="1">IFERROR(VLOOKUP($E96,'Org List'!$J$9:$K$640,2,0), "")</f>
        <v>Havering</v>
      </c>
      <c r="G96" s="470">
        <f ca="1">IFERROR(IF((VLOOKUP($E96,'I&amp;E Backsheet'!$D$7:$Y$187,G$9,FALSE))="","",(VLOOKUP($E96,'I&amp;E Backsheet'!$D$7:$Y$187,G$9,FALSE))),"")</f>
        <v>1812714</v>
      </c>
      <c r="H96" s="471">
        <f ca="1">IFERROR(IF((VLOOKUP($E96,'I&amp;E Backsheet'!$D$7:$Y$187,H$9,FALSE))="","",(VLOOKUP($E96,'I&amp;E Backsheet'!$D$7:$Y$187,H$9,FALSE))),"")</f>
        <v>5618621</v>
      </c>
      <c r="I96" s="471">
        <f ca="1">IFERROR(IF((VLOOKUP($E96,'I&amp;E Backsheet'!$D$7:$Y$187,I$9,FALSE))="","",(VLOOKUP($E96,'I&amp;E Backsheet'!$D$7:$Y$187,I$9,FALSE))),"")</f>
        <v>18248147</v>
      </c>
      <c r="J96" s="471">
        <f ca="1">IFERROR(IF((VLOOKUP($E96,'I&amp;E Backsheet'!$D$7:$Y$187,J$9,FALSE))="","",(VLOOKUP($E96,'I&amp;E Backsheet'!$D$7:$Y$187,J$9,FALSE))),"")</f>
        <v>1005683.0000000001</v>
      </c>
      <c r="K96" s="472">
        <f ca="1">IFERROR(IF((VLOOKUP($E96,'I&amp;E Backsheet'!$D$7:$Y$187,K$9,FALSE))="","",(VLOOKUP($E96,'I&amp;E Backsheet'!$D$7:$Y$187,K$9,FALSE))),"")</f>
        <v>26685165</v>
      </c>
      <c r="L96" s="470">
        <f ca="1">IFERROR(IF((VLOOKUP($E96,'I&amp;E Backsheet'!$D$7:$Y$187,L$9,FALSE))="","",(VLOOKUP($E96,'I&amp;E Backsheet'!$D$7:$Y$187,L$9,FALSE))),"")</f>
        <v>0</v>
      </c>
      <c r="M96" s="471">
        <f ca="1">IFERROR(IF((VLOOKUP($E96,'I&amp;E Backsheet'!$D$7:$Y$187,M$9,FALSE))="","",(VLOOKUP($E96,'I&amp;E Backsheet'!$D$7:$Y$187,M$9,FALSE))),"")</f>
        <v>873730</v>
      </c>
      <c r="N96" s="472">
        <f ca="1">IFERROR(IF((VLOOKUP($E96,'I&amp;E Backsheet'!$D$7:$Y$187,N$9,FALSE))="","",(VLOOKUP($E96,'I&amp;E Backsheet'!$D$7:$Y$187,N$9,FALSE))),"")</f>
        <v>873730</v>
      </c>
      <c r="O96" s="470">
        <f ca="1">IFERROR(IF((VLOOKUP($E96,'I&amp;E Backsheet'!$D$7:$Y$187,O$9,FALSE))="","",(VLOOKUP($E96,'I&amp;E Backsheet'!$D$7:$Y$187,O$9,FALSE))),"")</f>
        <v>0</v>
      </c>
      <c r="P96" s="471">
        <f ca="1">IFERROR(IF((VLOOKUP($E96,'I&amp;E Backsheet'!$D$7:$Y$187,P$9,FALSE))="","",(VLOOKUP($E96,'I&amp;E Backsheet'!$D$7:$Y$187,P$9,FALSE))),"")</f>
        <v>873730</v>
      </c>
      <c r="Q96" s="473">
        <f ca="1">IFERROR(IF((VLOOKUP($E96,'I&amp;E Backsheet'!$D$7:$Y$187,Q$9,FALSE))="","",(VLOOKUP($E96,'I&amp;E Backsheet'!$D$7:$Y$187,Q$9,FALSE))),"")</f>
        <v>873730</v>
      </c>
      <c r="R96" s="474">
        <f ca="1">IFERROR(IF((VLOOKUP($E96,'I&amp;E Backsheet'!$D$7:$Y$187,R$9,FALSE))="","",(VLOOKUP($E96,'I&amp;E Backsheet'!$D$7:$Y$187,R$9,FALSE))),"")</f>
        <v>27558895</v>
      </c>
    </row>
    <row r="97" spans="1:18" ht="15" customHeight="1" x14ac:dyDescent="0.3">
      <c r="A97" s="41">
        <v>85</v>
      </c>
      <c r="B97" s="291" t="str">
        <f ca="1">IFERROR(IF((VLOOKUP($E97,'Org List'!$AJ$10:$AL$190,3,FALSE))="","",(VLOOKUP($E97,'Org List'!$AJ$10:$AL$190,3,FALSE))),"")</f>
        <v>Midlands Commissioning Region</v>
      </c>
      <c r="C97" s="292" t="str">
        <f ca="1">IFERROR(IF((VLOOKUP($E97,'Org List'!$AO$10:$AQ$190,3,FALSE))="","",(VLOOKUP($E97,'Org List'!$AO$10:$AQ$190,3,FALSE))),"")</f>
        <v>West Midlands Region</v>
      </c>
      <c r="D97" s="293" t="str">
        <f ca="1">IFERROR(IF((VLOOKUP($E97,'Org List'!$AT$10:$AV$190,3,FALSE))="","",(VLOOKUP($E97,'Org List'!$AT$10:$AV$190,3,FALSE))),"")</f>
        <v>NHS England Midlands (West Midlands)</v>
      </c>
      <c r="E97" s="438" t="str">
        <f t="shared" ca="1" si="2"/>
        <v>E06000019</v>
      </c>
      <c r="F97" s="439" t="str">
        <f ca="1">IFERROR(VLOOKUP($E97,'Org List'!$J$9:$K$640,2,0), "")</f>
        <v>Herefordshire, County of</v>
      </c>
      <c r="G97" s="470">
        <f ca="1">IFERROR(IF((VLOOKUP($E97,'I&amp;E Backsheet'!$D$7:$Y$187,G$9,FALSE))="","",(VLOOKUP($E97,'I&amp;E Backsheet'!$D$7:$Y$187,G$9,FALSE))),"")</f>
        <v>1999424</v>
      </c>
      <c r="H97" s="471">
        <f ca="1">IFERROR(IF((VLOOKUP($E97,'I&amp;E Backsheet'!$D$7:$Y$187,H$9,FALSE))="","",(VLOOKUP($E97,'I&amp;E Backsheet'!$D$7:$Y$187,H$9,FALSE))),"")</f>
        <v>5702807</v>
      </c>
      <c r="I97" s="471">
        <f ca="1">IFERROR(IF((VLOOKUP($E97,'I&amp;E Backsheet'!$D$7:$Y$187,I$9,FALSE))="","",(VLOOKUP($E97,'I&amp;E Backsheet'!$D$7:$Y$187,I$9,FALSE))),"")</f>
        <v>12942862</v>
      </c>
      <c r="J97" s="471">
        <f ca="1">IFERROR(IF((VLOOKUP($E97,'I&amp;E Backsheet'!$D$7:$Y$187,J$9,FALSE))="","",(VLOOKUP($E97,'I&amp;E Backsheet'!$D$7:$Y$187,J$9,FALSE))),"")</f>
        <v>880614</v>
      </c>
      <c r="K97" s="472">
        <f ca="1">IFERROR(IF((VLOOKUP($E97,'I&amp;E Backsheet'!$D$7:$Y$187,K$9,FALSE))="","",(VLOOKUP($E97,'I&amp;E Backsheet'!$D$7:$Y$187,K$9,FALSE))),"")</f>
        <v>21525707</v>
      </c>
      <c r="L97" s="470">
        <f ca="1">IFERROR(IF((VLOOKUP($E97,'I&amp;E Backsheet'!$D$7:$Y$187,L$9,FALSE))="","",(VLOOKUP($E97,'I&amp;E Backsheet'!$D$7:$Y$187,L$9,FALSE))),"")</f>
        <v>9610521</v>
      </c>
      <c r="M97" s="471">
        <f ca="1">IFERROR(IF((VLOOKUP($E97,'I&amp;E Backsheet'!$D$7:$Y$187,M$9,FALSE))="","",(VLOOKUP($E97,'I&amp;E Backsheet'!$D$7:$Y$187,M$9,FALSE))),"")</f>
        <v>24941863</v>
      </c>
      <c r="N97" s="472">
        <f ca="1">IFERROR(IF((VLOOKUP($E97,'I&amp;E Backsheet'!$D$7:$Y$187,N$9,FALSE))="","",(VLOOKUP($E97,'I&amp;E Backsheet'!$D$7:$Y$187,N$9,FALSE))),"")</f>
        <v>34552384</v>
      </c>
      <c r="O97" s="470">
        <f ca="1">IFERROR(IF((VLOOKUP($E97,'I&amp;E Backsheet'!$D$7:$Y$187,O$9,FALSE))="","",(VLOOKUP($E97,'I&amp;E Backsheet'!$D$7:$Y$187,O$9,FALSE))),"")</f>
        <v>10774857</v>
      </c>
      <c r="P97" s="471">
        <f ca="1">IFERROR(IF((VLOOKUP($E97,'I&amp;E Backsheet'!$D$7:$Y$187,P$9,FALSE))="","",(VLOOKUP($E97,'I&amp;E Backsheet'!$D$7:$Y$187,P$9,FALSE))),"")</f>
        <v>24980725</v>
      </c>
      <c r="Q97" s="473">
        <f ca="1">IFERROR(IF((VLOOKUP($E97,'I&amp;E Backsheet'!$D$7:$Y$187,Q$9,FALSE))="","",(VLOOKUP($E97,'I&amp;E Backsheet'!$D$7:$Y$187,Q$9,FALSE))),"")</f>
        <v>35755582</v>
      </c>
      <c r="R97" s="474">
        <f ca="1">IFERROR(IF((VLOOKUP($E97,'I&amp;E Backsheet'!$D$7:$Y$187,R$9,FALSE))="","",(VLOOKUP($E97,'I&amp;E Backsheet'!$D$7:$Y$187,R$9,FALSE))),"")</f>
        <v>57281289</v>
      </c>
    </row>
    <row r="98" spans="1:18" ht="15" customHeight="1" x14ac:dyDescent="0.3">
      <c r="A98" s="41">
        <v>86</v>
      </c>
      <c r="B98" s="291" t="str">
        <f ca="1">IFERROR(IF((VLOOKUP($E98,'Org List'!$AJ$10:$AL$190,3,FALSE))="","",(VLOOKUP($E98,'Org List'!$AJ$10:$AL$190,3,FALSE))),"")</f>
        <v>East of England Commissioning Region</v>
      </c>
      <c r="C98" s="292" t="str">
        <f ca="1">IFERROR(IF((VLOOKUP($E98,'Org List'!$AO$10:$AQ$190,3,FALSE))="","",(VLOOKUP($E98,'Org List'!$AO$10:$AQ$190,3,FALSE))),"")</f>
        <v>East Region</v>
      </c>
      <c r="D98" s="293" t="str">
        <f ca="1">IFERROR(IF((VLOOKUP($E98,'Org List'!$AT$10:$AV$190,3,FALSE))="","",(VLOOKUP($E98,'Org List'!$AT$10:$AV$190,3,FALSE))),"")</f>
        <v>NHS England East (East)</v>
      </c>
      <c r="E98" s="438" t="str">
        <f t="shared" ca="1" si="2"/>
        <v>E10000015</v>
      </c>
      <c r="F98" s="439" t="str">
        <f ca="1">IFERROR(VLOOKUP($E98,'Org List'!$J$9:$K$640,2,0), "")</f>
        <v>Hertfordshire</v>
      </c>
      <c r="G98" s="470">
        <f ca="1">IFERROR(IF((VLOOKUP($E98,'I&amp;E Backsheet'!$D$7:$Y$187,G$9,FALSE))="","",(VLOOKUP($E98,'I&amp;E Backsheet'!$D$7:$Y$187,G$9,FALSE))),"")</f>
        <v>7283182</v>
      </c>
      <c r="H98" s="471">
        <f ca="1">IFERROR(IF((VLOOKUP($E98,'I&amp;E Backsheet'!$D$7:$Y$187,H$9,FALSE))="","",(VLOOKUP($E98,'I&amp;E Backsheet'!$D$7:$Y$187,H$9,FALSE))),"")</f>
        <v>18728108</v>
      </c>
      <c r="I98" s="471">
        <f ca="1">IFERROR(IF((VLOOKUP($E98,'I&amp;E Backsheet'!$D$7:$Y$187,I$9,FALSE))="","",(VLOOKUP($E98,'I&amp;E Backsheet'!$D$7:$Y$187,I$9,FALSE))),"")</f>
        <v>75443600</v>
      </c>
      <c r="J98" s="471">
        <f ca="1">IFERROR(IF((VLOOKUP($E98,'I&amp;E Backsheet'!$D$7:$Y$187,J$9,FALSE))="","",(VLOOKUP($E98,'I&amp;E Backsheet'!$D$7:$Y$187,J$9,FALSE))),"")</f>
        <v>4134414.9999999995</v>
      </c>
      <c r="K98" s="472">
        <f ca="1">IFERROR(IF((VLOOKUP($E98,'I&amp;E Backsheet'!$D$7:$Y$187,K$9,FALSE))="","",(VLOOKUP($E98,'I&amp;E Backsheet'!$D$7:$Y$187,K$9,FALSE))),"")</f>
        <v>105589305</v>
      </c>
      <c r="L98" s="470">
        <f ca="1">IFERROR(IF((VLOOKUP($E98,'I&amp;E Backsheet'!$D$7:$Y$187,L$9,FALSE))="","",(VLOOKUP($E98,'I&amp;E Backsheet'!$D$7:$Y$187,L$9,FALSE))),"")</f>
        <v>117585600</v>
      </c>
      <c r="M98" s="471">
        <f ca="1">IFERROR(IF((VLOOKUP($E98,'I&amp;E Backsheet'!$D$7:$Y$187,M$9,FALSE))="","",(VLOOKUP($E98,'I&amp;E Backsheet'!$D$7:$Y$187,M$9,FALSE))),"")</f>
        <v>87176896</v>
      </c>
      <c r="N98" s="472">
        <f ca="1">IFERROR(IF((VLOOKUP($E98,'I&amp;E Backsheet'!$D$7:$Y$187,N$9,FALSE))="","",(VLOOKUP($E98,'I&amp;E Backsheet'!$D$7:$Y$187,N$9,FALSE))),"")</f>
        <v>204762496</v>
      </c>
      <c r="O98" s="470">
        <f ca="1">IFERROR(IF((VLOOKUP($E98,'I&amp;E Backsheet'!$D$7:$Y$187,O$9,FALSE))="","",(VLOOKUP($E98,'I&amp;E Backsheet'!$D$7:$Y$187,O$9,FALSE))),"")</f>
        <v>118869623.74699999</v>
      </c>
      <c r="P98" s="471">
        <f ca="1">IFERROR(IF((VLOOKUP($E98,'I&amp;E Backsheet'!$D$7:$Y$187,P$9,FALSE))="","",(VLOOKUP($E98,'I&amp;E Backsheet'!$D$7:$Y$187,P$9,FALSE))),"")</f>
        <v>95592996.528018907</v>
      </c>
      <c r="Q98" s="473">
        <f ca="1">IFERROR(IF((VLOOKUP($E98,'I&amp;E Backsheet'!$D$7:$Y$187,Q$9,FALSE))="","",(VLOOKUP($E98,'I&amp;E Backsheet'!$D$7:$Y$187,Q$9,FALSE))),"")</f>
        <v>214462620.2750189</v>
      </c>
      <c r="R98" s="474">
        <f ca="1">IFERROR(IF((VLOOKUP($E98,'I&amp;E Backsheet'!$D$7:$Y$187,R$9,FALSE))="","",(VLOOKUP($E98,'I&amp;E Backsheet'!$D$7:$Y$187,R$9,FALSE))),"")</f>
        <v>320051925.27501893</v>
      </c>
    </row>
    <row r="99" spans="1:18" ht="15" customHeight="1" x14ac:dyDescent="0.3">
      <c r="A99" s="41">
        <v>87</v>
      </c>
      <c r="B99" s="291" t="str">
        <f ca="1">IFERROR(IF((VLOOKUP($E99,'Org List'!$AJ$10:$AL$190,3,FALSE))="","",(VLOOKUP($E99,'Org List'!$AJ$10:$AL$190,3,FALSE))),"")</f>
        <v>London Commissioning Region</v>
      </c>
      <c r="C99" s="292" t="str">
        <f ca="1">IFERROR(IF((VLOOKUP($E99,'Org List'!$AO$10:$AQ$190,3,FALSE))="","",(VLOOKUP($E99,'Org List'!$AO$10:$AQ$190,3,FALSE))),"")</f>
        <v>London Region</v>
      </c>
      <c r="D99" s="293" t="str">
        <f ca="1">IFERROR(IF((VLOOKUP($E99,'Org List'!$AT$10:$AV$190,3,FALSE))="","",(VLOOKUP($E99,'Org List'!$AT$10:$AV$190,3,FALSE))),"")</f>
        <v>NHS England London</v>
      </c>
      <c r="E99" s="438" t="str">
        <f t="shared" ca="1" si="2"/>
        <v>E09000017</v>
      </c>
      <c r="F99" s="439" t="str">
        <f ca="1">IFERROR(VLOOKUP($E99,'Org List'!$J$9:$K$640,2,0), "")</f>
        <v>Hillingdon</v>
      </c>
      <c r="G99" s="470">
        <f ca="1">IFERROR(IF((VLOOKUP($E99,'I&amp;E Backsheet'!$D$7:$Y$187,G$9,FALSE))="","",(VLOOKUP($E99,'I&amp;E Backsheet'!$D$7:$Y$187,G$9,FALSE))),"")</f>
        <v>4504510</v>
      </c>
      <c r="H99" s="471">
        <f ca="1">IFERROR(IF((VLOOKUP($E99,'I&amp;E Backsheet'!$D$7:$Y$187,H$9,FALSE))="","",(VLOOKUP($E99,'I&amp;E Backsheet'!$D$7:$Y$187,H$9,FALSE))),"")</f>
        <v>6207140</v>
      </c>
      <c r="I99" s="471">
        <f ca="1">IFERROR(IF((VLOOKUP($E99,'I&amp;E Backsheet'!$D$7:$Y$187,I$9,FALSE))="","",(VLOOKUP($E99,'I&amp;E Backsheet'!$D$7:$Y$187,I$9,FALSE))),"")</f>
        <v>18361811</v>
      </c>
      <c r="J99" s="471">
        <f ca="1">IFERROR(IF((VLOOKUP($E99,'I&amp;E Backsheet'!$D$7:$Y$187,J$9,FALSE))="","",(VLOOKUP($E99,'I&amp;E Backsheet'!$D$7:$Y$187,J$9,FALSE))),"")</f>
        <v>1041107.9999999999</v>
      </c>
      <c r="K99" s="472">
        <f ca="1">IFERROR(IF((VLOOKUP($E99,'I&amp;E Backsheet'!$D$7:$Y$187,K$9,FALSE))="","",(VLOOKUP($E99,'I&amp;E Backsheet'!$D$7:$Y$187,K$9,FALSE))),"")</f>
        <v>30114569</v>
      </c>
      <c r="L99" s="470">
        <f ca="1">IFERROR(IF((VLOOKUP($E99,'I&amp;E Backsheet'!$D$7:$Y$187,L$9,FALSE))="","",(VLOOKUP($E99,'I&amp;E Backsheet'!$D$7:$Y$187,L$9,FALSE))),"")</f>
        <v>27752000</v>
      </c>
      <c r="M99" s="471">
        <f ca="1">IFERROR(IF((VLOOKUP($E99,'I&amp;E Backsheet'!$D$7:$Y$187,M$9,FALSE))="","",(VLOOKUP($E99,'I&amp;E Backsheet'!$D$7:$Y$187,M$9,FALSE))),"")</f>
        <v>35086000</v>
      </c>
      <c r="N99" s="472">
        <f ca="1">IFERROR(IF((VLOOKUP($E99,'I&amp;E Backsheet'!$D$7:$Y$187,N$9,FALSE))="","",(VLOOKUP($E99,'I&amp;E Backsheet'!$D$7:$Y$187,N$9,FALSE))),"")</f>
        <v>62838000</v>
      </c>
      <c r="O99" s="470">
        <f ca="1">IFERROR(IF((VLOOKUP($E99,'I&amp;E Backsheet'!$D$7:$Y$187,O$9,FALSE))="","",(VLOOKUP($E99,'I&amp;E Backsheet'!$D$7:$Y$187,O$9,FALSE))),"")</f>
        <v>27752000</v>
      </c>
      <c r="P99" s="471">
        <f ca="1">IFERROR(IF((VLOOKUP($E99,'I&amp;E Backsheet'!$D$7:$Y$187,P$9,FALSE))="","",(VLOOKUP($E99,'I&amp;E Backsheet'!$D$7:$Y$187,P$9,FALSE))),"")</f>
        <v>35086000</v>
      </c>
      <c r="Q99" s="473">
        <f ca="1">IFERROR(IF((VLOOKUP($E99,'I&amp;E Backsheet'!$D$7:$Y$187,Q$9,FALSE))="","",(VLOOKUP($E99,'I&amp;E Backsheet'!$D$7:$Y$187,Q$9,FALSE))),"")</f>
        <v>62838000</v>
      </c>
      <c r="R99" s="474">
        <f ca="1">IFERROR(IF((VLOOKUP($E99,'I&amp;E Backsheet'!$D$7:$Y$187,R$9,FALSE))="","",(VLOOKUP($E99,'I&amp;E Backsheet'!$D$7:$Y$187,R$9,FALSE))),"")</f>
        <v>92952569</v>
      </c>
    </row>
    <row r="100" spans="1:18" ht="15" customHeight="1" x14ac:dyDescent="0.3">
      <c r="A100" s="41">
        <v>88</v>
      </c>
      <c r="B100" s="291" t="str">
        <f ca="1">IFERROR(IF((VLOOKUP($E100,'Org List'!$AJ$10:$AL$190,3,FALSE))="","",(VLOOKUP($E100,'Org List'!$AJ$10:$AL$190,3,FALSE))),"")</f>
        <v>London Commissioning Region</v>
      </c>
      <c r="C100" s="292" t="str">
        <f ca="1">IFERROR(IF((VLOOKUP($E100,'Org List'!$AO$10:$AQ$190,3,FALSE))="","",(VLOOKUP($E100,'Org List'!$AO$10:$AQ$190,3,FALSE))),"")</f>
        <v>London Region</v>
      </c>
      <c r="D100" s="293" t="str">
        <f ca="1">IFERROR(IF((VLOOKUP($E100,'Org List'!$AT$10:$AV$190,3,FALSE))="","",(VLOOKUP($E100,'Org List'!$AT$10:$AV$190,3,FALSE))),"")</f>
        <v>NHS England London</v>
      </c>
      <c r="E100" s="438" t="str">
        <f t="shared" ca="1" si="2"/>
        <v>E09000018</v>
      </c>
      <c r="F100" s="439" t="str">
        <f ca="1">IFERROR(VLOOKUP($E100,'Org List'!$J$9:$K$640,2,0), "")</f>
        <v>Hounslow</v>
      </c>
      <c r="G100" s="470">
        <f ca="1">IFERROR(IF((VLOOKUP($E100,'I&amp;E Backsheet'!$D$7:$Y$187,G$9,FALSE))="","",(VLOOKUP($E100,'I&amp;E Backsheet'!$D$7:$Y$187,G$9,FALSE))),"")</f>
        <v>2643609</v>
      </c>
      <c r="H100" s="471">
        <f ca="1">IFERROR(IF((VLOOKUP($E100,'I&amp;E Backsheet'!$D$7:$Y$187,H$9,FALSE))="","",(VLOOKUP($E100,'I&amp;E Backsheet'!$D$7:$Y$187,H$9,FALSE))),"")</f>
        <v>6934571</v>
      </c>
      <c r="I100" s="471">
        <f ca="1">IFERROR(IF((VLOOKUP($E100,'I&amp;E Backsheet'!$D$7:$Y$187,I$9,FALSE))="","",(VLOOKUP($E100,'I&amp;E Backsheet'!$D$7:$Y$187,I$9,FALSE))),"")</f>
        <v>17496013</v>
      </c>
      <c r="J100" s="471">
        <f ca="1">IFERROR(IF((VLOOKUP($E100,'I&amp;E Backsheet'!$D$7:$Y$187,J$9,FALSE))="","",(VLOOKUP($E100,'I&amp;E Backsheet'!$D$7:$Y$187,J$9,FALSE))),"")</f>
        <v>999342</v>
      </c>
      <c r="K100" s="472">
        <f ca="1">IFERROR(IF((VLOOKUP($E100,'I&amp;E Backsheet'!$D$7:$Y$187,K$9,FALSE))="","",(VLOOKUP($E100,'I&amp;E Backsheet'!$D$7:$Y$187,K$9,FALSE))),"")</f>
        <v>28073535</v>
      </c>
      <c r="L100" s="470">
        <f ca="1">IFERROR(IF((VLOOKUP($E100,'I&amp;E Backsheet'!$D$7:$Y$187,L$9,FALSE))="","",(VLOOKUP($E100,'I&amp;E Backsheet'!$D$7:$Y$187,L$9,FALSE))),"")</f>
        <v>0</v>
      </c>
      <c r="M100" s="471">
        <f ca="1">IFERROR(IF((VLOOKUP($E100,'I&amp;E Backsheet'!$D$7:$Y$187,M$9,FALSE))="","",(VLOOKUP($E100,'I&amp;E Backsheet'!$D$7:$Y$187,M$9,FALSE))),"")</f>
        <v>0</v>
      </c>
      <c r="N100" s="472">
        <f ca="1">IFERROR(IF((VLOOKUP($E100,'I&amp;E Backsheet'!$D$7:$Y$187,N$9,FALSE))="","",(VLOOKUP($E100,'I&amp;E Backsheet'!$D$7:$Y$187,N$9,FALSE))),"")</f>
        <v>0</v>
      </c>
      <c r="O100" s="470">
        <f ca="1">IFERROR(IF((VLOOKUP($E100,'I&amp;E Backsheet'!$D$7:$Y$187,O$9,FALSE))="","",(VLOOKUP($E100,'I&amp;E Backsheet'!$D$7:$Y$187,O$9,FALSE))),"")</f>
        <v>0</v>
      </c>
      <c r="P100" s="471">
        <f ca="1">IFERROR(IF((VLOOKUP($E100,'I&amp;E Backsheet'!$D$7:$Y$187,P$9,FALSE))="","",(VLOOKUP($E100,'I&amp;E Backsheet'!$D$7:$Y$187,P$9,FALSE))),"")</f>
        <v>0</v>
      </c>
      <c r="Q100" s="473">
        <f ca="1">IFERROR(IF((VLOOKUP($E100,'I&amp;E Backsheet'!$D$7:$Y$187,Q$9,FALSE))="","",(VLOOKUP($E100,'I&amp;E Backsheet'!$D$7:$Y$187,Q$9,FALSE))),"")</f>
        <v>0</v>
      </c>
      <c r="R100" s="474">
        <f ca="1">IFERROR(IF((VLOOKUP($E100,'I&amp;E Backsheet'!$D$7:$Y$187,R$9,FALSE))="","",(VLOOKUP($E100,'I&amp;E Backsheet'!$D$7:$Y$187,R$9,FALSE))),"")</f>
        <v>28073535</v>
      </c>
    </row>
    <row r="101" spans="1:18" ht="15" customHeight="1" x14ac:dyDescent="0.3">
      <c r="A101" s="41">
        <v>89</v>
      </c>
      <c r="B101" s="291" t="str">
        <f ca="1">IFERROR(IF((VLOOKUP($E101,'Org List'!$AJ$10:$AL$190,3,FALSE))="","",(VLOOKUP($E101,'Org List'!$AJ$10:$AL$190,3,FALSE))),"")</f>
        <v>South East England Commissioning Region</v>
      </c>
      <c r="C101" s="292" t="str">
        <f ca="1">IFERROR(IF((VLOOKUP($E101,'Org List'!$AO$10:$AQ$190,3,FALSE))="","",(VLOOKUP($E101,'Org List'!$AO$10:$AQ$190,3,FALSE))),"")</f>
        <v>South East Region</v>
      </c>
      <c r="D101" s="293" t="str">
        <f ca="1">IFERROR(IF((VLOOKUP($E101,'Org List'!$AT$10:$AV$190,3,FALSE))="","",(VLOOKUP($E101,'Org List'!$AT$10:$AV$190,3,FALSE))),"")</f>
        <v>NHS England South East (Hampshire, Isle of Wight and Thames Valley)</v>
      </c>
      <c r="E101" s="438" t="str">
        <f t="shared" ca="1" si="2"/>
        <v>E06000046</v>
      </c>
      <c r="F101" s="439" t="str">
        <f ca="1">IFERROR(VLOOKUP($E101,'Org List'!$J$9:$K$640,2,0), "")</f>
        <v>Isle of Wight</v>
      </c>
      <c r="G101" s="470">
        <f ca="1">IFERROR(IF((VLOOKUP($E101,'I&amp;E Backsheet'!$D$7:$Y$187,G$9,FALSE))="","",(VLOOKUP($E101,'I&amp;E Backsheet'!$D$7:$Y$187,G$9,FALSE))),"")</f>
        <v>2002408</v>
      </c>
      <c r="H101" s="471">
        <f ca="1">IFERROR(IF((VLOOKUP($E101,'I&amp;E Backsheet'!$D$7:$Y$187,H$9,FALSE))="","",(VLOOKUP($E101,'I&amp;E Backsheet'!$D$7:$Y$187,H$9,FALSE))),"")</f>
        <v>5231995</v>
      </c>
      <c r="I101" s="471">
        <f ca="1">IFERROR(IF((VLOOKUP($E101,'I&amp;E Backsheet'!$D$7:$Y$187,I$9,FALSE))="","",(VLOOKUP($E101,'I&amp;E Backsheet'!$D$7:$Y$187,I$9,FALSE))),"")</f>
        <v>11321000</v>
      </c>
      <c r="J101" s="471">
        <f ca="1">IFERROR(IF((VLOOKUP($E101,'I&amp;E Backsheet'!$D$7:$Y$187,J$9,FALSE))="","",(VLOOKUP($E101,'I&amp;E Backsheet'!$D$7:$Y$187,J$9,FALSE))),"")</f>
        <v>766415</v>
      </c>
      <c r="K101" s="472">
        <f ca="1">IFERROR(IF((VLOOKUP($E101,'I&amp;E Backsheet'!$D$7:$Y$187,K$9,FALSE))="","",(VLOOKUP($E101,'I&amp;E Backsheet'!$D$7:$Y$187,K$9,FALSE))),"")</f>
        <v>19321818</v>
      </c>
      <c r="L101" s="470">
        <f ca="1">IFERROR(IF((VLOOKUP($E101,'I&amp;E Backsheet'!$D$7:$Y$187,L$9,FALSE))="","",(VLOOKUP($E101,'I&amp;E Backsheet'!$D$7:$Y$187,L$9,FALSE))),"")</f>
        <v>26714448</v>
      </c>
      <c r="M101" s="471">
        <f ca="1">IFERROR(IF((VLOOKUP($E101,'I&amp;E Backsheet'!$D$7:$Y$187,M$9,FALSE))="","",(VLOOKUP($E101,'I&amp;E Backsheet'!$D$7:$Y$187,M$9,FALSE))),"")</f>
        <v>12951233</v>
      </c>
      <c r="N101" s="472">
        <f ca="1">IFERROR(IF((VLOOKUP($E101,'I&amp;E Backsheet'!$D$7:$Y$187,N$9,FALSE))="","",(VLOOKUP($E101,'I&amp;E Backsheet'!$D$7:$Y$187,N$9,FALSE))),"")</f>
        <v>39665681</v>
      </c>
      <c r="O101" s="470">
        <f ca="1">IFERROR(IF((VLOOKUP($E101,'I&amp;E Backsheet'!$D$7:$Y$187,O$9,FALSE))="","",(VLOOKUP($E101,'I&amp;E Backsheet'!$D$7:$Y$187,O$9,FALSE))),"")</f>
        <v>26950524</v>
      </c>
      <c r="P101" s="471">
        <f ca="1">IFERROR(IF((VLOOKUP($E101,'I&amp;E Backsheet'!$D$7:$Y$187,P$9,FALSE))="","",(VLOOKUP($E101,'I&amp;E Backsheet'!$D$7:$Y$187,P$9,FALSE))),"")</f>
        <v>12951233</v>
      </c>
      <c r="Q101" s="473">
        <f ca="1">IFERROR(IF((VLOOKUP($E101,'I&amp;E Backsheet'!$D$7:$Y$187,Q$9,FALSE))="","",(VLOOKUP($E101,'I&amp;E Backsheet'!$D$7:$Y$187,Q$9,FALSE))),"")</f>
        <v>39901757</v>
      </c>
      <c r="R101" s="474">
        <f ca="1">IFERROR(IF((VLOOKUP($E101,'I&amp;E Backsheet'!$D$7:$Y$187,R$9,FALSE))="","",(VLOOKUP($E101,'I&amp;E Backsheet'!$D$7:$Y$187,R$9,FALSE))),"")</f>
        <v>59223575</v>
      </c>
    </row>
    <row r="102" spans="1:18" ht="15" customHeight="1" x14ac:dyDescent="0.3">
      <c r="A102" s="41">
        <v>90</v>
      </c>
      <c r="B102" s="291" t="str">
        <f ca="1">IFERROR(IF((VLOOKUP($E102,'Org List'!$AJ$10:$AL$190,3,FALSE))="","",(VLOOKUP($E102,'Org List'!$AJ$10:$AL$190,3,FALSE))),"")</f>
        <v>London Commissioning Region</v>
      </c>
      <c r="C102" s="292" t="str">
        <f ca="1">IFERROR(IF((VLOOKUP($E102,'Org List'!$AO$10:$AQ$190,3,FALSE))="","",(VLOOKUP($E102,'Org List'!$AO$10:$AQ$190,3,FALSE))),"")</f>
        <v>London Region</v>
      </c>
      <c r="D102" s="293" t="str">
        <f ca="1">IFERROR(IF((VLOOKUP($E102,'Org List'!$AT$10:$AV$190,3,FALSE))="","",(VLOOKUP($E102,'Org List'!$AT$10:$AV$190,3,FALSE))),"")</f>
        <v>NHS England London</v>
      </c>
      <c r="E102" s="438" t="str">
        <f t="shared" ca="1" si="2"/>
        <v>E09000019</v>
      </c>
      <c r="F102" s="439" t="str">
        <f ca="1">IFERROR(VLOOKUP($E102,'Org List'!$J$9:$K$640,2,0), "")</f>
        <v>Islington</v>
      </c>
      <c r="G102" s="470">
        <f ca="1">IFERROR(IF((VLOOKUP($E102,'I&amp;E Backsheet'!$D$7:$Y$187,G$9,FALSE))="","",(VLOOKUP($E102,'I&amp;E Backsheet'!$D$7:$Y$187,G$9,FALSE))),"")</f>
        <v>1709575</v>
      </c>
      <c r="H102" s="471">
        <f ca="1">IFERROR(IF((VLOOKUP($E102,'I&amp;E Backsheet'!$D$7:$Y$187,H$9,FALSE))="","",(VLOOKUP($E102,'I&amp;E Backsheet'!$D$7:$Y$187,H$9,FALSE))),"")</f>
        <v>12790075</v>
      </c>
      <c r="I102" s="471">
        <f ca="1">IFERROR(IF((VLOOKUP($E102,'I&amp;E Backsheet'!$D$7:$Y$187,I$9,FALSE))="","",(VLOOKUP($E102,'I&amp;E Backsheet'!$D$7:$Y$187,I$9,FALSE))),"")</f>
        <v>18929838</v>
      </c>
      <c r="J102" s="471">
        <f ca="1">IFERROR(IF((VLOOKUP($E102,'I&amp;E Backsheet'!$D$7:$Y$187,J$9,FALSE))="","",(VLOOKUP($E102,'I&amp;E Backsheet'!$D$7:$Y$187,J$9,FALSE))),"")</f>
        <v>1285889</v>
      </c>
      <c r="K102" s="472">
        <f ca="1">IFERROR(IF((VLOOKUP($E102,'I&amp;E Backsheet'!$D$7:$Y$187,K$9,FALSE))="","",(VLOOKUP($E102,'I&amp;E Backsheet'!$D$7:$Y$187,K$9,FALSE))),"")</f>
        <v>34715377</v>
      </c>
      <c r="L102" s="470">
        <f ca="1">IFERROR(IF((VLOOKUP($E102,'I&amp;E Backsheet'!$D$7:$Y$187,L$9,FALSE))="","",(VLOOKUP($E102,'I&amp;E Backsheet'!$D$7:$Y$187,L$9,FALSE))),"")</f>
        <v>0</v>
      </c>
      <c r="M102" s="471">
        <f ca="1">IFERROR(IF((VLOOKUP($E102,'I&amp;E Backsheet'!$D$7:$Y$187,M$9,FALSE))="","",(VLOOKUP($E102,'I&amp;E Backsheet'!$D$7:$Y$187,M$9,FALSE))),"")</f>
        <v>0</v>
      </c>
      <c r="N102" s="472">
        <f ca="1">IFERROR(IF((VLOOKUP($E102,'I&amp;E Backsheet'!$D$7:$Y$187,N$9,FALSE))="","",(VLOOKUP($E102,'I&amp;E Backsheet'!$D$7:$Y$187,N$9,FALSE))),"")</f>
        <v>0</v>
      </c>
      <c r="O102" s="470">
        <f ca="1">IFERROR(IF((VLOOKUP($E102,'I&amp;E Backsheet'!$D$7:$Y$187,O$9,FALSE))="","",(VLOOKUP($E102,'I&amp;E Backsheet'!$D$7:$Y$187,O$9,FALSE))),"")</f>
        <v>0</v>
      </c>
      <c r="P102" s="471">
        <f ca="1">IFERROR(IF((VLOOKUP($E102,'I&amp;E Backsheet'!$D$7:$Y$187,P$9,FALSE))="","",(VLOOKUP($E102,'I&amp;E Backsheet'!$D$7:$Y$187,P$9,FALSE))),"")</f>
        <v>0</v>
      </c>
      <c r="Q102" s="473">
        <f ca="1">IFERROR(IF((VLOOKUP($E102,'I&amp;E Backsheet'!$D$7:$Y$187,Q$9,FALSE))="","",(VLOOKUP($E102,'I&amp;E Backsheet'!$D$7:$Y$187,Q$9,FALSE))),"")</f>
        <v>0</v>
      </c>
      <c r="R102" s="474">
        <f ca="1">IFERROR(IF((VLOOKUP($E102,'I&amp;E Backsheet'!$D$7:$Y$187,R$9,FALSE))="","",(VLOOKUP($E102,'I&amp;E Backsheet'!$D$7:$Y$187,R$9,FALSE))),"")</f>
        <v>34715377</v>
      </c>
    </row>
    <row r="103" spans="1:18" ht="15" customHeight="1" x14ac:dyDescent="0.3">
      <c r="A103" s="41">
        <v>91</v>
      </c>
      <c r="B103" s="291" t="str">
        <f ca="1">IFERROR(IF((VLOOKUP($E103,'Org List'!$AJ$10:$AL$190,3,FALSE))="","",(VLOOKUP($E103,'Org List'!$AJ$10:$AL$190,3,FALSE))),"")</f>
        <v>London Commissioning Region</v>
      </c>
      <c r="C103" s="292" t="str">
        <f ca="1">IFERROR(IF((VLOOKUP($E103,'Org List'!$AO$10:$AQ$190,3,FALSE))="","",(VLOOKUP($E103,'Org List'!$AO$10:$AQ$190,3,FALSE))),"")</f>
        <v>London Region</v>
      </c>
      <c r="D103" s="293" t="str">
        <f ca="1">IFERROR(IF((VLOOKUP($E103,'Org List'!$AT$10:$AV$190,3,FALSE))="","",(VLOOKUP($E103,'Org List'!$AT$10:$AV$190,3,FALSE))),"")</f>
        <v>NHS England London</v>
      </c>
      <c r="E103" s="438" t="str">
        <f t="shared" ca="1" si="2"/>
        <v>E09000020</v>
      </c>
      <c r="F103" s="439" t="str">
        <f ca="1">IFERROR(VLOOKUP($E103,'Org List'!$J$9:$K$640,2,0), "")</f>
        <v>Kensington and Chelsea</v>
      </c>
      <c r="G103" s="470">
        <f ca="1">IFERROR(IF((VLOOKUP($E103,'I&amp;E Backsheet'!$D$7:$Y$187,G$9,FALSE))="","",(VLOOKUP($E103,'I&amp;E Backsheet'!$D$7:$Y$187,G$9,FALSE))),"")</f>
        <v>845918</v>
      </c>
      <c r="H103" s="471">
        <f ca="1">IFERROR(IF((VLOOKUP($E103,'I&amp;E Backsheet'!$D$7:$Y$187,H$9,FALSE))="","",(VLOOKUP($E103,'I&amp;E Backsheet'!$D$7:$Y$187,H$9,FALSE))),"")</f>
        <v>6569857</v>
      </c>
      <c r="I103" s="471">
        <f ca="1">IFERROR(IF((VLOOKUP($E103,'I&amp;E Backsheet'!$D$7:$Y$187,I$9,FALSE))="","",(VLOOKUP($E103,'I&amp;E Backsheet'!$D$7:$Y$187,I$9,FALSE))),"")</f>
        <v>13150743</v>
      </c>
      <c r="J103" s="471">
        <f ca="1">IFERROR(IF((VLOOKUP($E103,'I&amp;E Backsheet'!$D$7:$Y$187,J$9,FALSE))="","",(VLOOKUP($E103,'I&amp;E Backsheet'!$D$7:$Y$187,J$9,FALSE))),"")</f>
        <v>866806</v>
      </c>
      <c r="K103" s="472">
        <f ca="1">IFERROR(IF((VLOOKUP($E103,'I&amp;E Backsheet'!$D$7:$Y$187,K$9,FALSE))="","",(VLOOKUP($E103,'I&amp;E Backsheet'!$D$7:$Y$187,K$9,FALSE))),"")</f>
        <v>21433324</v>
      </c>
      <c r="L103" s="470">
        <f ca="1">IFERROR(IF((VLOOKUP($E103,'I&amp;E Backsheet'!$D$7:$Y$187,L$9,FALSE))="","",(VLOOKUP($E103,'I&amp;E Backsheet'!$D$7:$Y$187,L$9,FALSE))),"")</f>
        <v>0</v>
      </c>
      <c r="M103" s="471">
        <f ca="1">IFERROR(IF((VLOOKUP($E103,'I&amp;E Backsheet'!$D$7:$Y$187,M$9,FALSE))="","",(VLOOKUP($E103,'I&amp;E Backsheet'!$D$7:$Y$187,M$9,FALSE))),"")</f>
        <v>0</v>
      </c>
      <c r="N103" s="472">
        <f ca="1">IFERROR(IF((VLOOKUP($E103,'I&amp;E Backsheet'!$D$7:$Y$187,N$9,FALSE))="","",(VLOOKUP($E103,'I&amp;E Backsheet'!$D$7:$Y$187,N$9,FALSE))),"")</f>
        <v>0</v>
      </c>
      <c r="O103" s="470">
        <f ca="1">IFERROR(IF((VLOOKUP($E103,'I&amp;E Backsheet'!$D$7:$Y$187,O$9,FALSE))="","",(VLOOKUP($E103,'I&amp;E Backsheet'!$D$7:$Y$187,O$9,FALSE))),"")</f>
        <v>509412</v>
      </c>
      <c r="P103" s="471">
        <f ca="1">IFERROR(IF((VLOOKUP($E103,'I&amp;E Backsheet'!$D$7:$Y$187,P$9,FALSE))="","",(VLOOKUP($E103,'I&amp;E Backsheet'!$D$7:$Y$187,P$9,FALSE))),"")</f>
        <v>77611</v>
      </c>
      <c r="Q103" s="473">
        <f ca="1">IFERROR(IF((VLOOKUP($E103,'I&amp;E Backsheet'!$D$7:$Y$187,Q$9,FALSE))="","",(VLOOKUP($E103,'I&amp;E Backsheet'!$D$7:$Y$187,Q$9,FALSE))),"")</f>
        <v>587023</v>
      </c>
      <c r="R103" s="474">
        <f ca="1">IFERROR(IF((VLOOKUP($E103,'I&amp;E Backsheet'!$D$7:$Y$187,R$9,FALSE))="","",(VLOOKUP($E103,'I&amp;E Backsheet'!$D$7:$Y$187,R$9,FALSE))),"")</f>
        <v>22020347</v>
      </c>
    </row>
    <row r="104" spans="1:18" ht="15" customHeight="1" x14ac:dyDescent="0.3">
      <c r="A104" s="41">
        <v>92</v>
      </c>
      <c r="B104" s="291" t="str">
        <f ca="1">IFERROR(IF((VLOOKUP($E104,'Org List'!$AJ$10:$AL$190,3,FALSE))="","",(VLOOKUP($E104,'Org List'!$AJ$10:$AL$190,3,FALSE))),"")</f>
        <v>South East England Commissioning Region</v>
      </c>
      <c r="C104" s="292" t="str">
        <f ca="1">IFERROR(IF((VLOOKUP($E104,'Org List'!$AO$10:$AQ$190,3,FALSE))="","",(VLOOKUP($E104,'Org List'!$AO$10:$AQ$190,3,FALSE))),"")</f>
        <v>South East Region</v>
      </c>
      <c r="D104" s="293" t="str">
        <f ca="1">IFERROR(IF((VLOOKUP($E104,'Org List'!$AT$10:$AV$190,3,FALSE))="","",(VLOOKUP($E104,'Org List'!$AT$10:$AV$190,3,FALSE))),"")</f>
        <v>NHS England South East (Kent, Surrey and Sussex)</v>
      </c>
      <c r="E104" s="438" t="str">
        <f t="shared" ca="1" si="2"/>
        <v>E10000016</v>
      </c>
      <c r="F104" s="439" t="str">
        <f ca="1">IFERROR(VLOOKUP($E104,'Org List'!$J$9:$K$640,2,0), "")</f>
        <v>Kent</v>
      </c>
      <c r="G104" s="470">
        <f ca="1">IFERROR(IF((VLOOKUP($E104,'I&amp;E Backsheet'!$D$7:$Y$187,G$9,FALSE))="","",(VLOOKUP($E104,'I&amp;E Backsheet'!$D$7:$Y$187,G$9,FALSE))),"")</f>
        <v>16882585</v>
      </c>
      <c r="H104" s="471">
        <f ca="1">IFERROR(IF((VLOOKUP($E104,'I&amp;E Backsheet'!$D$7:$Y$187,H$9,FALSE))="","",(VLOOKUP($E104,'I&amp;E Backsheet'!$D$7:$Y$187,H$9,FALSE))),"")</f>
        <v>42379741</v>
      </c>
      <c r="I104" s="471">
        <f ca="1">IFERROR(IF((VLOOKUP($E104,'I&amp;E Backsheet'!$D$7:$Y$187,I$9,FALSE))="","",(VLOOKUP($E104,'I&amp;E Backsheet'!$D$7:$Y$187,I$9,FALSE))),"")</f>
        <v>101223480</v>
      </c>
      <c r="J104" s="471">
        <f ca="1">IFERROR(IF((VLOOKUP($E104,'I&amp;E Backsheet'!$D$7:$Y$187,J$9,FALSE))="","",(VLOOKUP($E104,'I&amp;E Backsheet'!$D$7:$Y$187,J$9,FALSE))),"")</f>
        <v>6164434</v>
      </c>
      <c r="K104" s="472">
        <f ca="1">IFERROR(IF((VLOOKUP($E104,'I&amp;E Backsheet'!$D$7:$Y$187,K$9,FALSE))="","",(VLOOKUP($E104,'I&amp;E Backsheet'!$D$7:$Y$187,K$9,FALSE))),"")</f>
        <v>166650240</v>
      </c>
      <c r="L104" s="470">
        <f ca="1">IFERROR(IF((VLOOKUP($E104,'I&amp;E Backsheet'!$D$7:$Y$187,L$9,FALSE))="","",(VLOOKUP($E104,'I&amp;E Backsheet'!$D$7:$Y$187,L$9,FALSE))),"")</f>
        <v>0</v>
      </c>
      <c r="M104" s="471">
        <f ca="1">IFERROR(IF((VLOOKUP($E104,'I&amp;E Backsheet'!$D$7:$Y$187,M$9,FALSE))="","",(VLOOKUP($E104,'I&amp;E Backsheet'!$D$7:$Y$187,M$9,FALSE))),"")</f>
        <v>0</v>
      </c>
      <c r="N104" s="472">
        <f ca="1">IFERROR(IF((VLOOKUP($E104,'I&amp;E Backsheet'!$D$7:$Y$187,N$9,FALSE))="","",(VLOOKUP($E104,'I&amp;E Backsheet'!$D$7:$Y$187,N$9,FALSE))),"")</f>
        <v>0</v>
      </c>
      <c r="O104" s="470">
        <f ca="1">IFERROR(IF((VLOOKUP($E104,'I&amp;E Backsheet'!$D$7:$Y$187,O$9,FALSE))="","",(VLOOKUP($E104,'I&amp;E Backsheet'!$D$7:$Y$187,O$9,FALSE))),"")</f>
        <v>0</v>
      </c>
      <c r="P104" s="471">
        <f ca="1">IFERROR(IF((VLOOKUP($E104,'I&amp;E Backsheet'!$D$7:$Y$187,P$9,FALSE))="","",(VLOOKUP($E104,'I&amp;E Backsheet'!$D$7:$Y$187,P$9,FALSE))),"")</f>
        <v>0</v>
      </c>
      <c r="Q104" s="473">
        <f ca="1">IFERROR(IF((VLOOKUP($E104,'I&amp;E Backsheet'!$D$7:$Y$187,Q$9,FALSE))="","",(VLOOKUP($E104,'I&amp;E Backsheet'!$D$7:$Y$187,Q$9,FALSE))),"")</f>
        <v>0</v>
      </c>
      <c r="R104" s="474">
        <f ca="1">IFERROR(IF((VLOOKUP($E104,'I&amp;E Backsheet'!$D$7:$Y$187,R$9,FALSE))="","",(VLOOKUP($E104,'I&amp;E Backsheet'!$D$7:$Y$187,R$9,FALSE))),"")</f>
        <v>166650240</v>
      </c>
    </row>
    <row r="105" spans="1:18" ht="15" customHeight="1" x14ac:dyDescent="0.3">
      <c r="A105" s="41">
        <v>93</v>
      </c>
      <c r="B105" s="291" t="str">
        <f ca="1">IFERROR(IF((VLOOKUP($E105,'Org List'!$AJ$10:$AL$190,3,FALSE))="","",(VLOOKUP($E105,'Org List'!$AJ$10:$AL$190,3,FALSE))),"")</f>
        <v>North East and Yorkshire Commissioning Region</v>
      </c>
      <c r="C105" s="292" t="str">
        <f ca="1">IFERROR(IF((VLOOKUP($E105,'Org List'!$AO$10:$AQ$190,3,FALSE))="","",(VLOOKUP($E105,'Org List'!$AO$10:$AQ$190,3,FALSE))),"")</f>
        <v>Yorkshire and The Humber Region</v>
      </c>
      <c r="D105" s="293" t="str">
        <f ca="1">IFERROR(IF((VLOOKUP($E105,'Org List'!$AT$10:$AV$190,3,FALSE))="","",(VLOOKUP($E105,'Org List'!$AT$10:$AV$190,3,FALSE))),"")</f>
        <v>NHS England North East and Yokrshire (Yorkshire And Humber)</v>
      </c>
      <c r="E105" s="438" t="str">
        <f t="shared" ca="1" si="2"/>
        <v>E06000010</v>
      </c>
      <c r="F105" s="439" t="str">
        <f ca="1">IFERROR(VLOOKUP($E105,'Org List'!$J$9:$K$640,2,0), "")</f>
        <v>Kingston upon Hull, City of</v>
      </c>
      <c r="G105" s="470">
        <f ca="1">IFERROR(IF((VLOOKUP($E105,'I&amp;E Backsheet'!$D$7:$Y$187,G$9,FALSE))="","",(VLOOKUP($E105,'I&amp;E Backsheet'!$D$7:$Y$187,G$9,FALSE))),"")</f>
        <v>2533171</v>
      </c>
      <c r="H105" s="471">
        <f ca="1">IFERROR(IF((VLOOKUP($E105,'I&amp;E Backsheet'!$D$7:$Y$187,H$9,FALSE))="","",(VLOOKUP($E105,'I&amp;E Backsheet'!$D$7:$Y$187,H$9,FALSE))),"")</f>
        <v>15940555</v>
      </c>
      <c r="I105" s="471">
        <f ca="1">IFERROR(IF((VLOOKUP($E105,'I&amp;E Backsheet'!$D$7:$Y$187,I$9,FALSE))="","",(VLOOKUP($E105,'I&amp;E Backsheet'!$D$7:$Y$187,I$9,FALSE))),"")</f>
        <v>21455447</v>
      </c>
      <c r="J105" s="471">
        <f ca="1">IFERROR(IF((VLOOKUP($E105,'I&amp;E Backsheet'!$D$7:$Y$187,J$9,FALSE))="","",(VLOOKUP($E105,'I&amp;E Backsheet'!$D$7:$Y$187,J$9,FALSE))),"")</f>
        <v>1452943</v>
      </c>
      <c r="K105" s="472">
        <f ca="1">IFERROR(IF((VLOOKUP($E105,'I&amp;E Backsheet'!$D$7:$Y$187,K$9,FALSE))="","",(VLOOKUP($E105,'I&amp;E Backsheet'!$D$7:$Y$187,K$9,FALSE))),"")</f>
        <v>41382116</v>
      </c>
      <c r="L105" s="470">
        <f ca="1">IFERROR(IF((VLOOKUP($E105,'I&amp;E Backsheet'!$D$7:$Y$187,L$9,FALSE))="","",(VLOOKUP($E105,'I&amp;E Backsheet'!$D$7:$Y$187,L$9,FALSE))),"")</f>
        <v>3006378</v>
      </c>
      <c r="M105" s="471">
        <f ca="1">IFERROR(IF((VLOOKUP($E105,'I&amp;E Backsheet'!$D$7:$Y$187,M$9,FALSE))="","",(VLOOKUP($E105,'I&amp;E Backsheet'!$D$7:$Y$187,M$9,FALSE))),"")</f>
        <v>3791865</v>
      </c>
      <c r="N105" s="472">
        <f ca="1">IFERROR(IF((VLOOKUP($E105,'I&amp;E Backsheet'!$D$7:$Y$187,N$9,FALSE))="","",(VLOOKUP($E105,'I&amp;E Backsheet'!$D$7:$Y$187,N$9,FALSE))),"")</f>
        <v>6798243</v>
      </c>
      <c r="O105" s="470">
        <f ca="1">IFERROR(IF((VLOOKUP($E105,'I&amp;E Backsheet'!$D$7:$Y$187,O$9,FALSE))="","",(VLOOKUP($E105,'I&amp;E Backsheet'!$D$7:$Y$187,O$9,FALSE))),"")</f>
        <v>3708964</v>
      </c>
      <c r="P105" s="471">
        <f ca="1">IFERROR(IF((VLOOKUP($E105,'I&amp;E Backsheet'!$D$7:$Y$187,P$9,FALSE))="","",(VLOOKUP($E105,'I&amp;E Backsheet'!$D$7:$Y$187,P$9,FALSE))),"")</f>
        <v>3764504</v>
      </c>
      <c r="Q105" s="473">
        <f ca="1">IFERROR(IF((VLOOKUP($E105,'I&amp;E Backsheet'!$D$7:$Y$187,Q$9,FALSE))="","",(VLOOKUP($E105,'I&amp;E Backsheet'!$D$7:$Y$187,Q$9,FALSE))),"")</f>
        <v>7473468</v>
      </c>
      <c r="R105" s="474">
        <f ca="1">IFERROR(IF((VLOOKUP($E105,'I&amp;E Backsheet'!$D$7:$Y$187,R$9,FALSE))="","",(VLOOKUP($E105,'I&amp;E Backsheet'!$D$7:$Y$187,R$9,FALSE))),"")</f>
        <v>48855584</v>
      </c>
    </row>
    <row r="106" spans="1:18" ht="15" customHeight="1" x14ac:dyDescent="0.3">
      <c r="A106" s="41">
        <v>94</v>
      </c>
      <c r="B106" s="291" t="str">
        <f ca="1">IFERROR(IF((VLOOKUP($E106,'Org List'!$AJ$10:$AL$190,3,FALSE))="","",(VLOOKUP($E106,'Org List'!$AJ$10:$AL$190,3,FALSE))),"")</f>
        <v>London Commissioning Region</v>
      </c>
      <c r="C106" s="292" t="str">
        <f ca="1">IFERROR(IF((VLOOKUP($E106,'Org List'!$AO$10:$AQ$190,3,FALSE))="","",(VLOOKUP($E106,'Org List'!$AO$10:$AQ$190,3,FALSE))),"")</f>
        <v>London Region</v>
      </c>
      <c r="D106" s="293" t="str">
        <f ca="1">IFERROR(IF((VLOOKUP($E106,'Org List'!$AT$10:$AV$190,3,FALSE))="","",(VLOOKUP($E106,'Org List'!$AT$10:$AV$190,3,FALSE))),"")</f>
        <v>NHS England London</v>
      </c>
      <c r="E106" s="438" t="str">
        <f t="shared" ca="1" si="2"/>
        <v>E09000021</v>
      </c>
      <c r="F106" s="439" t="str">
        <f ca="1">IFERROR(VLOOKUP($E106,'Org List'!$J$9:$K$640,2,0), "")</f>
        <v>Kingston upon Thames</v>
      </c>
      <c r="G106" s="470">
        <f ca="1">IFERROR(IF((VLOOKUP($E106,'I&amp;E Backsheet'!$D$7:$Y$187,G$9,FALSE))="","",(VLOOKUP($E106,'I&amp;E Backsheet'!$D$7:$Y$187,G$9,FALSE))),"")</f>
        <v>1339715</v>
      </c>
      <c r="H106" s="471">
        <f ca="1">IFERROR(IF((VLOOKUP($E106,'I&amp;E Backsheet'!$D$7:$Y$187,H$9,FALSE))="","",(VLOOKUP($E106,'I&amp;E Backsheet'!$D$7:$Y$187,H$9,FALSE))),"")</f>
        <v>1212596</v>
      </c>
      <c r="I106" s="471">
        <f ca="1">IFERROR(IF((VLOOKUP($E106,'I&amp;E Backsheet'!$D$7:$Y$187,I$9,FALSE))="","",(VLOOKUP($E106,'I&amp;E Backsheet'!$D$7:$Y$187,I$9,FALSE))),"")</f>
        <v>11183501</v>
      </c>
      <c r="J106" s="471">
        <f ca="1">IFERROR(IF((VLOOKUP($E106,'I&amp;E Backsheet'!$D$7:$Y$187,J$9,FALSE))="","",(VLOOKUP($E106,'I&amp;E Backsheet'!$D$7:$Y$187,J$9,FALSE))),"")</f>
        <v>573179</v>
      </c>
      <c r="K106" s="472">
        <f ca="1">IFERROR(IF((VLOOKUP($E106,'I&amp;E Backsheet'!$D$7:$Y$187,K$9,FALSE))="","",(VLOOKUP($E106,'I&amp;E Backsheet'!$D$7:$Y$187,K$9,FALSE))),"")</f>
        <v>14308991</v>
      </c>
      <c r="L106" s="470">
        <f ca="1">IFERROR(IF((VLOOKUP($E106,'I&amp;E Backsheet'!$D$7:$Y$187,L$9,FALSE))="","",(VLOOKUP($E106,'I&amp;E Backsheet'!$D$7:$Y$187,L$9,FALSE))),"")</f>
        <v>0</v>
      </c>
      <c r="M106" s="471">
        <f ca="1">IFERROR(IF((VLOOKUP($E106,'I&amp;E Backsheet'!$D$7:$Y$187,M$9,FALSE))="","",(VLOOKUP($E106,'I&amp;E Backsheet'!$D$7:$Y$187,M$9,FALSE))),"")</f>
        <v>0</v>
      </c>
      <c r="N106" s="472">
        <f ca="1">IFERROR(IF((VLOOKUP($E106,'I&amp;E Backsheet'!$D$7:$Y$187,N$9,FALSE))="","",(VLOOKUP($E106,'I&amp;E Backsheet'!$D$7:$Y$187,N$9,FALSE))),"")</f>
        <v>0</v>
      </c>
      <c r="O106" s="470">
        <f ca="1">IFERROR(IF((VLOOKUP($E106,'I&amp;E Backsheet'!$D$7:$Y$187,O$9,FALSE))="","",(VLOOKUP($E106,'I&amp;E Backsheet'!$D$7:$Y$187,O$9,FALSE))),"")</f>
        <v>0</v>
      </c>
      <c r="P106" s="471">
        <f ca="1">IFERROR(IF((VLOOKUP($E106,'I&amp;E Backsheet'!$D$7:$Y$187,P$9,FALSE))="","",(VLOOKUP($E106,'I&amp;E Backsheet'!$D$7:$Y$187,P$9,FALSE))),"")</f>
        <v>0</v>
      </c>
      <c r="Q106" s="473">
        <f ca="1">IFERROR(IF((VLOOKUP($E106,'I&amp;E Backsheet'!$D$7:$Y$187,Q$9,FALSE))="","",(VLOOKUP($E106,'I&amp;E Backsheet'!$D$7:$Y$187,Q$9,FALSE))),"")</f>
        <v>0</v>
      </c>
      <c r="R106" s="474">
        <f ca="1">IFERROR(IF((VLOOKUP($E106,'I&amp;E Backsheet'!$D$7:$Y$187,R$9,FALSE))="","",(VLOOKUP($E106,'I&amp;E Backsheet'!$D$7:$Y$187,R$9,FALSE))),"")</f>
        <v>14308991</v>
      </c>
    </row>
    <row r="107" spans="1:18" ht="15" customHeight="1" x14ac:dyDescent="0.3">
      <c r="A107" s="41">
        <v>95</v>
      </c>
      <c r="B107" s="291" t="str">
        <f ca="1">IFERROR(IF((VLOOKUP($E107,'Org List'!$AJ$10:$AL$190,3,FALSE))="","",(VLOOKUP($E107,'Org List'!$AJ$10:$AL$190,3,FALSE))),"")</f>
        <v>North East and Yorkshire Commissioning Region</v>
      </c>
      <c r="C107" s="292" t="str">
        <f ca="1">IFERROR(IF((VLOOKUP($E107,'Org List'!$AO$10:$AQ$190,3,FALSE))="","",(VLOOKUP($E107,'Org List'!$AO$10:$AQ$190,3,FALSE))),"")</f>
        <v>Yorkshire and The Humber Region</v>
      </c>
      <c r="D107" s="293" t="str">
        <f ca="1">IFERROR(IF((VLOOKUP($E107,'Org List'!$AT$10:$AV$190,3,FALSE))="","",(VLOOKUP($E107,'Org List'!$AT$10:$AV$190,3,FALSE))),"")</f>
        <v>NHS England North East and Yokrshire (Yorkshire And Humber)</v>
      </c>
      <c r="E107" s="438" t="str">
        <f t="shared" ca="1" si="2"/>
        <v>E08000034</v>
      </c>
      <c r="F107" s="439" t="str">
        <f ca="1">IFERROR(VLOOKUP($E107,'Org List'!$J$9:$K$640,2,0), "")</f>
        <v>Kirklees</v>
      </c>
      <c r="G107" s="470">
        <f ca="1">IFERROR(IF((VLOOKUP($E107,'I&amp;E Backsheet'!$D$7:$Y$187,G$9,FALSE))="","",(VLOOKUP($E107,'I&amp;E Backsheet'!$D$7:$Y$187,G$9,FALSE))),"")</f>
        <v>3193921</v>
      </c>
      <c r="H107" s="471">
        <f ca="1">IFERROR(IF((VLOOKUP($E107,'I&amp;E Backsheet'!$D$7:$Y$187,H$9,FALSE))="","",(VLOOKUP($E107,'I&amp;E Backsheet'!$D$7:$Y$187,H$9,FALSE))),"")</f>
        <v>15437885</v>
      </c>
      <c r="I107" s="471">
        <f ca="1">IFERROR(IF((VLOOKUP($E107,'I&amp;E Backsheet'!$D$7:$Y$187,I$9,FALSE))="","",(VLOOKUP($E107,'I&amp;E Backsheet'!$D$7:$Y$187,I$9,FALSE))),"")</f>
        <v>28844337</v>
      </c>
      <c r="J107" s="471">
        <f ca="1">IFERROR(IF((VLOOKUP($E107,'I&amp;E Backsheet'!$D$7:$Y$187,J$9,FALSE))="","",(VLOOKUP($E107,'I&amp;E Backsheet'!$D$7:$Y$187,J$9,FALSE))),"")</f>
        <v>1859881</v>
      </c>
      <c r="K107" s="472">
        <f ca="1">IFERROR(IF((VLOOKUP($E107,'I&amp;E Backsheet'!$D$7:$Y$187,K$9,FALSE))="","",(VLOOKUP($E107,'I&amp;E Backsheet'!$D$7:$Y$187,K$9,FALSE))),"")</f>
        <v>49336024</v>
      </c>
      <c r="L107" s="470">
        <f ca="1">IFERROR(IF((VLOOKUP($E107,'I&amp;E Backsheet'!$D$7:$Y$187,L$9,FALSE))="","",(VLOOKUP($E107,'I&amp;E Backsheet'!$D$7:$Y$187,L$9,FALSE))),"")</f>
        <v>38000</v>
      </c>
      <c r="M107" s="471">
        <f ca="1">IFERROR(IF((VLOOKUP($E107,'I&amp;E Backsheet'!$D$7:$Y$187,M$9,FALSE))="","",(VLOOKUP($E107,'I&amp;E Backsheet'!$D$7:$Y$187,M$9,FALSE))),"")</f>
        <v>5979000</v>
      </c>
      <c r="N107" s="472">
        <f ca="1">IFERROR(IF((VLOOKUP($E107,'I&amp;E Backsheet'!$D$7:$Y$187,N$9,FALSE))="","",(VLOOKUP($E107,'I&amp;E Backsheet'!$D$7:$Y$187,N$9,FALSE))),"")</f>
        <v>6017000</v>
      </c>
      <c r="O107" s="470">
        <f ca="1">IFERROR(IF((VLOOKUP($E107,'I&amp;E Backsheet'!$D$7:$Y$187,O$9,FALSE))="","",(VLOOKUP($E107,'I&amp;E Backsheet'!$D$7:$Y$187,O$9,FALSE))),"")</f>
        <v>38000</v>
      </c>
      <c r="P107" s="471">
        <f ca="1">IFERROR(IF((VLOOKUP($E107,'I&amp;E Backsheet'!$D$7:$Y$187,P$9,FALSE))="","",(VLOOKUP($E107,'I&amp;E Backsheet'!$D$7:$Y$187,P$9,FALSE))),"")</f>
        <v>5979000</v>
      </c>
      <c r="Q107" s="473">
        <f ca="1">IFERROR(IF((VLOOKUP($E107,'I&amp;E Backsheet'!$D$7:$Y$187,Q$9,FALSE))="","",(VLOOKUP($E107,'I&amp;E Backsheet'!$D$7:$Y$187,Q$9,FALSE))),"")</f>
        <v>6017000</v>
      </c>
      <c r="R107" s="474">
        <f ca="1">IFERROR(IF((VLOOKUP($E107,'I&amp;E Backsheet'!$D$7:$Y$187,R$9,FALSE))="","",(VLOOKUP($E107,'I&amp;E Backsheet'!$D$7:$Y$187,R$9,FALSE))),"")</f>
        <v>55353024</v>
      </c>
    </row>
    <row r="108" spans="1:18" ht="15" customHeight="1" x14ac:dyDescent="0.3">
      <c r="A108" s="41">
        <v>96</v>
      </c>
      <c r="B108" s="291" t="str">
        <f ca="1">IFERROR(IF((VLOOKUP($E108,'Org List'!$AJ$10:$AL$190,3,FALSE))="","",(VLOOKUP($E108,'Org List'!$AJ$10:$AL$190,3,FALSE))),"")</f>
        <v>North West Commissioning Region</v>
      </c>
      <c r="C108" s="292" t="str">
        <f ca="1">IFERROR(IF((VLOOKUP($E108,'Org List'!$AO$10:$AQ$190,3,FALSE))="","",(VLOOKUP($E108,'Org List'!$AO$10:$AQ$190,3,FALSE))),"")</f>
        <v>North West Region</v>
      </c>
      <c r="D108" s="293" t="str">
        <f ca="1">IFERROR(IF((VLOOKUP($E108,'Org List'!$AT$10:$AV$190,3,FALSE))="","",(VLOOKUP($E108,'Org List'!$AT$10:$AV$190,3,FALSE))),"")</f>
        <v>NHS England North West (Cheshire And Merseyside)</v>
      </c>
      <c r="E108" s="438" t="str">
        <f t="shared" ref="E108:E139" ca="1" si="3">IF($A108&gt;$U$5-1,"",INDIRECT("'Comms by AT'!D"&amp;$A108+$U$4))</f>
        <v>E08000011</v>
      </c>
      <c r="F108" s="439" t="str">
        <f ca="1">IFERROR(VLOOKUP($E108,'Org List'!$J$9:$K$640,2,0), "")</f>
        <v>Knowsley</v>
      </c>
      <c r="G108" s="470">
        <f ca="1">IFERROR(IF((VLOOKUP($E108,'I&amp;E Backsheet'!$D$7:$Y$187,G$9,FALSE))="","",(VLOOKUP($E108,'I&amp;E Backsheet'!$D$7:$Y$187,G$9,FALSE))),"")</f>
        <v>2420693</v>
      </c>
      <c r="H108" s="471">
        <f ca="1">IFERROR(IF((VLOOKUP($E108,'I&amp;E Backsheet'!$D$7:$Y$187,H$9,FALSE))="","",(VLOOKUP($E108,'I&amp;E Backsheet'!$D$7:$Y$187,H$9,FALSE))),"")</f>
        <v>10798488</v>
      </c>
      <c r="I108" s="471">
        <f ca="1">IFERROR(IF((VLOOKUP($E108,'I&amp;E Backsheet'!$D$7:$Y$187,I$9,FALSE))="","",(VLOOKUP($E108,'I&amp;E Backsheet'!$D$7:$Y$187,I$9,FALSE))),"")</f>
        <v>14630641</v>
      </c>
      <c r="J108" s="471">
        <f ca="1">IFERROR(IF((VLOOKUP($E108,'I&amp;E Backsheet'!$D$7:$Y$187,J$9,FALSE))="","",(VLOOKUP($E108,'I&amp;E Backsheet'!$D$7:$Y$187,J$9,FALSE))),"")</f>
        <v>977056</v>
      </c>
      <c r="K108" s="472">
        <f ca="1">IFERROR(IF((VLOOKUP($E108,'I&amp;E Backsheet'!$D$7:$Y$187,K$9,FALSE))="","",(VLOOKUP($E108,'I&amp;E Backsheet'!$D$7:$Y$187,K$9,FALSE))),"")</f>
        <v>28826878</v>
      </c>
      <c r="L108" s="470">
        <f ca="1">IFERROR(IF((VLOOKUP($E108,'I&amp;E Backsheet'!$D$7:$Y$187,L$9,FALSE))="","",(VLOOKUP($E108,'I&amp;E Backsheet'!$D$7:$Y$187,L$9,FALSE))),"")</f>
        <v>0</v>
      </c>
      <c r="M108" s="471">
        <f ca="1">IFERROR(IF((VLOOKUP($E108,'I&amp;E Backsheet'!$D$7:$Y$187,M$9,FALSE))="","",(VLOOKUP($E108,'I&amp;E Backsheet'!$D$7:$Y$187,M$9,FALSE))),"")</f>
        <v>0</v>
      </c>
      <c r="N108" s="472">
        <f ca="1">IFERROR(IF((VLOOKUP($E108,'I&amp;E Backsheet'!$D$7:$Y$187,N$9,FALSE))="","",(VLOOKUP($E108,'I&amp;E Backsheet'!$D$7:$Y$187,N$9,FALSE))),"")</f>
        <v>0</v>
      </c>
      <c r="O108" s="470">
        <f ca="1">IFERROR(IF((VLOOKUP($E108,'I&amp;E Backsheet'!$D$7:$Y$187,O$9,FALSE))="","",(VLOOKUP($E108,'I&amp;E Backsheet'!$D$7:$Y$187,O$9,FALSE))),"")</f>
        <v>0</v>
      </c>
      <c r="P108" s="471">
        <f ca="1">IFERROR(IF((VLOOKUP($E108,'I&amp;E Backsheet'!$D$7:$Y$187,P$9,FALSE))="","",(VLOOKUP($E108,'I&amp;E Backsheet'!$D$7:$Y$187,P$9,FALSE))),"")</f>
        <v>0</v>
      </c>
      <c r="Q108" s="473">
        <f ca="1">IFERROR(IF((VLOOKUP($E108,'I&amp;E Backsheet'!$D$7:$Y$187,Q$9,FALSE))="","",(VLOOKUP($E108,'I&amp;E Backsheet'!$D$7:$Y$187,Q$9,FALSE))),"")</f>
        <v>0</v>
      </c>
      <c r="R108" s="474">
        <f ca="1">IFERROR(IF((VLOOKUP($E108,'I&amp;E Backsheet'!$D$7:$Y$187,R$9,FALSE))="","",(VLOOKUP($E108,'I&amp;E Backsheet'!$D$7:$Y$187,R$9,FALSE))),"")</f>
        <v>28826878</v>
      </c>
    </row>
    <row r="109" spans="1:18" ht="15" customHeight="1" x14ac:dyDescent="0.3">
      <c r="A109" s="41">
        <v>97</v>
      </c>
      <c r="B109" s="291" t="str">
        <f ca="1">IFERROR(IF((VLOOKUP($E109,'Org List'!$AJ$10:$AL$190,3,FALSE))="","",(VLOOKUP($E109,'Org List'!$AJ$10:$AL$190,3,FALSE))),"")</f>
        <v>London Commissioning Region</v>
      </c>
      <c r="C109" s="292" t="str">
        <f ca="1">IFERROR(IF((VLOOKUP($E109,'Org List'!$AO$10:$AQ$190,3,FALSE))="","",(VLOOKUP($E109,'Org List'!$AO$10:$AQ$190,3,FALSE))),"")</f>
        <v>London Region</v>
      </c>
      <c r="D109" s="293" t="str">
        <f ca="1">IFERROR(IF((VLOOKUP($E109,'Org List'!$AT$10:$AV$190,3,FALSE))="","",(VLOOKUP($E109,'Org List'!$AT$10:$AV$190,3,FALSE))),"")</f>
        <v>NHS England London</v>
      </c>
      <c r="E109" s="438" t="str">
        <f t="shared" ca="1" si="3"/>
        <v>E09000022</v>
      </c>
      <c r="F109" s="439" t="str">
        <f ca="1">IFERROR(VLOOKUP($E109,'Org List'!$J$9:$K$640,2,0), "")</f>
        <v>Lambeth</v>
      </c>
      <c r="G109" s="470">
        <f ca="1">IFERROR(IF((VLOOKUP($E109,'I&amp;E Backsheet'!$D$7:$Y$187,G$9,FALSE))="","",(VLOOKUP($E109,'I&amp;E Backsheet'!$D$7:$Y$187,G$9,FALSE))),"")</f>
        <v>1479227</v>
      </c>
      <c r="H109" s="471">
        <f ca="1">IFERROR(IF((VLOOKUP($E109,'I&amp;E Backsheet'!$D$7:$Y$187,H$9,FALSE))="","",(VLOOKUP($E109,'I&amp;E Backsheet'!$D$7:$Y$187,H$9,FALSE))),"")</f>
        <v>12998035</v>
      </c>
      <c r="I109" s="471">
        <f ca="1">IFERROR(IF((VLOOKUP($E109,'I&amp;E Backsheet'!$D$7:$Y$187,I$9,FALSE))="","",(VLOOKUP($E109,'I&amp;E Backsheet'!$D$7:$Y$187,I$9,FALSE))),"")</f>
        <v>24399832</v>
      </c>
      <c r="J109" s="471">
        <f ca="1">IFERROR(IF((VLOOKUP($E109,'I&amp;E Backsheet'!$D$7:$Y$187,J$9,FALSE))="","",(VLOOKUP($E109,'I&amp;E Backsheet'!$D$7:$Y$187,J$9,FALSE))),"")</f>
        <v>1508916</v>
      </c>
      <c r="K109" s="472">
        <f ca="1">IFERROR(IF((VLOOKUP($E109,'I&amp;E Backsheet'!$D$7:$Y$187,K$9,FALSE))="","",(VLOOKUP($E109,'I&amp;E Backsheet'!$D$7:$Y$187,K$9,FALSE))),"")</f>
        <v>40386010</v>
      </c>
      <c r="L109" s="470">
        <f ca="1">IFERROR(IF((VLOOKUP($E109,'I&amp;E Backsheet'!$D$7:$Y$187,L$9,FALSE))="","",(VLOOKUP($E109,'I&amp;E Backsheet'!$D$7:$Y$187,L$9,FALSE))),"")</f>
        <v>1482388</v>
      </c>
      <c r="M109" s="471">
        <f ca="1">IFERROR(IF((VLOOKUP($E109,'I&amp;E Backsheet'!$D$7:$Y$187,M$9,FALSE))="","",(VLOOKUP($E109,'I&amp;E Backsheet'!$D$7:$Y$187,M$9,FALSE))),"")</f>
        <v>0</v>
      </c>
      <c r="N109" s="472">
        <f ca="1">IFERROR(IF((VLOOKUP($E109,'I&amp;E Backsheet'!$D$7:$Y$187,N$9,FALSE))="","",(VLOOKUP($E109,'I&amp;E Backsheet'!$D$7:$Y$187,N$9,FALSE))),"")</f>
        <v>1482388</v>
      </c>
      <c r="O109" s="470">
        <f ca="1">IFERROR(IF((VLOOKUP($E109,'I&amp;E Backsheet'!$D$7:$Y$187,O$9,FALSE))="","",(VLOOKUP($E109,'I&amp;E Backsheet'!$D$7:$Y$187,O$9,FALSE))),"")</f>
        <v>1482388</v>
      </c>
      <c r="P109" s="471">
        <f ca="1">IFERROR(IF((VLOOKUP($E109,'I&amp;E Backsheet'!$D$7:$Y$187,P$9,FALSE))="","",(VLOOKUP($E109,'I&amp;E Backsheet'!$D$7:$Y$187,P$9,FALSE))),"")</f>
        <v>0</v>
      </c>
      <c r="Q109" s="473">
        <f ca="1">IFERROR(IF((VLOOKUP($E109,'I&amp;E Backsheet'!$D$7:$Y$187,Q$9,FALSE))="","",(VLOOKUP($E109,'I&amp;E Backsheet'!$D$7:$Y$187,Q$9,FALSE))),"")</f>
        <v>1482388</v>
      </c>
      <c r="R109" s="474">
        <f ca="1">IFERROR(IF((VLOOKUP($E109,'I&amp;E Backsheet'!$D$7:$Y$187,R$9,FALSE))="","",(VLOOKUP($E109,'I&amp;E Backsheet'!$D$7:$Y$187,R$9,FALSE))),"")</f>
        <v>41868398</v>
      </c>
    </row>
    <row r="110" spans="1:18" ht="15" customHeight="1" x14ac:dyDescent="0.3">
      <c r="A110" s="41">
        <v>98</v>
      </c>
      <c r="B110" s="291" t="str">
        <f ca="1">IFERROR(IF((VLOOKUP($E110,'Org List'!$AJ$10:$AL$190,3,FALSE))="","",(VLOOKUP($E110,'Org List'!$AJ$10:$AL$190,3,FALSE))),"")</f>
        <v>North West Commissioning Region</v>
      </c>
      <c r="C110" s="292" t="str">
        <f ca="1">IFERROR(IF((VLOOKUP($E110,'Org List'!$AO$10:$AQ$190,3,FALSE))="","",(VLOOKUP($E110,'Org List'!$AO$10:$AQ$190,3,FALSE))),"")</f>
        <v>North West Region</v>
      </c>
      <c r="D110" s="293" t="str">
        <f ca="1">IFERROR(IF((VLOOKUP($E110,'Org List'!$AT$10:$AV$190,3,FALSE))="","",(VLOOKUP($E110,'Org List'!$AT$10:$AV$190,3,FALSE))),"")</f>
        <v>NHS England North West (Lancashire)</v>
      </c>
      <c r="E110" s="438" t="str">
        <f t="shared" ca="1" si="3"/>
        <v>E10000017</v>
      </c>
      <c r="F110" s="439" t="str">
        <f ca="1">IFERROR(VLOOKUP($E110,'Org List'!$J$9:$K$640,2,0), "")</f>
        <v>Lancashire</v>
      </c>
      <c r="G110" s="470">
        <f ca="1">IFERROR(IF((VLOOKUP($E110,'I&amp;E Backsheet'!$D$7:$Y$187,G$9,FALSE))="","",(VLOOKUP($E110,'I&amp;E Backsheet'!$D$7:$Y$187,G$9,FALSE))),"")</f>
        <v>14731266</v>
      </c>
      <c r="H110" s="471">
        <f ca="1">IFERROR(IF((VLOOKUP($E110,'I&amp;E Backsheet'!$D$7:$Y$187,H$9,FALSE))="","",(VLOOKUP($E110,'I&amp;E Backsheet'!$D$7:$Y$187,H$9,FALSE))),"")</f>
        <v>47813237</v>
      </c>
      <c r="I110" s="471">
        <f ca="1">IFERROR(IF((VLOOKUP($E110,'I&amp;E Backsheet'!$D$7:$Y$187,I$9,FALSE))="","",(VLOOKUP($E110,'I&amp;E Backsheet'!$D$7:$Y$187,I$9,FALSE))),"")</f>
        <v>87396313</v>
      </c>
      <c r="J110" s="471">
        <f ca="1">IFERROR(IF((VLOOKUP($E110,'I&amp;E Backsheet'!$D$7:$Y$187,J$9,FALSE))="","",(VLOOKUP($E110,'I&amp;E Backsheet'!$D$7:$Y$187,J$9,FALSE))),"")</f>
        <v>5518152</v>
      </c>
      <c r="K110" s="472">
        <f ca="1">IFERROR(IF((VLOOKUP($E110,'I&amp;E Backsheet'!$D$7:$Y$187,K$9,FALSE))="","",(VLOOKUP($E110,'I&amp;E Backsheet'!$D$7:$Y$187,K$9,FALSE))),"")</f>
        <v>155458968</v>
      </c>
      <c r="L110" s="470">
        <f ca="1">IFERROR(IF((VLOOKUP($E110,'I&amp;E Backsheet'!$D$7:$Y$187,L$9,FALSE))="","",(VLOOKUP($E110,'I&amp;E Backsheet'!$D$7:$Y$187,L$9,FALSE))),"")</f>
        <v>0</v>
      </c>
      <c r="M110" s="471">
        <f ca="1">IFERROR(IF((VLOOKUP($E110,'I&amp;E Backsheet'!$D$7:$Y$187,M$9,FALSE))="","",(VLOOKUP($E110,'I&amp;E Backsheet'!$D$7:$Y$187,M$9,FALSE))),"")</f>
        <v>0</v>
      </c>
      <c r="N110" s="472">
        <f ca="1">IFERROR(IF((VLOOKUP($E110,'I&amp;E Backsheet'!$D$7:$Y$187,N$9,FALSE))="","",(VLOOKUP($E110,'I&amp;E Backsheet'!$D$7:$Y$187,N$9,FALSE))),"")</f>
        <v>0</v>
      </c>
      <c r="O110" s="470">
        <f ca="1">IFERROR(IF((VLOOKUP($E110,'I&amp;E Backsheet'!$D$7:$Y$187,O$9,FALSE))="","",(VLOOKUP($E110,'I&amp;E Backsheet'!$D$7:$Y$187,O$9,FALSE))),"")</f>
        <v>0</v>
      </c>
      <c r="P110" s="471">
        <f ca="1">IFERROR(IF((VLOOKUP($E110,'I&amp;E Backsheet'!$D$7:$Y$187,P$9,FALSE))="","",(VLOOKUP($E110,'I&amp;E Backsheet'!$D$7:$Y$187,P$9,FALSE))),"")</f>
        <v>0</v>
      </c>
      <c r="Q110" s="473">
        <f ca="1">IFERROR(IF((VLOOKUP($E110,'I&amp;E Backsheet'!$D$7:$Y$187,Q$9,FALSE))="","",(VLOOKUP($E110,'I&amp;E Backsheet'!$D$7:$Y$187,Q$9,FALSE))),"")</f>
        <v>0</v>
      </c>
      <c r="R110" s="474">
        <f ca="1">IFERROR(IF((VLOOKUP($E110,'I&amp;E Backsheet'!$D$7:$Y$187,R$9,FALSE))="","",(VLOOKUP($E110,'I&amp;E Backsheet'!$D$7:$Y$187,R$9,FALSE))),"")</f>
        <v>155458968</v>
      </c>
    </row>
    <row r="111" spans="1:18" ht="15" customHeight="1" x14ac:dyDescent="0.3">
      <c r="A111" s="41">
        <v>99</v>
      </c>
      <c r="B111" s="291" t="str">
        <f ca="1">IFERROR(IF((VLOOKUP($E111,'Org List'!$AJ$10:$AL$190,3,FALSE))="","",(VLOOKUP($E111,'Org List'!$AJ$10:$AL$190,3,FALSE))),"")</f>
        <v>North East and Yorkshire Commissioning Region</v>
      </c>
      <c r="C111" s="292" t="str">
        <f ca="1">IFERROR(IF((VLOOKUP($E111,'Org List'!$AO$10:$AQ$190,3,FALSE))="","",(VLOOKUP($E111,'Org List'!$AO$10:$AQ$190,3,FALSE))),"")</f>
        <v>Yorkshire and The Humber Region</v>
      </c>
      <c r="D111" s="293" t="str">
        <f ca="1">IFERROR(IF((VLOOKUP($E111,'Org List'!$AT$10:$AV$190,3,FALSE))="","",(VLOOKUP($E111,'Org List'!$AT$10:$AV$190,3,FALSE))),"")</f>
        <v>NHS England North East and Yokrshire (Yorkshire And Humber)</v>
      </c>
      <c r="E111" s="438" t="str">
        <f t="shared" ca="1" si="3"/>
        <v>E08000035</v>
      </c>
      <c r="F111" s="439" t="str">
        <f ca="1">IFERROR(VLOOKUP($E111,'Org List'!$J$9:$K$640,2,0), "")</f>
        <v>Leeds</v>
      </c>
      <c r="G111" s="470">
        <f ca="1">IFERROR(IF((VLOOKUP($E111,'I&amp;E Backsheet'!$D$7:$Y$187,G$9,FALSE))="","",(VLOOKUP($E111,'I&amp;E Backsheet'!$D$7:$Y$187,G$9,FALSE))),"")</f>
        <v>7302720</v>
      </c>
      <c r="H111" s="471">
        <f ca="1">IFERROR(IF((VLOOKUP($E111,'I&amp;E Backsheet'!$D$7:$Y$187,H$9,FALSE))="","",(VLOOKUP($E111,'I&amp;E Backsheet'!$D$7:$Y$187,H$9,FALSE))),"")</f>
        <v>27399640</v>
      </c>
      <c r="I111" s="471">
        <f ca="1">IFERROR(IF((VLOOKUP($E111,'I&amp;E Backsheet'!$D$7:$Y$187,I$9,FALSE))="","",(VLOOKUP($E111,'I&amp;E Backsheet'!$D$7:$Y$187,I$9,FALSE))),"")</f>
        <v>55238834</v>
      </c>
      <c r="J111" s="471">
        <f ca="1">IFERROR(IF((VLOOKUP($E111,'I&amp;E Backsheet'!$D$7:$Y$187,J$9,FALSE))="","",(VLOOKUP($E111,'I&amp;E Backsheet'!$D$7:$Y$187,J$9,FALSE))),"")</f>
        <v>3310729</v>
      </c>
      <c r="K111" s="472">
        <f ca="1">IFERROR(IF((VLOOKUP($E111,'I&amp;E Backsheet'!$D$7:$Y$187,K$9,FALSE))="","",(VLOOKUP($E111,'I&amp;E Backsheet'!$D$7:$Y$187,K$9,FALSE))),"")</f>
        <v>93251923</v>
      </c>
      <c r="L111" s="470">
        <f ca="1">IFERROR(IF((VLOOKUP($E111,'I&amp;E Backsheet'!$D$7:$Y$187,L$9,FALSE))="","",(VLOOKUP($E111,'I&amp;E Backsheet'!$D$7:$Y$187,L$9,FALSE))),"")</f>
        <v>523826</v>
      </c>
      <c r="M111" s="471">
        <f ca="1">IFERROR(IF((VLOOKUP($E111,'I&amp;E Backsheet'!$D$7:$Y$187,M$9,FALSE))="","",(VLOOKUP($E111,'I&amp;E Backsheet'!$D$7:$Y$187,M$9,FALSE))),"")</f>
        <v>2462000</v>
      </c>
      <c r="N111" s="472">
        <f ca="1">IFERROR(IF((VLOOKUP($E111,'I&amp;E Backsheet'!$D$7:$Y$187,N$9,FALSE))="","",(VLOOKUP($E111,'I&amp;E Backsheet'!$D$7:$Y$187,N$9,FALSE))),"")</f>
        <v>2985826</v>
      </c>
      <c r="O111" s="470">
        <f ca="1">IFERROR(IF((VLOOKUP($E111,'I&amp;E Backsheet'!$D$7:$Y$187,O$9,FALSE))="","",(VLOOKUP($E111,'I&amp;E Backsheet'!$D$7:$Y$187,O$9,FALSE))),"")</f>
        <v>523826</v>
      </c>
      <c r="P111" s="471">
        <f ca="1">IFERROR(IF((VLOOKUP($E111,'I&amp;E Backsheet'!$D$7:$Y$187,P$9,FALSE))="","",(VLOOKUP($E111,'I&amp;E Backsheet'!$D$7:$Y$187,P$9,FALSE))),"")</f>
        <v>2462000</v>
      </c>
      <c r="Q111" s="473">
        <f ca="1">IFERROR(IF((VLOOKUP($E111,'I&amp;E Backsheet'!$D$7:$Y$187,Q$9,FALSE))="","",(VLOOKUP($E111,'I&amp;E Backsheet'!$D$7:$Y$187,Q$9,FALSE))),"")</f>
        <v>2985826</v>
      </c>
      <c r="R111" s="474">
        <f ca="1">IFERROR(IF((VLOOKUP($E111,'I&amp;E Backsheet'!$D$7:$Y$187,R$9,FALSE))="","",(VLOOKUP($E111,'I&amp;E Backsheet'!$D$7:$Y$187,R$9,FALSE))),"")</f>
        <v>96237749</v>
      </c>
    </row>
    <row r="112" spans="1:18" ht="15" customHeight="1" x14ac:dyDescent="0.3">
      <c r="A112" s="41">
        <v>100</v>
      </c>
      <c r="B112" s="291" t="str">
        <f ca="1">IFERROR(IF((VLOOKUP($E112,'Org List'!$AJ$10:$AL$190,3,FALSE))="","",(VLOOKUP($E112,'Org List'!$AJ$10:$AL$190,3,FALSE))),"")</f>
        <v>Midlands Commissioning Region</v>
      </c>
      <c r="C112" s="292" t="str">
        <f ca="1">IFERROR(IF((VLOOKUP($E112,'Org List'!$AO$10:$AQ$190,3,FALSE))="","",(VLOOKUP($E112,'Org List'!$AO$10:$AQ$190,3,FALSE))),"")</f>
        <v>East Midlands Region</v>
      </c>
      <c r="D112" s="293" t="str">
        <f ca="1">IFERROR(IF((VLOOKUP($E112,'Org List'!$AT$10:$AV$190,3,FALSE))="","",(VLOOKUP($E112,'Org List'!$AT$10:$AV$190,3,FALSE))),"")</f>
        <v>NHS England Midlands (Central Midlands)</v>
      </c>
      <c r="E112" s="438" t="str">
        <f t="shared" ca="1" si="3"/>
        <v>E06000016</v>
      </c>
      <c r="F112" s="439" t="str">
        <f ca="1">IFERROR(VLOOKUP($E112,'Org List'!$J$9:$K$640,2,0), "")</f>
        <v>Leicester</v>
      </c>
      <c r="G112" s="470">
        <f ca="1">IFERROR(IF((VLOOKUP($E112,'I&amp;E Backsheet'!$D$7:$Y$187,G$9,FALSE))="","",(VLOOKUP($E112,'I&amp;E Backsheet'!$D$7:$Y$187,G$9,FALSE))),"")</f>
        <v>2391923</v>
      </c>
      <c r="H112" s="471">
        <f ca="1">IFERROR(IF((VLOOKUP($E112,'I&amp;E Backsheet'!$D$7:$Y$187,H$9,FALSE))="","",(VLOOKUP($E112,'I&amp;E Backsheet'!$D$7:$Y$187,H$9,FALSE))),"")</f>
        <v>15466521</v>
      </c>
      <c r="I112" s="471">
        <f ca="1">IFERROR(IF((VLOOKUP($E112,'I&amp;E Backsheet'!$D$7:$Y$187,I$9,FALSE))="","",(VLOOKUP($E112,'I&amp;E Backsheet'!$D$7:$Y$187,I$9,FALSE))),"")</f>
        <v>23936545</v>
      </c>
      <c r="J112" s="471">
        <f ca="1">IFERROR(IF((VLOOKUP($E112,'I&amp;E Backsheet'!$D$7:$Y$187,J$9,FALSE))="","",(VLOOKUP($E112,'I&amp;E Backsheet'!$D$7:$Y$187,J$9,FALSE))),"")</f>
        <v>1573738</v>
      </c>
      <c r="K112" s="472">
        <f ca="1">IFERROR(IF((VLOOKUP($E112,'I&amp;E Backsheet'!$D$7:$Y$187,K$9,FALSE))="","",(VLOOKUP($E112,'I&amp;E Backsheet'!$D$7:$Y$187,K$9,FALSE))),"")</f>
        <v>43368727</v>
      </c>
      <c r="L112" s="470">
        <f ca="1">IFERROR(IF((VLOOKUP($E112,'I&amp;E Backsheet'!$D$7:$Y$187,L$9,FALSE))="","",(VLOOKUP($E112,'I&amp;E Backsheet'!$D$7:$Y$187,L$9,FALSE))),"")</f>
        <v>0</v>
      </c>
      <c r="M112" s="471">
        <f ca="1">IFERROR(IF((VLOOKUP($E112,'I&amp;E Backsheet'!$D$7:$Y$187,M$9,FALSE))="","",(VLOOKUP($E112,'I&amp;E Backsheet'!$D$7:$Y$187,M$9,FALSE))),"")</f>
        <v>0</v>
      </c>
      <c r="N112" s="472">
        <f ca="1">IFERROR(IF((VLOOKUP($E112,'I&amp;E Backsheet'!$D$7:$Y$187,N$9,FALSE))="","",(VLOOKUP($E112,'I&amp;E Backsheet'!$D$7:$Y$187,N$9,FALSE))),"")</f>
        <v>0</v>
      </c>
      <c r="O112" s="470">
        <f ca="1">IFERROR(IF((VLOOKUP($E112,'I&amp;E Backsheet'!$D$7:$Y$187,O$9,FALSE))="","",(VLOOKUP($E112,'I&amp;E Backsheet'!$D$7:$Y$187,O$9,FALSE))),"")</f>
        <v>0</v>
      </c>
      <c r="P112" s="471">
        <f ca="1">IFERROR(IF((VLOOKUP($E112,'I&amp;E Backsheet'!$D$7:$Y$187,P$9,FALSE))="","",(VLOOKUP($E112,'I&amp;E Backsheet'!$D$7:$Y$187,P$9,FALSE))),"")</f>
        <v>0</v>
      </c>
      <c r="Q112" s="473">
        <f ca="1">IFERROR(IF((VLOOKUP($E112,'I&amp;E Backsheet'!$D$7:$Y$187,Q$9,FALSE))="","",(VLOOKUP($E112,'I&amp;E Backsheet'!$D$7:$Y$187,Q$9,FALSE))),"")</f>
        <v>0</v>
      </c>
      <c r="R112" s="474">
        <f ca="1">IFERROR(IF((VLOOKUP($E112,'I&amp;E Backsheet'!$D$7:$Y$187,R$9,FALSE))="","",(VLOOKUP($E112,'I&amp;E Backsheet'!$D$7:$Y$187,R$9,FALSE))),"")</f>
        <v>43368727</v>
      </c>
    </row>
    <row r="113" spans="1:18" ht="15" customHeight="1" x14ac:dyDescent="0.3">
      <c r="A113" s="41">
        <v>101</v>
      </c>
      <c r="B113" s="291" t="str">
        <f ca="1">IFERROR(IF((VLOOKUP($E113,'Org List'!$AJ$10:$AL$190,3,FALSE))="","",(VLOOKUP($E113,'Org List'!$AJ$10:$AL$190,3,FALSE))),"")</f>
        <v>Midlands Commissioning Region</v>
      </c>
      <c r="C113" s="292" t="str">
        <f ca="1">IFERROR(IF((VLOOKUP($E113,'Org List'!$AO$10:$AQ$190,3,FALSE))="","",(VLOOKUP($E113,'Org List'!$AO$10:$AQ$190,3,FALSE))),"")</f>
        <v>East Midlands Region</v>
      </c>
      <c r="D113" s="293" t="str">
        <f ca="1">IFERROR(IF((VLOOKUP($E113,'Org List'!$AT$10:$AV$190,3,FALSE))="","",(VLOOKUP($E113,'Org List'!$AT$10:$AV$190,3,FALSE))),"")</f>
        <v>NHS England Midlands (Central Midlands)</v>
      </c>
      <c r="E113" s="438" t="str">
        <f t="shared" ca="1" si="3"/>
        <v>E10000018</v>
      </c>
      <c r="F113" s="439" t="str">
        <f ca="1">IFERROR(VLOOKUP($E113,'Org List'!$J$9:$K$640,2,0), "")</f>
        <v>Leicestershire</v>
      </c>
      <c r="G113" s="470">
        <f ca="1">IFERROR(IF((VLOOKUP($E113,'I&amp;E Backsheet'!$D$7:$Y$187,G$9,FALSE))="","",(VLOOKUP($E113,'I&amp;E Backsheet'!$D$7:$Y$187,G$9,FALSE))),"")</f>
        <v>3919459</v>
      </c>
      <c r="H113" s="471">
        <f ca="1">IFERROR(IF((VLOOKUP($E113,'I&amp;E Backsheet'!$D$7:$Y$187,H$9,FALSE))="","",(VLOOKUP($E113,'I&amp;E Backsheet'!$D$7:$Y$187,H$9,FALSE))),"")</f>
        <v>14756256</v>
      </c>
      <c r="I113" s="471">
        <f ca="1">IFERROR(IF((VLOOKUP($E113,'I&amp;E Backsheet'!$D$7:$Y$187,I$9,FALSE))="","",(VLOOKUP($E113,'I&amp;E Backsheet'!$D$7:$Y$187,I$9,FALSE))),"")</f>
        <v>39177206</v>
      </c>
      <c r="J113" s="471">
        <f ca="1">IFERROR(IF((VLOOKUP($E113,'I&amp;E Backsheet'!$D$7:$Y$187,J$9,FALSE))="","",(VLOOKUP($E113,'I&amp;E Backsheet'!$D$7:$Y$187,J$9,FALSE))),"")</f>
        <v>2414247</v>
      </c>
      <c r="K113" s="472">
        <f ca="1">IFERROR(IF((VLOOKUP($E113,'I&amp;E Backsheet'!$D$7:$Y$187,K$9,FALSE))="","",(VLOOKUP($E113,'I&amp;E Backsheet'!$D$7:$Y$187,K$9,FALSE))),"")</f>
        <v>60267168</v>
      </c>
      <c r="L113" s="470">
        <f ca="1">IFERROR(IF((VLOOKUP($E113,'I&amp;E Backsheet'!$D$7:$Y$187,L$9,FALSE))="","",(VLOOKUP($E113,'I&amp;E Backsheet'!$D$7:$Y$187,L$9,FALSE))),"")</f>
        <v>0</v>
      </c>
      <c r="M113" s="471">
        <f ca="1">IFERROR(IF((VLOOKUP($E113,'I&amp;E Backsheet'!$D$7:$Y$187,M$9,FALSE))="","",(VLOOKUP($E113,'I&amp;E Backsheet'!$D$7:$Y$187,M$9,FALSE))),"")</f>
        <v>0</v>
      </c>
      <c r="N113" s="472">
        <f ca="1">IFERROR(IF((VLOOKUP($E113,'I&amp;E Backsheet'!$D$7:$Y$187,N$9,FALSE))="","",(VLOOKUP($E113,'I&amp;E Backsheet'!$D$7:$Y$187,N$9,FALSE))),"")</f>
        <v>0</v>
      </c>
      <c r="O113" s="470">
        <f ca="1">IFERROR(IF((VLOOKUP($E113,'I&amp;E Backsheet'!$D$7:$Y$187,O$9,FALSE))="","",(VLOOKUP($E113,'I&amp;E Backsheet'!$D$7:$Y$187,O$9,FALSE))),"")</f>
        <v>0</v>
      </c>
      <c r="P113" s="471">
        <f ca="1">IFERROR(IF((VLOOKUP($E113,'I&amp;E Backsheet'!$D$7:$Y$187,P$9,FALSE))="","",(VLOOKUP($E113,'I&amp;E Backsheet'!$D$7:$Y$187,P$9,FALSE))),"")</f>
        <v>0</v>
      </c>
      <c r="Q113" s="473">
        <f ca="1">IFERROR(IF((VLOOKUP($E113,'I&amp;E Backsheet'!$D$7:$Y$187,Q$9,FALSE))="","",(VLOOKUP($E113,'I&amp;E Backsheet'!$D$7:$Y$187,Q$9,FALSE))),"")</f>
        <v>0</v>
      </c>
      <c r="R113" s="474">
        <f ca="1">IFERROR(IF((VLOOKUP($E113,'I&amp;E Backsheet'!$D$7:$Y$187,R$9,FALSE))="","",(VLOOKUP($E113,'I&amp;E Backsheet'!$D$7:$Y$187,R$9,FALSE))),"")</f>
        <v>60267168</v>
      </c>
    </row>
    <row r="114" spans="1:18" ht="15" customHeight="1" x14ac:dyDescent="0.3">
      <c r="A114" s="41">
        <v>102</v>
      </c>
      <c r="B114" s="291" t="str">
        <f ca="1">IFERROR(IF((VLOOKUP($E114,'Org List'!$AJ$10:$AL$190,3,FALSE))="","",(VLOOKUP($E114,'Org List'!$AJ$10:$AL$190,3,FALSE))),"")</f>
        <v>London Commissioning Region</v>
      </c>
      <c r="C114" s="292" t="str">
        <f ca="1">IFERROR(IF((VLOOKUP($E114,'Org List'!$AO$10:$AQ$190,3,FALSE))="","",(VLOOKUP($E114,'Org List'!$AO$10:$AQ$190,3,FALSE))),"")</f>
        <v>London Region</v>
      </c>
      <c r="D114" s="293" t="str">
        <f ca="1">IFERROR(IF((VLOOKUP($E114,'Org List'!$AT$10:$AV$190,3,FALSE))="","",(VLOOKUP($E114,'Org List'!$AT$10:$AV$190,3,FALSE))),"")</f>
        <v>NHS England London</v>
      </c>
      <c r="E114" s="438" t="str">
        <f t="shared" ca="1" si="3"/>
        <v>E09000023</v>
      </c>
      <c r="F114" s="439" t="str">
        <f ca="1">IFERROR(VLOOKUP($E114,'Org List'!$J$9:$K$640,2,0), "")</f>
        <v>Lewisham</v>
      </c>
      <c r="G114" s="470">
        <f ca="1">IFERROR(IF((VLOOKUP($E114,'I&amp;E Backsheet'!$D$7:$Y$187,G$9,FALSE))="","",(VLOOKUP($E114,'I&amp;E Backsheet'!$D$7:$Y$187,G$9,FALSE))),"")</f>
        <v>1338708</v>
      </c>
      <c r="H114" s="471">
        <f ca="1">IFERROR(IF((VLOOKUP($E114,'I&amp;E Backsheet'!$D$7:$Y$187,H$9,FALSE))="","",(VLOOKUP($E114,'I&amp;E Backsheet'!$D$7:$Y$187,H$9,FALSE))),"")</f>
        <v>13134491</v>
      </c>
      <c r="I114" s="471">
        <f ca="1">IFERROR(IF((VLOOKUP($E114,'I&amp;E Backsheet'!$D$7:$Y$187,I$9,FALSE))="","",(VLOOKUP($E114,'I&amp;E Backsheet'!$D$7:$Y$187,I$9,FALSE))),"")</f>
        <v>22055666</v>
      </c>
      <c r="J114" s="471">
        <f ca="1">IFERROR(IF((VLOOKUP($E114,'I&amp;E Backsheet'!$D$7:$Y$187,J$9,FALSE))="","",(VLOOKUP($E114,'I&amp;E Backsheet'!$D$7:$Y$187,J$9,FALSE))),"")</f>
        <v>1367882</v>
      </c>
      <c r="K114" s="472">
        <f ca="1">IFERROR(IF((VLOOKUP($E114,'I&amp;E Backsheet'!$D$7:$Y$187,K$9,FALSE))="","",(VLOOKUP($E114,'I&amp;E Backsheet'!$D$7:$Y$187,K$9,FALSE))),"")</f>
        <v>37896747</v>
      </c>
      <c r="L114" s="470">
        <f ca="1">IFERROR(IF((VLOOKUP($E114,'I&amp;E Backsheet'!$D$7:$Y$187,L$9,FALSE))="","",(VLOOKUP($E114,'I&amp;E Backsheet'!$D$7:$Y$187,L$9,FALSE))),"")</f>
        <v>0</v>
      </c>
      <c r="M114" s="471">
        <f ca="1">IFERROR(IF((VLOOKUP($E114,'I&amp;E Backsheet'!$D$7:$Y$187,M$9,FALSE))="","",(VLOOKUP($E114,'I&amp;E Backsheet'!$D$7:$Y$187,M$9,FALSE))),"")</f>
        <v>773989</v>
      </c>
      <c r="N114" s="472">
        <f ca="1">IFERROR(IF((VLOOKUP($E114,'I&amp;E Backsheet'!$D$7:$Y$187,N$9,FALSE))="","",(VLOOKUP($E114,'I&amp;E Backsheet'!$D$7:$Y$187,N$9,FALSE))),"")</f>
        <v>773989</v>
      </c>
      <c r="O114" s="470">
        <f ca="1">IFERROR(IF((VLOOKUP($E114,'I&amp;E Backsheet'!$D$7:$Y$187,O$9,FALSE))="","",(VLOOKUP($E114,'I&amp;E Backsheet'!$D$7:$Y$187,O$9,FALSE))),"")</f>
        <v>0</v>
      </c>
      <c r="P114" s="471">
        <f ca="1">IFERROR(IF((VLOOKUP($E114,'I&amp;E Backsheet'!$D$7:$Y$187,P$9,FALSE))="","",(VLOOKUP($E114,'I&amp;E Backsheet'!$D$7:$Y$187,P$9,FALSE))),"")</f>
        <v>773989</v>
      </c>
      <c r="Q114" s="473">
        <f ca="1">IFERROR(IF((VLOOKUP($E114,'I&amp;E Backsheet'!$D$7:$Y$187,Q$9,FALSE))="","",(VLOOKUP($E114,'I&amp;E Backsheet'!$D$7:$Y$187,Q$9,FALSE))),"")</f>
        <v>773989</v>
      </c>
      <c r="R114" s="474">
        <f ca="1">IFERROR(IF((VLOOKUP($E114,'I&amp;E Backsheet'!$D$7:$Y$187,R$9,FALSE))="","",(VLOOKUP($E114,'I&amp;E Backsheet'!$D$7:$Y$187,R$9,FALSE))),"")</f>
        <v>38670736</v>
      </c>
    </row>
    <row r="115" spans="1:18" ht="15" customHeight="1" x14ac:dyDescent="0.3">
      <c r="A115" s="41">
        <v>103</v>
      </c>
      <c r="B115" s="291" t="str">
        <f ca="1">IFERROR(IF((VLOOKUP($E115,'Org List'!$AJ$10:$AL$190,3,FALSE))="","",(VLOOKUP($E115,'Org List'!$AJ$10:$AL$190,3,FALSE))),"")</f>
        <v>Midlands Commissioning Region</v>
      </c>
      <c r="C115" s="292" t="str">
        <f ca="1">IFERROR(IF((VLOOKUP($E115,'Org List'!$AO$10:$AQ$190,3,FALSE))="","",(VLOOKUP($E115,'Org List'!$AO$10:$AQ$190,3,FALSE))),"")</f>
        <v>East Midlands Region</v>
      </c>
      <c r="D115" s="293" t="str">
        <f ca="1">IFERROR(IF((VLOOKUP($E115,'Org List'!$AT$10:$AV$190,3,FALSE))="","",(VLOOKUP($E115,'Org List'!$AT$10:$AV$190,3,FALSE))),"")</f>
        <v>NHS England Midlands (Central Midlands)</v>
      </c>
      <c r="E115" s="438" t="str">
        <f t="shared" ca="1" si="3"/>
        <v>E10000019</v>
      </c>
      <c r="F115" s="439" t="str">
        <f ca="1">IFERROR(VLOOKUP($E115,'Org List'!$J$9:$K$640,2,0), "")</f>
        <v>Lincolnshire</v>
      </c>
      <c r="G115" s="470">
        <f ca="1">IFERROR(IF((VLOOKUP($E115,'I&amp;E Backsheet'!$D$7:$Y$187,G$9,FALSE))="","",(VLOOKUP($E115,'I&amp;E Backsheet'!$D$7:$Y$187,G$9,FALSE))),"")</f>
        <v>6148560</v>
      </c>
      <c r="H115" s="471">
        <f ca="1">IFERROR(IF((VLOOKUP($E115,'I&amp;E Backsheet'!$D$7:$Y$187,H$9,FALSE))="","",(VLOOKUP($E115,'I&amp;E Backsheet'!$D$7:$Y$187,H$9,FALSE))),"")</f>
        <v>29881513</v>
      </c>
      <c r="I115" s="471">
        <f ca="1">IFERROR(IF((VLOOKUP($E115,'I&amp;E Backsheet'!$D$7:$Y$187,I$9,FALSE))="","",(VLOOKUP($E115,'I&amp;E Backsheet'!$D$7:$Y$187,I$9,FALSE))),"")</f>
        <v>52533232</v>
      </c>
      <c r="J115" s="471">
        <f ca="1">IFERROR(IF((VLOOKUP($E115,'I&amp;E Backsheet'!$D$7:$Y$187,J$9,FALSE))="","",(VLOOKUP($E115,'I&amp;E Backsheet'!$D$7:$Y$187,J$9,FALSE))),"")</f>
        <v>3367950</v>
      </c>
      <c r="K115" s="472">
        <f ca="1">IFERROR(IF((VLOOKUP($E115,'I&amp;E Backsheet'!$D$7:$Y$187,K$9,FALSE))="","",(VLOOKUP($E115,'I&amp;E Backsheet'!$D$7:$Y$187,K$9,FALSE))),"")</f>
        <v>91931255</v>
      </c>
      <c r="L115" s="470">
        <f ca="1">IFERROR(IF((VLOOKUP($E115,'I&amp;E Backsheet'!$D$7:$Y$187,L$9,FALSE))="","",(VLOOKUP($E115,'I&amp;E Backsheet'!$D$7:$Y$187,L$9,FALSE))),"")</f>
        <v>79237222</v>
      </c>
      <c r="M115" s="471">
        <f ca="1">IFERROR(IF((VLOOKUP($E115,'I&amp;E Backsheet'!$D$7:$Y$187,M$9,FALSE))="","",(VLOOKUP($E115,'I&amp;E Backsheet'!$D$7:$Y$187,M$9,FALSE))),"")</f>
        <v>82950092</v>
      </c>
      <c r="N115" s="472">
        <f ca="1">IFERROR(IF((VLOOKUP($E115,'I&amp;E Backsheet'!$D$7:$Y$187,N$9,FALSE))="","",(VLOOKUP($E115,'I&amp;E Backsheet'!$D$7:$Y$187,N$9,FALSE))),"")</f>
        <v>162187314</v>
      </c>
      <c r="O115" s="470">
        <f ca="1">IFERROR(IF((VLOOKUP($E115,'I&amp;E Backsheet'!$D$7:$Y$187,O$9,FALSE))="","",(VLOOKUP($E115,'I&amp;E Backsheet'!$D$7:$Y$187,O$9,FALSE))),"")</f>
        <v>79237222</v>
      </c>
      <c r="P115" s="471">
        <f ca="1">IFERROR(IF((VLOOKUP($E115,'I&amp;E Backsheet'!$D$7:$Y$187,P$9,FALSE))="","",(VLOOKUP($E115,'I&amp;E Backsheet'!$D$7:$Y$187,P$9,FALSE))),"")</f>
        <v>82950092</v>
      </c>
      <c r="Q115" s="473">
        <f ca="1">IFERROR(IF((VLOOKUP($E115,'I&amp;E Backsheet'!$D$7:$Y$187,Q$9,FALSE))="","",(VLOOKUP($E115,'I&amp;E Backsheet'!$D$7:$Y$187,Q$9,FALSE))),"")</f>
        <v>162187314</v>
      </c>
      <c r="R115" s="474">
        <f ca="1">IFERROR(IF((VLOOKUP($E115,'I&amp;E Backsheet'!$D$7:$Y$187,R$9,FALSE))="","",(VLOOKUP($E115,'I&amp;E Backsheet'!$D$7:$Y$187,R$9,FALSE))),"")</f>
        <v>254118569</v>
      </c>
    </row>
    <row r="116" spans="1:18" ht="15" customHeight="1" x14ac:dyDescent="0.3">
      <c r="A116" s="41">
        <v>104</v>
      </c>
      <c r="B116" s="291" t="str">
        <f ca="1">IFERROR(IF((VLOOKUP($E116,'Org List'!$AJ$10:$AL$190,3,FALSE))="","",(VLOOKUP($E116,'Org List'!$AJ$10:$AL$190,3,FALSE))),"")</f>
        <v>North West Commissioning Region</v>
      </c>
      <c r="C116" s="292" t="str">
        <f ca="1">IFERROR(IF((VLOOKUP($E116,'Org List'!$AO$10:$AQ$190,3,FALSE))="","",(VLOOKUP($E116,'Org List'!$AO$10:$AQ$190,3,FALSE))),"")</f>
        <v>North West Region</v>
      </c>
      <c r="D116" s="293" t="str">
        <f ca="1">IFERROR(IF((VLOOKUP($E116,'Org List'!$AT$10:$AV$190,3,FALSE))="","",(VLOOKUP($E116,'Org List'!$AT$10:$AV$190,3,FALSE))),"")</f>
        <v>NHS England North West (Cheshire And Merseyside)</v>
      </c>
      <c r="E116" s="438" t="str">
        <f t="shared" ca="1" si="3"/>
        <v>E08000012</v>
      </c>
      <c r="F116" s="439" t="str">
        <f ca="1">IFERROR(VLOOKUP($E116,'Org List'!$J$9:$K$640,2,0), "")</f>
        <v>Liverpool</v>
      </c>
      <c r="G116" s="470">
        <f ca="1">IFERROR(IF((VLOOKUP($E116,'I&amp;E Backsheet'!$D$7:$Y$187,G$9,FALSE))="","",(VLOOKUP($E116,'I&amp;E Backsheet'!$D$7:$Y$187,G$9,FALSE))),"")</f>
        <v>7503889</v>
      </c>
      <c r="H116" s="471">
        <f ca="1">IFERROR(IF((VLOOKUP($E116,'I&amp;E Backsheet'!$D$7:$Y$187,H$9,FALSE))="","",(VLOOKUP($E116,'I&amp;E Backsheet'!$D$7:$Y$187,H$9,FALSE))),"")</f>
        <v>31984096</v>
      </c>
      <c r="I116" s="471">
        <f ca="1">IFERROR(IF((VLOOKUP($E116,'I&amp;E Backsheet'!$D$7:$Y$187,I$9,FALSE))="","",(VLOOKUP($E116,'I&amp;E Backsheet'!$D$7:$Y$187,I$9,FALSE))),"")</f>
        <v>43280028</v>
      </c>
      <c r="J116" s="471">
        <f ca="1">IFERROR(IF((VLOOKUP($E116,'I&amp;E Backsheet'!$D$7:$Y$187,J$9,FALSE))="","",(VLOOKUP($E116,'I&amp;E Backsheet'!$D$7:$Y$187,J$9,FALSE))),"")</f>
        <v>2957108</v>
      </c>
      <c r="K116" s="472">
        <f ca="1">IFERROR(IF((VLOOKUP($E116,'I&amp;E Backsheet'!$D$7:$Y$187,K$9,FALSE))="","",(VLOOKUP($E116,'I&amp;E Backsheet'!$D$7:$Y$187,K$9,FALSE))),"")</f>
        <v>85725121</v>
      </c>
      <c r="L116" s="470">
        <f ca="1">IFERROR(IF((VLOOKUP($E116,'I&amp;E Backsheet'!$D$7:$Y$187,L$9,FALSE))="","",(VLOOKUP($E116,'I&amp;E Backsheet'!$D$7:$Y$187,L$9,FALSE))),"")</f>
        <v>3442251</v>
      </c>
      <c r="M116" s="471">
        <f ca="1">IFERROR(IF((VLOOKUP($E116,'I&amp;E Backsheet'!$D$7:$Y$187,M$9,FALSE))="","",(VLOOKUP($E116,'I&amp;E Backsheet'!$D$7:$Y$187,M$9,FALSE))),"")</f>
        <v>23016949</v>
      </c>
      <c r="N116" s="472">
        <f ca="1">IFERROR(IF((VLOOKUP($E116,'I&amp;E Backsheet'!$D$7:$Y$187,N$9,FALSE))="","",(VLOOKUP($E116,'I&amp;E Backsheet'!$D$7:$Y$187,N$9,FALSE))),"")</f>
        <v>26459200</v>
      </c>
      <c r="O116" s="470">
        <f ca="1">IFERROR(IF((VLOOKUP($E116,'I&amp;E Backsheet'!$D$7:$Y$187,O$9,FALSE))="","",(VLOOKUP($E116,'I&amp;E Backsheet'!$D$7:$Y$187,O$9,FALSE))),"")</f>
        <v>4499338</v>
      </c>
      <c r="P116" s="471">
        <f ca="1">IFERROR(IF((VLOOKUP($E116,'I&amp;E Backsheet'!$D$7:$Y$187,P$9,FALSE))="","",(VLOOKUP($E116,'I&amp;E Backsheet'!$D$7:$Y$187,P$9,FALSE))),"")</f>
        <v>26439968</v>
      </c>
      <c r="Q116" s="473">
        <f ca="1">IFERROR(IF((VLOOKUP($E116,'I&amp;E Backsheet'!$D$7:$Y$187,Q$9,FALSE))="","",(VLOOKUP($E116,'I&amp;E Backsheet'!$D$7:$Y$187,Q$9,FALSE))),"")</f>
        <v>30939306</v>
      </c>
      <c r="R116" s="474">
        <f ca="1">IFERROR(IF((VLOOKUP($E116,'I&amp;E Backsheet'!$D$7:$Y$187,R$9,FALSE))="","",(VLOOKUP($E116,'I&amp;E Backsheet'!$D$7:$Y$187,R$9,FALSE))),"")</f>
        <v>116664427</v>
      </c>
    </row>
    <row r="117" spans="1:18" ht="15" customHeight="1" x14ac:dyDescent="0.3">
      <c r="A117" s="41">
        <v>105</v>
      </c>
      <c r="B117" s="291" t="str">
        <f ca="1">IFERROR(IF((VLOOKUP($E117,'Org List'!$AJ$10:$AL$190,3,FALSE))="","",(VLOOKUP($E117,'Org List'!$AJ$10:$AL$190,3,FALSE))),"")</f>
        <v>East of England Commissioning Region</v>
      </c>
      <c r="C117" s="292" t="str">
        <f ca="1">IFERROR(IF((VLOOKUP($E117,'Org List'!$AO$10:$AQ$190,3,FALSE))="","",(VLOOKUP($E117,'Org List'!$AO$10:$AQ$190,3,FALSE))),"")</f>
        <v>East Region</v>
      </c>
      <c r="D117" s="293" t="str">
        <f ca="1">IFERROR(IF((VLOOKUP($E117,'Org List'!$AT$10:$AV$190,3,FALSE))="","",(VLOOKUP($E117,'Org List'!$AT$10:$AV$190,3,FALSE))),"")</f>
        <v>NHS England East (East)</v>
      </c>
      <c r="E117" s="438" t="str">
        <f t="shared" ca="1" si="3"/>
        <v>E06000032</v>
      </c>
      <c r="F117" s="439" t="str">
        <f ca="1">IFERROR(VLOOKUP($E117,'Org List'!$J$9:$K$640,2,0), "")</f>
        <v>Luton</v>
      </c>
      <c r="G117" s="470">
        <f ca="1">IFERROR(IF((VLOOKUP($E117,'I&amp;E Backsheet'!$D$7:$Y$187,G$9,FALSE))="","",(VLOOKUP($E117,'I&amp;E Backsheet'!$D$7:$Y$187,G$9,FALSE))),"")</f>
        <v>1417554</v>
      </c>
      <c r="H117" s="471">
        <f ca="1">IFERROR(IF((VLOOKUP($E117,'I&amp;E Backsheet'!$D$7:$Y$187,H$9,FALSE))="","",(VLOOKUP($E117,'I&amp;E Backsheet'!$D$7:$Y$187,H$9,FALSE))),"")</f>
        <v>6472833</v>
      </c>
      <c r="I117" s="471">
        <f ca="1">IFERROR(IF((VLOOKUP($E117,'I&amp;E Backsheet'!$D$7:$Y$187,I$9,FALSE))="","",(VLOOKUP($E117,'I&amp;E Backsheet'!$D$7:$Y$187,I$9,FALSE))),"")</f>
        <v>13888448</v>
      </c>
      <c r="J117" s="471">
        <f ca="1">IFERROR(IF((VLOOKUP($E117,'I&amp;E Backsheet'!$D$7:$Y$187,J$9,FALSE))="","",(VLOOKUP($E117,'I&amp;E Backsheet'!$D$7:$Y$187,J$9,FALSE))),"")</f>
        <v>788125</v>
      </c>
      <c r="K117" s="472">
        <f ca="1">IFERROR(IF((VLOOKUP($E117,'I&amp;E Backsheet'!$D$7:$Y$187,K$9,FALSE))="","",(VLOOKUP($E117,'I&amp;E Backsheet'!$D$7:$Y$187,K$9,FALSE))),"")</f>
        <v>22566960</v>
      </c>
      <c r="L117" s="470">
        <f ca="1">IFERROR(IF((VLOOKUP($E117,'I&amp;E Backsheet'!$D$7:$Y$187,L$9,FALSE))="","",(VLOOKUP($E117,'I&amp;E Backsheet'!$D$7:$Y$187,L$9,FALSE))),"")</f>
        <v>0</v>
      </c>
      <c r="M117" s="471">
        <f ca="1">IFERROR(IF((VLOOKUP($E117,'I&amp;E Backsheet'!$D$7:$Y$187,M$9,FALSE))="","",(VLOOKUP($E117,'I&amp;E Backsheet'!$D$7:$Y$187,M$9,FALSE))),"")</f>
        <v>0</v>
      </c>
      <c r="N117" s="472">
        <f ca="1">IFERROR(IF((VLOOKUP($E117,'I&amp;E Backsheet'!$D$7:$Y$187,N$9,FALSE))="","",(VLOOKUP($E117,'I&amp;E Backsheet'!$D$7:$Y$187,N$9,FALSE))),"")</f>
        <v>0</v>
      </c>
      <c r="O117" s="470">
        <f ca="1">IFERROR(IF((VLOOKUP($E117,'I&amp;E Backsheet'!$D$7:$Y$187,O$9,FALSE))="","",(VLOOKUP($E117,'I&amp;E Backsheet'!$D$7:$Y$187,O$9,FALSE))),"")</f>
        <v>0</v>
      </c>
      <c r="P117" s="471">
        <f ca="1">IFERROR(IF((VLOOKUP($E117,'I&amp;E Backsheet'!$D$7:$Y$187,P$9,FALSE))="","",(VLOOKUP($E117,'I&amp;E Backsheet'!$D$7:$Y$187,P$9,FALSE))),"")</f>
        <v>0</v>
      </c>
      <c r="Q117" s="473">
        <f ca="1">IFERROR(IF((VLOOKUP($E117,'I&amp;E Backsheet'!$D$7:$Y$187,Q$9,FALSE))="","",(VLOOKUP($E117,'I&amp;E Backsheet'!$D$7:$Y$187,Q$9,FALSE))),"")</f>
        <v>0</v>
      </c>
      <c r="R117" s="474">
        <f ca="1">IFERROR(IF((VLOOKUP($E117,'I&amp;E Backsheet'!$D$7:$Y$187,R$9,FALSE))="","",(VLOOKUP($E117,'I&amp;E Backsheet'!$D$7:$Y$187,R$9,FALSE))),"")</f>
        <v>22566960</v>
      </c>
    </row>
    <row r="118" spans="1:18" ht="15" customHeight="1" x14ac:dyDescent="0.3">
      <c r="A118" s="41">
        <v>106</v>
      </c>
      <c r="B118" s="291" t="str">
        <f ca="1">IFERROR(IF((VLOOKUP($E118,'Org List'!$AJ$10:$AL$190,3,FALSE))="","",(VLOOKUP($E118,'Org List'!$AJ$10:$AL$190,3,FALSE))),"")</f>
        <v>North West Commissioning Region</v>
      </c>
      <c r="C118" s="292" t="str">
        <f ca="1">IFERROR(IF((VLOOKUP($E118,'Org List'!$AO$10:$AQ$190,3,FALSE))="","",(VLOOKUP($E118,'Org List'!$AO$10:$AQ$190,3,FALSE))),"")</f>
        <v>North West Region</v>
      </c>
      <c r="D118" s="293" t="str">
        <f ca="1">IFERROR(IF((VLOOKUP($E118,'Org List'!$AT$10:$AV$190,3,FALSE))="","",(VLOOKUP($E118,'Org List'!$AT$10:$AV$190,3,FALSE))),"")</f>
        <v>NHS England North West (Greater Manchester)</v>
      </c>
      <c r="E118" s="438" t="str">
        <f t="shared" ca="1" si="3"/>
        <v>E08000003</v>
      </c>
      <c r="F118" s="439" t="str">
        <f ca="1">IFERROR(VLOOKUP($E118,'Org List'!$J$9:$K$640,2,0), "")</f>
        <v>Manchester</v>
      </c>
      <c r="G118" s="470">
        <f ca="1">IFERROR(IF((VLOOKUP($E118,'I&amp;E Backsheet'!$D$7:$Y$187,G$9,FALSE))="","",(VLOOKUP($E118,'I&amp;E Backsheet'!$D$7:$Y$187,G$9,FALSE))),"")</f>
        <v>7476077</v>
      </c>
      <c r="H118" s="471">
        <f ca="1">IFERROR(IF((VLOOKUP($E118,'I&amp;E Backsheet'!$D$7:$Y$187,H$9,FALSE))="","",(VLOOKUP($E118,'I&amp;E Backsheet'!$D$7:$Y$187,H$9,FALSE))),"")</f>
        <v>28149724</v>
      </c>
      <c r="I118" s="471">
        <f ca="1">IFERROR(IF((VLOOKUP($E118,'I&amp;E Backsheet'!$D$7:$Y$187,I$9,FALSE))="","",(VLOOKUP($E118,'I&amp;E Backsheet'!$D$7:$Y$187,I$9,FALSE))),"")</f>
        <v>42501178</v>
      </c>
      <c r="J118" s="471">
        <f ca="1">IFERROR(IF((VLOOKUP($E118,'I&amp;E Backsheet'!$D$7:$Y$187,J$9,FALSE))="","",(VLOOKUP($E118,'I&amp;E Backsheet'!$D$7:$Y$187,J$9,FALSE))),"")</f>
        <v>2666050</v>
      </c>
      <c r="K118" s="472">
        <f ca="1">IFERROR(IF((VLOOKUP($E118,'I&amp;E Backsheet'!$D$7:$Y$187,K$9,FALSE))="","",(VLOOKUP($E118,'I&amp;E Backsheet'!$D$7:$Y$187,K$9,FALSE))),"")</f>
        <v>80793029</v>
      </c>
      <c r="L118" s="470">
        <f ca="1">IFERROR(IF((VLOOKUP($E118,'I&amp;E Backsheet'!$D$7:$Y$187,L$9,FALSE))="","",(VLOOKUP($E118,'I&amp;E Backsheet'!$D$7:$Y$187,L$9,FALSE))),"")</f>
        <v>35957214</v>
      </c>
      <c r="M118" s="471">
        <f ca="1">IFERROR(IF((VLOOKUP($E118,'I&amp;E Backsheet'!$D$7:$Y$187,M$9,FALSE))="","",(VLOOKUP($E118,'I&amp;E Backsheet'!$D$7:$Y$187,M$9,FALSE))),"")</f>
        <v>11313623</v>
      </c>
      <c r="N118" s="472">
        <f ca="1">IFERROR(IF((VLOOKUP($E118,'I&amp;E Backsheet'!$D$7:$Y$187,N$9,FALSE))="","",(VLOOKUP($E118,'I&amp;E Backsheet'!$D$7:$Y$187,N$9,FALSE))),"")</f>
        <v>47270837</v>
      </c>
      <c r="O118" s="470">
        <f ca="1">IFERROR(IF((VLOOKUP($E118,'I&amp;E Backsheet'!$D$7:$Y$187,O$9,FALSE))="","",(VLOOKUP($E118,'I&amp;E Backsheet'!$D$7:$Y$187,O$9,FALSE))),"")</f>
        <v>35718214</v>
      </c>
      <c r="P118" s="471">
        <f ca="1">IFERROR(IF((VLOOKUP($E118,'I&amp;E Backsheet'!$D$7:$Y$187,P$9,FALSE))="","",(VLOOKUP($E118,'I&amp;E Backsheet'!$D$7:$Y$187,P$9,FALSE))),"")</f>
        <v>11313623</v>
      </c>
      <c r="Q118" s="473">
        <f ca="1">IFERROR(IF((VLOOKUP($E118,'I&amp;E Backsheet'!$D$7:$Y$187,Q$9,FALSE))="","",(VLOOKUP($E118,'I&amp;E Backsheet'!$D$7:$Y$187,Q$9,FALSE))),"")</f>
        <v>47031837</v>
      </c>
      <c r="R118" s="474">
        <f ca="1">IFERROR(IF((VLOOKUP($E118,'I&amp;E Backsheet'!$D$7:$Y$187,R$9,FALSE))="","",(VLOOKUP($E118,'I&amp;E Backsheet'!$D$7:$Y$187,R$9,FALSE))),"")</f>
        <v>127824866</v>
      </c>
    </row>
    <row r="119" spans="1:18" ht="15" customHeight="1" x14ac:dyDescent="0.3">
      <c r="A119" s="41">
        <v>107</v>
      </c>
      <c r="B119" s="291" t="str">
        <f ca="1">IFERROR(IF((VLOOKUP($E119,'Org List'!$AJ$10:$AL$190,3,FALSE))="","",(VLOOKUP($E119,'Org List'!$AJ$10:$AL$190,3,FALSE))),"")</f>
        <v>South East England Commissioning Region</v>
      </c>
      <c r="C119" s="292" t="str">
        <f ca="1">IFERROR(IF((VLOOKUP($E119,'Org List'!$AO$10:$AQ$190,3,FALSE))="","",(VLOOKUP($E119,'Org List'!$AO$10:$AQ$190,3,FALSE))),"")</f>
        <v>South East Region</v>
      </c>
      <c r="D119" s="293" t="str">
        <f ca="1">IFERROR(IF((VLOOKUP($E119,'Org List'!$AT$10:$AV$190,3,FALSE))="","",(VLOOKUP($E119,'Org List'!$AT$10:$AV$190,3,FALSE))),"")</f>
        <v>NHS England South East (Kent, Surrey and Sussex)</v>
      </c>
      <c r="E119" s="438" t="str">
        <f t="shared" ca="1" si="3"/>
        <v>E06000035</v>
      </c>
      <c r="F119" s="439" t="str">
        <f ca="1">IFERROR(VLOOKUP($E119,'Org List'!$J$9:$K$640,2,0), "")</f>
        <v>Medway</v>
      </c>
      <c r="G119" s="470">
        <f ca="1">IFERROR(IF((VLOOKUP($E119,'I&amp;E Backsheet'!$D$7:$Y$187,G$9,FALSE))="","",(VLOOKUP($E119,'I&amp;E Backsheet'!$D$7:$Y$187,G$9,FALSE))),"")</f>
        <v>2177470</v>
      </c>
      <c r="H119" s="471">
        <f ca="1">IFERROR(IF((VLOOKUP($E119,'I&amp;E Backsheet'!$D$7:$Y$187,H$9,FALSE))="","",(VLOOKUP($E119,'I&amp;E Backsheet'!$D$7:$Y$187,H$9,FALSE))),"")</f>
        <v>6094795</v>
      </c>
      <c r="I119" s="471">
        <f ca="1">IFERROR(IF((VLOOKUP($E119,'I&amp;E Backsheet'!$D$7:$Y$187,I$9,FALSE))="","",(VLOOKUP($E119,'I&amp;E Backsheet'!$D$7:$Y$187,I$9,FALSE))),"")</f>
        <v>18301421</v>
      </c>
      <c r="J119" s="471">
        <f ca="1">IFERROR(IF((VLOOKUP($E119,'I&amp;E Backsheet'!$D$7:$Y$187,J$9,FALSE))="","",(VLOOKUP($E119,'I&amp;E Backsheet'!$D$7:$Y$187,J$9,FALSE))),"")</f>
        <v>997871</v>
      </c>
      <c r="K119" s="472">
        <f ca="1">IFERROR(IF((VLOOKUP($E119,'I&amp;E Backsheet'!$D$7:$Y$187,K$9,FALSE))="","",(VLOOKUP($E119,'I&amp;E Backsheet'!$D$7:$Y$187,K$9,FALSE))),"")</f>
        <v>27571557</v>
      </c>
      <c r="L119" s="470">
        <f ca="1">IFERROR(IF((VLOOKUP($E119,'I&amp;E Backsheet'!$D$7:$Y$187,L$9,FALSE))="","",(VLOOKUP($E119,'I&amp;E Backsheet'!$D$7:$Y$187,L$9,FALSE))),"")</f>
        <v>0</v>
      </c>
      <c r="M119" s="471">
        <f ca="1">IFERROR(IF((VLOOKUP($E119,'I&amp;E Backsheet'!$D$7:$Y$187,M$9,FALSE))="","",(VLOOKUP($E119,'I&amp;E Backsheet'!$D$7:$Y$187,M$9,FALSE))),"")</f>
        <v>0</v>
      </c>
      <c r="N119" s="472">
        <f ca="1">IFERROR(IF((VLOOKUP($E119,'I&amp;E Backsheet'!$D$7:$Y$187,N$9,FALSE))="","",(VLOOKUP($E119,'I&amp;E Backsheet'!$D$7:$Y$187,N$9,FALSE))),"")</f>
        <v>0</v>
      </c>
      <c r="O119" s="470">
        <f ca="1">IFERROR(IF((VLOOKUP($E119,'I&amp;E Backsheet'!$D$7:$Y$187,O$9,FALSE))="","",(VLOOKUP($E119,'I&amp;E Backsheet'!$D$7:$Y$187,O$9,FALSE))),"")</f>
        <v>0</v>
      </c>
      <c r="P119" s="471">
        <f ca="1">IFERROR(IF((VLOOKUP($E119,'I&amp;E Backsheet'!$D$7:$Y$187,P$9,FALSE))="","",(VLOOKUP($E119,'I&amp;E Backsheet'!$D$7:$Y$187,P$9,FALSE))),"")</f>
        <v>0</v>
      </c>
      <c r="Q119" s="473">
        <f ca="1">IFERROR(IF((VLOOKUP($E119,'I&amp;E Backsheet'!$D$7:$Y$187,Q$9,FALSE))="","",(VLOOKUP($E119,'I&amp;E Backsheet'!$D$7:$Y$187,Q$9,FALSE))),"")</f>
        <v>0</v>
      </c>
      <c r="R119" s="474">
        <f ca="1">IFERROR(IF((VLOOKUP($E119,'I&amp;E Backsheet'!$D$7:$Y$187,R$9,FALSE))="","",(VLOOKUP($E119,'I&amp;E Backsheet'!$D$7:$Y$187,R$9,FALSE))),"")</f>
        <v>27571557</v>
      </c>
    </row>
    <row r="120" spans="1:18" ht="15" customHeight="1" x14ac:dyDescent="0.3">
      <c r="A120" s="41">
        <v>108</v>
      </c>
      <c r="B120" s="291" t="str">
        <f ca="1">IFERROR(IF((VLOOKUP($E120,'Org List'!$AJ$10:$AL$190,3,FALSE))="","",(VLOOKUP($E120,'Org List'!$AJ$10:$AL$190,3,FALSE))),"")</f>
        <v>London Commissioning Region</v>
      </c>
      <c r="C120" s="292" t="str">
        <f ca="1">IFERROR(IF((VLOOKUP($E120,'Org List'!$AO$10:$AQ$190,3,FALSE))="","",(VLOOKUP($E120,'Org List'!$AO$10:$AQ$190,3,FALSE))),"")</f>
        <v>London Region</v>
      </c>
      <c r="D120" s="293" t="str">
        <f ca="1">IFERROR(IF((VLOOKUP($E120,'Org List'!$AT$10:$AV$190,3,FALSE))="","",(VLOOKUP($E120,'Org List'!$AT$10:$AV$190,3,FALSE))),"")</f>
        <v>NHS England London</v>
      </c>
      <c r="E120" s="438" t="str">
        <f t="shared" ca="1" si="3"/>
        <v>E09000024</v>
      </c>
      <c r="F120" s="439" t="str">
        <f ca="1">IFERROR(VLOOKUP($E120,'Org List'!$J$9:$K$640,2,0), "")</f>
        <v>Merton</v>
      </c>
      <c r="G120" s="470">
        <f ca="1">IFERROR(IF((VLOOKUP($E120,'I&amp;E Backsheet'!$D$7:$Y$187,G$9,FALSE))="","",(VLOOKUP($E120,'I&amp;E Backsheet'!$D$7:$Y$187,G$9,FALSE))),"")</f>
        <v>1279883</v>
      </c>
      <c r="H120" s="471">
        <f ca="1">IFERROR(IF((VLOOKUP($E120,'I&amp;E Backsheet'!$D$7:$Y$187,H$9,FALSE))="","",(VLOOKUP($E120,'I&amp;E Backsheet'!$D$7:$Y$187,H$9,FALSE))),"")</f>
        <v>4114486</v>
      </c>
      <c r="I120" s="471">
        <f ca="1">IFERROR(IF((VLOOKUP($E120,'I&amp;E Backsheet'!$D$7:$Y$187,I$9,FALSE))="","",(VLOOKUP($E120,'I&amp;E Backsheet'!$D$7:$Y$187,I$9,FALSE))),"")</f>
        <v>12871787</v>
      </c>
      <c r="J120" s="471">
        <f ca="1">IFERROR(IF((VLOOKUP($E120,'I&amp;E Backsheet'!$D$7:$Y$187,J$9,FALSE))="","",(VLOOKUP($E120,'I&amp;E Backsheet'!$D$7:$Y$187,J$9,FALSE))),"")</f>
        <v>747910</v>
      </c>
      <c r="K120" s="472">
        <f ca="1">IFERROR(IF((VLOOKUP($E120,'I&amp;E Backsheet'!$D$7:$Y$187,K$9,FALSE))="","",(VLOOKUP($E120,'I&amp;E Backsheet'!$D$7:$Y$187,K$9,FALSE))),"")</f>
        <v>19014066</v>
      </c>
      <c r="L120" s="470">
        <f ca="1">IFERROR(IF((VLOOKUP($E120,'I&amp;E Backsheet'!$D$7:$Y$187,L$9,FALSE))="","",(VLOOKUP($E120,'I&amp;E Backsheet'!$D$7:$Y$187,L$9,FALSE))),"")</f>
        <v>0</v>
      </c>
      <c r="M120" s="471">
        <f ca="1">IFERROR(IF((VLOOKUP($E120,'I&amp;E Backsheet'!$D$7:$Y$187,M$9,FALSE))="","",(VLOOKUP($E120,'I&amp;E Backsheet'!$D$7:$Y$187,M$9,FALSE))),"")</f>
        <v>0</v>
      </c>
      <c r="N120" s="472">
        <f ca="1">IFERROR(IF((VLOOKUP($E120,'I&amp;E Backsheet'!$D$7:$Y$187,N$9,FALSE))="","",(VLOOKUP($E120,'I&amp;E Backsheet'!$D$7:$Y$187,N$9,FALSE))),"")</f>
        <v>0</v>
      </c>
      <c r="O120" s="470">
        <f ca="1">IFERROR(IF((VLOOKUP($E120,'I&amp;E Backsheet'!$D$7:$Y$187,O$9,FALSE))="","",(VLOOKUP($E120,'I&amp;E Backsheet'!$D$7:$Y$187,O$9,FALSE))),"")</f>
        <v>250000</v>
      </c>
      <c r="P120" s="471">
        <f ca="1">IFERROR(IF((VLOOKUP($E120,'I&amp;E Backsheet'!$D$7:$Y$187,P$9,FALSE))="","",(VLOOKUP($E120,'I&amp;E Backsheet'!$D$7:$Y$187,P$9,FALSE))),"")</f>
        <v>-250000</v>
      </c>
      <c r="Q120" s="473">
        <f ca="1">IFERROR(IF((VLOOKUP($E120,'I&amp;E Backsheet'!$D$7:$Y$187,Q$9,FALSE))="","",(VLOOKUP($E120,'I&amp;E Backsheet'!$D$7:$Y$187,Q$9,FALSE))),"")</f>
        <v>0</v>
      </c>
      <c r="R120" s="474">
        <f ca="1">IFERROR(IF((VLOOKUP($E120,'I&amp;E Backsheet'!$D$7:$Y$187,R$9,FALSE))="","",(VLOOKUP($E120,'I&amp;E Backsheet'!$D$7:$Y$187,R$9,FALSE))),"")</f>
        <v>19014066</v>
      </c>
    </row>
    <row r="121" spans="1:18" ht="15" customHeight="1" x14ac:dyDescent="0.3">
      <c r="A121" s="41">
        <v>109</v>
      </c>
      <c r="B121" s="291" t="str">
        <f ca="1">IFERROR(IF((VLOOKUP($E121,'Org List'!$AJ$10:$AL$190,3,FALSE))="","",(VLOOKUP($E121,'Org List'!$AJ$10:$AL$190,3,FALSE))),"")</f>
        <v>North East and Yorkshire Commissioning Region</v>
      </c>
      <c r="C121" s="292" t="str">
        <f ca="1">IFERROR(IF((VLOOKUP($E121,'Org List'!$AO$10:$AQ$190,3,FALSE))="","",(VLOOKUP($E121,'Org List'!$AO$10:$AQ$190,3,FALSE))),"")</f>
        <v>North East Region</v>
      </c>
      <c r="D121" s="293" t="str">
        <f ca="1">IFERROR(IF((VLOOKUP($E121,'Org List'!$AT$10:$AV$190,3,FALSE))="","",(VLOOKUP($E121,'Org List'!$AT$10:$AV$190,3,FALSE))),"")</f>
        <v>NHS England North East and Yorkshire (Cumbria And North East)</v>
      </c>
      <c r="E121" s="438" t="str">
        <f t="shared" ca="1" si="3"/>
        <v>E06000002</v>
      </c>
      <c r="F121" s="439" t="str">
        <f ca="1">IFERROR(VLOOKUP($E121,'Org List'!$J$9:$K$640,2,0), "")</f>
        <v>Middlesbrough</v>
      </c>
      <c r="G121" s="470">
        <f ca="1">IFERROR(IF((VLOOKUP($E121,'I&amp;E Backsheet'!$D$7:$Y$187,G$9,FALSE))="","",(VLOOKUP($E121,'I&amp;E Backsheet'!$D$7:$Y$187,G$9,FALSE))),"")</f>
        <v>1998957</v>
      </c>
      <c r="H121" s="471">
        <f ca="1">IFERROR(IF((VLOOKUP($E121,'I&amp;E Backsheet'!$D$7:$Y$187,H$9,FALSE))="","",(VLOOKUP($E121,'I&amp;E Backsheet'!$D$7:$Y$187,H$9,FALSE))),"")</f>
        <v>7633717</v>
      </c>
      <c r="I121" s="471">
        <f ca="1">IFERROR(IF((VLOOKUP($E121,'I&amp;E Backsheet'!$D$7:$Y$187,I$9,FALSE))="","",(VLOOKUP($E121,'I&amp;E Backsheet'!$D$7:$Y$187,I$9,FALSE))),"")</f>
        <v>11548453</v>
      </c>
      <c r="J121" s="471">
        <f ca="1">IFERROR(IF((VLOOKUP($E121,'I&amp;E Backsheet'!$D$7:$Y$187,J$9,FALSE))="","",(VLOOKUP($E121,'I&amp;E Backsheet'!$D$7:$Y$187,J$9,FALSE))),"")</f>
        <v>757937</v>
      </c>
      <c r="K121" s="472">
        <f ca="1">IFERROR(IF((VLOOKUP($E121,'I&amp;E Backsheet'!$D$7:$Y$187,K$9,FALSE))="","",(VLOOKUP($E121,'I&amp;E Backsheet'!$D$7:$Y$187,K$9,FALSE))),"")</f>
        <v>21939064</v>
      </c>
      <c r="L121" s="470">
        <f ca="1">IFERROR(IF((VLOOKUP($E121,'I&amp;E Backsheet'!$D$7:$Y$187,L$9,FALSE))="","",(VLOOKUP($E121,'I&amp;E Backsheet'!$D$7:$Y$187,L$9,FALSE))),"")</f>
        <v>0</v>
      </c>
      <c r="M121" s="471">
        <f ca="1">IFERROR(IF((VLOOKUP($E121,'I&amp;E Backsheet'!$D$7:$Y$187,M$9,FALSE))="","",(VLOOKUP($E121,'I&amp;E Backsheet'!$D$7:$Y$187,M$9,FALSE))),"")</f>
        <v>300000</v>
      </c>
      <c r="N121" s="472">
        <f ca="1">IFERROR(IF((VLOOKUP($E121,'I&amp;E Backsheet'!$D$7:$Y$187,N$9,FALSE))="","",(VLOOKUP($E121,'I&amp;E Backsheet'!$D$7:$Y$187,N$9,FALSE))),"")</f>
        <v>300000</v>
      </c>
      <c r="O121" s="470">
        <f ca="1">IFERROR(IF((VLOOKUP($E121,'I&amp;E Backsheet'!$D$7:$Y$187,O$9,FALSE))="","",(VLOOKUP($E121,'I&amp;E Backsheet'!$D$7:$Y$187,O$9,FALSE))),"")</f>
        <v>0</v>
      </c>
      <c r="P121" s="471">
        <f ca="1">IFERROR(IF((VLOOKUP($E121,'I&amp;E Backsheet'!$D$7:$Y$187,P$9,FALSE))="","",(VLOOKUP($E121,'I&amp;E Backsheet'!$D$7:$Y$187,P$9,FALSE))),"")</f>
        <v>300000</v>
      </c>
      <c r="Q121" s="473">
        <f ca="1">IFERROR(IF((VLOOKUP($E121,'I&amp;E Backsheet'!$D$7:$Y$187,Q$9,FALSE))="","",(VLOOKUP($E121,'I&amp;E Backsheet'!$D$7:$Y$187,Q$9,FALSE))),"")</f>
        <v>300000</v>
      </c>
      <c r="R121" s="474">
        <f ca="1">IFERROR(IF((VLOOKUP($E121,'I&amp;E Backsheet'!$D$7:$Y$187,R$9,FALSE))="","",(VLOOKUP($E121,'I&amp;E Backsheet'!$D$7:$Y$187,R$9,FALSE))),"")</f>
        <v>22239064</v>
      </c>
    </row>
    <row r="122" spans="1:18" ht="15" customHeight="1" x14ac:dyDescent="0.3">
      <c r="A122" s="41">
        <v>110</v>
      </c>
      <c r="B122" s="291" t="str">
        <f ca="1">IFERROR(IF((VLOOKUP($E122,'Org List'!$AJ$10:$AL$190,3,FALSE))="","",(VLOOKUP($E122,'Org List'!$AJ$10:$AL$190,3,FALSE))),"")</f>
        <v>East of England Commissioning Region</v>
      </c>
      <c r="C122" s="292" t="str">
        <f ca="1">IFERROR(IF((VLOOKUP($E122,'Org List'!$AO$10:$AQ$190,3,FALSE))="","",(VLOOKUP($E122,'Org List'!$AO$10:$AQ$190,3,FALSE))),"")</f>
        <v>South East Region</v>
      </c>
      <c r="D122" s="293" t="str">
        <f ca="1">IFERROR(IF((VLOOKUP($E122,'Org List'!$AT$10:$AV$190,3,FALSE))="","",(VLOOKUP($E122,'Org List'!$AT$10:$AV$190,3,FALSE))),"")</f>
        <v>NHS England East (East)</v>
      </c>
      <c r="E122" s="438" t="str">
        <f t="shared" ca="1" si="3"/>
        <v>E06000042</v>
      </c>
      <c r="F122" s="439" t="str">
        <f ca="1">IFERROR(VLOOKUP($E122,'Org List'!$J$9:$K$640,2,0), "")</f>
        <v>Milton Keynes</v>
      </c>
      <c r="G122" s="470">
        <f ca="1">IFERROR(IF((VLOOKUP($E122,'I&amp;E Backsheet'!$D$7:$Y$187,G$9,FALSE))="","",(VLOOKUP($E122,'I&amp;E Backsheet'!$D$7:$Y$187,G$9,FALSE))),"")</f>
        <v>1117331</v>
      </c>
      <c r="H122" s="471">
        <f ca="1">IFERROR(IF((VLOOKUP($E122,'I&amp;E Backsheet'!$D$7:$Y$187,H$9,FALSE))="","",(VLOOKUP($E122,'I&amp;E Backsheet'!$D$7:$Y$187,H$9,FALSE))),"")</f>
        <v>5086494</v>
      </c>
      <c r="I122" s="471">
        <f ca="1">IFERROR(IF((VLOOKUP($E122,'I&amp;E Backsheet'!$D$7:$Y$187,I$9,FALSE))="","",(VLOOKUP($E122,'I&amp;E Backsheet'!$D$7:$Y$187,I$9,FALSE))),"")</f>
        <v>15698331</v>
      </c>
      <c r="J122" s="471">
        <f ca="1">IFERROR(IF((VLOOKUP($E122,'I&amp;E Backsheet'!$D$7:$Y$187,J$9,FALSE))="","",(VLOOKUP($E122,'I&amp;E Backsheet'!$D$7:$Y$187,J$9,FALSE))),"")</f>
        <v>908078</v>
      </c>
      <c r="K122" s="472">
        <f ca="1">IFERROR(IF((VLOOKUP($E122,'I&amp;E Backsheet'!$D$7:$Y$187,K$9,FALSE))="","",(VLOOKUP($E122,'I&amp;E Backsheet'!$D$7:$Y$187,K$9,FALSE))),"")</f>
        <v>22810234</v>
      </c>
      <c r="L122" s="470">
        <f ca="1">IFERROR(IF((VLOOKUP($E122,'I&amp;E Backsheet'!$D$7:$Y$187,L$9,FALSE))="","",(VLOOKUP($E122,'I&amp;E Backsheet'!$D$7:$Y$187,L$9,FALSE))),"")</f>
        <v>0</v>
      </c>
      <c r="M122" s="471">
        <f ca="1">IFERROR(IF((VLOOKUP($E122,'I&amp;E Backsheet'!$D$7:$Y$187,M$9,FALSE))="","",(VLOOKUP($E122,'I&amp;E Backsheet'!$D$7:$Y$187,M$9,FALSE))),"")</f>
        <v>0</v>
      </c>
      <c r="N122" s="472">
        <f ca="1">IFERROR(IF((VLOOKUP($E122,'I&amp;E Backsheet'!$D$7:$Y$187,N$9,FALSE))="","",(VLOOKUP($E122,'I&amp;E Backsheet'!$D$7:$Y$187,N$9,FALSE))),"")</f>
        <v>0</v>
      </c>
      <c r="O122" s="470">
        <f ca="1">IFERROR(IF((VLOOKUP($E122,'I&amp;E Backsheet'!$D$7:$Y$187,O$9,FALSE))="","",(VLOOKUP($E122,'I&amp;E Backsheet'!$D$7:$Y$187,O$9,FALSE))),"")</f>
        <v>0</v>
      </c>
      <c r="P122" s="471">
        <f ca="1">IFERROR(IF((VLOOKUP($E122,'I&amp;E Backsheet'!$D$7:$Y$187,P$9,FALSE))="","",(VLOOKUP($E122,'I&amp;E Backsheet'!$D$7:$Y$187,P$9,FALSE))),"")</f>
        <v>0</v>
      </c>
      <c r="Q122" s="473">
        <f ca="1">IFERROR(IF((VLOOKUP($E122,'I&amp;E Backsheet'!$D$7:$Y$187,Q$9,FALSE))="","",(VLOOKUP($E122,'I&amp;E Backsheet'!$D$7:$Y$187,Q$9,FALSE))),"")</f>
        <v>0</v>
      </c>
      <c r="R122" s="474">
        <f ca="1">IFERROR(IF((VLOOKUP($E122,'I&amp;E Backsheet'!$D$7:$Y$187,R$9,FALSE))="","",(VLOOKUP($E122,'I&amp;E Backsheet'!$D$7:$Y$187,R$9,FALSE))),"")</f>
        <v>22810234</v>
      </c>
    </row>
    <row r="123" spans="1:18" ht="15" customHeight="1" x14ac:dyDescent="0.3">
      <c r="A123" s="41">
        <v>111</v>
      </c>
      <c r="B123" s="291" t="str">
        <f ca="1">IFERROR(IF((VLOOKUP($E123,'Org List'!$AJ$10:$AL$190,3,FALSE))="","",(VLOOKUP($E123,'Org List'!$AJ$10:$AL$190,3,FALSE))),"")</f>
        <v>North East and Yorkshire Commissioning Region</v>
      </c>
      <c r="C123" s="292" t="str">
        <f ca="1">IFERROR(IF((VLOOKUP($E123,'Org List'!$AO$10:$AQ$190,3,FALSE))="","",(VLOOKUP($E123,'Org List'!$AO$10:$AQ$190,3,FALSE))),"")</f>
        <v>North East Region</v>
      </c>
      <c r="D123" s="293" t="str">
        <f ca="1">IFERROR(IF((VLOOKUP($E123,'Org List'!$AT$10:$AV$190,3,FALSE))="","",(VLOOKUP($E123,'Org List'!$AT$10:$AV$190,3,FALSE))),"")</f>
        <v>NHS England North East and Yorkshire (Cumbria And North East)</v>
      </c>
      <c r="E123" s="438" t="str">
        <f t="shared" ca="1" si="3"/>
        <v>E08000021</v>
      </c>
      <c r="F123" s="439" t="str">
        <f ca="1">IFERROR(VLOOKUP($E123,'Org List'!$J$9:$K$640,2,0), "")</f>
        <v>Newcastle upon Tyne</v>
      </c>
      <c r="G123" s="470">
        <f ca="1">IFERROR(IF((VLOOKUP($E123,'I&amp;E Backsheet'!$D$7:$Y$187,G$9,FALSE))="","",(VLOOKUP($E123,'I&amp;E Backsheet'!$D$7:$Y$187,G$9,FALSE))),"")</f>
        <v>2399392</v>
      </c>
      <c r="H123" s="471">
        <f ca="1">IFERROR(IF((VLOOKUP($E123,'I&amp;E Backsheet'!$D$7:$Y$187,H$9,FALSE))="","",(VLOOKUP($E123,'I&amp;E Backsheet'!$D$7:$Y$187,H$9,FALSE))),"")</f>
        <v>14876537</v>
      </c>
      <c r="I123" s="471">
        <f ca="1">IFERROR(IF((VLOOKUP($E123,'I&amp;E Backsheet'!$D$7:$Y$187,I$9,FALSE))="","",(VLOOKUP($E123,'I&amp;E Backsheet'!$D$7:$Y$187,I$9,FALSE))),"")</f>
        <v>22937106</v>
      </c>
      <c r="J123" s="471">
        <f ca="1">IFERROR(IF((VLOOKUP($E123,'I&amp;E Backsheet'!$D$7:$Y$187,J$9,FALSE))="","",(VLOOKUP($E123,'I&amp;E Backsheet'!$D$7:$Y$187,J$9,FALSE))),"")</f>
        <v>1500831</v>
      </c>
      <c r="K123" s="472">
        <f ca="1">IFERROR(IF((VLOOKUP($E123,'I&amp;E Backsheet'!$D$7:$Y$187,K$9,FALSE))="","",(VLOOKUP($E123,'I&amp;E Backsheet'!$D$7:$Y$187,K$9,FALSE))),"")</f>
        <v>41713866</v>
      </c>
      <c r="L123" s="470">
        <f ca="1">IFERROR(IF((VLOOKUP($E123,'I&amp;E Backsheet'!$D$7:$Y$187,L$9,FALSE))="","",(VLOOKUP($E123,'I&amp;E Backsheet'!$D$7:$Y$187,L$9,FALSE))),"")</f>
        <v>0</v>
      </c>
      <c r="M123" s="471">
        <f ca="1">IFERROR(IF((VLOOKUP($E123,'I&amp;E Backsheet'!$D$7:$Y$187,M$9,FALSE))="","",(VLOOKUP($E123,'I&amp;E Backsheet'!$D$7:$Y$187,M$9,FALSE))),"")</f>
        <v>0</v>
      </c>
      <c r="N123" s="472">
        <f ca="1">IFERROR(IF((VLOOKUP($E123,'I&amp;E Backsheet'!$D$7:$Y$187,N$9,FALSE))="","",(VLOOKUP($E123,'I&amp;E Backsheet'!$D$7:$Y$187,N$9,FALSE))),"")</f>
        <v>0</v>
      </c>
      <c r="O123" s="470">
        <f ca="1">IFERROR(IF((VLOOKUP($E123,'I&amp;E Backsheet'!$D$7:$Y$187,O$9,FALSE))="","",(VLOOKUP($E123,'I&amp;E Backsheet'!$D$7:$Y$187,O$9,FALSE))),"")</f>
        <v>0</v>
      </c>
      <c r="P123" s="471">
        <f ca="1">IFERROR(IF((VLOOKUP($E123,'I&amp;E Backsheet'!$D$7:$Y$187,P$9,FALSE))="","",(VLOOKUP($E123,'I&amp;E Backsheet'!$D$7:$Y$187,P$9,FALSE))),"")</f>
        <v>0</v>
      </c>
      <c r="Q123" s="473">
        <f ca="1">IFERROR(IF((VLOOKUP($E123,'I&amp;E Backsheet'!$D$7:$Y$187,Q$9,FALSE))="","",(VLOOKUP($E123,'I&amp;E Backsheet'!$D$7:$Y$187,Q$9,FALSE))),"")</f>
        <v>0</v>
      </c>
      <c r="R123" s="474">
        <f ca="1">IFERROR(IF((VLOOKUP($E123,'I&amp;E Backsheet'!$D$7:$Y$187,R$9,FALSE))="","",(VLOOKUP($E123,'I&amp;E Backsheet'!$D$7:$Y$187,R$9,FALSE))),"")</f>
        <v>41713866</v>
      </c>
    </row>
    <row r="124" spans="1:18" ht="15" customHeight="1" x14ac:dyDescent="0.3">
      <c r="A124" s="41">
        <v>112</v>
      </c>
      <c r="B124" s="291" t="str">
        <f ca="1">IFERROR(IF((VLOOKUP($E124,'Org List'!$AJ$10:$AL$190,3,FALSE))="","",(VLOOKUP($E124,'Org List'!$AJ$10:$AL$190,3,FALSE))),"")</f>
        <v>London Commissioning Region</v>
      </c>
      <c r="C124" s="292" t="str">
        <f ca="1">IFERROR(IF((VLOOKUP($E124,'Org List'!$AO$10:$AQ$190,3,FALSE))="","",(VLOOKUP($E124,'Org List'!$AO$10:$AQ$190,3,FALSE))),"")</f>
        <v>London Region</v>
      </c>
      <c r="D124" s="293" t="str">
        <f ca="1">IFERROR(IF((VLOOKUP($E124,'Org List'!$AT$10:$AV$190,3,FALSE))="","",(VLOOKUP($E124,'Org List'!$AT$10:$AV$190,3,FALSE))),"")</f>
        <v>NHS England London</v>
      </c>
      <c r="E124" s="438" t="str">
        <f t="shared" ca="1" si="3"/>
        <v>E09000025</v>
      </c>
      <c r="F124" s="439" t="str">
        <f ca="1">IFERROR(VLOOKUP($E124,'Org List'!$J$9:$K$640,2,0), "")</f>
        <v>Newham</v>
      </c>
      <c r="G124" s="470">
        <f ca="1">IFERROR(IF((VLOOKUP($E124,'I&amp;E Backsheet'!$D$7:$Y$187,G$9,FALSE))="","",(VLOOKUP($E124,'I&amp;E Backsheet'!$D$7:$Y$187,G$9,FALSE))),"")</f>
        <v>2510077</v>
      </c>
      <c r="H124" s="471">
        <f ca="1">IFERROR(IF((VLOOKUP($E124,'I&amp;E Backsheet'!$D$7:$Y$187,H$9,FALSE))="","",(VLOOKUP($E124,'I&amp;E Backsheet'!$D$7:$Y$187,H$9,FALSE))),"")</f>
        <v>15218642</v>
      </c>
      <c r="I124" s="471">
        <f ca="1">IFERROR(IF((VLOOKUP($E124,'I&amp;E Backsheet'!$D$7:$Y$187,I$9,FALSE))="","",(VLOOKUP($E124,'I&amp;E Backsheet'!$D$7:$Y$187,I$9,FALSE))),"")</f>
        <v>23179759</v>
      </c>
      <c r="J124" s="471">
        <f ca="1">IFERROR(IF((VLOOKUP($E124,'I&amp;E Backsheet'!$D$7:$Y$187,J$9,FALSE))="","",(VLOOKUP($E124,'I&amp;E Backsheet'!$D$7:$Y$187,J$9,FALSE))),"")</f>
        <v>1468413</v>
      </c>
      <c r="K124" s="472">
        <f ca="1">IFERROR(IF((VLOOKUP($E124,'I&amp;E Backsheet'!$D$7:$Y$187,K$9,FALSE))="","",(VLOOKUP($E124,'I&amp;E Backsheet'!$D$7:$Y$187,K$9,FALSE))),"")</f>
        <v>42376891</v>
      </c>
      <c r="L124" s="470">
        <f ca="1">IFERROR(IF((VLOOKUP($E124,'I&amp;E Backsheet'!$D$7:$Y$187,L$9,FALSE))="","",(VLOOKUP($E124,'I&amp;E Backsheet'!$D$7:$Y$187,L$9,FALSE))),"")</f>
        <v>30193000</v>
      </c>
      <c r="M124" s="471">
        <f ca="1">IFERROR(IF((VLOOKUP($E124,'I&amp;E Backsheet'!$D$7:$Y$187,M$9,FALSE))="","",(VLOOKUP($E124,'I&amp;E Backsheet'!$D$7:$Y$187,M$9,FALSE))),"")</f>
        <v>73111001</v>
      </c>
      <c r="N124" s="472">
        <f ca="1">IFERROR(IF((VLOOKUP($E124,'I&amp;E Backsheet'!$D$7:$Y$187,N$9,FALSE))="","",(VLOOKUP($E124,'I&amp;E Backsheet'!$D$7:$Y$187,N$9,FALSE))),"")</f>
        <v>103304001</v>
      </c>
      <c r="O124" s="470">
        <f ca="1">IFERROR(IF((VLOOKUP($E124,'I&amp;E Backsheet'!$D$7:$Y$187,O$9,FALSE))="","",(VLOOKUP($E124,'I&amp;E Backsheet'!$D$7:$Y$187,O$9,FALSE))),"")</f>
        <v>31124222</v>
      </c>
      <c r="P124" s="471">
        <f ca="1">IFERROR(IF((VLOOKUP($E124,'I&amp;E Backsheet'!$D$7:$Y$187,P$9,FALSE))="","",(VLOOKUP($E124,'I&amp;E Backsheet'!$D$7:$Y$187,P$9,FALSE))),"")</f>
        <v>76213517</v>
      </c>
      <c r="Q124" s="473">
        <f ca="1">IFERROR(IF((VLOOKUP($E124,'I&amp;E Backsheet'!$D$7:$Y$187,Q$9,FALSE))="","",(VLOOKUP($E124,'I&amp;E Backsheet'!$D$7:$Y$187,Q$9,FALSE))),"")</f>
        <v>107337739</v>
      </c>
      <c r="R124" s="474">
        <f ca="1">IFERROR(IF((VLOOKUP($E124,'I&amp;E Backsheet'!$D$7:$Y$187,R$9,FALSE))="","",(VLOOKUP($E124,'I&amp;E Backsheet'!$D$7:$Y$187,R$9,FALSE))),"")</f>
        <v>149714630</v>
      </c>
    </row>
    <row r="125" spans="1:18" ht="15" customHeight="1" x14ac:dyDescent="0.3">
      <c r="A125" s="41">
        <v>113</v>
      </c>
      <c r="B125" s="291" t="str">
        <f ca="1">IFERROR(IF((VLOOKUP($E125,'Org List'!$AJ$10:$AL$190,3,FALSE))="","",(VLOOKUP($E125,'Org List'!$AJ$10:$AL$190,3,FALSE))),"")</f>
        <v>East of England Commissioning Region</v>
      </c>
      <c r="C125" s="292" t="str">
        <f ca="1">IFERROR(IF((VLOOKUP($E125,'Org List'!$AO$10:$AQ$190,3,FALSE))="","",(VLOOKUP($E125,'Org List'!$AO$10:$AQ$190,3,FALSE))),"")</f>
        <v>East Region</v>
      </c>
      <c r="D125" s="293" t="str">
        <f ca="1">IFERROR(IF((VLOOKUP($E125,'Org List'!$AT$10:$AV$190,3,FALSE))="","",(VLOOKUP($E125,'Org List'!$AT$10:$AV$190,3,FALSE))),"")</f>
        <v>NHS England East (East)</v>
      </c>
      <c r="E125" s="438" t="str">
        <f t="shared" ca="1" si="3"/>
        <v>E10000020</v>
      </c>
      <c r="F125" s="439" t="str">
        <f ca="1">IFERROR(VLOOKUP($E125,'Org List'!$J$9:$K$640,2,0), "")</f>
        <v>Norfolk</v>
      </c>
      <c r="G125" s="470">
        <f ca="1">IFERROR(IF((VLOOKUP($E125,'I&amp;E Backsheet'!$D$7:$Y$187,G$9,FALSE))="","",(VLOOKUP($E125,'I&amp;E Backsheet'!$D$7:$Y$187,G$9,FALSE))),"")</f>
        <v>8070995</v>
      </c>
      <c r="H125" s="471">
        <f ca="1">IFERROR(IF((VLOOKUP($E125,'I&amp;E Backsheet'!$D$7:$Y$187,H$9,FALSE))="","",(VLOOKUP($E125,'I&amp;E Backsheet'!$D$7:$Y$187,H$9,FALSE))),"")</f>
        <v>34275015</v>
      </c>
      <c r="I125" s="471">
        <f ca="1">IFERROR(IF((VLOOKUP($E125,'I&amp;E Backsheet'!$D$7:$Y$187,I$9,FALSE))="","",(VLOOKUP($E125,'I&amp;E Backsheet'!$D$7:$Y$187,I$9,FALSE))),"")</f>
        <v>62057357</v>
      </c>
      <c r="J125" s="471">
        <f ca="1">IFERROR(IF((VLOOKUP($E125,'I&amp;E Backsheet'!$D$7:$Y$187,J$9,FALSE))="","",(VLOOKUP($E125,'I&amp;E Backsheet'!$D$7:$Y$187,J$9,FALSE))),"")</f>
        <v>4178677.9999999995</v>
      </c>
      <c r="K125" s="472">
        <f ca="1">IFERROR(IF((VLOOKUP($E125,'I&amp;E Backsheet'!$D$7:$Y$187,K$9,FALSE))="","",(VLOOKUP($E125,'I&amp;E Backsheet'!$D$7:$Y$187,K$9,FALSE))),"")</f>
        <v>108582045</v>
      </c>
      <c r="L125" s="470">
        <f ca="1">IFERROR(IF((VLOOKUP($E125,'I&amp;E Backsheet'!$D$7:$Y$187,L$9,FALSE))="","",(VLOOKUP($E125,'I&amp;E Backsheet'!$D$7:$Y$187,L$9,FALSE))),"")</f>
        <v>0</v>
      </c>
      <c r="M125" s="471">
        <f ca="1">IFERROR(IF((VLOOKUP($E125,'I&amp;E Backsheet'!$D$7:$Y$187,M$9,FALSE))="","",(VLOOKUP($E125,'I&amp;E Backsheet'!$D$7:$Y$187,M$9,FALSE))),"")</f>
        <v>2666557</v>
      </c>
      <c r="N125" s="472">
        <f ca="1">IFERROR(IF((VLOOKUP($E125,'I&amp;E Backsheet'!$D$7:$Y$187,N$9,FALSE))="","",(VLOOKUP($E125,'I&amp;E Backsheet'!$D$7:$Y$187,N$9,FALSE))),"")</f>
        <v>2666557</v>
      </c>
      <c r="O125" s="470">
        <f ca="1">IFERROR(IF((VLOOKUP($E125,'I&amp;E Backsheet'!$D$7:$Y$187,O$9,FALSE))="","",(VLOOKUP($E125,'I&amp;E Backsheet'!$D$7:$Y$187,O$9,FALSE))),"")</f>
        <v>774562</v>
      </c>
      <c r="P125" s="471">
        <f ca="1">IFERROR(IF((VLOOKUP($E125,'I&amp;E Backsheet'!$D$7:$Y$187,P$9,FALSE))="","",(VLOOKUP($E125,'I&amp;E Backsheet'!$D$7:$Y$187,P$9,FALSE))),"")</f>
        <v>3259248</v>
      </c>
      <c r="Q125" s="473">
        <f ca="1">IFERROR(IF((VLOOKUP($E125,'I&amp;E Backsheet'!$D$7:$Y$187,Q$9,FALSE))="","",(VLOOKUP($E125,'I&amp;E Backsheet'!$D$7:$Y$187,Q$9,FALSE))),"")</f>
        <v>4033810</v>
      </c>
      <c r="R125" s="474">
        <f ca="1">IFERROR(IF((VLOOKUP($E125,'I&amp;E Backsheet'!$D$7:$Y$187,R$9,FALSE))="","",(VLOOKUP($E125,'I&amp;E Backsheet'!$D$7:$Y$187,R$9,FALSE))),"")</f>
        <v>112615855</v>
      </c>
    </row>
    <row r="126" spans="1:18" ht="15" customHeight="1" x14ac:dyDescent="0.3">
      <c r="A126" s="41">
        <v>114</v>
      </c>
      <c r="B126" s="291" t="str">
        <f ca="1">IFERROR(IF((VLOOKUP($E126,'Org List'!$AJ$10:$AL$190,3,FALSE))="","",(VLOOKUP($E126,'Org List'!$AJ$10:$AL$190,3,FALSE))),"")</f>
        <v>North East and Yorkshire Commissioning Region</v>
      </c>
      <c r="C126" s="292" t="str">
        <f ca="1">IFERROR(IF((VLOOKUP($E126,'Org List'!$AO$10:$AQ$190,3,FALSE))="","",(VLOOKUP($E126,'Org List'!$AO$10:$AQ$190,3,FALSE))),"")</f>
        <v>Yorkshire and The Humber Region</v>
      </c>
      <c r="D126" s="293" t="str">
        <f ca="1">IFERROR(IF((VLOOKUP($E126,'Org List'!$AT$10:$AV$190,3,FALSE))="","",(VLOOKUP($E126,'Org List'!$AT$10:$AV$190,3,FALSE))),"")</f>
        <v>NHS England North East and Yokrshire (Yorkshire And Humber)</v>
      </c>
      <c r="E126" s="438" t="str">
        <f t="shared" ca="1" si="3"/>
        <v>E06000012</v>
      </c>
      <c r="F126" s="439" t="str">
        <f ca="1">IFERROR(VLOOKUP($E126,'Org List'!$J$9:$K$640,2,0), "")</f>
        <v>North East Lincolnshire</v>
      </c>
      <c r="G126" s="470">
        <f ca="1">IFERROR(IF((VLOOKUP($E126,'I&amp;E Backsheet'!$D$7:$Y$187,G$9,FALSE))="","",(VLOOKUP($E126,'I&amp;E Backsheet'!$D$7:$Y$187,G$9,FALSE))),"")</f>
        <v>2838604</v>
      </c>
      <c r="H126" s="471">
        <f ca="1">IFERROR(IF((VLOOKUP($E126,'I&amp;E Backsheet'!$D$7:$Y$187,H$9,FALSE))="","",(VLOOKUP($E126,'I&amp;E Backsheet'!$D$7:$Y$187,H$9,FALSE))),"")</f>
        <v>7041922</v>
      </c>
      <c r="I126" s="471">
        <f ca="1">IFERROR(IF((VLOOKUP($E126,'I&amp;E Backsheet'!$D$7:$Y$187,I$9,FALSE))="","",(VLOOKUP($E126,'I&amp;E Backsheet'!$D$7:$Y$187,I$9,FALSE))),"")</f>
        <v>12032961</v>
      </c>
      <c r="J126" s="471">
        <f ca="1">IFERROR(IF((VLOOKUP($E126,'I&amp;E Backsheet'!$D$7:$Y$187,J$9,FALSE))="","",(VLOOKUP($E126,'I&amp;E Backsheet'!$D$7:$Y$187,J$9,FALSE))),"")</f>
        <v>779710</v>
      </c>
      <c r="K126" s="472">
        <f ca="1">IFERROR(IF((VLOOKUP($E126,'I&amp;E Backsheet'!$D$7:$Y$187,K$9,FALSE))="","",(VLOOKUP($E126,'I&amp;E Backsheet'!$D$7:$Y$187,K$9,FALSE))),"")</f>
        <v>22693197</v>
      </c>
      <c r="L126" s="470">
        <f ca="1">IFERROR(IF((VLOOKUP($E126,'I&amp;E Backsheet'!$D$7:$Y$187,L$9,FALSE))="","",(VLOOKUP($E126,'I&amp;E Backsheet'!$D$7:$Y$187,L$9,FALSE))),"")</f>
        <v>0</v>
      </c>
      <c r="M126" s="471">
        <f ca="1">IFERROR(IF((VLOOKUP($E126,'I&amp;E Backsheet'!$D$7:$Y$187,M$9,FALSE))="","",(VLOOKUP($E126,'I&amp;E Backsheet'!$D$7:$Y$187,M$9,FALSE))),"")</f>
        <v>0</v>
      </c>
      <c r="N126" s="472">
        <f ca="1">IFERROR(IF((VLOOKUP($E126,'I&amp;E Backsheet'!$D$7:$Y$187,N$9,FALSE))="","",(VLOOKUP($E126,'I&amp;E Backsheet'!$D$7:$Y$187,N$9,FALSE))),"")</f>
        <v>0</v>
      </c>
      <c r="O126" s="470">
        <f ca="1">IFERROR(IF((VLOOKUP($E126,'I&amp;E Backsheet'!$D$7:$Y$187,O$9,FALSE))="","",(VLOOKUP($E126,'I&amp;E Backsheet'!$D$7:$Y$187,O$9,FALSE))),"")</f>
        <v>0</v>
      </c>
      <c r="P126" s="471">
        <f ca="1">IFERROR(IF((VLOOKUP($E126,'I&amp;E Backsheet'!$D$7:$Y$187,P$9,FALSE))="","",(VLOOKUP($E126,'I&amp;E Backsheet'!$D$7:$Y$187,P$9,FALSE))),"")</f>
        <v>300000</v>
      </c>
      <c r="Q126" s="473">
        <f ca="1">IFERROR(IF((VLOOKUP($E126,'I&amp;E Backsheet'!$D$7:$Y$187,Q$9,FALSE))="","",(VLOOKUP($E126,'I&amp;E Backsheet'!$D$7:$Y$187,Q$9,FALSE))),"")</f>
        <v>300000</v>
      </c>
      <c r="R126" s="474">
        <f ca="1">IFERROR(IF((VLOOKUP($E126,'I&amp;E Backsheet'!$D$7:$Y$187,R$9,FALSE))="","",(VLOOKUP($E126,'I&amp;E Backsheet'!$D$7:$Y$187,R$9,FALSE))),"")</f>
        <v>22993197</v>
      </c>
    </row>
    <row r="127" spans="1:18" ht="15" customHeight="1" x14ac:dyDescent="0.3">
      <c r="A127" s="41">
        <v>115</v>
      </c>
      <c r="B127" s="291" t="str">
        <f ca="1">IFERROR(IF((VLOOKUP($E127,'Org List'!$AJ$10:$AL$190,3,FALSE))="","",(VLOOKUP($E127,'Org List'!$AJ$10:$AL$190,3,FALSE))),"")</f>
        <v>North East and Yorkshire Commissioning Region</v>
      </c>
      <c r="C127" s="292" t="str">
        <f ca="1">IFERROR(IF((VLOOKUP($E127,'Org List'!$AO$10:$AQ$190,3,FALSE))="","",(VLOOKUP($E127,'Org List'!$AO$10:$AQ$190,3,FALSE))),"")</f>
        <v>Yorkshire and The Humber Region</v>
      </c>
      <c r="D127" s="293" t="str">
        <f ca="1">IFERROR(IF((VLOOKUP($E127,'Org List'!$AT$10:$AV$190,3,FALSE))="","",(VLOOKUP($E127,'Org List'!$AT$10:$AV$190,3,FALSE))),"")</f>
        <v>NHS England North East and Yokrshire (Yorkshire And Humber)</v>
      </c>
      <c r="E127" s="438" t="str">
        <f t="shared" ca="1" si="3"/>
        <v>E06000013</v>
      </c>
      <c r="F127" s="439" t="str">
        <f ca="1">IFERROR(VLOOKUP($E127,'Org List'!$J$9:$K$640,2,0), "")</f>
        <v>North Lincolnshire</v>
      </c>
      <c r="G127" s="470">
        <f ca="1">IFERROR(IF((VLOOKUP($E127,'I&amp;E Backsheet'!$D$7:$Y$187,G$9,FALSE))="","",(VLOOKUP($E127,'I&amp;E Backsheet'!$D$7:$Y$187,G$9,FALSE))),"")</f>
        <v>2280050</v>
      </c>
      <c r="H127" s="471">
        <f ca="1">IFERROR(IF((VLOOKUP($E127,'I&amp;E Backsheet'!$D$7:$Y$187,H$9,FALSE))="","",(VLOOKUP($E127,'I&amp;E Backsheet'!$D$7:$Y$187,H$9,FALSE))),"")</f>
        <v>6264012</v>
      </c>
      <c r="I127" s="471">
        <f ca="1">IFERROR(IF((VLOOKUP($E127,'I&amp;E Backsheet'!$D$7:$Y$187,I$9,FALSE))="","",(VLOOKUP($E127,'I&amp;E Backsheet'!$D$7:$Y$187,I$9,FALSE))),"")</f>
        <v>11976755</v>
      </c>
      <c r="J127" s="471">
        <f ca="1">IFERROR(IF((VLOOKUP($E127,'I&amp;E Backsheet'!$D$7:$Y$187,J$9,FALSE))="","",(VLOOKUP($E127,'I&amp;E Backsheet'!$D$7:$Y$187,J$9,FALSE))),"")</f>
        <v>760919</v>
      </c>
      <c r="K127" s="472">
        <f ca="1">IFERROR(IF((VLOOKUP($E127,'I&amp;E Backsheet'!$D$7:$Y$187,K$9,FALSE))="","",(VLOOKUP($E127,'I&amp;E Backsheet'!$D$7:$Y$187,K$9,FALSE))),"")</f>
        <v>21281736</v>
      </c>
      <c r="L127" s="470">
        <f ca="1">IFERROR(IF((VLOOKUP($E127,'I&amp;E Backsheet'!$D$7:$Y$187,L$9,FALSE))="","",(VLOOKUP($E127,'I&amp;E Backsheet'!$D$7:$Y$187,L$9,FALSE))),"")</f>
        <v>0</v>
      </c>
      <c r="M127" s="471">
        <f ca="1">IFERROR(IF((VLOOKUP($E127,'I&amp;E Backsheet'!$D$7:$Y$187,M$9,FALSE))="","",(VLOOKUP($E127,'I&amp;E Backsheet'!$D$7:$Y$187,M$9,FALSE))),"")</f>
        <v>0</v>
      </c>
      <c r="N127" s="472">
        <f ca="1">IFERROR(IF((VLOOKUP($E127,'I&amp;E Backsheet'!$D$7:$Y$187,N$9,FALSE))="","",(VLOOKUP($E127,'I&amp;E Backsheet'!$D$7:$Y$187,N$9,FALSE))),"")</f>
        <v>0</v>
      </c>
      <c r="O127" s="470">
        <f ca="1">IFERROR(IF((VLOOKUP($E127,'I&amp;E Backsheet'!$D$7:$Y$187,O$9,FALSE))="","",(VLOOKUP($E127,'I&amp;E Backsheet'!$D$7:$Y$187,O$9,FALSE))),"")</f>
        <v>0</v>
      </c>
      <c r="P127" s="471">
        <f ca="1">IFERROR(IF((VLOOKUP($E127,'I&amp;E Backsheet'!$D$7:$Y$187,P$9,FALSE))="","",(VLOOKUP($E127,'I&amp;E Backsheet'!$D$7:$Y$187,P$9,FALSE))),"")</f>
        <v>0</v>
      </c>
      <c r="Q127" s="473">
        <f ca="1">IFERROR(IF((VLOOKUP($E127,'I&amp;E Backsheet'!$D$7:$Y$187,Q$9,FALSE))="","",(VLOOKUP($E127,'I&amp;E Backsheet'!$D$7:$Y$187,Q$9,FALSE))),"")</f>
        <v>0</v>
      </c>
      <c r="R127" s="474">
        <f ca="1">IFERROR(IF((VLOOKUP($E127,'I&amp;E Backsheet'!$D$7:$Y$187,R$9,FALSE))="","",(VLOOKUP($E127,'I&amp;E Backsheet'!$D$7:$Y$187,R$9,FALSE))),"")</f>
        <v>21281736</v>
      </c>
    </row>
    <row r="128" spans="1:18" ht="15" customHeight="1" x14ac:dyDescent="0.3">
      <c r="A128" s="41">
        <v>116</v>
      </c>
      <c r="B128" s="291" t="str">
        <f ca="1">IFERROR(IF((VLOOKUP($E128,'Org List'!$AJ$10:$AL$190,3,FALSE))="","",(VLOOKUP($E128,'Org List'!$AJ$10:$AL$190,3,FALSE))),"")</f>
        <v>South West England Commissioning Region</v>
      </c>
      <c r="C128" s="292" t="str">
        <f ca="1">IFERROR(IF((VLOOKUP($E128,'Org List'!$AO$10:$AQ$190,3,FALSE))="","",(VLOOKUP($E128,'Org List'!$AO$10:$AQ$190,3,FALSE))),"")</f>
        <v>South West Region</v>
      </c>
      <c r="D128" s="293" t="str">
        <f ca="1">IFERROR(IF((VLOOKUP($E128,'Org List'!$AT$10:$AV$190,3,FALSE))="","",(VLOOKUP($E128,'Org List'!$AT$10:$AV$190,3,FALSE))),"")</f>
        <v>NHS England South West (South West North)</v>
      </c>
      <c r="E128" s="438" t="str">
        <f t="shared" ca="1" si="3"/>
        <v>E06000024</v>
      </c>
      <c r="F128" s="439" t="str">
        <f ca="1">IFERROR(VLOOKUP($E128,'Org List'!$J$9:$K$640,2,0), "")</f>
        <v>North Somerset</v>
      </c>
      <c r="G128" s="470">
        <f ca="1">IFERROR(IF((VLOOKUP($E128,'I&amp;E Backsheet'!$D$7:$Y$187,G$9,FALSE))="","",(VLOOKUP($E128,'I&amp;E Backsheet'!$D$7:$Y$187,G$9,FALSE))),"")</f>
        <v>2081237</v>
      </c>
      <c r="H128" s="471">
        <f ca="1">IFERROR(IF((VLOOKUP($E128,'I&amp;E Backsheet'!$D$7:$Y$187,H$9,FALSE))="","",(VLOOKUP($E128,'I&amp;E Backsheet'!$D$7:$Y$187,H$9,FALSE))),"")</f>
        <v>5856521</v>
      </c>
      <c r="I128" s="471">
        <f ca="1">IFERROR(IF((VLOOKUP($E128,'I&amp;E Backsheet'!$D$7:$Y$187,I$9,FALSE))="","",(VLOOKUP($E128,'I&amp;E Backsheet'!$D$7:$Y$187,I$9,FALSE))),"")</f>
        <v>14861053</v>
      </c>
      <c r="J128" s="471">
        <f ca="1">IFERROR(IF((VLOOKUP($E128,'I&amp;E Backsheet'!$D$7:$Y$187,J$9,FALSE))="","",(VLOOKUP($E128,'I&amp;E Backsheet'!$D$7:$Y$187,J$9,FALSE))),"")</f>
        <v>923945</v>
      </c>
      <c r="K128" s="472">
        <f ca="1">IFERROR(IF((VLOOKUP($E128,'I&amp;E Backsheet'!$D$7:$Y$187,K$9,FALSE))="","",(VLOOKUP($E128,'I&amp;E Backsheet'!$D$7:$Y$187,K$9,FALSE))),"")</f>
        <v>23722756</v>
      </c>
      <c r="L128" s="470">
        <f ca="1">IFERROR(IF((VLOOKUP($E128,'I&amp;E Backsheet'!$D$7:$Y$187,L$9,FALSE))="","",(VLOOKUP($E128,'I&amp;E Backsheet'!$D$7:$Y$187,L$9,FALSE))),"")</f>
        <v>0</v>
      </c>
      <c r="M128" s="471">
        <f ca="1">IFERROR(IF((VLOOKUP($E128,'I&amp;E Backsheet'!$D$7:$Y$187,M$9,FALSE))="","",(VLOOKUP($E128,'I&amp;E Backsheet'!$D$7:$Y$187,M$9,FALSE))),"")</f>
        <v>2879200</v>
      </c>
      <c r="N128" s="472">
        <f ca="1">IFERROR(IF((VLOOKUP($E128,'I&amp;E Backsheet'!$D$7:$Y$187,N$9,FALSE))="","",(VLOOKUP($E128,'I&amp;E Backsheet'!$D$7:$Y$187,N$9,FALSE))),"")</f>
        <v>2879200</v>
      </c>
      <c r="O128" s="470">
        <f ca="1">IFERROR(IF((VLOOKUP($E128,'I&amp;E Backsheet'!$D$7:$Y$187,O$9,FALSE))="","",(VLOOKUP($E128,'I&amp;E Backsheet'!$D$7:$Y$187,O$9,FALSE))),"")</f>
        <v>0</v>
      </c>
      <c r="P128" s="471">
        <f ca="1">IFERROR(IF((VLOOKUP($E128,'I&amp;E Backsheet'!$D$7:$Y$187,P$9,FALSE))="","",(VLOOKUP($E128,'I&amp;E Backsheet'!$D$7:$Y$187,P$9,FALSE))),"")</f>
        <v>2879200</v>
      </c>
      <c r="Q128" s="473">
        <f ca="1">IFERROR(IF((VLOOKUP($E128,'I&amp;E Backsheet'!$D$7:$Y$187,Q$9,FALSE))="","",(VLOOKUP($E128,'I&amp;E Backsheet'!$D$7:$Y$187,Q$9,FALSE))),"")</f>
        <v>2879200</v>
      </c>
      <c r="R128" s="474">
        <f ca="1">IFERROR(IF((VLOOKUP($E128,'I&amp;E Backsheet'!$D$7:$Y$187,R$9,FALSE))="","",(VLOOKUP($E128,'I&amp;E Backsheet'!$D$7:$Y$187,R$9,FALSE))),"")</f>
        <v>26601956</v>
      </c>
    </row>
    <row r="129" spans="1:21" ht="15" customHeight="1" x14ac:dyDescent="0.3">
      <c r="A129" s="41">
        <v>117</v>
      </c>
      <c r="B129" s="291" t="str">
        <f ca="1">IFERROR(IF((VLOOKUP($E129,'Org List'!$AJ$10:$AL$190,3,FALSE))="","",(VLOOKUP($E129,'Org List'!$AJ$10:$AL$190,3,FALSE))),"")</f>
        <v>North East and Yorkshire Commissioning Region</v>
      </c>
      <c r="C129" s="292" t="str">
        <f ca="1">IFERROR(IF((VLOOKUP($E129,'Org List'!$AO$10:$AQ$190,3,FALSE))="","",(VLOOKUP($E129,'Org List'!$AO$10:$AQ$190,3,FALSE))),"")</f>
        <v>North East Region</v>
      </c>
      <c r="D129" s="293" t="str">
        <f ca="1">IFERROR(IF((VLOOKUP($E129,'Org List'!$AT$10:$AV$190,3,FALSE))="","",(VLOOKUP($E129,'Org List'!$AT$10:$AV$190,3,FALSE))),"")</f>
        <v>NHS England North East and Yorkshire (Cumbria And North East)</v>
      </c>
      <c r="E129" s="438" t="str">
        <f t="shared" ca="1" si="3"/>
        <v>E08000022</v>
      </c>
      <c r="F129" s="439" t="str">
        <f ca="1">IFERROR(VLOOKUP($E129,'Org List'!$J$9:$K$640,2,0), "")</f>
        <v>North Tyneside</v>
      </c>
      <c r="G129" s="470">
        <f ca="1">IFERROR(IF((VLOOKUP($E129,'I&amp;E Backsheet'!$D$7:$Y$187,G$9,FALSE))="","",(VLOOKUP($E129,'I&amp;E Backsheet'!$D$7:$Y$187,G$9,FALSE))),"")</f>
        <v>1647220</v>
      </c>
      <c r="H129" s="471">
        <f ca="1">IFERROR(IF((VLOOKUP($E129,'I&amp;E Backsheet'!$D$7:$Y$187,H$9,FALSE))="","",(VLOOKUP($E129,'I&amp;E Backsheet'!$D$7:$Y$187,H$9,FALSE))),"")</f>
        <v>8265809</v>
      </c>
      <c r="I129" s="471">
        <f ca="1">IFERROR(IF((VLOOKUP($E129,'I&amp;E Backsheet'!$D$7:$Y$187,I$9,FALSE))="","",(VLOOKUP($E129,'I&amp;E Backsheet'!$D$7:$Y$187,I$9,FALSE))),"")</f>
        <v>16603777</v>
      </c>
      <c r="J129" s="471">
        <f ca="1">IFERROR(IF((VLOOKUP($E129,'I&amp;E Backsheet'!$D$7:$Y$187,J$9,FALSE))="","",(VLOOKUP($E129,'I&amp;E Backsheet'!$D$7:$Y$187,J$9,FALSE))),"")</f>
        <v>1031077</v>
      </c>
      <c r="K129" s="472">
        <f ca="1">IFERROR(IF((VLOOKUP($E129,'I&amp;E Backsheet'!$D$7:$Y$187,K$9,FALSE))="","",(VLOOKUP($E129,'I&amp;E Backsheet'!$D$7:$Y$187,K$9,FALSE))),"")</f>
        <v>27547883</v>
      </c>
      <c r="L129" s="470">
        <f ca="1">IFERROR(IF((VLOOKUP($E129,'I&amp;E Backsheet'!$D$7:$Y$187,L$9,FALSE))="","",(VLOOKUP($E129,'I&amp;E Backsheet'!$D$7:$Y$187,L$9,FALSE))),"")</f>
        <v>0</v>
      </c>
      <c r="M129" s="471">
        <f ca="1">IFERROR(IF((VLOOKUP($E129,'I&amp;E Backsheet'!$D$7:$Y$187,M$9,FALSE))="","",(VLOOKUP($E129,'I&amp;E Backsheet'!$D$7:$Y$187,M$9,FALSE))),"")</f>
        <v>0</v>
      </c>
      <c r="N129" s="472">
        <f ca="1">IFERROR(IF((VLOOKUP($E129,'I&amp;E Backsheet'!$D$7:$Y$187,N$9,FALSE))="","",(VLOOKUP($E129,'I&amp;E Backsheet'!$D$7:$Y$187,N$9,FALSE))),"")</f>
        <v>0</v>
      </c>
      <c r="O129" s="470">
        <f ca="1">IFERROR(IF((VLOOKUP($E129,'I&amp;E Backsheet'!$D$7:$Y$187,O$9,FALSE))="","",(VLOOKUP($E129,'I&amp;E Backsheet'!$D$7:$Y$187,O$9,FALSE))),"")</f>
        <v>0</v>
      </c>
      <c r="P129" s="471">
        <f ca="1">IFERROR(IF((VLOOKUP($E129,'I&amp;E Backsheet'!$D$7:$Y$187,P$9,FALSE))="","",(VLOOKUP($E129,'I&amp;E Backsheet'!$D$7:$Y$187,P$9,FALSE))),"")</f>
        <v>0</v>
      </c>
      <c r="Q129" s="473">
        <f ca="1">IFERROR(IF((VLOOKUP($E129,'I&amp;E Backsheet'!$D$7:$Y$187,Q$9,FALSE))="","",(VLOOKUP($E129,'I&amp;E Backsheet'!$D$7:$Y$187,Q$9,FALSE))),"")</f>
        <v>0</v>
      </c>
      <c r="R129" s="474">
        <f ca="1">IFERROR(IF((VLOOKUP($E129,'I&amp;E Backsheet'!$D$7:$Y$187,R$9,FALSE))="","",(VLOOKUP($E129,'I&amp;E Backsheet'!$D$7:$Y$187,R$9,FALSE))),"")</f>
        <v>27547883</v>
      </c>
    </row>
    <row r="130" spans="1:21" ht="15" customHeight="1" x14ac:dyDescent="0.3">
      <c r="A130" s="41">
        <v>118</v>
      </c>
      <c r="B130" s="291" t="str">
        <f ca="1">IFERROR(IF((VLOOKUP($E130,'Org List'!$AJ$10:$AL$190,3,FALSE))="","",(VLOOKUP($E130,'Org List'!$AJ$10:$AL$190,3,FALSE))),"")</f>
        <v>North East and Yorkshire Commissioning Region</v>
      </c>
      <c r="C130" s="292" t="str">
        <f ca="1">IFERROR(IF((VLOOKUP($E130,'Org List'!$AO$10:$AQ$190,3,FALSE))="","",(VLOOKUP($E130,'Org List'!$AO$10:$AQ$190,3,FALSE))),"")</f>
        <v>Yorkshire and The Humber Region</v>
      </c>
      <c r="D130" s="293" t="str">
        <f ca="1">IFERROR(IF((VLOOKUP($E130,'Org List'!$AT$10:$AV$190,3,FALSE))="","",(VLOOKUP($E130,'Org List'!$AT$10:$AV$190,3,FALSE))),"")</f>
        <v>NHS England North East and Yokrshire (Yorkshire And Humber)</v>
      </c>
      <c r="E130" s="438" t="str">
        <f t="shared" ca="1" si="3"/>
        <v>E10000023</v>
      </c>
      <c r="F130" s="439" t="str">
        <f ca="1">IFERROR(VLOOKUP($E130,'Org List'!$J$9:$K$640,2,0), "")</f>
        <v>North Yorkshire</v>
      </c>
      <c r="G130" s="470">
        <f ca="1">IFERROR(IF((VLOOKUP($E130,'I&amp;E Backsheet'!$D$7:$Y$187,G$9,FALSE))="","",(VLOOKUP($E130,'I&amp;E Backsheet'!$D$7:$Y$187,G$9,FALSE))),"")</f>
        <v>4507917</v>
      </c>
      <c r="H130" s="471">
        <f ca="1">IFERROR(IF((VLOOKUP($E130,'I&amp;E Backsheet'!$D$7:$Y$187,H$9,FALSE))="","",(VLOOKUP($E130,'I&amp;E Backsheet'!$D$7:$Y$187,H$9,FALSE))),"")</f>
        <v>14395385</v>
      </c>
      <c r="I130" s="471">
        <f ca="1">IFERROR(IF((VLOOKUP($E130,'I&amp;E Backsheet'!$D$7:$Y$187,I$9,FALSE))="","",(VLOOKUP($E130,'I&amp;E Backsheet'!$D$7:$Y$187,I$9,FALSE))),"")</f>
        <v>39580408</v>
      </c>
      <c r="J130" s="471">
        <f ca="1">IFERROR(IF((VLOOKUP($E130,'I&amp;E Backsheet'!$D$7:$Y$187,J$9,FALSE))="","",(VLOOKUP($E130,'I&amp;E Backsheet'!$D$7:$Y$187,J$9,FALSE))),"")</f>
        <v>2423601</v>
      </c>
      <c r="K130" s="472">
        <f ca="1">IFERROR(IF((VLOOKUP($E130,'I&amp;E Backsheet'!$D$7:$Y$187,K$9,FALSE))="","",(VLOOKUP($E130,'I&amp;E Backsheet'!$D$7:$Y$187,K$9,FALSE))),"")</f>
        <v>60907311</v>
      </c>
      <c r="L130" s="470">
        <f ca="1">IFERROR(IF((VLOOKUP($E130,'I&amp;E Backsheet'!$D$7:$Y$187,L$9,FALSE))="","",(VLOOKUP($E130,'I&amp;E Backsheet'!$D$7:$Y$187,L$9,FALSE))),"")</f>
        <v>0</v>
      </c>
      <c r="M130" s="471">
        <f ca="1">IFERROR(IF((VLOOKUP($E130,'I&amp;E Backsheet'!$D$7:$Y$187,M$9,FALSE))="","",(VLOOKUP($E130,'I&amp;E Backsheet'!$D$7:$Y$187,M$9,FALSE))),"")</f>
        <v>0</v>
      </c>
      <c r="N130" s="472">
        <f ca="1">IFERROR(IF((VLOOKUP($E130,'I&amp;E Backsheet'!$D$7:$Y$187,N$9,FALSE))="","",(VLOOKUP($E130,'I&amp;E Backsheet'!$D$7:$Y$187,N$9,FALSE))),"")</f>
        <v>0</v>
      </c>
      <c r="O130" s="470">
        <f ca="1">IFERROR(IF((VLOOKUP($E130,'I&amp;E Backsheet'!$D$7:$Y$187,O$9,FALSE))="","",(VLOOKUP($E130,'I&amp;E Backsheet'!$D$7:$Y$187,O$9,FALSE))),"")</f>
        <v>0</v>
      </c>
      <c r="P130" s="471">
        <f ca="1">IFERROR(IF((VLOOKUP($E130,'I&amp;E Backsheet'!$D$7:$Y$187,P$9,FALSE))="","",(VLOOKUP($E130,'I&amp;E Backsheet'!$D$7:$Y$187,P$9,FALSE))),"")</f>
        <v>0</v>
      </c>
      <c r="Q130" s="473">
        <f ca="1">IFERROR(IF((VLOOKUP($E130,'I&amp;E Backsheet'!$D$7:$Y$187,Q$9,FALSE))="","",(VLOOKUP($E130,'I&amp;E Backsheet'!$D$7:$Y$187,Q$9,FALSE))),"")</f>
        <v>0</v>
      </c>
      <c r="R130" s="474">
        <f ca="1">IFERROR(IF((VLOOKUP($E130,'I&amp;E Backsheet'!$D$7:$Y$187,R$9,FALSE))="","",(VLOOKUP($E130,'I&amp;E Backsheet'!$D$7:$Y$187,R$9,FALSE))),"")</f>
        <v>60907311</v>
      </c>
    </row>
    <row r="131" spans="1:21" ht="15" customHeight="1" x14ac:dyDescent="0.3">
      <c r="A131" s="41">
        <v>119</v>
      </c>
      <c r="B131" s="291" t="str">
        <f ca="1">IFERROR(IF((VLOOKUP($E131,'Org List'!$AJ$10:$AL$190,3,FALSE))="","",(VLOOKUP($E131,'Org List'!$AJ$10:$AL$190,3,FALSE))),"")</f>
        <v>Midlands Commissioning Region</v>
      </c>
      <c r="C131" s="292" t="str">
        <f ca="1">IFERROR(IF((VLOOKUP($E131,'Org List'!$AO$10:$AQ$190,3,FALSE))="","",(VLOOKUP($E131,'Org List'!$AO$10:$AQ$190,3,FALSE))),"")</f>
        <v>East Midlands Region</v>
      </c>
      <c r="D131" s="293" t="str">
        <f ca="1">IFERROR(IF((VLOOKUP($E131,'Org List'!$AT$10:$AV$190,3,FALSE))="","",(VLOOKUP($E131,'Org List'!$AT$10:$AV$190,3,FALSE))),"")</f>
        <v>NHS England Midlands (Central Midlands)</v>
      </c>
      <c r="E131" s="438" t="str">
        <f t="shared" ca="1" si="3"/>
        <v>E10000021</v>
      </c>
      <c r="F131" s="439" t="str">
        <f ca="1">IFERROR(VLOOKUP($E131,'Org List'!$J$9:$K$640,2,0), "")</f>
        <v>Northamptonshire</v>
      </c>
      <c r="G131" s="470">
        <f ca="1">IFERROR(IF((VLOOKUP($E131,'I&amp;E Backsheet'!$D$7:$Y$187,G$9,FALSE))="","",(VLOOKUP($E131,'I&amp;E Backsheet'!$D$7:$Y$187,G$9,FALSE))),"")</f>
        <v>4513005</v>
      </c>
      <c r="H131" s="471">
        <f ca="1">IFERROR(IF((VLOOKUP($E131,'I&amp;E Backsheet'!$D$7:$Y$187,H$9,FALSE))="","",(VLOOKUP($E131,'I&amp;E Backsheet'!$D$7:$Y$187,H$9,FALSE))),"")</f>
        <v>18240517</v>
      </c>
      <c r="I131" s="471">
        <f ca="1">IFERROR(IF((VLOOKUP($E131,'I&amp;E Backsheet'!$D$7:$Y$187,I$9,FALSE))="","",(VLOOKUP($E131,'I&amp;E Backsheet'!$D$7:$Y$187,I$9,FALSE))),"")</f>
        <v>46392201</v>
      </c>
      <c r="J131" s="471">
        <f ca="1">IFERROR(IF((VLOOKUP($E131,'I&amp;E Backsheet'!$D$7:$Y$187,J$9,FALSE))="","",(VLOOKUP($E131,'I&amp;E Backsheet'!$D$7:$Y$187,J$9,FALSE))),"")</f>
        <v>2717108</v>
      </c>
      <c r="K131" s="472">
        <f ca="1">IFERROR(IF((VLOOKUP($E131,'I&amp;E Backsheet'!$D$7:$Y$187,K$9,FALSE))="","",(VLOOKUP($E131,'I&amp;E Backsheet'!$D$7:$Y$187,K$9,FALSE))),"")</f>
        <v>71862831</v>
      </c>
      <c r="L131" s="470">
        <f ca="1">IFERROR(IF((VLOOKUP($E131,'I&amp;E Backsheet'!$D$7:$Y$187,L$9,FALSE))="","",(VLOOKUP($E131,'I&amp;E Backsheet'!$D$7:$Y$187,L$9,FALSE))),"")</f>
        <v>0</v>
      </c>
      <c r="M131" s="471">
        <f ca="1">IFERROR(IF((VLOOKUP($E131,'I&amp;E Backsheet'!$D$7:$Y$187,M$9,FALSE))="","",(VLOOKUP($E131,'I&amp;E Backsheet'!$D$7:$Y$187,M$9,FALSE))),"")</f>
        <v>2406767</v>
      </c>
      <c r="N131" s="472">
        <f ca="1">IFERROR(IF((VLOOKUP($E131,'I&amp;E Backsheet'!$D$7:$Y$187,N$9,FALSE))="","",(VLOOKUP($E131,'I&amp;E Backsheet'!$D$7:$Y$187,N$9,FALSE))),"")</f>
        <v>2406767</v>
      </c>
      <c r="O131" s="470">
        <f ca="1">IFERROR(IF((VLOOKUP($E131,'I&amp;E Backsheet'!$D$7:$Y$187,O$9,FALSE))="","",(VLOOKUP($E131,'I&amp;E Backsheet'!$D$7:$Y$187,O$9,FALSE))),"")</f>
        <v>0</v>
      </c>
      <c r="P131" s="471">
        <f ca="1">IFERROR(IF((VLOOKUP($E131,'I&amp;E Backsheet'!$D$7:$Y$187,P$9,FALSE))="","",(VLOOKUP($E131,'I&amp;E Backsheet'!$D$7:$Y$187,P$9,FALSE))),"")</f>
        <v>2406767</v>
      </c>
      <c r="Q131" s="473">
        <f ca="1">IFERROR(IF((VLOOKUP($E131,'I&amp;E Backsheet'!$D$7:$Y$187,Q$9,FALSE))="","",(VLOOKUP($E131,'I&amp;E Backsheet'!$D$7:$Y$187,Q$9,FALSE))),"")</f>
        <v>2406767</v>
      </c>
      <c r="R131" s="474">
        <f ca="1">IFERROR(IF((VLOOKUP($E131,'I&amp;E Backsheet'!$D$7:$Y$187,R$9,FALSE))="","",(VLOOKUP($E131,'I&amp;E Backsheet'!$D$7:$Y$187,R$9,FALSE))),"")</f>
        <v>74269598</v>
      </c>
    </row>
    <row r="132" spans="1:21" ht="15" customHeight="1" x14ac:dyDescent="0.3">
      <c r="A132" s="41">
        <v>120</v>
      </c>
      <c r="B132" s="291" t="str">
        <f ca="1">IFERROR(IF((VLOOKUP($E132,'Org List'!$AJ$10:$AL$190,3,FALSE))="","",(VLOOKUP($E132,'Org List'!$AJ$10:$AL$190,3,FALSE))),"")</f>
        <v>North East and Yorkshire Commissioning Region</v>
      </c>
      <c r="C132" s="292" t="str">
        <f ca="1">IFERROR(IF((VLOOKUP($E132,'Org List'!$AO$10:$AQ$190,3,FALSE))="","",(VLOOKUP($E132,'Org List'!$AO$10:$AQ$190,3,FALSE))),"")</f>
        <v>North East Region</v>
      </c>
      <c r="D132" s="293" t="str">
        <f ca="1">IFERROR(IF((VLOOKUP($E132,'Org List'!$AT$10:$AV$190,3,FALSE))="","",(VLOOKUP($E132,'Org List'!$AT$10:$AV$190,3,FALSE))),"")</f>
        <v>NHS England North East and Yorkshire (Cumbria And North East)</v>
      </c>
      <c r="E132" s="438" t="str">
        <f t="shared" ca="1" si="3"/>
        <v>E06000057</v>
      </c>
      <c r="F132" s="439" t="str">
        <f ca="1">IFERROR(VLOOKUP($E132,'Org List'!$J$9:$K$640,2,0), "")</f>
        <v>Northumberland</v>
      </c>
      <c r="G132" s="470">
        <f ca="1">IFERROR(IF((VLOOKUP($E132,'I&amp;E Backsheet'!$D$7:$Y$187,G$9,FALSE))="","",(VLOOKUP($E132,'I&amp;E Backsheet'!$D$7:$Y$187,G$9,FALSE))),"")</f>
        <v>2933884</v>
      </c>
      <c r="H132" s="471">
        <f ca="1">IFERROR(IF((VLOOKUP($E132,'I&amp;E Backsheet'!$D$7:$Y$187,H$9,FALSE))="","",(VLOOKUP($E132,'I&amp;E Backsheet'!$D$7:$Y$187,H$9,FALSE))),"")</f>
        <v>10606909</v>
      </c>
      <c r="I132" s="471">
        <f ca="1">IFERROR(IF((VLOOKUP($E132,'I&amp;E Backsheet'!$D$7:$Y$187,I$9,FALSE))="","",(VLOOKUP($E132,'I&amp;E Backsheet'!$D$7:$Y$187,I$9,FALSE))),"")</f>
        <v>24215713</v>
      </c>
      <c r="J132" s="471">
        <f ca="1">IFERROR(IF((VLOOKUP($E132,'I&amp;E Backsheet'!$D$7:$Y$187,J$9,FALSE))="","",(VLOOKUP($E132,'I&amp;E Backsheet'!$D$7:$Y$187,J$9,FALSE))),"")</f>
        <v>1521452</v>
      </c>
      <c r="K132" s="472">
        <f ca="1">IFERROR(IF((VLOOKUP($E132,'I&amp;E Backsheet'!$D$7:$Y$187,K$9,FALSE))="","",(VLOOKUP($E132,'I&amp;E Backsheet'!$D$7:$Y$187,K$9,FALSE))),"")</f>
        <v>39277958</v>
      </c>
      <c r="L132" s="470">
        <f ca="1">IFERROR(IF((VLOOKUP($E132,'I&amp;E Backsheet'!$D$7:$Y$187,L$9,FALSE))="","",(VLOOKUP($E132,'I&amp;E Backsheet'!$D$7:$Y$187,L$9,FALSE))),"")</f>
        <v>0</v>
      </c>
      <c r="M132" s="471">
        <f ca="1">IFERROR(IF((VLOOKUP($E132,'I&amp;E Backsheet'!$D$7:$Y$187,M$9,FALSE))="","",(VLOOKUP($E132,'I&amp;E Backsheet'!$D$7:$Y$187,M$9,FALSE))),"")</f>
        <v>0</v>
      </c>
      <c r="N132" s="472">
        <f ca="1">IFERROR(IF((VLOOKUP($E132,'I&amp;E Backsheet'!$D$7:$Y$187,N$9,FALSE))="","",(VLOOKUP($E132,'I&amp;E Backsheet'!$D$7:$Y$187,N$9,FALSE))),"")</f>
        <v>0</v>
      </c>
      <c r="O132" s="470">
        <f ca="1">IFERROR(IF((VLOOKUP($E132,'I&amp;E Backsheet'!$D$7:$Y$187,O$9,FALSE))="","",(VLOOKUP($E132,'I&amp;E Backsheet'!$D$7:$Y$187,O$9,FALSE))),"")</f>
        <v>0</v>
      </c>
      <c r="P132" s="471">
        <f ca="1">IFERROR(IF((VLOOKUP($E132,'I&amp;E Backsheet'!$D$7:$Y$187,P$9,FALSE))="","",(VLOOKUP($E132,'I&amp;E Backsheet'!$D$7:$Y$187,P$9,FALSE))),"")</f>
        <v>0</v>
      </c>
      <c r="Q132" s="473">
        <f ca="1">IFERROR(IF((VLOOKUP($E132,'I&amp;E Backsheet'!$D$7:$Y$187,Q$9,FALSE))="","",(VLOOKUP($E132,'I&amp;E Backsheet'!$D$7:$Y$187,Q$9,FALSE))),"")</f>
        <v>0</v>
      </c>
      <c r="R132" s="474">
        <f ca="1">IFERROR(IF((VLOOKUP($E132,'I&amp;E Backsheet'!$D$7:$Y$187,R$9,FALSE))="","",(VLOOKUP($E132,'I&amp;E Backsheet'!$D$7:$Y$187,R$9,FALSE))),"")</f>
        <v>39277958</v>
      </c>
    </row>
    <row r="133" spans="1:21" ht="15" customHeight="1" x14ac:dyDescent="0.3">
      <c r="A133" s="41">
        <v>121</v>
      </c>
      <c r="B133" s="291" t="str">
        <f ca="1">IFERROR(IF((VLOOKUP($E133,'Org List'!$AJ$10:$AL$190,3,FALSE))="","",(VLOOKUP($E133,'Org List'!$AJ$10:$AL$190,3,FALSE))),"")</f>
        <v>Midlands Commissioning Region</v>
      </c>
      <c r="C133" s="292" t="str">
        <f ca="1">IFERROR(IF((VLOOKUP($E133,'Org List'!$AO$10:$AQ$190,3,FALSE))="","",(VLOOKUP($E133,'Org List'!$AO$10:$AQ$190,3,FALSE))),"")</f>
        <v>East Midlands Region</v>
      </c>
      <c r="D133" s="293" t="str">
        <f ca="1">IFERROR(IF((VLOOKUP($E133,'Org List'!$AT$10:$AV$190,3,FALSE))="","",(VLOOKUP($E133,'Org List'!$AT$10:$AV$190,3,FALSE))),"")</f>
        <v>NHS England Midlands (North Midlands)</v>
      </c>
      <c r="E133" s="438" t="str">
        <f t="shared" ca="1" si="3"/>
        <v>E06000018</v>
      </c>
      <c r="F133" s="439" t="str">
        <f ca="1">IFERROR(VLOOKUP($E133,'Org List'!$J$9:$K$640,2,0), "")</f>
        <v>Nottingham</v>
      </c>
      <c r="G133" s="470">
        <f ca="1">IFERROR(IF((VLOOKUP($E133,'I&amp;E Backsheet'!$D$7:$Y$187,G$9,FALSE))="","",(VLOOKUP($E133,'I&amp;E Backsheet'!$D$7:$Y$187,G$9,FALSE))),"")</f>
        <v>2439908</v>
      </c>
      <c r="H133" s="471">
        <f ca="1">IFERROR(IF((VLOOKUP($E133,'I&amp;E Backsheet'!$D$7:$Y$187,H$9,FALSE))="","",(VLOOKUP($E133,'I&amp;E Backsheet'!$D$7:$Y$187,H$9,FALSE))),"")</f>
        <v>14564610</v>
      </c>
      <c r="I133" s="471">
        <f ca="1">IFERROR(IF((VLOOKUP($E133,'I&amp;E Backsheet'!$D$7:$Y$187,I$9,FALSE))="","",(VLOOKUP($E133,'I&amp;E Backsheet'!$D$7:$Y$187,I$9,FALSE))),"")</f>
        <v>23462053</v>
      </c>
      <c r="J133" s="471">
        <f ca="1">IFERROR(IF((VLOOKUP($E133,'I&amp;E Backsheet'!$D$7:$Y$187,J$9,FALSE))="","",(VLOOKUP($E133,'I&amp;E Backsheet'!$D$7:$Y$187,J$9,FALSE))),"")</f>
        <v>1550028</v>
      </c>
      <c r="K133" s="472">
        <f ca="1">IFERROR(IF((VLOOKUP($E133,'I&amp;E Backsheet'!$D$7:$Y$187,K$9,FALSE))="","",(VLOOKUP($E133,'I&amp;E Backsheet'!$D$7:$Y$187,K$9,FALSE))),"")</f>
        <v>42016599</v>
      </c>
      <c r="L133" s="470">
        <f ca="1">IFERROR(IF((VLOOKUP($E133,'I&amp;E Backsheet'!$D$7:$Y$187,L$9,FALSE))="","",(VLOOKUP($E133,'I&amp;E Backsheet'!$D$7:$Y$187,L$9,FALSE))),"")</f>
        <v>0</v>
      </c>
      <c r="M133" s="471">
        <f ca="1">IFERROR(IF((VLOOKUP($E133,'I&amp;E Backsheet'!$D$7:$Y$187,M$9,FALSE))="","",(VLOOKUP($E133,'I&amp;E Backsheet'!$D$7:$Y$187,M$9,FALSE))),"")</f>
        <v>0</v>
      </c>
      <c r="N133" s="472">
        <f ca="1">IFERROR(IF((VLOOKUP($E133,'I&amp;E Backsheet'!$D$7:$Y$187,N$9,FALSE))="","",(VLOOKUP($E133,'I&amp;E Backsheet'!$D$7:$Y$187,N$9,FALSE))),"")</f>
        <v>0</v>
      </c>
      <c r="O133" s="470">
        <f ca="1">IFERROR(IF((VLOOKUP($E133,'I&amp;E Backsheet'!$D$7:$Y$187,O$9,FALSE))="","",(VLOOKUP($E133,'I&amp;E Backsheet'!$D$7:$Y$187,O$9,FALSE))),"")</f>
        <v>0</v>
      </c>
      <c r="P133" s="471">
        <f ca="1">IFERROR(IF((VLOOKUP($E133,'I&amp;E Backsheet'!$D$7:$Y$187,P$9,FALSE))="","",(VLOOKUP($E133,'I&amp;E Backsheet'!$D$7:$Y$187,P$9,FALSE))),"")</f>
        <v>0</v>
      </c>
      <c r="Q133" s="473">
        <f ca="1">IFERROR(IF((VLOOKUP($E133,'I&amp;E Backsheet'!$D$7:$Y$187,Q$9,FALSE))="","",(VLOOKUP($E133,'I&amp;E Backsheet'!$D$7:$Y$187,Q$9,FALSE))),"")</f>
        <v>0</v>
      </c>
      <c r="R133" s="474">
        <f ca="1">IFERROR(IF((VLOOKUP($E133,'I&amp;E Backsheet'!$D$7:$Y$187,R$9,FALSE))="","",(VLOOKUP($E133,'I&amp;E Backsheet'!$D$7:$Y$187,R$9,FALSE))),"")</f>
        <v>42016599</v>
      </c>
    </row>
    <row r="134" spans="1:21" ht="15" customHeight="1" x14ac:dyDescent="0.3">
      <c r="A134" s="41">
        <v>122</v>
      </c>
      <c r="B134" s="291" t="str">
        <f ca="1">IFERROR(IF((VLOOKUP($E134,'Org List'!$AJ$10:$AL$190,3,FALSE))="","",(VLOOKUP($E134,'Org List'!$AJ$10:$AL$190,3,FALSE))),"")</f>
        <v>Midlands Commissioning Region</v>
      </c>
      <c r="C134" s="292" t="str">
        <f ca="1">IFERROR(IF((VLOOKUP($E134,'Org List'!$AO$10:$AQ$190,3,FALSE))="","",(VLOOKUP($E134,'Org List'!$AO$10:$AQ$190,3,FALSE))),"")</f>
        <v>East Midlands Region</v>
      </c>
      <c r="D134" s="293" t="str">
        <f ca="1">IFERROR(IF((VLOOKUP($E134,'Org List'!$AT$10:$AV$190,3,FALSE))="","",(VLOOKUP($E134,'Org List'!$AT$10:$AV$190,3,FALSE))),"")</f>
        <v>NHS England Midlands (North Midlands)</v>
      </c>
      <c r="E134" s="438" t="str">
        <f t="shared" ca="1" si="3"/>
        <v>E10000024</v>
      </c>
      <c r="F134" s="439" t="str">
        <f ca="1">IFERROR(VLOOKUP($E134,'Org List'!$J$9:$K$640,2,0), "")</f>
        <v>Nottinghamshire</v>
      </c>
      <c r="G134" s="470">
        <f ca="1">IFERROR(IF((VLOOKUP($E134,'I&amp;E Backsheet'!$D$7:$Y$187,G$9,FALSE))="","",(VLOOKUP($E134,'I&amp;E Backsheet'!$D$7:$Y$187,G$9,FALSE))),"")</f>
        <v>6950696</v>
      </c>
      <c r="H134" s="471">
        <f ca="1">IFERROR(IF((VLOOKUP($E134,'I&amp;E Backsheet'!$D$7:$Y$187,H$9,FALSE))="","",(VLOOKUP($E134,'I&amp;E Backsheet'!$D$7:$Y$187,H$9,FALSE))),"")</f>
        <v>26484159</v>
      </c>
      <c r="I134" s="471">
        <f ca="1">IFERROR(IF((VLOOKUP($E134,'I&amp;E Backsheet'!$D$7:$Y$187,I$9,FALSE))="","",(VLOOKUP($E134,'I&amp;E Backsheet'!$D$7:$Y$187,I$9,FALSE))),"")</f>
        <v>55259670</v>
      </c>
      <c r="J134" s="471">
        <f ca="1">IFERROR(IF((VLOOKUP($E134,'I&amp;E Backsheet'!$D$7:$Y$187,J$9,FALSE))="","",(VLOOKUP($E134,'I&amp;E Backsheet'!$D$7:$Y$187,J$9,FALSE))),"")</f>
        <v>3527070</v>
      </c>
      <c r="K134" s="472">
        <f ca="1">IFERROR(IF((VLOOKUP($E134,'I&amp;E Backsheet'!$D$7:$Y$187,K$9,FALSE))="","",(VLOOKUP($E134,'I&amp;E Backsheet'!$D$7:$Y$187,K$9,FALSE))),"")</f>
        <v>92221595</v>
      </c>
      <c r="L134" s="470">
        <f ca="1">IFERROR(IF((VLOOKUP($E134,'I&amp;E Backsheet'!$D$7:$Y$187,L$9,FALSE))="","",(VLOOKUP($E134,'I&amp;E Backsheet'!$D$7:$Y$187,L$9,FALSE))),"")</f>
        <v>0</v>
      </c>
      <c r="M134" s="471">
        <f ca="1">IFERROR(IF((VLOOKUP($E134,'I&amp;E Backsheet'!$D$7:$Y$187,M$9,FALSE))="","",(VLOOKUP($E134,'I&amp;E Backsheet'!$D$7:$Y$187,M$9,FALSE))),"")</f>
        <v>0</v>
      </c>
      <c r="N134" s="472">
        <f ca="1">IFERROR(IF((VLOOKUP($E134,'I&amp;E Backsheet'!$D$7:$Y$187,N$9,FALSE))="","",(VLOOKUP($E134,'I&amp;E Backsheet'!$D$7:$Y$187,N$9,FALSE))),"")</f>
        <v>0</v>
      </c>
      <c r="O134" s="470">
        <f ca="1">IFERROR(IF((VLOOKUP($E134,'I&amp;E Backsheet'!$D$7:$Y$187,O$9,FALSE))="","",(VLOOKUP($E134,'I&amp;E Backsheet'!$D$7:$Y$187,O$9,FALSE))),"")</f>
        <v>0</v>
      </c>
      <c r="P134" s="471">
        <f ca="1">IFERROR(IF((VLOOKUP($E134,'I&amp;E Backsheet'!$D$7:$Y$187,P$9,FALSE))="","",(VLOOKUP($E134,'I&amp;E Backsheet'!$D$7:$Y$187,P$9,FALSE))),"")</f>
        <v>0</v>
      </c>
      <c r="Q134" s="473">
        <f ca="1">IFERROR(IF((VLOOKUP($E134,'I&amp;E Backsheet'!$D$7:$Y$187,Q$9,FALSE))="","",(VLOOKUP($E134,'I&amp;E Backsheet'!$D$7:$Y$187,Q$9,FALSE))),"")</f>
        <v>0</v>
      </c>
      <c r="R134" s="474">
        <f ca="1">IFERROR(IF((VLOOKUP($E134,'I&amp;E Backsheet'!$D$7:$Y$187,R$9,FALSE))="","",(VLOOKUP($E134,'I&amp;E Backsheet'!$D$7:$Y$187,R$9,FALSE))),"")</f>
        <v>92221595</v>
      </c>
    </row>
    <row r="135" spans="1:21" ht="15" customHeight="1" x14ac:dyDescent="0.3">
      <c r="A135" s="41">
        <v>123</v>
      </c>
      <c r="B135" s="291" t="str">
        <f ca="1">IFERROR(IF((VLOOKUP($E135,'Org List'!$AJ$10:$AL$190,3,FALSE))="","",(VLOOKUP($E135,'Org List'!$AJ$10:$AL$190,3,FALSE))),"")</f>
        <v>North West Commissioning Region</v>
      </c>
      <c r="C135" s="292" t="str">
        <f ca="1">IFERROR(IF((VLOOKUP($E135,'Org List'!$AO$10:$AQ$190,3,FALSE))="","",(VLOOKUP($E135,'Org List'!$AO$10:$AQ$190,3,FALSE))),"")</f>
        <v>North West Region</v>
      </c>
      <c r="D135" s="293" t="str">
        <f ca="1">IFERROR(IF((VLOOKUP($E135,'Org List'!$AT$10:$AV$190,3,FALSE))="","",(VLOOKUP($E135,'Org List'!$AT$10:$AV$190,3,FALSE))),"")</f>
        <v>NHS England North West (Greater Manchester)</v>
      </c>
      <c r="E135" s="438" t="str">
        <f t="shared" ca="1" si="3"/>
        <v>E08000004</v>
      </c>
      <c r="F135" s="439" t="str">
        <f ca="1">IFERROR(VLOOKUP($E135,'Org List'!$J$9:$K$640,2,0), "")</f>
        <v>Oldham</v>
      </c>
      <c r="G135" s="470">
        <f ca="1">IFERROR(IF((VLOOKUP($E135,'I&amp;E Backsheet'!$D$7:$Y$187,G$9,FALSE))="","",(VLOOKUP($E135,'I&amp;E Backsheet'!$D$7:$Y$187,G$9,FALSE))),"")</f>
        <v>2065201</v>
      </c>
      <c r="H135" s="471">
        <f ca="1">IFERROR(IF((VLOOKUP($E135,'I&amp;E Backsheet'!$D$7:$Y$187,H$9,FALSE))="","",(VLOOKUP($E135,'I&amp;E Backsheet'!$D$7:$Y$187,H$9,FALSE))),"")</f>
        <v>9736326</v>
      </c>
      <c r="I135" s="471">
        <f ca="1">IFERROR(IF((VLOOKUP($E135,'I&amp;E Backsheet'!$D$7:$Y$187,I$9,FALSE))="","",(VLOOKUP($E135,'I&amp;E Backsheet'!$D$7:$Y$187,I$9,FALSE))),"")</f>
        <v>17762151</v>
      </c>
      <c r="J135" s="471">
        <f ca="1">IFERROR(IF((VLOOKUP($E135,'I&amp;E Backsheet'!$D$7:$Y$187,J$9,FALSE))="","",(VLOOKUP($E135,'I&amp;E Backsheet'!$D$7:$Y$187,J$9,FALSE))),"")</f>
        <v>1122354</v>
      </c>
      <c r="K135" s="472">
        <f ca="1">IFERROR(IF((VLOOKUP($E135,'I&amp;E Backsheet'!$D$7:$Y$187,K$9,FALSE))="","",(VLOOKUP($E135,'I&amp;E Backsheet'!$D$7:$Y$187,K$9,FALSE))),"")</f>
        <v>30686032</v>
      </c>
      <c r="L135" s="470">
        <f ca="1">IFERROR(IF((VLOOKUP($E135,'I&amp;E Backsheet'!$D$7:$Y$187,L$9,FALSE))="","",(VLOOKUP($E135,'I&amp;E Backsheet'!$D$7:$Y$187,L$9,FALSE))),"")</f>
        <v>86519</v>
      </c>
      <c r="M135" s="471">
        <f ca="1">IFERROR(IF((VLOOKUP($E135,'I&amp;E Backsheet'!$D$7:$Y$187,M$9,FALSE))="","",(VLOOKUP($E135,'I&amp;E Backsheet'!$D$7:$Y$187,M$9,FALSE))),"")</f>
        <v>0</v>
      </c>
      <c r="N135" s="472">
        <f ca="1">IFERROR(IF((VLOOKUP($E135,'I&amp;E Backsheet'!$D$7:$Y$187,N$9,FALSE))="","",(VLOOKUP($E135,'I&amp;E Backsheet'!$D$7:$Y$187,N$9,FALSE))),"")</f>
        <v>86519</v>
      </c>
      <c r="O135" s="470">
        <f ca="1">IFERROR(IF((VLOOKUP($E135,'I&amp;E Backsheet'!$D$7:$Y$187,O$9,FALSE))="","",(VLOOKUP($E135,'I&amp;E Backsheet'!$D$7:$Y$187,O$9,FALSE))),"")</f>
        <v>86519</v>
      </c>
      <c r="P135" s="471">
        <f ca="1">IFERROR(IF((VLOOKUP($E135,'I&amp;E Backsheet'!$D$7:$Y$187,P$9,FALSE))="","",(VLOOKUP($E135,'I&amp;E Backsheet'!$D$7:$Y$187,P$9,FALSE))),"")</f>
        <v>0</v>
      </c>
      <c r="Q135" s="473">
        <f ca="1">IFERROR(IF((VLOOKUP($E135,'I&amp;E Backsheet'!$D$7:$Y$187,Q$9,FALSE))="","",(VLOOKUP($E135,'I&amp;E Backsheet'!$D$7:$Y$187,Q$9,FALSE))),"")</f>
        <v>86519</v>
      </c>
      <c r="R135" s="474">
        <f ca="1">IFERROR(IF((VLOOKUP($E135,'I&amp;E Backsheet'!$D$7:$Y$187,R$9,FALSE))="","",(VLOOKUP($E135,'I&amp;E Backsheet'!$D$7:$Y$187,R$9,FALSE))),"")</f>
        <v>30772551</v>
      </c>
    </row>
    <row r="136" spans="1:21" ht="15" customHeight="1" x14ac:dyDescent="0.3">
      <c r="A136" s="41">
        <v>124</v>
      </c>
      <c r="B136" s="291" t="str">
        <f ca="1">IFERROR(IF((VLOOKUP($E136,'Org List'!$AJ$10:$AL$190,3,FALSE))="","",(VLOOKUP($E136,'Org List'!$AJ$10:$AL$190,3,FALSE))),"")</f>
        <v>South East England Commissioning Region</v>
      </c>
      <c r="C136" s="292" t="str">
        <f ca="1">IFERROR(IF((VLOOKUP($E136,'Org List'!$AO$10:$AQ$190,3,FALSE))="","",(VLOOKUP($E136,'Org List'!$AO$10:$AQ$190,3,FALSE))),"")</f>
        <v>South East Region</v>
      </c>
      <c r="D136" s="293" t="str">
        <f ca="1">IFERROR(IF((VLOOKUP($E136,'Org List'!$AT$10:$AV$190,3,FALSE))="","",(VLOOKUP($E136,'Org List'!$AT$10:$AV$190,3,FALSE))),"")</f>
        <v>NHS England South East (Hampshire, Isle of Wight and Thames Valley)</v>
      </c>
      <c r="E136" s="438" t="str">
        <f t="shared" ca="1" si="3"/>
        <v>E10000025</v>
      </c>
      <c r="F136" s="439" t="str">
        <f ca="1">IFERROR(VLOOKUP($E136,'Org List'!$J$9:$K$640,2,0), "")</f>
        <v>Oxfordshire</v>
      </c>
      <c r="G136" s="470">
        <f ca="1">IFERROR(IF((VLOOKUP($E136,'I&amp;E Backsheet'!$D$7:$Y$187,G$9,FALSE))="","",(VLOOKUP($E136,'I&amp;E Backsheet'!$D$7:$Y$187,G$9,FALSE))),"")</f>
        <v>5868350</v>
      </c>
      <c r="H136" s="471">
        <f ca="1">IFERROR(IF((VLOOKUP($E136,'I&amp;E Backsheet'!$D$7:$Y$187,H$9,FALSE))="","",(VLOOKUP($E136,'I&amp;E Backsheet'!$D$7:$Y$187,H$9,FALSE))),"")</f>
        <v>8099042</v>
      </c>
      <c r="I136" s="471">
        <f ca="1">IFERROR(IF((VLOOKUP($E136,'I&amp;E Backsheet'!$D$7:$Y$187,I$9,FALSE))="","",(VLOOKUP($E136,'I&amp;E Backsheet'!$D$7:$Y$187,I$9,FALSE))),"")</f>
        <v>39720174</v>
      </c>
      <c r="J136" s="471">
        <f ca="1">IFERROR(IF((VLOOKUP($E136,'I&amp;E Backsheet'!$D$7:$Y$187,J$9,FALSE))="","",(VLOOKUP($E136,'I&amp;E Backsheet'!$D$7:$Y$187,J$9,FALSE))),"")</f>
        <v>2291555</v>
      </c>
      <c r="K136" s="472">
        <f ca="1">IFERROR(IF((VLOOKUP($E136,'I&amp;E Backsheet'!$D$7:$Y$187,K$9,FALSE))="","",(VLOOKUP($E136,'I&amp;E Backsheet'!$D$7:$Y$187,K$9,FALSE))),"")</f>
        <v>55979121</v>
      </c>
      <c r="L136" s="470">
        <f ca="1">IFERROR(IF((VLOOKUP($E136,'I&amp;E Backsheet'!$D$7:$Y$187,L$9,FALSE))="","",(VLOOKUP($E136,'I&amp;E Backsheet'!$D$7:$Y$187,L$9,FALSE))),"")</f>
        <v>6780224</v>
      </c>
      <c r="M136" s="471">
        <f ca="1">IFERROR(IF((VLOOKUP($E136,'I&amp;E Backsheet'!$D$7:$Y$187,M$9,FALSE))="","",(VLOOKUP($E136,'I&amp;E Backsheet'!$D$7:$Y$187,M$9,FALSE))),"")</f>
        <v>700000</v>
      </c>
      <c r="N136" s="472">
        <f ca="1">IFERROR(IF((VLOOKUP($E136,'I&amp;E Backsheet'!$D$7:$Y$187,N$9,FALSE))="","",(VLOOKUP($E136,'I&amp;E Backsheet'!$D$7:$Y$187,N$9,FALSE))),"")</f>
        <v>7480224</v>
      </c>
      <c r="O136" s="470">
        <f ca="1">IFERROR(IF((VLOOKUP($E136,'I&amp;E Backsheet'!$D$7:$Y$187,O$9,FALSE))="","",(VLOOKUP($E136,'I&amp;E Backsheet'!$D$7:$Y$187,O$9,FALSE))),"")</f>
        <v>6780224</v>
      </c>
      <c r="P136" s="471">
        <f ca="1">IFERROR(IF((VLOOKUP($E136,'I&amp;E Backsheet'!$D$7:$Y$187,P$9,FALSE))="","",(VLOOKUP($E136,'I&amp;E Backsheet'!$D$7:$Y$187,P$9,FALSE))),"")</f>
        <v>700000</v>
      </c>
      <c r="Q136" s="473">
        <f ca="1">IFERROR(IF((VLOOKUP($E136,'I&amp;E Backsheet'!$D$7:$Y$187,Q$9,FALSE))="","",(VLOOKUP($E136,'I&amp;E Backsheet'!$D$7:$Y$187,Q$9,FALSE))),"")</f>
        <v>7480224</v>
      </c>
      <c r="R136" s="474">
        <f ca="1">IFERROR(IF((VLOOKUP($E136,'I&amp;E Backsheet'!$D$7:$Y$187,R$9,FALSE))="","",(VLOOKUP($E136,'I&amp;E Backsheet'!$D$7:$Y$187,R$9,FALSE))),"")</f>
        <v>63459345</v>
      </c>
    </row>
    <row r="137" spans="1:21" ht="15" customHeight="1" x14ac:dyDescent="0.3">
      <c r="A137" s="41">
        <v>125</v>
      </c>
      <c r="B137" s="291" t="str">
        <f ca="1">IFERROR(IF((VLOOKUP($E137,'Org List'!$AJ$10:$AL$190,3,FALSE))="","",(VLOOKUP($E137,'Org List'!$AJ$10:$AL$190,3,FALSE))),"")</f>
        <v>East of England Commissioning Region</v>
      </c>
      <c r="C137" s="292" t="str">
        <f ca="1">IFERROR(IF((VLOOKUP($E137,'Org List'!$AO$10:$AQ$190,3,FALSE))="","",(VLOOKUP($E137,'Org List'!$AO$10:$AQ$190,3,FALSE))),"")</f>
        <v>East Region</v>
      </c>
      <c r="D137" s="293" t="str">
        <f ca="1">IFERROR(IF((VLOOKUP($E137,'Org List'!$AT$10:$AV$190,3,FALSE))="","",(VLOOKUP($E137,'Org List'!$AT$10:$AV$190,3,FALSE))),"")</f>
        <v>NHS England East (East)</v>
      </c>
      <c r="E137" s="438" t="str">
        <f t="shared" ca="1" si="3"/>
        <v>E06000031</v>
      </c>
      <c r="F137" s="439" t="str">
        <f ca="1">IFERROR(VLOOKUP($E137,'Org List'!$J$9:$K$640,2,0), "")</f>
        <v>Peterborough</v>
      </c>
      <c r="G137" s="470">
        <f ca="1">IFERROR(IF((VLOOKUP($E137,'I&amp;E Backsheet'!$D$7:$Y$187,G$9,FALSE))="","",(VLOOKUP($E137,'I&amp;E Backsheet'!$D$7:$Y$187,G$9,FALSE))),"")</f>
        <v>1970984</v>
      </c>
      <c r="H137" s="471">
        <f ca="1">IFERROR(IF((VLOOKUP($E137,'I&amp;E Backsheet'!$D$7:$Y$187,H$9,FALSE))="","",(VLOOKUP($E137,'I&amp;E Backsheet'!$D$7:$Y$187,H$9,FALSE))),"")</f>
        <v>6466276</v>
      </c>
      <c r="I137" s="471">
        <f ca="1">IFERROR(IF((VLOOKUP($E137,'I&amp;E Backsheet'!$D$7:$Y$187,I$9,FALSE))="","",(VLOOKUP($E137,'I&amp;E Backsheet'!$D$7:$Y$187,I$9,FALSE))),"")</f>
        <v>12270498</v>
      </c>
      <c r="J137" s="471">
        <f ca="1">IFERROR(IF((VLOOKUP($E137,'I&amp;E Backsheet'!$D$7:$Y$187,J$9,FALSE))="","",(VLOOKUP($E137,'I&amp;E Backsheet'!$D$7:$Y$187,J$9,FALSE))),"")</f>
        <v>793661</v>
      </c>
      <c r="K137" s="472">
        <f ca="1">IFERROR(IF((VLOOKUP($E137,'I&amp;E Backsheet'!$D$7:$Y$187,K$9,FALSE))="","",(VLOOKUP($E137,'I&amp;E Backsheet'!$D$7:$Y$187,K$9,FALSE))),"")</f>
        <v>21501419</v>
      </c>
      <c r="L137" s="470">
        <f ca="1">IFERROR(IF((VLOOKUP($E137,'I&amp;E Backsheet'!$D$7:$Y$187,L$9,FALSE))="","",(VLOOKUP($E137,'I&amp;E Backsheet'!$D$7:$Y$187,L$9,FALSE))),"")</f>
        <v>0</v>
      </c>
      <c r="M137" s="471">
        <f ca="1">IFERROR(IF((VLOOKUP($E137,'I&amp;E Backsheet'!$D$7:$Y$187,M$9,FALSE))="","",(VLOOKUP($E137,'I&amp;E Backsheet'!$D$7:$Y$187,M$9,FALSE))),"")</f>
        <v>0</v>
      </c>
      <c r="N137" s="472">
        <f ca="1">IFERROR(IF((VLOOKUP($E137,'I&amp;E Backsheet'!$D$7:$Y$187,N$9,FALSE))="","",(VLOOKUP($E137,'I&amp;E Backsheet'!$D$7:$Y$187,N$9,FALSE))),"")</f>
        <v>0</v>
      </c>
      <c r="O137" s="470">
        <f ca="1">IFERROR(IF((VLOOKUP($E137,'I&amp;E Backsheet'!$D$7:$Y$187,O$9,FALSE))="","",(VLOOKUP($E137,'I&amp;E Backsheet'!$D$7:$Y$187,O$9,FALSE))),"")</f>
        <v>0</v>
      </c>
      <c r="P137" s="471">
        <f ca="1">IFERROR(IF((VLOOKUP($E137,'I&amp;E Backsheet'!$D$7:$Y$187,P$9,FALSE))="","",(VLOOKUP($E137,'I&amp;E Backsheet'!$D$7:$Y$187,P$9,FALSE))),"")</f>
        <v>0</v>
      </c>
      <c r="Q137" s="473">
        <f ca="1">IFERROR(IF((VLOOKUP($E137,'I&amp;E Backsheet'!$D$7:$Y$187,Q$9,FALSE))="","",(VLOOKUP($E137,'I&amp;E Backsheet'!$D$7:$Y$187,Q$9,FALSE))),"")</f>
        <v>0</v>
      </c>
      <c r="R137" s="474">
        <f ca="1">IFERROR(IF((VLOOKUP($E137,'I&amp;E Backsheet'!$D$7:$Y$187,R$9,FALSE))="","",(VLOOKUP($E137,'I&amp;E Backsheet'!$D$7:$Y$187,R$9,FALSE))),"")</f>
        <v>21501419</v>
      </c>
    </row>
    <row r="138" spans="1:21" ht="15" customHeight="1" x14ac:dyDescent="0.3">
      <c r="A138" s="41">
        <v>126</v>
      </c>
      <c r="B138" s="291" t="str">
        <f ca="1">IFERROR(IF((VLOOKUP($E138,'Org List'!$AJ$10:$AL$190,3,FALSE))="","",(VLOOKUP($E138,'Org List'!$AJ$10:$AL$190,3,FALSE))),"")</f>
        <v>South West England Commissioning Region</v>
      </c>
      <c r="C138" s="292" t="str">
        <f ca="1">IFERROR(IF((VLOOKUP($E138,'Org List'!$AO$10:$AQ$190,3,FALSE))="","",(VLOOKUP($E138,'Org List'!$AO$10:$AQ$190,3,FALSE))),"")</f>
        <v>South West Region</v>
      </c>
      <c r="D138" s="293" t="str">
        <f ca="1">IFERROR(IF((VLOOKUP($E138,'Org List'!$AT$10:$AV$190,3,FALSE))="","",(VLOOKUP($E138,'Org List'!$AT$10:$AV$190,3,FALSE))),"")</f>
        <v>NHS England South West (South West South)</v>
      </c>
      <c r="E138" s="438" t="str">
        <f t="shared" ca="1" si="3"/>
        <v>E06000026</v>
      </c>
      <c r="F138" s="439" t="str">
        <f ca="1">IFERROR(VLOOKUP($E138,'Org List'!$J$9:$K$640,2,0), "")</f>
        <v>Plymouth</v>
      </c>
      <c r="G138" s="470">
        <f ca="1">IFERROR(IF((VLOOKUP($E138,'I&amp;E Backsheet'!$D$7:$Y$187,G$9,FALSE))="","",(VLOOKUP($E138,'I&amp;E Backsheet'!$D$7:$Y$187,G$9,FALSE))),"")</f>
        <v>2479859</v>
      </c>
      <c r="H138" s="471">
        <f ca="1">IFERROR(IF((VLOOKUP($E138,'I&amp;E Backsheet'!$D$7:$Y$187,H$9,FALSE))="","",(VLOOKUP($E138,'I&amp;E Backsheet'!$D$7:$Y$187,H$9,FALSE))),"")</f>
        <v>11268692</v>
      </c>
      <c r="I138" s="471">
        <f ca="1">IFERROR(IF((VLOOKUP($E138,'I&amp;E Backsheet'!$D$7:$Y$187,I$9,FALSE))="","",(VLOOKUP($E138,'I&amp;E Backsheet'!$D$7:$Y$187,I$9,FALSE))),"")</f>
        <v>18935070</v>
      </c>
      <c r="J138" s="471">
        <f ca="1">IFERROR(IF((VLOOKUP($E138,'I&amp;E Backsheet'!$D$7:$Y$187,J$9,FALSE))="","",(VLOOKUP($E138,'I&amp;E Backsheet'!$D$7:$Y$187,J$9,FALSE))),"")</f>
        <v>1284105</v>
      </c>
      <c r="K138" s="472">
        <f ca="1">IFERROR(IF((VLOOKUP($E138,'I&amp;E Backsheet'!$D$7:$Y$187,K$9,FALSE))="","",(VLOOKUP($E138,'I&amp;E Backsheet'!$D$7:$Y$187,K$9,FALSE))),"")</f>
        <v>33967726</v>
      </c>
      <c r="L138" s="470">
        <f ca="1">IFERROR(IF((VLOOKUP($E138,'I&amp;E Backsheet'!$D$7:$Y$187,L$9,FALSE))="","",(VLOOKUP($E138,'I&amp;E Backsheet'!$D$7:$Y$187,L$9,FALSE))),"")</f>
        <v>0</v>
      </c>
      <c r="M138" s="471">
        <f ca="1">IFERROR(IF((VLOOKUP($E138,'I&amp;E Backsheet'!$D$7:$Y$187,M$9,FALSE))="","",(VLOOKUP($E138,'I&amp;E Backsheet'!$D$7:$Y$187,M$9,FALSE))),"")</f>
        <v>0</v>
      </c>
      <c r="N138" s="472">
        <f ca="1">IFERROR(IF((VLOOKUP($E138,'I&amp;E Backsheet'!$D$7:$Y$187,N$9,FALSE))="","",(VLOOKUP($E138,'I&amp;E Backsheet'!$D$7:$Y$187,N$9,FALSE))),"")</f>
        <v>0</v>
      </c>
      <c r="O138" s="470">
        <f ca="1">IFERROR(IF((VLOOKUP($E138,'I&amp;E Backsheet'!$D$7:$Y$187,O$9,FALSE))="","",(VLOOKUP($E138,'I&amp;E Backsheet'!$D$7:$Y$187,O$9,FALSE))),"")</f>
        <v>0</v>
      </c>
      <c r="P138" s="471">
        <f ca="1">IFERROR(IF((VLOOKUP($E138,'I&amp;E Backsheet'!$D$7:$Y$187,P$9,FALSE))="","",(VLOOKUP($E138,'I&amp;E Backsheet'!$D$7:$Y$187,P$9,FALSE))),"")</f>
        <v>0</v>
      </c>
      <c r="Q138" s="473">
        <f ca="1">IFERROR(IF((VLOOKUP($E138,'I&amp;E Backsheet'!$D$7:$Y$187,Q$9,FALSE))="","",(VLOOKUP($E138,'I&amp;E Backsheet'!$D$7:$Y$187,Q$9,FALSE))),"")</f>
        <v>0</v>
      </c>
      <c r="R138" s="474">
        <f ca="1">IFERROR(IF((VLOOKUP($E138,'I&amp;E Backsheet'!$D$7:$Y$187,R$9,FALSE))="","",(VLOOKUP($E138,'I&amp;E Backsheet'!$D$7:$Y$187,R$9,FALSE))),"")</f>
        <v>33967726</v>
      </c>
    </row>
    <row r="139" spans="1:21" ht="15" customHeight="1" x14ac:dyDescent="0.3">
      <c r="A139" s="41">
        <v>127</v>
      </c>
      <c r="B139" s="291" t="str">
        <f ca="1">IFERROR(IF((VLOOKUP($E139,'Org List'!$AJ$10:$AL$190,3,FALSE))="","",(VLOOKUP($E139,'Org List'!$AJ$10:$AL$190,3,FALSE))),"")</f>
        <v>South East England Commissioning Region</v>
      </c>
      <c r="C139" s="292" t="str">
        <f ca="1">IFERROR(IF((VLOOKUP($E139,'Org List'!$AO$10:$AQ$190,3,FALSE))="","",(VLOOKUP($E139,'Org List'!$AO$10:$AQ$190,3,FALSE))),"")</f>
        <v>South East Region</v>
      </c>
      <c r="D139" s="293" t="str">
        <f ca="1">IFERROR(IF((VLOOKUP($E139,'Org List'!$AT$10:$AV$190,3,FALSE))="","",(VLOOKUP($E139,'Org List'!$AT$10:$AV$190,3,FALSE))),"")</f>
        <v>NHS England South East (Hampshire, Isle of Wight and Thames Valley)</v>
      </c>
      <c r="E139" s="438" t="str">
        <f t="shared" ca="1" si="3"/>
        <v>E06000044</v>
      </c>
      <c r="F139" s="439" t="str">
        <f ca="1">IFERROR(VLOOKUP($E139,'Org List'!$J$9:$K$640,2,0), "")</f>
        <v>Portsmouth</v>
      </c>
      <c r="G139" s="470">
        <f ca="1">IFERROR(IF((VLOOKUP($E139,'I&amp;E Backsheet'!$D$7:$Y$187,G$9,FALSE))="","",(VLOOKUP($E139,'I&amp;E Backsheet'!$D$7:$Y$187,G$9,FALSE))),"")</f>
        <v>1815258</v>
      </c>
      <c r="H139" s="471">
        <f ca="1">IFERROR(IF((VLOOKUP($E139,'I&amp;E Backsheet'!$D$7:$Y$187,H$9,FALSE))="","",(VLOOKUP($E139,'I&amp;E Backsheet'!$D$7:$Y$187,H$9,FALSE))),"")</f>
        <v>7472727</v>
      </c>
      <c r="I139" s="471">
        <f ca="1">IFERROR(IF((VLOOKUP($E139,'I&amp;E Backsheet'!$D$7:$Y$187,I$9,FALSE))="","",(VLOOKUP($E139,'I&amp;E Backsheet'!$D$7:$Y$187,I$9,FALSE))),"")</f>
        <v>14423982</v>
      </c>
      <c r="J139" s="471">
        <f ca="1">IFERROR(IF((VLOOKUP($E139,'I&amp;E Backsheet'!$D$7:$Y$187,J$9,FALSE))="","",(VLOOKUP($E139,'I&amp;E Backsheet'!$D$7:$Y$187,J$9,FALSE))),"")</f>
        <v>890417</v>
      </c>
      <c r="K139" s="472">
        <f ca="1">IFERROR(IF((VLOOKUP($E139,'I&amp;E Backsheet'!$D$7:$Y$187,K$9,FALSE))="","",(VLOOKUP($E139,'I&amp;E Backsheet'!$D$7:$Y$187,K$9,FALSE))),"")</f>
        <v>24602384</v>
      </c>
      <c r="L139" s="470">
        <f ca="1">IFERROR(IF((VLOOKUP($E139,'I&amp;E Backsheet'!$D$7:$Y$187,L$9,FALSE))="","",(VLOOKUP($E139,'I&amp;E Backsheet'!$D$7:$Y$187,L$9,FALSE))),"")</f>
        <v>4868000</v>
      </c>
      <c r="M139" s="471">
        <f ca="1">IFERROR(IF((VLOOKUP($E139,'I&amp;E Backsheet'!$D$7:$Y$187,M$9,FALSE))="","",(VLOOKUP($E139,'I&amp;E Backsheet'!$D$7:$Y$187,M$9,FALSE))),"")</f>
        <v>3009000</v>
      </c>
      <c r="N139" s="472">
        <f ca="1">IFERROR(IF((VLOOKUP($E139,'I&amp;E Backsheet'!$D$7:$Y$187,N$9,FALSE))="","",(VLOOKUP($E139,'I&amp;E Backsheet'!$D$7:$Y$187,N$9,FALSE))),"")</f>
        <v>7877000</v>
      </c>
      <c r="O139" s="470">
        <f ca="1">IFERROR(IF((VLOOKUP($E139,'I&amp;E Backsheet'!$D$7:$Y$187,O$9,FALSE))="","",(VLOOKUP($E139,'I&amp;E Backsheet'!$D$7:$Y$187,O$9,FALSE))),"")</f>
        <v>4857000</v>
      </c>
      <c r="P139" s="471">
        <f ca="1">IFERROR(IF((VLOOKUP($E139,'I&amp;E Backsheet'!$D$7:$Y$187,P$9,FALSE))="","",(VLOOKUP($E139,'I&amp;E Backsheet'!$D$7:$Y$187,P$9,FALSE))),"")</f>
        <v>3009000</v>
      </c>
      <c r="Q139" s="473">
        <f ca="1">IFERROR(IF((VLOOKUP($E139,'I&amp;E Backsheet'!$D$7:$Y$187,Q$9,FALSE))="","",(VLOOKUP($E139,'I&amp;E Backsheet'!$D$7:$Y$187,Q$9,FALSE))),"")</f>
        <v>7866000</v>
      </c>
      <c r="R139" s="474">
        <f ca="1">IFERROR(IF((VLOOKUP($E139,'I&amp;E Backsheet'!$D$7:$Y$187,R$9,FALSE))="","",(VLOOKUP($E139,'I&amp;E Backsheet'!$D$7:$Y$187,R$9,FALSE))),"")</f>
        <v>32468384</v>
      </c>
    </row>
    <row r="140" spans="1:21" ht="15" customHeight="1" x14ac:dyDescent="0.3">
      <c r="A140" s="41">
        <v>128</v>
      </c>
      <c r="B140" s="291" t="str">
        <f ca="1">IFERROR(IF((VLOOKUP($E140,'Org List'!$AJ$10:$AL$190,3,FALSE))="","",(VLOOKUP($E140,'Org List'!$AJ$10:$AL$190,3,FALSE))),"")</f>
        <v>South East England Commissioning Region</v>
      </c>
      <c r="C140" s="292" t="str">
        <f ca="1">IFERROR(IF((VLOOKUP($E140,'Org List'!$AO$10:$AQ$190,3,FALSE))="","",(VLOOKUP($E140,'Org List'!$AO$10:$AQ$190,3,FALSE))),"")</f>
        <v>South East Region</v>
      </c>
      <c r="D140" s="293" t="str">
        <f ca="1">IFERROR(IF((VLOOKUP($E140,'Org List'!$AT$10:$AV$190,3,FALSE))="","",(VLOOKUP($E140,'Org List'!$AT$10:$AV$190,3,FALSE))),"")</f>
        <v>NHS England South East (Hampshire, Isle of Wight and Thames Valley)</v>
      </c>
      <c r="E140" s="438" t="str">
        <f t="shared" ref="E140:E171" ca="1" si="4">IF($A140&gt;$U$5-1,"",INDIRECT("'Comms by AT'!D"&amp;$A140+$U$4))</f>
        <v>E06000038</v>
      </c>
      <c r="F140" s="439" t="str">
        <f ca="1">IFERROR(VLOOKUP($E140,'Org List'!$J$9:$K$640,2,0), "")</f>
        <v>Reading</v>
      </c>
      <c r="G140" s="470">
        <f ca="1">IFERROR(IF((VLOOKUP($E140,'I&amp;E Backsheet'!$D$7:$Y$187,G$9,FALSE))="","",(VLOOKUP($E140,'I&amp;E Backsheet'!$D$7:$Y$187,G$9,FALSE))),"")</f>
        <v>1055248</v>
      </c>
      <c r="H140" s="471">
        <f ca="1">IFERROR(IF((VLOOKUP($E140,'I&amp;E Backsheet'!$D$7:$Y$187,H$9,FALSE))="","",(VLOOKUP($E140,'I&amp;E Backsheet'!$D$7:$Y$187,H$9,FALSE))),"")</f>
        <v>2043970</v>
      </c>
      <c r="I140" s="471">
        <f ca="1">IFERROR(IF((VLOOKUP($E140,'I&amp;E Backsheet'!$D$7:$Y$187,I$9,FALSE))="","",(VLOOKUP($E140,'I&amp;E Backsheet'!$D$7:$Y$187,I$9,FALSE))),"")</f>
        <v>10090016</v>
      </c>
      <c r="J140" s="471">
        <f ca="1">IFERROR(IF((VLOOKUP($E140,'I&amp;E Backsheet'!$D$7:$Y$187,J$9,FALSE))="","",(VLOOKUP($E140,'I&amp;E Backsheet'!$D$7:$Y$187,J$9,FALSE))),"")</f>
        <v>569502</v>
      </c>
      <c r="K140" s="472">
        <f ca="1">IFERROR(IF((VLOOKUP($E140,'I&amp;E Backsheet'!$D$7:$Y$187,K$9,FALSE))="","",(VLOOKUP($E140,'I&amp;E Backsheet'!$D$7:$Y$187,K$9,FALSE))),"")</f>
        <v>13758736</v>
      </c>
      <c r="L140" s="470">
        <f ca="1">IFERROR(IF((VLOOKUP($E140,'I&amp;E Backsheet'!$D$7:$Y$187,L$9,FALSE))="","",(VLOOKUP($E140,'I&amp;E Backsheet'!$D$7:$Y$187,L$9,FALSE))),"")</f>
        <v>189850</v>
      </c>
      <c r="M140" s="471">
        <f ca="1">IFERROR(IF((VLOOKUP($E140,'I&amp;E Backsheet'!$D$7:$Y$187,M$9,FALSE))="","",(VLOOKUP($E140,'I&amp;E Backsheet'!$D$7:$Y$187,M$9,FALSE))),"")</f>
        <v>305000</v>
      </c>
      <c r="N140" s="472">
        <f ca="1">IFERROR(IF((VLOOKUP($E140,'I&amp;E Backsheet'!$D$7:$Y$187,N$9,FALSE))="","",(VLOOKUP($E140,'I&amp;E Backsheet'!$D$7:$Y$187,N$9,FALSE))),"")</f>
        <v>494850</v>
      </c>
      <c r="O140" s="470">
        <f ca="1">IFERROR(IF((VLOOKUP($E140,'I&amp;E Backsheet'!$D$7:$Y$187,O$9,FALSE))="","",(VLOOKUP($E140,'I&amp;E Backsheet'!$D$7:$Y$187,O$9,FALSE))),"")</f>
        <v>189850</v>
      </c>
      <c r="P140" s="471">
        <f ca="1">IFERROR(IF((VLOOKUP($E140,'I&amp;E Backsheet'!$D$7:$Y$187,P$9,FALSE))="","",(VLOOKUP($E140,'I&amp;E Backsheet'!$D$7:$Y$187,P$9,FALSE))),"")</f>
        <v>305000</v>
      </c>
      <c r="Q140" s="473">
        <f ca="1">IFERROR(IF((VLOOKUP($E140,'I&amp;E Backsheet'!$D$7:$Y$187,Q$9,FALSE))="","",(VLOOKUP($E140,'I&amp;E Backsheet'!$D$7:$Y$187,Q$9,FALSE))),"")</f>
        <v>494850</v>
      </c>
      <c r="R140" s="474">
        <f ca="1">IFERROR(IF((VLOOKUP($E140,'I&amp;E Backsheet'!$D$7:$Y$187,R$9,FALSE))="","",(VLOOKUP($E140,'I&amp;E Backsheet'!$D$7:$Y$187,R$9,FALSE))),"")</f>
        <v>14253586</v>
      </c>
    </row>
    <row r="141" spans="1:21" ht="15" customHeight="1" x14ac:dyDescent="0.3">
      <c r="A141" s="41">
        <v>129</v>
      </c>
      <c r="B141" s="291" t="str">
        <f ca="1">IFERROR(IF((VLOOKUP($E141,'Org List'!$AJ$10:$AL$190,3,FALSE))="","",(VLOOKUP($E141,'Org List'!$AJ$10:$AL$190,3,FALSE))),"")</f>
        <v>London Commissioning Region</v>
      </c>
      <c r="C141" s="292" t="str">
        <f ca="1">IFERROR(IF((VLOOKUP($E141,'Org List'!$AO$10:$AQ$190,3,FALSE))="","",(VLOOKUP($E141,'Org List'!$AO$10:$AQ$190,3,FALSE))),"")</f>
        <v>London Region</v>
      </c>
      <c r="D141" s="293" t="str">
        <f ca="1">IFERROR(IF((VLOOKUP($E141,'Org List'!$AT$10:$AV$190,3,FALSE))="","",(VLOOKUP($E141,'Org List'!$AT$10:$AV$190,3,FALSE))),"")</f>
        <v>NHS England London</v>
      </c>
      <c r="E141" s="438" t="str">
        <f t="shared" ca="1" si="4"/>
        <v>E09000026</v>
      </c>
      <c r="F141" s="439" t="str">
        <f ca="1">IFERROR(VLOOKUP($E141,'Org List'!$J$9:$K$640,2,0), "")</f>
        <v>Redbridge</v>
      </c>
      <c r="G141" s="470">
        <f ca="1">IFERROR(IF((VLOOKUP($E141,'I&amp;E Backsheet'!$D$7:$Y$187,G$9,FALSE))="","",(VLOOKUP($E141,'I&amp;E Backsheet'!$D$7:$Y$187,G$9,FALSE))),"")</f>
        <v>2140914</v>
      </c>
      <c r="H141" s="471">
        <f ca="1">IFERROR(IF((VLOOKUP($E141,'I&amp;E Backsheet'!$D$7:$Y$187,H$9,FALSE))="","",(VLOOKUP($E141,'I&amp;E Backsheet'!$D$7:$Y$187,H$9,FALSE))),"")</f>
        <v>8668969</v>
      </c>
      <c r="I141" s="471">
        <f ca="1">IFERROR(IF((VLOOKUP($E141,'I&amp;E Backsheet'!$D$7:$Y$187,I$9,FALSE))="","",(VLOOKUP($E141,'I&amp;E Backsheet'!$D$7:$Y$187,I$9,FALSE))),"")</f>
        <v>18399906</v>
      </c>
      <c r="J141" s="471">
        <f ca="1">IFERROR(IF((VLOOKUP($E141,'I&amp;E Backsheet'!$D$7:$Y$187,J$9,FALSE))="","",(VLOOKUP($E141,'I&amp;E Backsheet'!$D$7:$Y$187,J$9,FALSE))),"")</f>
        <v>1115976</v>
      </c>
      <c r="K141" s="472">
        <f ca="1">IFERROR(IF((VLOOKUP($E141,'I&amp;E Backsheet'!$D$7:$Y$187,K$9,FALSE))="","",(VLOOKUP($E141,'I&amp;E Backsheet'!$D$7:$Y$187,K$9,FALSE))),"")</f>
        <v>30325765</v>
      </c>
      <c r="L141" s="470">
        <f ca="1">IFERROR(IF((VLOOKUP($E141,'I&amp;E Backsheet'!$D$7:$Y$187,L$9,FALSE))="","",(VLOOKUP($E141,'I&amp;E Backsheet'!$D$7:$Y$187,L$9,FALSE))),"")</f>
        <v>0</v>
      </c>
      <c r="M141" s="471">
        <f ca="1">IFERROR(IF((VLOOKUP($E141,'I&amp;E Backsheet'!$D$7:$Y$187,M$9,FALSE))="","",(VLOOKUP($E141,'I&amp;E Backsheet'!$D$7:$Y$187,M$9,FALSE))),"")</f>
        <v>0</v>
      </c>
      <c r="N141" s="472">
        <f ca="1">IFERROR(IF((VLOOKUP($E141,'I&amp;E Backsheet'!$D$7:$Y$187,N$9,FALSE))="","",(VLOOKUP($E141,'I&amp;E Backsheet'!$D$7:$Y$187,N$9,FALSE))),"")</f>
        <v>0</v>
      </c>
      <c r="O141" s="470">
        <f ca="1">IFERROR(IF((VLOOKUP($E141,'I&amp;E Backsheet'!$D$7:$Y$187,O$9,FALSE))="","",(VLOOKUP($E141,'I&amp;E Backsheet'!$D$7:$Y$187,O$9,FALSE))),"")</f>
        <v>0</v>
      </c>
      <c r="P141" s="471">
        <f ca="1">IFERROR(IF((VLOOKUP($E141,'I&amp;E Backsheet'!$D$7:$Y$187,P$9,FALSE))="","",(VLOOKUP($E141,'I&amp;E Backsheet'!$D$7:$Y$187,P$9,FALSE))),"")</f>
        <v>0</v>
      </c>
      <c r="Q141" s="473">
        <f ca="1">IFERROR(IF((VLOOKUP($E141,'I&amp;E Backsheet'!$D$7:$Y$187,Q$9,FALSE))="","",(VLOOKUP($E141,'I&amp;E Backsheet'!$D$7:$Y$187,Q$9,FALSE))),"")</f>
        <v>0</v>
      </c>
      <c r="R141" s="474">
        <f ca="1">IFERROR(IF((VLOOKUP($E141,'I&amp;E Backsheet'!$D$7:$Y$187,R$9,FALSE))="","",(VLOOKUP($E141,'I&amp;E Backsheet'!$D$7:$Y$187,R$9,FALSE))),"")</f>
        <v>30325765</v>
      </c>
    </row>
    <row r="142" spans="1:21" ht="15" customHeight="1" x14ac:dyDescent="0.3">
      <c r="A142" s="41">
        <v>130</v>
      </c>
      <c r="B142" s="291" t="str">
        <f ca="1">IFERROR(IF((VLOOKUP($E142,'Org List'!$AJ$10:$AL$190,3,FALSE))="","",(VLOOKUP($E142,'Org List'!$AJ$10:$AL$190,3,FALSE))),"")</f>
        <v>North East and Yorkshire Commissioning Region</v>
      </c>
      <c r="C142" s="292" t="str">
        <f ca="1">IFERROR(IF((VLOOKUP($E142,'Org List'!$AO$10:$AQ$190,3,FALSE))="","",(VLOOKUP($E142,'Org List'!$AO$10:$AQ$190,3,FALSE))),"")</f>
        <v>North East Region</v>
      </c>
      <c r="D142" s="293" t="str">
        <f ca="1">IFERROR(IF((VLOOKUP($E142,'Org List'!$AT$10:$AV$190,3,FALSE))="","",(VLOOKUP($E142,'Org List'!$AT$10:$AV$190,3,FALSE))),"")</f>
        <v>NHS England North East and Yorkshire (Cumbria And North East)</v>
      </c>
      <c r="E142" s="438" t="str">
        <f t="shared" ca="1" si="4"/>
        <v>E06000003</v>
      </c>
      <c r="F142" s="439" t="str">
        <f ca="1">IFERROR(VLOOKUP($E142,'Org List'!$J$9:$K$640,2,0), "")</f>
        <v>Redcar and Cleveland</v>
      </c>
      <c r="G142" s="470">
        <f ca="1">IFERROR(IF((VLOOKUP($E142,'I&amp;E Backsheet'!$D$7:$Y$187,G$9,FALSE))="","",(VLOOKUP($E142,'I&amp;E Backsheet'!$D$7:$Y$187,G$9,FALSE))),"")</f>
        <v>1577780</v>
      </c>
      <c r="H142" s="471">
        <f ca="1">IFERROR(IF((VLOOKUP($E142,'I&amp;E Backsheet'!$D$7:$Y$187,H$9,FALSE))="","",(VLOOKUP($E142,'I&amp;E Backsheet'!$D$7:$Y$187,H$9,FALSE))),"")</f>
        <v>6004070</v>
      </c>
      <c r="I142" s="471">
        <f ca="1">IFERROR(IF((VLOOKUP($E142,'I&amp;E Backsheet'!$D$7:$Y$187,I$9,FALSE))="","",(VLOOKUP($E142,'I&amp;E Backsheet'!$D$7:$Y$187,I$9,FALSE))),"")</f>
        <v>11103065</v>
      </c>
      <c r="J142" s="471">
        <f ca="1">IFERROR(IF((VLOOKUP($E142,'I&amp;E Backsheet'!$D$7:$Y$187,J$9,FALSE))="","",(VLOOKUP($E142,'I&amp;E Backsheet'!$D$7:$Y$187,J$9,FALSE))),"")</f>
        <v>720225</v>
      </c>
      <c r="K142" s="472">
        <f ca="1">IFERROR(IF((VLOOKUP($E142,'I&amp;E Backsheet'!$D$7:$Y$187,K$9,FALSE))="","",(VLOOKUP($E142,'I&amp;E Backsheet'!$D$7:$Y$187,K$9,FALSE))),"")</f>
        <v>19405140</v>
      </c>
      <c r="L142" s="470">
        <f ca="1">IFERROR(IF((VLOOKUP($E142,'I&amp;E Backsheet'!$D$7:$Y$187,L$9,FALSE))="","",(VLOOKUP($E142,'I&amp;E Backsheet'!$D$7:$Y$187,L$9,FALSE))),"")</f>
        <v>0</v>
      </c>
      <c r="M142" s="471">
        <f ca="1">IFERROR(IF((VLOOKUP($E142,'I&amp;E Backsheet'!$D$7:$Y$187,M$9,FALSE))="","",(VLOOKUP($E142,'I&amp;E Backsheet'!$D$7:$Y$187,M$9,FALSE))),"")</f>
        <v>1834785</v>
      </c>
      <c r="N142" s="472">
        <f ca="1">IFERROR(IF((VLOOKUP($E142,'I&amp;E Backsheet'!$D$7:$Y$187,N$9,FALSE))="","",(VLOOKUP($E142,'I&amp;E Backsheet'!$D$7:$Y$187,N$9,FALSE))),"")</f>
        <v>1834785</v>
      </c>
      <c r="O142" s="470">
        <f ca="1">IFERROR(IF((VLOOKUP($E142,'I&amp;E Backsheet'!$D$7:$Y$187,O$9,FALSE))="","",(VLOOKUP($E142,'I&amp;E Backsheet'!$D$7:$Y$187,O$9,FALSE))),"")</f>
        <v>0</v>
      </c>
      <c r="P142" s="471">
        <f ca="1">IFERROR(IF((VLOOKUP($E142,'I&amp;E Backsheet'!$D$7:$Y$187,P$9,FALSE))="","",(VLOOKUP($E142,'I&amp;E Backsheet'!$D$7:$Y$187,P$9,FALSE))),"")</f>
        <v>1834785</v>
      </c>
      <c r="Q142" s="473">
        <f ca="1">IFERROR(IF((VLOOKUP($E142,'I&amp;E Backsheet'!$D$7:$Y$187,Q$9,FALSE))="","",(VLOOKUP($E142,'I&amp;E Backsheet'!$D$7:$Y$187,Q$9,FALSE))),"")</f>
        <v>1834785</v>
      </c>
      <c r="R142" s="474">
        <f ca="1">IFERROR(IF((VLOOKUP($E142,'I&amp;E Backsheet'!$D$7:$Y$187,R$9,FALSE))="","",(VLOOKUP($E142,'I&amp;E Backsheet'!$D$7:$Y$187,R$9,FALSE))),"")</f>
        <v>21239925</v>
      </c>
    </row>
    <row r="143" spans="1:21" s="219" customFormat="1" ht="15" customHeight="1" x14ac:dyDescent="0.3">
      <c r="A143" s="41">
        <v>131</v>
      </c>
      <c r="B143" s="291" t="str">
        <f ca="1">IFERROR(IF((VLOOKUP($E143,'Org List'!$AJ$10:$AL$190,3,FALSE))="","",(VLOOKUP($E143,'Org List'!$AJ$10:$AL$190,3,FALSE))),"")</f>
        <v>London Commissioning Region</v>
      </c>
      <c r="C143" s="292" t="str">
        <f ca="1">IFERROR(IF((VLOOKUP($E143,'Org List'!$AO$10:$AQ$190,3,FALSE))="","",(VLOOKUP($E143,'Org List'!$AO$10:$AQ$190,3,FALSE))),"")</f>
        <v>London Region</v>
      </c>
      <c r="D143" s="293" t="str">
        <f ca="1">IFERROR(IF((VLOOKUP($E143,'Org List'!$AT$10:$AV$190,3,FALSE))="","",(VLOOKUP($E143,'Org List'!$AT$10:$AV$190,3,FALSE))),"")</f>
        <v>NHS England London</v>
      </c>
      <c r="E143" s="438" t="str">
        <f t="shared" ca="1" si="4"/>
        <v>E09000027</v>
      </c>
      <c r="F143" s="439" t="str">
        <f ca="1">IFERROR(VLOOKUP($E143,'Org List'!$J$9:$K$640,2,0), "")</f>
        <v>Richmond upon Thames</v>
      </c>
      <c r="G143" s="470">
        <f ca="1">IFERROR(IF((VLOOKUP($E143,'I&amp;E Backsheet'!$D$7:$Y$187,G$9,FALSE))="","",(VLOOKUP($E143,'I&amp;E Backsheet'!$D$7:$Y$187,G$9,FALSE))),"")</f>
        <v>1697204</v>
      </c>
      <c r="H143" s="471">
        <f ca="1">IFERROR(IF((VLOOKUP($E143,'I&amp;E Backsheet'!$D$7:$Y$187,H$9,FALSE))="","",(VLOOKUP($E143,'I&amp;E Backsheet'!$D$7:$Y$187,H$9,FALSE))),"")</f>
        <v>92793</v>
      </c>
      <c r="I143" s="471">
        <f ca="1">IFERROR(IF((VLOOKUP($E143,'I&amp;E Backsheet'!$D$7:$Y$187,I$9,FALSE))="","",(VLOOKUP($E143,'I&amp;E Backsheet'!$D$7:$Y$187,I$9,FALSE))),"")</f>
        <v>11830372</v>
      </c>
      <c r="J143" s="471">
        <f ca="1">IFERROR(IF((VLOOKUP($E143,'I&amp;E Backsheet'!$D$7:$Y$187,J$9,FALSE))="","",(VLOOKUP($E143,'I&amp;E Backsheet'!$D$7:$Y$187,J$9,FALSE))),"")</f>
        <v>660842</v>
      </c>
      <c r="K143" s="472">
        <f ca="1">IFERROR(IF((VLOOKUP($E143,'I&amp;E Backsheet'!$D$7:$Y$187,K$9,FALSE))="","",(VLOOKUP($E143,'I&amp;E Backsheet'!$D$7:$Y$187,K$9,FALSE))),"")</f>
        <v>14281211</v>
      </c>
      <c r="L143" s="470">
        <f ca="1">IFERROR(IF((VLOOKUP($E143,'I&amp;E Backsheet'!$D$7:$Y$187,L$9,FALSE))="","",(VLOOKUP($E143,'I&amp;E Backsheet'!$D$7:$Y$187,L$9,FALSE))),"")</f>
        <v>0</v>
      </c>
      <c r="M143" s="471">
        <f ca="1">IFERROR(IF((VLOOKUP($E143,'I&amp;E Backsheet'!$D$7:$Y$187,M$9,FALSE))="","",(VLOOKUP($E143,'I&amp;E Backsheet'!$D$7:$Y$187,M$9,FALSE))),"")</f>
        <v>0</v>
      </c>
      <c r="N143" s="472">
        <f ca="1">IFERROR(IF((VLOOKUP($E143,'I&amp;E Backsheet'!$D$7:$Y$187,N$9,FALSE))="","",(VLOOKUP($E143,'I&amp;E Backsheet'!$D$7:$Y$187,N$9,FALSE))),"")</f>
        <v>0</v>
      </c>
      <c r="O143" s="470">
        <f ca="1">IFERROR(IF((VLOOKUP($E143,'I&amp;E Backsheet'!$D$7:$Y$187,O$9,FALSE))="","",(VLOOKUP($E143,'I&amp;E Backsheet'!$D$7:$Y$187,O$9,FALSE))),"")</f>
        <v>0</v>
      </c>
      <c r="P143" s="471">
        <f ca="1">IFERROR(IF((VLOOKUP($E143,'I&amp;E Backsheet'!$D$7:$Y$187,P$9,FALSE))="","",(VLOOKUP($E143,'I&amp;E Backsheet'!$D$7:$Y$187,P$9,FALSE))),"")</f>
        <v>0</v>
      </c>
      <c r="Q143" s="473">
        <f ca="1">IFERROR(IF((VLOOKUP($E143,'I&amp;E Backsheet'!$D$7:$Y$187,Q$9,FALSE))="","",(VLOOKUP($E143,'I&amp;E Backsheet'!$D$7:$Y$187,Q$9,FALSE))),"")</f>
        <v>0</v>
      </c>
      <c r="R143" s="474">
        <f ca="1">IFERROR(IF((VLOOKUP($E143,'I&amp;E Backsheet'!$D$7:$Y$187,R$9,FALSE))="","",(VLOOKUP($E143,'I&amp;E Backsheet'!$D$7:$Y$187,R$9,FALSE))),"")</f>
        <v>14281211</v>
      </c>
      <c r="U143" s="1"/>
    </row>
    <row r="144" spans="1:21" s="219" customFormat="1" ht="15" customHeight="1" x14ac:dyDescent="0.3">
      <c r="A144" s="41">
        <v>132</v>
      </c>
      <c r="B144" s="291" t="str">
        <f ca="1">IFERROR(IF((VLOOKUP($E144,'Org List'!$AJ$10:$AL$190,3,FALSE))="","",(VLOOKUP($E144,'Org List'!$AJ$10:$AL$190,3,FALSE))),"")</f>
        <v>North West Commissioning Region</v>
      </c>
      <c r="C144" s="292" t="str">
        <f ca="1">IFERROR(IF((VLOOKUP($E144,'Org List'!$AO$10:$AQ$190,3,FALSE))="","",(VLOOKUP($E144,'Org List'!$AO$10:$AQ$190,3,FALSE))),"")</f>
        <v>North West Region</v>
      </c>
      <c r="D144" s="293" t="str">
        <f ca="1">IFERROR(IF((VLOOKUP($E144,'Org List'!$AT$10:$AV$190,3,FALSE))="","",(VLOOKUP($E144,'Org List'!$AT$10:$AV$190,3,FALSE))),"")</f>
        <v>NHS England North West (Greater Manchester)</v>
      </c>
      <c r="E144" s="438" t="str">
        <f t="shared" ca="1" si="4"/>
        <v>E08000005</v>
      </c>
      <c r="F144" s="439" t="str">
        <f ca="1">IFERROR(VLOOKUP($E144,'Org List'!$J$9:$K$640,2,0), "")</f>
        <v>Rochdale</v>
      </c>
      <c r="G144" s="470">
        <f ca="1">IFERROR(IF((VLOOKUP($E144,'I&amp;E Backsheet'!$D$7:$Y$187,G$9,FALSE))="","",(VLOOKUP($E144,'I&amp;E Backsheet'!$D$7:$Y$187,G$9,FALSE))),"")</f>
        <v>2632865</v>
      </c>
      <c r="H144" s="471">
        <f ca="1">IFERROR(IF((VLOOKUP($E144,'I&amp;E Backsheet'!$D$7:$Y$187,H$9,FALSE))="","",(VLOOKUP($E144,'I&amp;E Backsheet'!$D$7:$Y$187,H$9,FALSE))),"")</f>
        <v>10808612</v>
      </c>
      <c r="I144" s="471">
        <f ca="1">IFERROR(IF((VLOOKUP($E144,'I&amp;E Backsheet'!$D$7:$Y$187,I$9,FALSE))="","",(VLOOKUP($E144,'I&amp;E Backsheet'!$D$7:$Y$187,I$9,FALSE))),"")</f>
        <v>17044502</v>
      </c>
      <c r="J144" s="471">
        <f ca="1">IFERROR(IF((VLOOKUP($E144,'I&amp;E Backsheet'!$D$7:$Y$187,J$9,FALSE))="","",(VLOOKUP($E144,'I&amp;E Backsheet'!$D$7:$Y$187,J$9,FALSE))),"")</f>
        <v>1108358</v>
      </c>
      <c r="K144" s="472">
        <f ca="1">IFERROR(IF((VLOOKUP($E144,'I&amp;E Backsheet'!$D$7:$Y$187,K$9,FALSE))="","",(VLOOKUP($E144,'I&amp;E Backsheet'!$D$7:$Y$187,K$9,FALSE))),"")</f>
        <v>31594337</v>
      </c>
      <c r="L144" s="470">
        <f ca="1">IFERROR(IF((VLOOKUP($E144,'I&amp;E Backsheet'!$D$7:$Y$187,L$9,FALSE))="","",(VLOOKUP($E144,'I&amp;E Backsheet'!$D$7:$Y$187,L$9,FALSE))),"")</f>
        <v>0</v>
      </c>
      <c r="M144" s="471">
        <f ca="1">IFERROR(IF((VLOOKUP($E144,'I&amp;E Backsheet'!$D$7:$Y$187,M$9,FALSE))="","",(VLOOKUP($E144,'I&amp;E Backsheet'!$D$7:$Y$187,M$9,FALSE))),"")</f>
        <v>376552</v>
      </c>
      <c r="N144" s="472">
        <f ca="1">IFERROR(IF((VLOOKUP($E144,'I&amp;E Backsheet'!$D$7:$Y$187,N$9,FALSE))="","",(VLOOKUP($E144,'I&amp;E Backsheet'!$D$7:$Y$187,N$9,FALSE))),"")</f>
        <v>376552</v>
      </c>
      <c r="O144" s="470">
        <f ca="1">IFERROR(IF((VLOOKUP($E144,'I&amp;E Backsheet'!$D$7:$Y$187,O$9,FALSE))="","",(VLOOKUP($E144,'I&amp;E Backsheet'!$D$7:$Y$187,O$9,FALSE))),"")</f>
        <v>0</v>
      </c>
      <c r="P144" s="471">
        <f ca="1">IFERROR(IF((VLOOKUP($E144,'I&amp;E Backsheet'!$D$7:$Y$187,P$9,FALSE))="","",(VLOOKUP($E144,'I&amp;E Backsheet'!$D$7:$Y$187,P$9,FALSE))),"")</f>
        <v>519312</v>
      </c>
      <c r="Q144" s="473">
        <f ca="1">IFERROR(IF((VLOOKUP($E144,'I&amp;E Backsheet'!$D$7:$Y$187,Q$9,FALSE))="","",(VLOOKUP($E144,'I&amp;E Backsheet'!$D$7:$Y$187,Q$9,FALSE))),"")</f>
        <v>519312</v>
      </c>
      <c r="R144" s="474">
        <f ca="1">IFERROR(IF((VLOOKUP($E144,'I&amp;E Backsheet'!$D$7:$Y$187,R$9,FALSE))="","",(VLOOKUP($E144,'I&amp;E Backsheet'!$D$7:$Y$187,R$9,FALSE))),"")</f>
        <v>32113649</v>
      </c>
      <c r="U144" s="1"/>
    </row>
    <row r="145" spans="1:21" s="219" customFormat="1" ht="15" customHeight="1" x14ac:dyDescent="0.3">
      <c r="A145" s="41">
        <v>133</v>
      </c>
      <c r="B145" s="291" t="str">
        <f ca="1">IFERROR(IF((VLOOKUP($E145,'Org List'!$AJ$10:$AL$190,3,FALSE))="","",(VLOOKUP($E145,'Org List'!$AJ$10:$AL$190,3,FALSE))),"")</f>
        <v>North East and Yorkshire Commissioning Region</v>
      </c>
      <c r="C145" s="292" t="str">
        <f ca="1">IFERROR(IF((VLOOKUP($E145,'Org List'!$AO$10:$AQ$190,3,FALSE))="","",(VLOOKUP($E145,'Org List'!$AO$10:$AQ$190,3,FALSE))),"")</f>
        <v>Yorkshire and The Humber Region</v>
      </c>
      <c r="D145" s="293" t="str">
        <f ca="1">IFERROR(IF((VLOOKUP($E145,'Org List'!$AT$10:$AV$190,3,FALSE))="","",(VLOOKUP($E145,'Org List'!$AT$10:$AV$190,3,FALSE))),"")</f>
        <v>NHS England North East and Yokrshire (Yorkshire And Humber)</v>
      </c>
      <c r="E145" s="438" t="str">
        <f t="shared" ca="1" si="4"/>
        <v>E08000018</v>
      </c>
      <c r="F145" s="439" t="str">
        <f ca="1">IFERROR(VLOOKUP($E145,'Org List'!$J$9:$K$640,2,0), "")</f>
        <v>Rotherham</v>
      </c>
      <c r="G145" s="470">
        <f ca="1">IFERROR(IF((VLOOKUP($E145,'I&amp;E Backsheet'!$D$7:$Y$187,G$9,FALSE))="","",(VLOOKUP($E145,'I&amp;E Backsheet'!$D$7:$Y$187,G$9,FALSE))),"")</f>
        <v>2700150</v>
      </c>
      <c r="H145" s="471">
        <f ca="1">IFERROR(IF((VLOOKUP($E145,'I&amp;E Backsheet'!$D$7:$Y$187,H$9,FALSE))="","",(VLOOKUP($E145,'I&amp;E Backsheet'!$D$7:$Y$187,H$9,FALSE))),"")</f>
        <v>12709487</v>
      </c>
      <c r="I145" s="471">
        <f ca="1">IFERROR(IF((VLOOKUP($E145,'I&amp;E Backsheet'!$D$7:$Y$187,I$9,FALSE))="","",(VLOOKUP($E145,'I&amp;E Backsheet'!$D$7:$Y$187,I$9,FALSE))),"")</f>
        <v>19614894</v>
      </c>
      <c r="J145" s="471">
        <f ca="1">IFERROR(IF((VLOOKUP($E145,'I&amp;E Backsheet'!$D$7:$Y$187,J$9,FALSE))="","",(VLOOKUP($E145,'I&amp;E Backsheet'!$D$7:$Y$187,J$9,FALSE))),"")</f>
        <v>1345287</v>
      </c>
      <c r="K145" s="472">
        <f ca="1">IFERROR(IF((VLOOKUP($E145,'I&amp;E Backsheet'!$D$7:$Y$187,K$9,FALSE))="","",(VLOOKUP($E145,'I&amp;E Backsheet'!$D$7:$Y$187,K$9,FALSE))),"")</f>
        <v>36369818</v>
      </c>
      <c r="L145" s="470">
        <f ca="1">IFERROR(IF((VLOOKUP($E145,'I&amp;E Backsheet'!$D$7:$Y$187,L$9,FALSE))="","",(VLOOKUP($E145,'I&amp;E Backsheet'!$D$7:$Y$187,L$9,FALSE))),"")</f>
        <v>2217000</v>
      </c>
      <c r="M145" s="471">
        <f ca="1">IFERROR(IF((VLOOKUP($E145,'I&amp;E Backsheet'!$D$7:$Y$187,M$9,FALSE))="","",(VLOOKUP($E145,'I&amp;E Backsheet'!$D$7:$Y$187,M$9,FALSE))),"")</f>
        <v>1783000</v>
      </c>
      <c r="N145" s="472">
        <f ca="1">IFERROR(IF((VLOOKUP($E145,'I&amp;E Backsheet'!$D$7:$Y$187,N$9,FALSE))="","",(VLOOKUP($E145,'I&amp;E Backsheet'!$D$7:$Y$187,N$9,FALSE))),"")</f>
        <v>4000000</v>
      </c>
      <c r="O145" s="470">
        <f ca="1">IFERROR(IF((VLOOKUP($E145,'I&amp;E Backsheet'!$D$7:$Y$187,O$9,FALSE))="","",(VLOOKUP($E145,'I&amp;E Backsheet'!$D$7:$Y$187,O$9,FALSE))),"")</f>
        <v>2217000</v>
      </c>
      <c r="P145" s="471">
        <f ca="1">IFERROR(IF((VLOOKUP($E145,'I&amp;E Backsheet'!$D$7:$Y$187,P$9,FALSE))="","",(VLOOKUP($E145,'I&amp;E Backsheet'!$D$7:$Y$187,P$9,FALSE))),"")</f>
        <v>1783000</v>
      </c>
      <c r="Q145" s="473">
        <f ca="1">IFERROR(IF((VLOOKUP($E145,'I&amp;E Backsheet'!$D$7:$Y$187,Q$9,FALSE))="","",(VLOOKUP($E145,'I&amp;E Backsheet'!$D$7:$Y$187,Q$9,FALSE))),"")</f>
        <v>4000000</v>
      </c>
      <c r="R145" s="474">
        <f ca="1">IFERROR(IF((VLOOKUP($E145,'I&amp;E Backsheet'!$D$7:$Y$187,R$9,FALSE))="","",(VLOOKUP($E145,'I&amp;E Backsheet'!$D$7:$Y$187,R$9,FALSE))),"")</f>
        <v>40369818</v>
      </c>
      <c r="U145" s="1"/>
    </row>
    <row r="146" spans="1:21" s="219" customFormat="1" ht="15" customHeight="1" x14ac:dyDescent="0.3">
      <c r="A146" s="41">
        <v>134</v>
      </c>
      <c r="B146" s="291" t="str">
        <f ca="1">IFERROR(IF((VLOOKUP($E146,'Org List'!$AJ$10:$AL$190,3,FALSE))="","",(VLOOKUP($E146,'Org List'!$AJ$10:$AL$190,3,FALSE))),"")</f>
        <v>Midlands Commissioning Region</v>
      </c>
      <c r="C146" s="292" t="str">
        <f ca="1">IFERROR(IF((VLOOKUP($E146,'Org List'!$AO$10:$AQ$190,3,FALSE))="","",(VLOOKUP($E146,'Org List'!$AO$10:$AQ$190,3,FALSE))),"")</f>
        <v>East Midlands Region</v>
      </c>
      <c r="D146" s="293" t="str">
        <f ca="1">IFERROR(IF((VLOOKUP($E146,'Org List'!$AT$10:$AV$190,3,FALSE))="","",(VLOOKUP($E146,'Org List'!$AT$10:$AV$190,3,FALSE))),"")</f>
        <v>NHS England Midlands (Central Midlands)</v>
      </c>
      <c r="E146" s="438" t="str">
        <f t="shared" ca="1" si="4"/>
        <v>E06000017</v>
      </c>
      <c r="F146" s="439" t="str">
        <f ca="1">IFERROR(VLOOKUP($E146,'Org List'!$J$9:$K$640,2,0), "")</f>
        <v>Rutland</v>
      </c>
      <c r="G146" s="470">
        <f ca="1">IFERROR(IF((VLOOKUP($E146,'I&amp;E Backsheet'!$D$7:$Y$187,G$9,FALSE))="","",(VLOOKUP($E146,'I&amp;E Backsheet'!$D$7:$Y$187,G$9,FALSE))),"")</f>
        <v>238183</v>
      </c>
      <c r="H146" s="471">
        <f ca="1">IFERROR(IF((VLOOKUP($E146,'I&amp;E Backsheet'!$D$7:$Y$187,H$9,FALSE))="","",(VLOOKUP($E146,'I&amp;E Backsheet'!$D$7:$Y$187,H$9,FALSE))),"")</f>
        <v>76671</v>
      </c>
      <c r="I146" s="471">
        <f ca="1">IFERROR(IF((VLOOKUP($E146,'I&amp;E Backsheet'!$D$7:$Y$187,I$9,FALSE))="","",(VLOOKUP($E146,'I&amp;E Backsheet'!$D$7:$Y$187,I$9,FALSE))),"")</f>
        <v>2253420</v>
      </c>
      <c r="J146" s="471">
        <f ca="1">IFERROR(IF((VLOOKUP($E146,'I&amp;E Backsheet'!$D$7:$Y$187,J$9,FALSE))="","",(VLOOKUP($E146,'I&amp;E Backsheet'!$D$7:$Y$187,J$9,FALSE))),"")</f>
        <v>135720</v>
      </c>
      <c r="K146" s="472">
        <f ca="1">IFERROR(IF((VLOOKUP($E146,'I&amp;E Backsheet'!$D$7:$Y$187,K$9,FALSE))="","",(VLOOKUP($E146,'I&amp;E Backsheet'!$D$7:$Y$187,K$9,FALSE))),"")</f>
        <v>2703994</v>
      </c>
      <c r="L146" s="470">
        <f ca="1">IFERROR(IF((VLOOKUP($E146,'I&amp;E Backsheet'!$D$7:$Y$187,L$9,FALSE))="","",(VLOOKUP($E146,'I&amp;E Backsheet'!$D$7:$Y$187,L$9,FALSE))),"")</f>
        <v>79000</v>
      </c>
      <c r="M146" s="471">
        <f ca="1">IFERROR(IF((VLOOKUP($E146,'I&amp;E Backsheet'!$D$7:$Y$187,M$9,FALSE))="","",(VLOOKUP($E146,'I&amp;E Backsheet'!$D$7:$Y$187,M$9,FALSE))),"")</f>
        <v>157329</v>
      </c>
      <c r="N146" s="472">
        <f ca="1">IFERROR(IF((VLOOKUP($E146,'I&amp;E Backsheet'!$D$7:$Y$187,N$9,FALSE))="","",(VLOOKUP($E146,'I&amp;E Backsheet'!$D$7:$Y$187,N$9,FALSE))),"")</f>
        <v>236329</v>
      </c>
      <c r="O146" s="470">
        <f ca="1">IFERROR(IF((VLOOKUP($E146,'I&amp;E Backsheet'!$D$7:$Y$187,O$9,FALSE))="","",(VLOOKUP($E146,'I&amp;E Backsheet'!$D$7:$Y$187,O$9,FALSE))),"")</f>
        <v>79000</v>
      </c>
      <c r="P146" s="471">
        <f ca="1">IFERROR(IF((VLOOKUP($E146,'I&amp;E Backsheet'!$D$7:$Y$187,P$9,FALSE))="","",(VLOOKUP($E146,'I&amp;E Backsheet'!$D$7:$Y$187,P$9,FALSE))),"")</f>
        <v>157329</v>
      </c>
      <c r="Q146" s="473">
        <f ca="1">IFERROR(IF((VLOOKUP($E146,'I&amp;E Backsheet'!$D$7:$Y$187,Q$9,FALSE))="","",(VLOOKUP($E146,'I&amp;E Backsheet'!$D$7:$Y$187,Q$9,FALSE))),"")</f>
        <v>236329</v>
      </c>
      <c r="R146" s="474">
        <f ca="1">IFERROR(IF((VLOOKUP($E146,'I&amp;E Backsheet'!$D$7:$Y$187,R$9,FALSE))="","",(VLOOKUP($E146,'I&amp;E Backsheet'!$D$7:$Y$187,R$9,FALSE))),"")</f>
        <v>2940323</v>
      </c>
      <c r="U146" s="1"/>
    </row>
    <row r="147" spans="1:21" s="219" customFormat="1" ht="15" customHeight="1" x14ac:dyDescent="0.3">
      <c r="A147" s="41">
        <v>135</v>
      </c>
      <c r="B147" s="291" t="str">
        <f ca="1">IFERROR(IF((VLOOKUP($E147,'Org List'!$AJ$10:$AL$190,3,FALSE))="","",(VLOOKUP($E147,'Org List'!$AJ$10:$AL$190,3,FALSE))),"")</f>
        <v>North West Commissioning Region</v>
      </c>
      <c r="C147" s="292" t="str">
        <f ca="1">IFERROR(IF((VLOOKUP($E147,'Org List'!$AO$10:$AQ$190,3,FALSE))="","",(VLOOKUP($E147,'Org List'!$AO$10:$AQ$190,3,FALSE))),"")</f>
        <v>North West Region</v>
      </c>
      <c r="D147" s="293" t="str">
        <f ca="1">IFERROR(IF((VLOOKUP($E147,'Org List'!$AT$10:$AV$190,3,FALSE))="","",(VLOOKUP($E147,'Org List'!$AT$10:$AV$190,3,FALSE))),"")</f>
        <v>NHS England North West (Greater Manchester)</v>
      </c>
      <c r="E147" s="438" t="str">
        <f t="shared" ca="1" si="4"/>
        <v>E08000006</v>
      </c>
      <c r="F147" s="439" t="str">
        <f ca="1">IFERROR(VLOOKUP($E147,'Org List'!$J$9:$K$640,2,0), "")</f>
        <v>Salford</v>
      </c>
      <c r="G147" s="470">
        <f ca="1">IFERROR(IF((VLOOKUP($E147,'I&amp;E Backsheet'!$D$7:$Y$187,G$9,FALSE))="","",(VLOOKUP($E147,'I&amp;E Backsheet'!$D$7:$Y$187,G$9,FALSE))),"")</f>
        <v>3084633</v>
      </c>
      <c r="H147" s="471">
        <f ca="1">IFERROR(IF((VLOOKUP($E147,'I&amp;E Backsheet'!$D$7:$Y$187,H$9,FALSE))="","",(VLOOKUP($E147,'I&amp;E Backsheet'!$D$7:$Y$187,H$9,FALSE))),"")</f>
        <v>12355393</v>
      </c>
      <c r="I147" s="471">
        <f ca="1">IFERROR(IF((VLOOKUP($E147,'I&amp;E Backsheet'!$D$7:$Y$187,I$9,FALSE))="","",(VLOOKUP($E147,'I&amp;E Backsheet'!$D$7:$Y$187,I$9,FALSE))),"")</f>
        <v>20691197</v>
      </c>
      <c r="J147" s="471">
        <f ca="1">IFERROR(IF((VLOOKUP($E147,'I&amp;E Backsheet'!$D$7:$Y$187,J$9,FALSE))="","",(VLOOKUP($E147,'I&amp;E Backsheet'!$D$7:$Y$187,J$9,FALSE))),"")</f>
        <v>1317668</v>
      </c>
      <c r="K147" s="472">
        <f ca="1">IFERROR(IF((VLOOKUP($E147,'I&amp;E Backsheet'!$D$7:$Y$187,K$9,FALSE))="","",(VLOOKUP($E147,'I&amp;E Backsheet'!$D$7:$Y$187,K$9,FALSE))),"")</f>
        <v>37448891</v>
      </c>
      <c r="L147" s="470">
        <f ca="1">IFERROR(IF((VLOOKUP($E147,'I&amp;E Backsheet'!$D$7:$Y$187,L$9,FALSE))="","",(VLOOKUP($E147,'I&amp;E Backsheet'!$D$7:$Y$187,L$9,FALSE))),"")</f>
        <v>418787480</v>
      </c>
      <c r="M147" s="471">
        <f ca="1">IFERROR(IF((VLOOKUP($E147,'I&amp;E Backsheet'!$D$7:$Y$187,M$9,FALSE))="","",(VLOOKUP($E147,'I&amp;E Backsheet'!$D$7:$Y$187,M$9,FALSE))),"")</f>
        <v>145950191</v>
      </c>
      <c r="N147" s="472">
        <f ca="1">IFERROR(IF((VLOOKUP($E147,'I&amp;E Backsheet'!$D$7:$Y$187,N$9,FALSE))="","",(VLOOKUP($E147,'I&amp;E Backsheet'!$D$7:$Y$187,N$9,FALSE))),"")</f>
        <v>564737671</v>
      </c>
      <c r="O147" s="470">
        <f ca="1">IFERROR(IF((VLOOKUP($E147,'I&amp;E Backsheet'!$D$7:$Y$187,O$9,FALSE))="","",(VLOOKUP($E147,'I&amp;E Backsheet'!$D$7:$Y$187,O$9,FALSE))),"")</f>
        <v>3932122</v>
      </c>
      <c r="P147" s="471">
        <f ca="1">IFERROR(IF((VLOOKUP($E147,'I&amp;E Backsheet'!$D$7:$Y$187,P$9,FALSE))="","",(VLOOKUP($E147,'I&amp;E Backsheet'!$D$7:$Y$187,P$9,FALSE))),"")</f>
        <v>1070831</v>
      </c>
      <c r="Q147" s="473">
        <f ca="1">IFERROR(IF((VLOOKUP($E147,'I&amp;E Backsheet'!$D$7:$Y$187,Q$9,FALSE))="","",(VLOOKUP($E147,'I&amp;E Backsheet'!$D$7:$Y$187,Q$9,FALSE))),"")</f>
        <v>5002953</v>
      </c>
      <c r="R147" s="474">
        <f ca="1">IFERROR(IF((VLOOKUP($E147,'I&amp;E Backsheet'!$D$7:$Y$187,R$9,FALSE))="","",(VLOOKUP($E147,'I&amp;E Backsheet'!$D$7:$Y$187,R$9,FALSE))),"")</f>
        <v>42451844</v>
      </c>
      <c r="U147" s="1"/>
    </row>
    <row r="148" spans="1:21" s="219" customFormat="1" ht="15" customHeight="1" x14ac:dyDescent="0.3">
      <c r="A148" s="41">
        <v>136</v>
      </c>
      <c r="B148" s="291" t="str">
        <f ca="1">IFERROR(IF((VLOOKUP($E148,'Org List'!$AJ$10:$AL$190,3,FALSE))="","",(VLOOKUP($E148,'Org List'!$AJ$10:$AL$190,3,FALSE))),"")</f>
        <v>Midlands Commissioning Region</v>
      </c>
      <c r="C148" s="292" t="str">
        <f ca="1">IFERROR(IF((VLOOKUP($E148,'Org List'!$AO$10:$AQ$190,3,FALSE))="","",(VLOOKUP($E148,'Org List'!$AO$10:$AQ$190,3,FALSE))),"")</f>
        <v>West Midlands Region</v>
      </c>
      <c r="D148" s="293" t="str">
        <f ca="1">IFERROR(IF((VLOOKUP($E148,'Org List'!$AT$10:$AV$190,3,FALSE))="","",(VLOOKUP($E148,'Org List'!$AT$10:$AV$190,3,FALSE))),"")</f>
        <v>NHS England Midlands (West Midlands)</v>
      </c>
      <c r="E148" s="438" t="str">
        <f t="shared" ca="1" si="4"/>
        <v>E08000028</v>
      </c>
      <c r="F148" s="439" t="str">
        <f ca="1">IFERROR(VLOOKUP($E148,'Org List'!$J$9:$K$640,2,0), "")</f>
        <v>Sandwell</v>
      </c>
      <c r="G148" s="470">
        <f ca="1">IFERROR(IF((VLOOKUP($E148,'I&amp;E Backsheet'!$D$7:$Y$187,G$9,FALSE))="","",(VLOOKUP($E148,'I&amp;E Backsheet'!$D$7:$Y$187,G$9,FALSE))),"")</f>
        <v>4167539</v>
      </c>
      <c r="H148" s="471">
        <f ca="1">IFERROR(IF((VLOOKUP($E148,'I&amp;E Backsheet'!$D$7:$Y$187,H$9,FALSE))="","",(VLOOKUP($E148,'I&amp;E Backsheet'!$D$7:$Y$187,H$9,FALSE))),"")</f>
        <v>20496588</v>
      </c>
      <c r="I148" s="471">
        <f ca="1">IFERROR(IF((VLOOKUP($E148,'I&amp;E Backsheet'!$D$7:$Y$187,I$9,FALSE))="","",(VLOOKUP($E148,'I&amp;E Backsheet'!$D$7:$Y$187,I$9,FALSE))),"")</f>
        <v>25368527</v>
      </c>
      <c r="J148" s="471">
        <f ca="1">IFERROR(IF((VLOOKUP($E148,'I&amp;E Backsheet'!$D$7:$Y$187,J$9,FALSE))="","",(VLOOKUP($E148,'I&amp;E Backsheet'!$D$7:$Y$187,J$9,FALSE))),"")</f>
        <v>1847928</v>
      </c>
      <c r="K148" s="472">
        <f ca="1">IFERROR(IF((VLOOKUP($E148,'I&amp;E Backsheet'!$D$7:$Y$187,K$9,FALSE))="","",(VLOOKUP($E148,'I&amp;E Backsheet'!$D$7:$Y$187,K$9,FALSE))),"")</f>
        <v>51880582</v>
      </c>
      <c r="L148" s="470">
        <f ca="1">IFERROR(IF((VLOOKUP($E148,'I&amp;E Backsheet'!$D$7:$Y$187,L$9,FALSE))="","",(VLOOKUP($E148,'I&amp;E Backsheet'!$D$7:$Y$187,L$9,FALSE))),"")</f>
        <v>71000</v>
      </c>
      <c r="M148" s="471">
        <f ca="1">IFERROR(IF((VLOOKUP($E148,'I&amp;E Backsheet'!$D$7:$Y$187,M$9,FALSE))="","",(VLOOKUP($E148,'I&amp;E Backsheet'!$D$7:$Y$187,M$9,FALSE))),"")</f>
        <v>0</v>
      </c>
      <c r="N148" s="472">
        <f ca="1">IFERROR(IF((VLOOKUP($E148,'I&amp;E Backsheet'!$D$7:$Y$187,N$9,FALSE))="","",(VLOOKUP($E148,'I&amp;E Backsheet'!$D$7:$Y$187,N$9,FALSE))),"")</f>
        <v>71000</v>
      </c>
      <c r="O148" s="470">
        <f ca="1">IFERROR(IF((VLOOKUP($E148,'I&amp;E Backsheet'!$D$7:$Y$187,O$9,FALSE))="","",(VLOOKUP($E148,'I&amp;E Backsheet'!$D$7:$Y$187,O$9,FALSE))),"")</f>
        <v>-4</v>
      </c>
      <c r="P148" s="471">
        <f ca="1">IFERROR(IF((VLOOKUP($E148,'I&amp;E Backsheet'!$D$7:$Y$187,P$9,FALSE))="","",(VLOOKUP($E148,'I&amp;E Backsheet'!$D$7:$Y$187,P$9,FALSE))),"")</f>
        <v>0</v>
      </c>
      <c r="Q148" s="473">
        <f ca="1">IFERROR(IF((VLOOKUP($E148,'I&amp;E Backsheet'!$D$7:$Y$187,Q$9,FALSE))="","",(VLOOKUP($E148,'I&amp;E Backsheet'!$D$7:$Y$187,Q$9,FALSE))),"")</f>
        <v>-4</v>
      </c>
      <c r="R148" s="474">
        <f ca="1">IFERROR(IF((VLOOKUP($E148,'I&amp;E Backsheet'!$D$7:$Y$187,R$9,FALSE))="","",(VLOOKUP($E148,'I&amp;E Backsheet'!$D$7:$Y$187,R$9,FALSE))),"")</f>
        <v>51880578</v>
      </c>
      <c r="U148" s="1"/>
    </row>
    <row r="149" spans="1:21" s="219" customFormat="1" ht="15" customHeight="1" x14ac:dyDescent="0.3">
      <c r="A149" s="41">
        <v>137</v>
      </c>
      <c r="B149" s="291" t="str">
        <f ca="1">IFERROR(IF((VLOOKUP($E149,'Org List'!$AJ$10:$AL$190,3,FALSE))="","",(VLOOKUP($E149,'Org List'!$AJ$10:$AL$190,3,FALSE))),"")</f>
        <v>North West Commissioning Region</v>
      </c>
      <c r="C149" s="292" t="str">
        <f ca="1">IFERROR(IF((VLOOKUP($E149,'Org List'!$AO$10:$AQ$190,3,FALSE))="","",(VLOOKUP($E149,'Org List'!$AO$10:$AQ$190,3,FALSE))),"")</f>
        <v>North West Region</v>
      </c>
      <c r="D149" s="293" t="str">
        <f ca="1">IFERROR(IF((VLOOKUP($E149,'Org List'!$AT$10:$AV$190,3,FALSE))="","",(VLOOKUP($E149,'Org List'!$AT$10:$AV$190,3,FALSE))),"")</f>
        <v>NHS England North West (Cheshire And Merseyside)</v>
      </c>
      <c r="E149" s="438" t="str">
        <f t="shared" ca="1" si="4"/>
        <v>E08000014</v>
      </c>
      <c r="F149" s="439" t="str">
        <f ca="1">IFERROR(VLOOKUP($E149,'Org List'!$J$9:$K$640,2,0), "")</f>
        <v>Sefton</v>
      </c>
      <c r="G149" s="470">
        <f ca="1">IFERROR(IF((VLOOKUP($E149,'I&amp;E Backsheet'!$D$7:$Y$187,G$9,FALSE))="","",(VLOOKUP($E149,'I&amp;E Backsheet'!$D$7:$Y$187,G$9,FALSE))),"")</f>
        <v>4250963</v>
      </c>
      <c r="H149" s="471">
        <f ca="1">IFERROR(IF((VLOOKUP($E149,'I&amp;E Backsheet'!$D$7:$Y$187,H$9,FALSE))="","",(VLOOKUP($E149,'I&amp;E Backsheet'!$D$7:$Y$187,H$9,FALSE))),"")</f>
        <v>13738635</v>
      </c>
      <c r="I149" s="471">
        <f ca="1">IFERROR(IF((VLOOKUP($E149,'I&amp;E Backsheet'!$D$7:$Y$187,I$9,FALSE))="","",(VLOOKUP($E149,'I&amp;E Backsheet'!$D$7:$Y$187,I$9,FALSE))),"")</f>
        <v>22734655</v>
      </c>
      <c r="J149" s="471">
        <f ca="1">IFERROR(IF((VLOOKUP($E149,'I&amp;E Backsheet'!$D$7:$Y$187,J$9,FALSE))="","",(VLOOKUP($E149,'I&amp;E Backsheet'!$D$7:$Y$187,J$9,FALSE))),"")</f>
        <v>1524885</v>
      </c>
      <c r="K149" s="472">
        <f ca="1">IFERROR(IF((VLOOKUP($E149,'I&amp;E Backsheet'!$D$7:$Y$187,K$9,FALSE))="","",(VLOOKUP($E149,'I&amp;E Backsheet'!$D$7:$Y$187,K$9,FALSE))),"")</f>
        <v>42249138</v>
      </c>
      <c r="L149" s="470">
        <f ca="1">IFERROR(IF((VLOOKUP($E149,'I&amp;E Backsheet'!$D$7:$Y$187,L$9,FALSE))="","",(VLOOKUP($E149,'I&amp;E Backsheet'!$D$7:$Y$187,L$9,FALSE))),"")</f>
        <v>1697000</v>
      </c>
      <c r="M149" s="471">
        <f ca="1">IFERROR(IF((VLOOKUP($E149,'I&amp;E Backsheet'!$D$7:$Y$187,M$9,FALSE))="","",(VLOOKUP($E149,'I&amp;E Backsheet'!$D$7:$Y$187,M$9,FALSE))),"")</f>
        <v>4756944</v>
      </c>
      <c r="N149" s="472">
        <f ca="1">IFERROR(IF((VLOOKUP($E149,'I&amp;E Backsheet'!$D$7:$Y$187,N$9,FALSE))="","",(VLOOKUP($E149,'I&amp;E Backsheet'!$D$7:$Y$187,N$9,FALSE))),"")</f>
        <v>6453944</v>
      </c>
      <c r="O149" s="470">
        <f ca="1">IFERROR(IF((VLOOKUP($E149,'I&amp;E Backsheet'!$D$7:$Y$187,O$9,FALSE))="","",(VLOOKUP($E149,'I&amp;E Backsheet'!$D$7:$Y$187,O$9,FALSE))),"")</f>
        <v>1697000</v>
      </c>
      <c r="P149" s="471">
        <f ca="1">IFERROR(IF((VLOOKUP($E149,'I&amp;E Backsheet'!$D$7:$Y$187,P$9,FALSE))="","",(VLOOKUP($E149,'I&amp;E Backsheet'!$D$7:$Y$187,P$9,FALSE))),"")</f>
        <v>4756944</v>
      </c>
      <c r="Q149" s="473">
        <f ca="1">IFERROR(IF((VLOOKUP($E149,'I&amp;E Backsheet'!$D$7:$Y$187,Q$9,FALSE))="","",(VLOOKUP($E149,'I&amp;E Backsheet'!$D$7:$Y$187,Q$9,FALSE))),"")</f>
        <v>6453944</v>
      </c>
      <c r="R149" s="474">
        <f ca="1">IFERROR(IF((VLOOKUP($E149,'I&amp;E Backsheet'!$D$7:$Y$187,R$9,FALSE))="","",(VLOOKUP($E149,'I&amp;E Backsheet'!$D$7:$Y$187,R$9,FALSE))),"")</f>
        <v>48703082</v>
      </c>
      <c r="U149" s="1"/>
    </row>
    <row r="150" spans="1:21" s="219" customFormat="1" ht="15" customHeight="1" x14ac:dyDescent="0.3">
      <c r="A150" s="41">
        <v>138</v>
      </c>
      <c r="B150" s="291" t="str">
        <f ca="1">IFERROR(IF((VLOOKUP($E150,'Org List'!$AJ$10:$AL$190,3,FALSE))="","",(VLOOKUP($E150,'Org List'!$AJ$10:$AL$190,3,FALSE))),"")</f>
        <v>North East and Yorkshire Commissioning Region</v>
      </c>
      <c r="C150" s="292" t="str">
        <f ca="1">IFERROR(IF((VLOOKUP($E150,'Org List'!$AO$10:$AQ$190,3,FALSE))="","",(VLOOKUP($E150,'Org List'!$AO$10:$AQ$190,3,FALSE))),"")</f>
        <v>Yorkshire and The Humber Region</v>
      </c>
      <c r="D150" s="293" t="str">
        <f ca="1">IFERROR(IF((VLOOKUP($E150,'Org List'!$AT$10:$AV$190,3,FALSE))="","",(VLOOKUP($E150,'Org List'!$AT$10:$AV$190,3,FALSE))),"")</f>
        <v>NHS England North East and Yokrshire (Yorkshire And Humber)</v>
      </c>
      <c r="E150" s="438" t="str">
        <f t="shared" ca="1" si="4"/>
        <v>E08000019</v>
      </c>
      <c r="F150" s="439" t="str">
        <f ca="1">IFERROR(VLOOKUP($E150,'Org List'!$J$9:$K$640,2,0), "")</f>
        <v>Sheffield</v>
      </c>
      <c r="G150" s="470">
        <f ca="1">IFERROR(IF((VLOOKUP($E150,'I&amp;E Backsheet'!$D$7:$Y$187,G$9,FALSE))="","",(VLOOKUP($E150,'I&amp;E Backsheet'!$D$7:$Y$187,G$9,FALSE))),"")</f>
        <v>4502097</v>
      </c>
      <c r="H150" s="471">
        <f ca="1">IFERROR(IF((VLOOKUP($E150,'I&amp;E Backsheet'!$D$7:$Y$187,H$9,FALSE))="","",(VLOOKUP($E150,'I&amp;E Backsheet'!$D$7:$Y$187,H$9,FALSE))),"")</f>
        <v>25723334</v>
      </c>
      <c r="I150" s="471">
        <f ca="1">IFERROR(IF((VLOOKUP($E150,'I&amp;E Backsheet'!$D$7:$Y$187,I$9,FALSE))="","",(VLOOKUP($E150,'I&amp;E Backsheet'!$D$7:$Y$187,I$9,FALSE))),"")</f>
        <v>40755897</v>
      </c>
      <c r="J150" s="471">
        <f ca="1">IFERROR(IF((VLOOKUP($E150,'I&amp;E Backsheet'!$D$7:$Y$187,J$9,FALSE))="","",(VLOOKUP($E150,'I&amp;E Backsheet'!$D$7:$Y$187,J$9,FALSE))),"")</f>
        <v>2705263</v>
      </c>
      <c r="K150" s="472">
        <f ca="1">IFERROR(IF((VLOOKUP($E150,'I&amp;E Backsheet'!$D$7:$Y$187,K$9,FALSE))="","",(VLOOKUP($E150,'I&amp;E Backsheet'!$D$7:$Y$187,K$9,FALSE))),"")</f>
        <v>73686591</v>
      </c>
      <c r="L150" s="470">
        <f ca="1">IFERROR(IF((VLOOKUP($E150,'I&amp;E Backsheet'!$D$7:$Y$187,L$9,FALSE))="","",(VLOOKUP($E150,'I&amp;E Backsheet'!$D$7:$Y$187,L$9,FALSE))),"")</f>
        <v>227652801</v>
      </c>
      <c r="M150" s="471">
        <f ca="1">IFERROR(IF((VLOOKUP($E150,'I&amp;E Backsheet'!$D$7:$Y$187,M$9,FALSE))="","",(VLOOKUP($E150,'I&amp;E Backsheet'!$D$7:$Y$187,M$9,FALSE))),"")</f>
        <v>97420082</v>
      </c>
      <c r="N150" s="472">
        <f ca="1">IFERROR(IF((VLOOKUP($E150,'I&amp;E Backsheet'!$D$7:$Y$187,N$9,FALSE))="","",(VLOOKUP($E150,'I&amp;E Backsheet'!$D$7:$Y$187,N$9,FALSE))),"")</f>
        <v>325072883</v>
      </c>
      <c r="O150" s="470">
        <f ca="1">IFERROR(IF((VLOOKUP($E150,'I&amp;E Backsheet'!$D$7:$Y$187,O$9,FALSE))="","",(VLOOKUP($E150,'I&amp;E Backsheet'!$D$7:$Y$187,O$9,FALSE))),"")</f>
        <v>227960013</v>
      </c>
      <c r="P150" s="471">
        <f ca="1">IFERROR(IF((VLOOKUP($E150,'I&amp;E Backsheet'!$D$7:$Y$187,P$9,FALSE))="","",(VLOOKUP($E150,'I&amp;E Backsheet'!$D$7:$Y$187,P$9,FALSE))),"")</f>
        <v>95917166</v>
      </c>
      <c r="Q150" s="473">
        <f ca="1">IFERROR(IF((VLOOKUP($E150,'I&amp;E Backsheet'!$D$7:$Y$187,Q$9,FALSE))="","",(VLOOKUP($E150,'I&amp;E Backsheet'!$D$7:$Y$187,Q$9,FALSE))),"")</f>
        <v>323877179</v>
      </c>
      <c r="R150" s="474">
        <f ca="1">IFERROR(IF((VLOOKUP($E150,'I&amp;E Backsheet'!$D$7:$Y$187,R$9,FALSE))="","",(VLOOKUP($E150,'I&amp;E Backsheet'!$D$7:$Y$187,R$9,FALSE))),"")</f>
        <v>397563770</v>
      </c>
      <c r="U150" s="1"/>
    </row>
    <row r="151" spans="1:21" s="219" customFormat="1" ht="15" customHeight="1" x14ac:dyDescent="0.3">
      <c r="A151" s="41">
        <v>139</v>
      </c>
      <c r="B151" s="291" t="str">
        <f ca="1">IFERROR(IF((VLOOKUP($E151,'Org List'!$AJ$10:$AL$190,3,FALSE))="","",(VLOOKUP($E151,'Org List'!$AJ$10:$AL$190,3,FALSE))),"")</f>
        <v>Midlands Commissioning Region</v>
      </c>
      <c r="C151" s="292" t="str">
        <f ca="1">IFERROR(IF((VLOOKUP($E151,'Org List'!$AO$10:$AQ$190,3,FALSE))="","",(VLOOKUP($E151,'Org List'!$AO$10:$AQ$190,3,FALSE))),"")</f>
        <v>West Midlands Region</v>
      </c>
      <c r="D151" s="293" t="str">
        <f ca="1">IFERROR(IF((VLOOKUP($E151,'Org List'!$AT$10:$AV$190,3,FALSE))="","",(VLOOKUP($E151,'Org List'!$AT$10:$AV$190,3,FALSE))),"")</f>
        <v>NHS England Midlands (North Midlands)</v>
      </c>
      <c r="E151" s="438" t="str">
        <f t="shared" ca="1" si="4"/>
        <v>E06000051</v>
      </c>
      <c r="F151" s="439" t="str">
        <f ca="1">IFERROR(VLOOKUP($E151,'Org List'!$J$9:$K$640,2,0), "")</f>
        <v>Shropshire</v>
      </c>
      <c r="G151" s="470">
        <f ca="1">IFERROR(IF((VLOOKUP($E151,'I&amp;E Backsheet'!$D$7:$Y$187,G$9,FALSE))="","",(VLOOKUP($E151,'I&amp;E Backsheet'!$D$7:$Y$187,G$9,FALSE))),"")</f>
        <v>3209291</v>
      </c>
      <c r="H151" s="471">
        <f ca="1">IFERROR(IF((VLOOKUP($E151,'I&amp;E Backsheet'!$D$7:$Y$187,H$9,FALSE))="","",(VLOOKUP($E151,'I&amp;E Backsheet'!$D$7:$Y$187,H$9,FALSE))),"")</f>
        <v>10120779</v>
      </c>
      <c r="I151" s="471">
        <f ca="1">IFERROR(IF((VLOOKUP($E151,'I&amp;E Backsheet'!$D$7:$Y$187,I$9,FALSE))="","",(VLOOKUP($E151,'I&amp;E Backsheet'!$D$7:$Y$187,I$9,FALSE))),"")</f>
        <v>20937207</v>
      </c>
      <c r="J151" s="471">
        <f ca="1">IFERROR(IF((VLOOKUP($E151,'I&amp;E Backsheet'!$D$7:$Y$187,J$9,FALSE))="","",(VLOOKUP($E151,'I&amp;E Backsheet'!$D$7:$Y$187,J$9,FALSE))),"")</f>
        <v>1393823</v>
      </c>
      <c r="K151" s="472">
        <f ca="1">IFERROR(IF((VLOOKUP($E151,'I&amp;E Backsheet'!$D$7:$Y$187,K$9,FALSE))="","",(VLOOKUP($E151,'I&amp;E Backsheet'!$D$7:$Y$187,K$9,FALSE))),"")</f>
        <v>35661100</v>
      </c>
      <c r="L151" s="470">
        <f ca="1">IFERROR(IF((VLOOKUP($E151,'I&amp;E Backsheet'!$D$7:$Y$187,L$9,FALSE))="","",(VLOOKUP($E151,'I&amp;E Backsheet'!$D$7:$Y$187,L$9,FALSE))),"")</f>
        <v>681095</v>
      </c>
      <c r="M151" s="471">
        <f ca="1">IFERROR(IF((VLOOKUP($E151,'I&amp;E Backsheet'!$D$7:$Y$187,M$9,FALSE))="","",(VLOOKUP($E151,'I&amp;E Backsheet'!$D$7:$Y$187,M$9,FALSE))),"")</f>
        <v>4632133</v>
      </c>
      <c r="N151" s="472">
        <f ca="1">IFERROR(IF((VLOOKUP($E151,'I&amp;E Backsheet'!$D$7:$Y$187,N$9,FALSE))="","",(VLOOKUP($E151,'I&amp;E Backsheet'!$D$7:$Y$187,N$9,FALSE))),"")</f>
        <v>5313228</v>
      </c>
      <c r="O151" s="470">
        <f ca="1">IFERROR(IF((VLOOKUP($E151,'I&amp;E Backsheet'!$D$7:$Y$187,O$9,FALSE))="","",(VLOOKUP($E151,'I&amp;E Backsheet'!$D$7:$Y$187,O$9,FALSE))),"")</f>
        <v>681095</v>
      </c>
      <c r="P151" s="471">
        <f ca="1">IFERROR(IF((VLOOKUP($E151,'I&amp;E Backsheet'!$D$7:$Y$187,P$9,FALSE))="","",(VLOOKUP($E151,'I&amp;E Backsheet'!$D$7:$Y$187,P$9,FALSE))),"")</f>
        <v>4632133</v>
      </c>
      <c r="Q151" s="473">
        <f ca="1">IFERROR(IF((VLOOKUP($E151,'I&amp;E Backsheet'!$D$7:$Y$187,Q$9,FALSE))="","",(VLOOKUP($E151,'I&amp;E Backsheet'!$D$7:$Y$187,Q$9,FALSE))),"")</f>
        <v>5313228</v>
      </c>
      <c r="R151" s="474">
        <f ca="1">IFERROR(IF((VLOOKUP($E151,'I&amp;E Backsheet'!$D$7:$Y$187,R$9,FALSE))="","",(VLOOKUP($E151,'I&amp;E Backsheet'!$D$7:$Y$187,R$9,FALSE))),"")</f>
        <v>40974328</v>
      </c>
      <c r="U151" s="1"/>
    </row>
    <row r="152" spans="1:21" s="219" customFormat="1" ht="15" customHeight="1" x14ac:dyDescent="0.3">
      <c r="A152" s="41">
        <v>140</v>
      </c>
      <c r="B152" s="291" t="str">
        <f ca="1">IFERROR(IF((VLOOKUP($E152,'Org List'!$AJ$10:$AL$190,3,FALSE))="","",(VLOOKUP($E152,'Org List'!$AJ$10:$AL$190,3,FALSE))),"")</f>
        <v>South East England Commissioning Region</v>
      </c>
      <c r="C152" s="292" t="str">
        <f ca="1">IFERROR(IF((VLOOKUP($E152,'Org List'!$AO$10:$AQ$190,3,FALSE))="","",(VLOOKUP($E152,'Org List'!$AO$10:$AQ$190,3,FALSE))),"")</f>
        <v>South East Region</v>
      </c>
      <c r="D152" s="293" t="str">
        <f ca="1">IFERROR(IF((VLOOKUP($E152,'Org List'!$AT$10:$AV$190,3,FALSE))="","",(VLOOKUP($E152,'Org List'!$AT$10:$AV$190,3,FALSE))),"")</f>
        <v>NHS England South East (Hampshire, Isle of Wight and Thames Valley)</v>
      </c>
      <c r="E152" s="438" t="str">
        <f t="shared" ca="1" si="4"/>
        <v>E06000039</v>
      </c>
      <c r="F152" s="439" t="str">
        <f ca="1">IFERROR(VLOOKUP($E152,'Org List'!$J$9:$K$640,2,0), "")</f>
        <v>Slough</v>
      </c>
      <c r="G152" s="470">
        <f ca="1">IFERROR(IF((VLOOKUP($E152,'I&amp;E Backsheet'!$D$7:$Y$187,G$9,FALSE))="","",(VLOOKUP($E152,'I&amp;E Backsheet'!$D$7:$Y$187,G$9,FALSE))),"")</f>
        <v>1005311</v>
      </c>
      <c r="H152" s="471">
        <f ca="1">IFERROR(IF((VLOOKUP($E152,'I&amp;E Backsheet'!$D$7:$Y$187,H$9,FALSE))="","",(VLOOKUP($E152,'I&amp;E Backsheet'!$D$7:$Y$187,H$9,FALSE))),"")</f>
        <v>3356669</v>
      </c>
      <c r="I152" s="471">
        <f ca="1">IFERROR(IF((VLOOKUP($E152,'I&amp;E Backsheet'!$D$7:$Y$187,I$9,FALSE))="","",(VLOOKUP($E152,'I&amp;E Backsheet'!$D$7:$Y$187,I$9,FALSE))),"")</f>
        <v>9070057</v>
      </c>
      <c r="J152" s="471">
        <f ca="1">IFERROR(IF((VLOOKUP($E152,'I&amp;E Backsheet'!$D$7:$Y$187,J$9,FALSE))="","",(VLOOKUP($E152,'I&amp;E Backsheet'!$D$7:$Y$187,J$9,FALSE))),"")</f>
        <v>515453.00000000006</v>
      </c>
      <c r="K152" s="472">
        <f ca="1">IFERROR(IF((VLOOKUP($E152,'I&amp;E Backsheet'!$D$7:$Y$187,K$9,FALSE))="","",(VLOOKUP($E152,'I&amp;E Backsheet'!$D$7:$Y$187,K$9,FALSE))),"")</f>
        <v>13947490</v>
      </c>
      <c r="L152" s="470">
        <f ca="1">IFERROR(IF((VLOOKUP($E152,'I&amp;E Backsheet'!$D$7:$Y$187,L$9,FALSE))="","",(VLOOKUP($E152,'I&amp;E Backsheet'!$D$7:$Y$187,L$9,FALSE))),"")</f>
        <v>0</v>
      </c>
      <c r="M152" s="471">
        <f ca="1">IFERROR(IF((VLOOKUP($E152,'I&amp;E Backsheet'!$D$7:$Y$187,M$9,FALSE))="","",(VLOOKUP($E152,'I&amp;E Backsheet'!$D$7:$Y$187,M$9,FALSE))),"")</f>
        <v>459000</v>
      </c>
      <c r="N152" s="472">
        <f ca="1">IFERROR(IF((VLOOKUP($E152,'I&amp;E Backsheet'!$D$7:$Y$187,N$9,FALSE))="","",(VLOOKUP($E152,'I&amp;E Backsheet'!$D$7:$Y$187,N$9,FALSE))),"")</f>
        <v>459000</v>
      </c>
      <c r="O152" s="470">
        <f ca="1">IFERROR(IF((VLOOKUP($E152,'I&amp;E Backsheet'!$D$7:$Y$187,O$9,FALSE))="","",(VLOOKUP($E152,'I&amp;E Backsheet'!$D$7:$Y$187,O$9,FALSE))),"")</f>
        <v>0</v>
      </c>
      <c r="P152" s="471">
        <f ca="1">IFERROR(IF((VLOOKUP($E152,'I&amp;E Backsheet'!$D$7:$Y$187,P$9,FALSE))="","",(VLOOKUP($E152,'I&amp;E Backsheet'!$D$7:$Y$187,P$9,FALSE))),"")</f>
        <v>459000</v>
      </c>
      <c r="Q152" s="473">
        <f ca="1">IFERROR(IF((VLOOKUP($E152,'I&amp;E Backsheet'!$D$7:$Y$187,Q$9,FALSE))="","",(VLOOKUP($E152,'I&amp;E Backsheet'!$D$7:$Y$187,Q$9,FALSE))),"")</f>
        <v>459000</v>
      </c>
      <c r="R152" s="474">
        <f ca="1">IFERROR(IF((VLOOKUP($E152,'I&amp;E Backsheet'!$D$7:$Y$187,R$9,FALSE))="","",(VLOOKUP($E152,'I&amp;E Backsheet'!$D$7:$Y$187,R$9,FALSE))),"")</f>
        <v>14406490</v>
      </c>
      <c r="U152" s="1"/>
    </row>
    <row r="153" spans="1:21" s="219" customFormat="1" ht="15" customHeight="1" x14ac:dyDescent="0.3">
      <c r="A153" s="41">
        <v>141</v>
      </c>
      <c r="B153" s="291" t="str">
        <f ca="1">IFERROR(IF((VLOOKUP($E153,'Org List'!$AJ$10:$AL$190,3,FALSE))="","",(VLOOKUP($E153,'Org List'!$AJ$10:$AL$190,3,FALSE))),"")</f>
        <v>Midlands Commissioning Region</v>
      </c>
      <c r="C153" s="292" t="str">
        <f ca="1">IFERROR(IF((VLOOKUP($E153,'Org List'!$AO$10:$AQ$190,3,FALSE))="","",(VLOOKUP($E153,'Org List'!$AO$10:$AQ$190,3,FALSE))),"")</f>
        <v>West Midlands Region</v>
      </c>
      <c r="D153" s="293" t="str">
        <f ca="1">IFERROR(IF((VLOOKUP($E153,'Org List'!$AT$10:$AV$190,3,FALSE))="","",(VLOOKUP($E153,'Org List'!$AT$10:$AV$190,3,FALSE))),"")</f>
        <v>NHS England Midlands (West Midlands)</v>
      </c>
      <c r="E153" s="438" t="str">
        <f t="shared" ca="1" si="4"/>
        <v>E08000029</v>
      </c>
      <c r="F153" s="439" t="str">
        <f ca="1">IFERROR(VLOOKUP($E153,'Org List'!$J$9:$K$640,2,0), "")</f>
        <v>Solihull</v>
      </c>
      <c r="G153" s="470">
        <f ca="1">IFERROR(IF((VLOOKUP($E153,'I&amp;E Backsheet'!$D$7:$Y$187,G$9,FALSE))="","",(VLOOKUP($E153,'I&amp;E Backsheet'!$D$7:$Y$187,G$9,FALSE))),"")</f>
        <v>2189967</v>
      </c>
      <c r="H153" s="471">
        <f ca="1">IFERROR(IF((VLOOKUP($E153,'I&amp;E Backsheet'!$D$7:$Y$187,H$9,FALSE))="","",(VLOOKUP($E153,'I&amp;E Backsheet'!$D$7:$Y$187,H$9,FALSE))),"")</f>
        <v>5387084</v>
      </c>
      <c r="I153" s="471">
        <f ca="1">IFERROR(IF((VLOOKUP($E153,'I&amp;E Backsheet'!$D$7:$Y$187,I$9,FALSE))="","",(VLOOKUP($E153,'I&amp;E Backsheet'!$D$7:$Y$187,I$9,FALSE))),"")</f>
        <v>15332023</v>
      </c>
      <c r="J153" s="471">
        <f ca="1">IFERROR(IF((VLOOKUP($E153,'I&amp;E Backsheet'!$D$7:$Y$187,J$9,FALSE))="","",(VLOOKUP($E153,'I&amp;E Backsheet'!$D$7:$Y$187,J$9,FALSE))),"")</f>
        <v>870356</v>
      </c>
      <c r="K153" s="472">
        <f ca="1">IFERROR(IF((VLOOKUP($E153,'I&amp;E Backsheet'!$D$7:$Y$187,K$9,FALSE))="","",(VLOOKUP($E153,'I&amp;E Backsheet'!$D$7:$Y$187,K$9,FALSE))),"")</f>
        <v>23779430</v>
      </c>
      <c r="L153" s="470">
        <f ca="1">IFERROR(IF((VLOOKUP($E153,'I&amp;E Backsheet'!$D$7:$Y$187,L$9,FALSE))="","",(VLOOKUP($E153,'I&amp;E Backsheet'!$D$7:$Y$187,L$9,FALSE))),"")</f>
        <v>1654269.8389999999</v>
      </c>
      <c r="M153" s="471">
        <f ca="1">IFERROR(IF((VLOOKUP($E153,'I&amp;E Backsheet'!$D$7:$Y$187,M$9,FALSE))="","",(VLOOKUP($E153,'I&amp;E Backsheet'!$D$7:$Y$187,M$9,FALSE))),"")</f>
        <v>0</v>
      </c>
      <c r="N153" s="472">
        <f ca="1">IFERROR(IF((VLOOKUP($E153,'I&amp;E Backsheet'!$D$7:$Y$187,N$9,FALSE))="","",(VLOOKUP($E153,'I&amp;E Backsheet'!$D$7:$Y$187,N$9,FALSE))),"")</f>
        <v>1654269.8389999999</v>
      </c>
      <c r="O153" s="470">
        <f ca="1">IFERROR(IF((VLOOKUP($E153,'I&amp;E Backsheet'!$D$7:$Y$187,O$9,FALSE))="","",(VLOOKUP($E153,'I&amp;E Backsheet'!$D$7:$Y$187,O$9,FALSE))),"")</f>
        <v>1654269.8389999999</v>
      </c>
      <c r="P153" s="471">
        <f ca="1">IFERROR(IF((VLOOKUP($E153,'I&amp;E Backsheet'!$D$7:$Y$187,P$9,FALSE))="","",(VLOOKUP($E153,'I&amp;E Backsheet'!$D$7:$Y$187,P$9,FALSE))),"")</f>
        <v>0</v>
      </c>
      <c r="Q153" s="473">
        <f ca="1">IFERROR(IF((VLOOKUP($E153,'I&amp;E Backsheet'!$D$7:$Y$187,Q$9,FALSE))="","",(VLOOKUP($E153,'I&amp;E Backsheet'!$D$7:$Y$187,Q$9,FALSE))),"")</f>
        <v>1654269.8389999999</v>
      </c>
      <c r="R153" s="474">
        <f ca="1">IFERROR(IF((VLOOKUP($E153,'I&amp;E Backsheet'!$D$7:$Y$187,R$9,FALSE))="","",(VLOOKUP($E153,'I&amp;E Backsheet'!$D$7:$Y$187,R$9,FALSE))),"")</f>
        <v>25433699.839000002</v>
      </c>
      <c r="U153" s="1"/>
    </row>
    <row r="154" spans="1:21" s="219" customFormat="1" ht="15" customHeight="1" x14ac:dyDescent="0.3">
      <c r="A154" s="41">
        <v>142</v>
      </c>
      <c r="B154" s="291" t="str">
        <f ca="1">IFERROR(IF((VLOOKUP($E154,'Org List'!$AJ$10:$AL$190,3,FALSE))="","",(VLOOKUP($E154,'Org List'!$AJ$10:$AL$190,3,FALSE))),"")</f>
        <v>South West England Commissioning Region</v>
      </c>
      <c r="C154" s="292" t="str">
        <f ca="1">IFERROR(IF((VLOOKUP($E154,'Org List'!$AO$10:$AQ$190,3,FALSE))="","",(VLOOKUP($E154,'Org List'!$AO$10:$AQ$190,3,FALSE))),"")</f>
        <v>South West Region</v>
      </c>
      <c r="D154" s="293" t="str">
        <f ca="1">IFERROR(IF((VLOOKUP($E154,'Org List'!$AT$10:$AV$190,3,FALSE))="","",(VLOOKUP($E154,'Org List'!$AT$10:$AV$190,3,FALSE))),"")</f>
        <v>NHS England South West (South West South)</v>
      </c>
      <c r="E154" s="438" t="str">
        <f t="shared" ca="1" si="4"/>
        <v>E10000027</v>
      </c>
      <c r="F154" s="439" t="str">
        <f ca="1">IFERROR(VLOOKUP($E154,'Org List'!$J$9:$K$640,2,0), "")</f>
        <v>Somerset</v>
      </c>
      <c r="G154" s="470">
        <f ca="1">IFERROR(IF((VLOOKUP($E154,'I&amp;E Backsheet'!$D$7:$Y$187,G$9,FALSE))="","",(VLOOKUP($E154,'I&amp;E Backsheet'!$D$7:$Y$187,G$9,FALSE))),"")</f>
        <v>4365069</v>
      </c>
      <c r="H154" s="471">
        <f ca="1">IFERROR(IF((VLOOKUP($E154,'I&amp;E Backsheet'!$D$7:$Y$187,H$9,FALSE))="","",(VLOOKUP($E154,'I&amp;E Backsheet'!$D$7:$Y$187,H$9,FALSE))),"")</f>
        <v>20187841</v>
      </c>
      <c r="I154" s="471">
        <f ca="1">IFERROR(IF((VLOOKUP($E154,'I&amp;E Backsheet'!$D$7:$Y$187,I$9,FALSE))="","",(VLOOKUP($E154,'I&amp;E Backsheet'!$D$7:$Y$187,I$9,FALSE))),"")</f>
        <v>38627732</v>
      </c>
      <c r="J154" s="471">
        <f ca="1">IFERROR(IF((VLOOKUP($E154,'I&amp;E Backsheet'!$D$7:$Y$187,J$9,FALSE))="","",(VLOOKUP($E154,'I&amp;E Backsheet'!$D$7:$Y$187,J$9,FALSE))),"")</f>
        <v>2497567</v>
      </c>
      <c r="K154" s="472">
        <f ca="1">IFERROR(IF((VLOOKUP($E154,'I&amp;E Backsheet'!$D$7:$Y$187,K$9,FALSE))="","",(VLOOKUP($E154,'I&amp;E Backsheet'!$D$7:$Y$187,K$9,FALSE))),"")</f>
        <v>65678209</v>
      </c>
      <c r="L154" s="470">
        <f ca="1">IFERROR(IF((VLOOKUP($E154,'I&amp;E Backsheet'!$D$7:$Y$187,L$9,FALSE))="","",(VLOOKUP($E154,'I&amp;E Backsheet'!$D$7:$Y$187,L$9,FALSE))),"")</f>
        <v>0</v>
      </c>
      <c r="M154" s="471">
        <f ca="1">IFERROR(IF((VLOOKUP($E154,'I&amp;E Backsheet'!$D$7:$Y$187,M$9,FALSE))="","",(VLOOKUP($E154,'I&amp;E Backsheet'!$D$7:$Y$187,M$9,FALSE))),"")</f>
        <v>0</v>
      </c>
      <c r="N154" s="472">
        <f ca="1">IFERROR(IF((VLOOKUP($E154,'I&amp;E Backsheet'!$D$7:$Y$187,N$9,FALSE))="","",(VLOOKUP($E154,'I&amp;E Backsheet'!$D$7:$Y$187,N$9,FALSE))),"")</f>
        <v>0</v>
      </c>
      <c r="O154" s="470">
        <f ca="1">IFERROR(IF((VLOOKUP($E154,'I&amp;E Backsheet'!$D$7:$Y$187,O$9,FALSE))="","",(VLOOKUP($E154,'I&amp;E Backsheet'!$D$7:$Y$187,O$9,FALSE))),"")</f>
        <v>0</v>
      </c>
      <c r="P154" s="471">
        <f ca="1">IFERROR(IF((VLOOKUP($E154,'I&amp;E Backsheet'!$D$7:$Y$187,P$9,FALSE))="","",(VLOOKUP($E154,'I&amp;E Backsheet'!$D$7:$Y$187,P$9,FALSE))),"")</f>
        <v>0</v>
      </c>
      <c r="Q154" s="473">
        <f ca="1">IFERROR(IF((VLOOKUP($E154,'I&amp;E Backsheet'!$D$7:$Y$187,Q$9,FALSE))="","",(VLOOKUP($E154,'I&amp;E Backsheet'!$D$7:$Y$187,Q$9,FALSE))),"")</f>
        <v>0</v>
      </c>
      <c r="R154" s="474">
        <f ca="1">IFERROR(IF((VLOOKUP($E154,'I&amp;E Backsheet'!$D$7:$Y$187,R$9,FALSE))="","",(VLOOKUP($E154,'I&amp;E Backsheet'!$D$7:$Y$187,R$9,FALSE))),"")</f>
        <v>65678209</v>
      </c>
      <c r="U154" s="1"/>
    </row>
    <row r="155" spans="1:21" s="219" customFormat="1" ht="15" customHeight="1" x14ac:dyDescent="0.3">
      <c r="A155" s="41">
        <v>143</v>
      </c>
      <c r="B155" s="291" t="str">
        <f ca="1">IFERROR(IF((VLOOKUP($E155,'Org List'!$AJ$10:$AL$190,3,FALSE))="","",(VLOOKUP($E155,'Org List'!$AJ$10:$AL$190,3,FALSE))),"")</f>
        <v>South West England Commissioning Region</v>
      </c>
      <c r="C155" s="292" t="str">
        <f ca="1">IFERROR(IF((VLOOKUP($E155,'Org List'!$AO$10:$AQ$190,3,FALSE))="","",(VLOOKUP($E155,'Org List'!$AO$10:$AQ$190,3,FALSE))),"")</f>
        <v>South West Region</v>
      </c>
      <c r="D155" s="293" t="str">
        <f ca="1">IFERROR(IF((VLOOKUP($E155,'Org List'!$AT$10:$AV$190,3,FALSE))="","",(VLOOKUP($E155,'Org List'!$AT$10:$AV$190,3,FALSE))),"")</f>
        <v>NHS England South West (South West North)</v>
      </c>
      <c r="E155" s="438" t="str">
        <f t="shared" ca="1" si="4"/>
        <v>E06000025</v>
      </c>
      <c r="F155" s="439" t="str">
        <f ca="1">IFERROR(VLOOKUP($E155,'Org List'!$J$9:$K$640,2,0), "")</f>
        <v>South Gloucestershire</v>
      </c>
      <c r="G155" s="470">
        <f ca="1">IFERROR(IF((VLOOKUP($E155,'I&amp;E Backsheet'!$D$7:$Y$187,G$9,FALSE))="","",(VLOOKUP($E155,'I&amp;E Backsheet'!$D$7:$Y$187,G$9,FALSE))),"")</f>
        <v>2061494</v>
      </c>
      <c r="H155" s="471">
        <f ca="1">IFERROR(IF((VLOOKUP($E155,'I&amp;E Backsheet'!$D$7:$Y$187,H$9,FALSE))="","",(VLOOKUP($E155,'I&amp;E Backsheet'!$D$7:$Y$187,H$9,FALSE))),"")</f>
        <v>3561408</v>
      </c>
      <c r="I155" s="471">
        <f ca="1">IFERROR(IF((VLOOKUP($E155,'I&amp;E Backsheet'!$D$7:$Y$187,I$9,FALSE))="","",(VLOOKUP($E155,'I&amp;E Backsheet'!$D$7:$Y$187,I$9,FALSE))),"")</f>
        <v>15232150</v>
      </c>
      <c r="J155" s="471">
        <f ca="1">IFERROR(IF((VLOOKUP($E155,'I&amp;E Backsheet'!$D$7:$Y$187,J$9,FALSE))="","",(VLOOKUP($E155,'I&amp;E Backsheet'!$D$7:$Y$187,J$9,FALSE))),"")</f>
        <v>935046</v>
      </c>
      <c r="K155" s="472">
        <f ca="1">IFERROR(IF((VLOOKUP($E155,'I&amp;E Backsheet'!$D$7:$Y$187,K$9,FALSE))="","",(VLOOKUP($E155,'I&amp;E Backsheet'!$D$7:$Y$187,K$9,FALSE))),"")</f>
        <v>21790098</v>
      </c>
      <c r="L155" s="470">
        <f ca="1">IFERROR(IF((VLOOKUP($E155,'I&amp;E Backsheet'!$D$7:$Y$187,L$9,FALSE))="","",(VLOOKUP($E155,'I&amp;E Backsheet'!$D$7:$Y$187,L$9,FALSE))),"")</f>
        <v>0</v>
      </c>
      <c r="M155" s="471">
        <f ca="1">IFERROR(IF((VLOOKUP($E155,'I&amp;E Backsheet'!$D$7:$Y$187,M$9,FALSE))="","",(VLOOKUP($E155,'I&amp;E Backsheet'!$D$7:$Y$187,M$9,FALSE))),"")</f>
        <v>0</v>
      </c>
      <c r="N155" s="472">
        <f ca="1">IFERROR(IF((VLOOKUP($E155,'I&amp;E Backsheet'!$D$7:$Y$187,N$9,FALSE))="","",(VLOOKUP($E155,'I&amp;E Backsheet'!$D$7:$Y$187,N$9,FALSE))),"")</f>
        <v>0</v>
      </c>
      <c r="O155" s="470">
        <f ca="1">IFERROR(IF((VLOOKUP($E155,'I&amp;E Backsheet'!$D$7:$Y$187,O$9,FALSE))="","",(VLOOKUP($E155,'I&amp;E Backsheet'!$D$7:$Y$187,O$9,FALSE))),"")</f>
        <v>0</v>
      </c>
      <c r="P155" s="471">
        <f ca="1">IFERROR(IF((VLOOKUP($E155,'I&amp;E Backsheet'!$D$7:$Y$187,P$9,FALSE))="","",(VLOOKUP($E155,'I&amp;E Backsheet'!$D$7:$Y$187,P$9,FALSE))),"")</f>
        <v>0</v>
      </c>
      <c r="Q155" s="473">
        <f ca="1">IFERROR(IF((VLOOKUP($E155,'I&amp;E Backsheet'!$D$7:$Y$187,Q$9,FALSE))="","",(VLOOKUP($E155,'I&amp;E Backsheet'!$D$7:$Y$187,Q$9,FALSE))),"")</f>
        <v>0</v>
      </c>
      <c r="R155" s="474">
        <f ca="1">IFERROR(IF((VLOOKUP($E155,'I&amp;E Backsheet'!$D$7:$Y$187,R$9,FALSE))="","",(VLOOKUP($E155,'I&amp;E Backsheet'!$D$7:$Y$187,R$9,FALSE))),"")</f>
        <v>21790098</v>
      </c>
      <c r="U155" s="1"/>
    </row>
    <row r="156" spans="1:21" s="219" customFormat="1" ht="15" customHeight="1" x14ac:dyDescent="0.3">
      <c r="A156" s="41">
        <v>144</v>
      </c>
      <c r="B156" s="291" t="str">
        <f ca="1">IFERROR(IF((VLOOKUP($E156,'Org List'!$AJ$10:$AL$190,3,FALSE))="","",(VLOOKUP($E156,'Org List'!$AJ$10:$AL$190,3,FALSE))),"")</f>
        <v>North East and Yorkshire Commissioning Region</v>
      </c>
      <c r="C156" s="292" t="str">
        <f ca="1">IFERROR(IF((VLOOKUP($E156,'Org List'!$AO$10:$AQ$190,3,FALSE))="","",(VLOOKUP($E156,'Org List'!$AO$10:$AQ$190,3,FALSE))),"")</f>
        <v>North East Region</v>
      </c>
      <c r="D156" s="293" t="str">
        <f ca="1">IFERROR(IF((VLOOKUP($E156,'Org List'!$AT$10:$AV$190,3,FALSE))="","",(VLOOKUP($E156,'Org List'!$AT$10:$AV$190,3,FALSE))),"")</f>
        <v>NHS England North East and Yorkshire (Cumbria And North East)</v>
      </c>
      <c r="E156" s="438" t="str">
        <f t="shared" ca="1" si="4"/>
        <v>E08000023</v>
      </c>
      <c r="F156" s="439" t="str">
        <f ca="1">IFERROR(VLOOKUP($E156,'Org List'!$J$9:$K$640,2,0), "")</f>
        <v>South Tyneside</v>
      </c>
      <c r="G156" s="470">
        <f ca="1">IFERROR(IF((VLOOKUP($E156,'I&amp;E Backsheet'!$D$7:$Y$187,G$9,FALSE))="","",(VLOOKUP($E156,'I&amp;E Backsheet'!$D$7:$Y$187,G$9,FALSE))),"")</f>
        <v>1690787</v>
      </c>
      <c r="H156" s="471">
        <f ca="1">IFERROR(IF((VLOOKUP($E156,'I&amp;E Backsheet'!$D$7:$Y$187,H$9,FALSE))="","",(VLOOKUP($E156,'I&amp;E Backsheet'!$D$7:$Y$187,H$9,FALSE))),"")</f>
        <v>9261476</v>
      </c>
      <c r="I156" s="471">
        <f ca="1">IFERROR(IF((VLOOKUP($E156,'I&amp;E Backsheet'!$D$7:$Y$187,I$9,FALSE))="","",(VLOOKUP($E156,'I&amp;E Backsheet'!$D$7:$Y$187,I$9,FALSE))),"")</f>
        <v>13474379</v>
      </c>
      <c r="J156" s="471">
        <f ca="1">IFERROR(IF((VLOOKUP($E156,'I&amp;E Backsheet'!$D$7:$Y$187,J$9,FALSE))="","",(VLOOKUP($E156,'I&amp;E Backsheet'!$D$7:$Y$187,J$9,FALSE))),"")</f>
        <v>915260</v>
      </c>
      <c r="K156" s="472">
        <f ca="1">IFERROR(IF((VLOOKUP($E156,'I&amp;E Backsheet'!$D$7:$Y$187,K$9,FALSE))="","",(VLOOKUP($E156,'I&amp;E Backsheet'!$D$7:$Y$187,K$9,FALSE))),"")</f>
        <v>25341902</v>
      </c>
      <c r="L156" s="470">
        <f ca="1">IFERROR(IF((VLOOKUP($E156,'I&amp;E Backsheet'!$D$7:$Y$187,L$9,FALSE))="","",(VLOOKUP($E156,'I&amp;E Backsheet'!$D$7:$Y$187,L$9,FALSE))),"")</f>
        <v>298621</v>
      </c>
      <c r="M156" s="471">
        <f ca="1">IFERROR(IF((VLOOKUP($E156,'I&amp;E Backsheet'!$D$7:$Y$187,M$9,FALSE))="","",(VLOOKUP($E156,'I&amp;E Backsheet'!$D$7:$Y$187,M$9,FALSE))),"")</f>
        <v>6454264</v>
      </c>
      <c r="N156" s="472">
        <f ca="1">IFERROR(IF((VLOOKUP($E156,'I&amp;E Backsheet'!$D$7:$Y$187,N$9,FALSE))="","",(VLOOKUP($E156,'I&amp;E Backsheet'!$D$7:$Y$187,N$9,FALSE))),"")</f>
        <v>6752885</v>
      </c>
      <c r="O156" s="470">
        <f ca="1">IFERROR(IF((VLOOKUP($E156,'I&amp;E Backsheet'!$D$7:$Y$187,O$9,FALSE))="","",(VLOOKUP($E156,'I&amp;E Backsheet'!$D$7:$Y$187,O$9,FALSE))),"")</f>
        <v>298621</v>
      </c>
      <c r="P156" s="471">
        <f ca="1">IFERROR(IF((VLOOKUP($E156,'I&amp;E Backsheet'!$D$7:$Y$187,P$9,FALSE))="","",(VLOOKUP($E156,'I&amp;E Backsheet'!$D$7:$Y$187,P$9,FALSE))),"")</f>
        <v>6454264</v>
      </c>
      <c r="Q156" s="473">
        <f ca="1">IFERROR(IF((VLOOKUP($E156,'I&amp;E Backsheet'!$D$7:$Y$187,Q$9,FALSE))="","",(VLOOKUP($E156,'I&amp;E Backsheet'!$D$7:$Y$187,Q$9,FALSE))),"")</f>
        <v>6752885</v>
      </c>
      <c r="R156" s="474">
        <f ca="1">IFERROR(IF((VLOOKUP($E156,'I&amp;E Backsheet'!$D$7:$Y$187,R$9,FALSE))="","",(VLOOKUP($E156,'I&amp;E Backsheet'!$D$7:$Y$187,R$9,FALSE))),"")</f>
        <v>32094787</v>
      </c>
      <c r="U156" s="1"/>
    </row>
    <row r="157" spans="1:21" s="219" customFormat="1" ht="15" customHeight="1" x14ac:dyDescent="0.3">
      <c r="A157" s="41">
        <v>145</v>
      </c>
      <c r="B157" s="291" t="str">
        <f ca="1">IFERROR(IF((VLOOKUP($E157,'Org List'!$AJ$10:$AL$190,3,FALSE))="","",(VLOOKUP($E157,'Org List'!$AJ$10:$AL$190,3,FALSE))),"")</f>
        <v>South East England Commissioning Region</v>
      </c>
      <c r="C157" s="292" t="str">
        <f ca="1">IFERROR(IF((VLOOKUP($E157,'Org List'!$AO$10:$AQ$190,3,FALSE))="","",(VLOOKUP($E157,'Org List'!$AO$10:$AQ$190,3,FALSE))),"")</f>
        <v>South East Region</v>
      </c>
      <c r="D157" s="293" t="str">
        <f ca="1">IFERROR(IF((VLOOKUP($E157,'Org List'!$AT$10:$AV$190,3,FALSE))="","",(VLOOKUP($E157,'Org List'!$AT$10:$AV$190,3,FALSE))),"")</f>
        <v>NHS England South East (Hampshire, Isle of Wight and Thames Valley)</v>
      </c>
      <c r="E157" s="438" t="str">
        <f t="shared" ca="1" si="4"/>
        <v>E06000045</v>
      </c>
      <c r="F157" s="439" t="str">
        <f ca="1">IFERROR(VLOOKUP($E157,'Org List'!$J$9:$K$640,2,0), "")</f>
        <v>Southampton</v>
      </c>
      <c r="G157" s="470">
        <f ca="1">IFERROR(IF((VLOOKUP($E157,'I&amp;E Backsheet'!$D$7:$Y$187,G$9,FALSE))="","",(VLOOKUP($E157,'I&amp;E Backsheet'!$D$7:$Y$187,G$9,FALSE))),"")</f>
        <v>2215050</v>
      </c>
      <c r="H157" s="471">
        <f ca="1">IFERROR(IF((VLOOKUP($E157,'I&amp;E Backsheet'!$D$7:$Y$187,H$9,FALSE))="","",(VLOOKUP($E157,'I&amp;E Backsheet'!$D$7:$Y$187,H$9,FALSE))),"")</f>
        <v>9280658</v>
      </c>
      <c r="I157" s="471">
        <f ca="1">IFERROR(IF((VLOOKUP($E157,'I&amp;E Backsheet'!$D$7:$Y$187,I$9,FALSE))="","",(VLOOKUP($E157,'I&amp;E Backsheet'!$D$7:$Y$187,I$9,FALSE))),"")</f>
        <v>17621764</v>
      </c>
      <c r="J157" s="471">
        <f ca="1">IFERROR(IF((VLOOKUP($E157,'I&amp;E Backsheet'!$D$7:$Y$187,J$9,FALSE))="","",(VLOOKUP($E157,'I&amp;E Backsheet'!$D$7:$Y$187,J$9,FALSE))),"")</f>
        <v>1109386</v>
      </c>
      <c r="K157" s="472">
        <f ca="1">IFERROR(IF((VLOOKUP($E157,'I&amp;E Backsheet'!$D$7:$Y$187,K$9,FALSE))="","",(VLOOKUP($E157,'I&amp;E Backsheet'!$D$7:$Y$187,K$9,FALSE))),"")</f>
        <v>30226858</v>
      </c>
      <c r="L157" s="470">
        <f ca="1">IFERROR(IF((VLOOKUP($E157,'I&amp;E Backsheet'!$D$7:$Y$187,L$9,FALSE))="","",(VLOOKUP($E157,'I&amp;E Backsheet'!$D$7:$Y$187,L$9,FALSE))),"")</f>
        <v>61972423</v>
      </c>
      <c r="M157" s="471">
        <f ca="1">IFERROR(IF((VLOOKUP($E157,'I&amp;E Backsheet'!$D$7:$Y$187,M$9,FALSE))="","",(VLOOKUP($E157,'I&amp;E Backsheet'!$D$7:$Y$187,M$9,FALSE))),"")</f>
        <v>32572545</v>
      </c>
      <c r="N157" s="472">
        <f ca="1">IFERROR(IF((VLOOKUP($E157,'I&amp;E Backsheet'!$D$7:$Y$187,N$9,FALSE))="","",(VLOOKUP($E157,'I&amp;E Backsheet'!$D$7:$Y$187,N$9,FALSE))),"")</f>
        <v>94544968</v>
      </c>
      <c r="O157" s="470">
        <f ca="1">IFERROR(IF((VLOOKUP($E157,'I&amp;E Backsheet'!$D$7:$Y$187,O$9,FALSE))="","",(VLOOKUP($E157,'I&amp;E Backsheet'!$D$7:$Y$187,O$9,FALSE))),"")</f>
        <v>61972423</v>
      </c>
      <c r="P157" s="471">
        <f ca="1">IFERROR(IF((VLOOKUP($E157,'I&amp;E Backsheet'!$D$7:$Y$187,P$9,FALSE))="","",(VLOOKUP($E157,'I&amp;E Backsheet'!$D$7:$Y$187,P$9,FALSE))),"")</f>
        <v>32572545</v>
      </c>
      <c r="Q157" s="473">
        <f ca="1">IFERROR(IF((VLOOKUP($E157,'I&amp;E Backsheet'!$D$7:$Y$187,Q$9,FALSE))="","",(VLOOKUP($E157,'I&amp;E Backsheet'!$D$7:$Y$187,Q$9,FALSE))),"")</f>
        <v>94544968</v>
      </c>
      <c r="R157" s="474">
        <f ca="1">IFERROR(IF((VLOOKUP($E157,'I&amp;E Backsheet'!$D$7:$Y$187,R$9,FALSE))="","",(VLOOKUP($E157,'I&amp;E Backsheet'!$D$7:$Y$187,R$9,FALSE))),"")</f>
        <v>124771826</v>
      </c>
      <c r="U157" s="1"/>
    </row>
    <row r="158" spans="1:21" s="219" customFormat="1" ht="15" customHeight="1" x14ac:dyDescent="0.3">
      <c r="A158" s="41">
        <v>146</v>
      </c>
      <c r="B158" s="291" t="str">
        <f ca="1">IFERROR(IF((VLOOKUP($E158,'Org List'!$AJ$10:$AL$190,3,FALSE))="","",(VLOOKUP($E158,'Org List'!$AJ$10:$AL$190,3,FALSE))),"")</f>
        <v>East of England Commissioning Region</v>
      </c>
      <c r="C158" s="292" t="str">
        <f ca="1">IFERROR(IF((VLOOKUP($E158,'Org List'!$AO$10:$AQ$190,3,FALSE))="","",(VLOOKUP($E158,'Org List'!$AO$10:$AQ$190,3,FALSE))),"")</f>
        <v>East Region</v>
      </c>
      <c r="D158" s="293" t="str">
        <f ca="1">IFERROR(IF((VLOOKUP($E158,'Org List'!$AT$10:$AV$190,3,FALSE))="","",(VLOOKUP($E158,'Org List'!$AT$10:$AV$190,3,FALSE))),"")</f>
        <v>NHS England East (East)</v>
      </c>
      <c r="E158" s="438" t="str">
        <f t="shared" ca="1" si="4"/>
        <v>E06000033</v>
      </c>
      <c r="F158" s="439" t="str">
        <f ca="1">IFERROR(VLOOKUP($E158,'Org List'!$J$9:$K$640,2,0), "")</f>
        <v>Southend-on-Sea</v>
      </c>
      <c r="G158" s="470">
        <f ca="1">IFERROR(IF((VLOOKUP($E158,'I&amp;E Backsheet'!$D$7:$Y$187,G$9,FALSE))="","",(VLOOKUP($E158,'I&amp;E Backsheet'!$D$7:$Y$187,G$9,FALSE))),"")</f>
        <v>1516820</v>
      </c>
      <c r="H158" s="471">
        <f ca="1">IFERROR(IF((VLOOKUP($E158,'I&amp;E Backsheet'!$D$7:$Y$187,H$9,FALSE))="","",(VLOOKUP($E158,'I&amp;E Backsheet'!$D$7:$Y$187,H$9,FALSE))),"")</f>
        <v>6744235</v>
      </c>
      <c r="I158" s="471">
        <f ca="1">IFERROR(IF((VLOOKUP($E158,'I&amp;E Backsheet'!$D$7:$Y$187,I$9,FALSE))="","",(VLOOKUP($E158,'I&amp;E Backsheet'!$D$7:$Y$187,I$9,FALSE))),"")</f>
        <v>12875651</v>
      </c>
      <c r="J158" s="471">
        <f ca="1">IFERROR(IF((VLOOKUP($E158,'I&amp;E Backsheet'!$D$7:$Y$187,J$9,FALSE))="","",(VLOOKUP($E158,'I&amp;E Backsheet'!$D$7:$Y$187,J$9,FALSE))),"")</f>
        <v>824000</v>
      </c>
      <c r="K158" s="472">
        <f ca="1">IFERROR(IF((VLOOKUP($E158,'I&amp;E Backsheet'!$D$7:$Y$187,K$9,FALSE))="","",(VLOOKUP($E158,'I&amp;E Backsheet'!$D$7:$Y$187,K$9,FALSE))),"")</f>
        <v>21960706</v>
      </c>
      <c r="L158" s="470">
        <f ca="1">IFERROR(IF((VLOOKUP($E158,'I&amp;E Backsheet'!$D$7:$Y$187,L$9,FALSE))="","",(VLOOKUP($E158,'I&amp;E Backsheet'!$D$7:$Y$187,L$9,FALSE))),"")</f>
        <v>0</v>
      </c>
      <c r="M158" s="471">
        <f ca="1">IFERROR(IF((VLOOKUP($E158,'I&amp;E Backsheet'!$D$7:$Y$187,M$9,FALSE))="","",(VLOOKUP($E158,'I&amp;E Backsheet'!$D$7:$Y$187,M$9,FALSE))),"")</f>
        <v>0</v>
      </c>
      <c r="N158" s="472">
        <f ca="1">IFERROR(IF((VLOOKUP($E158,'I&amp;E Backsheet'!$D$7:$Y$187,N$9,FALSE))="","",(VLOOKUP($E158,'I&amp;E Backsheet'!$D$7:$Y$187,N$9,FALSE))),"")</f>
        <v>0</v>
      </c>
      <c r="O158" s="470">
        <f ca="1">IFERROR(IF((VLOOKUP($E158,'I&amp;E Backsheet'!$D$7:$Y$187,O$9,FALSE))="","",(VLOOKUP($E158,'I&amp;E Backsheet'!$D$7:$Y$187,O$9,FALSE))),"")</f>
        <v>0</v>
      </c>
      <c r="P158" s="471">
        <f ca="1">IFERROR(IF((VLOOKUP($E158,'I&amp;E Backsheet'!$D$7:$Y$187,P$9,FALSE))="","",(VLOOKUP($E158,'I&amp;E Backsheet'!$D$7:$Y$187,P$9,FALSE))),"")</f>
        <v>0</v>
      </c>
      <c r="Q158" s="473">
        <f ca="1">IFERROR(IF((VLOOKUP($E158,'I&amp;E Backsheet'!$D$7:$Y$187,Q$9,FALSE))="","",(VLOOKUP($E158,'I&amp;E Backsheet'!$D$7:$Y$187,Q$9,FALSE))),"")</f>
        <v>0</v>
      </c>
      <c r="R158" s="474">
        <f ca="1">IFERROR(IF((VLOOKUP($E158,'I&amp;E Backsheet'!$D$7:$Y$187,R$9,FALSE))="","",(VLOOKUP($E158,'I&amp;E Backsheet'!$D$7:$Y$187,R$9,FALSE))),"")</f>
        <v>21960706</v>
      </c>
      <c r="U158" s="1"/>
    </row>
    <row r="159" spans="1:21" s="219" customFormat="1" ht="15" customHeight="1" x14ac:dyDescent="0.3">
      <c r="A159" s="41">
        <v>147</v>
      </c>
      <c r="B159" s="291" t="str">
        <f ca="1">IFERROR(IF((VLOOKUP($E159,'Org List'!$AJ$10:$AL$190,3,FALSE))="","",(VLOOKUP($E159,'Org List'!$AJ$10:$AL$190,3,FALSE))),"")</f>
        <v>London Commissioning Region</v>
      </c>
      <c r="C159" s="292" t="str">
        <f ca="1">IFERROR(IF((VLOOKUP($E159,'Org List'!$AO$10:$AQ$190,3,FALSE))="","",(VLOOKUP($E159,'Org List'!$AO$10:$AQ$190,3,FALSE))),"")</f>
        <v>London Region</v>
      </c>
      <c r="D159" s="293" t="str">
        <f ca="1">IFERROR(IF((VLOOKUP($E159,'Org List'!$AT$10:$AV$190,3,FALSE))="","",(VLOOKUP($E159,'Org List'!$AT$10:$AV$190,3,FALSE))),"")</f>
        <v>NHS England London</v>
      </c>
      <c r="E159" s="438" t="str">
        <f t="shared" ca="1" si="4"/>
        <v>E09000028</v>
      </c>
      <c r="F159" s="439" t="str">
        <f ca="1">IFERROR(VLOOKUP($E159,'Org List'!$J$9:$K$640,2,0), "")</f>
        <v>Southwark</v>
      </c>
      <c r="G159" s="470">
        <f ca="1">IFERROR(IF((VLOOKUP($E159,'I&amp;E Backsheet'!$D$7:$Y$187,G$9,FALSE))="","",(VLOOKUP($E159,'I&amp;E Backsheet'!$D$7:$Y$187,G$9,FALSE))),"")</f>
        <v>1486043</v>
      </c>
      <c r="H159" s="471">
        <f ca="1">IFERROR(IF((VLOOKUP($E159,'I&amp;E Backsheet'!$D$7:$Y$187,H$9,FALSE))="","",(VLOOKUP($E159,'I&amp;E Backsheet'!$D$7:$Y$187,H$9,FALSE))),"")</f>
        <v>15751933</v>
      </c>
      <c r="I159" s="471">
        <f ca="1">IFERROR(IF((VLOOKUP($E159,'I&amp;E Backsheet'!$D$7:$Y$187,I$9,FALSE))="","",(VLOOKUP($E159,'I&amp;E Backsheet'!$D$7:$Y$187,I$9,FALSE))),"")</f>
        <v>22654606</v>
      </c>
      <c r="J159" s="471">
        <f ca="1">IFERROR(IF((VLOOKUP($E159,'I&amp;E Backsheet'!$D$7:$Y$187,J$9,FALSE))="","",(VLOOKUP($E159,'I&amp;E Backsheet'!$D$7:$Y$187,J$9,FALSE))),"")</f>
        <v>1570648</v>
      </c>
      <c r="K159" s="472">
        <f ca="1">IFERROR(IF((VLOOKUP($E159,'I&amp;E Backsheet'!$D$7:$Y$187,K$9,FALSE))="","",(VLOOKUP($E159,'I&amp;E Backsheet'!$D$7:$Y$187,K$9,FALSE))),"")</f>
        <v>41463230</v>
      </c>
      <c r="L159" s="470">
        <f ca="1">IFERROR(IF((VLOOKUP($E159,'I&amp;E Backsheet'!$D$7:$Y$187,L$9,FALSE))="","",(VLOOKUP($E159,'I&amp;E Backsheet'!$D$7:$Y$187,L$9,FALSE))),"")</f>
        <v>0</v>
      </c>
      <c r="M159" s="471">
        <f ca="1">IFERROR(IF((VLOOKUP($E159,'I&amp;E Backsheet'!$D$7:$Y$187,M$9,FALSE))="","",(VLOOKUP($E159,'I&amp;E Backsheet'!$D$7:$Y$187,M$9,FALSE))),"")</f>
        <v>0</v>
      </c>
      <c r="N159" s="472">
        <f ca="1">IFERROR(IF((VLOOKUP($E159,'I&amp;E Backsheet'!$D$7:$Y$187,N$9,FALSE))="","",(VLOOKUP($E159,'I&amp;E Backsheet'!$D$7:$Y$187,N$9,FALSE))),"")</f>
        <v>0</v>
      </c>
      <c r="O159" s="470">
        <f ca="1">IFERROR(IF((VLOOKUP($E159,'I&amp;E Backsheet'!$D$7:$Y$187,O$9,FALSE))="","",(VLOOKUP($E159,'I&amp;E Backsheet'!$D$7:$Y$187,O$9,FALSE))),"")</f>
        <v>0</v>
      </c>
      <c r="P159" s="471">
        <f ca="1">IFERROR(IF((VLOOKUP($E159,'I&amp;E Backsheet'!$D$7:$Y$187,P$9,FALSE))="","",(VLOOKUP($E159,'I&amp;E Backsheet'!$D$7:$Y$187,P$9,FALSE))),"")</f>
        <v>0</v>
      </c>
      <c r="Q159" s="473">
        <f ca="1">IFERROR(IF((VLOOKUP($E159,'I&amp;E Backsheet'!$D$7:$Y$187,Q$9,FALSE))="","",(VLOOKUP($E159,'I&amp;E Backsheet'!$D$7:$Y$187,Q$9,FALSE))),"")</f>
        <v>0</v>
      </c>
      <c r="R159" s="474">
        <f ca="1">IFERROR(IF((VLOOKUP($E159,'I&amp;E Backsheet'!$D$7:$Y$187,R$9,FALSE))="","",(VLOOKUP($E159,'I&amp;E Backsheet'!$D$7:$Y$187,R$9,FALSE))),"")</f>
        <v>41463230</v>
      </c>
      <c r="U159" s="1"/>
    </row>
    <row r="160" spans="1:21" s="219" customFormat="1" ht="15" customHeight="1" x14ac:dyDescent="0.3">
      <c r="A160" s="41">
        <v>148</v>
      </c>
      <c r="B160" s="291" t="str">
        <f ca="1">IFERROR(IF((VLOOKUP($E160,'Org List'!$AJ$10:$AL$190,3,FALSE))="","",(VLOOKUP($E160,'Org List'!$AJ$10:$AL$190,3,FALSE))),"")</f>
        <v>North West Commissioning Region</v>
      </c>
      <c r="C160" s="292" t="str">
        <f ca="1">IFERROR(IF((VLOOKUP($E160,'Org List'!$AO$10:$AQ$190,3,FALSE))="","",(VLOOKUP($E160,'Org List'!$AO$10:$AQ$190,3,FALSE))),"")</f>
        <v>North West Region</v>
      </c>
      <c r="D160" s="293" t="str">
        <f ca="1">IFERROR(IF((VLOOKUP($E160,'Org List'!$AT$10:$AV$190,3,FALSE))="","",(VLOOKUP($E160,'Org List'!$AT$10:$AV$190,3,FALSE))),"")</f>
        <v>NHS England North West (Cheshire And Merseyside)</v>
      </c>
      <c r="E160" s="438" t="str">
        <f t="shared" ca="1" si="4"/>
        <v>E08000013</v>
      </c>
      <c r="F160" s="439" t="str">
        <f ca="1">IFERROR(VLOOKUP($E160,'Org List'!$J$9:$K$640,2,0), "")</f>
        <v>St. Helens</v>
      </c>
      <c r="G160" s="470">
        <f ca="1">IFERROR(IF((VLOOKUP($E160,'I&amp;E Backsheet'!$D$7:$Y$187,G$9,FALSE))="","",(VLOOKUP($E160,'I&amp;E Backsheet'!$D$7:$Y$187,G$9,FALSE))),"")</f>
        <v>2774199</v>
      </c>
      <c r="H160" s="471">
        <f ca="1">IFERROR(IF((VLOOKUP($E160,'I&amp;E Backsheet'!$D$7:$Y$187,H$9,FALSE))="","",(VLOOKUP($E160,'I&amp;E Backsheet'!$D$7:$Y$187,H$9,FALSE))),"")</f>
        <v>9217546</v>
      </c>
      <c r="I160" s="471">
        <f ca="1">IFERROR(IF((VLOOKUP($E160,'I&amp;E Backsheet'!$D$7:$Y$187,I$9,FALSE))="","",(VLOOKUP($E160,'I&amp;E Backsheet'!$D$7:$Y$187,I$9,FALSE))),"")</f>
        <v>15507268</v>
      </c>
      <c r="J160" s="471">
        <f ca="1">IFERROR(IF((VLOOKUP($E160,'I&amp;E Backsheet'!$D$7:$Y$187,J$9,FALSE))="","",(VLOOKUP($E160,'I&amp;E Backsheet'!$D$7:$Y$187,J$9,FALSE))),"")</f>
        <v>962856</v>
      </c>
      <c r="K160" s="472">
        <f ca="1">IFERROR(IF((VLOOKUP($E160,'I&amp;E Backsheet'!$D$7:$Y$187,K$9,FALSE))="","",(VLOOKUP($E160,'I&amp;E Backsheet'!$D$7:$Y$187,K$9,FALSE))),"")</f>
        <v>28461869</v>
      </c>
      <c r="L160" s="470">
        <f ca="1">IFERROR(IF((VLOOKUP($E160,'I&amp;E Backsheet'!$D$7:$Y$187,L$9,FALSE))="","",(VLOOKUP($E160,'I&amp;E Backsheet'!$D$7:$Y$187,L$9,FALSE))),"")</f>
        <v>127135</v>
      </c>
      <c r="M160" s="471">
        <f ca="1">IFERROR(IF((VLOOKUP($E160,'I&amp;E Backsheet'!$D$7:$Y$187,M$9,FALSE))="","",(VLOOKUP($E160,'I&amp;E Backsheet'!$D$7:$Y$187,M$9,FALSE))),"")</f>
        <v>0</v>
      </c>
      <c r="N160" s="472">
        <f ca="1">IFERROR(IF((VLOOKUP($E160,'I&amp;E Backsheet'!$D$7:$Y$187,N$9,FALSE))="","",(VLOOKUP($E160,'I&amp;E Backsheet'!$D$7:$Y$187,N$9,FALSE))),"")</f>
        <v>127135</v>
      </c>
      <c r="O160" s="470">
        <f ca="1">IFERROR(IF((VLOOKUP($E160,'I&amp;E Backsheet'!$D$7:$Y$187,O$9,FALSE))="","",(VLOOKUP($E160,'I&amp;E Backsheet'!$D$7:$Y$187,O$9,FALSE))),"")</f>
        <v>127135</v>
      </c>
      <c r="P160" s="471">
        <f ca="1">IFERROR(IF((VLOOKUP($E160,'I&amp;E Backsheet'!$D$7:$Y$187,P$9,FALSE))="","",(VLOOKUP($E160,'I&amp;E Backsheet'!$D$7:$Y$187,P$9,FALSE))),"")</f>
        <v>0</v>
      </c>
      <c r="Q160" s="473">
        <f ca="1">IFERROR(IF((VLOOKUP($E160,'I&amp;E Backsheet'!$D$7:$Y$187,Q$9,FALSE))="","",(VLOOKUP($E160,'I&amp;E Backsheet'!$D$7:$Y$187,Q$9,FALSE))),"")</f>
        <v>127135</v>
      </c>
      <c r="R160" s="474">
        <f ca="1">IFERROR(IF((VLOOKUP($E160,'I&amp;E Backsheet'!$D$7:$Y$187,R$9,FALSE))="","",(VLOOKUP($E160,'I&amp;E Backsheet'!$D$7:$Y$187,R$9,FALSE))),"")</f>
        <v>28589004</v>
      </c>
      <c r="U160" s="1"/>
    </row>
    <row r="161" spans="1:21" s="219" customFormat="1" ht="15" customHeight="1" x14ac:dyDescent="0.3">
      <c r="A161" s="41">
        <v>149</v>
      </c>
      <c r="B161" s="291" t="str">
        <f ca="1">IFERROR(IF((VLOOKUP($E161,'Org List'!$AJ$10:$AL$190,3,FALSE))="","",(VLOOKUP($E161,'Org List'!$AJ$10:$AL$190,3,FALSE))),"")</f>
        <v>Midlands Commissioning Region</v>
      </c>
      <c r="C161" s="292" t="str">
        <f ca="1">IFERROR(IF((VLOOKUP($E161,'Org List'!$AO$10:$AQ$190,3,FALSE))="","",(VLOOKUP($E161,'Org List'!$AO$10:$AQ$190,3,FALSE))),"")</f>
        <v>West Midlands Region</v>
      </c>
      <c r="D161" s="293" t="str">
        <f ca="1">IFERROR(IF((VLOOKUP($E161,'Org List'!$AT$10:$AV$190,3,FALSE))="","",(VLOOKUP($E161,'Org List'!$AT$10:$AV$190,3,FALSE))),"")</f>
        <v>NHS England Midlands (North Midlands)</v>
      </c>
      <c r="E161" s="438" t="str">
        <f t="shared" ca="1" si="4"/>
        <v>E10000028</v>
      </c>
      <c r="F161" s="439" t="str">
        <f ca="1">IFERROR(VLOOKUP($E161,'Org List'!$J$9:$K$640,2,0), "")</f>
        <v>Staffordshire</v>
      </c>
      <c r="G161" s="470">
        <f ca="1">IFERROR(IF((VLOOKUP($E161,'I&amp;E Backsheet'!$D$7:$Y$187,G$9,FALSE))="","",(VLOOKUP($E161,'I&amp;E Backsheet'!$D$7:$Y$187,G$9,FALSE))),"")</f>
        <v>8817992</v>
      </c>
      <c r="H161" s="471">
        <f ca="1">IFERROR(IF((VLOOKUP($E161,'I&amp;E Backsheet'!$D$7:$Y$187,H$9,FALSE))="","",(VLOOKUP($E161,'I&amp;E Backsheet'!$D$7:$Y$187,H$9,FALSE))),"")</f>
        <v>28205401</v>
      </c>
      <c r="I161" s="471">
        <f ca="1">IFERROR(IF((VLOOKUP($E161,'I&amp;E Backsheet'!$D$7:$Y$187,I$9,FALSE))="","",(VLOOKUP($E161,'I&amp;E Backsheet'!$D$7:$Y$187,I$9,FALSE))),"")</f>
        <v>55878085</v>
      </c>
      <c r="J161" s="471">
        <f ca="1">IFERROR(IF((VLOOKUP($E161,'I&amp;E Backsheet'!$D$7:$Y$187,J$9,FALSE))="","",(VLOOKUP($E161,'I&amp;E Backsheet'!$D$7:$Y$187,J$9,FALSE))),"")</f>
        <v>3541964</v>
      </c>
      <c r="K161" s="472">
        <f ca="1">IFERROR(IF((VLOOKUP($E161,'I&amp;E Backsheet'!$D$7:$Y$187,K$9,FALSE))="","",(VLOOKUP($E161,'I&amp;E Backsheet'!$D$7:$Y$187,K$9,FALSE))),"")</f>
        <v>96443442</v>
      </c>
      <c r="L161" s="470">
        <f ca="1">IFERROR(IF((VLOOKUP($E161,'I&amp;E Backsheet'!$D$7:$Y$187,L$9,FALSE))="","",(VLOOKUP($E161,'I&amp;E Backsheet'!$D$7:$Y$187,L$9,FALSE))),"")</f>
        <v>15934342</v>
      </c>
      <c r="M161" s="471">
        <f ca="1">IFERROR(IF((VLOOKUP($E161,'I&amp;E Backsheet'!$D$7:$Y$187,M$9,FALSE))="","",(VLOOKUP($E161,'I&amp;E Backsheet'!$D$7:$Y$187,M$9,FALSE))),"")</f>
        <v>0</v>
      </c>
      <c r="N161" s="472">
        <f ca="1">IFERROR(IF((VLOOKUP($E161,'I&amp;E Backsheet'!$D$7:$Y$187,N$9,FALSE))="","",(VLOOKUP($E161,'I&amp;E Backsheet'!$D$7:$Y$187,N$9,FALSE))),"")</f>
        <v>15934342</v>
      </c>
      <c r="O161" s="470">
        <f ca="1">IFERROR(IF((VLOOKUP($E161,'I&amp;E Backsheet'!$D$7:$Y$187,O$9,FALSE))="","",(VLOOKUP($E161,'I&amp;E Backsheet'!$D$7:$Y$187,O$9,FALSE))),"")</f>
        <v>15934342</v>
      </c>
      <c r="P161" s="471">
        <f ca="1">IFERROR(IF((VLOOKUP($E161,'I&amp;E Backsheet'!$D$7:$Y$187,P$9,FALSE))="","",(VLOOKUP($E161,'I&amp;E Backsheet'!$D$7:$Y$187,P$9,FALSE))),"")</f>
        <v>0</v>
      </c>
      <c r="Q161" s="473">
        <f ca="1">IFERROR(IF((VLOOKUP($E161,'I&amp;E Backsheet'!$D$7:$Y$187,Q$9,FALSE))="","",(VLOOKUP($E161,'I&amp;E Backsheet'!$D$7:$Y$187,Q$9,FALSE))),"")</f>
        <v>15934342</v>
      </c>
      <c r="R161" s="474">
        <f ca="1">IFERROR(IF((VLOOKUP($E161,'I&amp;E Backsheet'!$D$7:$Y$187,R$9,FALSE))="","",(VLOOKUP($E161,'I&amp;E Backsheet'!$D$7:$Y$187,R$9,FALSE))),"")</f>
        <v>112377784</v>
      </c>
      <c r="U161" s="1"/>
    </row>
    <row r="162" spans="1:21" s="219" customFormat="1" ht="15" customHeight="1" x14ac:dyDescent="0.3">
      <c r="A162" s="41">
        <v>150</v>
      </c>
      <c r="B162" s="291" t="str">
        <f ca="1">IFERROR(IF((VLOOKUP($E162,'Org List'!$AJ$10:$AL$190,3,FALSE))="","",(VLOOKUP($E162,'Org List'!$AJ$10:$AL$190,3,FALSE))),"")</f>
        <v>North West Commissioning Region</v>
      </c>
      <c r="C162" s="292" t="str">
        <f ca="1">IFERROR(IF((VLOOKUP($E162,'Org List'!$AO$10:$AQ$190,3,FALSE))="","",(VLOOKUP($E162,'Org List'!$AO$10:$AQ$190,3,FALSE))),"")</f>
        <v>North West Region</v>
      </c>
      <c r="D162" s="293" t="str">
        <f ca="1">IFERROR(IF((VLOOKUP($E162,'Org List'!$AT$10:$AV$190,3,FALSE))="","",(VLOOKUP($E162,'Org List'!$AT$10:$AV$190,3,FALSE))),"")</f>
        <v>NHS England North West (Greater Manchester)</v>
      </c>
      <c r="E162" s="438" t="str">
        <f t="shared" ca="1" si="4"/>
        <v>E08000007</v>
      </c>
      <c r="F162" s="439" t="str">
        <f ca="1">IFERROR(VLOOKUP($E162,'Org List'!$J$9:$K$640,2,0), "")</f>
        <v>Stockport</v>
      </c>
      <c r="G162" s="470">
        <f ca="1">IFERROR(IF((VLOOKUP($E162,'I&amp;E Backsheet'!$D$7:$Y$187,G$9,FALSE))="","",(VLOOKUP($E162,'I&amp;E Backsheet'!$D$7:$Y$187,G$9,FALSE))),"")</f>
        <v>2543381</v>
      </c>
      <c r="H162" s="471">
        <f ca="1">IFERROR(IF((VLOOKUP($E162,'I&amp;E Backsheet'!$D$7:$Y$187,H$9,FALSE))="","",(VLOOKUP($E162,'I&amp;E Backsheet'!$D$7:$Y$187,H$9,FALSE))),"")</f>
        <v>8142549</v>
      </c>
      <c r="I162" s="471">
        <f ca="1">IFERROR(IF((VLOOKUP($E162,'I&amp;E Backsheet'!$D$7:$Y$187,I$9,FALSE))="","",(VLOOKUP($E162,'I&amp;E Backsheet'!$D$7:$Y$187,I$9,FALSE))),"")</f>
        <v>21082614</v>
      </c>
      <c r="J162" s="471">
        <f ca="1">IFERROR(IF((VLOOKUP($E162,'I&amp;E Backsheet'!$D$7:$Y$187,J$9,FALSE))="","",(VLOOKUP($E162,'I&amp;E Backsheet'!$D$7:$Y$187,J$9,FALSE))),"")</f>
        <v>1283215</v>
      </c>
      <c r="K162" s="472">
        <f ca="1">IFERROR(IF((VLOOKUP($E162,'I&amp;E Backsheet'!$D$7:$Y$187,K$9,FALSE))="","",(VLOOKUP($E162,'I&amp;E Backsheet'!$D$7:$Y$187,K$9,FALSE))),"")</f>
        <v>33051759</v>
      </c>
      <c r="L162" s="470">
        <f ca="1">IFERROR(IF((VLOOKUP($E162,'I&amp;E Backsheet'!$D$7:$Y$187,L$9,FALSE))="","",(VLOOKUP($E162,'I&amp;E Backsheet'!$D$7:$Y$187,L$9,FALSE))),"")</f>
        <v>0</v>
      </c>
      <c r="M162" s="471">
        <f ca="1">IFERROR(IF((VLOOKUP($E162,'I&amp;E Backsheet'!$D$7:$Y$187,M$9,FALSE))="","",(VLOOKUP($E162,'I&amp;E Backsheet'!$D$7:$Y$187,M$9,FALSE))),"")</f>
        <v>0</v>
      </c>
      <c r="N162" s="472">
        <f ca="1">IFERROR(IF((VLOOKUP($E162,'I&amp;E Backsheet'!$D$7:$Y$187,N$9,FALSE))="","",(VLOOKUP($E162,'I&amp;E Backsheet'!$D$7:$Y$187,N$9,FALSE))),"")</f>
        <v>0</v>
      </c>
      <c r="O162" s="470">
        <f ca="1">IFERROR(IF((VLOOKUP($E162,'I&amp;E Backsheet'!$D$7:$Y$187,O$9,FALSE))="","",(VLOOKUP($E162,'I&amp;E Backsheet'!$D$7:$Y$187,O$9,FALSE))),"")</f>
        <v>0</v>
      </c>
      <c r="P162" s="471">
        <f ca="1">IFERROR(IF((VLOOKUP($E162,'I&amp;E Backsheet'!$D$7:$Y$187,P$9,FALSE))="","",(VLOOKUP($E162,'I&amp;E Backsheet'!$D$7:$Y$187,P$9,FALSE))),"")</f>
        <v>0</v>
      </c>
      <c r="Q162" s="473">
        <f ca="1">IFERROR(IF((VLOOKUP($E162,'I&amp;E Backsheet'!$D$7:$Y$187,Q$9,FALSE))="","",(VLOOKUP($E162,'I&amp;E Backsheet'!$D$7:$Y$187,Q$9,FALSE))),"")</f>
        <v>0</v>
      </c>
      <c r="R162" s="474">
        <f ca="1">IFERROR(IF((VLOOKUP($E162,'I&amp;E Backsheet'!$D$7:$Y$187,R$9,FALSE))="","",(VLOOKUP($E162,'I&amp;E Backsheet'!$D$7:$Y$187,R$9,FALSE))),"")</f>
        <v>33051759</v>
      </c>
      <c r="U162" s="1"/>
    </row>
    <row r="163" spans="1:21" s="219" customFormat="1" ht="15" customHeight="1" x14ac:dyDescent="0.3">
      <c r="A163" s="41">
        <v>151</v>
      </c>
      <c r="B163" s="291" t="str">
        <f ca="1">IFERROR(IF((VLOOKUP($E163,'Org List'!$AJ$10:$AL$190,3,FALSE))="","",(VLOOKUP($E163,'Org List'!$AJ$10:$AL$190,3,FALSE))),"")</f>
        <v>North East and Yorkshire Commissioning Region</v>
      </c>
      <c r="C163" s="292" t="str">
        <f ca="1">IFERROR(IF((VLOOKUP($E163,'Org List'!$AO$10:$AQ$190,3,FALSE))="","",(VLOOKUP($E163,'Org List'!$AO$10:$AQ$190,3,FALSE))),"")</f>
        <v>North East Region</v>
      </c>
      <c r="D163" s="293" t="str">
        <f ca="1">IFERROR(IF((VLOOKUP($E163,'Org List'!$AT$10:$AV$190,3,FALSE))="","",(VLOOKUP($E163,'Org List'!$AT$10:$AV$190,3,FALSE))),"")</f>
        <v>NHS England North East and Yorkshire (Cumbria And North East)</v>
      </c>
      <c r="E163" s="438" t="str">
        <f t="shared" ca="1" si="4"/>
        <v>E06000004</v>
      </c>
      <c r="F163" s="439" t="str">
        <f ca="1">IFERROR(VLOOKUP($E163,'Org List'!$J$9:$K$640,2,0), "")</f>
        <v>Stockton-on-Tees</v>
      </c>
      <c r="G163" s="470">
        <f ca="1">IFERROR(IF((VLOOKUP($E163,'I&amp;E Backsheet'!$D$7:$Y$187,G$9,FALSE))="","",(VLOOKUP($E163,'I&amp;E Backsheet'!$D$7:$Y$187,G$9,FALSE))),"")</f>
        <v>1590490</v>
      </c>
      <c r="H163" s="471">
        <f ca="1">IFERROR(IF((VLOOKUP($E163,'I&amp;E Backsheet'!$D$7:$Y$187,H$9,FALSE))="","",(VLOOKUP($E163,'I&amp;E Backsheet'!$D$7:$Y$187,H$9,FALSE))),"")</f>
        <v>6115804</v>
      </c>
      <c r="I163" s="471">
        <f ca="1">IFERROR(IF((VLOOKUP($E163,'I&amp;E Backsheet'!$D$7:$Y$187,I$9,FALSE))="","",(VLOOKUP($E163,'I&amp;E Backsheet'!$D$7:$Y$187,I$9,FALSE))),"")</f>
        <v>14183309</v>
      </c>
      <c r="J163" s="471">
        <f ca="1">IFERROR(IF((VLOOKUP($E163,'I&amp;E Backsheet'!$D$7:$Y$187,J$9,FALSE))="","",(VLOOKUP($E163,'I&amp;E Backsheet'!$D$7:$Y$187,J$9,FALSE))),"")</f>
        <v>845239</v>
      </c>
      <c r="K163" s="472">
        <f ca="1">IFERROR(IF((VLOOKUP($E163,'I&amp;E Backsheet'!$D$7:$Y$187,K$9,FALSE))="","",(VLOOKUP($E163,'I&amp;E Backsheet'!$D$7:$Y$187,K$9,FALSE))),"")</f>
        <v>22734842</v>
      </c>
      <c r="L163" s="470">
        <f ca="1">IFERROR(IF((VLOOKUP($E163,'I&amp;E Backsheet'!$D$7:$Y$187,L$9,FALSE))="","",(VLOOKUP($E163,'I&amp;E Backsheet'!$D$7:$Y$187,L$9,FALSE))),"")</f>
        <v>0</v>
      </c>
      <c r="M163" s="471">
        <f ca="1">IFERROR(IF((VLOOKUP($E163,'I&amp;E Backsheet'!$D$7:$Y$187,M$9,FALSE))="","",(VLOOKUP($E163,'I&amp;E Backsheet'!$D$7:$Y$187,M$9,FALSE))),"")</f>
        <v>200000</v>
      </c>
      <c r="N163" s="472">
        <f ca="1">IFERROR(IF((VLOOKUP($E163,'I&amp;E Backsheet'!$D$7:$Y$187,N$9,FALSE))="","",(VLOOKUP($E163,'I&amp;E Backsheet'!$D$7:$Y$187,N$9,FALSE))),"")</f>
        <v>200000</v>
      </c>
      <c r="O163" s="470">
        <f ca="1">IFERROR(IF((VLOOKUP($E163,'I&amp;E Backsheet'!$D$7:$Y$187,O$9,FALSE))="","",(VLOOKUP($E163,'I&amp;E Backsheet'!$D$7:$Y$187,O$9,FALSE))),"")</f>
        <v>0</v>
      </c>
      <c r="P163" s="471">
        <f ca="1">IFERROR(IF((VLOOKUP($E163,'I&amp;E Backsheet'!$D$7:$Y$187,P$9,FALSE))="","",(VLOOKUP($E163,'I&amp;E Backsheet'!$D$7:$Y$187,P$9,FALSE))),"")</f>
        <v>200000</v>
      </c>
      <c r="Q163" s="473">
        <f ca="1">IFERROR(IF((VLOOKUP($E163,'I&amp;E Backsheet'!$D$7:$Y$187,Q$9,FALSE))="","",(VLOOKUP($E163,'I&amp;E Backsheet'!$D$7:$Y$187,Q$9,FALSE))),"")</f>
        <v>200000</v>
      </c>
      <c r="R163" s="474">
        <f ca="1">IFERROR(IF((VLOOKUP($E163,'I&amp;E Backsheet'!$D$7:$Y$187,R$9,FALSE))="","",(VLOOKUP($E163,'I&amp;E Backsheet'!$D$7:$Y$187,R$9,FALSE))),"")</f>
        <v>22934842</v>
      </c>
      <c r="U163" s="1"/>
    </row>
    <row r="164" spans="1:21" s="219" customFormat="1" ht="15" customHeight="1" x14ac:dyDescent="0.3">
      <c r="A164" s="41">
        <v>152</v>
      </c>
      <c r="B164" s="291" t="str">
        <f ca="1">IFERROR(IF((VLOOKUP($E164,'Org List'!$AJ$10:$AL$190,3,FALSE))="","",(VLOOKUP($E164,'Org List'!$AJ$10:$AL$190,3,FALSE))),"")</f>
        <v>Midlands Commissioning Region</v>
      </c>
      <c r="C164" s="292" t="str">
        <f ca="1">IFERROR(IF((VLOOKUP($E164,'Org List'!$AO$10:$AQ$190,3,FALSE))="","",(VLOOKUP($E164,'Org List'!$AO$10:$AQ$190,3,FALSE))),"")</f>
        <v>West Midlands Region</v>
      </c>
      <c r="D164" s="293" t="str">
        <f ca="1">IFERROR(IF((VLOOKUP($E164,'Org List'!$AT$10:$AV$190,3,FALSE))="","",(VLOOKUP($E164,'Org List'!$AT$10:$AV$190,3,FALSE))),"")</f>
        <v>NHS England Midlands (North Midlands)</v>
      </c>
      <c r="E164" s="438" t="str">
        <f t="shared" ca="1" si="4"/>
        <v>E06000021</v>
      </c>
      <c r="F164" s="439" t="str">
        <f ca="1">IFERROR(VLOOKUP($E164,'Org List'!$J$9:$K$640,2,0), "")</f>
        <v>Stoke-on-Trent</v>
      </c>
      <c r="G164" s="470">
        <f ca="1">IFERROR(IF((VLOOKUP($E164,'I&amp;E Backsheet'!$D$7:$Y$187,G$9,FALSE))="","",(VLOOKUP($E164,'I&amp;E Backsheet'!$D$7:$Y$187,G$9,FALSE))),"")</f>
        <v>3034932</v>
      </c>
      <c r="H164" s="471">
        <f ca="1">IFERROR(IF((VLOOKUP($E164,'I&amp;E Backsheet'!$D$7:$Y$187,H$9,FALSE))="","",(VLOOKUP($E164,'I&amp;E Backsheet'!$D$7:$Y$187,H$9,FALSE))),"")</f>
        <v>13613114</v>
      </c>
      <c r="I164" s="471">
        <f ca="1">IFERROR(IF((VLOOKUP($E164,'I&amp;E Backsheet'!$D$7:$Y$187,I$9,FALSE))="","",(VLOOKUP($E164,'I&amp;E Backsheet'!$D$7:$Y$187,I$9,FALSE))),"")</f>
        <v>20322168</v>
      </c>
      <c r="J164" s="471">
        <f ca="1">IFERROR(IF((VLOOKUP($E164,'I&amp;E Backsheet'!$D$7:$Y$187,J$9,FALSE))="","",(VLOOKUP($E164,'I&amp;E Backsheet'!$D$7:$Y$187,J$9,FALSE))),"")</f>
        <v>1331896</v>
      </c>
      <c r="K164" s="472">
        <f ca="1">IFERROR(IF((VLOOKUP($E164,'I&amp;E Backsheet'!$D$7:$Y$187,K$9,FALSE))="","",(VLOOKUP($E164,'I&amp;E Backsheet'!$D$7:$Y$187,K$9,FALSE))),"")</f>
        <v>38302110</v>
      </c>
      <c r="L164" s="470">
        <f ca="1">IFERROR(IF((VLOOKUP($E164,'I&amp;E Backsheet'!$D$7:$Y$187,L$9,FALSE))="","",(VLOOKUP($E164,'I&amp;E Backsheet'!$D$7:$Y$187,L$9,FALSE))),"")</f>
        <v>2537404</v>
      </c>
      <c r="M164" s="471">
        <f ca="1">IFERROR(IF((VLOOKUP($E164,'I&amp;E Backsheet'!$D$7:$Y$187,M$9,FALSE))="","",(VLOOKUP($E164,'I&amp;E Backsheet'!$D$7:$Y$187,M$9,FALSE))),"")</f>
        <v>0</v>
      </c>
      <c r="N164" s="472">
        <f ca="1">IFERROR(IF((VLOOKUP($E164,'I&amp;E Backsheet'!$D$7:$Y$187,N$9,FALSE))="","",(VLOOKUP($E164,'I&amp;E Backsheet'!$D$7:$Y$187,N$9,FALSE))),"")</f>
        <v>2537404</v>
      </c>
      <c r="O164" s="470">
        <f ca="1">IFERROR(IF((VLOOKUP($E164,'I&amp;E Backsheet'!$D$7:$Y$187,O$9,FALSE))="","",(VLOOKUP($E164,'I&amp;E Backsheet'!$D$7:$Y$187,O$9,FALSE))),"")</f>
        <v>2537404</v>
      </c>
      <c r="P164" s="471">
        <f ca="1">IFERROR(IF((VLOOKUP($E164,'I&amp;E Backsheet'!$D$7:$Y$187,P$9,FALSE))="","",(VLOOKUP($E164,'I&amp;E Backsheet'!$D$7:$Y$187,P$9,FALSE))),"")</f>
        <v>0</v>
      </c>
      <c r="Q164" s="473">
        <f ca="1">IFERROR(IF((VLOOKUP($E164,'I&amp;E Backsheet'!$D$7:$Y$187,Q$9,FALSE))="","",(VLOOKUP($E164,'I&amp;E Backsheet'!$D$7:$Y$187,Q$9,FALSE))),"")</f>
        <v>2537404</v>
      </c>
      <c r="R164" s="474">
        <f ca="1">IFERROR(IF((VLOOKUP($E164,'I&amp;E Backsheet'!$D$7:$Y$187,R$9,FALSE))="","",(VLOOKUP($E164,'I&amp;E Backsheet'!$D$7:$Y$187,R$9,FALSE))),"")</f>
        <v>40839514</v>
      </c>
      <c r="U164" s="1"/>
    </row>
    <row r="165" spans="1:21" s="219" customFormat="1" ht="15" customHeight="1" x14ac:dyDescent="0.3">
      <c r="A165" s="41">
        <v>153</v>
      </c>
      <c r="B165" s="291" t="str">
        <f ca="1">IFERROR(IF((VLOOKUP($E165,'Org List'!$AJ$10:$AL$190,3,FALSE))="","",(VLOOKUP($E165,'Org List'!$AJ$10:$AL$190,3,FALSE))),"")</f>
        <v>East of England Commissioning Region</v>
      </c>
      <c r="C165" s="292" t="str">
        <f ca="1">IFERROR(IF((VLOOKUP($E165,'Org List'!$AO$10:$AQ$190,3,FALSE))="","",(VLOOKUP($E165,'Org List'!$AO$10:$AQ$190,3,FALSE))),"")</f>
        <v>East Region</v>
      </c>
      <c r="D165" s="293" t="str">
        <f ca="1">IFERROR(IF((VLOOKUP($E165,'Org List'!$AT$10:$AV$190,3,FALSE))="","",(VLOOKUP($E165,'Org List'!$AT$10:$AV$190,3,FALSE))),"")</f>
        <v>NHS England East (East)</v>
      </c>
      <c r="E165" s="438" t="str">
        <f t="shared" ca="1" si="4"/>
        <v>E10000029</v>
      </c>
      <c r="F165" s="439" t="str">
        <f ca="1">IFERROR(VLOOKUP($E165,'Org List'!$J$9:$K$640,2,0), "")</f>
        <v>Suffolk</v>
      </c>
      <c r="G165" s="470">
        <f ca="1">IFERROR(IF((VLOOKUP($E165,'I&amp;E Backsheet'!$D$7:$Y$187,G$9,FALSE))="","",(VLOOKUP($E165,'I&amp;E Backsheet'!$D$7:$Y$187,G$9,FALSE))),"")</f>
        <v>6170607</v>
      </c>
      <c r="H165" s="471">
        <f ca="1">IFERROR(IF((VLOOKUP($E165,'I&amp;E Backsheet'!$D$7:$Y$187,H$9,FALSE))="","",(VLOOKUP($E165,'I&amp;E Backsheet'!$D$7:$Y$187,H$9,FALSE))),"")</f>
        <v>24893282</v>
      </c>
      <c r="I165" s="471">
        <f ca="1">IFERROR(IF((VLOOKUP($E165,'I&amp;E Backsheet'!$D$7:$Y$187,I$9,FALSE))="","",(VLOOKUP($E165,'I&amp;E Backsheet'!$D$7:$Y$187,I$9,FALSE))),"")</f>
        <v>50863384</v>
      </c>
      <c r="J165" s="471">
        <f ca="1">IFERROR(IF((VLOOKUP($E165,'I&amp;E Backsheet'!$D$7:$Y$187,J$9,FALSE))="","",(VLOOKUP($E165,'I&amp;E Backsheet'!$D$7:$Y$187,J$9,FALSE))),"")</f>
        <v>3261399</v>
      </c>
      <c r="K165" s="472">
        <f ca="1">IFERROR(IF((VLOOKUP($E165,'I&amp;E Backsheet'!$D$7:$Y$187,K$9,FALSE))="","",(VLOOKUP($E165,'I&amp;E Backsheet'!$D$7:$Y$187,K$9,FALSE))),"")</f>
        <v>85188672</v>
      </c>
      <c r="L165" s="470">
        <f ca="1">IFERROR(IF((VLOOKUP($E165,'I&amp;E Backsheet'!$D$7:$Y$187,L$9,FALSE))="","",(VLOOKUP($E165,'I&amp;E Backsheet'!$D$7:$Y$187,L$9,FALSE))),"")</f>
        <v>0</v>
      </c>
      <c r="M165" s="471">
        <f ca="1">IFERROR(IF((VLOOKUP($E165,'I&amp;E Backsheet'!$D$7:$Y$187,M$9,FALSE))="","",(VLOOKUP($E165,'I&amp;E Backsheet'!$D$7:$Y$187,M$9,FALSE))),"")</f>
        <v>0</v>
      </c>
      <c r="N165" s="472">
        <f ca="1">IFERROR(IF((VLOOKUP($E165,'I&amp;E Backsheet'!$D$7:$Y$187,N$9,FALSE))="","",(VLOOKUP($E165,'I&amp;E Backsheet'!$D$7:$Y$187,N$9,FALSE))),"")</f>
        <v>0</v>
      </c>
      <c r="O165" s="470">
        <f ca="1">IFERROR(IF((VLOOKUP($E165,'I&amp;E Backsheet'!$D$7:$Y$187,O$9,FALSE))="","",(VLOOKUP($E165,'I&amp;E Backsheet'!$D$7:$Y$187,O$9,FALSE))),"")</f>
        <v>0</v>
      </c>
      <c r="P165" s="471">
        <f ca="1">IFERROR(IF((VLOOKUP($E165,'I&amp;E Backsheet'!$D$7:$Y$187,P$9,FALSE))="","",(VLOOKUP($E165,'I&amp;E Backsheet'!$D$7:$Y$187,P$9,FALSE))),"")</f>
        <v>0</v>
      </c>
      <c r="Q165" s="473">
        <f ca="1">IFERROR(IF((VLOOKUP($E165,'I&amp;E Backsheet'!$D$7:$Y$187,Q$9,FALSE))="","",(VLOOKUP($E165,'I&amp;E Backsheet'!$D$7:$Y$187,Q$9,FALSE))),"")</f>
        <v>0</v>
      </c>
      <c r="R165" s="474">
        <f ca="1">IFERROR(IF((VLOOKUP($E165,'I&amp;E Backsheet'!$D$7:$Y$187,R$9,FALSE))="","",(VLOOKUP($E165,'I&amp;E Backsheet'!$D$7:$Y$187,R$9,FALSE))),"")</f>
        <v>85188672</v>
      </c>
      <c r="U165" s="1"/>
    </row>
    <row r="166" spans="1:21" s="219" customFormat="1" ht="15" customHeight="1" x14ac:dyDescent="0.3">
      <c r="A166" s="41">
        <v>154</v>
      </c>
      <c r="B166" s="291" t="str">
        <f ca="1">IFERROR(IF((VLOOKUP($E166,'Org List'!$AJ$10:$AL$190,3,FALSE))="","",(VLOOKUP($E166,'Org List'!$AJ$10:$AL$190,3,FALSE))),"")</f>
        <v>North East and Yorkshire Commissioning Region</v>
      </c>
      <c r="C166" s="292" t="str">
        <f ca="1">IFERROR(IF((VLOOKUP($E166,'Org List'!$AO$10:$AQ$190,3,FALSE))="","",(VLOOKUP($E166,'Org List'!$AO$10:$AQ$190,3,FALSE))),"")</f>
        <v>North East Region</v>
      </c>
      <c r="D166" s="293" t="str">
        <f ca="1">IFERROR(IF((VLOOKUP($E166,'Org List'!$AT$10:$AV$190,3,FALSE))="","",(VLOOKUP($E166,'Org List'!$AT$10:$AV$190,3,FALSE))),"")</f>
        <v>NHS England North East and Yorkshire (Cumbria And North East)</v>
      </c>
      <c r="E166" s="438" t="str">
        <f t="shared" ca="1" si="4"/>
        <v>E08000024</v>
      </c>
      <c r="F166" s="439" t="str">
        <f ca="1">IFERROR(VLOOKUP($E166,'Org List'!$J$9:$K$640,2,0), "")</f>
        <v>Sunderland</v>
      </c>
      <c r="G166" s="470">
        <f ca="1">IFERROR(IF((VLOOKUP($E166,'I&amp;E Backsheet'!$D$7:$Y$187,G$9,FALSE))="","",(VLOOKUP($E166,'I&amp;E Backsheet'!$D$7:$Y$187,G$9,FALSE))),"")</f>
        <v>3574130</v>
      </c>
      <c r="H166" s="471">
        <f ca="1">IFERROR(IF((VLOOKUP($E166,'I&amp;E Backsheet'!$D$7:$Y$187,H$9,FALSE))="","",(VLOOKUP($E166,'I&amp;E Backsheet'!$D$7:$Y$187,H$9,FALSE))),"")</f>
        <v>16566645</v>
      </c>
      <c r="I166" s="471">
        <f ca="1">IFERROR(IF((VLOOKUP($E166,'I&amp;E Backsheet'!$D$7:$Y$187,I$9,FALSE))="","",(VLOOKUP($E166,'I&amp;E Backsheet'!$D$7:$Y$187,I$9,FALSE))),"")</f>
        <v>23705669</v>
      </c>
      <c r="J166" s="471">
        <f ca="1">IFERROR(IF((VLOOKUP($E166,'I&amp;E Backsheet'!$D$7:$Y$187,J$9,FALSE))="","",(VLOOKUP($E166,'I&amp;E Backsheet'!$D$7:$Y$187,J$9,FALSE))),"")</f>
        <v>1567778</v>
      </c>
      <c r="K166" s="472">
        <f ca="1">IFERROR(IF((VLOOKUP($E166,'I&amp;E Backsheet'!$D$7:$Y$187,K$9,FALSE))="","",(VLOOKUP($E166,'I&amp;E Backsheet'!$D$7:$Y$187,K$9,FALSE))),"")</f>
        <v>45414222</v>
      </c>
      <c r="L166" s="470">
        <f ca="1">IFERROR(IF((VLOOKUP($E166,'I&amp;E Backsheet'!$D$7:$Y$187,L$9,FALSE))="","",(VLOOKUP($E166,'I&amp;E Backsheet'!$D$7:$Y$187,L$9,FALSE))),"")</f>
        <v>127031550</v>
      </c>
      <c r="M166" s="471">
        <f ca="1">IFERROR(IF((VLOOKUP($E166,'I&amp;E Backsheet'!$D$7:$Y$187,M$9,FALSE))="","",(VLOOKUP($E166,'I&amp;E Backsheet'!$D$7:$Y$187,M$9,FALSE))),"")</f>
        <v>54266628</v>
      </c>
      <c r="N166" s="472">
        <f ca="1">IFERROR(IF((VLOOKUP($E166,'I&amp;E Backsheet'!$D$7:$Y$187,N$9,FALSE))="","",(VLOOKUP($E166,'I&amp;E Backsheet'!$D$7:$Y$187,N$9,FALSE))),"")</f>
        <v>181298178</v>
      </c>
      <c r="O166" s="470">
        <f ca="1">IFERROR(IF((VLOOKUP($E166,'I&amp;E Backsheet'!$D$7:$Y$187,O$9,FALSE))="","",(VLOOKUP($E166,'I&amp;E Backsheet'!$D$7:$Y$187,O$9,FALSE))),"")</f>
        <v>128888575</v>
      </c>
      <c r="P166" s="471">
        <f ca="1">IFERROR(IF((VLOOKUP($E166,'I&amp;E Backsheet'!$D$7:$Y$187,P$9,FALSE))="","",(VLOOKUP($E166,'I&amp;E Backsheet'!$D$7:$Y$187,P$9,FALSE))),"")</f>
        <v>63052106</v>
      </c>
      <c r="Q166" s="473">
        <f ca="1">IFERROR(IF((VLOOKUP($E166,'I&amp;E Backsheet'!$D$7:$Y$187,Q$9,FALSE))="","",(VLOOKUP($E166,'I&amp;E Backsheet'!$D$7:$Y$187,Q$9,FALSE))),"")</f>
        <v>191940681</v>
      </c>
      <c r="R166" s="474">
        <f ca="1">IFERROR(IF((VLOOKUP($E166,'I&amp;E Backsheet'!$D$7:$Y$187,R$9,FALSE))="","",(VLOOKUP($E166,'I&amp;E Backsheet'!$D$7:$Y$187,R$9,FALSE))),"")</f>
        <v>237354903</v>
      </c>
      <c r="U166" s="1"/>
    </row>
    <row r="167" spans="1:21" s="219" customFormat="1" ht="15" customHeight="1" x14ac:dyDescent="0.3">
      <c r="A167" s="41">
        <v>155</v>
      </c>
      <c r="B167" s="291" t="str">
        <f ca="1">IFERROR(IF((VLOOKUP($E167,'Org List'!$AJ$10:$AL$190,3,FALSE))="","",(VLOOKUP($E167,'Org List'!$AJ$10:$AL$190,3,FALSE))),"")</f>
        <v>South East England Commissioning Region</v>
      </c>
      <c r="C167" s="292" t="str">
        <f ca="1">IFERROR(IF((VLOOKUP($E167,'Org List'!$AO$10:$AQ$190,3,FALSE))="","",(VLOOKUP($E167,'Org List'!$AO$10:$AQ$190,3,FALSE))),"")</f>
        <v>South East Region</v>
      </c>
      <c r="D167" s="293" t="str">
        <f ca="1">IFERROR(IF((VLOOKUP($E167,'Org List'!$AT$10:$AV$190,3,FALSE))="","",(VLOOKUP($E167,'Org List'!$AT$10:$AV$190,3,FALSE))),"")</f>
        <v>NHS England South East (Kent, Surrey and Sussex)</v>
      </c>
      <c r="E167" s="438" t="str">
        <f t="shared" ca="1" si="4"/>
        <v>E10000030</v>
      </c>
      <c r="F167" s="439" t="str">
        <f ca="1">IFERROR(VLOOKUP($E167,'Org List'!$J$9:$K$640,2,0), "")</f>
        <v>Surrey</v>
      </c>
      <c r="G167" s="470">
        <f ca="1">IFERROR(IF((VLOOKUP($E167,'I&amp;E Backsheet'!$D$7:$Y$187,G$9,FALSE))="","",(VLOOKUP($E167,'I&amp;E Backsheet'!$D$7:$Y$187,G$9,FALSE))),"")</f>
        <v>8950616</v>
      </c>
      <c r="H167" s="471">
        <f ca="1">IFERROR(IF((VLOOKUP($E167,'I&amp;E Backsheet'!$D$7:$Y$187,H$9,FALSE))="","",(VLOOKUP($E167,'I&amp;E Backsheet'!$D$7:$Y$187,H$9,FALSE))),"")</f>
        <v>7078445</v>
      </c>
      <c r="I167" s="471">
        <f ca="1">IFERROR(IF((VLOOKUP($E167,'I&amp;E Backsheet'!$D$7:$Y$187,I$9,FALSE))="","",(VLOOKUP($E167,'I&amp;E Backsheet'!$D$7:$Y$187,I$9,FALSE))),"")</f>
        <v>72928073</v>
      </c>
      <c r="J167" s="471">
        <f ca="1">IFERROR(IF((VLOOKUP($E167,'I&amp;E Backsheet'!$D$7:$Y$187,J$9,FALSE))="","",(VLOOKUP($E167,'I&amp;E Backsheet'!$D$7:$Y$187,J$9,FALSE))),"")</f>
        <v>3994637</v>
      </c>
      <c r="K167" s="472">
        <f ca="1">IFERROR(IF((VLOOKUP($E167,'I&amp;E Backsheet'!$D$7:$Y$187,K$9,FALSE))="","",(VLOOKUP($E167,'I&amp;E Backsheet'!$D$7:$Y$187,K$9,FALSE))),"")</f>
        <v>92951771</v>
      </c>
      <c r="L167" s="470">
        <f ca="1">IFERROR(IF((VLOOKUP($E167,'I&amp;E Backsheet'!$D$7:$Y$187,L$9,FALSE))="","",(VLOOKUP($E167,'I&amp;E Backsheet'!$D$7:$Y$187,L$9,FALSE))),"")</f>
        <v>359677.97</v>
      </c>
      <c r="M167" s="471">
        <f ca="1">IFERROR(IF((VLOOKUP($E167,'I&amp;E Backsheet'!$D$7:$Y$187,M$9,FALSE))="","",(VLOOKUP($E167,'I&amp;E Backsheet'!$D$7:$Y$187,M$9,FALSE))),"")</f>
        <v>777983.41999999993</v>
      </c>
      <c r="N167" s="472">
        <f ca="1">IFERROR(IF((VLOOKUP($E167,'I&amp;E Backsheet'!$D$7:$Y$187,N$9,FALSE))="","",(VLOOKUP($E167,'I&amp;E Backsheet'!$D$7:$Y$187,N$9,FALSE))),"")</f>
        <v>1137661.3899999999</v>
      </c>
      <c r="O167" s="470">
        <f ca="1">IFERROR(IF((VLOOKUP($E167,'I&amp;E Backsheet'!$D$7:$Y$187,O$9,FALSE))="","",(VLOOKUP($E167,'I&amp;E Backsheet'!$D$7:$Y$187,O$9,FALSE))),"")</f>
        <v>359677.97</v>
      </c>
      <c r="P167" s="471">
        <f ca="1">IFERROR(IF((VLOOKUP($E167,'I&amp;E Backsheet'!$D$7:$Y$187,P$9,FALSE))="","",(VLOOKUP($E167,'I&amp;E Backsheet'!$D$7:$Y$187,P$9,FALSE))),"")</f>
        <v>777983.41999999993</v>
      </c>
      <c r="Q167" s="473">
        <f ca="1">IFERROR(IF((VLOOKUP($E167,'I&amp;E Backsheet'!$D$7:$Y$187,Q$9,FALSE))="","",(VLOOKUP($E167,'I&amp;E Backsheet'!$D$7:$Y$187,Q$9,FALSE))),"")</f>
        <v>1137661.3899999999</v>
      </c>
      <c r="R167" s="474">
        <f ca="1">IFERROR(IF((VLOOKUP($E167,'I&amp;E Backsheet'!$D$7:$Y$187,R$9,FALSE))="","",(VLOOKUP($E167,'I&amp;E Backsheet'!$D$7:$Y$187,R$9,FALSE))),"")</f>
        <v>94089432.390000001</v>
      </c>
      <c r="U167" s="1"/>
    </row>
    <row r="168" spans="1:21" ht="15" customHeight="1" x14ac:dyDescent="0.3">
      <c r="A168" s="41">
        <v>156</v>
      </c>
      <c r="B168" s="291" t="str">
        <f ca="1">IFERROR(IF((VLOOKUP($E168,'Org List'!$AJ$10:$AL$190,3,FALSE))="","",(VLOOKUP($E168,'Org List'!$AJ$10:$AL$190,3,FALSE))),"")</f>
        <v>London Commissioning Region</v>
      </c>
      <c r="C168" s="292" t="str">
        <f ca="1">IFERROR(IF((VLOOKUP($E168,'Org List'!$AO$10:$AQ$190,3,FALSE))="","",(VLOOKUP($E168,'Org List'!$AO$10:$AQ$190,3,FALSE))),"")</f>
        <v>London Region</v>
      </c>
      <c r="D168" s="293" t="str">
        <f ca="1">IFERROR(IF((VLOOKUP($E168,'Org List'!$AT$10:$AV$190,3,FALSE))="","",(VLOOKUP($E168,'Org List'!$AT$10:$AV$190,3,FALSE))),"")</f>
        <v>NHS England London</v>
      </c>
      <c r="E168" s="438" t="str">
        <f t="shared" ca="1" si="4"/>
        <v>E09000029</v>
      </c>
      <c r="F168" s="439" t="str">
        <f ca="1">IFERROR(VLOOKUP($E168,'Org List'!$J$9:$K$640,2,0), "")</f>
        <v>Sutton</v>
      </c>
      <c r="G168" s="470">
        <f ca="1">IFERROR(IF((VLOOKUP($E168,'I&amp;E Backsheet'!$D$7:$Y$187,G$9,FALSE))="","",(VLOOKUP($E168,'I&amp;E Backsheet'!$D$7:$Y$187,G$9,FALSE))),"")</f>
        <v>1593249</v>
      </c>
      <c r="H168" s="471">
        <f ca="1">IFERROR(IF((VLOOKUP($E168,'I&amp;E Backsheet'!$D$7:$Y$187,H$9,FALSE))="","",(VLOOKUP($E168,'I&amp;E Backsheet'!$D$7:$Y$187,H$9,FALSE))),"")</f>
        <v>3210203</v>
      </c>
      <c r="I168" s="471">
        <f ca="1">IFERROR(IF((VLOOKUP($E168,'I&amp;E Backsheet'!$D$7:$Y$187,I$9,FALSE))="","",(VLOOKUP($E168,'I&amp;E Backsheet'!$D$7:$Y$187,I$9,FALSE))),"")</f>
        <v>12647243</v>
      </c>
      <c r="J168" s="471">
        <f ca="1">IFERROR(IF((VLOOKUP($E168,'I&amp;E Backsheet'!$D$7:$Y$187,J$9,FALSE))="","",(VLOOKUP($E168,'I&amp;E Backsheet'!$D$7:$Y$187,J$9,FALSE))),"")</f>
        <v>737282</v>
      </c>
      <c r="K168" s="472">
        <f ca="1">IFERROR(IF((VLOOKUP($E168,'I&amp;E Backsheet'!$D$7:$Y$187,K$9,FALSE))="","",(VLOOKUP($E168,'I&amp;E Backsheet'!$D$7:$Y$187,K$9,FALSE))),"")</f>
        <v>18187977</v>
      </c>
      <c r="L168" s="470">
        <f ca="1">IFERROR(IF((VLOOKUP($E168,'I&amp;E Backsheet'!$D$7:$Y$187,L$9,FALSE))="","",(VLOOKUP($E168,'I&amp;E Backsheet'!$D$7:$Y$187,L$9,FALSE))),"")</f>
        <v>125757</v>
      </c>
      <c r="M168" s="471">
        <f ca="1">IFERROR(IF((VLOOKUP($E168,'I&amp;E Backsheet'!$D$7:$Y$187,M$9,FALSE))="","",(VLOOKUP($E168,'I&amp;E Backsheet'!$D$7:$Y$187,M$9,FALSE))),"")</f>
        <v>3027266</v>
      </c>
      <c r="N168" s="472">
        <f ca="1">IFERROR(IF((VLOOKUP($E168,'I&amp;E Backsheet'!$D$7:$Y$187,N$9,FALSE))="","",(VLOOKUP($E168,'I&amp;E Backsheet'!$D$7:$Y$187,N$9,FALSE))),"")</f>
        <v>3153023</v>
      </c>
      <c r="O168" s="470">
        <f ca="1">IFERROR(IF((VLOOKUP($E168,'I&amp;E Backsheet'!$D$7:$Y$187,O$9,FALSE))="","",(VLOOKUP($E168,'I&amp;E Backsheet'!$D$7:$Y$187,O$9,FALSE))),"")</f>
        <v>365757</v>
      </c>
      <c r="P168" s="471">
        <f ca="1">IFERROR(IF((VLOOKUP($E168,'I&amp;E Backsheet'!$D$7:$Y$187,P$9,FALSE))="","",(VLOOKUP($E168,'I&amp;E Backsheet'!$D$7:$Y$187,P$9,FALSE))),"")</f>
        <v>4065000</v>
      </c>
      <c r="Q168" s="473">
        <f ca="1">IFERROR(IF((VLOOKUP($E168,'I&amp;E Backsheet'!$D$7:$Y$187,Q$9,FALSE))="","",(VLOOKUP($E168,'I&amp;E Backsheet'!$D$7:$Y$187,Q$9,FALSE))),"")</f>
        <v>4430757</v>
      </c>
      <c r="R168" s="474">
        <f ca="1">IFERROR(IF((VLOOKUP($E168,'I&amp;E Backsheet'!$D$7:$Y$187,R$9,FALSE))="","",(VLOOKUP($E168,'I&amp;E Backsheet'!$D$7:$Y$187,R$9,FALSE))),"")</f>
        <v>22618734</v>
      </c>
    </row>
    <row r="169" spans="1:21" ht="15" customHeight="1" x14ac:dyDescent="0.3">
      <c r="A169" s="41">
        <v>157</v>
      </c>
      <c r="B169" s="291" t="str">
        <f ca="1">IFERROR(IF((VLOOKUP($E169,'Org List'!$AJ$10:$AL$190,3,FALSE))="","",(VLOOKUP($E169,'Org List'!$AJ$10:$AL$190,3,FALSE))),"")</f>
        <v>South West England Commissioning Region</v>
      </c>
      <c r="C169" s="292" t="str">
        <f ca="1">IFERROR(IF((VLOOKUP($E169,'Org List'!$AO$10:$AQ$190,3,FALSE))="","",(VLOOKUP($E169,'Org List'!$AO$10:$AQ$190,3,FALSE))),"")</f>
        <v>South West Region</v>
      </c>
      <c r="D169" s="293" t="str">
        <f ca="1">IFERROR(IF((VLOOKUP($E169,'Org List'!$AT$10:$AV$190,3,FALSE))="","",(VLOOKUP($E169,'Org List'!$AT$10:$AV$190,3,FALSE))),"")</f>
        <v>NHS England South West (South West North)</v>
      </c>
      <c r="E169" s="438" t="str">
        <f t="shared" ca="1" si="4"/>
        <v>E06000030</v>
      </c>
      <c r="F169" s="439" t="str">
        <f ca="1">IFERROR(VLOOKUP($E169,'Org List'!$J$9:$K$640,2,0), "")</f>
        <v>Swindon</v>
      </c>
      <c r="G169" s="470">
        <f ca="1">IFERROR(IF((VLOOKUP($E169,'I&amp;E Backsheet'!$D$7:$Y$187,G$9,FALSE))="","",(VLOOKUP($E169,'I&amp;E Backsheet'!$D$7:$Y$187,G$9,FALSE))),"")</f>
        <v>1151362</v>
      </c>
      <c r="H169" s="471">
        <f ca="1">IFERROR(IF((VLOOKUP($E169,'I&amp;E Backsheet'!$D$7:$Y$187,H$9,FALSE))="","",(VLOOKUP($E169,'I&amp;E Backsheet'!$D$7:$Y$187,H$9,FALSE))),"")</f>
        <v>4467607</v>
      </c>
      <c r="I169" s="471">
        <f ca="1">IFERROR(IF((VLOOKUP($E169,'I&amp;E Backsheet'!$D$7:$Y$187,I$9,FALSE))="","",(VLOOKUP($E169,'I&amp;E Backsheet'!$D$7:$Y$187,I$9,FALSE))),"")</f>
        <v>13423799</v>
      </c>
      <c r="J169" s="471">
        <f ca="1">IFERROR(IF((VLOOKUP($E169,'I&amp;E Backsheet'!$D$7:$Y$187,J$9,FALSE))="","",(VLOOKUP($E169,'I&amp;E Backsheet'!$D$7:$Y$187,J$9,FALSE))),"")</f>
        <v>769255</v>
      </c>
      <c r="K169" s="472">
        <f ca="1">IFERROR(IF((VLOOKUP($E169,'I&amp;E Backsheet'!$D$7:$Y$187,K$9,FALSE))="","",(VLOOKUP($E169,'I&amp;E Backsheet'!$D$7:$Y$187,K$9,FALSE))),"")</f>
        <v>19812023</v>
      </c>
      <c r="L169" s="470">
        <f ca="1">IFERROR(IF((VLOOKUP($E169,'I&amp;E Backsheet'!$D$7:$Y$187,L$9,FALSE))="","",(VLOOKUP($E169,'I&amp;E Backsheet'!$D$7:$Y$187,L$9,FALSE))),"")</f>
        <v>15798592</v>
      </c>
      <c r="M169" s="471">
        <f ca="1">IFERROR(IF((VLOOKUP($E169,'I&amp;E Backsheet'!$D$7:$Y$187,M$9,FALSE))="","",(VLOOKUP($E169,'I&amp;E Backsheet'!$D$7:$Y$187,M$9,FALSE))),"")</f>
        <v>19517240</v>
      </c>
      <c r="N169" s="472">
        <f ca="1">IFERROR(IF((VLOOKUP($E169,'I&amp;E Backsheet'!$D$7:$Y$187,N$9,FALSE))="","",(VLOOKUP($E169,'I&amp;E Backsheet'!$D$7:$Y$187,N$9,FALSE))),"")</f>
        <v>35315832</v>
      </c>
      <c r="O169" s="470">
        <f ca="1">IFERROR(IF((VLOOKUP($E169,'I&amp;E Backsheet'!$D$7:$Y$187,O$9,FALSE))="","",(VLOOKUP($E169,'I&amp;E Backsheet'!$D$7:$Y$187,O$9,FALSE))),"")</f>
        <v>15798592</v>
      </c>
      <c r="P169" s="471">
        <f ca="1">IFERROR(IF((VLOOKUP($E169,'I&amp;E Backsheet'!$D$7:$Y$187,P$9,FALSE))="","",(VLOOKUP($E169,'I&amp;E Backsheet'!$D$7:$Y$187,P$9,FALSE))),"")</f>
        <v>19517240</v>
      </c>
      <c r="Q169" s="473">
        <f ca="1">IFERROR(IF((VLOOKUP($E169,'I&amp;E Backsheet'!$D$7:$Y$187,Q$9,FALSE))="","",(VLOOKUP($E169,'I&amp;E Backsheet'!$D$7:$Y$187,Q$9,FALSE))),"")</f>
        <v>35315832</v>
      </c>
      <c r="R169" s="474">
        <f ca="1">IFERROR(IF((VLOOKUP($E169,'I&amp;E Backsheet'!$D$7:$Y$187,R$9,FALSE))="","",(VLOOKUP($E169,'I&amp;E Backsheet'!$D$7:$Y$187,R$9,FALSE))),"")</f>
        <v>55127855</v>
      </c>
    </row>
    <row r="170" spans="1:21" ht="15" customHeight="1" x14ac:dyDescent="0.3">
      <c r="A170" s="41">
        <v>158</v>
      </c>
      <c r="B170" s="291" t="str">
        <f ca="1">IFERROR(IF((VLOOKUP($E170,'Org List'!$AJ$10:$AL$190,3,FALSE))="","",(VLOOKUP($E170,'Org List'!$AJ$10:$AL$190,3,FALSE))),"")</f>
        <v>North West Commissioning Region</v>
      </c>
      <c r="C170" s="292" t="str">
        <f ca="1">IFERROR(IF((VLOOKUP($E170,'Org List'!$AO$10:$AQ$190,3,FALSE))="","",(VLOOKUP($E170,'Org List'!$AO$10:$AQ$190,3,FALSE))),"")</f>
        <v>North West Region</v>
      </c>
      <c r="D170" s="293" t="str">
        <f ca="1">IFERROR(IF((VLOOKUP($E170,'Org List'!$AT$10:$AV$190,3,FALSE))="","",(VLOOKUP($E170,'Org List'!$AT$10:$AV$190,3,FALSE))),"")</f>
        <v>NHS England North West (Greater Manchester)</v>
      </c>
      <c r="E170" s="438" t="str">
        <f t="shared" ca="1" si="4"/>
        <v>E08000008</v>
      </c>
      <c r="F170" s="439" t="str">
        <f ca="1">IFERROR(VLOOKUP($E170,'Org List'!$J$9:$K$640,2,0), "")</f>
        <v>Tameside</v>
      </c>
      <c r="G170" s="470">
        <f ca="1">IFERROR(IF((VLOOKUP($E170,'I&amp;E Backsheet'!$D$7:$Y$187,G$9,FALSE))="","",(VLOOKUP($E170,'I&amp;E Backsheet'!$D$7:$Y$187,G$9,FALSE))),"")</f>
        <v>2511180</v>
      </c>
      <c r="H170" s="471">
        <f ca="1">IFERROR(IF((VLOOKUP($E170,'I&amp;E Backsheet'!$D$7:$Y$187,H$9,FALSE))="","",(VLOOKUP($E170,'I&amp;E Backsheet'!$D$7:$Y$187,H$9,FALSE))),"")</f>
        <v>11061110</v>
      </c>
      <c r="I170" s="471">
        <f ca="1">IFERROR(IF((VLOOKUP($E170,'I&amp;E Backsheet'!$D$7:$Y$187,I$9,FALSE))="","",(VLOOKUP($E170,'I&amp;E Backsheet'!$D$7:$Y$187,I$9,FALSE))),"")</f>
        <v>16711881</v>
      </c>
      <c r="J170" s="471">
        <f ca="1">IFERROR(IF((VLOOKUP($E170,'I&amp;E Backsheet'!$D$7:$Y$187,J$9,FALSE))="","",(VLOOKUP($E170,'I&amp;E Backsheet'!$D$7:$Y$187,J$9,FALSE))),"")</f>
        <v>1154036</v>
      </c>
      <c r="K170" s="472">
        <f ca="1">IFERROR(IF((VLOOKUP($E170,'I&amp;E Backsheet'!$D$7:$Y$187,K$9,FALSE))="","",(VLOOKUP($E170,'I&amp;E Backsheet'!$D$7:$Y$187,K$9,FALSE))),"")</f>
        <v>31438207</v>
      </c>
      <c r="L170" s="470">
        <f ca="1">IFERROR(IF((VLOOKUP($E170,'I&amp;E Backsheet'!$D$7:$Y$187,L$9,FALSE))="","",(VLOOKUP($E170,'I&amp;E Backsheet'!$D$7:$Y$187,L$9,FALSE))),"")</f>
        <v>0</v>
      </c>
      <c r="M170" s="471">
        <f ca="1">IFERROR(IF((VLOOKUP($E170,'I&amp;E Backsheet'!$D$7:$Y$187,M$9,FALSE))="","",(VLOOKUP($E170,'I&amp;E Backsheet'!$D$7:$Y$187,M$9,FALSE))),"")</f>
        <v>0</v>
      </c>
      <c r="N170" s="472">
        <f ca="1">IFERROR(IF((VLOOKUP($E170,'I&amp;E Backsheet'!$D$7:$Y$187,N$9,FALSE))="","",(VLOOKUP($E170,'I&amp;E Backsheet'!$D$7:$Y$187,N$9,FALSE))),"")</f>
        <v>0</v>
      </c>
      <c r="O170" s="470">
        <f ca="1">IFERROR(IF((VLOOKUP($E170,'I&amp;E Backsheet'!$D$7:$Y$187,O$9,FALSE))="","",(VLOOKUP($E170,'I&amp;E Backsheet'!$D$7:$Y$187,O$9,FALSE))),"")</f>
        <v>0</v>
      </c>
      <c r="P170" s="471">
        <f ca="1">IFERROR(IF((VLOOKUP($E170,'I&amp;E Backsheet'!$D$7:$Y$187,P$9,FALSE))="","",(VLOOKUP($E170,'I&amp;E Backsheet'!$D$7:$Y$187,P$9,FALSE))),"")</f>
        <v>0</v>
      </c>
      <c r="Q170" s="473">
        <f ca="1">IFERROR(IF((VLOOKUP($E170,'I&amp;E Backsheet'!$D$7:$Y$187,Q$9,FALSE))="","",(VLOOKUP($E170,'I&amp;E Backsheet'!$D$7:$Y$187,Q$9,FALSE))),"")</f>
        <v>0</v>
      </c>
      <c r="R170" s="474">
        <f ca="1">IFERROR(IF((VLOOKUP($E170,'I&amp;E Backsheet'!$D$7:$Y$187,R$9,FALSE))="","",(VLOOKUP($E170,'I&amp;E Backsheet'!$D$7:$Y$187,R$9,FALSE))),"")</f>
        <v>31438207</v>
      </c>
    </row>
    <row r="171" spans="1:21" ht="15" customHeight="1" x14ac:dyDescent="0.3">
      <c r="A171" s="41">
        <v>159</v>
      </c>
      <c r="B171" s="291" t="str">
        <f ca="1">IFERROR(IF((VLOOKUP($E171,'Org List'!$AJ$10:$AL$190,3,FALSE))="","",(VLOOKUP($E171,'Org List'!$AJ$10:$AL$190,3,FALSE))),"")</f>
        <v>Midlands Commissioning Region</v>
      </c>
      <c r="C171" s="292" t="str">
        <f ca="1">IFERROR(IF((VLOOKUP($E171,'Org List'!$AO$10:$AQ$190,3,FALSE))="","",(VLOOKUP($E171,'Org List'!$AO$10:$AQ$190,3,FALSE))),"")</f>
        <v>West Midlands Region</v>
      </c>
      <c r="D171" s="293" t="str">
        <f ca="1">IFERROR(IF((VLOOKUP($E171,'Org List'!$AT$10:$AV$190,3,FALSE))="","",(VLOOKUP($E171,'Org List'!$AT$10:$AV$190,3,FALSE))),"")</f>
        <v>NHS England Midlands (North Midlands)</v>
      </c>
      <c r="E171" s="438" t="str">
        <f t="shared" ca="1" si="4"/>
        <v>E06000020</v>
      </c>
      <c r="F171" s="439" t="str">
        <f ca="1">IFERROR(VLOOKUP($E171,'Org List'!$J$9:$K$640,2,0), "")</f>
        <v>Telford and Wrekin</v>
      </c>
      <c r="G171" s="470">
        <f ca="1">IFERROR(IF((VLOOKUP($E171,'I&amp;E Backsheet'!$D$7:$Y$187,G$9,FALSE))="","",(VLOOKUP($E171,'I&amp;E Backsheet'!$D$7:$Y$187,G$9,FALSE))),"")</f>
        <v>2033004</v>
      </c>
      <c r="H171" s="471">
        <f ca="1">IFERROR(IF((VLOOKUP($E171,'I&amp;E Backsheet'!$D$7:$Y$187,H$9,FALSE))="","",(VLOOKUP($E171,'I&amp;E Backsheet'!$D$7:$Y$187,H$9,FALSE))),"")</f>
        <v>6819238</v>
      </c>
      <c r="I171" s="471">
        <f ca="1">IFERROR(IF((VLOOKUP($E171,'I&amp;E Backsheet'!$D$7:$Y$187,I$9,FALSE))="","",(VLOOKUP($E171,'I&amp;E Backsheet'!$D$7:$Y$187,I$9,FALSE))),"")</f>
        <v>11614319</v>
      </c>
      <c r="J171" s="471">
        <f ca="1">IFERROR(IF((VLOOKUP($E171,'I&amp;E Backsheet'!$D$7:$Y$187,J$9,FALSE))="","",(VLOOKUP($E171,'I&amp;E Backsheet'!$D$7:$Y$187,J$9,FALSE))),"")</f>
        <v>774291</v>
      </c>
      <c r="K171" s="472">
        <f ca="1">IFERROR(IF((VLOOKUP($E171,'I&amp;E Backsheet'!$D$7:$Y$187,K$9,FALSE))="","",(VLOOKUP($E171,'I&amp;E Backsheet'!$D$7:$Y$187,K$9,FALSE))),"")</f>
        <v>21240852</v>
      </c>
      <c r="L171" s="470">
        <f ca="1">IFERROR(IF((VLOOKUP($E171,'I&amp;E Backsheet'!$D$7:$Y$187,L$9,FALSE))="","",(VLOOKUP($E171,'I&amp;E Backsheet'!$D$7:$Y$187,L$9,FALSE))),"")</f>
        <v>486264</v>
      </c>
      <c r="M171" s="471">
        <f ca="1">IFERROR(IF((VLOOKUP($E171,'I&amp;E Backsheet'!$D$7:$Y$187,M$9,FALSE))="","",(VLOOKUP($E171,'I&amp;E Backsheet'!$D$7:$Y$187,M$9,FALSE))),"")</f>
        <v>735648</v>
      </c>
      <c r="N171" s="472">
        <f ca="1">IFERROR(IF((VLOOKUP($E171,'I&amp;E Backsheet'!$D$7:$Y$187,N$9,FALSE))="","",(VLOOKUP($E171,'I&amp;E Backsheet'!$D$7:$Y$187,N$9,FALSE))),"")</f>
        <v>1221912</v>
      </c>
      <c r="O171" s="470">
        <f ca="1">IFERROR(IF((VLOOKUP($E171,'I&amp;E Backsheet'!$D$7:$Y$187,O$9,FALSE))="","",(VLOOKUP($E171,'I&amp;E Backsheet'!$D$7:$Y$187,O$9,FALSE))),"")</f>
        <v>486264</v>
      </c>
      <c r="P171" s="471">
        <f ca="1">IFERROR(IF((VLOOKUP($E171,'I&amp;E Backsheet'!$D$7:$Y$187,P$9,FALSE))="","",(VLOOKUP($E171,'I&amp;E Backsheet'!$D$7:$Y$187,P$9,FALSE))),"")</f>
        <v>735648</v>
      </c>
      <c r="Q171" s="473">
        <f ca="1">IFERROR(IF((VLOOKUP($E171,'I&amp;E Backsheet'!$D$7:$Y$187,Q$9,FALSE))="","",(VLOOKUP($E171,'I&amp;E Backsheet'!$D$7:$Y$187,Q$9,FALSE))),"")</f>
        <v>1221912</v>
      </c>
      <c r="R171" s="474">
        <f ca="1">IFERROR(IF((VLOOKUP($E171,'I&amp;E Backsheet'!$D$7:$Y$187,R$9,FALSE))="","",(VLOOKUP($E171,'I&amp;E Backsheet'!$D$7:$Y$187,R$9,FALSE))),"")</f>
        <v>22462764</v>
      </c>
    </row>
    <row r="172" spans="1:21" s="219" customFormat="1" ht="15" customHeight="1" x14ac:dyDescent="0.3">
      <c r="A172" s="41">
        <v>160</v>
      </c>
      <c r="B172" s="291" t="str">
        <f ca="1">IFERROR(IF((VLOOKUP($E172,'Org List'!$AJ$10:$AL$190,3,FALSE))="","",(VLOOKUP($E172,'Org List'!$AJ$10:$AL$190,3,FALSE))),"")</f>
        <v>East of England Commissioning Region</v>
      </c>
      <c r="C172" s="292" t="str">
        <f ca="1">IFERROR(IF((VLOOKUP($E172,'Org List'!$AO$10:$AQ$190,3,FALSE))="","",(VLOOKUP($E172,'Org List'!$AO$10:$AQ$190,3,FALSE))),"")</f>
        <v>East Region</v>
      </c>
      <c r="D172" s="293" t="str">
        <f ca="1">IFERROR(IF((VLOOKUP($E172,'Org List'!$AT$10:$AV$190,3,FALSE))="","",(VLOOKUP($E172,'Org List'!$AT$10:$AV$190,3,FALSE))),"")</f>
        <v>NHS England East (East)</v>
      </c>
      <c r="E172" s="438" t="str">
        <f t="shared" ref="E172:E192" ca="1" si="5">IF($A172&gt;$U$5-1,"",INDIRECT("'Comms by AT'!D"&amp;$A172+$U$4))</f>
        <v>E06000034</v>
      </c>
      <c r="F172" s="439" t="str">
        <f ca="1">IFERROR(VLOOKUP($E172,'Org List'!$J$9:$K$640,2,0), "")</f>
        <v>Thurrock</v>
      </c>
      <c r="G172" s="470">
        <f ca="1">IFERROR(IF((VLOOKUP($E172,'I&amp;E Backsheet'!$D$7:$Y$187,G$9,FALSE))="","",(VLOOKUP($E172,'I&amp;E Backsheet'!$D$7:$Y$187,G$9,FALSE))),"")</f>
        <v>1162050</v>
      </c>
      <c r="H172" s="471">
        <f ca="1">IFERROR(IF((VLOOKUP($E172,'I&amp;E Backsheet'!$D$7:$Y$187,H$9,FALSE))="","",(VLOOKUP($E172,'I&amp;E Backsheet'!$D$7:$Y$187,H$9,FALSE))),"")</f>
        <v>4751506</v>
      </c>
      <c r="I172" s="471">
        <f ca="1">IFERROR(IF((VLOOKUP($E172,'I&amp;E Backsheet'!$D$7:$Y$187,I$9,FALSE))="","",(VLOOKUP($E172,'I&amp;E Backsheet'!$D$7:$Y$187,I$9,FALSE))),"")</f>
        <v>10832817</v>
      </c>
      <c r="J172" s="471">
        <f ca="1">IFERROR(IF((VLOOKUP($E172,'I&amp;E Backsheet'!$D$7:$Y$187,J$9,FALSE))="","",(VLOOKUP($E172,'I&amp;E Backsheet'!$D$7:$Y$187,J$9,FALSE))),"")</f>
        <v>654204</v>
      </c>
      <c r="K172" s="472">
        <f ca="1">IFERROR(IF((VLOOKUP($E172,'I&amp;E Backsheet'!$D$7:$Y$187,K$9,FALSE))="","",(VLOOKUP($E172,'I&amp;E Backsheet'!$D$7:$Y$187,K$9,FALSE))),"")</f>
        <v>17400577</v>
      </c>
      <c r="L172" s="470">
        <f ca="1">IFERROR(IF((VLOOKUP($E172,'I&amp;E Backsheet'!$D$7:$Y$187,L$9,FALSE))="","",(VLOOKUP($E172,'I&amp;E Backsheet'!$D$7:$Y$187,L$9,FALSE))),"")</f>
        <v>6055364</v>
      </c>
      <c r="M172" s="471">
        <f ca="1">IFERROR(IF((VLOOKUP($E172,'I&amp;E Backsheet'!$D$7:$Y$187,M$9,FALSE))="","",(VLOOKUP($E172,'I&amp;E Backsheet'!$D$7:$Y$187,M$9,FALSE))),"")</f>
        <v>25166781</v>
      </c>
      <c r="N172" s="472">
        <f ca="1">IFERROR(IF((VLOOKUP($E172,'I&amp;E Backsheet'!$D$7:$Y$187,N$9,FALSE))="","",(VLOOKUP($E172,'I&amp;E Backsheet'!$D$7:$Y$187,N$9,FALSE))),"")</f>
        <v>31222145</v>
      </c>
      <c r="O172" s="470">
        <f ca="1">IFERROR(IF((VLOOKUP($E172,'I&amp;E Backsheet'!$D$7:$Y$187,O$9,FALSE))="","",(VLOOKUP($E172,'I&amp;E Backsheet'!$D$7:$Y$187,O$9,FALSE))),"")</f>
        <v>6055364</v>
      </c>
      <c r="P172" s="471">
        <f ca="1">IFERROR(IF((VLOOKUP($E172,'I&amp;E Backsheet'!$D$7:$Y$187,P$9,FALSE))="","",(VLOOKUP($E172,'I&amp;E Backsheet'!$D$7:$Y$187,P$9,FALSE))),"")</f>
        <v>25166781</v>
      </c>
      <c r="Q172" s="473">
        <f ca="1">IFERROR(IF((VLOOKUP($E172,'I&amp;E Backsheet'!$D$7:$Y$187,Q$9,FALSE))="","",(VLOOKUP($E172,'I&amp;E Backsheet'!$D$7:$Y$187,Q$9,FALSE))),"")</f>
        <v>31222145</v>
      </c>
      <c r="R172" s="474">
        <f ca="1">IFERROR(IF((VLOOKUP($E172,'I&amp;E Backsheet'!$D$7:$Y$187,R$9,FALSE))="","",(VLOOKUP($E172,'I&amp;E Backsheet'!$D$7:$Y$187,R$9,FALSE))),"")</f>
        <v>48622722</v>
      </c>
      <c r="U172" s="1"/>
    </row>
    <row r="173" spans="1:21" s="219" customFormat="1" ht="15" customHeight="1" x14ac:dyDescent="0.3">
      <c r="A173" s="41">
        <v>161</v>
      </c>
      <c r="B173" s="291" t="str">
        <f ca="1">IFERROR(IF((VLOOKUP($E173,'Org List'!$AJ$10:$AL$190,3,FALSE))="","",(VLOOKUP($E173,'Org List'!$AJ$10:$AL$190,3,FALSE))),"")</f>
        <v>South West England Commissioning Region</v>
      </c>
      <c r="C173" s="292" t="str">
        <f ca="1">IFERROR(IF((VLOOKUP($E173,'Org List'!$AO$10:$AQ$190,3,FALSE))="","",(VLOOKUP($E173,'Org List'!$AO$10:$AQ$190,3,FALSE))),"")</f>
        <v>South West Region</v>
      </c>
      <c r="D173" s="293" t="str">
        <f ca="1">IFERROR(IF((VLOOKUP($E173,'Org List'!$AT$10:$AV$190,3,FALSE))="","",(VLOOKUP($E173,'Org List'!$AT$10:$AV$190,3,FALSE))),"")</f>
        <v>NHS England South West (South West South)</v>
      </c>
      <c r="E173" s="438" t="str">
        <f t="shared" ca="1" si="5"/>
        <v>E06000027</v>
      </c>
      <c r="F173" s="439" t="str">
        <f ca="1">IFERROR(VLOOKUP($E173,'Org List'!$J$9:$K$640,2,0), "")</f>
        <v>Torbay</v>
      </c>
      <c r="G173" s="470">
        <f ca="1">IFERROR(IF((VLOOKUP($E173,'I&amp;E Backsheet'!$D$7:$Y$187,G$9,FALSE))="","",(VLOOKUP($E173,'I&amp;E Backsheet'!$D$7:$Y$187,G$9,FALSE))),"")</f>
        <v>1876070</v>
      </c>
      <c r="H173" s="471">
        <f ca="1">IFERROR(IF((VLOOKUP($E173,'I&amp;E Backsheet'!$D$7:$Y$187,H$9,FALSE))="","",(VLOOKUP($E173,'I&amp;E Backsheet'!$D$7:$Y$187,H$9,FALSE))),"")</f>
        <v>7749143</v>
      </c>
      <c r="I173" s="471">
        <f ca="1">IFERROR(IF((VLOOKUP($E173,'I&amp;E Backsheet'!$D$7:$Y$187,I$9,FALSE))="","",(VLOOKUP($E173,'I&amp;E Backsheet'!$D$7:$Y$187,I$9,FALSE))),"")</f>
        <v>11218208</v>
      </c>
      <c r="J173" s="471">
        <f ca="1">IFERROR(IF((VLOOKUP($E173,'I&amp;E Backsheet'!$D$7:$Y$187,J$9,FALSE))="","",(VLOOKUP($E173,'I&amp;E Backsheet'!$D$7:$Y$187,J$9,FALSE))),"")</f>
        <v>828580</v>
      </c>
      <c r="K173" s="472">
        <f ca="1">IFERROR(IF((VLOOKUP($E173,'I&amp;E Backsheet'!$D$7:$Y$187,K$9,FALSE))="","",(VLOOKUP($E173,'I&amp;E Backsheet'!$D$7:$Y$187,K$9,FALSE))),"")</f>
        <v>21672001</v>
      </c>
      <c r="L173" s="470">
        <f ca="1">IFERROR(IF((VLOOKUP($E173,'I&amp;E Backsheet'!$D$7:$Y$187,L$9,FALSE))="","",(VLOOKUP($E173,'I&amp;E Backsheet'!$D$7:$Y$187,L$9,FALSE))),"")</f>
        <v>0</v>
      </c>
      <c r="M173" s="471">
        <f ca="1">IFERROR(IF((VLOOKUP($E173,'I&amp;E Backsheet'!$D$7:$Y$187,M$9,FALSE))="","",(VLOOKUP($E173,'I&amp;E Backsheet'!$D$7:$Y$187,M$9,FALSE))),"")</f>
        <v>0</v>
      </c>
      <c r="N173" s="472">
        <f ca="1">IFERROR(IF((VLOOKUP($E173,'I&amp;E Backsheet'!$D$7:$Y$187,N$9,FALSE))="","",(VLOOKUP($E173,'I&amp;E Backsheet'!$D$7:$Y$187,N$9,FALSE))),"")</f>
        <v>0</v>
      </c>
      <c r="O173" s="470">
        <f ca="1">IFERROR(IF((VLOOKUP($E173,'I&amp;E Backsheet'!$D$7:$Y$187,O$9,FALSE))="","",(VLOOKUP($E173,'I&amp;E Backsheet'!$D$7:$Y$187,O$9,FALSE))),"")</f>
        <v>0</v>
      </c>
      <c r="P173" s="471">
        <f ca="1">IFERROR(IF((VLOOKUP($E173,'I&amp;E Backsheet'!$D$7:$Y$187,P$9,FALSE))="","",(VLOOKUP($E173,'I&amp;E Backsheet'!$D$7:$Y$187,P$9,FALSE))),"")</f>
        <v>0</v>
      </c>
      <c r="Q173" s="473">
        <f ca="1">IFERROR(IF((VLOOKUP($E173,'I&amp;E Backsheet'!$D$7:$Y$187,Q$9,FALSE))="","",(VLOOKUP($E173,'I&amp;E Backsheet'!$D$7:$Y$187,Q$9,FALSE))),"")</f>
        <v>0</v>
      </c>
      <c r="R173" s="474">
        <f ca="1">IFERROR(IF((VLOOKUP($E173,'I&amp;E Backsheet'!$D$7:$Y$187,R$9,FALSE))="","",(VLOOKUP($E173,'I&amp;E Backsheet'!$D$7:$Y$187,R$9,FALSE))),"")</f>
        <v>21672001</v>
      </c>
      <c r="U173" s="1"/>
    </row>
    <row r="174" spans="1:21" s="219" customFormat="1" ht="15" customHeight="1" x14ac:dyDescent="0.3">
      <c r="A174" s="41">
        <v>162</v>
      </c>
      <c r="B174" s="291" t="str">
        <f ca="1">IFERROR(IF((VLOOKUP($E174,'Org List'!$AJ$10:$AL$190,3,FALSE))="","",(VLOOKUP($E174,'Org List'!$AJ$10:$AL$190,3,FALSE))),"")</f>
        <v>London Commissioning Region</v>
      </c>
      <c r="C174" s="292" t="str">
        <f ca="1">IFERROR(IF((VLOOKUP($E174,'Org List'!$AO$10:$AQ$190,3,FALSE))="","",(VLOOKUP($E174,'Org List'!$AO$10:$AQ$190,3,FALSE))),"")</f>
        <v>London Region</v>
      </c>
      <c r="D174" s="293" t="str">
        <f ca="1">IFERROR(IF((VLOOKUP($E174,'Org List'!$AT$10:$AV$190,3,FALSE))="","",(VLOOKUP($E174,'Org List'!$AT$10:$AV$190,3,FALSE))),"")</f>
        <v>NHS England London</v>
      </c>
      <c r="E174" s="438" t="str">
        <f t="shared" ca="1" si="5"/>
        <v>E09000030</v>
      </c>
      <c r="F174" s="439" t="str">
        <f ca="1">IFERROR(VLOOKUP($E174,'Org List'!$J$9:$K$640,2,0), "")</f>
        <v>Tower Hamlets</v>
      </c>
      <c r="G174" s="470">
        <f ca="1">IFERROR(IF((VLOOKUP($E174,'I&amp;E Backsheet'!$D$7:$Y$187,G$9,FALSE))="","",(VLOOKUP($E174,'I&amp;E Backsheet'!$D$7:$Y$187,G$9,FALSE))),"")</f>
        <v>2045288</v>
      </c>
      <c r="H174" s="471">
        <f ca="1">IFERROR(IF((VLOOKUP($E174,'I&amp;E Backsheet'!$D$7:$Y$187,H$9,FALSE))="","",(VLOOKUP($E174,'I&amp;E Backsheet'!$D$7:$Y$187,H$9,FALSE))),"")</f>
        <v>14851079</v>
      </c>
      <c r="I174" s="471">
        <f ca="1">IFERROR(IF((VLOOKUP($E174,'I&amp;E Backsheet'!$D$7:$Y$187,I$9,FALSE))="","",(VLOOKUP($E174,'I&amp;E Backsheet'!$D$7:$Y$187,I$9,FALSE))),"")</f>
        <v>20804910</v>
      </c>
      <c r="J174" s="471">
        <f ca="1">IFERROR(IF((VLOOKUP($E174,'I&amp;E Backsheet'!$D$7:$Y$187,J$9,FALSE))="","",(VLOOKUP($E174,'I&amp;E Backsheet'!$D$7:$Y$187,J$9,FALSE))),"")</f>
        <v>1464965</v>
      </c>
      <c r="K174" s="472">
        <f ca="1">IFERROR(IF((VLOOKUP($E174,'I&amp;E Backsheet'!$D$7:$Y$187,K$9,FALSE))="","",(VLOOKUP($E174,'I&amp;E Backsheet'!$D$7:$Y$187,K$9,FALSE))),"")</f>
        <v>39166242</v>
      </c>
      <c r="L174" s="470">
        <f ca="1">IFERROR(IF((VLOOKUP($E174,'I&amp;E Backsheet'!$D$7:$Y$187,L$9,FALSE))="","",(VLOOKUP($E174,'I&amp;E Backsheet'!$D$7:$Y$187,L$9,FALSE))),"")</f>
        <v>13745702</v>
      </c>
      <c r="M174" s="471">
        <f ca="1">IFERROR(IF((VLOOKUP($E174,'I&amp;E Backsheet'!$D$7:$Y$187,M$9,FALSE))="","",(VLOOKUP($E174,'I&amp;E Backsheet'!$D$7:$Y$187,M$9,FALSE))),"")</f>
        <v>871260</v>
      </c>
      <c r="N174" s="472">
        <f ca="1">IFERROR(IF((VLOOKUP($E174,'I&amp;E Backsheet'!$D$7:$Y$187,N$9,FALSE))="","",(VLOOKUP($E174,'I&amp;E Backsheet'!$D$7:$Y$187,N$9,FALSE))),"")</f>
        <v>14616962</v>
      </c>
      <c r="O174" s="470">
        <f ca="1">IFERROR(IF((VLOOKUP($E174,'I&amp;E Backsheet'!$D$7:$Y$187,O$9,FALSE))="","",(VLOOKUP($E174,'I&amp;E Backsheet'!$D$7:$Y$187,O$9,FALSE))),"")</f>
        <v>13745702</v>
      </c>
      <c r="P174" s="471">
        <f ca="1">IFERROR(IF((VLOOKUP($E174,'I&amp;E Backsheet'!$D$7:$Y$187,P$9,FALSE))="","",(VLOOKUP($E174,'I&amp;E Backsheet'!$D$7:$Y$187,P$9,FALSE))),"")</f>
        <v>871260</v>
      </c>
      <c r="Q174" s="473">
        <f ca="1">IFERROR(IF((VLOOKUP($E174,'I&amp;E Backsheet'!$D$7:$Y$187,Q$9,FALSE))="","",(VLOOKUP($E174,'I&amp;E Backsheet'!$D$7:$Y$187,Q$9,FALSE))),"")</f>
        <v>14616962</v>
      </c>
      <c r="R174" s="474">
        <f ca="1">IFERROR(IF((VLOOKUP($E174,'I&amp;E Backsheet'!$D$7:$Y$187,R$9,FALSE))="","",(VLOOKUP($E174,'I&amp;E Backsheet'!$D$7:$Y$187,R$9,FALSE))),"")</f>
        <v>53783204</v>
      </c>
      <c r="U174" s="1"/>
    </row>
    <row r="175" spans="1:21" s="219" customFormat="1" ht="15" customHeight="1" x14ac:dyDescent="0.3">
      <c r="A175" s="41">
        <v>163</v>
      </c>
      <c r="B175" s="291" t="str">
        <f ca="1">IFERROR(IF((VLOOKUP($E175,'Org List'!$AJ$10:$AL$190,3,FALSE))="","",(VLOOKUP($E175,'Org List'!$AJ$10:$AL$190,3,FALSE))),"")</f>
        <v>North West Commissioning Region</v>
      </c>
      <c r="C175" s="292" t="str">
        <f ca="1">IFERROR(IF((VLOOKUP($E175,'Org List'!$AO$10:$AQ$190,3,FALSE))="","",(VLOOKUP($E175,'Org List'!$AO$10:$AQ$190,3,FALSE))),"")</f>
        <v>North West Region</v>
      </c>
      <c r="D175" s="293" t="str">
        <f ca="1">IFERROR(IF((VLOOKUP($E175,'Org List'!$AT$10:$AV$190,3,FALSE))="","",(VLOOKUP($E175,'Org List'!$AT$10:$AV$190,3,FALSE))),"")</f>
        <v>NHS England North West (Greater Manchester)</v>
      </c>
      <c r="E175" s="438" t="str">
        <f t="shared" ca="1" si="5"/>
        <v>E08000009</v>
      </c>
      <c r="F175" s="439" t="str">
        <f ca="1">IFERROR(VLOOKUP($E175,'Org List'!$J$9:$K$640,2,0), "")</f>
        <v>Trafford</v>
      </c>
      <c r="G175" s="470">
        <f ca="1">IFERROR(IF((VLOOKUP($E175,'I&amp;E Backsheet'!$D$7:$Y$187,G$9,FALSE))="","",(VLOOKUP($E175,'I&amp;E Backsheet'!$D$7:$Y$187,G$9,FALSE))),"")</f>
        <v>2176858</v>
      </c>
      <c r="H175" s="471">
        <f ca="1">IFERROR(IF((VLOOKUP($E175,'I&amp;E Backsheet'!$D$7:$Y$187,H$9,FALSE))="","",(VLOOKUP($E175,'I&amp;E Backsheet'!$D$7:$Y$187,H$9,FALSE))),"")</f>
        <v>7036899</v>
      </c>
      <c r="I175" s="471">
        <f ca="1">IFERROR(IF((VLOOKUP($E175,'I&amp;E Backsheet'!$D$7:$Y$187,I$9,FALSE))="","",(VLOOKUP($E175,'I&amp;E Backsheet'!$D$7:$Y$187,I$9,FALSE))),"")</f>
        <v>15696550</v>
      </c>
      <c r="J175" s="471">
        <f ca="1">IFERROR(IF((VLOOKUP($E175,'I&amp;E Backsheet'!$D$7:$Y$187,J$9,FALSE))="","",(VLOOKUP($E175,'I&amp;E Backsheet'!$D$7:$Y$187,J$9,FALSE))),"")</f>
        <v>945705</v>
      </c>
      <c r="K175" s="472">
        <f ca="1">IFERROR(IF((VLOOKUP($E175,'I&amp;E Backsheet'!$D$7:$Y$187,K$9,FALSE))="","",(VLOOKUP($E175,'I&amp;E Backsheet'!$D$7:$Y$187,K$9,FALSE))),"")</f>
        <v>25856012</v>
      </c>
      <c r="L175" s="470">
        <f ca="1">IFERROR(IF((VLOOKUP($E175,'I&amp;E Backsheet'!$D$7:$Y$187,L$9,FALSE))="","",(VLOOKUP($E175,'I&amp;E Backsheet'!$D$7:$Y$187,L$9,FALSE))),"")</f>
        <v>0</v>
      </c>
      <c r="M175" s="471">
        <f ca="1">IFERROR(IF((VLOOKUP($E175,'I&amp;E Backsheet'!$D$7:$Y$187,M$9,FALSE))="","",(VLOOKUP($E175,'I&amp;E Backsheet'!$D$7:$Y$187,M$9,FALSE))),"")</f>
        <v>0</v>
      </c>
      <c r="N175" s="472">
        <f ca="1">IFERROR(IF((VLOOKUP($E175,'I&amp;E Backsheet'!$D$7:$Y$187,N$9,FALSE))="","",(VLOOKUP($E175,'I&amp;E Backsheet'!$D$7:$Y$187,N$9,FALSE))),"")</f>
        <v>0</v>
      </c>
      <c r="O175" s="470">
        <f ca="1">IFERROR(IF((VLOOKUP($E175,'I&amp;E Backsheet'!$D$7:$Y$187,O$9,FALSE))="","",(VLOOKUP($E175,'I&amp;E Backsheet'!$D$7:$Y$187,O$9,FALSE))),"")</f>
        <v>0</v>
      </c>
      <c r="P175" s="471">
        <f ca="1">IFERROR(IF((VLOOKUP($E175,'I&amp;E Backsheet'!$D$7:$Y$187,P$9,FALSE))="","",(VLOOKUP($E175,'I&amp;E Backsheet'!$D$7:$Y$187,P$9,FALSE))),"")</f>
        <v>0</v>
      </c>
      <c r="Q175" s="473">
        <f ca="1">IFERROR(IF((VLOOKUP($E175,'I&amp;E Backsheet'!$D$7:$Y$187,Q$9,FALSE))="","",(VLOOKUP($E175,'I&amp;E Backsheet'!$D$7:$Y$187,Q$9,FALSE))),"")</f>
        <v>0</v>
      </c>
      <c r="R175" s="474">
        <f ca="1">IFERROR(IF((VLOOKUP($E175,'I&amp;E Backsheet'!$D$7:$Y$187,R$9,FALSE))="","",(VLOOKUP($E175,'I&amp;E Backsheet'!$D$7:$Y$187,R$9,FALSE))),"")</f>
        <v>25856012</v>
      </c>
      <c r="U175" s="1"/>
    </row>
    <row r="176" spans="1:21" ht="15" customHeight="1" x14ac:dyDescent="0.3">
      <c r="A176" s="41">
        <v>164</v>
      </c>
      <c r="B176" s="291" t="str">
        <f ca="1">IFERROR(IF((VLOOKUP($E176,'Org List'!$AJ$10:$AL$190,3,FALSE))="","",(VLOOKUP($E176,'Org List'!$AJ$10:$AL$190,3,FALSE))),"")</f>
        <v>North East and Yorkshire Commissioning Region</v>
      </c>
      <c r="C176" s="292" t="str">
        <f ca="1">IFERROR(IF((VLOOKUP($E176,'Org List'!$AO$10:$AQ$190,3,FALSE))="","",(VLOOKUP($E176,'Org List'!$AO$10:$AQ$190,3,FALSE))),"")</f>
        <v>Yorkshire and The Humber Region</v>
      </c>
      <c r="D176" s="293" t="str">
        <f ca="1">IFERROR(IF((VLOOKUP($E176,'Org List'!$AT$10:$AV$190,3,FALSE))="","",(VLOOKUP($E176,'Org List'!$AT$10:$AV$190,3,FALSE))),"")</f>
        <v>NHS England North East and Yokrshire (Yorkshire And Humber)</v>
      </c>
      <c r="E176" s="438" t="str">
        <f t="shared" ca="1" si="5"/>
        <v>E08000036</v>
      </c>
      <c r="F176" s="439" t="str">
        <f ca="1">IFERROR(VLOOKUP($E176,'Org List'!$J$9:$K$640,2,0), "")</f>
        <v>Wakefield</v>
      </c>
      <c r="G176" s="470">
        <f ca="1">IFERROR(IF((VLOOKUP($E176,'I&amp;E Backsheet'!$D$7:$Y$187,G$9,FALSE))="","",(VLOOKUP($E176,'I&amp;E Backsheet'!$D$7:$Y$187,G$9,FALSE))),"")</f>
        <v>3825582</v>
      </c>
      <c r="H176" s="471">
        <f ca="1">IFERROR(IF((VLOOKUP($E176,'I&amp;E Backsheet'!$D$7:$Y$187,H$9,FALSE))="","",(VLOOKUP($E176,'I&amp;E Backsheet'!$D$7:$Y$187,H$9,FALSE))),"")</f>
        <v>15261331</v>
      </c>
      <c r="I176" s="471">
        <f ca="1">IFERROR(IF((VLOOKUP($E176,'I&amp;E Backsheet'!$D$7:$Y$187,I$9,FALSE))="","",(VLOOKUP($E176,'I&amp;E Backsheet'!$D$7:$Y$187,I$9,FALSE))),"")</f>
        <v>26511867</v>
      </c>
      <c r="J176" s="471">
        <f ca="1">IFERROR(IF((VLOOKUP($E176,'I&amp;E Backsheet'!$D$7:$Y$187,J$9,FALSE))="","",(VLOOKUP($E176,'I&amp;E Backsheet'!$D$7:$Y$187,J$9,FALSE))),"")</f>
        <v>1648875</v>
      </c>
      <c r="K176" s="472">
        <f ca="1">IFERROR(IF((VLOOKUP($E176,'I&amp;E Backsheet'!$D$7:$Y$187,K$9,FALSE))="","",(VLOOKUP($E176,'I&amp;E Backsheet'!$D$7:$Y$187,K$9,FALSE))),"")</f>
        <v>47247655</v>
      </c>
      <c r="L176" s="470">
        <f ca="1">IFERROR(IF((VLOOKUP($E176,'I&amp;E Backsheet'!$D$7:$Y$187,L$9,FALSE))="","",(VLOOKUP($E176,'I&amp;E Backsheet'!$D$7:$Y$187,L$9,FALSE))),"")</f>
        <v>66187378</v>
      </c>
      <c r="M176" s="471">
        <f ca="1">IFERROR(IF((VLOOKUP($E176,'I&amp;E Backsheet'!$D$7:$Y$187,M$9,FALSE))="","",(VLOOKUP($E176,'I&amp;E Backsheet'!$D$7:$Y$187,M$9,FALSE))),"")</f>
        <v>8062081</v>
      </c>
      <c r="N176" s="472">
        <f ca="1">IFERROR(IF((VLOOKUP($E176,'I&amp;E Backsheet'!$D$7:$Y$187,N$9,FALSE))="","",(VLOOKUP($E176,'I&amp;E Backsheet'!$D$7:$Y$187,N$9,FALSE))),"")</f>
        <v>74249459</v>
      </c>
      <c r="O176" s="470">
        <f ca="1">IFERROR(IF((VLOOKUP($E176,'I&amp;E Backsheet'!$D$7:$Y$187,O$9,FALSE))="","",(VLOOKUP($E176,'I&amp;E Backsheet'!$D$7:$Y$187,O$9,FALSE))),"")</f>
        <v>66187378</v>
      </c>
      <c r="P176" s="471">
        <f ca="1">IFERROR(IF((VLOOKUP($E176,'I&amp;E Backsheet'!$D$7:$Y$187,P$9,FALSE))="","",(VLOOKUP($E176,'I&amp;E Backsheet'!$D$7:$Y$187,P$9,FALSE))),"")</f>
        <v>8062081</v>
      </c>
      <c r="Q176" s="473">
        <f ca="1">IFERROR(IF((VLOOKUP($E176,'I&amp;E Backsheet'!$D$7:$Y$187,Q$9,FALSE))="","",(VLOOKUP($E176,'I&amp;E Backsheet'!$D$7:$Y$187,Q$9,FALSE))),"")</f>
        <v>74249459</v>
      </c>
      <c r="R176" s="474">
        <f ca="1">IFERROR(IF((VLOOKUP($E176,'I&amp;E Backsheet'!$D$7:$Y$187,R$9,FALSE))="","",(VLOOKUP($E176,'I&amp;E Backsheet'!$D$7:$Y$187,R$9,FALSE))),"")</f>
        <v>121497114</v>
      </c>
    </row>
    <row r="177" spans="1:21" ht="15" customHeight="1" x14ac:dyDescent="0.3">
      <c r="A177" s="41">
        <v>165</v>
      </c>
      <c r="B177" s="291" t="str">
        <f ca="1">IFERROR(IF((VLOOKUP($E177,'Org List'!$AJ$10:$AL$190,3,FALSE))="","",(VLOOKUP($E177,'Org List'!$AJ$10:$AL$190,3,FALSE))),"")</f>
        <v>Midlands Commissioning Region</v>
      </c>
      <c r="C177" s="292" t="str">
        <f ca="1">IFERROR(IF((VLOOKUP($E177,'Org List'!$AO$10:$AQ$190,3,FALSE))="","",(VLOOKUP($E177,'Org List'!$AO$10:$AQ$190,3,FALSE))),"")</f>
        <v>West Midlands Region</v>
      </c>
      <c r="D177" s="293" t="str">
        <f ca="1">IFERROR(IF((VLOOKUP($E177,'Org List'!$AT$10:$AV$190,3,FALSE))="","",(VLOOKUP($E177,'Org List'!$AT$10:$AV$190,3,FALSE))),"")</f>
        <v>NHS England Midlands (West Midlands)</v>
      </c>
      <c r="E177" s="438" t="str">
        <f t="shared" ca="1" si="5"/>
        <v>E08000030</v>
      </c>
      <c r="F177" s="439" t="str">
        <f ca="1">IFERROR(VLOOKUP($E177,'Org List'!$J$9:$K$640,2,0), "")</f>
        <v>Walsall</v>
      </c>
      <c r="G177" s="470">
        <f ca="1">IFERROR(IF((VLOOKUP($E177,'I&amp;E Backsheet'!$D$7:$Y$187,G$9,FALSE))="","",(VLOOKUP($E177,'I&amp;E Backsheet'!$D$7:$Y$187,G$9,FALSE))),"")</f>
        <v>3704013</v>
      </c>
      <c r="H177" s="471">
        <f ca="1">IFERROR(IF((VLOOKUP($E177,'I&amp;E Backsheet'!$D$7:$Y$187,H$9,FALSE))="","",(VLOOKUP($E177,'I&amp;E Backsheet'!$D$7:$Y$187,H$9,FALSE))),"")</f>
        <v>12332221</v>
      </c>
      <c r="I177" s="471">
        <f ca="1">IFERROR(IF((VLOOKUP($E177,'I&amp;E Backsheet'!$D$7:$Y$187,I$9,FALSE))="","",(VLOOKUP($E177,'I&amp;E Backsheet'!$D$7:$Y$187,I$9,FALSE))),"")</f>
        <v>20993946</v>
      </c>
      <c r="J177" s="471">
        <f ca="1">IFERROR(IF((VLOOKUP($E177,'I&amp;E Backsheet'!$D$7:$Y$187,J$9,FALSE))="","",(VLOOKUP($E177,'I&amp;E Backsheet'!$D$7:$Y$187,J$9,FALSE))),"")</f>
        <v>1431825</v>
      </c>
      <c r="K177" s="472">
        <f ca="1">IFERROR(IF((VLOOKUP($E177,'I&amp;E Backsheet'!$D$7:$Y$187,K$9,FALSE))="","",(VLOOKUP($E177,'I&amp;E Backsheet'!$D$7:$Y$187,K$9,FALSE))),"")</f>
        <v>38462005</v>
      </c>
      <c r="L177" s="470">
        <f ca="1">IFERROR(IF((VLOOKUP($E177,'I&amp;E Backsheet'!$D$7:$Y$187,L$9,FALSE))="","",(VLOOKUP($E177,'I&amp;E Backsheet'!$D$7:$Y$187,L$9,FALSE))),"")</f>
        <v>710000</v>
      </c>
      <c r="M177" s="471">
        <f ca="1">IFERROR(IF((VLOOKUP($E177,'I&amp;E Backsheet'!$D$7:$Y$187,M$9,FALSE))="","",(VLOOKUP($E177,'I&amp;E Backsheet'!$D$7:$Y$187,M$9,FALSE))),"")</f>
        <v>2834872</v>
      </c>
      <c r="N177" s="472">
        <f ca="1">IFERROR(IF((VLOOKUP($E177,'I&amp;E Backsheet'!$D$7:$Y$187,N$9,FALSE))="","",(VLOOKUP($E177,'I&amp;E Backsheet'!$D$7:$Y$187,N$9,FALSE))),"")</f>
        <v>3544872</v>
      </c>
      <c r="O177" s="470">
        <f ca="1">IFERROR(IF((VLOOKUP($E177,'I&amp;E Backsheet'!$D$7:$Y$187,O$9,FALSE))="","",(VLOOKUP($E177,'I&amp;E Backsheet'!$D$7:$Y$187,O$9,FALSE))),"")</f>
        <v>710000</v>
      </c>
      <c r="P177" s="471">
        <f ca="1">IFERROR(IF((VLOOKUP($E177,'I&amp;E Backsheet'!$D$7:$Y$187,P$9,FALSE))="","",(VLOOKUP($E177,'I&amp;E Backsheet'!$D$7:$Y$187,P$9,FALSE))),"")</f>
        <v>2834872</v>
      </c>
      <c r="Q177" s="473">
        <f ca="1">IFERROR(IF((VLOOKUP($E177,'I&amp;E Backsheet'!$D$7:$Y$187,Q$9,FALSE))="","",(VLOOKUP($E177,'I&amp;E Backsheet'!$D$7:$Y$187,Q$9,FALSE))),"")</f>
        <v>3544872</v>
      </c>
      <c r="R177" s="474">
        <f ca="1">IFERROR(IF((VLOOKUP($E177,'I&amp;E Backsheet'!$D$7:$Y$187,R$9,FALSE))="","",(VLOOKUP($E177,'I&amp;E Backsheet'!$D$7:$Y$187,R$9,FALSE))),"")</f>
        <v>42006877</v>
      </c>
    </row>
    <row r="178" spans="1:21" ht="15" customHeight="1" x14ac:dyDescent="0.3">
      <c r="A178" s="41">
        <v>166</v>
      </c>
      <c r="B178" s="291" t="str">
        <f ca="1">IFERROR(IF((VLOOKUP($E178,'Org List'!$AJ$10:$AL$190,3,FALSE))="","",(VLOOKUP($E178,'Org List'!$AJ$10:$AL$190,3,FALSE))),"")</f>
        <v>London Commissioning Region</v>
      </c>
      <c r="C178" s="292" t="str">
        <f ca="1">IFERROR(IF((VLOOKUP($E178,'Org List'!$AO$10:$AQ$190,3,FALSE))="","",(VLOOKUP($E178,'Org List'!$AO$10:$AQ$190,3,FALSE))),"")</f>
        <v>London Region</v>
      </c>
      <c r="D178" s="293" t="str">
        <f ca="1">IFERROR(IF((VLOOKUP($E178,'Org List'!$AT$10:$AV$190,3,FALSE))="","",(VLOOKUP($E178,'Org List'!$AT$10:$AV$190,3,FALSE))),"")</f>
        <v>NHS England London</v>
      </c>
      <c r="E178" s="438" t="str">
        <f t="shared" ca="1" si="5"/>
        <v>E09000031</v>
      </c>
      <c r="F178" s="439" t="str">
        <f ca="1">IFERROR(VLOOKUP($E178,'Org List'!$J$9:$K$640,2,0), "")</f>
        <v>Waltham Forest</v>
      </c>
      <c r="G178" s="470">
        <f ca="1">IFERROR(IF((VLOOKUP($E178,'I&amp;E Backsheet'!$D$7:$Y$187,G$9,FALSE))="","",(VLOOKUP($E178,'I&amp;E Backsheet'!$D$7:$Y$187,G$9,FALSE))),"")</f>
        <v>2081964</v>
      </c>
      <c r="H178" s="471">
        <f ca="1">IFERROR(IF((VLOOKUP($E178,'I&amp;E Backsheet'!$D$7:$Y$187,H$9,FALSE))="","",(VLOOKUP($E178,'I&amp;E Backsheet'!$D$7:$Y$187,H$9,FALSE))),"")</f>
        <v>8118780</v>
      </c>
      <c r="I178" s="471">
        <f ca="1">IFERROR(IF((VLOOKUP($E178,'I&amp;E Backsheet'!$D$7:$Y$187,I$9,FALSE))="","",(VLOOKUP($E178,'I&amp;E Backsheet'!$D$7:$Y$187,I$9,FALSE))),"")</f>
        <v>18205055</v>
      </c>
      <c r="J178" s="471">
        <f ca="1">IFERROR(IF((VLOOKUP($E178,'I&amp;E Backsheet'!$D$7:$Y$187,J$9,FALSE))="","",(VLOOKUP($E178,'I&amp;E Backsheet'!$D$7:$Y$187,J$9,FALSE))),"")</f>
        <v>1088692</v>
      </c>
      <c r="K178" s="472">
        <f ca="1">IFERROR(IF((VLOOKUP($E178,'I&amp;E Backsheet'!$D$7:$Y$187,K$9,FALSE))="","",(VLOOKUP($E178,'I&amp;E Backsheet'!$D$7:$Y$187,K$9,FALSE))),"")</f>
        <v>29494491</v>
      </c>
      <c r="L178" s="470">
        <f ca="1">IFERROR(IF((VLOOKUP($E178,'I&amp;E Backsheet'!$D$7:$Y$187,L$9,FALSE))="","",(VLOOKUP($E178,'I&amp;E Backsheet'!$D$7:$Y$187,L$9,FALSE))),"")</f>
        <v>0</v>
      </c>
      <c r="M178" s="471">
        <f ca="1">IFERROR(IF((VLOOKUP($E178,'I&amp;E Backsheet'!$D$7:$Y$187,M$9,FALSE))="","",(VLOOKUP($E178,'I&amp;E Backsheet'!$D$7:$Y$187,M$9,FALSE))),"")</f>
        <v>63300</v>
      </c>
      <c r="N178" s="472">
        <f ca="1">IFERROR(IF((VLOOKUP($E178,'I&amp;E Backsheet'!$D$7:$Y$187,N$9,FALSE))="","",(VLOOKUP($E178,'I&amp;E Backsheet'!$D$7:$Y$187,N$9,FALSE))),"")</f>
        <v>63300</v>
      </c>
      <c r="O178" s="470">
        <f ca="1">IFERROR(IF((VLOOKUP($E178,'I&amp;E Backsheet'!$D$7:$Y$187,O$9,FALSE))="","",(VLOOKUP($E178,'I&amp;E Backsheet'!$D$7:$Y$187,O$9,FALSE))),"")</f>
        <v>157787</v>
      </c>
      <c r="P178" s="471">
        <f ca="1">IFERROR(IF((VLOOKUP($E178,'I&amp;E Backsheet'!$D$7:$Y$187,P$9,FALSE))="","",(VLOOKUP($E178,'I&amp;E Backsheet'!$D$7:$Y$187,P$9,FALSE))),"")</f>
        <v>63300</v>
      </c>
      <c r="Q178" s="473">
        <f ca="1">IFERROR(IF((VLOOKUP($E178,'I&amp;E Backsheet'!$D$7:$Y$187,Q$9,FALSE))="","",(VLOOKUP($E178,'I&amp;E Backsheet'!$D$7:$Y$187,Q$9,FALSE))),"")</f>
        <v>221087</v>
      </c>
      <c r="R178" s="474">
        <f ca="1">IFERROR(IF((VLOOKUP($E178,'I&amp;E Backsheet'!$D$7:$Y$187,R$9,FALSE))="","",(VLOOKUP($E178,'I&amp;E Backsheet'!$D$7:$Y$187,R$9,FALSE))),"")</f>
        <v>29715578</v>
      </c>
    </row>
    <row r="179" spans="1:21" ht="15" customHeight="1" x14ac:dyDescent="0.3">
      <c r="A179" s="41">
        <v>167</v>
      </c>
      <c r="B179" s="291" t="str">
        <f ca="1">IFERROR(IF((VLOOKUP($E179,'Org List'!$AJ$10:$AL$190,3,FALSE))="","",(VLOOKUP($E179,'Org List'!$AJ$10:$AL$190,3,FALSE))),"")</f>
        <v>London Commissioning Region</v>
      </c>
      <c r="C179" s="292" t="str">
        <f ca="1">IFERROR(IF((VLOOKUP($E179,'Org List'!$AO$10:$AQ$190,3,FALSE))="","",(VLOOKUP($E179,'Org List'!$AO$10:$AQ$190,3,FALSE))),"")</f>
        <v>London Region</v>
      </c>
      <c r="D179" s="293" t="str">
        <f ca="1">IFERROR(IF((VLOOKUP($E179,'Org List'!$AT$10:$AV$190,3,FALSE))="","",(VLOOKUP($E179,'Org List'!$AT$10:$AV$190,3,FALSE))),"")</f>
        <v>NHS England London</v>
      </c>
      <c r="E179" s="438" t="str">
        <f t="shared" ca="1" si="5"/>
        <v>E09000032</v>
      </c>
      <c r="F179" s="439" t="str">
        <f ca="1">IFERROR(VLOOKUP($E179,'Org List'!$J$9:$K$640,2,0), "")</f>
        <v>Wandsworth</v>
      </c>
      <c r="G179" s="470">
        <f ca="1">IFERROR(IF((VLOOKUP($E179,'I&amp;E Backsheet'!$D$7:$Y$187,G$9,FALSE))="","",(VLOOKUP($E179,'I&amp;E Backsheet'!$D$7:$Y$187,G$9,FALSE))),"")</f>
        <v>1551147</v>
      </c>
      <c r="H179" s="471">
        <f ca="1">IFERROR(IF((VLOOKUP($E179,'I&amp;E Backsheet'!$D$7:$Y$187,H$9,FALSE))="","",(VLOOKUP($E179,'I&amp;E Backsheet'!$D$7:$Y$187,H$9,FALSE))),"")</f>
        <v>15188334</v>
      </c>
      <c r="I179" s="471">
        <f ca="1">IFERROR(IF((VLOOKUP($E179,'I&amp;E Backsheet'!$D$7:$Y$187,I$9,FALSE))="","",(VLOOKUP($E179,'I&amp;E Backsheet'!$D$7:$Y$187,I$9,FALSE))),"")</f>
        <v>21869611</v>
      </c>
      <c r="J179" s="471">
        <f ca="1">IFERROR(IF((VLOOKUP($E179,'I&amp;E Backsheet'!$D$7:$Y$187,J$9,FALSE))="","",(VLOOKUP($E179,'I&amp;E Backsheet'!$D$7:$Y$187,J$9,FALSE))),"")</f>
        <v>1297456</v>
      </c>
      <c r="K179" s="472">
        <f ca="1">IFERROR(IF((VLOOKUP($E179,'I&amp;E Backsheet'!$D$7:$Y$187,K$9,FALSE))="","",(VLOOKUP($E179,'I&amp;E Backsheet'!$D$7:$Y$187,K$9,FALSE))),"")</f>
        <v>39906548</v>
      </c>
      <c r="L179" s="470">
        <f ca="1">IFERROR(IF((VLOOKUP($E179,'I&amp;E Backsheet'!$D$7:$Y$187,L$9,FALSE))="","",(VLOOKUP($E179,'I&amp;E Backsheet'!$D$7:$Y$187,L$9,FALSE))),"")</f>
        <v>0</v>
      </c>
      <c r="M179" s="471">
        <f ca="1">IFERROR(IF((VLOOKUP($E179,'I&amp;E Backsheet'!$D$7:$Y$187,M$9,FALSE))="","",(VLOOKUP($E179,'I&amp;E Backsheet'!$D$7:$Y$187,M$9,FALSE))),"")</f>
        <v>362650</v>
      </c>
      <c r="N179" s="472">
        <f ca="1">IFERROR(IF((VLOOKUP($E179,'I&amp;E Backsheet'!$D$7:$Y$187,N$9,FALSE))="","",(VLOOKUP($E179,'I&amp;E Backsheet'!$D$7:$Y$187,N$9,FALSE))),"")</f>
        <v>362650</v>
      </c>
      <c r="O179" s="470">
        <f ca="1">IFERROR(IF((VLOOKUP($E179,'I&amp;E Backsheet'!$D$7:$Y$187,O$9,FALSE))="","",(VLOOKUP($E179,'I&amp;E Backsheet'!$D$7:$Y$187,O$9,FALSE))),"")</f>
        <v>0</v>
      </c>
      <c r="P179" s="471">
        <f ca="1">IFERROR(IF((VLOOKUP($E179,'I&amp;E Backsheet'!$D$7:$Y$187,P$9,FALSE))="","",(VLOOKUP($E179,'I&amp;E Backsheet'!$D$7:$Y$187,P$9,FALSE))),"")</f>
        <v>362650</v>
      </c>
      <c r="Q179" s="473">
        <f ca="1">IFERROR(IF((VLOOKUP($E179,'I&amp;E Backsheet'!$D$7:$Y$187,Q$9,FALSE))="","",(VLOOKUP($E179,'I&amp;E Backsheet'!$D$7:$Y$187,Q$9,FALSE))),"")</f>
        <v>362650</v>
      </c>
      <c r="R179" s="474">
        <f ca="1">IFERROR(IF((VLOOKUP($E179,'I&amp;E Backsheet'!$D$7:$Y$187,R$9,FALSE))="","",(VLOOKUP($E179,'I&amp;E Backsheet'!$D$7:$Y$187,R$9,FALSE))),"")</f>
        <v>40269198</v>
      </c>
    </row>
    <row r="180" spans="1:21" ht="15" customHeight="1" x14ac:dyDescent="0.3">
      <c r="A180" s="41">
        <v>168</v>
      </c>
      <c r="B180" s="291" t="str">
        <f ca="1">IFERROR(IF((VLOOKUP($E180,'Org List'!$AJ$10:$AL$190,3,FALSE))="","",(VLOOKUP($E180,'Org List'!$AJ$10:$AL$190,3,FALSE))),"")</f>
        <v>North West Commissioning Region</v>
      </c>
      <c r="C180" s="292" t="str">
        <f ca="1">IFERROR(IF((VLOOKUP($E180,'Org List'!$AO$10:$AQ$190,3,FALSE))="","",(VLOOKUP($E180,'Org List'!$AO$10:$AQ$190,3,FALSE))),"")</f>
        <v>North West Region</v>
      </c>
      <c r="D180" s="293" t="str">
        <f ca="1">IFERROR(IF((VLOOKUP($E180,'Org List'!$AT$10:$AV$190,3,FALSE))="","",(VLOOKUP($E180,'Org List'!$AT$10:$AV$190,3,FALSE))),"")</f>
        <v>NHS England North West (Cheshire And Merseyside)</v>
      </c>
      <c r="E180" s="438" t="str">
        <f t="shared" ca="1" si="5"/>
        <v>E06000007</v>
      </c>
      <c r="F180" s="439" t="str">
        <f ca="1">IFERROR(VLOOKUP($E180,'Org List'!$J$9:$K$640,2,0), "")</f>
        <v>Warrington</v>
      </c>
      <c r="G180" s="470">
        <f ca="1">IFERROR(IF((VLOOKUP($E180,'I&amp;E Backsheet'!$D$7:$Y$187,G$9,FALSE))="","",(VLOOKUP($E180,'I&amp;E Backsheet'!$D$7:$Y$187,G$9,FALSE))),"")</f>
        <v>1958612</v>
      </c>
      <c r="H180" s="471">
        <f ca="1">IFERROR(IF((VLOOKUP($E180,'I&amp;E Backsheet'!$D$7:$Y$187,H$9,FALSE))="","",(VLOOKUP($E180,'I&amp;E Backsheet'!$D$7:$Y$187,H$9,FALSE))),"")</f>
        <v>5204573</v>
      </c>
      <c r="I180" s="471">
        <f ca="1">IFERROR(IF((VLOOKUP($E180,'I&amp;E Backsheet'!$D$7:$Y$187,I$9,FALSE))="","",(VLOOKUP($E180,'I&amp;E Backsheet'!$D$7:$Y$187,I$9,FALSE))),"")</f>
        <v>14218929</v>
      </c>
      <c r="J180" s="471">
        <f ca="1">IFERROR(IF((VLOOKUP($E180,'I&amp;E Backsheet'!$D$7:$Y$187,J$9,FALSE))="","",(VLOOKUP($E180,'I&amp;E Backsheet'!$D$7:$Y$187,J$9,FALSE))),"")</f>
        <v>823737</v>
      </c>
      <c r="K180" s="472">
        <f ca="1">IFERROR(IF((VLOOKUP($E180,'I&amp;E Backsheet'!$D$7:$Y$187,K$9,FALSE))="","",(VLOOKUP($E180,'I&amp;E Backsheet'!$D$7:$Y$187,K$9,FALSE))),"")</f>
        <v>22205851</v>
      </c>
      <c r="L180" s="470">
        <f ca="1">IFERROR(IF((VLOOKUP($E180,'I&amp;E Backsheet'!$D$7:$Y$187,L$9,FALSE))="","",(VLOOKUP($E180,'I&amp;E Backsheet'!$D$7:$Y$187,L$9,FALSE))),"")</f>
        <v>4921241</v>
      </c>
      <c r="M180" s="471">
        <f ca="1">IFERROR(IF((VLOOKUP($E180,'I&amp;E Backsheet'!$D$7:$Y$187,M$9,FALSE))="","",(VLOOKUP($E180,'I&amp;E Backsheet'!$D$7:$Y$187,M$9,FALSE))),"")</f>
        <v>13473457</v>
      </c>
      <c r="N180" s="472">
        <f ca="1">IFERROR(IF((VLOOKUP($E180,'I&amp;E Backsheet'!$D$7:$Y$187,N$9,FALSE))="","",(VLOOKUP($E180,'I&amp;E Backsheet'!$D$7:$Y$187,N$9,FALSE))),"")</f>
        <v>18394698</v>
      </c>
      <c r="O180" s="470">
        <f ca="1">IFERROR(IF((VLOOKUP($E180,'I&amp;E Backsheet'!$D$7:$Y$187,O$9,FALSE))="","",(VLOOKUP($E180,'I&amp;E Backsheet'!$D$7:$Y$187,O$9,FALSE))),"")</f>
        <v>4921241</v>
      </c>
      <c r="P180" s="471">
        <f ca="1">IFERROR(IF((VLOOKUP($E180,'I&amp;E Backsheet'!$D$7:$Y$187,P$9,FALSE))="","",(VLOOKUP($E180,'I&amp;E Backsheet'!$D$7:$Y$187,P$9,FALSE))),"")</f>
        <v>13473457</v>
      </c>
      <c r="Q180" s="473">
        <f ca="1">IFERROR(IF((VLOOKUP($E180,'I&amp;E Backsheet'!$D$7:$Y$187,Q$9,FALSE))="","",(VLOOKUP($E180,'I&amp;E Backsheet'!$D$7:$Y$187,Q$9,FALSE))),"")</f>
        <v>18394698</v>
      </c>
      <c r="R180" s="474">
        <f ca="1">IFERROR(IF((VLOOKUP($E180,'I&amp;E Backsheet'!$D$7:$Y$187,R$9,FALSE))="","",(VLOOKUP($E180,'I&amp;E Backsheet'!$D$7:$Y$187,R$9,FALSE))),"")</f>
        <v>40600549</v>
      </c>
    </row>
    <row r="181" spans="1:21" ht="15" customHeight="1" x14ac:dyDescent="0.3">
      <c r="A181" s="41">
        <v>169</v>
      </c>
      <c r="B181" s="291" t="str">
        <f ca="1">IFERROR(IF((VLOOKUP($E181,'Org List'!$AJ$10:$AL$190,3,FALSE))="","",(VLOOKUP($E181,'Org List'!$AJ$10:$AL$190,3,FALSE))),"")</f>
        <v>Midlands Commissioning Region</v>
      </c>
      <c r="C181" s="292" t="str">
        <f ca="1">IFERROR(IF((VLOOKUP($E181,'Org List'!$AO$10:$AQ$190,3,FALSE))="","",(VLOOKUP($E181,'Org List'!$AO$10:$AQ$190,3,FALSE))),"")</f>
        <v>West Midlands Region</v>
      </c>
      <c r="D181" s="293" t="str">
        <f ca="1">IFERROR(IF((VLOOKUP($E181,'Org List'!$AT$10:$AV$190,3,FALSE))="","",(VLOOKUP($E181,'Org List'!$AT$10:$AV$190,3,FALSE))),"")</f>
        <v>NHS England Midlands (West Midlands)</v>
      </c>
      <c r="E181" s="438" t="str">
        <f t="shared" ca="1" si="5"/>
        <v>E10000031</v>
      </c>
      <c r="F181" s="439" t="str">
        <f ca="1">IFERROR(VLOOKUP($E181,'Org List'!$J$9:$K$640,2,0), "")</f>
        <v>Warwickshire</v>
      </c>
      <c r="G181" s="470">
        <f ca="1">IFERROR(IF((VLOOKUP($E181,'I&amp;E Backsheet'!$D$7:$Y$187,G$9,FALSE))="","",(VLOOKUP($E181,'I&amp;E Backsheet'!$D$7:$Y$187,G$9,FALSE))),"")</f>
        <v>4516609</v>
      </c>
      <c r="H181" s="471">
        <f ca="1">IFERROR(IF((VLOOKUP($E181,'I&amp;E Backsheet'!$D$7:$Y$187,H$9,FALSE))="","",(VLOOKUP($E181,'I&amp;E Backsheet'!$D$7:$Y$187,H$9,FALSE))),"")</f>
        <v>12453783</v>
      </c>
      <c r="I181" s="471">
        <f ca="1">IFERROR(IF((VLOOKUP($E181,'I&amp;E Backsheet'!$D$7:$Y$187,I$9,FALSE))="","",(VLOOKUP($E181,'I&amp;E Backsheet'!$D$7:$Y$187,I$9,FALSE))),"")</f>
        <v>36492902</v>
      </c>
      <c r="J181" s="471">
        <f ca="1">IFERROR(IF((VLOOKUP($E181,'I&amp;E Backsheet'!$D$7:$Y$187,J$9,FALSE))="","",(VLOOKUP($E181,'I&amp;E Backsheet'!$D$7:$Y$187,J$9,FALSE))),"")</f>
        <v>2234584</v>
      </c>
      <c r="K181" s="472">
        <f ca="1">IFERROR(IF((VLOOKUP($E181,'I&amp;E Backsheet'!$D$7:$Y$187,K$9,FALSE))="","",(VLOOKUP($E181,'I&amp;E Backsheet'!$D$7:$Y$187,K$9,FALSE))),"")</f>
        <v>55697878</v>
      </c>
      <c r="L181" s="470">
        <f ca="1">IFERROR(IF((VLOOKUP($E181,'I&amp;E Backsheet'!$D$7:$Y$187,L$9,FALSE))="","",(VLOOKUP($E181,'I&amp;E Backsheet'!$D$7:$Y$187,L$9,FALSE))),"")</f>
        <v>73517000</v>
      </c>
      <c r="M181" s="471">
        <f ca="1">IFERROR(IF((VLOOKUP($E181,'I&amp;E Backsheet'!$D$7:$Y$187,M$9,FALSE))="","",(VLOOKUP($E181,'I&amp;E Backsheet'!$D$7:$Y$187,M$9,FALSE))),"")</f>
        <v>60374000</v>
      </c>
      <c r="N181" s="472">
        <f ca="1">IFERROR(IF((VLOOKUP($E181,'I&amp;E Backsheet'!$D$7:$Y$187,N$9,FALSE))="","",(VLOOKUP($E181,'I&amp;E Backsheet'!$D$7:$Y$187,N$9,FALSE))),"")</f>
        <v>133891000</v>
      </c>
      <c r="O181" s="470">
        <f ca="1">IFERROR(IF((VLOOKUP($E181,'I&amp;E Backsheet'!$D$7:$Y$187,O$9,FALSE))="","",(VLOOKUP($E181,'I&amp;E Backsheet'!$D$7:$Y$187,O$9,FALSE))),"")</f>
        <v>73517000</v>
      </c>
      <c r="P181" s="471">
        <f ca="1">IFERROR(IF((VLOOKUP($E181,'I&amp;E Backsheet'!$D$7:$Y$187,P$9,FALSE))="","",(VLOOKUP($E181,'I&amp;E Backsheet'!$D$7:$Y$187,P$9,FALSE))),"")</f>
        <v>60374000</v>
      </c>
      <c r="Q181" s="473">
        <f ca="1">IFERROR(IF((VLOOKUP($E181,'I&amp;E Backsheet'!$D$7:$Y$187,Q$9,FALSE))="","",(VLOOKUP($E181,'I&amp;E Backsheet'!$D$7:$Y$187,Q$9,FALSE))),"")</f>
        <v>133891000</v>
      </c>
      <c r="R181" s="474">
        <f ca="1">IFERROR(IF((VLOOKUP($E181,'I&amp;E Backsheet'!$D$7:$Y$187,R$9,FALSE))="","",(VLOOKUP($E181,'I&amp;E Backsheet'!$D$7:$Y$187,R$9,FALSE))),"")</f>
        <v>189588878</v>
      </c>
    </row>
    <row r="182" spans="1:21" ht="15" customHeight="1" x14ac:dyDescent="0.3">
      <c r="A182" s="41">
        <v>170</v>
      </c>
      <c r="B182" s="291" t="str">
        <f ca="1">IFERROR(IF((VLOOKUP($E182,'Org List'!$AJ$10:$AL$190,3,FALSE))="","",(VLOOKUP($E182,'Org List'!$AJ$10:$AL$190,3,FALSE))),"")</f>
        <v>South East England Commissioning Region</v>
      </c>
      <c r="C182" s="292" t="str">
        <f ca="1">IFERROR(IF((VLOOKUP($E182,'Org List'!$AO$10:$AQ$190,3,FALSE))="","",(VLOOKUP($E182,'Org List'!$AO$10:$AQ$190,3,FALSE))),"")</f>
        <v>South East Region</v>
      </c>
      <c r="D182" s="293" t="str">
        <f ca="1">IFERROR(IF((VLOOKUP($E182,'Org List'!$AT$10:$AV$190,3,FALSE))="","",(VLOOKUP($E182,'Org List'!$AT$10:$AV$190,3,FALSE))),"")</f>
        <v>NHS England South East (Hampshire, Isle of Wight and Thames Valley)</v>
      </c>
      <c r="E182" s="438" t="str">
        <f t="shared" ca="1" si="5"/>
        <v>E06000037</v>
      </c>
      <c r="F182" s="439" t="str">
        <f ca="1">IFERROR(VLOOKUP($E182,'Org List'!$J$9:$K$640,2,0), "")</f>
        <v>West Berkshire</v>
      </c>
      <c r="G182" s="470">
        <f ca="1">IFERROR(IF((VLOOKUP($E182,'I&amp;E Backsheet'!$D$7:$Y$187,G$9,FALSE))="","",(VLOOKUP($E182,'I&amp;E Backsheet'!$D$7:$Y$187,G$9,FALSE))),"")</f>
        <v>1820120</v>
      </c>
      <c r="H182" s="471">
        <f ca="1">IFERROR(IF((VLOOKUP($E182,'I&amp;E Backsheet'!$D$7:$Y$187,H$9,FALSE))="","",(VLOOKUP($E182,'I&amp;E Backsheet'!$D$7:$Y$187,H$9,FALSE))),"")</f>
        <v>281912</v>
      </c>
      <c r="I182" s="471">
        <f ca="1">IFERROR(IF((VLOOKUP($E182,'I&amp;E Backsheet'!$D$7:$Y$187,I$9,FALSE))="","",(VLOOKUP($E182,'I&amp;E Backsheet'!$D$7:$Y$187,I$9,FALSE))),"")</f>
        <v>9556160</v>
      </c>
      <c r="J182" s="471">
        <f ca="1">IFERROR(IF((VLOOKUP($E182,'I&amp;E Backsheet'!$D$7:$Y$187,J$9,FALSE))="","",(VLOOKUP($E182,'I&amp;E Backsheet'!$D$7:$Y$187,J$9,FALSE))),"")</f>
        <v>500897.99999999994</v>
      </c>
      <c r="K182" s="472">
        <f ca="1">IFERROR(IF((VLOOKUP($E182,'I&amp;E Backsheet'!$D$7:$Y$187,K$9,FALSE))="","",(VLOOKUP($E182,'I&amp;E Backsheet'!$D$7:$Y$187,K$9,FALSE))),"")</f>
        <v>12159090</v>
      </c>
      <c r="L182" s="470">
        <f ca="1">IFERROR(IF((VLOOKUP($E182,'I&amp;E Backsheet'!$D$7:$Y$187,L$9,FALSE))="","",(VLOOKUP($E182,'I&amp;E Backsheet'!$D$7:$Y$187,L$9,FALSE))),"")</f>
        <v>0</v>
      </c>
      <c r="M182" s="471">
        <f ca="1">IFERROR(IF((VLOOKUP($E182,'I&amp;E Backsheet'!$D$7:$Y$187,M$9,FALSE))="","",(VLOOKUP($E182,'I&amp;E Backsheet'!$D$7:$Y$187,M$9,FALSE))),"")</f>
        <v>296000</v>
      </c>
      <c r="N182" s="472">
        <f ca="1">IFERROR(IF((VLOOKUP($E182,'I&amp;E Backsheet'!$D$7:$Y$187,N$9,FALSE))="","",(VLOOKUP($E182,'I&amp;E Backsheet'!$D$7:$Y$187,N$9,FALSE))),"")</f>
        <v>296000</v>
      </c>
      <c r="O182" s="470">
        <f ca="1">IFERROR(IF((VLOOKUP($E182,'I&amp;E Backsheet'!$D$7:$Y$187,O$9,FALSE))="","",(VLOOKUP($E182,'I&amp;E Backsheet'!$D$7:$Y$187,O$9,FALSE))),"")</f>
        <v>0</v>
      </c>
      <c r="P182" s="471">
        <f ca="1">IFERROR(IF((VLOOKUP($E182,'I&amp;E Backsheet'!$D$7:$Y$187,P$9,FALSE))="","",(VLOOKUP($E182,'I&amp;E Backsheet'!$D$7:$Y$187,P$9,FALSE))),"")</f>
        <v>296000</v>
      </c>
      <c r="Q182" s="473">
        <f ca="1">IFERROR(IF((VLOOKUP($E182,'I&amp;E Backsheet'!$D$7:$Y$187,Q$9,FALSE))="","",(VLOOKUP($E182,'I&amp;E Backsheet'!$D$7:$Y$187,Q$9,FALSE))),"")</f>
        <v>296000</v>
      </c>
      <c r="R182" s="474">
        <f ca="1">IFERROR(IF((VLOOKUP($E182,'I&amp;E Backsheet'!$D$7:$Y$187,R$9,FALSE))="","",(VLOOKUP($E182,'I&amp;E Backsheet'!$D$7:$Y$187,R$9,FALSE))),"")</f>
        <v>12455090</v>
      </c>
    </row>
    <row r="183" spans="1:21" ht="15" customHeight="1" x14ac:dyDescent="0.3">
      <c r="A183" s="41">
        <v>171</v>
      </c>
      <c r="B183" s="291" t="str">
        <f ca="1">IFERROR(IF((VLOOKUP($E183,'Org List'!$AJ$10:$AL$190,3,FALSE))="","",(VLOOKUP($E183,'Org List'!$AJ$10:$AL$190,3,FALSE))),"")</f>
        <v>South East England Commissioning Region</v>
      </c>
      <c r="C183" s="292" t="str">
        <f ca="1">IFERROR(IF((VLOOKUP($E183,'Org List'!$AO$10:$AQ$190,3,FALSE))="","",(VLOOKUP($E183,'Org List'!$AO$10:$AQ$190,3,FALSE))),"")</f>
        <v>South East Region</v>
      </c>
      <c r="D183" s="293" t="str">
        <f ca="1">IFERROR(IF((VLOOKUP($E183,'Org List'!$AT$10:$AV$190,3,FALSE))="","",(VLOOKUP($E183,'Org List'!$AT$10:$AV$190,3,FALSE))),"")</f>
        <v>NHS England South East (Kent, Surrey and Sussex)</v>
      </c>
      <c r="E183" s="438" t="str">
        <f t="shared" ca="1" si="5"/>
        <v>E10000032</v>
      </c>
      <c r="F183" s="439" t="str">
        <f ca="1">IFERROR(VLOOKUP($E183,'Org List'!$J$9:$K$640,2,0), "")</f>
        <v>West Sussex</v>
      </c>
      <c r="G183" s="470">
        <f ca="1">IFERROR(IF((VLOOKUP($E183,'I&amp;E Backsheet'!$D$7:$Y$187,G$9,FALSE))="","",(VLOOKUP($E183,'I&amp;E Backsheet'!$D$7:$Y$187,G$9,FALSE))),"")</f>
        <v>8297662</v>
      </c>
      <c r="H183" s="471">
        <f ca="1">IFERROR(IF((VLOOKUP($E183,'I&amp;E Backsheet'!$D$7:$Y$187,H$9,FALSE))="","",(VLOOKUP($E183,'I&amp;E Backsheet'!$D$7:$Y$187,H$9,FALSE))),"")</f>
        <v>16703222</v>
      </c>
      <c r="I183" s="471">
        <f ca="1">IFERROR(IF((VLOOKUP($E183,'I&amp;E Backsheet'!$D$7:$Y$187,I$9,FALSE))="","",(VLOOKUP($E183,'I&amp;E Backsheet'!$D$7:$Y$187,I$9,FALSE))),"")</f>
        <v>57607361</v>
      </c>
      <c r="J183" s="471">
        <f ca="1">IFERROR(IF((VLOOKUP($E183,'I&amp;E Backsheet'!$D$7:$Y$187,J$9,FALSE))="","",(VLOOKUP($E183,'I&amp;E Backsheet'!$D$7:$Y$187,J$9,FALSE))),"")</f>
        <v>3303452</v>
      </c>
      <c r="K183" s="472">
        <f ca="1">IFERROR(IF((VLOOKUP($E183,'I&amp;E Backsheet'!$D$7:$Y$187,K$9,FALSE))="","",(VLOOKUP($E183,'I&amp;E Backsheet'!$D$7:$Y$187,K$9,FALSE))),"")</f>
        <v>85911697</v>
      </c>
      <c r="L183" s="470">
        <f ca="1">IFERROR(IF((VLOOKUP($E183,'I&amp;E Backsheet'!$D$7:$Y$187,L$9,FALSE))="","",(VLOOKUP($E183,'I&amp;E Backsheet'!$D$7:$Y$187,L$9,FALSE))),"")</f>
        <v>0</v>
      </c>
      <c r="M183" s="471">
        <f ca="1">IFERROR(IF((VLOOKUP($E183,'I&amp;E Backsheet'!$D$7:$Y$187,M$9,FALSE))="","",(VLOOKUP($E183,'I&amp;E Backsheet'!$D$7:$Y$187,M$9,FALSE))),"")</f>
        <v>1878300</v>
      </c>
      <c r="N183" s="472">
        <f ca="1">IFERROR(IF((VLOOKUP($E183,'I&amp;E Backsheet'!$D$7:$Y$187,N$9,FALSE))="","",(VLOOKUP($E183,'I&amp;E Backsheet'!$D$7:$Y$187,N$9,FALSE))),"")</f>
        <v>1878300</v>
      </c>
      <c r="O183" s="470">
        <f ca="1">IFERROR(IF((VLOOKUP($E183,'I&amp;E Backsheet'!$D$7:$Y$187,O$9,FALSE))="","",(VLOOKUP($E183,'I&amp;E Backsheet'!$D$7:$Y$187,O$9,FALSE))),"")</f>
        <v>0</v>
      </c>
      <c r="P183" s="471">
        <f ca="1">IFERROR(IF((VLOOKUP($E183,'I&amp;E Backsheet'!$D$7:$Y$187,P$9,FALSE))="","",(VLOOKUP($E183,'I&amp;E Backsheet'!$D$7:$Y$187,P$9,FALSE))),"")</f>
        <v>1878300</v>
      </c>
      <c r="Q183" s="473">
        <f ca="1">IFERROR(IF((VLOOKUP($E183,'I&amp;E Backsheet'!$D$7:$Y$187,Q$9,FALSE))="","",(VLOOKUP($E183,'I&amp;E Backsheet'!$D$7:$Y$187,Q$9,FALSE))),"")</f>
        <v>1878300</v>
      </c>
      <c r="R183" s="474">
        <f ca="1">IFERROR(IF((VLOOKUP($E183,'I&amp;E Backsheet'!$D$7:$Y$187,R$9,FALSE))="","",(VLOOKUP($E183,'I&amp;E Backsheet'!$D$7:$Y$187,R$9,FALSE))),"")</f>
        <v>87789997</v>
      </c>
    </row>
    <row r="184" spans="1:21" ht="15" customHeight="1" x14ac:dyDescent="0.3">
      <c r="A184" s="41">
        <v>172</v>
      </c>
      <c r="B184" s="291" t="str">
        <f ca="1">IFERROR(IF((VLOOKUP($E184,'Org List'!$AJ$10:$AL$190,3,FALSE))="","",(VLOOKUP($E184,'Org List'!$AJ$10:$AL$190,3,FALSE))),"")</f>
        <v>London Commissioning Region</v>
      </c>
      <c r="C184" s="292" t="str">
        <f ca="1">IFERROR(IF((VLOOKUP($E184,'Org List'!$AO$10:$AQ$190,3,FALSE))="","",(VLOOKUP($E184,'Org List'!$AO$10:$AQ$190,3,FALSE))),"")</f>
        <v>London Region</v>
      </c>
      <c r="D184" s="293" t="str">
        <f ca="1">IFERROR(IF((VLOOKUP($E184,'Org List'!$AT$10:$AV$190,3,FALSE))="","",(VLOOKUP($E184,'Org List'!$AT$10:$AV$190,3,FALSE))),"")</f>
        <v>NHS England London</v>
      </c>
      <c r="E184" s="438" t="str">
        <f t="shared" ca="1" si="5"/>
        <v>E09000033</v>
      </c>
      <c r="F184" s="439" t="str">
        <f ca="1">IFERROR(VLOOKUP($E184,'Org List'!$J$9:$K$640,2,0), "")</f>
        <v>Westminster</v>
      </c>
      <c r="G184" s="470">
        <f ca="1">IFERROR(IF((VLOOKUP($E184,'I&amp;E Backsheet'!$D$7:$Y$187,G$9,FALSE))="","",(VLOOKUP($E184,'I&amp;E Backsheet'!$D$7:$Y$187,G$9,FALSE))),"")</f>
        <v>1523990</v>
      </c>
      <c r="H184" s="471">
        <f ca="1">IFERROR(IF((VLOOKUP($E184,'I&amp;E Backsheet'!$D$7:$Y$187,H$9,FALSE))="","",(VLOOKUP($E184,'I&amp;E Backsheet'!$D$7:$Y$187,H$9,FALSE))),"")</f>
        <v>15806905</v>
      </c>
      <c r="I184" s="471">
        <f ca="1">IFERROR(IF((VLOOKUP($E184,'I&amp;E Backsheet'!$D$7:$Y$187,I$9,FALSE))="","",(VLOOKUP($E184,'I&amp;E Backsheet'!$D$7:$Y$187,I$9,FALSE))),"")</f>
        <v>20005126</v>
      </c>
      <c r="J184" s="471">
        <f ca="1">IFERROR(IF((VLOOKUP($E184,'I&amp;E Backsheet'!$D$7:$Y$187,J$9,FALSE))="","",(VLOOKUP($E184,'I&amp;E Backsheet'!$D$7:$Y$187,J$9,FALSE))),"")</f>
        <v>1323159</v>
      </c>
      <c r="K184" s="472">
        <f ca="1">IFERROR(IF((VLOOKUP($E184,'I&amp;E Backsheet'!$D$7:$Y$187,K$9,FALSE))="","",(VLOOKUP($E184,'I&amp;E Backsheet'!$D$7:$Y$187,K$9,FALSE))),"")</f>
        <v>38659180</v>
      </c>
      <c r="L184" s="470">
        <f ca="1">IFERROR(IF((VLOOKUP($E184,'I&amp;E Backsheet'!$D$7:$Y$187,L$9,FALSE))="","",(VLOOKUP($E184,'I&amp;E Backsheet'!$D$7:$Y$187,L$9,FALSE))),"")</f>
        <v>0</v>
      </c>
      <c r="M184" s="471">
        <f ca="1">IFERROR(IF((VLOOKUP($E184,'I&amp;E Backsheet'!$D$7:$Y$187,M$9,FALSE))="","",(VLOOKUP($E184,'I&amp;E Backsheet'!$D$7:$Y$187,M$9,FALSE))),"")</f>
        <v>0</v>
      </c>
      <c r="N184" s="472">
        <f ca="1">IFERROR(IF((VLOOKUP($E184,'I&amp;E Backsheet'!$D$7:$Y$187,N$9,FALSE))="","",(VLOOKUP($E184,'I&amp;E Backsheet'!$D$7:$Y$187,N$9,FALSE))),"")</f>
        <v>0</v>
      </c>
      <c r="O184" s="470">
        <f ca="1">IFERROR(IF((VLOOKUP($E184,'I&amp;E Backsheet'!$D$7:$Y$187,O$9,FALSE))="","",(VLOOKUP($E184,'I&amp;E Backsheet'!$D$7:$Y$187,O$9,FALSE))),"")</f>
        <v>179432</v>
      </c>
      <c r="P184" s="471">
        <f ca="1">IFERROR(IF((VLOOKUP($E184,'I&amp;E Backsheet'!$D$7:$Y$187,P$9,FALSE))="","",(VLOOKUP($E184,'I&amp;E Backsheet'!$D$7:$Y$187,P$9,FALSE))),"")</f>
        <v>0</v>
      </c>
      <c r="Q184" s="473">
        <f ca="1">IFERROR(IF((VLOOKUP($E184,'I&amp;E Backsheet'!$D$7:$Y$187,Q$9,FALSE))="","",(VLOOKUP($E184,'I&amp;E Backsheet'!$D$7:$Y$187,Q$9,FALSE))),"")</f>
        <v>179432</v>
      </c>
      <c r="R184" s="474">
        <f ca="1">IFERROR(IF((VLOOKUP($E184,'I&amp;E Backsheet'!$D$7:$Y$187,R$9,FALSE))="","",(VLOOKUP($E184,'I&amp;E Backsheet'!$D$7:$Y$187,R$9,FALSE))),"")</f>
        <v>38838612</v>
      </c>
    </row>
    <row r="185" spans="1:21" ht="15" customHeight="1" x14ac:dyDescent="0.3">
      <c r="A185" s="41">
        <v>173</v>
      </c>
      <c r="B185" s="291" t="str">
        <f ca="1">IFERROR(IF((VLOOKUP($E185,'Org List'!$AJ$10:$AL$190,3,FALSE))="","",(VLOOKUP($E185,'Org List'!$AJ$10:$AL$190,3,FALSE))),"")</f>
        <v>North West Commissioning Region</v>
      </c>
      <c r="C185" s="292" t="str">
        <f ca="1">IFERROR(IF((VLOOKUP($E185,'Org List'!$AO$10:$AQ$190,3,FALSE))="","",(VLOOKUP($E185,'Org List'!$AO$10:$AQ$190,3,FALSE))),"")</f>
        <v>North West Region</v>
      </c>
      <c r="D185" s="293" t="str">
        <f ca="1">IFERROR(IF((VLOOKUP($E185,'Org List'!$AT$10:$AV$190,3,FALSE))="","",(VLOOKUP($E185,'Org List'!$AT$10:$AV$190,3,FALSE))),"")</f>
        <v>NHS England North West (Greater Manchester)</v>
      </c>
      <c r="E185" s="438" t="str">
        <f t="shared" ca="1" si="5"/>
        <v>E08000010</v>
      </c>
      <c r="F185" s="439" t="str">
        <f ca="1">IFERROR(VLOOKUP($E185,'Org List'!$J$9:$K$640,2,0), "")</f>
        <v>Wigan</v>
      </c>
      <c r="G185" s="470">
        <f ca="1">IFERROR(IF((VLOOKUP($E185,'I&amp;E Backsheet'!$D$7:$Y$187,G$9,FALSE))="","",(VLOOKUP($E185,'I&amp;E Backsheet'!$D$7:$Y$187,G$9,FALSE))),"")</f>
        <v>4013889</v>
      </c>
      <c r="H185" s="471">
        <f ca="1">IFERROR(IF((VLOOKUP($E185,'I&amp;E Backsheet'!$D$7:$Y$187,H$9,FALSE))="","",(VLOOKUP($E185,'I&amp;E Backsheet'!$D$7:$Y$187,H$9,FALSE))),"")</f>
        <v>14678010</v>
      </c>
      <c r="I185" s="471">
        <f ca="1">IFERROR(IF((VLOOKUP($E185,'I&amp;E Backsheet'!$D$7:$Y$187,I$9,FALSE))="","",(VLOOKUP($E185,'I&amp;E Backsheet'!$D$7:$Y$187,I$9,FALSE))),"")</f>
        <v>24452012</v>
      </c>
      <c r="J185" s="471">
        <f ca="1">IFERROR(IF((VLOOKUP($E185,'I&amp;E Backsheet'!$D$7:$Y$187,J$9,FALSE))="","",(VLOOKUP($E185,'I&amp;E Backsheet'!$D$7:$Y$187,J$9,FALSE))),"")</f>
        <v>1592223</v>
      </c>
      <c r="K185" s="472">
        <f ca="1">IFERROR(IF((VLOOKUP($E185,'I&amp;E Backsheet'!$D$7:$Y$187,K$9,FALSE))="","",(VLOOKUP($E185,'I&amp;E Backsheet'!$D$7:$Y$187,K$9,FALSE))),"")</f>
        <v>44736134</v>
      </c>
      <c r="L185" s="470">
        <f ca="1">IFERROR(IF((VLOOKUP($E185,'I&amp;E Backsheet'!$D$7:$Y$187,L$9,FALSE))="","",(VLOOKUP($E185,'I&amp;E Backsheet'!$D$7:$Y$187,L$9,FALSE))),"")</f>
        <v>0</v>
      </c>
      <c r="M185" s="471">
        <f ca="1">IFERROR(IF((VLOOKUP($E185,'I&amp;E Backsheet'!$D$7:$Y$187,M$9,FALSE))="","",(VLOOKUP($E185,'I&amp;E Backsheet'!$D$7:$Y$187,M$9,FALSE))),"")</f>
        <v>0</v>
      </c>
      <c r="N185" s="472">
        <f ca="1">IFERROR(IF((VLOOKUP($E185,'I&amp;E Backsheet'!$D$7:$Y$187,N$9,FALSE))="","",(VLOOKUP($E185,'I&amp;E Backsheet'!$D$7:$Y$187,N$9,FALSE))),"")</f>
        <v>0</v>
      </c>
      <c r="O185" s="470">
        <f ca="1">IFERROR(IF((VLOOKUP($E185,'I&amp;E Backsheet'!$D$7:$Y$187,O$9,FALSE))="","",(VLOOKUP($E185,'I&amp;E Backsheet'!$D$7:$Y$187,O$9,FALSE))),"")</f>
        <v>0</v>
      </c>
      <c r="P185" s="471">
        <f ca="1">IFERROR(IF((VLOOKUP($E185,'I&amp;E Backsheet'!$D$7:$Y$187,P$9,FALSE))="","",(VLOOKUP($E185,'I&amp;E Backsheet'!$D$7:$Y$187,P$9,FALSE))),"")</f>
        <v>0</v>
      </c>
      <c r="Q185" s="473">
        <f ca="1">IFERROR(IF((VLOOKUP($E185,'I&amp;E Backsheet'!$D$7:$Y$187,Q$9,FALSE))="","",(VLOOKUP($E185,'I&amp;E Backsheet'!$D$7:$Y$187,Q$9,FALSE))),"")</f>
        <v>0</v>
      </c>
      <c r="R185" s="474">
        <f ca="1">IFERROR(IF((VLOOKUP($E185,'I&amp;E Backsheet'!$D$7:$Y$187,R$9,FALSE))="","",(VLOOKUP($E185,'I&amp;E Backsheet'!$D$7:$Y$187,R$9,FALSE))),"")</f>
        <v>44736134</v>
      </c>
    </row>
    <row r="186" spans="1:21" ht="15" customHeight="1" x14ac:dyDescent="0.3">
      <c r="A186" s="41">
        <v>174</v>
      </c>
      <c r="B186" s="291" t="str">
        <f ca="1">IFERROR(IF((VLOOKUP($E186,'Org List'!$AJ$10:$AL$190,3,FALSE))="","",(VLOOKUP($E186,'Org List'!$AJ$10:$AL$190,3,FALSE))),"")</f>
        <v>South West England Commissioning Region</v>
      </c>
      <c r="C186" s="292" t="str">
        <f ca="1">IFERROR(IF((VLOOKUP($E186,'Org List'!$AO$10:$AQ$190,3,FALSE))="","",(VLOOKUP($E186,'Org List'!$AO$10:$AQ$190,3,FALSE))),"")</f>
        <v>South West Region</v>
      </c>
      <c r="D186" s="293" t="str">
        <f ca="1">IFERROR(IF((VLOOKUP($E186,'Org List'!$AT$10:$AV$190,3,FALSE))="","",(VLOOKUP($E186,'Org List'!$AT$10:$AV$190,3,FALSE))),"")</f>
        <v>NHS England South West (South West North)</v>
      </c>
      <c r="E186" s="438" t="str">
        <f t="shared" ca="1" si="5"/>
        <v>E06000054</v>
      </c>
      <c r="F186" s="439" t="str">
        <f ca="1">IFERROR(VLOOKUP($E186,'Org List'!$J$9:$K$640,2,0), "")</f>
        <v>Wiltshire</v>
      </c>
      <c r="G186" s="470">
        <f ca="1">IFERROR(IF((VLOOKUP($E186,'I&amp;E Backsheet'!$D$7:$Y$187,G$9,FALSE))="","",(VLOOKUP($E186,'I&amp;E Backsheet'!$D$7:$Y$187,G$9,FALSE))),"")</f>
        <v>3273126</v>
      </c>
      <c r="H186" s="471">
        <f ca="1">IFERROR(IF((VLOOKUP($E186,'I&amp;E Backsheet'!$D$7:$Y$187,H$9,FALSE))="","",(VLOOKUP($E186,'I&amp;E Backsheet'!$D$7:$Y$187,H$9,FALSE))),"")</f>
        <v>8117936</v>
      </c>
      <c r="I186" s="471">
        <f ca="1">IFERROR(IF((VLOOKUP($E186,'I&amp;E Backsheet'!$D$7:$Y$187,I$9,FALSE))="","",(VLOOKUP($E186,'I&amp;E Backsheet'!$D$7:$Y$187,I$9,FALSE))),"")</f>
        <v>30630733</v>
      </c>
      <c r="J186" s="471">
        <f ca="1">IFERROR(IF((VLOOKUP($E186,'I&amp;E Backsheet'!$D$7:$Y$187,J$9,FALSE))="","",(VLOOKUP($E186,'I&amp;E Backsheet'!$D$7:$Y$187,J$9,FALSE))),"")</f>
        <v>1823064</v>
      </c>
      <c r="K186" s="472">
        <f ca="1">IFERROR(IF((VLOOKUP($E186,'I&amp;E Backsheet'!$D$7:$Y$187,K$9,FALSE))="","",(VLOOKUP($E186,'I&amp;E Backsheet'!$D$7:$Y$187,K$9,FALSE))),"")</f>
        <v>43844859</v>
      </c>
      <c r="L186" s="470">
        <f ca="1">IFERROR(IF((VLOOKUP($E186,'I&amp;E Backsheet'!$D$7:$Y$187,L$9,FALSE))="","",(VLOOKUP($E186,'I&amp;E Backsheet'!$D$7:$Y$187,L$9,FALSE))),"")</f>
        <v>1897667</v>
      </c>
      <c r="M186" s="471">
        <f ca="1">IFERROR(IF((VLOOKUP($E186,'I&amp;E Backsheet'!$D$7:$Y$187,M$9,FALSE))="","",(VLOOKUP($E186,'I&amp;E Backsheet'!$D$7:$Y$187,M$9,FALSE))),"")</f>
        <v>5080155</v>
      </c>
      <c r="N186" s="472">
        <f ca="1">IFERROR(IF((VLOOKUP($E186,'I&amp;E Backsheet'!$D$7:$Y$187,N$9,FALSE))="","",(VLOOKUP($E186,'I&amp;E Backsheet'!$D$7:$Y$187,N$9,FALSE))),"")</f>
        <v>6977822</v>
      </c>
      <c r="O186" s="470">
        <f ca="1">IFERROR(IF((VLOOKUP($E186,'I&amp;E Backsheet'!$D$7:$Y$187,O$9,FALSE))="","",(VLOOKUP($E186,'I&amp;E Backsheet'!$D$7:$Y$187,O$9,FALSE))),"")</f>
        <v>1897667</v>
      </c>
      <c r="P186" s="471">
        <f ca="1">IFERROR(IF((VLOOKUP($E186,'I&amp;E Backsheet'!$D$7:$Y$187,P$9,FALSE))="","",(VLOOKUP($E186,'I&amp;E Backsheet'!$D$7:$Y$187,P$9,FALSE))),"")</f>
        <v>5080155</v>
      </c>
      <c r="Q186" s="473">
        <f ca="1">IFERROR(IF((VLOOKUP($E186,'I&amp;E Backsheet'!$D$7:$Y$187,Q$9,FALSE))="","",(VLOOKUP($E186,'I&amp;E Backsheet'!$D$7:$Y$187,Q$9,FALSE))),"")</f>
        <v>6977822</v>
      </c>
      <c r="R186" s="474">
        <f ca="1">IFERROR(IF((VLOOKUP($E186,'I&amp;E Backsheet'!$D$7:$Y$187,R$9,FALSE))="","",(VLOOKUP($E186,'I&amp;E Backsheet'!$D$7:$Y$187,R$9,FALSE))),"")</f>
        <v>50822681</v>
      </c>
    </row>
    <row r="187" spans="1:21" ht="15" customHeight="1" x14ac:dyDescent="0.3">
      <c r="A187" s="41">
        <v>175</v>
      </c>
      <c r="B187" s="291" t="str">
        <f ca="1">IFERROR(IF((VLOOKUP($E187,'Org List'!$AJ$10:$AL$190,3,FALSE))="","",(VLOOKUP($E187,'Org List'!$AJ$10:$AL$190,3,FALSE))),"")</f>
        <v>South East England Commissioning Region</v>
      </c>
      <c r="C187" s="292" t="str">
        <f ca="1">IFERROR(IF((VLOOKUP($E187,'Org List'!$AO$10:$AQ$190,3,FALSE))="","",(VLOOKUP($E187,'Org List'!$AO$10:$AQ$190,3,FALSE))),"")</f>
        <v>South East Region</v>
      </c>
      <c r="D187" s="293" t="str">
        <f ca="1">IFERROR(IF((VLOOKUP($E187,'Org List'!$AT$10:$AV$190,3,FALSE))="","",(VLOOKUP($E187,'Org List'!$AT$10:$AV$190,3,FALSE))),"")</f>
        <v>NHS England South East (Hampshire, Isle of Wight and Thames Valley)</v>
      </c>
      <c r="E187" s="438" t="str">
        <f t="shared" ca="1" si="5"/>
        <v>E06000040</v>
      </c>
      <c r="F187" s="439" t="str">
        <f ca="1">IFERROR(VLOOKUP($E187,'Org List'!$J$9:$K$640,2,0), "")</f>
        <v>Windsor and Maidenhead</v>
      </c>
      <c r="G187" s="470">
        <f ca="1">IFERROR(IF((VLOOKUP($E187,'I&amp;E Backsheet'!$D$7:$Y$187,G$9,FALSE))="","",(VLOOKUP($E187,'I&amp;E Backsheet'!$D$7:$Y$187,G$9,FALSE))),"")</f>
        <v>909645</v>
      </c>
      <c r="H187" s="471">
        <f ca="1">IFERROR(IF((VLOOKUP($E187,'I&amp;E Backsheet'!$D$7:$Y$187,H$9,FALSE))="","",(VLOOKUP($E187,'I&amp;E Backsheet'!$D$7:$Y$187,H$9,FALSE))),"")</f>
        <v>1802752</v>
      </c>
      <c r="I187" s="471">
        <f ca="1">IFERROR(IF((VLOOKUP($E187,'I&amp;E Backsheet'!$D$7:$Y$187,I$9,FALSE))="","",(VLOOKUP($E187,'I&amp;E Backsheet'!$D$7:$Y$187,I$9,FALSE))),"")</f>
        <v>8867698</v>
      </c>
      <c r="J187" s="471">
        <f ca="1">IFERROR(IF((VLOOKUP($E187,'I&amp;E Backsheet'!$D$7:$Y$187,J$9,FALSE))="","",(VLOOKUP($E187,'I&amp;E Backsheet'!$D$7:$Y$187,J$9,FALSE))),"")</f>
        <v>476457</v>
      </c>
      <c r="K187" s="472">
        <f ca="1">IFERROR(IF((VLOOKUP($E187,'I&amp;E Backsheet'!$D$7:$Y$187,K$9,FALSE))="","",(VLOOKUP($E187,'I&amp;E Backsheet'!$D$7:$Y$187,K$9,FALSE))),"")</f>
        <v>12056552</v>
      </c>
      <c r="L187" s="470">
        <f ca="1">IFERROR(IF((VLOOKUP($E187,'I&amp;E Backsheet'!$D$7:$Y$187,L$9,FALSE))="","",(VLOOKUP($E187,'I&amp;E Backsheet'!$D$7:$Y$187,L$9,FALSE))),"")</f>
        <v>0</v>
      </c>
      <c r="M187" s="471">
        <f ca="1">IFERROR(IF((VLOOKUP($E187,'I&amp;E Backsheet'!$D$7:$Y$187,M$9,FALSE))="","",(VLOOKUP($E187,'I&amp;E Backsheet'!$D$7:$Y$187,M$9,FALSE))),"")</f>
        <v>1230740</v>
      </c>
      <c r="N187" s="472">
        <f ca="1">IFERROR(IF((VLOOKUP($E187,'I&amp;E Backsheet'!$D$7:$Y$187,N$9,FALSE))="","",(VLOOKUP($E187,'I&amp;E Backsheet'!$D$7:$Y$187,N$9,FALSE))),"")</f>
        <v>1230740</v>
      </c>
      <c r="O187" s="470">
        <f ca="1">IFERROR(IF((VLOOKUP($E187,'I&amp;E Backsheet'!$D$7:$Y$187,O$9,FALSE))="","",(VLOOKUP($E187,'I&amp;E Backsheet'!$D$7:$Y$187,O$9,FALSE))),"")</f>
        <v>751758</v>
      </c>
      <c r="P187" s="471">
        <f ca="1">IFERROR(IF((VLOOKUP($E187,'I&amp;E Backsheet'!$D$7:$Y$187,P$9,FALSE))="","",(VLOOKUP($E187,'I&amp;E Backsheet'!$D$7:$Y$187,P$9,FALSE))),"")</f>
        <v>2668986</v>
      </c>
      <c r="Q187" s="473">
        <f ca="1">IFERROR(IF((VLOOKUP($E187,'I&amp;E Backsheet'!$D$7:$Y$187,Q$9,FALSE))="","",(VLOOKUP($E187,'I&amp;E Backsheet'!$D$7:$Y$187,Q$9,FALSE))),"")</f>
        <v>3420744</v>
      </c>
      <c r="R187" s="474">
        <f ca="1">IFERROR(IF((VLOOKUP($E187,'I&amp;E Backsheet'!$D$7:$Y$187,R$9,FALSE))="","",(VLOOKUP($E187,'I&amp;E Backsheet'!$D$7:$Y$187,R$9,FALSE))),"")</f>
        <v>15477296</v>
      </c>
    </row>
    <row r="188" spans="1:21" ht="15" customHeight="1" x14ac:dyDescent="0.3">
      <c r="A188" s="41">
        <v>176</v>
      </c>
      <c r="B188" s="291" t="str">
        <f ca="1">IFERROR(IF((VLOOKUP($E188,'Org List'!$AJ$10:$AL$190,3,FALSE))="","",(VLOOKUP($E188,'Org List'!$AJ$10:$AL$190,3,FALSE))),"")</f>
        <v>North West Commissioning Region</v>
      </c>
      <c r="C188" s="292" t="str">
        <f ca="1">IFERROR(IF((VLOOKUP($E188,'Org List'!$AO$10:$AQ$190,3,FALSE))="","",(VLOOKUP($E188,'Org List'!$AO$10:$AQ$190,3,FALSE))),"")</f>
        <v>North West Region</v>
      </c>
      <c r="D188" s="293" t="str">
        <f ca="1">IFERROR(IF((VLOOKUP($E188,'Org List'!$AT$10:$AV$190,3,FALSE))="","",(VLOOKUP($E188,'Org List'!$AT$10:$AV$190,3,FALSE))),"")</f>
        <v>NHS England North West (Cheshire And Merseyside)</v>
      </c>
      <c r="E188" s="438" t="str">
        <f t="shared" ca="1" si="5"/>
        <v>E08000015</v>
      </c>
      <c r="F188" s="439" t="str">
        <f ca="1">IFERROR(VLOOKUP($E188,'Org List'!$J$9:$K$640,2,0), "")</f>
        <v>Wirral</v>
      </c>
      <c r="G188" s="470">
        <f ca="1">IFERROR(IF((VLOOKUP($E188,'I&amp;E Backsheet'!$D$7:$Y$187,G$9,FALSE))="","",(VLOOKUP($E188,'I&amp;E Backsheet'!$D$7:$Y$187,G$9,FALSE))),"")</f>
        <v>4163057</v>
      </c>
      <c r="H188" s="471">
        <f ca="1">IFERROR(IF((VLOOKUP($E188,'I&amp;E Backsheet'!$D$7:$Y$187,H$9,FALSE))="","",(VLOOKUP($E188,'I&amp;E Backsheet'!$D$7:$Y$187,H$9,FALSE))),"")</f>
        <v>16872842</v>
      </c>
      <c r="I188" s="471">
        <f ca="1">IFERROR(IF((VLOOKUP($E188,'I&amp;E Backsheet'!$D$7:$Y$187,I$9,FALSE))="","",(VLOOKUP($E188,'I&amp;E Backsheet'!$D$7:$Y$187,I$9,FALSE))),"")</f>
        <v>27233187</v>
      </c>
      <c r="J188" s="471">
        <f ca="1">IFERROR(IF((VLOOKUP($E188,'I&amp;E Backsheet'!$D$7:$Y$187,J$9,FALSE))="","",(VLOOKUP($E188,'I&amp;E Backsheet'!$D$7:$Y$187,J$9,FALSE))),"")</f>
        <v>1800370</v>
      </c>
      <c r="K188" s="472">
        <f ca="1">IFERROR(IF((VLOOKUP($E188,'I&amp;E Backsheet'!$D$7:$Y$187,K$9,FALSE))="","",(VLOOKUP($E188,'I&amp;E Backsheet'!$D$7:$Y$187,K$9,FALSE))),"")</f>
        <v>50069456</v>
      </c>
      <c r="L188" s="470">
        <f ca="1">IFERROR(IF((VLOOKUP($E188,'I&amp;E Backsheet'!$D$7:$Y$187,L$9,FALSE))="","",(VLOOKUP($E188,'I&amp;E Backsheet'!$D$7:$Y$187,L$9,FALSE))),"")</f>
        <v>0</v>
      </c>
      <c r="M188" s="471">
        <f ca="1">IFERROR(IF((VLOOKUP($E188,'I&amp;E Backsheet'!$D$7:$Y$187,M$9,FALSE))="","",(VLOOKUP($E188,'I&amp;E Backsheet'!$D$7:$Y$187,M$9,FALSE))),"")</f>
        <v>8835600</v>
      </c>
      <c r="N188" s="472">
        <f ca="1">IFERROR(IF((VLOOKUP($E188,'I&amp;E Backsheet'!$D$7:$Y$187,N$9,FALSE))="","",(VLOOKUP($E188,'I&amp;E Backsheet'!$D$7:$Y$187,N$9,FALSE))),"")</f>
        <v>8835600</v>
      </c>
      <c r="O188" s="470">
        <f ca="1">IFERROR(IF((VLOOKUP($E188,'I&amp;E Backsheet'!$D$7:$Y$187,O$9,FALSE))="","",(VLOOKUP($E188,'I&amp;E Backsheet'!$D$7:$Y$187,O$9,FALSE))),"")</f>
        <v>0</v>
      </c>
      <c r="P188" s="471">
        <f ca="1">IFERROR(IF((VLOOKUP($E188,'I&amp;E Backsheet'!$D$7:$Y$187,P$9,FALSE))="","",(VLOOKUP($E188,'I&amp;E Backsheet'!$D$7:$Y$187,P$9,FALSE))),"")</f>
        <v>8835600</v>
      </c>
      <c r="Q188" s="473">
        <f ca="1">IFERROR(IF((VLOOKUP($E188,'I&amp;E Backsheet'!$D$7:$Y$187,Q$9,FALSE))="","",(VLOOKUP($E188,'I&amp;E Backsheet'!$D$7:$Y$187,Q$9,FALSE))),"")</f>
        <v>8835600</v>
      </c>
      <c r="R188" s="474">
        <f ca="1">IFERROR(IF((VLOOKUP($E188,'I&amp;E Backsheet'!$D$7:$Y$187,R$9,FALSE))="","",(VLOOKUP($E188,'I&amp;E Backsheet'!$D$7:$Y$187,R$9,FALSE))),"")</f>
        <v>58905056</v>
      </c>
    </row>
    <row r="189" spans="1:21" ht="15" customHeight="1" x14ac:dyDescent="0.3">
      <c r="A189" s="41">
        <v>177</v>
      </c>
      <c r="B189" s="291" t="str">
        <f ca="1">IFERROR(IF((VLOOKUP($E189,'Org List'!$AJ$10:$AL$190,3,FALSE))="","",(VLOOKUP($E189,'Org List'!$AJ$10:$AL$190,3,FALSE))),"")</f>
        <v>South East England Commissioning Region</v>
      </c>
      <c r="C189" s="292" t="str">
        <f ca="1">IFERROR(IF((VLOOKUP($E189,'Org List'!$AO$10:$AQ$190,3,FALSE))="","",(VLOOKUP($E189,'Org List'!$AO$10:$AQ$190,3,FALSE))),"")</f>
        <v>South East Region</v>
      </c>
      <c r="D189" s="293" t="str">
        <f ca="1">IFERROR(IF((VLOOKUP($E189,'Org List'!$AT$10:$AV$190,3,FALSE))="","",(VLOOKUP($E189,'Org List'!$AT$10:$AV$190,3,FALSE))),"")</f>
        <v>NHS England South East (Hampshire, Isle of Wight and Thames Valley)</v>
      </c>
      <c r="E189" s="438" t="str">
        <f t="shared" ca="1" si="5"/>
        <v>E06000041</v>
      </c>
      <c r="F189" s="439" t="str">
        <f ca="1">IFERROR(VLOOKUP($E189,'Org List'!$J$9:$K$640,2,0), "")</f>
        <v>Wokingham</v>
      </c>
      <c r="G189" s="470">
        <f ca="1">IFERROR(IF((VLOOKUP($E189,'I&amp;E Backsheet'!$D$7:$Y$187,G$9,FALSE))="","",(VLOOKUP($E189,'I&amp;E Backsheet'!$D$7:$Y$187,G$9,FALSE))),"")</f>
        <v>948004</v>
      </c>
      <c r="H189" s="471">
        <f ca="1">IFERROR(IF((VLOOKUP($E189,'I&amp;E Backsheet'!$D$7:$Y$187,H$9,FALSE))="","",(VLOOKUP($E189,'I&amp;E Backsheet'!$D$7:$Y$187,H$9,FALSE))),"")</f>
        <v>56390</v>
      </c>
      <c r="I189" s="471">
        <f ca="1">IFERROR(IF((VLOOKUP($E189,'I&amp;E Backsheet'!$D$7:$Y$187,I$9,FALSE))="","",(VLOOKUP($E189,'I&amp;E Backsheet'!$D$7:$Y$187,I$9,FALSE))),"")</f>
        <v>8288304</v>
      </c>
      <c r="J189" s="471">
        <f ca="1">IFERROR(IF((VLOOKUP($E189,'I&amp;E Backsheet'!$D$7:$Y$187,J$9,FALSE))="","",(VLOOKUP($E189,'I&amp;E Backsheet'!$D$7:$Y$187,J$9,FALSE))),"")</f>
        <v>401589</v>
      </c>
      <c r="K189" s="472">
        <f ca="1">IFERROR(IF((VLOOKUP($E189,'I&amp;E Backsheet'!$D$7:$Y$187,K$9,FALSE))="","",(VLOOKUP($E189,'I&amp;E Backsheet'!$D$7:$Y$187,K$9,FALSE))),"")</f>
        <v>9694287</v>
      </c>
      <c r="L189" s="470">
        <f ca="1">IFERROR(IF((VLOOKUP($E189,'I&amp;E Backsheet'!$D$7:$Y$187,L$9,FALSE))="","",(VLOOKUP($E189,'I&amp;E Backsheet'!$D$7:$Y$187,L$9,FALSE))),"")</f>
        <v>0</v>
      </c>
      <c r="M189" s="471">
        <f ca="1">IFERROR(IF((VLOOKUP($E189,'I&amp;E Backsheet'!$D$7:$Y$187,M$9,FALSE))="","",(VLOOKUP($E189,'I&amp;E Backsheet'!$D$7:$Y$187,M$9,FALSE))),"")</f>
        <v>1094613</v>
      </c>
      <c r="N189" s="472">
        <f ca="1">IFERROR(IF((VLOOKUP($E189,'I&amp;E Backsheet'!$D$7:$Y$187,N$9,FALSE))="","",(VLOOKUP($E189,'I&amp;E Backsheet'!$D$7:$Y$187,N$9,FALSE))),"")</f>
        <v>1094613</v>
      </c>
      <c r="O189" s="470">
        <f ca="1">IFERROR(IF((VLOOKUP($E189,'I&amp;E Backsheet'!$D$7:$Y$187,O$9,FALSE))="","",(VLOOKUP($E189,'I&amp;E Backsheet'!$D$7:$Y$187,O$9,FALSE))),"")</f>
        <v>0</v>
      </c>
      <c r="P189" s="471">
        <f ca="1">IFERROR(IF((VLOOKUP($E189,'I&amp;E Backsheet'!$D$7:$Y$187,P$9,FALSE))="","",(VLOOKUP($E189,'I&amp;E Backsheet'!$D$7:$Y$187,P$9,FALSE))),"")</f>
        <v>1094613</v>
      </c>
      <c r="Q189" s="473">
        <f ca="1">IFERROR(IF((VLOOKUP($E189,'I&amp;E Backsheet'!$D$7:$Y$187,Q$9,FALSE))="","",(VLOOKUP($E189,'I&amp;E Backsheet'!$D$7:$Y$187,Q$9,FALSE))),"")</f>
        <v>1094613</v>
      </c>
      <c r="R189" s="474">
        <f ca="1">IFERROR(IF((VLOOKUP($E189,'I&amp;E Backsheet'!$D$7:$Y$187,R$9,FALSE))="","",(VLOOKUP($E189,'I&amp;E Backsheet'!$D$7:$Y$187,R$9,FALSE))),"")</f>
        <v>10788900</v>
      </c>
    </row>
    <row r="190" spans="1:21" s="261" customFormat="1" ht="15" customHeight="1" x14ac:dyDescent="0.3">
      <c r="A190" s="41">
        <v>178</v>
      </c>
      <c r="B190" s="291" t="str">
        <f ca="1">IFERROR(IF((VLOOKUP($E190,'Org List'!$AJ$10:$AL$190,3,FALSE))="","",(VLOOKUP($E190,'Org List'!$AJ$10:$AL$190,3,FALSE))),"")</f>
        <v>Midlands Commissioning Region</v>
      </c>
      <c r="C190" s="292" t="str">
        <f ca="1">IFERROR(IF((VLOOKUP($E190,'Org List'!$AO$10:$AQ$190,3,FALSE))="","",(VLOOKUP($E190,'Org List'!$AO$10:$AQ$190,3,FALSE))),"")</f>
        <v>West Midlands Region</v>
      </c>
      <c r="D190" s="293" t="str">
        <f ca="1">IFERROR(IF((VLOOKUP($E190,'Org List'!$AT$10:$AV$190,3,FALSE))="","",(VLOOKUP($E190,'Org List'!$AT$10:$AV$190,3,FALSE))),"")</f>
        <v>NHS England Midlands (West Midlands)</v>
      </c>
      <c r="E190" s="438" t="str">
        <f t="shared" ca="1" si="5"/>
        <v>E08000031</v>
      </c>
      <c r="F190" s="439" t="str">
        <f ca="1">IFERROR(VLOOKUP($E190,'Org List'!$J$9:$K$640,2,0), "")</f>
        <v>Wolverhampton</v>
      </c>
      <c r="G190" s="470">
        <f ca="1">IFERROR(IF((VLOOKUP($E190,'I&amp;E Backsheet'!$D$7:$Y$187,G$9,FALSE))="","",(VLOOKUP($E190,'I&amp;E Backsheet'!$D$7:$Y$187,G$9,FALSE))),"")</f>
        <v>3147482</v>
      </c>
      <c r="H190" s="471">
        <f ca="1">IFERROR(IF((VLOOKUP($E190,'I&amp;E Backsheet'!$D$7:$Y$187,H$9,FALSE))="","",(VLOOKUP($E190,'I&amp;E Backsheet'!$D$7:$Y$187,H$9,FALSE))),"")</f>
        <v>12950664</v>
      </c>
      <c r="I190" s="471">
        <f ca="1">IFERROR(IF((VLOOKUP($E190,'I&amp;E Backsheet'!$D$7:$Y$187,I$9,FALSE))="","",(VLOOKUP($E190,'I&amp;E Backsheet'!$D$7:$Y$187,I$9,FALSE))),"")</f>
        <v>19735052</v>
      </c>
      <c r="J190" s="471">
        <f ca="1">IFERROR(IF((VLOOKUP($E190,'I&amp;E Backsheet'!$D$7:$Y$187,J$9,FALSE))="","",(VLOOKUP($E190,'I&amp;E Backsheet'!$D$7:$Y$187,J$9,FALSE))),"")</f>
        <v>1376477</v>
      </c>
      <c r="K190" s="472">
        <f ca="1">IFERROR(IF((VLOOKUP($E190,'I&amp;E Backsheet'!$D$7:$Y$187,K$9,FALSE))="","",(VLOOKUP($E190,'I&amp;E Backsheet'!$D$7:$Y$187,K$9,FALSE))),"")</f>
        <v>37209675</v>
      </c>
      <c r="L190" s="470">
        <f ca="1">IFERROR(IF((VLOOKUP($E190,'I&amp;E Backsheet'!$D$7:$Y$187,L$9,FALSE))="","",(VLOOKUP($E190,'I&amp;E Backsheet'!$D$7:$Y$187,L$9,FALSE))),"")</f>
        <v>32450049</v>
      </c>
      <c r="M190" s="471">
        <f ca="1">IFERROR(IF((VLOOKUP($E190,'I&amp;E Backsheet'!$D$7:$Y$187,M$9,FALSE))="","",(VLOOKUP($E190,'I&amp;E Backsheet'!$D$7:$Y$187,M$9,FALSE))),"")</f>
        <v>8128236</v>
      </c>
      <c r="N190" s="472">
        <f ca="1">IFERROR(IF((VLOOKUP($E190,'I&amp;E Backsheet'!$D$7:$Y$187,N$9,FALSE))="","",(VLOOKUP($E190,'I&amp;E Backsheet'!$D$7:$Y$187,N$9,FALSE))),"")</f>
        <v>40578285</v>
      </c>
      <c r="O190" s="470">
        <f ca="1">IFERROR(IF((VLOOKUP($E190,'I&amp;E Backsheet'!$D$7:$Y$187,O$9,FALSE))="","",(VLOOKUP($E190,'I&amp;E Backsheet'!$D$7:$Y$187,O$9,FALSE))),"")</f>
        <v>32450202</v>
      </c>
      <c r="P190" s="471">
        <f ca="1">IFERROR(IF((VLOOKUP($E190,'I&amp;E Backsheet'!$D$7:$Y$187,P$9,FALSE))="","",(VLOOKUP($E190,'I&amp;E Backsheet'!$D$7:$Y$187,P$9,FALSE))),"")</f>
        <v>8128236</v>
      </c>
      <c r="Q190" s="473">
        <f ca="1">IFERROR(IF((VLOOKUP($E190,'I&amp;E Backsheet'!$D$7:$Y$187,Q$9,FALSE))="","",(VLOOKUP($E190,'I&amp;E Backsheet'!$D$7:$Y$187,Q$9,FALSE))),"")</f>
        <v>40578438</v>
      </c>
      <c r="R190" s="474">
        <f ca="1">IFERROR(IF((VLOOKUP($E190,'I&amp;E Backsheet'!$D$7:$Y$187,R$9,FALSE))="","",(VLOOKUP($E190,'I&amp;E Backsheet'!$D$7:$Y$187,R$9,FALSE))),"")</f>
        <v>77788113</v>
      </c>
      <c r="U190" s="1"/>
    </row>
    <row r="191" spans="1:21" s="261" customFormat="1" ht="15" customHeight="1" x14ac:dyDescent="0.3">
      <c r="A191" s="41">
        <v>179</v>
      </c>
      <c r="B191" s="291" t="str">
        <f ca="1">IFERROR(IF((VLOOKUP($E191,'Org List'!$AJ$10:$AL$190,3,FALSE))="","",(VLOOKUP($E191,'Org List'!$AJ$10:$AL$190,3,FALSE))),"")</f>
        <v>Midlands Commissioning Region</v>
      </c>
      <c r="C191" s="292" t="str">
        <f ca="1">IFERROR(IF((VLOOKUP($E191,'Org List'!$AO$10:$AQ$190,3,FALSE))="","",(VLOOKUP($E191,'Org List'!$AO$10:$AQ$190,3,FALSE))),"")</f>
        <v>West Midlands Region</v>
      </c>
      <c r="D191" s="293" t="str">
        <f ca="1">IFERROR(IF((VLOOKUP($E191,'Org List'!$AT$10:$AV$190,3,FALSE))="","",(VLOOKUP($E191,'Org List'!$AT$10:$AV$190,3,FALSE))),"")</f>
        <v>NHS England Midlands (West Midlands)</v>
      </c>
      <c r="E191" s="438" t="str">
        <f t="shared" ca="1" si="5"/>
        <v>E10000034</v>
      </c>
      <c r="F191" s="439" t="str">
        <f ca="1">IFERROR(VLOOKUP($E191,'Org List'!$J$9:$K$640,2,0), "")</f>
        <v>Worcestershire</v>
      </c>
      <c r="G191" s="470">
        <f ca="1">IFERROR(IF((VLOOKUP($E191,'I&amp;E Backsheet'!$D$7:$Y$187,G$9,FALSE))="","",(VLOOKUP($E191,'I&amp;E Backsheet'!$D$7:$Y$187,G$9,FALSE))),"")</f>
        <v>5432123</v>
      </c>
      <c r="H191" s="471">
        <f ca="1">IFERROR(IF((VLOOKUP($E191,'I&amp;E Backsheet'!$D$7:$Y$187,H$9,FALSE))="","",(VLOOKUP($E191,'I&amp;E Backsheet'!$D$7:$Y$187,H$9,FALSE))),"")</f>
        <v>16080497</v>
      </c>
      <c r="I191" s="471">
        <f ca="1">IFERROR(IF((VLOOKUP($E191,'I&amp;E Backsheet'!$D$7:$Y$187,I$9,FALSE))="","",(VLOOKUP($E191,'I&amp;E Backsheet'!$D$7:$Y$187,I$9,FALSE))),"")</f>
        <v>37454851</v>
      </c>
      <c r="J191" s="471">
        <f ca="1">IFERROR(IF((VLOOKUP($E191,'I&amp;E Backsheet'!$D$7:$Y$187,J$9,FALSE))="","",(VLOOKUP($E191,'I&amp;E Backsheet'!$D$7:$Y$187,J$9,FALSE))),"")</f>
        <v>2384625</v>
      </c>
      <c r="K191" s="472">
        <f ca="1">IFERROR(IF((VLOOKUP($E191,'I&amp;E Backsheet'!$D$7:$Y$187,K$9,FALSE))="","",(VLOOKUP($E191,'I&amp;E Backsheet'!$D$7:$Y$187,K$9,FALSE))),"")</f>
        <v>61352096</v>
      </c>
      <c r="L191" s="470">
        <f ca="1">IFERROR(IF((VLOOKUP($E191,'I&amp;E Backsheet'!$D$7:$Y$187,L$9,FALSE))="","",(VLOOKUP($E191,'I&amp;E Backsheet'!$D$7:$Y$187,L$9,FALSE))),"")</f>
        <v>0</v>
      </c>
      <c r="M191" s="471">
        <f ca="1">IFERROR(IF((VLOOKUP($E191,'I&amp;E Backsheet'!$D$7:$Y$187,M$9,FALSE))="","",(VLOOKUP($E191,'I&amp;E Backsheet'!$D$7:$Y$187,M$9,FALSE))),"")</f>
        <v>0</v>
      </c>
      <c r="N191" s="472">
        <f ca="1">IFERROR(IF((VLOOKUP($E191,'I&amp;E Backsheet'!$D$7:$Y$187,N$9,FALSE))="","",(VLOOKUP($E191,'I&amp;E Backsheet'!$D$7:$Y$187,N$9,FALSE))),"")</f>
        <v>0</v>
      </c>
      <c r="O191" s="470">
        <f ca="1">IFERROR(IF((VLOOKUP($E191,'I&amp;E Backsheet'!$D$7:$Y$187,O$9,FALSE))="","",(VLOOKUP($E191,'I&amp;E Backsheet'!$D$7:$Y$187,O$9,FALSE))),"")</f>
        <v>0</v>
      </c>
      <c r="P191" s="471">
        <f ca="1">IFERROR(IF((VLOOKUP($E191,'I&amp;E Backsheet'!$D$7:$Y$187,P$9,FALSE))="","",(VLOOKUP($E191,'I&amp;E Backsheet'!$D$7:$Y$187,P$9,FALSE))),"")</f>
        <v>0</v>
      </c>
      <c r="Q191" s="473">
        <f ca="1">IFERROR(IF((VLOOKUP($E191,'I&amp;E Backsheet'!$D$7:$Y$187,Q$9,FALSE))="","",(VLOOKUP($E191,'I&amp;E Backsheet'!$D$7:$Y$187,Q$9,FALSE))),"")</f>
        <v>0</v>
      </c>
      <c r="R191" s="474">
        <f ca="1">IFERROR(IF((VLOOKUP($E191,'I&amp;E Backsheet'!$D$7:$Y$187,R$9,FALSE))="","",(VLOOKUP($E191,'I&amp;E Backsheet'!$D$7:$Y$187,R$9,FALSE))),"")</f>
        <v>61352096</v>
      </c>
      <c r="U191" s="1"/>
    </row>
    <row r="192" spans="1:21" ht="15" customHeight="1" thickBot="1" x14ac:dyDescent="0.35">
      <c r="A192" s="41">
        <v>180</v>
      </c>
      <c r="B192" s="294" t="str">
        <f ca="1">IFERROR(IF((VLOOKUP($E192,'Org List'!$AJ$10:$AL$190,3,FALSE))="","",(VLOOKUP($E192,'Org List'!$AJ$10:$AL$190,3,FALSE))),"")</f>
        <v>North East and Yorkshire Commissioning Region</v>
      </c>
      <c r="C192" s="295" t="str">
        <f ca="1">IFERROR(IF((VLOOKUP($E192,'Org List'!$AO$10:$AQ$190,3,FALSE))="","",(VLOOKUP($E192,'Org List'!$AO$10:$AQ$190,3,FALSE))),"")</f>
        <v>Yorkshire and The Humber Region</v>
      </c>
      <c r="D192" s="296" t="str">
        <f ca="1">IFERROR(IF((VLOOKUP($E192,'Org List'!$AT$10:$AV$190,3,FALSE))="","",(VLOOKUP($E192,'Org List'!$AT$10:$AV$190,3,FALSE))),"")</f>
        <v>NHS England North East and Yokrshire (Yorkshire And Humber)</v>
      </c>
      <c r="E192" s="444" t="str">
        <f t="shared" ca="1" si="5"/>
        <v>E06000014</v>
      </c>
      <c r="F192" s="445" t="str">
        <f ca="1">IFERROR(VLOOKUP($E192,'Org List'!$J$9:$K$640,2,0), "")</f>
        <v>York</v>
      </c>
      <c r="G192" s="475">
        <f ca="1">IFERROR(IF((VLOOKUP($E192,'I&amp;E Backsheet'!$D$7:$Y$187,G$9,FALSE))="","",(VLOOKUP($E192,'I&amp;E Backsheet'!$D$7:$Y$187,G$9,FALSE))),"")</f>
        <v>1293767</v>
      </c>
      <c r="H192" s="476">
        <f ca="1">IFERROR(IF((VLOOKUP($E192,'I&amp;E Backsheet'!$D$7:$Y$187,H$9,FALSE))="","",(VLOOKUP($E192,'I&amp;E Backsheet'!$D$7:$Y$187,H$9,FALSE))),"")</f>
        <v>4479152</v>
      </c>
      <c r="I192" s="476">
        <f ca="1">IFERROR(IF((VLOOKUP($E192,'I&amp;E Backsheet'!$D$7:$Y$187,I$9,FALSE))="","",(VLOOKUP($E192,'I&amp;E Backsheet'!$D$7:$Y$187,I$9,FALSE))),"")</f>
        <v>12123655</v>
      </c>
      <c r="J192" s="476">
        <f ca="1">IFERROR(IF((VLOOKUP($E192,'I&amp;E Backsheet'!$D$7:$Y$187,J$9,FALSE))="","",(VLOOKUP($E192,'I&amp;E Backsheet'!$D$7:$Y$187,J$9,FALSE))),"")</f>
        <v>731801</v>
      </c>
      <c r="K192" s="477">
        <f ca="1">IFERROR(IF((VLOOKUP($E192,'I&amp;E Backsheet'!$D$7:$Y$187,K$9,FALSE))="","",(VLOOKUP($E192,'I&amp;E Backsheet'!$D$7:$Y$187,K$9,FALSE))),"")</f>
        <v>18628375</v>
      </c>
      <c r="L192" s="475">
        <f ca="1">IFERROR(IF((VLOOKUP($E192,'I&amp;E Backsheet'!$D$7:$Y$187,L$9,FALSE))="","",(VLOOKUP($E192,'I&amp;E Backsheet'!$D$7:$Y$187,L$9,FALSE))),"")</f>
        <v>0</v>
      </c>
      <c r="M192" s="476">
        <f ca="1">IFERROR(IF((VLOOKUP($E192,'I&amp;E Backsheet'!$D$7:$Y$187,M$9,FALSE))="","",(VLOOKUP($E192,'I&amp;E Backsheet'!$D$7:$Y$187,M$9,FALSE))),"")</f>
        <v>0</v>
      </c>
      <c r="N192" s="477">
        <f ca="1">IFERROR(IF((VLOOKUP($E192,'I&amp;E Backsheet'!$D$7:$Y$187,N$9,FALSE))="","",(VLOOKUP($E192,'I&amp;E Backsheet'!$D$7:$Y$187,N$9,FALSE))),"")</f>
        <v>0</v>
      </c>
      <c r="O192" s="475">
        <f ca="1">IFERROR(IF((VLOOKUP($E192,'I&amp;E Backsheet'!$D$7:$Y$187,O$9,FALSE))="","",(VLOOKUP($E192,'I&amp;E Backsheet'!$D$7:$Y$187,O$9,FALSE))),"")</f>
        <v>0</v>
      </c>
      <c r="P192" s="476">
        <f ca="1">IFERROR(IF((VLOOKUP($E192,'I&amp;E Backsheet'!$D$7:$Y$187,P$9,FALSE))="","",(VLOOKUP($E192,'I&amp;E Backsheet'!$D$7:$Y$187,P$9,FALSE))),"")</f>
        <v>0</v>
      </c>
      <c r="Q192" s="478">
        <f ca="1">IFERROR(IF((VLOOKUP($E192,'I&amp;E Backsheet'!$D$7:$Y$187,Q$9,FALSE))="","",(VLOOKUP($E192,'I&amp;E Backsheet'!$D$7:$Y$187,Q$9,FALSE))),"")</f>
        <v>0</v>
      </c>
      <c r="R192" s="479">
        <f ca="1">IFERROR(IF((VLOOKUP($E192,'I&amp;E Backsheet'!$D$7:$Y$187,R$9,FALSE))="","",(VLOOKUP($E192,'I&amp;E Backsheet'!$D$7:$Y$187,R$9,FALSE))),"")</f>
        <v>18628375</v>
      </c>
    </row>
  </sheetData>
  <sheetProtection algorithmName="SHA-512" hashValue="k9CyuadMzEL9Xb/d6ZPYhVfc8uKBW3FbpDgCoTpOUpIfbZpcCG4oP3ryBYrRr4gsaZMmBMldtJlmd/zHvAvKTw==" saltValue="sxyAuOpF9vkdSB5JZ0IQjA==" spinCount="100000" sheet="1" objects="1" scenarios="1" formatColumns="0" formatRows="0" autoFilter="0"/>
  <autoFilter ref="B11:R192" xr:uid="{4B3E6EB3-0E8E-450F-8D5E-AD7F6121F5C3}"/>
  <mergeCells count="5">
    <mergeCell ref="G10:K10"/>
    <mergeCell ref="L10:N10"/>
    <mergeCell ref="E2:K2"/>
    <mergeCell ref="E1:K1"/>
    <mergeCell ref="O10:R10"/>
  </mergeCells>
  <hyperlinks>
    <hyperlink ref="E6" location="Contents!A1" display="&lt;&lt; Contents" xr:uid="{3DD7B8BA-0134-4A11-AC52-1911743A3CFC}"/>
  </hyperlink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Drop Down 1">
              <controlPr defaultSize="0" autoLine="0" autoPict="0">
                <anchor moveWithCells="1" sizeWithCells="1">
                  <from>
                    <xdr:col>5</xdr:col>
                    <xdr:colOff>1173480</xdr:colOff>
                    <xdr:row>2</xdr:row>
                    <xdr:rowOff>152400</xdr:rowOff>
                  </from>
                  <to>
                    <xdr:col>9</xdr:col>
                    <xdr:colOff>350520</xdr:colOff>
                    <xdr:row>4</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7CB3F-9EF7-4005-A34B-073F83368C2E}">
  <sheetPr codeName="Sheet16">
    <tabColor theme="3" tint="0.79998168889431442"/>
  </sheetPr>
  <dimension ref="A1:K191"/>
  <sheetViews>
    <sheetView showGridLines="0" zoomScale="80" zoomScaleNormal="80" workbookViewId="0">
      <selection activeCell="E1" sqref="E1:H1"/>
    </sheetView>
  </sheetViews>
  <sheetFormatPr defaultColWidth="9.109375" defaultRowHeight="14.4" outlineLevelCol="1" x14ac:dyDescent="0.3"/>
  <cols>
    <col min="1" max="1" width="4.6640625" style="219" customWidth="1"/>
    <col min="2" max="2" width="69.6640625" style="219" hidden="1" customWidth="1" outlineLevel="1"/>
    <col min="3" max="3" width="34.6640625" style="219" hidden="1" customWidth="1" outlineLevel="1"/>
    <col min="4" max="4" width="69.6640625" style="219" hidden="1" customWidth="1" outlineLevel="1"/>
    <col min="5" max="5" width="10.5546875" style="219" bestFit="1" customWidth="1" collapsed="1"/>
    <col min="6" max="6" width="70" style="219" bestFit="1" customWidth="1"/>
    <col min="7" max="8" width="17.6640625" style="219" customWidth="1"/>
    <col min="9" max="10" width="4.6640625" style="219" customWidth="1"/>
    <col min="11" max="11" width="9.109375" style="1" hidden="1" customWidth="1"/>
    <col min="12" max="12" width="4.6640625" style="219" customWidth="1"/>
    <col min="13" max="16384" width="9.109375" style="219"/>
  </cols>
  <sheetData>
    <row r="1" spans="1:11" ht="21" x14ac:dyDescent="0.4">
      <c r="A1" s="22"/>
      <c r="B1" s="22"/>
      <c r="C1" s="22"/>
      <c r="D1" s="22"/>
      <c r="E1" s="377" t="s">
        <v>1252</v>
      </c>
      <c r="F1" s="377"/>
      <c r="G1" s="377"/>
      <c r="H1" s="377"/>
      <c r="I1" s="22"/>
    </row>
    <row r="2" spans="1:11" x14ac:dyDescent="0.3">
      <c r="A2" s="22"/>
      <c r="B2" s="22"/>
      <c r="C2" s="22"/>
      <c r="D2" s="22"/>
      <c r="E2" s="379"/>
      <c r="F2" s="379"/>
      <c r="G2" s="379"/>
      <c r="H2" s="379"/>
      <c r="I2" s="22"/>
    </row>
    <row r="3" spans="1:11" x14ac:dyDescent="0.3">
      <c r="A3" s="22"/>
      <c r="B3" s="22"/>
      <c r="C3" s="22"/>
      <c r="D3" s="22"/>
      <c r="E3" s="22"/>
      <c r="F3" s="22"/>
      <c r="G3" s="22"/>
      <c r="H3" s="22"/>
      <c r="I3" s="22"/>
    </row>
    <row r="4" spans="1:11" x14ac:dyDescent="0.3">
      <c r="A4" s="22"/>
      <c r="B4" s="22"/>
      <c r="C4" s="22"/>
      <c r="D4" s="22"/>
      <c r="E4" s="23" t="s">
        <v>1948</v>
      </c>
      <c r="F4" s="22"/>
      <c r="G4" s="24" t="str">
        <f ca="1">'Org List'!J7</f>
        <v>ENG</v>
      </c>
      <c r="H4" s="22"/>
      <c r="I4" s="22"/>
      <c r="K4" s="1">
        <f ca="1">MATCH(G4,'Comms by AT'!$B:$B,0)</f>
        <v>4</v>
      </c>
    </row>
    <row r="5" spans="1:11" x14ac:dyDescent="0.3">
      <c r="A5" s="22"/>
      <c r="B5" s="22"/>
      <c r="C5" s="22"/>
      <c r="D5" s="22"/>
      <c r="E5" s="22"/>
      <c r="F5" s="22"/>
      <c r="G5" s="22"/>
      <c r="H5" s="22"/>
      <c r="I5" s="22"/>
      <c r="K5" s="1">
        <f ca="1">COUNTIF('Comms by AT'!$C:$C,$G$4)</f>
        <v>181</v>
      </c>
    </row>
    <row r="6" spans="1:11" ht="20.100000000000001" customHeight="1" x14ac:dyDescent="0.3">
      <c r="E6" s="169" t="s">
        <v>1141</v>
      </c>
    </row>
    <row r="7" spans="1:11" x14ac:dyDescent="0.3">
      <c r="A7" s="22"/>
      <c r="B7" s="22"/>
      <c r="C7" s="22"/>
      <c r="D7" s="22"/>
      <c r="E7" s="23" t="s">
        <v>1006</v>
      </c>
      <c r="F7" s="22"/>
      <c r="G7" s="22"/>
      <c r="H7" s="22"/>
      <c r="I7" s="22"/>
    </row>
    <row r="8" spans="1:11" ht="15" thickBot="1" x14ac:dyDescent="0.35"/>
    <row r="9" spans="1:11" s="1" customFormat="1" ht="15" hidden="1" thickBot="1" x14ac:dyDescent="0.35">
      <c r="G9" s="1">
        <v>19</v>
      </c>
      <c r="H9" s="1">
        <v>20</v>
      </c>
    </row>
    <row r="10" spans="1:11" ht="30" customHeight="1" thickBot="1" x14ac:dyDescent="0.35">
      <c r="B10" s="220" t="s">
        <v>1015</v>
      </c>
      <c r="C10" s="223" t="s">
        <v>1087</v>
      </c>
      <c r="D10" s="157" t="s">
        <v>1017</v>
      </c>
      <c r="E10" s="323" t="s">
        <v>195</v>
      </c>
      <c r="F10" s="324" t="s">
        <v>1007</v>
      </c>
      <c r="G10" s="342" t="s">
        <v>876</v>
      </c>
      <c r="H10" s="343" t="s">
        <v>881</v>
      </c>
    </row>
    <row r="11" spans="1:11" ht="15" customHeight="1" x14ac:dyDescent="0.3">
      <c r="A11" s="41">
        <v>0</v>
      </c>
      <c r="B11" s="74" t="str">
        <f ca="1">IFERROR(IF((VLOOKUP($E11,'Org List'!$AJ$10:$AL$190,3,FALSE))="","",(VLOOKUP($E11,'Org List'!$AJ$10:$AL$190,3,FALSE))),"")</f>
        <v/>
      </c>
      <c r="C11" s="75" t="str">
        <f ca="1">IFERROR(IF((VLOOKUP($E11,'Org List'!$AO$10:$AQ$190,3,FALSE))="","",(VLOOKUP($E11,'Org List'!$AO$10:$AQ$190,3,FALSE))),"")</f>
        <v/>
      </c>
      <c r="D11" s="92" t="str">
        <f ca="1">IFERROR(IF((VLOOKUP($E11,'Org List'!$AT$10:$AV$190,3,FALSE))="","",(VLOOKUP($E11,'Org List'!$AT$10:$AV$190,3,FALSE))),"")</f>
        <v/>
      </c>
      <c r="E11" s="449" t="str">
        <f t="shared" ref="E11:E42" ca="1" si="0">IF($A11&gt;$K$5-1,"",INDIRECT("'Comms by AT'!D"&amp;$A11+$K$4))</f>
        <v>ENG</v>
      </c>
      <c r="F11" s="450" t="str">
        <f ca="1">IFERROR(VLOOKUP($E11,'Org List'!$J$9:$K$640,2,0), "")</f>
        <v>England</v>
      </c>
      <c r="G11" s="451">
        <f ca="1">IFERROR(IF((VLOOKUP($E11,'I&amp;E Backsheet'!$D$7:$Y$187,G$9,FALSE))="","",(VLOOKUP($E11,'I&amp;E Backsheet'!$D$7:$Y$187,G$9,FALSE))),"")</f>
        <v>9209555584.9974937</v>
      </c>
      <c r="H11" s="452">
        <f ca="1">IFERROR(IF((VLOOKUP($E11,'I&amp;E Backsheet'!$D$7:$Y$187,H$9,FALSE))="","",(VLOOKUP($E11,'I&amp;E Backsheet'!$D$7:$Y$187,H$9,FALSE))),"")</f>
        <v>9228688857.247673</v>
      </c>
    </row>
    <row r="12" spans="1:11" ht="15" customHeight="1" x14ac:dyDescent="0.3">
      <c r="A12" s="41">
        <v>1</v>
      </c>
      <c r="B12" s="77" t="str">
        <f ca="1">IFERROR(IF((VLOOKUP($E12,'Org List'!$AJ$10:$AL$190,3,FALSE))="","",(VLOOKUP($E12,'Org List'!$AJ$10:$AL$190,3,FALSE))),"")</f>
        <v>London Commissioning Region</v>
      </c>
      <c r="C12" s="78" t="str">
        <f ca="1">IFERROR(IF((VLOOKUP($E12,'Org List'!$AO$10:$AQ$190,3,FALSE))="","",(VLOOKUP($E12,'Org List'!$AO$10:$AQ$190,3,FALSE))),"")</f>
        <v/>
      </c>
      <c r="D12" s="93" t="str">
        <f ca="1">IFERROR(IF((VLOOKUP($E12,'Org List'!$AT$10:$AV$190,3,FALSE))="","",(VLOOKUP($E12,'Org List'!$AT$10:$AV$190,3,FALSE))),"")</f>
        <v/>
      </c>
      <c r="E12" s="453" t="str">
        <f t="shared" ca="1" si="0"/>
        <v>Y56</v>
      </c>
      <c r="F12" s="454" t="str">
        <f ca="1">IFERROR(VLOOKUP($E12,'Org List'!$J$9:$K$640,2,0), "")</f>
        <v>London Commissioning Region</v>
      </c>
      <c r="G12" s="455">
        <f ca="1">IFERROR(IF((VLOOKUP($E12,'I&amp;E Backsheet'!$D$7:$Y$187,G$9,FALSE))="","",(VLOOKUP($E12,'I&amp;E Backsheet'!$D$7:$Y$187,G$9,FALSE))),"")</f>
        <v>1311568173.8609924</v>
      </c>
      <c r="H12" s="456">
        <f ca="1">IFERROR(IF((VLOOKUP($E12,'I&amp;E Backsheet'!$D$7:$Y$187,H$9,FALSE))="","",(VLOOKUP($E12,'I&amp;E Backsheet'!$D$7:$Y$187,H$9,FALSE))),"")</f>
        <v>1308591733.7859924</v>
      </c>
    </row>
    <row r="13" spans="1:11" ht="15" customHeight="1" x14ac:dyDescent="0.3">
      <c r="A13" s="41">
        <v>2</v>
      </c>
      <c r="B13" s="77" t="str">
        <f ca="1">IFERROR(IF((VLOOKUP($E13,'Org List'!$AJ$10:$AL$190,3,FALSE))="","",(VLOOKUP($E13,'Org List'!$AJ$10:$AL$190,3,FALSE))),"")</f>
        <v>South West England Commissioning Region</v>
      </c>
      <c r="C13" s="78" t="str">
        <f ca="1">IFERROR(IF((VLOOKUP($E13,'Org List'!$AO$10:$AQ$190,3,FALSE))="","",(VLOOKUP($E13,'Org List'!$AO$10:$AQ$190,3,FALSE))),"")</f>
        <v/>
      </c>
      <c r="D13" s="93" t="str">
        <f ca="1">IFERROR(IF((VLOOKUP($E13,'Org List'!$AT$10:$AV$190,3,FALSE))="","",(VLOOKUP($E13,'Org List'!$AT$10:$AV$190,3,FALSE))),"")</f>
        <v/>
      </c>
      <c r="E13" s="453" t="str">
        <f t="shared" ca="1" si="0"/>
        <v>Y58</v>
      </c>
      <c r="F13" s="454" t="str">
        <f ca="1">IFERROR(VLOOKUP($E13,'Org List'!$J$9:$K$640,2,0), "")</f>
        <v>South West England Commissioning Region</v>
      </c>
      <c r="G13" s="455">
        <f ca="1">IFERROR(IF((VLOOKUP($E13,'I&amp;E Backsheet'!$D$7:$Y$187,G$9,FALSE))="","",(VLOOKUP($E13,'I&amp;E Backsheet'!$D$7:$Y$187,G$9,FALSE))),"")</f>
        <v>869271952.95480931</v>
      </c>
      <c r="H13" s="456">
        <f ca="1">IFERROR(IF((VLOOKUP($E13,'I&amp;E Backsheet'!$D$7:$Y$187,H$9,FALSE))="","",(VLOOKUP($E13,'I&amp;E Backsheet'!$D$7:$Y$187,H$9,FALSE))),"")</f>
        <v>869904687.30480933</v>
      </c>
    </row>
    <row r="14" spans="1:11" ht="15" customHeight="1" x14ac:dyDescent="0.3">
      <c r="A14" s="41">
        <v>3</v>
      </c>
      <c r="B14" s="77" t="str">
        <f ca="1">IFERROR(IF((VLOOKUP($E14,'Org List'!$AJ$10:$AL$190,3,FALSE))="","",(VLOOKUP($E14,'Org List'!$AJ$10:$AL$190,3,FALSE))),"")</f>
        <v>South East England Commissioning Region</v>
      </c>
      <c r="C14" s="78" t="str">
        <f ca="1">IFERROR(IF((VLOOKUP($E14,'Org List'!$AO$10:$AQ$190,3,FALSE))="","",(VLOOKUP($E14,'Org List'!$AO$10:$AQ$190,3,FALSE))),"")</f>
        <v/>
      </c>
      <c r="D14" s="93" t="str">
        <f ca="1">IFERROR(IF((VLOOKUP($E14,'Org List'!$AT$10:$AV$190,3,FALSE))="","",(VLOOKUP($E14,'Org List'!$AT$10:$AV$190,3,FALSE))),"")</f>
        <v/>
      </c>
      <c r="E14" s="453" t="str">
        <f t="shared" ca="1" si="0"/>
        <v>Y59</v>
      </c>
      <c r="F14" s="454" t="str">
        <f ca="1">IFERROR(VLOOKUP($E14,'Org List'!$J$9:$K$640,2,0), "")</f>
        <v>South East England Commissioning Region</v>
      </c>
      <c r="G14" s="455">
        <f ca="1">IFERROR(IF((VLOOKUP($E14,'I&amp;E Backsheet'!$D$7:$Y$187,G$9,FALSE))="","",(VLOOKUP($E14,'I&amp;E Backsheet'!$D$7:$Y$187,G$9,FALSE))),"")</f>
        <v>1000561320.3541768</v>
      </c>
      <c r="H14" s="456">
        <f ca="1">IFERROR(IF((VLOOKUP($E14,'I&amp;E Backsheet'!$D$7:$Y$187,H$9,FALSE))="","",(VLOOKUP($E14,'I&amp;E Backsheet'!$D$7:$Y$187,H$9,FALSE))),"")</f>
        <v>1001273103.3341768</v>
      </c>
    </row>
    <row r="15" spans="1:11" ht="15" customHeight="1" x14ac:dyDescent="0.3">
      <c r="A15" s="41">
        <v>4</v>
      </c>
      <c r="B15" s="77" t="str">
        <f ca="1">IFERROR(IF((VLOOKUP($E15,'Org List'!$AJ$10:$AL$190,3,FALSE))="","",(VLOOKUP($E15,'Org List'!$AJ$10:$AL$190,3,FALSE))),"")</f>
        <v>Midlands Commissioning Region</v>
      </c>
      <c r="C15" s="78" t="str">
        <f ca="1">IFERROR(IF((VLOOKUP($E15,'Org List'!$AO$10:$AQ$190,3,FALSE))="","",(VLOOKUP($E15,'Org List'!$AO$10:$AQ$190,3,FALSE))),"")</f>
        <v/>
      </c>
      <c r="D15" s="93" t="str">
        <f ca="1">IFERROR(IF((VLOOKUP($E15,'Org List'!$AT$10:$AV$190,3,FALSE))="","",(VLOOKUP($E15,'Org List'!$AT$10:$AV$190,3,FALSE))),"")</f>
        <v/>
      </c>
      <c r="E15" s="453" t="str">
        <f t="shared" ca="1" si="0"/>
        <v>Y60</v>
      </c>
      <c r="F15" s="454" t="str">
        <f ca="1">IFERROR(VLOOKUP($E15,'Org List'!$J$9:$K$640,2,0), "")</f>
        <v>Midlands Commissioning Region</v>
      </c>
      <c r="G15" s="455">
        <f ca="1">IFERROR(IF((VLOOKUP($E15,'I&amp;E Backsheet'!$D$7:$Y$187,G$9,FALSE))="","",(VLOOKUP($E15,'I&amp;E Backsheet'!$D$7:$Y$187,G$9,FALSE))),"")</f>
        <v>1781251716.3049343</v>
      </c>
      <c r="H15" s="456">
        <f ca="1">IFERROR(IF((VLOOKUP($E15,'I&amp;E Backsheet'!$D$7:$Y$187,H$9,FALSE))="","",(VLOOKUP($E15,'I&amp;E Backsheet'!$D$7:$Y$187,H$9,FALSE))),"")</f>
        <v>1772307972.0504179</v>
      </c>
    </row>
    <row r="16" spans="1:11" ht="15" customHeight="1" x14ac:dyDescent="0.3">
      <c r="A16" s="41">
        <v>5</v>
      </c>
      <c r="B16" s="77" t="str">
        <f ca="1">IFERROR(IF((VLOOKUP($E16,'Org List'!$AJ$10:$AL$190,3,FALSE))="","",(VLOOKUP($E16,'Org List'!$AJ$10:$AL$190,3,FALSE))),"")</f>
        <v>East of England Commissioning Region</v>
      </c>
      <c r="C16" s="78" t="str">
        <f ca="1">IFERROR(IF((VLOOKUP($E16,'Org List'!$AO$10:$AQ$190,3,FALSE))="","",(VLOOKUP($E16,'Org List'!$AO$10:$AQ$190,3,FALSE))),"")</f>
        <v/>
      </c>
      <c r="D16" s="93" t="str">
        <f ca="1">IFERROR(IF((VLOOKUP($E16,'Org List'!$AT$10:$AV$190,3,FALSE))="","",(VLOOKUP($E16,'Org List'!$AT$10:$AV$190,3,FALSE))),"")</f>
        <v/>
      </c>
      <c r="E16" s="453" t="str">
        <f t="shared" ca="1" si="0"/>
        <v>Y61</v>
      </c>
      <c r="F16" s="454" t="str">
        <f ca="1">IFERROR(VLOOKUP($E16,'Org List'!$J$9:$K$640,2,0), "")</f>
        <v>East of England Commissioning Region</v>
      </c>
      <c r="G16" s="455">
        <f ca="1">IFERROR(IF((VLOOKUP($E16,'I&amp;E Backsheet'!$D$7:$Y$187,G$9,FALSE))="","",(VLOOKUP($E16,'I&amp;E Backsheet'!$D$7:$Y$187,G$9,FALSE))),"")</f>
        <v>900124443.62069178</v>
      </c>
      <c r="H16" s="456">
        <f ca="1">IFERROR(IF((VLOOKUP($E16,'I&amp;E Backsheet'!$D$7:$Y$187,H$9,FALSE))="","",(VLOOKUP($E16,'I&amp;E Backsheet'!$D$7:$Y$187,H$9,FALSE))),"")</f>
        <v>906417282.95733047</v>
      </c>
    </row>
    <row r="17" spans="1:8" ht="15" customHeight="1" x14ac:dyDescent="0.3">
      <c r="A17" s="41">
        <v>6</v>
      </c>
      <c r="B17" s="77" t="str">
        <f ca="1">IFERROR(IF((VLOOKUP($E17,'Org List'!$AJ$10:$AL$190,3,FALSE))="","",(VLOOKUP($E17,'Org List'!$AJ$10:$AL$190,3,FALSE))),"")</f>
        <v>North West Commissioning Region</v>
      </c>
      <c r="C17" s="78" t="str">
        <f ca="1">IFERROR(IF((VLOOKUP($E17,'Org List'!$AO$10:$AQ$190,3,FALSE))="","",(VLOOKUP($E17,'Org List'!$AO$10:$AQ$190,3,FALSE))),"")</f>
        <v/>
      </c>
      <c r="D17" s="93" t="str">
        <f ca="1">IFERROR(IF((VLOOKUP($E17,'Org List'!$AT$10:$AV$190,3,FALSE))="","",(VLOOKUP($E17,'Org List'!$AT$10:$AV$190,3,FALSE))),"")</f>
        <v/>
      </c>
      <c r="E17" s="453" t="str">
        <f t="shared" ca="1" si="0"/>
        <v>Y62</v>
      </c>
      <c r="F17" s="454" t="str">
        <f ca="1">IFERROR(VLOOKUP($E17,'Org List'!$J$9:$K$640,2,0), "")</f>
        <v>North West Commissioning Region</v>
      </c>
      <c r="G17" s="455">
        <f ca="1">IFERROR(IF((VLOOKUP($E17,'I&amp;E Backsheet'!$D$7:$Y$187,G$9,FALSE))="","",(VLOOKUP($E17,'I&amp;E Backsheet'!$D$7:$Y$187,G$9,FALSE))),"")</f>
        <v>1621094582.7540524</v>
      </c>
      <c r="H17" s="456">
        <f ca="1">IFERROR(IF((VLOOKUP($E17,'I&amp;E Backsheet'!$D$7:$Y$187,H$9,FALSE))="","",(VLOOKUP($E17,'I&amp;E Backsheet'!$D$7:$Y$187,H$9,FALSE))),"")</f>
        <v>1636079065.8095078</v>
      </c>
    </row>
    <row r="18" spans="1:8" ht="15" customHeight="1" x14ac:dyDescent="0.3">
      <c r="A18" s="41">
        <v>7</v>
      </c>
      <c r="B18" s="77" t="str">
        <f ca="1">IFERROR(IF((VLOOKUP($E18,'Org List'!$AJ$10:$AL$190,3,FALSE))="","",(VLOOKUP($E18,'Org List'!$AJ$10:$AL$190,3,FALSE))),"")</f>
        <v>North East and Yorkshire Commissioning Region</v>
      </c>
      <c r="C18" s="78" t="str">
        <f ca="1">IFERROR(IF((VLOOKUP($E18,'Org List'!$AO$10:$AQ$190,3,FALSE))="","",(VLOOKUP($E18,'Org List'!$AO$10:$AQ$190,3,FALSE))),"")</f>
        <v/>
      </c>
      <c r="D18" s="93" t="str">
        <f ca="1">IFERROR(IF((VLOOKUP($E18,'Org List'!$AT$10:$AV$190,3,FALSE))="","",(VLOOKUP($E18,'Org List'!$AT$10:$AV$190,3,FALSE))),"")</f>
        <v/>
      </c>
      <c r="E18" s="453" t="str">
        <f t="shared" ca="1" si="0"/>
        <v>Y63</v>
      </c>
      <c r="F18" s="454" t="str">
        <f ca="1">IFERROR(VLOOKUP($E18,'Org List'!$J$9:$K$640,2,0), "")</f>
        <v>North East and Yorkshire Commissioning Region</v>
      </c>
      <c r="G18" s="455">
        <f ca="1">IFERROR(IF((VLOOKUP($E18,'I&amp;E Backsheet'!$D$7:$Y$187,G$9,FALSE))="","",(VLOOKUP($E18,'I&amp;E Backsheet'!$D$7:$Y$187,G$9,FALSE))),"")</f>
        <v>1725683395.1478374</v>
      </c>
      <c r="H18" s="456">
        <f ca="1">IFERROR(IF((VLOOKUP($E18,'I&amp;E Backsheet'!$D$7:$Y$187,H$9,FALSE))="","",(VLOOKUP($E18,'I&amp;E Backsheet'!$D$7:$Y$187,H$9,FALSE))),"")</f>
        <v>1734115012.0054381</v>
      </c>
    </row>
    <row r="19" spans="1:8" ht="15" customHeight="1" x14ac:dyDescent="0.3">
      <c r="A19" s="41">
        <v>8</v>
      </c>
      <c r="B19" s="77" t="str">
        <f ca="1">IFERROR(IF((VLOOKUP($E19,'Org List'!$AJ$10:$AL$190,3,FALSE))="","",(VLOOKUP($E19,'Org List'!$AJ$10:$AL$190,3,FALSE))),"")</f>
        <v/>
      </c>
      <c r="C19" s="78" t="str">
        <f ca="1">IFERROR(IF((VLOOKUP($E19,'Org List'!$AO$10:$AQ$190,3,FALSE))="","",(VLOOKUP($E19,'Org List'!$AO$10:$AQ$190,3,FALSE))),"")</f>
        <v>North East Region</v>
      </c>
      <c r="D19" s="93" t="str">
        <f ca="1">IFERROR(IF((VLOOKUP($E19,'Org List'!$AT$10:$AV$190,3,FALSE))="","",(VLOOKUP($E19,'Org List'!$AT$10:$AV$190,3,FALSE))),"")</f>
        <v/>
      </c>
      <c r="E19" s="453" t="str">
        <f t="shared" ca="1" si="0"/>
        <v>E12000001</v>
      </c>
      <c r="F19" s="454" t="str">
        <f ca="1">IFERROR(VLOOKUP($E19,'Org List'!$J$9:$K$640,2,0), "")</f>
        <v>North East Region</v>
      </c>
      <c r="G19" s="455">
        <f ca="1">IFERROR(IF((VLOOKUP($E19,'I&amp;E Backsheet'!$D$7:$Y$187,G$9,FALSE))="","",(VLOOKUP($E19,'I&amp;E Backsheet'!$D$7:$Y$187,G$9,FALSE))),"")</f>
        <v>568714916.89951456</v>
      </c>
      <c r="H19" s="456">
        <f ca="1">IFERROR(IF((VLOOKUP($E19,'I&amp;E Backsheet'!$D$7:$Y$187,H$9,FALSE))="","",(VLOOKUP($E19,'I&amp;E Backsheet'!$D$7:$Y$187,H$9,FALSE))),"")</f>
        <v>578285858.00543809</v>
      </c>
    </row>
    <row r="20" spans="1:8" ht="15" customHeight="1" x14ac:dyDescent="0.3">
      <c r="A20" s="41">
        <v>9</v>
      </c>
      <c r="B20" s="77" t="str">
        <f ca="1">IFERROR(IF((VLOOKUP($E20,'Org List'!$AJ$10:$AL$190,3,FALSE))="","",(VLOOKUP($E20,'Org List'!$AJ$10:$AL$190,3,FALSE))),"")</f>
        <v/>
      </c>
      <c r="C20" s="78" t="str">
        <f ca="1">IFERROR(IF((VLOOKUP($E20,'Org List'!$AO$10:$AQ$190,3,FALSE))="","",(VLOOKUP($E20,'Org List'!$AO$10:$AQ$190,3,FALSE))),"")</f>
        <v>North West Region</v>
      </c>
      <c r="D20" s="93" t="str">
        <f ca="1">IFERROR(IF((VLOOKUP($E20,'Org List'!$AT$10:$AV$190,3,FALSE))="","",(VLOOKUP($E20,'Org List'!$AT$10:$AV$190,3,FALSE))),"")</f>
        <v/>
      </c>
      <c r="E20" s="453" t="str">
        <f t="shared" ca="1" si="0"/>
        <v>E12000002</v>
      </c>
      <c r="F20" s="454" t="str">
        <f ca="1">IFERROR(VLOOKUP($E20,'Org List'!$J$9:$K$640,2,0), "")</f>
        <v>North West Region</v>
      </c>
      <c r="G20" s="455">
        <f ca="1">IFERROR(IF((VLOOKUP($E20,'I&amp;E Backsheet'!$D$7:$Y$187,G$9,FALSE))="","",(VLOOKUP($E20,'I&amp;E Backsheet'!$D$7:$Y$187,G$9,FALSE))),"")</f>
        <v>1688829776.7540524</v>
      </c>
      <c r="H20" s="456">
        <f ca="1">IFERROR(IF((VLOOKUP($E20,'I&amp;E Backsheet'!$D$7:$Y$187,H$9,FALSE))="","",(VLOOKUP($E20,'I&amp;E Backsheet'!$D$7:$Y$187,H$9,FALSE))),"")</f>
        <v>1703814259.8095078</v>
      </c>
    </row>
    <row r="21" spans="1:8" ht="15" customHeight="1" x14ac:dyDescent="0.3">
      <c r="A21" s="41">
        <v>10</v>
      </c>
      <c r="B21" s="77" t="str">
        <f ca="1">IFERROR(IF((VLOOKUP($E21,'Org List'!$AJ$10:$AL$190,3,FALSE))="","",(VLOOKUP($E21,'Org List'!$AJ$10:$AL$190,3,FALSE))),"")</f>
        <v/>
      </c>
      <c r="C21" s="78" t="str">
        <f ca="1">IFERROR(IF((VLOOKUP($E21,'Org List'!$AO$10:$AQ$190,3,FALSE))="","",(VLOOKUP($E21,'Org List'!$AO$10:$AQ$190,3,FALSE))),"")</f>
        <v>Yorkshire and The Humber Region</v>
      </c>
      <c r="D21" s="93" t="str">
        <f ca="1">IFERROR(IF((VLOOKUP($E21,'Org List'!$AT$10:$AV$190,3,FALSE))="","",(VLOOKUP($E21,'Org List'!$AT$10:$AV$190,3,FALSE))),"")</f>
        <v/>
      </c>
      <c r="E21" s="453" t="str">
        <f t="shared" ca="1" si="0"/>
        <v>E12000003</v>
      </c>
      <c r="F21" s="454" t="str">
        <f ca="1">IFERROR(VLOOKUP($E21,'Org List'!$J$9:$K$640,2,0), "")</f>
        <v>Yorkshire and The Humber Region</v>
      </c>
      <c r="G21" s="455">
        <f ca="1">IFERROR(IF((VLOOKUP($E21,'I&amp;E Backsheet'!$D$7:$Y$187,G$9,FALSE))="","",(VLOOKUP($E21,'I&amp;E Backsheet'!$D$7:$Y$187,G$9,FALSE))),"")</f>
        <v>1089233284.2483227</v>
      </c>
      <c r="H21" s="456">
        <f ca="1">IFERROR(IF((VLOOKUP($E21,'I&amp;E Backsheet'!$D$7:$Y$187,H$9,FALSE))="","",(VLOOKUP($E21,'I&amp;E Backsheet'!$D$7:$Y$187,H$9,FALSE))),"")</f>
        <v>1088093960</v>
      </c>
    </row>
    <row r="22" spans="1:8" ht="15" customHeight="1" x14ac:dyDescent="0.3">
      <c r="A22" s="41">
        <v>11</v>
      </c>
      <c r="B22" s="77" t="str">
        <f ca="1">IFERROR(IF((VLOOKUP($E22,'Org List'!$AJ$10:$AL$190,3,FALSE))="","",(VLOOKUP($E22,'Org List'!$AJ$10:$AL$190,3,FALSE))),"")</f>
        <v/>
      </c>
      <c r="C22" s="78" t="str">
        <f ca="1">IFERROR(IF((VLOOKUP($E22,'Org List'!$AO$10:$AQ$190,3,FALSE))="","",(VLOOKUP($E22,'Org List'!$AO$10:$AQ$190,3,FALSE))),"")</f>
        <v>East Midlands Region</v>
      </c>
      <c r="D22" s="93" t="str">
        <f ca="1">IFERROR(IF((VLOOKUP($E22,'Org List'!$AT$10:$AV$190,3,FALSE))="","",(VLOOKUP($E22,'Org List'!$AT$10:$AV$190,3,FALSE))),"")</f>
        <v/>
      </c>
      <c r="E22" s="453" t="str">
        <f t="shared" ca="1" si="0"/>
        <v>E12000004</v>
      </c>
      <c r="F22" s="454" t="str">
        <f ca="1">IFERROR(VLOOKUP($E22,'Org List'!$J$9:$K$640,2,0), "")</f>
        <v>East Midlands Region</v>
      </c>
      <c r="G22" s="455">
        <f ca="1">IFERROR(IF((VLOOKUP($E22,'I&amp;E Backsheet'!$D$7:$Y$187,G$9,FALSE))="","",(VLOOKUP($E22,'I&amp;E Backsheet'!$D$7:$Y$187,G$9,FALSE))),"")</f>
        <v>702333647.7443918</v>
      </c>
      <c r="H22" s="456">
        <f ca="1">IFERROR(IF((VLOOKUP($E22,'I&amp;E Backsheet'!$D$7:$Y$187,H$9,FALSE))="","",(VLOOKUP($E22,'I&amp;E Backsheet'!$D$7:$Y$187,H$9,FALSE))),"")</f>
        <v>701971826.15278959</v>
      </c>
    </row>
    <row r="23" spans="1:8" ht="15" customHeight="1" x14ac:dyDescent="0.3">
      <c r="A23" s="41">
        <v>12</v>
      </c>
      <c r="B23" s="77" t="str">
        <f ca="1">IFERROR(IF((VLOOKUP($E23,'Org List'!$AJ$10:$AL$190,3,FALSE))="","",(VLOOKUP($E23,'Org List'!$AJ$10:$AL$190,3,FALSE))),"")</f>
        <v/>
      </c>
      <c r="C23" s="78" t="str">
        <f ca="1">IFERROR(IF((VLOOKUP($E23,'Org List'!$AO$10:$AQ$190,3,FALSE))="","",(VLOOKUP($E23,'Org List'!$AO$10:$AQ$190,3,FALSE))),"")</f>
        <v>West Midlands Region</v>
      </c>
      <c r="D23" s="93" t="str">
        <f ca="1">IFERROR(IF((VLOOKUP($E23,'Org List'!$AT$10:$AV$190,3,FALSE))="","",(VLOOKUP($E23,'Org List'!$AT$10:$AV$190,3,FALSE))),"")</f>
        <v/>
      </c>
      <c r="E23" s="453" t="str">
        <f t="shared" ca="1" si="0"/>
        <v>E12000005</v>
      </c>
      <c r="F23" s="454" t="str">
        <f ca="1">IFERROR(VLOOKUP($E23,'Org List'!$J$9:$K$640,2,0), "")</f>
        <v>West Midlands Region</v>
      </c>
      <c r="G23" s="455">
        <f ca="1">IFERROR(IF((VLOOKUP($E23,'I&amp;E Backsheet'!$D$7:$Y$187,G$9,FALSE))="","",(VLOOKUP($E23,'I&amp;E Backsheet'!$D$7:$Y$187,G$9,FALSE))),"")</f>
        <v>1078918068.5605423</v>
      </c>
      <c r="H23" s="456">
        <f ca="1">IFERROR(IF((VLOOKUP($E23,'I&amp;E Backsheet'!$D$7:$Y$187,H$9,FALSE))="","",(VLOOKUP($E23,'I&amp;E Backsheet'!$D$7:$Y$187,H$9,FALSE))),"")</f>
        <v>1070336145.8976283</v>
      </c>
    </row>
    <row r="24" spans="1:8" ht="15" customHeight="1" x14ac:dyDescent="0.3">
      <c r="A24" s="41">
        <v>13</v>
      </c>
      <c r="B24" s="77" t="str">
        <f ca="1">IFERROR(IF((VLOOKUP($E24,'Org List'!$AJ$10:$AL$190,3,FALSE))="","",(VLOOKUP($E24,'Org List'!$AJ$10:$AL$190,3,FALSE))),"")</f>
        <v/>
      </c>
      <c r="C24" s="78" t="str">
        <f ca="1">IFERROR(IF((VLOOKUP($E24,'Org List'!$AO$10:$AQ$190,3,FALSE))="","",(VLOOKUP($E24,'Org List'!$AO$10:$AQ$190,3,FALSE))),"")</f>
        <v>East Region</v>
      </c>
      <c r="D24" s="93" t="str">
        <f ca="1">IFERROR(IF((VLOOKUP($E24,'Org List'!$AT$10:$AV$190,3,FALSE))="","",(VLOOKUP($E24,'Org List'!$AT$10:$AV$190,3,FALSE))),"")</f>
        <v/>
      </c>
      <c r="E24" s="453" t="str">
        <f t="shared" ca="1" si="0"/>
        <v>E12000006</v>
      </c>
      <c r="F24" s="454" t="str">
        <f ca="1">IFERROR(VLOOKUP($E24,'Org List'!$J$9:$K$640,2,0), "")</f>
        <v>East Region</v>
      </c>
      <c r="G24" s="455">
        <f ca="1">IFERROR(IF((VLOOKUP($E24,'I&amp;E Backsheet'!$D$7:$Y$187,G$9,FALSE))="","",(VLOOKUP($E24,'I&amp;E Backsheet'!$D$7:$Y$187,G$9,FALSE))),"")</f>
        <v>877314209.62069178</v>
      </c>
      <c r="H24" s="456">
        <f ca="1">IFERROR(IF((VLOOKUP($E24,'I&amp;E Backsheet'!$D$7:$Y$187,H$9,FALSE))="","",(VLOOKUP($E24,'I&amp;E Backsheet'!$D$7:$Y$187,H$9,FALSE))),"")</f>
        <v>883607048.95733047</v>
      </c>
    </row>
    <row r="25" spans="1:8" ht="15" customHeight="1" x14ac:dyDescent="0.3">
      <c r="A25" s="41">
        <v>14</v>
      </c>
      <c r="B25" s="77" t="str">
        <f ca="1">IFERROR(IF((VLOOKUP($E25,'Org List'!$AJ$10:$AL$190,3,FALSE))="","",(VLOOKUP($E25,'Org List'!$AJ$10:$AL$190,3,FALSE))),"")</f>
        <v/>
      </c>
      <c r="C25" s="78" t="str">
        <f ca="1">IFERROR(IF((VLOOKUP($E25,'Org List'!$AO$10:$AQ$190,3,FALSE))="","",(VLOOKUP($E25,'Org List'!$AO$10:$AQ$190,3,FALSE))),"")</f>
        <v>London Region</v>
      </c>
      <c r="D25" s="93" t="str">
        <f ca="1">IFERROR(IF((VLOOKUP($E25,'Org List'!$AT$10:$AV$190,3,FALSE))="","",(VLOOKUP($E25,'Org List'!$AT$10:$AV$190,3,FALSE))),"")</f>
        <v/>
      </c>
      <c r="E25" s="453" t="str">
        <f t="shared" ca="1" si="0"/>
        <v>E12000007</v>
      </c>
      <c r="F25" s="454" t="str">
        <f ca="1">IFERROR(VLOOKUP($E25,'Org List'!$J$9:$K$640,2,0), "")</f>
        <v>London Region</v>
      </c>
      <c r="G25" s="455">
        <f ca="1">IFERROR(IF((VLOOKUP($E25,'I&amp;E Backsheet'!$D$7:$Y$187,G$9,FALSE))="","",(VLOOKUP($E25,'I&amp;E Backsheet'!$D$7:$Y$187,G$9,FALSE))),"")</f>
        <v>1311568173.8609924</v>
      </c>
      <c r="H25" s="456">
        <f ca="1">IFERROR(IF((VLOOKUP($E25,'I&amp;E Backsheet'!$D$7:$Y$187,H$9,FALSE))="","",(VLOOKUP($E25,'I&amp;E Backsheet'!$D$7:$Y$187,H$9,FALSE))),"")</f>
        <v>1308591733.7859924</v>
      </c>
    </row>
    <row r="26" spans="1:8" ht="15" customHeight="1" x14ac:dyDescent="0.3">
      <c r="A26" s="41">
        <v>15</v>
      </c>
      <c r="B26" s="77" t="str">
        <f ca="1">IFERROR(IF((VLOOKUP($E26,'Org List'!$AJ$10:$AL$190,3,FALSE))="","",(VLOOKUP($E26,'Org List'!$AJ$10:$AL$190,3,FALSE))),"")</f>
        <v/>
      </c>
      <c r="C26" s="78" t="str">
        <f ca="1">IFERROR(IF((VLOOKUP($E26,'Org List'!$AO$10:$AQ$190,3,FALSE))="","",(VLOOKUP($E26,'Org List'!$AO$10:$AQ$190,3,FALSE))),"")</f>
        <v>South East Region</v>
      </c>
      <c r="D26" s="93" t="str">
        <f ca="1">IFERROR(IF((VLOOKUP($E26,'Org List'!$AT$10:$AV$190,3,FALSE))="","",(VLOOKUP($E26,'Org List'!$AT$10:$AV$190,3,FALSE))),"")</f>
        <v/>
      </c>
      <c r="E26" s="453" t="str">
        <f t="shared" ca="1" si="0"/>
        <v>E12000008</v>
      </c>
      <c r="F26" s="454" t="str">
        <f ca="1">IFERROR(VLOOKUP($E26,'Org List'!$J$9:$K$640,2,0), "")</f>
        <v>South East Region</v>
      </c>
      <c r="G26" s="455">
        <f ca="1">IFERROR(IF((VLOOKUP($E26,'I&amp;E Backsheet'!$D$7:$Y$187,G$9,FALSE))="","",(VLOOKUP($E26,'I&amp;E Backsheet'!$D$7:$Y$187,G$9,FALSE))),"")</f>
        <v>1023371554.3541768</v>
      </c>
      <c r="H26" s="456">
        <f ca="1">IFERROR(IF((VLOOKUP($E26,'I&amp;E Backsheet'!$D$7:$Y$187,H$9,FALSE))="","",(VLOOKUP($E26,'I&amp;E Backsheet'!$D$7:$Y$187,H$9,FALSE))),"")</f>
        <v>1024083337.3341768</v>
      </c>
    </row>
    <row r="27" spans="1:8" ht="15" customHeight="1" x14ac:dyDescent="0.3">
      <c r="A27" s="41">
        <v>16</v>
      </c>
      <c r="B27" s="77" t="str">
        <f ca="1">IFERROR(IF((VLOOKUP($E27,'Org List'!$AJ$10:$AL$190,3,FALSE))="","",(VLOOKUP($E27,'Org List'!$AJ$10:$AL$190,3,FALSE))),"")</f>
        <v/>
      </c>
      <c r="C27" s="78" t="str">
        <f ca="1">IFERROR(IF((VLOOKUP($E27,'Org List'!$AO$10:$AQ$190,3,FALSE))="","",(VLOOKUP($E27,'Org List'!$AO$10:$AQ$190,3,FALSE))),"")</f>
        <v>South West Region</v>
      </c>
      <c r="D27" s="93" t="str">
        <f ca="1">IFERROR(IF((VLOOKUP($E27,'Org List'!$AT$10:$AV$190,3,FALSE))="","",(VLOOKUP($E27,'Org List'!$AT$10:$AV$190,3,FALSE))),"")</f>
        <v/>
      </c>
      <c r="E27" s="453" t="str">
        <f t="shared" ca="1" si="0"/>
        <v>E12000009</v>
      </c>
      <c r="F27" s="454" t="str">
        <f ca="1">IFERROR(VLOOKUP($E27,'Org List'!$J$9:$K$640,2,0), "")</f>
        <v>South West Region</v>
      </c>
      <c r="G27" s="455">
        <f ca="1">IFERROR(IF((VLOOKUP($E27,'I&amp;E Backsheet'!$D$7:$Y$187,G$9,FALSE))="","",(VLOOKUP($E27,'I&amp;E Backsheet'!$D$7:$Y$187,G$9,FALSE))),"")</f>
        <v>869271952.95480931</v>
      </c>
      <c r="H27" s="456">
        <f ca="1">IFERROR(IF((VLOOKUP($E27,'I&amp;E Backsheet'!$D$7:$Y$187,H$9,FALSE))="","",(VLOOKUP($E27,'I&amp;E Backsheet'!$D$7:$Y$187,H$9,FALSE))),"")</f>
        <v>869904687.30480933</v>
      </c>
    </row>
    <row r="28" spans="1:8" ht="15" customHeight="1" x14ac:dyDescent="0.3">
      <c r="A28" s="41">
        <v>17</v>
      </c>
      <c r="B28" s="77" t="str">
        <f ca="1">IFERROR(IF((VLOOKUP($E28,'Org List'!$AJ$10:$AL$190,3,FALSE))="","",(VLOOKUP($E28,'Org List'!$AJ$10:$AL$190,3,FALSE))),"")</f>
        <v>North East and Yorkshire Commissioning Region</v>
      </c>
      <c r="C28" s="78" t="str">
        <f ca="1">IFERROR(IF((VLOOKUP($E28,'Org List'!$AO$10:$AQ$190,3,FALSE))="","",(VLOOKUP($E28,'Org List'!$AO$10:$AQ$190,3,FALSE))),"")</f>
        <v/>
      </c>
      <c r="D28" s="93" t="str">
        <f ca="1">IFERROR(IF((VLOOKUP($E28,'Org List'!$AT$10:$AV$190,3,FALSE))="","",(VLOOKUP($E28,'Org List'!$AT$10:$AV$190,3,FALSE))),"")</f>
        <v>NHS England North East and Yokrshire (Yorkshire And Humber)</v>
      </c>
      <c r="E28" s="453" t="str">
        <f t="shared" ca="1" si="0"/>
        <v>Q72</v>
      </c>
      <c r="F28" s="454" t="str">
        <f ca="1">IFERROR(VLOOKUP($E28,'Org List'!$J$9:$K$640,2,0), "")</f>
        <v>NHS England North East and Yokrshire (Yorkshire And Humber)</v>
      </c>
      <c r="G28" s="455">
        <f ca="1">IFERROR(IF((VLOOKUP($E28,'I&amp;E Backsheet'!$D$7:$Y$187,G$9,FALSE))="","",(VLOOKUP($E28,'I&amp;E Backsheet'!$D$7:$Y$187,G$9,FALSE))),"")</f>
        <v>1089233284.2483227</v>
      </c>
      <c r="H28" s="456">
        <f ca="1">IFERROR(IF((VLOOKUP($E28,'I&amp;E Backsheet'!$D$7:$Y$187,H$9,FALSE))="","",(VLOOKUP($E28,'I&amp;E Backsheet'!$D$7:$Y$187,H$9,FALSE))),"")</f>
        <v>1088093960</v>
      </c>
    </row>
    <row r="29" spans="1:8" ht="15" customHeight="1" x14ac:dyDescent="0.3">
      <c r="A29" s="41">
        <v>18</v>
      </c>
      <c r="B29" s="77" t="str">
        <f ca="1">IFERROR(IF((VLOOKUP($E29,'Org List'!$AJ$10:$AL$190,3,FALSE))="","",(VLOOKUP($E29,'Org List'!$AJ$10:$AL$190,3,FALSE))),"")</f>
        <v>North East and Yorkshire Commissioning Region</v>
      </c>
      <c r="C29" s="78" t="str">
        <f ca="1">IFERROR(IF((VLOOKUP($E29,'Org List'!$AO$10:$AQ$190,3,FALSE))="","",(VLOOKUP($E29,'Org List'!$AO$10:$AQ$190,3,FALSE))),"")</f>
        <v/>
      </c>
      <c r="D29" s="93" t="str">
        <f ca="1">IFERROR(IF((VLOOKUP($E29,'Org List'!$AT$10:$AV$190,3,FALSE))="","",(VLOOKUP($E29,'Org List'!$AT$10:$AV$190,3,FALSE))),"")</f>
        <v>NHS England North East and Yorkshire (Cumbria And North East)</v>
      </c>
      <c r="E29" s="453" t="str">
        <f t="shared" ca="1" si="0"/>
        <v>Q74</v>
      </c>
      <c r="F29" s="454" t="str">
        <f ca="1">IFERROR(VLOOKUP($E29,'Org List'!$J$9:$K$640,2,0), "")</f>
        <v>NHS England North East and Yorkshire (Cumbria And North East)</v>
      </c>
      <c r="G29" s="455">
        <f ca="1">IFERROR(IF((VLOOKUP($E29,'I&amp;E Backsheet'!$D$7:$Y$187,G$9,FALSE))="","",(VLOOKUP($E29,'I&amp;E Backsheet'!$D$7:$Y$187,G$9,FALSE))),"")</f>
        <v>636450110.89951456</v>
      </c>
      <c r="H29" s="456">
        <f ca="1">IFERROR(IF((VLOOKUP($E29,'I&amp;E Backsheet'!$D$7:$Y$187,H$9,FALSE))="","",(VLOOKUP($E29,'I&amp;E Backsheet'!$D$7:$Y$187,H$9,FALSE))),"")</f>
        <v>646021052.00543809</v>
      </c>
    </row>
    <row r="30" spans="1:8" ht="15" customHeight="1" x14ac:dyDescent="0.3">
      <c r="A30" s="41">
        <v>19</v>
      </c>
      <c r="B30" s="77" t="str">
        <f ca="1">IFERROR(IF((VLOOKUP($E30,'Org List'!$AJ$10:$AL$190,3,FALSE))="","",(VLOOKUP($E30,'Org List'!$AJ$10:$AL$190,3,FALSE))),"")</f>
        <v>North West Commissioning Region</v>
      </c>
      <c r="C30" s="78" t="str">
        <f ca="1">IFERROR(IF((VLOOKUP($E30,'Org List'!$AO$10:$AQ$190,3,FALSE))="","",(VLOOKUP($E30,'Org List'!$AO$10:$AQ$190,3,FALSE))),"")</f>
        <v/>
      </c>
      <c r="D30" s="93" t="str">
        <f ca="1">IFERROR(IF((VLOOKUP($E30,'Org List'!$AT$10:$AV$190,3,FALSE))="","",(VLOOKUP($E30,'Org List'!$AT$10:$AV$190,3,FALSE))),"")</f>
        <v>NHS England North West (Cheshire And Merseyside)</v>
      </c>
      <c r="E30" s="453" t="str">
        <f t="shared" ca="1" si="0"/>
        <v>Q75</v>
      </c>
      <c r="F30" s="454" t="str">
        <f ca="1">IFERROR(VLOOKUP($E30,'Org List'!$J$9:$K$640,2,0), "")</f>
        <v>NHS England North West (Cheshire And Merseyside)</v>
      </c>
      <c r="G30" s="455">
        <f ca="1">IFERROR(IF((VLOOKUP($E30,'I&amp;E Backsheet'!$D$7:$Y$187,G$9,FALSE))="","",(VLOOKUP($E30,'I&amp;E Backsheet'!$D$7:$Y$187,G$9,FALSE))),"")</f>
        <v>410356755.73633122</v>
      </c>
      <c r="H30" s="456">
        <f ca="1">IFERROR(IF((VLOOKUP($E30,'I&amp;E Backsheet'!$D$7:$Y$187,H$9,FALSE))="","",(VLOOKUP($E30,'I&amp;E Backsheet'!$D$7:$Y$187,H$9,FALSE))),"")</f>
        <v>410067778.39420176</v>
      </c>
    </row>
    <row r="31" spans="1:8" ht="15" customHeight="1" x14ac:dyDescent="0.3">
      <c r="A31" s="41">
        <v>20</v>
      </c>
      <c r="B31" s="77" t="str">
        <f ca="1">IFERROR(IF((VLOOKUP($E31,'Org List'!$AJ$10:$AL$190,3,FALSE))="","",(VLOOKUP($E31,'Org List'!$AJ$10:$AL$190,3,FALSE))),"")</f>
        <v>North West Commissioning Region</v>
      </c>
      <c r="C31" s="78" t="str">
        <f ca="1">IFERROR(IF((VLOOKUP($E31,'Org List'!$AO$10:$AQ$190,3,FALSE))="","",(VLOOKUP($E31,'Org List'!$AO$10:$AQ$190,3,FALSE))),"")</f>
        <v/>
      </c>
      <c r="D31" s="93" t="str">
        <f ca="1">IFERROR(IF((VLOOKUP($E31,'Org List'!$AT$10:$AV$190,3,FALSE))="","",(VLOOKUP($E31,'Org List'!$AT$10:$AV$190,3,FALSE))),"")</f>
        <v>NHS England North West (Greater Manchester)</v>
      </c>
      <c r="E31" s="453" t="str">
        <f t="shared" ca="1" si="0"/>
        <v>Q83</v>
      </c>
      <c r="F31" s="454" t="str">
        <f ca="1">IFERROR(VLOOKUP($E31,'Org List'!$J$9:$K$640,2,0), "")</f>
        <v>NHS England North West (Greater Manchester)</v>
      </c>
      <c r="G31" s="455">
        <f ca="1">IFERROR(IF((VLOOKUP($E31,'I&amp;E Backsheet'!$D$7:$Y$187,G$9,FALSE))="","",(VLOOKUP($E31,'I&amp;E Backsheet'!$D$7:$Y$187,G$9,FALSE))),"")</f>
        <v>1000543422.9757769</v>
      </c>
      <c r="H31" s="456">
        <f ca="1">IFERROR(IF((VLOOKUP($E31,'I&amp;E Backsheet'!$D$7:$Y$187,H$9,FALSE))="","",(VLOOKUP($E31,'I&amp;E Backsheet'!$D$7:$Y$187,H$9,FALSE))),"")</f>
        <v>1016733442.4153062</v>
      </c>
    </row>
    <row r="32" spans="1:8" ht="15" customHeight="1" x14ac:dyDescent="0.3">
      <c r="A32" s="41">
        <v>21</v>
      </c>
      <c r="B32" s="77" t="str">
        <f ca="1">IFERROR(IF((VLOOKUP($E32,'Org List'!$AJ$10:$AL$190,3,FALSE))="","",(VLOOKUP($E32,'Org List'!$AJ$10:$AL$190,3,FALSE))),"")</f>
        <v>North West Commissioning Region</v>
      </c>
      <c r="C32" s="78" t="str">
        <f ca="1">IFERROR(IF((VLOOKUP($E32,'Org List'!$AO$10:$AQ$190,3,FALSE))="","",(VLOOKUP($E32,'Org List'!$AO$10:$AQ$190,3,FALSE))),"")</f>
        <v/>
      </c>
      <c r="D32" s="93" t="str">
        <f ca="1">IFERROR(IF((VLOOKUP($E32,'Org List'!$AT$10:$AV$190,3,FALSE))="","",(VLOOKUP($E32,'Org List'!$AT$10:$AV$190,3,FALSE))),"")</f>
        <v>NHS England North West (Lancashire)</v>
      </c>
      <c r="E32" s="453" t="str">
        <f t="shared" ca="1" si="0"/>
        <v>Q84</v>
      </c>
      <c r="F32" s="454" t="str">
        <f ca="1">IFERROR(VLOOKUP($E32,'Org List'!$J$9:$K$640,2,0), "")</f>
        <v>NHS England North West (Lancashire)</v>
      </c>
      <c r="G32" s="455">
        <f ca="1">IFERROR(IF((VLOOKUP($E32,'I&amp;E Backsheet'!$D$7:$Y$187,G$9,FALSE))="","",(VLOOKUP($E32,'I&amp;E Backsheet'!$D$7:$Y$187,G$9,FALSE))),"")</f>
        <v>210194404.041944</v>
      </c>
      <c r="H32" s="456">
        <f ca="1">IFERROR(IF((VLOOKUP($E32,'I&amp;E Backsheet'!$D$7:$Y$187,H$9,FALSE))="","",(VLOOKUP($E32,'I&amp;E Backsheet'!$D$7:$Y$187,H$9,FALSE))),"")</f>
        <v>209277845</v>
      </c>
    </row>
    <row r="33" spans="1:8" ht="15" customHeight="1" x14ac:dyDescent="0.3">
      <c r="A33" s="41">
        <v>22</v>
      </c>
      <c r="B33" s="77" t="str">
        <f ca="1">IFERROR(IF((VLOOKUP($E33,'Org List'!$AJ$10:$AL$190,3,FALSE))="","",(VLOOKUP($E33,'Org List'!$AJ$10:$AL$190,3,FALSE))),"")</f>
        <v>Midlands Commissioning Region</v>
      </c>
      <c r="C33" s="78" t="str">
        <f ca="1">IFERROR(IF((VLOOKUP($E33,'Org List'!$AO$10:$AQ$190,3,FALSE))="","",(VLOOKUP($E33,'Org List'!$AO$10:$AQ$190,3,FALSE))),"")</f>
        <v/>
      </c>
      <c r="D33" s="93" t="str">
        <f ca="1">IFERROR(IF((VLOOKUP($E33,'Org List'!$AT$10:$AV$190,3,FALSE))="","",(VLOOKUP($E33,'Org List'!$AT$10:$AV$190,3,FALSE))),"")</f>
        <v>NHS England Midlands (North Midlands)</v>
      </c>
      <c r="E33" s="453" t="str">
        <f t="shared" ca="1" si="0"/>
        <v>Q76</v>
      </c>
      <c r="F33" s="454" t="str">
        <f ca="1">IFERROR(VLOOKUP($E33,'Org List'!$J$9:$K$640,2,0), "")</f>
        <v>NHS England Midlands (North Midlands)</v>
      </c>
      <c r="G33" s="455">
        <f ca="1">IFERROR(IF((VLOOKUP($E33,'I&amp;E Backsheet'!$D$7:$Y$187,G$9,FALSE))="","",(VLOOKUP($E33,'I&amp;E Backsheet'!$D$7:$Y$187,G$9,FALSE))),"")</f>
        <v>484023653.12687546</v>
      </c>
      <c r="H33" s="456">
        <f ca="1">IFERROR(IF((VLOOKUP($E33,'I&amp;E Backsheet'!$D$7:$Y$187,H$9,FALSE))="","",(VLOOKUP($E33,'I&amp;E Backsheet'!$D$7:$Y$187,H$9,FALSE))),"")</f>
        <v>483105569.3722896</v>
      </c>
    </row>
    <row r="34" spans="1:8" ht="15" customHeight="1" x14ac:dyDescent="0.3">
      <c r="A34" s="41">
        <v>23</v>
      </c>
      <c r="B34" s="77" t="str">
        <f ca="1">IFERROR(IF((VLOOKUP($E34,'Org List'!$AJ$10:$AL$190,3,FALSE))="","",(VLOOKUP($E34,'Org List'!$AJ$10:$AL$190,3,FALSE))),"")</f>
        <v>Midlands Commissioning Region</v>
      </c>
      <c r="C34" s="78" t="str">
        <f ca="1">IFERROR(IF((VLOOKUP($E34,'Org List'!$AO$10:$AQ$190,3,FALSE))="","",(VLOOKUP($E34,'Org List'!$AO$10:$AQ$190,3,FALSE))),"")</f>
        <v/>
      </c>
      <c r="D34" s="93" t="str">
        <f ca="1">IFERROR(IF((VLOOKUP($E34,'Org List'!$AT$10:$AV$190,3,FALSE))="","",(VLOOKUP($E34,'Org List'!$AT$10:$AV$190,3,FALSE))),"")</f>
        <v>NHS England Midlands (West Midlands)</v>
      </c>
      <c r="E34" s="453" t="str">
        <f t="shared" ca="1" si="0"/>
        <v>Q77</v>
      </c>
      <c r="F34" s="454" t="str">
        <f ca="1">IFERROR(VLOOKUP($E34,'Org List'!$J$9:$K$640,2,0), "")</f>
        <v>NHS England Midlands (West Midlands)</v>
      </c>
      <c r="G34" s="455">
        <f ca="1">IFERROR(IF((VLOOKUP($E34,'I&amp;E Backsheet'!$D$7:$Y$187,G$9,FALSE))="","",(VLOOKUP($E34,'I&amp;E Backsheet'!$D$7:$Y$187,G$9,FALSE))),"")</f>
        <v>862263678.58645654</v>
      </c>
      <c r="H34" s="456">
        <f ca="1">IFERROR(IF((VLOOKUP($E34,'I&amp;E Backsheet'!$D$7:$Y$187,H$9,FALSE))="","",(VLOOKUP($E34,'I&amp;E Backsheet'!$D$7:$Y$187,H$9,FALSE))),"")</f>
        <v>854599839.67812824</v>
      </c>
    </row>
    <row r="35" spans="1:8" ht="15" customHeight="1" x14ac:dyDescent="0.3">
      <c r="A35" s="41">
        <v>24</v>
      </c>
      <c r="B35" s="77" t="str">
        <f ca="1">IFERROR(IF((VLOOKUP($E35,'Org List'!$AJ$10:$AL$190,3,FALSE))="","",(VLOOKUP($E35,'Org List'!$AJ$10:$AL$190,3,FALSE))),"")</f>
        <v>Midlands Commissioning Region</v>
      </c>
      <c r="C35" s="78" t="str">
        <f ca="1">IFERROR(IF((VLOOKUP($E35,'Org List'!$AO$10:$AQ$190,3,FALSE))="","",(VLOOKUP($E35,'Org List'!$AO$10:$AQ$190,3,FALSE))),"")</f>
        <v/>
      </c>
      <c r="D35" s="93" t="str">
        <f ca="1">IFERROR(IF((VLOOKUP($E35,'Org List'!$AT$10:$AV$190,3,FALSE))="","",(VLOOKUP($E35,'Org List'!$AT$10:$AV$190,3,FALSE))),"")</f>
        <v>NHS England Midlands (Central Midlands)</v>
      </c>
      <c r="E35" s="453" t="str">
        <f t="shared" ca="1" si="0"/>
        <v>Q78</v>
      </c>
      <c r="F35" s="454" t="str">
        <f ca="1">IFERROR(VLOOKUP($E35,'Org List'!$J$9:$K$640,2,0), "")</f>
        <v>NHS England Midlands (Central Midlands)</v>
      </c>
      <c r="G35" s="455">
        <f ca="1">IFERROR(IF((VLOOKUP($E35,'I&amp;E Backsheet'!$D$7:$Y$187,G$9,FALSE))="","",(VLOOKUP($E35,'I&amp;E Backsheet'!$D$7:$Y$187,G$9,FALSE))),"")</f>
        <v>434964384.59160221</v>
      </c>
      <c r="H35" s="456">
        <f ca="1">IFERROR(IF((VLOOKUP($E35,'I&amp;E Backsheet'!$D$7:$Y$187,H$9,FALSE))="","",(VLOOKUP($E35,'I&amp;E Backsheet'!$D$7:$Y$187,H$9,FALSE))),"")</f>
        <v>434602563</v>
      </c>
    </row>
    <row r="36" spans="1:8" ht="15" customHeight="1" x14ac:dyDescent="0.3">
      <c r="A36" s="41">
        <v>25</v>
      </c>
      <c r="B36" s="77" t="str">
        <f ca="1">IFERROR(IF((VLOOKUP($E36,'Org List'!$AJ$10:$AL$190,3,FALSE))="","",(VLOOKUP($E36,'Org List'!$AJ$10:$AL$190,3,FALSE))),"")</f>
        <v>East of England Commissioning Region</v>
      </c>
      <c r="C36" s="78" t="str">
        <f ca="1">IFERROR(IF((VLOOKUP($E36,'Org List'!$AO$10:$AQ$190,3,FALSE))="","",(VLOOKUP($E36,'Org List'!$AO$10:$AQ$190,3,FALSE))),"")</f>
        <v/>
      </c>
      <c r="D36" s="93" t="str">
        <f ca="1">IFERROR(IF((VLOOKUP($E36,'Org List'!$AT$10:$AV$190,3,FALSE))="","",(VLOOKUP($E36,'Org List'!$AT$10:$AV$190,3,FALSE))),"")</f>
        <v>NHS England East (East)</v>
      </c>
      <c r="E36" s="453" t="str">
        <f t="shared" ca="1" si="0"/>
        <v>Q79</v>
      </c>
      <c r="F36" s="454" t="str">
        <f ca="1">IFERROR(VLOOKUP($E36,'Org List'!$J$9:$K$640,2,0), "")</f>
        <v>NHS England East (East)</v>
      </c>
      <c r="G36" s="455">
        <f ca="1">IFERROR(IF((VLOOKUP($E36,'I&amp;E Backsheet'!$D$7:$Y$187,G$9,FALSE))="","",(VLOOKUP($E36,'I&amp;E Backsheet'!$D$7:$Y$187,G$9,FALSE))),"")</f>
        <v>900124443.62069178</v>
      </c>
      <c r="H36" s="456">
        <f ca="1">IFERROR(IF((VLOOKUP($E36,'I&amp;E Backsheet'!$D$7:$Y$187,H$9,FALSE))="","",(VLOOKUP($E36,'I&amp;E Backsheet'!$D$7:$Y$187,H$9,FALSE))),"")</f>
        <v>906417282.95733047</v>
      </c>
    </row>
    <row r="37" spans="1:8" ht="15" customHeight="1" x14ac:dyDescent="0.3">
      <c r="A37" s="41">
        <v>26</v>
      </c>
      <c r="B37" s="77" t="str">
        <f ca="1">IFERROR(IF((VLOOKUP($E37,'Org List'!$AJ$10:$AL$190,3,FALSE))="","",(VLOOKUP($E37,'Org List'!$AJ$10:$AL$190,3,FALSE))),"")</f>
        <v>South West England Commissioning Region</v>
      </c>
      <c r="C37" s="78" t="str">
        <f ca="1">IFERROR(IF((VLOOKUP($E37,'Org List'!$AO$10:$AQ$190,3,FALSE))="","",(VLOOKUP($E37,'Org List'!$AO$10:$AQ$190,3,FALSE))),"")</f>
        <v/>
      </c>
      <c r="D37" s="93" t="str">
        <f ca="1">IFERROR(IF((VLOOKUP($E37,'Org List'!$AT$10:$AV$190,3,FALSE))="","",(VLOOKUP($E37,'Org List'!$AT$10:$AV$190,3,FALSE))),"")</f>
        <v>NHS England South West (South West South)</v>
      </c>
      <c r="E37" s="453" t="str">
        <f t="shared" ca="1" si="0"/>
        <v>Q85</v>
      </c>
      <c r="F37" s="454" t="str">
        <f ca="1">IFERROR(VLOOKUP($E37,'Org List'!$J$9:$K$640,2,0), "")</f>
        <v>NHS England South West (South West South)</v>
      </c>
      <c r="G37" s="455">
        <f ca="1">IFERROR(IF((VLOOKUP($E37,'I&amp;E Backsheet'!$D$7:$Y$187,G$9,FALSE))="","",(VLOOKUP($E37,'I&amp;E Backsheet'!$D$7:$Y$187,G$9,FALSE))),"")</f>
        <v>497585288.92480934</v>
      </c>
      <c r="H37" s="456">
        <f ca="1">IFERROR(IF((VLOOKUP($E37,'I&amp;E Backsheet'!$D$7:$Y$187,H$9,FALSE))="","",(VLOOKUP($E37,'I&amp;E Backsheet'!$D$7:$Y$187,H$9,FALSE))),"")</f>
        <v>499745377.82480931</v>
      </c>
    </row>
    <row r="38" spans="1:8" ht="15" customHeight="1" x14ac:dyDescent="0.3">
      <c r="A38" s="41">
        <v>27</v>
      </c>
      <c r="B38" s="77" t="str">
        <f ca="1">IFERROR(IF((VLOOKUP($E38,'Org List'!$AJ$10:$AL$190,3,FALSE))="","",(VLOOKUP($E38,'Org List'!$AJ$10:$AL$190,3,FALSE))),"")</f>
        <v>South West England Commissioning Region</v>
      </c>
      <c r="C38" s="78" t="str">
        <f ca="1">IFERROR(IF((VLOOKUP($E38,'Org List'!$AO$10:$AQ$190,3,FALSE))="","",(VLOOKUP($E38,'Org List'!$AO$10:$AQ$190,3,FALSE))),"")</f>
        <v/>
      </c>
      <c r="D38" s="93" t="str">
        <f ca="1">IFERROR(IF((VLOOKUP($E38,'Org List'!$AT$10:$AV$190,3,FALSE))="","",(VLOOKUP($E38,'Org List'!$AT$10:$AV$190,3,FALSE))),"")</f>
        <v>NHS England South West (South West North)</v>
      </c>
      <c r="E38" s="453" t="str">
        <f t="shared" ca="1" si="0"/>
        <v>Q86</v>
      </c>
      <c r="F38" s="454" t="str">
        <f ca="1">IFERROR(VLOOKUP($E38,'Org List'!$J$9:$K$640,2,0), "")</f>
        <v>NHS England South West (South West North)</v>
      </c>
      <c r="G38" s="455">
        <f ca="1">IFERROR(IF((VLOOKUP($E38,'I&amp;E Backsheet'!$D$7:$Y$187,G$9,FALSE))="","",(VLOOKUP($E38,'I&amp;E Backsheet'!$D$7:$Y$187,G$9,FALSE))),"")</f>
        <v>371686664.02999997</v>
      </c>
      <c r="H38" s="456">
        <f ca="1">IFERROR(IF((VLOOKUP($E38,'I&amp;E Backsheet'!$D$7:$Y$187,H$9,FALSE))="","",(VLOOKUP($E38,'I&amp;E Backsheet'!$D$7:$Y$187,H$9,FALSE))),"")</f>
        <v>370159309.48000002</v>
      </c>
    </row>
    <row r="39" spans="1:8" ht="15" customHeight="1" x14ac:dyDescent="0.3">
      <c r="A39" s="41">
        <v>28</v>
      </c>
      <c r="B39" s="77" t="str">
        <f ca="1">IFERROR(IF((VLOOKUP($E39,'Org List'!$AJ$10:$AL$190,3,FALSE))="","",(VLOOKUP($E39,'Org List'!$AJ$10:$AL$190,3,FALSE))),"")</f>
        <v>South East England Commissioning Region</v>
      </c>
      <c r="C39" s="78" t="str">
        <f ca="1">IFERROR(IF((VLOOKUP($E39,'Org List'!$AO$10:$AQ$190,3,FALSE))="","",(VLOOKUP($E39,'Org List'!$AO$10:$AQ$190,3,FALSE))),"")</f>
        <v/>
      </c>
      <c r="D39" s="93" t="str">
        <f ca="1">IFERROR(IF((VLOOKUP($E39,'Org List'!$AT$10:$AV$190,3,FALSE))="","",(VLOOKUP($E39,'Org List'!$AT$10:$AV$190,3,FALSE))),"")</f>
        <v>NHS England South East (Hampshire, Isle of Wight and Thames Valley)</v>
      </c>
      <c r="E39" s="453" t="str">
        <f t="shared" ca="1" si="0"/>
        <v>Q87</v>
      </c>
      <c r="F39" s="454" t="str">
        <f ca="1">IFERROR(VLOOKUP($E39,'Org List'!$J$9:$K$640,2,0), "")</f>
        <v>NHS England South East (Hampshire, Isle of Wight and Thames Valley)</v>
      </c>
      <c r="G39" s="455">
        <f ca="1">IFERROR(IF((VLOOKUP($E39,'I&amp;E Backsheet'!$D$7:$Y$187,G$9,FALSE))="","",(VLOOKUP($E39,'I&amp;E Backsheet'!$D$7:$Y$187,G$9,FALSE))),"")</f>
        <v>524226120</v>
      </c>
      <c r="H39" s="456">
        <f ca="1">IFERROR(IF((VLOOKUP($E39,'I&amp;E Backsheet'!$D$7:$Y$187,H$9,FALSE))="","",(VLOOKUP($E39,'I&amp;E Backsheet'!$D$7:$Y$187,H$9,FALSE))),"")</f>
        <v>524798732.24000001</v>
      </c>
    </row>
    <row r="40" spans="1:8" ht="15" customHeight="1" x14ac:dyDescent="0.3">
      <c r="A40" s="41">
        <v>29</v>
      </c>
      <c r="B40" s="77" t="str">
        <f ca="1">IFERROR(IF((VLOOKUP($E40,'Org List'!$AJ$10:$AL$190,3,FALSE))="","",(VLOOKUP($E40,'Org List'!$AJ$10:$AL$190,3,FALSE))),"")</f>
        <v>South East England Commissioning Region</v>
      </c>
      <c r="C40" s="78" t="str">
        <f ca="1">IFERROR(IF((VLOOKUP($E40,'Org List'!$AO$10:$AQ$190,3,FALSE))="","",(VLOOKUP($E40,'Org List'!$AO$10:$AQ$190,3,FALSE))),"")</f>
        <v/>
      </c>
      <c r="D40" s="93" t="str">
        <f ca="1">IFERROR(IF((VLOOKUP($E40,'Org List'!$AT$10:$AV$190,3,FALSE))="","",(VLOOKUP($E40,'Org List'!$AT$10:$AV$190,3,FALSE))),"")</f>
        <v>NHS England South East (Kent, Surrey and Sussex)</v>
      </c>
      <c r="E40" s="453" t="str">
        <f t="shared" ca="1" si="0"/>
        <v>Q88</v>
      </c>
      <c r="F40" s="454" t="str">
        <f ca="1">IFERROR(VLOOKUP($E40,'Org List'!$J$9:$K$640,2,0), "")</f>
        <v>NHS England South East (Kent, Surrey and Sussex)</v>
      </c>
      <c r="G40" s="455">
        <f ca="1">IFERROR(IF((VLOOKUP($E40,'I&amp;E Backsheet'!$D$7:$Y$187,G$9,FALSE))="","",(VLOOKUP($E40,'I&amp;E Backsheet'!$D$7:$Y$187,G$9,FALSE))),"")</f>
        <v>476335200.35417676</v>
      </c>
      <c r="H40" s="456">
        <f ca="1">IFERROR(IF((VLOOKUP($E40,'I&amp;E Backsheet'!$D$7:$Y$187,H$9,FALSE))="","",(VLOOKUP($E40,'I&amp;E Backsheet'!$D$7:$Y$187,H$9,FALSE))),"")</f>
        <v>476474371.09417671</v>
      </c>
    </row>
    <row r="41" spans="1:8" ht="15" customHeight="1" x14ac:dyDescent="0.3">
      <c r="A41" s="41">
        <v>30</v>
      </c>
      <c r="B41" s="77" t="str">
        <f ca="1">IFERROR(IF((VLOOKUP($E41,'Org List'!$AJ$10:$AL$190,3,FALSE))="","",(VLOOKUP($E41,'Org List'!$AJ$10:$AL$190,3,FALSE))),"")</f>
        <v>London Commissioning Region</v>
      </c>
      <c r="C41" s="78" t="str">
        <f ca="1">IFERROR(IF((VLOOKUP($E41,'Org List'!$AO$10:$AQ$190,3,FALSE))="","",(VLOOKUP($E41,'Org List'!$AO$10:$AQ$190,3,FALSE))),"")</f>
        <v/>
      </c>
      <c r="D41" s="93" t="str">
        <f ca="1">IFERROR(IF((VLOOKUP($E41,'Org List'!$AT$10:$AV$190,3,FALSE))="","",(VLOOKUP($E41,'Org List'!$AT$10:$AV$190,3,FALSE))),"")</f>
        <v>NHS England London</v>
      </c>
      <c r="E41" s="453" t="str">
        <f t="shared" ca="1" si="0"/>
        <v>Q71</v>
      </c>
      <c r="F41" s="454" t="str">
        <f ca="1">IFERROR(VLOOKUP($E41,'Org List'!$J$9:$K$640,2,0), "")</f>
        <v>NHS England London</v>
      </c>
      <c r="G41" s="455">
        <f ca="1">IFERROR(IF((VLOOKUP($E41,'I&amp;E Backsheet'!$D$7:$Y$187,G$9,FALSE))="","",(VLOOKUP($E41,'I&amp;E Backsheet'!$D$7:$Y$187,G$9,FALSE))),"")</f>
        <v>1311568173.8609924</v>
      </c>
      <c r="H41" s="456">
        <f ca="1">IFERROR(IF((VLOOKUP($E41,'I&amp;E Backsheet'!$D$7:$Y$187,H$9,FALSE))="","",(VLOOKUP($E41,'I&amp;E Backsheet'!$D$7:$Y$187,H$9,FALSE))),"")</f>
        <v>1308591733.7859924</v>
      </c>
    </row>
    <row r="42" spans="1:8" ht="15" customHeight="1" x14ac:dyDescent="0.3">
      <c r="A42" s="41">
        <v>31</v>
      </c>
      <c r="B42" s="77" t="str">
        <f ca="1">IFERROR(IF((VLOOKUP($E42,'Org List'!$AJ$10:$AL$190,3,FALSE))="","",(VLOOKUP($E42,'Org List'!$AJ$10:$AL$190,3,FALSE))),"")</f>
        <v>London Commissioning Region</v>
      </c>
      <c r="C42" s="78" t="str">
        <f ca="1">IFERROR(IF((VLOOKUP($E42,'Org List'!$AO$10:$AQ$190,3,FALSE))="","",(VLOOKUP($E42,'Org List'!$AO$10:$AQ$190,3,FALSE))),"")</f>
        <v>London Region</v>
      </c>
      <c r="D42" s="93" t="str">
        <f ca="1">IFERROR(IF((VLOOKUP($E42,'Org List'!$AT$10:$AV$190,3,FALSE))="","",(VLOOKUP($E42,'Org List'!$AT$10:$AV$190,3,FALSE))),"")</f>
        <v>NHS England London</v>
      </c>
      <c r="E42" s="453" t="str">
        <f t="shared" ca="1" si="0"/>
        <v>E09000002</v>
      </c>
      <c r="F42" s="454" t="str">
        <f ca="1">IFERROR(VLOOKUP($E42,'Org List'!$J$9:$K$640,2,0), "")</f>
        <v>Barking and Dagenham</v>
      </c>
      <c r="G42" s="455">
        <f ca="1">IFERROR(IF((VLOOKUP($E42,'I&amp;E Backsheet'!$D$7:$Y$187,G$9,FALSE))="","",(VLOOKUP($E42,'I&amp;E Backsheet'!$D$7:$Y$187,G$9,FALSE))),"")</f>
        <v>26759892</v>
      </c>
      <c r="H42" s="456">
        <f ca="1">IFERROR(IF((VLOOKUP($E42,'I&amp;E Backsheet'!$D$7:$Y$187,H$9,FALSE))="","",(VLOOKUP($E42,'I&amp;E Backsheet'!$D$7:$Y$187,H$9,FALSE))),"")</f>
        <v>26759892</v>
      </c>
    </row>
    <row r="43" spans="1:8" ht="15" customHeight="1" x14ac:dyDescent="0.3">
      <c r="A43" s="41">
        <v>32</v>
      </c>
      <c r="B43" s="77" t="str">
        <f ca="1">IFERROR(IF((VLOOKUP($E43,'Org List'!$AJ$10:$AL$190,3,FALSE))="","",(VLOOKUP($E43,'Org List'!$AJ$10:$AL$190,3,FALSE))),"")</f>
        <v>London Commissioning Region</v>
      </c>
      <c r="C43" s="78" t="str">
        <f ca="1">IFERROR(IF((VLOOKUP($E43,'Org List'!$AO$10:$AQ$190,3,FALSE))="","",(VLOOKUP($E43,'Org List'!$AO$10:$AQ$190,3,FALSE))),"")</f>
        <v>London Region</v>
      </c>
      <c r="D43" s="93" t="str">
        <f ca="1">IFERROR(IF((VLOOKUP($E43,'Org List'!$AT$10:$AV$190,3,FALSE))="","",(VLOOKUP($E43,'Org List'!$AT$10:$AV$190,3,FALSE))),"")</f>
        <v>NHS England London</v>
      </c>
      <c r="E43" s="453" t="str">
        <f t="shared" ref="E43:E74" ca="1" si="1">IF($A43&gt;$K$5-1,"",INDIRECT("'Comms by AT'!D"&amp;$A43+$K$4))</f>
        <v>E09000003</v>
      </c>
      <c r="F43" s="454" t="str">
        <f ca="1">IFERROR(VLOOKUP($E43,'Org List'!$J$9:$K$640,2,0), "")</f>
        <v>Barnet</v>
      </c>
      <c r="G43" s="455">
        <f ca="1">IFERROR(IF((VLOOKUP($E43,'I&amp;E Backsheet'!$D$7:$Y$187,G$9,FALSE))="","",(VLOOKUP($E43,'I&amp;E Backsheet'!$D$7:$Y$187,G$9,FALSE))),"")</f>
        <v>36828789.942964621</v>
      </c>
      <c r="H43" s="456">
        <f ca="1">IFERROR(IF((VLOOKUP($E43,'I&amp;E Backsheet'!$D$7:$Y$187,H$9,FALSE))="","",(VLOOKUP($E43,'I&amp;E Backsheet'!$D$7:$Y$187,H$9,FALSE))),"")</f>
        <v>36828789.942964621</v>
      </c>
    </row>
    <row r="44" spans="1:8" ht="15" customHeight="1" x14ac:dyDescent="0.3">
      <c r="A44" s="41">
        <v>33</v>
      </c>
      <c r="B44" s="77" t="str">
        <f ca="1">IFERROR(IF((VLOOKUP($E44,'Org List'!$AJ$10:$AL$190,3,FALSE))="","",(VLOOKUP($E44,'Org List'!$AJ$10:$AL$190,3,FALSE))),"")</f>
        <v>North East and Yorkshire Commissioning Region</v>
      </c>
      <c r="C44" s="78" t="str">
        <f ca="1">IFERROR(IF((VLOOKUP($E44,'Org List'!$AO$10:$AQ$190,3,FALSE))="","",(VLOOKUP($E44,'Org List'!$AO$10:$AQ$190,3,FALSE))),"")</f>
        <v>Yorkshire and The Humber Region</v>
      </c>
      <c r="D44" s="93" t="str">
        <f ca="1">IFERROR(IF((VLOOKUP($E44,'Org List'!$AT$10:$AV$190,3,FALSE))="","",(VLOOKUP($E44,'Org List'!$AT$10:$AV$190,3,FALSE))),"")</f>
        <v>NHS England North East and Yokrshire (Yorkshire And Humber)</v>
      </c>
      <c r="E44" s="453" t="str">
        <f t="shared" ca="1" si="1"/>
        <v>E08000016</v>
      </c>
      <c r="F44" s="454" t="str">
        <f ca="1">IFERROR(VLOOKUP($E44,'Org List'!$J$9:$K$640,2,0), "")</f>
        <v>Barnsley</v>
      </c>
      <c r="G44" s="455">
        <f ca="1">IFERROR(IF((VLOOKUP($E44,'I&amp;E Backsheet'!$D$7:$Y$187,G$9,FALSE))="","",(VLOOKUP($E44,'I&amp;E Backsheet'!$D$7:$Y$187,G$9,FALSE))),"")</f>
        <v>35713677</v>
      </c>
      <c r="H44" s="456">
        <f ca="1">IFERROR(IF((VLOOKUP($E44,'I&amp;E Backsheet'!$D$7:$Y$187,H$9,FALSE))="","",(VLOOKUP($E44,'I&amp;E Backsheet'!$D$7:$Y$187,H$9,FALSE))),"")</f>
        <v>35713677</v>
      </c>
    </row>
    <row r="45" spans="1:8" ht="15" customHeight="1" x14ac:dyDescent="0.3">
      <c r="A45" s="41">
        <v>34</v>
      </c>
      <c r="B45" s="77" t="str">
        <f ca="1">IFERROR(IF((VLOOKUP($E45,'Org List'!$AJ$10:$AL$190,3,FALSE))="","",(VLOOKUP($E45,'Org List'!$AJ$10:$AL$190,3,FALSE))),"")</f>
        <v>South West England Commissioning Region</v>
      </c>
      <c r="C45" s="78" t="str">
        <f ca="1">IFERROR(IF((VLOOKUP($E45,'Org List'!$AO$10:$AQ$190,3,FALSE))="","",(VLOOKUP($E45,'Org List'!$AO$10:$AQ$190,3,FALSE))),"")</f>
        <v>South West Region</v>
      </c>
      <c r="D45" s="93" t="str">
        <f ca="1">IFERROR(IF((VLOOKUP($E45,'Org List'!$AT$10:$AV$190,3,FALSE))="","",(VLOOKUP($E45,'Org List'!$AT$10:$AV$190,3,FALSE))),"")</f>
        <v>NHS England South West (South West North)</v>
      </c>
      <c r="E45" s="453" t="str">
        <f t="shared" ca="1" si="1"/>
        <v>E06000022</v>
      </c>
      <c r="F45" s="454" t="str">
        <f ca="1">IFERROR(VLOOKUP($E45,'Org List'!$J$9:$K$640,2,0), "")</f>
        <v>Bath and North East Somerset</v>
      </c>
      <c r="G45" s="455">
        <f ca="1">IFERROR(IF((VLOOKUP($E45,'I&amp;E Backsheet'!$D$7:$Y$187,G$9,FALSE))="","",(VLOOKUP($E45,'I&amp;E Backsheet'!$D$7:$Y$187,G$9,FALSE))),"")</f>
        <v>72068650</v>
      </c>
      <c r="H45" s="456">
        <f ca="1">IFERROR(IF((VLOOKUP($E45,'I&amp;E Backsheet'!$D$7:$Y$187,H$9,FALSE))="","",(VLOOKUP($E45,'I&amp;E Backsheet'!$D$7:$Y$187,H$9,FALSE))),"")</f>
        <v>72068650</v>
      </c>
    </row>
    <row r="46" spans="1:8" ht="15" customHeight="1" x14ac:dyDescent="0.3">
      <c r="A46" s="41">
        <v>35</v>
      </c>
      <c r="B46" s="77" t="str">
        <f ca="1">IFERROR(IF((VLOOKUP($E46,'Org List'!$AJ$10:$AL$190,3,FALSE))="","",(VLOOKUP($E46,'Org List'!$AJ$10:$AL$190,3,FALSE))),"")</f>
        <v>East of England Commissioning Region</v>
      </c>
      <c r="C46" s="78" t="str">
        <f ca="1">IFERROR(IF((VLOOKUP($E46,'Org List'!$AO$10:$AQ$190,3,FALSE))="","",(VLOOKUP($E46,'Org List'!$AO$10:$AQ$190,3,FALSE))),"")</f>
        <v>East Region</v>
      </c>
      <c r="D46" s="93" t="str">
        <f ca="1">IFERROR(IF((VLOOKUP($E46,'Org List'!$AT$10:$AV$190,3,FALSE))="","",(VLOOKUP($E46,'Org List'!$AT$10:$AV$190,3,FALSE))),"")</f>
        <v>NHS England East (East)</v>
      </c>
      <c r="E46" s="453" t="str">
        <f t="shared" ca="1" si="1"/>
        <v>E06000055</v>
      </c>
      <c r="F46" s="454" t="str">
        <f ca="1">IFERROR(VLOOKUP($E46,'Org List'!$J$9:$K$640,2,0), "")</f>
        <v>Bedford</v>
      </c>
      <c r="G46" s="455">
        <f ca="1">IFERROR(IF((VLOOKUP($E46,'I&amp;E Backsheet'!$D$7:$Y$187,G$9,FALSE))="","",(VLOOKUP($E46,'I&amp;E Backsheet'!$D$7:$Y$187,G$9,FALSE))),"")</f>
        <v>15356699</v>
      </c>
      <c r="H46" s="456">
        <f ca="1">IFERROR(IF((VLOOKUP($E46,'I&amp;E Backsheet'!$D$7:$Y$187,H$9,FALSE))="","",(VLOOKUP($E46,'I&amp;E Backsheet'!$D$7:$Y$187,H$9,FALSE))),"")</f>
        <v>15356699</v>
      </c>
    </row>
    <row r="47" spans="1:8" ht="15" customHeight="1" x14ac:dyDescent="0.3">
      <c r="A47" s="41">
        <v>36</v>
      </c>
      <c r="B47" s="77" t="str">
        <f ca="1">IFERROR(IF((VLOOKUP($E47,'Org List'!$AJ$10:$AL$190,3,FALSE))="","",(VLOOKUP($E47,'Org List'!$AJ$10:$AL$190,3,FALSE))),"")</f>
        <v>London Commissioning Region</v>
      </c>
      <c r="C47" s="78" t="str">
        <f ca="1">IFERROR(IF((VLOOKUP($E47,'Org List'!$AO$10:$AQ$190,3,FALSE))="","",(VLOOKUP($E47,'Org List'!$AO$10:$AQ$190,3,FALSE))),"")</f>
        <v>London Region</v>
      </c>
      <c r="D47" s="93" t="str">
        <f ca="1">IFERROR(IF((VLOOKUP($E47,'Org List'!$AT$10:$AV$190,3,FALSE))="","",(VLOOKUP($E47,'Org List'!$AT$10:$AV$190,3,FALSE))),"")</f>
        <v>NHS England London</v>
      </c>
      <c r="E47" s="453" t="str">
        <f t="shared" ca="1" si="1"/>
        <v>E09000004</v>
      </c>
      <c r="F47" s="454" t="str">
        <f ca="1">IFERROR(VLOOKUP($E47,'Org List'!$J$9:$K$640,2,0), "")</f>
        <v>Bexley</v>
      </c>
      <c r="G47" s="455">
        <f ca="1">IFERROR(IF((VLOOKUP($E47,'I&amp;E Backsheet'!$D$7:$Y$187,G$9,FALSE))="","",(VLOOKUP($E47,'I&amp;E Backsheet'!$D$7:$Y$187,G$9,FALSE))),"")</f>
        <v>26601733</v>
      </c>
      <c r="H47" s="456">
        <f ca="1">IFERROR(IF((VLOOKUP($E47,'I&amp;E Backsheet'!$D$7:$Y$187,H$9,FALSE))="","",(VLOOKUP($E47,'I&amp;E Backsheet'!$D$7:$Y$187,H$9,FALSE))),"")</f>
        <v>27208000</v>
      </c>
    </row>
    <row r="48" spans="1:8" ht="15" customHeight="1" x14ac:dyDescent="0.3">
      <c r="A48" s="41">
        <v>37</v>
      </c>
      <c r="B48" s="77" t="str">
        <f ca="1">IFERROR(IF((VLOOKUP($E48,'Org List'!$AJ$10:$AL$190,3,FALSE))="","",(VLOOKUP($E48,'Org List'!$AJ$10:$AL$190,3,FALSE))),"")</f>
        <v>Midlands Commissioning Region</v>
      </c>
      <c r="C48" s="78" t="str">
        <f ca="1">IFERROR(IF((VLOOKUP($E48,'Org List'!$AO$10:$AQ$190,3,FALSE))="","",(VLOOKUP($E48,'Org List'!$AO$10:$AQ$190,3,FALSE))),"")</f>
        <v>West Midlands Region</v>
      </c>
      <c r="D48" s="93" t="str">
        <f ca="1">IFERROR(IF((VLOOKUP($E48,'Org List'!$AT$10:$AV$190,3,FALSE))="","",(VLOOKUP($E48,'Org List'!$AT$10:$AV$190,3,FALSE))),"")</f>
        <v>NHS England Midlands (West Midlands)</v>
      </c>
      <c r="E48" s="453" t="str">
        <f t="shared" ca="1" si="1"/>
        <v>E08000025</v>
      </c>
      <c r="F48" s="454" t="str">
        <f ca="1">IFERROR(VLOOKUP($E48,'Org List'!$J$9:$K$640,2,0), "")</f>
        <v>Birmingham</v>
      </c>
      <c r="G48" s="455">
        <f ca="1">IFERROR(IF((VLOOKUP($E48,'I&amp;E Backsheet'!$D$7:$Y$187,G$9,FALSE))="","",(VLOOKUP($E48,'I&amp;E Backsheet'!$D$7:$Y$187,G$9,FALSE))),"")</f>
        <v>171161973</v>
      </c>
      <c r="H48" s="456">
        <f ca="1">IFERROR(IF((VLOOKUP($E48,'I&amp;E Backsheet'!$D$7:$Y$187,H$9,FALSE))="","",(VLOOKUP($E48,'I&amp;E Backsheet'!$D$7:$Y$187,H$9,FALSE))),"")</f>
        <v>171286403</v>
      </c>
    </row>
    <row r="49" spans="1:8" ht="15" customHeight="1" x14ac:dyDescent="0.3">
      <c r="A49" s="41">
        <v>38</v>
      </c>
      <c r="B49" s="77" t="str">
        <f ca="1">IFERROR(IF((VLOOKUP($E49,'Org List'!$AJ$10:$AL$190,3,FALSE))="","",(VLOOKUP($E49,'Org List'!$AJ$10:$AL$190,3,FALSE))),"")</f>
        <v>North West Commissioning Region</v>
      </c>
      <c r="C49" s="78" t="str">
        <f ca="1">IFERROR(IF((VLOOKUP($E49,'Org List'!$AO$10:$AQ$190,3,FALSE))="","",(VLOOKUP($E49,'Org List'!$AO$10:$AQ$190,3,FALSE))),"")</f>
        <v>North West Region</v>
      </c>
      <c r="D49" s="93" t="str">
        <f ca="1">IFERROR(IF((VLOOKUP($E49,'Org List'!$AT$10:$AV$190,3,FALSE))="","",(VLOOKUP($E49,'Org List'!$AT$10:$AV$190,3,FALSE))),"")</f>
        <v>NHS England North West (Lancashire)</v>
      </c>
      <c r="E49" s="453" t="str">
        <f t="shared" ca="1" si="1"/>
        <v>E06000008</v>
      </c>
      <c r="F49" s="454" t="str">
        <f ca="1">IFERROR(VLOOKUP($E49,'Org List'!$J$9:$K$640,2,0), "")</f>
        <v>Blackburn with Darwen</v>
      </c>
      <c r="G49" s="455">
        <f ca="1">IFERROR(IF((VLOOKUP($E49,'I&amp;E Backsheet'!$D$7:$Y$187,G$9,FALSE))="","",(VLOOKUP($E49,'I&amp;E Backsheet'!$D$7:$Y$187,G$9,FALSE))),"")</f>
        <v>21972793.200943999</v>
      </c>
      <c r="H49" s="456">
        <f ca="1">IFERROR(IF((VLOOKUP($E49,'I&amp;E Backsheet'!$D$7:$Y$187,H$9,FALSE))="","",(VLOOKUP($E49,'I&amp;E Backsheet'!$D$7:$Y$187,H$9,FALSE))),"")</f>
        <v>21335158</v>
      </c>
    </row>
    <row r="50" spans="1:8" ht="15" customHeight="1" x14ac:dyDescent="0.3">
      <c r="A50" s="41">
        <v>39</v>
      </c>
      <c r="B50" s="77" t="str">
        <f ca="1">IFERROR(IF((VLOOKUP($E50,'Org List'!$AJ$10:$AL$190,3,FALSE))="","",(VLOOKUP($E50,'Org List'!$AJ$10:$AL$190,3,FALSE))),"")</f>
        <v>North West Commissioning Region</v>
      </c>
      <c r="C50" s="78" t="str">
        <f ca="1">IFERROR(IF((VLOOKUP($E50,'Org List'!$AO$10:$AQ$190,3,FALSE))="","",(VLOOKUP($E50,'Org List'!$AO$10:$AQ$190,3,FALSE))),"")</f>
        <v>North West Region</v>
      </c>
      <c r="D50" s="93" t="str">
        <f ca="1">IFERROR(IF((VLOOKUP($E50,'Org List'!$AT$10:$AV$190,3,FALSE))="","",(VLOOKUP($E50,'Org List'!$AT$10:$AV$190,3,FALSE))),"")</f>
        <v>NHS England North West (Lancashire)</v>
      </c>
      <c r="E50" s="453" t="str">
        <f t="shared" ca="1" si="1"/>
        <v>E06000009</v>
      </c>
      <c r="F50" s="454" t="str">
        <f ca="1">IFERROR(VLOOKUP($E50,'Org List'!$J$9:$K$640,2,0), "")</f>
        <v>Blackpool</v>
      </c>
      <c r="G50" s="455">
        <f ca="1">IFERROR(IF((VLOOKUP($E50,'I&amp;E Backsheet'!$D$7:$Y$187,G$9,FALSE))="","",(VLOOKUP($E50,'I&amp;E Backsheet'!$D$7:$Y$187,G$9,FALSE))),"")</f>
        <v>32762642.841000002</v>
      </c>
      <c r="H50" s="456">
        <f ca="1">IFERROR(IF((VLOOKUP($E50,'I&amp;E Backsheet'!$D$7:$Y$187,H$9,FALSE))="","",(VLOOKUP($E50,'I&amp;E Backsheet'!$D$7:$Y$187,H$9,FALSE))),"")</f>
        <v>32483719</v>
      </c>
    </row>
    <row r="51" spans="1:8" ht="15" customHeight="1" x14ac:dyDescent="0.3">
      <c r="A51" s="41">
        <v>40</v>
      </c>
      <c r="B51" s="77" t="str">
        <f ca="1">IFERROR(IF((VLOOKUP($E51,'Org List'!$AJ$10:$AL$190,3,FALSE))="","",(VLOOKUP($E51,'Org List'!$AJ$10:$AL$190,3,FALSE))),"")</f>
        <v>North West Commissioning Region</v>
      </c>
      <c r="C51" s="78" t="str">
        <f ca="1">IFERROR(IF((VLOOKUP($E51,'Org List'!$AO$10:$AQ$190,3,FALSE))="","",(VLOOKUP($E51,'Org List'!$AO$10:$AQ$190,3,FALSE))),"")</f>
        <v>North West Region</v>
      </c>
      <c r="D51" s="93" t="str">
        <f ca="1">IFERROR(IF((VLOOKUP($E51,'Org List'!$AT$10:$AV$190,3,FALSE))="","",(VLOOKUP($E51,'Org List'!$AT$10:$AV$190,3,FALSE))),"")</f>
        <v>NHS England North West (Greater Manchester)</v>
      </c>
      <c r="E51" s="453" t="str">
        <f t="shared" ca="1" si="1"/>
        <v>E08000001</v>
      </c>
      <c r="F51" s="454" t="str">
        <f ca="1">IFERROR(VLOOKUP($E51,'Org List'!$J$9:$K$640,2,0), "")</f>
        <v>Bolton</v>
      </c>
      <c r="G51" s="455">
        <f ca="1">IFERROR(IF((VLOOKUP($E51,'I&amp;E Backsheet'!$D$7:$Y$187,G$9,FALSE))="","",(VLOOKUP($E51,'I&amp;E Backsheet'!$D$7:$Y$187,G$9,FALSE))),"")</f>
        <v>49825637</v>
      </c>
      <c r="H51" s="456">
        <f ca="1">IFERROR(IF((VLOOKUP($E51,'I&amp;E Backsheet'!$D$7:$Y$187,H$9,FALSE))="","",(VLOOKUP($E51,'I&amp;E Backsheet'!$D$7:$Y$187,H$9,FALSE))),"")</f>
        <v>49825637</v>
      </c>
    </row>
    <row r="52" spans="1:8" ht="15" customHeight="1" x14ac:dyDescent="0.3">
      <c r="A52" s="41">
        <v>41</v>
      </c>
      <c r="B52" s="77" t="str">
        <f ca="1">IFERROR(IF((VLOOKUP($E52,'Org List'!$AJ$10:$AL$190,3,FALSE))="","",(VLOOKUP($E52,'Org List'!$AJ$10:$AL$190,3,FALSE))),"")</f>
        <v>South West England Commissioning Region</v>
      </c>
      <c r="C52" s="78" t="str">
        <f ca="1">IFERROR(IF((VLOOKUP($E52,'Org List'!$AO$10:$AQ$190,3,FALSE))="","",(VLOOKUP($E52,'Org List'!$AO$10:$AQ$190,3,FALSE))),"")</f>
        <v>South West Region</v>
      </c>
      <c r="D52" s="93" t="str">
        <f ca="1">IFERROR(IF((VLOOKUP($E52,'Org List'!$AT$10:$AV$190,3,FALSE))="","",(VLOOKUP($E52,'Org List'!$AT$10:$AV$190,3,FALSE))),"")</f>
        <v>NHS England South West (South West South)</v>
      </c>
      <c r="E52" s="453" t="str">
        <f t="shared" ca="1" si="1"/>
        <v>E06000058</v>
      </c>
      <c r="F52" s="454" t="str">
        <f ca="1">IFERROR(VLOOKUP($E52,'Org List'!$J$9:$K$640,2,0), "")</f>
        <v>Bournemouth, Christchurch and Poole</v>
      </c>
      <c r="G52" s="455">
        <f ca="1">IFERROR(IF((VLOOKUP($E52,'I&amp;E Backsheet'!$D$7:$Y$187,G$9,FALSE))="","",(VLOOKUP($E52,'I&amp;E Backsheet'!$D$7:$Y$187,G$9,FALSE))),"")</f>
        <v>58840756.226809323</v>
      </c>
      <c r="H52" s="456">
        <f ca="1">IFERROR(IF((VLOOKUP($E52,'I&amp;E Backsheet'!$D$7:$Y$187,H$9,FALSE))="","",(VLOOKUP($E52,'I&amp;E Backsheet'!$D$7:$Y$187,H$9,FALSE))),"")</f>
        <v>58840756.226809323</v>
      </c>
    </row>
    <row r="53" spans="1:8" ht="15" customHeight="1" x14ac:dyDescent="0.3">
      <c r="A53" s="41">
        <v>42</v>
      </c>
      <c r="B53" s="77" t="str">
        <f ca="1">IFERROR(IF((VLOOKUP($E53,'Org List'!$AJ$10:$AL$190,3,FALSE))="","",(VLOOKUP($E53,'Org List'!$AJ$10:$AL$190,3,FALSE))),"")</f>
        <v>South East England Commissioning Region</v>
      </c>
      <c r="C53" s="78" t="str">
        <f ca="1">IFERROR(IF((VLOOKUP($E53,'Org List'!$AO$10:$AQ$190,3,FALSE))="","",(VLOOKUP($E53,'Org List'!$AO$10:$AQ$190,3,FALSE))),"")</f>
        <v>South East Region</v>
      </c>
      <c r="D53" s="93" t="str">
        <f ca="1">IFERROR(IF((VLOOKUP($E53,'Org List'!$AT$10:$AV$190,3,FALSE))="","",(VLOOKUP($E53,'Org List'!$AT$10:$AV$190,3,FALSE))),"")</f>
        <v>NHS England South East (Hampshire, Isle of Wight and Thames Valley)</v>
      </c>
      <c r="E53" s="453" t="str">
        <f t="shared" ca="1" si="1"/>
        <v>E06000036</v>
      </c>
      <c r="F53" s="454" t="str">
        <f ca="1">IFERROR(VLOOKUP($E53,'Org List'!$J$9:$K$640,2,0), "")</f>
        <v>Bracknell Forest</v>
      </c>
      <c r="G53" s="455">
        <f ca="1">IFERROR(IF((VLOOKUP($E53,'I&amp;E Backsheet'!$D$7:$Y$187,G$9,FALSE))="","",(VLOOKUP($E53,'I&amp;E Backsheet'!$D$7:$Y$187,G$9,FALSE))),"")</f>
        <v>14309781</v>
      </c>
      <c r="H53" s="456">
        <f ca="1">IFERROR(IF((VLOOKUP($E53,'I&amp;E Backsheet'!$D$7:$Y$187,H$9,FALSE))="","",(VLOOKUP($E53,'I&amp;E Backsheet'!$D$7:$Y$187,H$9,FALSE))),"")</f>
        <v>11449884</v>
      </c>
    </row>
    <row r="54" spans="1:8" ht="15" customHeight="1" x14ac:dyDescent="0.3">
      <c r="A54" s="41">
        <v>43</v>
      </c>
      <c r="B54" s="77" t="str">
        <f ca="1">IFERROR(IF((VLOOKUP($E54,'Org List'!$AJ$10:$AL$190,3,FALSE))="","",(VLOOKUP($E54,'Org List'!$AJ$10:$AL$190,3,FALSE))),"")</f>
        <v>North East and Yorkshire Commissioning Region</v>
      </c>
      <c r="C54" s="78" t="str">
        <f ca="1">IFERROR(IF((VLOOKUP($E54,'Org List'!$AO$10:$AQ$190,3,FALSE))="","",(VLOOKUP($E54,'Org List'!$AO$10:$AQ$190,3,FALSE))),"")</f>
        <v>Yorkshire and The Humber Region</v>
      </c>
      <c r="D54" s="93" t="str">
        <f ca="1">IFERROR(IF((VLOOKUP($E54,'Org List'!$AT$10:$AV$190,3,FALSE))="","",(VLOOKUP($E54,'Org List'!$AT$10:$AV$190,3,FALSE))),"")</f>
        <v>NHS England North East and Yokrshire (Yorkshire And Humber)</v>
      </c>
      <c r="E54" s="453" t="str">
        <f t="shared" ca="1" si="1"/>
        <v>E08000032</v>
      </c>
      <c r="F54" s="454" t="str">
        <f ca="1">IFERROR(VLOOKUP($E54,'Org List'!$J$9:$K$640,2,0), "")</f>
        <v>Bradford</v>
      </c>
      <c r="G54" s="455">
        <f ca="1">IFERROR(IF((VLOOKUP($E54,'I&amp;E Backsheet'!$D$7:$Y$187,G$9,FALSE))="","",(VLOOKUP($E54,'I&amp;E Backsheet'!$D$7:$Y$187,G$9,FALSE))),"")</f>
        <v>65157057</v>
      </c>
      <c r="H54" s="456">
        <f ca="1">IFERROR(IF((VLOOKUP($E54,'I&amp;E Backsheet'!$D$7:$Y$187,H$9,FALSE))="","",(VLOOKUP($E54,'I&amp;E Backsheet'!$D$7:$Y$187,H$9,FALSE))),"")</f>
        <v>65157057</v>
      </c>
    </row>
    <row r="55" spans="1:8" ht="15" customHeight="1" x14ac:dyDescent="0.3">
      <c r="A55" s="41">
        <v>44</v>
      </c>
      <c r="B55" s="77" t="str">
        <f ca="1">IFERROR(IF((VLOOKUP($E55,'Org List'!$AJ$10:$AL$190,3,FALSE))="","",(VLOOKUP($E55,'Org List'!$AJ$10:$AL$190,3,FALSE))),"")</f>
        <v>London Commissioning Region</v>
      </c>
      <c r="C55" s="78" t="str">
        <f ca="1">IFERROR(IF((VLOOKUP($E55,'Org List'!$AO$10:$AQ$190,3,FALSE))="","",(VLOOKUP($E55,'Org List'!$AO$10:$AQ$190,3,FALSE))),"")</f>
        <v>London Region</v>
      </c>
      <c r="D55" s="93" t="str">
        <f ca="1">IFERROR(IF((VLOOKUP($E55,'Org List'!$AT$10:$AV$190,3,FALSE))="","",(VLOOKUP($E55,'Org List'!$AT$10:$AV$190,3,FALSE))),"")</f>
        <v>NHS England London</v>
      </c>
      <c r="E55" s="453" t="str">
        <f t="shared" ca="1" si="1"/>
        <v>E09000005</v>
      </c>
      <c r="F55" s="454" t="str">
        <f ca="1">IFERROR(VLOOKUP($E55,'Org List'!$J$9:$K$640,2,0), "")</f>
        <v>Brent</v>
      </c>
      <c r="G55" s="455">
        <f ca="1">IFERROR(IF((VLOOKUP($E55,'I&amp;E Backsheet'!$D$7:$Y$187,G$9,FALSE))="","",(VLOOKUP($E55,'I&amp;E Backsheet'!$D$7:$Y$187,G$9,FALSE))),"")</f>
        <v>39612700</v>
      </c>
      <c r="H55" s="456">
        <f ca="1">IFERROR(IF((VLOOKUP($E55,'I&amp;E Backsheet'!$D$7:$Y$187,H$9,FALSE))="","",(VLOOKUP($E55,'I&amp;E Backsheet'!$D$7:$Y$187,H$9,FALSE))),"")</f>
        <v>39612700</v>
      </c>
    </row>
    <row r="56" spans="1:8" ht="15" customHeight="1" x14ac:dyDescent="0.3">
      <c r="A56" s="41">
        <v>45</v>
      </c>
      <c r="B56" s="77" t="str">
        <f ca="1">IFERROR(IF((VLOOKUP($E56,'Org List'!$AJ$10:$AL$190,3,FALSE))="","",(VLOOKUP($E56,'Org List'!$AJ$10:$AL$190,3,FALSE))),"")</f>
        <v>South East England Commissioning Region</v>
      </c>
      <c r="C56" s="78" t="str">
        <f ca="1">IFERROR(IF((VLOOKUP($E56,'Org List'!$AO$10:$AQ$190,3,FALSE))="","",(VLOOKUP($E56,'Org List'!$AO$10:$AQ$190,3,FALSE))),"")</f>
        <v>South East Region</v>
      </c>
      <c r="D56" s="93" t="str">
        <f ca="1">IFERROR(IF((VLOOKUP($E56,'Org List'!$AT$10:$AV$190,3,FALSE))="","",(VLOOKUP($E56,'Org List'!$AT$10:$AV$190,3,FALSE))),"")</f>
        <v>NHS England South East (Kent, Surrey and Sussex)</v>
      </c>
      <c r="E56" s="453" t="str">
        <f t="shared" ca="1" si="1"/>
        <v>E06000043</v>
      </c>
      <c r="F56" s="454" t="str">
        <f ca="1">IFERROR(VLOOKUP($E56,'Org List'!$J$9:$K$640,2,0), "")</f>
        <v>Brighton and Hove</v>
      </c>
      <c r="G56" s="455">
        <f ca="1">IFERROR(IF((VLOOKUP($E56,'I&amp;E Backsheet'!$D$7:$Y$187,G$9,FALSE))="","",(VLOOKUP($E56,'I&amp;E Backsheet'!$D$7:$Y$187,G$9,FALSE))),"")</f>
        <v>31197883</v>
      </c>
      <c r="H56" s="456">
        <f ca="1">IFERROR(IF((VLOOKUP($E56,'I&amp;E Backsheet'!$D$7:$Y$187,H$9,FALSE))="","",(VLOOKUP($E56,'I&amp;E Backsheet'!$D$7:$Y$187,H$9,FALSE))),"")</f>
        <v>31102484</v>
      </c>
    </row>
    <row r="57" spans="1:8" ht="15" customHeight="1" x14ac:dyDescent="0.3">
      <c r="A57" s="41">
        <v>46</v>
      </c>
      <c r="B57" s="77" t="str">
        <f ca="1">IFERROR(IF((VLOOKUP($E57,'Org List'!$AJ$10:$AL$190,3,FALSE))="","",(VLOOKUP($E57,'Org List'!$AJ$10:$AL$190,3,FALSE))),"")</f>
        <v>South West England Commissioning Region</v>
      </c>
      <c r="C57" s="78" t="str">
        <f ca="1">IFERROR(IF((VLOOKUP($E57,'Org List'!$AO$10:$AQ$190,3,FALSE))="","",(VLOOKUP($E57,'Org List'!$AO$10:$AQ$190,3,FALSE))),"")</f>
        <v>South West Region</v>
      </c>
      <c r="D57" s="93" t="str">
        <f ca="1">IFERROR(IF((VLOOKUP($E57,'Org List'!$AT$10:$AV$190,3,FALSE))="","",(VLOOKUP($E57,'Org List'!$AT$10:$AV$190,3,FALSE))),"")</f>
        <v>NHS England South West (South West North)</v>
      </c>
      <c r="E57" s="453" t="str">
        <f t="shared" ca="1" si="1"/>
        <v>E06000023</v>
      </c>
      <c r="F57" s="454" t="str">
        <f ca="1">IFERROR(VLOOKUP($E57,'Org List'!$J$9:$K$640,2,0), "")</f>
        <v>Bristol, City of</v>
      </c>
      <c r="G57" s="455">
        <f ca="1">IFERROR(IF((VLOOKUP($E57,'I&amp;E Backsheet'!$D$7:$Y$187,G$9,FALSE))="","",(VLOOKUP($E57,'I&amp;E Backsheet'!$D$7:$Y$187,G$9,FALSE))),"")</f>
        <v>79910810.479999989</v>
      </c>
      <c r="H57" s="456">
        <f ca="1">IFERROR(IF((VLOOKUP($E57,'I&amp;E Backsheet'!$D$7:$Y$187,H$9,FALSE))="","",(VLOOKUP($E57,'I&amp;E Backsheet'!$D$7:$Y$187,H$9,FALSE))),"")</f>
        <v>79910810.479999989</v>
      </c>
    </row>
    <row r="58" spans="1:8" ht="15" customHeight="1" x14ac:dyDescent="0.3">
      <c r="A58" s="41">
        <v>47</v>
      </c>
      <c r="B58" s="77" t="str">
        <f ca="1">IFERROR(IF((VLOOKUP($E58,'Org List'!$AJ$10:$AL$190,3,FALSE))="","",(VLOOKUP($E58,'Org List'!$AJ$10:$AL$190,3,FALSE))),"")</f>
        <v>London Commissioning Region</v>
      </c>
      <c r="C58" s="78" t="str">
        <f ca="1">IFERROR(IF((VLOOKUP($E58,'Org List'!$AO$10:$AQ$190,3,FALSE))="","",(VLOOKUP($E58,'Org List'!$AO$10:$AQ$190,3,FALSE))),"")</f>
        <v>London Region</v>
      </c>
      <c r="D58" s="93" t="str">
        <f ca="1">IFERROR(IF((VLOOKUP($E58,'Org List'!$AT$10:$AV$190,3,FALSE))="","",(VLOOKUP($E58,'Org List'!$AT$10:$AV$190,3,FALSE))),"")</f>
        <v>NHS England London</v>
      </c>
      <c r="E58" s="453" t="str">
        <f t="shared" ca="1" si="1"/>
        <v>E09000006</v>
      </c>
      <c r="F58" s="454" t="str">
        <f ca="1">IFERROR(VLOOKUP($E58,'Org List'!$J$9:$K$640,2,0), "")</f>
        <v>Bromley</v>
      </c>
      <c r="G58" s="455">
        <f ca="1">IFERROR(IF((VLOOKUP($E58,'I&amp;E Backsheet'!$D$7:$Y$187,G$9,FALSE))="","",(VLOOKUP($E58,'I&amp;E Backsheet'!$D$7:$Y$187,G$9,FALSE))),"")</f>
        <v>31356761</v>
      </c>
      <c r="H58" s="456">
        <f ca="1">IFERROR(IF((VLOOKUP($E58,'I&amp;E Backsheet'!$D$7:$Y$187,H$9,FALSE))="","",(VLOOKUP($E58,'I&amp;E Backsheet'!$D$7:$Y$187,H$9,FALSE))),"")</f>
        <v>31971171</v>
      </c>
    </row>
    <row r="59" spans="1:8" ht="15" customHeight="1" x14ac:dyDescent="0.3">
      <c r="A59" s="41">
        <v>48</v>
      </c>
      <c r="B59" s="77" t="str">
        <f ca="1">IFERROR(IF((VLOOKUP($E59,'Org List'!$AJ$10:$AL$190,3,FALSE))="","",(VLOOKUP($E59,'Org List'!$AJ$10:$AL$190,3,FALSE))),"")</f>
        <v>South East England Commissioning Region</v>
      </c>
      <c r="C59" s="78" t="str">
        <f ca="1">IFERROR(IF((VLOOKUP($E59,'Org List'!$AO$10:$AQ$190,3,FALSE))="","",(VLOOKUP($E59,'Org List'!$AO$10:$AQ$190,3,FALSE))),"")</f>
        <v>South East Region</v>
      </c>
      <c r="D59" s="93" t="str">
        <f ca="1">IFERROR(IF((VLOOKUP($E59,'Org List'!$AT$10:$AV$190,3,FALSE))="","",(VLOOKUP($E59,'Org List'!$AT$10:$AV$190,3,FALSE))),"")</f>
        <v>NHS England South East (Hampshire, Isle of Wight and Thames Valley)</v>
      </c>
      <c r="E59" s="453" t="str">
        <f t="shared" ca="1" si="1"/>
        <v>E10000002</v>
      </c>
      <c r="F59" s="454" t="str">
        <f ca="1">IFERROR(VLOOKUP($E59,'Org List'!$J$9:$K$640,2,0), "")</f>
        <v>Buckinghamshire</v>
      </c>
      <c r="G59" s="455">
        <f ca="1">IFERROR(IF((VLOOKUP($E59,'I&amp;E Backsheet'!$D$7:$Y$187,G$9,FALSE))="","",(VLOOKUP($E59,'I&amp;E Backsheet'!$D$7:$Y$187,G$9,FALSE))),"")</f>
        <v>38581633</v>
      </c>
      <c r="H59" s="456">
        <f ca="1">IFERROR(IF((VLOOKUP($E59,'I&amp;E Backsheet'!$D$7:$Y$187,H$9,FALSE))="","",(VLOOKUP($E59,'I&amp;E Backsheet'!$D$7:$Y$187,H$9,FALSE))),"")</f>
        <v>38581633</v>
      </c>
    </row>
    <row r="60" spans="1:8" ht="15" customHeight="1" x14ac:dyDescent="0.3">
      <c r="A60" s="41">
        <v>49</v>
      </c>
      <c r="B60" s="77" t="str">
        <f ca="1">IFERROR(IF((VLOOKUP($E60,'Org List'!$AJ$10:$AL$190,3,FALSE))="","",(VLOOKUP($E60,'Org List'!$AJ$10:$AL$190,3,FALSE))),"")</f>
        <v>North West Commissioning Region</v>
      </c>
      <c r="C60" s="78" t="str">
        <f ca="1">IFERROR(IF((VLOOKUP($E60,'Org List'!$AO$10:$AQ$190,3,FALSE))="","",(VLOOKUP($E60,'Org List'!$AO$10:$AQ$190,3,FALSE))),"")</f>
        <v>North West Region</v>
      </c>
      <c r="D60" s="93" t="str">
        <f ca="1">IFERROR(IF((VLOOKUP($E60,'Org List'!$AT$10:$AV$190,3,FALSE))="","",(VLOOKUP($E60,'Org List'!$AT$10:$AV$190,3,FALSE))),"")</f>
        <v>NHS England North West (Greater Manchester)</v>
      </c>
      <c r="E60" s="453" t="str">
        <f t="shared" ca="1" si="1"/>
        <v>E08000002</v>
      </c>
      <c r="F60" s="454" t="str">
        <f ca="1">IFERROR(VLOOKUP($E60,'Org List'!$J$9:$K$640,2,0), "")</f>
        <v>Bury</v>
      </c>
      <c r="G60" s="455">
        <f ca="1">IFERROR(IF((VLOOKUP($E60,'I&amp;E Backsheet'!$D$7:$Y$187,G$9,FALSE))="","",(VLOOKUP($E60,'I&amp;E Backsheet'!$D$7:$Y$187,G$9,FALSE))),"")</f>
        <v>22641745</v>
      </c>
      <c r="H60" s="456">
        <f ca="1">IFERROR(IF((VLOOKUP($E60,'I&amp;E Backsheet'!$D$7:$Y$187,H$9,FALSE))="","",(VLOOKUP($E60,'I&amp;E Backsheet'!$D$7:$Y$187,H$9,FALSE))),"")</f>
        <v>22641745</v>
      </c>
    </row>
    <row r="61" spans="1:8" ht="15" customHeight="1" x14ac:dyDescent="0.3">
      <c r="A61" s="41">
        <v>50</v>
      </c>
      <c r="B61" s="77" t="str">
        <f ca="1">IFERROR(IF((VLOOKUP($E61,'Org List'!$AJ$10:$AL$190,3,FALSE))="","",(VLOOKUP($E61,'Org List'!$AJ$10:$AL$190,3,FALSE))),"")</f>
        <v>North East and Yorkshire Commissioning Region</v>
      </c>
      <c r="C61" s="78" t="str">
        <f ca="1">IFERROR(IF((VLOOKUP($E61,'Org List'!$AO$10:$AQ$190,3,FALSE))="","",(VLOOKUP($E61,'Org List'!$AO$10:$AQ$190,3,FALSE))),"")</f>
        <v>Yorkshire and The Humber Region</v>
      </c>
      <c r="D61" s="93" t="str">
        <f ca="1">IFERROR(IF((VLOOKUP($E61,'Org List'!$AT$10:$AV$190,3,FALSE))="","",(VLOOKUP($E61,'Org List'!$AT$10:$AV$190,3,FALSE))),"")</f>
        <v>NHS England North East and Yokrshire (Yorkshire And Humber)</v>
      </c>
      <c r="E61" s="453" t="str">
        <f t="shared" ca="1" si="1"/>
        <v>E08000033</v>
      </c>
      <c r="F61" s="454" t="str">
        <f ca="1">IFERROR(VLOOKUP($E61,'Org List'!$J$9:$K$640,2,0), "")</f>
        <v>Calderdale</v>
      </c>
      <c r="G61" s="455">
        <f ca="1">IFERROR(IF((VLOOKUP($E61,'I&amp;E Backsheet'!$D$7:$Y$187,G$9,FALSE))="","",(VLOOKUP($E61,'I&amp;E Backsheet'!$D$7:$Y$187,G$9,FALSE))),"")</f>
        <v>25592344</v>
      </c>
      <c r="H61" s="456">
        <f ca="1">IFERROR(IF((VLOOKUP($E61,'I&amp;E Backsheet'!$D$7:$Y$187,H$9,FALSE))="","",(VLOOKUP($E61,'I&amp;E Backsheet'!$D$7:$Y$187,H$9,FALSE))),"")</f>
        <v>25592344</v>
      </c>
    </row>
    <row r="62" spans="1:8" ht="15" customHeight="1" x14ac:dyDescent="0.3">
      <c r="A62" s="41">
        <v>51</v>
      </c>
      <c r="B62" s="77" t="str">
        <f ca="1">IFERROR(IF((VLOOKUP($E62,'Org List'!$AJ$10:$AL$190,3,FALSE))="","",(VLOOKUP($E62,'Org List'!$AJ$10:$AL$190,3,FALSE))),"")</f>
        <v>East of England Commissioning Region</v>
      </c>
      <c r="C62" s="78" t="str">
        <f ca="1">IFERROR(IF((VLOOKUP($E62,'Org List'!$AO$10:$AQ$190,3,FALSE))="","",(VLOOKUP($E62,'Org List'!$AO$10:$AQ$190,3,FALSE))),"")</f>
        <v>East Region</v>
      </c>
      <c r="D62" s="93" t="str">
        <f ca="1">IFERROR(IF((VLOOKUP($E62,'Org List'!$AT$10:$AV$190,3,FALSE))="","",(VLOOKUP($E62,'Org List'!$AT$10:$AV$190,3,FALSE))),"")</f>
        <v>NHS England East (East)</v>
      </c>
      <c r="E62" s="453" t="str">
        <f t="shared" ca="1" si="1"/>
        <v>E10000003</v>
      </c>
      <c r="F62" s="454" t="str">
        <f ca="1">IFERROR(VLOOKUP($E62,'Org List'!$J$9:$K$640,2,0), "")</f>
        <v>Cambridgeshire</v>
      </c>
      <c r="G62" s="455">
        <f ca="1">IFERROR(IF((VLOOKUP($E62,'I&amp;E Backsheet'!$D$7:$Y$187,G$9,FALSE))="","",(VLOOKUP($E62,'I&amp;E Backsheet'!$D$7:$Y$187,G$9,FALSE))),"")</f>
        <v>57845085</v>
      </c>
      <c r="H62" s="456">
        <f ca="1">IFERROR(IF((VLOOKUP($E62,'I&amp;E Backsheet'!$D$7:$Y$187,H$9,FALSE))="","",(VLOOKUP($E62,'I&amp;E Backsheet'!$D$7:$Y$187,H$9,FALSE))),"")</f>
        <v>57845085</v>
      </c>
    </row>
    <row r="63" spans="1:8" ht="15" customHeight="1" x14ac:dyDescent="0.3">
      <c r="A63" s="41">
        <v>52</v>
      </c>
      <c r="B63" s="77" t="str">
        <f ca="1">IFERROR(IF((VLOOKUP($E63,'Org List'!$AJ$10:$AL$190,3,FALSE))="","",(VLOOKUP($E63,'Org List'!$AJ$10:$AL$190,3,FALSE))),"")</f>
        <v>London Commissioning Region</v>
      </c>
      <c r="C63" s="78" t="str">
        <f ca="1">IFERROR(IF((VLOOKUP($E63,'Org List'!$AO$10:$AQ$190,3,FALSE))="","",(VLOOKUP($E63,'Org List'!$AO$10:$AQ$190,3,FALSE))),"")</f>
        <v>London Region</v>
      </c>
      <c r="D63" s="93" t="str">
        <f ca="1">IFERROR(IF((VLOOKUP($E63,'Org List'!$AT$10:$AV$190,3,FALSE))="","",(VLOOKUP($E63,'Org List'!$AT$10:$AV$190,3,FALSE))),"")</f>
        <v>NHS England London</v>
      </c>
      <c r="E63" s="453" t="str">
        <f t="shared" ca="1" si="1"/>
        <v>E09000007</v>
      </c>
      <c r="F63" s="454" t="str">
        <f ca="1">IFERROR(VLOOKUP($E63,'Org List'!$J$9:$K$640,2,0), "")</f>
        <v>Camden</v>
      </c>
      <c r="G63" s="455">
        <f ca="1">IFERROR(IF((VLOOKUP($E63,'I&amp;E Backsheet'!$D$7:$Y$187,G$9,FALSE))="","",(VLOOKUP($E63,'I&amp;E Backsheet'!$D$7:$Y$187,G$9,FALSE))),"")</f>
        <v>32700552</v>
      </c>
      <c r="H63" s="456">
        <f ca="1">IFERROR(IF((VLOOKUP($E63,'I&amp;E Backsheet'!$D$7:$Y$187,H$9,FALSE))="","",(VLOOKUP($E63,'I&amp;E Backsheet'!$D$7:$Y$187,H$9,FALSE))),"")</f>
        <v>32226076</v>
      </c>
    </row>
    <row r="64" spans="1:8" ht="15" customHeight="1" x14ac:dyDescent="0.3">
      <c r="A64" s="41">
        <v>53</v>
      </c>
      <c r="B64" s="77" t="str">
        <f ca="1">IFERROR(IF((VLOOKUP($E64,'Org List'!$AJ$10:$AL$190,3,FALSE))="","",(VLOOKUP($E64,'Org List'!$AJ$10:$AL$190,3,FALSE))),"")</f>
        <v>East of England Commissioning Region</v>
      </c>
      <c r="C64" s="78" t="str">
        <f ca="1">IFERROR(IF((VLOOKUP($E64,'Org List'!$AO$10:$AQ$190,3,FALSE))="","",(VLOOKUP($E64,'Org List'!$AO$10:$AQ$190,3,FALSE))),"")</f>
        <v>East Region</v>
      </c>
      <c r="D64" s="93" t="str">
        <f ca="1">IFERROR(IF((VLOOKUP($E64,'Org List'!$AT$10:$AV$190,3,FALSE))="","",(VLOOKUP($E64,'Org List'!$AT$10:$AV$190,3,FALSE))),"")</f>
        <v>NHS England East (East)</v>
      </c>
      <c r="E64" s="453" t="str">
        <f t="shared" ca="1" si="1"/>
        <v>E06000056</v>
      </c>
      <c r="F64" s="454" t="str">
        <f ca="1">IFERROR(VLOOKUP($E64,'Org List'!$J$9:$K$640,2,0), "")</f>
        <v>Central Bedfordshire</v>
      </c>
      <c r="G64" s="455">
        <f ca="1">IFERROR(IF((VLOOKUP($E64,'I&amp;E Backsheet'!$D$7:$Y$187,G$9,FALSE))="","",(VLOOKUP($E64,'I&amp;E Backsheet'!$D$7:$Y$187,G$9,FALSE))),"")</f>
        <v>28756366</v>
      </c>
      <c r="H64" s="456">
        <f ca="1">IFERROR(IF((VLOOKUP($E64,'I&amp;E Backsheet'!$D$7:$Y$187,H$9,FALSE))="","",(VLOOKUP($E64,'I&amp;E Backsheet'!$D$7:$Y$187,H$9,FALSE))),"")</f>
        <v>28756366</v>
      </c>
    </row>
    <row r="65" spans="1:8" ht="15" customHeight="1" x14ac:dyDescent="0.3">
      <c r="A65" s="41">
        <v>54</v>
      </c>
      <c r="B65" s="77" t="str">
        <f ca="1">IFERROR(IF((VLOOKUP($E65,'Org List'!$AJ$10:$AL$190,3,FALSE))="","",(VLOOKUP($E65,'Org List'!$AJ$10:$AL$190,3,FALSE))),"")</f>
        <v>North West Commissioning Region</v>
      </c>
      <c r="C65" s="78" t="str">
        <f ca="1">IFERROR(IF((VLOOKUP($E65,'Org List'!$AO$10:$AQ$190,3,FALSE))="","",(VLOOKUP($E65,'Org List'!$AO$10:$AQ$190,3,FALSE))),"")</f>
        <v>North West Region</v>
      </c>
      <c r="D65" s="93" t="str">
        <f ca="1">IFERROR(IF((VLOOKUP($E65,'Org List'!$AT$10:$AV$190,3,FALSE))="","",(VLOOKUP($E65,'Org List'!$AT$10:$AV$190,3,FALSE))),"")</f>
        <v>NHS England North West (Cheshire And Merseyside)</v>
      </c>
      <c r="E65" s="453" t="str">
        <f t="shared" ca="1" si="1"/>
        <v>E06000049</v>
      </c>
      <c r="F65" s="454" t="str">
        <f ca="1">IFERROR(VLOOKUP($E65,'Org List'!$J$9:$K$640,2,0), "")</f>
        <v>Cheshire East</v>
      </c>
      <c r="G65" s="455">
        <f ca="1">IFERROR(IF((VLOOKUP($E65,'I&amp;E Backsheet'!$D$7:$Y$187,G$9,FALSE))="","",(VLOOKUP($E65,'I&amp;E Backsheet'!$D$7:$Y$187,G$9,FALSE))),"")</f>
        <v>35415310</v>
      </c>
      <c r="H65" s="456">
        <f ca="1">IFERROR(IF((VLOOKUP($E65,'I&amp;E Backsheet'!$D$7:$Y$187,H$9,FALSE))="","",(VLOOKUP($E65,'I&amp;E Backsheet'!$D$7:$Y$187,H$9,FALSE))),"")</f>
        <v>34458100</v>
      </c>
    </row>
    <row r="66" spans="1:8" ht="15" customHeight="1" x14ac:dyDescent="0.3">
      <c r="A66" s="41">
        <v>55</v>
      </c>
      <c r="B66" s="77" t="str">
        <f ca="1">IFERROR(IF((VLOOKUP($E66,'Org List'!$AJ$10:$AL$190,3,FALSE))="","",(VLOOKUP($E66,'Org List'!$AJ$10:$AL$190,3,FALSE))),"")</f>
        <v>North West Commissioning Region</v>
      </c>
      <c r="C66" s="78" t="str">
        <f ca="1">IFERROR(IF((VLOOKUP($E66,'Org List'!$AO$10:$AQ$190,3,FALSE))="","",(VLOOKUP($E66,'Org List'!$AO$10:$AQ$190,3,FALSE))),"")</f>
        <v>North West Region</v>
      </c>
      <c r="D66" s="93" t="str">
        <f ca="1">IFERROR(IF((VLOOKUP($E66,'Org List'!$AT$10:$AV$190,3,FALSE))="","",(VLOOKUP($E66,'Org List'!$AT$10:$AV$190,3,FALSE))),"")</f>
        <v>NHS England North West (Cheshire And Merseyside)</v>
      </c>
      <c r="E66" s="453" t="str">
        <f t="shared" ca="1" si="1"/>
        <v>E06000050</v>
      </c>
      <c r="F66" s="454" t="str">
        <f ca="1">IFERROR(VLOOKUP($E66,'Org List'!$J$9:$K$640,2,0), "")</f>
        <v>Cheshire West and Chester</v>
      </c>
      <c r="G66" s="455">
        <f ca="1">IFERROR(IF((VLOOKUP($E66,'I&amp;E Backsheet'!$D$7:$Y$187,G$9,FALSE))="","",(VLOOKUP($E66,'I&amp;E Backsheet'!$D$7:$Y$187,G$9,FALSE))),"")</f>
        <v>38221207</v>
      </c>
      <c r="H66" s="456">
        <f ca="1">IFERROR(IF((VLOOKUP($E66,'I&amp;E Backsheet'!$D$7:$Y$187,H$9,FALSE))="","",(VLOOKUP($E66,'I&amp;E Backsheet'!$D$7:$Y$187,H$9,FALSE))),"")</f>
        <v>38874990.394201741</v>
      </c>
    </row>
    <row r="67" spans="1:8" ht="15" customHeight="1" x14ac:dyDescent="0.3">
      <c r="A67" s="41">
        <v>56</v>
      </c>
      <c r="B67" s="77" t="str">
        <f ca="1">IFERROR(IF((VLOOKUP($E67,'Org List'!$AJ$10:$AL$190,3,FALSE))="","",(VLOOKUP($E67,'Org List'!$AJ$10:$AL$190,3,FALSE))),"")</f>
        <v>London Commissioning Region</v>
      </c>
      <c r="C67" s="78" t="str">
        <f ca="1">IFERROR(IF((VLOOKUP($E67,'Org List'!$AO$10:$AQ$190,3,FALSE))="","",(VLOOKUP($E67,'Org List'!$AO$10:$AQ$190,3,FALSE))),"")</f>
        <v>London Region</v>
      </c>
      <c r="D67" s="93" t="str">
        <f ca="1">IFERROR(IF((VLOOKUP($E67,'Org List'!$AT$10:$AV$190,3,FALSE))="","",(VLOOKUP($E67,'Org List'!$AT$10:$AV$190,3,FALSE))),"")</f>
        <v>NHS England London</v>
      </c>
      <c r="E67" s="453" t="str">
        <f t="shared" ca="1" si="1"/>
        <v>E09000001</v>
      </c>
      <c r="F67" s="454" t="str">
        <f ca="1">IFERROR(VLOOKUP($E67,'Org List'!$J$9:$K$640,2,0), "")</f>
        <v>City of London</v>
      </c>
      <c r="G67" s="455">
        <f ca="1">IFERROR(IF((VLOOKUP($E67,'I&amp;E Backsheet'!$D$7:$Y$187,G$9,FALSE))="","",(VLOOKUP($E67,'I&amp;E Backsheet'!$D$7:$Y$187,G$9,FALSE))),"")</f>
        <v>973356</v>
      </c>
      <c r="H67" s="456">
        <f ca="1">IFERROR(IF((VLOOKUP($E67,'I&amp;E Backsheet'!$D$7:$Y$187,H$9,FALSE))="","",(VLOOKUP($E67,'I&amp;E Backsheet'!$D$7:$Y$187,H$9,FALSE))),"")</f>
        <v>973356</v>
      </c>
    </row>
    <row r="68" spans="1:8" ht="15" customHeight="1" x14ac:dyDescent="0.3">
      <c r="A68" s="41">
        <v>57</v>
      </c>
      <c r="B68" s="77" t="str">
        <f ca="1">IFERROR(IF((VLOOKUP($E68,'Org List'!$AJ$10:$AL$190,3,FALSE))="","",(VLOOKUP($E68,'Org List'!$AJ$10:$AL$190,3,FALSE))),"")</f>
        <v>South West England Commissioning Region</v>
      </c>
      <c r="C68" s="78" t="str">
        <f ca="1">IFERROR(IF((VLOOKUP($E68,'Org List'!$AO$10:$AQ$190,3,FALSE))="","",(VLOOKUP($E68,'Org List'!$AO$10:$AQ$190,3,FALSE))),"")</f>
        <v>South West Region</v>
      </c>
      <c r="D68" s="93" t="str">
        <f ca="1">IFERROR(IF((VLOOKUP($E68,'Org List'!$AT$10:$AV$190,3,FALSE))="","",(VLOOKUP($E68,'Org List'!$AT$10:$AV$190,3,FALSE))),"")</f>
        <v>NHS England South West (South West South)</v>
      </c>
      <c r="E68" s="453" t="str">
        <f t="shared" ca="1" si="1"/>
        <v>E06000052</v>
      </c>
      <c r="F68" s="454" t="str">
        <f ca="1">IFERROR(VLOOKUP($E68,'Org List'!$J$9:$K$640,2,0), "")</f>
        <v>Cornwall &amp; Scilly</v>
      </c>
      <c r="G68" s="455">
        <f ca="1">IFERROR(IF((VLOOKUP($E68,'I&amp;E Backsheet'!$D$7:$Y$187,G$9,FALSE))="","",(VLOOKUP($E68,'I&amp;E Backsheet'!$D$7:$Y$187,G$9,FALSE))),"")</f>
        <v>83314127</v>
      </c>
      <c r="H68" s="456">
        <f ca="1">IFERROR(IF((VLOOKUP($E68,'I&amp;E Backsheet'!$D$7:$Y$187,H$9,FALSE))="","",(VLOOKUP($E68,'I&amp;E Backsheet'!$D$7:$Y$187,H$9,FALSE))),"")</f>
        <v>87214592</v>
      </c>
    </row>
    <row r="69" spans="1:8" ht="15" customHeight="1" x14ac:dyDescent="0.3">
      <c r="A69" s="41">
        <v>58</v>
      </c>
      <c r="B69" s="77" t="str">
        <f ca="1">IFERROR(IF((VLOOKUP($E69,'Org List'!$AJ$10:$AL$190,3,FALSE))="","",(VLOOKUP($E69,'Org List'!$AJ$10:$AL$190,3,FALSE))),"")</f>
        <v>North East and Yorkshire Commissioning Region</v>
      </c>
      <c r="C69" s="78" t="str">
        <f ca="1">IFERROR(IF((VLOOKUP($E69,'Org List'!$AO$10:$AQ$190,3,FALSE))="","",(VLOOKUP($E69,'Org List'!$AO$10:$AQ$190,3,FALSE))),"")</f>
        <v>North East Region</v>
      </c>
      <c r="D69" s="93" t="str">
        <f ca="1">IFERROR(IF((VLOOKUP($E69,'Org List'!$AT$10:$AV$190,3,FALSE))="","",(VLOOKUP($E69,'Org List'!$AT$10:$AV$190,3,FALSE))),"")</f>
        <v>NHS England North East and Yorkshire (Cumbria And North East)</v>
      </c>
      <c r="E69" s="453" t="str">
        <f t="shared" ca="1" si="1"/>
        <v>E06000047</v>
      </c>
      <c r="F69" s="454" t="str">
        <f ca="1">IFERROR(VLOOKUP($E69,'Org List'!$J$9:$K$640,2,0), "")</f>
        <v>County Durham</v>
      </c>
      <c r="G69" s="455">
        <f ca="1">IFERROR(IF((VLOOKUP($E69,'I&amp;E Backsheet'!$D$7:$Y$187,G$9,FALSE))="","",(VLOOKUP($E69,'I&amp;E Backsheet'!$D$7:$Y$187,G$9,FALSE))),"")</f>
        <v>79150046</v>
      </c>
      <c r="H69" s="456">
        <f ca="1">IFERROR(IF((VLOOKUP($E69,'I&amp;E Backsheet'!$D$7:$Y$187,H$9,FALSE))="","",(VLOOKUP($E69,'I&amp;E Backsheet'!$D$7:$Y$187,H$9,FALSE))),"")</f>
        <v>79150046</v>
      </c>
    </row>
    <row r="70" spans="1:8" ht="15" customHeight="1" x14ac:dyDescent="0.3">
      <c r="A70" s="41">
        <v>59</v>
      </c>
      <c r="B70" s="77" t="str">
        <f ca="1">IFERROR(IF((VLOOKUP($E70,'Org List'!$AJ$10:$AL$190,3,FALSE))="","",(VLOOKUP($E70,'Org List'!$AJ$10:$AL$190,3,FALSE))),"")</f>
        <v>Midlands Commissioning Region</v>
      </c>
      <c r="C70" s="78" t="str">
        <f ca="1">IFERROR(IF((VLOOKUP($E70,'Org List'!$AO$10:$AQ$190,3,FALSE))="","",(VLOOKUP($E70,'Org List'!$AO$10:$AQ$190,3,FALSE))),"")</f>
        <v>West Midlands Region</v>
      </c>
      <c r="D70" s="93" t="str">
        <f ca="1">IFERROR(IF((VLOOKUP($E70,'Org List'!$AT$10:$AV$190,3,FALSE))="","",(VLOOKUP($E70,'Org List'!$AT$10:$AV$190,3,FALSE))),"")</f>
        <v>NHS England Midlands (West Midlands)</v>
      </c>
      <c r="E70" s="453" t="str">
        <f t="shared" ca="1" si="1"/>
        <v>E08000026</v>
      </c>
      <c r="F70" s="454" t="str">
        <f ca="1">IFERROR(VLOOKUP($E70,'Org List'!$J$9:$K$640,2,0), "")</f>
        <v>Coventry</v>
      </c>
      <c r="G70" s="455">
        <f ca="1">IFERROR(IF((VLOOKUP($E70,'I&amp;E Backsheet'!$D$7:$Y$187,G$9,FALSE))="","",(VLOOKUP($E70,'I&amp;E Backsheet'!$D$7:$Y$187,G$9,FALSE))),"")</f>
        <v>107175924</v>
      </c>
      <c r="H70" s="456">
        <f ca="1">IFERROR(IF((VLOOKUP($E70,'I&amp;E Backsheet'!$D$7:$Y$187,H$9,FALSE))="","",(VLOOKUP($E70,'I&amp;E Backsheet'!$D$7:$Y$187,H$9,FALSE))),"")</f>
        <v>101939162</v>
      </c>
    </row>
    <row r="71" spans="1:8" ht="15" customHeight="1" x14ac:dyDescent="0.3">
      <c r="A71" s="41">
        <v>60</v>
      </c>
      <c r="B71" s="77" t="str">
        <f ca="1">IFERROR(IF((VLOOKUP($E71,'Org List'!$AJ$10:$AL$190,3,FALSE))="","",(VLOOKUP($E71,'Org List'!$AJ$10:$AL$190,3,FALSE))),"")</f>
        <v>London Commissioning Region</v>
      </c>
      <c r="C71" s="78" t="str">
        <f ca="1">IFERROR(IF((VLOOKUP($E71,'Org List'!$AO$10:$AQ$190,3,FALSE))="","",(VLOOKUP($E71,'Org List'!$AO$10:$AQ$190,3,FALSE))),"")</f>
        <v>London Region</v>
      </c>
      <c r="D71" s="93" t="str">
        <f ca="1">IFERROR(IF((VLOOKUP($E71,'Org List'!$AT$10:$AV$190,3,FALSE))="","",(VLOOKUP($E71,'Org List'!$AT$10:$AV$190,3,FALSE))),"")</f>
        <v>NHS England London</v>
      </c>
      <c r="E71" s="453" t="str">
        <f t="shared" ca="1" si="1"/>
        <v>E09000008</v>
      </c>
      <c r="F71" s="454" t="str">
        <f ca="1">IFERROR(VLOOKUP($E71,'Org List'!$J$9:$K$640,2,0), "")</f>
        <v>Croydon</v>
      </c>
      <c r="G71" s="455">
        <f ca="1">IFERROR(IF((VLOOKUP($E71,'I&amp;E Backsheet'!$D$7:$Y$187,G$9,FALSE))="","",(VLOOKUP($E71,'I&amp;E Backsheet'!$D$7:$Y$187,G$9,FALSE))),"")</f>
        <v>37209489</v>
      </c>
      <c r="H71" s="456">
        <f ca="1">IFERROR(IF((VLOOKUP($E71,'I&amp;E Backsheet'!$D$7:$Y$187,H$9,FALSE))="","",(VLOOKUP($E71,'I&amp;E Backsheet'!$D$7:$Y$187,H$9,FALSE))),"")</f>
        <v>37209489</v>
      </c>
    </row>
    <row r="72" spans="1:8" ht="15" customHeight="1" x14ac:dyDescent="0.3">
      <c r="A72" s="41">
        <v>61</v>
      </c>
      <c r="B72" s="77" t="str">
        <f ca="1">IFERROR(IF((VLOOKUP($E72,'Org List'!$AJ$10:$AL$190,3,FALSE))="","",(VLOOKUP($E72,'Org List'!$AJ$10:$AL$190,3,FALSE))),"")</f>
        <v>North East and Yorkshire Commissioning Region</v>
      </c>
      <c r="C72" s="78" t="str">
        <f ca="1">IFERROR(IF((VLOOKUP($E72,'Org List'!$AO$10:$AQ$190,3,FALSE))="","",(VLOOKUP($E72,'Org List'!$AO$10:$AQ$190,3,FALSE))),"")</f>
        <v>North West Region</v>
      </c>
      <c r="D72" s="93" t="str">
        <f ca="1">IFERROR(IF((VLOOKUP($E72,'Org List'!$AT$10:$AV$190,3,FALSE))="","",(VLOOKUP($E72,'Org List'!$AT$10:$AV$190,3,FALSE))),"")</f>
        <v>NHS England North East and Yorkshire (Cumbria And North East)</v>
      </c>
      <c r="E72" s="453" t="str">
        <f t="shared" ca="1" si="1"/>
        <v>E10000006</v>
      </c>
      <c r="F72" s="454" t="str">
        <f ca="1">IFERROR(VLOOKUP($E72,'Org List'!$J$9:$K$640,2,0), "")</f>
        <v>Cumbria</v>
      </c>
      <c r="G72" s="455">
        <f ca="1">IFERROR(IF((VLOOKUP($E72,'I&amp;E Backsheet'!$D$7:$Y$187,G$9,FALSE))="","",(VLOOKUP($E72,'I&amp;E Backsheet'!$D$7:$Y$187,G$9,FALSE))),"")</f>
        <v>67735194</v>
      </c>
      <c r="H72" s="456">
        <f ca="1">IFERROR(IF((VLOOKUP($E72,'I&amp;E Backsheet'!$D$7:$Y$187,H$9,FALSE))="","",(VLOOKUP($E72,'I&amp;E Backsheet'!$D$7:$Y$187,H$9,FALSE))),"")</f>
        <v>67735194</v>
      </c>
    </row>
    <row r="73" spans="1:8" ht="15" customHeight="1" x14ac:dyDescent="0.3">
      <c r="A73" s="41">
        <v>62</v>
      </c>
      <c r="B73" s="77" t="str">
        <f ca="1">IFERROR(IF((VLOOKUP($E73,'Org List'!$AJ$10:$AL$190,3,FALSE))="","",(VLOOKUP($E73,'Org List'!$AJ$10:$AL$190,3,FALSE))),"")</f>
        <v>North East and Yorkshire Commissioning Region</v>
      </c>
      <c r="C73" s="78" t="str">
        <f ca="1">IFERROR(IF((VLOOKUP($E73,'Org List'!$AO$10:$AQ$190,3,FALSE))="","",(VLOOKUP($E73,'Org List'!$AO$10:$AQ$190,3,FALSE))),"")</f>
        <v>North East Region</v>
      </c>
      <c r="D73" s="93" t="str">
        <f ca="1">IFERROR(IF((VLOOKUP($E73,'Org List'!$AT$10:$AV$190,3,FALSE))="","",(VLOOKUP($E73,'Org List'!$AT$10:$AV$190,3,FALSE))),"")</f>
        <v>NHS England North East and Yorkshire (Cumbria And North East)</v>
      </c>
      <c r="E73" s="453" t="str">
        <f t="shared" ca="1" si="1"/>
        <v>E06000005</v>
      </c>
      <c r="F73" s="454" t="str">
        <f ca="1">IFERROR(VLOOKUP($E73,'Org List'!$J$9:$K$640,2,0), "")</f>
        <v>Darlington</v>
      </c>
      <c r="G73" s="455">
        <f ca="1">IFERROR(IF((VLOOKUP($E73,'I&amp;E Backsheet'!$D$7:$Y$187,G$9,FALSE))="","",(VLOOKUP($E73,'I&amp;E Backsheet'!$D$7:$Y$187,G$9,FALSE))),"")</f>
        <v>13149696</v>
      </c>
      <c r="H73" s="456">
        <f ca="1">IFERROR(IF((VLOOKUP($E73,'I&amp;E Backsheet'!$D$7:$Y$187,H$9,FALSE))="","",(VLOOKUP($E73,'I&amp;E Backsheet'!$D$7:$Y$187,H$9,FALSE))),"")</f>
        <v>13149696</v>
      </c>
    </row>
    <row r="74" spans="1:8" ht="15" customHeight="1" x14ac:dyDescent="0.3">
      <c r="A74" s="41">
        <v>63</v>
      </c>
      <c r="B74" s="77" t="str">
        <f ca="1">IFERROR(IF((VLOOKUP($E74,'Org List'!$AJ$10:$AL$190,3,FALSE))="","",(VLOOKUP($E74,'Org List'!$AJ$10:$AL$190,3,FALSE))),"")</f>
        <v>Midlands Commissioning Region</v>
      </c>
      <c r="C74" s="78" t="str">
        <f ca="1">IFERROR(IF((VLOOKUP($E74,'Org List'!$AO$10:$AQ$190,3,FALSE))="","",(VLOOKUP($E74,'Org List'!$AO$10:$AQ$190,3,FALSE))),"")</f>
        <v>East Midlands Region</v>
      </c>
      <c r="D74" s="93" t="str">
        <f ca="1">IFERROR(IF((VLOOKUP($E74,'Org List'!$AT$10:$AV$190,3,FALSE))="","",(VLOOKUP($E74,'Org List'!$AT$10:$AV$190,3,FALSE))),"")</f>
        <v>NHS England Midlands (North Midlands)</v>
      </c>
      <c r="E74" s="453" t="str">
        <f t="shared" ca="1" si="1"/>
        <v>E06000015</v>
      </c>
      <c r="F74" s="454" t="str">
        <f ca="1">IFERROR(VLOOKUP($E74,'Org List'!$J$9:$K$640,2,0), "")</f>
        <v>Derby</v>
      </c>
      <c r="G74" s="455">
        <f ca="1">IFERROR(IF((VLOOKUP($E74,'I&amp;E Backsheet'!$D$7:$Y$187,G$9,FALSE))="","",(VLOOKUP($E74,'I&amp;E Backsheet'!$D$7:$Y$187,G$9,FALSE))),"")</f>
        <v>31654818.096000001</v>
      </c>
      <c r="H74" s="456">
        <f ca="1">IFERROR(IF((VLOOKUP($E74,'I&amp;E Backsheet'!$D$7:$Y$187,H$9,FALSE))="","",(VLOOKUP($E74,'I&amp;E Backsheet'!$D$7:$Y$187,H$9,FALSE))),"")</f>
        <v>31654818.096000001</v>
      </c>
    </row>
    <row r="75" spans="1:8" ht="15" customHeight="1" x14ac:dyDescent="0.3">
      <c r="A75" s="41">
        <v>64</v>
      </c>
      <c r="B75" s="77" t="str">
        <f ca="1">IFERROR(IF((VLOOKUP($E75,'Org List'!$AJ$10:$AL$190,3,FALSE))="","",(VLOOKUP($E75,'Org List'!$AJ$10:$AL$190,3,FALSE))),"")</f>
        <v>Midlands Commissioning Region</v>
      </c>
      <c r="C75" s="78" t="str">
        <f ca="1">IFERROR(IF((VLOOKUP($E75,'Org List'!$AO$10:$AQ$190,3,FALSE))="","",(VLOOKUP($E75,'Org List'!$AO$10:$AQ$190,3,FALSE))),"")</f>
        <v>East Midlands Region</v>
      </c>
      <c r="D75" s="93" t="str">
        <f ca="1">IFERROR(IF((VLOOKUP($E75,'Org List'!$AT$10:$AV$190,3,FALSE))="","",(VLOOKUP($E75,'Org List'!$AT$10:$AV$190,3,FALSE))),"")</f>
        <v>NHS England Midlands (North Midlands)</v>
      </c>
      <c r="E75" s="453" t="str">
        <f t="shared" ref="E75:E106" ca="1" si="2">IF($A75&gt;$K$5-1,"",INDIRECT("'Comms by AT'!D"&amp;$A75+$K$4))</f>
        <v>E10000007</v>
      </c>
      <c r="F75" s="454" t="str">
        <f ca="1">IFERROR(VLOOKUP($E75,'Org List'!$J$9:$K$640,2,0), "")</f>
        <v>Derbyshire</v>
      </c>
      <c r="G75" s="455">
        <f ca="1">IFERROR(IF((VLOOKUP($E75,'I&amp;E Backsheet'!$D$7:$Y$187,G$9,FALSE))="","",(VLOOKUP($E75,'I&amp;E Backsheet'!$D$7:$Y$187,G$9,FALSE))),"")</f>
        <v>101476250.87632687</v>
      </c>
      <c r="H75" s="456">
        <f ca="1">IFERROR(IF((VLOOKUP($E75,'I&amp;E Backsheet'!$D$7:$Y$187,H$9,FALSE))="","",(VLOOKUP($E75,'I&amp;E Backsheet'!$D$7:$Y$187,H$9,FALSE))),"")</f>
        <v>101476250.87632687</v>
      </c>
    </row>
    <row r="76" spans="1:8" ht="15" customHeight="1" x14ac:dyDescent="0.3">
      <c r="A76" s="41">
        <v>65</v>
      </c>
      <c r="B76" s="77" t="str">
        <f ca="1">IFERROR(IF((VLOOKUP($E76,'Org List'!$AJ$10:$AL$190,3,FALSE))="","",(VLOOKUP($E76,'Org List'!$AJ$10:$AL$190,3,FALSE))),"")</f>
        <v>South West England Commissioning Region</v>
      </c>
      <c r="C76" s="78" t="str">
        <f ca="1">IFERROR(IF((VLOOKUP($E76,'Org List'!$AO$10:$AQ$190,3,FALSE))="","",(VLOOKUP($E76,'Org List'!$AO$10:$AQ$190,3,FALSE))),"")</f>
        <v>South West Region</v>
      </c>
      <c r="D76" s="93" t="str">
        <f ca="1">IFERROR(IF((VLOOKUP($E76,'Org List'!$AT$10:$AV$190,3,FALSE))="","",(VLOOKUP($E76,'Org List'!$AT$10:$AV$190,3,FALSE))),"")</f>
        <v>NHS England South West (South West South)</v>
      </c>
      <c r="E76" s="453" t="str">
        <f t="shared" ca="1" si="2"/>
        <v>E10000008</v>
      </c>
      <c r="F76" s="454" t="str">
        <f ca="1">IFERROR(VLOOKUP($E76,'Org List'!$J$9:$K$640,2,0), "")</f>
        <v>Devon</v>
      </c>
      <c r="G76" s="455">
        <f ca="1">IFERROR(IF((VLOOKUP($E76,'I&amp;E Backsheet'!$D$7:$Y$187,G$9,FALSE))="","",(VLOOKUP($E76,'I&amp;E Backsheet'!$D$7:$Y$187,G$9,FALSE))),"")</f>
        <v>101974568.10000001</v>
      </c>
      <c r="H76" s="456">
        <f ca="1">IFERROR(IF((VLOOKUP($E76,'I&amp;E Backsheet'!$D$7:$Y$187,H$9,FALSE))="","",(VLOOKUP($E76,'I&amp;E Backsheet'!$D$7:$Y$187,H$9,FALSE))),"")</f>
        <v>100234192</v>
      </c>
    </row>
    <row r="77" spans="1:8" ht="15" customHeight="1" x14ac:dyDescent="0.3">
      <c r="A77" s="41">
        <v>66</v>
      </c>
      <c r="B77" s="77" t="str">
        <f ca="1">IFERROR(IF((VLOOKUP($E77,'Org List'!$AJ$10:$AL$190,3,FALSE))="","",(VLOOKUP($E77,'Org List'!$AJ$10:$AL$190,3,FALSE))),"")</f>
        <v>North East and Yorkshire Commissioning Region</v>
      </c>
      <c r="C77" s="78" t="str">
        <f ca="1">IFERROR(IF((VLOOKUP($E77,'Org List'!$AO$10:$AQ$190,3,FALSE))="","",(VLOOKUP($E77,'Org List'!$AO$10:$AQ$190,3,FALSE))),"")</f>
        <v>Yorkshire and The Humber Region</v>
      </c>
      <c r="D77" s="93" t="str">
        <f ca="1">IFERROR(IF((VLOOKUP($E77,'Org List'!$AT$10:$AV$190,3,FALSE))="","",(VLOOKUP($E77,'Org List'!$AT$10:$AV$190,3,FALSE))),"")</f>
        <v>NHS England North East and Yokrshire (Yorkshire And Humber)</v>
      </c>
      <c r="E77" s="453" t="str">
        <f t="shared" ca="1" si="2"/>
        <v>E08000017</v>
      </c>
      <c r="F77" s="454" t="str">
        <f ca="1">IFERROR(VLOOKUP($E77,'Org List'!$J$9:$K$640,2,0), "")</f>
        <v>Doncaster</v>
      </c>
      <c r="G77" s="455">
        <f ca="1">IFERROR(IF((VLOOKUP($E77,'I&amp;E Backsheet'!$D$7:$Y$187,G$9,FALSE))="","",(VLOOKUP($E77,'I&amp;E Backsheet'!$D$7:$Y$187,G$9,FALSE))),"")</f>
        <v>42281723</v>
      </c>
      <c r="H77" s="456">
        <f ca="1">IFERROR(IF((VLOOKUP($E77,'I&amp;E Backsheet'!$D$7:$Y$187,H$9,FALSE))="","",(VLOOKUP($E77,'I&amp;E Backsheet'!$D$7:$Y$187,H$9,FALSE))),"")</f>
        <v>42281723</v>
      </c>
    </row>
    <row r="78" spans="1:8" ht="15" customHeight="1" x14ac:dyDescent="0.3">
      <c r="A78" s="41">
        <v>67</v>
      </c>
      <c r="B78" s="77" t="str">
        <f ca="1">IFERROR(IF((VLOOKUP($E78,'Org List'!$AJ$10:$AL$190,3,FALSE))="","",(VLOOKUP($E78,'Org List'!$AJ$10:$AL$190,3,FALSE))),"")</f>
        <v>South West England Commissioning Region</v>
      </c>
      <c r="C78" s="78" t="str">
        <f ca="1">IFERROR(IF((VLOOKUP($E78,'Org List'!$AO$10:$AQ$190,3,FALSE))="","",(VLOOKUP($E78,'Org List'!$AO$10:$AQ$190,3,FALSE))),"")</f>
        <v>South West Region</v>
      </c>
      <c r="D78" s="93" t="str">
        <f ca="1">IFERROR(IF((VLOOKUP($E78,'Org List'!$AT$10:$AV$190,3,FALSE))="","",(VLOOKUP($E78,'Org List'!$AT$10:$AV$190,3,FALSE))),"")</f>
        <v>NHS England South West (South West South)</v>
      </c>
      <c r="E78" s="453" t="str">
        <f t="shared" ca="1" si="2"/>
        <v>E06000059</v>
      </c>
      <c r="F78" s="454" t="str">
        <f ca="1">IFERROR(VLOOKUP($E78,'Org List'!$J$9:$K$640,2,0), "")</f>
        <v>Dorset</v>
      </c>
      <c r="G78" s="455">
        <f ca="1">IFERROR(IF((VLOOKUP($E78,'I&amp;E Backsheet'!$D$7:$Y$187,G$9,FALSE))="","",(VLOOKUP($E78,'I&amp;E Backsheet'!$D$7:$Y$187,G$9,FALSE))),"")</f>
        <v>132137902</v>
      </c>
      <c r="H78" s="456">
        <f ca="1">IFERROR(IF((VLOOKUP($E78,'I&amp;E Backsheet'!$D$7:$Y$187,H$9,FALSE))="","",(VLOOKUP($E78,'I&amp;E Backsheet'!$D$7:$Y$187,H$9,FALSE))),"")</f>
        <v>132137902</v>
      </c>
    </row>
    <row r="79" spans="1:8" ht="15" customHeight="1" x14ac:dyDescent="0.3">
      <c r="A79" s="41">
        <v>68</v>
      </c>
      <c r="B79" s="77" t="str">
        <f ca="1">IFERROR(IF((VLOOKUP($E79,'Org List'!$AJ$10:$AL$190,3,FALSE))="","",(VLOOKUP($E79,'Org List'!$AJ$10:$AL$190,3,FALSE))),"")</f>
        <v>Midlands Commissioning Region</v>
      </c>
      <c r="C79" s="78" t="str">
        <f ca="1">IFERROR(IF((VLOOKUP($E79,'Org List'!$AO$10:$AQ$190,3,FALSE))="","",(VLOOKUP($E79,'Org List'!$AO$10:$AQ$190,3,FALSE))),"")</f>
        <v>West Midlands Region</v>
      </c>
      <c r="D79" s="93" t="str">
        <f ca="1">IFERROR(IF((VLOOKUP($E79,'Org List'!$AT$10:$AV$190,3,FALSE))="","",(VLOOKUP($E79,'Org List'!$AT$10:$AV$190,3,FALSE))),"")</f>
        <v>NHS England Midlands (West Midlands)</v>
      </c>
      <c r="E79" s="453" t="str">
        <f t="shared" ca="1" si="2"/>
        <v>E08000027</v>
      </c>
      <c r="F79" s="454" t="str">
        <f ca="1">IFERROR(VLOOKUP($E79,'Org List'!$J$9:$K$640,2,0), "")</f>
        <v>Dudley</v>
      </c>
      <c r="G79" s="455">
        <f ca="1">IFERROR(IF((VLOOKUP($E79,'I&amp;E Backsheet'!$D$7:$Y$187,G$9,FALSE))="","",(VLOOKUP($E79,'I&amp;E Backsheet'!$D$7:$Y$187,G$9,FALSE))),"")</f>
        <v>79726598</v>
      </c>
      <c r="H79" s="456">
        <f ca="1">IFERROR(IF((VLOOKUP($E79,'I&amp;E Backsheet'!$D$7:$Y$187,H$9,FALSE))="","",(VLOOKUP($E79,'I&amp;E Backsheet'!$D$7:$Y$187,H$9,FALSE))),"")</f>
        <v>80170510</v>
      </c>
    </row>
    <row r="80" spans="1:8" ht="15" customHeight="1" x14ac:dyDescent="0.3">
      <c r="A80" s="41">
        <v>69</v>
      </c>
      <c r="B80" s="77" t="str">
        <f ca="1">IFERROR(IF((VLOOKUP($E80,'Org List'!$AJ$10:$AL$190,3,FALSE))="","",(VLOOKUP($E80,'Org List'!$AJ$10:$AL$190,3,FALSE))),"")</f>
        <v>London Commissioning Region</v>
      </c>
      <c r="C80" s="78" t="str">
        <f ca="1">IFERROR(IF((VLOOKUP($E80,'Org List'!$AO$10:$AQ$190,3,FALSE))="","",(VLOOKUP($E80,'Org List'!$AO$10:$AQ$190,3,FALSE))),"")</f>
        <v>London Region</v>
      </c>
      <c r="D80" s="93" t="str">
        <f ca="1">IFERROR(IF((VLOOKUP($E80,'Org List'!$AT$10:$AV$190,3,FALSE))="","",(VLOOKUP($E80,'Org List'!$AT$10:$AV$190,3,FALSE))),"")</f>
        <v>NHS England London</v>
      </c>
      <c r="E80" s="453" t="str">
        <f t="shared" ca="1" si="2"/>
        <v>E09000009</v>
      </c>
      <c r="F80" s="454" t="str">
        <f ca="1">IFERROR(VLOOKUP($E80,'Org List'!$J$9:$K$640,2,0), "")</f>
        <v>Ealing</v>
      </c>
      <c r="G80" s="455">
        <f ca="1">IFERROR(IF((VLOOKUP($E80,'I&amp;E Backsheet'!$D$7:$Y$187,G$9,FALSE))="","",(VLOOKUP($E80,'I&amp;E Backsheet'!$D$7:$Y$187,G$9,FALSE))),"")</f>
        <v>122330603.2</v>
      </c>
      <c r="H80" s="456">
        <f ca="1">IFERROR(IF((VLOOKUP($E80,'I&amp;E Backsheet'!$D$7:$Y$187,H$9,FALSE))="","",(VLOOKUP($E80,'I&amp;E Backsheet'!$D$7:$Y$187,H$9,FALSE))),"")</f>
        <v>113642512</v>
      </c>
    </row>
    <row r="81" spans="1:8" ht="15" customHeight="1" x14ac:dyDescent="0.3">
      <c r="A81" s="41">
        <v>70</v>
      </c>
      <c r="B81" s="77" t="str">
        <f ca="1">IFERROR(IF((VLOOKUP($E81,'Org List'!$AJ$10:$AL$190,3,FALSE))="","",(VLOOKUP($E81,'Org List'!$AJ$10:$AL$190,3,FALSE))),"")</f>
        <v>North East and Yorkshire Commissioning Region</v>
      </c>
      <c r="C81" s="78" t="str">
        <f ca="1">IFERROR(IF((VLOOKUP($E81,'Org List'!$AO$10:$AQ$190,3,FALSE))="","",(VLOOKUP($E81,'Org List'!$AO$10:$AQ$190,3,FALSE))),"")</f>
        <v>Yorkshire and The Humber Region</v>
      </c>
      <c r="D81" s="93" t="str">
        <f ca="1">IFERROR(IF((VLOOKUP($E81,'Org List'!$AT$10:$AV$190,3,FALSE))="","",(VLOOKUP($E81,'Org List'!$AT$10:$AV$190,3,FALSE))),"")</f>
        <v>NHS England North East and Yokrshire (Yorkshire And Humber)</v>
      </c>
      <c r="E81" s="453" t="str">
        <f t="shared" ca="1" si="2"/>
        <v>E06000011</v>
      </c>
      <c r="F81" s="454" t="str">
        <f ca="1">IFERROR(VLOOKUP($E81,'Org List'!$J$9:$K$640,2,0), "")</f>
        <v>East Riding of Yorkshire</v>
      </c>
      <c r="G81" s="455">
        <f ca="1">IFERROR(IF((VLOOKUP($E81,'I&amp;E Backsheet'!$D$7:$Y$187,G$9,FALSE))="","",(VLOOKUP($E81,'I&amp;E Backsheet'!$D$7:$Y$187,G$9,FALSE))),"")</f>
        <v>36580326</v>
      </c>
      <c r="H81" s="456">
        <f ca="1">IFERROR(IF((VLOOKUP($E81,'I&amp;E Backsheet'!$D$7:$Y$187,H$9,FALSE))="","",(VLOOKUP($E81,'I&amp;E Backsheet'!$D$7:$Y$187,H$9,FALSE))),"")</f>
        <v>36580326</v>
      </c>
    </row>
    <row r="82" spans="1:8" ht="15" customHeight="1" x14ac:dyDescent="0.3">
      <c r="A82" s="41">
        <v>71</v>
      </c>
      <c r="B82" s="77" t="str">
        <f ca="1">IFERROR(IF((VLOOKUP($E82,'Org List'!$AJ$10:$AL$190,3,FALSE))="","",(VLOOKUP($E82,'Org List'!$AJ$10:$AL$190,3,FALSE))),"")</f>
        <v>South East England Commissioning Region</v>
      </c>
      <c r="C82" s="78" t="str">
        <f ca="1">IFERROR(IF((VLOOKUP($E82,'Org List'!$AO$10:$AQ$190,3,FALSE))="","",(VLOOKUP($E82,'Org List'!$AO$10:$AQ$190,3,FALSE))),"")</f>
        <v>South East Region</v>
      </c>
      <c r="D82" s="93" t="str">
        <f ca="1">IFERROR(IF((VLOOKUP($E82,'Org List'!$AT$10:$AV$190,3,FALSE))="","",(VLOOKUP($E82,'Org List'!$AT$10:$AV$190,3,FALSE))),"")</f>
        <v>NHS England South East (Kent, Surrey and Sussex)</v>
      </c>
      <c r="E82" s="453" t="str">
        <f t="shared" ca="1" si="2"/>
        <v>E10000011</v>
      </c>
      <c r="F82" s="454" t="str">
        <f ca="1">IFERROR(VLOOKUP($E82,'Org List'!$J$9:$K$640,2,0), "")</f>
        <v>East Sussex</v>
      </c>
      <c r="G82" s="455">
        <f ca="1">IFERROR(IF((VLOOKUP($E82,'I&amp;E Backsheet'!$D$7:$Y$187,G$9,FALSE))="","",(VLOOKUP($E82,'I&amp;E Backsheet'!$D$7:$Y$187,G$9,FALSE))),"")</f>
        <v>69036092</v>
      </c>
      <c r="H82" s="456">
        <f ca="1">IFERROR(IF((VLOOKUP($E82,'I&amp;E Backsheet'!$D$7:$Y$187,H$9,FALSE))="","",(VLOOKUP($E82,'I&amp;E Backsheet'!$D$7:$Y$187,H$9,FALSE))),"")</f>
        <v>69036092</v>
      </c>
    </row>
    <row r="83" spans="1:8" ht="15" customHeight="1" x14ac:dyDescent="0.3">
      <c r="A83" s="41">
        <v>72</v>
      </c>
      <c r="B83" s="77" t="str">
        <f ca="1">IFERROR(IF((VLOOKUP($E83,'Org List'!$AJ$10:$AL$190,3,FALSE))="","",(VLOOKUP($E83,'Org List'!$AJ$10:$AL$190,3,FALSE))),"")</f>
        <v>London Commissioning Region</v>
      </c>
      <c r="C83" s="78" t="str">
        <f ca="1">IFERROR(IF((VLOOKUP($E83,'Org List'!$AO$10:$AQ$190,3,FALSE))="","",(VLOOKUP($E83,'Org List'!$AO$10:$AQ$190,3,FALSE))),"")</f>
        <v>London Region</v>
      </c>
      <c r="D83" s="93" t="str">
        <f ca="1">IFERROR(IF((VLOOKUP($E83,'Org List'!$AT$10:$AV$190,3,FALSE))="","",(VLOOKUP($E83,'Org List'!$AT$10:$AV$190,3,FALSE))),"")</f>
        <v>NHS England London</v>
      </c>
      <c r="E83" s="453" t="str">
        <f t="shared" ca="1" si="2"/>
        <v>E09000010</v>
      </c>
      <c r="F83" s="454" t="str">
        <f ca="1">IFERROR(VLOOKUP($E83,'Org List'!$J$9:$K$640,2,0), "")</f>
        <v>Enfield</v>
      </c>
      <c r="G83" s="455">
        <f ca="1">IFERROR(IF((VLOOKUP($E83,'I&amp;E Backsheet'!$D$7:$Y$187,G$9,FALSE))="","",(VLOOKUP($E83,'I&amp;E Backsheet'!$D$7:$Y$187,G$9,FALSE))),"")</f>
        <v>45689612</v>
      </c>
      <c r="H83" s="456">
        <f ca="1">IFERROR(IF((VLOOKUP($E83,'I&amp;E Backsheet'!$D$7:$Y$187,H$9,FALSE))="","",(VLOOKUP($E83,'I&amp;E Backsheet'!$D$7:$Y$187,H$9,FALSE))),"")</f>
        <v>45689612</v>
      </c>
    </row>
    <row r="84" spans="1:8" ht="15" customHeight="1" x14ac:dyDescent="0.3">
      <c r="A84" s="41">
        <v>73</v>
      </c>
      <c r="B84" s="77" t="str">
        <f ca="1">IFERROR(IF((VLOOKUP($E84,'Org List'!$AJ$10:$AL$190,3,FALSE))="","",(VLOOKUP($E84,'Org List'!$AJ$10:$AL$190,3,FALSE))),"")</f>
        <v>East of England Commissioning Region</v>
      </c>
      <c r="C84" s="78" t="str">
        <f ca="1">IFERROR(IF((VLOOKUP($E84,'Org List'!$AO$10:$AQ$190,3,FALSE))="","",(VLOOKUP($E84,'Org List'!$AO$10:$AQ$190,3,FALSE))),"")</f>
        <v>East Region</v>
      </c>
      <c r="D84" s="93" t="str">
        <f ca="1">IFERROR(IF((VLOOKUP($E84,'Org List'!$AT$10:$AV$190,3,FALSE))="","",(VLOOKUP($E84,'Org List'!$AT$10:$AV$190,3,FALSE))),"")</f>
        <v>NHS England East (East)</v>
      </c>
      <c r="E84" s="453" t="str">
        <f t="shared" ca="1" si="2"/>
        <v>E10000012</v>
      </c>
      <c r="F84" s="454" t="str">
        <f ca="1">IFERROR(VLOOKUP($E84,'Org List'!$J$9:$K$640,2,0), "")</f>
        <v>Essex</v>
      </c>
      <c r="G84" s="455">
        <f ca="1">IFERROR(IF((VLOOKUP($E84,'I&amp;E Backsheet'!$D$7:$Y$187,G$9,FALSE))="","",(VLOOKUP($E84,'I&amp;E Backsheet'!$D$7:$Y$187,G$9,FALSE))),"")</f>
        <v>153915177.66884419</v>
      </c>
      <c r="H84" s="456">
        <f ca="1">IFERROR(IF((VLOOKUP($E84,'I&amp;E Backsheet'!$D$7:$Y$187,H$9,FALSE))="","",(VLOOKUP($E84,'I&amp;E Backsheet'!$D$7:$Y$187,H$9,FALSE))),"")</f>
        <v>153855399</v>
      </c>
    </row>
    <row r="85" spans="1:8" ht="15" customHeight="1" x14ac:dyDescent="0.3">
      <c r="A85" s="41">
        <v>74</v>
      </c>
      <c r="B85" s="77" t="str">
        <f ca="1">IFERROR(IF((VLOOKUP($E85,'Org List'!$AJ$10:$AL$190,3,FALSE))="","",(VLOOKUP($E85,'Org List'!$AJ$10:$AL$190,3,FALSE))),"")</f>
        <v>North East and Yorkshire Commissioning Region</v>
      </c>
      <c r="C85" s="78" t="str">
        <f ca="1">IFERROR(IF((VLOOKUP($E85,'Org List'!$AO$10:$AQ$190,3,FALSE))="","",(VLOOKUP($E85,'Org List'!$AO$10:$AQ$190,3,FALSE))),"")</f>
        <v>North East Region</v>
      </c>
      <c r="D85" s="93" t="str">
        <f ca="1">IFERROR(IF((VLOOKUP($E85,'Org List'!$AT$10:$AV$190,3,FALSE))="","",(VLOOKUP($E85,'Org List'!$AT$10:$AV$190,3,FALSE))),"")</f>
        <v>NHS England North East and Yorkshire (Cumbria And North East)</v>
      </c>
      <c r="E85" s="453" t="str">
        <f t="shared" ca="1" si="2"/>
        <v>E08000037</v>
      </c>
      <c r="F85" s="454" t="str">
        <f ca="1">IFERROR(VLOOKUP($E85,'Org List'!$J$9:$K$640,2,0), "")</f>
        <v>Gateshead</v>
      </c>
      <c r="G85" s="455">
        <f ca="1">IFERROR(IF((VLOOKUP($E85,'I&amp;E Backsheet'!$D$7:$Y$187,G$9,FALSE))="","",(VLOOKUP($E85,'I&amp;E Backsheet'!$D$7:$Y$187,G$9,FALSE))),"")</f>
        <v>29148140</v>
      </c>
      <c r="H85" s="456">
        <f ca="1">IFERROR(IF((VLOOKUP($E85,'I&amp;E Backsheet'!$D$7:$Y$187,H$9,FALSE))="","",(VLOOKUP($E85,'I&amp;E Backsheet'!$D$7:$Y$187,H$9,FALSE))),"")</f>
        <v>29148140</v>
      </c>
    </row>
    <row r="86" spans="1:8" ht="15" customHeight="1" x14ac:dyDescent="0.3">
      <c r="A86" s="41">
        <v>75</v>
      </c>
      <c r="B86" s="77" t="str">
        <f ca="1">IFERROR(IF((VLOOKUP($E86,'Org List'!$AJ$10:$AL$190,3,FALSE))="","",(VLOOKUP($E86,'Org List'!$AJ$10:$AL$190,3,FALSE))),"")</f>
        <v>South West England Commissioning Region</v>
      </c>
      <c r="C86" s="78" t="str">
        <f ca="1">IFERROR(IF((VLOOKUP($E86,'Org List'!$AO$10:$AQ$190,3,FALSE))="","",(VLOOKUP($E86,'Org List'!$AO$10:$AQ$190,3,FALSE))),"")</f>
        <v>South West Region</v>
      </c>
      <c r="D86" s="93" t="str">
        <f ca="1">IFERROR(IF((VLOOKUP($E86,'Org List'!$AT$10:$AV$190,3,FALSE))="","",(VLOOKUP($E86,'Org List'!$AT$10:$AV$190,3,FALSE))),"")</f>
        <v>NHS England South West (South West North)</v>
      </c>
      <c r="E86" s="453" t="str">
        <f t="shared" ca="1" si="2"/>
        <v>E10000013</v>
      </c>
      <c r="F86" s="454" t="str">
        <f ca="1">IFERROR(VLOOKUP($E86,'Org List'!$J$9:$K$640,2,0), "")</f>
        <v>Gloucestershire</v>
      </c>
      <c r="G86" s="455">
        <f ca="1">IFERROR(IF((VLOOKUP($E86,'I&amp;E Backsheet'!$D$7:$Y$187,G$9,FALSE))="","",(VLOOKUP($E86,'I&amp;E Backsheet'!$D$7:$Y$187,G$9,FALSE))),"")</f>
        <v>65364614</v>
      </c>
      <c r="H86" s="456">
        <f ca="1">IFERROR(IF((VLOOKUP($E86,'I&amp;E Backsheet'!$D$7:$Y$187,H$9,FALSE))="","",(VLOOKUP($E86,'I&amp;E Backsheet'!$D$7:$Y$187,H$9,FALSE))),"")</f>
        <v>65364614</v>
      </c>
    </row>
    <row r="87" spans="1:8" ht="15" customHeight="1" x14ac:dyDescent="0.3">
      <c r="A87" s="41">
        <v>76</v>
      </c>
      <c r="B87" s="77" t="str">
        <f ca="1">IFERROR(IF((VLOOKUP($E87,'Org List'!$AJ$10:$AL$190,3,FALSE))="","",(VLOOKUP($E87,'Org List'!$AJ$10:$AL$190,3,FALSE))),"")</f>
        <v>London Commissioning Region</v>
      </c>
      <c r="C87" s="78" t="str">
        <f ca="1">IFERROR(IF((VLOOKUP($E87,'Org List'!$AO$10:$AQ$190,3,FALSE))="","",(VLOOKUP($E87,'Org List'!$AO$10:$AQ$190,3,FALSE))),"")</f>
        <v>London Region</v>
      </c>
      <c r="D87" s="93" t="str">
        <f ca="1">IFERROR(IF((VLOOKUP($E87,'Org List'!$AT$10:$AV$190,3,FALSE))="","",(VLOOKUP($E87,'Org List'!$AT$10:$AV$190,3,FALSE))),"")</f>
        <v>NHS England London</v>
      </c>
      <c r="E87" s="453" t="str">
        <f t="shared" ca="1" si="2"/>
        <v>E09000011</v>
      </c>
      <c r="F87" s="454" t="str">
        <f ca="1">IFERROR(VLOOKUP($E87,'Org List'!$J$9:$K$640,2,0), "")</f>
        <v>Greenwich</v>
      </c>
      <c r="G87" s="455">
        <f ca="1">IFERROR(IF((VLOOKUP($E87,'I&amp;E Backsheet'!$D$7:$Y$187,G$9,FALSE))="","",(VLOOKUP($E87,'I&amp;E Backsheet'!$D$7:$Y$187,G$9,FALSE))),"")</f>
        <v>37698502</v>
      </c>
      <c r="H87" s="456">
        <f ca="1">IFERROR(IF((VLOOKUP($E87,'I&amp;E Backsheet'!$D$7:$Y$187,H$9,FALSE))="","",(VLOOKUP($E87,'I&amp;E Backsheet'!$D$7:$Y$187,H$9,FALSE))),"")</f>
        <v>37698502</v>
      </c>
    </row>
    <row r="88" spans="1:8" ht="15" customHeight="1" x14ac:dyDescent="0.3">
      <c r="A88" s="41">
        <v>77</v>
      </c>
      <c r="B88" s="77" t="str">
        <f ca="1">IFERROR(IF((VLOOKUP($E88,'Org List'!$AJ$10:$AL$190,3,FALSE))="","",(VLOOKUP($E88,'Org List'!$AJ$10:$AL$190,3,FALSE))),"")</f>
        <v>London Commissioning Region</v>
      </c>
      <c r="C88" s="78" t="str">
        <f ca="1">IFERROR(IF((VLOOKUP($E88,'Org List'!$AO$10:$AQ$190,3,FALSE))="","",(VLOOKUP($E88,'Org List'!$AO$10:$AQ$190,3,FALSE))),"")</f>
        <v>London Region</v>
      </c>
      <c r="D88" s="93" t="str">
        <f ca="1">IFERROR(IF((VLOOKUP($E88,'Org List'!$AT$10:$AV$190,3,FALSE))="","",(VLOOKUP($E88,'Org List'!$AT$10:$AV$190,3,FALSE))),"")</f>
        <v>NHS England London</v>
      </c>
      <c r="E88" s="453" t="str">
        <f t="shared" ca="1" si="2"/>
        <v>E09000012</v>
      </c>
      <c r="F88" s="454" t="str">
        <f ca="1">IFERROR(VLOOKUP($E88,'Org List'!$J$9:$K$640,2,0), "")</f>
        <v>Hackney</v>
      </c>
      <c r="G88" s="455">
        <f ca="1">IFERROR(IF((VLOOKUP($E88,'I&amp;E Backsheet'!$D$7:$Y$187,G$9,FALSE))="","",(VLOOKUP($E88,'I&amp;E Backsheet'!$D$7:$Y$187,G$9,FALSE))),"")</f>
        <v>38456921</v>
      </c>
      <c r="H88" s="456">
        <f ca="1">IFERROR(IF((VLOOKUP($E88,'I&amp;E Backsheet'!$D$7:$Y$187,H$9,FALSE))="","",(VLOOKUP($E88,'I&amp;E Backsheet'!$D$7:$Y$187,H$9,FALSE))),"")</f>
        <v>38456921</v>
      </c>
    </row>
    <row r="89" spans="1:8" ht="15" customHeight="1" x14ac:dyDescent="0.3">
      <c r="A89" s="41">
        <v>78</v>
      </c>
      <c r="B89" s="77" t="str">
        <f ca="1">IFERROR(IF((VLOOKUP($E89,'Org List'!$AJ$10:$AL$190,3,FALSE))="","",(VLOOKUP($E89,'Org List'!$AJ$10:$AL$190,3,FALSE))),"")</f>
        <v>North West Commissioning Region</v>
      </c>
      <c r="C89" s="78" t="str">
        <f ca="1">IFERROR(IF((VLOOKUP($E89,'Org List'!$AO$10:$AQ$190,3,FALSE))="","",(VLOOKUP($E89,'Org List'!$AO$10:$AQ$190,3,FALSE))),"")</f>
        <v>North West Region</v>
      </c>
      <c r="D89" s="93" t="str">
        <f ca="1">IFERROR(IF((VLOOKUP($E89,'Org List'!$AT$10:$AV$190,3,FALSE))="","",(VLOOKUP($E89,'Org List'!$AT$10:$AV$190,3,FALSE))),"")</f>
        <v>NHS England North West (Cheshire And Merseyside)</v>
      </c>
      <c r="E89" s="453" t="str">
        <f t="shared" ca="1" si="2"/>
        <v>E06000006</v>
      </c>
      <c r="F89" s="454" t="str">
        <f ca="1">IFERROR(VLOOKUP($E89,'Org List'!$J$9:$K$640,2,0), "")</f>
        <v>Halton</v>
      </c>
      <c r="G89" s="455">
        <f ca="1">IFERROR(IF((VLOOKUP($E89,'I&amp;E Backsheet'!$D$7:$Y$187,G$9,FALSE))="","",(VLOOKUP($E89,'I&amp;E Backsheet'!$D$7:$Y$187,G$9,FALSE))),"")</f>
        <v>18911348</v>
      </c>
      <c r="H89" s="456">
        <f ca="1">IFERROR(IF((VLOOKUP($E89,'I&amp;E Backsheet'!$D$7:$Y$187,H$9,FALSE))="","",(VLOOKUP($E89,'I&amp;E Backsheet'!$D$7:$Y$187,H$9,FALSE))),"")</f>
        <v>18911348</v>
      </c>
    </row>
    <row r="90" spans="1:8" ht="15" customHeight="1" x14ac:dyDescent="0.3">
      <c r="A90" s="41">
        <v>79</v>
      </c>
      <c r="B90" s="77" t="str">
        <f ca="1">IFERROR(IF((VLOOKUP($E90,'Org List'!$AJ$10:$AL$190,3,FALSE))="","",(VLOOKUP($E90,'Org List'!$AJ$10:$AL$190,3,FALSE))),"")</f>
        <v>London Commissioning Region</v>
      </c>
      <c r="C90" s="78" t="str">
        <f ca="1">IFERROR(IF((VLOOKUP($E90,'Org List'!$AO$10:$AQ$190,3,FALSE))="","",(VLOOKUP($E90,'Org List'!$AO$10:$AQ$190,3,FALSE))),"")</f>
        <v>London Region</v>
      </c>
      <c r="D90" s="93" t="str">
        <f ca="1">IFERROR(IF((VLOOKUP($E90,'Org List'!$AT$10:$AV$190,3,FALSE))="","",(VLOOKUP($E90,'Org List'!$AT$10:$AV$190,3,FALSE))),"")</f>
        <v>NHS England London</v>
      </c>
      <c r="E90" s="453" t="str">
        <f t="shared" ca="1" si="2"/>
        <v>E09000013</v>
      </c>
      <c r="F90" s="454" t="str">
        <f ca="1">IFERROR(VLOOKUP($E90,'Org List'!$J$9:$K$640,2,0), "")</f>
        <v>Hammersmith and Fulham</v>
      </c>
      <c r="G90" s="455">
        <f ca="1">IFERROR(IF((VLOOKUP($E90,'I&amp;E Backsheet'!$D$7:$Y$187,G$9,FALSE))="","",(VLOOKUP($E90,'I&amp;E Backsheet'!$D$7:$Y$187,G$9,FALSE))),"")</f>
        <v>47237918.875</v>
      </c>
      <c r="H90" s="456">
        <f ca="1">IFERROR(IF((VLOOKUP($E90,'I&amp;E Backsheet'!$D$7:$Y$187,H$9,FALSE))="","",(VLOOKUP($E90,'I&amp;E Backsheet'!$D$7:$Y$187,H$9,FALSE))),"")</f>
        <v>47461067</v>
      </c>
    </row>
    <row r="91" spans="1:8" ht="15" customHeight="1" x14ac:dyDescent="0.3">
      <c r="A91" s="41">
        <v>80</v>
      </c>
      <c r="B91" s="77" t="str">
        <f ca="1">IFERROR(IF((VLOOKUP($E91,'Org List'!$AJ$10:$AL$190,3,FALSE))="","",(VLOOKUP($E91,'Org List'!$AJ$10:$AL$190,3,FALSE))),"")</f>
        <v>South East England Commissioning Region</v>
      </c>
      <c r="C91" s="78" t="str">
        <f ca="1">IFERROR(IF((VLOOKUP($E91,'Org List'!$AO$10:$AQ$190,3,FALSE))="","",(VLOOKUP($E91,'Org List'!$AO$10:$AQ$190,3,FALSE))),"")</f>
        <v>South East Region</v>
      </c>
      <c r="D91" s="93" t="str">
        <f ca="1">IFERROR(IF((VLOOKUP($E91,'Org List'!$AT$10:$AV$190,3,FALSE))="","",(VLOOKUP($E91,'Org List'!$AT$10:$AV$190,3,FALSE))),"")</f>
        <v>NHS England South East (Hampshire, Isle of Wight and Thames Valley)</v>
      </c>
      <c r="E91" s="453" t="str">
        <f t="shared" ca="1" si="2"/>
        <v>E10000014</v>
      </c>
      <c r="F91" s="454" t="str">
        <f ca="1">IFERROR(VLOOKUP($E91,'Org List'!$J$9:$K$640,2,0), "")</f>
        <v>Hampshire</v>
      </c>
      <c r="G91" s="455">
        <f ca="1">IFERROR(IF((VLOOKUP($E91,'I&amp;E Backsheet'!$D$7:$Y$187,G$9,FALSE))="","",(VLOOKUP($E91,'I&amp;E Backsheet'!$D$7:$Y$187,G$9,FALSE))),"")</f>
        <v>126445294</v>
      </c>
      <c r="H91" s="456">
        <f ca="1">IFERROR(IF((VLOOKUP($E91,'I&amp;E Backsheet'!$D$7:$Y$187,H$9,FALSE))="","",(VLOOKUP($E91,'I&amp;E Backsheet'!$D$7:$Y$187,H$9,FALSE))),"")</f>
        <v>126445294</v>
      </c>
    </row>
    <row r="92" spans="1:8" ht="15" customHeight="1" x14ac:dyDescent="0.3">
      <c r="A92" s="41">
        <v>81</v>
      </c>
      <c r="B92" s="77" t="str">
        <f ca="1">IFERROR(IF((VLOOKUP($E92,'Org List'!$AJ$10:$AL$190,3,FALSE))="","",(VLOOKUP($E92,'Org List'!$AJ$10:$AL$190,3,FALSE))),"")</f>
        <v>London Commissioning Region</v>
      </c>
      <c r="C92" s="78" t="str">
        <f ca="1">IFERROR(IF((VLOOKUP($E92,'Org List'!$AO$10:$AQ$190,3,FALSE))="","",(VLOOKUP($E92,'Org List'!$AO$10:$AQ$190,3,FALSE))),"")</f>
        <v>London Region</v>
      </c>
      <c r="D92" s="93" t="str">
        <f ca="1">IFERROR(IF((VLOOKUP($E92,'Org List'!$AT$10:$AV$190,3,FALSE))="","",(VLOOKUP($E92,'Org List'!$AT$10:$AV$190,3,FALSE))),"")</f>
        <v>NHS England London</v>
      </c>
      <c r="E92" s="453" t="str">
        <f t="shared" ca="1" si="2"/>
        <v>E09000014</v>
      </c>
      <c r="F92" s="454" t="str">
        <f ca="1">IFERROR(VLOOKUP($E92,'Org List'!$J$9:$K$640,2,0), "")</f>
        <v>Haringey</v>
      </c>
      <c r="G92" s="455">
        <f ca="1">IFERROR(IF((VLOOKUP($E92,'I&amp;E Backsheet'!$D$7:$Y$187,G$9,FALSE))="","",(VLOOKUP($E92,'I&amp;E Backsheet'!$D$7:$Y$187,G$9,FALSE))),"")</f>
        <v>30679974</v>
      </c>
      <c r="H92" s="456">
        <f ca="1">IFERROR(IF((VLOOKUP($E92,'I&amp;E Backsheet'!$D$7:$Y$187,H$9,FALSE))="","",(VLOOKUP($E92,'I&amp;E Backsheet'!$D$7:$Y$187,H$9,FALSE))),"")</f>
        <v>30679974</v>
      </c>
    </row>
    <row r="93" spans="1:8" ht="15" customHeight="1" x14ac:dyDescent="0.3">
      <c r="A93" s="41">
        <v>82</v>
      </c>
      <c r="B93" s="77" t="str">
        <f ca="1">IFERROR(IF((VLOOKUP($E93,'Org List'!$AJ$10:$AL$190,3,FALSE))="","",(VLOOKUP($E93,'Org List'!$AJ$10:$AL$190,3,FALSE))),"")</f>
        <v>London Commissioning Region</v>
      </c>
      <c r="C93" s="78" t="str">
        <f ca="1">IFERROR(IF((VLOOKUP($E93,'Org List'!$AO$10:$AQ$190,3,FALSE))="","",(VLOOKUP($E93,'Org List'!$AO$10:$AQ$190,3,FALSE))),"")</f>
        <v>London Region</v>
      </c>
      <c r="D93" s="93" t="str">
        <f ca="1">IFERROR(IF((VLOOKUP($E93,'Org List'!$AT$10:$AV$190,3,FALSE))="","",(VLOOKUP($E93,'Org List'!$AT$10:$AV$190,3,FALSE))),"")</f>
        <v>NHS England London</v>
      </c>
      <c r="E93" s="453" t="str">
        <f t="shared" ca="1" si="2"/>
        <v>E09000015</v>
      </c>
      <c r="F93" s="454" t="str">
        <f ca="1">IFERROR(VLOOKUP($E93,'Org List'!$J$9:$K$640,2,0), "")</f>
        <v>Harrow</v>
      </c>
      <c r="G93" s="455">
        <f ca="1">IFERROR(IF((VLOOKUP($E93,'I&amp;E Backsheet'!$D$7:$Y$187,G$9,FALSE))="","",(VLOOKUP($E93,'I&amp;E Backsheet'!$D$7:$Y$187,G$9,FALSE))),"")</f>
        <v>23474006</v>
      </c>
      <c r="H93" s="456">
        <f ca="1">IFERROR(IF((VLOOKUP($E93,'I&amp;E Backsheet'!$D$7:$Y$187,H$9,FALSE))="","",(VLOOKUP($E93,'I&amp;E Backsheet'!$D$7:$Y$187,H$9,FALSE))),"")</f>
        <v>23474006</v>
      </c>
    </row>
    <row r="94" spans="1:8" ht="15" customHeight="1" x14ac:dyDescent="0.3">
      <c r="A94" s="41">
        <v>83</v>
      </c>
      <c r="B94" s="77" t="str">
        <f ca="1">IFERROR(IF((VLOOKUP($E94,'Org List'!$AJ$10:$AL$190,3,FALSE))="","",(VLOOKUP($E94,'Org List'!$AJ$10:$AL$190,3,FALSE))),"")</f>
        <v>North East and Yorkshire Commissioning Region</v>
      </c>
      <c r="C94" s="78" t="str">
        <f ca="1">IFERROR(IF((VLOOKUP($E94,'Org List'!$AO$10:$AQ$190,3,FALSE))="","",(VLOOKUP($E94,'Org List'!$AO$10:$AQ$190,3,FALSE))),"")</f>
        <v>North East Region</v>
      </c>
      <c r="D94" s="93" t="str">
        <f ca="1">IFERROR(IF((VLOOKUP($E94,'Org List'!$AT$10:$AV$190,3,FALSE))="","",(VLOOKUP($E94,'Org List'!$AT$10:$AV$190,3,FALSE))),"")</f>
        <v>NHS England North East and Yorkshire (Cumbria And North East)</v>
      </c>
      <c r="E94" s="453" t="str">
        <f t="shared" ca="1" si="2"/>
        <v>E06000001</v>
      </c>
      <c r="F94" s="454" t="str">
        <f ca="1">IFERROR(VLOOKUP($E94,'Org List'!$J$9:$K$640,2,0), "")</f>
        <v>Hartlepool</v>
      </c>
      <c r="G94" s="455">
        <f ca="1">IFERROR(IF((VLOOKUP($E94,'I&amp;E Backsheet'!$D$7:$Y$187,G$9,FALSE))="","",(VLOOKUP($E94,'I&amp;E Backsheet'!$D$7:$Y$187,G$9,FALSE))),"")</f>
        <v>13506310</v>
      </c>
      <c r="H94" s="456">
        <f ca="1">IFERROR(IF((VLOOKUP($E94,'I&amp;E Backsheet'!$D$7:$Y$187,H$9,FALSE))="","",(VLOOKUP($E94,'I&amp;E Backsheet'!$D$7:$Y$187,H$9,FALSE))),"")</f>
        <v>13506310</v>
      </c>
    </row>
    <row r="95" spans="1:8" ht="15" customHeight="1" x14ac:dyDescent="0.3">
      <c r="A95" s="41">
        <v>84</v>
      </c>
      <c r="B95" s="77" t="str">
        <f ca="1">IFERROR(IF((VLOOKUP($E95,'Org List'!$AJ$10:$AL$190,3,FALSE))="","",(VLOOKUP($E95,'Org List'!$AJ$10:$AL$190,3,FALSE))),"")</f>
        <v>London Commissioning Region</v>
      </c>
      <c r="C95" s="78" t="str">
        <f ca="1">IFERROR(IF((VLOOKUP($E95,'Org List'!$AO$10:$AQ$190,3,FALSE))="","",(VLOOKUP($E95,'Org List'!$AO$10:$AQ$190,3,FALSE))),"")</f>
        <v>London Region</v>
      </c>
      <c r="D95" s="93" t="str">
        <f ca="1">IFERROR(IF((VLOOKUP($E95,'Org List'!$AT$10:$AV$190,3,FALSE))="","",(VLOOKUP($E95,'Org List'!$AT$10:$AV$190,3,FALSE))),"")</f>
        <v>NHS England London</v>
      </c>
      <c r="E95" s="453" t="str">
        <f t="shared" ca="1" si="2"/>
        <v>E09000016</v>
      </c>
      <c r="F95" s="454" t="str">
        <f ca="1">IFERROR(VLOOKUP($E95,'Org List'!$J$9:$K$640,2,0), "")</f>
        <v>Havering</v>
      </c>
      <c r="G95" s="455">
        <f ca="1">IFERROR(IF((VLOOKUP($E95,'I&amp;E Backsheet'!$D$7:$Y$187,G$9,FALSE))="","",(VLOOKUP($E95,'I&amp;E Backsheet'!$D$7:$Y$187,G$9,FALSE))),"")</f>
        <v>27558895</v>
      </c>
      <c r="H95" s="456">
        <f ca="1">IFERROR(IF((VLOOKUP($E95,'I&amp;E Backsheet'!$D$7:$Y$187,H$9,FALSE))="","",(VLOOKUP($E95,'I&amp;E Backsheet'!$D$7:$Y$187,H$9,FALSE))),"")</f>
        <v>27062004</v>
      </c>
    </row>
    <row r="96" spans="1:8" ht="15" customHeight="1" x14ac:dyDescent="0.3">
      <c r="A96" s="41">
        <v>85</v>
      </c>
      <c r="B96" s="77" t="str">
        <f ca="1">IFERROR(IF((VLOOKUP($E96,'Org List'!$AJ$10:$AL$190,3,FALSE))="","",(VLOOKUP($E96,'Org List'!$AJ$10:$AL$190,3,FALSE))),"")</f>
        <v>Midlands Commissioning Region</v>
      </c>
      <c r="C96" s="78" t="str">
        <f ca="1">IFERROR(IF((VLOOKUP($E96,'Org List'!$AO$10:$AQ$190,3,FALSE))="","",(VLOOKUP($E96,'Org List'!$AO$10:$AQ$190,3,FALSE))),"")</f>
        <v>West Midlands Region</v>
      </c>
      <c r="D96" s="93" t="str">
        <f ca="1">IFERROR(IF((VLOOKUP($E96,'Org List'!$AT$10:$AV$190,3,FALSE))="","",(VLOOKUP($E96,'Org List'!$AT$10:$AV$190,3,FALSE))),"")</f>
        <v>NHS England Midlands (West Midlands)</v>
      </c>
      <c r="E96" s="453" t="str">
        <f t="shared" ca="1" si="2"/>
        <v>E06000019</v>
      </c>
      <c r="F96" s="454" t="str">
        <f ca="1">IFERROR(VLOOKUP($E96,'Org List'!$J$9:$K$640,2,0), "")</f>
        <v>Herefordshire, County of</v>
      </c>
      <c r="G96" s="455">
        <f ca="1">IFERROR(IF((VLOOKUP($E96,'I&amp;E Backsheet'!$D$7:$Y$187,G$9,FALSE))="","",(VLOOKUP($E96,'I&amp;E Backsheet'!$D$7:$Y$187,G$9,FALSE))),"")</f>
        <v>56078091</v>
      </c>
      <c r="H96" s="456">
        <f ca="1">IFERROR(IF((VLOOKUP($E96,'I&amp;E Backsheet'!$D$7:$Y$187,H$9,FALSE))="","",(VLOOKUP($E96,'I&amp;E Backsheet'!$D$7:$Y$187,H$9,FALSE))),"")</f>
        <v>56016560</v>
      </c>
    </row>
    <row r="97" spans="1:8" ht="15" customHeight="1" x14ac:dyDescent="0.3">
      <c r="A97" s="41">
        <v>86</v>
      </c>
      <c r="B97" s="77" t="str">
        <f ca="1">IFERROR(IF((VLOOKUP($E97,'Org List'!$AJ$10:$AL$190,3,FALSE))="","",(VLOOKUP($E97,'Org List'!$AJ$10:$AL$190,3,FALSE))),"")</f>
        <v>East of England Commissioning Region</v>
      </c>
      <c r="C97" s="78" t="str">
        <f ca="1">IFERROR(IF((VLOOKUP($E97,'Org List'!$AO$10:$AQ$190,3,FALSE))="","",(VLOOKUP($E97,'Org List'!$AO$10:$AQ$190,3,FALSE))),"")</f>
        <v>East Region</v>
      </c>
      <c r="D97" s="93" t="str">
        <f ca="1">IFERROR(IF((VLOOKUP($E97,'Org List'!$AT$10:$AV$190,3,FALSE))="","",(VLOOKUP($E97,'Org List'!$AT$10:$AV$190,3,FALSE))),"")</f>
        <v>NHS England East (East)</v>
      </c>
      <c r="E97" s="453" t="str">
        <f t="shared" ca="1" si="2"/>
        <v>E10000015</v>
      </c>
      <c r="F97" s="454" t="str">
        <f ca="1">IFERROR(VLOOKUP($E97,'Org List'!$J$9:$K$640,2,0), "")</f>
        <v>Hertfordshire</v>
      </c>
      <c r="G97" s="455">
        <f ca="1">IFERROR(IF((VLOOKUP($E97,'I&amp;E Backsheet'!$D$7:$Y$187,G$9,FALSE))="","",(VLOOKUP($E97,'I&amp;E Backsheet'!$D$7:$Y$187,G$9,FALSE))),"")</f>
        <v>310351801</v>
      </c>
      <c r="H97" s="456">
        <f ca="1">IFERROR(IF((VLOOKUP($E97,'I&amp;E Backsheet'!$D$7:$Y$187,H$9,FALSE))="","",(VLOOKUP($E97,'I&amp;E Backsheet'!$D$7:$Y$187,H$9,FALSE))),"")</f>
        <v>317328226.06557101</v>
      </c>
    </row>
    <row r="98" spans="1:8" ht="15" customHeight="1" x14ac:dyDescent="0.3">
      <c r="A98" s="41">
        <v>87</v>
      </c>
      <c r="B98" s="77" t="str">
        <f ca="1">IFERROR(IF((VLOOKUP($E98,'Org List'!$AJ$10:$AL$190,3,FALSE))="","",(VLOOKUP($E98,'Org List'!$AJ$10:$AL$190,3,FALSE))),"")</f>
        <v>London Commissioning Region</v>
      </c>
      <c r="C98" s="78" t="str">
        <f ca="1">IFERROR(IF((VLOOKUP($E98,'Org List'!$AO$10:$AQ$190,3,FALSE))="","",(VLOOKUP($E98,'Org List'!$AO$10:$AQ$190,3,FALSE))),"")</f>
        <v>London Region</v>
      </c>
      <c r="D98" s="93" t="str">
        <f ca="1">IFERROR(IF((VLOOKUP($E98,'Org List'!$AT$10:$AV$190,3,FALSE))="","",(VLOOKUP($E98,'Org List'!$AT$10:$AV$190,3,FALSE))),"")</f>
        <v>NHS England London</v>
      </c>
      <c r="E98" s="453" t="str">
        <f t="shared" ca="1" si="2"/>
        <v>E09000017</v>
      </c>
      <c r="F98" s="454" t="str">
        <f ca="1">IFERROR(VLOOKUP($E98,'Org List'!$J$9:$K$640,2,0), "")</f>
        <v>Hillingdon</v>
      </c>
      <c r="G98" s="455">
        <f ca="1">IFERROR(IF((VLOOKUP($E98,'I&amp;E Backsheet'!$D$7:$Y$187,G$9,FALSE))="","",(VLOOKUP($E98,'I&amp;E Backsheet'!$D$7:$Y$187,G$9,FALSE))),"")</f>
        <v>92952569</v>
      </c>
      <c r="H98" s="456">
        <f ca="1">IFERROR(IF((VLOOKUP($E98,'I&amp;E Backsheet'!$D$7:$Y$187,H$9,FALSE))="","",(VLOOKUP($E98,'I&amp;E Backsheet'!$D$7:$Y$187,H$9,FALSE))),"")</f>
        <v>92952569</v>
      </c>
    </row>
    <row r="99" spans="1:8" ht="15" customHeight="1" x14ac:dyDescent="0.3">
      <c r="A99" s="41">
        <v>88</v>
      </c>
      <c r="B99" s="77" t="str">
        <f ca="1">IFERROR(IF((VLOOKUP($E99,'Org List'!$AJ$10:$AL$190,3,FALSE))="","",(VLOOKUP($E99,'Org List'!$AJ$10:$AL$190,3,FALSE))),"")</f>
        <v>London Commissioning Region</v>
      </c>
      <c r="C99" s="78" t="str">
        <f ca="1">IFERROR(IF((VLOOKUP($E99,'Org List'!$AO$10:$AQ$190,3,FALSE))="","",(VLOOKUP($E99,'Org List'!$AO$10:$AQ$190,3,FALSE))),"")</f>
        <v>London Region</v>
      </c>
      <c r="D99" s="93" t="str">
        <f ca="1">IFERROR(IF((VLOOKUP($E99,'Org List'!$AT$10:$AV$190,3,FALSE))="","",(VLOOKUP($E99,'Org List'!$AT$10:$AV$190,3,FALSE))),"")</f>
        <v>NHS England London</v>
      </c>
      <c r="E99" s="453" t="str">
        <f t="shared" ca="1" si="2"/>
        <v>E09000018</v>
      </c>
      <c r="F99" s="454" t="str">
        <f ca="1">IFERROR(VLOOKUP($E99,'Org List'!$J$9:$K$640,2,0), "")</f>
        <v>Hounslow</v>
      </c>
      <c r="G99" s="455">
        <f ca="1">IFERROR(IF((VLOOKUP($E99,'I&amp;E Backsheet'!$D$7:$Y$187,G$9,FALSE))="","",(VLOOKUP($E99,'I&amp;E Backsheet'!$D$7:$Y$187,G$9,FALSE))),"")</f>
        <v>28073535</v>
      </c>
      <c r="H99" s="456">
        <f ca="1">IFERROR(IF((VLOOKUP($E99,'I&amp;E Backsheet'!$D$7:$Y$187,H$9,FALSE))="","",(VLOOKUP($E99,'I&amp;E Backsheet'!$D$7:$Y$187,H$9,FALSE))),"")</f>
        <v>28073535</v>
      </c>
    </row>
    <row r="100" spans="1:8" ht="15" customHeight="1" x14ac:dyDescent="0.3">
      <c r="A100" s="41">
        <v>89</v>
      </c>
      <c r="B100" s="77" t="str">
        <f ca="1">IFERROR(IF((VLOOKUP($E100,'Org List'!$AJ$10:$AL$190,3,FALSE))="","",(VLOOKUP($E100,'Org List'!$AJ$10:$AL$190,3,FALSE))),"")</f>
        <v>South East England Commissioning Region</v>
      </c>
      <c r="C100" s="78" t="str">
        <f ca="1">IFERROR(IF((VLOOKUP($E100,'Org List'!$AO$10:$AQ$190,3,FALSE))="","",(VLOOKUP($E100,'Org List'!$AO$10:$AQ$190,3,FALSE))),"")</f>
        <v>South East Region</v>
      </c>
      <c r="D100" s="93" t="str">
        <f ca="1">IFERROR(IF((VLOOKUP($E100,'Org List'!$AT$10:$AV$190,3,FALSE))="","",(VLOOKUP($E100,'Org List'!$AT$10:$AV$190,3,FALSE))),"")</f>
        <v>NHS England South East (Hampshire, Isle of Wight and Thames Valley)</v>
      </c>
      <c r="E100" s="453" t="str">
        <f t="shared" ca="1" si="2"/>
        <v>E06000046</v>
      </c>
      <c r="F100" s="454" t="str">
        <f ca="1">IFERROR(VLOOKUP($E100,'Org List'!$J$9:$K$640,2,0), "")</f>
        <v>Isle of Wight</v>
      </c>
      <c r="G100" s="455">
        <f ca="1">IFERROR(IF((VLOOKUP($E100,'I&amp;E Backsheet'!$D$7:$Y$187,G$9,FALSE))="","",(VLOOKUP($E100,'I&amp;E Backsheet'!$D$7:$Y$187,G$9,FALSE))),"")</f>
        <v>58987499</v>
      </c>
      <c r="H100" s="456">
        <f ca="1">IFERROR(IF((VLOOKUP($E100,'I&amp;E Backsheet'!$D$7:$Y$187,H$9,FALSE))="","",(VLOOKUP($E100,'I&amp;E Backsheet'!$D$7:$Y$187,H$9,FALSE))),"")</f>
        <v>59450841</v>
      </c>
    </row>
    <row r="101" spans="1:8" ht="15" customHeight="1" x14ac:dyDescent="0.3">
      <c r="A101" s="41">
        <v>90</v>
      </c>
      <c r="B101" s="77" t="str">
        <f ca="1">IFERROR(IF((VLOOKUP($E101,'Org List'!$AJ$10:$AL$190,3,FALSE))="","",(VLOOKUP($E101,'Org List'!$AJ$10:$AL$190,3,FALSE))),"")</f>
        <v>London Commissioning Region</v>
      </c>
      <c r="C101" s="78" t="str">
        <f ca="1">IFERROR(IF((VLOOKUP($E101,'Org List'!$AO$10:$AQ$190,3,FALSE))="","",(VLOOKUP($E101,'Org List'!$AO$10:$AQ$190,3,FALSE))),"")</f>
        <v>London Region</v>
      </c>
      <c r="D101" s="93" t="str">
        <f ca="1">IFERROR(IF((VLOOKUP($E101,'Org List'!$AT$10:$AV$190,3,FALSE))="","",(VLOOKUP($E101,'Org List'!$AT$10:$AV$190,3,FALSE))),"")</f>
        <v>NHS England London</v>
      </c>
      <c r="E101" s="453" t="str">
        <f t="shared" ca="1" si="2"/>
        <v>E09000019</v>
      </c>
      <c r="F101" s="454" t="str">
        <f ca="1">IFERROR(VLOOKUP($E101,'Org List'!$J$9:$K$640,2,0), "")</f>
        <v>Islington</v>
      </c>
      <c r="G101" s="455">
        <f ca="1">IFERROR(IF((VLOOKUP($E101,'I&amp;E Backsheet'!$D$7:$Y$187,G$9,FALSE))="","",(VLOOKUP($E101,'I&amp;E Backsheet'!$D$7:$Y$187,G$9,FALSE))),"")</f>
        <v>34715377</v>
      </c>
      <c r="H101" s="456">
        <f ca="1">IFERROR(IF((VLOOKUP($E101,'I&amp;E Backsheet'!$D$7:$Y$187,H$9,FALSE))="","",(VLOOKUP($E101,'I&amp;E Backsheet'!$D$7:$Y$187,H$9,FALSE))),"")</f>
        <v>34715377</v>
      </c>
    </row>
    <row r="102" spans="1:8" ht="15" customHeight="1" x14ac:dyDescent="0.3">
      <c r="A102" s="41">
        <v>91</v>
      </c>
      <c r="B102" s="77" t="str">
        <f ca="1">IFERROR(IF((VLOOKUP($E102,'Org List'!$AJ$10:$AL$190,3,FALSE))="","",(VLOOKUP($E102,'Org List'!$AJ$10:$AL$190,3,FALSE))),"")</f>
        <v>London Commissioning Region</v>
      </c>
      <c r="C102" s="78" t="str">
        <f ca="1">IFERROR(IF((VLOOKUP($E102,'Org List'!$AO$10:$AQ$190,3,FALSE))="","",(VLOOKUP($E102,'Org List'!$AO$10:$AQ$190,3,FALSE))),"")</f>
        <v>London Region</v>
      </c>
      <c r="D102" s="93" t="str">
        <f ca="1">IFERROR(IF((VLOOKUP($E102,'Org List'!$AT$10:$AV$190,3,FALSE))="","",(VLOOKUP($E102,'Org List'!$AT$10:$AV$190,3,FALSE))),"")</f>
        <v>NHS England London</v>
      </c>
      <c r="E102" s="453" t="str">
        <f t="shared" ca="1" si="2"/>
        <v>E09000020</v>
      </c>
      <c r="F102" s="454" t="str">
        <f ca="1">IFERROR(VLOOKUP($E102,'Org List'!$J$9:$K$640,2,0), "")</f>
        <v>Kensington and Chelsea</v>
      </c>
      <c r="G102" s="455">
        <f ca="1">IFERROR(IF((VLOOKUP($E102,'I&amp;E Backsheet'!$D$7:$Y$187,G$9,FALSE))="","",(VLOOKUP($E102,'I&amp;E Backsheet'!$D$7:$Y$187,G$9,FALSE))),"")</f>
        <v>21433324</v>
      </c>
      <c r="H102" s="456">
        <f ca="1">IFERROR(IF((VLOOKUP($E102,'I&amp;E Backsheet'!$D$7:$Y$187,H$9,FALSE))="","",(VLOOKUP($E102,'I&amp;E Backsheet'!$D$7:$Y$187,H$9,FALSE))),"")</f>
        <v>22020347</v>
      </c>
    </row>
    <row r="103" spans="1:8" ht="15" customHeight="1" x14ac:dyDescent="0.3">
      <c r="A103" s="41">
        <v>92</v>
      </c>
      <c r="B103" s="77" t="str">
        <f ca="1">IFERROR(IF((VLOOKUP($E103,'Org List'!$AJ$10:$AL$190,3,FALSE))="","",(VLOOKUP($E103,'Org List'!$AJ$10:$AL$190,3,FALSE))),"")</f>
        <v>South East England Commissioning Region</v>
      </c>
      <c r="C103" s="78" t="str">
        <f ca="1">IFERROR(IF((VLOOKUP($E103,'Org List'!$AO$10:$AQ$190,3,FALSE))="","",(VLOOKUP($E103,'Org List'!$AO$10:$AQ$190,3,FALSE))),"")</f>
        <v>South East Region</v>
      </c>
      <c r="D103" s="93" t="str">
        <f ca="1">IFERROR(IF((VLOOKUP($E103,'Org List'!$AT$10:$AV$190,3,FALSE))="","",(VLOOKUP($E103,'Org List'!$AT$10:$AV$190,3,FALSE))),"")</f>
        <v>NHS England South East (Kent, Surrey and Sussex)</v>
      </c>
      <c r="E103" s="453" t="str">
        <f t="shared" ca="1" si="2"/>
        <v>E10000016</v>
      </c>
      <c r="F103" s="454" t="str">
        <f ca="1">IFERROR(VLOOKUP($E103,'Org List'!$J$9:$K$640,2,0), "")</f>
        <v>Kent</v>
      </c>
      <c r="G103" s="455">
        <f ca="1">IFERROR(IF((VLOOKUP($E103,'I&amp;E Backsheet'!$D$7:$Y$187,G$9,FALSE))="","",(VLOOKUP($E103,'I&amp;E Backsheet'!$D$7:$Y$187,G$9,FALSE))),"")</f>
        <v>166650239.76000005</v>
      </c>
      <c r="H103" s="456">
        <f ca="1">IFERROR(IF((VLOOKUP($E103,'I&amp;E Backsheet'!$D$7:$Y$187,H$9,FALSE))="","",(VLOOKUP($E103,'I&amp;E Backsheet'!$D$7:$Y$187,H$9,FALSE))),"")</f>
        <v>167278545</v>
      </c>
    </row>
    <row r="104" spans="1:8" ht="15" customHeight="1" x14ac:dyDescent="0.3">
      <c r="A104" s="41">
        <v>93</v>
      </c>
      <c r="B104" s="77" t="str">
        <f ca="1">IFERROR(IF((VLOOKUP($E104,'Org List'!$AJ$10:$AL$190,3,FALSE))="","",(VLOOKUP($E104,'Org List'!$AJ$10:$AL$190,3,FALSE))),"")</f>
        <v>North East and Yorkshire Commissioning Region</v>
      </c>
      <c r="C104" s="78" t="str">
        <f ca="1">IFERROR(IF((VLOOKUP($E104,'Org List'!$AO$10:$AQ$190,3,FALSE))="","",(VLOOKUP($E104,'Org List'!$AO$10:$AQ$190,3,FALSE))),"")</f>
        <v>Yorkshire and The Humber Region</v>
      </c>
      <c r="D104" s="93" t="str">
        <f ca="1">IFERROR(IF((VLOOKUP($E104,'Org List'!$AT$10:$AV$190,3,FALSE))="","",(VLOOKUP($E104,'Org List'!$AT$10:$AV$190,3,FALSE))),"")</f>
        <v>NHS England North East and Yokrshire (Yorkshire And Humber)</v>
      </c>
      <c r="E104" s="453" t="str">
        <f t="shared" ca="1" si="2"/>
        <v>E06000010</v>
      </c>
      <c r="F104" s="454" t="str">
        <f ca="1">IFERROR(VLOOKUP($E104,'Org List'!$J$9:$K$640,2,0), "")</f>
        <v>Kingston upon Hull, City of</v>
      </c>
      <c r="G104" s="455">
        <f ca="1">IFERROR(IF((VLOOKUP($E104,'I&amp;E Backsheet'!$D$7:$Y$187,G$9,FALSE))="","",(VLOOKUP($E104,'I&amp;E Backsheet'!$D$7:$Y$187,G$9,FALSE))),"")</f>
        <v>48180359</v>
      </c>
      <c r="H104" s="456">
        <f ca="1">IFERROR(IF((VLOOKUP($E104,'I&amp;E Backsheet'!$D$7:$Y$187,H$9,FALSE))="","",(VLOOKUP($E104,'I&amp;E Backsheet'!$D$7:$Y$187,H$9,FALSE))),"")</f>
        <v>47858773</v>
      </c>
    </row>
    <row r="105" spans="1:8" ht="15" customHeight="1" x14ac:dyDescent="0.3">
      <c r="A105" s="41">
        <v>94</v>
      </c>
      <c r="B105" s="77" t="str">
        <f ca="1">IFERROR(IF((VLOOKUP($E105,'Org List'!$AJ$10:$AL$190,3,FALSE))="","",(VLOOKUP($E105,'Org List'!$AJ$10:$AL$190,3,FALSE))),"")</f>
        <v>London Commissioning Region</v>
      </c>
      <c r="C105" s="78" t="str">
        <f ca="1">IFERROR(IF((VLOOKUP($E105,'Org List'!$AO$10:$AQ$190,3,FALSE))="","",(VLOOKUP($E105,'Org List'!$AO$10:$AQ$190,3,FALSE))),"")</f>
        <v>London Region</v>
      </c>
      <c r="D105" s="93" t="str">
        <f ca="1">IFERROR(IF((VLOOKUP($E105,'Org List'!$AT$10:$AV$190,3,FALSE))="","",(VLOOKUP($E105,'Org List'!$AT$10:$AV$190,3,FALSE))),"")</f>
        <v>NHS England London</v>
      </c>
      <c r="E105" s="453" t="str">
        <f t="shared" ca="1" si="2"/>
        <v>E09000021</v>
      </c>
      <c r="F105" s="454" t="str">
        <f ca="1">IFERROR(VLOOKUP($E105,'Org List'!$J$9:$K$640,2,0), "")</f>
        <v>Kingston upon Thames</v>
      </c>
      <c r="G105" s="455">
        <f ca="1">IFERROR(IF((VLOOKUP($E105,'I&amp;E Backsheet'!$D$7:$Y$187,G$9,FALSE))="","",(VLOOKUP($E105,'I&amp;E Backsheet'!$D$7:$Y$187,G$9,FALSE))),"")</f>
        <v>14308991</v>
      </c>
      <c r="H105" s="456">
        <f ca="1">IFERROR(IF((VLOOKUP($E105,'I&amp;E Backsheet'!$D$7:$Y$187,H$9,FALSE))="","",(VLOOKUP($E105,'I&amp;E Backsheet'!$D$7:$Y$187,H$9,FALSE))),"")</f>
        <v>14308991</v>
      </c>
    </row>
    <row r="106" spans="1:8" ht="15" customHeight="1" x14ac:dyDescent="0.3">
      <c r="A106" s="41">
        <v>95</v>
      </c>
      <c r="B106" s="77" t="str">
        <f ca="1">IFERROR(IF((VLOOKUP($E106,'Org List'!$AJ$10:$AL$190,3,FALSE))="","",(VLOOKUP($E106,'Org List'!$AJ$10:$AL$190,3,FALSE))),"")</f>
        <v>North East and Yorkshire Commissioning Region</v>
      </c>
      <c r="C106" s="78" t="str">
        <f ca="1">IFERROR(IF((VLOOKUP($E106,'Org List'!$AO$10:$AQ$190,3,FALSE))="","",(VLOOKUP($E106,'Org List'!$AO$10:$AQ$190,3,FALSE))),"")</f>
        <v>Yorkshire and The Humber Region</v>
      </c>
      <c r="D106" s="93" t="str">
        <f ca="1">IFERROR(IF((VLOOKUP($E106,'Org List'!$AT$10:$AV$190,3,FALSE))="","",(VLOOKUP($E106,'Org List'!$AT$10:$AV$190,3,FALSE))),"")</f>
        <v>NHS England North East and Yokrshire (Yorkshire And Humber)</v>
      </c>
      <c r="E106" s="453" t="str">
        <f t="shared" ca="1" si="2"/>
        <v>E08000034</v>
      </c>
      <c r="F106" s="454" t="str">
        <f ca="1">IFERROR(VLOOKUP($E106,'Org List'!$J$9:$K$640,2,0), "")</f>
        <v>Kirklees</v>
      </c>
      <c r="G106" s="455">
        <f ca="1">IFERROR(IF((VLOOKUP($E106,'I&amp;E Backsheet'!$D$7:$Y$187,G$9,FALSE))="","",(VLOOKUP($E106,'I&amp;E Backsheet'!$D$7:$Y$187,G$9,FALSE))),"")</f>
        <v>55353024</v>
      </c>
      <c r="H106" s="456">
        <f ca="1">IFERROR(IF((VLOOKUP($E106,'I&amp;E Backsheet'!$D$7:$Y$187,H$9,FALSE))="","",(VLOOKUP($E106,'I&amp;E Backsheet'!$D$7:$Y$187,H$9,FALSE))),"")</f>
        <v>55353024</v>
      </c>
    </row>
    <row r="107" spans="1:8" ht="15" customHeight="1" x14ac:dyDescent="0.3">
      <c r="A107" s="41">
        <v>96</v>
      </c>
      <c r="B107" s="77" t="str">
        <f ca="1">IFERROR(IF((VLOOKUP($E107,'Org List'!$AJ$10:$AL$190,3,FALSE))="","",(VLOOKUP($E107,'Org List'!$AJ$10:$AL$190,3,FALSE))),"")</f>
        <v>North West Commissioning Region</v>
      </c>
      <c r="C107" s="78" t="str">
        <f ca="1">IFERROR(IF((VLOOKUP($E107,'Org List'!$AO$10:$AQ$190,3,FALSE))="","",(VLOOKUP($E107,'Org List'!$AO$10:$AQ$190,3,FALSE))),"")</f>
        <v>North West Region</v>
      </c>
      <c r="D107" s="93" t="str">
        <f ca="1">IFERROR(IF((VLOOKUP($E107,'Org List'!$AT$10:$AV$190,3,FALSE))="","",(VLOOKUP($E107,'Org List'!$AT$10:$AV$190,3,FALSE))),"")</f>
        <v>NHS England North West (Cheshire And Merseyside)</v>
      </c>
      <c r="E107" s="453" t="str">
        <f t="shared" ref="E107:E138" ca="1" si="3">IF($A107&gt;$K$5-1,"",INDIRECT("'Comms by AT'!D"&amp;$A107+$K$4))</f>
        <v>E08000011</v>
      </c>
      <c r="F107" s="454" t="str">
        <f ca="1">IFERROR(VLOOKUP($E107,'Org List'!$J$9:$K$640,2,0), "")</f>
        <v>Knowsley</v>
      </c>
      <c r="G107" s="455">
        <f ca="1">IFERROR(IF((VLOOKUP($E107,'I&amp;E Backsheet'!$D$7:$Y$187,G$9,FALSE))="","",(VLOOKUP($E107,'I&amp;E Backsheet'!$D$7:$Y$187,G$9,FALSE))),"")</f>
        <v>28826878</v>
      </c>
      <c r="H107" s="456">
        <f ca="1">IFERROR(IF((VLOOKUP($E107,'I&amp;E Backsheet'!$D$7:$Y$187,H$9,FALSE))="","",(VLOOKUP($E107,'I&amp;E Backsheet'!$D$7:$Y$187,H$9,FALSE))),"")</f>
        <v>30202978</v>
      </c>
    </row>
    <row r="108" spans="1:8" ht="15" customHeight="1" x14ac:dyDescent="0.3">
      <c r="A108" s="41">
        <v>97</v>
      </c>
      <c r="B108" s="77" t="str">
        <f ca="1">IFERROR(IF((VLOOKUP($E108,'Org List'!$AJ$10:$AL$190,3,FALSE))="","",(VLOOKUP($E108,'Org List'!$AJ$10:$AL$190,3,FALSE))),"")</f>
        <v>London Commissioning Region</v>
      </c>
      <c r="C108" s="78" t="str">
        <f ca="1">IFERROR(IF((VLOOKUP($E108,'Org List'!$AO$10:$AQ$190,3,FALSE))="","",(VLOOKUP($E108,'Org List'!$AO$10:$AQ$190,3,FALSE))),"")</f>
        <v>London Region</v>
      </c>
      <c r="D108" s="93" t="str">
        <f ca="1">IFERROR(IF((VLOOKUP($E108,'Org List'!$AT$10:$AV$190,3,FALSE))="","",(VLOOKUP($E108,'Org List'!$AT$10:$AV$190,3,FALSE))),"")</f>
        <v>NHS England London</v>
      </c>
      <c r="E108" s="453" t="str">
        <f t="shared" ca="1" si="3"/>
        <v>E09000022</v>
      </c>
      <c r="F108" s="454" t="str">
        <f ca="1">IFERROR(VLOOKUP($E108,'Org List'!$J$9:$K$640,2,0), "")</f>
        <v>Lambeth</v>
      </c>
      <c r="G108" s="455">
        <f ca="1">IFERROR(IF((VLOOKUP($E108,'I&amp;E Backsheet'!$D$7:$Y$187,G$9,FALSE))="","",(VLOOKUP($E108,'I&amp;E Backsheet'!$D$7:$Y$187,G$9,FALSE))),"")</f>
        <v>41868398</v>
      </c>
      <c r="H108" s="456">
        <f ca="1">IFERROR(IF((VLOOKUP($E108,'I&amp;E Backsheet'!$D$7:$Y$187,H$9,FALSE))="","",(VLOOKUP($E108,'I&amp;E Backsheet'!$D$7:$Y$187,H$9,FALSE))),"")</f>
        <v>41868398</v>
      </c>
    </row>
    <row r="109" spans="1:8" ht="15" customHeight="1" x14ac:dyDescent="0.3">
      <c r="A109" s="41">
        <v>98</v>
      </c>
      <c r="B109" s="77" t="str">
        <f ca="1">IFERROR(IF((VLOOKUP($E109,'Org List'!$AJ$10:$AL$190,3,FALSE))="","",(VLOOKUP($E109,'Org List'!$AJ$10:$AL$190,3,FALSE))),"")</f>
        <v>North West Commissioning Region</v>
      </c>
      <c r="C109" s="78" t="str">
        <f ca="1">IFERROR(IF((VLOOKUP($E109,'Org List'!$AO$10:$AQ$190,3,FALSE))="","",(VLOOKUP($E109,'Org List'!$AO$10:$AQ$190,3,FALSE))),"")</f>
        <v>North West Region</v>
      </c>
      <c r="D109" s="93" t="str">
        <f ca="1">IFERROR(IF((VLOOKUP($E109,'Org List'!$AT$10:$AV$190,3,FALSE))="","",(VLOOKUP($E109,'Org List'!$AT$10:$AV$190,3,FALSE))),"")</f>
        <v>NHS England North West (Lancashire)</v>
      </c>
      <c r="E109" s="453" t="str">
        <f t="shared" ca="1" si="3"/>
        <v>E10000017</v>
      </c>
      <c r="F109" s="454" t="str">
        <f ca="1">IFERROR(VLOOKUP($E109,'Org List'!$J$9:$K$640,2,0), "")</f>
        <v>Lancashire</v>
      </c>
      <c r="G109" s="455">
        <f ca="1">IFERROR(IF((VLOOKUP($E109,'I&amp;E Backsheet'!$D$7:$Y$187,G$9,FALSE))="","",(VLOOKUP($E109,'I&amp;E Backsheet'!$D$7:$Y$187,G$9,FALSE))),"")</f>
        <v>155458968</v>
      </c>
      <c r="H109" s="456">
        <f ca="1">IFERROR(IF((VLOOKUP($E109,'I&amp;E Backsheet'!$D$7:$Y$187,H$9,FALSE))="","",(VLOOKUP($E109,'I&amp;E Backsheet'!$D$7:$Y$187,H$9,FALSE))),"")</f>
        <v>155458968</v>
      </c>
    </row>
    <row r="110" spans="1:8" ht="15" customHeight="1" x14ac:dyDescent="0.3">
      <c r="A110" s="41">
        <v>99</v>
      </c>
      <c r="B110" s="77" t="str">
        <f ca="1">IFERROR(IF((VLOOKUP($E110,'Org List'!$AJ$10:$AL$190,3,FALSE))="","",(VLOOKUP($E110,'Org List'!$AJ$10:$AL$190,3,FALSE))),"")</f>
        <v>North East and Yorkshire Commissioning Region</v>
      </c>
      <c r="C110" s="78" t="str">
        <f ca="1">IFERROR(IF((VLOOKUP($E110,'Org List'!$AO$10:$AQ$190,3,FALSE))="","",(VLOOKUP($E110,'Org List'!$AO$10:$AQ$190,3,FALSE))),"")</f>
        <v>Yorkshire and The Humber Region</v>
      </c>
      <c r="D110" s="93" t="str">
        <f ca="1">IFERROR(IF((VLOOKUP($E110,'Org List'!$AT$10:$AV$190,3,FALSE))="","",(VLOOKUP($E110,'Org List'!$AT$10:$AV$190,3,FALSE))),"")</f>
        <v>NHS England North East and Yokrshire (Yorkshire And Humber)</v>
      </c>
      <c r="E110" s="453" t="str">
        <f t="shared" ca="1" si="3"/>
        <v>E08000035</v>
      </c>
      <c r="F110" s="454" t="str">
        <f ca="1">IFERROR(VLOOKUP($E110,'Org List'!$J$9:$K$640,2,0), "")</f>
        <v>Leeds</v>
      </c>
      <c r="G110" s="455">
        <f ca="1">IFERROR(IF((VLOOKUP($E110,'I&amp;E Backsheet'!$D$7:$Y$187,G$9,FALSE))="","",(VLOOKUP($E110,'I&amp;E Backsheet'!$D$7:$Y$187,G$9,FALSE))),"")</f>
        <v>96237749</v>
      </c>
      <c r="H110" s="456">
        <f ca="1">IFERROR(IF((VLOOKUP($E110,'I&amp;E Backsheet'!$D$7:$Y$187,H$9,FALSE))="","",(VLOOKUP($E110,'I&amp;E Backsheet'!$D$7:$Y$187,H$9,FALSE))),"")</f>
        <v>96237749</v>
      </c>
    </row>
    <row r="111" spans="1:8" ht="15" customHeight="1" x14ac:dyDescent="0.3">
      <c r="A111" s="41">
        <v>100</v>
      </c>
      <c r="B111" s="77" t="str">
        <f ca="1">IFERROR(IF((VLOOKUP($E111,'Org List'!$AJ$10:$AL$190,3,FALSE))="","",(VLOOKUP($E111,'Org List'!$AJ$10:$AL$190,3,FALSE))),"")</f>
        <v>Midlands Commissioning Region</v>
      </c>
      <c r="C111" s="78" t="str">
        <f ca="1">IFERROR(IF((VLOOKUP($E111,'Org List'!$AO$10:$AQ$190,3,FALSE))="","",(VLOOKUP($E111,'Org List'!$AO$10:$AQ$190,3,FALSE))),"")</f>
        <v>East Midlands Region</v>
      </c>
      <c r="D111" s="93" t="str">
        <f ca="1">IFERROR(IF((VLOOKUP($E111,'Org List'!$AT$10:$AV$190,3,FALSE))="","",(VLOOKUP($E111,'Org List'!$AT$10:$AV$190,3,FALSE))),"")</f>
        <v>NHS England Midlands (Central Midlands)</v>
      </c>
      <c r="E111" s="453" t="str">
        <f t="shared" ca="1" si="3"/>
        <v>E06000016</v>
      </c>
      <c r="F111" s="454" t="str">
        <f ca="1">IFERROR(VLOOKUP($E111,'Org List'!$J$9:$K$640,2,0), "")</f>
        <v>Leicester</v>
      </c>
      <c r="G111" s="455">
        <f ca="1">IFERROR(IF((VLOOKUP($E111,'I&amp;E Backsheet'!$D$7:$Y$187,G$9,FALSE))="","",(VLOOKUP($E111,'I&amp;E Backsheet'!$D$7:$Y$187,G$9,FALSE))),"")</f>
        <v>43368726.591602199</v>
      </c>
      <c r="H111" s="456">
        <f ca="1">IFERROR(IF((VLOOKUP($E111,'I&amp;E Backsheet'!$D$7:$Y$187,H$9,FALSE))="","",(VLOOKUP($E111,'I&amp;E Backsheet'!$D$7:$Y$187,H$9,FALSE))),"")</f>
        <v>43325228</v>
      </c>
    </row>
    <row r="112" spans="1:8" ht="15" customHeight="1" x14ac:dyDescent="0.3">
      <c r="A112" s="41">
        <v>101</v>
      </c>
      <c r="B112" s="77" t="str">
        <f ca="1">IFERROR(IF((VLOOKUP($E112,'Org List'!$AJ$10:$AL$190,3,FALSE))="","",(VLOOKUP($E112,'Org List'!$AJ$10:$AL$190,3,FALSE))),"")</f>
        <v>Midlands Commissioning Region</v>
      </c>
      <c r="C112" s="78" t="str">
        <f ca="1">IFERROR(IF((VLOOKUP($E112,'Org List'!$AO$10:$AQ$190,3,FALSE))="","",(VLOOKUP($E112,'Org List'!$AO$10:$AQ$190,3,FALSE))),"")</f>
        <v>East Midlands Region</v>
      </c>
      <c r="D112" s="93" t="str">
        <f ca="1">IFERROR(IF((VLOOKUP($E112,'Org List'!$AT$10:$AV$190,3,FALSE))="","",(VLOOKUP($E112,'Org List'!$AT$10:$AV$190,3,FALSE))),"")</f>
        <v>NHS England Midlands (Central Midlands)</v>
      </c>
      <c r="E112" s="453" t="str">
        <f t="shared" ca="1" si="3"/>
        <v>E10000018</v>
      </c>
      <c r="F112" s="454" t="str">
        <f ca="1">IFERROR(VLOOKUP($E112,'Org List'!$J$9:$K$640,2,0), "")</f>
        <v>Leicestershire</v>
      </c>
      <c r="G112" s="455">
        <f ca="1">IFERROR(IF((VLOOKUP($E112,'I&amp;E Backsheet'!$D$7:$Y$187,G$9,FALSE))="","",(VLOOKUP($E112,'I&amp;E Backsheet'!$D$7:$Y$187,G$9,FALSE))),"")</f>
        <v>60267168</v>
      </c>
      <c r="H112" s="456">
        <f ca="1">IFERROR(IF((VLOOKUP($E112,'I&amp;E Backsheet'!$D$7:$Y$187,H$9,FALSE))="","",(VLOOKUP($E112,'I&amp;E Backsheet'!$D$7:$Y$187,H$9,FALSE))),"")</f>
        <v>60267168</v>
      </c>
    </row>
    <row r="113" spans="1:8" ht="15" customHeight="1" x14ac:dyDescent="0.3">
      <c r="A113" s="41">
        <v>102</v>
      </c>
      <c r="B113" s="77" t="str">
        <f ca="1">IFERROR(IF((VLOOKUP($E113,'Org List'!$AJ$10:$AL$190,3,FALSE))="","",(VLOOKUP($E113,'Org List'!$AJ$10:$AL$190,3,FALSE))),"")</f>
        <v>London Commissioning Region</v>
      </c>
      <c r="C113" s="78" t="str">
        <f ca="1">IFERROR(IF((VLOOKUP($E113,'Org List'!$AO$10:$AQ$190,3,FALSE))="","",(VLOOKUP($E113,'Org List'!$AO$10:$AQ$190,3,FALSE))),"")</f>
        <v>London Region</v>
      </c>
      <c r="D113" s="93" t="str">
        <f ca="1">IFERROR(IF((VLOOKUP($E113,'Org List'!$AT$10:$AV$190,3,FALSE))="","",(VLOOKUP($E113,'Org List'!$AT$10:$AV$190,3,FALSE))),"")</f>
        <v>NHS England London</v>
      </c>
      <c r="E113" s="453" t="str">
        <f t="shared" ca="1" si="3"/>
        <v>E09000023</v>
      </c>
      <c r="F113" s="454" t="str">
        <f ca="1">IFERROR(VLOOKUP($E113,'Org List'!$J$9:$K$640,2,0), "")</f>
        <v>Lewisham</v>
      </c>
      <c r="G113" s="455">
        <f ca="1">IFERROR(IF((VLOOKUP($E113,'I&amp;E Backsheet'!$D$7:$Y$187,G$9,FALSE))="","",(VLOOKUP($E113,'I&amp;E Backsheet'!$D$7:$Y$187,G$9,FALSE))),"")</f>
        <v>38670736</v>
      </c>
      <c r="H113" s="456">
        <f ca="1">IFERROR(IF((VLOOKUP($E113,'I&amp;E Backsheet'!$D$7:$Y$187,H$9,FALSE))="","",(VLOOKUP($E113,'I&amp;E Backsheet'!$D$7:$Y$187,H$9,FALSE))),"")</f>
        <v>38670736</v>
      </c>
    </row>
    <row r="114" spans="1:8" ht="15" customHeight="1" x14ac:dyDescent="0.3">
      <c r="A114" s="41">
        <v>103</v>
      </c>
      <c r="B114" s="77" t="str">
        <f ca="1">IFERROR(IF((VLOOKUP($E114,'Org List'!$AJ$10:$AL$190,3,FALSE))="","",(VLOOKUP($E114,'Org List'!$AJ$10:$AL$190,3,FALSE))),"")</f>
        <v>Midlands Commissioning Region</v>
      </c>
      <c r="C114" s="78" t="str">
        <f ca="1">IFERROR(IF((VLOOKUP($E114,'Org List'!$AO$10:$AQ$190,3,FALSE))="","",(VLOOKUP($E114,'Org List'!$AO$10:$AQ$190,3,FALSE))),"")</f>
        <v>East Midlands Region</v>
      </c>
      <c r="D114" s="93" t="str">
        <f ca="1">IFERROR(IF((VLOOKUP($E114,'Org List'!$AT$10:$AV$190,3,FALSE))="","",(VLOOKUP($E114,'Org List'!$AT$10:$AV$190,3,FALSE))),"")</f>
        <v>NHS England Midlands (Central Midlands)</v>
      </c>
      <c r="E114" s="453" t="str">
        <f t="shared" ca="1" si="3"/>
        <v>E10000019</v>
      </c>
      <c r="F114" s="454" t="str">
        <f ca="1">IFERROR(VLOOKUP($E114,'Org List'!$J$9:$K$640,2,0), "")</f>
        <v>Lincolnshire</v>
      </c>
      <c r="G114" s="455">
        <f ca="1">IFERROR(IF((VLOOKUP($E114,'I&amp;E Backsheet'!$D$7:$Y$187,G$9,FALSE))="","",(VLOOKUP($E114,'I&amp;E Backsheet'!$D$7:$Y$187,G$9,FALSE))),"")</f>
        <v>254118569</v>
      </c>
      <c r="H114" s="456">
        <f ca="1">IFERROR(IF((VLOOKUP($E114,'I&amp;E Backsheet'!$D$7:$Y$187,H$9,FALSE))="","",(VLOOKUP($E114,'I&amp;E Backsheet'!$D$7:$Y$187,H$9,FALSE))),"")</f>
        <v>254118569</v>
      </c>
    </row>
    <row r="115" spans="1:8" ht="15" customHeight="1" x14ac:dyDescent="0.3">
      <c r="A115" s="41">
        <v>104</v>
      </c>
      <c r="B115" s="77" t="str">
        <f ca="1">IFERROR(IF((VLOOKUP($E115,'Org List'!$AJ$10:$AL$190,3,FALSE))="","",(VLOOKUP($E115,'Org List'!$AJ$10:$AL$190,3,FALSE))),"")</f>
        <v>North West Commissioning Region</v>
      </c>
      <c r="C115" s="78" t="str">
        <f ca="1">IFERROR(IF((VLOOKUP($E115,'Org List'!$AO$10:$AQ$190,3,FALSE))="","",(VLOOKUP($E115,'Org List'!$AO$10:$AQ$190,3,FALSE))),"")</f>
        <v>North West Region</v>
      </c>
      <c r="D115" s="93" t="str">
        <f ca="1">IFERROR(IF((VLOOKUP($E115,'Org List'!$AT$10:$AV$190,3,FALSE))="","",(VLOOKUP($E115,'Org List'!$AT$10:$AV$190,3,FALSE))),"")</f>
        <v>NHS England North West (Cheshire And Merseyside)</v>
      </c>
      <c r="E115" s="453" t="str">
        <f t="shared" ca="1" si="3"/>
        <v>E08000012</v>
      </c>
      <c r="F115" s="454" t="str">
        <f ca="1">IFERROR(VLOOKUP($E115,'Org List'!$J$9:$K$640,2,0), "")</f>
        <v>Liverpool</v>
      </c>
      <c r="G115" s="455">
        <f ca="1">IFERROR(IF((VLOOKUP($E115,'I&amp;E Backsheet'!$D$7:$Y$187,G$9,FALSE))="","",(VLOOKUP($E115,'I&amp;E Backsheet'!$D$7:$Y$187,G$9,FALSE))),"")</f>
        <v>112184321.26028569</v>
      </c>
      <c r="H115" s="456">
        <f ca="1">IFERROR(IF((VLOOKUP($E115,'I&amp;E Backsheet'!$D$7:$Y$187,H$9,FALSE))="","",(VLOOKUP($E115,'I&amp;E Backsheet'!$D$7:$Y$187,H$9,FALSE))),"")</f>
        <v>116664427</v>
      </c>
    </row>
    <row r="116" spans="1:8" ht="15" customHeight="1" x14ac:dyDescent="0.3">
      <c r="A116" s="41">
        <v>105</v>
      </c>
      <c r="B116" s="77" t="str">
        <f ca="1">IFERROR(IF((VLOOKUP($E116,'Org List'!$AJ$10:$AL$190,3,FALSE))="","",(VLOOKUP($E116,'Org List'!$AJ$10:$AL$190,3,FALSE))),"")</f>
        <v>East of England Commissioning Region</v>
      </c>
      <c r="C116" s="78" t="str">
        <f ca="1">IFERROR(IF((VLOOKUP($E116,'Org List'!$AO$10:$AQ$190,3,FALSE))="","",(VLOOKUP($E116,'Org List'!$AO$10:$AQ$190,3,FALSE))),"")</f>
        <v>East Region</v>
      </c>
      <c r="D116" s="93" t="str">
        <f ca="1">IFERROR(IF((VLOOKUP($E116,'Org List'!$AT$10:$AV$190,3,FALSE))="","",(VLOOKUP($E116,'Org List'!$AT$10:$AV$190,3,FALSE))),"")</f>
        <v>NHS England East (East)</v>
      </c>
      <c r="E116" s="453" t="str">
        <f t="shared" ca="1" si="3"/>
        <v>E06000032</v>
      </c>
      <c r="F116" s="454" t="str">
        <f ca="1">IFERROR(VLOOKUP($E116,'Org List'!$J$9:$K$640,2,0), "")</f>
        <v>Luton</v>
      </c>
      <c r="G116" s="455">
        <f ca="1">IFERROR(IF((VLOOKUP($E116,'I&amp;E Backsheet'!$D$7:$Y$187,G$9,FALSE))="","",(VLOOKUP($E116,'I&amp;E Backsheet'!$D$7:$Y$187,G$9,FALSE))),"")</f>
        <v>22566959.597424038</v>
      </c>
      <c r="H116" s="456">
        <f ca="1">IFERROR(IF((VLOOKUP($E116,'I&amp;E Backsheet'!$D$7:$Y$187,H$9,FALSE))="","",(VLOOKUP($E116,'I&amp;E Backsheet'!$D$7:$Y$187,H$9,FALSE))),"")</f>
        <v>22566959.597424038</v>
      </c>
    </row>
    <row r="117" spans="1:8" ht="15" customHeight="1" x14ac:dyDescent="0.3">
      <c r="A117" s="41">
        <v>106</v>
      </c>
      <c r="B117" s="77" t="str">
        <f ca="1">IFERROR(IF((VLOOKUP($E117,'Org List'!$AJ$10:$AL$190,3,FALSE))="","",(VLOOKUP($E117,'Org List'!$AJ$10:$AL$190,3,FALSE))),"")</f>
        <v>North West Commissioning Region</v>
      </c>
      <c r="C117" s="78" t="str">
        <f ca="1">IFERROR(IF((VLOOKUP($E117,'Org List'!$AO$10:$AQ$190,3,FALSE))="","",(VLOOKUP($E117,'Org List'!$AO$10:$AQ$190,3,FALSE))),"")</f>
        <v>North West Region</v>
      </c>
      <c r="D117" s="93" t="str">
        <f ca="1">IFERROR(IF((VLOOKUP($E117,'Org List'!$AT$10:$AV$190,3,FALSE))="","",(VLOOKUP($E117,'Org List'!$AT$10:$AV$190,3,FALSE))),"")</f>
        <v>NHS England North West (Greater Manchester)</v>
      </c>
      <c r="E117" s="453" t="str">
        <f t="shared" ca="1" si="3"/>
        <v>E08000003</v>
      </c>
      <c r="F117" s="454" t="str">
        <f ca="1">IFERROR(VLOOKUP($E117,'Org List'!$J$9:$K$640,2,0), "")</f>
        <v>Manchester</v>
      </c>
      <c r="G117" s="455">
        <f ca="1">IFERROR(IF((VLOOKUP($E117,'I&amp;E Backsheet'!$D$7:$Y$187,G$9,FALSE))="","",(VLOOKUP($E117,'I&amp;E Backsheet'!$D$7:$Y$187,G$9,FALSE))),"")</f>
        <v>128063927</v>
      </c>
      <c r="H117" s="456">
        <f ca="1">IFERROR(IF((VLOOKUP($E117,'I&amp;E Backsheet'!$D$7:$Y$187,H$9,FALSE))="","",(VLOOKUP($E117,'I&amp;E Backsheet'!$D$7:$Y$187,H$9,FALSE))),"")</f>
        <v>128150784.73676901</v>
      </c>
    </row>
    <row r="118" spans="1:8" ht="15" customHeight="1" x14ac:dyDescent="0.3">
      <c r="A118" s="41">
        <v>107</v>
      </c>
      <c r="B118" s="77" t="str">
        <f ca="1">IFERROR(IF((VLOOKUP($E118,'Org List'!$AJ$10:$AL$190,3,FALSE))="","",(VLOOKUP($E118,'Org List'!$AJ$10:$AL$190,3,FALSE))),"")</f>
        <v>South East England Commissioning Region</v>
      </c>
      <c r="C118" s="78" t="str">
        <f ca="1">IFERROR(IF((VLOOKUP($E118,'Org List'!$AO$10:$AQ$190,3,FALSE))="","",(VLOOKUP($E118,'Org List'!$AO$10:$AQ$190,3,FALSE))),"")</f>
        <v>South East Region</v>
      </c>
      <c r="D118" s="93" t="str">
        <f ca="1">IFERROR(IF((VLOOKUP($E118,'Org List'!$AT$10:$AV$190,3,FALSE))="","",(VLOOKUP($E118,'Org List'!$AT$10:$AV$190,3,FALSE))),"")</f>
        <v>NHS England South East (Kent, Surrey and Sussex)</v>
      </c>
      <c r="E118" s="453" t="str">
        <f t="shared" ca="1" si="3"/>
        <v>E06000035</v>
      </c>
      <c r="F118" s="454" t="str">
        <f ca="1">IFERROR(VLOOKUP($E118,'Org List'!$J$9:$K$640,2,0), "")</f>
        <v>Medway</v>
      </c>
      <c r="G118" s="455">
        <f ca="1">IFERROR(IF((VLOOKUP($E118,'I&amp;E Backsheet'!$D$7:$Y$187,G$9,FALSE))="","",(VLOOKUP($E118,'I&amp;E Backsheet'!$D$7:$Y$187,G$9,FALSE))),"")</f>
        <v>27571557</v>
      </c>
      <c r="H118" s="456">
        <f ca="1">IFERROR(IF((VLOOKUP($E118,'I&amp;E Backsheet'!$D$7:$Y$187,H$9,FALSE))="","",(VLOOKUP($E118,'I&amp;E Backsheet'!$D$7:$Y$187,H$9,FALSE))),"")</f>
        <v>27571557</v>
      </c>
    </row>
    <row r="119" spans="1:8" ht="15" customHeight="1" x14ac:dyDescent="0.3">
      <c r="A119" s="41">
        <v>108</v>
      </c>
      <c r="B119" s="77" t="str">
        <f ca="1">IFERROR(IF((VLOOKUP($E119,'Org List'!$AJ$10:$AL$190,3,FALSE))="","",(VLOOKUP($E119,'Org List'!$AJ$10:$AL$190,3,FALSE))),"")</f>
        <v>London Commissioning Region</v>
      </c>
      <c r="C119" s="78" t="str">
        <f ca="1">IFERROR(IF((VLOOKUP($E119,'Org List'!$AO$10:$AQ$190,3,FALSE))="","",(VLOOKUP($E119,'Org List'!$AO$10:$AQ$190,3,FALSE))),"")</f>
        <v>London Region</v>
      </c>
      <c r="D119" s="93" t="str">
        <f ca="1">IFERROR(IF((VLOOKUP($E119,'Org List'!$AT$10:$AV$190,3,FALSE))="","",(VLOOKUP($E119,'Org List'!$AT$10:$AV$190,3,FALSE))),"")</f>
        <v>NHS England London</v>
      </c>
      <c r="E119" s="453" t="str">
        <f t="shared" ca="1" si="3"/>
        <v>E09000024</v>
      </c>
      <c r="F119" s="454" t="str">
        <f ca="1">IFERROR(VLOOKUP($E119,'Org List'!$J$9:$K$640,2,0), "")</f>
        <v>Merton</v>
      </c>
      <c r="G119" s="455">
        <f ca="1">IFERROR(IF((VLOOKUP($E119,'I&amp;E Backsheet'!$D$7:$Y$187,G$9,FALSE))="","",(VLOOKUP($E119,'I&amp;E Backsheet'!$D$7:$Y$187,G$9,FALSE))),"")</f>
        <v>19014066.25</v>
      </c>
      <c r="H119" s="456">
        <f ca="1">IFERROR(IF((VLOOKUP($E119,'I&amp;E Backsheet'!$D$7:$Y$187,H$9,FALSE))="","",(VLOOKUP($E119,'I&amp;E Backsheet'!$D$7:$Y$187,H$9,FALSE))),"")</f>
        <v>19014066.25</v>
      </c>
    </row>
    <row r="120" spans="1:8" ht="15" customHeight="1" x14ac:dyDescent="0.3">
      <c r="A120" s="41">
        <v>109</v>
      </c>
      <c r="B120" s="77" t="str">
        <f ca="1">IFERROR(IF((VLOOKUP($E120,'Org List'!$AJ$10:$AL$190,3,FALSE))="","",(VLOOKUP($E120,'Org List'!$AJ$10:$AL$190,3,FALSE))),"")</f>
        <v>North East and Yorkshire Commissioning Region</v>
      </c>
      <c r="C120" s="78" t="str">
        <f ca="1">IFERROR(IF((VLOOKUP($E120,'Org List'!$AO$10:$AQ$190,3,FALSE))="","",(VLOOKUP($E120,'Org List'!$AO$10:$AQ$190,3,FALSE))),"")</f>
        <v>North East Region</v>
      </c>
      <c r="D120" s="93" t="str">
        <f ca="1">IFERROR(IF((VLOOKUP($E120,'Org List'!$AT$10:$AV$190,3,FALSE))="","",(VLOOKUP($E120,'Org List'!$AT$10:$AV$190,3,FALSE))),"")</f>
        <v>NHS England North East and Yorkshire (Cumbria And North East)</v>
      </c>
      <c r="E120" s="453" t="str">
        <f t="shared" ca="1" si="3"/>
        <v>E06000002</v>
      </c>
      <c r="F120" s="454" t="str">
        <f ca="1">IFERROR(VLOOKUP($E120,'Org List'!$J$9:$K$640,2,0), "")</f>
        <v>Middlesbrough</v>
      </c>
      <c r="G120" s="455">
        <f ca="1">IFERROR(IF((VLOOKUP($E120,'I&amp;E Backsheet'!$D$7:$Y$187,G$9,FALSE))="","",(VLOOKUP($E120,'I&amp;E Backsheet'!$D$7:$Y$187,G$9,FALSE))),"")</f>
        <v>22239064.415682174</v>
      </c>
      <c r="H120" s="456">
        <f ca="1">IFERROR(IF((VLOOKUP($E120,'I&amp;E Backsheet'!$D$7:$Y$187,H$9,FALSE))="","",(VLOOKUP($E120,'I&amp;E Backsheet'!$D$7:$Y$187,H$9,FALSE))),"")</f>
        <v>22239064.415682174</v>
      </c>
    </row>
    <row r="121" spans="1:8" ht="15" customHeight="1" x14ac:dyDescent="0.3">
      <c r="A121" s="41">
        <v>110</v>
      </c>
      <c r="B121" s="77" t="str">
        <f ca="1">IFERROR(IF((VLOOKUP($E121,'Org List'!$AJ$10:$AL$190,3,FALSE))="","",(VLOOKUP($E121,'Org List'!$AJ$10:$AL$190,3,FALSE))),"")</f>
        <v>East of England Commissioning Region</v>
      </c>
      <c r="C121" s="78" t="str">
        <f ca="1">IFERROR(IF((VLOOKUP($E121,'Org List'!$AO$10:$AQ$190,3,FALSE))="","",(VLOOKUP($E121,'Org List'!$AO$10:$AQ$190,3,FALSE))),"")</f>
        <v>South East Region</v>
      </c>
      <c r="D121" s="93" t="str">
        <f ca="1">IFERROR(IF((VLOOKUP($E121,'Org List'!$AT$10:$AV$190,3,FALSE))="","",(VLOOKUP($E121,'Org List'!$AT$10:$AV$190,3,FALSE))),"")</f>
        <v>NHS England East (East)</v>
      </c>
      <c r="E121" s="453" t="str">
        <f t="shared" ca="1" si="3"/>
        <v>E06000042</v>
      </c>
      <c r="F121" s="454" t="str">
        <f ca="1">IFERROR(VLOOKUP($E121,'Org List'!$J$9:$K$640,2,0), "")</f>
        <v>Milton Keynes</v>
      </c>
      <c r="G121" s="455">
        <f ca="1">IFERROR(IF((VLOOKUP($E121,'I&amp;E Backsheet'!$D$7:$Y$187,G$9,FALSE))="","",(VLOOKUP($E121,'I&amp;E Backsheet'!$D$7:$Y$187,G$9,FALSE))),"")</f>
        <v>22810234</v>
      </c>
      <c r="H121" s="456">
        <f ca="1">IFERROR(IF((VLOOKUP($E121,'I&amp;E Backsheet'!$D$7:$Y$187,H$9,FALSE))="","",(VLOOKUP($E121,'I&amp;E Backsheet'!$D$7:$Y$187,H$9,FALSE))),"")</f>
        <v>22810234</v>
      </c>
    </row>
    <row r="122" spans="1:8" ht="15" customHeight="1" x14ac:dyDescent="0.3">
      <c r="A122" s="41">
        <v>111</v>
      </c>
      <c r="B122" s="77" t="str">
        <f ca="1">IFERROR(IF((VLOOKUP($E122,'Org List'!$AJ$10:$AL$190,3,FALSE))="","",(VLOOKUP($E122,'Org List'!$AJ$10:$AL$190,3,FALSE))),"")</f>
        <v>North East and Yorkshire Commissioning Region</v>
      </c>
      <c r="C122" s="78" t="str">
        <f ca="1">IFERROR(IF((VLOOKUP($E122,'Org List'!$AO$10:$AQ$190,3,FALSE))="","",(VLOOKUP($E122,'Org List'!$AO$10:$AQ$190,3,FALSE))),"")</f>
        <v>North East Region</v>
      </c>
      <c r="D122" s="93" t="str">
        <f ca="1">IFERROR(IF((VLOOKUP($E122,'Org List'!$AT$10:$AV$190,3,FALSE))="","",(VLOOKUP($E122,'Org List'!$AT$10:$AV$190,3,FALSE))),"")</f>
        <v>NHS England North East and Yorkshire (Cumbria And North East)</v>
      </c>
      <c r="E122" s="453" t="str">
        <f t="shared" ca="1" si="3"/>
        <v>E08000021</v>
      </c>
      <c r="F122" s="454" t="str">
        <f ca="1">IFERROR(VLOOKUP($E122,'Org List'!$J$9:$K$640,2,0), "")</f>
        <v>Newcastle upon Tyne</v>
      </c>
      <c r="G122" s="455">
        <f ca="1">IFERROR(IF((VLOOKUP($E122,'I&amp;E Backsheet'!$D$7:$Y$187,G$9,FALSE))="","",(VLOOKUP($E122,'I&amp;E Backsheet'!$D$7:$Y$187,G$9,FALSE))),"")</f>
        <v>41713866</v>
      </c>
      <c r="H122" s="456">
        <f ca="1">IFERROR(IF((VLOOKUP($E122,'I&amp;E Backsheet'!$D$7:$Y$187,H$9,FALSE))="","",(VLOOKUP($E122,'I&amp;E Backsheet'!$D$7:$Y$187,H$9,FALSE))),"")</f>
        <v>41713866</v>
      </c>
    </row>
    <row r="123" spans="1:8" ht="15" customHeight="1" x14ac:dyDescent="0.3">
      <c r="A123" s="41">
        <v>112</v>
      </c>
      <c r="B123" s="77" t="str">
        <f ca="1">IFERROR(IF((VLOOKUP($E123,'Org List'!$AJ$10:$AL$190,3,FALSE))="","",(VLOOKUP($E123,'Org List'!$AJ$10:$AL$190,3,FALSE))),"")</f>
        <v>London Commissioning Region</v>
      </c>
      <c r="C123" s="78" t="str">
        <f ca="1">IFERROR(IF((VLOOKUP($E123,'Org List'!$AO$10:$AQ$190,3,FALSE))="","",(VLOOKUP($E123,'Org List'!$AO$10:$AQ$190,3,FALSE))),"")</f>
        <v>London Region</v>
      </c>
      <c r="D123" s="93" t="str">
        <f ca="1">IFERROR(IF((VLOOKUP($E123,'Org List'!$AT$10:$AV$190,3,FALSE))="","",(VLOOKUP($E123,'Org List'!$AT$10:$AV$190,3,FALSE))),"")</f>
        <v>NHS England London</v>
      </c>
      <c r="E123" s="453" t="str">
        <f t="shared" ca="1" si="3"/>
        <v>E09000025</v>
      </c>
      <c r="F123" s="454" t="str">
        <f ca="1">IFERROR(VLOOKUP($E123,'Org List'!$J$9:$K$640,2,0), "")</f>
        <v>Newham</v>
      </c>
      <c r="G123" s="455">
        <f ca="1">IFERROR(IF((VLOOKUP($E123,'I&amp;E Backsheet'!$D$7:$Y$187,G$9,FALSE))="","",(VLOOKUP($E123,'I&amp;E Backsheet'!$D$7:$Y$187,G$9,FALSE))),"")</f>
        <v>145680892</v>
      </c>
      <c r="H123" s="456">
        <f ca="1">IFERROR(IF((VLOOKUP($E123,'I&amp;E Backsheet'!$D$7:$Y$187,H$9,FALSE))="","",(VLOOKUP($E123,'I&amp;E Backsheet'!$D$7:$Y$187,H$9,FALSE))),"")</f>
        <v>149714630</v>
      </c>
    </row>
    <row r="124" spans="1:8" ht="15" customHeight="1" x14ac:dyDescent="0.3">
      <c r="A124" s="41">
        <v>113</v>
      </c>
      <c r="B124" s="77" t="str">
        <f ca="1">IFERROR(IF((VLOOKUP($E124,'Org List'!$AJ$10:$AL$190,3,FALSE))="","",(VLOOKUP($E124,'Org List'!$AJ$10:$AL$190,3,FALSE))),"")</f>
        <v>East of England Commissioning Region</v>
      </c>
      <c r="C124" s="78" t="str">
        <f ca="1">IFERROR(IF((VLOOKUP($E124,'Org List'!$AO$10:$AQ$190,3,FALSE))="","",(VLOOKUP($E124,'Org List'!$AO$10:$AQ$190,3,FALSE))),"")</f>
        <v>East Region</v>
      </c>
      <c r="D124" s="93" t="str">
        <f ca="1">IFERROR(IF((VLOOKUP($E124,'Org List'!$AT$10:$AV$190,3,FALSE))="","",(VLOOKUP($E124,'Org List'!$AT$10:$AV$190,3,FALSE))),"")</f>
        <v>NHS England East (East)</v>
      </c>
      <c r="E124" s="453" t="str">
        <f t="shared" ca="1" si="3"/>
        <v>E10000020</v>
      </c>
      <c r="F124" s="454" t="str">
        <f ca="1">IFERROR(VLOOKUP($E124,'Org List'!$J$9:$K$640,2,0), "")</f>
        <v>Norfolk</v>
      </c>
      <c r="G124" s="455">
        <f ca="1">IFERROR(IF((VLOOKUP($E124,'I&amp;E Backsheet'!$D$7:$Y$187,G$9,FALSE))="","",(VLOOKUP($E124,'I&amp;E Backsheet'!$D$7:$Y$187,G$9,FALSE))),"")</f>
        <v>111248602.31371255</v>
      </c>
      <c r="H124" s="456">
        <f ca="1">IFERROR(IF((VLOOKUP($E124,'I&amp;E Backsheet'!$D$7:$Y$187,H$9,FALSE))="","",(VLOOKUP($E124,'I&amp;E Backsheet'!$D$7:$Y$187,H$9,FALSE))),"")</f>
        <v>112615855</v>
      </c>
    </row>
    <row r="125" spans="1:8" ht="15" customHeight="1" x14ac:dyDescent="0.3">
      <c r="A125" s="41">
        <v>114</v>
      </c>
      <c r="B125" s="77" t="str">
        <f ca="1">IFERROR(IF((VLOOKUP($E125,'Org List'!$AJ$10:$AL$190,3,FALSE))="","",(VLOOKUP($E125,'Org List'!$AJ$10:$AL$190,3,FALSE))),"")</f>
        <v>North East and Yorkshire Commissioning Region</v>
      </c>
      <c r="C125" s="78" t="str">
        <f ca="1">IFERROR(IF((VLOOKUP($E125,'Org List'!$AO$10:$AQ$190,3,FALSE))="","",(VLOOKUP($E125,'Org List'!$AO$10:$AQ$190,3,FALSE))),"")</f>
        <v>Yorkshire and The Humber Region</v>
      </c>
      <c r="D125" s="93" t="str">
        <f ca="1">IFERROR(IF((VLOOKUP($E125,'Org List'!$AT$10:$AV$190,3,FALSE))="","",(VLOOKUP($E125,'Org List'!$AT$10:$AV$190,3,FALSE))),"")</f>
        <v>NHS England North East and Yokrshire (Yorkshire And Humber)</v>
      </c>
      <c r="E125" s="453" t="str">
        <f t="shared" ca="1" si="3"/>
        <v>E06000012</v>
      </c>
      <c r="F125" s="454" t="str">
        <f ca="1">IFERROR(VLOOKUP($E125,'Org List'!$J$9:$K$640,2,0), "")</f>
        <v>North East Lincolnshire</v>
      </c>
      <c r="G125" s="455">
        <f ca="1">IFERROR(IF((VLOOKUP($E125,'I&amp;E Backsheet'!$D$7:$Y$187,G$9,FALSE))="","",(VLOOKUP($E125,'I&amp;E Backsheet'!$D$7:$Y$187,G$9,FALSE))),"")</f>
        <v>22693197</v>
      </c>
      <c r="H125" s="456">
        <f ca="1">IFERROR(IF((VLOOKUP($E125,'I&amp;E Backsheet'!$D$7:$Y$187,H$9,FALSE))="","",(VLOOKUP($E125,'I&amp;E Backsheet'!$D$7:$Y$187,H$9,FALSE))),"")</f>
        <v>21879197</v>
      </c>
    </row>
    <row r="126" spans="1:8" ht="15" customHeight="1" x14ac:dyDescent="0.3">
      <c r="A126" s="41">
        <v>115</v>
      </c>
      <c r="B126" s="77" t="str">
        <f ca="1">IFERROR(IF((VLOOKUP($E126,'Org List'!$AJ$10:$AL$190,3,FALSE))="","",(VLOOKUP($E126,'Org List'!$AJ$10:$AL$190,3,FALSE))),"")</f>
        <v>North East and Yorkshire Commissioning Region</v>
      </c>
      <c r="C126" s="78" t="str">
        <f ca="1">IFERROR(IF((VLOOKUP($E126,'Org List'!$AO$10:$AQ$190,3,FALSE))="","",(VLOOKUP($E126,'Org List'!$AO$10:$AQ$190,3,FALSE))),"")</f>
        <v>Yorkshire and The Humber Region</v>
      </c>
      <c r="D126" s="93" t="str">
        <f ca="1">IFERROR(IF((VLOOKUP($E126,'Org List'!$AT$10:$AV$190,3,FALSE))="","",(VLOOKUP($E126,'Org List'!$AT$10:$AV$190,3,FALSE))),"")</f>
        <v>NHS England North East and Yokrshire (Yorkshire And Humber)</v>
      </c>
      <c r="E126" s="453" t="str">
        <f t="shared" ca="1" si="3"/>
        <v>E06000013</v>
      </c>
      <c r="F126" s="454" t="str">
        <f ca="1">IFERROR(VLOOKUP($E126,'Org List'!$J$9:$K$640,2,0), "")</f>
        <v>North Lincolnshire</v>
      </c>
      <c r="G126" s="455">
        <f ca="1">IFERROR(IF((VLOOKUP($E126,'I&amp;E Backsheet'!$D$7:$Y$187,G$9,FALSE))="","",(VLOOKUP($E126,'I&amp;E Backsheet'!$D$7:$Y$187,G$9,FALSE))),"")</f>
        <v>21281736</v>
      </c>
      <c r="H126" s="456">
        <f ca="1">IFERROR(IF((VLOOKUP($E126,'I&amp;E Backsheet'!$D$7:$Y$187,H$9,FALSE))="","",(VLOOKUP($E126,'I&amp;E Backsheet'!$D$7:$Y$187,H$9,FALSE))),"")</f>
        <v>20706151</v>
      </c>
    </row>
    <row r="127" spans="1:8" ht="15" customHeight="1" x14ac:dyDescent="0.3">
      <c r="A127" s="41">
        <v>116</v>
      </c>
      <c r="B127" s="77" t="str">
        <f ca="1">IFERROR(IF((VLOOKUP($E127,'Org List'!$AJ$10:$AL$190,3,FALSE))="","",(VLOOKUP($E127,'Org List'!$AJ$10:$AL$190,3,FALSE))),"")</f>
        <v>South West England Commissioning Region</v>
      </c>
      <c r="C127" s="78" t="str">
        <f ca="1">IFERROR(IF((VLOOKUP($E127,'Org List'!$AO$10:$AQ$190,3,FALSE))="","",(VLOOKUP($E127,'Org List'!$AO$10:$AQ$190,3,FALSE))),"")</f>
        <v>South West Region</v>
      </c>
      <c r="D127" s="93" t="str">
        <f ca="1">IFERROR(IF((VLOOKUP($E127,'Org List'!$AT$10:$AV$190,3,FALSE))="","",(VLOOKUP($E127,'Org List'!$AT$10:$AV$190,3,FALSE))),"")</f>
        <v>NHS England South West (South West North)</v>
      </c>
      <c r="E127" s="453" t="str">
        <f t="shared" ca="1" si="3"/>
        <v>E06000024</v>
      </c>
      <c r="F127" s="454" t="str">
        <f ca="1">IFERROR(VLOOKUP($E127,'Org List'!$J$9:$K$640,2,0), "")</f>
        <v>North Somerset</v>
      </c>
      <c r="G127" s="455">
        <f ca="1">IFERROR(IF((VLOOKUP($E127,'I&amp;E Backsheet'!$D$7:$Y$187,G$9,FALSE))="","",(VLOOKUP($E127,'I&amp;E Backsheet'!$D$7:$Y$187,G$9,FALSE))),"")</f>
        <v>26601956</v>
      </c>
      <c r="H127" s="456">
        <f ca="1">IFERROR(IF((VLOOKUP($E127,'I&amp;E Backsheet'!$D$7:$Y$187,H$9,FALSE))="","",(VLOOKUP($E127,'I&amp;E Backsheet'!$D$7:$Y$187,H$9,FALSE))),"")</f>
        <v>26601956</v>
      </c>
    </row>
    <row r="128" spans="1:8" ht="15" customHeight="1" x14ac:dyDescent="0.3">
      <c r="A128" s="41">
        <v>117</v>
      </c>
      <c r="B128" s="77" t="str">
        <f ca="1">IFERROR(IF((VLOOKUP($E128,'Org List'!$AJ$10:$AL$190,3,FALSE))="","",(VLOOKUP($E128,'Org List'!$AJ$10:$AL$190,3,FALSE))),"")</f>
        <v>North East and Yorkshire Commissioning Region</v>
      </c>
      <c r="C128" s="78" t="str">
        <f ca="1">IFERROR(IF((VLOOKUP($E128,'Org List'!$AO$10:$AQ$190,3,FALSE))="","",(VLOOKUP($E128,'Org List'!$AO$10:$AQ$190,3,FALSE))),"")</f>
        <v>North East Region</v>
      </c>
      <c r="D128" s="93" t="str">
        <f ca="1">IFERROR(IF((VLOOKUP($E128,'Org List'!$AT$10:$AV$190,3,FALSE))="","",(VLOOKUP($E128,'Org List'!$AT$10:$AV$190,3,FALSE))),"")</f>
        <v>NHS England North East and Yorkshire (Cumbria And North East)</v>
      </c>
      <c r="E128" s="453" t="str">
        <f t="shared" ca="1" si="3"/>
        <v>E08000022</v>
      </c>
      <c r="F128" s="454" t="str">
        <f ca="1">IFERROR(VLOOKUP($E128,'Org List'!$J$9:$K$640,2,0), "")</f>
        <v>North Tyneside</v>
      </c>
      <c r="G128" s="455">
        <f ca="1">IFERROR(IF((VLOOKUP($E128,'I&amp;E Backsheet'!$D$7:$Y$187,G$9,FALSE))="","",(VLOOKUP($E128,'I&amp;E Backsheet'!$D$7:$Y$187,G$9,FALSE))),"")</f>
        <v>27547882.894076481</v>
      </c>
      <c r="H128" s="456">
        <f ca="1">IFERROR(IF((VLOOKUP($E128,'I&amp;E Backsheet'!$D$7:$Y$187,H$9,FALSE))="","",(VLOOKUP($E128,'I&amp;E Backsheet'!$D$7:$Y$187,H$9,FALSE))),"")</f>
        <v>27394085</v>
      </c>
    </row>
    <row r="129" spans="1:8" ht="15" customHeight="1" x14ac:dyDescent="0.3">
      <c r="A129" s="41">
        <v>118</v>
      </c>
      <c r="B129" s="77" t="str">
        <f ca="1">IFERROR(IF((VLOOKUP($E129,'Org List'!$AJ$10:$AL$190,3,FALSE))="","",(VLOOKUP($E129,'Org List'!$AJ$10:$AL$190,3,FALSE))),"")</f>
        <v>North East and Yorkshire Commissioning Region</v>
      </c>
      <c r="C129" s="78" t="str">
        <f ca="1">IFERROR(IF((VLOOKUP($E129,'Org List'!$AO$10:$AQ$190,3,FALSE))="","",(VLOOKUP($E129,'Org List'!$AO$10:$AQ$190,3,FALSE))),"")</f>
        <v>Yorkshire and The Humber Region</v>
      </c>
      <c r="D129" s="93" t="str">
        <f ca="1">IFERROR(IF((VLOOKUP($E129,'Org List'!$AT$10:$AV$190,3,FALSE))="","",(VLOOKUP($E129,'Org List'!$AT$10:$AV$190,3,FALSE))),"")</f>
        <v>NHS England North East and Yokrshire (Yorkshire And Humber)</v>
      </c>
      <c r="E129" s="453" t="str">
        <f t="shared" ca="1" si="3"/>
        <v>E10000023</v>
      </c>
      <c r="F129" s="454" t="str">
        <f ca="1">IFERROR(VLOOKUP($E129,'Org List'!$J$9:$K$640,2,0), "")</f>
        <v>North Yorkshire</v>
      </c>
      <c r="G129" s="455">
        <f ca="1">IFERROR(IF((VLOOKUP($E129,'I&amp;E Backsheet'!$D$7:$Y$187,G$9,FALSE))="","",(VLOOKUP($E129,'I&amp;E Backsheet'!$D$7:$Y$187,G$9,FALSE))),"")</f>
        <v>60907311</v>
      </c>
      <c r="H129" s="456">
        <f ca="1">IFERROR(IF((VLOOKUP($E129,'I&amp;E Backsheet'!$D$7:$Y$187,H$9,FALSE))="","",(VLOOKUP($E129,'I&amp;E Backsheet'!$D$7:$Y$187,H$9,FALSE))),"")</f>
        <v>60907311</v>
      </c>
    </row>
    <row r="130" spans="1:8" ht="15" customHeight="1" x14ac:dyDescent="0.3">
      <c r="A130" s="41">
        <v>119</v>
      </c>
      <c r="B130" s="77" t="str">
        <f ca="1">IFERROR(IF((VLOOKUP($E130,'Org List'!$AJ$10:$AL$190,3,FALSE))="","",(VLOOKUP($E130,'Org List'!$AJ$10:$AL$190,3,FALSE))),"")</f>
        <v>Midlands Commissioning Region</v>
      </c>
      <c r="C130" s="78" t="str">
        <f ca="1">IFERROR(IF((VLOOKUP($E130,'Org List'!$AO$10:$AQ$190,3,FALSE))="","",(VLOOKUP($E130,'Org List'!$AO$10:$AQ$190,3,FALSE))),"")</f>
        <v>East Midlands Region</v>
      </c>
      <c r="D130" s="93" t="str">
        <f ca="1">IFERROR(IF((VLOOKUP($E130,'Org List'!$AT$10:$AV$190,3,FALSE))="","",(VLOOKUP($E130,'Org List'!$AT$10:$AV$190,3,FALSE))),"")</f>
        <v>NHS England Midlands (Central Midlands)</v>
      </c>
      <c r="E130" s="453" t="str">
        <f t="shared" ca="1" si="3"/>
        <v>E10000021</v>
      </c>
      <c r="F130" s="454" t="str">
        <f ca="1">IFERROR(VLOOKUP($E130,'Org List'!$J$9:$K$640,2,0), "")</f>
        <v>Northamptonshire</v>
      </c>
      <c r="G130" s="455">
        <f ca="1">IFERROR(IF((VLOOKUP($E130,'I&amp;E Backsheet'!$D$7:$Y$187,G$9,FALSE))="","",(VLOOKUP($E130,'I&amp;E Backsheet'!$D$7:$Y$187,G$9,FALSE))),"")</f>
        <v>74269598</v>
      </c>
      <c r="H130" s="456">
        <f ca="1">IFERROR(IF((VLOOKUP($E130,'I&amp;E Backsheet'!$D$7:$Y$187,H$9,FALSE))="","",(VLOOKUP($E130,'I&amp;E Backsheet'!$D$7:$Y$187,H$9,FALSE))),"")</f>
        <v>74269598</v>
      </c>
    </row>
    <row r="131" spans="1:8" ht="15" customHeight="1" x14ac:dyDescent="0.3">
      <c r="A131" s="41">
        <v>120</v>
      </c>
      <c r="B131" s="77" t="str">
        <f ca="1">IFERROR(IF((VLOOKUP($E131,'Org List'!$AJ$10:$AL$190,3,FALSE))="","",(VLOOKUP($E131,'Org List'!$AJ$10:$AL$190,3,FALSE))),"")</f>
        <v>North East and Yorkshire Commissioning Region</v>
      </c>
      <c r="C131" s="78" t="str">
        <f ca="1">IFERROR(IF((VLOOKUP($E131,'Org List'!$AO$10:$AQ$190,3,FALSE))="","",(VLOOKUP($E131,'Org List'!$AO$10:$AQ$190,3,FALSE))),"")</f>
        <v>North East Region</v>
      </c>
      <c r="D131" s="93" t="str">
        <f ca="1">IFERROR(IF((VLOOKUP($E131,'Org List'!$AT$10:$AV$190,3,FALSE))="","",(VLOOKUP($E131,'Org List'!$AT$10:$AV$190,3,FALSE))),"")</f>
        <v>NHS England North East and Yorkshire (Cumbria And North East)</v>
      </c>
      <c r="E131" s="453" t="str">
        <f t="shared" ca="1" si="3"/>
        <v>E06000057</v>
      </c>
      <c r="F131" s="454" t="str">
        <f ca="1">IFERROR(VLOOKUP($E131,'Org List'!$J$9:$K$640,2,0), "")</f>
        <v>Northumberland</v>
      </c>
      <c r="G131" s="455">
        <f ca="1">IFERROR(IF((VLOOKUP($E131,'I&amp;E Backsheet'!$D$7:$Y$187,G$9,FALSE))="","",(VLOOKUP($E131,'I&amp;E Backsheet'!$D$7:$Y$187,G$9,FALSE))),"")</f>
        <v>39277957.589755863</v>
      </c>
      <c r="H131" s="456">
        <f ca="1">IFERROR(IF((VLOOKUP($E131,'I&amp;E Backsheet'!$D$7:$Y$187,H$9,FALSE))="","",(VLOOKUP($E131,'I&amp;E Backsheet'!$D$7:$Y$187,H$9,FALSE))),"")</f>
        <v>39277957.589755863</v>
      </c>
    </row>
    <row r="132" spans="1:8" ht="15" customHeight="1" x14ac:dyDescent="0.3">
      <c r="A132" s="41">
        <v>121</v>
      </c>
      <c r="B132" s="77" t="str">
        <f ca="1">IFERROR(IF((VLOOKUP($E132,'Org List'!$AJ$10:$AL$190,3,FALSE))="","",(VLOOKUP($E132,'Org List'!$AJ$10:$AL$190,3,FALSE))),"")</f>
        <v>Midlands Commissioning Region</v>
      </c>
      <c r="C132" s="78" t="str">
        <f ca="1">IFERROR(IF((VLOOKUP($E132,'Org List'!$AO$10:$AQ$190,3,FALSE))="","",(VLOOKUP($E132,'Org List'!$AO$10:$AQ$190,3,FALSE))),"")</f>
        <v>East Midlands Region</v>
      </c>
      <c r="D132" s="93" t="str">
        <f ca="1">IFERROR(IF((VLOOKUP($E132,'Org List'!$AT$10:$AV$190,3,FALSE))="","",(VLOOKUP($E132,'Org List'!$AT$10:$AV$190,3,FALSE))),"")</f>
        <v>NHS England Midlands (North Midlands)</v>
      </c>
      <c r="E132" s="453" t="str">
        <f t="shared" ca="1" si="3"/>
        <v>E06000018</v>
      </c>
      <c r="F132" s="454" t="str">
        <f ca="1">IFERROR(VLOOKUP($E132,'Org List'!$J$9:$K$640,2,0), "")</f>
        <v>Nottingham</v>
      </c>
      <c r="G132" s="455">
        <f ca="1">IFERROR(IF((VLOOKUP($E132,'I&amp;E Backsheet'!$D$7:$Y$187,G$9,FALSE))="","",(VLOOKUP($E132,'I&amp;E Backsheet'!$D$7:$Y$187,G$9,FALSE))),"")</f>
        <v>42016599.180462703</v>
      </c>
      <c r="H132" s="456">
        <f ca="1">IFERROR(IF((VLOOKUP($E132,'I&amp;E Backsheet'!$D$7:$Y$187,H$9,FALSE))="","",(VLOOKUP($E132,'I&amp;E Backsheet'!$D$7:$Y$187,H$9,FALSE))),"")</f>
        <v>42016599.180462703</v>
      </c>
    </row>
    <row r="133" spans="1:8" ht="15" customHeight="1" x14ac:dyDescent="0.3">
      <c r="A133" s="41">
        <v>122</v>
      </c>
      <c r="B133" s="77" t="str">
        <f ca="1">IFERROR(IF((VLOOKUP($E133,'Org List'!$AJ$10:$AL$190,3,FALSE))="","",(VLOOKUP($E133,'Org List'!$AJ$10:$AL$190,3,FALSE))),"")</f>
        <v>Midlands Commissioning Region</v>
      </c>
      <c r="C133" s="78" t="str">
        <f ca="1">IFERROR(IF((VLOOKUP($E133,'Org List'!$AO$10:$AQ$190,3,FALSE))="","",(VLOOKUP($E133,'Org List'!$AO$10:$AQ$190,3,FALSE))),"")</f>
        <v>East Midlands Region</v>
      </c>
      <c r="D133" s="93" t="str">
        <f ca="1">IFERROR(IF((VLOOKUP($E133,'Org List'!$AT$10:$AV$190,3,FALSE))="","",(VLOOKUP($E133,'Org List'!$AT$10:$AV$190,3,FALSE))),"")</f>
        <v>NHS England Midlands (North Midlands)</v>
      </c>
      <c r="E133" s="453" t="str">
        <f t="shared" ca="1" si="3"/>
        <v>E10000024</v>
      </c>
      <c r="F133" s="454" t="str">
        <f ca="1">IFERROR(VLOOKUP($E133,'Org List'!$J$9:$K$640,2,0), "")</f>
        <v>Nottinghamshire</v>
      </c>
      <c r="G133" s="455">
        <f ca="1">IFERROR(IF((VLOOKUP($E133,'I&amp;E Backsheet'!$D$7:$Y$187,G$9,FALSE))="","",(VLOOKUP($E133,'I&amp;E Backsheet'!$D$7:$Y$187,G$9,FALSE))),"")</f>
        <v>92221595</v>
      </c>
      <c r="H133" s="456">
        <f ca="1">IFERROR(IF((VLOOKUP($E133,'I&amp;E Backsheet'!$D$7:$Y$187,H$9,FALSE))="","",(VLOOKUP($E133,'I&amp;E Backsheet'!$D$7:$Y$187,H$9,FALSE))),"")</f>
        <v>92221595</v>
      </c>
    </row>
    <row r="134" spans="1:8" ht="15" customHeight="1" x14ac:dyDescent="0.3">
      <c r="A134" s="41">
        <v>123</v>
      </c>
      <c r="B134" s="77" t="str">
        <f ca="1">IFERROR(IF((VLOOKUP($E134,'Org List'!$AJ$10:$AL$190,3,FALSE))="","",(VLOOKUP($E134,'Org List'!$AJ$10:$AL$190,3,FALSE))),"")</f>
        <v>North West Commissioning Region</v>
      </c>
      <c r="C134" s="78" t="str">
        <f ca="1">IFERROR(IF((VLOOKUP($E134,'Org List'!$AO$10:$AQ$190,3,FALSE))="","",(VLOOKUP($E134,'Org List'!$AO$10:$AQ$190,3,FALSE))),"")</f>
        <v>North West Region</v>
      </c>
      <c r="D134" s="93" t="str">
        <f ca="1">IFERROR(IF((VLOOKUP($E134,'Org List'!$AT$10:$AV$190,3,FALSE))="","",(VLOOKUP($E134,'Org List'!$AT$10:$AV$190,3,FALSE))),"")</f>
        <v>NHS England North West (Greater Manchester)</v>
      </c>
      <c r="E134" s="453" t="str">
        <f t="shared" ca="1" si="3"/>
        <v>E08000004</v>
      </c>
      <c r="F134" s="454" t="str">
        <f ca="1">IFERROR(VLOOKUP($E134,'Org List'!$J$9:$K$640,2,0), "")</f>
        <v>Oldham</v>
      </c>
      <c r="G134" s="455">
        <f ca="1">IFERROR(IF((VLOOKUP($E134,'I&amp;E Backsheet'!$D$7:$Y$187,G$9,FALSE))="","",(VLOOKUP($E134,'I&amp;E Backsheet'!$D$7:$Y$187,G$9,FALSE))),"")</f>
        <v>30772551.07911028</v>
      </c>
      <c r="H134" s="456">
        <f ca="1">IFERROR(IF((VLOOKUP($E134,'I&amp;E Backsheet'!$D$7:$Y$187,H$9,FALSE))="","",(VLOOKUP($E134,'I&amp;E Backsheet'!$D$7:$Y$187,H$9,FALSE))),"")</f>
        <v>30820049.678537168</v>
      </c>
    </row>
    <row r="135" spans="1:8" ht="15" customHeight="1" x14ac:dyDescent="0.3">
      <c r="A135" s="41">
        <v>124</v>
      </c>
      <c r="B135" s="77" t="str">
        <f ca="1">IFERROR(IF((VLOOKUP($E135,'Org List'!$AJ$10:$AL$190,3,FALSE))="","",(VLOOKUP($E135,'Org List'!$AJ$10:$AL$190,3,FALSE))),"")</f>
        <v>South East England Commissioning Region</v>
      </c>
      <c r="C135" s="78" t="str">
        <f ca="1">IFERROR(IF((VLOOKUP($E135,'Org List'!$AO$10:$AQ$190,3,FALSE))="","",(VLOOKUP($E135,'Org List'!$AO$10:$AQ$190,3,FALSE))),"")</f>
        <v>South East Region</v>
      </c>
      <c r="D135" s="93" t="str">
        <f ca="1">IFERROR(IF((VLOOKUP($E135,'Org List'!$AT$10:$AV$190,3,FALSE))="","",(VLOOKUP($E135,'Org List'!$AT$10:$AV$190,3,FALSE))),"")</f>
        <v>NHS England South East (Hampshire, Isle of Wight and Thames Valley)</v>
      </c>
      <c r="E135" s="453" t="str">
        <f t="shared" ca="1" si="3"/>
        <v>E10000025</v>
      </c>
      <c r="F135" s="454" t="str">
        <f ca="1">IFERROR(VLOOKUP($E135,'Org List'!$J$9:$K$640,2,0), "")</f>
        <v>Oxfordshire</v>
      </c>
      <c r="G135" s="455">
        <f ca="1">IFERROR(IF((VLOOKUP($E135,'I&amp;E Backsheet'!$D$7:$Y$187,G$9,FALSE))="","",(VLOOKUP($E135,'I&amp;E Backsheet'!$D$7:$Y$187,G$9,FALSE))),"")</f>
        <v>63459345</v>
      </c>
      <c r="H135" s="456">
        <f ca="1">IFERROR(IF((VLOOKUP($E135,'I&amp;E Backsheet'!$D$7:$Y$187,H$9,FALSE))="","",(VLOOKUP($E135,'I&amp;E Backsheet'!$D$7:$Y$187,H$9,FALSE))),"")</f>
        <v>63459345</v>
      </c>
    </row>
    <row r="136" spans="1:8" ht="15" customHeight="1" x14ac:dyDescent="0.3">
      <c r="A136" s="41">
        <v>125</v>
      </c>
      <c r="B136" s="77" t="str">
        <f ca="1">IFERROR(IF((VLOOKUP($E136,'Org List'!$AJ$10:$AL$190,3,FALSE))="","",(VLOOKUP($E136,'Org List'!$AJ$10:$AL$190,3,FALSE))),"")</f>
        <v>East of England Commissioning Region</v>
      </c>
      <c r="C136" s="78" t="str">
        <f ca="1">IFERROR(IF((VLOOKUP($E136,'Org List'!$AO$10:$AQ$190,3,FALSE))="","",(VLOOKUP($E136,'Org List'!$AO$10:$AQ$190,3,FALSE))),"")</f>
        <v>East Region</v>
      </c>
      <c r="D136" s="93" t="str">
        <f ca="1">IFERROR(IF((VLOOKUP($E136,'Org List'!$AT$10:$AV$190,3,FALSE))="","",(VLOOKUP($E136,'Org List'!$AT$10:$AV$190,3,FALSE))),"")</f>
        <v>NHS England East (East)</v>
      </c>
      <c r="E136" s="453" t="str">
        <f t="shared" ca="1" si="3"/>
        <v>E06000031</v>
      </c>
      <c r="F136" s="454" t="str">
        <f ca="1">IFERROR(VLOOKUP($E136,'Org List'!$J$9:$K$640,2,0), "")</f>
        <v>Peterborough</v>
      </c>
      <c r="G136" s="455">
        <f ca="1">IFERROR(IF((VLOOKUP($E136,'I&amp;E Backsheet'!$D$7:$Y$187,G$9,FALSE))="","",(VLOOKUP($E136,'I&amp;E Backsheet'!$D$7:$Y$187,G$9,FALSE))),"")</f>
        <v>21501419</v>
      </c>
      <c r="H136" s="456">
        <f ca="1">IFERROR(IF((VLOOKUP($E136,'I&amp;E Backsheet'!$D$7:$Y$187,H$9,FALSE))="","",(VLOOKUP($E136,'I&amp;E Backsheet'!$D$7:$Y$187,H$9,FALSE))),"")</f>
        <v>21501419</v>
      </c>
    </row>
    <row r="137" spans="1:8" ht="15" customHeight="1" x14ac:dyDescent="0.3">
      <c r="A137" s="41">
        <v>126</v>
      </c>
      <c r="B137" s="77" t="str">
        <f ca="1">IFERROR(IF((VLOOKUP($E137,'Org List'!$AJ$10:$AL$190,3,FALSE))="","",(VLOOKUP($E137,'Org List'!$AJ$10:$AL$190,3,FALSE))),"")</f>
        <v>South West England Commissioning Region</v>
      </c>
      <c r="C137" s="78" t="str">
        <f ca="1">IFERROR(IF((VLOOKUP($E137,'Org List'!$AO$10:$AQ$190,3,FALSE))="","",(VLOOKUP($E137,'Org List'!$AO$10:$AQ$190,3,FALSE))),"")</f>
        <v>South West Region</v>
      </c>
      <c r="D137" s="93" t="str">
        <f ca="1">IFERROR(IF((VLOOKUP($E137,'Org List'!$AT$10:$AV$190,3,FALSE))="","",(VLOOKUP($E137,'Org List'!$AT$10:$AV$190,3,FALSE))),"")</f>
        <v>NHS England South West (South West South)</v>
      </c>
      <c r="E137" s="453" t="str">
        <f t="shared" ca="1" si="3"/>
        <v>E06000026</v>
      </c>
      <c r="F137" s="454" t="str">
        <f ca="1">IFERROR(VLOOKUP($E137,'Org List'!$J$9:$K$640,2,0), "")</f>
        <v>Plymouth</v>
      </c>
      <c r="G137" s="455">
        <f ca="1">IFERROR(IF((VLOOKUP($E137,'I&amp;E Backsheet'!$D$7:$Y$187,G$9,FALSE))="","",(VLOOKUP($E137,'I&amp;E Backsheet'!$D$7:$Y$187,G$9,FALSE))),"")</f>
        <v>33967726</v>
      </c>
      <c r="H137" s="456">
        <f ca="1">IFERROR(IF((VLOOKUP($E137,'I&amp;E Backsheet'!$D$7:$Y$187,H$9,FALSE))="","",(VLOOKUP($E137,'I&amp;E Backsheet'!$D$7:$Y$187,H$9,FALSE))),"")</f>
        <v>33967726</v>
      </c>
    </row>
    <row r="138" spans="1:8" ht="15" customHeight="1" x14ac:dyDescent="0.3">
      <c r="A138" s="41">
        <v>127</v>
      </c>
      <c r="B138" s="77" t="str">
        <f ca="1">IFERROR(IF((VLOOKUP($E138,'Org List'!$AJ$10:$AL$190,3,FALSE))="","",(VLOOKUP($E138,'Org List'!$AJ$10:$AL$190,3,FALSE))),"")</f>
        <v>South East England Commissioning Region</v>
      </c>
      <c r="C138" s="78" t="str">
        <f ca="1">IFERROR(IF((VLOOKUP($E138,'Org List'!$AO$10:$AQ$190,3,FALSE))="","",(VLOOKUP($E138,'Org List'!$AO$10:$AQ$190,3,FALSE))),"")</f>
        <v>South East Region</v>
      </c>
      <c r="D138" s="93" t="str">
        <f ca="1">IFERROR(IF((VLOOKUP($E138,'Org List'!$AT$10:$AV$190,3,FALSE))="","",(VLOOKUP($E138,'Org List'!$AT$10:$AV$190,3,FALSE))),"")</f>
        <v>NHS England South East (Hampshire, Isle of Wight and Thames Valley)</v>
      </c>
      <c r="E138" s="453" t="str">
        <f t="shared" ca="1" si="3"/>
        <v>E06000044</v>
      </c>
      <c r="F138" s="454" t="str">
        <f ca="1">IFERROR(VLOOKUP($E138,'Org List'!$J$9:$K$640,2,0), "")</f>
        <v>Portsmouth</v>
      </c>
      <c r="G138" s="455">
        <f ca="1">IFERROR(IF((VLOOKUP($E138,'I&amp;E Backsheet'!$D$7:$Y$187,G$9,FALSE))="","",(VLOOKUP($E138,'I&amp;E Backsheet'!$D$7:$Y$187,G$9,FALSE))),"")</f>
        <v>32479384</v>
      </c>
      <c r="H138" s="456">
        <f ca="1">IFERROR(IF((VLOOKUP($E138,'I&amp;E Backsheet'!$D$7:$Y$187,H$9,FALSE))="","",(VLOOKUP($E138,'I&amp;E Backsheet'!$D$7:$Y$187,H$9,FALSE))),"")</f>
        <v>32416000</v>
      </c>
    </row>
    <row r="139" spans="1:8" ht="15" customHeight="1" x14ac:dyDescent="0.3">
      <c r="A139" s="41">
        <v>128</v>
      </c>
      <c r="B139" s="77" t="str">
        <f ca="1">IFERROR(IF((VLOOKUP($E139,'Org List'!$AJ$10:$AL$190,3,FALSE))="","",(VLOOKUP($E139,'Org List'!$AJ$10:$AL$190,3,FALSE))),"")</f>
        <v>South East England Commissioning Region</v>
      </c>
      <c r="C139" s="78" t="str">
        <f ca="1">IFERROR(IF((VLOOKUP($E139,'Org List'!$AO$10:$AQ$190,3,FALSE))="","",(VLOOKUP($E139,'Org List'!$AO$10:$AQ$190,3,FALSE))),"")</f>
        <v>South East Region</v>
      </c>
      <c r="D139" s="93" t="str">
        <f ca="1">IFERROR(IF((VLOOKUP($E139,'Org List'!$AT$10:$AV$190,3,FALSE))="","",(VLOOKUP($E139,'Org List'!$AT$10:$AV$190,3,FALSE))),"")</f>
        <v>NHS England South East (Hampshire, Isle of Wight and Thames Valley)</v>
      </c>
      <c r="E139" s="453" t="str">
        <f t="shared" ref="E139:E170" ca="1" si="4">IF($A139&gt;$K$5-1,"",INDIRECT("'Comms by AT'!D"&amp;$A139+$K$4))</f>
        <v>E06000038</v>
      </c>
      <c r="F139" s="454" t="str">
        <f ca="1">IFERROR(VLOOKUP($E139,'Org List'!$J$9:$K$640,2,0), "")</f>
        <v>Reading</v>
      </c>
      <c r="G139" s="455">
        <f ca="1">IFERROR(IF((VLOOKUP($E139,'I&amp;E Backsheet'!$D$7:$Y$187,G$9,FALSE))="","",(VLOOKUP($E139,'I&amp;E Backsheet'!$D$7:$Y$187,G$9,FALSE))),"")</f>
        <v>14253586</v>
      </c>
      <c r="H139" s="456">
        <f ca="1">IFERROR(IF((VLOOKUP($E139,'I&amp;E Backsheet'!$D$7:$Y$187,H$9,FALSE))="","",(VLOOKUP($E139,'I&amp;E Backsheet'!$D$7:$Y$187,H$9,FALSE))),"")</f>
        <v>14253586</v>
      </c>
    </row>
    <row r="140" spans="1:8" ht="15" customHeight="1" x14ac:dyDescent="0.3">
      <c r="A140" s="41">
        <v>129</v>
      </c>
      <c r="B140" s="77" t="str">
        <f ca="1">IFERROR(IF((VLOOKUP($E140,'Org List'!$AJ$10:$AL$190,3,FALSE))="","",(VLOOKUP($E140,'Org List'!$AJ$10:$AL$190,3,FALSE))),"")</f>
        <v>London Commissioning Region</v>
      </c>
      <c r="C140" s="78" t="str">
        <f ca="1">IFERROR(IF((VLOOKUP($E140,'Org List'!$AO$10:$AQ$190,3,FALSE))="","",(VLOOKUP($E140,'Org List'!$AO$10:$AQ$190,3,FALSE))),"")</f>
        <v>London Region</v>
      </c>
      <c r="D140" s="93" t="str">
        <f ca="1">IFERROR(IF((VLOOKUP($E140,'Org List'!$AT$10:$AV$190,3,FALSE))="","",(VLOOKUP($E140,'Org List'!$AT$10:$AV$190,3,FALSE))),"")</f>
        <v>NHS England London</v>
      </c>
      <c r="E140" s="453" t="str">
        <f t="shared" ca="1" si="4"/>
        <v>E09000026</v>
      </c>
      <c r="F140" s="454" t="str">
        <f ca="1">IFERROR(VLOOKUP($E140,'Org List'!$J$9:$K$640,2,0), "")</f>
        <v>Redbridge</v>
      </c>
      <c r="G140" s="455">
        <f ca="1">IFERROR(IF((VLOOKUP($E140,'I&amp;E Backsheet'!$D$7:$Y$187,G$9,FALSE))="","",(VLOOKUP($E140,'I&amp;E Backsheet'!$D$7:$Y$187,G$9,FALSE))),"")</f>
        <v>30325765</v>
      </c>
      <c r="H140" s="456">
        <f ca="1">IFERROR(IF((VLOOKUP($E140,'I&amp;E Backsheet'!$D$7:$Y$187,H$9,FALSE))="","",(VLOOKUP($E140,'I&amp;E Backsheet'!$D$7:$Y$187,H$9,FALSE))),"")</f>
        <v>30325765</v>
      </c>
    </row>
    <row r="141" spans="1:8" ht="15" customHeight="1" x14ac:dyDescent="0.3">
      <c r="A141" s="41">
        <v>130</v>
      </c>
      <c r="B141" s="77" t="str">
        <f ca="1">IFERROR(IF((VLOOKUP($E141,'Org List'!$AJ$10:$AL$190,3,FALSE))="","",(VLOOKUP($E141,'Org List'!$AJ$10:$AL$190,3,FALSE))),"")</f>
        <v>North East and Yorkshire Commissioning Region</v>
      </c>
      <c r="C141" s="78" t="str">
        <f ca="1">IFERROR(IF((VLOOKUP($E141,'Org List'!$AO$10:$AQ$190,3,FALSE))="","",(VLOOKUP($E141,'Org List'!$AO$10:$AQ$190,3,FALSE))),"")</f>
        <v>North East Region</v>
      </c>
      <c r="D141" s="93" t="str">
        <f ca="1">IFERROR(IF((VLOOKUP($E141,'Org List'!$AT$10:$AV$190,3,FALSE))="","",(VLOOKUP($E141,'Org List'!$AT$10:$AV$190,3,FALSE))),"")</f>
        <v>NHS England North East and Yorkshire (Cumbria And North East)</v>
      </c>
      <c r="E141" s="453" t="str">
        <f t="shared" ca="1" si="4"/>
        <v>E06000003</v>
      </c>
      <c r="F141" s="454" t="str">
        <f ca="1">IFERROR(VLOOKUP($E141,'Org List'!$J$9:$K$640,2,0), "")</f>
        <v>Redcar and Cleveland</v>
      </c>
      <c r="G141" s="455">
        <f ca="1">IFERROR(IF((VLOOKUP($E141,'I&amp;E Backsheet'!$D$7:$Y$187,G$9,FALSE))="","",(VLOOKUP($E141,'I&amp;E Backsheet'!$D$7:$Y$187,G$9,FALSE))),"")</f>
        <v>21239925</v>
      </c>
      <c r="H141" s="456">
        <f ca="1">IFERROR(IF((VLOOKUP($E141,'I&amp;E Backsheet'!$D$7:$Y$187,H$9,FALSE))="","",(VLOOKUP($E141,'I&amp;E Backsheet'!$D$7:$Y$187,H$9,FALSE))),"")</f>
        <v>21234925</v>
      </c>
    </row>
    <row r="142" spans="1:8" ht="15" customHeight="1" x14ac:dyDescent="0.3">
      <c r="A142" s="41">
        <v>131</v>
      </c>
      <c r="B142" s="77" t="str">
        <f ca="1">IFERROR(IF((VLOOKUP($E142,'Org List'!$AJ$10:$AL$190,3,FALSE))="","",(VLOOKUP($E142,'Org List'!$AJ$10:$AL$190,3,FALSE))),"")</f>
        <v>London Commissioning Region</v>
      </c>
      <c r="C142" s="78" t="str">
        <f ca="1">IFERROR(IF((VLOOKUP($E142,'Org List'!$AO$10:$AQ$190,3,FALSE))="","",(VLOOKUP($E142,'Org List'!$AO$10:$AQ$190,3,FALSE))),"")</f>
        <v>London Region</v>
      </c>
      <c r="D142" s="93" t="str">
        <f ca="1">IFERROR(IF((VLOOKUP($E142,'Org List'!$AT$10:$AV$190,3,FALSE))="","",(VLOOKUP($E142,'Org List'!$AT$10:$AV$190,3,FALSE))),"")</f>
        <v>NHS England London</v>
      </c>
      <c r="E142" s="453" t="str">
        <f t="shared" ca="1" si="4"/>
        <v>E09000027</v>
      </c>
      <c r="F142" s="454" t="str">
        <f ca="1">IFERROR(VLOOKUP($E142,'Org List'!$J$9:$K$640,2,0), "")</f>
        <v>Richmond upon Thames</v>
      </c>
      <c r="G142" s="455">
        <f ca="1">IFERROR(IF((VLOOKUP($E142,'I&amp;E Backsheet'!$D$7:$Y$187,G$9,FALSE))="","",(VLOOKUP($E142,'I&amp;E Backsheet'!$D$7:$Y$187,G$9,FALSE))),"")</f>
        <v>14281210.993027944</v>
      </c>
      <c r="H142" s="456">
        <f ca="1">IFERROR(IF((VLOOKUP($E142,'I&amp;E Backsheet'!$D$7:$Y$187,H$9,FALSE))="","",(VLOOKUP($E142,'I&amp;E Backsheet'!$D$7:$Y$187,H$9,FALSE))),"")</f>
        <v>14281210.993027944</v>
      </c>
    </row>
    <row r="143" spans="1:8" ht="15" customHeight="1" x14ac:dyDescent="0.3">
      <c r="A143" s="41">
        <v>132</v>
      </c>
      <c r="B143" s="77" t="str">
        <f ca="1">IFERROR(IF((VLOOKUP($E143,'Org List'!$AJ$10:$AL$190,3,FALSE))="","",(VLOOKUP($E143,'Org List'!$AJ$10:$AL$190,3,FALSE))),"")</f>
        <v>North West Commissioning Region</v>
      </c>
      <c r="C143" s="78" t="str">
        <f ca="1">IFERROR(IF((VLOOKUP($E143,'Org List'!$AO$10:$AQ$190,3,FALSE))="","",(VLOOKUP($E143,'Org List'!$AO$10:$AQ$190,3,FALSE))),"")</f>
        <v>North West Region</v>
      </c>
      <c r="D143" s="93" t="str">
        <f ca="1">IFERROR(IF((VLOOKUP($E143,'Org List'!$AT$10:$AV$190,3,FALSE))="","",(VLOOKUP($E143,'Org List'!$AT$10:$AV$190,3,FALSE))),"")</f>
        <v>NHS England North West (Greater Manchester)</v>
      </c>
      <c r="E143" s="453" t="str">
        <f t="shared" ca="1" si="4"/>
        <v>E08000005</v>
      </c>
      <c r="F143" s="454" t="str">
        <f ca="1">IFERROR(VLOOKUP($E143,'Org List'!$J$9:$K$640,2,0), "")</f>
        <v>Rochdale</v>
      </c>
      <c r="G143" s="455">
        <f ca="1">IFERROR(IF((VLOOKUP($E143,'I&amp;E Backsheet'!$D$7:$Y$187,G$9,FALSE))="","",(VLOOKUP($E143,'I&amp;E Backsheet'!$D$7:$Y$187,G$9,FALSE))),"")</f>
        <v>31970889</v>
      </c>
      <c r="H143" s="456">
        <f ca="1">IFERROR(IF((VLOOKUP($E143,'I&amp;E Backsheet'!$D$7:$Y$187,H$9,FALSE))="","",(VLOOKUP($E143,'I&amp;E Backsheet'!$D$7:$Y$187,H$9,FALSE))),"")</f>
        <v>32113649</v>
      </c>
    </row>
    <row r="144" spans="1:8" ht="15" customHeight="1" x14ac:dyDescent="0.3">
      <c r="A144" s="41">
        <v>133</v>
      </c>
      <c r="B144" s="77" t="str">
        <f ca="1">IFERROR(IF((VLOOKUP($E144,'Org List'!$AJ$10:$AL$190,3,FALSE))="","",(VLOOKUP($E144,'Org List'!$AJ$10:$AL$190,3,FALSE))),"")</f>
        <v>North East and Yorkshire Commissioning Region</v>
      </c>
      <c r="C144" s="78" t="str">
        <f ca="1">IFERROR(IF((VLOOKUP($E144,'Org List'!$AO$10:$AQ$190,3,FALSE))="","",(VLOOKUP($E144,'Org List'!$AO$10:$AQ$190,3,FALSE))),"")</f>
        <v>Yorkshire and The Humber Region</v>
      </c>
      <c r="D144" s="93" t="str">
        <f ca="1">IFERROR(IF((VLOOKUP($E144,'Org List'!$AT$10:$AV$190,3,FALSE))="","",(VLOOKUP($E144,'Org List'!$AT$10:$AV$190,3,FALSE))),"")</f>
        <v>NHS England North East and Yokrshire (Yorkshire And Humber)</v>
      </c>
      <c r="E144" s="453" t="str">
        <f t="shared" ca="1" si="4"/>
        <v>E08000018</v>
      </c>
      <c r="F144" s="454" t="str">
        <f ca="1">IFERROR(VLOOKUP($E144,'Org List'!$J$9:$K$640,2,0), "")</f>
        <v>Rotherham</v>
      </c>
      <c r="G144" s="455">
        <f ca="1">IFERROR(IF((VLOOKUP($E144,'I&amp;E Backsheet'!$D$7:$Y$187,G$9,FALSE))="","",(VLOOKUP($E144,'I&amp;E Backsheet'!$D$7:$Y$187,G$9,FALSE))),"")</f>
        <v>40369818</v>
      </c>
      <c r="H144" s="456">
        <f ca="1">IFERROR(IF((VLOOKUP($E144,'I&amp;E Backsheet'!$D$7:$Y$187,H$9,FALSE))="","",(VLOOKUP($E144,'I&amp;E Backsheet'!$D$7:$Y$187,H$9,FALSE))),"")</f>
        <v>39809000</v>
      </c>
    </row>
    <row r="145" spans="1:8" ht="15" customHeight="1" x14ac:dyDescent="0.3">
      <c r="A145" s="41">
        <v>134</v>
      </c>
      <c r="B145" s="77" t="str">
        <f ca="1">IFERROR(IF((VLOOKUP($E145,'Org List'!$AJ$10:$AL$190,3,FALSE))="","",(VLOOKUP($E145,'Org List'!$AJ$10:$AL$190,3,FALSE))),"")</f>
        <v>Midlands Commissioning Region</v>
      </c>
      <c r="C145" s="78" t="str">
        <f ca="1">IFERROR(IF((VLOOKUP($E145,'Org List'!$AO$10:$AQ$190,3,FALSE))="","",(VLOOKUP($E145,'Org List'!$AO$10:$AQ$190,3,FALSE))),"")</f>
        <v>East Midlands Region</v>
      </c>
      <c r="D145" s="93" t="str">
        <f ca="1">IFERROR(IF((VLOOKUP($E145,'Org List'!$AT$10:$AV$190,3,FALSE))="","",(VLOOKUP($E145,'Org List'!$AT$10:$AV$190,3,FALSE))),"")</f>
        <v>NHS England Midlands (Central Midlands)</v>
      </c>
      <c r="E145" s="453" t="str">
        <f t="shared" ca="1" si="4"/>
        <v>E06000017</v>
      </c>
      <c r="F145" s="454" t="str">
        <f ca="1">IFERROR(VLOOKUP($E145,'Org List'!$J$9:$K$640,2,0), "")</f>
        <v>Rutland</v>
      </c>
      <c r="G145" s="455">
        <f ca="1">IFERROR(IF((VLOOKUP($E145,'I&amp;E Backsheet'!$D$7:$Y$187,G$9,FALSE))="","",(VLOOKUP($E145,'I&amp;E Backsheet'!$D$7:$Y$187,G$9,FALSE))),"")</f>
        <v>2940323</v>
      </c>
      <c r="H145" s="456">
        <f ca="1">IFERROR(IF((VLOOKUP($E145,'I&amp;E Backsheet'!$D$7:$Y$187,H$9,FALSE))="","",(VLOOKUP($E145,'I&amp;E Backsheet'!$D$7:$Y$187,H$9,FALSE))),"")</f>
        <v>2622000</v>
      </c>
    </row>
    <row r="146" spans="1:8" ht="15" customHeight="1" x14ac:dyDescent="0.3">
      <c r="A146" s="41">
        <v>135</v>
      </c>
      <c r="B146" s="77" t="str">
        <f ca="1">IFERROR(IF((VLOOKUP($E146,'Org List'!$AJ$10:$AL$190,3,FALSE))="","",(VLOOKUP($E146,'Org List'!$AJ$10:$AL$190,3,FALSE))),"")</f>
        <v>North West Commissioning Region</v>
      </c>
      <c r="C146" s="78" t="str">
        <f ca="1">IFERROR(IF((VLOOKUP($E146,'Org List'!$AO$10:$AQ$190,3,FALSE))="","",(VLOOKUP($E146,'Org List'!$AO$10:$AQ$190,3,FALSE))),"")</f>
        <v>North West Region</v>
      </c>
      <c r="D146" s="93" t="str">
        <f ca="1">IFERROR(IF((VLOOKUP($E146,'Org List'!$AT$10:$AV$190,3,FALSE))="","",(VLOOKUP($E146,'Org List'!$AT$10:$AV$190,3,FALSE))),"")</f>
        <v>NHS England North West (Greater Manchester)</v>
      </c>
      <c r="E146" s="453" t="str">
        <f t="shared" ca="1" si="4"/>
        <v>E08000006</v>
      </c>
      <c r="F146" s="454" t="str">
        <f ca="1">IFERROR(VLOOKUP($E146,'Org List'!$J$9:$K$640,2,0), "")</f>
        <v>Salford</v>
      </c>
      <c r="G146" s="455">
        <f ca="1">IFERROR(IF((VLOOKUP($E146,'I&amp;E Backsheet'!$D$7:$Y$187,G$9,FALSE))="","",(VLOOKUP($E146,'I&amp;E Backsheet'!$D$7:$Y$187,G$9,FALSE))),"")</f>
        <v>602186562</v>
      </c>
      <c r="H146" s="456">
        <f ca="1">IFERROR(IF((VLOOKUP($E146,'I&amp;E Backsheet'!$D$7:$Y$187,H$9,FALSE))="","",(VLOOKUP($E146,'I&amp;E Backsheet'!$D$7:$Y$187,H$9,FALSE))),"")</f>
        <v>618273588</v>
      </c>
    </row>
    <row r="147" spans="1:8" ht="15" customHeight="1" x14ac:dyDescent="0.3">
      <c r="A147" s="41">
        <v>136</v>
      </c>
      <c r="B147" s="77" t="str">
        <f ca="1">IFERROR(IF((VLOOKUP($E147,'Org List'!$AJ$10:$AL$190,3,FALSE))="","",(VLOOKUP($E147,'Org List'!$AJ$10:$AL$190,3,FALSE))),"")</f>
        <v>Midlands Commissioning Region</v>
      </c>
      <c r="C147" s="78" t="str">
        <f ca="1">IFERROR(IF((VLOOKUP($E147,'Org List'!$AO$10:$AQ$190,3,FALSE))="","",(VLOOKUP($E147,'Org List'!$AO$10:$AQ$190,3,FALSE))),"")</f>
        <v>West Midlands Region</v>
      </c>
      <c r="D147" s="93" t="str">
        <f ca="1">IFERROR(IF((VLOOKUP($E147,'Org List'!$AT$10:$AV$190,3,FALSE))="","",(VLOOKUP($E147,'Org List'!$AT$10:$AV$190,3,FALSE))),"")</f>
        <v>NHS England Midlands (West Midlands)</v>
      </c>
      <c r="E147" s="453" t="str">
        <f t="shared" ca="1" si="4"/>
        <v>E08000028</v>
      </c>
      <c r="F147" s="454" t="str">
        <f ca="1">IFERROR(VLOOKUP($E147,'Org List'!$J$9:$K$640,2,0), "")</f>
        <v>Sandwell</v>
      </c>
      <c r="G147" s="455">
        <f ca="1">IFERROR(IF((VLOOKUP($E147,'I&amp;E Backsheet'!$D$7:$Y$187,G$9,FALSE))="","",(VLOOKUP($E147,'I&amp;E Backsheet'!$D$7:$Y$187,G$9,FALSE))),"")</f>
        <v>51951582</v>
      </c>
      <c r="H147" s="456">
        <f ca="1">IFERROR(IF((VLOOKUP($E147,'I&amp;E Backsheet'!$D$7:$Y$187,H$9,FALSE))="","",(VLOOKUP($E147,'I&amp;E Backsheet'!$D$7:$Y$187,H$9,FALSE))),"")</f>
        <v>51880578</v>
      </c>
    </row>
    <row r="148" spans="1:8" ht="15" customHeight="1" x14ac:dyDescent="0.3">
      <c r="A148" s="41">
        <v>137</v>
      </c>
      <c r="B148" s="77" t="str">
        <f ca="1">IFERROR(IF((VLOOKUP($E148,'Org List'!$AJ$10:$AL$190,3,FALSE))="","",(VLOOKUP($E148,'Org List'!$AJ$10:$AL$190,3,FALSE))),"")</f>
        <v>North West Commissioning Region</v>
      </c>
      <c r="C148" s="78" t="str">
        <f ca="1">IFERROR(IF((VLOOKUP($E148,'Org List'!$AO$10:$AQ$190,3,FALSE))="","",(VLOOKUP($E148,'Org List'!$AO$10:$AQ$190,3,FALSE))),"")</f>
        <v>North West Region</v>
      </c>
      <c r="D148" s="93" t="str">
        <f ca="1">IFERROR(IF((VLOOKUP($E148,'Org List'!$AT$10:$AV$190,3,FALSE))="","",(VLOOKUP($E148,'Org List'!$AT$10:$AV$190,3,FALSE))),"")</f>
        <v>NHS England North West (Cheshire And Merseyside)</v>
      </c>
      <c r="E148" s="453" t="str">
        <f t="shared" ca="1" si="4"/>
        <v>E08000014</v>
      </c>
      <c r="F148" s="454" t="str">
        <f ca="1">IFERROR(VLOOKUP($E148,'Org List'!$J$9:$K$640,2,0), "")</f>
        <v>Sefton</v>
      </c>
      <c r="G148" s="455">
        <f ca="1">IFERROR(IF((VLOOKUP($E148,'I&amp;E Backsheet'!$D$7:$Y$187,G$9,FALSE))="","",(VLOOKUP($E148,'I&amp;E Backsheet'!$D$7:$Y$187,G$9,FALSE))),"")</f>
        <v>48703082.476045556</v>
      </c>
      <c r="H148" s="456">
        <f ca="1">IFERROR(IF((VLOOKUP($E148,'I&amp;E Backsheet'!$D$7:$Y$187,H$9,FALSE))="","",(VLOOKUP($E148,'I&amp;E Backsheet'!$D$7:$Y$187,H$9,FALSE))),"")</f>
        <v>42371364</v>
      </c>
    </row>
    <row r="149" spans="1:8" ht="15" customHeight="1" x14ac:dyDescent="0.3">
      <c r="A149" s="41">
        <v>138</v>
      </c>
      <c r="B149" s="77" t="str">
        <f ca="1">IFERROR(IF((VLOOKUP($E149,'Org List'!$AJ$10:$AL$190,3,FALSE))="","",(VLOOKUP($E149,'Org List'!$AJ$10:$AL$190,3,FALSE))),"")</f>
        <v>North East and Yorkshire Commissioning Region</v>
      </c>
      <c r="C149" s="78" t="str">
        <f ca="1">IFERROR(IF((VLOOKUP($E149,'Org List'!$AO$10:$AQ$190,3,FALSE))="","",(VLOOKUP($E149,'Org List'!$AO$10:$AQ$190,3,FALSE))),"")</f>
        <v>Yorkshire and The Humber Region</v>
      </c>
      <c r="D149" s="93" t="str">
        <f ca="1">IFERROR(IF((VLOOKUP($E149,'Org List'!$AT$10:$AV$190,3,FALSE))="","",(VLOOKUP($E149,'Org List'!$AT$10:$AV$190,3,FALSE))),"")</f>
        <v>NHS England North East and Yokrshire (Yorkshire And Humber)</v>
      </c>
      <c r="E149" s="453" t="str">
        <f t="shared" ca="1" si="4"/>
        <v>E08000019</v>
      </c>
      <c r="F149" s="454" t="str">
        <f ca="1">IFERROR(VLOOKUP($E149,'Org List'!$J$9:$K$640,2,0), "")</f>
        <v>Sheffield</v>
      </c>
      <c r="G149" s="455">
        <f ca="1">IFERROR(IF((VLOOKUP($E149,'I&amp;E Backsheet'!$D$7:$Y$187,G$9,FALSE))="","",(VLOOKUP($E149,'I&amp;E Backsheet'!$D$7:$Y$187,G$9,FALSE))),"")</f>
        <v>398759474.12114727</v>
      </c>
      <c r="H149" s="456">
        <f ca="1">IFERROR(IF((VLOOKUP($E149,'I&amp;E Backsheet'!$D$7:$Y$187,H$9,FALSE))="","",(VLOOKUP($E149,'I&amp;E Backsheet'!$D$7:$Y$187,H$9,FALSE))),"")</f>
        <v>400288073</v>
      </c>
    </row>
    <row r="150" spans="1:8" ht="15" customHeight="1" x14ac:dyDescent="0.3">
      <c r="A150" s="41">
        <v>139</v>
      </c>
      <c r="B150" s="77" t="str">
        <f ca="1">IFERROR(IF((VLOOKUP($E150,'Org List'!$AJ$10:$AL$190,3,FALSE))="","",(VLOOKUP($E150,'Org List'!$AJ$10:$AL$190,3,FALSE))),"")</f>
        <v>Midlands Commissioning Region</v>
      </c>
      <c r="C150" s="78" t="str">
        <f ca="1">IFERROR(IF((VLOOKUP($E150,'Org List'!$AO$10:$AQ$190,3,FALSE))="","",(VLOOKUP($E150,'Org List'!$AO$10:$AQ$190,3,FALSE))),"")</f>
        <v>West Midlands Region</v>
      </c>
      <c r="D150" s="93" t="str">
        <f ca="1">IFERROR(IF((VLOOKUP($E150,'Org List'!$AT$10:$AV$190,3,FALSE))="","",(VLOOKUP($E150,'Org List'!$AT$10:$AV$190,3,FALSE))),"")</f>
        <v>NHS England Midlands (North Midlands)</v>
      </c>
      <c r="E150" s="453" t="str">
        <f t="shared" ca="1" si="4"/>
        <v>E06000051</v>
      </c>
      <c r="F150" s="454" t="str">
        <f ca="1">IFERROR(VLOOKUP($E150,'Org List'!$J$9:$K$640,2,0), "")</f>
        <v>Shropshire</v>
      </c>
      <c r="G150" s="455">
        <f ca="1">IFERROR(IF((VLOOKUP($E150,'I&amp;E Backsheet'!$D$7:$Y$187,G$9,FALSE))="","",(VLOOKUP($E150,'I&amp;E Backsheet'!$D$7:$Y$187,G$9,FALSE))),"")</f>
        <v>40974327.754585832</v>
      </c>
      <c r="H150" s="456">
        <f ca="1">IFERROR(IF((VLOOKUP($E150,'I&amp;E Backsheet'!$D$7:$Y$187,H$9,FALSE))="","",(VLOOKUP($E150,'I&amp;E Backsheet'!$D$7:$Y$187,H$9,FALSE))),"")</f>
        <v>40056244</v>
      </c>
    </row>
    <row r="151" spans="1:8" ht="15" customHeight="1" x14ac:dyDescent="0.3">
      <c r="A151" s="41">
        <v>140</v>
      </c>
      <c r="B151" s="77" t="str">
        <f ca="1">IFERROR(IF((VLOOKUP($E151,'Org List'!$AJ$10:$AL$190,3,FALSE))="","",(VLOOKUP($E151,'Org List'!$AJ$10:$AL$190,3,FALSE))),"")</f>
        <v>South East England Commissioning Region</v>
      </c>
      <c r="C151" s="78" t="str">
        <f ca="1">IFERROR(IF((VLOOKUP($E151,'Org List'!$AO$10:$AQ$190,3,FALSE))="","",(VLOOKUP($E151,'Org List'!$AO$10:$AQ$190,3,FALSE))),"")</f>
        <v>South East Region</v>
      </c>
      <c r="D151" s="93" t="str">
        <f ca="1">IFERROR(IF((VLOOKUP($E151,'Org List'!$AT$10:$AV$190,3,FALSE))="","",(VLOOKUP($E151,'Org List'!$AT$10:$AV$190,3,FALSE))),"")</f>
        <v>NHS England South East (Hampshire, Isle of Wight and Thames Valley)</v>
      </c>
      <c r="E151" s="453" t="str">
        <f t="shared" ca="1" si="4"/>
        <v>E06000039</v>
      </c>
      <c r="F151" s="454" t="str">
        <f ca="1">IFERROR(VLOOKUP($E151,'Org List'!$J$9:$K$640,2,0), "")</f>
        <v>Slough</v>
      </c>
      <c r="G151" s="455">
        <f ca="1">IFERROR(IF((VLOOKUP($E151,'I&amp;E Backsheet'!$D$7:$Y$187,G$9,FALSE))="","",(VLOOKUP($E151,'I&amp;E Backsheet'!$D$7:$Y$187,G$9,FALSE))),"")</f>
        <v>14406490</v>
      </c>
      <c r="H151" s="456">
        <f ca="1">IFERROR(IF((VLOOKUP($E151,'I&amp;E Backsheet'!$D$7:$Y$187,H$9,FALSE))="","",(VLOOKUP($E151,'I&amp;E Backsheet'!$D$7:$Y$187,H$9,FALSE))),"")</f>
        <v>14406490</v>
      </c>
    </row>
    <row r="152" spans="1:8" ht="15" customHeight="1" x14ac:dyDescent="0.3">
      <c r="A152" s="41">
        <v>141</v>
      </c>
      <c r="B152" s="77" t="str">
        <f ca="1">IFERROR(IF((VLOOKUP($E152,'Org List'!$AJ$10:$AL$190,3,FALSE))="","",(VLOOKUP($E152,'Org List'!$AJ$10:$AL$190,3,FALSE))),"")</f>
        <v>Midlands Commissioning Region</v>
      </c>
      <c r="C152" s="78" t="str">
        <f ca="1">IFERROR(IF((VLOOKUP($E152,'Org List'!$AO$10:$AQ$190,3,FALSE))="","",(VLOOKUP($E152,'Org List'!$AO$10:$AQ$190,3,FALSE))),"")</f>
        <v>West Midlands Region</v>
      </c>
      <c r="D152" s="93" t="str">
        <f ca="1">IFERROR(IF((VLOOKUP($E152,'Org List'!$AT$10:$AV$190,3,FALSE))="","",(VLOOKUP($E152,'Org List'!$AT$10:$AV$190,3,FALSE))),"")</f>
        <v>NHS England Midlands (West Midlands)</v>
      </c>
      <c r="E152" s="453" t="str">
        <f t="shared" ca="1" si="4"/>
        <v>E08000029</v>
      </c>
      <c r="F152" s="454" t="str">
        <f ca="1">IFERROR(VLOOKUP($E152,'Org List'!$J$9:$K$640,2,0), "")</f>
        <v>Solihull</v>
      </c>
      <c r="G152" s="455">
        <f ca="1">IFERROR(IF((VLOOKUP($E152,'I&amp;E Backsheet'!$D$7:$Y$187,G$9,FALSE))="","",(VLOOKUP($E152,'I&amp;E Backsheet'!$D$7:$Y$187,G$9,FALSE))),"")</f>
        <v>25433699.5864565</v>
      </c>
      <c r="H152" s="456">
        <f ca="1">IFERROR(IF((VLOOKUP($E152,'I&amp;E Backsheet'!$D$7:$Y$187,H$9,FALSE))="","",(VLOOKUP($E152,'I&amp;E Backsheet'!$D$7:$Y$187,H$9,FALSE))),"")</f>
        <v>24541486</v>
      </c>
    </row>
    <row r="153" spans="1:8" ht="15" customHeight="1" x14ac:dyDescent="0.3">
      <c r="A153" s="41">
        <v>142</v>
      </c>
      <c r="B153" s="77" t="str">
        <f ca="1">IFERROR(IF((VLOOKUP($E153,'Org List'!$AJ$10:$AL$190,3,FALSE))="","",(VLOOKUP($E153,'Org List'!$AJ$10:$AL$190,3,FALSE))),"")</f>
        <v>South West England Commissioning Region</v>
      </c>
      <c r="C153" s="78" t="str">
        <f ca="1">IFERROR(IF((VLOOKUP($E153,'Org List'!$AO$10:$AQ$190,3,FALSE))="","",(VLOOKUP($E153,'Org List'!$AO$10:$AQ$190,3,FALSE))),"")</f>
        <v>South West Region</v>
      </c>
      <c r="D153" s="93" t="str">
        <f ca="1">IFERROR(IF((VLOOKUP($E153,'Org List'!$AT$10:$AV$190,3,FALSE))="","",(VLOOKUP($E153,'Org List'!$AT$10:$AV$190,3,FALSE))),"")</f>
        <v>NHS England South West (South West South)</v>
      </c>
      <c r="E153" s="453" t="str">
        <f t="shared" ca="1" si="4"/>
        <v>E10000027</v>
      </c>
      <c r="F153" s="454" t="str">
        <f ca="1">IFERROR(VLOOKUP($E153,'Org List'!$J$9:$K$640,2,0), "")</f>
        <v>Somerset</v>
      </c>
      <c r="G153" s="455">
        <f ca="1">IFERROR(IF((VLOOKUP($E153,'I&amp;E Backsheet'!$D$7:$Y$187,G$9,FALSE))="","",(VLOOKUP($E153,'I&amp;E Backsheet'!$D$7:$Y$187,G$9,FALSE))),"")</f>
        <v>65678209</v>
      </c>
      <c r="H153" s="456">
        <f ca="1">IFERROR(IF((VLOOKUP($E153,'I&amp;E Backsheet'!$D$7:$Y$187,H$9,FALSE))="","",(VLOOKUP($E153,'I&amp;E Backsheet'!$D$7:$Y$187,H$9,FALSE))),"")</f>
        <v>65678209</v>
      </c>
    </row>
    <row r="154" spans="1:8" ht="15" customHeight="1" x14ac:dyDescent="0.3">
      <c r="A154" s="41">
        <v>143</v>
      </c>
      <c r="B154" s="77" t="str">
        <f ca="1">IFERROR(IF((VLOOKUP($E154,'Org List'!$AJ$10:$AL$190,3,FALSE))="","",(VLOOKUP($E154,'Org List'!$AJ$10:$AL$190,3,FALSE))),"")</f>
        <v>South West England Commissioning Region</v>
      </c>
      <c r="C154" s="78" t="str">
        <f ca="1">IFERROR(IF((VLOOKUP($E154,'Org List'!$AO$10:$AQ$190,3,FALSE))="","",(VLOOKUP($E154,'Org List'!$AO$10:$AQ$190,3,FALSE))),"")</f>
        <v>South West Region</v>
      </c>
      <c r="D154" s="93" t="str">
        <f ca="1">IFERROR(IF((VLOOKUP($E154,'Org List'!$AT$10:$AV$190,3,FALSE))="","",(VLOOKUP($E154,'Org List'!$AT$10:$AV$190,3,FALSE))),"")</f>
        <v>NHS England South West (South West North)</v>
      </c>
      <c r="E154" s="453" t="str">
        <f t="shared" ca="1" si="4"/>
        <v>E06000025</v>
      </c>
      <c r="F154" s="454" t="str">
        <f ca="1">IFERROR(VLOOKUP($E154,'Org List'!$J$9:$K$640,2,0), "")</f>
        <v>South Gloucestershire</v>
      </c>
      <c r="G154" s="455">
        <f ca="1">IFERROR(IF((VLOOKUP($E154,'I&amp;E Backsheet'!$D$7:$Y$187,G$9,FALSE))="","",(VLOOKUP($E154,'I&amp;E Backsheet'!$D$7:$Y$187,G$9,FALSE))),"")</f>
        <v>21790098</v>
      </c>
      <c r="H154" s="456">
        <f ca="1">IFERROR(IF((VLOOKUP($E154,'I&amp;E Backsheet'!$D$7:$Y$187,H$9,FALSE))="","",(VLOOKUP($E154,'I&amp;E Backsheet'!$D$7:$Y$187,H$9,FALSE))),"")</f>
        <v>21790098</v>
      </c>
    </row>
    <row r="155" spans="1:8" ht="15" customHeight="1" x14ac:dyDescent="0.3">
      <c r="A155" s="41">
        <v>144</v>
      </c>
      <c r="B155" s="77" t="str">
        <f ca="1">IFERROR(IF((VLOOKUP($E155,'Org List'!$AJ$10:$AL$190,3,FALSE))="","",(VLOOKUP($E155,'Org List'!$AJ$10:$AL$190,3,FALSE))),"")</f>
        <v>North East and Yorkshire Commissioning Region</v>
      </c>
      <c r="C155" s="78" t="str">
        <f ca="1">IFERROR(IF((VLOOKUP($E155,'Org List'!$AO$10:$AQ$190,3,FALSE))="","",(VLOOKUP($E155,'Org List'!$AO$10:$AQ$190,3,FALSE))),"")</f>
        <v>North East Region</v>
      </c>
      <c r="D155" s="93" t="str">
        <f ca="1">IFERROR(IF((VLOOKUP($E155,'Org List'!$AT$10:$AV$190,3,FALSE))="","",(VLOOKUP($E155,'Org List'!$AT$10:$AV$190,3,FALSE))),"")</f>
        <v>NHS England North East and Yorkshire (Cumbria And North East)</v>
      </c>
      <c r="E155" s="453" t="str">
        <f t="shared" ca="1" si="4"/>
        <v>E08000023</v>
      </c>
      <c r="F155" s="454" t="str">
        <f ca="1">IFERROR(VLOOKUP($E155,'Org List'!$J$9:$K$640,2,0), "")</f>
        <v>South Tyneside</v>
      </c>
      <c r="G155" s="455">
        <f ca="1">IFERROR(IF((VLOOKUP($E155,'I&amp;E Backsheet'!$D$7:$Y$187,G$9,FALSE))="","",(VLOOKUP($E155,'I&amp;E Backsheet'!$D$7:$Y$187,G$9,FALSE))),"")</f>
        <v>32094787</v>
      </c>
      <c r="H155" s="456">
        <f ca="1">IFERROR(IF((VLOOKUP($E155,'I&amp;E Backsheet'!$D$7:$Y$187,H$9,FALSE))="","",(VLOOKUP($E155,'I&amp;E Backsheet'!$D$7:$Y$187,H$9,FALSE))),"")</f>
        <v>32094787</v>
      </c>
    </row>
    <row r="156" spans="1:8" ht="15" customHeight="1" x14ac:dyDescent="0.3">
      <c r="A156" s="41">
        <v>145</v>
      </c>
      <c r="B156" s="77" t="str">
        <f ca="1">IFERROR(IF((VLOOKUP($E156,'Org List'!$AJ$10:$AL$190,3,FALSE))="","",(VLOOKUP($E156,'Org List'!$AJ$10:$AL$190,3,FALSE))),"")</f>
        <v>South East England Commissioning Region</v>
      </c>
      <c r="C156" s="78" t="str">
        <f ca="1">IFERROR(IF((VLOOKUP($E156,'Org List'!$AO$10:$AQ$190,3,FALSE))="","",(VLOOKUP($E156,'Org List'!$AO$10:$AQ$190,3,FALSE))),"")</f>
        <v>South East Region</v>
      </c>
      <c r="D156" s="93" t="str">
        <f ca="1">IFERROR(IF((VLOOKUP($E156,'Org List'!$AT$10:$AV$190,3,FALSE))="","",(VLOOKUP($E156,'Org List'!$AT$10:$AV$190,3,FALSE))),"")</f>
        <v>NHS England South East (Hampshire, Isle of Wight and Thames Valley)</v>
      </c>
      <c r="E156" s="453" t="str">
        <f t="shared" ca="1" si="4"/>
        <v>E06000045</v>
      </c>
      <c r="F156" s="454" t="str">
        <f ca="1">IFERROR(VLOOKUP($E156,'Org List'!$J$9:$K$640,2,0), "")</f>
        <v>Southampton</v>
      </c>
      <c r="G156" s="455">
        <f ca="1">IFERROR(IF((VLOOKUP($E156,'I&amp;E Backsheet'!$D$7:$Y$187,G$9,FALSE))="","",(VLOOKUP($E156,'I&amp;E Backsheet'!$D$7:$Y$187,G$9,FALSE))),"")</f>
        <v>124771826</v>
      </c>
      <c r="H156" s="456">
        <f ca="1">IFERROR(IF((VLOOKUP($E156,'I&amp;E Backsheet'!$D$7:$Y$187,H$9,FALSE))="","",(VLOOKUP($E156,'I&amp;E Backsheet'!$D$7:$Y$187,H$9,FALSE))),"")</f>
        <v>125668073.24000001</v>
      </c>
    </row>
    <row r="157" spans="1:8" ht="15" customHeight="1" x14ac:dyDescent="0.3">
      <c r="A157" s="41">
        <v>146</v>
      </c>
      <c r="B157" s="77" t="str">
        <f ca="1">IFERROR(IF((VLOOKUP($E157,'Org List'!$AJ$10:$AL$190,3,FALSE))="","",(VLOOKUP($E157,'Org List'!$AJ$10:$AL$190,3,FALSE))),"")</f>
        <v>East of England Commissioning Region</v>
      </c>
      <c r="C157" s="78" t="str">
        <f ca="1">IFERROR(IF((VLOOKUP($E157,'Org List'!$AO$10:$AQ$190,3,FALSE))="","",(VLOOKUP($E157,'Org List'!$AO$10:$AQ$190,3,FALSE))),"")</f>
        <v>East Region</v>
      </c>
      <c r="D157" s="93" t="str">
        <f ca="1">IFERROR(IF((VLOOKUP($E157,'Org List'!$AT$10:$AV$190,3,FALSE))="","",(VLOOKUP($E157,'Org List'!$AT$10:$AV$190,3,FALSE))),"")</f>
        <v>NHS England East (East)</v>
      </c>
      <c r="E157" s="453" t="str">
        <f t="shared" ca="1" si="4"/>
        <v>E06000033</v>
      </c>
      <c r="F157" s="454" t="str">
        <f ca="1">IFERROR(VLOOKUP($E157,'Org List'!$J$9:$K$640,2,0), "")</f>
        <v>Southend-on-Sea</v>
      </c>
      <c r="G157" s="455">
        <f ca="1">IFERROR(IF((VLOOKUP($E157,'I&amp;E Backsheet'!$D$7:$Y$187,G$9,FALSE))="","",(VLOOKUP($E157,'I&amp;E Backsheet'!$D$7:$Y$187,G$9,FALSE))),"")</f>
        <v>21960706</v>
      </c>
      <c r="H157" s="456">
        <f ca="1">IFERROR(IF((VLOOKUP($E157,'I&amp;E Backsheet'!$D$7:$Y$187,H$9,FALSE))="","",(VLOOKUP($E157,'I&amp;E Backsheet'!$D$7:$Y$187,H$9,FALSE))),"")</f>
        <v>21960706</v>
      </c>
    </row>
    <row r="158" spans="1:8" ht="15" customHeight="1" x14ac:dyDescent="0.3">
      <c r="A158" s="41">
        <v>147</v>
      </c>
      <c r="B158" s="77" t="str">
        <f ca="1">IFERROR(IF((VLOOKUP($E158,'Org List'!$AJ$10:$AL$190,3,FALSE))="","",(VLOOKUP($E158,'Org List'!$AJ$10:$AL$190,3,FALSE))),"")</f>
        <v>London Commissioning Region</v>
      </c>
      <c r="C158" s="78" t="str">
        <f ca="1">IFERROR(IF((VLOOKUP($E158,'Org List'!$AO$10:$AQ$190,3,FALSE))="","",(VLOOKUP($E158,'Org List'!$AO$10:$AQ$190,3,FALSE))),"")</f>
        <v>London Region</v>
      </c>
      <c r="D158" s="93" t="str">
        <f ca="1">IFERROR(IF((VLOOKUP($E158,'Org List'!$AT$10:$AV$190,3,FALSE))="","",(VLOOKUP($E158,'Org List'!$AT$10:$AV$190,3,FALSE))),"")</f>
        <v>NHS England London</v>
      </c>
      <c r="E158" s="453" t="str">
        <f t="shared" ca="1" si="4"/>
        <v>E09000028</v>
      </c>
      <c r="F158" s="454" t="str">
        <f ca="1">IFERROR(VLOOKUP($E158,'Org List'!$J$9:$K$640,2,0), "")</f>
        <v>Southwark</v>
      </c>
      <c r="G158" s="455">
        <f ca="1">IFERROR(IF((VLOOKUP($E158,'I&amp;E Backsheet'!$D$7:$Y$187,G$9,FALSE))="","",(VLOOKUP($E158,'I&amp;E Backsheet'!$D$7:$Y$187,G$9,FALSE))),"")</f>
        <v>41463229.600000001</v>
      </c>
      <c r="H158" s="456">
        <f ca="1">IFERROR(IF((VLOOKUP($E158,'I&amp;E Backsheet'!$D$7:$Y$187,H$9,FALSE))="","",(VLOOKUP($E158,'I&amp;E Backsheet'!$D$7:$Y$187,H$9,FALSE))),"")</f>
        <v>41463229.600000001</v>
      </c>
    </row>
    <row r="159" spans="1:8" ht="15" customHeight="1" x14ac:dyDescent="0.3">
      <c r="A159" s="41">
        <v>148</v>
      </c>
      <c r="B159" s="77" t="str">
        <f ca="1">IFERROR(IF((VLOOKUP($E159,'Org List'!$AJ$10:$AL$190,3,FALSE))="","",(VLOOKUP($E159,'Org List'!$AJ$10:$AL$190,3,FALSE))),"")</f>
        <v>North West Commissioning Region</v>
      </c>
      <c r="C159" s="78" t="str">
        <f ca="1">IFERROR(IF((VLOOKUP($E159,'Org List'!$AO$10:$AQ$190,3,FALSE))="","",(VLOOKUP($E159,'Org List'!$AO$10:$AQ$190,3,FALSE))),"")</f>
        <v>North West Region</v>
      </c>
      <c r="D159" s="93" t="str">
        <f ca="1">IFERROR(IF((VLOOKUP($E159,'Org List'!$AT$10:$AV$190,3,FALSE))="","",(VLOOKUP($E159,'Org List'!$AT$10:$AV$190,3,FALSE))),"")</f>
        <v>NHS England North West (Cheshire And Merseyside)</v>
      </c>
      <c r="E159" s="453" t="str">
        <f t="shared" ca="1" si="4"/>
        <v>E08000013</v>
      </c>
      <c r="F159" s="454" t="str">
        <f ca="1">IFERROR(VLOOKUP($E159,'Org List'!$J$9:$K$640,2,0), "")</f>
        <v>St. Helens</v>
      </c>
      <c r="G159" s="455">
        <f ca="1">IFERROR(IF((VLOOKUP($E159,'I&amp;E Backsheet'!$D$7:$Y$187,G$9,FALSE))="","",(VLOOKUP($E159,'I&amp;E Backsheet'!$D$7:$Y$187,G$9,FALSE))),"")</f>
        <v>28589004</v>
      </c>
      <c r="H159" s="456">
        <f ca="1">IFERROR(IF((VLOOKUP($E159,'I&amp;E Backsheet'!$D$7:$Y$187,H$9,FALSE))="","",(VLOOKUP($E159,'I&amp;E Backsheet'!$D$7:$Y$187,H$9,FALSE))),"")</f>
        <v>28589004</v>
      </c>
    </row>
    <row r="160" spans="1:8" ht="15" customHeight="1" x14ac:dyDescent="0.3">
      <c r="A160" s="41">
        <v>149</v>
      </c>
      <c r="B160" s="77" t="str">
        <f ca="1">IFERROR(IF((VLOOKUP($E160,'Org List'!$AJ$10:$AL$190,3,FALSE))="","",(VLOOKUP($E160,'Org List'!$AJ$10:$AL$190,3,FALSE))),"")</f>
        <v>Midlands Commissioning Region</v>
      </c>
      <c r="C160" s="78" t="str">
        <f ca="1">IFERROR(IF((VLOOKUP($E160,'Org List'!$AO$10:$AQ$190,3,FALSE))="","",(VLOOKUP($E160,'Org List'!$AO$10:$AQ$190,3,FALSE))),"")</f>
        <v>West Midlands Region</v>
      </c>
      <c r="D160" s="93" t="str">
        <f ca="1">IFERROR(IF((VLOOKUP($E160,'Org List'!$AT$10:$AV$190,3,FALSE))="","",(VLOOKUP($E160,'Org List'!$AT$10:$AV$190,3,FALSE))),"")</f>
        <v>NHS England Midlands (North Midlands)</v>
      </c>
      <c r="E160" s="453" t="str">
        <f t="shared" ca="1" si="4"/>
        <v>E10000028</v>
      </c>
      <c r="F160" s="454" t="str">
        <f ca="1">IFERROR(VLOOKUP($E160,'Org List'!$J$9:$K$640,2,0), "")</f>
        <v>Staffordshire</v>
      </c>
      <c r="G160" s="455">
        <f ca="1">IFERROR(IF((VLOOKUP($E160,'I&amp;E Backsheet'!$D$7:$Y$187,G$9,FALSE))="","",(VLOOKUP($E160,'I&amp;E Backsheet'!$D$7:$Y$187,G$9,FALSE))),"")</f>
        <v>112377784.21950001</v>
      </c>
      <c r="H160" s="456">
        <f ca="1">IFERROR(IF((VLOOKUP($E160,'I&amp;E Backsheet'!$D$7:$Y$187,H$9,FALSE))="","",(VLOOKUP($E160,'I&amp;E Backsheet'!$D$7:$Y$187,H$9,FALSE))),"")</f>
        <v>112377784.21950001</v>
      </c>
    </row>
    <row r="161" spans="1:8" ht="15" customHeight="1" x14ac:dyDescent="0.3">
      <c r="A161" s="41">
        <v>150</v>
      </c>
      <c r="B161" s="77" t="str">
        <f ca="1">IFERROR(IF((VLOOKUP($E161,'Org List'!$AJ$10:$AL$190,3,FALSE))="","",(VLOOKUP($E161,'Org List'!$AJ$10:$AL$190,3,FALSE))),"")</f>
        <v>North West Commissioning Region</v>
      </c>
      <c r="C161" s="78" t="str">
        <f ca="1">IFERROR(IF((VLOOKUP($E161,'Org List'!$AO$10:$AQ$190,3,FALSE))="","",(VLOOKUP($E161,'Org List'!$AO$10:$AQ$190,3,FALSE))),"")</f>
        <v>North West Region</v>
      </c>
      <c r="D161" s="93" t="str">
        <f ca="1">IFERROR(IF((VLOOKUP($E161,'Org List'!$AT$10:$AV$190,3,FALSE))="","",(VLOOKUP($E161,'Org List'!$AT$10:$AV$190,3,FALSE))),"")</f>
        <v>NHS England North West (Greater Manchester)</v>
      </c>
      <c r="E161" s="453" t="str">
        <f t="shared" ca="1" si="4"/>
        <v>E08000007</v>
      </c>
      <c r="F161" s="454" t="str">
        <f ca="1">IFERROR(VLOOKUP($E161,'Org List'!$J$9:$K$640,2,0), "")</f>
        <v>Stockport</v>
      </c>
      <c r="G161" s="455">
        <f ca="1">IFERROR(IF((VLOOKUP($E161,'I&amp;E Backsheet'!$D$7:$Y$187,G$9,FALSE))="","",(VLOOKUP($E161,'I&amp;E Backsheet'!$D$7:$Y$187,G$9,FALSE))),"")</f>
        <v>33051759</v>
      </c>
      <c r="H161" s="456">
        <f ca="1">IFERROR(IF((VLOOKUP($E161,'I&amp;E Backsheet'!$D$7:$Y$187,H$9,FALSE))="","",(VLOOKUP($E161,'I&amp;E Backsheet'!$D$7:$Y$187,H$9,FALSE))),"")</f>
        <v>33162147</v>
      </c>
    </row>
    <row r="162" spans="1:8" ht="15" customHeight="1" x14ac:dyDescent="0.3">
      <c r="A162" s="41">
        <v>151</v>
      </c>
      <c r="B162" s="77" t="str">
        <f ca="1">IFERROR(IF((VLOOKUP($E162,'Org List'!$AJ$10:$AL$190,3,FALSE))="","",(VLOOKUP($E162,'Org List'!$AJ$10:$AL$190,3,FALSE))),"")</f>
        <v>North East and Yorkshire Commissioning Region</v>
      </c>
      <c r="C162" s="78" t="str">
        <f ca="1">IFERROR(IF((VLOOKUP($E162,'Org List'!$AO$10:$AQ$190,3,FALSE))="","",(VLOOKUP($E162,'Org List'!$AO$10:$AQ$190,3,FALSE))),"")</f>
        <v>North East Region</v>
      </c>
      <c r="D162" s="93" t="str">
        <f ca="1">IFERROR(IF((VLOOKUP($E162,'Org List'!$AT$10:$AV$190,3,FALSE))="","",(VLOOKUP($E162,'Org List'!$AT$10:$AV$190,3,FALSE))),"")</f>
        <v>NHS England North East and Yorkshire (Cumbria And North East)</v>
      </c>
      <c r="E162" s="453" t="str">
        <f t="shared" ca="1" si="4"/>
        <v>E06000004</v>
      </c>
      <c r="F162" s="454" t="str">
        <f ca="1">IFERROR(VLOOKUP($E162,'Org List'!$J$9:$K$640,2,0), "")</f>
        <v>Stockton-on-Tees</v>
      </c>
      <c r="G162" s="455">
        <f ca="1">IFERROR(IF((VLOOKUP($E162,'I&amp;E Backsheet'!$D$7:$Y$187,G$9,FALSE))="","",(VLOOKUP($E162,'I&amp;E Backsheet'!$D$7:$Y$187,G$9,FALSE))),"")</f>
        <v>22934842</v>
      </c>
      <c r="H162" s="456">
        <f ca="1">IFERROR(IF((VLOOKUP($E162,'I&amp;E Backsheet'!$D$7:$Y$187,H$9,FALSE))="","",(VLOOKUP($E162,'I&amp;E Backsheet'!$D$7:$Y$187,H$9,FALSE))),"")</f>
        <v>22934842</v>
      </c>
    </row>
    <row r="163" spans="1:8" ht="15" customHeight="1" x14ac:dyDescent="0.3">
      <c r="A163" s="41">
        <v>152</v>
      </c>
      <c r="B163" s="77" t="str">
        <f ca="1">IFERROR(IF((VLOOKUP($E163,'Org List'!$AJ$10:$AL$190,3,FALSE))="","",(VLOOKUP($E163,'Org List'!$AJ$10:$AL$190,3,FALSE))),"")</f>
        <v>Midlands Commissioning Region</v>
      </c>
      <c r="C163" s="78" t="str">
        <f ca="1">IFERROR(IF((VLOOKUP($E163,'Org List'!$AO$10:$AQ$190,3,FALSE))="","",(VLOOKUP($E163,'Org List'!$AO$10:$AQ$190,3,FALSE))),"")</f>
        <v>West Midlands Region</v>
      </c>
      <c r="D163" s="93" t="str">
        <f ca="1">IFERROR(IF((VLOOKUP($E163,'Org List'!$AT$10:$AV$190,3,FALSE))="","",(VLOOKUP($E163,'Org List'!$AT$10:$AV$190,3,FALSE))),"")</f>
        <v>NHS England Midlands (North Midlands)</v>
      </c>
      <c r="E163" s="453" t="str">
        <f t="shared" ca="1" si="4"/>
        <v>E06000021</v>
      </c>
      <c r="F163" s="454" t="str">
        <f ca="1">IFERROR(VLOOKUP($E163,'Org List'!$J$9:$K$640,2,0), "")</f>
        <v>Stoke-on-Trent</v>
      </c>
      <c r="G163" s="455">
        <f ca="1">IFERROR(IF((VLOOKUP($E163,'I&amp;E Backsheet'!$D$7:$Y$187,G$9,FALSE))="","",(VLOOKUP($E163,'I&amp;E Backsheet'!$D$7:$Y$187,G$9,FALSE))),"")</f>
        <v>40839514</v>
      </c>
      <c r="H163" s="456">
        <f ca="1">IFERROR(IF((VLOOKUP($E163,'I&amp;E Backsheet'!$D$7:$Y$187,H$9,FALSE))="","",(VLOOKUP($E163,'I&amp;E Backsheet'!$D$7:$Y$187,H$9,FALSE))),"")</f>
        <v>40839514</v>
      </c>
    </row>
    <row r="164" spans="1:8" ht="15" customHeight="1" x14ac:dyDescent="0.3">
      <c r="A164" s="41">
        <v>153</v>
      </c>
      <c r="B164" s="77" t="str">
        <f ca="1">IFERROR(IF((VLOOKUP($E164,'Org List'!$AJ$10:$AL$190,3,FALSE))="","",(VLOOKUP($E164,'Org List'!$AJ$10:$AL$190,3,FALSE))),"")</f>
        <v>East of England Commissioning Region</v>
      </c>
      <c r="C164" s="78" t="str">
        <f ca="1">IFERROR(IF((VLOOKUP($E164,'Org List'!$AO$10:$AQ$190,3,FALSE))="","",(VLOOKUP($E164,'Org List'!$AO$10:$AQ$190,3,FALSE))),"")</f>
        <v>East Region</v>
      </c>
      <c r="D164" s="93" t="str">
        <f ca="1">IFERROR(IF((VLOOKUP($E164,'Org List'!$AT$10:$AV$190,3,FALSE))="","",(VLOOKUP($E164,'Org List'!$AT$10:$AV$190,3,FALSE))),"")</f>
        <v>NHS England East (East)</v>
      </c>
      <c r="E164" s="453" t="str">
        <f t="shared" ca="1" si="4"/>
        <v>E10000029</v>
      </c>
      <c r="F164" s="454" t="str">
        <f ca="1">IFERROR(VLOOKUP($E164,'Org List'!$J$9:$K$640,2,0), "")</f>
        <v>Suffolk</v>
      </c>
      <c r="G164" s="455">
        <f ca="1">IFERROR(IF((VLOOKUP($E164,'I&amp;E Backsheet'!$D$7:$Y$187,G$9,FALSE))="","",(VLOOKUP($E164,'I&amp;E Backsheet'!$D$7:$Y$187,G$9,FALSE))),"")</f>
        <v>85188672.040710896</v>
      </c>
      <c r="H164" s="456">
        <f ca="1">IFERROR(IF((VLOOKUP($E164,'I&amp;E Backsheet'!$D$7:$Y$187,H$9,FALSE))="","",(VLOOKUP($E164,'I&amp;E Backsheet'!$D$7:$Y$187,H$9,FALSE))),"")</f>
        <v>83433098</v>
      </c>
    </row>
    <row r="165" spans="1:8" ht="15" customHeight="1" x14ac:dyDescent="0.3">
      <c r="A165" s="41">
        <v>154</v>
      </c>
      <c r="B165" s="77" t="str">
        <f ca="1">IFERROR(IF((VLOOKUP($E165,'Org List'!$AJ$10:$AL$190,3,FALSE))="","",(VLOOKUP($E165,'Org List'!$AJ$10:$AL$190,3,FALSE))),"")</f>
        <v>North East and Yorkshire Commissioning Region</v>
      </c>
      <c r="C165" s="78" t="str">
        <f ca="1">IFERROR(IF((VLOOKUP($E165,'Org List'!$AO$10:$AQ$190,3,FALSE))="","",(VLOOKUP($E165,'Org List'!$AO$10:$AQ$190,3,FALSE))),"")</f>
        <v>North East Region</v>
      </c>
      <c r="D165" s="93" t="str">
        <f ca="1">IFERROR(IF((VLOOKUP($E165,'Org List'!$AT$10:$AV$190,3,FALSE))="","",(VLOOKUP($E165,'Org List'!$AT$10:$AV$190,3,FALSE))),"")</f>
        <v>NHS England North East and Yorkshire (Cumbria And North East)</v>
      </c>
      <c r="E165" s="453" t="str">
        <f t="shared" ca="1" si="4"/>
        <v>E08000024</v>
      </c>
      <c r="F165" s="454" t="str">
        <f ca="1">IFERROR(VLOOKUP($E165,'Org List'!$J$9:$K$640,2,0), "")</f>
        <v>Sunderland</v>
      </c>
      <c r="G165" s="455">
        <f ca="1">IFERROR(IF((VLOOKUP($E165,'I&amp;E Backsheet'!$D$7:$Y$187,G$9,FALSE))="","",(VLOOKUP($E165,'I&amp;E Backsheet'!$D$7:$Y$187,G$9,FALSE))),"")</f>
        <v>226712400</v>
      </c>
      <c r="H165" s="456">
        <f ca="1">IFERROR(IF((VLOOKUP($E165,'I&amp;E Backsheet'!$D$7:$Y$187,H$9,FALSE))="","",(VLOOKUP($E165,'I&amp;E Backsheet'!$D$7:$Y$187,H$9,FALSE))),"")</f>
        <v>236442139</v>
      </c>
    </row>
    <row r="166" spans="1:8" ht="15" customHeight="1" x14ac:dyDescent="0.3">
      <c r="A166" s="41">
        <v>155</v>
      </c>
      <c r="B166" s="77" t="str">
        <f ca="1">IFERROR(IF((VLOOKUP($E166,'Org List'!$AJ$10:$AL$190,3,FALSE))="","",(VLOOKUP($E166,'Org List'!$AJ$10:$AL$190,3,FALSE))),"")</f>
        <v>South East England Commissioning Region</v>
      </c>
      <c r="C166" s="78" t="str">
        <f ca="1">IFERROR(IF((VLOOKUP($E166,'Org List'!$AO$10:$AQ$190,3,FALSE))="","",(VLOOKUP($E166,'Org List'!$AO$10:$AQ$190,3,FALSE))),"")</f>
        <v>South East Region</v>
      </c>
      <c r="D166" s="93" t="str">
        <f ca="1">IFERROR(IF((VLOOKUP($E166,'Org List'!$AT$10:$AV$190,3,FALSE))="","",(VLOOKUP($E166,'Org List'!$AT$10:$AV$190,3,FALSE))),"")</f>
        <v>NHS England South East (Kent, Surrey and Sussex)</v>
      </c>
      <c r="E166" s="453" t="str">
        <f t="shared" ca="1" si="4"/>
        <v>E10000030</v>
      </c>
      <c r="F166" s="454" t="str">
        <f ca="1">IFERROR(VLOOKUP($E166,'Org List'!$J$9:$K$640,2,0), "")</f>
        <v>Surrey</v>
      </c>
      <c r="G166" s="455">
        <f ca="1">IFERROR(IF((VLOOKUP($E166,'I&amp;E Backsheet'!$D$7:$Y$187,G$9,FALSE))="","",(VLOOKUP($E166,'I&amp;E Backsheet'!$D$7:$Y$187,G$9,FALSE))),"")</f>
        <v>94089431.5</v>
      </c>
      <c r="H166" s="456">
        <f ca="1">IFERROR(IF((VLOOKUP($E166,'I&amp;E Backsheet'!$D$7:$Y$187,H$9,FALSE))="","",(VLOOKUP($E166,'I&amp;E Backsheet'!$D$7:$Y$187,H$9,FALSE))),"")</f>
        <v>93695696</v>
      </c>
    </row>
    <row r="167" spans="1:8" ht="15" customHeight="1" x14ac:dyDescent="0.3">
      <c r="A167" s="41">
        <v>156</v>
      </c>
      <c r="B167" s="77" t="str">
        <f ca="1">IFERROR(IF((VLOOKUP($E167,'Org List'!$AJ$10:$AL$190,3,FALSE))="","",(VLOOKUP($E167,'Org List'!$AJ$10:$AL$190,3,FALSE))),"")</f>
        <v>London Commissioning Region</v>
      </c>
      <c r="C167" s="78" t="str">
        <f ca="1">IFERROR(IF((VLOOKUP($E167,'Org List'!$AO$10:$AQ$190,3,FALSE))="","",(VLOOKUP($E167,'Org List'!$AO$10:$AQ$190,3,FALSE))),"")</f>
        <v>London Region</v>
      </c>
      <c r="D167" s="93" t="str">
        <f ca="1">IFERROR(IF((VLOOKUP($E167,'Org List'!$AT$10:$AV$190,3,FALSE))="","",(VLOOKUP($E167,'Org List'!$AT$10:$AV$190,3,FALSE))),"")</f>
        <v>NHS England London</v>
      </c>
      <c r="E167" s="453" t="str">
        <f t="shared" ca="1" si="4"/>
        <v>E09000029</v>
      </c>
      <c r="F167" s="454" t="str">
        <f ca="1">IFERROR(VLOOKUP($E167,'Org List'!$J$9:$K$640,2,0), "")</f>
        <v>Sutton</v>
      </c>
      <c r="G167" s="455">
        <f ca="1">IFERROR(IF((VLOOKUP($E167,'I&amp;E Backsheet'!$D$7:$Y$187,G$9,FALSE))="","",(VLOOKUP($E167,'I&amp;E Backsheet'!$D$7:$Y$187,G$9,FALSE))),"")</f>
        <v>21341000</v>
      </c>
      <c r="H167" s="456">
        <f ca="1">IFERROR(IF((VLOOKUP($E167,'I&amp;E Backsheet'!$D$7:$Y$187,H$9,FALSE))="","",(VLOOKUP($E167,'I&amp;E Backsheet'!$D$7:$Y$187,H$9,FALSE))),"")</f>
        <v>21780000</v>
      </c>
    </row>
    <row r="168" spans="1:8" ht="15" customHeight="1" x14ac:dyDescent="0.3">
      <c r="A168" s="41">
        <v>157</v>
      </c>
      <c r="B168" s="77" t="str">
        <f ca="1">IFERROR(IF((VLOOKUP($E168,'Org List'!$AJ$10:$AL$190,3,FALSE))="","",(VLOOKUP($E168,'Org List'!$AJ$10:$AL$190,3,FALSE))),"")</f>
        <v>South West England Commissioning Region</v>
      </c>
      <c r="C168" s="78" t="str">
        <f ca="1">IFERROR(IF((VLOOKUP($E168,'Org List'!$AO$10:$AQ$190,3,FALSE))="","",(VLOOKUP($E168,'Org List'!$AO$10:$AQ$190,3,FALSE))),"")</f>
        <v>South West Region</v>
      </c>
      <c r="D168" s="93" t="str">
        <f ca="1">IFERROR(IF((VLOOKUP($E168,'Org List'!$AT$10:$AV$190,3,FALSE))="","",(VLOOKUP($E168,'Org List'!$AT$10:$AV$190,3,FALSE))),"")</f>
        <v>NHS England South West (South West North)</v>
      </c>
      <c r="E168" s="453" t="str">
        <f t="shared" ca="1" si="4"/>
        <v>E06000030</v>
      </c>
      <c r="F168" s="454" t="str">
        <f ca="1">IFERROR(VLOOKUP($E168,'Org List'!$J$9:$K$640,2,0), "")</f>
        <v>Swindon</v>
      </c>
      <c r="G168" s="455">
        <f ca="1">IFERROR(IF((VLOOKUP($E168,'I&amp;E Backsheet'!$D$7:$Y$187,G$9,FALSE))="","",(VLOOKUP($E168,'I&amp;E Backsheet'!$D$7:$Y$187,G$9,FALSE))),"")</f>
        <v>55127854.549999997</v>
      </c>
      <c r="H168" s="456">
        <f ca="1">IFERROR(IF((VLOOKUP($E168,'I&amp;E Backsheet'!$D$7:$Y$187,H$9,FALSE))="","",(VLOOKUP($E168,'I&amp;E Backsheet'!$D$7:$Y$187,H$9,FALSE))),"")</f>
        <v>54650452</v>
      </c>
    </row>
    <row r="169" spans="1:8" ht="15" customHeight="1" x14ac:dyDescent="0.3">
      <c r="A169" s="41">
        <v>158</v>
      </c>
      <c r="B169" s="77" t="str">
        <f ca="1">IFERROR(IF((VLOOKUP($E169,'Org List'!$AJ$10:$AL$190,3,FALSE))="","",(VLOOKUP($E169,'Org List'!$AJ$10:$AL$190,3,FALSE))),"")</f>
        <v>North West Commissioning Region</v>
      </c>
      <c r="C169" s="78" t="str">
        <f ca="1">IFERROR(IF((VLOOKUP($E169,'Org List'!$AO$10:$AQ$190,3,FALSE))="","",(VLOOKUP($E169,'Org List'!$AO$10:$AQ$190,3,FALSE))),"")</f>
        <v>North West Region</v>
      </c>
      <c r="D169" s="93" t="str">
        <f ca="1">IFERROR(IF((VLOOKUP($E169,'Org List'!$AT$10:$AV$190,3,FALSE))="","",(VLOOKUP($E169,'Org List'!$AT$10:$AV$190,3,FALSE))),"")</f>
        <v>NHS England North West (Greater Manchester)</v>
      </c>
      <c r="E169" s="453" t="str">
        <f t="shared" ca="1" si="4"/>
        <v>E08000008</v>
      </c>
      <c r="F169" s="454" t="str">
        <f ca="1">IFERROR(VLOOKUP($E169,'Org List'!$J$9:$K$640,2,0), "")</f>
        <v>Tameside</v>
      </c>
      <c r="G169" s="455">
        <f ca="1">IFERROR(IF((VLOOKUP($E169,'I&amp;E Backsheet'!$D$7:$Y$187,G$9,FALSE))="","",(VLOOKUP($E169,'I&amp;E Backsheet'!$D$7:$Y$187,G$9,FALSE))),"")</f>
        <v>31438206.896666665</v>
      </c>
      <c r="H169" s="456">
        <f ca="1">IFERROR(IF((VLOOKUP($E169,'I&amp;E Backsheet'!$D$7:$Y$187,H$9,FALSE))="","",(VLOOKUP($E169,'I&amp;E Backsheet'!$D$7:$Y$187,H$9,FALSE))),"")</f>
        <v>31205423</v>
      </c>
    </row>
    <row r="170" spans="1:8" ht="15" customHeight="1" x14ac:dyDescent="0.3">
      <c r="A170" s="41">
        <v>159</v>
      </c>
      <c r="B170" s="77" t="str">
        <f ca="1">IFERROR(IF((VLOOKUP($E170,'Org List'!$AJ$10:$AL$190,3,FALSE))="","",(VLOOKUP($E170,'Org List'!$AJ$10:$AL$190,3,FALSE))),"")</f>
        <v>Midlands Commissioning Region</v>
      </c>
      <c r="C170" s="78" t="str">
        <f ca="1">IFERROR(IF((VLOOKUP($E170,'Org List'!$AO$10:$AQ$190,3,FALSE))="","",(VLOOKUP($E170,'Org List'!$AO$10:$AQ$190,3,FALSE))),"")</f>
        <v>West Midlands Region</v>
      </c>
      <c r="D170" s="93" t="str">
        <f ca="1">IFERROR(IF((VLOOKUP($E170,'Org List'!$AT$10:$AV$190,3,FALSE))="","",(VLOOKUP($E170,'Org List'!$AT$10:$AV$190,3,FALSE))),"")</f>
        <v>NHS England Midlands (North Midlands)</v>
      </c>
      <c r="E170" s="453" t="str">
        <f t="shared" ca="1" si="4"/>
        <v>E06000020</v>
      </c>
      <c r="F170" s="454" t="str">
        <f ca="1">IFERROR(VLOOKUP($E170,'Org List'!$J$9:$K$640,2,0), "")</f>
        <v>Telford and Wrekin</v>
      </c>
      <c r="G170" s="455">
        <f ca="1">IFERROR(IF((VLOOKUP($E170,'I&amp;E Backsheet'!$D$7:$Y$187,G$9,FALSE))="","",(VLOOKUP($E170,'I&amp;E Backsheet'!$D$7:$Y$187,G$9,FALSE))),"")</f>
        <v>22462764</v>
      </c>
      <c r="H170" s="456">
        <f ca="1">IFERROR(IF((VLOOKUP($E170,'I&amp;E Backsheet'!$D$7:$Y$187,H$9,FALSE))="","",(VLOOKUP($E170,'I&amp;E Backsheet'!$D$7:$Y$187,H$9,FALSE))),"")</f>
        <v>22462764</v>
      </c>
    </row>
    <row r="171" spans="1:8" ht="15" customHeight="1" x14ac:dyDescent="0.3">
      <c r="A171" s="41">
        <v>160</v>
      </c>
      <c r="B171" s="77" t="str">
        <f ca="1">IFERROR(IF((VLOOKUP($E171,'Org List'!$AJ$10:$AL$190,3,FALSE))="","",(VLOOKUP($E171,'Org List'!$AJ$10:$AL$190,3,FALSE))),"")</f>
        <v>East of England Commissioning Region</v>
      </c>
      <c r="C171" s="78" t="str">
        <f ca="1">IFERROR(IF((VLOOKUP($E171,'Org List'!$AO$10:$AQ$190,3,FALSE))="","",(VLOOKUP($E171,'Org List'!$AO$10:$AQ$190,3,FALSE))),"")</f>
        <v>East Region</v>
      </c>
      <c r="D171" s="93" t="str">
        <f ca="1">IFERROR(IF((VLOOKUP($E171,'Org List'!$AT$10:$AV$190,3,FALSE))="","",(VLOOKUP($E171,'Org List'!$AT$10:$AV$190,3,FALSE))),"")</f>
        <v>NHS England East (East)</v>
      </c>
      <c r="E171" s="453" t="str">
        <f t="shared" ref="E171:E191" ca="1" si="5">IF($A171&gt;$K$5-1,"",INDIRECT("'Comms by AT'!D"&amp;$A171+$K$4))</f>
        <v>E06000034</v>
      </c>
      <c r="F171" s="454" t="str">
        <f ca="1">IFERROR(VLOOKUP($E171,'Org List'!$J$9:$K$640,2,0), "")</f>
        <v>Thurrock</v>
      </c>
      <c r="G171" s="455">
        <f ca="1">IFERROR(IF((VLOOKUP($E171,'I&amp;E Backsheet'!$D$7:$Y$187,G$9,FALSE))="","",(VLOOKUP($E171,'I&amp;E Backsheet'!$D$7:$Y$187,G$9,FALSE))),"")</f>
        <v>48622722</v>
      </c>
      <c r="H171" s="456">
        <f ca="1">IFERROR(IF((VLOOKUP($E171,'I&amp;E Backsheet'!$D$7:$Y$187,H$9,FALSE))="","",(VLOOKUP($E171,'I&amp;E Backsheet'!$D$7:$Y$187,H$9,FALSE))),"")</f>
        <v>48387236.29433538</v>
      </c>
    </row>
    <row r="172" spans="1:8" ht="15" customHeight="1" x14ac:dyDescent="0.3">
      <c r="A172" s="41">
        <v>161</v>
      </c>
      <c r="B172" s="77" t="str">
        <f ca="1">IFERROR(IF((VLOOKUP($E172,'Org List'!$AJ$10:$AL$190,3,FALSE))="","",(VLOOKUP($E172,'Org List'!$AJ$10:$AL$190,3,FALSE))),"")</f>
        <v>South West England Commissioning Region</v>
      </c>
      <c r="C172" s="78" t="str">
        <f ca="1">IFERROR(IF((VLOOKUP($E172,'Org List'!$AO$10:$AQ$190,3,FALSE))="","",(VLOOKUP($E172,'Org List'!$AO$10:$AQ$190,3,FALSE))),"")</f>
        <v>South West Region</v>
      </c>
      <c r="D172" s="93" t="str">
        <f ca="1">IFERROR(IF((VLOOKUP($E172,'Org List'!$AT$10:$AV$190,3,FALSE))="","",(VLOOKUP($E172,'Org List'!$AT$10:$AV$190,3,FALSE))),"")</f>
        <v>NHS England South West (South West South)</v>
      </c>
      <c r="E172" s="453" t="str">
        <f t="shared" ca="1" si="5"/>
        <v>E06000027</v>
      </c>
      <c r="F172" s="454" t="str">
        <f ca="1">IFERROR(VLOOKUP($E172,'Org List'!$J$9:$K$640,2,0), "")</f>
        <v>Torbay</v>
      </c>
      <c r="G172" s="455">
        <f ca="1">IFERROR(IF((VLOOKUP($E172,'I&amp;E Backsheet'!$D$7:$Y$187,G$9,FALSE))="","",(VLOOKUP($E172,'I&amp;E Backsheet'!$D$7:$Y$187,G$9,FALSE))),"")</f>
        <v>21672000.597999997</v>
      </c>
      <c r="H172" s="456">
        <f ca="1">IFERROR(IF((VLOOKUP($E172,'I&amp;E Backsheet'!$D$7:$Y$187,H$9,FALSE))="","",(VLOOKUP($E172,'I&amp;E Backsheet'!$D$7:$Y$187,H$9,FALSE))),"")</f>
        <v>21672000.597999997</v>
      </c>
    </row>
    <row r="173" spans="1:8" ht="15" customHeight="1" x14ac:dyDescent="0.3">
      <c r="A173" s="41">
        <v>162</v>
      </c>
      <c r="B173" s="77" t="str">
        <f ca="1">IFERROR(IF((VLOOKUP($E173,'Org List'!$AJ$10:$AL$190,3,FALSE))="","",(VLOOKUP($E173,'Org List'!$AJ$10:$AL$190,3,FALSE))),"")</f>
        <v>London Commissioning Region</v>
      </c>
      <c r="C173" s="78" t="str">
        <f ca="1">IFERROR(IF((VLOOKUP($E173,'Org List'!$AO$10:$AQ$190,3,FALSE))="","",(VLOOKUP($E173,'Org List'!$AO$10:$AQ$190,3,FALSE))),"")</f>
        <v>London Region</v>
      </c>
      <c r="D173" s="93" t="str">
        <f ca="1">IFERROR(IF((VLOOKUP($E173,'Org List'!$AT$10:$AV$190,3,FALSE))="","",(VLOOKUP($E173,'Org List'!$AT$10:$AV$190,3,FALSE))),"")</f>
        <v>NHS England London</v>
      </c>
      <c r="E173" s="453" t="str">
        <f t="shared" ca="1" si="5"/>
        <v>E09000030</v>
      </c>
      <c r="F173" s="454" t="str">
        <f ca="1">IFERROR(VLOOKUP($E173,'Org List'!$J$9:$K$640,2,0), "")</f>
        <v>Tower Hamlets</v>
      </c>
      <c r="G173" s="455">
        <f ca="1">IFERROR(IF((VLOOKUP($E173,'I&amp;E Backsheet'!$D$7:$Y$187,G$9,FALSE))="","",(VLOOKUP($E173,'I&amp;E Backsheet'!$D$7:$Y$187,G$9,FALSE))),"")</f>
        <v>53783204</v>
      </c>
      <c r="H173" s="456">
        <f ca="1">IFERROR(IF((VLOOKUP($E173,'I&amp;E Backsheet'!$D$7:$Y$187,H$9,FALSE))="","",(VLOOKUP($E173,'I&amp;E Backsheet'!$D$7:$Y$187,H$9,FALSE))),"")</f>
        <v>53783204</v>
      </c>
    </row>
    <row r="174" spans="1:8" ht="15" customHeight="1" x14ac:dyDescent="0.3">
      <c r="A174" s="41">
        <v>163</v>
      </c>
      <c r="B174" s="77" t="str">
        <f ca="1">IFERROR(IF((VLOOKUP($E174,'Org List'!$AJ$10:$AL$190,3,FALSE))="","",(VLOOKUP($E174,'Org List'!$AJ$10:$AL$190,3,FALSE))),"")</f>
        <v>North West Commissioning Region</v>
      </c>
      <c r="C174" s="78" t="str">
        <f ca="1">IFERROR(IF((VLOOKUP($E174,'Org List'!$AO$10:$AQ$190,3,FALSE))="","",(VLOOKUP($E174,'Org List'!$AO$10:$AQ$190,3,FALSE))),"")</f>
        <v>North West Region</v>
      </c>
      <c r="D174" s="93" t="str">
        <f ca="1">IFERROR(IF((VLOOKUP($E174,'Org List'!$AT$10:$AV$190,3,FALSE))="","",(VLOOKUP($E174,'Org List'!$AT$10:$AV$190,3,FALSE))),"")</f>
        <v>NHS England North West (Greater Manchester)</v>
      </c>
      <c r="E174" s="453" t="str">
        <f t="shared" ca="1" si="5"/>
        <v>E08000009</v>
      </c>
      <c r="F174" s="454" t="str">
        <f ca="1">IFERROR(VLOOKUP($E174,'Org List'!$J$9:$K$640,2,0), "")</f>
        <v>Trafford</v>
      </c>
      <c r="G174" s="455">
        <f ca="1">IFERROR(IF((VLOOKUP($E174,'I&amp;E Backsheet'!$D$7:$Y$187,G$9,FALSE))="","",(VLOOKUP($E174,'I&amp;E Backsheet'!$D$7:$Y$187,G$9,FALSE))),"")</f>
        <v>25856012</v>
      </c>
      <c r="H174" s="456">
        <f ca="1">IFERROR(IF((VLOOKUP($E174,'I&amp;E Backsheet'!$D$7:$Y$187,H$9,FALSE))="","",(VLOOKUP($E174,'I&amp;E Backsheet'!$D$7:$Y$187,H$9,FALSE))),"")</f>
        <v>25856012</v>
      </c>
    </row>
    <row r="175" spans="1:8" ht="15" customHeight="1" x14ac:dyDescent="0.3">
      <c r="A175" s="41">
        <v>164</v>
      </c>
      <c r="B175" s="77" t="str">
        <f ca="1">IFERROR(IF((VLOOKUP($E175,'Org List'!$AJ$10:$AL$190,3,FALSE))="","",(VLOOKUP($E175,'Org List'!$AJ$10:$AL$190,3,FALSE))),"")</f>
        <v>North East and Yorkshire Commissioning Region</v>
      </c>
      <c r="C175" s="78" t="str">
        <f ca="1">IFERROR(IF((VLOOKUP($E175,'Org List'!$AO$10:$AQ$190,3,FALSE))="","",(VLOOKUP($E175,'Org List'!$AO$10:$AQ$190,3,FALSE))),"")</f>
        <v>Yorkshire and The Humber Region</v>
      </c>
      <c r="D175" s="93" t="str">
        <f ca="1">IFERROR(IF((VLOOKUP($E175,'Org List'!$AT$10:$AV$190,3,FALSE))="","",(VLOOKUP($E175,'Org List'!$AT$10:$AV$190,3,FALSE))),"")</f>
        <v>NHS England North East and Yokrshire (Yorkshire And Humber)</v>
      </c>
      <c r="E175" s="453" t="str">
        <f t="shared" ca="1" si="5"/>
        <v>E08000036</v>
      </c>
      <c r="F175" s="454" t="str">
        <f ca="1">IFERROR(VLOOKUP($E175,'Org List'!$J$9:$K$640,2,0), "")</f>
        <v>Wakefield</v>
      </c>
      <c r="G175" s="455">
        <f ca="1">IFERROR(IF((VLOOKUP($E175,'I&amp;E Backsheet'!$D$7:$Y$187,G$9,FALSE))="","",(VLOOKUP($E175,'I&amp;E Backsheet'!$D$7:$Y$187,G$9,FALSE))),"")</f>
        <v>121497114.12717548</v>
      </c>
      <c r="H175" s="456">
        <f ca="1">IFERROR(IF((VLOOKUP($E175,'I&amp;E Backsheet'!$D$7:$Y$187,H$9,FALSE))="","",(VLOOKUP($E175,'I&amp;E Backsheet'!$D$7:$Y$187,H$9,FALSE))),"")</f>
        <v>121101180</v>
      </c>
    </row>
    <row r="176" spans="1:8" ht="15" customHeight="1" x14ac:dyDescent="0.3">
      <c r="A176" s="41">
        <v>165</v>
      </c>
      <c r="B176" s="77" t="str">
        <f ca="1">IFERROR(IF((VLOOKUP($E176,'Org List'!$AJ$10:$AL$190,3,FALSE))="","",(VLOOKUP($E176,'Org List'!$AJ$10:$AL$190,3,FALSE))),"")</f>
        <v>Midlands Commissioning Region</v>
      </c>
      <c r="C176" s="78" t="str">
        <f ca="1">IFERROR(IF((VLOOKUP($E176,'Org List'!$AO$10:$AQ$190,3,FALSE))="","",(VLOOKUP($E176,'Org List'!$AO$10:$AQ$190,3,FALSE))),"")</f>
        <v>West Midlands Region</v>
      </c>
      <c r="D176" s="93" t="str">
        <f ca="1">IFERROR(IF((VLOOKUP($E176,'Org List'!$AT$10:$AV$190,3,FALSE))="","",(VLOOKUP($E176,'Org List'!$AT$10:$AV$190,3,FALSE))),"")</f>
        <v>NHS England Midlands (West Midlands)</v>
      </c>
      <c r="E176" s="453" t="str">
        <f t="shared" ca="1" si="5"/>
        <v>E08000030</v>
      </c>
      <c r="F176" s="454" t="str">
        <f ca="1">IFERROR(VLOOKUP($E176,'Org List'!$J$9:$K$640,2,0), "")</f>
        <v>Walsall</v>
      </c>
      <c r="G176" s="455">
        <f ca="1">IFERROR(IF((VLOOKUP($E176,'I&amp;E Backsheet'!$D$7:$Y$187,G$9,FALSE))="","",(VLOOKUP($E176,'I&amp;E Backsheet'!$D$7:$Y$187,G$9,FALSE))),"")</f>
        <v>42006877</v>
      </c>
      <c r="H176" s="456">
        <f ca="1">IFERROR(IF((VLOOKUP($E176,'I&amp;E Backsheet'!$D$7:$Y$187,H$9,FALSE))="","",(VLOOKUP($E176,'I&amp;E Backsheet'!$D$7:$Y$187,H$9,FALSE))),"")</f>
        <v>40724395.498128198</v>
      </c>
    </row>
    <row r="177" spans="1:11" ht="15" customHeight="1" x14ac:dyDescent="0.3">
      <c r="A177" s="41">
        <v>166</v>
      </c>
      <c r="B177" s="77" t="str">
        <f ca="1">IFERROR(IF((VLOOKUP($E177,'Org List'!$AJ$10:$AL$190,3,FALSE))="","",(VLOOKUP($E177,'Org List'!$AJ$10:$AL$190,3,FALSE))),"")</f>
        <v>London Commissioning Region</v>
      </c>
      <c r="C177" s="78" t="str">
        <f ca="1">IFERROR(IF((VLOOKUP($E177,'Org List'!$AO$10:$AQ$190,3,FALSE))="","",(VLOOKUP($E177,'Org List'!$AO$10:$AQ$190,3,FALSE))),"")</f>
        <v>London Region</v>
      </c>
      <c r="D177" s="93" t="str">
        <f ca="1">IFERROR(IF((VLOOKUP($E177,'Org List'!$AT$10:$AV$190,3,FALSE))="","",(VLOOKUP($E177,'Org List'!$AT$10:$AV$190,3,FALSE))),"")</f>
        <v>NHS England London</v>
      </c>
      <c r="E177" s="453" t="str">
        <f t="shared" ca="1" si="5"/>
        <v>E09000031</v>
      </c>
      <c r="F177" s="454" t="str">
        <f ca="1">IFERROR(VLOOKUP($E177,'Org List'!$J$9:$K$640,2,0), "")</f>
        <v>Waltham Forest</v>
      </c>
      <c r="G177" s="455">
        <f ca="1">IFERROR(IF((VLOOKUP($E177,'I&amp;E Backsheet'!$D$7:$Y$187,G$9,FALSE))="","",(VLOOKUP($E177,'I&amp;E Backsheet'!$D$7:$Y$187,G$9,FALSE))),"")</f>
        <v>29557793</v>
      </c>
      <c r="H177" s="456">
        <f ca="1">IFERROR(IF((VLOOKUP($E177,'I&amp;E Backsheet'!$D$7:$Y$187,H$9,FALSE))="","",(VLOOKUP($E177,'I&amp;E Backsheet'!$D$7:$Y$187,H$9,FALSE))),"")</f>
        <v>29557793</v>
      </c>
    </row>
    <row r="178" spans="1:11" ht="15" customHeight="1" x14ac:dyDescent="0.3">
      <c r="A178" s="41">
        <v>167</v>
      </c>
      <c r="B178" s="77" t="str">
        <f ca="1">IFERROR(IF((VLOOKUP($E178,'Org List'!$AJ$10:$AL$190,3,FALSE))="","",(VLOOKUP($E178,'Org List'!$AJ$10:$AL$190,3,FALSE))),"")</f>
        <v>London Commissioning Region</v>
      </c>
      <c r="C178" s="78" t="str">
        <f ca="1">IFERROR(IF((VLOOKUP($E178,'Org List'!$AO$10:$AQ$190,3,FALSE))="","",(VLOOKUP($E178,'Org List'!$AO$10:$AQ$190,3,FALSE))),"")</f>
        <v>London Region</v>
      </c>
      <c r="D178" s="93" t="str">
        <f ca="1">IFERROR(IF((VLOOKUP($E178,'Org List'!$AT$10:$AV$190,3,FALSE))="","",(VLOOKUP($E178,'Org List'!$AT$10:$AV$190,3,FALSE))),"")</f>
        <v>NHS England London</v>
      </c>
      <c r="E178" s="453" t="str">
        <f t="shared" ca="1" si="5"/>
        <v>E09000032</v>
      </c>
      <c r="F178" s="454" t="str">
        <f ca="1">IFERROR(VLOOKUP($E178,'Org List'!$J$9:$K$640,2,0), "")</f>
        <v>Wandsworth</v>
      </c>
      <c r="G178" s="455">
        <f ca="1">IFERROR(IF((VLOOKUP($E178,'I&amp;E Backsheet'!$D$7:$Y$187,G$9,FALSE))="","",(VLOOKUP($E178,'I&amp;E Backsheet'!$D$7:$Y$187,G$9,FALSE))),"")</f>
        <v>40269198</v>
      </c>
      <c r="H178" s="456">
        <f ca="1">IFERROR(IF((VLOOKUP($E178,'I&amp;E Backsheet'!$D$7:$Y$187,H$9,FALSE))="","",(VLOOKUP($E178,'I&amp;E Backsheet'!$D$7:$Y$187,H$9,FALSE))),"")</f>
        <v>40269198</v>
      </c>
    </row>
    <row r="179" spans="1:11" ht="15" customHeight="1" x14ac:dyDescent="0.3">
      <c r="A179" s="41">
        <v>168</v>
      </c>
      <c r="B179" s="77" t="str">
        <f ca="1">IFERROR(IF((VLOOKUP($E179,'Org List'!$AJ$10:$AL$190,3,FALSE))="","",(VLOOKUP($E179,'Org List'!$AJ$10:$AL$190,3,FALSE))),"")</f>
        <v>North West Commissioning Region</v>
      </c>
      <c r="C179" s="78" t="str">
        <f ca="1">IFERROR(IF((VLOOKUP($E179,'Org List'!$AO$10:$AQ$190,3,FALSE))="","",(VLOOKUP($E179,'Org List'!$AO$10:$AQ$190,3,FALSE))),"")</f>
        <v>North West Region</v>
      </c>
      <c r="D179" s="93" t="str">
        <f ca="1">IFERROR(IF((VLOOKUP($E179,'Org List'!$AT$10:$AV$190,3,FALSE))="","",(VLOOKUP($E179,'Org List'!$AT$10:$AV$190,3,FALSE))),"")</f>
        <v>NHS England North West (Cheshire And Merseyside)</v>
      </c>
      <c r="E179" s="453" t="str">
        <f t="shared" ca="1" si="5"/>
        <v>E06000007</v>
      </c>
      <c r="F179" s="454" t="str">
        <f ca="1">IFERROR(VLOOKUP($E179,'Org List'!$J$9:$K$640,2,0), "")</f>
        <v>Warrington</v>
      </c>
      <c r="G179" s="455">
        <f ca="1">IFERROR(IF((VLOOKUP($E179,'I&amp;E Backsheet'!$D$7:$Y$187,G$9,FALSE))="","",(VLOOKUP($E179,'I&amp;E Backsheet'!$D$7:$Y$187,G$9,FALSE))),"")</f>
        <v>40600549</v>
      </c>
      <c r="H179" s="456">
        <f ca="1">IFERROR(IF((VLOOKUP($E179,'I&amp;E Backsheet'!$D$7:$Y$187,H$9,FALSE))="","",(VLOOKUP($E179,'I&amp;E Backsheet'!$D$7:$Y$187,H$9,FALSE))),"")</f>
        <v>41090511</v>
      </c>
    </row>
    <row r="180" spans="1:11" ht="15" customHeight="1" x14ac:dyDescent="0.3">
      <c r="A180" s="41">
        <v>169</v>
      </c>
      <c r="B180" s="77" t="str">
        <f ca="1">IFERROR(IF((VLOOKUP($E180,'Org List'!$AJ$10:$AL$190,3,FALSE))="","",(VLOOKUP($E180,'Org List'!$AJ$10:$AL$190,3,FALSE))),"")</f>
        <v>Midlands Commissioning Region</v>
      </c>
      <c r="C180" s="78" t="str">
        <f ca="1">IFERROR(IF((VLOOKUP($E180,'Org List'!$AO$10:$AQ$190,3,FALSE))="","",(VLOOKUP($E180,'Org List'!$AO$10:$AQ$190,3,FALSE))),"")</f>
        <v>West Midlands Region</v>
      </c>
      <c r="D180" s="93" t="str">
        <f ca="1">IFERROR(IF((VLOOKUP($E180,'Org List'!$AT$10:$AV$190,3,FALSE))="","",(VLOOKUP($E180,'Org List'!$AT$10:$AV$190,3,FALSE))),"")</f>
        <v>NHS England Midlands (West Midlands)</v>
      </c>
      <c r="E180" s="453" t="str">
        <f t="shared" ca="1" si="5"/>
        <v>E10000031</v>
      </c>
      <c r="F180" s="454" t="str">
        <f ca="1">IFERROR(VLOOKUP($E180,'Org List'!$J$9:$K$640,2,0), "")</f>
        <v>Warwickshire</v>
      </c>
      <c r="G180" s="455">
        <f ca="1">IFERROR(IF((VLOOKUP($E180,'I&amp;E Backsheet'!$D$7:$Y$187,G$9,FALSE))="","",(VLOOKUP($E180,'I&amp;E Backsheet'!$D$7:$Y$187,G$9,FALSE))),"")</f>
        <v>189588878</v>
      </c>
      <c r="H180" s="456">
        <f ca="1">IFERROR(IF((VLOOKUP($E180,'I&amp;E Backsheet'!$D$7:$Y$187,H$9,FALSE))="","",(VLOOKUP($E180,'I&amp;E Backsheet'!$D$7:$Y$187,H$9,FALSE))),"")</f>
        <v>189588878</v>
      </c>
    </row>
    <row r="181" spans="1:11" ht="15" customHeight="1" x14ac:dyDescent="0.3">
      <c r="A181" s="41">
        <v>170</v>
      </c>
      <c r="B181" s="77" t="str">
        <f ca="1">IFERROR(IF((VLOOKUP($E181,'Org List'!$AJ$10:$AL$190,3,FALSE))="","",(VLOOKUP($E181,'Org List'!$AJ$10:$AL$190,3,FALSE))),"")</f>
        <v>South East England Commissioning Region</v>
      </c>
      <c r="C181" s="78" t="str">
        <f ca="1">IFERROR(IF((VLOOKUP($E181,'Org List'!$AO$10:$AQ$190,3,FALSE))="","",(VLOOKUP($E181,'Org List'!$AO$10:$AQ$190,3,FALSE))),"")</f>
        <v>South East Region</v>
      </c>
      <c r="D181" s="93" t="str">
        <f ca="1">IFERROR(IF((VLOOKUP($E181,'Org List'!$AT$10:$AV$190,3,FALSE))="","",(VLOOKUP($E181,'Org List'!$AT$10:$AV$190,3,FALSE))),"")</f>
        <v>NHS England South East (Hampshire, Isle of Wight and Thames Valley)</v>
      </c>
      <c r="E181" s="453" t="str">
        <f t="shared" ca="1" si="5"/>
        <v>E06000037</v>
      </c>
      <c r="F181" s="454" t="str">
        <f ca="1">IFERROR(VLOOKUP($E181,'Org List'!$J$9:$K$640,2,0), "")</f>
        <v>West Berkshire</v>
      </c>
      <c r="G181" s="455">
        <f ca="1">IFERROR(IF((VLOOKUP($E181,'I&amp;E Backsheet'!$D$7:$Y$187,G$9,FALSE))="","",(VLOOKUP($E181,'I&amp;E Backsheet'!$D$7:$Y$187,G$9,FALSE))),"")</f>
        <v>12455090</v>
      </c>
      <c r="H181" s="456">
        <f ca="1">IFERROR(IF((VLOOKUP($E181,'I&amp;E Backsheet'!$D$7:$Y$187,H$9,FALSE))="","",(VLOOKUP($E181,'I&amp;E Backsheet'!$D$7:$Y$187,H$9,FALSE))),"")</f>
        <v>12455090</v>
      </c>
    </row>
    <row r="182" spans="1:11" ht="15" customHeight="1" x14ac:dyDescent="0.3">
      <c r="A182" s="41">
        <v>171</v>
      </c>
      <c r="B182" s="77" t="str">
        <f ca="1">IFERROR(IF((VLOOKUP($E182,'Org List'!$AJ$10:$AL$190,3,FALSE))="","",(VLOOKUP($E182,'Org List'!$AJ$10:$AL$190,3,FALSE))),"")</f>
        <v>South East England Commissioning Region</v>
      </c>
      <c r="C182" s="78" t="str">
        <f ca="1">IFERROR(IF((VLOOKUP($E182,'Org List'!$AO$10:$AQ$190,3,FALSE))="","",(VLOOKUP($E182,'Org List'!$AO$10:$AQ$190,3,FALSE))),"")</f>
        <v>South East Region</v>
      </c>
      <c r="D182" s="93" t="str">
        <f ca="1">IFERROR(IF((VLOOKUP($E182,'Org List'!$AT$10:$AV$190,3,FALSE))="","",(VLOOKUP($E182,'Org List'!$AT$10:$AV$190,3,FALSE))),"")</f>
        <v>NHS England South East (Kent, Surrey and Sussex)</v>
      </c>
      <c r="E182" s="453" t="str">
        <f t="shared" ca="1" si="5"/>
        <v>E10000032</v>
      </c>
      <c r="F182" s="454" t="str">
        <f ca="1">IFERROR(VLOOKUP($E182,'Org List'!$J$9:$K$640,2,0), "")</f>
        <v>West Sussex</v>
      </c>
      <c r="G182" s="455">
        <f ca="1">IFERROR(IF((VLOOKUP($E182,'I&amp;E Backsheet'!$D$7:$Y$187,G$9,FALSE))="","",(VLOOKUP($E182,'I&amp;E Backsheet'!$D$7:$Y$187,G$9,FALSE))),"")</f>
        <v>87789997.094176725</v>
      </c>
      <c r="H182" s="456">
        <f ca="1">IFERROR(IF((VLOOKUP($E182,'I&amp;E Backsheet'!$D$7:$Y$187,H$9,FALSE))="","",(VLOOKUP($E182,'I&amp;E Backsheet'!$D$7:$Y$187,H$9,FALSE))),"")</f>
        <v>87789997.094176725</v>
      </c>
    </row>
    <row r="183" spans="1:11" ht="15" customHeight="1" x14ac:dyDescent="0.3">
      <c r="A183" s="41">
        <v>172</v>
      </c>
      <c r="B183" s="77" t="str">
        <f ca="1">IFERROR(IF((VLOOKUP($E183,'Org List'!$AJ$10:$AL$190,3,FALSE))="","",(VLOOKUP($E183,'Org List'!$AJ$10:$AL$190,3,FALSE))),"")</f>
        <v>London Commissioning Region</v>
      </c>
      <c r="C183" s="78" t="str">
        <f ca="1">IFERROR(IF((VLOOKUP($E183,'Org List'!$AO$10:$AQ$190,3,FALSE))="","",(VLOOKUP($E183,'Org List'!$AO$10:$AQ$190,3,FALSE))),"")</f>
        <v>London Region</v>
      </c>
      <c r="D183" s="93" t="str">
        <f ca="1">IFERROR(IF((VLOOKUP($E183,'Org List'!$AT$10:$AV$190,3,FALSE))="","",(VLOOKUP($E183,'Org List'!$AT$10:$AV$190,3,FALSE))),"")</f>
        <v>NHS England London</v>
      </c>
      <c r="E183" s="453" t="str">
        <f t="shared" ca="1" si="5"/>
        <v>E09000033</v>
      </c>
      <c r="F183" s="454" t="str">
        <f ca="1">IFERROR(VLOOKUP($E183,'Org List'!$J$9:$K$640,2,0), "")</f>
        <v>Westminster</v>
      </c>
      <c r="G183" s="455">
        <f ca="1">IFERROR(IF((VLOOKUP($E183,'I&amp;E Backsheet'!$D$7:$Y$187,G$9,FALSE))="","",(VLOOKUP($E183,'I&amp;E Backsheet'!$D$7:$Y$187,G$9,FALSE))),"")</f>
        <v>38659180</v>
      </c>
      <c r="H183" s="456">
        <f ca="1">IFERROR(IF((VLOOKUP($E183,'I&amp;E Backsheet'!$D$7:$Y$187,H$9,FALSE))="","",(VLOOKUP($E183,'I&amp;E Backsheet'!$D$7:$Y$187,H$9,FALSE))),"")</f>
        <v>38838612</v>
      </c>
    </row>
    <row r="184" spans="1:11" ht="15" customHeight="1" x14ac:dyDescent="0.3">
      <c r="A184" s="41">
        <v>173</v>
      </c>
      <c r="B184" s="77" t="str">
        <f ca="1">IFERROR(IF((VLOOKUP($E184,'Org List'!$AJ$10:$AL$190,3,FALSE))="","",(VLOOKUP($E184,'Org List'!$AJ$10:$AL$190,3,FALSE))),"")</f>
        <v>North West Commissioning Region</v>
      </c>
      <c r="C184" s="78" t="str">
        <f ca="1">IFERROR(IF((VLOOKUP($E184,'Org List'!$AO$10:$AQ$190,3,FALSE))="","",(VLOOKUP($E184,'Org List'!$AO$10:$AQ$190,3,FALSE))),"")</f>
        <v>North West Region</v>
      </c>
      <c r="D184" s="93" t="str">
        <f ca="1">IFERROR(IF((VLOOKUP($E184,'Org List'!$AT$10:$AV$190,3,FALSE))="","",(VLOOKUP($E184,'Org List'!$AT$10:$AV$190,3,FALSE))),"")</f>
        <v>NHS England North West (Greater Manchester)</v>
      </c>
      <c r="E184" s="453" t="str">
        <f t="shared" ca="1" si="5"/>
        <v>E08000010</v>
      </c>
      <c r="F184" s="454" t="str">
        <f ca="1">IFERROR(VLOOKUP($E184,'Org List'!$J$9:$K$640,2,0), "")</f>
        <v>Wigan</v>
      </c>
      <c r="G184" s="455">
        <f ca="1">IFERROR(IF((VLOOKUP($E184,'I&amp;E Backsheet'!$D$7:$Y$187,G$9,FALSE))="","",(VLOOKUP($E184,'I&amp;E Backsheet'!$D$7:$Y$187,G$9,FALSE))),"")</f>
        <v>44736134</v>
      </c>
      <c r="H184" s="456">
        <f ca="1">IFERROR(IF((VLOOKUP($E184,'I&amp;E Backsheet'!$D$7:$Y$187,H$9,FALSE))="","",(VLOOKUP($E184,'I&amp;E Backsheet'!$D$7:$Y$187,H$9,FALSE))),"")</f>
        <v>44684407</v>
      </c>
    </row>
    <row r="185" spans="1:11" ht="15" customHeight="1" x14ac:dyDescent="0.3">
      <c r="A185" s="41">
        <v>174</v>
      </c>
      <c r="B185" s="77" t="str">
        <f ca="1">IFERROR(IF((VLOOKUP($E185,'Org List'!$AJ$10:$AL$190,3,FALSE))="","",(VLOOKUP($E185,'Org List'!$AJ$10:$AL$190,3,FALSE))),"")</f>
        <v>South West England Commissioning Region</v>
      </c>
      <c r="C185" s="78" t="str">
        <f ca="1">IFERROR(IF((VLOOKUP($E185,'Org List'!$AO$10:$AQ$190,3,FALSE))="","",(VLOOKUP($E185,'Org List'!$AO$10:$AQ$190,3,FALSE))),"")</f>
        <v>South West Region</v>
      </c>
      <c r="D185" s="93" t="str">
        <f ca="1">IFERROR(IF((VLOOKUP($E185,'Org List'!$AT$10:$AV$190,3,FALSE))="","",(VLOOKUP($E185,'Org List'!$AT$10:$AV$190,3,FALSE))),"")</f>
        <v>NHS England South West (South West North)</v>
      </c>
      <c r="E185" s="453" t="str">
        <f t="shared" ca="1" si="5"/>
        <v>E06000054</v>
      </c>
      <c r="F185" s="454" t="str">
        <f ca="1">IFERROR(VLOOKUP($E185,'Org List'!$J$9:$K$640,2,0), "")</f>
        <v>Wiltshire</v>
      </c>
      <c r="G185" s="455">
        <f ca="1">IFERROR(IF((VLOOKUP($E185,'I&amp;E Backsheet'!$D$7:$Y$187,G$9,FALSE))="","",(VLOOKUP($E185,'I&amp;E Backsheet'!$D$7:$Y$187,G$9,FALSE))),"")</f>
        <v>50822681</v>
      </c>
      <c r="H185" s="456">
        <f ca="1">IFERROR(IF((VLOOKUP($E185,'I&amp;E Backsheet'!$D$7:$Y$187,H$9,FALSE))="","",(VLOOKUP($E185,'I&amp;E Backsheet'!$D$7:$Y$187,H$9,FALSE))),"")</f>
        <v>49772729</v>
      </c>
    </row>
    <row r="186" spans="1:11" ht="15" customHeight="1" x14ac:dyDescent="0.3">
      <c r="A186" s="41">
        <v>175</v>
      </c>
      <c r="B186" s="77" t="str">
        <f ca="1">IFERROR(IF((VLOOKUP($E186,'Org List'!$AJ$10:$AL$190,3,FALSE))="","",(VLOOKUP($E186,'Org List'!$AJ$10:$AL$190,3,FALSE))),"")</f>
        <v>South East England Commissioning Region</v>
      </c>
      <c r="C186" s="78" t="str">
        <f ca="1">IFERROR(IF((VLOOKUP($E186,'Org List'!$AO$10:$AQ$190,3,FALSE))="","",(VLOOKUP($E186,'Org List'!$AO$10:$AQ$190,3,FALSE))),"")</f>
        <v>South East Region</v>
      </c>
      <c r="D186" s="93" t="str">
        <f ca="1">IFERROR(IF((VLOOKUP($E186,'Org List'!$AT$10:$AV$190,3,FALSE))="","",(VLOOKUP($E186,'Org List'!$AT$10:$AV$190,3,FALSE))),"")</f>
        <v>NHS England South East (Hampshire, Isle of Wight and Thames Valley)</v>
      </c>
      <c r="E186" s="453" t="str">
        <f t="shared" ca="1" si="5"/>
        <v>E06000040</v>
      </c>
      <c r="F186" s="454" t="str">
        <f ca="1">IFERROR(VLOOKUP($E186,'Org List'!$J$9:$K$640,2,0), "")</f>
        <v>Windsor and Maidenhead</v>
      </c>
      <c r="G186" s="455">
        <f ca="1">IFERROR(IF((VLOOKUP($E186,'I&amp;E Backsheet'!$D$7:$Y$187,G$9,FALSE))="","",(VLOOKUP($E186,'I&amp;E Backsheet'!$D$7:$Y$187,G$9,FALSE))),"")</f>
        <v>13287292</v>
      </c>
      <c r="H186" s="456">
        <f ca="1">IFERROR(IF((VLOOKUP($E186,'I&amp;E Backsheet'!$D$7:$Y$187,H$9,FALSE))="","",(VLOOKUP($E186,'I&amp;E Backsheet'!$D$7:$Y$187,H$9,FALSE))),"")</f>
        <v>15477296</v>
      </c>
    </row>
    <row r="187" spans="1:11" ht="15" customHeight="1" x14ac:dyDescent="0.3">
      <c r="A187" s="41">
        <v>176</v>
      </c>
      <c r="B187" s="77" t="str">
        <f ca="1">IFERROR(IF((VLOOKUP($E187,'Org List'!$AJ$10:$AL$190,3,FALSE))="","",(VLOOKUP($E187,'Org List'!$AJ$10:$AL$190,3,FALSE))),"")</f>
        <v>North West Commissioning Region</v>
      </c>
      <c r="C187" s="78" t="str">
        <f ca="1">IFERROR(IF((VLOOKUP($E187,'Org List'!$AO$10:$AQ$190,3,FALSE))="","",(VLOOKUP($E187,'Org List'!$AO$10:$AQ$190,3,FALSE))),"")</f>
        <v>North West Region</v>
      </c>
      <c r="D187" s="93" t="str">
        <f ca="1">IFERROR(IF((VLOOKUP($E187,'Org List'!$AT$10:$AV$190,3,FALSE))="","",(VLOOKUP($E187,'Org List'!$AT$10:$AV$190,3,FALSE))),"")</f>
        <v>NHS England North West (Cheshire And Merseyside)</v>
      </c>
      <c r="E187" s="453" t="str">
        <f t="shared" ca="1" si="5"/>
        <v>E08000015</v>
      </c>
      <c r="F187" s="454" t="str">
        <f ca="1">IFERROR(VLOOKUP($E187,'Org List'!$J$9:$K$640,2,0), "")</f>
        <v>Wirral</v>
      </c>
      <c r="G187" s="455">
        <f ca="1">IFERROR(IF((VLOOKUP($E187,'I&amp;E Backsheet'!$D$7:$Y$187,G$9,FALSE))="","",(VLOOKUP($E187,'I&amp;E Backsheet'!$D$7:$Y$187,G$9,FALSE))),"")</f>
        <v>58905056</v>
      </c>
      <c r="H187" s="456">
        <f ca="1">IFERROR(IF((VLOOKUP($E187,'I&amp;E Backsheet'!$D$7:$Y$187,H$9,FALSE))="","",(VLOOKUP($E187,'I&amp;E Backsheet'!$D$7:$Y$187,H$9,FALSE))),"")</f>
        <v>58905056</v>
      </c>
    </row>
    <row r="188" spans="1:11" ht="15" customHeight="1" x14ac:dyDescent="0.3">
      <c r="A188" s="41">
        <v>177</v>
      </c>
      <c r="B188" s="77" t="str">
        <f ca="1">IFERROR(IF((VLOOKUP($E188,'Org List'!$AJ$10:$AL$190,3,FALSE))="","",(VLOOKUP($E188,'Org List'!$AJ$10:$AL$190,3,FALSE))),"")</f>
        <v>South East England Commissioning Region</v>
      </c>
      <c r="C188" s="78" t="str">
        <f ca="1">IFERROR(IF((VLOOKUP($E188,'Org List'!$AO$10:$AQ$190,3,FALSE))="","",(VLOOKUP($E188,'Org List'!$AO$10:$AQ$190,3,FALSE))),"")</f>
        <v>South East Region</v>
      </c>
      <c r="D188" s="93" t="str">
        <f ca="1">IFERROR(IF((VLOOKUP($E188,'Org List'!$AT$10:$AV$190,3,FALSE))="","",(VLOOKUP($E188,'Org List'!$AT$10:$AV$190,3,FALSE))),"")</f>
        <v>NHS England South East (Hampshire, Isle of Wight and Thames Valley)</v>
      </c>
      <c r="E188" s="453" t="str">
        <f t="shared" ca="1" si="5"/>
        <v>E06000041</v>
      </c>
      <c r="F188" s="454" t="str">
        <f ca="1">IFERROR(VLOOKUP($E188,'Org List'!$J$9:$K$640,2,0), "")</f>
        <v>Wokingham</v>
      </c>
      <c r="G188" s="455">
        <f ca="1">IFERROR(IF((VLOOKUP($E188,'I&amp;E Backsheet'!$D$7:$Y$187,G$9,FALSE))="","",(VLOOKUP($E188,'I&amp;E Backsheet'!$D$7:$Y$187,G$9,FALSE))),"")</f>
        <v>10788900</v>
      </c>
      <c r="H188" s="456">
        <f ca="1">IFERROR(IF((VLOOKUP($E188,'I&amp;E Backsheet'!$D$7:$Y$187,H$9,FALSE))="","",(VLOOKUP($E188,'I&amp;E Backsheet'!$D$7:$Y$187,H$9,FALSE))),"")</f>
        <v>10735200</v>
      </c>
    </row>
    <row r="189" spans="1:11" s="262" customFormat="1" ht="15" customHeight="1" x14ac:dyDescent="0.3">
      <c r="A189" s="41">
        <v>178</v>
      </c>
      <c r="B189" s="285" t="str">
        <f ca="1">IFERROR(IF((VLOOKUP($E189,'Org List'!$AJ$10:$AL$190,3,FALSE))="","",(VLOOKUP($E189,'Org List'!$AJ$10:$AL$190,3,FALSE))),"")</f>
        <v>Midlands Commissioning Region</v>
      </c>
      <c r="C189" s="286" t="str">
        <f ca="1">IFERROR(IF((VLOOKUP($E189,'Org List'!$AO$10:$AQ$190,3,FALSE))="","",(VLOOKUP($E189,'Org List'!$AO$10:$AQ$190,3,FALSE))),"")</f>
        <v>West Midlands Region</v>
      </c>
      <c r="D189" s="287" t="str">
        <f ca="1">IFERROR(IF((VLOOKUP($E189,'Org List'!$AT$10:$AV$190,3,FALSE))="","",(VLOOKUP($E189,'Org List'!$AT$10:$AV$190,3,FALSE))),"")</f>
        <v>NHS England Midlands (West Midlands)</v>
      </c>
      <c r="E189" s="457" t="str">
        <f t="shared" ca="1" si="5"/>
        <v>E08000031</v>
      </c>
      <c r="F189" s="458" t="str">
        <f ca="1">IFERROR(VLOOKUP($E189,'Org List'!$J$9:$K$640,2,0), "")</f>
        <v>Wolverhampton</v>
      </c>
      <c r="G189" s="459">
        <f ca="1">IFERROR(IF((VLOOKUP($E189,'I&amp;E Backsheet'!$D$7:$Y$187,G$9,FALSE))="","",(VLOOKUP($E189,'I&amp;E Backsheet'!$D$7:$Y$187,G$9,FALSE))),"")</f>
        <v>77787960</v>
      </c>
      <c r="H189" s="460">
        <f ca="1">IFERROR(IF((VLOOKUP($E189,'I&amp;E Backsheet'!$D$7:$Y$187,H$9,FALSE))="","",(VLOOKUP($E189,'I&amp;E Backsheet'!$D$7:$Y$187,H$9,FALSE))),"")</f>
        <v>77099771.180000007</v>
      </c>
      <c r="K189" s="1"/>
    </row>
    <row r="190" spans="1:11" s="262" customFormat="1" ht="15" customHeight="1" x14ac:dyDescent="0.3">
      <c r="A190" s="41">
        <v>179</v>
      </c>
      <c r="B190" s="285" t="str">
        <f ca="1">IFERROR(IF((VLOOKUP($E190,'Org List'!$AJ$10:$AL$190,3,FALSE))="","",(VLOOKUP($E190,'Org List'!$AJ$10:$AL$190,3,FALSE))),"")</f>
        <v>Midlands Commissioning Region</v>
      </c>
      <c r="C190" s="286" t="str">
        <f ca="1">IFERROR(IF((VLOOKUP($E190,'Org List'!$AO$10:$AQ$190,3,FALSE))="","",(VLOOKUP($E190,'Org List'!$AO$10:$AQ$190,3,FALSE))),"")</f>
        <v>West Midlands Region</v>
      </c>
      <c r="D190" s="287" t="str">
        <f ca="1">IFERROR(IF((VLOOKUP($E190,'Org List'!$AT$10:$AV$190,3,FALSE))="","",(VLOOKUP($E190,'Org List'!$AT$10:$AV$190,3,FALSE))),"")</f>
        <v>NHS England Midlands (West Midlands)</v>
      </c>
      <c r="E190" s="457" t="str">
        <f t="shared" ca="1" si="5"/>
        <v>E10000034</v>
      </c>
      <c r="F190" s="458" t="str">
        <f ca="1">IFERROR(VLOOKUP($E190,'Org List'!$J$9:$K$640,2,0), "")</f>
        <v>Worcestershire</v>
      </c>
      <c r="G190" s="459">
        <f ca="1">IFERROR(IF((VLOOKUP($E190,'I&amp;E Backsheet'!$D$7:$Y$187,G$9,FALSE))="","",(VLOOKUP($E190,'I&amp;E Backsheet'!$D$7:$Y$187,G$9,FALSE))),"")</f>
        <v>61352096</v>
      </c>
      <c r="H190" s="460">
        <f ca="1">IFERROR(IF((VLOOKUP($E190,'I&amp;E Backsheet'!$D$7:$Y$187,H$9,FALSE))="","",(VLOOKUP($E190,'I&amp;E Backsheet'!$D$7:$Y$187,H$9,FALSE))),"")</f>
        <v>61352096</v>
      </c>
      <c r="K190" s="1"/>
    </row>
    <row r="191" spans="1:11" ht="15" customHeight="1" thickBot="1" x14ac:dyDescent="0.35">
      <c r="A191" s="41">
        <v>180</v>
      </c>
      <c r="B191" s="80" t="str">
        <f ca="1">IFERROR(IF((VLOOKUP($E191,'Org List'!$AJ$10:$AL$190,3,FALSE))="","",(VLOOKUP($E191,'Org List'!$AJ$10:$AL$190,3,FALSE))),"")</f>
        <v>North East and Yorkshire Commissioning Region</v>
      </c>
      <c r="C191" s="81" t="str">
        <f ca="1">IFERROR(IF((VLOOKUP($E191,'Org List'!$AO$10:$AQ$190,3,FALSE))="","",(VLOOKUP($E191,'Org List'!$AO$10:$AQ$190,3,FALSE))),"")</f>
        <v>Yorkshire and The Humber Region</v>
      </c>
      <c r="D191" s="94" t="str">
        <f ca="1">IFERROR(IF((VLOOKUP($E191,'Org List'!$AT$10:$AV$190,3,FALSE))="","",(VLOOKUP($E191,'Org List'!$AT$10:$AV$190,3,FALSE))),"")</f>
        <v>NHS England North East and Yokrshire (Yorkshire And Humber)</v>
      </c>
      <c r="E191" s="461" t="str">
        <f t="shared" ca="1" si="5"/>
        <v>E06000014</v>
      </c>
      <c r="F191" s="462" t="str">
        <f ca="1">IFERROR(VLOOKUP($E191,'Org List'!$J$9:$K$640,2,0), "")</f>
        <v>York</v>
      </c>
      <c r="G191" s="463">
        <f ca="1">IFERROR(IF((VLOOKUP($E191,'I&amp;E Backsheet'!$D$7:$Y$187,G$9,FALSE))="","",(VLOOKUP($E191,'I&amp;E Backsheet'!$D$7:$Y$187,G$9,FALSE))),"")</f>
        <v>18628375</v>
      </c>
      <c r="H191" s="464">
        <f ca="1">IFERROR(IF((VLOOKUP($E191,'I&amp;E Backsheet'!$D$7:$Y$187,H$9,FALSE))="","",(VLOOKUP($E191,'I&amp;E Backsheet'!$D$7:$Y$187,H$9,FALSE))),"")</f>
        <v>18628375</v>
      </c>
    </row>
  </sheetData>
  <sheetProtection algorithmName="SHA-512" hashValue="g9q6QZfRHb1ESjXhM/wQofxMFs9I6oQS7AOMkN8HUEa3JqsVP58WVvdUo0v6U57EoBfuux6hq2FpzutpGZTLDQ==" saltValue="ANuhc7jxdkNJR0oLyHfKSg==" spinCount="100000" sheet="1" objects="1" scenarios="1" formatColumns="0" formatRows="0" autoFilter="0"/>
  <autoFilter ref="B10:H191" xr:uid="{4B3E6EB3-0E8E-450F-8D5E-AD7F6121F5C3}"/>
  <mergeCells count="2">
    <mergeCell ref="E2:H2"/>
    <mergeCell ref="E1:H1"/>
  </mergeCells>
  <hyperlinks>
    <hyperlink ref="E6" location="Contents!A1" display="&lt;&lt; Contents" xr:uid="{37BCF684-31CF-475F-8EDD-40E770472E81}"/>
  </hyperlink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149505" r:id="rId4" name="Drop Down 1">
              <controlPr defaultSize="0" autoLine="0" autoPict="0">
                <anchor moveWithCells="1" sizeWithCells="1">
                  <from>
                    <xdr:col>5</xdr:col>
                    <xdr:colOff>693420</xdr:colOff>
                    <xdr:row>2</xdr:row>
                    <xdr:rowOff>152400</xdr:rowOff>
                  </from>
                  <to>
                    <xdr:col>5</xdr:col>
                    <xdr:colOff>4236720</xdr:colOff>
                    <xdr:row>4</xdr:row>
                    <xdr:rowOff>60960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02CAA-E7BF-4199-9275-9AE51676C5C0}">
  <sheetPr codeName="Sheet18">
    <tabColor rgb="FFFFFF00"/>
  </sheetPr>
  <dimension ref="A1:Y187"/>
  <sheetViews>
    <sheetView zoomScale="80" zoomScaleNormal="80" workbookViewId="0">
      <selection activeCell="A2" sqref="A2"/>
    </sheetView>
  </sheetViews>
  <sheetFormatPr defaultColWidth="9.109375" defaultRowHeight="14.4" x14ac:dyDescent="0.3"/>
  <cols>
    <col min="1" max="5" width="9.109375" style="208"/>
    <col min="6" max="7" width="14.6640625" style="208" customWidth="1"/>
    <col min="8" max="8" width="14.6640625" style="261" customWidth="1"/>
    <col min="9" max="12" width="14.6640625" style="208" customWidth="1"/>
    <col min="13" max="13" width="14.6640625" style="138" customWidth="1"/>
    <col min="14" max="16" width="14.6640625" style="208" customWidth="1"/>
    <col min="17" max="17" width="14.6640625" style="219" customWidth="1"/>
    <col min="18" max="20" width="14.6640625" style="208" customWidth="1"/>
    <col min="21" max="21" width="10.6640625" style="208" customWidth="1"/>
    <col min="22" max="24" width="14.6640625" style="208" customWidth="1"/>
    <col min="25" max="25" width="10.6640625" style="208" customWidth="1"/>
    <col min="26" max="16384" width="9.109375" style="208"/>
  </cols>
  <sheetData>
    <row r="1" spans="1:25" x14ac:dyDescent="0.3">
      <c r="A1" s="61" t="s">
        <v>1253</v>
      </c>
      <c r="D1" s="284">
        <v>1</v>
      </c>
      <c r="E1" s="284">
        <v>2</v>
      </c>
      <c r="F1" s="284">
        <v>3</v>
      </c>
      <c r="G1" s="284">
        <v>4</v>
      </c>
      <c r="H1" s="284">
        <v>5</v>
      </c>
      <c r="I1" s="284">
        <v>6</v>
      </c>
      <c r="J1" s="284">
        <v>7</v>
      </c>
      <c r="K1" s="284">
        <v>8</v>
      </c>
      <c r="L1" s="284">
        <v>9</v>
      </c>
      <c r="M1" s="284">
        <v>10</v>
      </c>
      <c r="N1" s="284">
        <v>11</v>
      </c>
      <c r="O1" s="284">
        <v>12</v>
      </c>
      <c r="P1" s="284">
        <v>13</v>
      </c>
      <c r="Q1" s="284">
        <v>14</v>
      </c>
      <c r="R1" s="284">
        <v>15</v>
      </c>
      <c r="S1" s="284">
        <v>16</v>
      </c>
      <c r="T1" s="284">
        <v>17</v>
      </c>
      <c r="U1" s="284">
        <v>18</v>
      </c>
      <c r="V1" s="284">
        <v>19</v>
      </c>
      <c r="W1" s="284">
        <v>20</v>
      </c>
      <c r="X1" s="284">
        <v>21</v>
      </c>
      <c r="Y1" s="284">
        <v>22</v>
      </c>
    </row>
    <row r="2" spans="1:25" x14ac:dyDescent="0.3">
      <c r="D2" s="284" t="s">
        <v>1940</v>
      </c>
      <c r="E2" s="284" t="s">
        <v>1940</v>
      </c>
      <c r="F2" s="284" t="s">
        <v>1940</v>
      </c>
      <c r="G2" s="284" t="s">
        <v>1940</v>
      </c>
      <c r="H2" s="284" t="s">
        <v>1940</v>
      </c>
      <c r="I2" s="284" t="s">
        <v>1940</v>
      </c>
      <c r="J2" s="284" t="s">
        <v>1940</v>
      </c>
      <c r="K2" s="284" t="s">
        <v>1940</v>
      </c>
      <c r="L2" s="284" t="s">
        <v>1940</v>
      </c>
      <c r="M2" s="284" t="s">
        <v>1940</v>
      </c>
      <c r="N2" s="284" t="s">
        <v>1940</v>
      </c>
      <c r="O2" s="284" t="s">
        <v>1940</v>
      </c>
      <c r="P2" s="284" t="s">
        <v>1940</v>
      </c>
      <c r="Q2" s="284" t="s">
        <v>1940</v>
      </c>
      <c r="R2" s="284" t="s">
        <v>1940</v>
      </c>
      <c r="S2" s="284" t="s">
        <v>1940</v>
      </c>
      <c r="T2" s="284" t="s">
        <v>1940</v>
      </c>
      <c r="U2" s="284" t="s">
        <v>1940</v>
      </c>
      <c r="V2" s="284" t="s">
        <v>1940</v>
      </c>
      <c r="W2" s="284" t="s">
        <v>1940</v>
      </c>
      <c r="X2" s="284" t="s">
        <v>1940</v>
      </c>
      <c r="Y2" s="284" t="s">
        <v>1940</v>
      </c>
    </row>
    <row r="3" spans="1:25" x14ac:dyDescent="0.3">
      <c r="M3" s="208"/>
      <c r="N3" s="284">
        <v>89</v>
      </c>
      <c r="O3" s="284">
        <v>90</v>
      </c>
      <c r="U3" s="284">
        <v>91</v>
      </c>
      <c r="W3" s="284">
        <v>93</v>
      </c>
      <c r="Y3" s="284">
        <v>94</v>
      </c>
    </row>
    <row r="4" spans="1:25" x14ac:dyDescent="0.3">
      <c r="F4" s="207"/>
      <c r="G4" s="207"/>
      <c r="H4" s="260"/>
      <c r="I4" s="207"/>
      <c r="J4" s="207"/>
      <c r="M4" s="208"/>
      <c r="N4" s="284" t="s">
        <v>1940</v>
      </c>
      <c r="O4" s="284" t="s">
        <v>1940</v>
      </c>
      <c r="U4" s="284" t="s">
        <v>1940</v>
      </c>
      <c r="W4" s="284" t="s">
        <v>1940</v>
      </c>
      <c r="Y4" s="284" t="s">
        <v>1940</v>
      </c>
    </row>
    <row r="5" spans="1:25" x14ac:dyDescent="0.3">
      <c r="F5" s="386" t="s">
        <v>1244</v>
      </c>
      <c r="G5" s="386"/>
      <c r="H5" s="386"/>
      <c r="I5" s="386"/>
      <c r="J5" s="386"/>
      <c r="K5" s="386" t="s">
        <v>1248</v>
      </c>
      <c r="L5" s="386"/>
      <c r="M5" s="386"/>
      <c r="N5" s="386" t="s">
        <v>1249</v>
      </c>
      <c r="O5" s="386"/>
      <c r="P5" s="386"/>
      <c r="Q5" s="218" t="s">
        <v>1245</v>
      </c>
      <c r="R5" s="386" t="s">
        <v>1250</v>
      </c>
      <c r="S5" s="386"/>
      <c r="T5" s="386"/>
      <c r="U5" s="212" t="s">
        <v>1254</v>
      </c>
      <c r="V5" s="386" t="s">
        <v>1252</v>
      </c>
      <c r="W5" s="386"/>
      <c r="X5" s="386"/>
      <c r="Y5" s="386"/>
    </row>
    <row r="6" spans="1:25" x14ac:dyDescent="0.3">
      <c r="A6" s="208" t="s">
        <v>868</v>
      </c>
      <c r="B6" s="208" t="s">
        <v>869</v>
      </c>
      <c r="C6" s="208" t="s">
        <v>870</v>
      </c>
      <c r="D6" s="208" t="s">
        <v>195</v>
      </c>
      <c r="E6" s="208" t="s">
        <v>216</v>
      </c>
      <c r="F6" s="208" t="s">
        <v>1256</v>
      </c>
      <c r="G6" s="208" t="s">
        <v>2050</v>
      </c>
      <c r="H6" s="261" t="s">
        <v>2051</v>
      </c>
      <c r="I6" s="208" t="s">
        <v>2052</v>
      </c>
      <c r="J6" s="208" t="s">
        <v>1245</v>
      </c>
      <c r="K6" s="208" t="s">
        <v>1246</v>
      </c>
      <c r="L6" s="208" t="s">
        <v>1247</v>
      </c>
      <c r="M6" s="208" t="s">
        <v>1245</v>
      </c>
      <c r="N6" s="208" t="s">
        <v>1246</v>
      </c>
      <c r="O6" s="208" t="s">
        <v>1247</v>
      </c>
      <c r="P6" s="208" t="s">
        <v>1260</v>
      </c>
      <c r="Q6" s="219" t="s">
        <v>1257</v>
      </c>
      <c r="R6" s="208" t="s">
        <v>1246</v>
      </c>
      <c r="S6" s="208" t="s">
        <v>1247</v>
      </c>
      <c r="T6" s="208" t="s">
        <v>1245</v>
      </c>
      <c r="U6" s="212" t="s">
        <v>1060</v>
      </c>
      <c r="V6" s="208" t="s">
        <v>876</v>
      </c>
      <c r="W6" s="208" t="s">
        <v>881</v>
      </c>
      <c r="X6" s="208" t="s">
        <v>1251</v>
      </c>
      <c r="Y6" s="208" t="s">
        <v>1212</v>
      </c>
    </row>
    <row r="7" spans="1:25" x14ac:dyDescent="0.3">
      <c r="D7" s="208" t="s">
        <v>1339</v>
      </c>
      <c r="E7" s="208" t="s">
        <v>867</v>
      </c>
      <c r="F7" s="5">
        <f t="shared" ref="F7:Q7" si="0">SUM(F$38:F$187)</f>
        <v>505000002</v>
      </c>
      <c r="G7" s="5">
        <f t="shared" si="0"/>
        <v>1836999997</v>
      </c>
      <c r="H7" s="5">
        <f t="shared" si="0"/>
        <v>3843500455</v>
      </c>
      <c r="I7" s="5">
        <f t="shared" si="0"/>
        <v>240000000</v>
      </c>
      <c r="J7" s="5">
        <f t="shared" si="0"/>
        <v>6425500454</v>
      </c>
      <c r="K7" s="5">
        <f t="shared" si="0"/>
        <v>1602877591.9151511</v>
      </c>
      <c r="L7" s="5">
        <f t="shared" si="0"/>
        <v>1180591982.8320022</v>
      </c>
      <c r="M7" s="5">
        <f t="shared" si="0"/>
        <v>2783469574.7471528</v>
      </c>
      <c r="N7" s="5">
        <f t="shared" si="0"/>
        <v>1196560496.9560001</v>
      </c>
      <c r="O7" s="5">
        <f t="shared" si="0"/>
        <v>1052506933.5822207</v>
      </c>
      <c r="P7" s="5">
        <f t="shared" si="0"/>
        <v>2249067430.5382209</v>
      </c>
      <c r="Q7" s="5">
        <f t="shared" si="0"/>
        <v>8674567884.5382195</v>
      </c>
      <c r="R7" s="5"/>
      <c r="S7" s="5"/>
      <c r="T7" s="5"/>
      <c r="U7" s="5"/>
      <c r="V7" s="5">
        <f>SUM(V$38:V$187)</f>
        <v>9209555584.9974937</v>
      </c>
      <c r="W7" s="5">
        <f>SUM(W$38:W$187)</f>
        <v>9228688857.247673</v>
      </c>
      <c r="X7" s="5"/>
    </row>
    <row r="8" spans="1:25" x14ac:dyDescent="0.3">
      <c r="D8" s="208" t="s">
        <v>238</v>
      </c>
      <c r="E8" s="208" t="s">
        <v>239</v>
      </c>
      <c r="F8" s="5">
        <f t="shared" ref="F8:Q8" si="1">SUMIFS(F$38:F$187,$A$38:$A$187,$D8)</f>
        <v>66621394</v>
      </c>
      <c r="G8" s="5">
        <f t="shared" si="1"/>
        <v>299077746</v>
      </c>
      <c r="H8" s="5">
        <f t="shared" si="1"/>
        <v>605278544</v>
      </c>
      <c r="I8" s="5">
        <f t="shared" si="1"/>
        <v>37170352</v>
      </c>
      <c r="J8" s="5">
        <f t="shared" si="1"/>
        <v>1008148036</v>
      </c>
      <c r="K8" s="5">
        <f t="shared" si="1"/>
        <v>102686720</v>
      </c>
      <c r="L8" s="5">
        <f t="shared" si="1"/>
        <v>200733422</v>
      </c>
      <c r="M8" s="5">
        <f t="shared" si="1"/>
        <v>303420142</v>
      </c>
      <c r="N8" s="5">
        <f t="shared" si="1"/>
        <v>105102667</v>
      </c>
      <c r="O8" s="5">
        <f t="shared" si="1"/>
        <v>196319246</v>
      </c>
      <c r="P8" s="5">
        <f t="shared" si="1"/>
        <v>301421913</v>
      </c>
      <c r="Q8" s="5">
        <f t="shared" si="1"/>
        <v>1309569949</v>
      </c>
      <c r="R8" s="5"/>
      <c r="S8" s="5"/>
      <c r="T8" s="5"/>
      <c r="U8" s="5"/>
      <c r="V8" s="5">
        <f>SUMIFS(V$38:V$187,$A$38:$A$187,$D8)</f>
        <v>1311568173.8609924</v>
      </c>
      <c r="W8" s="5">
        <f>SUMIFS(W$38:W$187,$A$38:$A$187,$D8)</f>
        <v>1308591733.7859924</v>
      </c>
      <c r="X8" s="5"/>
    </row>
    <row r="9" spans="1:25" x14ac:dyDescent="0.3">
      <c r="D9" s="208" t="s">
        <v>247</v>
      </c>
      <c r="E9" s="208" t="s">
        <v>248</v>
      </c>
      <c r="F9" s="5">
        <f t="shared" ref="F9:Q14" si="2">SUMIFS(F$38:F$187,$A$38:$A$187,$D9)</f>
        <v>48404853</v>
      </c>
      <c r="G9" s="5">
        <f t="shared" si="2"/>
        <v>163911011</v>
      </c>
      <c r="H9" s="5">
        <f t="shared" si="2"/>
        <v>377652971</v>
      </c>
      <c r="I9" s="5">
        <f t="shared" si="2"/>
        <v>24187892</v>
      </c>
      <c r="J9" s="5">
        <f t="shared" si="2"/>
        <v>614156727</v>
      </c>
      <c r="K9" s="5">
        <f t="shared" si="2"/>
        <v>87622415</v>
      </c>
      <c r="L9" s="5">
        <f t="shared" si="2"/>
        <v>167492812</v>
      </c>
      <c r="M9" s="5">
        <f t="shared" si="2"/>
        <v>255115227</v>
      </c>
      <c r="N9" s="5">
        <f t="shared" si="2"/>
        <v>87622415</v>
      </c>
      <c r="O9" s="5">
        <f t="shared" si="2"/>
        <v>167492812</v>
      </c>
      <c r="P9" s="5">
        <f t="shared" si="2"/>
        <v>255115227</v>
      </c>
      <c r="Q9" s="5">
        <f t="shared" si="2"/>
        <v>869271954</v>
      </c>
      <c r="R9" s="5"/>
      <c r="S9" s="5"/>
      <c r="T9" s="5"/>
      <c r="U9" s="5"/>
      <c r="V9" s="5">
        <f t="shared" ref="V9:W14" si="3">SUMIFS(V$38:V$187,$A$38:$A$187,$D9)</f>
        <v>869271952.95480931</v>
      </c>
      <c r="W9" s="5">
        <f t="shared" si="3"/>
        <v>869904687.30480933</v>
      </c>
      <c r="X9" s="5"/>
    </row>
    <row r="10" spans="1:25" x14ac:dyDescent="0.3">
      <c r="D10" s="208" t="s">
        <v>256</v>
      </c>
      <c r="E10" s="208" t="s">
        <v>257</v>
      </c>
      <c r="F10" s="5">
        <f t="shared" si="2"/>
        <v>80143683</v>
      </c>
      <c r="G10" s="5">
        <f t="shared" si="2"/>
        <v>166330266</v>
      </c>
      <c r="H10" s="5">
        <f t="shared" si="2"/>
        <v>559042449</v>
      </c>
      <c r="I10" s="5">
        <f t="shared" si="2"/>
        <v>32584028</v>
      </c>
      <c r="J10" s="5">
        <f t="shared" si="2"/>
        <v>838100426</v>
      </c>
      <c r="K10" s="5">
        <f t="shared" si="2"/>
        <v>100884622.97</v>
      </c>
      <c r="L10" s="5">
        <f t="shared" si="2"/>
        <v>61576272.420000002</v>
      </c>
      <c r="M10" s="5">
        <f t="shared" si="2"/>
        <v>162460895.38999999</v>
      </c>
      <c r="N10" s="5">
        <f t="shared" si="2"/>
        <v>101937456.97</v>
      </c>
      <c r="O10" s="5">
        <f t="shared" si="2"/>
        <v>60078621.420000002</v>
      </c>
      <c r="P10" s="5">
        <f t="shared" si="2"/>
        <v>162016078.38999999</v>
      </c>
      <c r="Q10" s="5">
        <f t="shared" si="2"/>
        <v>1000116504.39</v>
      </c>
      <c r="R10" s="5"/>
      <c r="S10" s="5"/>
      <c r="T10" s="5"/>
      <c r="U10" s="5"/>
      <c r="V10" s="5">
        <f t="shared" si="3"/>
        <v>1000561320.3541768</v>
      </c>
      <c r="W10" s="5">
        <f t="shared" si="3"/>
        <v>1001273103.3341768</v>
      </c>
      <c r="X10" s="5"/>
    </row>
    <row r="11" spans="1:25" x14ac:dyDescent="0.3">
      <c r="D11" s="208" t="s">
        <v>1334</v>
      </c>
      <c r="E11" s="208" t="s">
        <v>1340</v>
      </c>
      <c r="F11" s="5">
        <f t="shared" si="2"/>
        <v>98634389</v>
      </c>
      <c r="G11" s="5">
        <f t="shared" si="2"/>
        <v>393899713</v>
      </c>
      <c r="H11" s="5">
        <f t="shared" si="2"/>
        <v>725275776</v>
      </c>
      <c r="I11" s="5">
        <f t="shared" si="2"/>
        <v>46843097</v>
      </c>
      <c r="J11" s="5">
        <f t="shared" si="2"/>
        <v>1264652975</v>
      </c>
      <c r="K11" s="5">
        <f t="shared" si="2"/>
        <v>284490892.83899999</v>
      </c>
      <c r="L11" s="5">
        <f t="shared" si="2"/>
        <v>232107848.63999999</v>
      </c>
      <c r="M11" s="5">
        <f t="shared" si="2"/>
        <v>516598741.47899997</v>
      </c>
      <c r="N11" s="5">
        <f t="shared" si="2"/>
        <v>285584377.83899999</v>
      </c>
      <c r="O11" s="5">
        <f t="shared" si="2"/>
        <v>232146710.63999999</v>
      </c>
      <c r="P11" s="5">
        <f t="shared" si="2"/>
        <v>517731088.47899997</v>
      </c>
      <c r="Q11" s="5">
        <f t="shared" si="2"/>
        <v>1782384063.4789999</v>
      </c>
      <c r="R11" s="5"/>
      <c r="S11" s="5"/>
      <c r="T11" s="5"/>
      <c r="U11" s="5"/>
      <c r="V11" s="5">
        <f t="shared" si="3"/>
        <v>1781251716.3049343</v>
      </c>
      <c r="W11" s="5">
        <f t="shared" si="3"/>
        <v>1772307972.0504179</v>
      </c>
      <c r="X11" s="5"/>
    </row>
    <row r="12" spans="1:25" s="261" customFormat="1" x14ac:dyDescent="0.3">
      <c r="D12" s="261" t="s">
        <v>1338</v>
      </c>
      <c r="E12" s="261" t="s">
        <v>1341</v>
      </c>
      <c r="F12" s="5">
        <f t="shared" si="2"/>
        <v>46593805</v>
      </c>
      <c r="G12" s="5">
        <f t="shared" si="2"/>
        <v>163434865</v>
      </c>
      <c r="H12" s="5">
        <f t="shared" si="2"/>
        <v>418005175</v>
      </c>
      <c r="I12" s="5">
        <f t="shared" si="2"/>
        <v>25272894</v>
      </c>
      <c r="J12" s="5">
        <f t="shared" si="2"/>
        <v>653306739</v>
      </c>
      <c r="K12" s="5">
        <f t="shared" si="2"/>
        <v>124462886.40884423</v>
      </c>
      <c r="L12" s="5">
        <f t="shared" si="2"/>
        <v>122354818</v>
      </c>
      <c r="M12" s="5">
        <f t="shared" si="2"/>
        <v>246817704.40884423</v>
      </c>
      <c r="N12" s="5">
        <f t="shared" si="2"/>
        <v>126461693.74699999</v>
      </c>
      <c r="O12" s="5">
        <f t="shared" si="2"/>
        <v>131363609.52801891</v>
      </c>
      <c r="P12" s="5">
        <f t="shared" si="2"/>
        <v>257825303.2750189</v>
      </c>
      <c r="Q12" s="5">
        <f t="shared" si="2"/>
        <v>911132042.27501893</v>
      </c>
      <c r="R12" s="5"/>
      <c r="S12" s="5"/>
      <c r="T12" s="5"/>
      <c r="U12" s="5"/>
      <c r="V12" s="5">
        <f t="shared" si="3"/>
        <v>900124443.62069178</v>
      </c>
      <c r="W12" s="5">
        <f t="shared" si="3"/>
        <v>906417282.95733047</v>
      </c>
      <c r="X12" s="5"/>
    </row>
    <row r="13" spans="1:25" s="261" customFormat="1" x14ac:dyDescent="0.3">
      <c r="D13" s="261" t="s">
        <v>1330</v>
      </c>
      <c r="E13" s="261" t="s">
        <v>1342</v>
      </c>
      <c r="F13" s="5">
        <f t="shared" si="2"/>
        <v>80544702</v>
      </c>
      <c r="G13" s="5">
        <f t="shared" si="2"/>
        <v>296400669</v>
      </c>
      <c r="H13" s="5">
        <f t="shared" si="2"/>
        <v>521869100</v>
      </c>
      <c r="I13" s="5">
        <f t="shared" si="2"/>
        <v>33185676</v>
      </c>
      <c r="J13" s="5">
        <f t="shared" si="2"/>
        <v>932000147</v>
      </c>
      <c r="K13" s="5">
        <f t="shared" si="2"/>
        <v>475773268.69730687</v>
      </c>
      <c r="L13" s="5">
        <f t="shared" si="2"/>
        <v>213321104.7720021</v>
      </c>
      <c r="M13" s="5">
        <f t="shared" si="2"/>
        <v>689094373.46930897</v>
      </c>
      <c r="N13" s="5">
        <f t="shared" si="2"/>
        <v>60028277.399999999</v>
      </c>
      <c r="O13" s="5">
        <f t="shared" si="2"/>
        <v>74545027.99420175</v>
      </c>
      <c r="P13" s="5">
        <f t="shared" si="2"/>
        <v>134573305.39420176</v>
      </c>
      <c r="Q13" s="5">
        <f t="shared" si="2"/>
        <v>1066573452.3942018</v>
      </c>
      <c r="R13" s="5"/>
      <c r="S13" s="5"/>
      <c r="T13" s="5"/>
      <c r="U13" s="5"/>
      <c r="V13" s="5">
        <f t="shared" si="3"/>
        <v>1621094582.7540524</v>
      </c>
      <c r="W13" s="5">
        <f t="shared" si="3"/>
        <v>1636079065.8095078</v>
      </c>
      <c r="X13" s="5"/>
    </row>
    <row r="14" spans="1:25" x14ac:dyDescent="0.3">
      <c r="D14" s="208" t="s">
        <v>1327</v>
      </c>
      <c r="E14" s="208" t="s">
        <v>1343</v>
      </c>
      <c r="F14" s="5">
        <f t="shared" si="2"/>
        <v>84057176</v>
      </c>
      <c r="G14" s="5">
        <f t="shared" si="2"/>
        <v>353945727</v>
      </c>
      <c r="H14" s="5">
        <f t="shared" si="2"/>
        <v>636376440</v>
      </c>
      <c r="I14" s="5">
        <f t="shared" si="2"/>
        <v>40756061</v>
      </c>
      <c r="J14" s="5">
        <f t="shared" si="2"/>
        <v>1115135404</v>
      </c>
      <c r="K14" s="5">
        <f t="shared" si="2"/>
        <v>426956786</v>
      </c>
      <c r="L14" s="5">
        <f t="shared" si="2"/>
        <v>183005705</v>
      </c>
      <c r="M14" s="5">
        <f t="shared" si="2"/>
        <v>609962491</v>
      </c>
      <c r="N14" s="5">
        <f t="shared" si="2"/>
        <v>429823609</v>
      </c>
      <c r="O14" s="5">
        <f t="shared" si="2"/>
        <v>190560906</v>
      </c>
      <c r="P14" s="5">
        <f t="shared" si="2"/>
        <v>620384515</v>
      </c>
      <c r="Q14" s="5">
        <f t="shared" si="2"/>
        <v>1735519919</v>
      </c>
      <c r="R14" s="5"/>
      <c r="S14" s="5"/>
      <c r="T14" s="5"/>
      <c r="U14" s="5"/>
      <c r="V14" s="5">
        <f t="shared" si="3"/>
        <v>1725683395.1478374</v>
      </c>
      <c r="W14" s="5">
        <f t="shared" si="3"/>
        <v>1734115012.0054381</v>
      </c>
      <c r="X14" s="5"/>
    </row>
    <row r="15" spans="1:25" x14ac:dyDescent="0.3">
      <c r="D15" s="208" t="s">
        <v>218</v>
      </c>
      <c r="E15" s="208" t="s">
        <v>1076</v>
      </c>
      <c r="F15" s="5">
        <f t="shared" ref="F15:J23" si="4">SUMIFS(F$38:F$187,$B$38:$B$187,$D15)</f>
        <v>27446106</v>
      </c>
      <c r="G15" s="5">
        <f t="shared" si="4"/>
        <v>124940993</v>
      </c>
      <c r="H15" s="5">
        <f t="shared" si="4"/>
        <v>212124215</v>
      </c>
      <c r="I15" s="5">
        <f t="shared" ref="I15:I16" si="5">SUMIFS(I$38:I$187,$B$38:$B$187,$D15)</f>
        <v>13817755</v>
      </c>
      <c r="J15" s="5">
        <f t="shared" si="4"/>
        <v>378329069</v>
      </c>
      <c r="K15" s="5">
        <f t="shared" ref="K15:Q15" si="6">SUMIFS(K$38:K$187,$B$38:$B$187,$D15)</f>
        <v>127330171</v>
      </c>
      <c r="L15" s="5">
        <f t="shared" si="6"/>
        <v>63055677</v>
      </c>
      <c r="M15" s="5">
        <f t="shared" si="6"/>
        <v>190385848</v>
      </c>
      <c r="N15" s="5">
        <f t="shared" si="6"/>
        <v>129187196</v>
      </c>
      <c r="O15" s="5">
        <f t="shared" si="6"/>
        <v>71841155</v>
      </c>
      <c r="P15" s="5">
        <f t="shared" si="6"/>
        <v>201028351</v>
      </c>
      <c r="Q15" s="5">
        <f t="shared" si="6"/>
        <v>579357420</v>
      </c>
      <c r="R15" s="5"/>
      <c r="S15" s="5"/>
      <c r="T15" s="5"/>
      <c r="U15" s="5"/>
      <c r="V15" s="5">
        <f>SUMIFS(V$38:V$187,$B$38:$B$187,$D15)</f>
        <v>568714916.89951456</v>
      </c>
      <c r="W15" s="5">
        <f>SUMIFS(W$38:W$187,$B$38:$B$187,$D15)</f>
        <v>578285858.00543809</v>
      </c>
      <c r="X15" s="5"/>
    </row>
    <row r="16" spans="1:25" x14ac:dyDescent="0.3">
      <c r="D16" s="208" t="s">
        <v>233</v>
      </c>
      <c r="E16" s="208" t="s">
        <v>1077</v>
      </c>
      <c r="F16" s="5">
        <f t="shared" si="4"/>
        <v>86829017</v>
      </c>
      <c r="G16" s="5">
        <f t="shared" si="4"/>
        <v>317110387</v>
      </c>
      <c r="H16" s="5">
        <f t="shared" si="4"/>
        <v>560101807</v>
      </c>
      <c r="I16" s="5">
        <f t="shared" si="5"/>
        <v>35692898</v>
      </c>
      <c r="J16" s="5">
        <f t="shared" ref="G16:Q23" si="7">SUMIFS(J$38:J$187,$B$38:$B$187,$D16)</f>
        <v>999734109</v>
      </c>
      <c r="K16" s="5">
        <f t="shared" si="7"/>
        <v>475774500.69730687</v>
      </c>
      <c r="L16" s="5">
        <f t="shared" si="7"/>
        <v>213321104.7720021</v>
      </c>
      <c r="M16" s="5">
        <f t="shared" si="7"/>
        <v>689095605.46930897</v>
      </c>
      <c r="N16" s="5">
        <f t="shared" si="7"/>
        <v>60029509.399999999</v>
      </c>
      <c r="O16" s="5">
        <f t="shared" si="7"/>
        <v>74545027.99420175</v>
      </c>
      <c r="P16" s="5">
        <f t="shared" si="7"/>
        <v>134574537.39420176</v>
      </c>
      <c r="Q16" s="5">
        <f t="shared" si="7"/>
        <v>1134308646.3942018</v>
      </c>
      <c r="R16" s="5"/>
      <c r="S16" s="5"/>
      <c r="T16" s="5"/>
      <c r="U16" s="5"/>
      <c r="V16" s="5">
        <f t="shared" ref="V16:W23" si="8">SUMIFS(V$38:V$187,$B$38:$B$187,$D16)</f>
        <v>1688829776.7540524</v>
      </c>
      <c r="W16" s="5">
        <f t="shared" si="8"/>
        <v>1703814259.8095078</v>
      </c>
      <c r="X16" s="5"/>
    </row>
    <row r="17" spans="4:24" x14ac:dyDescent="0.3">
      <c r="D17" s="208" t="s">
        <v>242</v>
      </c>
      <c r="E17" s="208" t="s">
        <v>1078</v>
      </c>
      <c r="F17" s="5">
        <f t="shared" si="4"/>
        <v>50326755</v>
      </c>
      <c r="G17" s="5">
        <f t="shared" si="7"/>
        <v>208295016</v>
      </c>
      <c r="H17" s="5">
        <f t="shared" si="7"/>
        <v>386019518</v>
      </c>
      <c r="I17" s="5">
        <f t="shared" si="7"/>
        <v>24431084</v>
      </c>
      <c r="J17" s="5">
        <f t="shared" si="7"/>
        <v>669072373</v>
      </c>
      <c r="K17" s="5">
        <f t="shared" si="7"/>
        <v>299625383</v>
      </c>
      <c r="L17" s="5">
        <f t="shared" si="7"/>
        <v>119950028</v>
      </c>
      <c r="M17" s="5">
        <f t="shared" si="7"/>
        <v>419575411</v>
      </c>
      <c r="N17" s="5">
        <f t="shared" si="7"/>
        <v>300635181</v>
      </c>
      <c r="O17" s="5">
        <f t="shared" si="7"/>
        <v>118719751</v>
      </c>
      <c r="P17" s="5">
        <f t="shared" si="7"/>
        <v>419354932</v>
      </c>
      <c r="Q17" s="5">
        <f t="shared" si="7"/>
        <v>1088427305</v>
      </c>
      <c r="R17" s="5"/>
      <c r="S17" s="5"/>
      <c r="T17" s="5"/>
      <c r="U17" s="5"/>
      <c r="V17" s="5">
        <f t="shared" si="8"/>
        <v>1089233284.2483227</v>
      </c>
      <c r="W17" s="5">
        <f t="shared" si="8"/>
        <v>1088093960</v>
      </c>
      <c r="X17" s="5"/>
    </row>
    <row r="18" spans="4:24" x14ac:dyDescent="0.3">
      <c r="D18" s="208" t="s">
        <v>251</v>
      </c>
      <c r="E18" s="208" t="s">
        <v>1079</v>
      </c>
      <c r="F18" s="5">
        <f t="shared" si="4"/>
        <v>35610044</v>
      </c>
      <c r="G18" s="5">
        <f t="shared" si="7"/>
        <v>161067264</v>
      </c>
      <c r="H18" s="5">
        <f t="shared" si="7"/>
        <v>317495877</v>
      </c>
      <c r="I18" s="5">
        <f t="shared" si="7"/>
        <v>20061736</v>
      </c>
      <c r="J18" s="5">
        <f t="shared" si="7"/>
        <v>534234921</v>
      </c>
      <c r="K18" s="5">
        <f t="shared" si="7"/>
        <v>80748794</v>
      </c>
      <c r="L18" s="5">
        <f t="shared" si="7"/>
        <v>87349932.640000001</v>
      </c>
      <c r="M18" s="5">
        <f t="shared" si="7"/>
        <v>168098726.63999999</v>
      </c>
      <c r="N18" s="5">
        <f t="shared" si="7"/>
        <v>80748794</v>
      </c>
      <c r="O18" s="5">
        <f t="shared" si="7"/>
        <v>87349932.640000001</v>
      </c>
      <c r="P18" s="5">
        <f t="shared" si="7"/>
        <v>168098726.63999999</v>
      </c>
      <c r="Q18" s="5">
        <f t="shared" si="7"/>
        <v>702333647.63999999</v>
      </c>
      <c r="R18" s="5"/>
      <c r="S18" s="5"/>
      <c r="T18" s="5"/>
      <c r="U18" s="5"/>
      <c r="V18" s="5">
        <f t="shared" si="8"/>
        <v>702333647.7443918</v>
      </c>
      <c r="W18" s="5">
        <f t="shared" si="8"/>
        <v>701971826.15278959</v>
      </c>
      <c r="X18" s="5"/>
    </row>
    <row r="19" spans="4:24" x14ac:dyDescent="0.3">
      <c r="D19" s="208" t="s">
        <v>260</v>
      </c>
      <c r="E19" s="208" t="s">
        <v>1080</v>
      </c>
      <c r="F19" s="5">
        <f t="shared" si="4"/>
        <v>63024345</v>
      </c>
      <c r="G19" s="5">
        <f t="shared" si="7"/>
        <v>232832449</v>
      </c>
      <c r="H19" s="5">
        <f t="shared" si="7"/>
        <v>407779899</v>
      </c>
      <c r="I19" s="5">
        <f t="shared" si="7"/>
        <v>26781361</v>
      </c>
      <c r="J19" s="5">
        <f t="shared" si="7"/>
        <v>730418054</v>
      </c>
      <c r="K19" s="5">
        <f t="shared" si="7"/>
        <v>203742098.83899999</v>
      </c>
      <c r="L19" s="5">
        <f t="shared" si="7"/>
        <v>144757916</v>
      </c>
      <c r="M19" s="5">
        <f t="shared" si="7"/>
        <v>348500014.83899999</v>
      </c>
      <c r="N19" s="5">
        <f t="shared" si="7"/>
        <v>204835583.83899999</v>
      </c>
      <c r="O19" s="5">
        <f t="shared" si="7"/>
        <v>144796778</v>
      </c>
      <c r="P19" s="5">
        <f t="shared" si="7"/>
        <v>349632361.83899999</v>
      </c>
      <c r="Q19" s="5">
        <f t="shared" si="7"/>
        <v>1080050415.839</v>
      </c>
      <c r="R19" s="5"/>
      <c r="S19" s="5"/>
      <c r="T19" s="5"/>
      <c r="U19" s="5"/>
      <c r="V19" s="5">
        <f t="shared" si="8"/>
        <v>1078918068.5605423</v>
      </c>
      <c r="W19" s="5">
        <f t="shared" si="8"/>
        <v>1070336145.8976283</v>
      </c>
      <c r="X19" s="5"/>
    </row>
    <row r="20" spans="4:24" x14ac:dyDescent="0.3">
      <c r="D20" s="208" t="s">
        <v>267</v>
      </c>
      <c r="E20" s="208" t="s">
        <v>1081</v>
      </c>
      <c r="F20" s="5">
        <f t="shared" si="4"/>
        <v>45476474</v>
      </c>
      <c r="G20" s="5">
        <f t="shared" si="7"/>
        <v>158348371</v>
      </c>
      <c r="H20" s="5">
        <f t="shared" si="7"/>
        <v>402306844</v>
      </c>
      <c r="I20" s="5">
        <f t="shared" si="7"/>
        <v>24364816</v>
      </c>
      <c r="J20" s="5">
        <f t="shared" si="7"/>
        <v>630496505</v>
      </c>
      <c r="K20" s="5">
        <f t="shared" si="7"/>
        <v>124462886.40884423</v>
      </c>
      <c r="L20" s="5">
        <f t="shared" si="7"/>
        <v>122354818</v>
      </c>
      <c r="M20" s="5">
        <f t="shared" si="7"/>
        <v>246817704.40884423</v>
      </c>
      <c r="N20" s="5">
        <f t="shared" si="7"/>
        <v>126461693.74699999</v>
      </c>
      <c r="O20" s="5">
        <f t="shared" si="7"/>
        <v>131363609.52801891</v>
      </c>
      <c r="P20" s="5">
        <f t="shared" si="7"/>
        <v>257825303.2750189</v>
      </c>
      <c r="Q20" s="5">
        <f t="shared" si="7"/>
        <v>888321808.27501893</v>
      </c>
      <c r="R20" s="5"/>
      <c r="S20" s="5"/>
      <c r="T20" s="5"/>
      <c r="U20" s="5"/>
      <c r="V20" s="5">
        <f t="shared" si="8"/>
        <v>877314209.62069178</v>
      </c>
      <c r="W20" s="5">
        <f t="shared" si="8"/>
        <v>883607048.95733047</v>
      </c>
      <c r="X20" s="5"/>
    </row>
    <row r="21" spans="4:24" x14ac:dyDescent="0.3">
      <c r="D21" s="208" t="s">
        <v>273</v>
      </c>
      <c r="E21" s="208" t="s">
        <v>1082</v>
      </c>
      <c r="F21" s="5">
        <f t="shared" si="4"/>
        <v>66621394</v>
      </c>
      <c r="G21" s="5">
        <f t="shared" si="7"/>
        <v>299077746</v>
      </c>
      <c r="H21" s="5">
        <f t="shared" si="7"/>
        <v>605278544</v>
      </c>
      <c r="I21" s="5">
        <f t="shared" si="7"/>
        <v>37170352</v>
      </c>
      <c r="J21" s="5">
        <f t="shared" si="7"/>
        <v>1008148036</v>
      </c>
      <c r="K21" s="5">
        <f t="shared" si="7"/>
        <v>102686720</v>
      </c>
      <c r="L21" s="5">
        <f t="shared" si="7"/>
        <v>200733422</v>
      </c>
      <c r="M21" s="5">
        <f t="shared" si="7"/>
        <v>303420142</v>
      </c>
      <c r="N21" s="5">
        <f t="shared" si="7"/>
        <v>105102667</v>
      </c>
      <c r="O21" s="5">
        <f t="shared" si="7"/>
        <v>196319246</v>
      </c>
      <c r="P21" s="5">
        <f t="shared" si="7"/>
        <v>301421913</v>
      </c>
      <c r="Q21" s="5">
        <f t="shared" si="7"/>
        <v>1309569949</v>
      </c>
      <c r="R21" s="5"/>
      <c r="S21" s="5"/>
      <c r="T21" s="5"/>
      <c r="U21" s="5"/>
      <c r="V21" s="5">
        <f t="shared" si="8"/>
        <v>1311568173.8609924</v>
      </c>
      <c r="W21" s="5">
        <f t="shared" si="8"/>
        <v>1308591733.7859924</v>
      </c>
      <c r="X21" s="5"/>
    </row>
    <row r="22" spans="4:24" x14ac:dyDescent="0.3">
      <c r="D22" s="208" t="s">
        <v>280</v>
      </c>
      <c r="E22" s="208" t="s">
        <v>1083</v>
      </c>
      <c r="F22" s="5">
        <f t="shared" si="4"/>
        <v>81261014</v>
      </c>
      <c r="G22" s="5">
        <f t="shared" si="7"/>
        <v>171416760</v>
      </c>
      <c r="H22" s="5">
        <f t="shared" si="7"/>
        <v>574740780</v>
      </c>
      <c r="I22" s="5">
        <f t="shared" si="7"/>
        <v>33492106</v>
      </c>
      <c r="J22" s="5">
        <f t="shared" si="7"/>
        <v>860910660</v>
      </c>
      <c r="K22" s="5">
        <f t="shared" si="7"/>
        <v>100884622.97</v>
      </c>
      <c r="L22" s="5">
        <f t="shared" si="7"/>
        <v>61576272.420000002</v>
      </c>
      <c r="M22" s="5">
        <f t="shared" si="7"/>
        <v>162460895.38999999</v>
      </c>
      <c r="N22" s="5">
        <f t="shared" si="7"/>
        <v>101937456.97</v>
      </c>
      <c r="O22" s="5">
        <f t="shared" si="7"/>
        <v>60078621.420000002</v>
      </c>
      <c r="P22" s="5">
        <f t="shared" si="7"/>
        <v>162016078.38999999</v>
      </c>
      <c r="Q22" s="5">
        <f t="shared" si="7"/>
        <v>1022926738.39</v>
      </c>
      <c r="R22" s="5"/>
      <c r="S22" s="5"/>
      <c r="T22" s="5"/>
      <c r="U22" s="5"/>
      <c r="V22" s="5">
        <f t="shared" si="8"/>
        <v>1023371554.3541768</v>
      </c>
      <c r="W22" s="5">
        <f t="shared" si="8"/>
        <v>1024083337.3341768</v>
      </c>
      <c r="X22" s="5"/>
    </row>
    <row r="23" spans="4:24" x14ac:dyDescent="0.3">
      <c r="D23" s="208" t="s">
        <v>288</v>
      </c>
      <c r="E23" s="208" t="s">
        <v>1084</v>
      </c>
      <c r="F23" s="5">
        <f t="shared" si="4"/>
        <v>48404853</v>
      </c>
      <c r="G23" s="5">
        <f t="shared" si="7"/>
        <v>163911011</v>
      </c>
      <c r="H23" s="5">
        <f t="shared" si="7"/>
        <v>377652971</v>
      </c>
      <c r="I23" s="5">
        <f t="shared" si="7"/>
        <v>24187892</v>
      </c>
      <c r="J23" s="5">
        <f t="shared" si="7"/>
        <v>614156727</v>
      </c>
      <c r="K23" s="5">
        <f t="shared" si="7"/>
        <v>87622415</v>
      </c>
      <c r="L23" s="5">
        <f t="shared" si="7"/>
        <v>167492812</v>
      </c>
      <c r="M23" s="5">
        <f t="shared" si="7"/>
        <v>255115227</v>
      </c>
      <c r="N23" s="5">
        <f t="shared" si="7"/>
        <v>87622415</v>
      </c>
      <c r="O23" s="5">
        <f t="shared" si="7"/>
        <v>167492812</v>
      </c>
      <c r="P23" s="5">
        <f t="shared" si="7"/>
        <v>255115227</v>
      </c>
      <c r="Q23" s="5">
        <f t="shared" si="7"/>
        <v>869271954</v>
      </c>
      <c r="R23" s="5"/>
      <c r="S23" s="5"/>
      <c r="T23" s="5"/>
      <c r="U23" s="5"/>
      <c r="V23" s="5">
        <f t="shared" si="8"/>
        <v>869271952.95480931</v>
      </c>
      <c r="W23" s="5">
        <f t="shared" si="8"/>
        <v>869904687.30480933</v>
      </c>
      <c r="X23" s="5"/>
    </row>
    <row r="24" spans="4:24" x14ac:dyDescent="0.3">
      <c r="D24" s="208" t="s">
        <v>217</v>
      </c>
      <c r="E24" s="208" t="s">
        <v>1326</v>
      </c>
      <c r="F24" s="5">
        <f t="shared" ref="F24:F33" si="9">SUMIFS(F$38:F$187,$C$38:$C$187,$D24)</f>
        <v>50326755</v>
      </c>
      <c r="G24" s="5">
        <f t="shared" ref="G24:Q33" si="10">SUMIFS(G$38:G$187,$C$38:$C$187,$D24)</f>
        <v>208295016</v>
      </c>
      <c r="H24" s="5">
        <f t="shared" si="10"/>
        <v>386019518</v>
      </c>
      <c r="I24" s="5">
        <f t="shared" si="10"/>
        <v>24431084</v>
      </c>
      <c r="J24" s="5">
        <f t="shared" si="10"/>
        <v>669072373</v>
      </c>
      <c r="K24" s="5">
        <f t="shared" si="10"/>
        <v>299625383</v>
      </c>
      <c r="L24" s="5">
        <f t="shared" si="10"/>
        <v>119950028</v>
      </c>
      <c r="M24" s="5">
        <f t="shared" si="10"/>
        <v>419575411</v>
      </c>
      <c r="N24" s="5">
        <f t="shared" si="10"/>
        <v>300635181</v>
      </c>
      <c r="O24" s="5">
        <f t="shared" si="10"/>
        <v>118719751</v>
      </c>
      <c r="P24" s="5">
        <f t="shared" si="10"/>
        <v>419354932</v>
      </c>
      <c r="Q24" s="5">
        <f t="shared" si="10"/>
        <v>1088427305</v>
      </c>
      <c r="R24" s="5"/>
      <c r="S24" s="5"/>
      <c r="T24" s="5"/>
      <c r="U24" s="5"/>
      <c r="V24" s="5">
        <f>SUMIFS(V$38:V$187,$C$38:$C$187,$D24)</f>
        <v>1089233284.2483227</v>
      </c>
      <c r="W24" s="5">
        <f>SUMIFS(W$38:W$187,$C$38:$C$187,$D24)</f>
        <v>1088093960</v>
      </c>
      <c r="X24" s="5"/>
    </row>
    <row r="25" spans="4:24" x14ac:dyDescent="0.3">
      <c r="D25" s="208" t="s">
        <v>231</v>
      </c>
      <c r="E25" s="208" t="s">
        <v>1328</v>
      </c>
      <c r="F25" s="5">
        <f t="shared" si="9"/>
        <v>33730421</v>
      </c>
      <c r="G25" s="5">
        <f t="shared" si="10"/>
        <v>145650711</v>
      </c>
      <c r="H25" s="5">
        <f t="shared" si="10"/>
        <v>250356922</v>
      </c>
      <c r="I25" s="5">
        <f t="shared" si="10"/>
        <v>16324977</v>
      </c>
      <c r="J25" s="5">
        <f t="shared" si="10"/>
        <v>446063031</v>
      </c>
      <c r="K25" s="5">
        <f t="shared" si="10"/>
        <v>127331403</v>
      </c>
      <c r="L25" s="5">
        <f t="shared" si="10"/>
        <v>63055677</v>
      </c>
      <c r="M25" s="5">
        <f t="shared" si="10"/>
        <v>190387080</v>
      </c>
      <c r="N25" s="5">
        <f t="shared" si="10"/>
        <v>129188428</v>
      </c>
      <c r="O25" s="5">
        <f t="shared" si="10"/>
        <v>71841155</v>
      </c>
      <c r="P25" s="5">
        <f t="shared" si="10"/>
        <v>201029583</v>
      </c>
      <c r="Q25" s="5">
        <f t="shared" si="10"/>
        <v>647092614</v>
      </c>
      <c r="R25" s="5"/>
      <c r="S25" s="5"/>
      <c r="T25" s="5"/>
      <c r="U25" s="5"/>
      <c r="V25" s="5">
        <f t="shared" ref="V25:W37" si="11">SUMIFS(V$38:V$187,$C$38:$C$187,$D25)</f>
        <v>636450110.89951456</v>
      </c>
      <c r="W25" s="5">
        <f t="shared" si="11"/>
        <v>646021052.00543809</v>
      </c>
      <c r="X25" s="5"/>
    </row>
    <row r="26" spans="4:24" x14ac:dyDescent="0.3">
      <c r="D26" s="208" t="s">
        <v>240</v>
      </c>
      <c r="E26" s="208" t="s">
        <v>1329</v>
      </c>
      <c r="F26" s="5">
        <f t="shared" si="9"/>
        <v>30144273</v>
      </c>
      <c r="G26" s="5">
        <f t="shared" si="10"/>
        <v>109992637</v>
      </c>
      <c r="H26" s="5">
        <f t="shared" si="10"/>
        <v>197022267</v>
      </c>
      <c r="I26" s="5">
        <f t="shared" si="10"/>
        <v>12603001</v>
      </c>
      <c r="J26" s="5">
        <f t="shared" si="10"/>
        <v>349762178</v>
      </c>
      <c r="K26" s="5">
        <f t="shared" si="10"/>
        <v>10511627</v>
      </c>
      <c r="L26" s="5">
        <f t="shared" si="10"/>
        <v>50082950</v>
      </c>
      <c r="M26" s="5">
        <f t="shared" si="10"/>
        <v>60594577</v>
      </c>
      <c r="N26" s="5">
        <f t="shared" si="10"/>
        <v>12160993.4</v>
      </c>
      <c r="O26" s="5">
        <f t="shared" si="10"/>
        <v>53743472.994201742</v>
      </c>
      <c r="P26" s="5">
        <f t="shared" si="10"/>
        <v>65904466.394201741</v>
      </c>
      <c r="Q26" s="5">
        <f t="shared" si="10"/>
        <v>415666644.39420176</v>
      </c>
      <c r="R26" s="5"/>
      <c r="S26" s="5"/>
      <c r="T26" s="5"/>
      <c r="U26" s="5"/>
      <c r="V26" s="5">
        <f t="shared" si="11"/>
        <v>410356755.73633122</v>
      </c>
      <c r="W26" s="5">
        <f t="shared" si="11"/>
        <v>410067778.39420176</v>
      </c>
      <c r="X26" s="5"/>
    </row>
    <row r="27" spans="4:24" x14ac:dyDescent="0.3">
      <c r="D27" s="208" t="s">
        <v>249</v>
      </c>
      <c r="E27" s="208" t="s">
        <v>1331</v>
      </c>
      <c r="F27" s="5">
        <f t="shared" si="9"/>
        <v>31487545</v>
      </c>
      <c r="G27" s="5">
        <f t="shared" si="10"/>
        <v>121603757</v>
      </c>
      <c r="H27" s="5">
        <f t="shared" si="10"/>
        <v>210938349</v>
      </c>
      <c r="I27" s="5">
        <f t="shared" si="10"/>
        <v>13396422</v>
      </c>
      <c r="J27" s="5">
        <f t="shared" si="10"/>
        <v>377426073</v>
      </c>
      <c r="K27" s="5">
        <f t="shared" si="10"/>
        <v>462079542.69730687</v>
      </c>
      <c r="L27" s="5">
        <f t="shared" si="10"/>
        <v>161037745.7720021</v>
      </c>
      <c r="M27" s="5">
        <f t="shared" si="10"/>
        <v>623117288.46930897</v>
      </c>
      <c r="N27" s="5">
        <f t="shared" si="10"/>
        <v>44685185</v>
      </c>
      <c r="O27" s="5">
        <f t="shared" si="10"/>
        <v>18601146</v>
      </c>
      <c r="P27" s="5">
        <f t="shared" si="10"/>
        <v>63286331</v>
      </c>
      <c r="Q27" s="5">
        <f t="shared" si="10"/>
        <v>440712404</v>
      </c>
      <c r="R27" s="5"/>
      <c r="S27" s="5"/>
      <c r="T27" s="5"/>
      <c r="U27" s="5"/>
      <c r="V27" s="5">
        <f t="shared" si="11"/>
        <v>1000543422.9757769</v>
      </c>
      <c r="W27" s="5">
        <f t="shared" si="11"/>
        <v>1016733442.4153062</v>
      </c>
      <c r="X27" s="5"/>
    </row>
    <row r="28" spans="4:24" x14ac:dyDescent="0.3">
      <c r="D28" s="208" t="s">
        <v>258</v>
      </c>
      <c r="E28" s="208" t="s">
        <v>1332</v>
      </c>
      <c r="F28" s="5">
        <f t="shared" si="9"/>
        <v>18912884</v>
      </c>
      <c r="G28" s="5">
        <f t="shared" si="10"/>
        <v>64804275</v>
      </c>
      <c r="H28" s="5">
        <f t="shared" si="10"/>
        <v>113908484</v>
      </c>
      <c r="I28" s="5">
        <f t="shared" si="10"/>
        <v>7186253</v>
      </c>
      <c r="J28" s="5">
        <f t="shared" si="10"/>
        <v>204811896</v>
      </c>
      <c r="K28" s="5">
        <f t="shared" si="10"/>
        <v>3182099</v>
      </c>
      <c r="L28" s="5">
        <f t="shared" si="10"/>
        <v>2200409</v>
      </c>
      <c r="M28" s="5">
        <f t="shared" si="10"/>
        <v>5382508</v>
      </c>
      <c r="N28" s="5">
        <f t="shared" si="10"/>
        <v>3182099</v>
      </c>
      <c r="O28" s="5">
        <f t="shared" si="10"/>
        <v>2200409</v>
      </c>
      <c r="P28" s="5">
        <f t="shared" si="10"/>
        <v>5382508</v>
      </c>
      <c r="Q28" s="5">
        <f t="shared" si="10"/>
        <v>210194404</v>
      </c>
      <c r="R28" s="5"/>
      <c r="S28" s="5"/>
      <c r="T28" s="5"/>
      <c r="U28" s="5"/>
      <c r="V28" s="5">
        <f t="shared" si="11"/>
        <v>210194404.041944</v>
      </c>
      <c r="W28" s="5">
        <f t="shared" si="11"/>
        <v>209277845</v>
      </c>
      <c r="X28" s="5"/>
    </row>
    <row r="29" spans="4:24" x14ac:dyDescent="0.3">
      <c r="D29" s="208" t="s">
        <v>265</v>
      </c>
      <c r="E29" s="208" t="s">
        <v>1333</v>
      </c>
      <c r="F29" s="5">
        <f t="shared" si="9"/>
        <v>35494133</v>
      </c>
      <c r="G29" s="5">
        <f t="shared" si="10"/>
        <v>141404318</v>
      </c>
      <c r="H29" s="5">
        <f t="shared" si="10"/>
        <v>261955052</v>
      </c>
      <c r="I29" s="5">
        <f t="shared" si="10"/>
        <v>16894947</v>
      </c>
      <c r="J29" s="5">
        <f t="shared" si="10"/>
        <v>455748450</v>
      </c>
      <c r="K29" s="5">
        <f t="shared" si="10"/>
        <v>21071677</v>
      </c>
      <c r="L29" s="5">
        <f t="shared" si="10"/>
        <v>7203525.6399999997</v>
      </c>
      <c r="M29" s="5">
        <f t="shared" si="10"/>
        <v>28275202.640000001</v>
      </c>
      <c r="N29" s="5">
        <f t="shared" si="10"/>
        <v>21071677</v>
      </c>
      <c r="O29" s="5">
        <f t="shared" si="10"/>
        <v>7203525.6399999997</v>
      </c>
      <c r="P29" s="5">
        <f t="shared" si="10"/>
        <v>28275202.640000001</v>
      </c>
      <c r="Q29" s="5">
        <f t="shared" si="10"/>
        <v>484023652.63999999</v>
      </c>
      <c r="R29" s="5"/>
      <c r="S29" s="5"/>
      <c r="T29" s="5"/>
      <c r="U29" s="5"/>
      <c r="V29" s="5">
        <f t="shared" si="11"/>
        <v>484023653.12687546</v>
      </c>
      <c r="W29" s="5">
        <f t="shared" si="11"/>
        <v>483105569.3722896</v>
      </c>
      <c r="X29" s="5"/>
    </row>
    <row r="30" spans="4:24" x14ac:dyDescent="0.3">
      <c r="D30" s="208" t="s">
        <v>271</v>
      </c>
      <c r="E30" s="208" t="s">
        <v>1335</v>
      </c>
      <c r="F30" s="5">
        <f t="shared" si="9"/>
        <v>45929126</v>
      </c>
      <c r="G30" s="5">
        <f t="shared" si="10"/>
        <v>174073917</v>
      </c>
      <c r="H30" s="5">
        <f t="shared" si="10"/>
        <v>299028120</v>
      </c>
      <c r="I30" s="5">
        <f t="shared" si="10"/>
        <v>19739387</v>
      </c>
      <c r="J30" s="5">
        <f t="shared" si="10"/>
        <v>538770550</v>
      </c>
      <c r="K30" s="5">
        <f t="shared" si="10"/>
        <v>184102993.83899999</v>
      </c>
      <c r="L30" s="5">
        <f t="shared" si="10"/>
        <v>139390135</v>
      </c>
      <c r="M30" s="5">
        <f t="shared" si="10"/>
        <v>323493128.83899999</v>
      </c>
      <c r="N30" s="5">
        <f t="shared" si="10"/>
        <v>185196478.83899999</v>
      </c>
      <c r="O30" s="5">
        <f t="shared" si="10"/>
        <v>139428997</v>
      </c>
      <c r="P30" s="5">
        <f t="shared" si="10"/>
        <v>324625475.83899999</v>
      </c>
      <c r="Q30" s="5">
        <f t="shared" si="10"/>
        <v>863396025.83899999</v>
      </c>
      <c r="R30" s="5"/>
      <c r="S30" s="5"/>
      <c r="T30" s="5"/>
      <c r="U30" s="5"/>
      <c r="V30" s="5">
        <f t="shared" si="11"/>
        <v>862263678.58645654</v>
      </c>
      <c r="W30" s="5">
        <f t="shared" si="11"/>
        <v>854599839.67812824</v>
      </c>
      <c r="X30" s="5"/>
    </row>
    <row r="31" spans="4:24" x14ac:dyDescent="0.3">
      <c r="D31" s="208" t="s">
        <v>278</v>
      </c>
      <c r="E31" s="208" t="s">
        <v>1336</v>
      </c>
      <c r="F31" s="5">
        <f t="shared" si="9"/>
        <v>17211130</v>
      </c>
      <c r="G31" s="5">
        <f t="shared" si="10"/>
        <v>78421478</v>
      </c>
      <c r="H31" s="5">
        <f t="shared" si="10"/>
        <v>164292604</v>
      </c>
      <c r="I31" s="5">
        <f t="shared" si="10"/>
        <v>10208763</v>
      </c>
      <c r="J31" s="5">
        <f t="shared" si="10"/>
        <v>270133975</v>
      </c>
      <c r="K31" s="5">
        <f t="shared" si="10"/>
        <v>79316222</v>
      </c>
      <c r="L31" s="5">
        <f t="shared" si="10"/>
        <v>85514188</v>
      </c>
      <c r="M31" s="5">
        <f t="shared" si="10"/>
        <v>164830410</v>
      </c>
      <c r="N31" s="5">
        <f t="shared" si="10"/>
        <v>79316222</v>
      </c>
      <c r="O31" s="5">
        <f t="shared" si="10"/>
        <v>85514188</v>
      </c>
      <c r="P31" s="5">
        <f t="shared" si="10"/>
        <v>164830410</v>
      </c>
      <c r="Q31" s="5">
        <f t="shared" si="10"/>
        <v>434964385</v>
      </c>
      <c r="R31" s="5"/>
      <c r="S31" s="5"/>
      <c r="T31" s="5"/>
      <c r="U31" s="5"/>
      <c r="V31" s="5">
        <f t="shared" si="11"/>
        <v>434964384.59160221</v>
      </c>
      <c r="W31" s="5">
        <f t="shared" si="11"/>
        <v>434602563</v>
      </c>
      <c r="X31" s="5"/>
    </row>
    <row r="32" spans="4:24" x14ac:dyDescent="0.3">
      <c r="D32" s="208" t="s">
        <v>286</v>
      </c>
      <c r="E32" s="208" t="s">
        <v>1337</v>
      </c>
      <c r="F32" s="5">
        <f t="shared" si="9"/>
        <v>46593805</v>
      </c>
      <c r="G32" s="5">
        <f t="shared" si="10"/>
        <v>163434865</v>
      </c>
      <c r="H32" s="5">
        <f t="shared" si="10"/>
        <v>418005175</v>
      </c>
      <c r="I32" s="5">
        <f t="shared" si="10"/>
        <v>25272894</v>
      </c>
      <c r="J32" s="5">
        <f t="shared" si="10"/>
        <v>653306739</v>
      </c>
      <c r="K32" s="5">
        <f t="shared" si="10"/>
        <v>124462886.40884423</v>
      </c>
      <c r="L32" s="5">
        <f t="shared" si="10"/>
        <v>122354818</v>
      </c>
      <c r="M32" s="5">
        <f t="shared" si="10"/>
        <v>246817704.40884423</v>
      </c>
      <c r="N32" s="5">
        <f t="shared" si="10"/>
        <v>126461693.74699999</v>
      </c>
      <c r="O32" s="5">
        <f t="shared" si="10"/>
        <v>131363609.52801891</v>
      </c>
      <c r="P32" s="5">
        <f t="shared" si="10"/>
        <v>257825303.2750189</v>
      </c>
      <c r="Q32" s="5">
        <f t="shared" si="10"/>
        <v>911132042.27501893</v>
      </c>
      <c r="R32" s="5"/>
      <c r="S32" s="5"/>
      <c r="T32" s="5"/>
      <c r="U32" s="5"/>
      <c r="V32" s="5">
        <f t="shared" si="11"/>
        <v>900124443.62069178</v>
      </c>
      <c r="W32" s="5">
        <f t="shared" si="11"/>
        <v>906417282.95733047</v>
      </c>
      <c r="X32" s="5"/>
    </row>
    <row r="33" spans="1:24" x14ac:dyDescent="0.3">
      <c r="D33" s="208" t="s">
        <v>293</v>
      </c>
      <c r="E33" s="208" t="s">
        <v>294</v>
      </c>
      <c r="F33" s="5">
        <f t="shared" si="9"/>
        <v>29426872</v>
      </c>
      <c r="G33" s="5">
        <f t="shared" si="10"/>
        <v>106485414</v>
      </c>
      <c r="H33" s="5">
        <f t="shared" si="10"/>
        <v>220224374</v>
      </c>
      <c r="I33" s="5">
        <f t="shared" si="10"/>
        <v>14448479</v>
      </c>
      <c r="J33" s="5">
        <f t="shared" si="10"/>
        <v>370585139</v>
      </c>
      <c r="K33" s="5">
        <f t="shared" si="10"/>
        <v>43893000</v>
      </c>
      <c r="L33" s="5">
        <f t="shared" si="10"/>
        <v>83107151</v>
      </c>
      <c r="M33" s="5">
        <f t="shared" si="10"/>
        <v>127000151</v>
      </c>
      <c r="N33" s="5">
        <f t="shared" si="10"/>
        <v>43893000</v>
      </c>
      <c r="O33" s="5">
        <f t="shared" si="10"/>
        <v>83107151</v>
      </c>
      <c r="P33" s="5">
        <f t="shared" si="10"/>
        <v>127000151</v>
      </c>
      <c r="Q33" s="5">
        <f t="shared" si="10"/>
        <v>497585290</v>
      </c>
      <c r="R33" s="5"/>
      <c r="S33" s="5"/>
      <c r="T33" s="5"/>
      <c r="U33" s="5"/>
      <c r="V33" s="5">
        <f t="shared" si="11"/>
        <v>497585288.92480934</v>
      </c>
      <c r="W33" s="5">
        <f t="shared" si="11"/>
        <v>499745377.82480931</v>
      </c>
      <c r="X33" s="5"/>
    </row>
    <row r="34" spans="1:24" x14ac:dyDescent="0.3">
      <c r="D34" s="208" t="s">
        <v>299</v>
      </c>
      <c r="E34" s="208" t="s">
        <v>300</v>
      </c>
      <c r="F34" s="5">
        <f t="shared" ref="F34:Q37" si="12">SUMIFS(F$38:F$187,$C$38:$C$187,$D34)</f>
        <v>18977981</v>
      </c>
      <c r="G34" s="5">
        <f t="shared" si="12"/>
        <v>57425597</v>
      </c>
      <c r="H34" s="5">
        <f t="shared" si="12"/>
        <v>157428597</v>
      </c>
      <c r="I34" s="5">
        <f t="shared" si="12"/>
        <v>9739413</v>
      </c>
      <c r="J34" s="5">
        <f t="shared" si="12"/>
        <v>243571588</v>
      </c>
      <c r="K34" s="5">
        <f t="shared" si="12"/>
        <v>43729415</v>
      </c>
      <c r="L34" s="5">
        <f t="shared" si="12"/>
        <v>84385661</v>
      </c>
      <c r="M34" s="5">
        <f t="shared" si="12"/>
        <v>128115076</v>
      </c>
      <c r="N34" s="5">
        <f t="shared" si="12"/>
        <v>43729415</v>
      </c>
      <c r="O34" s="5">
        <f t="shared" si="12"/>
        <v>84385661</v>
      </c>
      <c r="P34" s="5">
        <f t="shared" si="12"/>
        <v>128115076</v>
      </c>
      <c r="Q34" s="5">
        <f t="shared" si="12"/>
        <v>371686664</v>
      </c>
      <c r="R34" s="5"/>
      <c r="S34" s="5"/>
      <c r="T34" s="5"/>
      <c r="U34" s="5"/>
      <c r="V34" s="5">
        <f t="shared" si="11"/>
        <v>371686664.02999997</v>
      </c>
      <c r="W34" s="5">
        <f t="shared" si="11"/>
        <v>370159309.48000002</v>
      </c>
      <c r="X34" s="5"/>
    </row>
    <row r="35" spans="1:24" x14ac:dyDescent="0.3">
      <c r="D35" s="208" t="s">
        <v>304</v>
      </c>
      <c r="E35" s="208" t="s">
        <v>305</v>
      </c>
      <c r="F35" s="5">
        <f t="shared" si="12"/>
        <v>34637348</v>
      </c>
      <c r="G35" s="5">
        <f t="shared" si="12"/>
        <v>67571023</v>
      </c>
      <c r="H35" s="5">
        <f t="shared" si="12"/>
        <v>249436212</v>
      </c>
      <c r="I35" s="5">
        <f t="shared" si="12"/>
        <v>14309323</v>
      </c>
      <c r="J35" s="5">
        <f t="shared" si="12"/>
        <v>365953906</v>
      </c>
      <c r="K35" s="5">
        <f t="shared" si="12"/>
        <v>100524945</v>
      </c>
      <c r="L35" s="5">
        <f t="shared" si="12"/>
        <v>57747269</v>
      </c>
      <c r="M35" s="5">
        <f t="shared" si="12"/>
        <v>158272214</v>
      </c>
      <c r="N35" s="5">
        <f t="shared" si="12"/>
        <v>101577779</v>
      </c>
      <c r="O35" s="5">
        <f t="shared" si="12"/>
        <v>56249618</v>
      </c>
      <c r="P35" s="5">
        <f t="shared" si="12"/>
        <v>157827397</v>
      </c>
      <c r="Q35" s="5">
        <f t="shared" si="12"/>
        <v>523781303</v>
      </c>
      <c r="R35" s="5"/>
      <c r="S35" s="5"/>
      <c r="T35" s="5"/>
      <c r="U35" s="5"/>
      <c r="V35" s="5">
        <f t="shared" si="11"/>
        <v>524226120</v>
      </c>
      <c r="W35" s="5">
        <f t="shared" si="11"/>
        <v>524798732.24000001</v>
      </c>
      <c r="X35" s="5"/>
    </row>
    <row r="36" spans="1:24" x14ac:dyDescent="0.3">
      <c r="D36" s="208" t="s">
        <v>310</v>
      </c>
      <c r="E36" s="208" t="s">
        <v>311</v>
      </c>
      <c r="F36" s="5">
        <f t="shared" si="12"/>
        <v>45506335</v>
      </c>
      <c r="G36" s="5">
        <f t="shared" si="12"/>
        <v>98759243</v>
      </c>
      <c r="H36" s="5">
        <f t="shared" si="12"/>
        <v>309606237</v>
      </c>
      <c r="I36" s="5">
        <f t="shared" si="12"/>
        <v>18274705</v>
      </c>
      <c r="J36" s="5">
        <f t="shared" si="12"/>
        <v>472146520</v>
      </c>
      <c r="K36" s="5">
        <f t="shared" si="12"/>
        <v>359677.97</v>
      </c>
      <c r="L36" s="5">
        <f t="shared" si="12"/>
        <v>3829003.42</v>
      </c>
      <c r="M36" s="5">
        <f t="shared" si="12"/>
        <v>4188681.3899999997</v>
      </c>
      <c r="N36" s="5">
        <f t="shared" si="12"/>
        <v>359677.97</v>
      </c>
      <c r="O36" s="5">
        <f t="shared" si="12"/>
        <v>3829003.42</v>
      </c>
      <c r="P36" s="5">
        <f t="shared" si="12"/>
        <v>4188681.3899999997</v>
      </c>
      <c r="Q36" s="5">
        <f t="shared" si="12"/>
        <v>476335201.38999999</v>
      </c>
      <c r="R36" s="5"/>
      <c r="S36" s="5"/>
      <c r="T36" s="5"/>
      <c r="U36" s="5"/>
      <c r="V36" s="5">
        <f t="shared" si="11"/>
        <v>476335200.35417676</v>
      </c>
      <c r="W36" s="5">
        <f t="shared" si="11"/>
        <v>476474371.09417671</v>
      </c>
      <c r="X36" s="5"/>
    </row>
    <row r="37" spans="1:24" x14ac:dyDescent="0.3">
      <c r="D37" s="208" t="s">
        <v>314</v>
      </c>
      <c r="E37" s="208" t="s">
        <v>315</v>
      </c>
      <c r="F37" s="5">
        <f t="shared" si="12"/>
        <v>66621394</v>
      </c>
      <c r="G37" s="5">
        <f t="shared" si="12"/>
        <v>299077746</v>
      </c>
      <c r="H37" s="5">
        <f t="shared" si="12"/>
        <v>605278544</v>
      </c>
      <c r="I37" s="5">
        <f t="shared" si="12"/>
        <v>37170352</v>
      </c>
      <c r="J37" s="5">
        <f t="shared" si="12"/>
        <v>1008148036</v>
      </c>
      <c r="K37" s="5">
        <f t="shared" si="12"/>
        <v>102686720</v>
      </c>
      <c r="L37" s="5">
        <f t="shared" si="12"/>
        <v>200733422</v>
      </c>
      <c r="M37" s="5">
        <f t="shared" si="12"/>
        <v>303420142</v>
      </c>
      <c r="N37" s="5">
        <f t="shared" si="12"/>
        <v>105102667</v>
      </c>
      <c r="O37" s="5">
        <f t="shared" si="12"/>
        <v>196319246</v>
      </c>
      <c r="P37" s="5">
        <f t="shared" si="12"/>
        <v>301421913</v>
      </c>
      <c r="Q37" s="5">
        <f t="shared" si="12"/>
        <v>1309569949</v>
      </c>
      <c r="R37" s="5"/>
      <c r="S37" s="5"/>
      <c r="T37" s="5"/>
      <c r="U37" s="5"/>
      <c r="V37" s="5">
        <f t="shared" si="11"/>
        <v>1311568173.8609924</v>
      </c>
      <c r="W37" s="5">
        <f t="shared" si="11"/>
        <v>1308591733.7859924</v>
      </c>
      <c r="X37" s="5"/>
    </row>
    <row r="38" spans="1:24" x14ac:dyDescent="0.3">
      <c r="A38" s="208" t="s">
        <v>238</v>
      </c>
      <c r="B38" s="208" t="s">
        <v>273</v>
      </c>
      <c r="C38" s="208" t="s">
        <v>314</v>
      </c>
      <c r="D38" s="208" t="s">
        <v>215</v>
      </c>
      <c r="E38" s="208" t="s">
        <v>211</v>
      </c>
      <c r="F38" s="4">
        <v>1636536</v>
      </c>
      <c r="G38" s="4">
        <v>9479121</v>
      </c>
      <c r="H38" s="4">
        <v>14731174</v>
      </c>
      <c r="I38" s="4">
        <v>913061</v>
      </c>
      <c r="J38" s="209">
        <f>SUM(F38:I38)</f>
        <v>26759892</v>
      </c>
      <c r="K38" s="4">
        <v>0</v>
      </c>
      <c r="L38" s="4">
        <v>0</v>
      </c>
      <c r="M38" s="210">
        <f>SUM(K38:L38)</f>
        <v>0</v>
      </c>
      <c r="N38" s="5">
        <f>IF((VLOOKUP($D38,'Q4 Raw Data'!$A$9:$DO$158,(N$3-2),FALSE))="Yes",(VLOOKUP($D38,'Q4 Raw Data'!$A$9:$DO$158,N$3,FALSE)),K38)</f>
        <v>0</v>
      </c>
      <c r="O38" s="5">
        <f>IF((VLOOKUP($D38,'Q4 Raw Data'!$A$9:$DO$158,(O$3-2),FALSE))="Yes",(VLOOKUP($D38,'Q4 Raw Data'!$A$9:$DO$158,O$3,FALSE)),L38)</f>
        <v>0</v>
      </c>
      <c r="P38" s="5">
        <f>SUM(N38:O38)</f>
        <v>0</v>
      </c>
      <c r="Q38" s="5">
        <f>SUM(J38,P38)</f>
        <v>26759892</v>
      </c>
      <c r="R38" s="5"/>
      <c r="S38" s="5"/>
      <c r="T38" s="5"/>
      <c r="U38" s="211"/>
      <c r="V38" s="4">
        <v>26759892</v>
      </c>
      <c r="W38" s="210">
        <f>IF((VLOOKUP($D38,'Q4 Raw Data'!$A$9:$DO$158,(W$3-1),FALSE))="Yes",(VLOOKUP($D38,'Q4 Raw Data'!$A$9:$DO$158,W$3,FALSE)),V38)</f>
        <v>26759892</v>
      </c>
      <c r="X38" s="5"/>
    </row>
    <row r="39" spans="1:24" x14ac:dyDescent="0.3">
      <c r="A39" s="208" t="s">
        <v>238</v>
      </c>
      <c r="B39" s="208" t="s">
        <v>273</v>
      </c>
      <c r="C39" s="208" t="s">
        <v>314</v>
      </c>
      <c r="D39" s="208" t="s">
        <v>227</v>
      </c>
      <c r="E39" s="208" t="s">
        <v>228</v>
      </c>
      <c r="F39" s="4">
        <v>2542210</v>
      </c>
      <c r="G39" s="4">
        <v>7891161</v>
      </c>
      <c r="H39" s="4">
        <v>24947930</v>
      </c>
      <c r="I39" s="4">
        <v>1447489</v>
      </c>
      <c r="J39" s="209">
        <f t="shared" ref="J39:J102" si="13">SUM(F39:I39)</f>
        <v>36828790</v>
      </c>
      <c r="K39" s="4">
        <v>0</v>
      </c>
      <c r="L39" s="4">
        <v>0</v>
      </c>
      <c r="M39" s="210">
        <f t="shared" ref="M39:M102" si="14">SUM(K39:L39)</f>
        <v>0</v>
      </c>
      <c r="N39" s="5">
        <f>IF((VLOOKUP($D39,'Q4 Raw Data'!$A$9:$DO$158,(N$3-2),FALSE))="Yes",(VLOOKUP($D39,'Q4 Raw Data'!$A$9:$DO$158,N$3,FALSE)),K39)</f>
        <v>0</v>
      </c>
      <c r="O39" s="5">
        <f>IF((VLOOKUP($D39,'Q4 Raw Data'!$A$9:$DO$158,(O$3-2),FALSE))="Yes",(VLOOKUP($D39,'Q4 Raw Data'!$A$9:$DO$158,O$3,FALSE)),L39)</f>
        <v>0</v>
      </c>
      <c r="P39" s="5">
        <f t="shared" ref="P39:P102" si="15">SUM(N39:O39)</f>
        <v>0</v>
      </c>
      <c r="Q39" s="5">
        <f t="shared" ref="Q39:Q102" si="16">SUM(J39,P39)</f>
        <v>36828790</v>
      </c>
      <c r="R39" s="5"/>
      <c r="S39" s="5"/>
      <c r="T39" s="5"/>
      <c r="U39" s="211"/>
      <c r="V39" s="4">
        <v>36828789.942964621</v>
      </c>
      <c r="W39" s="210">
        <f>IF((VLOOKUP($D39,'Q4 Raw Data'!$A$9:$DO$158,(W$3-1),FALSE))="Yes",(VLOOKUP($D39,'Q4 Raw Data'!$A$9:$DO$158,W$3,FALSE)),V39)</f>
        <v>36828789.942964621</v>
      </c>
      <c r="X39" s="5"/>
    </row>
    <row r="40" spans="1:24" x14ac:dyDescent="0.3">
      <c r="A40" s="208" t="s">
        <v>1327</v>
      </c>
      <c r="B40" s="208" t="s">
        <v>242</v>
      </c>
      <c r="C40" s="208" t="s">
        <v>217</v>
      </c>
      <c r="D40" s="208" t="s">
        <v>236</v>
      </c>
      <c r="E40" s="208" t="s">
        <v>237</v>
      </c>
      <c r="F40" s="4">
        <v>2976280</v>
      </c>
      <c r="G40" s="4">
        <v>11816701</v>
      </c>
      <c r="H40" s="4">
        <v>19682295</v>
      </c>
      <c r="I40" s="4">
        <v>1238401</v>
      </c>
      <c r="J40" s="209">
        <f t="shared" si="13"/>
        <v>35713677</v>
      </c>
      <c r="K40" s="4">
        <v>0</v>
      </c>
      <c r="L40" s="4">
        <v>0</v>
      </c>
      <c r="M40" s="210">
        <f t="shared" si="14"/>
        <v>0</v>
      </c>
      <c r="N40" s="5">
        <f>IF((VLOOKUP($D40,'Q4 Raw Data'!$A$9:$DO$158,(N$3-2),FALSE))="Yes",(VLOOKUP($D40,'Q4 Raw Data'!$A$9:$DO$158,N$3,FALSE)),K40)</f>
        <v>0</v>
      </c>
      <c r="O40" s="5">
        <f>IF((VLOOKUP($D40,'Q4 Raw Data'!$A$9:$DO$158,(O$3-2),FALSE))="Yes",(VLOOKUP($D40,'Q4 Raw Data'!$A$9:$DO$158,O$3,FALSE)),L40)</f>
        <v>0</v>
      </c>
      <c r="P40" s="5">
        <f t="shared" si="15"/>
        <v>0</v>
      </c>
      <c r="Q40" s="5">
        <f t="shared" si="16"/>
        <v>35713677</v>
      </c>
      <c r="R40" s="5"/>
      <c r="S40" s="5"/>
      <c r="T40" s="5"/>
      <c r="U40" s="211"/>
      <c r="V40" s="4">
        <v>35713677</v>
      </c>
      <c r="W40" s="210">
        <f>IF((VLOOKUP($D40,'Q4 Raw Data'!$A$9:$DO$158,(W$3-1),FALSE))="Yes",(VLOOKUP($D40,'Q4 Raw Data'!$A$9:$DO$158,W$3,FALSE)),V40)</f>
        <v>35713677</v>
      </c>
      <c r="X40" s="5"/>
    </row>
    <row r="41" spans="1:24" x14ac:dyDescent="0.3">
      <c r="A41" s="208" t="s">
        <v>247</v>
      </c>
      <c r="B41" s="208" t="s">
        <v>288</v>
      </c>
      <c r="C41" s="208" t="s">
        <v>299</v>
      </c>
      <c r="D41" s="208" t="s">
        <v>245</v>
      </c>
      <c r="E41" s="208" t="s">
        <v>246</v>
      </c>
      <c r="F41" s="4">
        <v>1270789</v>
      </c>
      <c r="G41" s="4">
        <v>4029111</v>
      </c>
      <c r="H41" s="4">
        <v>12066979</v>
      </c>
      <c r="I41" s="4">
        <v>729753</v>
      </c>
      <c r="J41" s="209">
        <f t="shared" si="13"/>
        <v>18096632</v>
      </c>
      <c r="K41" s="4">
        <v>26033156</v>
      </c>
      <c r="L41" s="4">
        <v>27938862</v>
      </c>
      <c r="M41" s="210">
        <f t="shared" si="14"/>
        <v>53972018</v>
      </c>
      <c r="N41" s="5">
        <f>IF((VLOOKUP($D41,'Q4 Raw Data'!$A$9:$DO$158,(N$3-2),FALSE))="Yes",(VLOOKUP($D41,'Q4 Raw Data'!$A$9:$DO$158,N$3,FALSE)),K41)</f>
        <v>26033156</v>
      </c>
      <c r="O41" s="5">
        <f>IF((VLOOKUP($D41,'Q4 Raw Data'!$A$9:$DO$158,(O$3-2),FALSE))="Yes",(VLOOKUP($D41,'Q4 Raw Data'!$A$9:$DO$158,O$3,FALSE)),L41)</f>
        <v>27938862</v>
      </c>
      <c r="P41" s="5">
        <f t="shared" si="15"/>
        <v>53972018</v>
      </c>
      <c r="Q41" s="5">
        <f t="shared" si="16"/>
        <v>72068650</v>
      </c>
      <c r="R41" s="5"/>
      <c r="S41" s="5"/>
      <c r="T41" s="5"/>
      <c r="U41" s="211"/>
      <c r="V41" s="4">
        <v>72068650</v>
      </c>
      <c r="W41" s="210">
        <f>IF((VLOOKUP($D41,'Q4 Raw Data'!$A$9:$DO$158,(W$3-1),FALSE))="Yes",(VLOOKUP($D41,'Q4 Raw Data'!$A$9:$DO$158,W$3,FALSE)),V41)</f>
        <v>72068650</v>
      </c>
      <c r="X41" s="5"/>
    </row>
    <row r="42" spans="1:24" x14ac:dyDescent="0.3">
      <c r="A42" s="208" t="s">
        <v>1338</v>
      </c>
      <c r="B42" s="208" t="s">
        <v>267</v>
      </c>
      <c r="C42" s="208" t="s">
        <v>286</v>
      </c>
      <c r="D42" s="208" t="s">
        <v>254</v>
      </c>
      <c r="E42" s="208" t="s">
        <v>255</v>
      </c>
      <c r="F42" s="4">
        <v>1243320</v>
      </c>
      <c r="G42" s="4">
        <v>2683904</v>
      </c>
      <c r="H42" s="4">
        <v>10808663</v>
      </c>
      <c r="I42" s="4">
        <v>620812</v>
      </c>
      <c r="J42" s="209">
        <f t="shared" si="13"/>
        <v>15356699</v>
      </c>
      <c r="K42" s="4">
        <v>0</v>
      </c>
      <c r="L42" s="4">
        <v>0</v>
      </c>
      <c r="M42" s="210">
        <f t="shared" si="14"/>
        <v>0</v>
      </c>
      <c r="N42" s="5">
        <f>IF((VLOOKUP($D42,'Q4 Raw Data'!$A$9:$DO$158,(N$3-2),FALSE))="Yes",(VLOOKUP($D42,'Q4 Raw Data'!$A$9:$DO$158,N$3,FALSE)),K42)</f>
        <v>0</v>
      </c>
      <c r="O42" s="5">
        <f>IF((VLOOKUP($D42,'Q4 Raw Data'!$A$9:$DO$158,(O$3-2),FALSE))="Yes",(VLOOKUP($D42,'Q4 Raw Data'!$A$9:$DO$158,O$3,FALSE)),L42)</f>
        <v>0</v>
      </c>
      <c r="P42" s="5">
        <f t="shared" si="15"/>
        <v>0</v>
      </c>
      <c r="Q42" s="5">
        <f t="shared" si="16"/>
        <v>15356699</v>
      </c>
      <c r="R42" s="5"/>
      <c r="S42" s="5"/>
      <c r="T42" s="5"/>
      <c r="U42" s="211"/>
      <c r="V42" s="4">
        <v>15356699</v>
      </c>
      <c r="W42" s="210">
        <f>IF((VLOOKUP($D42,'Q4 Raw Data'!$A$9:$DO$158,(W$3-1),FALSE))="Yes",(VLOOKUP($D42,'Q4 Raw Data'!$A$9:$DO$158,W$3,FALSE)),V42)</f>
        <v>15356699</v>
      </c>
      <c r="X42" s="5"/>
    </row>
    <row r="43" spans="1:24" x14ac:dyDescent="0.3">
      <c r="A43" s="208" t="s">
        <v>238</v>
      </c>
      <c r="B43" s="208" t="s">
        <v>273</v>
      </c>
      <c r="C43" s="208" t="s">
        <v>314</v>
      </c>
      <c r="D43" s="208" t="s">
        <v>263</v>
      </c>
      <c r="E43" s="208" t="s">
        <v>264</v>
      </c>
      <c r="F43" s="4">
        <v>2613112</v>
      </c>
      <c r="G43" s="4">
        <v>5493246</v>
      </c>
      <c r="H43" s="4">
        <v>15686418</v>
      </c>
      <c r="I43" s="4">
        <v>928375</v>
      </c>
      <c r="J43" s="209">
        <f t="shared" si="13"/>
        <v>24721151</v>
      </c>
      <c r="K43" s="4">
        <v>826582</v>
      </c>
      <c r="L43" s="4">
        <v>1054000</v>
      </c>
      <c r="M43" s="210">
        <f t="shared" si="14"/>
        <v>1880582</v>
      </c>
      <c r="N43" s="5">
        <f>IF((VLOOKUP($D43,'Q4 Raw Data'!$A$9:$DO$158,(N$3-2),FALSE))="Yes",(VLOOKUP($D43,'Q4 Raw Data'!$A$9:$DO$158,N$3,FALSE)),K43)</f>
        <v>1057582</v>
      </c>
      <c r="O43" s="5">
        <f>IF((VLOOKUP($D43,'Q4 Raw Data'!$A$9:$DO$158,(O$3-2),FALSE))="Yes",(VLOOKUP($D43,'Q4 Raw Data'!$A$9:$DO$158,O$3,FALSE)),L43)</f>
        <v>1054000</v>
      </c>
      <c r="P43" s="5">
        <f t="shared" si="15"/>
        <v>2111582</v>
      </c>
      <c r="Q43" s="5">
        <f t="shared" si="16"/>
        <v>26832733</v>
      </c>
      <c r="R43" s="5"/>
      <c r="S43" s="5"/>
      <c r="T43" s="5"/>
      <c r="U43" s="211"/>
      <c r="V43" s="4">
        <v>26601733</v>
      </c>
      <c r="W43" s="210">
        <f>IF((VLOOKUP($D43,'Q4 Raw Data'!$A$9:$DO$158,(W$3-1),FALSE))="Yes",(VLOOKUP($D43,'Q4 Raw Data'!$A$9:$DO$158,W$3,FALSE)),V43)</f>
        <v>27208000</v>
      </c>
      <c r="X43" s="5"/>
    </row>
    <row r="44" spans="1:24" x14ac:dyDescent="0.3">
      <c r="A44" s="208" t="s">
        <v>1334</v>
      </c>
      <c r="B44" s="208" t="s">
        <v>260</v>
      </c>
      <c r="C44" s="208" t="s">
        <v>271</v>
      </c>
      <c r="D44" s="208" t="s">
        <v>269</v>
      </c>
      <c r="E44" s="208" t="s">
        <v>270</v>
      </c>
      <c r="F44" s="4">
        <v>11407088</v>
      </c>
      <c r="G44" s="4">
        <v>60321014</v>
      </c>
      <c r="H44" s="4">
        <v>83211137</v>
      </c>
      <c r="I44" s="4">
        <v>5600295</v>
      </c>
      <c r="J44" s="209">
        <f t="shared" si="13"/>
        <v>160539534</v>
      </c>
      <c r="K44" s="4">
        <v>9185414</v>
      </c>
      <c r="L44" s="4">
        <v>1437025</v>
      </c>
      <c r="M44" s="210">
        <f t="shared" si="14"/>
        <v>10622439</v>
      </c>
      <c r="N44" s="5">
        <f>IF((VLOOKUP($D44,'Q4 Raw Data'!$A$9:$DO$158,(N$3-2),FALSE))="Yes",(VLOOKUP($D44,'Q4 Raw Data'!$A$9:$DO$158,N$3,FALSE)),K44)</f>
        <v>9185414</v>
      </c>
      <c r="O44" s="5">
        <f>IF((VLOOKUP($D44,'Q4 Raw Data'!$A$9:$DO$158,(O$3-2),FALSE))="Yes",(VLOOKUP($D44,'Q4 Raw Data'!$A$9:$DO$158,O$3,FALSE)),L44)</f>
        <v>1437025</v>
      </c>
      <c r="P44" s="5">
        <f t="shared" si="15"/>
        <v>10622439</v>
      </c>
      <c r="Q44" s="5">
        <f t="shared" si="16"/>
        <v>171161973</v>
      </c>
      <c r="R44" s="5"/>
      <c r="S44" s="5"/>
      <c r="T44" s="5"/>
      <c r="U44" s="211"/>
      <c r="V44" s="4">
        <v>171161973</v>
      </c>
      <c r="W44" s="210">
        <f>IF((VLOOKUP($D44,'Q4 Raw Data'!$A$9:$DO$158,(W$3-1),FALSE))="Yes",(VLOOKUP($D44,'Q4 Raw Data'!$A$9:$DO$158,W$3,FALSE)),V44)</f>
        <v>171286403</v>
      </c>
      <c r="X44" s="5"/>
    </row>
    <row r="45" spans="1:24" x14ac:dyDescent="0.3">
      <c r="A45" s="208" t="s">
        <v>1330</v>
      </c>
      <c r="B45" s="208" t="s">
        <v>233</v>
      </c>
      <c r="C45" s="208" t="s">
        <v>258</v>
      </c>
      <c r="D45" s="208" t="s">
        <v>276</v>
      </c>
      <c r="E45" s="208" t="s">
        <v>277</v>
      </c>
      <c r="F45" s="4">
        <v>1876999</v>
      </c>
      <c r="G45" s="4">
        <v>7339179</v>
      </c>
      <c r="H45" s="4">
        <v>11992199</v>
      </c>
      <c r="I45" s="4">
        <v>764416</v>
      </c>
      <c r="J45" s="209">
        <f t="shared" si="13"/>
        <v>21972793</v>
      </c>
      <c r="K45" s="4">
        <v>0</v>
      </c>
      <c r="L45" s="4">
        <v>0</v>
      </c>
      <c r="M45" s="210">
        <f t="shared" si="14"/>
        <v>0</v>
      </c>
      <c r="N45" s="5">
        <f>IF((VLOOKUP($D45,'Q4 Raw Data'!$A$9:$DO$158,(N$3-2),FALSE))="Yes",(VLOOKUP($D45,'Q4 Raw Data'!$A$9:$DO$158,N$3,FALSE)),K45)</f>
        <v>0</v>
      </c>
      <c r="O45" s="5">
        <f>IF((VLOOKUP($D45,'Q4 Raw Data'!$A$9:$DO$158,(O$3-2),FALSE))="Yes",(VLOOKUP($D45,'Q4 Raw Data'!$A$9:$DO$158,O$3,FALSE)),L45)</f>
        <v>0</v>
      </c>
      <c r="P45" s="5">
        <f t="shared" si="15"/>
        <v>0</v>
      </c>
      <c r="Q45" s="5">
        <f t="shared" si="16"/>
        <v>21972793</v>
      </c>
      <c r="R45" s="5"/>
      <c r="S45" s="5"/>
      <c r="T45" s="5"/>
      <c r="U45" s="211"/>
      <c r="V45" s="4">
        <v>21972793.200943999</v>
      </c>
      <c r="W45" s="210">
        <f>IF((VLOOKUP($D45,'Q4 Raw Data'!$A$9:$DO$158,(W$3-1),FALSE))="Yes",(VLOOKUP($D45,'Q4 Raw Data'!$A$9:$DO$158,W$3,FALSE)),V45)</f>
        <v>21335158</v>
      </c>
      <c r="X45" s="5"/>
    </row>
    <row r="46" spans="1:24" x14ac:dyDescent="0.3">
      <c r="A46" s="208" t="s">
        <v>1330</v>
      </c>
      <c r="B46" s="208" t="s">
        <v>233</v>
      </c>
      <c r="C46" s="208" t="s">
        <v>258</v>
      </c>
      <c r="D46" s="208" t="s">
        <v>284</v>
      </c>
      <c r="E46" s="208" t="s">
        <v>285</v>
      </c>
      <c r="F46" s="4">
        <v>2304619</v>
      </c>
      <c r="G46" s="4">
        <v>9651859</v>
      </c>
      <c r="H46" s="4">
        <v>14519972</v>
      </c>
      <c r="I46" s="4">
        <v>903685</v>
      </c>
      <c r="J46" s="209">
        <f t="shared" si="13"/>
        <v>27380135</v>
      </c>
      <c r="K46" s="4">
        <v>3182099</v>
      </c>
      <c r="L46" s="4">
        <v>2200409</v>
      </c>
      <c r="M46" s="210">
        <f t="shared" si="14"/>
        <v>5382508</v>
      </c>
      <c r="N46" s="5">
        <f>IF((VLOOKUP($D46,'Q4 Raw Data'!$A$9:$DO$158,(N$3-2),FALSE))="Yes",(VLOOKUP($D46,'Q4 Raw Data'!$A$9:$DO$158,N$3,FALSE)),K46)</f>
        <v>3182099</v>
      </c>
      <c r="O46" s="5">
        <f>IF((VLOOKUP($D46,'Q4 Raw Data'!$A$9:$DO$158,(O$3-2),FALSE))="Yes",(VLOOKUP($D46,'Q4 Raw Data'!$A$9:$DO$158,O$3,FALSE)),L46)</f>
        <v>2200409</v>
      </c>
      <c r="P46" s="5">
        <f t="shared" si="15"/>
        <v>5382508</v>
      </c>
      <c r="Q46" s="5">
        <f t="shared" si="16"/>
        <v>32762643</v>
      </c>
      <c r="R46" s="5"/>
      <c r="S46" s="5"/>
      <c r="T46" s="5"/>
      <c r="U46" s="211"/>
      <c r="V46" s="4">
        <v>32762642.841000002</v>
      </c>
      <c r="W46" s="210">
        <f>IF((VLOOKUP($D46,'Q4 Raw Data'!$A$9:$DO$158,(W$3-1),FALSE))="Yes",(VLOOKUP($D46,'Q4 Raw Data'!$A$9:$DO$158,W$3,FALSE)),V46)</f>
        <v>32483719</v>
      </c>
      <c r="X46" s="5"/>
    </row>
    <row r="47" spans="1:24" x14ac:dyDescent="0.3">
      <c r="A47" s="208" t="s">
        <v>1330</v>
      </c>
      <c r="B47" s="208" t="s">
        <v>233</v>
      </c>
      <c r="C47" s="208" t="s">
        <v>249</v>
      </c>
      <c r="D47" s="208" t="s">
        <v>291</v>
      </c>
      <c r="E47" s="208" t="s">
        <v>292</v>
      </c>
      <c r="F47" s="4">
        <v>3153289</v>
      </c>
      <c r="G47" s="4">
        <v>13047689</v>
      </c>
      <c r="H47" s="4">
        <v>21588847</v>
      </c>
      <c r="I47" s="4">
        <v>1390102</v>
      </c>
      <c r="J47" s="209">
        <f t="shared" si="13"/>
        <v>39179927</v>
      </c>
      <c r="K47" s="4">
        <v>7248329.6973068975</v>
      </c>
      <c r="L47" s="4">
        <v>3397379.7720021117</v>
      </c>
      <c r="M47" s="210">
        <f t="shared" si="14"/>
        <v>10645709.46930901</v>
      </c>
      <c r="N47" s="5">
        <f>IF((VLOOKUP($D47,'Q4 Raw Data'!$A$9:$DO$158,(N$3-2),FALSE))="Yes",(VLOOKUP($D47,'Q4 Raw Data'!$A$9:$DO$158,N$3,FALSE)),K47)</f>
        <v>4948330</v>
      </c>
      <c r="O47" s="5">
        <f>IF((VLOOKUP($D47,'Q4 Raw Data'!$A$9:$DO$158,(O$3-2),FALSE))="Yes",(VLOOKUP($D47,'Q4 Raw Data'!$A$9:$DO$158,O$3,FALSE)),L47)</f>
        <v>5697380</v>
      </c>
      <c r="P47" s="5">
        <f t="shared" si="15"/>
        <v>10645710</v>
      </c>
      <c r="Q47" s="5">
        <f t="shared" si="16"/>
        <v>49825637</v>
      </c>
      <c r="R47" s="5"/>
      <c r="S47" s="5"/>
      <c r="T47" s="5"/>
      <c r="U47" s="211"/>
      <c r="V47" s="4">
        <v>49825637</v>
      </c>
      <c r="W47" s="210">
        <f>IF((VLOOKUP($D47,'Q4 Raw Data'!$A$9:$DO$158,(W$3-1),FALSE))="Yes",(VLOOKUP($D47,'Q4 Raw Data'!$A$9:$DO$158,W$3,FALSE)),V47)</f>
        <v>49825637</v>
      </c>
      <c r="X47" s="5"/>
    </row>
    <row r="48" spans="1:24" x14ac:dyDescent="0.3">
      <c r="A48" s="208" t="s">
        <v>247</v>
      </c>
      <c r="B48" s="208" t="s">
        <v>288</v>
      </c>
      <c r="C48" s="208" t="s">
        <v>293</v>
      </c>
      <c r="D48" s="208" t="s">
        <v>1319</v>
      </c>
      <c r="E48" s="208" t="s">
        <v>1320</v>
      </c>
      <c r="F48" s="4">
        <v>3100781</v>
      </c>
      <c r="G48" s="4">
        <v>11295761</v>
      </c>
      <c r="H48" s="4">
        <v>27948336</v>
      </c>
      <c r="I48" s="4">
        <v>1747878</v>
      </c>
      <c r="J48" s="209">
        <f t="shared" si="13"/>
        <v>44092756</v>
      </c>
      <c r="K48" s="4">
        <v>12251000</v>
      </c>
      <c r="L48" s="4">
        <v>2497000</v>
      </c>
      <c r="M48" s="210">
        <f t="shared" si="14"/>
        <v>14748000</v>
      </c>
      <c r="N48" s="5">
        <f>IF((VLOOKUP($D48,'Q4 Raw Data'!$A$9:$DO$158,(N$3-2),FALSE))="Yes",(VLOOKUP($D48,'Q4 Raw Data'!$A$9:$DO$158,N$3,FALSE)),K48)</f>
        <v>12251000</v>
      </c>
      <c r="O48" s="5">
        <f>IF((VLOOKUP($D48,'Q4 Raw Data'!$A$9:$DO$158,(O$3-2),FALSE))="Yes",(VLOOKUP($D48,'Q4 Raw Data'!$A$9:$DO$158,O$3,FALSE)),L48)</f>
        <v>2497000</v>
      </c>
      <c r="P48" s="5">
        <f t="shared" si="15"/>
        <v>14748000</v>
      </c>
      <c r="Q48" s="5">
        <f t="shared" si="16"/>
        <v>58840756</v>
      </c>
      <c r="R48" s="5"/>
      <c r="S48" s="5"/>
      <c r="T48" s="5"/>
      <c r="U48" s="211"/>
      <c r="V48" s="4">
        <v>58840756.226809323</v>
      </c>
      <c r="W48" s="210">
        <f>IF((VLOOKUP($D48,'Q4 Raw Data'!$A$9:$DO$158,(W$3-1),FALSE))="Yes",(VLOOKUP($D48,'Q4 Raw Data'!$A$9:$DO$158,W$3,FALSE)),V48)</f>
        <v>58840756.226809323</v>
      </c>
      <c r="X48" s="5"/>
    </row>
    <row r="49" spans="1:24" x14ac:dyDescent="0.3">
      <c r="A49" s="208" t="s">
        <v>256</v>
      </c>
      <c r="B49" s="208" t="s">
        <v>280</v>
      </c>
      <c r="C49" s="208" t="s">
        <v>304</v>
      </c>
      <c r="D49" s="208" t="s">
        <v>302</v>
      </c>
      <c r="E49" s="208" t="s">
        <v>303</v>
      </c>
      <c r="F49" s="4">
        <v>853469</v>
      </c>
      <c r="G49" s="4">
        <v>1118217</v>
      </c>
      <c r="H49" s="4">
        <v>6847121</v>
      </c>
      <c r="I49" s="4">
        <v>361836</v>
      </c>
      <c r="J49" s="209">
        <f t="shared" si="13"/>
        <v>9180643</v>
      </c>
      <c r="K49" s="4">
        <v>0</v>
      </c>
      <c r="L49" s="4">
        <v>5129138</v>
      </c>
      <c r="M49" s="210">
        <f t="shared" si="14"/>
        <v>5129138</v>
      </c>
      <c r="N49" s="5">
        <f>IF((VLOOKUP($D49,'Q4 Raw Data'!$A$9:$DO$158,(N$3-2),FALSE))="Yes",(VLOOKUP($D49,'Q4 Raw Data'!$A$9:$DO$158,N$3,FALSE)),K49)</f>
        <v>76000</v>
      </c>
      <c r="O49" s="5">
        <f>IF((VLOOKUP($D49,'Q4 Raw Data'!$A$9:$DO$158,(O$3-2),FALSE))="Yes",(VLOOKUP($D49,'Q4 Raw Data'!$A$9:$DO$158,O$3,FALSE)),L49)</f>
        <v>2193241</v>
      </c>
      <c r="P49" s="5">
        <f t="shared" si="15"/>
        <v>2269241</v>
      </c>
      <c r="Q49" s="5">
        <f t="shared" si="16"/>
        <v>11449884</v>
      </c>
      <c r="R49" s="5"/>
      <c r="S49" s="5"/>
      <c r="T49" s="5"/>
      <c r="U49" s="211"/>
      <c r="V49" s="4">
        <v>14309781</v>
      </c>
      <c r="W49" s="210">
        <f>IF((VLOOKUP($D49,'Q4 Raw Data'!$A$9:$DO$158,(W$3-1),FALSE))="Yes",(VLOOKUP($D49,'Q4 Raw Data'!$A$9:$DO$158,W$3,FALSE)),V49)</f>
        <v>11449884</v>
      </c>
      <c r="X49" s="5"/>
    </row>
    <row r="50" spans="1:24" x14ac:dyDescent="0.3">
      <c r="A50" s="208" t="s">
        <v>1327</v>
      </c>
      <c r="B50" s="208" t="s">
        <v>242</v>
      </c>
      <c r="C50" s="208" t="s">
        <v>217</v>
      </c>
      <c r="D50" s="208" t="s">
        <v>308</v>
      </c>
      <c r="E50" s="208" t="s">
        <v>309</v>
      </c>
      <c r="F50" s="4">
        <v>4527491</v>
      </c>
      <c r="G50" s="4">
        <v>20403412</v>
      </c>
      <c r="H50" s="4">
        <v>37928945</v>
      </c>
      <c r="I50" s="4">
        <v>2297209</v>
      </c>
      <c r="J50" s="209">
        <f t="shared" si="13"/>
        <v>65157057</v>
      </c>
      <c r="K50" s="4">
        <v>0</v>
      </c>
      <c r="L50" s="4">
        <v>0</v>
      </c>
      <c r="M50" s="210">
        <f t="shared" si="14"/>
        <v>0</v>
      </c>
      <c r="N50" s="5">
        <f>IF((VLOOKUP($D50,'Q4 Raw Data'!$A$9:$DO$158,(N$3-2),FALSE))="Yes",(VLOOKUP($D50,'Q4 Raw Data'!$A$9:$DO$158,N$3,FALSE)),K50)</f>
        <v>0</v>
      </c>
      <c r="O50" s="5">
        <f>IF((VLOOKUP($D50,'Q4 Raw Data'!$A$9:$DO$158,(O$3-2),FALSE))="Yes",(VLOOKUP($D50,'Q4 Raw Data'!$A$9:$DO$158,O$3,FALSE)),L50)</f>
        <v>0</v>
      </c>
      <c r="P50" s="5">
        <f t="shared" si="15"/>
        <v>0</v>
      </c>
      <c r="Q50" s="5">
        <f t="shared" si="16"/>
        <v>65157057</v>
      </c>
      <c r="R50" s="5"/>
      <c r="S50" s="5"/>
      <c r="T50" s="5"/>
      <c r="U50" s="211"/>
      <c r="V50" s="4">
        <v>65157057</v>
      </c>
      <c r="W50" s="210">
        <f>IF((VLOOKUP($D50,'Q4 Raw Data'!$A$9:$DO$158,(W$3-1),FALSE))="Yes",(VLOOKUP($D50,'Q4 Raw Data'!$A$9:$DO$158,W$3,FALSE)),V50)</f>
        <v>65157057</v>
      </c>
      <c r="X50" s="5"/>
    </row>
    <row r="51" spans="1:24" x14ac:dyDescent="0.3">
      <c r="A51" s="208" t="s">
        <v>238</v>
      </c>
      <c r="B51" s="208" t="s">
        <v>273</v>
      </c>
      <c r="C51" s="208" t="s">
        <v>314</v>
      </c>
      <c r="D51" s="208" t="s">
        <v>312</v>
      </c>
      <c r="E51" s="208" t="s">
        <v>313</v>
      </c>
      <c r="F51" s="4">
        <v>4685921</v>
      </c>
      <c r="G51" s="4">
        <v>11609288</v>
      </c>
      <c r="H51" s="4">
        <v>21974454</v>
      </c>
      <c r="I51" s="4">
        <v>1343037</v>
      </c>
      <c r="J51" s="209">
        <f t="shared" si="13"/>
        <v>39612700</v>
      </c>
      <c r="K51" s="4">
        <v>0</v>
      </c>
      <c r="L51" s="4">
        <v>0</v>
      </c>
      <c r="M51" s="210">
        <f t="shared" si="14"/>
        <v>0</v>
      </c>
      <c r="N51" s="5">
        <f>IF((VLOOKUP($D51,'Q4 Raw Data'!$A$9:$DO$158,(N$3-2),FALSE))="Yes",(VLOOKUP($D51,'Q4 Raw Data'!$A$9:$DO$158,N$3,FALSE)),K51)</f>
        <v>0</v>
      </c>
      <c r="O51" s="5">
        <f>IF((VLOOKUP($D51,'Q4 Raw Data'!$A$9:$DO$158,(O$3-2),FALSE))="Yes",(VLOOKUP($D51,'Q4 Raw Data'!$A$9:$DO$158,O$3,FALSE)),L51)</f>
        <v>0</v>
      </c>
      <c r="P51" s="5">
        <f t="shared" si="15"/>
        <v>0</v>
      </c>
      <c r="Q51" s="5">
        <f t="shared" si="16"/>
        <v>39612700</v>
      </c>
      <c r="R51" s="5"/>
      <c r="S51" s="5"/>
      <c r="T51" s="5"/>
      <c r="U51" s="211"/>
      <c r="V51" s="4">
        <v>39612700</v>
      </c>
      <c r="W51" s="210">
        <f>IF((VLOOKUP($D51,'Q4 Raw Data'!$A$9:$DO$158,(W$3-1),FALSE))="Yes",(VLOOKUP($D51,'Q4 Raw Data'!$A$9:$DO$158,W$3,FALSE)),V51)</f>
        <v>39612700</v>
      </c>
      <c r="X51" s="5"/>
    </row>
    <row r="52" spans="1:24" x14ac:dyDescent="0.3">
      <c r="A52" s="208" t="s">
        <v>256</v>
      </c>
      <c r="B52" s="208" t="s">
        <v>280</v>
      </c>
      <c r="C52" s="208" t="s">
        <v>310</v>
      </c>
      <c r="D52" s="208" t="s">
        <v>318</v>
      </c>
      <c r="E52" s="208" t="s">
        <v>319</v>
      </c>
      <c r="F52" s="4">
        <v>2038449</v>
      </c>
      <c r="G52" s="4">
        <v>7952342</v>
      </c>
      <c r="H52" s="4">
        <v>19499712</v>
      </c>
      <c r="I52" s="4">
        <v>1228660</v>
      </c>
      <c r="J52" s="209">
        <f t="shared" si="13"/>
        <v>30719163</v>
      </c>
      <c r="K52" s="4">
        <v>0</v>
      </c>
      <c r="L52" s="4">
        <v>478720</v>
      </c>
      <c r="M52" s="210">
        <f t="shared" si="14"/>
        <v>478720</v>
      </c>
      <c r="N52" s="5">
        <f>IF((VLOOKUP($D52,'Q4 Raw Data'!$A$9:$DO$158,(N$3-2),FALSE))="Yes",(VLOOKUP($D52,'Q4 Raw Data'!$A$9:$DO$158,N$3,FALSE)),K52)</f>
        <v>0</v>
      </c>
      <c r="O52" s="5">
        <f>IF((VLOOKUP($D52,'Q4 Raw Data'!$A$9:$DO$158,(O$3-2),FALSE))="Yes",(VLOOKUP($D52,'Q4 Raw Data'!$A$9:$DO$158,O$3,FALSE)),L52)</f>
        <v>478720</v>
      </c>
      <c r="P52" s="5">
        <f t="shared" si="15"/>
        <v>478720</v>
      </c>
      <c r="Q52" s="5">
        <f t="shared" si="16"/>
        <v>31197883</v>
      </c>
      <c r="R52" s="5"/>
      <c r="S52" s="5"/>
      <c r="T52" s="5"/>
      <c r="U52" s="211"/>
      <c r="V52" s="4">
        <v>31197883</v>
      </c>
      <c r="W52" s="210">
        <f>IF((VLOOKUP($D52,'Q4 Raw Data'!$A$9:$DO$158,(W$3-1),FALSE))="Yes",(VLOOKUP($D52,'Q4 Raw Data'!$A$9:$DO$158,W$3,FALSE)),V52)</f>
        <v>31102484</v>
      </c>
      <c r="X52" s="5"/>
    </row>
    <row r="53" spans="1:24" x14ac:dyDescent="0.3">
      <c r="A53" s="208" t="s">
        <v>247</v>
      </c>
      <c r="B53" s="208" t="s">
        <v>288</v>
      </c>
      <c r="C53" s="208" t="s">
        <v>299</v>
      </c>
      <c r="D53" s="208" t="s">
        <v>321</v>
      </c>
      <c r="E53" s="208" t="s">
        <v>322</v>
      </c>
      <c r="F53" s="4">
        <v>3109627</v>
      </c>
      <c r="G53" s="4">
        <v>14487068</v>
      </c>
      <c r="H53" s="4">
        <v>31315545</v>
      </c>
      <c r="I53" s="4">
        <v>2028366</v>
      </c>
      <c r="J53" s="209">
        <f t="shared" si="13"/>
        <v>50940606</v>
      </c>
      <c r="K53" s="4">
        <v>0</v>
      </c>
      <c r="L53" s="4">
        <v>28970204</v>
      </c>
      <c r="M53" s="210">
        <f t="shared" si="14"/>
        <v>28970204</v>
      </c>
      <c r="N53" s="5">
        <f>IF((VLOOKUP($D53,'Q4 Raw Data'!$A$9:$DO$158,(N$3-2),FALSE))="Yes",(VLOOKUP($D53,'Q4 Raw Data'!$A$9:$DO$158,N$3,FALSE)),K53)</f>
        <v>0</v>
      </c>
      <c r="O53" s="5">
        <f>IF((VLOOKUP($D53,'Q4 Raw Data'!$A$9:$DO$158,(O$3-2),FALSE))="Yes",(VLOOKUP($D53,'Q4 Raw Data'!$A$9:$DO$158,O$3,FALSE)),L53)</f>
        <v>28970204</v>
      </c>
      <c r="P53" s="5">
        <f t="shared" si="15"/>
        <v>28970204</v>
      </c>
      <c r="Q53" s="5">
        <f t="shared" si="16"/>
        <v>79910810</v>
      </c>
      <c r="R53" s="5"/>
      <c r="S53" s="5"/>
      <c r="T53" s="5"/>
      <c r="U53" s="211"/>
      <c r="V53" s="4">
        <v>79910810.479999989</v>
      </c>
      <c r="W53" s="210">
        <f>IF((VLOOKUP($D53,'Q4 Raw Data'!$A$9:$DO$158,(W$3-1),FALSE))="Yes",(VLOOKUP($D53,'Q4 Raw Data'!$A$9:$DO$158,W$3,FALSE)),V53)</f>
        <v>79910810.479999989</v>
      </c>
      <c r="X53" s="5"/>
    </row>
    <row r="54" spans="1:24" x14ac:dyDescent="0.3">
      <c r="A54" s="208" t="s">
        <v>238</v>
      </c>
      <c r="B54" s="208" t="s">
        <v>273</v>
      </c>
      <c r="C54" s="208" t="s">
        <v>314</v>
      </c>
      <c r="D54" s="208" t="s">
        <v>323</v>
      </c>
      <c r="E54" s="208" t="s">
        <v>324</v>
      </c>
      <c r="F54" s="4">
        <v>2152696</v>
      </c>
      <c r="G54" s="4">
        <v>6312784</v>
      </c>
      <c r="H54" s="4">
        <v>21700826</v>
      </c>
      <c r="I54" s="4">
        <v>1190455</v>
      </c>
      <c r="J54" s="209">
        <f t="shared" si="13"/>
        <v>31356761</v>
      </c>
      <c r="K54" s="4">
        <v>0</v>
      </c>
      <c r="L54" s="4">
        <v>0</v>
      </c>
      <c r="M54" s="210">
        <f t="shared" si="14"/>
        <v>0</v>
      </c>
      <c r="N54" s="5">
        <f>IF((VLOOKUP($D54,'Q4 Raw Data'!$A$9:$DO$158,(N$3-2),FALSE))="Yes",(VLOOKUP($D54,'Q4 Raw Data'!$A$9:$DO$158,N$3,FALSE)),K54)</f>
        <v>0</v>
      </c>
      <c r="O54" s="5">
        <f>IF((VLOOKUP($D54,'Q4 Raw Data'!$A$9:$DO$158,(O$3-2),FALSE))="Yes",(VLOOKUP($D54,'Q4 Raw Data'!$A$9:$DO$158,O$3,FALSE)),L54)</f>
        <v>0</v>
      </c>
      <c r="P54" s="5">
        <f t="shared" si="15"/>
        <v>0</v>
      </c>
      <c r="Q54" s="5">
        <f t="shared" si="16"/>
        <v>31356761</v>
      </c>
      <c r="R54" s="5"/>
      <c r="S54" s="5"/>
      <c r="T54" s="5"/>
      <c r="U54" s="211"/>
      <c r="V54" s="4">
        <v>31356761</v>
      </c>
      <c r="W54" s="210">
        <f>IF((VLOOKUP($D54,'Q4 Raw Data'!$A$9:$DO$158,(W$3-1),FALSE))="Yes",(VLOOKUP($D54,'Q4 Raw Data'!$A$9:$DO$158,W$3,FALSE)),V54)</f>
        <v>31971171</v>
      </c>
      <c r="X54" s="5"/>
    </row>
    <row r="55" spans="1:24" x14ac:dyDescent="0.3">
      <c r="A55" s="208" t="s">
        <v>256</v>
      </c>
      <c r="B55" s="208" t="s">
        <v>280</v>
      </c>
      <c r="C55" s="208" t="s">
        <v>304</v>
      </c>
      <c r="D55" s="208" t="s">
        <v>326</v>
      </c>
      <c r="E55" s="208" t="s">
        <v>327</v>
      </c>
      <c r="F55" s="4">
        <v>3583439</v>
      </c>
      <c r="G55" s="4">
        <v>3221362</v>
      </c>
      <c r="H55" s="4">
        <v>30105514</v>
      </c>
      <c r="I55" s="4">
        <v>1671318</v>
      </c>
      <c r="J55" s="209">
        <f t="shared" si="13"/>
        <v>38581633</v>
      </c>
      <c r="K55" s="4">
        <v>0</v>
      </c>
      <c r="L55" s="4">
        <v>0</v>
      </c>
      <c r="M55" s="210">
        <f t="shared" si="14"/>
        <v>0</v>
      </c>
      <c r="N55" s="5">
        <f>IF((VLOOKUP($D55,'Q4 Raw Data'!$A$9:$DO$158,(N$3-2),FALSE))="Yes",(VLOOKUP($D55,'Q4 Raw Data'!$A$9:$DO$158,N$3,FALSE)),K55)</f>
        <v>0</v>
      </c>
      <c r="O55" s="5">
        <f>IF((VLOOKUP($D55,'Q4 Raw Data'!$A$9:$DO$158,(O$3-2),FALSE))="Yes",(VLOOKUP($D55,'Q4 Raw Data'!$A$9:$DO$158,O$3,FALSE)),L55)</f>
        <v>0</v>
      </c>
      <c r="P55" s="5">
        <f t="shared" si="15"/>
        <v>0</v>
      </c>
      <c r="Q55" s="5">
        <f t="shared" si="16"/>
        <v>38581633</v>
      </c>
      <c r="R55" s="5"/>
      <c r="S55" s="5"/>
      <c r="T55" s="5"/>
      <c r="U55" s="211"/>
      <c r="V55" s="4">
        <v>38581633</v>
      </c>
      <c r="W55" s="210">
        <f>IF((VLOOKUP($D55,'Q4 Raw Data'!$A$9:$DO$158,(W$3-1),FALSE))="Yes",(VLOOKUP($D55,'Q4 Raw Data'!$A$9:$DO$158,W$3,FALSE)),V55)</f>
        <v>38581633</v>
      </c>
      <c r="X55" s="5"/>
    </row>
    <row r="56" spans="1:24" x14ac:dyDescent="0.3">
      <c r="A56" s="208" t="s">
        <v>1330</v>
      </c>
      <c r="B56" s="208" t="s">
        <v>233</v>
      </c>
      <c r="C56" s="208" t="s">
        <v>249</v>
      </c>
      <c r="D56" s="208" t="s">
        <v>328</v>
      </c>
      <c r="E56" s="208" t="s">
        <v>329</v>
      </c>
      <c r="F56" s="4">
        <v>1830172</v>
      </c>
      <c r="G56" s="4">
        <v>6587445</v>
      </c>
      <c r="H56" s="4">
        <v>13407417</v>
      </c>
      <c r="I56" s="4">
        <v>816711</v>
      </c>
      <c r="J56" s="209">
        <f t="shared" si="13"/>
        <v>22641745</v>
      </c>
      <c r="K56" s="4">
        <v>0</v>
      </c>
      <c r="L56" s="4">
        <v>0</v>
      </c>
      <c r="M56" s="210">
        <f t="shared" si="14"/>
        <v>0</v>
      </c>
      <c r="N56" s="5">
        <f>IF((VLOOKUP($D56,'Q4 Raw Data'!$A$9:$DO$158,(N$3-2),FALSE))="Yes",(VLOOKUP($D56,'Q4 Raw Data'!$A$9:$DO$158,N$3,FALSE)),K56)</f>
        <v>0</v>
      </c>
      <c r="O56" s="5">
        <f>IF((VLOOKUP($D56,'Q4 Raw Data'!$A$9:$DO$158,(O$3-2),FALSE))="Yes",(VLOOKUP($D56,'Q4 Raw Data'!$A$9:$DO$158,O$3,FALSE)),L56)</f>
        <v>0</v>
      </c>
      <c r="P56" s="5">
        <f t="shared" si="15"/>
        <v>0</v>
      </c>
      <c r="Q56" s="5">
        <f t="shared" si="16"/>
        <v>22641745</v>
      </c>
      <c r="R56" s="5"/>
      <c r="S56" s="5"/>
      <c r="T56" s="5"/>
      <c r="U56" s="211"/>
      <c r="V56" s="4">
        <v>22641745</v>
      </c>
      <c r="W56" s="210">
        <f>IF((VLOOKUP($D56,'Q4 Raw Data'!$A$9:$DO$158,(W$3-1),FALSE))="Yes",(VLOOKUP($D56,'Q4 Raw Data'!$A$9:$DO$158,W$3,FALSE)),V56)</f>
        <v>22641745</v>
      </c>
      <c r="X56" s="5"/>
    </row>
    <row r="57" spans="1:24" x14ac:dyDescent="0.3">
      <c r="A57" s="208" t="s">
        <v>1327</v>
      </c>
      <c r="B57" s="208" t="s">
        <v>242</v>
      </c>
      <c r="C57" s="208" t="s">
        <v>217</v>
      </c>
      <c r="D57" s="208" t="s">
        <v>332</v>
      </c>
      <c r="E57" s="208" t="s">
        <v>333</v>
      </c>
      <c r="F57" s="4">
        <v>2673074</v>
      </c>
      <c r="G57" s="4">
        <v>7267736</v>
      </c>
      <c r="H57" s="4">
        <v>14730917</v>
      </c>
      <c r="I57" s="4">
        <v>920617</v>
      </c>
      <c r="J57" s="209">
        <f t="shared" si="13"/>
        <v>25592344</v>
      </c>
      <c r="K57" s="4">
        <v>0</v>
      </c>
      <c r="L57" s="4">
        <v>0</v>
      </c>
      <c r="M57" s="210">
        <f t="shared" si="14"/>
        <v>0</v>
      </c>
      <c r="N57" s="5">
        <f>IF((VLOOKUP($D57,'Q4 Raw Data'!$A$9:$DO$158,(N$3-2),FALSE))="Yes",(VLOOKUP($D57,'Q4 Raw Data'!$A$9:$DO$158,N$3,FALSE)),K57)</f>
        <v>0</v>
      </c>
      <c r="O57" s="5">
        <f>IF((VLOOKUP($D57,'Q4 Raw Data'!$A$9:$DO$158,(O$3-2),FALSE))="Yes",(VLOOKUP($D57,'Q4 Raw Data'!$A$9:$DO$158,O$3,FALSE)),L57)</f>
        <v>0</v>
      </c>
      <c r="P57" s="5">
        <f t="shared" si="15"/>
        <v>0</v>
      </c>
      <c r="Q57" s="5">
        <f t="shared" si="16"/>
        <v>25592344</v>
      </c>
      <c r="R57" s="5"/>
      <c r="S57" s="5"/>
      <c r="T57" s="5"/>
      <c r="U57" s="211"/>
      <c r="V57" s="4">
        <v>25592344</v>
      </c>
      <c r="W57" s="210">
        <f>IF((VLOOKUP($D57,'Q4 Raw Data'!$A$9:$DO$158,(W$3-1),FALSE))="Yes",(VLOOKUP($D57,'Q4 Raw Data'!$A$9:$DO$158,W$3,FALSE)),V57)</f>
        <v>25592344</v>
      </c>
      <c r="X57" s="5"/>
    </row>
    <row r="58" spans="1:24" x14ac:dyDescent="0.3">
      <c r="A58" s="208" t="s">
        <v>1338</v>
      </c>
      <c r="B58" s="208" t="s">
        <v>267</v>
      </c>
      <c r="C58" s="208" t="s">
        <v>286</v>
      </c>
      <c r="D58" s="208" t="s">
        <v>334</v>
      </c>
      <c r="E58" s="208" t="s">
        <v>335</v>
      </c>
      <c r="F58" s="4">
        <v>4467929</v>
      </c>
      <c r="G58" s="4">
        <v>12401221</v>
      </c>
      <c r="H58" s="4">
        <v>38651879</v>
      </c>
      <c r="I58" s="4">
        <v>2324056</v>
      </c>
      <c r="J58" s="209">
        <f t="shared" si="13"/>
        <v>57845085</v>
      </c>
      <c r="K58" s="4">
        <v>0</v>
      </c>
      <c r="L58" s="4">
        <v>0</v>
      </c>
      <c r="M58" s="210">
        <f t="shared" si="14"/>
        <v>0</v>
      </c>
      <c r="N58" s="5">
        <f>IF((VLOOKUP($D58,'Q4 Raw Data'!$A$9:$DO$158,(N$3-2),FALSE))="Yes",(VLOOKUP($D58,'Q4 Raw Data'!$A$9:$DO$158,N$3,FALSE)),K58)</f>
        <v>0</v>
      </c>
      <c r="O58" s="5">
        <f>IF((VLOOKUP($D58,'Q4 Raw Data'!$A$9:$DO$158,(O$3-2),FALSE))="Yes",(VLOOKUP($D58,'Q4 Raw Data'!$A$9:$DO$158,O$3,FALSE)),L58)</f>
        <v>0</v>
      </c>
      <c r="P58" s="5">
        <f t="shared" si="15"/>
        <v>0</v>
      </c>
      <c r="Q58" s="5">
        <f t="shared" si="16"/>
        <v>57845085</v>
      </c>
      <c r="R58" s="5"/>
      <c r="S58" s="5"/>
      <c r="T58" s="5"/>
      <c r="U58" s="211"/>
      <c r="V58" s="4">
        <v>57845085</v>
      </c>
      <c r="W58" s="210">
        <f>IF((VLOOKUP($D58,'Q4 Raw Data'!$A$9:$DO$158,(W$3-1),FALSE))="Yes",(VLOOKUP($D58,'Q4 Raw Data'!$A$9:$DO$158,W$3,FALSE)),V58)</f>
        <v>57845085</v>
      </c>
      <c r="X58" s="5"/>
    </row>
    <row r="59" spans="1:24" x14ac:dyDescent="0.3">
      <c r="A59" s="208" t="s">
        <v>238</v>
      </c>
      <c r="B59" s="208" t="s">
        <v>273</v>
      </c>
      <c r="C59" s="208" t="s">
        <v>314</v>
      </c>
      <c r="D59" s="208" t="s">
        <v>336</v>
      </c>
      <c r="E59" s="208" t="s">
        <v>337</v>
      </c>
      <c r="F59" s="4">
        <v>922516</v>
      </c>
      <c r="G59" s="4">
        <v>11209762</v>
      </c>
      <c r="H59" s="4">
        <v>19282512</v>
      </c>
      <c r="I59" s="4">
        <v>1285762</v>
      </c>
      <c r="J59" s="209">
        <f t="shared" si="13"/>
        <v>32700552</v>
      </c>
      <c r="K59" s="4">
        <v>0</v>
      </c>
      <c r="L59" s="4">
        <v>0</v>
      </c>
      <c r="M59" s="210">
        <f t="shared" si="14"/>
        <v>0</v>
      </c>
      <c r="N59" s="5">
        <f>IF((VLOOKUP($D59,'Q4 Raw Data'!$A$9:$DO$158,(N$3-2),FALSE))="Yes",(VLOOKUP($D59,'Q4 Raw Data'!$A$9:$DO$158,N$3,FALSE)),K59)</f>
        <v>0</v>
      </c>
      <c r="O59" s="5">
        <f>IF((VLOOKUP($D59,'Q4 Raw Data'!$A$9:$DO$158,(O$3-2),FALSE))="Yes",(VLOOKUP($D59,'Q4 Raw Data'!$A$9:$DO$158,O$3,FALSE)),L59)</f>
        <v>0</v>
      </c>
      <c r="P59" s="5">
        <f t="shared" si="15"/>
        <v>0</v>
      </c>
      <c r="Q59" s="5">
        <f t="shared" si="16"/>
        <v>32700552</v>
      </c>
      <c r="R59" s="5"/>
      <c r="S59" s="5"/>
      <c r="T59" s="5"/>
      <c r="U59" s="211"/>
      <c r="V59" s="4">
        <v>32700552</v>
      </c>
      <c r="W59" s="210">
        <f>IF((VLOOKUP($D59,'Q4 Raw Data'!$A$9:$DO$158,(W$3-1),FALSE))="Yes",(VLOOKUP($D59,'Q4 Raw Data'!$A$9:$DO$158,W$3,FALSE)),V59)</f>
        <v>32226076</v>
      </c>
      <c r="X59" s="5"/>
    </row>
    <row r="60" spans="1:24" x14ac:dyDescent="0.3">
      <c r="A60" s="208" t="s">
        <v>1338</v>
      </c>
      <c r="B60" s="208" t="s">
        <v>267</v>
      </c>
      <c r="C60" s="208" t="s">
        <v>286</v>
      </c>
      <c r="D60" s="208" t="s">
        <v>338</v>
      </c>
      <c r="E60" s="208" t="s">
        <v>339</v>
      </c>
      <c r="F60" s="4">
        <v>1698077</v>
      </c>
      <c r="G60" s="4">
        <v>1834538</v>
      </c>
      <c r="H60" s="4">
        <v>17013195</v>
      </c>
      <c r="I60" s="4">
        <v>865972</v>
      </c>
      <c r="J60" s="209">
        <f t="shared" si="13"/>
        <v>21411782</v>
      </c>
      <c r="K60" s="4">
        <v>0</v>
      </c>
      <c r="L60" s="4">
        <v>7344584</v>
      </c>
      <c r="M60" s="210">
        <f t="shared" si="14"/>
        <v>7344584</v>
      </c>
      <c r="N60" s="5">
        <f>IF((VLOOKUP($D60,'Q4 Raw Data'!$A$9:$DO$158,(N$3-2),FALSE))="Yes",(VLOOKUP($D60,'Q4 Raw Data'!$A$9:$DO$158,N$3,FALSE)),K60)</f>
        <v>0</v>
      </c>
      <c r="O60" s="5">
        <f>IF((VLOOKUP($D60,'Q4 Raw Data'!$A$9:$DO$158,(O$3-2),FALSE))="Yes",(VLOOKUP($D60,'Q4 Raw Data'!$A$9:$DO$158,O$3,FALSE)),L60)</f>
        <v>7344584</v>
      </c>
      <c r="P60" s="5">
        <f t="shared" si="15"/>
        <v>7344584</v>
      </c>
      <c r="Q60" s="5">
        <f t="shared" si="16"/>
        <v>28756366</v>
      </c>
      <c r="R60" s="5"/>
      <c r="S60" s="5"/>
      <c r="T60" s="5"/>
      <c r="U60" s="211"/>
      <c r="V60" s="4">
        <v>28756366</v>
      </c>
      <c r="W60" s="210">
        <f>IF((VLOOKUP($D60,'Q4 Raw Data'!$A$9:$DO$158,(W$3-1),FALSE))="Yes",(VLOOKUP($D60,'Q4 Raw Data'!$A$9:$DO$158,W$3,FALSE)),V60)</f>
        <v>28756366</v>
      </c>
      <c r="X60" s="5"/>
    </row>
    <row r="61" spans="1:24" x14ac:dyDescent="0.3">
      <c r="A61" s="208" t="s">
        <v>1330</v>
      </c>
      <c r="B61" s="208" t="s">
        <v>233</v>
      </c>
      <c r="C61" s="208" t="s">
        <v>240</v>
      </c>
      <c r="D61" s="208" t="s">
        <v>342</v>
      </c>
      <c r="E61" s="208" t="s">
        <v>343</v>
      </c>
      <c r="F61" s="4">
        <v>2064279</v>
      </c>
      <c r="G61" s="4">
        <v>6999291</v>
      </c>
      <c r="H61" s="4">
        <v>24577102</v>
      </c>
      <c r="I61" s="4">
        <v>1450638</v>
      </c>
      <c r="J61" s="209">
        <f t="shared" si="13"/>
        <v>35091310</v>
      </c>
      <c r="K61" s="4">
        <v>324000</v>
      </c>
      <c r="L61" s="4">
        <v>0</v>
      </c>
      <c r="M61" s="210">
        <f t="shared" si="14"/>
        <v>324000</v>
      </c>
      <c r="N61" s="5">
        <f>IF((VLOOKUP($D61,'Q4 Raw Data'!$A$9:$DO$158,(N$3-2),FALSE))="Yes",(VLOOKUP($D61,'Q4 Raw Data'!$A$9:$DO$158,N$3,FALSE)),K61)</f>
        <v>324000</v>
      </c>
      <c r="O61" s="5">
        <f>IF((VLOOKUP($D61,'Q4 Raw Data'!$A$9:$DO$158,(O$3-2),FALSE))="Yes",(VLOOKUP($D61,'Q4 Raw Data'!$A$9:$DO$158,O$3,FALSE)),L61)</f>
        <v>0</v>
      </c>
      <c r="P61" s="5">
        <f t="shared" si="15"/>
        <v>324000</v>
      </c>
      <c r="Q61" s="5">
        <f t="shared" si="16"/>
        <v>35415310</v>
      </c>
      <c r="R61" s="5"/>
      <c r="S61" s="5"/>
      <c r="T61" s="5"/>
      <c r="U61" s="211"/>
      <c r="V61" s="4">
        <v>35415310</v>
      </c>
      <c r="W61" s="210">
        <f>IF((VLOOKUP($D61,'Q4 Raw Data'!$A$9:$DO$158,(W$3-1),FALSE))="Yes",(VLOOKUP($D61,'Q4 Raw Data'!$A$9:$DO$158,W$3,FALSE)),V61)</f>
        <v>34458100</v>
      </c>
      <c r="X61" s="5"/>
    </row>
    <row r="62" spans="1:24" x14ac:dyDescent="0.3">
      <c r="A62" s="208" t="s">
        <v>1330</v>
      </c>
      <c r="B62" s="208" t="s">
        <v>233</v>
      </c>
      <c r="C62" s="208" t="s">
        <v>240</v>
      </c>
      <c r="D62" s="208" t="s">
        <v>344</v>
      </c>
      <c r="E62" s="208" t="s">
        <v>345</v>
      </c>
      <c r="F62" s="4">
        <v>3250597</v>
      </c>
      <c r="G62" s="4">
        <v>9039517</v>
      </c>
      <c r="H62" s="4">
        <v>24463874</v>
      </c>
      <c r="I62" s="4">
        <v>1467219</v>
      </c>
      <c r="J62" s="209">
        <f t="shared" si="13"/>
        <v>38221207</v>
      </c>
      <c r="K62" s="4">
        <v>0</v>
      </c>
      <c r="L62" s="4">
        <v>0</v>
      </c>
      <c r="M62" s="210">
        <f t="shared" si="14"/>
        <v>0</v>
      </c>
      <c r="N62" s="5">
        <f>IF((VLOOKUP($D62,'Q4 Raw Data'!$A$9:$DO$158,(N$3-2),FALSE))="Yes",(VLOOKUP($D62,'Q4 Raw Data'!$A$9:$DO$158,N$3,FALSE)),K62)</f>
        <v>416279.40000000037</v>
      </c>
      <c r="O62" s="5">
        <f>IF((VLOOKUP($D62,'Q4 Raw Data'!$A$9:$DO$158,(O$3-2),FALSE))="Yes",(VLOOKUP($D62,'Q4 Raw Data'!$A$9:$DO$158,O$3,FALSE)),L62)</f>
        <v>237503.99420174025</v>
      </c>
      <c r="P62" s="5">
        <f t="shared" si="15"/>
        <v>653783.39420174062</v>
      </c>
      <c r="Q62" s="5">
        <f t="shared" si="16"/>
        <v>38874990.394201741</v>
      </c>
      <c r="R62" s="5"/>
      <c r="S62" s="5"/>
      <c r="T62" s="5"/>
      <c r="U62" s="211"/>
      <c r="V62" s="4">
        <v>38221207</v>
      </c>
      <c r="W62" s="210">
        <f>IF((VLOOKUP($D62,'Q4 Raw Data'!$A$9:$DO$158,(W$3-1),FALSE))="Yes",(VLOOKUP($D62,'Q4 Raw Data'!$A$9:$DO$158,W$3,FALSE)),V62)</f>
        <v>38874990.394201741</v>
      </c>
      <c r="X62" s="5"/>
    </row>
    <row r="63" spans="1:24" x14ac:dyDescent="0.3">
      <c r="A63" s="208" t="s">
        <v>238</v>
      </c>
      <c r="B63" s="208" t="s">
        <v>273</v>
      </c>
      <c r="C63" s="208" t="s">
        <v>314</v>
      </c>
      <c r="D63" s="208" t="s">
        <v>348</v>
      </c>
      <c r="E63" s="208" t="s">
        <v>349</v>
      </c>
      <c r="F63" s="4">
        <v>32689</v>
      </c>
      <c r="G63" s="4">
        <v>265353</v>
      </c>
      <c r="H63" s="4">
        <v>626523</v>
      </c>
      <c r="I63" s="4">
        <v>48791</v>
      </c>
      <c r="J63" s="209">
        <f t="shared" si="13"/>
        <v>973356</v>
      </c>
      <c r="K63" s="4">
        <v>0</v>
      </c>
      <c r="L63" s="4">
        <v>0</v>
      </c>
      <c r="M63" s="210">
        <f t="shared" si="14"/>
        <v>0</v>
      </c>
      <c r="N63" s="5">
        <f>IF((VLOOKUP($D63,'Q4 Raw Data'!$A$9:$DO$158,(N$3-2),FALSE))="Yes",(VLOOKUP($D63,'Q4 Raw Data'!$A$9:$DO$158,N$3,FALSE)),K63)</f>
        <v>0</v>
      </c>
      <c r="O63" s="5">
        <f>IF((VLOOKUP($D63,'Q4 Raw Data'!$A$9:$DO$158,(O$3-2),FALSE))="Yes",(VLOOKUP($D63,'Q4 Raw Data'!$A$9:$DO$158,O$3,FALSE)),L63)</f>
        <v>0</v>
      </c>
      <c r="P63" s="5">
        <f t="shared" si="15"/>
        <v>0</v>
      </c>
      <c r="Q63" s="5">
        <f t="shared" si="16"/>
        <v>973356</v>
      </c>
      <c r="R63" s="5"/>
      <c r="S63" s="5"/>
      <c r="T63" s="5"/>
      <c r="U63" s="211"/>
      <c r="V63" s="4">
        <v>973356</v>
      </c>
      <c r="W63" s="210">
        <f>IF((VLOOKUP($D63,'Q4 Raw Data'!$A$9:$DO$158,(W$3-1),FALSE))="Yes",(VLOOKUP($D63,'Q4 Raw Data'!$A$9:$DO$158,W$3,FALSE)),V63)</f>
        <v>973356</v>
      </c>
      <c r="X63" s="5"/>
    </row>
    <row r="64" spans="1:24" x14ac:dyDescent="0.3">
      <c r="A64" s="208" t="s">
        <v>247</v>
      </c>
      <c r="B64" s="208" t="s">
        <v>288</v>
      </c>
      <c r="C64" s="208" t="s">
        <v>293</v>
      </c>
      <c r="D64" s="208" t="s">
        <v>352</v>
      </c>
      <c r="E64" s="208" t="s">
        <v>353</v>
      </c>
      <c r="F64" s="4">
        <v>6678566</v>
      </c>
      <c r="G64" s="4">
        <v>20913291</v>
      </c>
      <c r="H64" s="4">
        <v>41500600</v>
      </c>
      <c r="I64" s="4">
        <v>2806046</v>
      </c>
      <c r="J64" s="209">
        <f t="shared" si="13"/>
        <v>71898503</v>
      </c>
      <c r="K64" s="4">
        <v>0</v>
      </c>
      <c r="L64" s="4">
        <v>11415624</v>
      </c>
      <c r="M64" s="210">
        <f t="shared" si="14"/>
        <v>11415624</v>
      </c>
      <c r="N64" s="5">
        <f>IF((VLOOKUP($D64,'Q4 Raw Data'!$A$9:$DO$158,(N$3-2),FALSE))="Yes",(VLOOKUP($D64,'Q4 Raw Data'!$A$9:$DO$158,N$3,FALSE)),K64)</f>
        <v>0</v>
      </c>
      <c r="O64" s="5">
        <f>IF((VLOOKUP($D64,'Q4 Raw Data'!$A$9:$DO$158,(O$3-2),FALSE))="Yes",(VLOOKUP($D64,'Q4 Raw Data'!$A$9:$DO$158,O$3,FALSE)),L64)</f>
        <v>11415624</v>
      </c>
      <c r="P64" s="5">
        <f t="shared" si="15"/>
        <v>11415624</v>
      </c>
      <c r="Q64" s="5">
        <f t="shared" si="16"/>
        <v>83314127</v>
      </c>
      <c r="R64" s="5"/>
      <c r="S64" s="5"/>
      <c r="T64" s="5"/>
      <c r="U64" s="211"/>
      <c r="V64" s="4">
        <v>83314127</v>
      </c>
      <c r="W64" s="210">
        <f>IF((VLOOKUP($D64,'Q4 Raw Data'!$A$9:$DO$158,(W$3-1),FALSE))="Yes",(VLOOKUP($D64,'Q4 Raw Data'!$A$9:$DO$158,W$3,FALSE)),V64)</f>
        <v>87214592</v>
      </c>
      <c r="X64" s="5"/>
    </row>
    <row r="65" spans="1:24" x14ac:dyDescent="0.3">
      <c r="A65" s="208" t="s">
        <v>1327</v>
      </c>
      <c r="B65" s="208" t="s">
        <v>218</v>
      </c>
      <c r="C65" s="208" t="s">
        <v>231</v>
      </c>
      <c r="D65" s="208" t="s">
        <v>356</v>
      </c>
      <c r="E65" s="208" t="s">
        <v>357</v>
      </c>
      <c r="F65" s="4">
        <v>6158831</v>
      </c>
      <c r="G65" s="4">
        <v>27136903</v>
      </c>
      <c r="H65" s="4">
        <v>43031936</v>
      </c>
      <c r="I65" s="4">
        <v>2822376</v>
      </c>
      <c r="J65" s="209">
        <f t="shared" si="13"/>
        <v>79150046</v>
      </c>
      <c r="K65" s="4">
        <v>0</v>
      </c>
      <c r="L65" s="4">
        <v>0</v>
      </c>
      <c r="M65" s="210">
        <f t="shared" si="14"/>
        <v>0</v>
      </c>
      <c r="N65" s="5">
        <f>IF((VLOOKUP($D65,'Q4 Raw Data'!$A$9:$DO$158,(N$3-2),FALSE))="Yes",(VLOOKUP($D65,'Q4 Raw Data'!$A$9:$DO$158,N$3,FALSE)),K65)</f>
        <v>0</v>
      </c>
      <c r="O65" s="5">
        <f>IF((VLOOKUP($D65,'Q4 Raw Data'!$A$9:$DO$158,(O$3-2),FALSE))="Yes",(VLOOKUP($D65,'Q4 Raw Data'!$A$9:$DO$158,O$3,FALSE)),L65)</f>
        <v>0</v>
      </c>
      <c r="P65" s="5">
        <f t="shared" si="15"/>
        <v>0</v>
      </c>
      <c r="Q65" s="5">
        <f t="shared" si="16"/>
        <v>79150046</v>
      </c>
      <c r="R65" s="5"/>
      <c r="S65" s="5"/>
      <c r="T65" s="5"/>
      <c r="U65" s="211"/>
      <c r="V65" s="4">
        <v>79150046</v>
      </c>
      <c r="W65" s="210">
        <f>IF((VLOOKUP($D65,'Q4 Raw Data'!$A$9:$DO$158,(W$3-1),FALSE))="Yes",(VLOOKUP($D65,'Q4 Raw Data'!$A$9:$DO$158,W$3,FALSE)),V65)</f>
        <v>79150046</v>
      </c>
      <c r="X65" s="5"/>
    </row>
    <row r="66" spans="1:24" x14ac:dyDescent="0.3">
      <c r="A66" s="208" t="s">
        <v>1334</v>
      </c>
      <c r="B66" s="208" t="s">
        <v>260</v>
      </c>
      <c r="C66" s="208" t="s">
        <v>271</v>
      </c>
      <c r="D66" s="208" t="s">
        <v>360</v>
      </c>
      <c r="E66" s="208" t="s">
        <v>361</v>
      </c>
      <c r="F66" s="4">
        <v>3685430</v>
      </c>
      <c r="G66" s="4">
        <v>13772077</v>
      </c>
      <c r="H66" s="4">
        <v>24497661</v>
      </c>
      <c r="I66" s="4">
        <v>1551062</v>
      </c>
      <c r="J66" s="209">
        <f t="shared" si="13"/>
        <v>43506230</v>
      </c>
      <c r="K66" s="4">
        <v>37688396</v>
      </c>
      <c r="L66" s="4">
        <v>25981298</v>
      </c>
      <c r="M66" s="210">
        <f t="shared" si="14"/>
        <v>63669694</v>
      </c>
      <c r="N66" s="5">
        <f>IF((VLOOKUP($D66,'Q4 Raw Data'!$A$9:$DO$158,(N$3-2),FALSE))="Yes",(VLOOKUP($D66,'Q4 Raw Data'!$A$9:$DO$158,N$3,FALSE)),K66)</f>
        <v>37688396</v>
      </c>
      <c r="O66" s="5">
        <f>IF((VLOOKUP($D66,'Q4 Raw Data'!$A$9:$DO$158,(O$3-2),FALSE))="Yes",(VLOOKUP($D66,'Q4 Raw Data'!$A$9:$DO$158,O$3,FALSE)),L66)</f>
        <v>25981298</v>
      </c>
      <c r="P66" s="5">
        <f t="shared" si="15"/>
        <v>63669694</v>
      </c>
      <c r="Q66" s="5">
        <f t="shared" si="16"/>
        <v>107175924</v>
      </c>
      <c r="R66" s="5"/>
      <c r="S66" s="5"/>
      <c r="T66" s="5"/>
      <c r="U66" s="211"/>
      <c r="V66" s="4">
        <v>107175924</v>
      </c>
      <c r="W66" s="210">
        <f>IF((VLOOKUP($D66,'Q4 Raw Data'!$A$9:$DO$158,(W$3-1),FALSE))="Yes",(VLOOKUP($D66,'Q4 Raw Data'!$A$9:$DO$158,W$3,FALSE)),V66)</f>
        <v>101939162</v>
      </c>
      <c r="X66" s="5"/>
    </row>
    <row r="67" spans="1:24" x14ac:dyDescent="0.3">
      <c r="A67" s="208" t="s">
        <v>238</v>
      </c>
      <c r="B67" s="208" t="s">
        <v>273</v>
      </c>
      <c r="C67" s="208" t="s">
        <v>314</v>
      </c>
      <c r="D67" s="208" t="s">
        <v>364</v>
      </c>
      <c r="E67" s="208" t="s">
        <v>365</v>
      </c>
      <c r="F67" s="4">
        <v>2637527</v>
      </c>
      <c r="G67" s="4">
        <v>8283415</v>
      </c>
      <c r="H67" s="4">
        <v>24887208</v>
      </c>
      <c r="I67" s="4">
        <v>1401339</v>
      </c>
      <c r="J67" s="209">
        <f t="shared" si="13"/>
        <v>37209489</v>
      </c>
      <c r="K67" s="4">
        <v>0</v>
      </c>
      <c r="L67" s="4">
        <v>0</v>
      </c>
      <c r="M67" s="210">
        <f t="shared" si="14"/>
        <v>0</v>
      </c>
      <c r="N67" s="5">
        <f>IF((VLOOKUP($D67,'Q4 Raw Data'!$A$9:$DO$158,(N$3-2),FALSE))="Yes",(VLOOKUP($D67,'Q4 Raw Data'!$A$9:$DO$158,N$3,FALSE)),K67)</f>
        <v>0</v>
      </c>
      <c r="O67" s="5">
        <f>IF((VLOOKUP($D67,'Q4 Raw Data'!$A$9:$DO$158,(O$3-2),FALSE))="Yes",(VLOOKUP($D67,'Q4 Raw Data'!$A$9:$DO$158,O$3,FALSE)),L67)</f>
        <v>0</v>
      </c>
      <c r="P67" s="5">
        <f t="shared" si="15"/>
        <v>0</v>
      </c>
      <c r="Q67" s="5">
        <f t="shared" si="16"/>
        <v>37209489</v>
      </c>
      <c r="R67" s="5"/>
      <c r="S67" s="5"/>
      <c r="T67" s="5"/>
      <c r="U67" s="211"/>
      <c r="V67" s="4">
        <v>37209489</v>
      </c>
      <c r="W67" s="210">
        <f>IF((VLOOKUP($D67,'Q4 Raw Data'!$A$9:$DO$158,(W$3-1),FALSE))="Yes",(VLOOKUP($D67,'Q4 Raw Data'!$A$9:$DO$158,W$3,FALSE)),V67)</f>
        <v>37209489</v>
      </c>
      <c r="X67" s="5"/>
    </row>
    <row r="68" spans="1:24" x14ac:dyDescent="0.3">
      <c r="A68" s="208" t="s">
        <v>1327</v>
      </c>
      <c r="B68" s="208" t="s">
        <v>233</v>
      </c>
      <c r="C68" s="208" t="s">
        <v>231</v>
      </c>
      <c r="D68" s="208" t="s">
        <v>368</v>
      </c>
      <c r="E68" s="208" t="s">
        <v>369</v>
      </c>
      <c r="F68" s="4">
        <v>6284315</v>
      </c>
      <c r="G68" s="4">
        <v>20709718</v>
      </c>
      <c r="H68" s="4">
        <v>38232707</v>
      </c>
      <c r="I68" s="4">
        <v>2507222</v>
      </c>
      <c r="J68" s="209">
        <f t="shared" si="13"/>
        <v>67733962</v>
      </c>
      <c r="K68" s="4">
        <v>1232</v>
      </c>
      <c r="L68" s="4">
        <v>0</v>
      </c>
      <c r="M68" s="210">
        <f t="shared" si="14"/>
        <v>1232</v>
      </c>
      <c r="N68" s="5">
        <f>IF((VLOOKUP($D68,'Q4 Raw Data'!$A$9:$DO$158,(N$3-2),FALSE))="Yes",(VLOOKUP($D68,'Q4 Raw Data'!$A$9:$DO$158,N$3,FALSE)),K68)</f>
        <v>1232</v>
      </c>
      <c r="O68" s="5">
        <f>IF((VLOOKUP($D68,'Q4 Raw Data'!$A$9:$DO$158,(O$3-2),FALSE))="Yes",(VLOOKUP($D68,'Q4 Raw Data'!$A$9:$DO$158,O$3,FALSE)),L68)</f>
        <v>0</v>
      </c>
      <c r="P68" s="5">
        <f t="shared" si="15"/>
        <v>1232</v>
      </c>
      <c r="Q68" s="5">
        <f t="shared" si="16"/>
        <v>67735194</v>
      </c>
      <c r="R68" s="5"/>
      <c r="S68" s="5"/>
      <c r="T68" s="5"/>
      <c r="U68" s="211"/>
      <c r="V68" s="4">
        <v>67735194</v>
      </c>
      <c r="W68" s="210">
        <f>IF((VLOOKUP($D68,'Q4 Raw Data'!$A$9:$DO$158,(W$3-1),FALSE))="Yes",(VLOOKUP($D68,'Q4 Raw Data'!$A$9:$DO$158,W$3,FALSE)),V68)</f>
        <v>67735194</v>
      </c>
      <c r="X68" s="5"/>
    </row>
    <row r="69" spans="1:24" x14ac:dyDescent="0.3">
      <c r="A69" s="208" t="s">
        <v>1327</v>
      </c>
      <c r="B69" s="208" t="s">
        <v>218</v>
      </c>
      <c r="C69" s="208" t="s">
        <v>231</v>
      </c>
      <c r="D69" s="208" t="s">
        <v>372</v>
      </c>
      <c r="E69" s="208" t="s">
        <v>373</v>
      </c>
      <c r="F69" s="4">
        <v>937154</v>
      </c>
      <c r="G69" s="4">
        <v>3855005</v>
      </c>
      <c r="H69" s="4">
        <v>7856365</v>
      </c>
      <c r="I69" s="4">
        <v>501171.99999999994</v>
      </c>
      <c r="J69" s="209">
        <f t="shared" si="13"/>
        <v>13149696</v>
      </c>
      <c r="K69" s="4">
        <v>0</v>
      </c>
      <c r="L69" s="4">
        <v>0</v>
      </c>
      <c r="M69" s="210">
        <f t="shared" si="14"/>
        <v>0</v>
      </c>
      <c r="N69" s="5">
        <f>IF((VLOOKUP($D69,'Q4 Raw Data'!$A$9:$DO$158,(N$3-2),FALSE))="Yes",(VLOOKUP($D69,'Q4 Raw Data'!$A$9:$DO$158,N$3,FALSE)),K69)</f>
        <v>0</v>
      </c>
      <c r="O69" s="5">
        <f>IF((VLOOKUP($D69,'Q4 Raw Data'!$A$9:$DO$158,(O$3-2),FALSE))="Yes",(VLOOKUP($D69,'Q4 Raw Data'!$A$9:$DO$158,O$3,FALSE)),L69)</f>
        <v>0</v>
      </c>
      <c r="P69" s="5">
        <f t="shared" si="15"/>
        <v>0</v>
      </c>
      <c r="Q69" s="5">
        <f t="shared" si="16"/>
        <v>13149696</v>
      </c>
      <c r="R69" s="5"/>
      <c r="S69" s="5"/>
      <c r="T69" s="5"/>
      <c r="U69" s="211"/>
      <c r="V69" s="4">
        <v>13149696</v>
      </c>
      <c r="W69" s="210">
        <f>IF((VLOOKUP($D69,'Q4 Raw Data'!$A$9:$DO$158,(W$3-1),FALSE))="Yes",(VLOOKUP($D69,'Q4 Raw Data'!$A$9:$DO$158,W$3,FALSE)),V69)</f>
        <v>13149696</v>
      </c>
      <c r="X69" s="5"/>
    </row>
    <row r="70" spans="1:24" x14ac:dyDescent="0.3">
      <c r="A70" s="208" t="s">
        <v>1334</v>
      </c>
      <c r="B70" s="208" t="s">
        <v>251</v>
      </c>
      <c r="C70" s="208" t="s">
        <v>265</v>
      </c>
      <c r="D70" s="208" t="s">
        <v>376</v>
      </c>
      <c r="E70" s="208" t="s">
        <v>377</v>
      </c>
      <c r="F70" s="4">
        <v>2047589</v>
      </c>
      <c r="G70" s="4">
        <v>10542289</v>
      </c>
      <c r="H70" s="4">
        <v>17646689</v>
      </c>
      <c r="I70" s="4">
        <v>1148569</v>
      </c>
      <c r="J70" s="209">
        <f t="shared" si="13"/>
        <v>31385136</v>
      </c>
      <c r="K70" s="4">
        <v>0</v>
      </c>
      <c r="L70" s="4">
        <v>269682</v>
      </c>
      <c r="M70" s="210">
        <f t="shared" si="14"/>
        <v>269682</v>
      </c>
      <c r="N70" s="5">
        <f>IF((VLOOKUP($D70,'Q4 Raw Data'!$A$9:$DO$158,(N$3-2),FALSE))="Yes",(VLOOKUP($D70,'Q4 Raw Data'!$A$9:$DO$158,N$3,FALSE)),K70)</f>
        <v>0</v>
      </c>
      <c r="O70" s="5">
        <f>IF((VLOOKUP($D70,'Q4 Raw Data'!$A$9:$DO$158,(O$3-2),FALSE))="Yes",(VLOOKUP($D70,'Q4 Raw Data'!$A$9:$DO$158,O$3,FALSE)),L70)</f>
        <v>269682</v>
      </c>
      <c r="P70" s="5">
        <f t="shared" si="15"/>
        <v>269682</v>
      </c>
      <c r="Q70" s="5">
        <f t="shared" si="16"/>
        <v>31654818</v>
      </c>
      <c r="R70" s="5"/>
      <c r="S70" s="5"/>
      <c r="T70" s="5"/>
      <c r="U70" s="211"/>
      <c r="V70" s="4">
        <v>31654818.096000001</v>
      </c>
      <c r="W70" s="210">
        <f>IF((VLOOKUP($D70,'Q4 Raw Data'!$A$9:$DO$158,(W$3-1),FALSE))="Yes",(VLOOKUP($D70,'Q4 Raw Data'!$A$9:$DO$158,W$3,FALSE)),V70)</f>
        <v>31654818.096000001</v>
      </c>
      <c r="X70" s="5"/>
    </row>
    <row r="71" spans="1:24" x14ac:dyDescent="0.3">
      <c r="A71" s="208" t="s">
        <v>1334</v>
      </c>
      <c r="B71" s="208" t="s">
        <v>251</v>
      </c>
      <c r="C71" s="208" t="s">
        <v>265</v>
      </c>
      <c r="D71" s="208" t="s">
        <v>380</v>
      </c>
      <c r="E71" s="208" t="s">
        <v>381</v>
      </c>
      <c r="F71" s="4">
        <v>6960721</v>
      </c>
      <c r="G71" s="4">
        <v>31054728</v>
      </c>
      <c r="H71" s="4">
        <v>56834861</v>
      </c>
      <c r="I71" s="4">
        <v>3627306</v>
      </c>
      <c r="J71" s="209">
        <f t="shared" si="13"/>
        <v>98477616</v>
      </c>
      <c r="K71" s="4">
        <v>1432572</v>
      </c>
      <c r="L71" s="4">
        <v>1566062.64</v>
      </c>
      <c r="M71" s="210">
        <f t="shared" si="14"/>
        <v>2998634.6399999997</v>
      </c>
      <c r="N71" s="5">
        <f>IF((VLOOKUP($D71,'Q4 Raw Data'!$A$9:$DO$158,(N$3-2),FALSE))="Yes",(VLOOKUP($D71,'Q4 Raw Data'!$A$9:$DO$158,N$3,FALSE)),K71)</f>
        <v>1432572</v>
      </c>
      <c r="O71" s="5">
        <f>IF((VLOOKUP($D71,'Q4 Raw Data'!$A$9:$DO$158,(O$3-2),FALSE))="Yes",(VLOOKUP($D71,'Q4 Raw Data'!$A$9:$DO$158,O$3,FALSE)),L71)</f>
        <v>1566062.64</v>
      </c>
      <c r="P71" s="5">
        <f t="shared" si="15"/>
        <v>2998634.6399999997</v>
      </c>
      <c r="Q71" s="5">
        <f t="shared" si="16"/>
        <v>101476250.64</v>
      </c>
      <c r="R71" s="5"/>
      <c r="S71" s="5"/>
      <c r="T71" s="5"/>
      <c r="U71" s="211"/>
      <c r="V71" s="4">
        <v>101476250.87632687</v>
      </c>
      <c r="W71" s="210">
        <f>IF((VLOOKUP($D71,'Q4 Raw Data'!$A$9:$DO$158,(W$3-1),FALSE))="Yes",(VLOOKUP($D71,'Q4 Raw Data'!$A$9:$DO$158,W$3,FALSE)),V71)</f>
        <v>101476250.87632687</v>
      </c>
      <c r="X71" s="5"/>
    </row>
    <row r="72" spans="1:24" x14ac:dyDescent="0.3">
      <c r="A72" s="208" t="s">
        <v>247</v>
      </c>
      <c r="B72" s="208" t="s">
        <v>288</v>
      </c>
      <c r="C72" s="208" t="s">
        <v>293</v>
      </c>
      <c r="D72" s="208" t="s">
        <v>382</v>
      </c>
      <c r="E72" s="208" t="s">
        <v>383</v>
      </c>
      <c r="F72" s="4">
        <v>7266863</v>
      </c>
      <c r="G72" s="4">
        <v>24694941</v>
      </c>
      <c r="H72" s="4">
        <v>55233206</v>
      </c>
      <c r="I72" s="4">
        <v>3575532</v>
      </c>
      <c r="J72" s="209">
        <f t="shared" si="13"/>
        <v>90770542</v>
      </c>
      <c r="K72" s="4">
        <v>0</v>
      </c>
      <c r="L72" s="4">
        <v>11204027</v>
      </c>
      <c r="M72" s="210">
        <f t="shared" si="14"/>
        <v>11204027</v>
      </c>
      <c r="N72" s="5">
        <f>IF((VLOOKUP($D72,'Q4 Raw Data'!$A$9:$DO$158,(N$3-2),FALSE))="Yes",(VLOOKUP($D72,'Q4 Raw Data'!$A$9:$DO$158,N$3,FALSE)),K72)</f>
        <v>0</v>
      </c>
      <c r="O72" s="5">
        <f>IF((VLOOKUP($D72,'Q4 Raw Data'!$A$9:$DO$158,(O$3-2),FALSE))="Yes",(VLOOKUP($D72,'Q4 Raw Data'!$A$9:$DO$158,O$3,FALSE)),L72)</f>
        <v>11204027</v>
      </c>
      <c r="P72" s="5">
        <f t="shared" si="15"/>
        <v>11204027</v>
      </c>
      <c r="Q72" s="5">
        <f t="shared" si="16"/>
        <v>101974569</v>
      </c>
      <c r="R72" s="5"/>
      <c r="S72" s="5"/>
      <c r="T72" s="5"/>
      <c r="U72" s="211"/>
      <c r="V72" s="4">
        <v>101974568.10000001</v>
      </c>
      <c r="W72" s="210">
        <f>IF((VLOOKUP($D72,'Q4 Raw Data'!$A$9:$DO$158,(W$3-1),FALSE))="Yes",(VLOOKUP($D72,'Q4 Raw Data'!$A$9:$DO$158,W$3,FALSE)),V72)</f>
        <v>100234192</v>
      </c>
      <c r="X72" s="5"/>
    </row>
    <row r="73" spans="1:24" x14ac:dyDescent="0.3">
      <c r="A73" s="208" t="s">
        <v>1327</v>
      </c>
      <c r="B73" s="208" t="s">
        <v>242</v>
      </c>
      <c r="C73" s="208" t="s">
        <v>217</v>
      </c>
      <c r="D73" s="208" t="s">
        <v>384</v>
      </c>
      <c r="E73" s="208" t="s">
        <v>385</v>
      </c>
      <c r="F73" s="4">
        <v>2451971</v>
      </c>
      <c r="G73" s="4">
        <v>14320932</v>
      </c>
      <c r="H73" s="4">
        <v>23546940</v>
      </c>
      <c r="I73" s="4">
        <v>1509880</v>
      </c>
      <c r="J73" s="209">
        <f t="shared" si="13"/>
        <v>41829723</v>
      </c>
      <c r="K73" s="4">
        <v>0</v>
      </c>
      <c r="L73" s="4">
        <v>452000</v>
      </c>
      <c r="M73" s="210">
        <f t="shared" si="14"/>
        <v>452000</v>
      </c>
      <c r="N73" s="5">
        <f>IF((VLOOKUP($D73,'Q4 Raw Data'!$A$9:$DO$158,(N$3-2),FALSE))="Yes",(VLOOKUP($D73,'Q4 Raw Data'!$A$9:$DO$158,N$3,FALSE)),K73)</f>
        <v>0</v>
      </c>
      <c r="O73" s="5">
        <f>IF((VLOOKUP($D73,'Q4 Raw Data'!$A$9:$DO$158,(O$3-2),FALSE))="Yes",(VLOOKUP($D73,'Q4 Raw Data'!$A$9:$DO$158,O$3,FALSE)),L73)</f>
        <v>452000</v>
      </c>
      <c r="P73" s="5">
        <f t="shared" si="15"/>
        <v>452000</v>
      </c>
      <c r="Q73" s="5">
        <f t="shared" si="16"/>
        <v>42281723</v>
      </c>
      <c r="R73" s="5"/>
      <c r="S73" s="5"/>
      <c r="T73" s="5"/>
      <c r="U73" s="211"/>
      <c r="V73" s="4">
        <v>42281723</v>
      </c>
      <c r="W73" s="210">
        <f>IF((VLOOKUP($D73,'Q4 Raw Data'!$A$9:$DO$158,(W$3-1),FALSE))="Yes",(VLOOKUP($D73,'Q4 Raw Data'!$A$9:$DO$158,W$3,FALSE)),V73)</f>
        <v>42281723</v>
      </c>
      <c r="X73" s="5"/>
    </row>
    <row r="74" spans="1:24" x14ac:dyDescent="0.3">
      <c r="A74" s="208" t="s">
        <v>247</v>
      </c>
      <c r="B74" s="208" t="s">
        <v>288</v>
      </c>
      <c r="C74" s="208" t="s">
        <v>293</v>
      </c>
      <c r="D74" s="208" t="s">
        <v>1325</v>
      </c>
      <c r="E74" s="208" t="s">
        <v>387</v>
      </c>
      <c r="F74" s="4">
        <v>3659664</v>
      </c>
      <c r="G74" s="4">
        <v>10375745</v>
      </c>
      <c r="H74" s="4">
        <v>26761222</v>
      </c>
      <c r="I74" s="4">
        <v>1708771</v>
      </c>
      <c r="J74" s="209">
        <f t="shared" si="13"/>
        <v>42505402</v>
      </c>
      <c r="K74" s="4">
        <v>31642000</v>
      </c>
      <c r="L74" s="4">
        <v>57990500</v>
      </c>
      <c r="M74" s="210">
        <f t="shared" si="14"/>
        <v>89632500</v>
      </c>
      <c r="N74" s="5">
        <f>IF((VLOOKUP($D74,'Q4 Raw Data'!$A$9:$DO$158,(N$3-2),FALSE))="Yes",(VLOOKUP($D74,'Q4 Raw Data'!$A$9:$DO$158,N$3,FALSE)),K74)</f>
        <v>31642000</v>
      </c>
      <c r="O74" s="5">
        <f>IF((VLOOKUP($D74,'Q4 Raw Data'!$A$9:$DO$158,(O$3-2),FALSE))="Yes",(VLOOKUP($D74,'Q4 Raw Data'!$A$9:$DO$158,O$3,FALSE)),L74)</f>
        <v>57990500</v>
      </c>
      <c r="P74" s="5">
        <f t="shared" si="15"/>
        <v>89632500</v>
      </c>
      <c r="Q74" s="5">
        <f t="shared" si="16"/>
        <v>132137902</v>
      </c>
      <c r="R74" s="5"/>
      <c r="S74" s="5"/>
      <c r="T74" s="5"/>
      <c r="U74" s="211"/>
      <c r="V74" s="4">
        <v>132137902</v>
      </c>
      <c r="W74" s="210">
        <f>IF((VLOOKUP($D74,'Q4 Raw Data'!$A$9:$DO$158,(W$3-1),FALSE))="Yes",(VLOOKUP($D74,'Q4 Raw Data'!$A$9:$DO$158,W$3,FALSE)),V74)</f>
        <v>132137902</v>
      </c>
      <c r="X74" s="5"/>
    </row>
    <row r="75" spans="1:24" x14ac:dyDescent="0.3">
      <c r="A75" s="208" t="s">
        <v>1334</v>
      </c>
      <c r="B75" s="208" t="s">
        <v>260</v>
      </c>
      <c r="C75" s="208" t="s">
        <v>271</v>
      </c>
      <c r="D75" s="208" t="s">
        <v>388</v>
      </c>
      <c r="E75" s="208" t="s">
        <v>389</v>
      </c>
      <c r="F75" s="4">
        <v>5679451</v>
      </c>
      <c r="G75" s="4">
        <v>14577182</v>
      </c>
      <c r="H75" s="4">
        <v>22999159</v>
      </c>
      <c r="I75" s="4">
        <v>1561621</v>
      </c>
      <c r="J75" s="209">
        <f t="shared" si="13"/>
        <v>44817413</v>
      </c>
      <c r="K75" s="4">
        <v>19216344</v>
      </c>
      <c r="L75" s="4">
        <v>15692841</v>
      </c>
      <c r="M75" s="210">
        <f t="shared" si="14"/>
        <v>34909185</v>
      </c>
      <c r="N75" s="5">
        <f>IF((VLOOKUP($D75,'Q4 Raw Data'!$A$9:$DO$158,(N$3-2),FALSE))="Yes",(VLOOKUP($D75,'Q4 Raw Data'!$A$9:$DO$158,N$3,FALSE)),K75)</f>
        <v>19216344</v>
      </c>
      <c r="O75" s="5">
        <f>IF((VLOOKUP($D75,'Q4 Raw Data'!$A$9:$DO$158,(O$3-2),FALSE))="Yes",(VLOOKUP($D75,'Q4 Raw Data'!$A$9:$DO$158,O$3,FALSE)),L75)</f>
        <v>15692841</v>
      </c>
      <c r="P75" s="5">
        <f t="shared" si="15"/>
        <v>34909185</v>
      </c>
      <c r="Q75" s="5">
        <f t="shared" si="16"/>
        <v>79726598</v>
      </c>
      <c r="R75" s="5"/>
      <c r="S75" s="5"/>
      <c r="T75" s="5"/>
      <c r="U75" s="211"/>
      <c r="V75" s="4">
        <v>79726598</v>
      </c>
      <c r="W75" s="210">
        <f>IF((VLOOKUP($D75,'Q4 Raw Data'!$A$9:$DO$158,(W$3-1),FALSE))="Yes",(VLOOKUP($D75,'Q4 Raw Data'!$A$9:$DO$158,W$3,FALSE)),V75)</f>
        <v>80170510</v>
      </c>
      <c r="X75" s="5"/>
    </row>
    <row r="76" spans="1:24" x14ac:dyDescent="0.3">
      <c r="A76" s="208" t="s">
        <v>238</v>
      </c>
      <c r="B76" s="208" t="s">
        <v>273</v>
      </c>
      <c r="C76" s="208" t="s">
        <v>314</v>
      </c>
      <c r="D76" s="208" t="s">
        <v>392</v>
      </c>
      <c r="E76" s="208" t="s">
        <v>393</v>
      </c>
      <c r="F76" s="4">
        <v>3282472</v>
      </c>
      <c r="G76" s="4">
        <v>10889154</v>
      </c>
      <c r="H76" s="4">
        <v>24695494</v>
      </c>
      <c r="I76" s="4">
        <v>1417568</v>
      </c>
      <c r="J76" s="209">
        <f t="shared" si="13"/>
        <v>40284688</v>
      </c>
      <c r="K76" s="4">
        <v>9833433</v>
      </c>
      <c r="L76" s="4">
        <v>72212482</v>
      </c>
      <c r="M76" s="210">
        <f t="shared" si="14"/>
        <v>82045915</v>
      </c>
      <c r="N76" s="5">
        <f>IF((VLOOKUP($D76,'Q4 Raw Data'!$A$9:$DO$158,(N$3-2),FALSE))="Yes",(VLOOKUP($D76,'Q4 Raw Data'!$A$9:$DO$158,N$3,FALSE)),K76)</f>
        <v>9546528</v>
      </c>
      <c r="O76" s="5">
        <f>IF((VLOOKUP($D76,'Q4 Raw Data'!$A$9:$DO$158,(O$3-2),FALSE))="Yes",(VLOOKUP($D76,'Q4 Raw Data'!$A$9:$DO$158,O$3,FALSE)),L76)</f>
        <v>63811296</v>
      </c>
      <c r="P76" s="5">
        <f t="shared" si="15"/>
        <v>73357824</v>
      </c>
      <c r="Q76" s="5">
        <f t="shared" si="16"/>
        <v>113642512</v>
      </c>
      <c r="R76" s="5"/>
      <c r="S76" s="5"/>
      <c r="T76" s="5"/>
      <c r="U76" s="211"/>
      <c r="V76" s="4">
        <v>122330603.2</v>
      </c>
      <c r="W76" s="210">
        <f>IF((VLOOKUP($D76,'Q4 Raw Data'!$A$9:$DO$158,(W$3-1),FALSE))="Yes",(VLOOKUP($D76,'Q4 Raw Data'!$A$9:$DO$158,W$3,FALSE)),V76)</f>
        <v>113642512</v>
      </c>
      <c r="X76" s="5"/>
    </row>
    <row r="77" spans="1:24" x14ac:dyDescent="0.3">
      <c r="A77" s="208" t="s">
        <v>1327</v>
      </c>
      <c r="B77" s="208" t="s">
        <v>242</v>
      </c>
      <c r="C77" s="208" t="s">
        <v>217</v>
      </c>
      <c r="D77" s="208" t="s">
        <v>396</v>
      </c>
      <c r="E77" s="208" t="s">
        <v>397</v>
      </c>
      <c r="F77" s="4">
        <v>2719960</v>
      </c>
      <c r="G77" s="4">
        <v>9833532</v>
      </c>
      <c r="H77" s="4">
        <v>21995366</v>
      </c>
      <c r="I77" s="4">
        <v>1445968</v>
      </c>
      <c r="J77" s="209">
        <f t="shared" si="13"/>
        <v>35994826</v>
      </c>
      <c r="K77" s="4">
        <v>0</v>
      </c>
      <c r="L77" s="4">
        <v>0</v>
      </c>
      <c r="M77" s="210">
        <f t="shared" si="14"/>
        <v>0</v>
      </c>
      <c r="N77" s="5">
        <f>IF((VLOOKUP($D77,'Q4 Raw Data'!$A$9:$DO$158,(N$3-2),FALSE))="Yes",(VLOOKUP($D77,'Q4 Raw Data'!$A$9:$DO$158,N$3,FALSE)),K77)</f>
        <v>0</v>
      </c>
      <c r="O77" s="5">
        <f>IF((VLOOKUP($D77,'Q4 Raw Data'!$A$9:$DO$158,(O$3-2),FALSE))="Yes",(VLOOKUP($D77,'Q4 Raw Data'!$A$9:$DO$158,O$3,FALSE)),L77)</f>
        <v>0</v>
      </c>
      <c r="P77" s="5">
        <f t="shared" si="15"/>
        <v>0</v>
      </c>
      <c r="Q77" s="5">
        <f t="shared" si="16"/>
        <v>35994826</v>
      </c>
      <c r="R77" s="5"/>
      <c r="S77" s="5"/>
      <c r="T77" s="5"/>
      <c r="U77" s="211"/>
      <c r="V77" s="4">
        <v>36580326</v>
      </c>
      <c r="W77" s="210">
        <f>IF((VLOOKUP($D77,'Q4 Raw Data'!$A$9:$DO$158,(W$3-1),FALSE))="Yes",(VLOOKUP($D77,'Q4 Raw Data'!$A$9:$DO$158,W$3,FALSE)),V77)</f>
        <v>36580326</v>
      </c>
      <c r="X77" s="5"/>
    </row>
    <row r="78" spans="1:24" x14ac:dyDescent="0.3">
      <c r="A78" s="208" t="s">
        <v>256</v>
      </c>
      <c r="B78" s="208" t="s">
        <v>280</v>
      </c>
      <c r="C78" s="208" t="s">
        <v>310</v>
      </c>
      <c r="D78" s="208" t="s">
        <v>398</v>
      </c>
      <c r="E78" s="208" t="s">
        <v>399</v>
      </c>
      <c r="F78" s="4">
        <v>7159553</v>
      </c>
      <c r="G78" s="4">
        <v>18550698</v>
      </c>
      <c r="H78" s="4">
        <v>40046190</v>
      </c>
      <c r="I78" s="4">
        <v>2585651</v>
      </c>
      <c r="J78" s="209">
        <f t="shared" si="13"/>
        <v>68342092</v>
      </c>
      <c r="K78" s="4">
        <v>0</v>
      </c>
      <c r="L78" s="4">
        <v>694000</v>
      </c>
      <c r="M78" s="210">
        <f t="shared" si="14"/>
        <v>694000</v>
      </c>
      <c r="N78" s="5">
        <f>IF((VLOOKUP($D78,'Q4 Raw Data'!$A$9:$DO$158,(N$3-2),FALSE))="Yes",(VLOOKUP($D78,'Q4 Raw Data'!$A$9:$DO$158,N$3,FALSE)),K78)</f>
        <v>0</v>
      </c>
      <c r="O78" s="5">
        <f>IF((VLOOKUP($D78,'Q4 Raw Data'!$A$9:$DO$158,(O$3-2),FALSE))="Yes",(VLOOKUP($D78,'Q4 Raw Data'!$A$9:$DO$158,O$3,FALSE)),L78)</f>
        <v>694000</v>
      </c>
      <c r="P78" s="5">
        <f t="shared" si="15"/>
        <v>694000</v>
      </c>
      <c r="Q78" s="5">
        <f t="shared" si="16"/>
        <v>69036092</v>
      </c>
      <c r="R78" s="5"/>
      <c r="S78" s="5"/>
      <c r="T78" s="5"/>
      <c r="U78" s="211"/>
      <c r="V78" s="4">
        <v>69036092</v>
      </c>
      <c r="W78" s="210">
        <f>IF((VLOOKUP($D78,'Q4 Raw Data'!$A$9:$DO$158,(W$3-1),FALSE))="Yes",(VLOOKUP($D78,'Q4 Raw Data'!$A$9:$DO$158,W$3,FALSE)),V78)</f>
        <v>69036092</v>
      </c>
      <c r="X78" s="5"/>
    </row>
    <row r="79" spans="1:24" x14ac:dyDescent="0.3">
      <c r="A79" s="208" t="s">
        <v>238</v>
      </c>
      <c r="B79" s="208" t="s">
        <v>273</v>
      </c>
      <c r="C79" s="208" t="s">
        <v>314</v>
      </c>
      <c r="D79" s="208" t="s">
        <v>400</v>
      </c>
      <c r="E79" s="208" t="s">
        <v>401</v>
      </c>
      <c r="F79" s="4">
        <v>3292570</v>
      </c>
      <c r="G79" s="4">
        <v>10082611</v>
      </c>
      <c r="H79" s="4">
        <v>21210687</v>
      </c>
      <c r="I79" s="4">
        <v>1298636</v>
      </c>
      <c r="J79" s="209">
        <f t="shared" si="13"/>
        <v>35884504</v>
      </c>
      <c r="K79" s="4">
        <v>3100560</v>
      </c>
      <c r="L79" s="4">
        <v>6704548</v>
      </c>
      <c r="M79" s="210">
        <f t="shared" si="14"/>
        <v>9805108</v>
      </c>
      <c r="N79" s="5">
        <f>IF((VLOOKUP($D79,'Q4 Raw Data'!$A$9:$DO$158,(N$3-2),FALSE))="Yes",(VLOOKUP($D79,'Q4 Raw Data'!$A$9:$DO$158,N$3,FALSE)),K79)</f>
        <v>3100560</v>
      </c>
      <c r="O79" s="5">
        <f>IF((VLOOKUP($D79,'Q4 Raw Data'!$A$9:$DO$158,(O$3-2),FALSE))="Yes",(VLOOKUP($D79,'Q4 Raw Data'!$A$9:$DO$158,O$3,FALSE)),L79)</f>
        <v>6704548</v>
      </c>
      <c r="P79" s="5">
        <f t="shared" si="15"/>
        <v>9805108</v>
      </c>
      <c r="Q79" s="5">
        <f t="shared" si="16"/>
        <v>45689612</v>
      </c>
      <c r="R79" s="5"/>
      <c r="S79" s="5"/>
      <c r="T79" s="5"/>
      <c r="U79" s="211"/>
      <c r="V79" s="4">
        <v>45689612</v>
      </c>
      <c r="W79" s="210">
        <f>IF((VLOOKUP($D79,'Q4 Raw Data'!$A$9:$DO$158,(W$3-1),FALSE))="Yes",(VLOOKUP($D79,'Q4 Raw Data'!$A$9:$DO$158,W$3,FALSE)),V79)</f>
        <v>45689612</v>
      </c>
      <c r="X79" s="5"/>
    </row>
    <row r="80" spans="1:24" x14ac:dyDescent="0.3">
      <c r="A80" s="208" t="s">
        <v>1338</v>
      </c>
      <c r="B80" s="208" t="s">
        <v>267</v>
      </c>
      <c r="C80" s="208" t="s">
        <v>286</v>
      </c>
      <c r="D80" s="208" t="s">
        <v>404</v>
      </c>
      <c r="E80" s="208" t="s">
        <v>405</v>
      </c>
      <c r="F80" s="4">
        <v>10474956</v>
      </c>
      <c r="G80" s="4">
        <v>39097453</v>
      </c>
      <c r="H80" s="4">
        <v>97601352</v>
      </c>
      <c r="I80" s="4">
        <v>5919494</v>
      </c>
      <c r="J80" s="209">
        <f t="shared" si="13"/>
        <v>153093255</v>
      </c>
      <c r="K80" s="4">
        <v>821922.40884422616</v>
      </c>
      <c r="L80" s="4">
        <v>0</v>
      </c>
      <c r="M80" s="210">
        <f t="shared" si="14"/>
        <v>821922.40884422616</v>
      </c>
      <c r="N80" s="5">
        <f>IF((VLOOKUP($D80,'Q4 Raw Data'!$A$9:$DO$158,(N$3-2),FALSE))="Yes",(VLOOKUP($D80,'Q4 Raw Data'!$A$9:$DO$158,N$3,FALSE)),K80)</f>
        <v>762144</v>
      </c>
      <c r="O80" s="5">
        <f>IF((VLOOKUP($D80,'Q4 Raw Data'!$A$9:$DO$158,(O$3-2),FALSE))="Yes",(VLOOKUP($D80,'Q4 Raw Data'!$A$9:$DO$158,O$3,FALSE)),L80)</f>
        <v>0</v>
      </c>
      <c r="P80" s="5">
        <f t="shared" si="15"/>
        <v>762144</v>
      </c>
      <c r="Q80" s="5">
        <f t="shared" si="16"/>
        <v>153855399</v>
      </c>
      <c r="R80" s="5"/>
      <c r="S80" s="5"/>
      <c r="T80" s="5"/>
      <c r="U80" s="211"/>
      <c r="V80" s="4">
        <v>153915177.66884419</v>
      </c>
      <c r="W80" s="210">
        <f>IF((VLOOKUP($D80,'Q4 Raw Data'!$A$9:$DO$158,(W$3-1),FALSE))="Yes",(VLOOKUP($D80,'Q4 Raw Data'!$A$9:$DO$158,W$3,FALSE)),V80)</f>
        <v>153855399</v>
      </c>
      <c r="X80" s="5"/>
    </row>
    <row r="81" spans="1:24" x14ac:dyDescent="0.3">
      <c r="A81" s="208" t="s">
        <v>1327</v>
      </c>
      <c r="B81" s="208" t="s">
        <v>218</v>
      </c>
      <c r="C81" s="208" t="s">
        <v>231</v>
      </c>
      <c r="D81" s="208" t="s">
        <v>407</v>
      </c>
      <c r="E81" s="208" t="s">
        <v>408</v>
      </c>
      <c r="F81" s="4">
        <v>1860611</v>
      </c>
      <c r="G81" s="4">
        <v>9918556</v>
      </c>
      <c r="H81" s="4">
        <v>16235688</v>
      </c>
      <c r="I81" s="4">
        <v>1133285</v>
      </c>
      <c r="J81" s="209">
        <f t="shared" si="13"/>
        <v>29148140</v>
      </c>
      <c r="K81" s="4">
        <v>0</v>
      </c>
      <c r="L81" s="4">
        <v>0</v>
      </c>
      <c r="M81" s="210">
        <f t="shared" si="14"/>
        <v>0</v>
      </c>
      <c r="N81" s="5">
        <f>IF((VLOOKUP($D81,'Q4 Raw Data'!$A$9:$DO$158,(N$3-2),FALSE))="Yes",(VLOOKUP($D81,'Q4 Raw Data'!$A$9:$DO$158,N$3,FALSE)),K81)</f>
        <v>0</v>
      </c>
      <c r="O81" s="5">
        <f>IF((VLOOKUP($D81,'Q4 Raw Data'!$A$9:$DO$158,(O$3-2),FALSE))="Yes",(VLOOKUP($D81,'Q4 Raw Data'!$A$9:$DO$158,O$3,FALSE)),L81)</f>
        <v>0</v>
      </c>
      <c r="P81" s="5">
        <f t="shared" si="15"/>
        <v>0</v>
      </c>
      <c r="Q81" s="5">
        <f t="shared" si="16"/>
        <v>29148140</v>
      </c>
      <c r="R81" s="5"/>
      <c r="S81" s="5"/>
      <c r="T81" s="5"/>
      <c r="U81" s="211"/>
      <c r="V81" s="4">
        <v>29148140</v>
      </c>
      <c r="W81" s="210">
        <f>IF((VLOOKUP($D81,'Q4 Raw Data'!$A$9:$DO$158,(W$3-1),FALSE))="Yes",(VLOOKUP($D81,'Q4 Raw Data'!$A$9:$DO$158,W$3,FALSE)),V81)</f>
        <v>29148140</v>
      </c>
      <c r="X81" s="5"/>
    </row>
    <row r="82" spans="1:24" x14ac:dyDescent="0.3">
      <c r="A82" s="208" t="s">
        <v>247</v>
      </c>
      <c r="B82" s="208" t="s">
        <v>288</v>
      </c>
      <c r="C82" s="208" t="s">
        <v>299</v>
      </c>
      <c r="D82" s="208" t="s">
        <v>411</v>
      </c>
      <c r="E82" s="208" t="s">
        <v>412</v>
      </c>
      <c r="F82" s="4">
        <v>6030346</v>
      </c>
      <c r="G82" s="4">
        <v>16905946</v>
      </c>
      <c r="H82" s="4">
        <v>39898338</v>
      </c>
      <c r="I82" s="4">
        <v>2529984</v>
      </c>
      <c r="J82" s="209">
        <f t="shared" si="13"/>
        <v>65364614</v>
      </c>
      <c r="K82" s="4">
        <v>0</v>
      </c>
      <c r="L82" s="4">
        <v>0</v>
      </c>
      <c r="M82" s="210">
        <f t="shared" si="14"/>
        <v>0</v>
      </c>
      <c r="N82" s="5">
        <f>IF((VLOOKUP($D82,'Q4 Raw Data'!$A$9:$DO$158,(N$3-2),FALSE))="Yes",(VLOOKUP($D82,'Q4 Raw Data'!$A$9:$DO$158,N$3,FALSE)),K82)</f>
        <v>0</v>
      </c>
      <c r="O82" s="5">
        <f>IF((VLOOKUP($D82,'Q4 Raw Data'!$A$9:$DO$158,(O$3-2),FALSE))="Yes",(VLOOKUP($D82,'Q4 Raw Data'!$A$9:$DO$158,O$3,FALSE)),L82)</f>
        <v>0</v>
      </c>
      <c r="P82" s="5">
        <f t="shared" si="15"/>
        <v>0</v>
      </c>
      <c r="Q82" s="5">
        <f t="shared" si="16"/>
        <v>65364614</v>
      </c>
      <c r="R82" s="5"/>
      <c r="S82" s="5"/>
      <c r="T82" s="5"/>
      <c r="U82" s="211"/>
      <c r="V82" s="4">
        <v>65364614</v>
      </c>
      <c r="W82" s="210">
        <f>IF((VLOOKUP($D82,'Q4 Raw Data'!$A$9:$DO$158,(W$3-1),FALSE))="Yes",(VLOOKUP($D82,'Q4 Raw Data'!$A$9:$DO$158,W$3,FALSE)),V82)</f>
        <v>65364614</v>
      </c>
      <c r="X82" s="5"/>
    </row>
    <row r="83" spans="1:24" x14ac:dyDescent="0.3">
      <c r="A83" s="208" t="s">
        <v>238</v>
      </c>
      <c r="B83" s="208" t="s">
        <v>273</v>
      </c>
      <c r="C83" s="208" t="s">
        <v>314</v>
      </c>
      <c r="D83" s="208" t="s">
        <v>413</v>
      </c>
      <c r="E83" s="208" t="s">
        <v>414</v>
      </c>
      <c r="F83" s="4">
        <v>2517810</v>
      </c>
      <c r="G83" s="4">
        <v>13650074</v>
      </c>
      <c r="H83" s="4">
        <v>20200347</v>
      </c>
      <c r="I83" s="4">
        <v>1330277</v>
      </c>
      <c r="J83" s="209">
        <f t="shared" si="13"/>
        <v>37698508</v>
      </c>
      <c r="K83" s="4">
        <v>0</v>
      </c>
      <c r="L83" s="4">
        <v>0</v>
      </c>
      <c r="M83" s="210">
        <f t="shared" si="14"/>
        <v>0</v>
      </c>
      <c r="N83" s="5">
        <f>IF((VLOOKUP($D83,'Q4 Raw Data'!$A$9:$DO$158,(N$3-2),FALSE))="Yes",(VLOOKUP($D83,'Q4 Raw Data'!$A$9:$DO$158,N$3,FALSE)),K83)</f>
        <v>0</v>
      </c>
      <c r="O83" s="5">
        <f>IF((VLOOKUP($D83,'Q4 Raw Data'!$A$9:$DO$158,(O$3-2),FALSE))="Yes",(VLOOKUP($D83,'Q4 Raw Data'!$A$9:$DO$158,O$3,FALSE)),L83)</f>
        <v>0</v>
      </c>
      <c r="P83" s="5">
        <f t="shared" si="15"/>
        <v>0</v>
      </c>
      <c r="Q83" s="5">
        <f t="shared" si="16"/>
        <v>37698508</v>
      </c>
      <c r="R83" s="5"/>
      <c r="S83" s="5"/>
      <c r="T83" s="5"/>
      <c r="U83" s="211"/>
      <c r="V83" s="4">
        <v>37698502</v>
      </c>
      <c r="W83" s="210">
        <f>IF((VLOOKUP($D83,'Q4 Raw Data'!$A$9:$DO$158,(W$3-1),FALSE))="Yes",(VLOOKUP($D83,'Q4 Raw Data'!$A$9:$DO$158,W$3,FALSE)),V83)</f>
        <v>37698502</v>
      </c>
      <c r="X83" s="5"/>
    </row>
    <row r="84" spans="1:24" x14ac:dyDescent="0.3">
      <c r="A84" s="208" t="s">
        <v>238</v>
      </c>
      <c r="B84" s="208" t="s">
        <v>273</v>
      </c>
      <c r="C84" s="208" t="s">
        <v>314</v>
      </c>
      <c r="D84" s="208" t="s">
        <v>415</v>
      </c>
      <c r="E84" s="208" t="s">
        <v>416</v>
      </c>
      <c r="F84" s="4">
        <v>1525299</v>
      </c>
      <c r="G84" s="4">
        <v>14742566</v>
      </c>
      <c r="H84" s="4">
        <v>20784053</v>
      </c>
      <c r="I84" s="4">
        <v>1405003</v>
      </c>
      <c r="J84" s="209">
        <f t="shared" si="13"/>
        <v>38456921</v>
      </c>
      <c r="K84" s="4">
        <v>0</v>
      </c>
      <c r="L84" s="4">
        <v>0</v>
      </c>
      <c r="M84" s="210">
        <f t="shared" si="14"/>
        <v>0</v>
      </c>
      <c r="N84" s="5">
        <f>IF((VLOOKUP($D84,'Q4 Raw Data'!$A$9:$DO$158,(N$3-2),FALSE))="Yes",(VLOOKUP($D84,'Q4 Raw Data'!$A$9:$DO$158,N$3,FALSE)),K84)</f>
        <v>0</v>
      </c>
      <c r="O84" s="5">
        <f>IF((VLOOKUP($D84,'Q4 Raw Data'!$A$9:$DO$158,(O$3-2),FALSE))="Yes",(VLOOKUP($D84,'Q4 Raw Data'!$A$9:$DO$158,O$3,FALSE)),L84)</f>
        <v>0</v>
      </c>
      <c r="P84" s="5">
        <f t="shared" si="15"/>
        <v>0</v>
      </c>
      <c r="Q84" s="5">
        <f t="shared" si="16"/>
        <v>38456921</v>
      </c>
      <c r="R84" s="5"/>
      <c r="S84" s="5"/>
      <c r="T84" s="5"/>
      <c r="U84" s="211"/>
      <c r="V84" s="4">
        <v>38456921</v>
      </c>
      <c r="W84" s="210">
        <f>IF((VLOOKUP($D84,'Q4 Raw Data'!$A$9:$DO$158,(W$3-1),FALSE))="Yes",(VLOOKUP($D84,'Q4 Raw Data'!$A$9:$DO$158,W$3,FALSE)),V84)</f>
        <v>38456921</v>
      </c>
      <c r="X84" s="5"/>
    </row>
    <row r="85" spans="1:24" x14ac:dyDescent="0.3">
      <c r="A85" s="208" t="s">
        <v>1330</v>
      </c>
      <c r="B85" s="208" t="s">
        <v>233</v>
      </c>
      <c r="C85" s="208" t="s">
        <v>240</v>
      </c>
      <c r="D85" s="208" t="s">
        <v>419</v>
      </c>
      <c r="E85" s="208" t="s">
        <v>420</v>
      </c>
      <c r="F85" s="4">
        <v>1757984</v>
      </c>
      <c r="G85" s="4">
        <v>6137649</v>
      </c>
      <c r="H85" s="4">
        <v>10376583</v>
      </c>
      <c r="I85" s="4">
        <v>639132</v>
      </c>
      <c r="J85" s="209">
        <f t="shared" si="13"/>
        <v>18911348</v>
      </c>
      <c r="K85" s="4">
        <v>0</v>
      </c>
      <c r="L85" s="4">
        <v>0</v>
      </c>
      <c r="M85" s="210">
        <f t="shared" si="14"/>
        <v>0</v>
      </c>
      <c r="N85" s="5">
        <f>IF((VLOOKUP($D85,'Q4 Raw Data'!$A$9:$DO$158,(N$3-2),FALSE))="Yes",(VLOOKUP($D85,'Q4 Raw Data'!$A$9:$DO$158,N$3,FALSE)),K85)</f>
        <v>176000</v>
      </c>
      <c r="O85" s="5">
        <f>IF((VLOOKUP($D85,'Q4 Raw Data'!$A$9:$DO$158,(O$3-2),FALSE))="Yes",(VLOOKUP($D85,'Q4 Raw Data'!$A$9:$DO$158,O$3,FALSE)),L85)</f>
        <v>0</v>
      </c>
      <c r="P85" s="5">
        <f t="shared" si="15"/>
        <v>176000</v>
      </c>
      <c r="Q85" s="5">
        <f t="shared" si="16"/>
        <v>19087348</v>
      </c>
      <c r="R85" s="5"/>
      <c r="S85" s="5"/>
      <c r="T85" s="5"/>
      <c r="U85" s="211"/>
      <c r="V85" s="4">
        <v>18911348</v>
      </c>
      <c r="W85" s="210">
        <f>IF((VLOOKUP($D85,'Q4 Raw Data'!$A$9:$DO$158,(W$3-1),FALSE))="Yes",(VLOOKUP($D85,'Q4 Raw Data'!$A$9:$DO$158,W$3,FALSE)),V85)</f>
        <v>18911348</v>
      </c>
      <c r="X85" s="5"/>
    </row>
    <row r="86" spans="1:24" x14ac:dyDescent="0.3">
      <c r="A86" s="208" t="s">
        <v>238</v>
      </c>
      <c r="B86" s="208" t="s">
        <v>273</v>
      </c>
      <c r="C86" s="208" t="s">
        <v>314</v>
      </c>
      <c r="D86" s="208" t="s">
        <v>421</v>
      </c>
      <c r="E86" s="208" t="s">
        <v>422</v>
      </c>
      <c r="F86" s="4">
        <v>1318109</v>
      </c>
      <c r="G86" s="4">
        <v>8814025</v>
      </c>
      <c r="H86" s="4">
        <v>13966910</v>
      </c>
      <c r="I86" s="4">
        <v>918381</v>
      </c>
      <c r="J86" s="209">
        <f t="shared" si="13"/>
        <v>25017425</v>
      </c>
      <c r="K86" s="4">
        <v>15627298</v>
      </c>
      <c r="L86" s="4">
        <v>6593196</v>
      </c>
      <c r="M86" s="210">
        <f t="shared" si="14"/>
        <v>22220494</v>
      </c>
      <c r="N86" s="5">
        <f>IF((VLOOKUP($D86,'Q4 Raw Data'!$A$9:$DO$158,(N$3-2),FALSE))="Yes",(VLOOKUP($D86,'Q4 Raw Data'!$A$9:$DO$158,N$3,FALSE)),K86)</f>
        <v>15831297</v>
      </c>
      <c r="O86" s="5">
        <f>IF((VLOOKUP($D86,'Q4 Raw Data'!$A$9:$DO$158,(O$3-2),FALSE))="Yes",(VLOOKUP($D86,'Q4 Raw Data'!$A$9:$DO$158,O$3,FALSE)),L86)</f>
        <v>6612345</v>
      </c>
      <c r="P86" s="5">
        <f t="shared" si="15"/>
        <v>22443642</v>
      </c>
      <c r="Q86" s="5">
        <f t="shared" si="16"/>
        <v>47461067</v>
      </c>
      <c r="R86" s="5"/>
      <c r="S86" s="5"/>
      <c r="T86" s="5"/>
      <c r="U86" s="211"/>
      <c r="V86" s="4">
        <v>47237918.875</v>
      </c>
      <c r="W86" s="210">
        <f>IF((VLOOKUP($D86,'Q4 Raw Data'!$A$9:$DO$158,(W$3-1),FALSE))="Yes",(VLOOKUP($D86,'Q4 Raw Data'!$A$9:$DO$158,W$3,FALSE)),V86)</f>
        <v>47461067</v>
      </c>
      <c r="X86" s="5"/>
    </row>
    <row r="87" spans="1:24" x14ac:dyDescent="0.3">
      <c r="A87" s="208" t="s">
        <v>256</v>
      </c>
      <c r="B87" s="208" t="s">
        <v>280</v>
      </c>
      <c r="C87" s="208" t="s">
        <v>304</v>
      </c>
      <c r="D87" s="208" t="s">
        <v>423</v>
      </c>
      <c r="E87" s="208" t="s">
        <v>424</v>
      </c>
      <c r="F87" s="4">
        <v>12561046</v>
      </c>
      <c r="G87" s="4">
        <v>25605329</v>
      </c>
      <c r="H87" s="4">
        <v>83524422</v>
      </c>
      <c r="I87" s="4">
        <v>4754497</v>
      </c>
      <c r="J87" s="209">
        <f t="shared" si="13"/>
        <v>126445294</v>
      </c>
      <c r="K87" s="4">
        <v>0</v>
      </c>
      <c r="L87" s="4">
        <v>0</v>
      </c>
      <c r="M87" s="210">
        <f t="shared" si="14"/>
        <v>0</v>
      </c>
      <c r="N87" s="5">
        <f>IF((VLOOKUP($D87,'Q4 Raw Data'!$A$9:$DO$158,(N$3-2),FALSE))="Yes",(VLOOKUP($D87,'Q4 Raw Data'!$A$9:$DO$158,N$3,FALSE)),K87)</f>
        <v>0</v>
      </c>
      <c r="O87" s="5">
        <f>IF((VLOOKUP($D87,'Q4 Raw Data'!$A$9:$DO$158,(O$3-2),FALSE))="Yes",(VLOOKUP($D87,'Q4 Raw Data'!$A$9:$DO$158,O$3,FALSE)),L87)</f>
        <v>0</v>
      </c>
      <c r="P87" s="5">
        <f t="shared" si="15"/>
        <v>0</v>
      </c>
      <c r="Q87" s="5">
        <f t="shared" si="16"/>
        <v>126445294</v>
      </c>
      <c r="R87" s="5"/>
      <c r="S87" s="5"/>
      <c r="T87" s="5"/>
      <c r="U87" s="211"/>
      <c r="V87" s="4">
        <v>126445294</v>
      </c>
      <c r="W87" s="210">
        <f>IF((VLOOKUP($D87,'Q4 Raw Data'!$A$9:$DO$158,(W$3-1),FALSE))="Yes",(VLOOKUP($D87,'Q4 Raw Data'!$A$9:$DO$158,W$3,FALSE)),V87)</f>
        <v>126445294</v>
      </c>
      <c r="X87" s="5"/>
    </row>
    <row r="88" spans="1:24" x14ac:dyDescent="0.3">
      <c r="A88" s="208" t="s">
        <v>238</v>
      </c>
      <c r="B88" s="208" t="s">
        <v>273</v>
      </c>
      <c r="C88" s="208" t="s">
        <v>314</v>
      </c>
      <c r="D88" s="208" t="s">
        <v>425</v>
      </c>
      <c r="E88" s="208" t="s">
        <v>426</v>
      </c>
      <c r="F88" s="4">
        <v>2360942</v>
      </c>
      <c r="G88" s="4">
        <v>8369874</v>
      </c>
      <c r="H88" s="4">
        <v>18800956</v>
      </c>
      <c r="I88" s="4">
        <v>1148202</v>
      </c>
      <c r="J88" s="209">
        <f t="shared" si="13"/>
        <v>30679974</v>
      </c>
      <c r="K88" s="4">
        <v>0</v>
      </c>
      <c r="L88" s="4">
        <v>0</v>
      </c>
      <c r="M88" s="210">
        <f t="shared" si="14"/>
        <v>0</v>
      </c>
      <c r="N88" s="5">
        <f>IF((VLOOKUP($D88,'Q4 Raw Data'!$A$9:$DO$158,(N$3-2),FALSE))="Yes",(VLOOKUP($D88,'Q4 Raw Data'!$A$9:$DO$158,N$3,FALSE)),K88)</f>
        <v>0</v>
      </c>
      <c r="O88" s="5">
        <f>IF((VLOOKUP($D88,'Q4 Raw Data'!$A$9:$DO$158,(O$3-2),FALSE))="Yes",(VLOOKUP($D88,'Q4 Raw Data'!$A$9:$DO$158,O$3,FALSE)),L88)</f>
        <v>0</v>
      </c>
      <c r="P88" s="5">
        <f t="shared" si="15"/>
        <v>0</v>
      </c>
      <c r="Q88" s="5">
        <f t="shared" si="16"/>
        <v>30679974</v>
      </c>
      <c r="R88" s="5"/>
      <c r="S88" s="5"/>
      <c r="T88" s="5"/>
      <c r="U88" s="211"/>
      <c r="V88" s="4">
        <v>30679974</v>
      </c>
      <c r="W88" s="210">
        <f>IF((VLOOKUP($D88,'Q4 Raw Data'!$A$9:$DO$158,(W$3-1),FALSE))="Yes",(VLOOKUP($D88,'Q4 Raw Data'!$A$9:$DO$158,W$3,FALSE)),V88)</f>
        <v>30679974</v>
      </c>
      <c r="X88" s="5"/>
    </row>
    <row r="89" spans="1:24" x14ac:dyDescent="0.3">
      <c r="A89" s="208" t="s">
        <v>238</v>
      </c>
      <c r="B89" s="208" t="s">
        <v>273</v>
      </c>
      <c r="C89" s="208" t="s">
        <v>314</v>
      </c>
      <c r="D89" s="208" t="s">
        <v>427</v>
      </c>
      <c r="E89" s="208" t="s">
        <v>428</v>
      </c>
      <c r="F89" s="4">
        <v>1517250</v>
      </c>
      <c r="G89" s="4">
        <v>5497802</v>
      </c>
      <c r="H89" s="4">
        <v>15489126</v>
      </c>
      <c r="I89" s="4">
        <v>969828</v>
      </c>
      <c r="J89" s="209">
        <f t="shared" si="13"/>
        <v>23474006</v>
      </c>
      <c r="K89" s="4">
        <v>0</v>
      </c>
      <c r="L89" s="4">
        <v>0</v>
      </c>
      <c r="M89" s="210">
        <f t="shared" si="14"/>
        <v>0</v>
      </c>
      <c r="N89" s="5">
        <f>IF((VLOOKUP($D89,'Q4 Raw Data'!$A$9:$DO$158,(N$3-2),FALSE))="Yes",(VLOOKUP($D89,'Q4 Raw Data'!$A$9:$DO$158,N$3,FALSE)),K89)</f>
        <v>0</v>
      </c>
      <c r="O89" s="5">
        <f>IF((VLOOKUP($D89,'Q4 Raw Data'!$A$9:$DO$158,(O$3-2),FALSE))="Yes",(VLOOKUP($D89,'Q4 Raw Data'!$A$9:$DO$158,O$3,FALSE)),L89)</f>
        <v>0</v>
      </c>
      <c r="P89" s="5">
        <f t="shared" si="15"/>
        <v>0</v>
      </c>
      <c r="Q89" s="5">
        <f t="shared" si="16"/>
        <v>23474006</v>
      </c>
      <c r="R89" s="5"/>
      <c r="S89" s="5"/>
      <c r="T89" s="5"/>
      <c r="U89" s="211"/>
      <c r="V89" s="4">
        <v>23474006</v>
      </c>
      <c r="W89" s="210">
        <f>IF((VLOOKUP($D89,'Q4 Raw Data'!$A$9:$DO$158,(W$3-1),FALSE))="Yes",(VLOOKUP($D89,'Q4 Raw Data'!$A$9:$DO$158,W$3,FALSE)),V89)</f>
        <v>23474006</v>
      </c>
      <c r="X89" s="5"/>
    </row>
    <row r="90" spans="1:24" x14ac:dyDescent="0.3">
      <c r="A90" s="208" t="s">
        <v>1327</v>
      </c>
      <c r="B90" s="208" t="s">
        <v>218</v>
      </c>
      <c r="C90" s="208" t="s">
        <v>231</v>
      </c>
      <c r="D90" s="208" t="s">
        <v>429</v>
      </c>
      <c r="E90" s="208" t="s">
        <v>430</v>
      </c>
      <c r="F90" s="4">
        <v>1076870</v>
      </c>
      <c r="G90" s="4">
        <v>4699562</v>
      </c>
      <c r="H90" s="4">
        <v>7228755</v>
      </c>
      <c r="I90" s="4">
        <v>501123</v>
      </c>
      <c r="J90" s="209">
        <f t="shared" si="13"/>
        <v>13506310</v>
      </c>
      <c r="K90" s="4">
        <v>0</v>
      </c>
      <c r="L90" s="4">
        <v>0</v>
      </c>
      <c r="M90" s="210">
        <f t="shared" si="14"/>
        <v>0</v>
      </c>
      <c r="N90" s="5">
        <f>IF((VLOOKUP($D90,'Q4 Raw Data'!$A$9:$DO$158,(N$3-2),FALSE))="Yes",(VLOOKUP($D90,'Q4 Raw Data'!$A$9:$DO$158,N$3,FALSE)),K90)</f>
        <v>0</v>
      </c>
      <c r="O90" s="5">
        <f>IF((VLOOKUP($D90,'Q4 Raw Data'!$A$9:$DO$158,(O$3-2),FALSE))="Yes",(VLOOKUP($D90,'Q4 Raw Data'!$A$9:$DO$158,O$3,FALSE)),L90)</f>
        <v>0</v>
      </c>
      <c r="P90" s="5">
        <f t="shared" si="15"/>
        <v>0</v>
      </c>
      <c r="Q90" s="5">
        <f t="shared" si="16"/>
        <v>13506310</v>
      </c>
      <c r="R90" s="5"/>
      <c r="S90" s="5"/>
      <c r="T90" s="5"/>
      <c r="U90" s="211"/>
      <c r="V90" s="4">
        <v>13506310</v>
      </c>
      <c r="W90" s="210">
        <f>IF((VLOOKUP($D90,'Q4 Raw Data'!$A$9:$DO$158,(W$3-1),FALSE))="Yes",(VLOOKUP($D90,'Q4 Raw Data'!$A$9:$DO$158,W$3,FALSE)),V90)</f>
        <v>13506310</v>
      </c>
      <c r="X90" s="5"/>
    </row>
    <row r="91" spans="1:24" x14ac:dyDescent="0.3">
      <c r="A91" s="208" t="s">
        <v>238</v>
      </c>
      <c r="B91" s="208" t="s">
        <v>273</v>
      </c>
      <c r="C91" s="208" t="s">
        <v>314</v>
      </c>
      <c r="D91" s="208" t="s">
        <v>431</v>
      </c>
      <c r="E91" s="208" t="s">
        <v>432</v>
      </c>
      <c r="F91" s="4">
        <v>1812714</v>
      </c>
      <c r="G91" s="4">
        <v>5618621</v>
      </c>
      <c r="H91" s="4">
        <v>18248147</v>
      </c>
      <c r="I91" s="4">
        <v>1005683.0000000001</v>
      </c>
      <c r="J91" s="209">
        <f t="shared" si="13"/>
        <v>26685165</v>
      </c>
      <c r="K91" s="4">
        <v>0</v>
      </c>
      <c r="L91" s="4">
        <v>873730</v>
      </c>
      <c r="M91" s="210">
        <f t="shared" si="14"/>
        <v>873730</v>
      </c>
      <c r="N91" s="5">
        <f>IF((VLOOKUP($D91,'Q4 Raw Data'!$A$9:$DO$158,(N$3-2),FALSE))="Yes",(VLOOKUP($D91,'Q4 Raw Data'!$A$9:$DO$158,N$3,FALSE)),K91)</f>
        <v>0</v>
      </c>
      <c r="O91" s="5">
        <f>IF((VLOOKUP($D91,'Q4 Raw Data'!$A$9:$DO$158,(O$3-2),FALSE))="Yes",(VLOOKUP($D91,'Q4 Raw Data'!$A$9:$DO$158,O$3,FALSE)),L91)</f>
        <v>873730</v>
      </c>
      <c r="P91" s="5">
        <f t="shared" si="15"/>
        <v>873730</v>
      </c>
      <c r="Q91" s="5">
        <f t="shared" si="16"/>
        <v>27558895</v>
      </c>
      <c r="R91" s="5"/>
      <c r="S91" s="5"/>
      <c r="T91" s="5"/>
      <c r="U91" s="211"/>
      <c r="V91" s="4">
        <v>27558895</v>
      </c>
      <c r="W91" s="210">
        <f>IF((VLOOKUP($D91,'Q4 Raw Data'!$A$9:$DO$158,(W$3-1),FALSE))="Yes",(VLOOKUP($D91,'Q4 Raw Data'!$A$9:$DO$158,W$3,FALSE)),V91)</f>
        <v>27062004</v>
      </c>
      <c r="X91" s="5"/>
    </row>
    <row r="92" spans="1:24" x14ac:dyDescent="0.3">
      <c r="A92" s="208" t="s">
        <v>1334</v>
      </c>
      <c r="B92" s="208" t="s">
        <v>260</v>
      </c>
      <c r="C92" s="208" t="s">
        <v>271</v>
      </c>
      <c r="D92" s="208" t="s">
        <v>433</v>
      </c>
      <c r="E92" s="208" t="s">
        <v>434</v>
      </c>
      <c r="F92" s="4">
        <v>1999424</v>
      </c>
      <c r="G92" s="4">
        <v>5702807</v>
      </c>
      <c r="H92" s="4">
        <v>12942862</v>
      </c>
      <c r="I92" s="4">
        <v>880614</v>
      </c>
      <c r="J92" s="209">
        <f t="shared" si="13"/>
        <v>21525707</v>
      </c>
      <c r="K92" s="4">
        <v>9610521</v>
      </c>
      <c r="L92" s="4">
        <v>24941863</v>
      </c>
      <c r="M92" s="210">
        <f t="shared" si="14"/>
        <v>34552384</v>
      </c>
      <c r="N92" s="5">
        <f>IF((VLOOKUP($D92,'Q4 Raw Data'!$A$9:$DO$158,(N$3-2),FALSE))="Yes",(VLOOKUP($D92,'Q4 Raw Data'!$A$9:$DO$158,N$3,FALSE)),K92)</f>
        <v>10774857</v>
      </c>
      <c r="O92" s="5">
        <f>IF((VLOOKUP($D92,'Q4 Raw Data'!$A$9:$DO$158,(O$3-2),FALSE))="Yes",(VLOOKUP($D92,'Q4 Raw Data'!$A$9:$DO$158,O$3,FALSE)),L92)</f>
        <v>24980725</v>
      </c>
      <c r="P92" s="5">
        <f t="shared" si="15"/>
        <v>35755582</v>
      </c>
      <c r="Q92" s="5">
        <f t="shared" si="16"/>
        <v>57281289</v>
      </c>
      <c r="R92" s="5"/>
      <c r="S92" s="5"/>
      <c r="T92" s="5"/>
      <c r="U92" s="211"/>
      <c r="V92" s="4">
        <v>56078091</v>
      </c>
      <c r="W92" s="210">
        <f>IF((VLOOKUP($D92,'Q4 Raw Data'!$A$9:$DO$158,(W$3-1),FALSE))="Yes",(VLOOKUP($D92,'Q4 Raw Data'!$A$9:$DO$158,W$3,FALSE)),V92)</f>
        <v>56016560</v>
      </c>
      <c r="X92" s="5"/>
    </row>
    <row r="93" spans="1:24" x14ac:dyDescent="0.3">
      <c r="A93" s="208" t="s">
        <v>1338</v>
      </c>
      <c r="B93" s="208" t="s">
        <v>267</v>
      </c>
      <c r="C93" s="208" t="s">
        <v>286</v>
      </c>
      <c r="D93" s="208" t="s">
        <v>435</v>
      </c>
      <c r="E93" s="208" t="s">
        <v>436</v>
      </c>
      <c r="F93" s="4">
        <v>7283182</v>
      </c>
      <c r="G93" s="4">
        <v>18728108</v>
      </c>
      <c r="H93" s="4">
        <v>75443600</v>
      </c>
      <c r="I93" s="4">
        <v>4134414.9999999995</v>
      </c>
      <c r="J93" s="209">
        <f t="shared" si="13"/>
        <v>105589305</v>
      </c>
      <c r="K93" s="4">
        <v>117585600</v>
      </c>
      <c r="L93" s="4">
        <v>87176896</v>
      </c>
      <c r="M93" s="210">
        <f t="shared" si="14"/>
        <v>204762496</v>
      </c>
      <c r="N93" s="5">
        <f>IF((VLOOKUP($D93,'Q4 Raw Data'!$A$9:$DO$158,(N$3-2),FALSE))="Yes",(VLOOKUP($D93,'Q4 Raw Data'!$A$9:$DO$158,N$3,FALSE)),K93)</f>
        <v>118869623.74699999</v>
      </c>
      <c r="O93" s="5">
        <f>IF((VLOOKUP($D93,'Q4 Raw Data'!$A$9:$DO$158,(O$3-2),FALSE))="Yes",(VLOOKUP($D93,'Q4 Raw Data'!$A$9:$DO$158,O$3,FALSE)),L93)</f>
        <v>95592996.528018907</v>
      </c>
      <c r="P93" s="5">
        <f t="shared" si="15"/>
        <v>214462620.2750189</v>
      </c>
      <c r="Q93" s="5">
        <f t="shared" si="16"/>
        <v>320051925.27501893</v>
      </c>
      <c r="R93" s="5"/>
      <c r="S93" s="5"/>
      <c r="T93" s="5"/>
      <c r="U93" s="211"/>
      <c r="V93" s="4">
        <v>310351801</v>
      </c>
      <c r="W93" s="210">
        <f>IF((VLOOKUP($D93,'Q4 Raw Data'!$A$9:$DO$158,(W$3-1),FALSE))="Yes",(VLOOKUP($D93,'Q4 Raw Data'!$A$9:$DO$158,W$3,FALSE)),V93)</f>
        <v>317328226.06557101</v>
      </c>
      <c r="X93" s="5"/>
    </row>
    <row r="94" spans="1:24" x14ac:dyDescent="0.3">
      <c r="A94" s="208" t="s">
        <v>238</v>
      </c>
      <c r="B94" s="208" t="s">
        <v>273</v>
      </c>
      <c r="C94" s="208" t="s">
        <v>314</v>
      </c>
      <c r="D94" s="208" t="s">
        <v>438</v>
      </c>
      <c r="E94" s="208" t="s">
        <v>439</v>
      </c>
      <c r="F94" s="4">
        <v>4504510</v>
      </c>
      <c r="G94" s="4">
        <v>6207140</v>
      </c>
      <c r="H94" s="4">
        <v>18361811</v>
      </c>
      <c r="I94" s="4">
        <v>1041107.9999999999</v>
      </c>
      <c r="J94" s="209">
        <f t="shared" si="13"/>
        <v>30114569</v>
      </c>
      <c r="K94" s="4">
        <v>27752000</v>
      </c>
      <c r="L94" s="4">
        <v>35086000</v>
      </c>
      <c r="M94" s="210">
        <f t="shared" si="14"/>
        <v>62838000</v>
      </c>
      <c r="N94" s="5">
        <f>IF((VLOOKUP($D94,'Q4 Raw Data'!$A$9:$DO$158,(N$3-2),FALSE))="Yes",(VLOOKUP($D94,'Q4 Raw Data'!$A$9:$DO$158,N$3,FALSE)),K94)</f>
        <v>27752000</v>
      </c>
      <c r="O94" s="5">
        <f>IF((VLOOKUP($D94,'Q4 Raw Data'!$A$9:$DO$158,(O$3-2),FALSE))="Yes",(VLOOKUP($D94,'Q4 Raw Data'!$A$9:$DO$158,O$3,FALSE)),L94)</f>
        <v>35086000</v>
      </c>
      <c r="P94" s="5">
        <f t="shared" si="15"/>
        <v>62838000</v>
      </c>
      <c r="Q94" s="5">
        <f t="shared" si="16"/>
        <v>92952569</v>
      </c>
      <c r="R94" s="5"/>
      <c r="S94" s="5"/>
      <c r="T94" s="5"/>
      <c r="U94" s="211"/>
      <c r="V94" s="4">
        <v>92952569</v>
      </c>
      <c r="W94" s="210">
        <f>IF((VLOOKUP($D94,'Q4 Raw Data'!$A$9:$DO$158,(W$3-1),FALSE))="Yes",(VLOOKUP($D94,'Q4 Raw Data'!$A$9:$DO$158,W$3,FALSE)),V94)</f>
        <v>92952569</v>
      </c>
      <c r="X94" s="5"/>
    </row>
    <row r="95" spans="1:24" x14ac:dyDescent="0.3">
      <c r="A95" s="208" t="s">
        <v>238</v>
      </c>
      <c r="B95" s="208" t="s">
        <v>273</v>
      </c>
      <c r="C95" s="208" t="s">
        <v>314</v>
      </c>
      <c r="D95" s="208" t="s">
        <v>442</v>
      </c>
      <c r="E95" s="208" t="s">
        <v>443</v>
      </c>
      <c r="F95" s="4">
        <v>2643609</v>
      </c>
      <c r="G95" s="4">
        <v>6934571</v>
      </c>
      <c r="H95" s="4">
        <v>17496013</v>
      </c>
      <c r="I95" s="4">
        <v>999342</v>
      </c>
      <c r="J95" s="209">
        <f t="shared" si="13"/>
        <v>28073535</v>
      </c>
      <c r="K95" s="4">
        <v>0</v>
      </c>
      <c r="L95" s="4">
        <v>0</v>
      </c>
      <c r="M95" s="210">
        <f t="shared" si="14"/>
        <v>0</v>
      </c>
      <c r="N95" s="5">
        <f>IF((VLOOKUP($D95,'Q4 Raw Data'!$A$9:$DO$158,(N$3-2),FALSE))="Yes",(VLOOKUP($D95,'Q4 Raw Data'!$A$9:$DO$158,N$3,FALSE)),K95)</f>
        <v>0</v>
      </c>
      <c r="O95" s="5">
        <f>IF((VLOOKUP($D95,'Q4 Raw Data'!$A$9:$DO$158,(O$3-2),FALSE))="Yes",(VLOOKUP($D95,'Q4 Raw Data'!$A$9:$DO$158,O$3,FALSE)),L95)</f>
        <v>0</v>
      </c>
      <c r="P95" s="5">
        <f t="shared" si="15"/>
        <v>0</v>
      </c>
      <c r="Q95" s="5">
        <f t="shared" si="16"/>
        <v>28073535</v>
      </c>
      <c r="R95" s="5"/>
      <c r="S95" s="5"/>
      <c r="T95" s="5"/>
      <c r="U95" s="211"/>
      <c r="V95" s="4">
        <v>28073535</v>
      </c>
      <c r="W95" s="210">
        <f>IF((VLOOKUP($D95,'Q4 Raw Data'!$A$9:$DO$158,(W$3-1),FALSE))="Yes",(VLOOKUP($D95,'Q4 Raw Data'!$A$9:$DO$158,W$3,FALSE)),V95)</f>
        <v>28073535</v>
      </c>
      <c r="X95" s="5"/>
    </row>
    <row r="96" spans="1:24" x14ac:dyDescent="0.3">
      <c r="A96" s="208" t="s">
        <v>256</v>
      </c>
      <c r="B96" s="208" t="s">
        <v>280</v>
      </c>
      <c r="C96" s="208" t="s">
        <v>304</v>
      </c>
      <c r="D96" s="208" t="s">
        <v>446</v>
      </c>
      <c r="E96" s="208" t="s">
        <v>447</v>
      </c>
      <c r="F96" s="4">
        <v>2002408</v>
      </c>
      <c r="G96" s="4">
        <v>5231995</v>
      </c>
      <c r="H96" s="4">
        <v>11321000</v>
      </c>
      <c r="I96" s="4">
        <v>766415</v>
      </c>
      <c r="J96" s="209">
        <f t="shared" si="13"/>
        <v>19321818</v>
      </c>
      <c r="K96" s="4">
        <v>26714448</v>
      </c>
      <c r="L96" s="4">
        <v>12951233</v>
      </c>
      <c r="M96" s="210">
        <f t="shared" si="14"/>
        <v>39665681</v>
      </c>
      <c r="N96" s="5">
        <f>IF((VLOOKUP($D96,'Q4 Raw Data'!$A$9:$DO$158,(N$3-2),FALSE))="Yes",(VLOOKUP($D96,'Q4 Raw Data'!$A$9:$DO$158,N$3,FALSE)),K96)</f>
        <v>26950524</v>
      </c>
      <c r="O96" s="5">
        <f>IF((VLOOKUP($D96,'Q4 Raw Data'!$A$9:$DO$158,(O$3-2),FALSE))="Yes",(VLOOKUP($D96,'Q4 Raw Data'!$A$9:$DO$158,O$3,FALSE)),L96)</f>
        <v>12951233</v>
      </c>
      <c r="P96" s="5">
        <f t="shared" si="15"/>
        <v>39901757</v>
      </c>
      <c r="Q96" s="5">
        <f t="shared" si="16"/>
        <v>59223575</v>
      </c>
      <c r="R96" s="5"/>
      <c r="S96" s="5"/>
      <c r="T96" s="5"/>
      <c r="U96" s="211"/>
      <c r="V96" s="4">
        <v>58987499</v>
      </c>
      <c r="W96" s="210">
        <f>IF((VLOOKUP($D96,'Q4 Raw Data'!$A$9:$DO$158,(W$3-1),FALSE))="Yes",(VLOOKUP($D96,'Q4 Raw Data'!$A$9:$DO$158,W$3,FALSE)),V96)</f>
        <v>59450841</v>
      </c>
      <c r="X96" s="5"/>
    </row>
    <row r="97" spans="1:24" x14ac:dyDescent="0.3">
      <c r="A97" s="208" t="s">
        <v>238</v>
      </c>
      <c r="B97" s="208" t="s">
        <v>273</v>
      </c>
      <c r="C97" s="208" t="s">
        <v>314</v>
      </c>
      <c r="D97" s="208" t="s">
        <v>448</v>
      </c>
      <c r="E97" s="208" t="s">
        <v>449</v>
      </c>
      <c r="F97" s="4">
        <v>1709575</v>
      </c>
      <c r="G97" s="4">
        <v>12790075</v>
      </c>
      <c r="H97" s="4">
        <v>18929838</v>
      </c>
      <c r="I97" s="4">
        <v>1285889</v>
      </c>
      <c r="J97" s="209">
        <f t="shared" si="13"/>
        <v>34715377</v>
      </c>
      <c r="K97" s="4">
        <v>0</v>
      </c>
      <c r="L97" s="4">
        <v>0</v>
      </c>
      <c r="M97" s="210">
        <f t="shared" si="14"/>
        <v>0</v>
      </c>
      <c r="N97" s="5">
        <f>IF((VLOOKUP($D97,'Q4 Raw Data'!$A$9:$DO$158,(N$3-2),FALSE))="Yes",(VLOOKUP($D97,'Q4 Raw Data'!$A$9:$DO$158,N$3,FALSE)),K97)</f>
        <v>0</v>
      </c>
      <c r="O97" s="5">
        <f>IF((VLOOKUP($D97,'Q4 Raw Data'!$A$9:$DO$158,(O$3-2),FALSE))="Yes",(VLOOKUP($D97,'Q4 Raw Data'!$A$9:$DO$158,O$3,FALSE)),L97)</f>
        <v>0</v>
      </c>
      <c r="P97" s="5">
        <f t="shared" si="15"/>
        <v>0</v>
      </c>
      <c r="Q97" s="5">
        <f t="shared" si="16"/>
        <v>34715377</v>
      </c>
      <c r="R97" s="5"/>
      <c r="S97" s="5"/>
      <c r="T97" s="5"/>
      <c r="U97" s="211"/>
      <c r="V97" s="4">
        <v>34715377</v>
      </c>
      <c r="W97" s="210">
        <f>IF((VLOOKUP($D97,'Q4 Raw Data'!$A$9:$DO$158,(W$3-1),FALSE))="Yes",(VLOOKUP($D97,'Q4 Raw Data'!$A$9:$DO$158,W$3,FALSE)),V97)</f>
        <v>34715377</v>
      </c>
      <c r="X97" s="5"/>
    </row>
    <row r="98" spans="1:24" x14ac:dyDescent="0.3">
      <c r="A98" s="208" t="s">
        <v>238</v>
      </c>
      <c r="B98" s="208" t="s">
        <v>273</v>
      </c>
      <c r="C98" s="208" t="s">
        <v>314</v>
      </c>
      <c r="D98" s="208" t="s">
        <v>450</v>
      </c>
      <c r="E98" s="208" t="s">
        <v>451</v>
      </c>
      <c r="F98" s="4">
        <v>845918</v>
      </c>
      <c r="G98" s="4">
        <v>6569857</v>
      </c>
      <c r="H98" s="4">
        <v>13150743</v>
      </c>
      <c r="I98" s="4">
        <v>866806</v>
      </c>
      <c r="J98" s="209">
        <f t="shared" si="13"/>
        <v>21433324</v>
      </c>
      <c r="K98" s="4">
        <v>0</v>
      </c>
      <c r="L98" s="4">
        <v>0</v>
      </c>
      <c r="M98" s="210">
        <f t="shared" si="14"/>
        <v>0</v>
      </c>
      <c r="N98" s="5">
        <f>IF((VLOOKUP($D98,'Q4 Raw Data'!$A$9:$DO$158,(N$3-2),FALSE))="Yes",(VLOOKUP($D98,'Q4 Raw Data'!$A$9:$DO$158,N$3,FALSE)),K98)</f>
        <v>509412</v>
      </c>
      <c r="O98" s="5">
        <f>IF((VLOOKUP($D98,'Q4 Raw Data'!$A$9:$DO$158,(O$3-2),FALSE))="Yes",(VLOOKUP($D98,'Q4 Raw Data'!$A$9:$DO$158,O$3,FALSE)),L98)</f>
        <v>77611</v>
      </c>
      <c r="P98" s="5">
        <f t="shared" si="15"/>
        <v>587023</v>
      </c>
      <c r="Q98" s="5">
        <f t="shared" si="16"/>
        <v>22020347</v>
      </c>
      <c r="R98" s="5"/>
      <c r="S98" s="5"/>
      <c r="T98" s="5"/>
      <c r="U98" s="211"/>
      <c r="V98" s="4">
        <v>21433324</v>
      </c>
      <c r="W98" s="210">
        <f>IF((VLOOKUP($D98,'Q4 Raw Data'!$A$9:$DO$158,(W$3-1),FALSE))="Yes",(VLOOKUP($D98,'Q4 Raw Data'!$A$9:$DO$158,W$3,FALSE)),V98)</f>
        <v>22020347</v>
      </c>
      <c r="X98" s="5"/>
    </row>
    <row r="99" spans="1:24" x14ac:dyDescent="0.3">
      <c r="A99" s="208" t="s">
        <v>256</v>
      </c>
      <c r="B99" s="208" t="s">
        <v>280</v>
      </c>
      <c r="C99" s="208" t="s">
        <v>310</v>
      </c>
      <c r="D99" s="208" t="s">
        <v>454</v>
      </c>
      <c r="E99" s="208" t="s">
        <v>455</v>
      </c>
      <c r="F99" s="4">
        <v>16882585</v>
      </c>
      <c r="G99" s="4">
        <v>42379741</v>
      </c>
      <c r="H99" s="4">
        <v>101223480</v>
      </c>
      <c r="I99" s="4">
        <v>6164434</v>
      </c>
      <c r="J99" s="209">
        <f t="shared" si="13"/>
        <v>166650240</v>
      </c>
      <c r="K99" s="4">
        <v>0</v>
      </c>
      <c r="L99" s="4">
        <v>0</v>
      </c>
      <c r="M99" s="210">
        <f t="shared" si="14"/>
        <v>0</v>
      </c>
      <c r="N99" s="5">
        <f>IF((VLOOKUP($D99,'Q4 Raw Data'!$A$9:$DO$158,(N$3-2),FALSE))="Yes",(VLOOKUP($D99,'Q4 Raw Data'!$A$9:$DO$158,N$3,FALSE)),K99)</f>
        <v>0</v>
      </c>
      <c r="O99" s="5">
        <f>IF((VLOOKUP($D99,'Q4 Raw Data'!$A$9:$DO$158,(O$3-2),FALSE))="Yes",(VLOOKUP($D99,'Q4 Raw Data'!$A$9:$DO$158,O$3,FALSE)),L99)</f>
        <v>0</v>
      </c>
      <c r="P99" s="5">
        <f t="shared" si="15"/>
        <v>0</v>
      </c>
      <c r="Q99" s="5">
        <f t="shared" si="16"/>
        <v>166650240</v>
      </c>
      <c r="R99" s="5"/>
      <c r="S99" s="5"/>
      <c r="T99" s="5"/>
      <c r="U99" s="211"/>
      <c r="V99" s="4">
        <v>166650239.76000005</v>
      </c>
      <c r="W99" s="210">
        <f>IF((VLOOKUP($D99,'Q4 Raw Data'!$A$9:$DO$158,(W$3-1),FALSE))="Yes",(VLOOKUP($D99,'Q4 Raw Data'!$A$9:$DO$158,W$3,FALSE)),V99)</f>
        <v>167278545</v>
      </c>
      <c r="X99" s="5"/>
    </row>
    <row r="100" spans="1:24" x14ac:dyDescent="0.3">
      <c r="A100" s="208" t="s">
        <v>1327</v>
      </c>
      <c r="B100" s="208" t="s">
        <v>242</v>
      </c>
      <c r="C100" s="208" t="s">
        <v>217</v>
      </c>
      <c r="D100" s="208" t="s">
        <v>456</v>
      </c>
      <c r="E100" s="208" t="s">
        <v>457</v>
      </c>
      <c r="F100" s="4">
        <v>2533171</v>
      </c>
      <c r="G100" s="4">
        <v>15940555</v>
      </c>
      <c r="H100" s="4">
        <v>21455447</v>
      </c>
      <c r="I100" s="4">
        <v>1452943</v>
      </c>
      <c r="J100" s="209">
        <f t="shared" si="13"/>
        <v>41382116</v>
      </c>
      <c r="K100" s="4">
        <v>3006378</v>
      </c>
      <c r="L100" s="4">
        <v>3791865</v>
      </c>
      <c r="M100" s="210">
        <f t="shared" si="14"/>
        <v>6798243</v>
      </c>
      <c r="N100" s="5">
        <f>IF((VLOOKUP($D100,'Q4 Raw Data'!$A$9:$DO$158,(N$3-2),FALSE))="Yes",(VLOOKUP($D100,'Q4 Raw Data'!$A$9:$DO$158,N$3,FALSE)),K100)</f>
        <v>3708964</v>
      </c>
      <c r="O100" s="5">
        <f>IF((VLOOKUP($D100,'Q4 Raw Data'!$A$9:$DO$158,(O$3-2),FALSE))="Yes",(VLOOKUP($D100,'Q4 Raw Data'!$A$9:$DO$158,O$3,FALSE)),L100)</f>
        <v>3764504</v>
      </c>
      <c r="P100" s="5">
        <f t="shared" si="15"/>
        <v>7473468</v>
      </c>
      <c r="Q100" s="5">
        <f t="shared" si="16"/>
        <v>48855584</v>
      </c>
      <c r="R100" s="5"/>
      <c r="S100" s="5"/>
      <c r="T100" s="5"/>
      <c r="U100" s="211"/>
      <c r="V100" s="4">
        <v>48180359</v>
      </c>
      <c r="W100" s="210">
        <f>IF((VLOOKUP($D100,'Q4 Raw Data'!$A$9:$DO$158,(W$3-1),FALSE))="Yes",(VLOOKUP($D100,'Q4 Raw Data'!$A$9:$DO$158,W$3,FALSE)),V100)</f>
        <v>47858773</v>
      </c>
      <c r="X100" s="5"/>
    </row>
    <row r="101" spans="1:24" x14ac:dyDescent="0.3">
      <c r="A101" s="208" t="s">
        <v>238</v>
      </c>
      <c r="B101" s="208" t="s">
        <v>273</v>
      </c>
      <c r="C101" s="208" t="s">
        <v>314</v>
      </c>
      <c r="D101" s="208" t="s">
        <v>460</v>
      </c>
      <c r="E101" s="208" t="s">
        <v>461</v>
      </c>
      <c r="F101" s="4">
        <v>1339715</v>
      </c>
      <c r="G101" s="4">
        <v>1212596</v>
      </c>
      <c r="H101" s="4">
        <v>11183501</v>
      </c>
      <c r="I101" s="4">
        <v>573179</v>
      </c>
      <c r="J101" s="209">
        <f t="shared" si="13"/>
        <v>14308991</v>
      </c>
      <c r="K101" s="4">
        <v>0</v>
      </c>
      <c r="L101" s="4">
        <v>0</v>
      </c>
      <c r="M101" s="210">
        <f t="shared" si="14"/>
        <v>0</v>
      </c>
      <c r="N101" s="5">
        <f>IF((VLOOKUP($D101,'Q4 Raw Data'!$A$9:$DO$158,(N$3-2),FALSE))="Yes",(VLOOKUP($D101,'Q4 Raw Data'!$A$9:$DO$158,N$3,FALSE)),K101)</f>
        <v>0</v>
      </c>
      <c r="O101" s="5">
        <f>IF((VLOOKUP($D101,'Q4 Raw Data'!$A$9:$DO$158,(O$3-2),FALSE))="Yes",(VLOOKUP($D101,'Q4 Raw Data'!$A$9:$DO$158,O$3,FALSE)),L101)</f>
        <v>0</v>
      </c>
      <c r="P101" s="5">
        <f t="shared" si="15"/>
        <v>0</v>
      </c>
      <c r="Q101" s="5">
        <f t="shared" si="16"/>
        <v>14308991</v>
      </c>
      <c r="R101" s="5"/>
      <c r="S101" s="5"/>
      <c r="T101" s="5"/>
      <c r="U101" s="211"/>
      <c r="V101" s="4">
        <v>14308991</v>
      </c>
      <c r="W101" s="210">
        <f>IF((VLOOKUP($D101,'Q4 Raw Data'!$A$9:$DO$158,(W$3-1),FALSE))="Yes",(VLOOKUP($D101,'Q4 Raw Data'!$A$9:$DO$158,W$3,FALSE)),V101)</f>
        <v>14308991</v>
      </c>
      <c r="X101" s="5"/>
    </row>
    <row r="102" spans="1:24" x14ac:dyDescent="0.3">
      <c r="A102" s="208" t="s">
        <v>1327</v>
      </c>
      <c r="B102" s="208" t="s">
        <v>242</v>
      </c>
      <c r="C102" s="208" t="s">
        <v>217</v>
      </c>
      <c r="D102" s="208" t="s">
        <v>462</v>
      </c>
      <c r="E102" s="208" t="s">
        <v>463</v>
      </c>
      <c r="F102" s="4">
        <v>3193921</v>
      </c>
      <c r="G102" s="4">
        <v>15437885</v>
      </c>
      <c r="H102" s="4">
        <v>28844337</v>
      </c>
      <c r="I102" s="4">
        <v>1859881</v>
      </c>
      <c r="J102" s="209">
        <f t="shared" si="13"/>
        <v>49336024</v>
      </c>
      <c r="K102" s="4">
        <v>38000</v>
      </c>
      <c r="L102" s="4">
        <v>5979000</v>
      </c>
      <c r="M102" s="210">
        <f t="shared" si="14"/>
        <v>6017000</v>
      </c>
      <c r="N102" s="5">
        <f>IF((VLOOKUP($D102,'Q4 Raw Data'!$A$9:$DO$158,(N$3-2),FALSE))="Yes",(VLOOKUP($D102,'Q4 Raw Data'!$A$9:$DO$158,N$3,FALSE)),K102)</f>
        <v>38000</v>
      </c>
      <c r="O102" s="5">
        <f>IF((VLOOKUP($D102,'Q4 Raw Data'!$A$9:$DO$158,(O$3-2),FALSE))="Yes",(VLOOKUP($D102,'Q4 Raw Data'!$A$9:$DO$158,O$3,FALSE)),L102)</f>
        <v>5979000</v>
      </c>
      <c r="P102" s="5">
        <f t="shared" si="15"/>
        <v>6017000</v>
      </c>
      <c r="Q102" s="5">
        <f t="shared" si="16"/>
        <v>55353024</v>
      </c>
      <c r="R102" s="5"/>
      <c r="S102" s="5"/>
      <c r="T102" s="5"/>
      <c r="U102" s="211"/>
      <c r="V102" s="4">
        <v>55353024</v>
      </c>
      <c r="W102" s="210">
        <f>IF((VLOOKUP($D102,'Q4 Raw Data'!$A$9:$DO$158,(W$3-1),FALSE))="Yes",(VLOOKUP($D102,'Q4 Raw Data'!$A$9:$DO$158,W$3,FALSE)),V102)</f>
        <v>55353024</v>
      </c>
      <c r="X102" s="5"/>
    </row>
    <row r="103" spans="1:24" x14ac:dyDescent="0.3">
      <c r="A103" s="208" t="s">
        <v>1330</v>
      </c>
      <c r="B103" s="208" t="s">
        <v>233</v>
      </c>
      <c r="C103" s="208" t="s">
        <v>240</v>
      </c>
      <c r="D103" s="208" t="s">
        <v>464</v>
      </c>
      <c r="E103" s="208" t="s">
        <v>465</v>
      </c>
      <c r="F103" s="4">
        <v>2420693</v>
      </c>
      <c r="G103" s="4">
        <v>10798488</v>
      </c>
      <c r="H103" s="4">
        <v>14630641</v>
      </c>
      <c r="I103" s="4">
        <v>977056</v>
      </c>
      <c r="J103" s="209">
        <f t="shared" ref="J103:J166" si="17">SUM(F103:I103)</f>
        <v>28826878</v>
      </c>
      <c r="K103" s="4">
        <v>0</v>
      </c>
      <c r="L103" s="4">
        <v>0</v>
      </c>
      <c r="M103" s="210">
        <f t="shared" ref="M103:M166" si="18">SUM(K103:L103)</f>
        <v>0</v>
      </c>
      <c r="N103" s="5">
        <f>IF((VLOOKUP($D103,'Q4 Raw Data'!$A$9:$DO$158,(N$3-2),FALSE))="Yes",(VLOOKUP($D103,'Q4 Raw Data'!$A$9:$DO$158,N$3,FALSE)),K103)</f>
        <v>0</v>
      </c>
      <c r="O103" s="5">
        <f>IF((VLOOKUP($D103,'Q4 Raw Data'!$A$9:$DO$158,(O$3-2),FALSE))="Yes",(VLOOKUP($D103,'Q4 Raw Data'!$A$9:$DO$158,O$3,FALSE)),L103)</f>
        <v>0</v>
      </c>
      <c r="P103" s="5">
        <f t="shared" ref="P103:P166" si="19">SUM(N103:O103)</f>
        <v>0</v>
      </c>
      <c r="Q103" s="5">
        <f t="shared" ref="Q103:Q166" si="20">SUM(J103,P103)</f>
        <v>28826878</v>
      </c>
      <c r="R103" s="5"/>
      <c r="S103" s="5"/>
      <c r="T103" s="5"/>
      <c r="U103" s="211"/>
      <c r="V103" s="4">
        <v>28826878</v>
      </c>
      <c r="W103" s="210">
        <f>IF((VLOOKUP($D103,'Q4 Raw Data'!$A$9:$DO$158,(W$3-1),FALSE))="Yes",(VLOOKUP($D103,'Q4 Raw Data'!$A$9:$DO$158,W$3,FALSE)),V103)</f>
        <v>30202978</v>
      </c>
      <c r="X103" s="5"/>
    </row>
    <row r="104" spans="1:24" x14ac:dyDescent="0.3">
      <c r="A104" s="208" t="s">
        <v>238</v>
      </c>
      <c r="B104" s="208" t="s">
        <v>273</v>
      </c>
      <c r="C104" s="208" t="s">
        <v>314</v>
      </c>
      <c r="D104" s="208" t="s">
        <v>468</v>
      </c>
      <c r="E104" s="208" t="s">
        <v>469</v>
      </c>
      <c r="F104" s="4">
        <v>1479227</v>
      </c>
      <c r="G104" s="4">
        <v>12998035</v>
      </c>
      <c r="H104" s="4">
        <v>24399832</v>
      </c>
      <c r="I104" s="4">
        <v>1508916</v>
      </c>
      <c r="J104" s="209">
        <f t="shared" si="17"/>
        <v>40386010</v>
      </c>
      <c r="K104" s="4">
        <v>1482388</v>
      </c>
      <c r="L104" s="4">
        <v>0</v>
      </c>
      <c r="M104" s="210">
        <f t="shared" si="18"/>
        <v>1482388</v>
      </c>
      <c r="N104" s="5">
        <f>IF((VLOOKUP($D104,'Q4 Raw Data'!$A$9:$DO$158,(N$3-2),FALSE))="Yes",(VLOOKUP($D104,'Q4 Raw Data'!$A$9:$DO$158,N$3,FALSE)),K104)</f>
        <v>1482388</v>
      </c>
      <c r="O104" s="5">
        <f>IF((VLOOKUP($D104,'Q4 Raw Data'!$A$9:$DO$158,(O$3-2),FALSE))="Yes",(VLOOKUP($D104,'Q4 Raw Data'!$A$9:$DO$158,O$3,FALSE)),L104)</f>
        <v>0</v>
      </c>
      <c r="P104" s="5">
        <f t="shared" si="19"/>
        <v>1482388</v>
      </c>
      <c r="Q104" s="5">
        <f t="shared" si="20"/>
        <v>41868398</v>
      </c>
      <c r="R104" s="5"/>
      <c r="S104" s="5"/>
      <c r="T104" s="5"/>
      <c r="U104" s="211"/>
      <c r="V104" s="4">
        <v>41868398</v>
      </c>
      <c r="W104" s="210">
        <f>IF((VLOOKUP($D104,'Q4 Raw Data'!$A$9:$DO$158,(W$3-1),FALSE))="Yes",(VLOOKUP($D104,'Q4 Raw Data'!$A$9:$DO$158,W$3,FALSE)),V104)</f>
        <v>41868398</v>
      </c>
      <c r="X104" s="5"/>
    </row>
    <row r="105" spans="1:24" x14ac:dyDescent="0.3">
      <c r="A105" s="208" t="s">
        <v>1330</v>
      </c>
      <c r="B105" s="208" t="s">
        <v>233</v>
      </c>
      <c r="C105" s="208" t="s">
        <v>258</v>
      </c>
      <c r="D105" s="208" t="s">
        <v>470</v>
      </c>
      <c r="E105" s="208" t="s">
        <v>471</v>
      </c>
      <c r="F105" s="4">
        <v>14731266</v>
      </c>
      <c r="G105" s="4">
        <v>47813237</v>
      </c>
      <c r="H105" s="4">
        <v>87396313</v>
      </c>
      <c r="I105" s="4">
        <v>5518152</v>
      </c>
      <c r="J105" s="209">
        <f t="shared" si="17"/>
        <v>155458968</v>
      </c>
      <c r="K105" s="4">
        <v>0</v>
      </c>
      <c r="L105" s="4">
        <v>0</v>
      </c>
      <c r="M105" s="210">
        <f t="shared" si="18"/>
        <v>0</v>
      </c>
      <c r="N105" s="5">
        <f>IF((VLOOKUP($D105,'Q4 Raw Data'!$A$9:$DO$158,(N$3-2),FALSE))="Yes",(VLOOKUP($D105,'Q4 Raw Data'!$A$9:$DO$158,N$3,FALSE)),K105)</f>
        <v>0</v>
      </c>
      <c r="O105" s="5">
        <f>IF((VLOOKUP($D105,'Q4 Raw Data'!$A$9:$DO$158,(O$3-2),FALSE))="Yes",(VLOOKUP($D105,'Q4 Raw Data'!$A$9:$DO$158,O$3,FALSE)),L105)</f>
        <v>0</v>
      </c>
      <c r="P105" s="5">
        <f t="shared" si="19"/>
        <v>0</v>
      </c>
      <c r="Q105" s="5">
        <f t="shared" si="20"/>
        <v>155458968</v>
      </c>
      <c r="R105" s="5"/>
      <c r="S105" s="5"/>
      <c r="T105" s="5"/>
      <c r="U105" s="211"/>
      <c r="V105" s="4">
        <v>155458968</v>
      </c>
      <c r="W105" s="210">
        <f>IF((VLOOKUP($D105,'Q4 Raw Data'!$A$9:$DO$158,(W$3-1),FALSE))="Yes",(VLOOKUP($D105,'Q4 Raw Data'!$A$9:$DO$158,W$3,FALSE)),V105)</f>
        <v>155458968</v>
      </c>
      <c r="X105" s="5"/>
    </row>
    <row r="106" spans="1:24" x14ac:dyDescent="0.3">
      <c r="A106" s="208" t="s">
        <v>1327</v>
      </c>
      <c r="B106" s="208" t="s">
        <v>242</v>
      </c>
      <c r="C106" s="208" t="s">
        <v>217</v>
      </c>
      <c r="D106" s="208" t="s">
        <v>474</v>
      </c>
      <c r="E106" s="208" t="s">
        <v>475</v>
      </c>
      <c r="F106" s="4">
        <v>7302720</v>
      </c>
      <c r="G106" s="4">
        <v>27399640</v>
      </c>
      <c r="H106" s="4">
        <v>55238834</v>
      </c>
      <c r="I106" s="4">
        <v>3310729</v>
      </c>
      <c r="J106" s="209">
        <f t="shared" si="17"/>
        <v>93251923</v>
      </c>
      <c r="K106" s="4">
        <v>523826</v>
      </c>
      <c r="L106" s="4">
        <v>2462000</v>
      </c>
      <c r="M106" s="210">
        <f t="shared" si="18"/>
        <v>2985826</v>
      </c>
      <c r="N106" s="5">
        <f>IF((VLOOKUP($D106,'Q4 Raw Data'!$A$9:$DO$158,(N$3-2),FALSE))="Yes",(VLOOKUP($D106,'Q4 Raw Data'!$A$9:$DO$158,N$3,FALSE)),K106)</f>
        <v>523826</v>
      </c>
      <c r="O106" s="5">
        <f>IF((VLOOKUP($D106,'Q4 Raw Data'!$A$9:$DO$158,(O$3-2),FALSE))="Yes",(VLOOKUP($D106,'Q4 Raw Data'!$A$9:$DO$158,O$3,FALSE)),L106)</f>
        <v>2462000</v>
      </c>
      <c r="P106" s="5">
        <f t="shared" si="19"/>
        <v>2985826</v>
      </c>
      <c r="Q106" s="5">
        <f t="shared" si="20"/>
        <v>96237749</v>
      </c>
      <c r="R106" s="5"/>
      <c r="S106" s="5"/>
      <c r="T106" s="5"/>
      <c r="U106" s="211"/>
      <c r="V106" s="4">
        <v>96237749</v>
      </c>
      <c r="W106" s="210">
        <f>IF((VLOOKUP($D106,'Q4 Raw Data'!$A$9:$DO$158,(W$3-1),FALSE))="Yes",(VLOOKUP($D106,'Q4 Raw Data'!$A$9:$DO$158,W$3,FALSE)),V106)</f>
        <v>96237749</v>
      </c>
      <c r="X106" s="5"/>
    </row>
    <row r="107" spans="1:24" x14ac:dyDescent="0.3">
      <c r="A107" s="208" t="s">
        <v>1334</v>
      </c>
      <c r="B107" s="208" t="s">
        <v>251</v>
      </c>
      <c r="C107" s="208" t="s">
        <v>278</v>
      </c>
      <c r="D107" s="208" t="s">
        <v>478</v>
      </c>
      <c r="E107" s="208" t="s">
        <v>479</v>
      </c>
      <c r="F107" s="4">
        <v>2391923</v>
      </c>
      <c r="G107" s="4">
        <v>15466521</v>
      </c>
      <c r="H107" s="4">
        <v>23936545</v>
      </c>
      <c r="I107" s="4">
        <v>1573738</v>
      </c>
      <c r="J107" s="209">
        <f t="shared" si="17"/>
        <v>43368727</v>
      </c>
      <c r="K107" s="4">
        <v>0</v>
      </c>
      <c r="L107" s="4">
        <v>0</v>
      </c>
      <c r="M107" s="210">
        <f t="shared" si="18"/>
        <v>0</v>
      </c>
      <c r="N107" s="5">
        <f>IF((VLOOKUP($D107,'Q4 Raw Data'!$A$9:$DO$158,(N$3-2),FALSE))="Yes",(VLOOKUP($D107,'Q4 Raw Data'!$A$9:$DO$158,N$3,FALSE)),K107)</f>
        <v>0</v>
      </c>
      <c r="O107" s="5">
        <f>IF((VLOOKUP($D107,'Q4 Raw Data'!$A$9:$DO$158,(O$3-2),FALSE))="Yes",(VLOOKUP($D107,'Q4 Raw Data'!$A$9:$DO$158,O$3,FALSE)),L107)</f>
        <v>0</v>
      </c>
      <c r="P107" s="5">
        <f t="shared" si="19"/>
        <v>0</v>
      </c>
      <c r="Q107" s="5">
        <f t="shared" si="20"/>
        <v>43368727</v>
      </c>
      <c r="R107" s="5"/>
      <c r="S107" s="5"/>
      <c r="T107" s="5"/>
      <c r="U107" s="211"/>
      <c r="V107" s="4">
        <v>43368726.591602199</v>
      </c>
      <c r="W107" s="210">
        <f>IF((VLOOKUP($D107,'Q4 Raw Data'!$A$9:$DO$158,(W$3-1),FALSE))="Yes",(VLOOKUP($D107,'Q4 Raw Data'!$A$9:$DO$158,W$3,FALSE)),V107)</f>
        <v>43325228</v>
      </c>
      <c r="X107" s="5"/>
    </row>
    <row r="108" spans="1:24" x14ac:dyDescent="0.3">
      <c r="A108" s="208" t="s">
        <v>1334</v>
      </c>
      <c r="B108" s="208" t="s">
        <v>251</v>
      </c>
      <c r="C108" s="208" t="s">
        <v>278</v>
      </c>
      <c r="D108" s="208" t="s">
        <v>482</v>
      </c>
      <c r="E108" s="208" t="s">
        <v>483</v>
      </c>
      <c r="F108" s="4">
        <v>3919459</v>
      </c>
      <c r="G108" s="4">
        <v>14756256</v>
      </c>
      <c r="H108" s="4">
        <v>39177206</v>
      </c>
      <c r="I108" s="4">
        <v>2414247</v>
      </c>
      <c r="J108" s="209">
        <f t="shared" si="17"/>
        <v>60267168</v>
      </c>
      <c r="K108" s="4">
        <v>0</v>
      </c>
      <c r="L108" s="4">
        <v>0</v>
      </c>
      <c r="M108" s="210">
        <f t="shared" si="18"/>
        <v>0</v>
      </c>
      <c r="N108" s="5">
        <f>IF((VLOOKUP($D108,'Q4 Raw Data'!$A$9:$DO$158,(N$3-2),FALSE))="Yes",(VLOOKUP($D108,'Q4 Raw Data'!$A$9:$DO$158,N$3,FALSE)),K108)</f>
        <v>0</v>
      </c>
      <c r="O108" s="5">
        <f>IF((VLOOKUP($D108,'Q4 Raw Data'!$A$9:$DO$158,(O$3-2),FALSE))="Yes",(VLOOKUP($D108,'Q4 Raw Data'!$A$9:$DO$158,O$3,FALSE)),L108)</f>
        <v>0</v>
      </c>
      <c r="P108" s="5">
        <f t="shared" si="19"/>
        <v>0</v>
      </c>
      <c r="Q108" s="5">
        <f t="shared" si="20"/>
        <v>60267168</v>
      </c>
      <c r="R108" s="5"/>
      <c r="S108" s="5"/>
      <c r="T108" s="5"/>
      <c r="U108" s="211"/>
      <c r="V108" s="4">
        <v>60267168</v>
      </c>
      <c r="W108" s="210">
        <f>IF((VLOOKUP($D108,'Q4 Raw Data'!$A$9:$DO$158,(W$3-1),FALSE))="Yes",(VLOOKUP($D108,'Q4 Raw Data'!$A$9:$DO$158,W$3,FALSE)),V108)</f>
        <v>60267168</v>
      </c>
      <c r="X108" s="5"/>
    </row>
    <row r="109" spans="1:24" x14ac:dyDescent="0.3">
      <c r="A109" s="208" t="s">
        <v>238</v>
      </c>
      <c r="B109" s="208" t="s">
        <v>273</v>
      </c>
      <c r="C109" s="208" t="s">
        <v>314</v>
      </c>
      <c r="D109" s="208" t="s">
        <v>484</v>
      </c>
      <c r="E109" s="208" t="s">
        <v>485</v>
      </c>
      <c r="F109" s="4">
        <v>1338708</v>
      </c>
      <c r="G109" s="4">
        <v>13134491</v>
      </c>
      <c r="H109" s="4">
        <v>22055666</v>
      </c>
      <c r="I109" s="4">
        <v>1367882</v>
      </c>
      <c r="J109" s="209">
        <f t="shared" si="17"/>
        <v>37896747</v>
      </c>
      <c r="K109" s="4">
        <v>0</v>
      </c>
      <c r="L109" s="4">
        <v>773989</v>
      </c>
      <c r="M109" s="210">
        <f t="shared" si="18"/>
        <v>773989</v>
      </c>
      <c r="N109" s="5">
        <f>IF((VLOOKUP($D109,'Q4 Raw Data'!$A$9:$DO$158,(N$3-2),FALSE))="Yes",(VLOOKUP($D109,'Q4 Raw Data'!$A$9:$DO$158,N$3,FALSE)),K109)</f>
        <v>0</v>
      </c>
      <c r="O109" s="5">
        <f>IF((VLOOKUP($D109,'Q4 Raw Data'!$A$9:$DO$158,(O$3-2),FALSE))="Yes",(VLOOKUP($D109,'Q4 Raw Data'!$A$9:$DO$158,O$3,FALSE)),L109)</f>
        <v>773989</v>
      </c>
      <c r="P109" s="5">
        <f t="shared" si="19"/>
        <v>773989</v>
      </c>
      <c r="Q109" s="5">
        <f t="shared" si="20"/>
        <v>38670736</v>
      </c>
      <c r="R109" s="5"/>
      <c r="S109" s="5"/>
      <c r="T109" s="5"/>
      <c r="U109" s="211"/>
      <c r="V109" s="4">
        <v>38670736</v>
      </c>
      <c r="W109" s="210">
        <f>IF((VLOOKUP($D109,'Q4 Raw Data'!$A$9:$DO$158,(W$3-1),FALSE))="Yes",(VLOOKUP($D109,'Q4 Raw Data'!$A$9:$DO$158,W$3,FALSE)),V109)</f>
        <v>38670736</v>
      </c>
      <c r="X109" s="5"/>
    </row>
    <row r="110" spans="1:24" x14ac:dyDescent="0.3">
      <c r="A110" s="208" t="s">
        <v>1334</v>
      </c>
      <c r="B110" s="208" t="s">
        <v>251</v>
      </c>
      <c r="C110" s="208" t="s">
        <v>278</v>
      </c>
      <c r="D110" s="208" t="s">
        <v>488</v>
      </c>
      <c r="E110" s="208" t="s">
        <v>489</v>
      </c>
      <c r="F110" s="4">
        <v>6148560</v>
      </c>
      <c r="G110" s="4">
        <v>29881513</v>
      </c>
      <c r="H110" s="4">
        <v>52533232</v>
      </c>
      <c r="I110" s="4">
        <v>3367950</v>
      </c>
      <c r="J110" s="209">
        <f t="shared" si="17"/>
        <v>91931255</v>
      </c>
      <c r="K110" s="4">
        <v>79237222</v>
      </c>
      <c r="L110" s="4">
        <v>82950092</v>
      </c>
      <c r="M110" s="210">
        <f t="shared" si="18"/>
        <v>162187314</v>
      </c>
      <c r="N110" s="5">
        <f>IF((VLOOKUP($D110,'Q4 Raw Data'!$A$9:$DO$158,(N$3-2),FALSE))="Yes",(VLOOKUP($D110,'Q4 Raw Data'!$A$9:$DO$158,N$3,FALSE)),K110)</f>
        <v>79237222</v>
      </c>
      <c r="O110" s="5">
        <f>IF((VLOOKUP($D110,'Q4 Raw Data'!$A$9:$DO$158,(O$3-2),FALSE))="Yes",(VLOOKUP($D110,'Q4 Raw Data'!$A$9:$DO$158,O$3,FALSE)),L110)</f>
        <v>82950092</v>
      </c>
      <c r="P110" s="5">
        <f t="shared" si="19"/>
        <v>162187314</v>
      </c>
      <c r="Q110" s="5">
        <f t="shared" si="20"/>
        <v>254118569</v>
      </c>
      <c r="R110" s="5"/>
      <c r="S110" s="5"/>
      <c r="T110" s="5"/>
      <c r="U110" s="211"/>
      <c r="V110" s="4">
        <v>254118569</v>
      </c>
      <c r="W110" s="210">
        <f>IF((VLOOKUP($D110,'Q4 Raw Data'!$A$9:$DO$158,(W$3-1),FALSE))="Yes",(VLOOKUP($D110,'Q4 Raw Data'!$A$9:$DO$158,W$3,FALSE)),V110)</f>
        <v>254118569</v>
      </c>
      <c r="X110" s="5"/>
    </row>
    <row r="111" spans="1:24" x14ac:dyDescent="0.3">
      <c r="A111" s="208" t="s">
        <v>1330</v>
      </c>
      <c r="B111" s="208" t="s">
        <v>233</v>
      </c>
      <c r="C111" s="208" t="s">
        <v>240</v>
      </c>
      <c r="D111" s="208" t="s">
        <v>492</v>
      </c>
      <c r="E111" s="208" t="s">
        <v>493</v>
      </c>
      <c r="F111" s="4">
        <v>7503889</v>
      </c>
      <c r="G111" s="4">
        <v>31984096</v>
      </c>
      <c r="H111" s="4">
        <v>43280028</v>
      </c>
      <c r="I111" s="4">
        <v>2957108</v>
      </c>
      <c r="J111" s="209">
        <f t="shared" si="17"/>
        <v>85725121</v>
      </c>
      <c r="K111" s="4">
        <v>3442251</v>
      </c>
      <c r="L111" s="4">
        <v>23016949</v>
      </c>
      <c r="M111" s="210">
        <f t="shared" si="18"/>
        <v>26459200</v>
      </c>
      <c r="N111" s="5">
        <f>IF((VLOOKUP($D111,'Q4 Raw Data'!$A$9:$DO$158,(N$3-2),FALSE))="Yes",(VLOOKUP($D111,'Q4 Raw Data'!$A$9:$DO$158,N$3,FALSE)),K111)</f>
        <v>4499338</v>
      </c>
      <c r="O111" s="5">
        <f>IF((VLOOKUP($D111,'Q4 Raw Data'!$A$9:$DO$158,(O$3-2),FALSE))="Yes",(VLOOKUP($D111,'Q4 Raw Data'!$A$9:$DO$158,O$3,FALSE)),L111)</f>
        <v>26439968</v>
      </c>
      <c r="P111" s="5">
        <f t="shared" si="19"/>
        <v>30939306</v>
      </c>
      <c r="Q111" s="5">
        <f t="shared" si="20"/>
        <v>116664427</v>
      </c>
      <c r="R111" s="5"/>
      <c r="S111" s="5"/>
      <c r="T111" s="5"/>
      <c r="U111" s="211"/>
      <c r="V111" s="4">
        <v>112184321.26028569</v>
      </c>
      <c r="W111" s="210">
        <f>IF((VLOOKUP($D111,'Q4 Raw Data'!$A$9:$DO$158,(W$3-1),FALSE))="Yes",(VLOOKUP($D111,'Q4 Raw Data'!$A$9:$DO$158,W$3,FALSE)),V111)</f>
        <v>116664427</v>
      </c>
      <c r="X111" s="5"/>
    </row>
    <row r="112" spans="1:24" x14ac:dyDescent="0.3">
      <c r="A112" s="208" t="s">
        <v>1338</v>
      </c>
      <c r="B112" s="208" t="s">
        <v>267</v>
      </c>
      <c r="C112" s="208" t="s">
        <v>286</v>
      </c>
      <c r="D112" s="208" t="s">
        <v>494</v>
      </c>
      <c r="E112" s="208" t="s">
        <v>495</v>
      </c>
      <c r="F112" s="4">
        <v>1417554</v>
      </c>
      <c r="G112" s="4">
        <v>6472833</v>
      </c>
      <c r="H112" s="4">
        <v>13888448</v>
      </c>
      <c r="I112" s="4">
        <v>788125</v>
      </c>
      <c r="J112" s="209">
        <f t="shared" si="17"/>
        <v>22566960</v>
      </c>
      <c r="K112" s="4">
        <v>0</v>
      </c>
      <c r="L112" s="4">
        <v>0</v>
      </c>
      <c r="M112" s="210">
        <f t="shared" si="18"/>
        <v>0</v>
      </c>
      <c r="N112" s="5">
        <f>IF((VLOOKUP($D112,'Q4 Raw Data'!$A$9:$DO$158,(N$3-2),FALSE))="Yes",(VLOOKUP($D112,'Q4 Raw Data'!$A$9:$DO$158,N$3,FALSE)),K112)</f>
        <v>0</v>
      </c>
      <c r="O112" s="5">
        <f>IF((VLOOKUP($D112,'Q4 Raw Data'!$A$9:$DO$158,(O$3-2),FALSE))="Yes",(VLOOKUP($D112,'Q4 Raw Data'!$A$9:$DO$158,O$3,FALSE)),L112)</f>
        <v>0</v>
      </c>
      <c r="P112" s="5">
        <f t="shared" si="19"/>
        <v>0</v>
      </c>
      <c r="Q112" s="5">
        <f t="shared" si="20"/>
        <v>22566960</v>
      </c>
      <c r="R112" s="5"/>
      <c r="S112" s="5"/>
      <c r="T112" s="5"/>
      <c r="U112" s="211"/>
      <c r="V112" s="4">
        <v>22566959.597424038</v>
      </c>
      <c r="W112" s="210">
        <f>IF((VLOOKUP($D112,'Q4 Raw Data'!$A$9:$DO$158,(W$3-1),FALSE))="Yes",(VLOOKUP($D112,'Q4 Raw Data'!$A$9:$DO$158,W$3,FALSE)),V112)</f>
        <v>22566959.597424038</v>
      </c>
      <c r="X112" s="5"/>
    </row>
    <row r="113" spans="1:24" x14ac:dyDescent="0.3">
      <c r="A113" s="208" t="s">
        <v>1330</v>
      </c>
      <c r="B113" s="208" t="s">
        <v>233</v>
      </c>
      <c r="C113" s="208" t="s">
        <v>249</v>
      </c>
      <c r="D113" s="208" t="s">
        <v>498</v>
      </c>
      <c r="E113" s="208" t="s">
        <v>499</v>
      </c>
      <c r="F113" s="4">
        <v>7476077</v>
      </c>
      <c r="G113" s="4">
        <v>28149724</v>
      </c>
      <c r="H113" s="4">
        <v>42501178</v>
      </c>
      <c r="I113" s="4">
        <v>2666050</v>
      </c>
      <c r="J113" s="209">
        <f t="shared" si="17"/>
        <v>80793029</v>
      </c>
      <c r="K113" s="4">
        <v>35957214</v>
      </c>
      <c r="L113" s="4">
        <v>11313623</v>
      </c>
      <c r="M113" s="210">
        <f t="shared" si="18"/>
        <v>47270837</v>
      </c>
      <c r="N113" s="5">
        <f>IF((VLOOKUP($D113,'Q4 Raw Data'!$A$9:$DO$158,(N$3-2),FALSE))="Yes",(VLOOKUP($D113,'Q4 Raw Data'!$A$9:$DO$158,N$3,FALSE)),K113)</f>
        <v>35718214</v>
      </c>
      <c r="O113" s="5">
        <f>IF((VLOOKUP($D113,'Q4 Raw Data'!$A$9:$DO$158,(O$3-2),FALSE))="Yes",(VLOOKUP($D113,'Q4 Raw Data'!$A$9:$DO$158,O$3,FALSE)),L113)</f>
        <v>11313623</v>
      </c>
      <c r="P113" s="5">
        <f t="shared" si="19"/>
        <v>47031837</v>
      </c>
      <c r="Q113" s="5">
        <f t="shared" si="20"/>
        <v>127824866</v>
      </c>
      <c r="R113" s="5"/>
      <c r="S113" s="5"/>
      <c r="T113" s="5"/>
      <c r="U113" s="211"/>
      <c r="V113" s="4">
        <v>128063927</v>
      </c>
      <c r="W113" s="210">
        <f>IF((VLOOKUP($D113,'Q4 Raw Data'!$A$9:$DO$158,(W$3-1),FALSE))="Yes",(VLOOKUP($D113,'Q4 Raw Data'!$A$9:$DO$158,W$3,FALSE)),V113)</f>
        <v>128150784.73676901</v>
      </c>
      <c r="X113" s="5"/>
    </row>
    <row r="114" spans="1:24" x14ac:dyDescent="0.3">
      <c r="A114" s="208" t="s">
        <v>256</v>
      </c>
      <c r="B114" s="208" t="s">
        <v>280</v>
      </c>
      <c r="C114" s="208" t="s">
        <v>310</v>
      </c>
      <c r="D114" s="208" t="s">
        <v>502</v>
      </c>
      <c r="E114" s="208" t="s">
        <v>503</v>
      </c>
      <c r="F114" s="4">
        <v>2177470</v>
      </c>
      <c r="G114" s="4">
        <v>6094795</v>
      </c>
      <c r="H114" s="4">
        <v>18301421</v>
      </c>
      <c r="I114" s="4">
        <v>997871</v>
      </c>
      <c r="J114" s="209">
        <f t="shared" si="17"/>
        <v>27571557</v>
      </c>
      <c r="K114" s="4">
        <v>0</v>
      </c>
      <c r="L114" s="4">
        <v>0</v>
      </c>
      <c r="M114" s="210">
        <f t="shared" si="18"/>
        <v>0</v>
      </c>
      <c r="N114" s="5">
        <f>IF((VLOOKUP($D114,'Q4 Raw Data'!$A$9:$DO$158,(N$3-2),FALSE))="Yes",(VLOOKUP($D114,'Q4 Raw Data'!$A$9:$DO$158,N$3,FALSE)),K114)</f>
        <v>0</v>
      </c>
      <c r="O114" s="5">
        <f>IF((VLOOKUP($D114,'Q4 Raw Data'!$A$9:$DO$158,(O$3-2),FALSE))="Yes",(VLOOKUP($D114,'Q4 Raw Data'!$A$9:$DO$158,O$3,FALSE)),L114)</f>
        <v>0</v>
      </c>
      <c r="P114" s="5">
        <f t="shared" si="19"/>
        <v>0</v>
      </c>
      <c r="Q114" s="5">
        <f t="shared" si="20"/>
        <v>27571557</v>
      </c>
      <c r="R114" s="5"/>
      <c r="S114" s="5"/>
      <c r="T114" s="5"/>
      <c r="U114" s="211"/>
      <c r="V114" s="4">
        <v>27571557</v>
      </c>
      <c r="W114" s="210">
        <f>IF((VLOOKUP($D114,'Q4 Raw Data'!$A$9:$DO$158,(W$3-1),FALSE))="Yes",(VLOOKUP($D114,'Q4 Raw Data'!$A$9:$DO$158,W$3,FALSE)),V114)</f>
        <v>27571557</v>
      </c>
      <c r="X114" s="5"/>
    </row>
    <row r="115" spans="1:24" x14ac:dyDescent="0.3">
      <c r="A115" s="208" t="s">
        <v>238</v>
      </c>
      <c r="B115" s="208" t="s">
        <v>273</v>
      </c>
      <c r="C115" s="208" t="s">
        <v>314</v>
      </c>
      <c r="D115" s="208" t="s">
        <v>506</v>
      </c>
      <c r="E115" s="208" t="s">
        <v>507</v>
      </c>
      <c r="F115" s="4">
        <v>1279883</v>
      </c>
      <c r="G115" s="4">
        <v>4114486</v>
      </c>
      <c r="H115" s="4">
        <v>12871787</v>
      </c>
      <c r="I115" s="4">
        <v>747910</v>
      </c>
      <c r="J115" s="209">
        <f t="shared" si="17"/>
        <v>19014066</v>
      </c>
      <c r="K115" s="4">
        <v>0</v>
      </c>
      <c r="L115" s="4">
        <v>0</v>
      </c>
      <c r="M115" s="210">
        <f t="shared" si="18"/>
        <v>0</v>
      </c>
      <c r="N115" s="5">
        <f>IF((VLOOKUP($D115,'Q4 Raw Data'!$A$9:$DO$158,(N$3-2),FALSE))="Yes",(VLOOKUP($D115,'Q4 Raw Data'!$A$9:$DO$158,N$3,FALSE)),K115)</f>
        <v>250000</v>
      </c>
      <c r="O115" s="5">
        <f>IF((VLOOKUP($D115,'Q4 Raw Data'!$A$9:$DO$158,(O$3-2),FALSE))="Yes",(VLOOKUP($D115,'Q4 Raw Data'!$A$9:$DO$158,O$3,FALSE)),L115)</f>
        <v>-250000</v>
      </c>
      <c r="P115" s="5">
        <f t="shared" si="19"/>
        <v>0</v>
      </c>
      <c r="Q115" s="5">
        <f t="shared" si="20"/>
        <v>19014066</v>
      </c>
      <c r="R115" s="5"/>
      <c r="S115" s="5"/>
      <c r="T115" s="5"/>
      <c r="U115" s="211"/>
      <c r="V115" s="4">
        <v>19014066.25</v>
      </c>
      <c r="W115" s="210">
        <f>IF((VLOOKUP($D115,'Q4 Raw Data'!$A$9:$DO$158,(W$3-1),FALSE))="Yes",(VLOOKUP($D115,'Q4 Raw Data'!$A$9:$DO$158,W$3,FALSE)),V115)</f>
        <v>19014066.25</v>
      </c>
      <c r="X115" s="5"/>
    </row>
    <row r="116" spans="1:24" x14ac:dyDescent="0.3">
      <c r="A116" s="208" t="s">
        <v>1327</v>
      </c>
      <c r="B116" s="208" t="s">
        <v>218</v>
      </c>
      <c r="C116" s="208" t="s">
        <v>231</v>
      </c>
      <c r="D116" s="208" t="s">
        <v>510</v>
      </c>
      <c r="E116" s="208" t="s">
        <v>511</v>
      </c>
      <c r="F116" s="4">
        <v>1998957</v>
      </c>
      <c r="G116" s="4">
        <v>7633717</v>
      </c>
      <c r="H116" s="4">
        <v>11548453</v>
      </c>
      <c r="I116" s="4">
        <v>757937</v>
      </c>
      <c r="J116" s="209">
        <f t="shared" si="17"/>
        <v>21939064</v>
      </c>
      <c r="K116" s="4">
        <v>0</v>
      </c>
      <c r="L116" s="4">
        <v>300000</v>
      </c>
      <c r="M116" s="210">
        <f t="shared" si="18"/>
        <v>300000</v>
      </c>
      <c r="N116" s="5">
        <f>IF((VLOOKUP($D116,'Q4 Raw Data'!$A$9:$DO$158,(N$3-2),FALSE))="Yes",(VLOOKUP($D116,'Q4 Raw Data'!$A$9:$DO$158,N$3,FALSE)),K116)</f>
        <v>0</v>
      </c>
      <c r="O116" s="5">
        <f>IF((VLOOKUP($D116,'Q4 Raw Data'!$A$9:$DO$158,(O$3-2),FALSE))="Yes",(VLOOKUP($D116,'Q4 Raw Data'!$A$9:$DO$158,O$3,FALSE)),L116)</f>
        <v>300000</v>
      </c>
      <c r="P116" s="5">
        <f t="shared" si="19"/>
        <v>300000</v>
      </c>
      <c r="Q116" s="5">
        <f t="shared" si="20"/>
        <v>22239064</v>
      </c>
      <c r="R116" s="5"/>
      <c r="S116" s="5"/>
      <c r="T116" s="5"/>
      <c r="U116" s="211"/>
      <c r="V116" s="4">
        <v>22239064.415682174</v>
      </c>
      <c r="W116" s="210">
        <f>IF((VLOOKUP($D116,'Q4 Raw Data'!$A$9:$DO$158,(W$3-1),FALSE))="Yes",(VLOOKUP($D116,'Q4 Raw Data'!$A$9:$DO$158,W$3,FALSE)),V116)</f>
        <v>22239064.415682174</v>
      </c>
      <c r="X116" s="5"/>
    </row>
    <row r="117" spans="1:24" x14ac:dyDescent="0.3">
      <c r="A117" s="208" t="s">
        <v>1338</v>
      </c>
      <c r="B117" s="208" t="s">
        <v>280</v>
      </c>
      <c r="C117" s="208" t="s">
        <v>286</v>
      </c>
      <c r="D117" s="208" t="s">
        <v>512</v>
      </c>
      <c r="E117" s="208" t="s">
        <v>513</v>
      </c>
      <c r="F117" s="4">
        <v>1117331</v>
      </c>
      <c r="G117" s="4">
        <v>5086494</v>
      </c>
      <c r="H117" s="4">
        <v>15698331</v>
      </c>
      <c r="I117" s="4">
        <v>908078</v>
      </c>
      <c r="J117" s="209">
        <f t="shared" si="17"/>
        <v>22810234</v>
      </c>
      <c r="K117" s="4">
        <v>0</v>
      </c>
      <c r="L117" s="4">
        <v>0</v>
      </c>
      <c r="M117" s="210">
        <f t="shared" si="18"/>
        <v>0</v>
      </c>
      <c r="N117" s="5">
        <f>IF((VLOOKUP($D117,'Q4 Raw Data'!$A$9:$DO$158,(N$3-2),FALSE))="Yes",(VLOOKUP($D117,'Q4 Raw Data'!$A$9:$DO$158,N$3,FALSE)),K117)</f>
        <v>0</v>
      </c>
      <c r="O117" s="5">
        <f>IF((VLOOKUP($D117,'Q4 Raw Data'!$A$9:$DO$158,(O$3-2),FALSE))="Yes",(VLOOKUP($D117,'Q4 Raw Data'!$A$9:$DO$158,O$3,FALSE)),L117)</f>
        <v>0</v>
      </c>
      <c r="P117" s="5">
        <f t="shared" si="19"/>
        <v>0</v>
      </c>
      <c r="Q117" s="5">
        <f t="shared" si="20"/>
        <v>22810234</v>
      </c>
      <c r="R117" s="5"/>
      <c r="S117" s="5"/>
      <c r="T117" s="5"/>
      <c r="U117" s="211"/>
      <c r="V117" s="4">
        <v>22810234</v>
      </c>
      <c r="W117" s="210">
        <f>IF((VLOOKUP($D117,'Q4 Raw Data'!$A$9:$DO$158,(W$3-1),FALSE))="Yes",(VLOOKUP($D117,'Q4 Raw Data'!$A$9:$DO$158,W$3,FALSE)),V117)</f>
        <v>22810234</v>
      </c>
      <c r="X117" s="5"/>
    </row>
    <row r="118" spans="1:24" x14ac:dyDescent="0.3">
      <c r="A118" s="208" t="s">
        <v>1327</v>
      </c>
      <c r="B118" s="208" t="s">
        <v>218</v>
      </c>
      <c r="C118" s="208" t="s">
        <v>231</v>
      </c>
      <c r="D118" s="208" t="s">
        <v>515</v>
      </c>
      <c r="E118" s="208" t="s">
        <v>516</v>
      </c>
      <c r="F118" s="4">
        <v>2399392</v>
      </c>
      <c r="G118" s="4">
        <v>14876537</v>
      </c>
      <c r="H118" s="4">
        <v>22937106</v>
      </c>
      <c r="I118" s="4">
        <v>1500831</v>
      </c>
      <c r="J118" s="209">
        <f t="shared" si="17"/>
        <v>41713866</v>
      </c>
      <c r="K118" s="4">
        <v>0</v>
      </c>
      <c r="L118" s="4">
        <v>0</v>
      </c>
      <c r="M118" s="210">
        <f t="shared" si="18"/>
        <v>0</v>
      </c>
      <c r="N118" s="5">
        <f>IF((VLOOKUP($D118,'Q4 Raw Data'!$A$9:$DO$158,(N$3-2),FALSE))="Yes",(VLOOKUP($D118,'Q4 Raw Data'!$A$9:$DO$158,N$3,FALSE)),K118)</f>
        <v>0</v>
      </c>
      <c r="O118" s="5">
        <f>IF((VLOOKUP($D118,'Q4 Raw Data'!$A$9:$DO$158,(O$3-2),FALSE))="Yes",(VLOOKUP($D118,'Q4 Raw Data'!$A$9:$DO$158,O$3,FALSE)),L118)</f>
        <v>0</v>
      </c>
      <c r="P118" s="5">
        <f t="shared" si="19"/>
        <v>0</v>
      </c>
      <c r="Q118" s="5">
        <f t="shared" si="20"/>
        <v>41713866</v>
      </c>
      <c r="R118" s="5"/>
      <c r="S118" s="5"/>
      <c r="T118" s="5"/>
      <c r="U118" s="211"/>
      <c r="V118" s="4">
        <v>41713866</v>
      </c>
      <c r="W118" s="210">
        <f>IF((VLOOKUP($D118,'Q4 Raw Data'!$A$9:$DO$158,(W$3-1),FALSE))="Yes",(VLOOKUP($D118,'Q4 Raw Data'!$A$9:$DO$158,W$3,FALSE)),V118)</f>
        <v>41713866</v>
      </c>
      <c r="X118" s="5"/>
    </row>
    <row r="119" spans="1:24" x14ac:dyDescent="0.3">
      <c r="A119" s="208" t="s">
        <v>238</v>
      </c>
      <c r="B119" s="208" t="s">
        <v>273</v>
      </c>
      <c r="C119" s="208" t="s">
        <v>314</v>
      </c>
      <c r="D119" s="208" t="s">
        <v>517</v>
      </c>
      <c r="E119" s="208" t="s">
        <v>518</v>
      </c>
      <c r="F119" s="4">
        <v>2510077</v>
      </c>
      <c r="G119" s="4">
        <v>15218642</v>
      </c>
      <c r="H119" s="4">
        <v>23179759</v>
      </c>
      <c r="I119" s="4">
        <v>1468413</v>
      </c>
      <c r="J119" s="209">
        <f t="shared" si="17"/>
        <v>42376891</v>
      </c>
      <c r="K119" s="4">
        <v>30193000</v>
      </c>
      <c r="L119" s="4">
        <v>73111001</v>
      </c>
      <c r="M119" s="210">
        <f t="shared" si="18"/>
        <v>103304001</v>
      </c>
      <c r="N119" s="5">
        <f>IF((VLOOKUP($D119,'Q4 Raw Data'!$A$9:$DO$158,(N$3-2),FALSE))="Yes",(VLOOKUP($D119,'Q4 Raw Data'!$A$9:$DO$158,N$3,FALSE)),K119)</f>
        <v>31124222</v>
      </c>
      <c r="O119" s="5">
        <f>IF((VLOOKUP($D119,'Q4 Raw Data'!$A$9:$DO$158,(O$3-2),FALSE))="Yes",(VLOOKUP($D119,'Q4 Raw Data'!$A$9:$DO$158,O$3,FALSE)),L119)</f>
        <v>76213517</v>
      </c>
      <c r="P119" s="5">
        <f t="shared" si="19"/>
        <v>107337739</v>
      </c>
      <c r="Q119" s="5">
        <f t="shared" si="20"/>
        <v>149714630</v>
      </c>
      <c r="R119" s="5"/>
      <c r="S119" s="5"/>
      <c r="T119" s="5"/>
      <c r="U119" s="211"/>
      <c r="V119" s="4">
        <v>145680892</v>
      </c>
      <c r="W119" s="210">
        <f>IF((VLOOKUP($D119,'Q4 Raw Data'!$A$9:$DO$158,(W$3-1),FALSE))="Yes",(VLOOKUP($D119,'Q4 Raw Data'!$A$9:$DO$158,W$3,FALSE)),V119)</f>
        <v>149714630</v>
      </c>
      <c r="X119" s="5"/>
    </row>
    <row r="120" spans="1:24" x14ac:dyDescent="0.3">
      <c r="A120" s="208" t="s">
        <v>1338</v>
      </c>
      <c r="B120" s="208" t="s">
        <v>267</v>
      </c>
      <c r="C120" s="208" t="s">
        <v>286</v>
      </c>
      <c r="D120" s="208" t="s">
        <v>519</v>
      </c>
      <c r="E120" s="208" t="s">
        <v>520</v>
      </c>
      <c r="F120" s="4">
        <v>8070995</v>
      </c>
      <c r="G120" s="4">
        <v>34275015</v>
      </c>
      <c r="H120" s="4">
        <v>62057357</v>
      </c>
      <c r="I120" s="4">
        <v>4178677.9999999995</v>
      </c>
      <c r="J120" s="209">
        <f t="shared" si="17"/>
        <v>108582045</v>
      </c>
      <c r="K120" s="4">
        <v>0</v>
      </c>
      <c r="L120" s="4">
        <v>2666557</v>
      </c>
      <c r="M120" s="210">
        <f t="shared" si="18"/>
        <v>2666557</v>
      </c>
      <c r="N120" s="5">
        <f>IF((VLOOKUP($D120,'Q4 Raw Data'!$A$9:$DO$158,(N$3-2),FALSE))="Yes",(VLOOKUP($D120,'Q4 Raw Data'!$A$9:$DO$158,N$3,FALSE)),K120)</f>
        <v>774562</v>
      </c>
      <c r="O120" s="5">
        <f>IF((VLOOKUP($D120,'Q4 Raw Data'!$A$9:$DO$158,(O$3-2),FALSE))="Yes",(VLOOKUP($D120,'Q4 Raw Data'!$A$9:$DO$158,O$3,FALSE)),L120)</f>
        <v>3259248</v>
      </c>
      <c r="P120" s="5">
        <f t="shared" si="19"/>
        <v>4033810</v>
      </c>
      <c r="Q120" s="5">
        <f t="shared" si="20"/>
        <v>112615855</v>
      </c>
      <c r="R120" s="5"/>
      <c r="S120" s="5"/>
      <c r="T120" s="5"/>
      <c r="U120" s="211"/>
      <c r="V120" s="4">
        <v>111248602.31371255</v>
      </c>
      <c r="W120" s="210">
        <f>IF((VLOOKUP($D120,'Q4 Raw Data'!$A$9:$DO$158,(W$3-1),FALSE))="Yes",(VLOOKUP($D120,'Q4 Raw Data'!$A$9:$DO$158,W$3,FALSE)),V120)</f>
        <v>112615855</v>
      </c>
      <c r="X120" s="5"/>
    </row>
    <row r="121" spans="1:24" x14ac:dyDescent="0.3">
      <c r="A121" s="208" t="s">
        <v>1327</v>
      </c>
      <c r="B121" s="208" t="s">
        <v>242</v>
      </c>
      <c r="C121" s="208" t="s">
        <v>217</v>
      </c>
      <c r="D121" s="208" t="s">
        <v>523</v>
      </c>
      <c r="E121" s="208" t="s">
        <v>524</v>
      </c>
      <c r="F121" s="4">
        <v>2838604</v>
      </c>
      <c r="G121" s="4">
        <v>7041922</v>
      </c>
      <c r="H121" s="4">
        <v>12032961</v>
      </c>
      <c r="I121" s="4">
        <v>779710</v>
      </c>
      <c r="J121" s="209">
        <f t="shared" si="17"/>
        <v>22693197</v>
      </c>
      <c r="K121" s="4">
        <v>0</v>
      </c>
      <c r="L121" s="4">
        <v>0</v>
      </c>
      <c r="M121" s="210">
        <f t="shared" si="18"/>
        <v>0</v>
      </c>
      <c r="N121" s="5">
        <f>IF((VLOOKUP($D121,'Q4 Raw Data'!$A$9:$DO$158,(N$3-2),FALSE))="Yes",(VLOOKUP($D121,'Q4 Raw Data'!$A$9:$DO$158,N$3,FALSE)),K121)</f>
        <v>0</v>
      </c>
      <c r="O121" s="5">
        <f>IF((VLOOKUP($D121,'Q4 Raw Data'!$A$9:$DO$158,(O$3-2),FALSE))="Yes",(VLOOKUP($D121,'Q4 Raw Data'!$A$9:$DO$158,O$3,FALSE)),L121)</f>
        <v>300000</v>
      </c>
      <c r="P121" s="5">
        <f t="shared" si="19"/>
        <v>300000</v>
      </c>
      <c r="Q121" s="5">
        <f t="shared" si="20"/>
        <v>22993197</v>
      </c>
      <c r="R121" s="5"/>
      <c r="S121" s="5"/>
      <c r="T121" s="5"/>
      <c r="U121" s="211"/>
      <c r="V121" s="4">
        <v>22693197</v>
      </c>
      <c r="W121" s="210">
        <f>IF((VLOOKUP($D121,'Q4 Raw Data'!$A$9:$DO$158,(W$3-1),FALSE))="Yes",(VLOOKUP($D121,'Q4 Raw Data'!$A$9:$DO$158,W$3,FALSE)),V121)</f>
        <v>21879197</v>
      </c>
      <c r="X121" s="5"/>
    </row>
    <row r="122" spans="1:24" x14ac:dyDescent="0.3">
      <c r="A122" s="208" t="s">
        <v>1327</v>
      </c>
      <c r="B122" s="208" t="s">
        <v>242</v>
      </c>
      <c r="C122" s="208" t="s">
        <v>217</v>
      </c>
      <c r="D122" s="208" t="s">
        <v>525</v>
      </c>
      <c r="E122" s="208" t="s">
        <v>526</v>
      </c>
      <c r="F122" s="4">
        <v>2280050</v>
      </c>
      <c r="G122" s="4">
        <v>6264012</v>
      </c>
      <c r="H122" s="4">
        <v>11976755</v>
      </c>
      <c r="I122" s="4">
        <v>760919</v>
      </c>
      <c r="J122" s="209">
        <f t="shared" si="17"/>
        <v>21281736</v>
      </c>
      <c r="K122" s="4">
        <v>0</v>
      </c>
      <c r="L122" s="4">
        <v>0</v>
      </c>
      <c r="M122" s="210">
        <f t="shared" si="18"/>
        <v>0</v>
      </c>
      <c r="N122" s="5">
        <f>IF((VLOOKUP($D122,'Q4 Raw Data'!$A$9:$DO$158,(N$3-2),FALSE))="Yes",(VLOOKUP($D122,'Q4 Raw Data'!$A$9:$DO$158,N$3,FALSE)),K122)</f>
        <v>0</v>
      </c>
      <c r="O122" s="5">
        <f>IF((VLOOKUP($D122,'Q4 Raw Data'!$A$9:$DO$158,(O$3-2),FALSE))="Yes",(VLOOKUP($D122,'Q4 Raw Data'!$A$9:$DO$158,O$3,FALSE)),L122)</f>
        <v>0</v>
      </c>
      <c r="P122" s="5">
        <f t="shared" si="19"/>
        <v>0</v>
      </c>
      <c r="Q122" s="5">
        <f t="shared" si="20"/>
        <v>21281736</v>
      </c>
      <c r="R122" s="5"/>
      <c r="S122" s="5"/>
      <c r="T122" s="5"/>
      <c r="U122" s="211"/>
      <c r="V122" s="4">
        <v>21281736</v>
      </c>
      <c r="W122" s="210">
        <f>IF((VLOOKUP($D122,'Q4 Raw Data'!$A$9:$DO$158,(W$3-1),FALSE))="Yes",(VLOOKUP($D122,'Q4 Raw Data'!$A$9:$DO$158,W$3,FALSE)),V122)</f>
        <v>20706151</v>
      </c>
      <c r="X122" s="5"/>
    </row>
    <row r="123" spans="1:24" x14ac:dyDescent="0.3">
      <c r="A123" s="208" t="s">
        <v>247</v>
      </c>
      <c r="B123" s="208" t="s">
        <v>288</v>
      </c>
      <c r="C123" s="208" t="s">
        <v>299</v>
      </c>
      <c r="D123" s="208" t="s">
        <v>527</v>
      </c>
      <c r="E123" s="208" t="s">
        <v>528</v>
      </c>
      <c r="F123" s="4">
        <v>2081237</v>
      </c>
      <c r="G123" s="4">
        <v>5856521</v>
      </c>
      <c r="H123" s="4">
        <v>14861053</v>
      </c>
      <c r="I123" s="4">
        <v>923945</v>
      </c>
      <c r="J123" s="209">
        <f t="shared" si="17"/>
        <v>23722756</v>
      </c>
      <c r="K123" s="4">
        <v>0</v>
      </c>
      <c r="L123" s="4">
        <v>2879200</v>
      </c>
      <c r="M123" s="210">
        <f t="shared" si="18"/>
        <v>2879200</v>
      </c>
      <c r="N123" s="5">
        <f>IF((VLOOKUP($D123,'Q4 Raw Data'!$A$9:$DO$158,(N$3-2),FALSE))="Yes",(VLOOKUP($D123,'Q4 Raw Data'!$A$9:$DO$158,N$3,FALSE)),K123)</f>
        <v>0</v>
      </c>
      <c r="O123" s="5">
        <f>IF((VLOOKUP($D123,'Q4 Raw Data'!$A$9:$DO$158,(O$3-2),FALSE))="Yes",(VLOOKUP($D123,'Q4 Raw Data'!$A$9:$DO$158,O$3,FALSE)),L123)</f>
        <v>2879200</v>
      </c>
      <c r="P123" s="5">
        <f t="shared" si="19"/>
        <v>2879200</v>
      </c>
      <c r="Q123" s="5">
        <f t="shared" si="20"/>
        <v>26601956</v>
      </c>
      <c r="R123" s="5"/>
      <c r="S123" s="5"/>
      <c r="T123" s="5"/>
      <c r="U123" s="211"/>
      <c r="V123" s="4">
        <v>26601956</v>
      </c>
      <c r="W123" s="210">
        <f>IF((VLOOKUP($D123,'Q4 Raw Data'!$A$9:$DO$158,(W$3-1),FALSE))="Yes",(VLOOKUP($D123,'Q4 Raw Data'!$A$9:$DO$158,W$3,FALSE)),V123)</f>
        <v>26601956</v>
      </c>
      <c r="X123" s="5"/>
    </row>
    <row r="124" spans="1:24" x14ac:dyDescent="0.3">
      <c r="A124" s="208" t="s">
        <v>1327</v>
      </c>
      <c r="B124" s="208" t="s">
        <v>218</v>
      </c>
      <c r="C124" s="208" t="s">
        <v>231</v>
      </c>
      <c r="D124" s="208" t="s">
        <v>529</v>
      </c>
      <c r="E124" s="208" t="s">
        <v>530</v>
      </c>
      <c r="F124" s="4">
        <v>1647220</v>
      </c>
      <c r="G124" s="4">
        <v>8265809</v>
      </c>
      <c r="H124" s="4">
        <v>16603777</v>
      </c>
      <c r="I124" s="4">
        <v>1031077</v>
      </c>
      <c r="J124" s="209">
        <f t="shared" si="17"/>
        <v>27547883</v>
      </c>
      <c r="K124" s="4">
        <v>0</v>
      </c>
      <c r="L124" s="4">
        <v>0</v>
      </c>
      <c r="M124" s="210">
        <f t="shared" si="18"/>
        <v>0</v>
      </c>
      <c r="N124" s="5">
        <f>IF((VLOOKUP($D124,'Q4 Raw Data'!$A$9:$DO$158,(N$3-2),FALSE))="Yes",(VLOOKUP($D124,'Q4 Raw Data'!$A$9:$DO$158,N$3,FALSE)),K124)</f>
        <v>0</v>
      </c>
      <c r="O124" s="5">
        <f>IF((VLOOKUP($D124,'Q4 Raw Data'!$A$9:$DO$158,(O$3-2),FALSE))="Yes",(VLOOKUP($D124,'Q4 Raw Data'!$A$9:$DO$158,O$3,FALSE)),L124)</f>
        <v>0</v>
      </c>
      <c r="P124" s="5">
        <f t="shared" si="19"/>
        <v>0</v>
      </c>
      <c r="Q124" s="5">
        <f t="shared" si="20"/>
        <v>27547883</v>
      </c>
      <c r="R124" s="5"/>
      <c r="S124" s="5"/>
      <c r="T124" s="5"/>
      <c r="U124" s="211"/>
      <c r="V124" s="4">
        <v>27547882.894076481</v>
      </c>
      <c r="W124" s="210">
        <f>IF((VLOOKUP($D124,'Q4 Raw Data'!$A$9:$DO$158,(W$3-1),FALSE))="Yes",(VLOOKUP($D124,'Q4 Raw Data'!$A$9:$DO$158,W$3,FALSE)),V124)</f>
        <v>27394085</v>
      </c>
      <c r="X124" s="5"/>
    </row>
    <row r="125" spans="1:24" x14ac:dyDescent="0.3">
      <c r="A125" s="208" t="s">
        <v>1327</v>
      </c>
      <c r="B125" s="208" t="s">
        <v>242</v>
      </c>
      <c r="C125" s="208" t="s">
        <v>217</v>
      </c>
      <c r="D125" s="208" t="s">
        <v>531</v>
      </c>
      <c r="E125" s="208" t="s">
        <v>532</v>
      </c>
      <c r="F125" s="4">
        <v>4507917</v>
      </c>
      <c r="G125" s="4">
        <v>14395385</v>
      </c>
      <c r="H125" s="4">
        <v>39580408</v>
      </c>
      <c r="I125" s="4">
        <v>2423601</v>
      </c>
      <c r="J125" s="209">
        <f t="shared" si="17"/>
        <v>60907311</v>
      </c>
      <c r="K125" s="4">
        <v>0</v>
      </c>
      <c r="L125" s="4">
        <v>0</v>
      </c>
      <c r="M125" s="210">
        <f t="shared" si="18"/>
        <v>0</v>
      </c>
      <c r="N125" s="5">
        <f>IF((VLOOKUP($D125,'Q4 Raw Data'!$A$9:$DO$158,(N$3-2),FALSE))="Yes",(VLOOKUP($D125,'Q4 Raw Data'!$A$9:$DO$158,N$3,FALSE)),K125)</f>
        <v>0</v>
      </c>
      <c r="O125" s="5">
        <f>IF((VLOOKUP($D125,'Q4 Raw Data'!$A$9:$DO$158,(O$3-2),FALSE))="Yes",(VLOOKUP($D125,'Q4 Raw Data'!$A$9:$DO$158,O$3,FALSE)),L125)</f>
        <v>0</v>
      </c>
      <c r="P125" s="5">
        <f t="shared" si="19"/>
        <v>0</v>
      </c>
      <c r="Q125" s="5">
        <f t="shared" si="20"/>
        <v>60907311</v>
      </c>
      <c r="R125" s="5"/>
      <c r="S125" s="5"/>
      <c r="T125" s="5"/>
      <c r="U125" s="211"/>
      <c r="V125" s="4">
        <v>60907311</v>
      </c>
      <c r="W125" s="210">
        <f>IF((VLOOKUP($D125,'Q4 Raw Data'!$A$9:$DO$158,(W$3-1),FALSE))="Yes",(VLOOKUP($D125,'Q4 Raw Data'!$A$9:$DO$158,W$3,FALSE)),V125)</f>
        <v>60907311</v>
      </c>
      <c r="X125" s="5"/>
    </row>
    <row r="126" spans="1:24" x14ac:dyDescent="0.3">
      <c r="A126" s="208" t="s">
        <v>1334</v>
      </c>
      <c r="B126" s="208" t="s">
        <v>251</v>
      </c>
      <c r="C126" s="208" t="s">
        <v>278</v>
      </c>
      <c r="D126" s="208" t="s">
        <v>533</v>
      </c>
      <c r="E126" s="208" t="s">
        <v>534</v>
      </c>
      <c r="F126" s="4">
        <v>4513005</v>
      </c>
      <c r="G126" s="4">
        <v>18240517</v>
      </c>
      <c r="H126" s="4">
        <v>46392201</v>
      </c>
      <c r="I126" s="4">
        <v>2717108</v>
      </c>
      <c r="J126" s="209">
        <f t="shared" si="17"/>
        <v>71862831</v>
      </c>
      <c r="K126" s="4">
        <v>0</v>
      </c>
      <c r="L126" s="4">
        <v>2406767</v>
      </c>
      <c r="M126" s="210">
        <f t="shared" si="18"/>
        <v>2406767</v>
      </c>
      <c r="N126" s="5">
        <f>IF((VLOOKUP($D126,'Q4 Raw Data'!$A$9:$DO$158,(N$3-2),FALSE))="Yes",(VLOOKUP($D126,'Q4 Raw Data'!$A$9:$DO$158,N$3,FALSE)),K126)</f>
        <v>0</v>
      </c>
      <c r="O126" s="5">
        <f>IF((VLOOKUP($D126,'Q4 Raw Data'!$A$9:$DO$158,(O$3-2),FALSE))="Yes",(VLOOKUP($D126,'Q4 Raw Data'!$A$9:$DO$158,O$3,FALSE)),L126)</f>
        <v>2406767</v>
      </c>
      <c r="P126" s="5">
        <f t="shared" si="19"/>
        <v>2406767</v>
      </c>
      <c r="Q126" s="5">
        <f t="shared" si="20"/>
        <v>74269598</v>
      </c>
      <c r="R126" s="5"/>
      <c r="S126" s="5"/>
      <c r="T126" s="5"/>
      <c r="U126" s="211"/>
      <c r="V126" s="4">
        <v>74269598</v>
      </c>
      <c r="W126" s="210">
        <f>IF((VLOOKUP($D126,'Q4 Raw Data'!$A$9:$DO$158,(W$3-1),FALSE))="Yes",(VLOOKUP($D126,'Q4 Raw Data'!$A$9:$DO$158,W$3,FALSE)),V126)</f>
        <v>74269598</v>
      </c>
      <c r="X126" s="5"/>
    </row>
    <row r="127" spans="1:24" x14ac:dyDescent="0.3">
      <c r="A127" s="208" t="s">
        <v>1327</v>
      </c>
      <c r="B127" s="208" t="s">
        <v>218</v>
      </c>
      <c r="C127" s="208" t="s">
        <v>231</v>
      </c>
      <c r="D127" s="208" t="s">
        <v>535</v>
      </c>
      <c r="E127" s="208" t="s">
        <v>536</v>
      </c>
      <c r="F127" s="4">
        <v>2933884</v>
      </c>
      <c r="G127" s="4">
        <v>10606909</v>
      </c>
      <c r="H127" s="4">
        <v>24215713</v>
      </c>
      <c r="I127" s="4">
        <v>1521452</v>
      </c>
      <c r="J127" s="209">
        <f t="shared" si="17"/>
        <v>39277958</v>
      </c>
      <c r="K127" s="4">
        <v>0</v>
      </c>
      <c r="L127" s="4">
        <v>0</v>
      </c>
      <c r="M127" s="210">
        <f t="shared" si="18"/>
        <v>0</v>
      </c>
      <c r="N127" s="5">
        <f>IF((VLOOKUP($D127,'Q4 Raw Data'!$A$9:$DO$158,(N$3-2),FALSE))="Yes",(VLOOKUP($D127,'Q4 Raw Data'!$A$9:$DO$158,N$3,FALSE)),K127)</f>
        <v>0</v>
      </c>
      <c r="O127" s="5">
        <f>IF((VLOOKUP($D127,'Q4 Raw Data'!$A$9:$DO$158,(O$3-2),FALSE))="Yes",(VLOOKUP($D127,'Q4 Raw Data'!$A$9:$DO$158,O$3,FALSE)),L127)</f>
        <v>0</v>
      </c>
      <c r="P127" s="5">
        <f t="shared" si="19"/>
        <v>0</v>
      </c>
      <c r="Q127" s="5">
        <f t="shared" si="20"/>
        <v>39277958</v>
      </c>
      <c r="R127" s="5"/>
      <c r="S127" s="5"/>
      <c r="T127" s="5"/>
      <c r="U127" s="211"/>
      <c r="V127" s="4">
        <v>39277957.589755863</v>
      </c>
      <c r="W127" s="210">
        <f>IF((VLOOKUP($D127,'Q4 Raw Data'!$A$9:$DO$158,(W$3-1),FALSE))="Yes",(VLOOKUP($D127,'Q4 Raw Data'!$A$9:$DO$158,W$3,FALSE)),V127)</f>
        <v>39277957.589755863</v>
      </c>
      <c r="X127" s="5"/>
    </row>
    <row r="128" spans="1:24" x14ac:dyDescent="0.3">
      <c r="A128" s="208" t="s">
        <v>1334</v>
      </c>
      <c r="B128" s="208" t="s">
        <v>251</v>
      </c>
      <c r="C128" s="208" t="s">
        <v>265</v>
      </c>
      <c r="D128" s="208" t="s">
        <v>539</v>
      </c>
      <c r="E128" s="208" t="s">
        <v>540</v>
      </c>
      <c r="F128" s="4">
        <v>2439908</v>
      </c>
      <c r="G128" s="4">
        <v>14564610</v>
      </c>
      <c r="H128" s="4">
        <v>23462053</v>
      </c>
      <c r="I128" s="4">
        <v>1550028</v>
      </c>
      <c r="J128" s="209">
        <f t="shared" si="17"/>
        <v>42016599</v>
      </c>
      <c r="K128" s="4">
        <v>0</v>
      </c>
      <c r="L128" s="4">
        <v>0</v>
      </c>
      <c r="M128" s="210">
        <f t="shared" si="18"/>
        <v>0</v>
      </c>
      <c r="N128" s="5">
        <f>IF((VLOOKUP($D128,'Q4 Raw Data'!$A$9:$DO$158,(N$3-2),FALSE))="Yes",(VLOOKUP($D128,'Q4 Raw Data'!$A$9:$DO$158,N$3,FALSE)),K128)</f>
        <v>0</v>
      </c>
      <c r="O128" s="5">
        <f>IF((VLOOKUP($D128,'Q4 Raw Data'!$A$9:$DO$158,(O$3-2),FALSE))="Yes",(VLOOKUP($D128,'Q4 Raw Data'!$A$9:$DO$158,O$3,FALSE)),L128)</f>
        <v>0</v>
      </c>
      <c r="P128" s="5">
        <f t="shared" si="19"/>
        <v>0</v>
      </c>
      <c r="Q128" s="5">
        <f t="shared" si="20"/>
        <v>42016599</v>
      </c>
      <c r="R128" s="5"/>
      <c r="S128" s="5"/>
      <c r="T128" s="5"/>
      <c r="U128" s="211"/>
      <c r="V128" s="4">
        <v>42016599.180462703</v>
      </c>
      <c r="W128" s="210">
        <f>IF((VLOOKUP($D128,'Q4 Raw Data'!$A$9:$DO$158,(W$3-1),FALSE))="Yes",(VLOOKUP($D128,'Q4 Raw Data'!$A$9:$DO$158,W$3,FALSE)),V128)</f>
        <v>42016599.180462703</v>
      </c>
      <c r="X128" s="5"/>
    </row>
    <row r="129" spans="1:24" x14ac:dyDescent="0.3">
      <c r="A129" s="208" t="s">
        <v>1334</v>
      </c>
      <c r="B129" s="208" t="s">
        <v>251</v>
      </c>
      <c r="C129" s="208" t="s">
        <v>265</v>
      </c>
      <c r="D129" s="208" t="s">
        <v>541</v>
      </c>
      <c r="E129" s="208" t="s">
        <v>542</v>
      </c>
      <c r="F129" s="4">
        <v>6950696</v>
      </c>
      <c r="G129" s="4">
        <v>26484159</v>
      </c>
      <c r="H129" s="4">
        <v>55259670</v>
      </c>
      <c r="I129" s="4">
        <v>3527070</v>
      </c>
      <c r="J129" s="209">
        <f t="shared" si="17"/>
        <v>92221595</v>
      </c>
      <c r="K129" s="4">
        <v>0</v>
      </c>
      <c r="L129" s="4">
        <v>0</v>
      </c>
      <c r="M129" s="210">
        <f t="shared" si="18"/>
        <v>0</v>
      </c>
      <c r="N129" s="5">
        <f>IF((VLOOKUP($D129,'Q4 Raw Data'!$A$9:$DO$158,(N$3-2),FALSE))="Yes",(VLOOKUP($D129,'Q4 Raw Data'!$A$9:$DO$158,N$3,FALSE)),K129)</f>
        <v>0</v>
      </c>
      <c r="O129" s="5">
        <f>IF((VLOOKUP($D129,'Q4 Raw Data'!$A$9:$DO$158,(O$3-2),FALSE))="Yes",(VLOOKUP($D129,'Q4 Raw Data'!$A$9:$DO$158,O$3,FALSE)),L129)</f>
        <v>0</v>
      </c>
      <c r="P129" s="5">
        <f t="shared" si="19"/>
        <v>0</v>
      </c>
      <c r="Q129" s="5">
        <f t="shared" si="20"/>
        <v>92221595</v>
      </c>
      <c r="R129" s="5"/>
      <c r="S129" s="5"/>
      <c r="T129" s="5"/>
      <c r="U129" s="211"/>
      <c r="V129" s="4">
        <v>92221595</v>
      </c>
      <c r="W129" s="210">
        <f>IF((VLOOKUP($D129,'Q4 Raw Data'!$A$9:$DO$158,(W$3-1),FALSE))="Yes",(VLOOKUP($D129,'Q4 Raw Data'!$A$9:$DO$158,W$3,FALSE)),V129)</f>
        <v>92221595</v>
      </c>
      <c r="X129" s="5"/>
    </row>
    <row r="130" spans="1:24" x14ac:dyDescent="0.3">
      <c r="A130" s="208" t="s">
        <v>1330</v>
      </c>
      <c r="B130" s="208" t="s">
        <v>233</v>
      </c>
      <c r="C130" s="208" t="s">
        <v>249</v>
      </c>
      <c r="D130" s="208" t="s">
        <v>545</v>
      </c>
      <c r="E130" s="208" t="s">
        <v>546</v>
      </c>
      <c r="F130" s="4">
        <v>2065201</v>
      </c>
      <c r="G130" s="4">
        <v>9736326</v>
      </c>
      <c r="H130" s="4">
        <v>17762151</v>
      </c>
      <c r="I130" s="4">
        <v>1122354</v>
      </c>
      <c r="J130" s="209">
        <f t="shared" si="17"/>
        <v>30686032</v>
      </c>
      <c r="K130" s="4">
        <v>86519</v>
      </c>
      <c r="L130" s="4">
        <v>0</v>
      </c>
      <c r="M130" s="210">
        <f t="shared" si="18"/>
        <v>86519</v>
      </c>
      <c r="N130" s="5">
        <f>IF((VLOOKUP($D130,'Q4 Raw Data'!$A$9:$DO$158,(N$3-2),FALSE))="Yes",(VLOOKUP($D130,'Q4 Raw Data'!$A$9:$DO$158,N$3,FALSE)),K130)</f>
        <v>86519</v>
      </c>
      <c r="O130" s="5">
        <f>IF((VLOOKUP($D130,'Q4 Raw Data'!$A$9:$DO$158,(O$3-2),FALSE))="Yes",(VLOOKUP($D130,'Q4 Raw Data'!$A$9:$DO$158,O$3,FALSE)),L130)</f>
        <v>0</v>
      </c>
      <c r="P130" s="5">
        <f t="shared" si="19"/>
        <v>86519</v>
      </c>
      <c r="Q130" s="5">
        <f t="shared" si="20"/>
        <v>30772551</v>
      </c>
      <c r="R130" s="5"/>
      <c r="S130" s="5"/>
      <c r="T130" s="5"/>
      <c r="U130" s="211"/>
      <c r="V130" s="4">
        <v>30772551.07911028</v>
      </c>
      <c r="W130" s="210">
        <f>IF((VLOOKUP($D130,'Q4 Raw Data'!$A$9:$DO$158,(W$3-1),FALSE))="Yes",(VLOOKUP($D130,'Q4 Raw Data'!$A$9:$DO$158,W$3,FALSE)),V130)</f>
        <v>30820049.678537168</v>
      </c>
      <c r="X130" s="5"/>
    </row>
    <row r="131" spans="1:24" x14ac:dyDescent="0.3">
      <c r="A131" s="208" t="s">
        <v>256</v>
      </c>
      <c r="B131" s="208" t="s">
        <v>280</v>
      </c>
      <c r="C131" s="208" t="s">
        <v>304</v>
      </c>
      <c r="D131" s="208" t="s">
        <v>547</v>
      </c>
      <c r="E131" s="208" t="s">
        <v>548</v>
      </c>
      <c r="F131" s="4">
        <v>5868350</v>
      </c>
      <c r="G131" s="4">
        <v>8099042</v>
      </c>
      <c r="H131" s="4">
        <v>39720174</v>
      </c>
      <c r="I131" s="4">
        <v>2291555</v>
      </c>
      <c r="J131" s="209">
        <f t="shared" si="17"/>
        <v>55979121</v>
      </c>
      <c r="K131" s="4">
        <v>6780224</v>
      </c>
      <c r="L131" s="4">
        <v>700000</v>
      </c>
      <c r="M131" s="210">
        <f t="shared" si="18"/>
        <v>7480224</v>
      </c>
      <c r="N131" s="5">
        <f>IF((VLOOKUP($D131,'Q4 Raw Data'!$A$9:$DO$158,(N$3-2),FALSE))="Yes",(VLOOKUP($D131,'Q4 Raw Data'!$A$9:$DO$158,N$3,FALSE)),K131)</f>
        <v>6780224</v>
      </c>
      <c r="O131" s="5">
        <f>IF((VLOOKUP($D131,'Q4 Raw Data'!$A$9:$DO$158,(O$3-2),FALSE))="Yes",(VLOOKUP($D131,'Q4 Raw Data'!$A$9:$DO$158,O$3,FALSE)),L131)</f>
        <v>700000</v>
      </c>
      <c r="P131" s="5">
        <f t="shared" si="19"/>
        <v>7480224</v>
      </c>
      <c r="Q131" s="5">
        <f t="shared" si="20"/>
        <v>63459345</v>
      </c>
      <c r="R131" s="5"/>
      <c r="S131" s="5"/>
      <c r="T131" s="5"/>
      <c r="U131" s="211"/>
      <c r="V131" s="4">
        <v>63459345</v>
      </c>
      <c r="W131" s="210">
        <f>IF((VLOOKUP($D131,'Q4 Raw Data'!$A$9:$DO$158,(W$3-1),FALSE))="Yes",(VLOOKUP($D131,'Q4 Raw Data'!$A$9:$DO$158,W$3,FALSE)),V131)</f>
        <v>63459345</v>
      </c>
      <c r="X131" s="5"/>
    </row>
    <row r="132" spans="1:24" x14ac:dyDescent="0.3">
      <c r="A132" s="208" t="s">
        <v>1338</v>
      </c>
      <c r="B132" s="208" t="s">
        <v>267</v>
      </c>
      <c r="C132" s="208" t="s">
        <v>286</v>
      </c>
      <c r="D132" s="208" t="s">
        <v>549</v>
      </c>
      <c r="E132" s="208" t="s">
        <v>550</v>
      </c>
      <c r="F132" s="4">
        <v>1970984</v>
      </c>
      <c r="G132" s="4">
        <v>6466276</v>
      </c>
      <c r="H132" s="4">
        <v>12270498</v>
      </c>
      <c r="I132" s="4">
        <v>793661</v>
      </c>
      <c r="J132" s="209">
        <f t="shared" si="17"/>
        <v>21501419</v>
      </c>
      <c r="K132" s="4">
        <v>0</v>
      </c>
      <c r="L132" s="4">
        <v>0</v>
      </c>
      <c r="M132" s="210">
        <f t="shared" si="18"/>
        <v>0</v>
      </c>
      <c r="N132" s="5">
        <f>IF((VLOOKUP($D132,'Q4 Raw Data'!$A$9:$DO$158,(N$3-2),FALSE))="Yes",(VLOOKUP($D132,'Q4 Raw Data'!$A$9:$DO$158,N$3,FALSE)),K132)</f>
        <v>0</v>
      </c>
      <c r="O132" s="5">
        <f>IF((VLOOKUP($D132,'Q4 Raw Data'!$A$9:$DO$158,(O$3-2),FALSE))="Yes",(VLOOKUP($D132,'Q4 Raw Data'!$A$9:$DO$158,O$3,FALSE)),L132)</f>
        <v>0</v>
      </c>
      <c r="P132" s="5">
        <f t="shared" si="19"/>
        <v>0</v>
      </c>
      <c r="Q132" s="5">
        <f t="shared" si="20"/>
        <v>21501419</v>
      </c>
      <c r="R132" s="5"/>
      <c r="S132" s="5"/>
      <c r="T132" s="5"/>
      <c r="U132" s="211"/>
      <c r="V132" s="4">
        <v>21501419</v>
      </c>
      <c r="W132" s="210">
        <f>IF((VLOOKUP($D132,'Q4 Raw Data'!$A$9:$DO$158,(W$3-1),FALSE))="Yes",(VLOOKUP($D132,'Q4 Raw Data'!$A$9:$DO$158,W$3,FALSE)),V132)</f>
        <v>21501419</v>
      </c>
      <c r="X132" s="5"/>
    </row>
    <row r="133" spans="1:24" x14ac:dyDescent="0.3">
      <c r="A133" s="208" t="s">
        <v>247</v>
      </c>
      <c r="B133" s="208" t="s">
        <v>288</v>
      </c>
      <c r="C133" s="208" t="s">
        <v>293</v>
      </c>
      <c r="D133" s="208" t="s">
        <v>553</v>
      </c>
      <c r="E133" s="208" t="s">
        <v>554</v>
      </c>
      <c r="F133" s="4">
        <v>2479859</v>
      </c>
      <c r="G133" s="4">
        <v>11268692</v>
      </c>
      <c r="H133" s="4">
        <v>18935070</v>
      </c>
      <c r="I133" s="4">
        <v>1284105</v>
      </c>
      <c r="J133" s="209">
        <f t="shared" si="17"/>
        <v>33967726</v>
      </c>
      <c r="K133" s="4">
        <v>0</v>
      </c>
      <c r="L133" s="4">
        <v>0</v>
      </c>
      <c r="M133" s="210">
        <f t="shared" si="18"/>
        <v>0</v>
      </c>
      <c r="N133" s="5">
        <f>IF((VLOOKUP($D133,'Q4 Raw Data'!$A$9:$DO$158,(N$3-2),FALSE))="Yes",(VLOOKUP($D133,'Q4 Raw Data'!$A$9:$DO$158,N$3,FALSE)),K133)</f>
        <v>0</v>
      </c>
      <c r="O133" s="5">
        <f>IF((VLOOKUP($D133,'Q4 Raw Data'!$A$9:$DO$158,(O$3-2),FALSE))="Yes",(VLOOKUP($D133,'Q4 Raw Data'!$A$9:$DO$158,O$3,FALSE)),L133)</f>
        <v>0</v>
      </c>
      <c r="P133" s="5">
        <f t="shared" si="19"/>
        <v>0</v>
      </c>
      <c r="Q133" s="5">
        <f t="shared" si="20"/>
        <v>33967726</v>
      </c>
      <c r="R133" s="5"/>
      <c r="S133" s="5"/>
      <c r="T133" s="5"/>
      <c r="U133" s="211"/>
      <c r="V133" s="4">
        <v>33967726</v>
      </c>
      <c r="W133" s="210">
        <f>IF((VLOOKUP($D133,'Q4 Raw Data'!$A$9:$DO$158,(W$3-1),FALSE))="Yes",(VLOOKUP($D133,'Q4 Raw Data'!$A$9:$DO$158,W$3,FALSE)),V133)</f>
        <v>33967726</v>
      </c>
      <c r="X133" s="5"/>
    </row>
    <row r="134" spans="1:24" x14ac:dyDescent="0.3">
      <c r="A134" s="208" t="s">
        <v>256</v>
      </c>
      <c r="B134" s="208" t="s">
        <v>280</v>
      </c>
      <c r="C134" s="208" t="s">
        <v>304</v>
      </c>
      <c r="D134" s="208" t="s">
        <v>557</v>
      </c>
      <c r="E134" s="208" t="s">
        <v>558</v>
      </c>
      <c r="F134" s="4">
        <v>1815258</v>
      </c>
      <c r="G134" s="4">
        <v>7472727</v>
      </c>
      <c r="H134" s="4">
        <v>14423982</v>
      </c>
      <c r="I134" s="4">
        <v>890417</v>
      </c>
      <c r="J134" s="209">
        <f t="shared" si="17"/>
        <v>24602384</v>
      </c>
      <c r="K134" s="4">
        <v>4868000</v>
      </c>
      <c r="L134" s="4">
        <v>3009000</v>
      </c>
      <c r="M134" s="210">
        <f t="shared" si="18"/>
        <v>7877000</v>
      </c>
      <c r="N134" s="5">
        <f>IF((VLOOKUP($D134,'Q4 Raw Data'!$A$9:$DO$158,(N$3-2),FALSE))="Yes",(VLOOKUP($D134,'Q4 Raw Data'!$A$9:$DO$158,N$3,FALSE)),K134)</f>
        <v>4857000</v>
      </c>
      <c r="O134" s="5">
        <f>IF((VLOOKUP($D134,'Q4 Raw Data'!$A$9:$DO$158,(O$3-2),FALSE))="Yes",(VLOOKUP($D134,'Q4 Raw Data'!$A$9:$DO$158,O$3,FALSE)),L134)</f>
        <v>3009000</v>
      </c>
      <c r="P134" s="5">
        <f t="shared" si="19"/>
        <v>7866000</v>
      </c>
      <c r="Q134" s="5">
        <f t="shared" si="20"/>
        <v>32468384</v>
      </c>
      <c r="R134" s="5"/>
      <c r="S134" s="5"/>
      <c r="T134" s="5"/>
      <c r="U134" s="211"/>
      <c r="V134" s="4">
        <v>32479384</v>
      </c>
      <c r="W134" s="210">
        <f>IF((VLOOKUP($D134,'Q4 Raw Data'!$A$9:$DO$158,(W$3-1),FALSE))="Yes",(VLOOKUP($D134,'Q4 Raw Data'!$A$9:$DO$158,W$3,FALSE)),V134)</f>
        <v>32416000</v>
      </c>
      <c r="X134" s="5"/>
    </row>
    <row r="135" spans="1:24" x14ac:dyDescent="0.3">
      <c r="A135" s="208" t="s">
        <v>256</v>
      </c>
      <c r="B135" s="208" t="s">
        <v>280</v>
      </c>
      <c r="C135" s="208" t="s">
        <v>304</v>
      </c>
      <c r="D135" s="208" t="s">
        <v>560</v>
      </c>
      <c r="E135" s="208" t="s">
        <v>561</v>
      </c>
      <c r="F135" s="4">
        <v>1055248</v>
      </c>
      <c r="G135" s="4">
        <v>2043970</v>
      </c>
      <c r="H135" s="4">
        <v>10090016</v>
      </c>
      <c r="I135" s="4">
        <v>569502</v>
      </c>
      <c r="J135" s="209">
        <f t="shared" si="17"/>
        <v>13758736</v>
      </c>
      <c r="K135" s="4">
        <v>189850</v>
      </c>
      <c r="L135" s="4">
        <v>305000</v>
      </c>
      <c r="M135" s="210">
        <f t="shared" si="18"/>
        <v>494850</v>
      </c>
      <c r="N135" s="5">
        <f>IF((VLOOKUP($D135,'Q4 Raw Data'!$A$9:$DO$158,(N$3-2),FALSE))="Yes",(VLOOKUP($D135,'Q4 Raw Data'!$A$9:$DO$158,N$3,FALSE)),K135)</f>
        <v>189850</v>
      </c>
      <c r="O135" s="5">
        <f>IF((VLOOKUP($D135,'Q4 Raw Data'!$A$9:$DO$158,(O$3-2),FALSE))="Yes",(VLOOKUP($D135,'Q4 Raw Data'!$A$9:$DO$158,O$3,FALSE)),L135)</f>
        <v>305000</v>
      </c>
      <c r="P135" s="5">
        <f t="shared" si="19"/>
        <v>494850</v>
      </c>
      <c r="Q135" s="5">
        <f t="shared" si="20"/>
        <v>14253586</v>
      </c>
      <c r="R135" s="5"/>
      <c r="S135" s="5"/>
      <c r="T135" s="5"/>
      <c r="U135" s="211"/>
      <c r="V135" s="4">
        <v>14253586</v>
      </c>
      <c r="W135" s="210">
        <f>IF((VLOOKUP($D135,'Q4 Raw Data'!$A$9:$DO$158,(W$3-1),FALSE))="Yes",(VLOOKUP($D135,'Q4 Raw Data'!$A$9:$DO$158,W$3,FALSE)),V135)</f>
        <v>14253586</v>
      </c>
      <c r="X135" s="5"/>
    </row>
    <row r="136" spans="1:24" x14ac:dyDescent="0.3">
      <c r="A136" s="208" t="s">
        <v>238</v>
      </c>
      <c r="B136" s="208" t="s">
        <v>273</v>
      </c>
      <c r="C136" s="208" t="s">
        <v>314</v>
      </c>
      <c r="D136" s="208" t="s">
        <v>562</v>
      </c>
      <c r="E136" s="208" t="s">
        <v>563</v>
      </c>
      <c r="F136" s="4">
        <v>2140914</v>
      </c>
      <c r="G136" s="4">
        <v>8668969</v>
      </c>
      <c r="H136" s="4">
        <v>18399906</v>
      </c>
      <c r="I136" s="4">
        <v>1115976</v>
      </c>
      <c r="J136" s="209">
        <f t="shared" si="17"/>
        <v>30325765</v>
      </c>
      <c r="K136" s="4">
        <v>0</v>
      </c>
      <c r="L136" s="4">
        <v>0</v>
      </c>
      <c r="M136" s="210">
        <f t="shared" si="18"/>
        <v>0</v>
      </c>
      <c r="N136" s="5">
        <f>IF((VLOOKUP($D136,'Q4 Raw Data'!$A$9:$DO$158,(N$3-2),FALSE))="Yes",(VLOOKUP($D136,'Q4 Raw Data'!$A$9:$DO$158,N$3,FALSE)),K136)</f>
        <v>0</v>
      </c>
      <c r="O136" s="5">
        <f>IF((VLOOKUP($D136,'Q4 Raw Data'!$A$9:$DO$158,(O$3-2),FALSE))="Yes",(VLOOKUP($D136,'Q4 Raw Data'!$A$9:$DO$158,O$3,FALSE)),L136)</f>
        <v>0</v>
      </c>
      <c r="P136" s="5">
        <f t="shared" si="19"/>
        <v>0</v>
      </c>
      <c r="Q136" s="5">
        <f t="shared" si="20"/>
        <v>30325765</v>
      </c>
      <c r="R136" s="5"/>
      <c r="S136" s="5"/>
      <c r="T136" s="5"/>
      <c r="U136" s="211"/>
      <c r="V136" s="4">
        <v>30325765</v>
      </c>
      <c r="W136" s="210">
        <f>IF((VLOOKUP($D136,'Q4 Raw Data'!$A$9:$DO$158,(W$3-1),FALSE))="Yes",(VLOOKUP($D136,'Q4 Raw Data'!$A$9:$DO$158,W$3,FALSE)),V136)</f>
        <v>30325765</v>
      </c>
      <c r="X136" s="5"/>
    </row>
    <row r="137" spans="1:24" x14ac:dyDescent="0.3">
      <c r="A137" s="208" t="s">
        <v>1327</v>
      </c>
      <c r="B137" s="208" t="s">
        <v>218</v>
      </c>
      <c r="C137" s="208" t="s">
        <v>231</v>
      </c>
      <c r="D137" s="208" t="s">
        <v>564</v>
      </c>
      <c r="E137" s="208" t="s">
        <v>565</v>
      </c>
      <c r="F137" s="4">
        <v>1577780</v>
      </c>
      <c r="G137" s="4">
        <v>6004070</v>
      </c>
      <c r="H137" s="4">
        <v>11103065</v>
      </c>
      <c r="I137" s="4">
        <v>720225</v>
      </c>
      <c r="J137" s="209">
        <f t="shared" si="17"/>
        <v>19405140</v>
      </c>
      <c r="K137" s="4">
        <v>0</v>
      </c>
      <c r="L137" s="4">
        <v>1834785</v>
      </c>
      <c r="M137" s="210">
        <f t="shared" si="18"/>
        <v>1834785</v>
      </c>
      <c r="N137" s="5">
        <f>IF((VLOOKUP($D137,'Q4 Raw Data'!$A$9:$DO$158,(N$3-2),FALSE))="Yes",(VLOOKUP($D137,'Q4 Raw Data'!$A$9:$DO$158,N$3,FALSE)),K137)</f>
        <v>0</v>
      </c>
      <c r="O137" s="5">
        <f>IF((VLOOKUP($D137,'Q4 Raw Data'!$A$9:$DO$158,(O$3-2),FALSE))="Yes",(VLOOKUP($D137,'Q4 Raw Data'!$A$9:$DO$158,O$3,FALSE)),L137)</f>
        <v>1834785</v>
      </c>
      <c r="P137" s="5">
        <f t="shared" si="19"/>
        <v>1834785</v>
      </c>
      <c r="Q137" s="5">
        <f t="shared" si="20"/>
        <v>21239925</v>
      </c>
      <c r="R137" s="5"/>
      <c r="S137" s="5"/>
      <c r="T137" s="5"/>
      <c r="U137" s="211"/>
      <c r="V137" s="4">
        <v>21239925</v>
      </c>
      <c r="W137" s="210">
        <f>IF((VLOOKUP($D137,'Q4 Raw Data'!$A$9:$DO$158,(W$3-1),FALSE))="Yes",(VLOOKUP($D137,'Q4 Raw Data'!$A$9:$DO$158,W$3,FALSE)),V137)</f>
        <v>21234925</v>
      </c>
      <c r="X137" s="5"/>
    </row>
    <row r="138" spans="1:24" x14ac:dyDescent="0.3">
      <c r="A138" s="208" t="s">
        <v>238</v>
      </c>
      <c r="B138" s="208" t="s">
        <v>273</v>
      </c>
      <c r="C138" s="208" t="s">
        <v>314</v>
      </c>
      <c r="D138" s="208" t="s">
        <v>568</v>
      </c>
      <c r="E138" s="208" t="s">
        <v>569</v>
      </c>
      <c r="F138" s="4">
        <v>1697204</v>
      </c>
      <c r="G138" s="4">
        <v>92793</v>
      </c>
      <c r="H138" s="4">
        <v>11830372</v>
      </c>
      <c r="I138" s="4">
        <v>660842</v>
      </c>
      <c r="J138" s="209">
        <f t="shared" si="17"/>
        <v>14281211</v>
      </c>
      <c r="K138" s="4">
        <v>0</v>
      </c>
      <c r="L138" s="4">
        <v>0</v>
      </c>
      <c r="M138" s="210">
        <f t="shared" si="18"/>
        <v>0</v>
      </c>
      <c r="N138" s="5">
        <f>IF((VLOOKUP($D138,'Q4 Raw Data'!$A$9:$DO$158,(N$3-2),FALSE))="Yes",(VLOOKUP($D138,'Q4 Raw Data'!$A$9:$DO$158,N$3,FALSE)),K138)</f>
        <v>0</v>
      </c>
      <c r="O138" s="5">
        <f>IF((VLOOKUP($D138,'Q4 Raw Data'!$A$9:$DO$158,(O$3-2),FALSE))="Yes",(VLOOKUP($D138,'Q4 Raw Data'!$A$9:$DO$158,O$3,FALSE)),L138)</f>
        <v>0</v>
      </c>
      <c r="P138" s="5">
        <f t="shared" si="19"/>
        <v>0</v>
      </c>
      <c r="Q138" s="5">
        <f t="shared" si="20"/>
        <v>14281211</v>
      </c>
      <c r="R138" s="5"/>
      <c r="S138" s="5"/>
      <c r="T138" s="5"/>
      <c r="U138" s="211"/>
      <c r="V138" s="4">
        <v>14281210.993027944</v>
      </c>
      <c r="W138" s="210">
        <f>IF((VLOOKUP($D138,'Q4 Raw Data'!$A$9:$DO$158,(W$3-1),FALSE))="Yes",(VLOOKUP($D138,'Q4 Raw Data'!$A$9:$DO$158,W$3,FALSE)),V138)</f>
        <v>14281210.993027944</v>
      </c>
      <c r="X138" s="5"/>
    </row>
    <row r="139" spans="1:24" x14ac:dyDescent="0.3">
      <c r="A139" s="208" t="s">
        <v>1330</v>
      </c>
      <c r="B139" s="208" t="s">
        <v>233</v>
      </c>
      <c r="C139" s="208" t="s">
        <v>249</v>
      </c>
      <c r="D139" s="208" t="s">
        <v>570</v>
      </c>
      <c r="E139" s="208" t="s">
        <v>571</v>
      </c>
      <c r="F139" s="4">
        <v>2632865</v>
      </c>
      <c r="G139" s="4">
        <v>10808612</v>
      </c>
      <c r="H139" s="4">
        <v>17044502</v>
      </c>
      <c r="I139" s="4">
        <v>1108358</v>
      </c>
      <c r="J139" s="209">
        <f t="shared" si="17"/>
        <v>31594337</v>
      </c>
      <c r="K139" s="4">
        <v>0</v>
      </c>
      <c r="L139" s="4">
        <v>376552</v>
      </c>
      <c r="M139" s="210">
        <f t="shared" si="18"/>
        <v>376552</v>
      </c>
      <c r="N139" s="5">
        <f>IF((VLOOKUP($D139,'Q4 Raw Data'!$A$9:$DO$158,(N$3-2),FALSE))="Yes",(VLOOKUP($D139,'Q4 Raw Data'!$A$9:$DO$158,N$3,FALSE)),K139)</f>
        <v>0</v>
      </c>
      <c r="O139" s="5">
        <f>IF((VLOOKUP($D139,'Q4 Raw Data'!$A$9:$DO$158,(O$3-2),FALSE))="Yes",(VLOOKUP($D139,'Q4 Raw Data'!$A$9:$DO$158,O$3,FALSE)),L139)</f>
        <v>519312</v>
      </c>
      <c r="P139" s="5">
        <f t="shared" si="19"/>
        <v>519312</v>
      </c>
      <c r="Q139" s="5">
        <f t="shared" si="20"/>
        <v>32113649</v>
      </c>
      <c r="R139" s="5"/>
      <c r="S139" s="5"/>
      <c r="T139" s="5"/>
      <c r="U139" s="211"/>
      <c r="V139" s="4">
        <v>31970889</v>
      </c>
      <c r="W139" s="210">
        <f>IF((VLOOKUP($D139,'Q4 Raw Data'!$A$9:$DO$158,(W$3-1),FALSE))="Yes",(VLOOKUP($D139,'Q4 Raw Data'!$A$9:$DO$158,W$3,FALSE)),V139)</f>
        <v>32113649</v>
      </c>
      <c r="X139" s="5"/>
    </row>
    <row r="140" spans="1:24" x14ac:dyDescent="0.3">
      <c r="A140" s="208" t="s">
        <v>1327</v>
      </c>
      <c r="B140" s="208" t="s">
        <v>242</v>
      </c>
      <c r="C140" s="208" t="s">
        <v>217</v>
      </c>
      <c r="D140" s="208" t="s">
        <v>572</v>
      </c>
      <c r="E140" s="208" t="s">
        <v>573</v>
      </c>
      <c r="F140" s="4">
        <v>2700150</v>
      </c>
      <c r="G140" s="4">
        <v>12709487</v>
      </c>
      <c r="H140" s="4">
        <v>19614894</v>
      </c>
      <c r="I140" s="4">
        <v>1345287</v>
      </c>
      <c r="J140" s="209">
        <f t="shared" si="17"/>
        <v>36369818</v>
      </c>
      <c r="K140" s="4">
        <v>2217000</v>
      </c>
      <c r="L140" s="4">
        <v>1783000</v>
      </c>
      <c r="M140" s="210">
        <f t="shared" si="18"/>
        <v>4000000</v>
      </c>
      <c r="N140" s="5">
        <f>IF((VLOOKUP($D140,'Q4 Raw Data'!$A$9:$DO$158,(N$3-2),FALSE))="Yes",(VLOOKUP($D140,'Q4 Raw Data'!$A$9:$DO$158,N$3,FALSE)),K140)</f>
        <v>2217000</v>
      </c>
      <c r="O140" s="5">
        <f>IF((VLOOKUP($D140,'Q4 Raw Data'!$A$9:$DO$158,(O$3-2),FALSE))="Yes",(VLOOKUP($D140,'Q4 Raw Data'!$A$9:$DO$158,O$3,FALSE)),L140)</f>
        <v>1783000</v>
      </c>
      <c r="P140" s="5">
        <f t="shared" si="19"/>
        <v>4000000</v>
      </c>
      <c r="Q140" s="5">
        <f t="shared" si="20"/>
        <v>40369818</v>
      </c>
      <c r="R140" s="5"/>
      <c r="S140" s="5"/>
      <c r="T140" s="5"/>
      <c r="U140" s="211"/>
      <c r="V140" s="4">
        <v>40369818</v>
      </c>
      <c r="W140" s="210">
        <f>IF((VLOOKUP($D140,'Q4 Raw Data'!$A$9:$DO$158,(W$3-1),FALSE))="Yes",(VLOOKUP($D140,'Q4 Raw Data'!$A$9:$DO$158,W$3,FALSE)),V140)</f>
        <v>39809000</v>
      </c>
      <c r="X140" s="5"/>
    </row>
    <row r="141" spans="1:24" x14ac:dyDescent="0.3">
      <c r="A141" s="208" t="s">
        <v>1334</v>
      </c>
      <c r="B141" s="208" t="s">
        <v>251</v>
      </c>
      <c r="C141" s="208" t="s">
        <v>278</v>
      </c>
      <c r="D141" s="208" t="s">
        <v>574</v>
      </c>
      <c r="E141" s="208" t="s">
        <v>575</v>
      </c>
      <c r="F141" s="4">
        <v>238183</v>
      </c>
      <c r="G141" s="4">
        <v>76671</v>
      </c>
      <c r="H141" s="4">
        <v>2253420</v>
      </c>
      <c r="I141" s="4">
        <v>135720</v>
      </c>
      <c r="J141" s="209">
        <f t="shared" si="17"/>
        <v>2703994</v>
      </c>
      <c r="K141" s="4">
        <v>79000</v>
      </c>
      <c r="L141" s="4">
        <v>157329</v>
      </c>
      <c r="M141" s="210">
        <f t="shared" si="18"/>
        <v>236329</v>
      </c>
      <c r="N141" s="5">
        <f>IF((VLOOKUP($D141,'Q4 Raw Data'!$A$9:$DO$158,(N$3-2),FALSE))="Yes",(VLOOKUP($D141,'Q4 Raw Data'!$A$9:$DO$158,N$3,FALSE)),K141)</f>
        <v>79000</v>
      </c>
      <c r="O141" s="5">
        <f>IF((VLOOKUP($D141,'Q4 Raw Data'!$A$9:$DO$158,(O$3-2),FALSE))="Yes",(VLOOKUP($D141,'Q4 Raw Data'!$A$9:$DO$158,O$3,FALSE)),L141)</f>
        <v>157329</v>
      </c>
      <c r="P141" s="5">
        <f t="shared" si="19"/>
        <v>236329</v>
      </c>
      <c r="Q141" s="5">
        <f t="shared" si="20"/>
        <v>2940323</v>
      </c>
      <c r="R141" s="5"/>
      <c r="S141" s="5"/>
      <c r="T141" s="5"/>
      <c r="U141" s="211"/>
      <c r="V141" s="4">
        <v>2940323</v>
      </c>
      <c r="W141" s="210">
        <f>IF((VLOOKUP($D141,'Q4 Raw Data'!$A$9:$DO$158,(W$3-1),FALSE))="Yes",(VLOOKUP($D141,'Q4 Raw Data'!$A$9:$DO$158,W$3,FALSE)),V141)</f>
        <v>2622000</v>
      </c>
      <c r="X141" s="5"/>
    </row>
    <row r="142" spans="1:24" x14ac:dyDescent="0.3">
      <c r="A142" s="208" t="s">
        <v>1330</v>
      </c>
      <c r="B142" s="208" t="s">
        <v>233</v>
      </c>
      <c r="C142" s="208" t="s">
        <v>249</v>
      </c>
      <c r="D142" s="208" t="s">
        <v>576</v>
      </c>
      <c r="E142" s="208" t="s">
        <v>577</v>
      </c>
      <c r="F142" s="4">
        <v>3084633</v>
      </c>
      <c r="G142" s="4">
        <v>12355393</v>
      </c>
      <c r="H142" s="4">
        <v>20691197</v>
      </c>
      <c r="I142" s="4">
        <v>1317668</v>
      </c>
      <c r="J142" s="209">
        <f t="shared" si="17"/>
        <v>37448891</v>
      </c>
      <c r="K142" s="4">
        <v>418787480</v>
      </c>
      <c r="L142" s="4">
        <v>145950191</v>
      </c>
      <c r="M142" s="210">
        <f t="shared" si="18"/>
        <v>564737671</v>
      </c>
      <c r="N142" s="5">
        <f>IF((VLOOKUP($D142,'Q4 Raw Data'!$A$9:$DO$158,(N$3-2),FALSE))="Yes",(VLOOKUP($D142,'Q4 Raw Data'!$A$9:$DO$158,N$3,FALSE)),K142)</f>
        <v>3932122</v>
      </c>
      <c r="O142" s="5">
        <f>IF((VLOOKUP($D142,'Q4 Raw Data'!$A$9:$DO$158,(O$3-2),FALSE))="Yes",(VLOOKUP($D142,'Q4 Raw Data'!$A$9:$DO$158,O$3,FALSE)),L142)</f>
        <v>1070831</v>
      </c>
      <c r="P142" s="5">
        <f t="shared" si="19"/>
        <v>5002953</v>
      </c>
      <c r="Q142" s="5">
        <f t="shared" si="20"/>
        <v>42451844</v>
      </c>
      <c r="R142" s="5"/>
      <c r="S142" s="5"/>
      <c r="T142" s="5"/>
      <c r="U142" s="211"/>
      <c r="V142" s="4">
        <v>602186562</v>
      </c>
      <c r="W142" s="210">
        <f>IF((VLOOKUP($D142,'Q4 Raw Data'!$A$9:$DO$158,(W$3-1),FALSE))="Yes",(VLOOKUP($D142,'Q4 Raw Data'!$A$9:$DO$158,W$3,FALSE)),V142)</f>
        <v>618273588</v>
      </c>
      <c r="X142" s="5"/>
    </row>
    <row r="143" spans="1:24" x14ac:dyDescent="0.3">
      <c r="A143" s="208" t="s">
        <v>1334</v>
      </c>
      <c r="B143" s="208" t="s">
        <v>260</v>
      </c>
      <c r="C143" s="208" t="s">
        <v>271</v>
      </c>
      <c r="D143" s="208" t="s">
        <v>578</v>
      </c>
      <c r="E143" s="208" t="s">
        <v>579</v>
      </c>
      <c r="F143" s="4">
        <v>4167539</v>
      </c>
      <c r="G143" s="4">
        <v>20496588</v>
      </c>
      <c r="H143" s="4">
        <v>25368527</v>
      </c>
      <c r="I143" s="4">
        <v>1847928</v>
      </c>
      <c r="J143" s="209">
        <f t="shared" si="17"/>
        <v>51880582</v>
      </c>
      <c r="K143" s="4">
        <v>71000</v>
      </c>
      <c r="L143" s="4">
        <v>0</v>
      </c>
      <c r="M143" s="210">
        <f t="shared" si="18"/>
        <v>71000</v>
      </c>
      <c r="N143" s="5">
        <f>IF((VLOOKUP($D143,'Q4 Raw Data'!$A$9:$DO$158,(N$3-2),FALSE))="Yes",(VLOOKUP($D143,'Q4 Raw Data'!$A$9:$DO$158,N$3,FALSE)),K143)</f>
        <v>-4</v>
      </c>
      <c r="O143" s="5">
        <f>IF((VLOOKUP($D143,'Q4 Raw Data'!$A$9:$DO$158,(O$3-2),FALSE))="Yes",(VLOOKUP($D143,'Q4 Raw Data'!$A$9:$DO$158,O$3,FALSE)),L143)</f>
        <v>0</v>
      </c>
      <c r="P143" s="5">
        <f t="shared" si="19"/>
        <v>-4</v>
      </c>
      <c r="Q143" s="5">
        <f t="shared" si="20"/>
        <v>51880578</v>
      </c>
      <c r="R143" s="5"/>
      <c r="S143" s="5"/>
      <c r="T143" s="5"/>
      <c r="U143" s="211"/>
      <c r="V143" s="4">
        <v>51951582</v>
      </c>
      <c r="W143" s="210">
        <f>IF((VLOOKUP($D143,'Q4 Raw Data'!$A$9:$DO$158,(W$3-1),FALSE))="Yes",(VLOOKUP($D143,'Q4 Raw Data'!$A$9:$DO$158,W$3,FALSE)),V143)</f>
        <v>51880578</v>
      </c>
      <c r="X143" s="5"/>
    </row>
    <row r="144" spans="1:24" x14ac:dyDescent="0.3">
      <c r="A144" s="208" t="s">
        <v>1330</v>
      </c>
      <c r="B144" s="208" t="s">
        <v>233</v>
      </c>
      <c r="C144" s="208" t="s">
        <v>240</v>
      </c>
      <c r="D144" s="208" t="s">
        <v>580</v>
      </c>
      <c r="E144" s="208" t="s">
        <v>581</v>
      </c>
      <c r="F144" s="4">
        <v>4250963</v>
      </c>
      <c r="G144" s="4">
        <v>13738635</v>
      </c>
      <c r="H144" s="4">
        <v>22734655</v>
      </c>
      <c r="I144" s="4">
        <v>1524885</v>
      </c>
      <c r="J144" s="209">
        <f t="shared" si="17"/>
        <v>42249138</v>
      </c>
      <c r="K144" s="4">
        <v>1697000</v>
      </c>
      <c r="L144" s="4">
        <v>4756944</v>
      </c>
      <c r="M144" s="210">
        <f t="shared" si="18"/>
        <v>6453944</v>
      </c>
      <c r="N144" s="5">
        <f>IF((VLOOKUP($D144,'Q4 Raw Data'!$A$9:$DO$158,(N$3-2),FALSE))="Yes",(VLOOKUP($D144,'Q4 Raw Data'!$A$9:$DO$158,N$3,FALSE)),K144)</f>
        <v>1697000</v>
      </c>
      <c r="O144" s="5">
        <f>IF((VLOOKUP($D144,'Q4 Raw Data'!$A$9:$DO$158,(O$3-2),FALSE))="Yes",(VLOOKUP($D144,'Q4 Raw Data'!$A$9:$DO$158,O$3,FALSE)),L144)</f>
        <v>4756944</v>
      </c>
      <c r="P144" s="5">
        <f t="shared" si="19"/>
        <v>6453944</v>
      </c>
      <c r="Q144" s="5">
        <f t="shared" si="20"/>
        <v>48703082</v>
      </c>
      <c r="R144" s="5"/>
      <c r="S144" s="5"/>
      <c r="T144" s="5"/>
      <c r="U144" s="211"/>
      <c r="V144" s="4">
        <v>48703082.476045556</v>
      </c>
      <c r="W144" s="210">
        <f>IF((VLOOKUP($D144,'Q4 Raw Data'!$A$9:$DO$158,(W$3-1),FALSE))="Yes",(VLOOKUP($D144,'Q4 Raw Data'!$A$9:$DO$158,W$3,FALSE)),V144)</f>
        <v>42371364</v>
      </c>
      <c r="X144" s="5"/>
    </row>
    <row r="145" spans="1:24" x14ac:dyDescent="0.3">
      <c r="A145" s="208" t="s">
        <v>1327</v>
      </c>
      <c r="B145" s="208" t="s">
        <v>242</v>
      </c>
      <c r="C145" s="208" t="s">
        <v>217</v>
      </c>
      <c r="D145" s="208" t="s">
        <v>582</v>
      </c>
      <c r="E145" s="208" t="s">
        <v>583</v>
      </c>
      <c r="F145" s="4">
        <v>4502097</v>
      </c>
      <c r="G145" s="4">
        <v>25723334</v>
      </c>
      <c r="H145" s="4">
        <v>40755897</v>
      </c>
      <c r="I145" s="4">
        <v>2705263</v>
      </c>
      <c r="J145" s="209">
        <f t="shared" si="17"/>
        <v>73686591</v>
      </c>
      <c r="K145" s="4">
        <v>227652801</v>
      </c>
      <c r="L145" s="4">
        <v>97420082</v>
      </c>
      <c r="M145" s="210">
        <f t="shared" si="18"/>
        <v>325072883</v>
      </c>
      <c r="N145" s="5">
        <f>IF((VLOOKUP($D145,'Q4 Raw Data'!$A$9:$DO$158,(N$3-2),FALSE))="Yes",(VLOOKUP($D145,'Q4 Raw Data'!$A$9:$DO$158,N$3,FALSE)),K145)</f>
        <v>227960013</v>
      </c>
      <c r="O145" s="5">
        <f>IF((VLOOKUP($D145,'Q4 Raw Data'!$A$9:$DO$158,(O$3-2),FALSE))="Yes",(VLOOKUP($D145,'Q4 Raw Data'!$A$9:$DO$158,O$3,FALSE)),L145)</f>
        <v>95917166</v>
      </c>
      <c r="P145" s="5">
        <f t="shared" si="19"/>
        <v>323877179</v>
      </c>
      <c r="Q145" s="5">
        <f t="shared" si="20"/>
        <v>397563770</v>
      </c>
      <c r="R145" s="5"/>
      <c r="S145" s="5"/>
      <c r="T145" s="5"/>
      <c r="U145" s="211"/>
      <c r="V145" s="4">
        <v>398759474.12114727</v>
      </c>
      <c r="W145" s="210">
        <f>IF((VLOOKUP($D145,'Q4 Raw Data'!$A$9:$DO$158,(W$3-1),FALSE))="Yes",(VLOOKUP($D145,'Q4 Raw Data'!$A$9:$DO$158,W$3,FALSE)),V145)</f>
        <v>400288073</v>
      </c>
      <c r="X145" s="5"/>
    </row>
    <row r="146" spans="1:24" x14ac:dyDescent="0.3">
      <c r="A146" s="208" t="s">
        <v>1334</v>
      </c>
      <c r="B146" s="208" t="s">
        <v>260</v>
      </c>
      <c r="C146" s="208" t="s">
        <v>265</v>
      </c>
      <c r="D146" s="208" t="s">
        <v>586</v>
      </c>
      <c r="E146" s="208" t="s">
        <v>587</v>
      </c>
      <c r="F146" s="4">
        <v>3209291</v>
      </c>
      <c r="G146" s="4">
        <v>10120779</v>
      </c>
      <c r="H146" s="4">
        <v>20937207</v>
      </c>
      <c r="I146" s="4">
        <v>1393823</v>
      </c>
      <c r="J146" s="209">
        <f t="shared" si="17"/>
        <v>35661100</v>
      </c>
      <c r="K146" s="4">
        <v>681095</v>
      </c>
      <c r="L146" s="4">
        <v>4632133</v>
      </c>
      <c r="M146" s="210">
        <f t="shared" si="18"/>
        <v>5313228</v>
      </c>
      <c r="N146" s="5">
        <f>IF((VLOOKUP($D146,'Q4 Raw Data'!$A$9:$DO$158,(N$3-2),FALSE))="Yes",(VLOOKUP($D146,'Q4 Raw Data'!$A$9:$DO$158,N$3,FALSE)),K146)</f>
        <v>681095</v>
      </c>
      <c r="O146" s="5">
        <f>IF((VLOOKUP($D146,'Q4 Raw Data'!$A$9:$DO$158,(O$3-2),FALSE))="Yes",(VLOOKUP($D146,'Q4 Raw Data'!$A$9:$DO$158,O$3,FALSE)),L146)</f>
        <v>4632133</v>
      </c>
      <c r="P146" s="5">
        <f t="shared" si="19"/>
        <v>5313228</v>
      </c>
      <c r="Q146" s="5">
        <f t="shared" si="20"/>
        <v>40974328</v>
      </c>
      <c r="R146" s="5"/>
      <c r="S146" s="5"/>
      <c r="T146" s="5"/>
      <c r="U146" s="211"/>
      <c r="V146" s="4">
        <v>40974327.754585832</v>
      </c>
      <c r="W146" s="210">
        <f>IF((VLOOKUP($D146,'Q4 Raw Data'!$A$9:$DO$158,(W$3-1),FALSE))="Yes",(VLOOKUP($D146,'Q4 Raw Data'!$A$9:$DO$158,W$3,FALSE)),V146)</f>
        <v>40056244</v>
      </c>
      <c r="X146" s="5"/>
    </row>
    <row r="147" spans="1:24" x14ac:dyDescent="0.3">
      <c r="A147" s="208" t="s">
        <v>256</v>
      </c>
      <c r="B147" s="208" t="s">
        <v>280</v>
      </c>
      <c r="C147" s="208" t="s">
        <v>304</v>
      </c>
      <c r="D147" s="208" t="s">
        <v>588</v>
      </c>
      <c r="E147" s="208" t="s">
        <v>589</v>
      </c>
      <c r="F147" s="4">
        <v>1005311</v>
      </c>
      <c r="G147" s="4">
        <v>3356669</v>
      </c>
      <c r="H147" s="4">
        <v>9070057</v>
      </c>
      <c r="I147" s="4">
        <v>515453.00000000006</v>
      </c>
      <c r="J147" s="209">
        <f t="shared" si="17"/>
        <v>13947490</v>
      </c>
      <c r="K147" s="4">
        <v>0</v>
      </c>
      <c r="L147" s="4">
        <v>459000</v>
      </c>
      <c r="M147" s="210">
        <f t="shared" si="18"/>
        <v>459000</v>
      </c>
      <c r="N147" s="5">
        <f>IF((VLOOKUP($D147,'Q4 Raw Data'!$A$9:$DO$158,(N$3-2),FALSE))="Yes",(VLOOKUP($D147,'Q4 Raw Data'!$A$9:$DO$158,N$3,FALSE)),K147)</f>
        <v>0</v>
      </c>
      <c r="O147" s="5">
        <f>IF((VLOOKUP($D147,'Q4 Raw Data'!$A$9:$DO$158,(O$3-2),FALSE))="Yes",(VLOOKUP($D147,'Q4 Raw Data'!$A$9:$DO$158,O$3,FALSE)),L147)</f>
        <v>459000</v>
      </c>
      <c r="P147" s="5">
        <f t="shared" si="19"/>
        <v>459000</v>
      </c>
      <c r="Q147" s="5">
        <f t="shared" si="20"/>
        <v>14406490</v>
      </c>
      <c r="R147" s="5"/>
      <c r="S147" s="5"/>
      <c r="T147" s="5"/>
      <c r="U147" s="211"/>
      <c r="V147" s="4">
        <v>14406490</v>
      </c>
      <c r="W147" s="210">
        <f>IF((VLOOKUP($D147,'Q4 Raw Data'!$A$9:$DO$158,(W$3-1),FALSE))="Yes",(VLOOKUP($D147,'Q4 Raw Data'!$A$9:$DO$158,W$3,FALSE)),V147)</f>
        <v>14406490</v>
      </c>
      <c r="X147" s="5"/>
    </row>
    <row r="148" spans="1:24" x14ac:dyDescent="0.3">
      <c r="A148" s="208" t="s">
        <v>1334</v>
      </c>
      <c r="B148" s="208" t="s">
        <v>260</v>
      </c>
      <c r="C148" s="208" t="s">
        <v>271</v>
      </c>
      <c r="D148" s="208" t="s">
        <v>590</v>
      </c>
      <c r="E148" s="208" t="s">
        <v>591</v>
      </c>
      <c r="F148" s="4">
        <v>2189967</v>
      </c>
      <c r="G148" s="4">
        <v>5387084</v>
      </c>
      <c r="H148" s="4">
        <v>15332023</v>
      </c>
      <c r="I148" s="4">
        <v>870356</v>
      </c>
      <c r="J148" s="209">
        <f t="shared" si="17"/>
        <v>23779430</v>
      </c>
      <c r="K148" s="4">
        <v>1654269.8389999999</v>
      </c>
      <c r="L148" s="4">
        <v>0</v>
      </c>
      <c r="M148" s="210">
        <f t="shared" si="18"/>
        <v>1654269.8389999999</v>
      </c>
      <c r="N148" s="5">
        <f>IF((VLOOKUP($D148,'Q4 Raw Data'!$A$9:$DO$158,(N$3-2),FALSE))="Yes",(VLOOKUP($D148,'Q4 Raw Data'!$A$9:$DO$158,N$3,FALSE)),K148)</f>
        <v>1654269.8389999999</v>
      </c>
      <c r="O148" s="5">
        <f>IF((VLOOKUP($D148,'Q4 Raw Data'!$A$9:$DO$158,(O$3-2),FALSE))="Yes",(VLOOKUP($D148,'Q4 Raw Data'!$A$9:$DO$158,O$3,FALSE)),L148)</f>
        <v>0</v>
      </c>
      <c r="P148" s="5">
        <f t="shared" si="19"/>
        <v>1654269.8389999999</v>
      </c>
      <c r="Q148" s="5">
        <f t="shared" si="20"/>
        <v>25433699.839000002</v>
      </c>
      <c r="R148" s="5"/>
      <c r="S148" s="5"/>
      <c r="T148" s="5"/>
      <c r="U148" s="211"/>
      <c r="V148" s="4">
        <v>25433699.5864565</v>
      </c>
      <c r="W148" s="210">
        <f>IF((VLOOKUP($D148,'Q4 Raw Data'!$A$9:$DO$158,(W$3-1),FALSE))="Yes",(VLOOKUP($D148,'Q4 Raw Data'!$A$9:$DO$158,W$3,FALSE)),V148)</f>
        <v>24541486</v>
      </c>
      <c r="X148" s="5"/>
    </row>
    <row r="149" spans="1:24" x14ac:dyDescent="0.3">
      <c r="A149" s="208" t="s">
        <v>247</v>
      </c>
      <c r="B149" s="208" t="s">
        <v>288</v>
      </c>
      <c r="C149" s="208" t="s">
        <v>293</v>
      </c>
      <c r="D149" s="208" t="s">
        <v>592</v>
      </c>
      <c r="E149" s="208" t="s">
        <v>593</v>
      </c>
      <c r="F149" s="4">
        <v>4365069</v>
      </c>
      <c r="G149" s="4">
        <v>20187841</v>
      </c>
      <c r="H149" s="4">
        <v>38627732</v>
      </c>
      <c r="I149" s="4">
        <v>2497567</v>
      </c>
      <c r="J149" s="209">
        <f t="shared" si="17"/>
        <v>65678209</v>
      </c>
      <c r="K149" s="4">
        <v>0</v>
      </c>
      <c r="L149" s="4">
        <v>0</v>
      </c>
      <c r="M149" s="210">
        <f t="shared" si="18"/>
        <v>0</v>
      </c>
      <c r="N149" s="5">
        <f>IF((VLOOKUP($D149,'Q4 Raw Data'!$A$9:$DO$158,(N$3-2),FALSE))="Yes",(VLOOKUP($D149,'Q4 Raw Data'!$A$9:$DO$158,N$3,FALSE)),K149)</f>
        <v>0</v>
      </c>
      <c r="O149" s="5">
        <f>IF((VLOOKUP($D149,'Q4 Raw Data'!$A$9:$DO$158,(O$3-2),FALSE))="Yes",(VLOOKUP($D149,'Q4 Raw Data'!$A$9:$DO$158,O$3,FALSE)),L149)</f>
        <v>0</v>
      </c>
      <c r="P149" s="5">
        <f t="shared" si="19"/>
        <v>0</v>
      </c>
      <c r="Q149" s="5">
        <f t="shared" si="20"/>
        <v>65678209</v>
      </c>
      <c r="R149" s="5"/>
      <c r="S149" s="5"/>
      <c r="T149" s="5"/>
      <c r="U149" s="211"/>
      <c r="V149" s="4">
        <v>65678209</v>
      </c>
      <c r="W149" s="210">
        <f>IF((VLOOKUP($D149,'Q4 Raw Data'!$A$9:$DO$158,(W$3-1),FALSE))="Yes",(VLOOKUP($D149,'Q4 Raw Data'!$A$9:$DO$158,W$3,FALSE)),V149)</f>
        <v>65678209</v>
      </c>
      <c r="X149" s="5"/>
    </row>
    <row r="150" spans="1:24" x14ac:dyDescent="0.3">
      <c r="A150" s="208" t="s">
        <v>247</v>
      </c>
      <c r="B150" s="208" t="s">
        <v>288</v>
      </c>
      <c r="C150" s="208" t="s">
        <v>299</v>
      </c>
      <c r="D150" s="208" t="s">
        <v>594</v>
      </c>
      <c r="E150" s="208" t="s">
        <v>595</v>
      </c>
      <c r="F150" s="4">
        <v>2061494</v>
      </c>
      <c r="G150" s="4">
        <v>3561408</v>
      </c>
      <c r="H150" s="4">
        <v>15232150</v>
      </c>
      <c r="I150" s="4">
        <v>935046</v>
      </c>
      <c r="J150" s="209">
        <f t="shared" si="17"/>
        <v>21790098</v>
      </c>
      <c r="K150" s="4">
        <v>0</v>
      </c>
      <c r="L150" s="4">
        <v>0</v>
      </c>
      <c r="M150" s="210">
        <f t="shared" si="18"/>
        <v>0</v>
      </c>
      <c r="N150" s="5">
        <f>IF((VLOOKUP($D150,'Q4 Raw Data'!$A$9:$DO$158,(N$3-2),FALSE))="Yes",(VLOOKUP($D150,'Q4 Raw Data'!$A$9:$DO$158,N$3,FALSE)),K150)</f>
        <v>0</v>
      </c>
      <c r="O150" s="5">
        <f>IF((VLOOKUP($D150,'Q4 Raw Data'!$A$9:$DO$158,(O$3-2),FALSE))="Yes",(VLOOKUP($D150,'Q4 Raw Data'!$A$9:$DO$158,O$3,FALSE)),L150)</f>
        <v>0</v>
      </c>
      <c r="P150" s="5">
        <f t="shared" si="19"/>
        <v>0</v>
      </c>
      <c r="Q150" s="5">
        <f t="shared" si="20"/>
        <v>21790098</v>
      </c>
      <c r="R150" s="5"/>
      <c r="S150" s="5"/>
      <c r="T150" s="5"/>
      <c r="U150" s="211"/>
      <c r="V150" s="4">
        <v>21790098</v>
      </c>
      <c r="W150" s="210">
        <f>IF((VLOOKUP($D150,'Q4 Raw Data'!$A$9:$DO$158,(W$3-1),FALSE))="Yes",(VLOOKUP($D150,'Q4 Raw Data'!$A$9:$DO$158,W$3,FALSE)),V150)</f>
        <v>21790098</v>
      </c>
      <c r="X150" s="5"/>
    </row>
    <row r="151" spans="1:24" x14ac:dyDescent="0.3">
      <c r="A151" s="208" t="s">
        <v>1327</v>
      </c>
      <c r="B151" s="208" t="s">
        <v>218</v>
      </c>
      <c r="C151" s="208" t="s">
        <v>231</v>
      </c>
      <c r="D151" s="208" t="s">
        <v>596</v>
      </c>
      <c r="E151" s="208" t="s">
        <v>597</v>
      </c>
      <c r="F151" s="4">
        <v>1690787</v>
      </c>
      <c r="G151" s="4">
        <v>9261476</v>
      </c>
      <c r="H151" s="4">
        <v>13474379</v>
      </c>
      <c r="I151" s="4">
        <v>915260</v>
      </c>
      <c r="J151" s="209">
        <f t="shared" si="17"/>
        <v>25341902</v>
      </c>
      <c r="K151" s="4">
        <v>298621</v>
      </c>
      <c r="L151" s="4">
        <v>6454264</v>
      </c>
      <c r="M151" s="210">
        <f t="shared" si="18"/>
        <v>6752885</v>
      </c>
      <c r="N151" s="5">
        <f>IF((VLOOKUP($D151,'Q4 Raw Data'!$A$9:$DO$158,(N$3-2),FALSE))="Yes",(VLOOKUP($D151,'Q4 Raw Data'!$A$9:$DO$158,N$3,FALSE)),K151)</f>
        <v>298621</v>
      </c>
      <c r="O151" s="5">
        <f>IF((VLOOKUP($D151,'Q4 Raw Data'!$A$9:$DO$158,(O$3-2),FALSE))="Yes",(VLOOKUP($D151,'Q4 Raw Data'!$A$9:$DO$158,O$3,FALSE)),L151)</f>
        <v>6454264</v>
      </c>
      <c r="P151" s="5">
        <f t="shared" si="19"/>
        <v>6752885</v>
      </c>
      <c r="Q151" s="5">
        <f t="shared" si="20"/>
        <v>32094787</v>
      </c>
      <c r="R151" s="5"/>
      <c r="S151" s="5"/>
      <c r="T151" s="5"/>
      <c r="U151" s="211"/>
      <c r="V151" s="4">
        <v>32094787</v>
      </c>
      <c r="W151" s="210">
        <f>IF((VLOOKUP($D151,'Q4 Raw Data'!$A$9:$DO$158,(W$3-1),FALSE))="Yes",(VLOOKUP($D151,'Q4 Raw Data'!$A$9:$DO$158,W$3,FALSE)),V151)</f>
        <v>32094787</v>
      </c>
      <c r="X151" s="5"/>
    </row>
    <row r="152" spans="1:24" x14ac:dyDescent="0.3">
      <c r="A152" s="208" t="s">
        <v>256</v>
      </c>
      <c r="B152" s="208" t="s">
        <v>280</v>
      </c>
      <c r="C152" s="208" t="s">
        <v>304</v>
      </c>
      <c r="D152" s="208" t="s">
        <v>600</v>
      </c>
      <c r="E152" s="208" t="s">
        <v>601</v>
      </c>
      <c r="F152" s="4">
        <v>2215050</v>
      </c>
      <c r="G152" s="4">
        <v>9280658</v>
      </c>
      <c r="H152" s="4">
        <v>17621764</v>
      </c>
      <c r="I152" s="4">
        <v>1109386</v>
      </c>
      <c r="J152" s="209">
        <f t="shared" si="17"/>
        <v>30226858</v>
      </c>
      <c r="K152" s="4">
        <v>61972423</v>
      </c>
      <c r="L152" s="4">
        <v>32572545</v>
      </c>
      <c r="M152" s="210">
        <f t="shared" si="18"/>
        <v>94544968</v>
      </c>
      <c r="N152" s="5">
        <f>IF((VLOOKUP($D152,'Q4 Raw Data'!$A$9:$DO$158,(N$3-2),FALSE))="Yes",(VLOOKUP($D152,'Q4 Raw Data'!$A$9:$DO$158,N$3,FALSE)),K152)</f>
        <v>61972423</v>
      </c>
      <c r="O152" s="5">
        <f>IF((VLOOKUP($D152,'Q4 Raw Data'!$A$9:$DO$158,(O$3-2),FALSE))="Yes",(VLOOKUP($D152,'Q4 Raw Data'!$A$9:$DO$158,O$3,FALSE)),L152)</f>
        <v>32572545</v>
      </c>
      <c r="P152" s="5">
        <f t="shared" si="19"/>
        <v>94544968</v>
      </c>
      <c r="Q152" s="5">
        <f t="shared" si="20"/>
        <v>124771826</v>
      </c>
      <c r="R152" s="5"/>
      <c r="S152" s="5"/>
      <c r="T152" s="5"/>
      <c r="U152" s="211"/>
      <c r="V152" s="4">
        <v>124771826</v>
      </c>
      <c r="W152" s="210">
        <f>IF((VLOOKUP($D152,'Q4 Raw Data'!$A$9:$DO$158,(W$3-1),FALSE))="Yes",(VLOOKUP($D152,'Q4 Raw Data'!$A$9:$DO$158,W$3,FALSE)),V152)</f>
        <v>125668073.24000001</v>
      </c>
      <c r="X152" s="5"/>
    </row>
    <row r="153" spans="1:24" x14ac:dyDescent="0.3">
      <c r="A153" s="208" t="s">
        <v>1338</v>
      </c>
      <c r="B153" s="208" t="s">
        <v>267</v>
      </c>
      <c r="C153" s="208" t="s">
        <v>286</v>
      </c>
      <c r="D153" s="208" t="s">
        <v>604</v>
      </c>
      <c r="E153" s="208" t="s">
        <v>605</v>
      </c>
      <c r="F153" s="4">
        <v>1516820</v>
      </c>
      <c r="G153" s="4">
        <v>6744235</v>
      </c>
      <c r="H153" s="4">
        <v>12875651</v>
      </c>
      <c r="I153" s="4">
        <v>824000</v>
      </c>
      <c r="J153" s="209">
        <f t="shared" si="17"/>
        <v>21960706</v>
      </c>
      <c r="K153" s="4">
        <v>0</v>
      </c>
      <c r="L153" s="4">
        <v>0</v>
      </c>
      <c r="M153" s="210">
        <f t="shared" si="18"/>
        <v>0</v>
      </c>
      <c r="N153" s="5">
        <f>IF((VLOOKUP($D153,'Q4 Raw Data'!$A$9:$DO$158,(N$3-2),FALSE))="Yes",(VLOOKUP($D153,'Q4 Raw Data'!$A$9:$DO$158,N$3,FALSE)),K153)</f>
        <v>0</v>
      </c>
      <c r="O153" s="5">
        <f>IF((VLOOKUP($D153,'Q4 Raw Data'!$A$9:$DO$158,(O$3-2),FALSE))="Yes",(VLOOKUP($D153,'Q4 Raw Data'!$A$9:$DO$158,O$3,FALSE)),L153)</f>
        <v>0</v>
      </c>
      <c r="P153" s="5">
        <f t="shared" si="19"/>
        <v>0</v>
      </c>
      <c r="Q153" s="5">
        <f t="shared" si="20"/>
        <v>21960706</v>
      </c>
      <c r="R153" s="5"/>
      <c r="S153" s="5"/>
      <c r="T153" s="5"/>
      <c r="U153" s="211"/>
      <c r="V153" s="4">
        <v>21960706</v>
      </c>
      <c r="W153" s="210">
        <f>IF((VLOOKUP($D153,'Q4 Raw Data'!$A$9:$DO$158,(W$3-1),FALSE))="Yes",(VLOOKUP($D153,'Q4 Raw Data'!$A$9:$DO$158,W$3,FALSE)),V153)</f>
        <v>21960706</v>
      </c>
      <c r="X153" s="5"/>
    </row>
    <row r="154" spans="1:24" x14ac:dyDescent="0.3">
      <c r="A154" s="208" t="s">
        <v>238</v>
      </c>
      <c r="B154" s="208" t="s">
        <v>273</v>
      </c>
      <c r="C154" s="208" t="s">
        <v>314</v>
      </c>
      <c r="D154" s="208" t="s">
        <v>606</v>
      </c>
      <c r="E154" s="208" t="s">
        <v>607</v>
      </c>
      <c r="F154" s="4">
        <v>1486043</v>
      </c>
      <c r="G154" s="4">
        <v>15751933</v>
      </c>
      <c r="H154" s="4">
        <v>22654606</v>
      </c>
      <c r="I154" s="4">
        <v>1570648</v>
      </c>
      <c r="J154" s="209">
        <f t="shared" si="17"/>
        <v>41463230</v>
      </c>
      <c r="K154" s="4">
        <v>0</v>
      </c>
      <c r="L154" s="4">
        <v>0</v>
      </c>
      <c r="M154" s="210">
        <f t="shared" si="18"/>
        <v>0</v>
      </c>
      <c r="N154" s="5">
        <f>IF((VLOOKUP($D154,'Q4 Raw Data'!$A$9:$DO$158,(N$3-2),FALSE))="Yes",(VLOOKUP($D154,'Q4 Raw Data'!$A$9:$DO$158,N$3,FALSE)),K154)</f>
        <v>0</v>
      </c>
      <c r="O154" s="5">
        <f>IF((VLOOKUP($D154,'Q4 Raw Data'!$A$9:$DO$158,(O$3-2),FALSE))="Yes",(VLOOKUP($D154,'Q4 Raw Data'!$A$9:$DO$158,O$3,FALSE)),L154)</f>
        <v>0</v>
      </c>
      <c r="P154" s="5">
        <f t="shared" si="19"/>
        <v>0</v>
      </c>
      <c r="Q154" s="5">
        <f t="shared" si="20"/>
        <v>41463230</v>
      </c>
      <c r="R154" s="5"/>
      <c r="S154" s="5"/>
      <c r="T154" s="5"/>
      <c r="U154" s="211"/>
      <c r="V154" s="4">
        <v>41463229.600000001</v>
      </c>
      <c r="W154" s="210">
        <f>IF((VLOOKUP($D154,'Q4 Raw Data'!$A$9:$DO$158,(W$3-1),FALSE))="Yes",(VLOOKUP($D154,'Q4 Raw Data'!$A$9:$DO$158,W$3,FALSE)),V154)</f>
        <v>41463229.600000001</v>
      </c>
      <c r="X154" s="5"/>
    </row>
    <row r="155" spans="1:24" x14ac:dyDescent="0.3">
      <c r="A155" s="208" t="s">
        <v>1330</v>
      </c>
      <c r="B155" s="208" t="s">
        <v>233</v>
      </c>
      <c r="C155" s="208" t="s">
        <v>240</v>
      </c>
      <c r="D155" s="208" t="s">
        <v>608</v>
      </c>
      <c r="E155" s="208" t="s">
        <v>609</v>
      </c>
      <c r="F155" s="4">
        <v>2774199</v>
      </c>
      <c r="G155" s="4">
        <v>9217546</v>
      </c>
      <c r="H155" s="4">
        <v>15507268</v>
      </c>
      <c r="I155" s="4">
        <v>962856</v>
      </c>
      <c r="J155" s="209">
        <f t="shared" si="17"/>
        <v>28461869</v>
      </c>
      <c r="K155" s="4">
        <v>127135</v>
      </c>
      <c r="L155" s="4">
        <v>0</v>
      </c>
      <c r="M155" s="210">
        <f t="shared" si="18"/>
        <v>127135</v>
      </c>
      <c r="N155" s="5">
        <f>IF((VLOOKUP($D155,'Q4 Raw Data'!$A$9:$DO$158,(N$3-2),FALSE))="Yes",(VLOOKUP($D155,'Q4 Raw Data'!$A$9:$DO$158,N$3,FALSE)),K155)</f>
        <v>127135</v>
      </c>
      <c r="O155" s="5">
        <f>IF((VLOOKUP($D155,'Q4 Raw Data'!$A$9:$DO$158,(O$3-2),FALSE))="Yes",(VLOOKUP($D155,'Q4 Raw Data'!$A$9:$DO$158,O$3,FALSE)),L155)</f>
        <v>0</v>
      </c>
      <c r="P155" s="5">
        <f t="shared" si="19"/>
        <v>127135</v>
      </c>
      <c r="Q155" s="5">
        <f t="shared" si="20"/>
        <v>28589004</v>
      </c>
      <c r="R155" s="5"/>
      <c r="S155" s="5"/>
      <c r="T155" s="5"/>
      <c r="U155" s="211"/>
      <c r="V155" s="4">
        <v>28589004</v>
      </c>
      <c r="W155" s="210">
        <f>IF((VLOOKUP($D155,'Q4 Raw Data'!$A$9:$DO$158,(W$3-1),FALSE))="Yes",(VLOOKUP($D155,'Q4 Raw Data'!$A$9:$DO$158,W$3,FALSE)),V155)</f>
        <v>28589004</v>
      </c>
      <c r="X155" s="5"/>
    </row>
    <row r="156" spans="1:24" x14ac:dyDescent="0.3">
      <c r="A156" s="208" t="s">
        <v>1334</v>
      </c>
      <c r="B156" s="208" t="s">
        <v>260</v>
      </c>
      <c r="C156" s="208" t="s">
        <v>265</v>
      </c>
      <c r="D156" s="208" t="s">
        <v>610</v>
      </c>
      <c r="E156" s="208" t="s">
        <v>611</v>
      </c>
      <c r="F156" s="4">
        <v>8817992</v>
      </c>
      <c r="G156" s="4">
        <v>28205401</v>
      </c>
      <c r="H156" s="4">
        <v>55878085</v>
      </c>
      <c r="I156" s="4">
        <v>3541964</v>
      </c>
      <c r="J156" s="209">
        <f t="shared" si="17"/>
        <v>96443442</v>
      </c>
      <c r="K156" s="4">
        <v>15934342</v>
      </c>
      <c r="L156" s="4">
        <v>0</v>
      </c>
      <c r="M156" s="210">
        <f t="shared" si="18"/>
        <v>15934342</v>
      </c>
      <c r="N156" s="5">
        <f>IF((VLOOKUP($D156,'Q4 Raw Data'!$A$9:$DO$158,(N$3-2),FALSE))="Yes",(VLOOKUP($D156,'Q4 Raw Data'!$A$9:$DO$158,N$3,FALSE)),K156)</f>
        <v>15934342</v>
      </c>
      <c r="O156" s="5">
        <f>IF((VLOOKUP($D156,'Q4 Raw Data'!$A$9:$DO$158,(O$3-2),FALSE))="Yes",(VLOOKUP($D156,'Q4 Raw Data'!$A$9:$DO$158,O$3,FALSE)),L156)</f>
        <v>0</v>
      </c>
      <c r="P156" s="5">
        <f t="shared" si="19"/>
        <v>15934342</v>
      </c>
      <c r="Q156" s="5">
        <f t="shared" si="20"/>
        <v>112377784</v>
      </c>
      <c r="R156" s="5"/>
      <c r="S156" s="5"/>
      <c r="T156" s="5"/>
      <c r="U156" s="211"/>
      <c r="V156" s="4">
        <v>112377784.21950001</v>
      </c>
      <c r="W156" s="210">
        <f>IF((VLOOKUP($D156,'Q4 Raw Data'!$A$9:$DO$158,(W$3-1),FALSE))="Yes",(VLOOKUP($D156,'Q4 Raw Data'!$A$9:$DO$158,W$3,FALSE)),V156)</f>
        <v>112377784.21950001</v>
      </c>
      <c r="X156" s="5"/>
    </row>
    <row r="157" spans="1:24" x14ac:dyDescent="0.3">
      <c r="A157" s="208" t="s">
        <v>1330</v>
      </c>
      <c r="B157" s="208" t="s">
        <v>233</v>
      </c>
      <c r="C157" s="208" t="s">
        <v>249</v>
      </c>
      <c r="D157" s="208" t="s">
        <v>613</v>
      </c>
      <c r="E157" s="208" t="s">
        <v>614</v>
      </c>
      <c r="F157" s="4">
        <v>2543381</v>
      </c>
      <c r="G157" s="4">
        <v>8142549</v>
      </c>
      <c r="H157" s="4">
        <v>21082614</v>
      </c>
      <c r="I157" s="4">
        <v>1283215</v>
      </c>
      <c r="J157" s="209">
        <f t="shared" si="17"/>
        <v>33051759</v>
      </c>
      <c r="K157" s="4">
        <v>0</v>
      </c>
      <c r="L157" s="4">
        <v>0</v>
      </c>
      <c r="M157" s="210">
        <f t="shared" si="18"/>
        <v>0</v>
      </c>
      <c r="N157" s="5">
        <f>IF((VLOOKUP($D157,'Q4 Raw Data'!$A$9:$DO$158,(N$3-2),FALSE))="Yes",(VLOOKUP($D157,'Q4 Raw Data'!$A$9:$DO$158,N$3,FALSE)),K157)</f>
        <v>0</v>
      </c>
      <c r="O157" s="5">
        <f>IF((VLOOKUP($D157,'Q4 Raw Data'!$A$9:$DO$158,(O$3-2),FALSE))="Yes",(VLOOKUP($D157,'Q4 Raw Data'!$A$9:$DO$158,O$3,FALSE)),L157)</f>
        <v>0</v>
      </c>
      <c r="P157" s="5">
        <f t="shared" si="19"/>
        <v>0</v>
      </c>
      <c r="Q157" s="5">
        <f t="shared" si="20"/>
        <v>33051759</v>
      </c>
      <c r="R157" s="5"/>
      <c r="S157" s="5"/>
      <c r="T157" s="5"/>
      <c r="U157" s="211"/>
      <c r="V157" s="4">
        <v>33051759</v>
      </c>
      <c r="W157" s="210">
        <f>IF((VLOOKUP($D157,'Q4 Raw Data'!$A$9:$DO$158,(W$3-1),FALSE))="Yes",(VLOOKUP($D157,'Q4 Raw Data'!$A$9:$DO$158,W$3,FALSE)),V157)</f>
        <v>33162147</v>
      </c>
      <c r="X157" s="5"/>
    </row>
    <row r="158" spans="1:24" x14ac:dyDescent="0.3">
      <c r="A158" s="208" t="s">
        <v>1327</v>
      </c>
      <c r="B158" s="208" t="s">
        <v>218</v>
      </c>
      <c r="C158" s="208" t="s">
        <v>231</v>
      </c>
      <c r="D158" s="208" t="s">
        <v>615</v>
      </c>
      <c r="E158" s="208" t="s">
        <v>616</v>
      </c>
      <c r="F158" s="4">
        <v>1590490</v>
      </c>
      <c r="G158" s="4">
        <v>6115804</v>
      </c>
      <c r="H158" s="4">
        <v>14183309</v>
      </c>
      <c r="I158" s="4">
        <v>845239</v>
      </c>
      <c r="J158" s="209">
        <f t="shared" si="17"/>
        <v>22734842</v>
      </c>
      <c r="K158" s="4">
        <v>0</v>
      </c>
      <c r="L158" s="4">
        <v>200000</v>
      </c>
      <c r="M158" s="210">
        <f t="shared" si="18"/>
        <v>200000</v>
      </c>
      <c r="N158" s="5">
        <f>IF((VLOOKUP($D158,'Q4 Raw Data'!$A$9:$DO$158,(N$3-2),FALSE))="Yes",(VLOOKUP($D158,'Q4 Raw Data'!$A$9:$DO$158,N$3,FALSE)),K158)</f>
        <v>0</v>
      </c>
      <c r="O158" s="5">
        <f>IF((VLOOKUP($D158,'Q4 Raw Data'!$A$9:$DO$158,(O$3-2),FALSE))="Yes",(VLOOKUP($D158,'Q4 Raw Data'!$A$9:$DO$158,O$3,FALSE)),L158)</f>
        <v>200000</v>
      </c>
      <c r="P158" s="5">
        <f t="shared" si="19"/>
        <v>200000</v>
      </c>
      <c r="Q158" s="5">
        <f t="shared" si="20"/>
        <v>22934842</v>
      </c>
      <c r="R158" s="5"/>
      <c r="S158" s="5"/>
      <c r="T158" s="5"/>
      <c r="U158" s="211"/>
      <c r="V158" s="4">
        <v>22934842</v>
      </c>
      <c r="W158" s="210">
        <f>IF((VLOOKUP($D158,'Q4 Raw Data'!$A$9:$DO$158,(W$3-1),FALSE))="Yes",(VLOOKUP($D158,'Q4 Raw Data'!$A$9:$DO$158,W$3,FALSE)),V158)</f>
        <v>22934842</v>
      </c>
      <c r="X158" s="5"/>
    </row>
    <row r="159" spans="1:24" x14ac:dyDescent="0.3">
      <c r="A159" s="208" t="s">
        <v>1334</v>
      </c>
      <c r="B159" s="208" t="s">
        <v>260</v>
      </c>
      <c r="C159" s="208" t="s">
        <v>265</v>
      </c>
      <c r="D159" s="208" t="s">
        <v>619</v>
      </c>
      <c r="E159" s="208" t="s">
        <v>620</v>
      </c>
      <c r="F159" s="4">
        <v>3034932</v>
      </c>
      <c r="G159" s="4">
        <v>13613114</v>
      </c>
      <c r="H159" s="4">
        <v>20322168</v>
      </c>
      <c r="I159" s="4">
        <v>1331896</v>
      </c>
      <c r="J159" s="209">
        <f t="shared" si="17"/>
        <v>38302110</v>
      </c>
      <c r="K159" s="4">
        <v>2537404</v>
      </c>
      <c r="L159" s="4">
        <v>0</v>
      </c>
      <c r="M159" s="210">
        <f t="shared" si="18"/>
        <v>2537404</v>
      </c>
      <c r="N159" s="5">
        <f>IF((VLOOKUP($D159,'Q4 Raw Data'!$A$9:$DO$158,(N$3-2),FALSE))="Yes",(VLOOKUP($D159,'Q4 Raw Data'!$A$9:$DO$158,N$3,FALSE)),K159)</f>
        <v>2537404</v>
      </c>
      <c r="O159" s="5">
        <f>IF((VLOOKUP($D159,'Q4 Raw Data'!$A$9:$DO$158,(O$3-2),FALSE))="Yes",(VLOOKUP($D159,'Q4 Raw Data'!$A$9:$DO$158,O$3,FALSE)),L159)</f>
        <v>0</v>
      </c>
      <c r="P159" s="5">
        <f t="shared" si="19"/>
        <v>2537404</v>
      </c>
      <c r="Q159" s="5">
        <f t="shared" si="20"/>
        <v>40839514</v>
      </c>
      <c r="R159" s="5"/>
      <c r="S159" s="5"/>
      <c r="T159" s="5"/>
      <c r="U159" s="211"/>
      <c r="V159" s="4">
        <v>40839514</v>
      </c>
      <c r="W159" s="210">
        <f>IF((VLOOKUP($D159,'Q4 Raw Data'!$A$9:$DO$158,(W$3-1),FALSE))="Yes",(VLOOKUP($D159,'Q4 Raw Data'!$A$9:$DO$158,W$3,FALSE)),V159)</f>
        <v>40839514</v>
      </c>
      <c r="X159" s="5"/>
    </row>
    <row r="160" spans="1:24" x14ac:dyDescent="0.3">
      <c r="A160" s="208" t="s">
        <v>1338</v>
      </c>
      <c r="B160" s="208" t="s">
        <v>267</v>
      </c>
      <c r="C160" s="208" t="s">
        <v>286</v>
      </c>
      <c r="D160" s="208" t="s">
        <v>621</v>
      </c>
      <c r="E160" s="208" t="s">
        <v>622</v>
      </c>
      <c r="F160" s="4">
        <v>6170607</v>
      </c>
      <c r="G160" s="4">
        <v>24893282</v>
      </c>
      <c r="H160" s="4">
        <v>50863384</v>
      </c>
      <c r="I160" s="4">
        <v>3261399</v>
      </c>
      <c r="J160" s="209">
        <f t="shared" si="17"/>
        <v>85188672</v>
      </c>
      <c r="K160" s="4">
        <v>0</v>
      </c>
      <c r="L160" s="4">
        <v>0</v>
      </c>
      <c r="M160" s="210">
        <f t="shared" si="18"/>
        <v>0</v>
      </c>
      <c r="N160" s="5">
        <f>IF((VLOOKUP($D160,'Q4 Raw Data'!$A$9:$DO$158,(N$3-2),FALSE))="Yes",(VLOOKUP($D160,'Q4 Raw Data'!$A$9:$DO$158,N$3,FALSE)),K160)</f>
        <v>0</v>
      </c>
      <c r="O160" s="5">
        <f>IF((VLOOKUP($D160,'Q4 Raw Data'!$A$9:$DO$158,(O$3-2),FALSE))="Yes",(VLOOKUP($D160,'Q4 Raw Data'!$A$9:$DO$158,O$3,FALSE)),L160)</f>
        <v>0</v>
      </c>
      <c r="P160" s="5">
        <f t="shared" si="19"/>
        <v>0</v>
      </c>
      <c r="Q160" s="5">
        <f t="shared" si="20"/>
        <v>85188672</v>
      </c>
      <c r="R160" s="5"/>
      <c r="S160" s="5"/>
      <c r="T160" s="5"/>
      <c r="U160" s="211"/>
      <c r="V160" s="4">
        <v>85188672.040710896</v>
      </c>
      <c r="W160" s="210">
        <f>IF((VLOOKUP($D160,'Q4 Raw Data'!$A$9:$DO$158,(W$3-1),FALSE))="Yes",(VLOOKUP($D160,'Q4 Raw Data'!$A$9:$DO$158,W$3,FALSE)),V160)</f>
        <v>83433098</v>
      </c>
      <c r="X160" s="5"/>
    </row>
    <row r="161" spans="1:24" x14ac:dyDescent="0.3">
      <c r="A161" s="208" t="s">
        <v>1327</v>
      </c>
      <c r="B161" s="208" t="s">
        <v>218</v>
      </c>
      <c r="C161" s="208" t="s">
        <v>231</v>
      </c>
      <c r="D161" s="208" t="s">
        <v>623</v>
      </c>
      <c r="E161" s="208" t="s">
        <v>624</v>
      </c>
      <c r="F161" s="4">
        <v>3574130</v>
      </c>
      <c r="G161" s="4">
        <v>16566645</v>
      </c>
      <c r="H161" s="4">
        <v>23705669</v>
      </c>
      <c r="I161" s="4">
        <v>1567778</v>
      </c>
      <c r="J161" s="209">
        <f t="shared" si="17"/>
        <v>45414222</v>
      </c>
      <c r="K161" s="4">
        <v>127031550</v>
      </c>
      <c r="L161" s="4">
        <v>54266628</v>
      </c>
      <c r="M161" s="210">
        <f t="shared" si="18"/>
        <v>181298178</v>
      </c>
      <c r="N161" s="5">
        <f>IF((VLOOKUP($D161,'Q4 Raw Data'!$A$9:$DO$158,(N$3-2),FALSE))="Yes",(VLOOKUP($D161,'Q4 Raw Data'!$A$9:$DO$158,N$3,FALSE)),K161)</f>
        <v>128888575</v>
      </c>
      <c r="O161" s="5">
        <f>IF((VLOOKUP($D161,'Q4 Raw Data'!$A$9:$DO$158,(O$3-2),FALSE))="Yes",(VLOOKUP($D161,'Q4 Raw Data'!$A$9:$DO$158,O$3,FALSE)),L161)</f>
        <v>63052106</v>
      </c>
      <c r="P161" s="5">
        <f t="shared" si="19"/>
        <v>191940681</v>
      </c>
      <c r="Q161" s="5">
        <f t="shared" si="20"/>
        <v>237354903</v>
      </c>
      <c r="R161" s="5"/>
      <c r="S161" s="5"/>
      <c r="T161" s="5"/>
      <c r="U161" s="211"/>
      <c r="V161" s="4">
        <v>226712400</v>
      </c>
      <c r="W161" s="210">
        <f>IF((VLOOKUP($D161,'Q4 Raw Data'!$A$9:$DO$158,(W$3-1),FALSE))="Yes",(VLOOKUP($D161,'Q4 Raw Data'!$A$9:$DO$158,W$3,FALSE)),V161)</f>
        <v>236442139</v>
      </c>
      <c r="X161" s="5"/>
    </row>
    <row r="162" spans="1:24" x14ac:dyDescent="0.3">
      <c r="A162" s="208" t="s">
        <v>256</v>
      </c>
      <c r="B162" s="208" t="s">
        <v>280</v>
      </c>
      <c r="C162" s="208" t="s">
        <v>310</v>
      </c>
      <c r="D162" s="208" t="s">
        <v>625</v>
      </c>
      <c r="E162" s="208" t="s">
        <v>626</v>
      </c>
      <c r="F162" s="4">
        <v>8950616</v>
      </c>
      <c r="G162" s="4">
        <v>7078445</v>
      </c>
      <c r="H162" s="4">
        <v>72928073</v>
      </c>
      <c r="I162" s="4">
        <v>3994637</v>
      </c>
      <c r="J162" s="209">
        <f t="shared" si="17"/>
        <v>92951771</v>
      </c>
      <c r="K162" s="4">
        <v>359677.97</v>
      </c>
      <c r="L162" s="4">
        <v>777983.41999999993</v>
      </c>
      <c r="M162" s="210">
        <f t="shared" si="18"/>
        <v>1137661.3899999999</v>
      </c>
      <c r="N162" s="5">
        <f>IF((VLOOKUP($D162,'Q4 Raw Data'!$A$9:$DO$158,(N$3-2),FALSE))="Yes",(VLOOKUP($D162,'Q4 Raw Data'!$A$9:$DO$158,N$3,FALSE)),K162)</f>
        <v>359677.97</v>
      </c>
      <c r="O162" s="5">
        <f>IF((VLOOKUP($D162,'Q4 Raw Data'!$A$9:$DO$158,(O$3-2),FALSE))="Yes",(VLOOKUP($D162,'Q4 Raw Data'!$A$9:$DO$158,O$3,FALSE)),L162)</f>
        <v>777983.41999999993</v>
      </c>
      <c r="P162" s="5">
        <f t="shared" si="19"/>
        <v>1137661.3899999999</v>
      </c>
      <c r="Q162" s="5">
        <f t="shared" si="20"/>
        <v>94089432.390000001</v>
      </c>
      <c r="R162" s="5"/>
      <c r="S162" s="5"/>
      <c r="T162" s="5"/>
      <c r="U162" s="211"/>
      <c r="V162" s="4">
        <v>94089431.5</v>
      </c>
      <c r="W162" s="210">
        <f>IF((VLOOKUP($D162,'Q4 Raw Data'!$A$9:$DO$158,(W$3-1),FALSE))="Yes",(VLOOKUP($D162,'Q4 Raw Data'!$A$9:$DO$158,W$3,FALSE)),V162)</f>
        <v>93695696</v>
      </c>
      <c r="X162" s="5"/>
    </row>
    <row r="163" spans="1:24" x14ac:dyDescent="0.3">
      <c r="A163" s="208" t="s">
        <v>238</v>
      </c>
      <c r="B163" s="208" t="s">
        <v>273</v>
      </c>
      <c r="C163" s="208" t="s">
        <v>314</v>
      </c>
      <c r="D163" s="208" t="s">
        <v>627</v>
      </c>
      <c r="E163" s="208" t="s">
        <v>628</v>
      </c>
      <c r="F163" s="4">
        <v>1593249</v>
      </c>
      <c r="G163" s="4">
        <v>3210203</v>
      </c>
      <c r="H163" s="4">
        <v>12647243</v>
      </c>
      <c r="I163" s="4">
        <v>737282</v>
      </c>
      <c r="J163" s="209">
        <f t="shared" si="17"/>
        <v>18187977</v>
      </c>
      <c r="K163" s="4">
        <v>125757</v>
      </c>
      <c r="L163" s="4">
        <v>3027266</v>
      </c>
      <c r="M163" s="210">
        <f t="shared" si="18"/>
        <v>3153023</v>
      </c>
      <c r="N163" s="5">
        <f>IF((VLOOKUP($D163,'Q4 Raw Data'!$A$9:$DO$158,(N$3-2),FALSE))="Yes",(VLOOKUP($D163,'Q4 Raw Data'!$A$9:$DO$158,N$3,FALSE)),K163)</f>
        <v>365757</v>
      </c>
      <c r="O163" s="5">
        <f>IF((VLOOKUP($D163,'Q4 Raw Data'!$A$9:$DO$158,(O$3-2),FALSE))="Yes",(VLOOKUP($D163,'Q4 Raw Data'!$A$9:$DO$158,O$3,FALSE)),L163)</f>
        <v>4065000</v>
      </c>
      <c r="P163" s="5">
        <f t="shared" si="19"/>
        <v>4430757</v>
      </c>
      <c r="Q163" s="5">
        <f t="shared" si="20"/>
        <v>22618734</v>
      </c>
      <c r="R163" s="5"/>
      <c r="S163" s="5"/>
      <c r="T163" s="5"/>
      <c r="U163" s="211"/>
      <c r="V163" s="4">
        <v>21341000</v>
      </c>
      <c r="W163" s="210">
        <f>IF((VLOOKUP($D163,'Q4 Raw Data'!$A$9:$DO$158,(W$3-1),FALSE))="Yes",(VLOOKUP($D163,'Q4 Raw Data'!$A$9:$DO$158,W$3,FALSE)),V163)</f>
        <v>21780000</v>
      </c>
      <c r="X163" s="5"/>
    </row>
    <row r="164" spans="1:24" x14ac:dyDescent="0.3">
      <c r="A164" s="208" t="s">
        <v>247</v>
      </c>
      <c r="B164" s="208" t="s">
        <v>288</v>
      </c>
      <c r="C164" s="208" t="s">
        <v>299</v>
      </c>
      <c r="D164" s="208" t="s">
        <v>629</v>
      </c>
      <c r="E164" s="208" t="s">
        <v>630</v>
      </c>
      <c r="F164" s="4">
        <v>1151362</v>
      </c>
      <c r="G164" s="4">
        <v>4467607</v>
      </c>
      <c r="H164" s="4">
        <v>13423799</v>
      </c>
      <c r="I164" s="4">
        <v>769255</v>
      </c>
      <c r="J164" s="209">
        <f t="shared" si="17"/>
        <v>19812023</v>
      </c>
      <c r="K164" s="4">
        <v>15798592</v>
      </c>
      <c r="L164" s="4">
        <v>19517240</v>
      </c>
      <c r="M164" s="210">
        <f t="shared" si="18"/>
        <v>35315832</v>
      </c>
      <c r="N164" s="5">
        <f>IF((VLOOKUP($D164,'Q4 Raw Data'!$A$9:$DO$158,(N$3-2),FALSE))="Yes",(VLOOKUP($D164,'Q4 Raw Data'!$A$9:$DO$158,N$3,FALSE)),K164)</f>
        <v>15798592</v>
      </c>
      <c r="O164" s="5">
        <f>IF((VLOOKUP($D164,'Q4 Raw Data'!$A$9:$DO$158,(O$3-2),FALSE))="Yes",(VLOOKUP($D164,'Q4 Raw Data'!$A$9:$DO$158,O$3,FALSE)),L164)</f>
        <v>19517240</v>
      </c>
      <c r="P164" s="5">
        <f t="shared" si="19"/>
        <v>35315832</v>
      </c>
      <c r="Q164" s="5">
        <f t="shared" si="20"/>
        <v>55127855</v>
      </c>
      <c r="R164" s="5"/>
      <c r="S164" s="5"/>
      <c r="T164" s="5"/>
      <c r="U164" s="211"/>
      <c r="V164" s="4">
        <v>55127854.549999997</v>
      </c>
      <c r="W164" s="210">
        <f>IF((VLOOKUP($D164,'Q4 Raw Data'!$A$9:$DO$158,(W$3-1),FALSE))="Yes",(VLOOKUP($D164,'Q4 Raw Data'!$A$9:$DO$158,W$3,FALSE)),V164)</f>
        <v>54650452</v>
      </c>
      <c r="X164" s="5"/>
    </row>
    <row r="165" spans="1:24" x14ac:dyDescent="0.3">
      <c r="A165" s="208" t="s">
        <v>1330</v>
      </c>
      <c r="B165" s="208" t="s">
        <v>233</v>
      </c>
      <c r="C165" s="208" t="s">
        <v>249</v>
      </c>
      <c r="D165" s="208" t="s">
        <v>631</v>
      </c>
      <c r="E165" s="208" t="s">
        <v>632</v>
      </c>
      <c r="F165" s="4">
        <v>2511180</v>
      </c>
      <c r="G165" s="4">
        <v>11061110</v>
      </c>
      <c r="H165" s="4">
        <v>16711881</v>
      </c>
      <c r="I165" s="4">
        <v>1154036</v>
      </c>
      <c r="J165" s="209">
        <f t="shared" si="17"/>
        <v>31438207</v>
      </c>
      <c r="K165" s="4">
        <v>0</v>
      </c>
      <c r="L165" s="4">
        <v>0</v>
      </c>
      <c r="M165" s="210">
        <f t="shared" si="18"/>
        <v>0</v>
      </c>
      <c r="N165" s="5">
        <f>IF((VLOOKUP($D165,'Q4 Raw Data'!$A$9:$DO$158,(N$3-2),FALSE))="Yes",(VLOOKUP($D165,'Q4 Raw Data'!$A$9:$DO$158,N$3,FALSE)),K165)</f>
        <v>0</v>
      </c>
      <c r="O165" s="5">
        <f>IF((VLOOKUP($D165,'Q4 Raw Data'!$A$9:$DO$158,(O$3-2),FALSE))="Yes",(VLOOKUP($D165,'Q4 Raw Data'!$A$9:$DO$158,O$3,FALSE)),L165)</f>
        <v>0</v>
      </c>
      <c r="P165" s="5">
        <f t="shared" si="19"/>
        <v>0</v>
      </c>
      <c r="Q165" s="5">
        <f t="shared" si="20"/>
        <v>31438207</v>
      </c>
      <c r="R165" s="5"/>
      <c r="S165" s="5"/>
      <c r="T165" s="5"/>
      <c r="U165" s="211"/>
      <c r="V165" s="4">
        <v>31438206.896666665</v>
      </c>
      <c r="W165" s="210">
        <f>IF((VLOOKUP($D165,'Q4 Raw Data'!$A$9:$DO$158,(W$3-1),FALSE))="Yes",(VLOOKUP($D165,'Q4 Raw Data'!$A$9:$DO$158,W$3,FALSE)),V165)</f>
        <v>31205423</v>
      </c>
      <c r="X165" s="5"/>
    </row>
    <row r="166" spans="1:24" x14ac:dyDescent="0.3">
      <c r="A166" s="208" t="s">
        <v>1334</v>
      </c>
      <c r="B166" s="208" t="s">
        <v>260</v>
      </c>
      <c r="C166" s="208" t="s">
        <v>265</v>
      </c>
      <c r="D166" s="208" t="s">
        <v>635</v>
      </c>
      <c r="E166" s="208" t="s">
        <v>636</v>
      </c>
      <c r="F166" s="4">
        <v>2033004</v>
      </c>
      <c r="G166" s="4">
        <v>6819238</v>
      </c>
      <c r="H166" s="4">
        <v>11614319</v>
      </c>
      <c r="I166" s="4">
        <v>774291</v>
      </c>
      <c r="J166" s="209">
        <f t="shared" si="17"/>
        <v>21240852</v>
      </c>
      <c r="K166" s="4">
        <v>486264</v>
      </c>
      <c r="L166" s="4">
        <v>735648</v>
      </c>
      <c r="M166" s="210">
        <f t="shared" si="18"/>
        <v>1221912</v>
      </c>
      <c r="N166" s="5">
        <f>IF((VLOOKUP($D166,'Q4 Raw Data'!$A$9:$DO$158,(N$3-2),FALSE))="Yes",(VLOOKUP($D166,'Q4 Raw Data'!$A$9:$DO$158,N$3,FALSE)),K166)</f>
        <v>486264</v>
      </c>
      <c r="O166" s="5">
        <f>IF((VLOOKUP($D166,'Q4 Raw Data'!$A$9:$DO$158,(O$3-2),FALSE))="Yes",(VLOOKUP($D166,'Q4 Raw Data'!$A$9:$DO$158,O$3,FALSE)),L166)</f>
        <v>735648</v>
      </c>
      <c r="P166" s="5">
        <f t="shared" si="19"/>
        <v>1221912</v>
      </c>
      <c r="Q166" s="5">
        <f t="shared" si="20"/>
        <v>22462764</v>
      </c>
      <c r="R166" s="5"/>
      <c r="S166" s="5"/>
      <c r="T166" s="5"/>
      <c r="U166" s="211"/>
      <c r="V166" s="4">
        <v>22462764</v>
      </c>
      <c r="W166" s="210">
        <f>IF((VLOOKUP($D166,'Q4 Raw Data'!$A$9:$DO$158,(W$3-1),FALSE))="Yes",(VLOOKUP($D166,'Q4 Raw Data'!$A$9:$DO$158,W$3,FALSE)),V166)</f>
        <v>22462764</v>
      </c>
      <c r="X166" s="5"/>
    </row>
    <row r="167" spans="1:24" x14ac:dyDescent="0.3">
      <c r="A167" s="208" t="s">
        <v>1338</v>
      </c>
      <c r="B167" s="208" t="s">
        <v>267</v>
      </c>
      <c r="C167" s="208" t="s">
        <v>286</v>
      </c>
      <c r="D167" s="208" t="s">
        <v>637</v>
      </c>
      <c r="E167" s="208" t="s">
        <v>638</v>
      </c>
      <c r="F167" s="4">
        <v>1162050</v>
      </c>
      <c r="G167" s="4">
        <v>4751506</v>
      </c>
      <c r="H167" s="4">
        <v>10832817</v>
      </c>
      <c r="I167" s="4">
        <v>654204</v>
      </c>
      <c r="J167" s="209">
        <f t="shared" ref="J167:J187" si="21">SUM(F167:I167)</f>
        <v>17400577</v>
      </c>
      <c r="K167" s="4">
        <v>6055364</v>
      </c>
      <c r="L167" s="4">
        <v>25166781</v>
      </c>
      <c r="M167" s="210">
        <f t="shared" ref="M167:M187" si="22">SUM(K167:L167)</f>
        <v>31222145</v>
      </c>
      <c r="N167" s="5">
        <f>IF((VLOOKUP($D167,'Q4 Raw Data'!$A$9:$DO$158,(N$3-2),FALSE))="Yes",(VLOOKUP($D167,'Q4 Raw Data'!$A$9:$DO$158,N$3,FALSE)),K167)</f>
        <v>6055364</v>
      </c>
      <c r="O167" s="5">
        <f>IF((VLOOKUP($D167,'Q4 Raw Data'!$A$9:$DO$158,(O$3-2),FALSE))="Yes",(VLOOKUP($D167,'Q4 Raw Data'!$A$9:$DO$158,O$3,FALSE)),L167)</f>
        <v>25166781</v>
      </c>
      <c r="P167" s="5">
        <f t="shared" ref="P167:P187" si="23">SUM(N167:O167)</f>
        <v>31222145</v>
      </c>
      <c r="Q167" s="5">
        <f t="shared" ref="Q167:Q187" si="24">SUM(J167,P167)</f>
        <v>48622722</v>
      </c>
      <c r="R167" s="5"/>
      <c r="S167" s="5"/>
      <c r="T167" s="5"/>
      <c r="U167" s="211"/>
      <c r="V167" s="4">
        <v>48622722</v>
      </c>
      <c r="W167" s="210">
        <f>IF((VLOOKUP($D167,'Q4 Raw Data'!$A$9:$DO$158,(W$3-1),FALSE))="Yes",(VLOOKUP($D167,'Q4 Raw Data'!$A$9:$DO$158,W$3,FALSE)),V167)</f>
        <v>48387236.29433538</v>
      </c>
      <c r="X167" s="5"/>
    </row>
    <row r="168" spans="1:24" x14ac:dyDescent="0.3">
      <c r="A168" s="208" t="s">
        <v>247</v>
      </c>
      <c r="B168" s="208" t="s">
        <v>288</v>
      </c>
      <c r="C168" s="208" t="s">
        <v>293</v>
      </c>
      <c r="D168" s="208" t="s">
        <v>641</v>
      </c>
      <c r="E168" s="208" t="s">
        <v>642</v>
      </c>
      <c r="F168" s="4">
        <v>1876070</v>
      </c>
      <c r="G168" s="4">
        <v>7749143</v>
      </c>
      <c r="H168" s="4">
        <v>11218208</v>
      </c>
      <c r="I168" s="4">
        <v>828580</v>
      </c>
      <c r="J168" s="209">
        <f t="shared" si="21"/>
        <v>21672001</v>
      </c>
      <c r="K168" s="4">
        <v>0</v>
      </c>
      <c r="L168" s="4">
        <v>0</v>
      </c>
      <c r="M168" s="210">
        <f t="shared" si="22"/>
        <v>0</v>
      </c>
      <c r="N168" s="5">
        <f>IF((VLOOKUP($D168,'Q4 Raw Data'!$A$9:$DO$158,(N$3-2),FALSE))="Yes",(VLOOKUP($D168,'Q4 Raw Data'!$A$9:$DO$158,N$3,FALSE)),K168)</f>
        <v>0</v>
      </c>
      <c r="O168" s="5">
        <f>IF((VLOOKUP($D168,'Q4 Raw Data'!$A$9:$DO$158,(O$3-2),FALSE))="Yes",(VLOOKUP($D168,'Q4 Raw Data'!$A$9:$DO$158,O$3,FALSE)),L168)</f>
        <v>0</v>
      </c>
      <c r="P168" s="5">
        <f t="shared" si="23"/>
        <v>0</v>
      </c>
      <c r="Q168" s="5">
        <f t="shared" si="24"/>
        <v>21672001</v>
      </c>
      <c r="R168" s="5"/>
      <c r="S168" s="5"/>
      <c r="T168" s="5"/>
      <c r="U168" s="211"/>
      <c r="V168" s="4">
        <v>21672000.597999997</v>
      </c>
      <c r="W168" s="210">
        <f>IF((VLOOKUP($D168,'Q4 Raw Data'!$A$9:$DO$158,(W$3-1),FALSE))="Yes",(VLOOKUP($D168,'Q4 Raw Data'!$A$9:$DO$158,W$3,FALSE)),V168)</f>
        <v>21672000.597999997</v>
      </c>
      <c r="X168" s="5"/>
    </row>
    <row r="169" spans="1:24" x14ac:dyDescent="0.3">
      <c r="A169" s="208" t="s">
        <v>238</v>
      </c>
      <c r="B169" s="208" t="s">
        <v>273</v>
      </c>
      <c r="C169" s="208" t="s">
        <v>314</v>
      </c>
      <c r="D169" s="208" t="s">
        <v>643</v>
      </c>
      <c r="E169" s="208" t="s">
        <v>644</v>
      </c>
      <c r="F169" s="4">
        <v>2045288</v>
      </c>
      <c r="G169" s="4">
        <v>14851079</v>
      </c>
      <c r="H169" s="4">
        <v>20804910</v>
      </c>
      <c r="I169" s="4">
        <v>1464965</v>
      </c>
      <c r="J169" s="209">
        <f t="shared" si="21"/>
        <v>39166242</v>
      </c>
      <c r="K169" s="4">
        <v>13745702</v>
      </c>
      <c r="L169" s="4">
        <v>871260</v>
      </c>
      <c r="M169" s="210">
        <f t="shared" si="22"/>
        <v>14616962</v>
      </c>
      <c r="N169" s="5">
        <f>IF((VLOOKUP($D169,'Q4 Raw Data'!$A$9:$DO$158,(N$3-2),FALSE))="Yes",(VLOOKUP($D169,'Q4 Raw Data'!$A$9:$DO$158,N$3,FALSE)),K169)</f>
        <v>13745702</v>
      </c>
      <c r="O169" s="5">
        <f>IF((VLOOKUP($D169,'Q4 Raw Data'!$A$9:$DO$158,(O$3-2),FALSE))="Yes",(VLOOKUP($D169,'Q4 Raw Data'!$A$9:$DO$158,O$3,FALSE)),L169)</f>
        <v>871260</v>
      </c>
      <c r="P169" s="5">
        <f t="shared" si="23"/>
        <v>14616962</v>
      </c>
      <c r="Q169" s="5">
        <f t="shared" si="24"/>
        <v>53783204</v>
      </c>
      <c r="R169" s="5"/>
      <c r="S169" s="5"/>
      <c r="T169" s="5"/>
      <c r="U169" s="211"/>
      <c r="V169" s="4">
        <v>53783204</v>
      </c>
      <c r="W169" s="210">
        <f>IF((VLOOKUP($D169,'Q4 Raw Data'!$A$9:$DO$158,(W$3-1),FALSE))="Yes",(VLOOKUP($D169,'Q4 Raw Data'!$A$9:$DO$158,W$3,FALSE)),V169)</f>
        <v>53783204</v>
      </c>
      <c r="X169" s="5"/>
    </row>
    <row r="170" spans="1:24" x14ac:dyDescent="0.3">
      <c r="A170" s="208" t="s">
        <v>1330</v>
      </c>
      <c r="B170" s="208" t="s">
        <v>233</v>
      </c>
      <c r="C170" s="208" t="s">
        <v>249</v>
      </c>
      <c r="D170" s="208" t="s">
        <v>645</v>
      </c>
      <c r="E170" s="208" t="s">
        <v>646</v>
      </c>
      <c r="F170" s="4">
        <v>2176858</v>
      </c>
      <c r="G170" s="4">
        <v>7036899</v>
      </c>
      <c r="H170" s="4">
        <v>15696550</v>
      </c>
      <c r="I170" s="4">
        <v>945705</v>
      </c>
      <c r="J170" s="209">
        <f t="shared" si="21"/>
        <v>25856012</v>
      </c>
      <c r="K170" s="4">
        <v>0</v>
      </c>
      <c r="L170" s="4">
        <v>0</v>
      </c>
      <c r="M170" s="210">
        <f t="shared" si="22"/>
        <v>0</v>
      </c>
      <c r="N170" s="5">
        <f>IF((VLOOKUP($D170,'Q4 Raw Data'!$A$9:$DO$158,(N$3-2),FALSE))="Yes",(VLOOKUP($D170,'Q4 Raw Data'!$A$9:$DO$158,N$3,FALSE)),K170)</f>
        <v>0</v>
      </c>
      <c r="O170" s="5">
        <f>IF((VLOOKUP($D170,'Q4 Raw Data'!$A$9:$DO$158,(O$3-2),FALSE))="Yes",(VLOOKUP($D170,'Q4 Raw Data'!$A$9:$DO$158,O$3,FALSE)),L170)</f>
        <v>0</v>
      </c>
      <c r="P170" s="5">
        <f t="shared" si="23"/>
        <v>0</v>
      </c>
      <c r="Q170" s="5">
        <f t="shared" si="24"/>
        <v>25856012</v>
      </c>
      <c r="R170" s="5"/>
      <c r="S170" s="5"/>
      <c r="T170" s="5"/>
      <c r="U170" s="211"/>
      <c r="V170" s="4">
        <v>25856012</v>
      </c>
      <c r="W170" s="210">
        <f>IF((VLOOKUP($D170,'Q4 Raw Data'!$A$9:$DO$158,(W$3-1),FALSE))="Yes",(VLOOKUP($D170,'Q4 Raw Data'!$A$9:$DO$158,W$3,FALSE)),V170)</f>
        <v>25856012</v>
      </c>
      <c r="X170" s="5"/>
    </row>
    <row r="171" spans="1:24" x14ac:dyDescent="0.3">
      <c r="A171" s="208" t="s">
        <v>1327</v>
      </c>
      <c r="B171" s="208" t="s">
        <v>242</v>
      </c>
      <c r="C171" s="208" t="s">
        <v>217</v>
      </c>
      <c r="D171" s="208" t="s">
        <v>647</v>
      </c>
      <c r="E171" s="208" t="s">
        <v>648</v>
      </c>
      <c r="F171" s="4">
        <v>3825582</v>
      </c>
      <c r="G171" s="4">
        <v>15261331</v>
      </c>
      <c r="H171" s="4">
        <v>26511867</v>
      </c>
      <c r="I171" s="4">
        <v>1648875</v>
      </c>
      <c r="J171" s="209">
        <f t="shared" si="21"/>
        <v>47247655</v>
      </c>
      <c r="K171" s="4">
        <v>66187378</v>
      </c>
      <c r="L171" s="4">
        <v>8062081</v>
      </c>
      <c r="M171" s="210">
        <f t="shared" si="22"/>
        <v>74249459</v>
      </c>
      <c r="N171" s="5">
        <f>IF((VLOOKUP($D171,'Q4 Raw Data'!$A$9:$DO$158,(N$3-2),FALSE))="Yes",(VLOOKUP($D171,'Q4 Raw Data'!$A$9:$DO$158,N$3,FALSE)),K171)</f>
        <v>66187378</v>
      </c>
      <c r="O171" s="5">
        <f>IF((VLOOKUP($D171,'Q4 Raw Data'!$A$9:$DO$158,(O$3-2),FALSE))="Yes",(VLOOKUP($D171,'Q4 Raw Data'!$A$9:$DO$158,O$3,FALSE)),L171)</f>
        <v>8062081</v>
      </c>
      <c r="P171" s="5">
        <f t="shared" si="23"/>
        <v>74249459</v>
      </c>
      <c r="Q171" s="5">
        <f t="shared" si="24"/>
        <v>121497114</v>
      </c>
      <c r="R171" s="5"/>
      <c r="S171" s="5"/>
      <c r="T171" s="5"/>
      <c r="U171" s="211"/>
      <c r="V171" s="4">
        <v>121497114.12717548</v>
      </c>
      <c r="W171" s="210">
        <f>IF((VLOOKUP($D171,'Q4 Raw Data'!$A$9:$DO$158,(W$3-1),FALSE))="Yes",(VLOOKUP($D171,'Q4 Raw Data'!$A$9:$DO$158,W$3,FALSE)),V171)</f>
        <v>121101180</v>
      </c>
      <c r="X171" s="5"/>
    </row>
    <row r="172" spans="1:24" x14ac:dyDescent="0.3">
      <c r="A172" s="208" t="s">
        <v>1334</v>
      </c>
      <c r="B172" s="208" t="s">
        <v>260</v>
      </c>
      <c r="C172" s="208" t="s">
        <v>271</v>
      </c>
      <c r="D172" s="208" t="s">
        <v>649</v>
      </c>
      <c r="E172" s="208" t="s">
        <v>650</v>
      </c>
      <c r="F172" s="4">
        <v>3704013</v>
      </c>
      <c r="G172" s="4">
        <v>12332221</v>
      </c>
      <c r="H172" s="4">
        <v>20993946</v>
      </c>
      <c r="I172" s="4">
        <v>1431825</v>
      </c>
      <c r="J172" s="209">
        <f t="shared" si="21"/>
        <v>38462005</v>
      </c>
      <c r="K172" s="4">
        <v>710000</v>
      </c>
      <c r="L172" s="4">
        <v>2834872</v>
      </c>
      <c r="M172" s="210">
        <f t="shared" si="22"/>
        <v>3544872</v>
      </c>
      <c r="N172" s="5">
        <f>IF((VLOOKUP($D172,'Q4 Raw Data'!$A$9:$DO$158,(N$3-2),FALSE))="Yes",(VLOOKUP($D172,'Q4 Raw Data'!$A$9:$DO$158,N$3,FALSE)),K172)</f>
        <v>710000</v>
      </c>
      <c r="O172" s="5">
        <f>IF((VLOOKUP($D172,'Q4 Raw Data'!$A$9:$DO$158,(O$3-2),FALSE))="Yes",(VLOOKUP($D172,'Q4 Raw Data'!$A$9:$DO$158,O$3,FALSE)),L172)</f>
        <v>2834872</v>
      </c>
      <c r="P172" s="5">
        <f t="shared" si="23"/>
        <v>3544872</v>
      </c>
      <c r="Q172" s="5">
        <f t="shared" si="24"/>
        <v>42006877</v>
      </c>
      <c r="R172" s="5"/>
      <c r="S172" s="5"/>
      <c r="T172" s="5"/>
      <c r="U172" s="211"/>
      <c r="V172" s="4">
        <v>42006877</v>
      </c>
      <c r="W172" s="210">
        <f>IF((VLOOKUP($D172,'Q4 Raw Data'!$A$9:$DO$158,(W$3-1),FALSE))="Yes",(VLOOKUP($D172,'Q4 Raw Data'!$A$9:$DO$158,W$3,FALSE)),V172)</f>
        <v>40724395.498128198</v>
      </c>
      <c r="X172" s="5"/>
    </row>
    <row r="173" spans="1:24" x14ac:dyDescent="0.3">
      <c r="A173" s="208" t="s">
        <v>238</v>
      </c>
      <c r="B173" s="208" t="s">
        <v>273</v>
      </c>
      <c r="C173" s="208" t="s">
        <v>314</v>
      </c>
      <c r="D173" s="208" t="s">
        <v>653</v>
      </c>
      <c r="E173" s="208" t="s">
        <v>654</v>
      </c>
      <c r="F173" s="4">
        <v>2081964</v>
      </c>
      <c r="G173" s="4">
        <v>8118780</v>
      </c>
      <c r="H173" s="4">
        <v>18205055</v>
      </c>
      <c r="I173" s="4">
        <v>1088692</v>
      </c>
      <c r="J173" s="209">
        <f t="shared" si="21"/>
        <v>29494491</v>
      </c>
      <c r="K173" s="4">
        <v>0</v>
      </c>
      <c r="L173" s="4">
        <v>63300</v>
      </c>
      <c r="M173" s="210">
        <f t="shared" si="22"/>
        <v>63300</v>
      </c>
      <c r="N173" s="5">
        <f>IF((VLOOKUP($D173,'Q4 Raw Data'!$A$9:$DO$158,(N$3-2),FALSE))="Yes",(VLOOKUP($D173,'Q4 Raw Data'!$A$9:$DO$158,N$3,FALSE)),K173)</f>
        <v>157787</v>
      </c>
      <c r="O173" s="5">
        <f>IF((VLOOKUP($D173,'Q4 Raw Data'!$A$9:$DO$158,(O$3-2),FALSE))="Yes",(VLOOKUP($D173,'Q4 Raw Data'!$A$9:$DO$158,O$3,FALSE)),L173)</f>
        <v>63300</v>
      </c>
      <c r="P173" s="5">
        <f t="shared" si="23"/>
        <v>221087</v>
      </c>
      <c r="Q173" s="5">
        <f t="shared" si="24"/>
        <v>29715578</v>
      </c>
      <c r="R173" s="5"/>
      <c r="S173" s="5"/>
      <c r="T173" s="5"/>
      <c r="U173" s="211"/>
      <c r="V173" s="4">
        <v>29557793</v>
      </c>
      <c r="W173" s="210">
        <f>IF((VLOOKUP($D173,'Q4 Raw Data'!$A$9:$DO$158,(W$3-1),FALSE))="Yes",(VLOOKUP($D173,'Q4 Raw Data'!$A$9:$DO$158,W$3,FALSE)),V173)</f>
        <v>29557793</v>
      </c>
      <c r="X173" s="5"/>
    </row>
    <row r="174" spans="1:24" x14ac:dyDescent="0.3">
      <c r="A174" s="208" t="s">
        <v>238</v>
      </c>
      <c r="B174" s="208" t="s">
        <v>273</v>
      </c>
      <c r="C174" s="208" t="s">
        <v>314</v>
      </c>
      <c r="D174" s="208" t="s">
        <v>655</v>
      </c>
      <c r="E174" s="208" t="s">
        <v>656</v>
      </c>
      <c r="F174" s="4">
        <v>1551147</v>
      </c>
      <c r="G174" s="4">
        <v>15188334</v>
      </c>
      <c r="H174" s="4">
        <v>21869611</v>
      </c>
      <c r="I174" s="4">
        <v>1297456</v>
      </c>
      <c r="J174" s="209">
        <f t="shared" si="21"/>
        <v>39906548</v>
      </c>
      <c r="K174" s="4">
        <v>0</v>
      </c>
      <c r="L174" s="4">
        <v>362650</v>
      </c>
      <c r="M174" s="210">
        <f t="shared" si="22"/>
        <v>362650</v>
      </c>
      <c r="N174" s="5">
        <f>IF((VLOOKUP($D174,'Q4 Raw Data'!$A$9:$DO$158,(N$3-2),FALSE))="Yes",(VLOOKUP($D174,'Q4 Raw Data'!$A$9:$DO$158,N$3,FALSE)),K174)</f>
        <v>0</v>
      </c>
      <c r="O174" s="5">
        <f>IF((VLOOKUP($D174,'Q4 Raw Data'!$A$9:$DO$158,(O$3-2),FALSE))="Yes",(VLOOKUP($D174,'Q4 Raw Data'!$A$9:$DO$158,O$3,FALSE)),L174)</f>
        <v>362650</v>
      </c>
      <c r="P174" s="5">
        <f t="shared" si="23"/>
        <v>362650</v>
      </c>
      <c r="Q174" s="5">
        <f t="shared" si="24"/>
        <v>40269198</v>
      </c>
      <c r="R174" s="5"/>
      <c r="S174" s="5"/>
      <c r="T174" s="5"/>
      <c r="U174" s="211"/>
      <c r="V174" s="4">
        <v>40269198</v>
      </c>
      <c r="W174" s="210">
        <f>IF((VLOOKUP($D174,'Q4 Raw Data'!$A$9:$DO$158,(W$3-1),FALSE))="Yes",(VLOOKUP($D174,'Q4 Raw Data'!$A$9:$DO$158,W$3,FALSE)),V174)</f>
        <v>40269198</v>
      </c>
      <c r="X174" s="5"/>
    </row>
    <row r="175" spans="1:24" x14ac:dyDescent="0.3">
      <c r="A175" s="208" t="s">
        <v>1330</v>
      </c>
      <c r="B175" s="208" t="s">
        <v>233</v>
      </c>
      <c r="C175" s="208" t="s">
        <v>240</v>
      </c>
      <c r="D175" s="208" t="s">
        <v>657</v>
      </c>
      <c r="E175" s="208" t="s">
        <v>658</v>
      </c>
      <c r="F175" s="4">
        <v>1958612</v>
      </c>
      <c r="G175" s="4">
        <v>5204573</v>
      </c>
      <c r="H175" s="4">
        <v>14218929</v>
      </c>
      <c r="I175" s="4">
        <v>823737</v>
      </c>
      <c r="J175" s="209">
        <f t="shared" si="21"/>
        <v>22205851</v>
      </c>
      <c r="K175" s="4">
        <v>4921241</v>
      </c>
      <c r="L175" s="4">
        <v>13473457</v>
      </c>
      <c r="M175" s="210">
        <f t="shared" si="22"/>
        <v>18394698</v>
      </c>
      <c r="N175" s="5">
        <f>IF((VLOOKUP($D175,'Q4 Raw Data'!$A$9:$DO$158,(N$3-2),FALSE))="Yes",(VLOOKUP($D175,'Q4 Raw Data'!$A$9:$DO$158,N$3,FALSE)),K175)</f>
        <v>4921241</v>
      </c>
      <c r="O175" s="5">
        <f>IF((VLOOKUP($D175,'Q4 Raw Data'!$A$9:$DO$158,(O$3-2),FALSE))="Yes",(VLOOKUP($D175,'Q4 Raw Data'!$A$9:$DO$158,O$3,FALSE)),L175)</f>
        <v>13473457</v>
      </c>
      <c r="P175" s="5">
        <f t="shared" si="23"/>
        <v>18394698</v>
      </c>
      <c r="Q175" s="5">
        <f t="shared" si="24"/>
        <v>40600549</v>
      </c>
      <c r="R175" s="5"/>
      <c r="S175" s="5"/>
      <c r="T175" s="5"/>
      <c r="U175" s="211"/>
      <c r="V175" s="4">
        <v>40600549</v>
      </c>
      <c r="W175" s="210">
        <f>IF((VLOOKUP($D175,'Q4 Raw Data'!$A$9:$DO$158,(W$3-1),FALSE))="Yes",(VLOOKUP($D175,'Q4 Raw Data'!$A$9:$DO$158,W$3,FALSE)),V175)</f>
        <v>41090511</v>
      </c>
      <c r="X175" s="5"/>
    </row>
    <row r="176" spans="1:24" x14ac:dyDescent="0.3">
      <c r="A176" s="208" t="s">
        <v>1334</v>
      </c>
      <c r="B176" s="208" t="s">
        <v>260</v>
      </c>
      <c r="C176" s="208" t="s">
        <v>271</v>
      </c>
      <c r="D176" s="208" t="s">
        <v>659</v>
      </c>
      <c r="E176" s="208" t="s">
        <v>660</v>
      </c>
      <c r="F176" s="4">
        <v>4516609</v>
      </c>
      <c r="G176" s="4">
        <v>12453783</v>
      </c>
      <c r="H176" s="4">
        <v>36492902</v>
      </c>
      <c r="I176" s="4">
        <v>2234584</v>
      </c>
      <c r="J176" s="209">
        <f t="shared" si="21"/>
        <v>55697878</v>
      </c>
      <c r="K176" s="4">
        <v>73517000</v>
      </c>
      <c r="L176" s="4">
        <v>60374000</v>
      </c>
      <c r="M176" s="210">
        <f t="shared" si="22"/>
        <v>133891000</v>
      </c>
      <c r="N176" s="5">
        <f>IF((VLOOKUP($D176,'Q4 Raw Data'!$A$9:$DO$158,(N$3-2),FALSE))="Yes",(VLOOKUP($D176,'Q4 Raw Data'!$A$9:$DO$158,N$3,FALSE)),K176)</f>
        <v>73517000</v>
      </c>
      <c r="O176" s="5">
        <f>IF((VLOOKUP($D176,'Q4 Raw Data'!$A$9:$DO$158,(O$3-2),FALSE))="Yes",(VLOOKUP($D176,'Q4 Raw Data'!$A$9:$DO$158,O$3,FALSE)),L176)</f>
        <v>60374000</v>
      </c>
      <c r="P176" s="5">
        <f t="shared" si="23"/>
        <v>133891000</v>
      </c>
      <c r="Q176" s="5">
        <f t="shared" si="24"/>
        <v>189588878</v>
      </c>
      <c r="R176" s="5"/>
      <c r="S176" s="5"/>
      <c r="T176" s="5"/>
      <c r="U176" s="211"/>
      <c r="V176" s="4">
        <v>189588878</v>
      </c>
      <c r="W176" s="210">
        <f>IF((VLOOKUP($D176,'Q4 Raw Data'!$A$9:$DO$158,(W$3-1),FALSE))="Yes",(VLOOKUP($D176,'Q4 Raw Data'!$A$9:$DO$158,W$3,FALSE)),V176)</f>
        <v>189588878</v>
      </c>
      <c r="X176" s="5"/>
    </row>
    <row r="177" spans="1:24" x14ac:dyDescent="0.3">
      <c r="A177" s="208" t="s">
        <v>256</v>
      </c>
      <c r="B177" s="208" t="s">
        <v>280</v>
      </c>
      <c r="C177" s="208" t="s">
        <v>304</v>
      </c>
      <c r="D177" s="208" t="s">
        <v>662</v>
      </c>
      <c r="E177" s="208" t="s">
        <v>663</v>
      </c>
      <c r="F177" s="4">
        <v>1820120</v>
      </c>
      <c r="G177" s="4">
        <v>281912</v>
      </c>
      <c r="H177" s="4">
        <v>9556160</v>
      </c>
      <c r="I177" s="4">
        <v>500897.99999999994</v>
      </c>
      <c r="J177" s="209">
        <f t="shared" si="21"/>
        <v>12159090</v>
      </c>
      <c r="K177" s="4">
        <v>0</v>
      </c>
      <c r="L177" s="4">
        <v>296000</v>
      </c>
      <c r="M177" s="210">
        <f t="shared" si="22"/>
        <v>296000</v>
      </c>
      <c r="N177" s="5">
        <f>IF((VLOOKUP($D177,'Q4 Raw Data'!$A$9:$DO$158,(N$3-2),FALSE))="Yes",(VLOOKUP($D177,'Q4 Raw Data'!$A$9:$DO$158,N$3,FALSE)),K177)</f>
        <v>0</v>
      </c>
      <c r="O177" s="5">
        <f>IF((VLOOKUP($D177,'Q4 Raw Data'!$A$9:$DO$158,(O$3-2),FALSE))="Yes",(VLOOKUP($D177,'Q4 Raw Data'!$A$9:$DO$158,O$3,FALSE)),L177)</f>
        <v>296000</v>
      </c>
      <c r="P177" s="5">
        <f t="shared" si="23"/>
        <v>296000</v>
      </c>
      <c r="Q177" s="5">
        <f t="shared" si="24"/>
        <v>12455090</v>
      </c>
      <c r="R177" s="5"/>
      <c r="S177" s="5"/>
      <c r="T177" s="5"/>
      <c r="U177" s="211"/>
      <c r="V177" s="4">
        <v>12455090</v>
      </c>
      <c r="W177" s="210">
        <f>IF((VLOOKUP($D177,'Q4 Raw Data'!$A$9:$DO$158,(W$3-1),FALSE))="Yes",(VLOOKUP($D177,'Q4 Raw Data'!$A$9:$DO$158,W$3,FALSE)),V177)</f>
        <v>12455090</v>
      </c>
      <c r="X177" s="5"/>
    </row>
    <row r="178" spans="1:24" x14ac:dyDescent="0.3">
      <c r="A178" s="208" t="s">
        <v>256</v>
      </c>
      <c r="B178" s="208" t="s">
        <v>280</v>
      </c>
      <c r="C178" s="208" t="s">
        <v>310</v>
      </c>
      <c r="D178" s="208" t="s">
        <v>664</v>
      </c>
      <c r="E178" s="208" t="s">
        <v>665</v>
      </c>
      <c r="F178" s="4">
        <v>8297662</v>
      </c>
      <c r="G178" s="4">
        <v>16703222</v>
      </c>
      <c r="H178" s="4">
        <v>57607361</v>
      </c>
      <c r="I178" s="4">
        <v>3303452</v>
      </c>
      <c r="J178" s="209">
        <f t="shared" si="21"/>
        <v>85911697</v>
      </c>
      <c r="K178" s="4">
        <v>0</v>
      </c>
      <c r="L178" s="4">
        <v>1878300</v>
      </c>
      <c r="M178" s="210">
        <f t="shared" si="22"/>
        <v>1878300</v>
      </c>
      <c r="N178" s="5">
        <f>IF((VLOOKUP($D178,'Q4 Raw Data'!$A$9:$DO$158,(N$3-2),FALSE))="Yes",(VLOOKUP($D178,'Q4 Raw Data'!$A$9:$DO$158,N$3,FALSE)),K178)</f>
        <v>0</v>
      </c>
      <c r="O178" s="5">
        <f>IF((VLOOKUP($D178,'Q4 Raw Data'!$A$9:$DO$158,(O$3-2),FALSE))="Yes",(VLOOKUP($D178,'Q4 Raw Data'!$A$9:$DO$158,O$3,FALSE)),L178)</f>
        <v>1878300</v>
      </c>
      <c r="P178" s="5">
        <f t="shared" si="23"/>
        <v>1878300</v>
      </c>
      <c r="Q178" s="5">
        <f t="shared" si="24"/>
        <v>87789997</v>
      </c>
      <c r="R178" s="5"/>
      <c r="S178" s="5"/>
      <c r="T178" s="5"/>
      <c r="U178" s="211"/>
      <c r="V178" s="4">
        <v>87789997.094176725</v>
      </c>
      <c r="W178" s="210">
        <f>IF((VLOOKUP($D178,'Q4 Raw Data'!$A$9:$DO$158,(W$3-1),FALSE))="Yes",(VLOOKUP($D178,'Q4 Raw Data'!$A$9:$DO$158,W$3,FALSE)),V178)</f>
        <v>87789997.094176725</v>
      </c>
      <c r="X178" s="5"/>
    </row>
    <row r="179" spans="1:24" x14ac:dyDescent="0.3">
      <c r="A179" s="208" t="s">
        <v>238</v>
      </c>
      <c r="B179" s="208" t="s">
        <v>273</v>
      </c>
      <c r="C179" s="208" t="s">
        <v>314</v>
      </c>
      <c r="D179" s="208" t="s">
        <v>666</v>
      </c>
      <c r="E179" s="208" t="s">
        <v>667</v>
      </c>
      <c r="F179" s="4">
        <v>1523990</v>
      </c>
      <c r="G179" s="4">
        <v>15806905</v>
      </c>
      <c r="H179" s="4">
        <v>20005126</v>
      </c>
      <c r="I179" s="4">
        <v>1323159</v>
      </c>
      <c r="J179" s="209">
        <f t="shared" si="21"/>
        <v>38659180</v>
      </c>
      <c r="K179" s="4">
        <v>0</v>
      </c>
      <c r="L179" s="4">
        <v>0</v>
      </c>
      <c r="M179" s="210">
        <f t="shared" si="22"/>
        <v>0</v>
      </c>
      <c r="N179" s="5">
        <f>IF((VLOOKUP($D179,'Q4 Raw Data'!$A$9:$DO$158,(N$3-2),FALSE))="Yes",(VLOOKUP($D179,'Q4 Raw Data'!$A$9:$DO$158,N$3,FALSE)),K179)</f>
        <v>179432</v>
      </c>
      <c r="O179" s="5">
        <f>IF((VLOOKUP($D179,'Q4 Raw Data'!$A$9:$DO$158,(O$3-2),FALSE))="Yes",(VLOOKUP($D179,'Q4 Raw Data'!$A$9:$DO$158,O$3,FALSE)),L179)</f>
        <v>0</v>
      </c>
      <c r="P179" s="5">
        <f t="shared" si="23"/>
        <v>179432</v>
      </c>
      <c r="Q179" s="5">
        <f t="shared" si="24"/>
        <v>38838612</v>
      </c>
      <c r="R179" s="5"/>
      <c r="S179" s="5"/>
      <c r="T179" s="5"/>
      <c r="U179" s="211"/>
      <c r="V179" s="4">
        <v>38659180</v>
      </c>
      <c r="W179" s="210">
        <f>IF((VLOOKUP($D179,'Q4 Raw Data'!$A$9:$DO$158,(W$3-1),FALSE))="Yes",(VLOOKUP($D179,'Q4 Raw Data'!$A$9:$DO$158,W$3,FALSE)),V179)</f>
        <v>38838612</v>
      </c>
      <c r="X179" s="5"/>
    </row>
    <row r="180" spans="1:24" x14ac:dyDescent="0.3">
      <c r="A180" s="208" t="s">
        <v>1330</v>
      </c>
      <c r="B180" s="208" t="s">
        <v>233</v>
      </c>
      <c r="C180" s="208" t="s">
        <v>249</v>
      </c>
      <c r="D180" s="208" t="s">
        <v>668</v>
      </c>
      <c r="E180" s="208" t="s">
        <v>669</v>
      </c>
      <c r="F180" s="4">
        <v>4013889</v>
      </c>
      <c r="G180" s="4">
        <v>14678010</v>
      </c>
      <c r="H180" s="4">
        <v>24452012</v>
      </c>
      <c r="I180" s="4">
        <v>1592223</v>
      </c>
      <c r="J180" s="209">
        <f t="shared" si="21"/>
        <v>44736134</v>
      </c>
      <c r="K180" s="4">
        <v>0</v>
      </c>
      <c r="L180" s="4">
        <v>0</v>
      </c>
      <c r="M180" s="210">
        <f t="shared" si="22"/>
        <v>0</v>
      </c>
      <c r="N180" s="5">
        <f>IF((VLOOKUP($D180,'Q4 Raw Data'!$A$9:$DO$158,(N$3-2),FALSE))="Yes",(VLOOKUP($D180,'Q4 Raw Data'!$A$9:$DO$158,N$3,FALSE)),K180)</f>
        <v>0</v>
      </c>
      <c r="O180" s="5">
        <f>IF((VLOOKUP($D180,'Q4 Raw Data'!$A$9:$DO$158,(O$3-2),FALSE))="Yes",(VLOOKUP($D180,'Q4 Raw Data'!$A$9:$DO$158,O$3,FALSE)),L180)</f>
        <v>0</v>
      </c>
      <c r="P180" s="5">
        <f t="shared" si="23"/>
        <v>0</v>
      </c>
      <c r="Q180" s="5">
        <f t="shared" si="24"/>
        <v>44736134</v>
      </c>
      <c r="R180" s="5"/>
      <c r="S180" s="5"/>
      <c r="T180" s="5"/>
      <c r="U180" s="211"/>
      <c r="V180" s="4">
        <v>44736134</v>
      </c>
      <c r="W180" s="210">
        <f>IF((VLOOKUP($D180,'Q4 Raw Data'!$A$9:$DO$158,(W$3-1),FALSE))="Yes",(VLOOKUP($D180,'Q4 Raw Data'!$A$9:$DO$158,W$3,FALSE)),V180)</f>
        <v>44684407</v>
      </c>
      <c r="X180" s="5"/>
    </row>
    <row r="181" spans="1:24" x14ac:dyDescent="0.3">
      <c r="A181" s="208" t="s">
        <v>247</v>
      </c>
      <c r="B181" s="208" t="s">
        <v>288</v>
      </c>
      <c r="C181" s="208" t="s">
        <v>299</v>
      </c>
      <c r="D181" s="208" t="s">
        <v>670</v>
      </c>
      <c r="E181" s="208" t="s">
        <v>671</v>
      </c>
      <c r="F181" s="4">
        <v>3273126</v>
      </c>
      <c r="G181" s="4">
        <v>8117936</v>
      </c>
      <c r="H181" s="4">
        <v>30630733</v>
      </c>
      <c r="I181" s="4">
        <v>1823064</v>
      </c>
      <c r="J181" s="209">
        <f t="shared" si="21"/>
        <v>43844859</v>
      </c>
      <c r="K181" s="4">
        <v>1897667</v>
      </c>
      <c r="L181" s="4">
        <v>5080155</v>
      </c>
      <c r="M181" s="210">
        <f t="shared" si="22"/>
        <v>6977822</v>
      </c>
      <c r="N181" s="5">
        <f>IF((VLOOKUP($D181,'Q4 Raw Data'!$A$9:$DO$158,(N$3-2),FALSE))="Yes",(VLOOKUP($D181,'Q4 Raw Data'!$A$9:$DO$158,N$3,FALSE)),K181)</f>
        <v>1897667</v>
      </c>
      <c r="O181" s="5">
        <f>IF((VLOOKUP($D181,'Q4 Raw Data'!$A$9:$DO$158,(O$3-2),FALSE))="Yes",(VLOOKUP($D181,'Q4 Raw Data'!$A$9:$DO$158,O$3,FALSE)),L181)</f>
        <v>5080155</v>
      </c>
      <c r="P181" s="5">
        <f t="shared" si="23"/>
        <v>6977822</v>
      </c>
      <c r="Q181" s="5">
        <f t="shared" si="24"/>
        <v>50822681</v>
      </c>
      <c r="R181" s="5"/>
      <c r="S181" s="5"/>
      <c r="T181" s="5"/>
      <c r="U181" s="211"/>
      <c r="V181" s="4">
        <v>50822681</v>
      </c>
      <c r="W181" s="210">
        <f>IF((VLOOKUP($D181,'Q4 Raw Data'!$A$9:$DO$158,(W$3-1),FALSE))="Yes",(VLOOKUP($D181,'Q4 Raw Data'!$A$9:$DO$158,W$3,FALSE)),V181)</f>
        <v>49772729</v>
      </c>
      <c r="X181" s="5"/>
    </row>
    <row r="182" spans="1:24" x14ac:dyDescent="0.3">
      <c r="A182" s="208" t="s">
        <v>256</v>
      </c>
      <c r="B182" s="208" t="s">
        <v>280</v>
      </c>
      <c r="C182" s="208" t="s">
        <v>304</v>
      </c>
      <c r="D182" s="208" t="s">
        <v>672</v>
      </c>
      <c r="E182" s="208" t="s">
        <v>673</v>
      </c>
      <c r="F182" s="4">
        <v>909645</v>
      </c>
      <c r="G182" s="4">
        <v>1802752</v>
      </c>
      <c r="H182" s="4">
        <v>8867698</v>
      </c>
      <c r="I182" s="4">
        <v>476457</v>
      </c>
      <c r="J182" s="209">
        <f t="shared" si="21"/>
        <v>12056552</v>
      </c>
      <c r="K182" s="4">
        <v>0</v>
      </c>
      <c r="L182" s="4">
        <v>1230740</v>
      </c>
      <c r="M182" s="210">
        <f t="shared" si="22"/>
        <v>1230740</v>
      </c>
      <c r="N182" s="5">
        <f>IF((VLOOKUP($D182,'Q4 Raw Data'!$A$9:$DO$158,(N$3-2),FALSE))="Yes",(VLOOKUP($D182,'Q4 Raw Data'!$A$9:$DO$158,N$3,FALSE)),K182)</f>
        <v>751758</v>
      </c>
      <c r="O182" s="5">
        <f>IF((VLOOKUP($D182,'Q4 Raw Data'!$A$9:$DO$158,(O$3-2),FALSE))="Yes",(VLOOKUP($D182,'Q4 Raw Data'!$A$9:$DO$158,O$3,FALSE)),L182)</f>
        <v>2668986</v>
      </c>
      <c r="P182" s="5">
        <f t="shared" si="23"/>
        <v>3420744</v>
      </c>
      <c r="Q182" s="5">
        <f t="shared" si="24"/>
        <v>15477296</v>
      </c>
      <c r="R182" s="5"/>
      <c r="S182" s="5"/>
      <c r="T182" s="5"/>
      <c r="U182" s="211"/>
      <c r="V182" s="4">
        <v>13287292</v>
      </c>
      <c r="W182" s="210">
        <f>IF((VLOOKUP($D182,'Q4 Raw Data'!$A$9:$DO$158,(W$3-1),FALSE))="Yes",(VLOOKUP($D182,'Q4 Raw Data'!$A$9:$DO$158,W$3,FALSE)),V182)</f>
        <v>15477296</v>
      </c>
      <c r="X182" s="5"/>
    </row>
    <row r="183" spans="1:24" x14ac:dyDescent="0.3">
      <c r="A183" s="208" t="s">
        <v>1330</v>
      </c>
      <c r="B183" s="208" t="s">
        <v>233</v>
      </c>
      <c r="C183" s="208" t="s">
        <v>240</v>
      </c>
      <c r="D183" s="208" t="s">
        <v>676</v>
      </c>
      <c r="E183" s="208" t="s">
        <v>677</v>
      </c>
      <c r="F183" s="4">
        <v>4163057</v>
      </c>
      <c r="G183" s="4">
        <v>16872842</v>
      </c>
      <c r="H183" s="4">
        <v>27233187</v>
      </c>
      <c r="I183" s="4">
        <v>1800370</v>
      </c>
      <c r="J183" s="209">
        <f t="shared" si="21"/>
        <v>50069456</v>
      </c>
      <c r="K183" s="4">
        <v>0</v>
      </c>
      <c r="L183" s="4">
        <v>8835600</v>
      </c>
      <c r="M183" s="210">
        <f t="shared" si="22"/>
        <v>8835600</v>
      </c>
      <c r="N183" s="5">
        <f>IF((VLOOKUP($D183,'Q4 Raw Data'!$A$9:$DO$158,(N$3-2),FALSE))="Yes",(VLOOKUP($D183,'Q4 Raw Data'!$A$9:$DO$158,N$3,FALSE)),K183)</f>
        <v>0</v>
      </c>
      <c r="O183" s="5">
        <f>IF((VLOOKUP($D183,'Q4 Raw Data'!$A$9:$DO$158,(O$3-2),FALSE))="Yes",(VLOOKUP($D183,'Q4 Raw Data'!$A$9:$DO$158,O$3,FALSE)),L183)</f>
        <v>8835600</v>
      </c>
      <c r="P183" s="5">
        <f t="shared" si="23"/>
        <v>8835600</v>
      </c>
      <c r="Q183" s="5">
        <f t="shared" si="24"/>
        <v>58905056</v>
      </c>
      <c r="R183" s="5"/>
      <c r="S183" s="5"/>
      <c r="T183" s="5"/>
      <c r="U183" s="211"/>
      <c r="V183" s="4">
        <v>58905056</v>
      </c>
      <c r="W183" s="210">
        <f>IF((VLOOKUP($D183,'Q4 Raw Data'!$A$9:$DO$158,(W$3-1),FALSE))="Yes",(VLOOKUP($D183,'Q4 Raw Data'!$A$9:$DO$158,W$3,FALSE)),V183)</f>
        <v>58905056</v>
      </c>
      <c r="X183" s="5"/>
    </row>
    <row r="184" spans="1:24" x14ac:dyDescent="0.3">
      <c r="A184" s="208" t="s">
        <v>256</v>
      </c>
      <c r="B184" s="208" t="s">
        <v>280</v>
      </c>
      <c r="C184" s="208" t="s">
        <v>304</v>
      </c>
      <c r="D184" s="208" t="s">
        <v>678</v>
      </c>
      <c r="E184" s="208" t="s">
        <v>679</v>
      </c>
      <c r="F184" s="4">
        <v>948004</v>
      </c>
      <c r="G184" s="4">
        <v>56390</v>
      </c>
      <c r="H184" s="4">
        <v>8288304</v>
      </c>
      <c r="I184" s="4">
        <v>401589</v>
      </c>
      <c r="J184" s="209">
        <f t="shared" si="21"/>
        <v>9694287</v>
      </c>
      <c r="K184" s="4">
        <v>0</v>
      </c>
      <c r="L184" s="4">
        <v>1094613</v>
      </c>
      <c r="M184" s="210">
        <f t="shared" si="22"/>
        <v>1094613</v>
      </c>
      <c r="N184" s="5">
        <f>IF((VLOOKUP($D184,'Q4 Raw Data'!$A$9:$DO$158,(N$3-2),FALSE))="Yes",(VLOOKUP($D184,'Q4 Raw Data'!$A$9:$DO$158,N$3,FALSE)),K184)</f>
        <v>0</v>
      </c>
      <c r="O184" s="5">
        <f>IF((VLOOKUP($D184,'Q4 Raw Data'!$A$9:$DO$158,(O$3-2),FALSE))="Yes",(VLOOKUP($D184,'Q4 Raw Data'!$A$9:$DO$158,O$3,FALSE)),L184)</f>
        <v>1094613</v>
      </c>
      <c r="P184" s="5">
        <f t="shared" si="23"/>
        <v>1094613</v>
      </c>
      <c r="Q184" s="5">
        <f t="shared" si="24"/>
        <v>10788900</v>
      </c>
      <c r="R184" s="5"/>
      <c r="S184" s="5"/>
      <c r="T184" s="5"/>
      <c r="U184" s="211"/>
      <c r="V184" s="4">
        <v>10788900</v>
      </c>
      <c r="W184" s="210">
        <f>IF((VLOOKUP($D184,'Q4 Raw Data'!$A$9:$DO$158,(W$3-1),FALSE))="Yes",(VLOOKUP($D184,'Q4 Raw Data'!$A$9:$DO$158,W$3,FALSE)),V184)</f>
        <v>10735200</v>
      </c>
      <c r="X184" s="5"/>
    </row>
    <row r="185" spans="1:24" x14ac:dyDescent="0.3">
      <c r="A185" s="208" t="s">
        <v>1334</v>
      </c>
      <c r="B185" s="208" t="s">
        <v>260</v>
      </c>
      <c r="C185" s="208" t="s">
        <v>271</v>
      </c>
      <c r="D185" s="208" t="s">
        <v>682</v>
      </c>
      <c r="E185" s="208" t="s">
        <v>683</v>
      </c>
      <c r="F185" s="4">
        <v>3147482</v>
      </c>
      <c r="G185" s="4">
        <v>12950664</v>
      </c>
      <c r="H185" s="4">
        <v>19735052</v>
      </c>
      <c r="I185" s="4">
        <v>1376477</v>
      </c>
      <c r="J185" s="209">
        <f t="shared" si="21"/>
        <v>37209675</v>
      </c>
      <c r="K185" s="4">
        <v>32450049</v>
      </c>
      <c r="L185" s="4">
        <v>8128236</v>
      </c>
      <c r="M185" s="210">
        <f t="shared" si="22"/>
        <v>40578285</v>
      </c>
      <c r="N185" s="5">
        <f>IF((VLOOKUP($D185,'Q4 Raw Data'!$A$9:$DO$158,(N$3-2),FALSE))="Yes",(VLOOKUP($D185,'Q4 Raw Data'!$A$9:$DO$158,N$3,FALSE)),K185)</f>
        <v>32450202</v>
      </c>
      <c r="O185" s="5">
        <f>IF((VLOOKUP($D185,'Q4 Raw Data'!$A$9:$DO$158,(O$3-2),FALSE))="Yes",(VLOOKUP($D185,'Q4 Raw Data'!$A$9:$DO$158,O$3,FALSE)),L185)</f>
        <v>8128236</v>
      </c>
      <c r="P185" s="5">
        <f t="shared" si="23"/>
        <v>40578438</v>
      </c>
      <c r="Q185" s="5">
        <f t="shared" si="24"/>
        <v>77788113</v>
      </c>
      <c r="R185" s="5"/>
      <c r="S185" s="5"/>
      <c r="T185" s="5"/>
      <c r="U185" s="211"/>
      <c r="V185" s="4">
        <v>77787960</v>
      </c>
      <c r="W185" s="210">
        <f>IF((VLOOKUP($D185,'Q4 Raw Data'!$A$9:$DO$158,(W$3-1),FALSE))="Yes",(VLOOKUP($D185,'Q4 Raw Data'!$A$9:$DO$158,W$3,FALSE)),V185)</f>
        <v>77099771.180000007</v>
      </c>
      <c r="X185" s="5"/>
    </row>
    <row r="186" spans="1:24" x14ac:dyDescent="0.3">
      <c r="A186" s="208" t="s">
        <v>1334</v>
      </c>
      <c r="B186" s="208" t="s">
        <v>260</v>
      </c>
      <c r="C186" s="208" t="s">
        <v>271</v>
      </c>
      <c r="D186" s="208" t="s">
        <v>684</v>
      </c>
      <c r="E186" s="208" t="s">
        <v>685</v>
      </c>
      <c r="F186" s="4">
        <v>5432123</v>
      </c>
      <c r="G186" s="4">
        <v>16080497</v>
      </c>
      <c r="H186" s="4">
        <v>37454851</v>
      </c>
      <c r="I186" s="4">
        <v>2384625</v>
      </c>
      <c r="J186" s="209">
        <f t="shared" si="21"/>
        <v>61352096</v>
      </c>
      <c r="K186" s="4">
        <v>0</v>
      </c>
      <c r="L186" s="4">
        <v>0</v>
      </c>
      <c r="M186" s="210">
        <f t="shared" si="22"/>
        <v>0</v>
      </c>
      <c r="N186" s="5">
        <f>IF((VLOOKUP($D186,'Q4 Raw Data'!$A$9:$DO$158,(N$3-2),FALSE))="Yes",(VLOOKUP($D186,'Q4 Raw Data'!$A$9:$DO$158,N$3,FALSE)),K186)</f>
        <v>0</v>
      </c>
      <c r="O186" s="5">
        <f>IF((VLOOKUP($D186,'Q4 Raw Data'!$A$9:$DO$158,(O$3-2),FALSE))="Yes",(VLOOKUP($D186,'Q4 Raw Data'!$A$9:$DO$158,O$3,FALSE)),L186)</f>
        <v>0</v>
      </c>
      <c r="P186" s="5">
        <f t="shared" si="23"/>
        <v>0</v>
      </c>
      <c r="Q186" s="5">
        <f t="shared" si="24"/>
        <v>61352096</v>
      </c>
      <c r="R186" s="5"/>
      <c r="S186" s="5"/>
      <c r="T186" s="5"/>
      <c r="U186" s="211"/>
      <c r="V186" s="4">
        <v>61352096</v>
      </c>
      <c r="W186" s="210">
        <f>IF((VLOOKUP($D186,'Q4 Raw Data'!$A$9:$DO$158,(W$3-1),FALSE))="Yes",(VLOOKUP($D186,'Q4 Raw Data'!$A$9:$DO$158,W$3,FALSE)),V186)</f>
        <v>61352096</v>
      </c>
      <c r="X186" s="5"/>
    </row>
    <row r="187" spans="1:24" x14ac:dyDescent="0.3">
      <c r="A187" s="208" t="s">
        <v>1327</v>
      </c>
      <c r="B187" s="208" t="s">
        <v>242</v>
      </c>
      <c r="C187" s="208" t="s">
        <v>217</v>
      </c>
      <c r="D187" s="208" t="s">
        <v>688</v>
      </c>
      <c r="E187" s="208" t="s">
        <v>689</v>
      </c>
      <c r="F187" s="4">
        <v>1293767</v>
      </c>
      <c r="G187" s="4">
        <v>4479152</v>
      </c>
      <c r="H187" s="4">
        <v>12123655</v>
      </c>
      <c r="I187" s="4">
        <v>731801</v>
      </c>
      <c r="J187" s="209">
        <f t="shared" si="21"/>
        <v>18628375</v>
      </c>
      <c r="K187" s="4">
        <v>0</v>
      </c>
      <c r="L187" s="4">
        <v>0</v>
      </c>
      <c r="M187" s="210">
        <f t="shared" si="22"/>
        <v>0</v>
      </c>
      <c r="N187" s="5">
        <f>IF((VLOOKUP($D187,'Q4 Raw Data'!$A$9:$DO$158,(N$3-2),FALSE))="Yes",(VLOOKUP($D187,'Q4 Raw Data'!$A$9:$DO$158,N$3,FALSE)),K187)</f>
        <v>0</v>
      </c>
      <c r="O187" s="5">
        <f>IF((VLOOKUP($D187,'Q4 Raw Data'!$A$9:$DO$158,(O$3-2),FALSE))="Yes",(VLOOKUP($D187,'Q4 Raw Data'!$A$9:$DO$158,O$3,FALSE)),L187)</f>
        <v>0</v>
      </c>
      <c r="P187" s="5">
        <f t="shared" si="23"/>
        <v>0</v>
      </c>
      <c r="Q187" s="5">
        <f t="shared" si="24"/>
        <v>18628375</v>
      </c>
      <c r="R187" s="5"/>
      <c r="S187" s="5"/>
      <c r="T187" s="5"/>
      <c r="U187" s="211"/>
      <c r="V187" s="4">
        <v>18628375</v>
      </c>
      <c r="W187" s="210">
        <f>IF((VLOOKUP($D187,'Q4 Raw Data'!$A$9:$DO$158,(W$3-1),FALSE))="Yes",(VLOOKUP($D187,'Q4 Raw Data'!$A$9:$DO$158,W$3,FALSE)),V187)</f>
        <v>18628375</v>
      </c>
      <c r="X187" s="5"/>
    </row>
  </sheetData>
  <mergeCells count="5">
    <mergeCell ref="K5:M5"/>
    <mergeCell ref="N5:P5"/>
    <mergeCell ref="R5:T5"/>
    <mergeCell ref="V5:Y5"/>
    <mergeCell ref="F5:J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7FC42-7331-4EFB-8B0A-78268D0CBB05}">
  <sheetPr codeName="Sheet19">
    <tabColor theme="3" tint="0.79998168889431442"/>
  </sheetPr>
  <dimension ref="A1:M175"/>
  <sheetViews>
    <sheetView showGridLines="0" zoomScale="80" zoomScaleNormal="80" workbookViewId="0">
      <selection activeCell="B1" sqref="B1:F1"/>
    </sheetView>
  </sheetViews>
  <sheetFormatPr defaultColWidth="9.109375" defaultRowHeight="14.4" x14ac:dyDescent="0.3"/>
  <cols>
    <col min="1" max="1" width="4.6640625" style="228" customWidth="1"/>
    <col min="2" max="2" width="23.6640625" style="228" customWidth="1"/>
    <col min="3" max="3" width="37.6640625" style="228" bestFit="1" customWidth="1"/>
    <col min="4" max="10" width="29.6640625" style="228" customWidth="1"/>
    <col min="11" max="12" width="4.6640625" style="228" customWidth="1"/>
    <col min="13" max="13" width="9.109375" style="1" hidden="1" customWidth="1"/>
    <col min="14" max="14" width="4.6640625" style="228" customWidth="1"/>
    <col min="15" max="16384" width="9.109375" style="228"/>
  </cols>
  <sheetData>
    <row r="1" spans="1:13" ht="21" x14ac:dyDescent="0.4">
      <c r="A1" s="22"/>
      <c r="B1" s="377" t="s">
        <v>1291</v>
      </c>
      <c r="C1" s="377"/>
      <c r="D1" s="377"/>
      <c r="E1" s="377"/>
      <c r="F1" s="377"/>
      <c r="G1" s="222"/>
      <c r="H1" s="222"/>
      <c r="I1" s="227"/>
      <c r="J1" s="227"/>
      <c r="K1" s="22"/>
    </row>
    <row r="2" spans="1:13" x14ac:dyDescent="0.3">
      <c r="A2" s="22"/>
      <c r="B2" s="379"/>
      <c r="C2" s="379"/>
      <c r="D2" s="379"/>
      <c r="E2" s="379"/>
      <c r="F2" s="379"/>
      <c r="G2" s="221"/>
      <c r="H2" s="221"/>
      <c r="I2" s="226"/>
      <c r="J2" s="226"/>
      <c r="K2" s="22"/>
    </row>
    <row r="3" spans="1:13" x14ac:dyDescent="0.3">
      <c r="A3" s="22"/>
      <c r="B3" s="22"/>
      <c r="C3" s="22"/>
      <c r="D3" s="22"/>
      <c r="E3" s="22"/>
      <c r="F3" s="22"/>
      <c r="G3" s="22"/>
      <c r="H3" s="22"/>
      <c r="I3" s="22"/>
      <c r="J3" s="22"/>
      <c r="K3" s="22"/>
    </row>
    <row r="4" spans="1:13" x14ac:dyDescent="0.3">
      <c r="A4" s="22"/>
      <c r="B4" s="23" t="s">
        <v>1948</v>
      </c>
      <c r="C4" s="22"/>
      <c r="D4" s="24" t="str">
        <f ca="1">'Org List'!J7</f>
        <v>ENG</v>
      </c>
      <c r="E4" s="22"/>
      <c r="F4" s="22"/>
      <c r="G4" s="22"/>
      <c r="H4" s="22"/>
      <c r="I4" s="22"/>
      <c r="J4" s="22"/>
      <c r="K4" s="22"/>
      <c r="M4" s="1">
        <f ca="1">MATCH(D4,'Comms by AT'!$Y:$Y,0)</f>
        <v>4</v>
      </c>
    </row>
    <row r="5" spans="1:13" x14ac:dyDescent="0.3">
      <c r="A5" s="22"/>
      <c r="B5" s="22"/>
      <c r="C5" s="22"/>
      <c r="D5" s="22"/>
      <c r="E5" s="22"/>
      <c r="F5" s="22"/>
      <c r="G5" s="22"/>
      <c r="H5" s="22"/>
      <c r="I5" s="22"/>
      <c r="J5" s="22"/>
      <c r="K5" s="22"/>
      <c r="M5" s="1">
        <f ca="1">COUNTIF('Comms by AT'!$Z:$Z,$D$4)</f>
        <v>150</v>
      </c>
    </row>
    <row r="6" spans="1:13" ht="20.100000000000001" customHeight="1" x14ac:dyDescent="0.3">
      <c r="B6" s="169" t="s">
        <v>1141</v>
      </c>
    </row>
    <row r="7" spans="1:13" x14ac:dyDescent="0.3">
      <c r="A7" s="22"/>
      <c r="B7" s="23" t="s">
        <v>1006</v>
      </c>
      <c r="C7" s="22"/>
      <c r="D7" s="22"/>
      <c r="E7" s="22"/>
      <c r="F7" s="22"/>
      <c r="G7" s="22"/>
      <c r="H7" s="22"/>
      <c r="I7" s="22"/>
      <c r="J7" s="22"/>
      <c r="K7" s="22"/>
    </row>
    <row r="8" spans="1:13" ht="15" thickBot="1" x14ac:dyDescent="0.35"/>
    <row r="9" spans="1:13" s="1" customFormat="1" ht="15" hidden="1" thickBot="1" x14ac:dyDescent="0.35">
      <c r="D9" s="1">
        <v>3</v>
      </c>
      <c r="E9" s="1">
        <v>4</v>
      </c>
      <c r="F9" s="1">
        <v>5</v>
      </c>
      <c r="G9" s="1">
        <v>6</v>
      </c>
      <c r="H9" s="1">
        <v>7</v>
      </c>
      <c r="I9" s="1">
        <v>8</v>
      </c>
      <c r="J9" s="1">
        <v>9</v>
      </c>
    </row>
    <row r="10" spans="1:13" x14ac:dyDescent="0.3">
      <c r="B10" s="333"/>
      <c r="C10" s="362"/>
      <c r="D10" s="413" t="s">
        <v>1283</v>
      </c>
      <c r="E10" s="414"/>
      <c r="F10" s="414"/>
      <c r="G10" s="414"/>
      <c r="H10" s="414"/>
      <c r="I10" s="414"/>
      <c r="J10" s="415"/>
    </row>
    <row r="11" spans="1:13" ht="135" customHeight="1" thickBot="1" x14ac:dyDescent="0.35">
      <c r="B11" s="335" t="s">
        <v>1007</v>
      </c>
      <c r="C11" s="363"/>
      <c r="D11" s="344" t="s">
        <v>1292</v>
      </c>
      <c r="E11" s="345" t="s">
        <v>3530</v>
      </c>
      <c r="F11" s="345" t="s">
        <v>3531</v>
      </c>
      <c r="G11" s="345" t="s">
        <v>3532</v>
      </c>
      <c r="H11" s="345" t="s">
        <v>3533</v>
      </c>
      <c r="I11" s="345" t="s">
        <v>3534</v>
      </c>
      <c r="J11" s="346" t="s">
        <v>3535</v>
      </c>
    </row>
    <row r="12" spans="1:13" x14ac:dyDescent="0.3">
      <c r="B12" s="408" t="str">
        <f ca="1">'Org List'!$J$6</f>
        <v>England</v>
      </c>
      <c r="C12" s="263" t="s">
        <v>1008</v>
      </c>
      <c r="D12" s="264">
        <f ca="1">SUM(D$13,D$15,D$17,D$19,D$21)</f>
        <v>150</v>
      </c>
      <c r="E12" s="265">
        <f t="shared" ref="E12:J12" ca="1" si="0">SUM(E$13,E$15,E$17,E$19,E$21)</f>
        <v>150</v>
      </c>
      <c r="F12" s="265">
        <f t="shared" ca="1" si="0"/>
        <v>150</v>
      </c>
      <c r="G12" s="265">
        <f t="shared" ca="1" si="0"/>
        <v>150</v>
      </c>
      <c r="H12" s="265">
        <f t="shared" ca="1" si="0"/>
        <v>150</v>
      </c>
      <c r="I12" s="265">
        <f t="shared" ca="1" si="0"/>
        <v>150</v>
      </c>
      <c r="J12" s="266">
        <f t="shared" ca="1" si="0"/>
        <v>150</v>
      </c>
    </row>
    <row r="13" spans="1:13" ht="25.05" customHeight="1" x14ac:dyDescent="0.3">
      <c r="B13" s="409"/>
      <c r="C13" s="282" t="s">
        <v>1284</v>
      </c>
      <c r="D13" s="267">
        <f ca="1">COUNTIF(D$26:D$175,$C13)</f>
        <v>56</v>
      </c>
      <c r="E13" s="268">
        <f t="shared" ref="E13:J13" ca="1" si="1">COUNTIF(E$26:E$175,$C13)</f>
        <v>32</v>
      </c>
      <c r="F13" s="268">
        <f t="shared" ca="1" si="1"/>
        <v>44</v>
      </c>
      <c r="G13" s="268">
        <f t="shared" ca="1" si="1"/>
        <v>22</v>
      </c>
      <c r="H13" s="268">
        <f t="shared" ca="1" si="1"/>
        <v>47</v>
      </c>
      <c r="I13" s="268">
        <f t="shared" ca="1" si="1"/>
        <v>27</v>
      </c>
      <c r="J13" s="269">
        <f t="shared" ca="1" si="1"/>
        <v>25</v>
      </c>
    </row>
    <row r="14" spans="1:13" x14ac:dyDescent="0.3">
      <c r="B14" s="409"/>
      <c r="C14" s="282" t="s">
        <v>1285</v>
      </c>
      <c r="D14" s="270">
        <f ca="1">IFERROR(IF((D13/D12)="","",(D13/D12)),"")</f>
        <v>0.37333333333333335</v>
      </c>
      <c r="E14" s="271">
        <f t="shared" ref="E14:J14" ca="1" si="2">IFERROR(IF((E13/E12)="","",(E13/E12)),"")</f>
        <v>0.21333333333333335</v>
      </c>
      <c r="F14" s="271">
        <f t="shared" ca="1" si="2"/>
        <v>0.29333333333333333</v>
      </c>
      <c r="G14" s="271">
        <f t="shared" ca="1" si="2"/>
        <v>0.14666666666666667</v>
      </c>
      <c r="H14" s="271">
        <f t="shared" ca="1" si="2"/>
        <v>0.31333333333333335</v>
      </c>
      <c r="I14" s="271">
        <f t="shared" ca="1" si="2"/>
        <v>0.18</v>
      </c>
      <c r="J14" s="272">
        <f t="shared" ca="1" si="2"/>
        <v>0.16666666666666666</v>
      </c>
    </row>
    <row r="15" spans="1:13" ht="19.95" customHeight="1" x14ac:dyDescent="0.3">
      <c r="B15" s="409"/>
      <c r="C15" s="282" t="s">
        <v>1229</v>
      </c>
      <c r="D15" s="267">
        <f t="shared" ref="D15:J21" ca="1" si="3">COUNTIF(D$26:D$175,$C15)</f>
        <v>87</v>
      </c>
      <c r="E15" s="268">
        <f t="shared" ca="1" si="3"/>
        <v>114</v>
      </c>
      <c r="F15" s="268">
        <f t="shared" ca="1" si="3"/>
        <v>99</v>
      </c>
      <c r="G15" s="268">
        <f t="shared" ca="1" si="3"/>
        <v>101</v>
      </c>
      <c r="H15" s="268">
        <f t="shared" ca="1" si="3"/>
        <v>84</v>
      </c>
      <c r="I15" s="268">
        <f t="shared" ca="1" si="3"/>
        <v>105</v>
      </c>
      <c r="J15" s="269">
        <f t="shared" ca="1" si="3"/>
        <v>104</v>
      </c>
    </row>
    <row r="16" spans="1:13" x14ac:dyDescent="0.3">
      <c r="B16" s="409"/>
      <c r="C16" s="282" t="s">
        <v>1286</v>
      </c>
      <c r="D16" s="270">
        <f ca="1">IFERROR(IF((D15/D12)="","",(D15/D12)),"")</f>
        <v>0.57999999999999996</v>
      </c>
      <c r="E16" s="271">
        <f t="shared" ref="E16:J16" ca="1" si="4">IFERROR(IF((E15/E12)="","",(E15/E12)),"")</f>
        <v>0.76</v>
      </c>
      <c r="F16" s="271">
        <f t="shared" ca="1" si="4"/>
        <v>0.66</v>
      </c>
      <c r="G16" s="271">
        <f t="shared" ca="1" si="4"/>
        <v>0.67333333333333334</v>
      </c>
      <c r="H16" s="271">
        <f t="shared" ca="1" si="4"/>
        <v>0.56000000000000005</v>
      </c>
      <c r="I16" s="271">
        <f t="shared" ca="1" si="4"/>
        <v>0.7</v>
      </c>
      <c r="J16" s="272">
        <f t="shared" ca="1" si="4"/>
        <v>0.69333333333333336</v>
      </c>
    </row>
    <row r="17" spans="1:10" ht="19.95" customHeight="1" x14ac:dyDescent="0.3">
      <c r="B17" s="409"/>
      <c r="C17" s="282" t="s">
        <v>1230</v>
      </c>
      <c r="D17" s="267">
        <f t="shared" ca="1" si="3"/>
        <v>6</v>
      </c>
      <c r="E17" s="268">
        <f t="shared" ca="1" si="3"/>
        <v>3</v>
      </c>
      <c r="F17" s="268">
        <f t="shared" ca="1" si="3"/>
        <v>7</v>
      </c>
      <c r="G17" s="268">
        <f t="shared" ca="1" si="3"/>
        <v>24</v>
      </c>
      <c r="H17" s="268">
        <f t="shared" ca="1" si="3"/>
        <v>19</v>
      </c>
      <c r="I17" s="268">
        <f t="shared" ca="1" si="3"/>
        <v>18</v>
      </c>
      <c r="J17" s="269">
        <f t="shared" ca="1" si="3"/>
        <v>20</v>
      </c>
    </row>
    <row r="18" spans="1:10" x14ac:dyDescent="0.3">
      <c r="B18" s="409"/>
      <c r="C18" s="282" t="s">
        <v>1287</v>
      </c>
      <c r="D18" s="270">
        <f ca="1">IFERROR(IF((D17/D12)="","",(D17/D12)),"")</f>
        <v>0.04</v>
      </c>
      <c r="E18" s="271">
        <f t="shared" ref="E18:J18" ca="1" si="5">IFERROR(IF((E17/E12)="","",(E17/E12)),"")</f>
        <v>0.02</v>
      </c>
      <c r="F18" s="271">
        <f t="shared" ca="1" si="5"/>
        <v>4.6666666666666669E-2</v>
      </c>
      <c r="G18" s="271">
        <f t="shared" ca="1" si="5"/>
        <v>0.16</v>
      </c>
      <c r="H18" s="271">
        <f t="shared" ca="1" si="5"/>
        <v>0.12666666666666668</v>
      </c>
      <c r="I18" s="271">
        <f t="shared" ca="1" si="5"/>
        <v>0.12</v>
      </c>
      <c r="J18" s="272">
        <f t="shared" ca="1" si="5"/>
        <v>0.13333333333333333</v>
      </c>
    </row>
    <row r="19" spans="1:10" ht="19.95" customHeight="1" x14ac:dyDescent="0.3">
      <c r="B19" s="409"/>
      <c r="C19" s="282" t="s">
        <v>1242</v>
      </c>
      <c r="D19" s="267">
        <f t="shared" ca="1" si="3"/>
        <v>0</v>
      </c>
      <c r="E19" s="268">
        <f t="shared" ca="1" si="3"/>
        <v>1</v>
      </c>
      <c r="F19" s="268">
        <f t="shared" ca="1" si="3"/>
        <v>0</v>
      </c>
      <c r="G19" s="268">
        <f t="shared" ca="1" si="3"/>
        <v>3</v>
      </c>
      <c r="H19" s="268">
        <f t="shared" ca="1" si="3"/>
        <v>0</v>
      </c>
      <c r="I19" s="268">
        <f t="shared" ca="1" si="3"/>
        <v>0</v>
      </c>
      <c r="J19" s="269">
        <f t="shared" ca="1" si="3"/>
        <v>1</v>
      </c>
    </row>
    <row r="20" spans="1:10" x14ac:dyDescent="0.3">
      <c r="B20" s="409"/>
      <c r="C20" s="282" t="s">
        <v>1288</v>
      </c>
      <c r="D20" s="270">
        <f ca="1">IFERROR(IF((D19/D12)="","",(D19/D12)),"")</f>
        <v>0</v>
      </c>
      <c r="E20" s="271">
        <f t="shared" ref="E20:J20" ca="1" si="6">IFERROR(IF((E19/E12)="","",(E19/E12)),"")</f>
        <v>6.6666666666666671E-3</v>
      </c>
      <c r="F20" s="271">
        <f t="shared" ca="1" si="6"/>
        <v>0</v>
      </c>
      <c r="G20" s="271">
        <f t="shared" ca="1" si="6"/>
        <v>0.02</v>
      </c>
      <c r="H20" s="271">
        <f t="shared" ca="1" si="6"/>
        <v>0</v>
      </c>
      <c r="I20" s="271">
        <f t="shared" ca="1" si="6"/>
        <v>0</v>
      </c>
      <c r="J20" s="272">
        <f t="shared" ca="1" si="6"/>
        <v>6.6666666666666671E-3</v>
      </c>
    </row>
    <row r="21" spans="1:10" ht="19.95" customHeight="1" x14ac:dyDescent="0.3">
      <c r="B21" s="409"/>
      <c r="C21" s="282" t="s">
        <v>1243</v>
      </c>
      <c r="D21" s="267">
        <f t="shared" ca="1" si="3"/>
        <v>1</v>
      </c>
      <c r="E21" s="268">
        <f t="shared" ca="1" si="3"/>
        <v>0</v>
      </c>
      <c r="F21" s="268">
        <f t="shared" ca="1" si="3"/>
        <v>0</v>
      </c>
      <c r="G21" s="268">
        <f t="shared" ca="1" si="3"/>
        <v>0</v>
      </c>
      <c r="H21" s="268">
        <f t="shared" ca="1" si="3"/>
        <v>0</v>
      </c>
      <c r="I21" s="268">
        <f t="shared" ca="1" si="3"/>
        <v>0</v>
      </c>
      <c r="J21" s="269">
        <f t="shared" ca="1" si="3"/>
        <v>0</v>
      </c>
    </row>
    <row r="22" spans="1:10" ht="15" thickBot="1" x14ac:dyDescent="0.35">
      <c r="B22" s="410"/>
      <c r="C22" s="283" t="s">
        <v>1289</v>
      </c>
      <c r="D22" s="273">
        <f ca="1">IFERROR(IF((D21/D12)="","",(D21/D12)),"")</f>
        <v>6.6666666666666671E-3</v>
      </c>
      <c r="E22" s="274">
        <f t="shared" ref="E22:J22" ca="1" si="7">IFERROR(IF((E21/E12)="","",(E21/E12)),"")</f>
        <v>0</v>
      </c>
      <c r="F22" s="274">
        <f t="shared" ca="1" si="7"/>
        <v>0</v>
      </c>
      <c r="G22" s="274">
        <f t="shared" ca="1" si="7"/>
        <v>0</v>
      </c>
      <c r="H22" s="274">
        <f t="shared" ca="1" si="7"/>
        <v>0</v>
      </c>
      <c r="I22" s="274">
        <f t="shared" ca="1" si="7"/>
        <v>0</v>
      </c>
      <c r="J22" s="275">
        <f t="shared" ca="1" si="7"/>
        <v>0</v>
      </c>
    </row>
    <row r="23" spans="1:10" ht="15" thickBot="1" x14ac:dyDescent="0.35"/>
    <row r="24" spans="1:10" x14ac:dyDescent="0.3">
      <c r="B24" s="333"/>
      <c r="C24" s="334"/>
      <c r="D24" s="413" t="s">
        <v>1283</v>
      </c>
      <c r="E24" s="414"/>
      <c r="F24" s="414"/>
      <c r="G24" s="414"/>
      <c r="H24" s="414"/>
      <c r="I24" s="414"/>
      <c r="J24" s="415"/>
    </row>
    <row r="25" spans="1:10" ht="135" customHeight="1" thickBot="1" x14ac:dyDescent="0.35">
      <c r="B25" s="347" t="s">
        <v>195</v>
      </c>
      <c r="C25" s="348" t="s">
        <v>1007</v>
      </c>
      <c r="D25" s="349" t="s">
        <v>1292</v>
      </c>
      <c r="E25" s="350" t="s">
        <v>3530</v>
      </c>
      <c r="F25" s="350" t="s">
        <v>3531</v>
      </c>
      <c r="G25" s="350" t="s">
        <v>3532</v>
      </c>
      <c r="H25" s="350" t="s">
        <v>3533</v>
      </c>
      <c r="I25" s="350" t="s">
        <v>3534</v>
      </c>
      <c r="J25" s="351" t="s">
        <v>3535</v>
      </c>
    </row>
    <row r="26" spans="1:10" ht="15" customHeight="1" x14ac:dyDescent="0.3">
      <c r="A26" s="41">
        <v>0</v>
      </c>
      <c r="B26" s="433" t="str">
        <f t="shared" ref="B26:B57" ca="1" si="8">IF($A26&gt;$M$5-1,"",INDIRECT("'Comms by AT'!AA"&amp;$A26+$M$4))</f>
        <v>E09000002</v>
      </c>
      <c r="C26" s="434" t="str">
        <f ca="1">IFERROR(VLOOKUP($B26,'Org List'!$J$9:$K$640,2,0), "")</f>
        <v>Barking and Dagenham</v>
      </c>
      <c r="D26" s="435" t="str">
        <f ca="1">IFERROR(IF((VLOOKUP($B26,'Year End Backsheet'!$A$7:$X$156,D$9,FALSE))="","",(VLOOKUP($B26,'Year End Backsheet'!$A$7:$X$156,D$9,FALSE))),"")</f>
        <v>Agree</v>
      </c>
      <c r="E26" s="436" t="str">
        <f ca="1">IFERROR(IF((VLOOKUP($B26,'Year End Backsheet'!$A$7:$X$156,E$9,FALSE))="","",(VLOOKUP($B26,'Year End Backsheet'!$A$7:$X$156,E$9,FALSE))),"")</f>
        <v>Agree</v>
      </c>
      <c r="F26" s="436" t="str">
        <f ca="1">IFERROR(IF((VLOOKUP($B26,'Year End Backsheet'!$A$7:$X$156,F$9,FALSE))="","",(VLOOKUP($B26,'Year End Backsheet'!$A$7:$X$156,F$9,FALSE))),"")</f>
        <v>Agree</v>
      </c>
      <c r="G26" s="436" t="str">
        <f ca="1">IFERROR(IF((VLOOKUP($B26,'Year End Backsheet'!$A$7:$X$156,G$9,FALSE))="","",(VLOOKUP($B26,'Year End Backsheet'!$A$7:$X$156,G$9,FALSE))),"")</f>
        <v>Neither agree nor disagree</v>
      </c>
      <c r="H26" s="436" t="str">
        <f ca="1">IFERROR(IF((VLOOKUP($B26,'Year End Backsheet'!$A$7:$X$156,H$9,FALSE))="","",(VLOOKUP($B26,'Year End Backsheet'!$A$7:$X$156,H$9,FALSE))),"")</f>
        <v>Agree</v>
      </c>
      <c r="I26" s="436" t="str">
        <f ca="1">IFERROR(IF((VLOOKUP($B26,'Year End Backsheet'!$A$7:$X$156,I$9,FALSE))="","",(VLOOKUP($B26,'Year End Backsheet'!$A$7:$X$156,I$9,FALSE))),"")</f>
        <v>Agree</v>
      </c>
      <c r="J26" s="437" t="str">
        <f ca="1">IFERROR(IF((VLOOKUP($B26,'Year End Backsheet'!$A$7:$X$156,J$9,FALSE))="","",(VLOOKUP($B26,'Year End Backsheet'!$A$7:$X$156,J$9,FALSE))),"")</f>
        <v>Agree</v>
      </c>
    </row>
    <row r="27" spans="1:10" ht="15" customHeight="1" x14ac:dyDescent="0.3">
      <c r="A27" s="41">
        <v>1</v>
      </c>
      <c r="B27" s="438" t="str">
        <f t="shared" ca="1" si="8"/>
        <v>E09000003</v>
      </c>
      <c r="C27" s="439" t="str">
        <f ca="1">IFERROR(VLOOKUP($B27,'Org List'!$J$9:$K$640,2,0), "")</f>
        <v>Barnet</v>
      </c>
      <c r="D27" s="440" t="str">
        <f ca="1">IFERROR(IF((VLOOKUP($B27,'Year End Backsheet'!$A$7:$X$156,D$9,FALSE))="","",(VLOOKUP($B27,'Year End Backsheet'!$A$7:$X$156,D$9,FALSE))),"")</f>
        <v>Strongly Agree</v>
      </c>
      <c r="E27" s="441" t="str">
        <f ca="1">IFERROR(IF((VLOOKUP($B27,'Year End Backsheet'!$A$7:$X$156,E$9,FALSE))="","",(VLOOKUP($B27,'Year End Backsheet'!$A$7:$X$156,E$9,FALSE))),"")</f>
        <v>Strongly Agree</v>
      </c>
      <c r="F27" s="441" t="str">
        <f ca="1">IFERROR(IF((VLOOKUP($B27,'Year End Backsheet'!$A$7:$X$156,F$9,FALSE))="","",(VLOOKUP($B27,'Year End Backsheet'!$A$7:$X$156,F$9,FALSE))),"")</f>
        <v>Strongly Agree</v>
      </c>
      <c r="G27" s="441" t="str">
        <f ca="1">IFERROR(IF((VLOOKUP($B27,'Year End Backsheet'!$A$7:$X$156,G$9,FALSE))="","",(VLOOKUP($B27,'Year End Backsheet'!$A$7:$X$156,G$9,FALSE))),"")</f>
        <v>Agree</v>
      </c>
      <c r="H27" s="441" t="str">
        <f ca="1">IFERROR(IF((VLOOKUP($B27,'Year End Backsheet'!$A$7:$X$156,H$9,FALSE))="","",(VLOOKUP($B27,'Year End Backsheet'!$A$7:$X$156,H$9,FALSE))),"")</f>
        <v>Agree</v>
      </c>
      <c r="I27" s="441" t="str">
        <f ca="1">IFERROR(IF((VLOOKUP($B27,'Year End Backsheet'!$A$7:$X$156,I$9,FALSE))="","",(VLOOKUP($B27,'Year End Backsheet'!$A$7:$X$156,I$9,FALSE))),"")</f>
        <v>Agree</v>
      </c>
      <c r="J27" s="442" t="str">
        <f ca="1">IFERROR(IF((VLOOKUP($B27,'Year End Backsheet'!$A$7:$X$156,J$9,FALSE))="","",(VLOOKUP($B27,'Year End Backsheet'!$A$7:$X$156,J$9,FALSE))),"")</f>
        <v>Agree</v>
      </c>
    </row>
    <row r="28" spans="1:10" ht="15" customHeight="1" x14ac:dyDescent="0.3">
      <c r="A28" s="41">
        <v>2</v>
      </c>
      <c r="B28" s="438" t="str">
        <f t="shared" ca="1" si="8"/>
        <v>E08000016</v>
      </c>
      <c r="C28" s="439" t="str">
        <f ca="1">IFERROR(VLOOKUP($B28,'Org List'!$J$9:$K$640,2,0), "")</f>
        <v>Barnsley</v>
      </c>
      <c r="D28" s="440" t="str">
        <f ca="1">IFERROR(IF((VLOOKUP($B28,'Year End Backsheet'!$A$7:$X$156,D$9,FALSE))="","",(VLOOKUP($B28,'Year End Backsheet'!$A$7:$X$156,D$9,FALSE))),"")</f>
        <v>Neither agree nor disagree</v>
      </c>
      <c r="E28" s="441" t="str">
        <f ca="1">IFERROR(IF((VLOOKUP($B28,'Year End Backsheet'!$A$7:$X$156,E$9,FALSE))="","",(VLOOKUP($B28,'Year End Backsheet'!$A$7:$X$156,E$9,FALSE))),"")</f>
        <v>Agree</v>
      </c>
      <c r="F28" s="441" t="str">
        <f ca="1">IFERROR(IF((VLOOKUP($B28,'Year End Backsheet'!$A$7:$X$156,F$9,FALSE))="","",(VLOOKUP($B28,'Year End Backsheet'!$A$7:$X$156,F$9,FALSE))),"")</f>
        <v>Agree</v>
      </c>
      <c r="G28" s="441" t="str">
        <f ca="1">IFERROR(IF((VLOOKUP($B28,'Year End Backsheet'!$A$7:$X$156,G$9,FALSE))="","",(VLOOKUP($B28,'Year End Backsheet'!$A$7:$X$156,G$9,FALSE))),"")</f>
        <v>Agree</v>
      </c>
      <c r="H28" s="441" t="str">
        <f ca="1">IFERROR(IF((VLOOKUP($B28,'Year End Backsheet'!$A$7:$X$156,H$9,FALSE))="","",(VLOOKUP($B28,'Year End Backsheet'!$A$7:$X$156,H$9,FALSE))),"")</f>
        <v>Agree</v>
      </c>
      <c r="I28" s="441" t="str">
        <f ca="1">IFERROR(IF((VLOOKUP($B28,'Year End Backsheet'!$A$7:$X$156,I$9,FALSE))="","",(VLOOKUP($B28,'Year End Backsheet'!$A$7:$X$156,I$9,FALSE))),"")</f>
        <v>Agree</v>
      </c>
      <c r="J28" s="442" t="str">
        <f ca="1">IFERROR(IF((VLOOKUP($B28,'Year End Backsheet'!$A$7:$X$156,J$9,FALSE))="","",(VLOOKUP($B28,'Year End Backsheet'!$A$7:$X$156,J$9,FALSE))),"")</f>
        <v>Agree</v>
      </c>
    </row>
    <row r="29" spans="1:10" ht="15" customHeight="1" x14ac:dyDescent="0.3">
      <c r="A29" s="41">
        <v>3</v>
      </c>
      <c r="B29" s="438" t="str">
        <f t="shared" ca="1" si="8"/>
        <v>E06000022</v>
      </c>
      <c r="C29" s="439" t="str">
        <f ca="1">IFERROR(VLOOKUP($B29,'Org List'!$J$9:$K$640,2,0), "")</f>
        <v>Bath and North East Somerset</v>
      </c>
      <c r="D29" s="440" t="str">
        <f ca="1">IFERROR(IF((VLOOKUP($B29,'Year End Backsheet'!$A$7:$X$156,D$9,FALSE))="","",(VLOOKUP($B29,'Year End Backsheet'!$A$7:$X$156,D$9,FALSE))),"")</f>
        <v>Agree</v>
      </c>
      <c r="E29" s="441" t="str">
        <f ca="1">IFERROR(IF((VLOOKUP($B29,'Year End Backsheet'!$A$7:$X$156,E$9,FALSE))="","",(VLOOKUP($B29,'Year End Backsheet'!$A$7:$X$156,E$9,FALSE))),"")</f>
        <v>Agree</v>
      </c>
      <c r="F29" s="441" t="str">
        <f ca="1">IFERROR(IF((VLOOKUP($B29,'Year End Backsheet'!$A$7:$X$156,F$9,FALSE))="","",(VLOOKUP($B29,'Year End Backsheet'!$A$7:$X$156,F$9,FALSE))),"")</f>
        <v>Agree</v>
      </c>
      <c r="G29" s="441" t="str">
        <f ca="1">IFERROR(IF((VLOOKUP($B29,'Year End Backsheet'!$A$7:$X$156,G$9,FALSE))="","",(VLOOKUP($B29,'Year End Backsheet'!$A$7:$X$156,G$9,FALSE))),"")</f>
        <v>Agree</v>
      </c>
      <c r="H29" s="441" t="str">
        <f ca="1">IFERROR(IF((VLOOKUP($B29,'Year End Backsheet'!$A$7:$X$156,H$9,FALSE))="","",(VLOOKUP($B29,'Year End Backsheet'!$A$7:$X$156,H$9,FALSE))),"")</f>
        <v>Agree</v>
      </c>
      <c r="I29" s="441" t="str">
        <f ca="1">IFERROR(IF((VLOOKUP($B29,'Year End Backsheet'!$A$7:$X$156,I$9,FALSE))="","",(VLOOKUP($B29,'Year End Backsheet'!$A$7:$X$156,I$9,FALSE))),"")</f>
        <v>Agree</v>
      </c>
      <c r="J29" s="442" t="str">
        <f ca="1">IFERROR(IF((VLOOKUP($B29,'Year End Backsheet'!$A$7:$X$156,J$9,FALSE))="","",(VLOOKUP($B29,'Year End Backsheet'!$A$7:$X$156,J$9,FALSE))),"")</f>
        <v>Agree</v>
      </c>
    </row>
    <row r="30" spans="1:10" ht="15" customHeight="1" x14ac:dyDescent="0.3">
      <c r="A30" s="41">
        <v>4</v>
      </c>
      <c r="B30" s="438" t="str">
        <f t="shared" ca="1" si="8"/>
        <v>E06000055</v>
      </c>
      <c r="C30" s="439" t="str">
        <f ca="1">IFERROR(VLOOKUP($B30,'Org List'!$J$9:$K$640,2,0), "")</f>
        <v>Bedford</v>
      </c>
      <c r="D30" s="440" t="str">
        <f ca="1">IFERROR(IF((VLOOKUP($B30,'Year End Backsheet'!$A$7:$X$156,D$9,FALSE))="","",(VLOOKUP($B30,'Year End Backsheet'!$A$7:$X$156,D$9,FALSE))),"")</f>
        <v>Strongly Agree</v>
      </c>
      <c r="E30" s="441" t="str">
        <f ca="1">IFERROR(IF((VLOOKUP($B30,'Year End Backsheet'!$A$7:$X$156,E$9,FALSE))="","",(VLOOKUP($B30,'Year End Backsheet'!$A$7:$X$156,E$9,FALSE))),"")</f>
        <v>Strongly Agree</v>
      </c>
      <c r="F30" s="441" t="str">
        <f ca="1">IFERROR(IF((VLOOKUP($B30,'Year End Backsheet'!$A$7:$X$156,F$9,FALSE))="","",(VLOOKUP($B30,'Year End Backsheet'!$A$7:$X$156,F$9,FALSE))),"")</f>
        <v>Strongly Agree</v>
      </c>
      <c r="G30" s="441" t="str">
        <f ca="1">IFERROR(IF((VLOOKUP($B30,'Year End Backsheet'!$A$7:$X$156,G$9,FALSE))="","",(VLOOKUP($B30,'Year End Backsheet'!$A$7:$X$156,G$9,FALSE))),"")</f>
        <v>Strongly Agree</v>
      </c>
      <c r="H30" s="441" t="str">
        <f ca="1">IFERROR(IF((VLOOKUP($B30,'Year End Backsheet'!$A$7:$X$156,H$9,FALSE))="","",(VLOOKUP($B30,'Year End Backsheet'!$A$7:$X$156,H$9,FALSE))),"")</f>
        <v>Strongly Agree</v>
      </c>
      <c r="I30" s="441" t="str">
        <f ca="1">IFERROR(IF((VLOOKUP($B30,'Year End Backsheet'!$A$7:$X$156,I$9,FALSE))="","",(VLOOKUP($B30,'Year End Backsheet'!$A$7:$X$156,I$9,FALSE))),"")</f>
        <v>Strongly Agree</v>
      </c>
      <c r="J30" s="442" t="str">
        <f ca="1">IFERROR(IF((VLOOKUP($B30,'Year End Backsheet'!$A$7:$X$156,J$9,FALSE))="","",(VLOOKUP($B30,'Year End Backsheet'!$A$7:$X$156,J$9,FALSE))),"")</f>
        <v>Strongly Agree</v>
      </c>
    </row>
    <row r="31" spans="1:10" ht="15" customHeight="1" x14ac:dyDescent="0.3">
      <c r="A31" s="41">
        <v>5</v>
      </c>
      <c r="B31" s="438" t="str">
        <f t="shared" ca="1" si="8"/>
        <v>E09000004</v>
      </c>
      <c r="C31" s="439" t="str">
        <f ca="1">IFERROR(VLOOKUP($B31,'Org List'!$J$9:$K$640,2,0), "")</f>
        <v>Bexley</v>
      </c>
      <c r="D31" s="440" t="str">
        <f ca="1">IFERROR(IF((VLOOKUP($B31,'Year End Backsheet'!$A$7:$X$156,D$9,FALSE))="","",(VLOOKUP($B31,'Year End Backsheet'!$A$7:$X$156,D$9,FALSE))),"")</f>
        <v>Strongly Agree</v>
      </c>
      <c r="E31" s="441" t="str">
        <f ca="1">IFERROR(IF((VLOOKUP($B31,'Year End Backsheet'!$A$7:$X$156,E$9,FALSE))="","",(VLOOKUP($B31,'Year End Backsheet'!$A$7:$X$156,E$9,FALSE))),"")</f>
        <v>Agree</v>
      </c>
      <c r="F31" s="441" t="str">
        <f ca="1">IFERROR(IF((VLOOKUP($B31,'Year End Backsheet'!$A$7:$X$156,F$9,FALSE))="","",(VLOOKUP($B31,'Year End Backsheet'!$A$7:$X$156,F$9,FALSE))),"")</f>
        <v>Strongly Agree</v>
      </c>
      <c r="G31" s="441" t="str">
        <f ca="1">IFERROR(IF((VLOOKUP($B31,'Year End Backsheet'!$A$7:$X$156,G$9,FALSE))="","",(VLOOKUP($B31,'Year End Backsheet'!$A$7:$X$156,G$9,FALSE))),"")</f>
        <v>Agree</v>
      </c>
      <c r="H31" s="441" t="str">
        <f ca="1">IFERROR(IF((VLOOKUP($B31,'Year End Backsheet'!$A$7:$X$156,H$9,FALSE))="","",(VLOOKUP($B31,'Year End Backsheet'!$A$7:$X$156,H$9,FALSE))),"")</f>
        <v>Agree</v>
      </c>
      <c r="I31" s="441" t="str">
        <f ca="1">IFERROR(IF((VLOOKUP($B31,'Year End Backsheet'!$A$7:$X$156,I$9,FALSE))="","",(VLOOKUP($B31,'Year End Backsheet'!$A$7:$X$156,I$9,FALSE))),"")</f>
        <v>Agree</v>
      </c>
      <c r="J31" s="442" t="str">
        <f ca="1">IFERROR(IF((VLOOKUP($B31,'Year End Backsheet'!$A$7:$X$156,J$9,FALSE))="","",(VLOOKUP($B31,'Year End Backsheet'!$A$7:$X$156,J$9,FALSE))),"")</f>
        <v>Agree</v>
      </c>
    </row>
    <row r="32" spans="1:10" ht="15" customHeight="1" x14ac:dyDescent="0.3">
      <c r="A32" s="41">
        <v>6</v>
      </c>
      <c r="B32" s="438" t="str">
        <f t="shared" ca="1" si="8"/>
        <v>E08000025</v>
      </c>
      <c r="C32" s="439" t="str">
        <f ca="1">IFERROR(VLOOKUP($B32,'Org List'!$J$9:$K$640,2,0), "")</f>
        <v>Birmingham</v>
      </c>
      <c r="D32" s="440" t="str">
        <f ca="1">IFERROR(IF((VLOOKUP($B32,'Year End Backsheet'!$A$7:$X$156,D$9,FALSE))="","",(VLOOKUP($B32,'Year End Backsheet'!$A$7:$X$156,D$9,FALSE))),"")</f>
        <v>Strongly Agree</v>
      </c>
      <c r="E32" s="441" t="str">
        <f ca="1">IFERROR(IF((VLOOKUP($B32,'Year End Backsheet'!$A$7:$X$156,E$9,FALSE))="","",(VLOOKUP($B32,'Year End Backsheet'!$A$7:$X$156,E$9,FALSE))),"")</f>
        <v>Strongly Agree</v>
      </c>
      <c r="F32" s="441" t="str">
        <f ca="1">IFERROR(IF((VLOOKUP($B32,'Year End Backsheet'!$A$7:$X$156,F$9,FALSE))="","",(VLOOKUP($B32,'Year End Backsheet'!$A$7:$X$156,F$9,FALSE))),"")</f>
        <v>Strongly Agree</v>
      </c>
      <c r="G32" s="441" t="str">
        <f ca="1">IFERROR(IF((VLOOKUP($B32,'Year End Backsheet'!$A$7:$X$156,G$9,FALSE))="","",(VLOOKUP($B32,'Year End Backsheet'!$A$7:$X$156,G$9,FALSE))),"")</f>
        <v>Neither agree nor disagree</v>
      </c>
      <c r="H32" s="441" t="str">
        <f ca="1">IFERROR(IF((VLOOKUP($B32,'Year End Backsheet'!$A$7:$X$156,H$9,FALSE))="","",(VLOOKUP($B32,'Year End Backsheet'!$A$7:$X$156,H$9,FALSE))),"")</f>
        <v>Agree</v>
      </c>
      <c r="I32" s="441" t="str">
        <f ca="1">IFERROR(IF((VLOOKUP($B32,'Year End Backsheet'!$A$7:$X$156,I$9,FALSE))="","",(VLOOKUP($B32,'Year End Backsheet'!$A$7:$X$156,I$9,FALSE))),"")</f>
        <v>Agree</v>
      </c>
      <c r="J32" s="442" t="str">
        <f ca="1">IFERROR(IF((VLOOKUP($B32,'Year End Backsheet'!$A$7:$X$156,J$9,FALSE))="","",(VLOOKUP($B32,'Year End Backsheet'!$A$7:$X$156,J$9,FALSE))),"")</f>
        <v>Agree</v>
      </c>
    </row>
    <row r="33" spans="1:10" ht="15" customHeight="1" x14ac:dyDescent="0.3">
      <c r="A33" s="41">
        <v>7</v>
      </c>
      <c r="B33" s="438" t="str">
        <f t="shared" ca="1" si="8"/>
        <v>E06000008</v>
      </c>
      <c r="C33" s="439" t="str">
        <f ca="1">IFERROR(VLOOKUP($B33,'Org List'!$J$9:$K$640,2,0), "")</f>
        <v>Blackburn with Darwen</v>
      </c>
      <c r="D33" s="440" t="str">
        <f ca="1">IFERROR(IF((VLOOKUP($B33,'Year End Backsheet'!$A$7:$X$156,D$9,FALSE))="","",(VLOOKUP($B33,'Year End Backsheet'!$A$7:$X$156,D$9,FALSE))),"")</f>
        <v>Strongly Agree</v>
      </c>
      <c r="E33" s="441" t="str">
        <f ca="1">IFERROR(IF((VLOOKUP($B33,'Year End Backsheet'!$A$7:$X$156,E$9,FALSE))="","",(VLOOKUP($B33,'Year End Backsheet'!$A$7:$X$156,E$9,FALSE))),"")</f>
        <v>Strongly Agree</v>
      </c>
      <c r="F33" s="441" t="str">
        <f ca="1">IFERROR(IF((VLOOKUP($B33,'Year End Backsheet'!$A$7:$X$156,F$9,FALSE))="","",(VLOOKUP($B33,'Year End Backsheet'!$A$7:$X$156,F$9,FALSE))),"")</f>
        <v>Strongly Agree</v>
      </c>
      <c r="G33" s="441" t="str">
        <f ca="1">IFERROR(IF((VLOOKUP($B33,'Year End Backsheet'!$A$7:$X$156,G$9,FALSE))="","",(VLOOKUP($B33,'Year End Backsheet'!$A$7:$X$156,G$9,FALSE))),"")</f>
        <v>Strongly Agree</v>
      </c>
      <c r="H33" s="441" t="str">
        <f ca="1">IFERROR(IF((VLOOKUP($B33,'Year End Backsheet'!$A$7:$X$156,H$9,FALSE))="","",(VLOOKUP($B33,'Year End Backsheet'!$A$7:$X$156,H$9,FALSE))),"")</f>
        <v>Agree</v>
      </c>
      <c r="I33" s="441" t="str">
        <f ca="1">IFERROR(IF((VLOOKUP($B33,'Year End Backsheet'!$A$7:$X$156,I$9,FALSE))="","",(VLOOKUP($B33,'Year End Backsheet'!$A$7:$X$156,I$9,FALSE))),"")</f>
        <v>Agree</v>
      </c>
      <c r="J33" s="442" t="str">
        <f ca="1">IFERROR(IF((VLOOKUP($B33,'Year End Backsheet'!$A$7:$X$156,J$9,FALSE))="","",(VLOOKUP($B33,'Year End Backsheet'!$A$7:$X$156,J$9,FALSE))),"")</f>
        <v>Agree</v>
      </c>
    </row>
    <row r="34" spans="1:10" ht="15" customHeight="1" x14ac:dyDescent="0.3">
      <c r="A34" s="41">
        <v>8</v>
      </c>
      <c r="B34" s="438" t="str">
        <f t="shared" ca="1" si="8"/>
        <v>E06000009</v>
      </c>
      <c r="C34" s="439" t="str">
        <f ca="1">IFERROR(VLOOKUP($B34,'Org List'!$J$9:$K$640,2,0), "")</f>
        <v>Blackpool</v>
      </c>
      <c r="D34" s="440" t="str">
        <f ca="1">IFERROR(IF((VLOOKUP($B34,'Year End Backsheet'!$A$7:$X$156,D$9,FALSE))="","",(VLOOKUP($B34,'Year End Backsheet'!$A$7:$X$156,D$9,FALSE))),"")</f>
        <v>Neither agree nor disagree</v>
      </c>
      <c r="E34" s="441" t="str">
        <f ca="1">IFERROR(IF((VLOOKUP($B34,'Year End Backsheet'!$A$7:$X$156,E$9,FALSE))="","",(VLOOKUP($B34,'Year End Backsheet'!$A$7:$X$156,E$9,FALSE))),"")</f>
        <v>Agree</v>
      </c>
      <c r="F34" s="441" t="str">
        <f ca="1">IFERROR(IF((VLOOKUP($B34,'Year End Backsheet'!$A$7:$X$156,F$9,FALSE))="","",(VLOOKUP($B34,'Year End Backsheet'!$A$7:$X$156,F$9,FALSE))),"")</f>
        <v>Neither agree nor disagree</v>
      </c>
      <c r="G34" s="441" t="str">
        <f ca="1">IFERROR(IF((VLOOKUP($B34,'Year End Backsheet'!$A$7:$X$156,G$9,FALSE))="","",(VLOOKUP($B34,'Year End Backsheet'!$A$7:$X$156,G$9,FALSE))),"")</f>
        <v>Neither agree nor disagree</v>
      </c>
      <c r="H34" s="441" t="str">
        <f ca="1">IFERROR(IF((VLOOKUP($B34,'Year End Backsheet'!$A$7:$X$156,H$9,FALSE))="","",(VLOOKUP($B34,'Year End Backsheet'!$A$7:$X$156,H$9,FALSE))),"")</f>
        <v>Neither agree nor disagree</v>
      </c>
      <c r="I34" s="441" t="str">
        <f ca="1">IFERROR(IF((VLOOKUP($B34,'Year End Backsheet'!$A$7:$X$156,I$9,FALSE))="","",(VLOOKUP($B34,'Year End Backsheet'!$A$7:$X$156,I$9,FALSE))),"")</f>
        <v>Neither agree nor disagree</v>
      </c>
      <c r="J34" s="442" t="str">
        <f ca="1">IFERROR(IF((VLOOKUP($B34,'Year End Backsheet'!$A$7:$X$156,J$9,FALSE))="","",(VLOOKUP($B34,'Year End Backsheet'!$A$7:$X$156,J$9,FALSE))),"")</f>
        <v>Neither agree nor disagree</v>
      </c>
    </row>
    <row r="35" spans="1:10" ht="15" customHeight="1" x14ac:dyDescent="0.3">
      <c r="A35" s="41">
        <v>9</v>
      </c>
      <c r="B35" s="438" t="str">
        <f t="shared" ca="1" si="8"/>
        <v>E08000001</v>
      </c>
      <c r="C35" s="439" t="str">
        <f ca="1">IFERROR(VLOOKUP($B35,'Org List'!$J$9:$K$640,2,0), "")</f>
        <v>Bolton</v>
      </c>
      <c r="D35" s="440" t="str">
        <f ca="1">IFERROR(IF((VLOOKUP($B35,'Year End Backsheet'!$A$7:$X$156,D$9,FALSE))="","",(VLOOKUP($B35,'Year End Backsheet'!$A$7:$X$156,D$9,FALSE))),"")</f>
        <v>Agree</v>
      </c>
      <c r="E35" s="441" t="str">
        <f ca="1">IFERROR(IF((VLOOKUP($B35,'Year End Backsheet'!$A$7:$X$156,E$9,FALSE))="","",(VLOOKUP($B35,'Year End Backsheet'!$A$7:$X$156,E$9,FALSE))),"")</f>
        <v>Agree</v>
      </c>
      <c r="F35" s="441" t="str">
        <f ca="1">IFERROR(IF((VLOOKUP($B35,'Year End Backsheet'!$A$7:$X$156,F$9,FALSE))="","",(VLOOKUP($B35,'Year End Backsheet'!$A$7:$X$156,F$9,FALSE))),"")</f>
        <v>Agree</v>
      </c>
      <c r="G35" s="441" t="str">
        <f ca="1">IFERROR(IF((VLOOKUP($B35,'Year End Backsheet'!$A$7:$X$156,G$9,FALSE))="","",(VLOOKUP($B35,'Year End Backsheet'!$A$7:$X$156,G$9,FALSE))),"")</f>
        <v>Agree</v>
      </c>
      <c r="H35" s="441" t="str">
        <f ca="1">IFERROR(IF((VLOOKUP($B35,'Year End Backsheet'!$A$7:$X$156,H$9,FALSE))="","",(VLOOKUP($B35,'Year End Backsheet'!$A$7:$X$156,H$9,FALSE))),"")</f>
        <v>Neither agree nor disagree</v>
      </c>
      <c r="I35" s="441" t="str">
        <f ca="1">IFERROR(IF((VLOOKUP($B35,'Year End Backsheet'!$A$7:$X$156,I$9,FALSE))="","",(VLOOKUP($B35,'Year End Backsheet'!$A$7:$X$156,I$9,FALSE))),"")</f>
        <v>Neither agree nor disagree</v>
      </c>
      <c r="J35" s="442" t="str">
        <f ca="1">IFERROR(IF((VLOOKUP($B35,'Year End Backsheet'!$A$7:$X$156,J$9,FALSE))="","",(VLOOKUP($B35,'Year End Backsheet'!$A$7:$X$156,J$9,FALSE))),"")</f>
        <v>Neither agree nor disagree</v>
      </c>
    </row>
    <row r="36" spans="1:10" ht="15" customHeight="1" x14ac:dyDescent="0.3">
      <c r="A36" s="41">
        <v>10</v>
      </c>
      <c r="B36" s="443" t="str">
        <f t="shared" ca="1" si="8"/>
        <v>E06000058</v>
      </c>
      <c r="C36" s="439" t="str">
        <f ca="1">IFERROR(VLOOKUP($B36,'Org List'!$J$9:$K$640,2,0), "")</f>
        <v>Bournemouth, Christchurch and Poole</v>
      </c>
      <c r="D36" s="440" t="str">
        <f ca="1">IFERROR(IF((VLOOKUP($B36,'Year End Backsheet'!$A$7:$X$156,D$9,FALSE))="","",(VLOOKUP($B36,'Year End Backsheet'!$A$7:$X$156,D$9,FALSE))),"")</f>
        <v>Agree</v>
      </c>
      <c r="E36" s="441" t="str">
        <f ca="1">IFERROR(IF((VLOOKUP($B36,'Year End Backsheet'!$A$7:$X$156,E$9,FALSE))="","",(VLOOKUP($B36,'Year End Backsheet'!$A$7:$X$156,E$9,FALSE))),"")</f>
        <v>Agree</v>
      </c>
      <c r="F36" s="441" t="str">
        <f ca="1">IFERROR(IF((VLOOKUP($B36,'Year End Backsheet'!$A$7:$X$156,F$9,FALSE))="","",(VLOOKUP($B36,'Year End Backsheet'!$A$7:$X$156,F$9,FALSE))),"")</f>
        <v>Agree</v>
      </c>
      <c r="G36" s="441" t="str">
        <f ca="1">IFERROR(IF((VLOOKUP($B36,'Year End Backsheet'!$A$7:$X$156,G$9,FALSE))="","",(VLOOKUP($B36,'Year End Backsheet'!$A$7:$X$156,G$9,FALSE))),"")</f>
        <v>Agree</v>
      </c>
      <c r="H36" s="441" t="str">
        <f ca="1">IFERROR(IF((VLOOKUP($B36,'Year End Backsheet'!$A$7:$X$156,H$9,FALSE))="","",(VLOOKUP($B36,'Year End Backsheet'!$A$7:$X$156,H$9,FALSE))),"")</f>
        <v>Agree</v>
      </c>
      <c r="I36" s="441" t="str">
        <f ca="1">IFERROR(IF((VLOOKUP($B36,'Year End Backsheet'!$A$7:$X$156,I$9,FALSE))="","",(VLOOKUP($B36,'Year End Backsheet'!$A$7:$X$156,I$9,FALSE))),"")</f>
        <v>Strongly Agree</v>
      </c>
      <c r="J36" s="442" t="str">
        <f ca="1">IFERROR(IF((VLOOKUP($B36,'Year End Backsheet'!$A$7:$X$156,J$9,FALSE))="","",(VLOOKUP($B36,'Year End Backsheet'!$A$7:$X$156,J$9,FALSE))),"")</f>
        <v>Agree</v>
      </c>
    </row>
    <row r="37" spans="1:10" ht="15" customHeight="1" x14ac:dyDescent="0.3">
      <c r="A37" s="41">
        <v>11</v>
      </c>
      <c r="B37" s="438" t="str">
        <f t="shared" ca="1" si="8"/>
        <v>E06000036</v>
      </c>
      <c r="C37" s="439" t="str">
        <f ca="1">IFERROR(VLOOKUP($B37,'Org List'!$J$9:$K$640,2,0), "")</f>
        <v>Bracknell Forest</v>
      </c>
      <c r="D37" s="440" t="str">
        <f ca="1">IFERROR(IF((VLOOKUP($B37,'Year End Backsheet'!$A$7:$X$156,D$9,FALSE))="","",(VLOOKUP($B37,'Year End Backsheet'!$A$7:$X$156,D$9,FALSE))),"")</f>
        <v>Agree</v>
      </c>
      <c r="E37" s="441" t="str">
        <f ca="1">IFERROR(IF((VLOOKUP($B37,'Year End Backsheet'!$A$7:$X$156,E$9,FALSE))="","",(VLOOKUP($B37,'Year End Backsheet'!$A$7:$X$156,E$9,FALSE))),"")</f>
        <v>Agree</v>
      </c>
      <c r="F37" s="441" t="str">
        <f ca="1">IFERROR(IF((VLOOKUP($B37,'Year End Backsheet'!$A$7:$X$156,F$9,FALSE))="","",(VLOOKUP($B37,'Year End Backsheet'!$A$7:$X$156,F$9,FALSE))),"")</f>
        <v>strongly Agree</v>
      </c>
      <c r="G37" s="441" t="str">
        <f ca="1">IFERROR(IF((VLOOKUP($B37,'Year End Backsheet'!$A$7:$X$156,G$9,FALSE))="","",(VLOOKUP($B37,'Year End Backsheet'!$A$7:$X$156,G$9,FALSE))),"")</f>
        <v>strongly Agree</v>
      </c>
      <c r="H37" s="441" t="str">
        <f ca="1">IFERROR(IF((VLOOKUP($B37,'Year End Backsheet'!$A$7:$X$156,H$9,FALSE))="","",(VLOOKUP($B37,'Year End Backsheet'!$A$7:$X$156,H$9,FALSE))),"")</f>
        <v>strongly Agree</v>
      </c>
      <c r="I37" s="441" t="str">
        <f ca="1">IFERROR(IF((VLOOKUP($B37,'Year End Backsheet'!$A$7:$X$156,I$9,FALSE))="","",(VLOOKUP($B37,'Year End Backsheet'!$A$7:$X$156,I$9,FALSE))),"")</f>
        <v>Agree</v>
      </c>
      <c r="J37" s="442" t="str">
        <f ca="1">IFERROR(IF((VLOOKUP($B37,'Year End Backsheet'!$A$7:$X$156,J$9,FALSE))="","",(VLOOKUP($B37,'Year End Backsheet'!$A$7:$X$156,J$9,FALSE))),"")</f>
        <v>Agree</v>
      </c>
    </row>
    <row r="38" spans="1:10" ht="15" customHeight="1" x14ac:dyDescent="0.3">
      <c r="A38" s="41">
        <v>12</v>
      </c>
      <c r="B38" s="438" t="str">
        <f t="shared" ca="1" si="8"/>
        <v>E08000032</v>
      </c>
      <c r="C38" s="439" t="str">
        <f ca="1">IFERROR(VLOOKUP($B38,'Org List'!$J$9:$K$640,2,0), "")</f>
        <v>Bradford</v>
      </c>
      <c r="D38" s="440" t="str">
        <f ca="1">IFERROR(IF((VLOOKUP($B38,'Year End Backsheet'!$A$7:$X$156,D$9,FALSE))="","",(VLOOKUP($B38,'Year End Backsheet'!$A$7:$X$156,D$9,FALSE))),"")</f>
        <v>Strongly Agree</v>
      </c>
      <c r="E38" s="441" t="str">
        <f ca="1">IFERROR(IF((VLOOKUP($B38,'Year End Backsheet'!$A$7:$X$156,E$9,FALSE))="","",(VLOOKUP($B38,'Year End Backsheet'!$A$7:$X$156,E$9,FALSE))),"")</f>
        <v>Agree</v>
      </c>
      <c r="F38" s="441" t="str">
        <f ca="1">IFERROR(IF((VLOOKUP($B38,'Year End Backsheet'!$A$7:$X$156,F$9,FALSE))="","",(VLOOKUP($B38,'Year End Backsheet'!$A$7:$X$156,F$9,FALSE))),"")</f>
        <v>Agree</v>
      </c>
      <c r="G38" s="441" t="str">
        <f ca="1">IFERROR(IF((VLOOKUP($B38,'Year End Backsheet'!$A$7:$X$156,G$9,FALSE))="","",(VLOOKUP($B38,'Year End Backsheet'!$A$7:$X$156,G$9,FALSE))),"")</f>
        <v>Agree</v>
      </c>
      <c r="H38" s="441" t="str">
        <f ca="1">IFERROR(IF((VLOOKUP($B38,'Year End Backsheet'!$A$7:$X$156,H$9,FALSE))="","",(VLOOKUP($B38,'Year End Backsheet'!$A$7:$X$156,H$9,FALSE))),"")</f>
        <v>Strongly Agree</v>
      </c>
      <c r="I38" s="441" t="str">
        <f ca="1">IFERROR(IF((VLOOKUP($B38,'Year End Backsheet'!$A$7:$X$156,I$9,FALSE))="","",(VLOOKUP($B38,'Year End Backsheet'!$A$7:$X$156,I$9,FALSE))),"")</f>
        <v>Strongly Agree</v>
      </c>
      <c r="J38" s="442" t="str">
        <f ca="1">IFERROR(IF((VLOOKUP($B38,'Year End Backsheet'!$A$7:$X$156,J$9,FALSE))="","",(VLOOKUP($B38,'Year End Backsheet'!$A$7:$X$156,J$9,FALSE))),"")</f>
        <v>Strongly Agree</v>
      </c>
    </row>
    <row r="39" spans="1:10" ht="15" customHeight="1" x14ac:dyDescent="0.3">
      <c r="A39" s="41">
        <v>13</v>
      </c>
      <c r="B39" s="438" t="str">
        <f t="shared" ca="1" si="8"/>
        <v>E09000005</v>
      </c>
      <c r="C39" s="439" t="str">
        <f ca="1">IFERROR(VLOOKUP($B39,'Org List'!$J$9:$K$640,2,0), "")</f>
        <v>Brent</v>
      </c>
      <c r="D39" s="440" t="str">
        <f ca="1">IFERROR(IF((VLOOKUP($B39,'Year End Backsheet'!$A$7:$X$156,D$9,FALSE))="","",(VLOOKUP($B39,'Year End Backsheet'!$A$7:$X$156,D$9,FALSE))),"")</f>
        <v>Strongly Agree</v>
      </c>
      <c r="E39" s="441" t="str">
        <f ca="1">IFERROR(IF((VLOOKUP($B39,'Year End Backsheet'!$A$7:$X$156,E$9,FALSE))="","",(VLOOKUP($B39,'Year End Backsheet'!$A$7:$X$156,E$9,FALSE))),"")</f>
        <v>Agree</v>
      </c>
      <c r="F39" s="441" t="str">
        <f ca="1">IFERROR(IF((VLOOKUP($B39,'Year End Backsheet'!$A$7:$X$156,F$9,FALSE))="","",(VLOOKUP($B39,'Year End Backsheet'!$A$7:$X$156,F$9,FALSE))),"")</f>
        <v>Strongly Agree</v>
      </c>
      <c r="G39" s="441" t="str">
        <f ca="1">IFERROR(IF((VLOOKUP($B39,'Year End Backsheet'!$A$7:$X$156,G$9,FALSE))="","",(VLOOKUP($B39,'Year End Backsheet'!$A$7:$X$156,G$9,FALSE))),"")</f>
        <v>Agree</v>
      </c>
      <c r="H39" s="441" t="str">
        <f ca="1">IFERROR(IF((VLOOKUP($B39,'Year End Backsheet'!$A$7:$X$156,H$9,FALSE))="","",(VLOOKUP($B39,'Year End Backsheet'!$A$7:$X$156,H$9,FALSE))),"")</f>
        <v>Strongly Agree</v>
      </c>
      <c r="I39" s="441" t="str">
        <f ca="1">IFERROR(IF((VLOOKUP($B39,'Year End Backsheet'!$A$7:$X$156,I$9,FALSE))="","",(VLOOKUP($B39,'Year End Backsheet'!$A$7:$X$156,I$9,FALSE))),"")</f>
        <v>Agree</v>
      </c>
      <c r="J39" s="442" t="str">
        <f ca="1">IFERROR(IF((VLOOKUP($B39,'Year End Backsheet'!$A$7:$X$156,J$9,FALSE))="","",(VLOOKUP($B39,'Year End Backsheet'!$A$7:$X$156,J$9,FALSE))),"")</f>
        <v>Agree</v>
      </c>
    </row>
    <row r="40" spans="1:10" ht="15" customHeight="1" x14ac:dyDescent="0.3">
      <c r="A40" s="41">
        <v>14</v>
      </c>
      <c r="B40" s="438" t="str">
        <f t="shared" ca="1" si="8"/>
        <v>E06000043</v>
      </c>
      <c r="C40" s="439" t="str">
        <f ca="1">IFERROR(VLOOKUP($B40,'Org List'!$J$9:$K$640,2,0), "")</f>
        <v>Brighton and Hove</v>
      </c>
      <c r="D40" s="440" t="str">
        <f ca="1">IFERROR(IF((VLOOKUP($B40,'Year End Backsheet'!$A$7:$X$156,D$9,FALSE))="","",(VLOOKUP($B40,'Year End Backsheet'!$A$7:$X$156,D$9,FALSE))),"")</f>
        <v>Agree</v>
      </c>
      <c r="E40" s="441" t="str">
        <f ca="1">IFERROR(IF((VLOOKUP($B40,'Year End Backsheet'!$A$7:$X$156,E$9,FALSE))="","",(VLOOKUP($B40,'Year End Backsheet'!$A$7:$X$156,E$9,FALSE))),"")</f>
        <v>Agree</v>
      </c>
      <c r="F40" s="441" t="str">
        <f ca="1">IFERROR(IF((VLOOKUP($B40,'Year End Backsheet'!$A$7:$X$156,F$9,FALSE))="","",(VLOOKUP($B40,'Year End Backsheet'!$A$7:$X$156,F$9,FALSE))),"")</f>
        <v>Agree</v>
      </c>
      <c r="G40" s="441" t="str">
        <f ca="1">IFERROR(IF((VLOOKUP($B40,'Year End Backsheet'!$A$7:$X$156,G$9,FALSE))="","",(VLOOKUP($B40,'Year End Backsheet'!$A$7:$X$156,G$9,FALSE))),"")</f>
        <v>Agree</v>
      </c>
      <c r="H40" s="441" t="str">
        <f ca="1">IFERROR(IF((VLOOKUP($B40,'Year End Backsheet'!$A$7:$X$156,H$9,FALSE))="","",(VLOOKUP($B40,'Year End Backsheet'!$A$7:$X$156,H$9,FALSE))),"")</f>
        <v>Agree</v>
      </c>
      <c r="I40" s="441" t="str">
        <f ca="1">IFERROR(IF((VLOOKUP($B40,'Year End Backsheet'!$A$7:$X$156,I$9,FALSE))="","",(VLOOKUP($B40,'Year End Backsheet'!$A$7:$X$156,I$9,FALSE))),"")</f>
        <v>Agree</v>
      </c>
      <c r="J40" s="442" t="str">
        <f ca="1">IFERROR(IF((VLOOKUP($B40,'Year End Backsheet'!$A$7:$X$156,J$9,FALSE))="","",(VLOOKUP($B40,'Year End Backsheet'!$A$7:$X$156,J$9,FALSE))),"")</f>
        <v>Agree</v>
      </c>
    </row>
    <row r="41" spans="1:10" ht="15" customHeight="1" x14ac:dyDescent="0.3">
      <c r="A41" s="41">
        <v>15</v>
      </c>
      <c r="B41" s="438" t="str">
        <f t="shared" ca="1" si="8"/>
        <v>E06000023</v>
      </c>
      <c r="C41" s="439" t="str">
        <f ca="1">IFERROR(VLOOKUP($B41,'Org List'!$J$9:$K$640,2,0), "")</f>
        <v>Bristol, City of</v>
      </c>
      <c r="D41" s="440" t="str">
        <f ca="1">IFERROR(IF((VLOOKUP($B41,'Year End Backsheet'!$A$7:$X$156,D$9,FALSE))="","",(VLOOKUP($B41,'Year End Backsheet'!$A$7:$X$156,D$9,FALSE))),"")</f>
        <v>Strongly Agree</v>
      </c>
      <c r="E41" s="441" t="str">
        <f ca="1">IFERROR(IF((VLOOKUP($B41,'Year End Backsheet'!$A$7:$X$156,E$9,FALSE))="","",(VLOOKUP($B41,'Year End Backsheet'!$A$7:$X$156,E$9,FALSE))),"")</f>
        <v>Agree</v>
      </c>
      <c r="F41" s="441" t="str">
        <f ca="1">IFERROR(IF((VLOOKUP($B41,'Year End Backsheet'!$A$7:$X$156,F$9,FALSE))="","",(VLOOKUP($B41,'Year End Backsheet'!$A$7:$X$156,F$9,FALSE))),"")</f>
        <v>Agree</v>
      </c>
      <c r="G41" s="441" t="str">
        <f ca="1">IFERROR(IF((VLOOKUP($B41,'Year End Backsheet'!$A$7:$X$156,G$9,FALSE))="","",(VLOOKUP($B41,'Year End Backsheet'!$A$7:$X$156,G$9,FALSE))),"")</f>
        <v>Disagree</v>
      </c>
      <c r="H41" s="441" t="str">
        <f ca="1">IFERROR(IF((VLOOKUP($B41,'Year End Backsheet'!$A$7:$X$156,H$9,FALSE))="","",(VLOOKUP($B41,'Year End Backsheet'!$A$7:$X$156,H$9,FALSE))),"")</f>
        <v>Neither agree nor disagree</v>
      </c>
      <c r="I41" s="441" t="str">
        <f ca="1">IFERROR(IF((VLOOKUP($B41,'Year End Backsheet'!$A$7:$X$156,I$9,FALSE))="","",(VLOOKUP($B41,'Year End Backsheet'!$A$7:$X$156,I$9,FALSE))),"")</f>
        <v>Agree</v>
      </c>
      <c r="J41" s="442" t="str">
        <f ca="1">IFERROR(IF((VLOOKUP($B41,'Year End Backsheet'!$A$7:$X$156,J$9,FALSE))="","",(VLOOKUP($B41,'Year End Backsheet'!$A$7:$X$156,J$9,FALSE))),"")</f>
        <v>Agree</v>
      </c>
    </row>
    <row r="42" spans="1:10" ht="15" customHeight="1" x14ac:dyDescent="0.3">
      <c r="A42" s="41">
        <v>16</v>
      </c>
      <c r="B42" s="438" t="str">
        <f t="shared" ca="1" si="8"/>
        <v>E09000006</v>
      </c>
      <c r="C42" s="439" t="str">
        <f ca="1">IFERROR(VLOOKUP($B42,'Org List'!$J$9:$K$640,2,0), "")</f>
        <v>Bromley</v>
      </c>
      <c r="D42" s="440" t="str">
        <f ca="1">IFERROR(IF((VLOOKUP($B42,'Year End Backsheet'!$A$7:$X$156,D$9,FALSE))="","",(VLOOKUP($B42,'Year End Backsheet'!$A$7:$X$156,D$9,FALSE))),"")</f>
        <v>Agree</v>
      </c>
      <c r="E42" s="441" t="str">
        <f ca="1">IFERROR(IF((VLOOKUP($B42,'Year End Backsheet'!$A$7:$X$156,E$9,FALSE))="","",(VLOOKUP($B42,'Year End Backsheet'!$A$7:$X$156,E$9,FALSE))),"")</f>
        <v>Agree</v>
      </c>
      <c r="F42" s="441" t="str">
        <f ca="1">IFERROR(IF((VLOOKUP($B42,'Year End Backsheet'!$A$7:$X$156,F$9,FALSE))="","",(VLOOKUP($B42,'Year End Backsheet'!$A$7:$X$156,F$9,FALSE))),"")</f>
        <v>Strongly Agree</v>
      </c>
      <c r="G42" s="441" t="str">
        <f ca="1">IFERROR(IF((VLOOKUP($B42,'Year End Backsheet'!$A$7:$X$156,G$9,FALSE))="","",(VLOOKUP($B42,'Year End Backsheet'!$A$7:$X$156,G$9,FALSE))),"")</f>
        <v>Strongly Agree</v>
      </c>
      <c r="H42" s="441" t="str">
        <f ca="1">IFERROR(IF((VLOOKUP($B42,'Year End Backsheet'!$A$7:$X$156,H$9,FALSE))="","",(VLOOKUP($B42,'Year End Backsheet'!$A$7:$X$156,H$9,FALSE))),"")</f>
        <v>Agree</v>
      </c>
      <c r="I42" s="441" t="str">
        <f ca="1">IFERROR(IF((VLOOKUP($B42,'Year End Backsheet'!$A$7:$X$156,I$9,FALSE))="","",(VLOOKUP($B42,'Year End Backsheet'!$A$7:$X$156,I$9,FALSE))),"")</f>
        <v>Agree</v>
      </c>
      <c r="J42" s="442" t="str">
        <f ca="1">IFERROR(IF((VLOOKUP($B42,'Year End Backsheet'!$A$7:$X$156,J$9,FALSE))="","",(VLOOKUP($B42,'Year End Backsheet'!$A$7:$X$156,J$9,FALSE))),"")</f>
        <v>Neither agree nor disagree</v>
      </c>
    </row>
    <row r="43" spans="1:10" ht="15" customHeight="1" x14ac:dyDescent="0.3">
      <c r="A43" s="41">
        <v>17</v>
      </c>
      <c r="B43" s="438" t="str">
        <f t="shared" ca="1" si="8"/>
        <v>E10000002</v>
      </c>
      <c r="C43" s="439" t="str">
        <f ca="1">IFERROR(VLOOKUP($B43,'Org List'!$J$9:$K$640,2,0), "")</f>
        <v>Buckinghamshire</v>
      </c>
      <c r="D43" s="440" t="str">
        <f ca="1">IFERROR(IF((VLOOKUP($B43,'Year End Backsheet'!$A$7:$X$156,D$9,FALSE))="","",(VLOOKUP($B43,'Year End Backsheet'!$A$7:$X$156,D$9,FALSE))),"")</f>
        <v>Agree</v>
      </c>
      <c r="E43" s="441" t="str">
        <f ca="1">IFERROR(IF((VLOOKUP($B43,'Year End Backsheet'!$A$7:$X$156,E$9,FALSE))="","",(VLOOKUP($B43,'Year End Backsheet'!$A$7:$X$156,E$9,FALSE))),"")</f>
        <v>Agree</v>
      </c>
      <c r="F43" s="441" t="str">
        <f ca="1">IFERROR(IF((VLOOKUP($B43,'Year End Backsheet'!$A$7:$X$156,F$9,FALSE))="","",(VLOOKUP($B43,'Year End Backsheet'!$A$7:$X$156,F$9,FALSE))),"")</f>
        <v>Agree</v>
      </c>
      <c r="G43" s="441" t="str">
        <f ca="1">IFERROR(IF((VLOOKUP($B43,'Year End Backsheet'!$A$7:$X$156,G$9,FALSE))="","",(VLOOKUP($B43,'Year End Backsheet'!$A$7:$X$156,G$9,FALSE))),"")</f>
        <v>Agree</v>
      </c>
      <c r="H43" s="441" t="str">
        <f ca="1">IFERROR(IF((VLOOKUP($B43,'Year End Backsheet'!$A$7:$X$156,H$9,FALSE))="","",(VLOOKUP($B43,'Year End Backsheet'!$A$7:$X$156,H$9,FALSE))),"")</f>
        <v>Agree</v>
      </c>
      <c r="I43" s="441" t="str">
        <f ca="1">IFERROR(IF((VLOOKUP($B43,'Year End Backsheet'!$A$7:$X$156,I$9,FALSE))="","",(VLOOKUP($B43,'Year End Backsheet'!$A$7:$X$156,I$9,FALSE))),"")</f>
        <v>Agree</v>
      </c>
      <c r="J43" s="442" t="str">
        <f ca="1">IFERROR(IF((VLOOKUP($B43,'Year End Backsheet'!$A$7:$X$156,J$9,FALSE))="","",(VLOOKUP($B43,'Year End Backsheet'!$A$7:$X$156,J$9,FALSE))),"")</f>
        <v>Agree</v>
      </c>
    </row>
    <row r="44" spans="1:10" ht="15" customHeight="1" x14ac:dyDescent="0.3">
      <c r="A44" s="41">
        <v>18</v>
      </c>
      <c r="B44" s="438" t="str">
        <f t="shared" ca="1" si="8"/>
        <v>E08000002</v>
      </c>
      <c r="C44" s="439" t="str">
        <f ca="1">IFERROR(VLOOKUP($B44,'Org List'!$J$9:$K$640,2,0), "")</f>
        <v>Bury</v>
      </c>
      <c r="D44" s="440" t="str">
        <f ca="1">IFERROR(IF((VLOOKUP($B44,'Year End Backsheet'!$A$7:$X$156,D$9,FALSE))="","",(VLOOKUP($B44,'Year End Backsheet'!$A$7:$X$156,D$9,FALSE))),"")</f>
        <v>Agree</v>
      </c>
      <c r="E44" s="441" t="str">
        <f ca="1">IFERROR(IF((VLOOKUP($B44,'Year End Backsheet'!$A$7:$X$156,E$9,FALSE))="","",(VLOOKUP($B44,'Year End Backsheet'!$A$7:$X$156,E$9,FALSE))),"")</f>
        <v>Agree</v>
      </c>
      <c r="F44" s="441" t="str">
        <f ca="1">IFERROR(IF((VLOOKUP($B44,'Year End Backsheet'!$A$7:$X$156,F$9,FALSE))="","",(VLOOKUP($B44,'Year End Backsheet'!$A$7:$X$156,F$9,FALSE))),"")</f>
        <v>Agree</v>
      </c>
      <c r="G44" s="441" t="str">
        <f ca="1">IFERROR(IF((VLOOKUP($B44,'Year End Backsheet'!$A$7:$X$156,G$9,FALSE))="","",(VLOOKUP($B44,'Year End Backsheet'!$A$7:$X$156,G$9,FALSE))),"")</f>
        <v>Agree</v>
      </c>
      <c r="H44" s="441" t="str">
        <f ca="1">IFERROR(IF((VLOOKUP($B44,'Year End Backsheet'!$A$7:$X$156,H$9,FALSE))="","",(VLOOKUP($B44,'Year End Backsheet'!$A$7:$X$156,H$9,FALSE))),"")</f>
        <v>Agree</v>
      </c>
      <c r="I44" s="441" t="str">
        <f ca="1">IFERROR(IF((VLOOKUP($B44,'Year End Backsheet'!$A$7:$X$156,I$9,FALSE))="","",(VLOOKUP($B44,'Year End Backsheet'!$A$7:$X$156,I$9,FALSE))),"")</f>
        <v>Agree</v>
      </c>
      <c r="J44" s="442" t="str">
        <f ca="1">IFERROR(IF((VLOOKUP($B44,'Year End Backsheet'!$A$7:$X$156,J$9,FALSE))="","",(VLOOKUP($B44,'Year End Backsheet'!$A$7:$X$156,J$9,FALSE))),"")</f>
        <v>Strongly Agree</v>
      </c>
    </row>
    <row r="45" spans="1:10" ht="15" customHeight="1" x14ac:dyDescent="0.3">
      <c r="A45" s="41">
        <v>19</v>
      </c>
      <c r="B45" s="438" t="str">
        <f t="shared" ca="1" si="8"/>
        <v>E08000033</v>
      </c>
      <c r="C45" s="439" t="str">
        <f ca="1">IFERROR(VLOOKUP($B45,'Org List'!$J$9:$K$640,2,0), "")</f>
        <v>Calderdale</v>
      </c>
      <c r="D45" s="440" t="str">
        <f ca="1">IFERROR(IF((VLOOKUP($B45,'Year End Backsheet'!$A$7:$X$156,D$9,FALSE))="","",(VLOOKUP($B45,'Year End Backsheet'!$A$7:$X$156,D$9,FALSE))),"")</f>
        <v>Strongly Agree</v>
      </c>
      <c r="E45" s="441" t="str">
        <f ca="1">IFERROR(IF((VLOOKUP($B45,'Year End Backsheet'!$A$7:$X$156,E$9,FALSE))="","",(VLOOKUP($B45,'Year End Backsheet'!$A$7:$X$156,E$9,FALSE))),"")</f>
        <v>Agree</v>
      </c>
      <c r="F45" s="441" t="str">
        <f ca="1">IFERROR(IF((VLOOKUP($B45,'Year End Backsheet'!$A$7:$X$156,F$9,FALSE))="","",(VLOOKUP($B45,'Year End Backsheet'!$A$7:$X$156,F$9,FALSE))),"")</f>
        <v>Agree</v>
      </c>
      <c r="G45" s="441" t="str">
        <f ca="1">IFERROR(IF((VLOOKUP($B45,'Year End Backsheet'!$A$7:$X$156,G$9,FALSE))="","",(VLOOKUP($B45,'Year End Backsheet'!$A$7:$X$156,G$9,FALSE))),"")</f>
        <v>Agree</v>
      </c>
      <c r="H45" s="441" t="str">
        <f ca="1">IFERROR(IF((VLOOKUP($B45,'Year End Backsheet'!$A$7:$X$156,H$9,FALSE))="","",(VLOOKUP($B45,'Year End Backsheet'!$A$7:$X$156,H$9,FALSE))),"")</f>
        <v>Strongly Agree</v>
      </c>
      <c r="I45" s="441" t="str">
        <f ca="1">IFERROR(IF((VLOOKUP($B45,'Year End Backsheet'!$A$7:$X$156,I$9,FALSE))="","",(VLOOKUP($B45,'Year End Backsheet'!$A$7:$X$156,I$9,FALSE))),"")</f>
        <v>Agree</v>
      </c>
      <c r="J45" s="442" t="str">
        <f ca="1">IFERROR(IF((VLOOKUP($B45,'Year End Backsheet'!$A$7:$X$156,J$9,FALSE))="","",(VLOOKUP($B45,'Year End Backsheet'!$A$7:$X$156,J$9,FALSE))),"")</f>
        <v>Agree</v>
      </c>
    </row>
    <row r="46" spans="1:10" ht="15" customHeight="1" x14ac:dyDescent="0.3">
      <c r="A46" s="41">
        <v>20</v>
      </c>
      <c r="B46" s="438" t="str">
        <f t="shared" ca="1" si="8"/>
        <v>E10000003</v>
      </c>
      <c r="C46" s="439" t="str">
        <f ca="1">IFERROR(VLOOKUP($B46,'Org List'!$J$9:$K$640,2,0), "")</f>
        <v>Cambridgeshire</v>
      </c>
      <c r="D46" s="440" t="str">
        <f ca="1">IFERROR(IF((VLOOKUP($B46,'Year End Backsheet'!$A$7:$X$156,D$9,FALSE))="","",(VLOOKUP($B46,'Year End Backsheet'!$A$7:$X$156,D$9,FALSE))),"")</f>
        <v>Agree</v>
      </c>
      <c r="E46" s="441" t="str">
        <f ca="1">IFERROR(IF((VLOOKUP($B46,'Year End Backsheet'!$A$7:$X$156,E$9,FALSE))="","",(VLOOKUP($B46,'Year End Backsheet'!$A$7:$X$156,E$9,FALSE))),"")</f>
        <v>Agree</v>
      </c>
      <c r="F46" s="441" t="str">
        <f ca="1">IFERROR(IF((VLOOKUP($B46,'Year End Backsheet'!$A$7:$X$156,F$9,FALSE))="","",(VLOOKUP($B46,'Year End Backsheet'!$A$7:$X$156,F$9,FALSE))),"")</f>
        <v>Agree</v>
      </c>
      <c r="G46" s="441" t="str">
        <f ca="1">IFERROR(IF((VLOOKUP($B46,'Year End Backsheet'!$A$7:$X$156,G$9,FALSE))="","",(VLOOKUP($B46,'Year End Backsheet'!$A$7:$X$156,G$9,FALSE))),"")</f>
        <v>Agree</v>
      </c>
      <c r="H46" s="441" t="str">
        <f ca="1">IFERROR(IF((VLOOKUP($B46,'Year End Backsheet'!$A$7:$X$156,H$9,FALSE))="","",(VLOOKUP($B46,'Year End Backsheet'!$A$7:$X$156,H$9,FALSE))),"")</f>
        <v>Agree</v>
      </c>
      <c r="I46" s="441" t="str">
        <f ca="1">IFERROR(IF((VLOOKUP($B46,'Year End Backsheet'!$A$7:$X$156,I$9,FALSE))="","",(VLOOKUP($B46,'Year End Backsheet'!$A$7:$X$156,I$9,FALSE))),"")</f>
        <v>Agree</v>
      </c>
      <c r="J46" s="442" t="str">
        <f ca="1">IFERROR(IF((VLOOKUP($B46,'Year End Backsheet'!$A$7:$X$156,J$9,FALSE))="","",(VLOOKUP($B46,'Year End Backsheet'!$A$7:$X$156,J$9,FALSE))),"")</f>
        <v>Agree</v>
      </c>
    </row>
    <row r="47" spans="1:10" ht="15" customHeight="1" x14ac:dyDescent="0.3">
      <c r="A47" s="41">
        <v>21</v>
      </c>
      <c r="B47" s="438" t="str">
        <f t="shared" ca="1" si="8"/>
        <v>E09000007</v>
      </c>
      <c r="C47" s="439" t="str">
        <f ca="1">IFERROR(VLOOKUP($B47,'Org List'!$J$9:$K$640,2,0), "")</f>
        <v>Camden</v>
      </c>
      <c r="D47" s="440" t="str">
        <f ca="1">IFERROR(IF((VLOOKUP($B47,'Year End Backsheet'!$A$7:$X$156,D$9,FALSE))="","",(VLOOKUP($B47,'Year End Backsheet'!$A$7:$X$156,D$9,FALSE))),"")</f>
        <v>Strongly Agree</v>
      </c>
      <c r="E47" s="441" t="str">
        <f ca="1">IFERROR(IF((VLOOKUP($B47,'Year End Backsheet'!$A$7:$X$156,E$9,FALSE))="","",(VLOOKUP($B47,'Year End Backsheet'!$A$7:$X$156,E$9,FALSE))),"")</f>
        <v>Strongly Agree</v>
      </c>
      <c r="F47" s="441" t="str">
        <f ca="1">IFERROR(IF((VLOOKUP($B47,'Year End Backsheet'!$A$7:$X$156,F$9,FALSE))="","",(VLOOKUP($B47,'Year End Backsheet'!$A$7:$X$156,F$9,FALSE))),"")</f>
        <v>Agree</v>
      </c>
      <c r="G47" s="441" t="str">
        <f ca="1">IFERROR(IF((VLOOKUP($B47,'Year End Backsheet'!$A$7:$X$156,G$9,FALSE))="","",(VLOOKUP($B47,'Year End Backsheet'!$A$7:$X$156,G$9,FALSE))),"")</f>
        <v>Agree</v>
      </c>
      <c r="H47" s="441" t="str">
        <f ca="1">IFERROR(IF((VLOOKUP($B47,'Year End Backsheet'!$A$7:$X$156,H$9,FALSE))="","",(VLOOKUP($B47,'Year End Backsheet'!$A$7:$X$156,H$9,FALSE))),"")</f>
        <v>Strongly Agree</v>
      </c>
      <c r="I47" s="441" t="str">
        <f ca="1">IFERROR(IF((VLOOKUP($B47,'Year End Backsheet'!$A$7:$X$156,I$9,FALSE))="","",(VLOOKUP($B47,'Year End Backsheet'!$A$7:$X$156,I$9,FALSE))),"")</f>
        <v>Agree</v>
      </c>
      <c r="J47" s="442" t="str">
        <f ca="1">IFERROR(IF((VLOOKUP($B47,'Year End Backsheet'!$A$7:$X$156,J$9,FALSE))="","",(VLOOKUP($B47,'Year End Backsheet'!$A$7:$X$156,J$9,FALSE))),"")</f>
        <v>Strongly Agree</v>
      </c>
    </row>
    <row r="48" spans="1:10" ht="15" customHeight="1" x14ac:dyDescent="0.3">
      <c r="A48" s="41">
        <v>22</v>
      </c>
      <c r="B48" s="438" t="str">
        <f t="shared" ca="1" si="8"/>
        <v>E06000056</v>
      </c>
      <c r="C48" s="439" t="str">
        <f ca="1">IFERROR(VLOOKUP($B48,'Org List'!$J$9:$K$640,2,0), "")</f>
        <v>Central Bedfordshire</v>
      </c>
      <c r="D48" s="440" t="str">
        <f ca="1">IFERROR(IF((VLOOKUP($B48,'Year End Backsheet'!$A$7:$X$156,D$9,FALSE))="","",(VLOOKUP($B48,'Year End Backsheet'!$A$7:$X$156,D$9,FALSE))),"")</f>
        <v>Agree</v>
      </c>
      <c r="E48" s="441" t="str">
        <f ca="1">IFERROR(IF((VLOOKUP($B48,'Year End Backsheet'!$A$7:$X$156,E$9,FALSE))="","",(VLOOKUP($B48,'Year End Backsheet'!$A$7:$X$156,E$9,FALSE))),"")</f>
        <v>Agree</v>
      </c>
      <c r="F48" s="441" t="str">
        <f ca="1">IFERROR(IF((VLOOKUP($B48,'Year End Backsheet'!$A$7:$X$156,F$9,FALSE))="","",(VLOOKUP($B48,'Year End Backsheet'!$A$7:$X$156,F$9,FALSE))),"")</f>
        <v>Agree</v>
      </c>
      <c r="G48" s="441" t="str">
        <f ca="1">IFERROR(IF((VLOOKUP($B48,'Year End Backsheet'!$A$7:$X$156,G$9,FALSE))="","",(VLOOKUP($B48,'Year End Backsheet'!$A$7:$X$156,G$9,FALSE))),"")</f>
        <v>Agree</v>
      </c>
      <c r="H48" s="441" t="str">
        <f ca="1">IFERROR(IF((VLOOKUP($B48,'Year End Backsheet'!$A$7:$X$156,H$9,FALSE))="","",(VLOOKUP($B48,'Year End Backsheet'!$A$7:$X$156,H$9,FALSE))),"")</f>
        <v>Agree</v>
      </c>
      <c r="I48" s="441" t="str">
        <f ca="1">IFERROR(IF((VLOOKUP($B48,'Year End Backsheet'!$A$7:$X$156,I$9,FALSE))="","",(VLOOKUP($B48,'Year End Backsheet'!$A$7:$X$156,I$9,FALSE))),"")</f>
        <v>Agree</v>
      </c>
      <c r="J48" s="442" t="str">
        <f ca="1">IFERROR(IF((VLOOKUP($B48,'Year End Backsheet'!$A$7:$X$156,J$9,FALSE))="","",(VLOOKUP($B48,'Year End Backsheet'!$A$7:$X$156,J$9,FALSE))),"")</f>
        <v>Agree</v>
      </c>
    </row>
    <row r="49" spans="1:10" ht="15" customHeight="1" x14ac:dyDescent="0.3">
      <c r="A49" s="41">
        <v>23</v>
      </c>
      <c r="B49" s="438" t="str">
        <f t="shared" ca="1" si="8"/>
        <v>E06000049</v>
      </c>
      <c r="C49" s="439" t="str">
        <f ca="1">IFERROR(VLOOKUP($B49,'Org List'!$J$9:$K$640,2,0), "")</f>
        <v>Cheshire East</v>
      </c>
      <c r="D49" s="440" t="str">
        <f ca="1">IFERROR(IF((VLOOKUP($B49,'Year End Backsheet'!$A$7:$X$156,D$9,FALSE))="","",(VLOOKUP($B49,'Year End Backsheet'!$A$7:$X$156,D$9,FALSE))),"")</f>
        <v>Strongly Agree</v>
      </c>
      <c r="E49" s="441" t="str">
        <f ca="1">IFERROR(IF((VLOOKUP($B49,'Year End Backsheet'!$A$7:$X$156,E$9,FALSE))="","",(VLOOKUP($B49,'Year End Backsheet'!$A$7:$X$156,E$9,FALSE))),"")</f>
        <v>Agree</v>
      </c>
      <c r="F49" s="441" t="str">
        <f ca="1">IFERROR(IF((VLOOKUP($B49,'Year End Backsheet'!$A$7:$X$156,F$9,FALSE))="","",(VLOOKUP($B49,'Year End Backsheet'!$A$7:$X$156,F$9,FALSE))),"")</f>
        <v>Strongly Agree</v>
      </c>
      <c r="G49" s="441" t="str">
        <f ca="1">IFERROR(IF((VLOOKUP($B49,'Year End Backsheet'!$A$7:$X$156,G$9,FALSE))="","",(VLOOKUP($B49,'Year End Backsheet'!$A$7:$X$156,G$9,FALSE))),"")</f>
        <v>Agree</v>
      </c>
      <c r="H49" s="441" t="str">
        <f ca="1">IFERROR(IF((VLOOKUP($B49,'Year End Backsheet'!$A$7:$X$156,H$9,FALSE))="","",(VLOOKUP($B49,'Year End Backsheet'!$A$7:$X$156,H$9,FALSE))),"")</f>
        <v>Agree</v>
      </c>
      <c r="I49" s="441" t="str">
        <f ca="1">IFERROR(IF((VLOOKUP($B49,'Year End Backsheet'!$A$7:$X$156,I$9,FALSE))="","",(VLOOKUP($B49,'Year End Backsheet'!$A$7:$X$156,I$9,FALSE))),"")</f>
        <v>Agree</v>
      </c>
      <c r="J49" s="442" t="str">
        <f ca="1">IFERROR(IF((VLOOKUP($B49,'Year End Backsheet'!$A$7:$X$156,J$9,FALSE))="","",(VLOOKUP($B49,'Year End Backsheet'!$A$7:$X$156,J$9,FALSE))),"")</f>
        <v>Agree</v>
      </c>
    </row>
    <row r="50" spans="1:10" ht="15" customHeight="1" x14ac:dyDescent="0.3">
      <c r="A50" s="41">
        <v>24</v>
      </c>
      <c r="B50" s="438" t="str">
        <f t="shared" ca="1" si="8"/>
        <v>E06000050</v>
      </c>
      <c r="C50" s="439" t="str">
        <f ca="1">IFERROR(VLOOKUP($B50,'Org List'!$J$9:$K$640,2,0), "")</f>
        <v>Cheshire West and Chester</v>
      </c>
      <c r="D50" s="440" t="str">
        <f ca="1">IFERROR(IF((VLOOKUP($B50,'Year End Backsheet'!$A$7:$X$156,D$9,FALSE))="","",(VLOOKUP($B50,'Year End Backsheet'!$A$7:$X$156,D$9,FALSE))),"")</f>
        <v>Strongly Agree</v>
      </c>
      <c r="E50" s="441" t="str">
        <f ca="1">IFERROR(IF((VLOOKUP($B50,'Year End Backsheet'!$A$7:$X$156,E$9,FALSE))="","",(VLOOKUP($B50,'Year End Backsheet'!$A$7:$X$156,E$9,FALSE))),"")</f>
        <v>Agree</v>
      </c>
      <c r="F50" s="441" t="str">
        <f ca="1">IFERROR(IF((VLOOKUP($B50,'Year End Backsheet'!$A$7:$X$156,F$9,FALSE))="","",(VLOOKUP($B50,'Year End Backsheet'!$A$7:$X$156,F$9,FALSE))),"")</f>
        <v>Agree</v>
      </c>
      <c r="G50" s="441" t="str">
        <f ca="1">IFERROR(IF((VLOOKUP($B50,'Year End Backsheet'!$A$7:$X$156,G$9,FALSE))="","",(VLOOKUP($B50,'Year End Backsheet'!$A$7:$X$156,G$9,FALSE))),"")</f>
        <v>Agree</v>
      </c>
      <c r="H50" s="441" t="str">
        <f ca="1">IFERROR(IF((VLOOKUP($B50,'Year End Backsheet'!$A$7:$X$156,H$9,FALSE))="","",(VLOOKUP($B50,'Year End Backsheet'!$A$7:$X$156,H$9,FALSE))),"")</f>
        <v>Agree</v>
      </c>
      <c r="I50" s="441" t="str">
        <f ca="1">IFERROR(IF((VLOOKUP($B50,'Year End Backsheet'!$A$7:$X$156,I$9,FALSE))="","",(VLOOKUP($B50,'Year End Backsheet'!$A$7:$X$156,I$9,FALSE))),"")</f>
        <v>Neither agree nor disagree</v>
      </c>
      <c r="J50" s="442" t="str">
        <f ca="1">IFERROR(IF((VLOOKUP($B50,'Year End Backsheet'!$A$7:$X$156,J$9,FALSE))="","",(VLOOKUP($B50,'Year End Backsheet'!$A$7:$X$156,J$9,FALSE))),"")</f>
        <v>Strongly Agree</v>
      </c>
    </row>
    <row r="51" spans="1:10" ht="15" customHeight="1" x14ac:dyDescent="0.3">
      <c r="A51" s="41">
        <v>25</v>
      </c>
      <c r="B51" s="438" t="str">
        <f t="shared" ca="1" si="8"/>
        <v>E09000001</v>
      </c>
      <c r="C51" s="439" t="str">
        <f ca="1">IFERROR(VLOOKUP($B51,'Org List'!$J$9:$K$640,2,0), "")</f>
        <v>City of London</v>
      </c>
      <c r="D51" s="440" t="str">
        <f ca="1">IFERROR(IF((VLOOKUP($B51,'Year End Backsheet'!$A$7:$X$156,D$9,FALSE))="","",(VLOOKUP($B51,'Year End Backsheet'!$A$7:$X$156,D$9,FALSE))),"")</f>
        <v>Agree</v>
      </c>
      <c r="E51" s="441" t="str">
        <f ca="1">IFERROR(IF((VLOOKUP($B51,'Year End Backsheet'!$A$7:$X$156,E$9,FALSE))="","",(VLOOKUP($B51,'Year End Backsheet'!$A$7:$X$156,E$9,FALSE))),"")</f>
        <v>Strongly Agree</v>
      </c>
      <c r="F51" s="441" t="str">
        <f ca="1">IFERROR(IF((VLOOKUP($B51,'Year End Backsheet'!$A$7:$X$156,F$9,FALSE))="","",(VLOOKUP($B51,'Year End Backsheet'!$A$7:$X$156,F$9,FALSE))),"")</f>
        <v>Agree</v>
      </c>
      <c r="G51" s="441" t="str">
        <f ca="1">IFERROR(IF((VLOOKUP($B51,'Year End Backsheet'!$A$7:$X$156,G$9,FALSE))="","",(VLOOKUP($B51,'Year End Backsheet'!$A$7:$X$156,G$9,FALSE))),"")</f>
        <v>Agree</v>
      </c>
      <c r="H51" s="441" t="str">
        <f ca="1">IFERROR(IF((VLOOKUP($B51,'Year End Backsheet'!$A$7:$X$156,H$9,FALSE))="","",(VLOOKUP($B51,'Year End Backsheet'!$A$7:$X$156,H$9,FALSE))),"")</f>
        <v>Strongly Agree</v>
      </c>
      <c r="I51" s="441" t="str">
        <f ca="1">IFERROR(IF((VLOOKUP($B51,'Year End Backsheet'!$A$7:$X$156,I$9,FALSE))="","",(VLOOKUP($B51,'Year End Backsheet'!$A$7:$X$156,I$9,FALSE))),"")</f>
        <v>Agree</v>
      </c>
      <c r="J51" s="442" t="str">
        <f ca="1">IFERROR(IF((VLOOKUP($B51,'Year End Backsheet'!$A$7:$X$156,J$9,FALSE))="","",(VLOOKUP($B51,'Year End Backsheet'!$A$7:$X$156,J$9,FALSE))),"")</f>
        <v>Agree</v>
      </c>
    </row>
    <row r="52" spans="1:10" ht="15" customHeight="1" x14ac:dyDescent="0.3">
      <c r="A52" s="41">
        <v>26</v>
      </c>
      <c r="B52" s="438" t="str">
        <f t="shared" ca="1" si="8"/>
        <v>E06000052</v>
      </c>
      <c r="C52" s="439" t="str">
        <f ca="1">IFERROR(VLOOKUP($B52,'Org List'!$J$9:$K$640,2,0), "")</f>
        <v>Cornwall &amp; Scilly</v>
      </c>
      <c r="D52" s="440" t="str">
        <f ca="1">IFERROR(IF((VLOOKUP($B52,'Year End Backsheet'!$A$7:$X$156,D$9,FALSE))="","",(VLOOKUP($B52,'Year End Backsheet'!$A$7:$X$156,D$9,FALSE))),"")</f>
        <v>Agree</v>
      </c>
      <c r="E52" s="441" t="str">
        <f ca="1">IFERROR(IF((VLOOKUP($B52,'Year End Backsheet'!$A$7:$X$156,E$9,FALSE))="","",(VLOOKUP($B52,'Year End Backsheet'!$A$7:$X$156,E$9,FALSE))),"")</f>
        <v>Agree</v>
      </c>
      <c r="F52" s="441" t="str">
        <f ca="1">IFERROR(IF((VLOOKUP($B52,'Year End Backsheet'!$A$7:$X$156,F$9,FALSE))="","",(VLOOKUP($B52,'Year End Backsheet'!$A$7:$X$156,F$9,FALSE))),"")</f>
        <v>Agree</v>
      </c>
      <c r="G52" s="441" t="str">
        <f ca="1">IFERROR(IF((VLOOKUP($B52,'Year End Backsheet'!$A$7:$X$156,G$9,FALSE))="","",(VLOOKUP($B52,'Year End Backsheet'!$A$7:$X$156,G$9,FALSE))),"")</f>
        <v>Agree</v>
      </c>
      <c r="H52" s="441" t="str">
        <f ca="1">IFERROR(IF((VLOOKUP($B52,'Year End Backsheet'!$A$7:$X$156,H$9,FALSE))="","",(VLOOKUP($B52,'Year End Backsheet'!$A$7:$X$156,H$9,FALSE))),"")</f>
        <v>Agree</v>
      </c>
      <c r="I52" s="441" t="str">
        <f ca="1">IFERROR(IF((VLOOKUP($B52,'Year End Backsheet'!$A$7:$X$156,I$9,FALSE))="","",(VLOOKUP($B52,'Year End Backsheet'!$A$7:$X$156,I$9,FALSE))),"")</f>
        <v>Agree</v>
      </c>
      <c r="J52" s="442" t="str">
        <f ca="1">IFERROR(IF((VLOOKUP($B52,'Year End Backsheet'!$A$7:$X$156,J$9,FALSE))="","",(VLOOKUP($B52,'Year End Backsheet'!$A$7:$X$156,J$9,FALSE))),"")</f>
        <v>Neither agree nor disagree</v>
      </c>
    </row>
    <row r="53" spans="1:10" ht="15" customHeight="1" x14ac:dyDescent="0.3">
      <c r="A53" s="41">
        <v>27</v>
      </c>
      <c r="B53" s="438" t="str">
        <f t="shared" ca="1" si="8"/>
        <v>E06000047</v>
      </c>
      <c r="C53" s="439" t="str">
        <f ca="1">IFERROR(VLOOKUP($B53,'Org List'!$J$9:$K$640,2,0), "")</f>
        <v>County Durham</v>
      </c>
      <c r="D53" s="440" t="str">
        <f ca="1">IFERROR(IF((VLOOKUP($B53,'Year End Backsheet'!$A$7:$X$156,D$9,FALSE))="","",(VLOOKUP($B53,'Year End Backsheet'!$A$7:$X$156,D$9,FALSE))),"")</f>
        <v>Agree</v>
      </c>
      <c r="E53" s="441" t="str">
        <f ca="1">IFERROR(IF((VLOOKUP($B53,'Year End Backsheet'!$A$7:$X$156,E$9,FALSE))="","",(VLOOKUP($B53,'Year End Backsheet'!$A$7:$X$156,E$9,FALSE))),"")</f>
        <v>Agree</v>
      </c>
      <c r="F53" s="441" t="str">
        <f ca="1">IFERROR(IF((VLOOKUP($B53,'Year End Backsheet'!$A$7:$X$156,F$9,FALSE))="","",(VLOOKUP($B53,'Year End Backsheet'!$A$7:$X$156,F$9,FALSE))),"")</f>
        <v>Agree</v>
      </c>
      <c r="G53" s="441" t="str">
        <f ca="1">IFERROR(IF((VLOOKUP($B53,'Year End Backsheet'!$A$7:$X$156,G$9,FALSE))="","",(VLOOKUP($B53,'Year End Backsheet'!$A$7:$X$156,G$9,FALSE))),"")</f>
        <v>Neither agree nor disagree</v>
      </c>
      <c r="H53" s="441" t="str">
        <f ca="1">IFERROR(IF((VLOOKUP($B53,'Year End Backsheet'!$A$7:$X$156,H$9,FALSE))="","",(VLOOKUP($B53,'Year End Backsheet'!$A$7:$X$156,H$9,FALSE))),"")</f>
        <v>Agree</v>
      </c>
      <c r="I53" s="441" t="str">
        <f ca="1">IFERROR(IF((VLOOKUP($B53,'Year End Backsheet'!$A$7:$X$156,I$9,FALSE))="","",(VLOOKUP($B53,'Year End Backsheet'!$A$7:$X$156,I$9,FALSE))),"")</f>
        <v>Agree</v>
      </c>
      <c r="J53" s="442" t="str">
        <f ca="1">IFERROR(IF((VLOOKUP($B53,'Year End Backsheet'!$A$7:$X$156,J$9,FALSE))="","",(VLOOKUP($B53,'Year End Backsheet'!$A$7:$X$156,J$9,FALSE))),"")</f>
        <v>Neither agree nor disagree</v>
      </c>
    </row>
    <row r="54" spans="1:10" ht="15" customHeight="1" x14ac:dyDescent="0.3">
      <c r="A54" s="41">
        <v>28</v>
      </c>
      <c r="B54" s="438" t="str">
        <f t="shared" ca="1" si="8"/>
        <v>E08000026</v>
      </c>
      <c r="C54" s="439" t="str">
        <f ca="1">IFERROR(VLOOKUP($B54,'Org List'!$J$9:$K$640,2,0), "")</f>
        <v>Coventry</v>
      </c>
      <c r="D54" s="440" t="str">
        <f ca="1">IFERROR(IF((VLOOKUP($B54,'Year End Backsheet'!$A$7:$X$156,D$9,FALSE))="","",(VLOOKUP($B54,'Year End Backsheet'!$A$7:$X$156,D$9,FALSE))),"")</f>
        <v>Agree</v>
      </c>
      <c r="E54" s="441" t="str">
        <f ca="1">IFERROR(IF((VLOOKUP($B54,'Year End Backsheet'!$A$7:$X$156,E$9,FALSE))="","",(VLOOKUP($B54,'Year End Backsheet'!$A$7:$X$156,E$9,FALSE))),"")</f>
        <v>Agree</v>
      </c>
      <c r="F54" s="441" t="str">
        <f ca="1">IFERROR(IF((VLOOKUP($B54,'Year End Backsheet'!$A$7:$X$156,F$9,FALSE))="","",(VLOOKUP($B54,'Year End Backsheet'!$A$7:$X$156,F$9,FALSE))),"")</f>
        <v>Agree</v>
      </c>
      <c r="G54" s="441" t="str">
        <f ca="1">IFERROR(IF((VLOOKUP($B54,'Year End Backsheet'!$A$7:$X$156,G$9,FALSE))="","",(VLOOKUP($B54,'Year End Backsheet'!$A$7:$X$156,G$9,FALSE))),"")</f>
        <v>Agree</v>
      </c>
      <c r="H54" s="441" t="str">
        <f ca="1">IFERROR(IF((VLOOKUP($B54,'Year End Backsheet'!$A$7:$X$156,H$9,FALSE))="","",(VLOOKUP($B54,'Year End Backsheet'!$A$7:$X$156,H$9,FALSE))),"")</f>
        <v>Neither agree nor disagree</v>
      </c>
      <c r="I54" s="441" t="str">
        <f ca="1">IFERROR(IF((VLOOKUP($B54,'Year End Backsheet'!$A$7:$X$156,I$9,FALSE))="","",(VLOOKUP($B54,'Year End Backsheet'!$A$7:$X$156,I$9,FALSE))),"")</f>
        <v>Agree</v>
      </c>
      <c r="J54" s="442" t="str">
        <f ca="1">IFERROR(IF((VLOOKUP($B54,'Year End Backsheet'!$A$7:$X$156,J$9,FALSE))="","",(VLOOKUP($B54,'Year End Backsheet'!$A$7:$X$156,J$9,FALSE))),"")</f>
        <v>Agree</v>
      </c>
    </row>
    <row r="55" spans="1:10" ht="15" customHeight="1" x14ac:dyDescent="0.3">
      <c r="A55" s="41">
        <v>29</v>
      </c>
      <c r="B55" s="438" t="str">
        <f t="shared" ca="1" si="8"/>
        <v>E09000008</v>
      </c>
      <c r="C55" s="439" t="str">
        <f ca="1">IFERROR(VLOOKUP($B55,'Org List'!$J$9:$K$640,2,0), "")</f>
        <v>Croydon</v>
      </c>
      <c r="D55" s="440" t="str">
        <f ca="1">IFERROR(IF((VLOOKUP($B55,'Year End Backsheet'!$A$7:$X$156,D$9,FALSE))="","",(VLOOKUP($B55,'Year End Backsheet'!$A$7:$X$156,D$9,FALSE))),"")</f>
        <v>Strongly Agree</v>
      </c>
      <c r="E55" s="441" t="str">
        <f ca="1">IFERROR(IF((VLOOKUP($B55,'Year End Backsheet'!$A$7:$X$156,E$9,FALSE))="","",(VLOOKUP($B55,'Year End Backsheet'!$A$7:$X$156,E$9,FALSE))),"")</f>
        <v>Agree</v>
      </c>
      <c r="F55" s="441" t="str">
        <f ca="1">IFERROR(IF((VLOOKUP($B55,'Year End Backsheet'!$A$7:$X$156,F$9,FALSE))="","",(VLOOKUP($B55,'Year End Backsheet'!$A$7:$X$156,F$9,FALSE))),"")</f>
        <v>Strongly Agree</v>
      </c>
      <c r="G55" s="441" t="str">
        <f ca="1">IFERROR(IF((VLOOKUP($B55,'Year End Backsheet'!$A$7:$X$156,G$9,FALSE))="","",(VLOOKUP($B55,'Year End Backsheet'!$A$7:$X$156,G$9,FALSE))),"")</f>
        <v>Strongly Agree</v>
      </c>
      <c r="H55" s="441" t="str">
        <f ca="1">IFERROR(IF((VLOOKUP($B55,'Year End Backsheet'!$A$7:$X$156,H$9,FALSE))="","",(VLOOKUP($B55,'Year End Backsheet'!$A$7:$X$156,H$9,FALSE))),"")</f>
        <v>Strongly Agree</v>
      </c>
      <c r="I55" s="441" t="str">
        <f ca="1">IFERROR(IF((VLOOKUP($B55,'Year End Backsheet'!$A$7:$X$156,I$9,FALSE))="","",(VLOOKUP($B55,'Year End Backsheet'!$A$7:$X$156,I$9,FALSE))),"")</f>
        <v>Agree</v>
      </c>
      <c r="J55" s="442" t="str">
        <f ca="1">IFERROR(IF((VLOOKUP($B55,'Year End Backsheet'!$A$7:$X$156,J$9,FALSE))="","",(VLOOKUP($B55,'Year End Backsheet'!$A$7:$X$156,J$9,FALSE))),"")</f>
        <v>Agree</v>
      </c>
    </row>
    <row r="56" spans="1:10" ht="15" customHeight="1" x14ac:dyDescent="0.3">
      <c r="A56" s="41">
        <v>30</v>
      </c>
      <c r="B56" s="438" t="str">
        <f t="shared" ca="1" si="8"/>
        <v>E10000006</v>
      </c>
      <c r="C56" s="439" t="str">
        <f ca="1">IFERROR(VLOOKUP($B56,'Org List'!$J$9:$K$640,2,0), "")</f>
        <v>Cumbria</v>
      </c>
      <c r="D56" s="440" t="str">
        <f ca="1">IFERROR(IF((VLOOKUP($B56,'Year End Backsheet'!$A$7:$X$156,D$9,FALSE))="","",(VLOOKUP($B56,'Year End Backsheet'!$A$7:$X$156,D$9,FALSE))),"")</f>
        <v>Agree</v>
      </c>
      <c r="E56" s="441" t="str">
        <f ca="1">IFERROR(IF((VLOOKUP($B56,'Year End Backsheet'!$A$7:$X$156,E$9,FALSE))="","",(VLOOKUP($B56,'Year End Backsheet'!$A$7:$X$156,E$9,FALSE))),"")</f>
        <v>Agree</v>
      </c>
      <c r="F56" s="441" t="str">
        <f ca="1">IFERROR(IF((VLOOKUP($B56,'Year End Backsheet'!$A$7:$X$156,F$9,FALSE))="","",(VLOOKUP($B56,'Year End Backsheet'!$A$7:$X$156,F$9,FALSE))),"")</f>
        <v>Agree</v>
      </c>
      <c r="G56" s="441" t="str">
        <f ca="1">IFERROR(IF((VLOOKUP($B56,'Year End Backsheet'!$A$7:$X$156,G$9,FALSE))="","",(VLOOKUP($B56,'Year End Backsheet'!$A$7:$X$156,G$9,FALSE))),"")</f>
        <v>Agree</v>
      </c>
      <c r="H56" s="441" t="str">
        <f ca="1">IFERROR(IF((VLOOKUP($B56,'Year End Backsheet'!$A$7:$X$156,H$9,FALSE))="","",(VLOOKUP($B56,'Year End Backsheet'!$A$7:$X$156,H$9,FALSE))),"")</f>
        <v>Agree</v>
      </c>
      <c r="I56" s="441" t="str">
        <f ca="1">IFERROR(IF((VLOOKUP($B56,'Year End Backsheet'!$A$7:$X$156,I$9,FALSE))="","",(VLOOKUP($B56,'Year End Backsheet'!$A$7:$X$156,I$9,FALSE))),"")</f>
        <v>Agree</v>
      </c>
      <c r="J56" s="442" t="str">
        <f ca="1">IFERROR(IF((VLOOKUP($B56,'Year End Backsheet'!$A$7:$X$156,J$9,FALSE))="","",(VLOOKUP($B56,'Year End Backsheet'!$A$7:$X$156,J$9,FALSE))),"")</f>
        <v>Agree</v>
      </c>
    </row>
    <row r="57" spans="1:10" ht="15" customHeight="1" x14ac:dyDescent="0.3">
      <c r="A57" s="41">
        <v>31</v>
      </c>
      <c r="B57" s="438" t="str">
        <f t="shared" ca="1" si="8"/>
        <v>E06000005</v>
      </c>
      <c r="C57" s="439" t="str">
        <f ca="1">IFERROR(VLOOKUP($B57,'Org List'!$J$9:$K$640,2,0), "")</f>
        <v>Darlington</v>
      </c>
      <c r="D57" s="440" t="str">
        <f ca="1">IFERROR(IF((VLOOKUP($B57,'Year End Backsheet'!$A$7:$X$156,D$9,FALSE))="","",(VLOOKUP($B57,'Year End Backsheet'!$A$7:$X$156,D$9,FALSE))),"")</f>
        <v>Strongly Agree</v>
      </c>
      <c r="E57" s="441" t="str">
        <f ca="1">IFERROR(IF((VLOOKUP($B57,'Year End Backsheet'!$A$7:$X$156,E$9,FALSE))="","",(VLOOKUP($B57,'Year End Backsheet'!$A$7:$X$156,E$9,FALSE))),"")</f>
        <v>Strongly Agree</v>
      </c>
      <c r="F57" s="441" t="str">
        <f ca="1">IFERROR(IF((VLOOKUP($B57,'Year End Backsheet'!$A$7:$X$156,F$9,FALSE))="","",(VLOOKUP($B57,'Year End Backsheet'!$A$7:$X$156,F$9,FALSE))),"")</f>
        <v>Strongly Agree</v>
      </c>
      <c r="G57" s="441" t="str">
        <f ca="1">IFERROR(IF((VLOOKUP($B57,'Year End Backsheet'!$A$7:$X$156,G$9,FALSE))="","",(VLOOKUP($B57,'Year End Backsheet'!$A$7:$X$156,G$9,FALSE))),"")</f>
        <v>Strongly Agree</v>
      </c>
      <c r="H57" s="441" t="str">
        <f ca="1">IFERROR(IF((VLOOKUP($B57,'Year End Backsheet'!$A$7:$X$156,H$9,FALSE))="","",(VLOOKUP($B57,'Year End Backsheet'!$A$7:$X$156,H$9,FALSE))),"")</f>
        <v>Strongly Agree</v>
      </c>
      <c r="I57" s="441" t="str">
        <f ca="1">IFERROR(IF((VLOOKUP($B57,'Year End Backsheet'!$A$7:$X$156,I$9,FALSE))="","",(VLOOKUP($B57,'Year End Backsheet'!$A$7:$X$156,I$9,FALSE))),"")</f>
        <v>Strongly Agree</v>
      </c>
      <c r="J57" s="442" t="str">
        <f ca="1">IFERROR(IF((VLOOKUP($B57,'Year End Backsheet'!$A$7:$X$156,J$9,FALSE))="","",(VLOOKUP($B57,'Year End Backsheet'!$A$7:$X$156,J$9,FALSE))),"")</f>
        <v>Strongly Agree</v>
      </c>
    </row>
    <row r="58" spans="1:10" ht="15" customHeight="1" x14ac:dyDescent="0.3">
      <c r="A58" s="41">
        <v>32</v>
      </c>
      <c r="B58" s="438" t="str">
        <f t="shared" ref="B58:B89" ca="1" si="9">IF($A58&gt;$M$5-1,"",INDIRECT("'Comms by AT'!AA"&amp;$A58+$M$4))</f>
        <v>E06000015</v>
      </c>
      <c r="C58" s="439" t="str">
        <f ca="1">IFERROR(VLOOKUP($B58,'Org List'!$J$9:$K$640,2,0), "")</f>
        <v>Derby</v>
      </c>
      <c r="D58" s="440" t="str">
        <f ca="1">IFERROR(IF((VLOOKUP($B58,'Year End Backsheet'!$A$7:$X$156,D$9,FALSE))="","",(VLOOKUP($B58,'Year End Backsheet'!$A$7:$X$156,D$9,FALSE))),"")</f>
        <v>Agree</v>
      </c>
      <c r="E58" s="441" t="str">
        <f ca="1">IFERROR(IF((VLOOKUP($B58,'Year End Backsheet'!$A$7:$X$156,E$9,FALSE))="","",(VLOOKUP($B58,'Year End Backsheet'!$A$7:$X$156,E$9,FALSE))),"")</f>
        <v>Agree</v>
      </c>
      <c r="F58" s="441" t="str">
        <f ca="1">IFERROR(IF((VLOOKUP($B58,'Year End Backsheet'!$A$7:$X$156,F$9,FALSE))="","",(VLOOKUP($B58,'Year End Backsheet'!$A$7:$X$156,F$9,FALSE))),"")</f>
        <v>Agree</v>
      </c>
      <c r="G58" s="441" t="str">
        <f ca="1">IFERROR(IF((VLOOKUP($B58,'Year End Backsheet'!$A$7:$X$156,G$9,FALSE))="","",(VLOOKUP($B58,'Year End Backsheet'!$A$7:$X$156,G$9,FALSE))),"")</f>
        <v>Agree</v>
      </c>
      <c r="H58" s="441" t="str">
        <f ca="1">IFERROR(IF((VLOOKUP($B58,'Year End Backsheet'!$A$7:$X$156,H$9,FALSE))="","",(VLOOKUP($B58,'Year End Backsheet'!$A$7:$X$156,H$9,FALSE))),"")</f>
        <v>Agree</v>
      </c>
      <c r="I58" s="441" t="str">
        <f ca="1">IFERROR(IF((VLOOKUP($B58,'Year End Backsheet'!$A$7:$X$156,I$9,FALSE))="","",(VLOOKUP($B58,'Year End Backsheet'!$A$7:$X$156,I$9,FALSE))),"")</f>
        <v>Agree</v>
      </c>
      <c r="J58" s="442" t="str">
        <f ca="1">IFERROR(IF((VLOOKUP($B58,'Year End Backsheet'!$A$7:$X$156,J$9,FALSE))="","",(VLOOKUP($B58,'Year End Backsheet'!$A$7:$X$156,J$9,FALSE))),"")</f>
        <v>Agree</v>
      </c>
    </row>
    <row r="59" spans="1:10" ht="15" customHeight="1" x14ac:dyDescent="0.3">
      <c r="A59" s="41">
        <v>33</v>
      </c>
      <c r="B59" s="438" t="str">
        <f t="shared" ca="1" si="9"/>
        <v>E10000007</v>
      </c>
      <c r="C59" s="439" t="str">
        <f ca="1">IFERROR(VLOOKUP($B59,'Org List'!$J$9:$K$640,2,0), "")</f>
        <v>Derbyshire</v>
      </c>
      <c r="D59" s="440" t="str">
        <f ca="1">IFERROR(IF((VLOOKUP($B59,'Year End Backsheet'!$A$7:$X$156,D$9,FALSE))="","",(VLOOKUP($B59,'Year End Backsheet'!$A$7:$X$156,D$9,FALSE))),"")</f>
        <v>Agree</v>
      </c>
      <c r="E59" s="441" t="str">
        <f ca="1">IFERROR(IF((VLOOKUP($B59,'Year End Backsheet'!$A$7:$X$156,E$9,FALSE))="","",(VLOOKUP($B59,'Year End Backsheet'!$A$7:$X$156,E$9,FALSE))),"")</f>
        <v>Agree</v>
      </c>
      <c r="F59" s="441" t="str">
        <f ca="1">IFERROR(IF((VLOOKUP($B59,'Year End Backsheet'!$A$7:$X$156,F$9,FALSE))="","",(VLOOKUP($B59,'Year End Backsheet'!$A$7:$X$156,F$9,FALSE))),"")</f>
        <v>Agree</v>
      </c>
      <c r="G59" s="441" t="str">
        <f ca="1">IFERROR(IF((VLOOKUP($B59,'Year End Backsheet'!$A$7:$X$156,G$9,FALSE))="","",(VLOOKUP($B59,'Year End Backsheet'!$A$7:$X$156,G$9,FALSE))),"")</f>
        <v>Agree</v>
      </c>
      <c r="H59" s="441" t="str">
        <f ca="1">IFERROR(IF((VLOOKUP($B59,'Year End Backsheet'!$A$7:$X$156,H$9,FALSE))="","",(VLOOKUP($B59,'Year End Backsheet'!$A$7:$X$156,H$9,FALSE))),"")</f>
        <v>Agree</v>
      </c>
      <c r="I59" s="441" t="str">
        <f ca="1">IFERROR(IF((VLOOKUP($B59,'Year End Backsheet'!$A$7:$X$156,I$9,FALSE))="","",(VLOOKUP($B59,'Year End Backsheet'!$A$7:$X$156,I$9,FALSE))),"")</f>
        <v>Agree</v>
      </c>
      <c r="J59" s="442" t="str">
        <f ca="1">IFERROR(IF((VLOOKUP($B59,'Year End Backsheet'!$A$7:$X$156,J$9,FALSE))="","",(VLOOKUP($B59,'Year End Backsheet'!$A$7:$X$156,J$9,FALSE))),"")</f>
        <v>Agree</v>
      </c>
    </row>
    <row r="60" spans="1:10" ht="15" customHeight="1" x14ac:dyDescent="0.3">
      <c r="A60" s="41">
        <v>34</v>
      </c>
      <c r="B60" s="438" t="str">
        <f t="shared" ca="1" si="9"/>
        <v>E10000008</v>
      </c>
      <c r="C60" s="439" t="str">
        <f ca="1">IFERROR(VLOOKUP($B60,'Org List'!$J$9:$K$640,2,0), "")</f>
        <v>Devon</v>
      </c>
      <c r="D60" s="440" t="str">
        <f ca="1">IFERROR(IF((VLOOKUP($B60,'Year End Backsheet'!$A$7:$X$156,D$9,FALSE))="","",(VLOOKUP($B60,'Year End Backsheet'!$A$7:$X$156,D$9,FALSE))),"")</f>
        <v>Strongly Agree</v>
      </c>
      <c r="E60" s="441" t="str">
        <f ca="1">IFERROR(IF((VLOOKUP($B60,'Year End Backsheet'!$A$7:$X$156,E$9,FALSE))="","",(VLOOKUP($B60,'Year End Backsheet'!$A$7:$X$156,E$9,FALSE))),"")</f>
        <v>Strongly Agree</v>
      </c>
      <c r="F60" s="441" t="str">
        <f ca="1">IFERROR(IF((VLOOKUP($B60,'Year End Backsheet'!$A$7:$X$156,F$9,FALSE))="","",(VLOOKUP($B60,'Year End Backsheet'!$A$7:$X$156,F$9,FALSE))),"")</f>
        <v>Strongly Agree</v>
      </c>
      <c r="G60" s="441" t="str">
        <f ca="1">IFERROR(IF((VLOOKUP($B60,'Year End Backsheet'!$A$7:$X$156,G$9,FALSE))="","",(VLOOKUP($B60,'Year End Backsheet'!$A$7:$X$156,G$9,FALSE))),"")</f>
        <v>Agree</v>
      </c>
      <c r="H60" s="441" t="str">
        <f ca="1">IFERROR(IF((VLOOKUP($B60,'Year End Backsheet'!$A$7:$X$156,H$9,FALSE))="","",(VLOOKUP($B60,'Year End Backsheet'!$A$7:$X$156,H$9,FALSE))),"")</f>
        <v>Agree</v>
      </c>
      <c r="I60" s="441" t="str">
        <f ca="1">IFERROR(IF((VLOOKUP($B60,'Year End Backsheet'!$A$7:$X$156,I$9,FALSE))="","",(VLOOKUP($B60,'Year End Backsheet'!$A$7:$X$156,I$9,FALSE))),"")</f>
        <v>Agree</v>
      </c>
      <c r="J60" s="442" t="str">
        <f ca="1">IFERROR(IF((VLOOKUP($B60,'Year End Backsheet'!$A$7:$X$156,J$9,FALSE))="","",(VLOOKUP($B60,'Year End Backsheet'!$A$7:$X$156,J$9,FALSE))),"")</f>
        <v>Agree</v>
      </c>
    </row>
    <row r="61" spans="1:10" ht="15" customHeight="1" x14ac:dyDescent="0.3">
      <c r="A61" s="41">
        <v>35</v>
      </c>
      <c r="B61" s="438" t="str">
        <f t="shared" ca="1" si="9"/>
        <v>E08000017</v>
      </c>
      <c r="C61" s="439" t="str">
        <f ca="1">IFERROR(VLOOKUP($B61,'Org List'!$J$9:$K$640,2,0), "")</f>
        <v>Doncaster</v>
      </c>
      <c r="D61" s="440" t="str">
        <f ca="1">IFERROR(IF((VLOOKUP($B61,'Year End Backsheet'!$A$7:$X$156,D$9,FALSE))="","",(VLOOKUP($B61,'Year End Backsheet'!$A$7:$X$156,D$9,FALSE))),"")</f>
        <v>Strongly Agree</v>
      </c>
      <c r="E61" s="441" t="str">
        <f ca="1">IFERROR(IF((VLOOKUP($B61,'Year End Backsheet'!$A$7:$X$156,E$9,FALSE))="","",(VLOOKUP($B61,'Year End Backsheet'!$A$7:$X$156,E$9,FALSE))),"")</f>
        <v>Agree</v>
      </c>
      <c r="F61" s="441" t="str">
        <f ca="1">IFERROR(IF((VLOOKUP($B61,'Year End Backsheet'!$A$7:$X$156,F$9,FALSE))="","",(VLOOKUP($B61,'Year End Backsheet'!$A$7:$X$156,F$9,FALSE))),"")</f>
        <v>Agree</v>
      </c>
      <c r="G61" s="441" t="str">
        <f ca="1">IFERROR(IF((VLOOKUP($B61,'Year End Backsheet'!$A$7:$X$156,G$9,FALSE))="","",(VLOOKUP($B61,'Year End Backsheet'!$A$7:$X$156,G$9,FALSE))),"")</f>
        <v>Agree</v>
      </c>
      <c r="H61" s="441" t="str">
        <f ca="1">IFERROR(IF((VLOOKUP($B61,'Year End Backsheet'!$A$7:$X$156,H$9,FALSE))="","",(VLOOKUP($B61,'Year End Backsheet'!$A$7:$X$156,H$9,FALSE))),"")</f>
        <v>Agree</v>
      </c>
      <c r="I61" s="441" t="str">
        <f ca="1">IFERROR(IF((VLOOKUP($B61,'Year End Backsheet'!$A$7:$X$156,I$9,FALSE))="","",(VLOOKUP($B61,'Year End Backsheet'!$A$7:$X$156,I$9,FALSE))),"")</f>
        <v>Agree</v>
      </c>
      <c r="J61" s="442" t="str">
        <f ca="1">IFERROR(IF((VLOOKUP($B61,'Year End Backsheet'!$A$7:$X$156,J$9,FALSE))="","",(VLOOKUP($B61,'Year End Backsheet'!$A$7:$X$156,J$9,FALSE))),"")</f>
        <v>Agree</v>
      </c>
    </row>
    <row r="62" spans="1:10" ht="15" customHeight="1" x14ac:dyDescent="0.3">
      <c r="A62" s="41">
        <v>36</v>
      </c>
      <c r="B62" s="438" t="str">
        <f t="shared" ca="1" si="9"/>
        <v>E06000059</v>
      </c>
      <c r="C62" s="439" t="str">
        <f ca="1">IFERROR(VLOOKUP($B62,'Org List'!$J$9:$K$640,2,0), "")</f>
        <v>Dorset</v>
      </c>
      <c r="D62" s="440" t="str">
        <f ca="1">IFERROR(IF((VLOOKUP($B62,'Year End Backsheet'!$A$7:$X$156,D$9,FALSE))="","",(VLOOKUP($B62,'Year End Backsheet'!$A$7:$X$156,D$9,FALSE))),"")</f>
        <v>Agree</v>
      </c>
      <c r="E62" s="441" t="str">
        <f ca="1">IFERROR(IF((VLOOKUP($B62,'Year End Backsheet'!$A$7:$X$156,E$9,FALSE))="","",(VLOOKUP($B62,'Year End Backsheet'!$A$7:$X$156,E$9,FALSE))),"")</f>
        <v>Agree</v>
      </c>
      <c r="F62" s="441" t="str">
        <f ca="1">IFERROR(IF((VLOOKUP($B62,'Year End Backsheet'!$A$7:$X$156,F$9,FALSE))="","",(VLOOKUP($B62,'Year End Backsheet'!$A$7:$X$156,F$9,FALSE))),"")</f>
        <v>Agree</v>
      </c>
      <c r="G62" s="441" t="str">
        <f ca="1">IFERROR(IF((VLOOKUP($B62,'Year End Backsheet'!$A$7:$X$156,G$9,FALSE))="","",(VLOOKUP($B62,'Year End Backsheet'!$A$7:$X$156,G$9,FALSE))),"")</f>
        <v>Agree</v>
      </c>
      <c r="H62" s="441" t="str">
        <f ca="1">IFERROR(IF((VLOOKUP($B62,'Year End Backsheet'!$A$7:$X$156,H$9,FALSE))="","",(VLOOKUP($B62,'Year End Backsheet'!$A$7:$X$156,H$9,FALSE))),"")</f>
        <v>Neither agree nor disagree</v>
      </c>
      <c r="I62" s="441" t="str">
        <f ca="1">IFERROR(IF((VLOOKUP($B62,'Year End Backsheet'!$A$7:$X$156,I$9,FALSE))="","",(VLOOKUP($B62,'Year End Backsheet'!$A$7:$X$156,I$9,FALSE))),"")</f>
        <v>Neither agree nor disagree</v>
      </c>
      <c r="J62" s="442" t="str">
        <f ca="1">IFERROR(IF((VLOOKUP($B62,'Year End Backsheet'!$A$7:$X$156,J$9,FALSE))="","",(VLOOKUP($B62,'Year End Backsheet'!$A$7:$X$156,J$9,FALSE))),"")</f>
        <v>Agree</v>
      </c>
    </row>
    <row r="63" spans="1:10" ht="15" customHeight="1" x14ac:dyDescent="0.3">
      <c r="A63" s="41">
        <v>37</v>
      </c>
      <c r="B63" s="438" t="str">
        <f t="shared" ca="1" si="9"/>
        <v>E08000027</v>
      </c>
      <c r="C63" s="439" t="str">
        <f ca="1">IFERROR(VLOOKUP($B63,'Org List'!$J$9:$K$640,2,0), "")</f>
        <v>Dudley</v>
      </c>
      <c r="D63" s="440" t="str">
        <f ca="1">IFERROR(IF((VLOOKUP($B63,'Year End Backsheet'!$A$7:$X$156,D$9,FALSE))="","",(VLOOKUP($B63,'Year End Backsheet'!$A$7:$X$156,D$9,FALSE))),"")</f>
        <v>Strongly Agree</v>
      </c>
      <c r="E63" s="441" t="str">
        <f ca="1">IFERROR(IF((VLOOKUP($B63,'Year End Backsheet'!$A$7:$X$156,E$9,FALSE))="","",(VLOOKUP($B63,'Year End Backsheet'!$A$7:$X$156,E$9,FALSE))),"")</f>
        <v>Agree</v>
      </c>
      <c r="F63" s="441" t="str">
        <f ca="1">IFERROR(IF((VLOOKUP($B63,'Year End Backsheet'!$A$7:$X$156,F$9,FALSE))="","",(VLOOKUP($B63,'Year End Backsheet'!$A$7:$X$156,F$9,FALSE))),"")</f>
        <v>Strongly Agree</v>
      </c>
      <c r="G63" s="441" t="str">
        <f ca="1">IFERROR(IF((VLOOKUP($B63,'Year End Backsheet'!$A$7:$X$156,G$9,FALSE))="","",(VLOOKUP($B63,'Year End Backsheet'!$A$7:$X$156,G$9,FALSE))),"")</f>
        <v>Strongly Agree</v>
      </c>
      <c r="H63" s="441" t="str">
        <f ca="1">IFERROR(IF((VLOOKUP($B63,'Year End Backsheet'!$A$7:$X$156,H$9,FALSE))="","",(VLOOKUP($B63,'Year End Backsheet'!$A$7:$X$156,H$9,FALSE))),"")</f>
        <v>Strongly Agree</v>
      </c>
      <c r="I63" s="441" t="str">
        <f ca="1">IFERROR(IF((VLOOKUP($B63,'Year End Backsheet'!$A$7:$X$156,I$9,FALSE))="","",(VLOOKUP($B63,'Year End Backsheet'!$A$7:$X$156,I$9,FALSE))),"")</f>
        <v>Agree</v>
      </c>
      <c r="J63" s="442" t="str">
        <f ca="1">IFERROR(IF((VLOOKUP($B63,'Year End Backsheet'!$A$7:$X$156,J$9,FALSE))="","",(VLOOKUP($B63,'Year End Backsheet'!$A$7:$X$156,J$9,FALSE))),"")</f>
        <v>Agree</v>
      </c>
    </row>
    <row r="64" spans="1:10" ht="15" customHeight="1" x14ac:dyDescent="0.3">
      <c r="A64" s="41">
        <v>38</v>
      </c>
      <c r="B64" s="438" t="str">
        <f t="shared" ca="1" si="9"/>
        <v>E09000009</v>
      </c>
      <c r="C64" s="439" t="str">
        <f ca="1">IFERROR(VLOOKUP($B64,'Org List'!$J$9:$K$640,2,0), "")</f>
        <v>Ealing</v>
      </c>
      <c r="D64" s="440" t="str">
        <f ca="1">IFERROR(IF((VLOOKUP($B64,'Year End Backsheet'!$A$7:$X$156,D$9,FALSE))="","",(VLOOKUP($B64,'Year End Backsheet'!$A$7:$X$156,D$9,FALSE))),"")</f>
        <v>Agree</v>
      </c>
      <c r="E64" s="441" t="str">
        <f ca="1">IFERROR(IF((VLOOKUP($B64,'Year End Backsheet'!$A$7:$X$156,E$9,FALSE))="","",(VLOOKUP($B64,'Year End Backsheet'!$A$7:$X$156,E$9,FALSE))),"")</f>
        <v>Agree</v>
      </c>
      <c r="F64" s="441" t="str">
        <f ca="1">IFERROR(IF((VLOOKUP($B64,'Year End Backsheet'!$A$7:$X$156,F$9,FALSE))="","",(VLOOKUP($B64,'Year End Backsheet'!$A$7:$X$156,F$9,FALSE))),"")</f>
        <v>Strongly Agree</v>
      </c>
      <c r="G64" s="441" t="str">
        <f ca="1">IFERROR(IF((VLOOKUP($B64,'Year End Backsheet'!$A$7:$X$156,G$9,FALSE))="","",(VLOOKUP($B64,'Year End Backsheet'!$A$7:$X$156,G$9,FALSE))),"")</f>
        <v>Agree</v>
      </c>
      <c r="H64" s="441" t="str">
        <f ca="1">IFERROR(IF((VLOOKUP($B64,'Year End Backsheet'!$A$7:$X$156,H$9,FALSE))="","",(VLOOKUP($B64,'Year End Backsheet'!$A$7:$X$156,H$9,FALSE))),"")</f>
        <v>Strongly Agree</v>
      </c>
      <c r="I64" s="441" t="str">
        <f ca="1">IFERROR(IF((VLOOKUP($B64,'Year End Backsheet'!$A$7:$X$156,I$9,FALSE))="","",(VLOOKUP($B64,'Year End Backsheet'!$A$7:$X$156,I$9,FALSE))),"")</f>
        <v>Agree</v>
      </c>
      <c r="J64" s="442" t="str">
        <f ca="1">IFERROR(IF((VLOOKUP($B64,'Year End Backsheet'!$A$7:$X$156,J$9,FALSE))="","",(VLOOKUP($B64,'Year End Backsheet'!$A$7:$X$156,J$9,FALSE))),"")</f>
        <v>Agree</v>
      </c>
    </row>
    <row r="65" spans="1:10" ht="15" customHeight="1" x14ac:dyDescent="0.3">
      <c r="A65" s="41">
        <v>39</v>
      </c>
      <c r="B65" s="438" t="str">
        <f t="shared" ca="1" si="9"/>
        <v>E06000011</v>
      </c>
      <c r="C65" s="439" t="str">
        <f ca="1">IFERROR(VLOOKUP($B65,'Org List'!$J$9:$K$640,2,0), "")</f>
        <v>East Riding of Yorkshire</v>
      </c>
      <c r="D65" s="440" t="str">
        <f ca="1">IFERROR(IF((VLOOKUP($B65,'Year End Backsheet'!$A$7:$X$156,D$9,FALSE))="","",(VLOOKUP($B65,'Year End Backsheet'!$A$7:$X$156,D$9,FALSE))),"")</f>
        <v>Agree</v>
      </c>
      <c r="E65" s="441" t="str">
        <f ca="1">IFERROR(IF((VLOOKUP($B65,'Year End Backsheet'!$A$7:$X$156,E$9,FALSE))="","",(VLOOKUP($B65,'Year End Backsheet'!$A$7:$X$156,E$9,FALSE))),"")</f>
        <v>Agree</v>
      </c>
      <c r="F65" s="441" t="str">
        <f ca="1">IFERROR(IF((VLOOKUP($B65,'Year End Backsheet'!$A$7:$X$156,F$9,FALSE))="","",(VLOOKUP($B65,'Year End Backsheet'!$A$7:$X$156,F$9,FALSE))),"")</f>
        <v>Agree</v>
      </c>
      <c r="G65" s="441" t="str">
        <f ca="1">IFERROR(IF((VLOOKUP($B65,'Year End Backsheet'!$A$7:$X$156,G$9,FALSE))="","",(VLOOKUP($B65,'Year End Backsheet'!$A$7:$X$156,G$9,FALSE))),"")</f>
        <v>Agree</v>
      </c>
      <c r="H65" s="441" t="str">
        <f ca="1">IFERROR(IF((VLOOKUP($B65,'Year End Backsheet'!$A$7:$X$156,H$9,FALSE))="","",(VLOOKUP($B65,'Year End Backsheet'!$A$7:$X$156,H$9,FALSE))),"")</f>
        <v>Agree</v>
      </c>
      <c r="I65" s="441" t="str">
        <f ca="1">IFERROR(IF((VLOOKUP($B65,'Year End Backsheet'!$A$7:$X$156,I$9,FALSE))="","",(VLOOKUP($B65,'Year End Backsheet'!$A$7:$X$156,I$9,FALSE))),"")</f>
        <v>Neither agree nor disagree</v>
      </c>
      <c r="J65" s="442" t="str">
        <f ca="1">IFERROR(IF((VLOOKUP($B65,'Year End Backsheet'!$A$7:$X$156,J$9,FALSE))="","",(VLOOKUP($B65,'Year End Backsheet'!$A$7:$X$156,J$9,FALSE))),"")</f>
        <v>Agree</v>
      </c>
    </row>
    <row r="66" spans="1:10" ht="15" customHeight="1" x14ac:dyDescent="0.3">
      <c r="A66" s="41">
        <v>40</v>
      </c>
      <c r="B66" s="438" t="str">
        <f t="shared" ca="1" si="9"/>
        <v>E10000011</v>
      </c>
      <c r="C66" s="439" t="str">
        <f ca="1">IFERROR(VLOOKUP($B66,'Org List'!$J$9:$K$640,2,0), "")</f>
        <v>East Sussex</v>
      </c>
      <c r="D66" s="440" t="str">
        <f ca="1">IFERROR(IF((VLOOKUP($B66,'Year End Backsheet'!$A$7:$X$156,D$9,FALSE))="","",(VLOOKUP($B66,'Year End Backsheet'!$A$7:$X$156,D$9,FALSE))),"")</f>
        <v>Agree</v>
      </c>
      <c r="E66" s="441" t="str">
        <f ca="1">IFERROR(IF((VLOOKUP($B66,'Year End Backsheet'!$A$7:$X$156,E$9,FALSE))="","",(VLOOKUP($B66,'Year End Backsheet'!$A$7:$X$156,E$9,FALSE))),"")</f>
        <v>Agree</v>
      </c>
      <c r="F66" s="441" t="str">
        <f ca="1">IFERROR(IF((VLOOKUP($B66,'Year End Backsheet'!$A$7:$X$156,F$9,FALSE))="","",(VLOOKUP($B66,'Year End Backsheet'!$A$7:$X$156,F$9,FALSE))),"")</f>
        <v>Agree</v>
      </c>
      <c r="G66" s="441" t="str">
        <f ca="1">IFERROR(IF((VLOOKUP($B66,'Year End Backsheet'!$A$7:$X$156,G$9,FALSE))="","",(VLOOKUP($B66,'Year End Backsheet'!$A$7:$X$156,G$9,FALSE))),"")</f>
        <v>Agree</v>
      </c>
      <c r="H66" s="441" t="str">
        <f ca="1">IFERROR(IF((VLOOKUP($B66,'Year End Backsheet'!$A$7:$X$156,H$9,FALSE))="","",(VLOOKUP($B66,'Year End Backsheet'!$A$7:$X$156,H$9,FALSE))),"")</f>
        <v>Agree</v>
      </c>
      <c r="I66" s="441" t="str">
        <f ca="1">IFERROR(IF((VLOOKUP($B66,'Year End Backsheet'!$A$7:$X$156,I$9,FALSE))="","",(VLOOKUP($B66,'Year End Backsheet'!$A$7:$X$156,I$9,FALSE))),"")</f>
        <v>Agree</v>
      </c>
      <c r="J66" s="442" t="str">
        <f ca="1">IFERROR(IF((VLOOKUP($B66,'Year End Backsheet'!$A$7:$X$156,J$9,FALSE))="","",(VLOOKUP($B66,'Year End Backsheet'!$A$7:$X$156,J$9,FALSE))),"")</f>
        <v>Agree</v>
      </c>
    </row>
    <row r="67" spans="1:10" ht="15" customHeight="1" x14ac:dyDescent="0.3">
      <c r="A67" s="41">
        <v>41</v>
      </c>
      <c r="B67" s="438" t="str">
        <f t="shared" ca="1" si="9"/>
        <v>E09000010</v>
      </c>
      <c r="C67" s="439" t="str">
        <f ca="1">IFERROR(VLOOKUP($B67,'Org List'!$J$9:$K$640,2,0), "")</f>
        <v>Enfield</v>
      </c>
      <c r="D67" s="440" t="str">
        <f ca="1">IFERROR(IF((VLOOKUP($B67,'Year End Backsheet'!$A$7:$X$156,D$9,FALSE))="","",(VLOOKUP($B67,'Year End Backsheet'!$A$7:$X$156,D$9,FALSE))),"")</f>
        <v>Agree</v>
      </c>
      <c r="E67" s="441" t="str">
        <f ca="1">IFERROR(IF((VLOOKUP($B67,'Year End Backsheet'!$A$7:$X$156,E$9,FALSE))="","",(VLOOKUP($B67,'Year End Backsheet'!$A$7:$X$156,E$9,FALSE))),"")</f>
        <v>Agree</v>
      </c>
      <c r="F67" s="441" t="str">
        <f ca="1">IFERROR(IF((VLOOKUP($B67,'Year End Backsheet'!$A$7:$X$156,F$9,FALSE))="","",(VLOOKUP($B67,'Year End Backsheet'!$A$7:$X$156,F$9,FALSE))),"")</f>
        <v>Agree</v>
      </c>
      <c r="G67" s="441" t="str">
        <f ca="1">IFERROR(IF((VLOOKUP($B67,'Year End Backsheet'!$A$7:$X$156,G$9,FALSE))="","",(VLOOKUP($B67,'Year End Backsheet'!$A$7:$X$156,G$9,FALSE))),"")</f>
        <v>Agree</v>
      </c>
      <c r="H67" s="441" t="str">
        <f ca="1">IFERROR(IF((VLOOKUP($B67,'Year End Backsheet'!$A$7:$X$156,H$9,FALSE))="","",(VLOOKUP($B67,'Year End Backsheet'!$A$7:$X$156,H$9,FALSE))),"")</f>
        <v>Agree</v>
      </c>
      <c r="I67" s="441" t="str">
        <f ca="1">IFERROR(IF((VLOOKUP($B67,'Year End Backsheet'!$A$7:$X$156,I$9,FALSE))="","",(VLOOKUP($B67,'Year End Backsheet'!$A$7:$X$156,I$9,FALSE))),"")</f>
        <v>Agree</v>
      </c>
      <c r="J67" s="442" t="str">
        <f ca="1">IFERROR(IF((VLOOKUP($B67,'Year End Backsheet'!$A$7:$X$156,J$9,FALSE))="","",(VLOOKUP($B67,'Year End Backsheet'!$A$7:$X$156,J$9,FALSE))),"")</f>
        <v>Agree</v>
      </c>
    </row>
    <row r="68" spans="1:10" ht="15" customHeight="1" x14ac:dyDescent="0.3">
      <c r="A68" s="41">
        <v>42</v>
      </c>
      <c r="B68" s="438" t="str">
        <f t="shared" ca="1" si="9"/>
        <v>E10000012</v>
      </c>
      <c r="C68" s="439" t="str">
        <f ca="1">IFERROR(VLOOKUP($B68,'Org List'!$J$9:$K$640,2,0), "")</f>
        <v>Essex</v>
      </c>
      <c r="D68" s="440" t="str">
        <f ca="1">IFERROR(IF((VLOOKUP($B68,'Year End Backsheet'!$A$7:$X$156,D$9,FALSE))="","",(VLOOKUP($B68,'Year End Backsheet'!$A$7:$X$156,D$9,FALSE))),"")</f>
        <v>Agree</v>
      </c>
      <c r="E68" s="441" t="str">
        <f ca="1">IFERROR(IF((VLOOKUP($B68,'Year End Backsheet'!$A$7:$X$156,E$9,FALSE))="","",(VLOOKUP($B68,'Year End Backsheet'!$A$7:$X$156,E$9,FALSE))),"")</f>
        <v>Agree</v>
      </c>
      <c r="F68" s="441" t="str">
        <f ca="1">IFERROR(IF((VLOOKUP($B68,'Year End Backsheet'!$A$7:$X$156,F$9,FALSE))="","",(VLOOKUP($B68,'Year End Backsheet'!$A$7:$X$156,F$9,FALSE))),"")</f>
        <v>Agree</v>
      </c>
      <c r="G68" s="441" t="str">
        <f ca="1">IFERROR(IF((VLOOKUP($B68,'Year End Backsheet'!$A$7:$X$156,G$9,FALSE))="","",(VLOOKUP($B68,'Year End Backsheet'!$A$7:$X$156,G$9,FALSE))),"")</f>
        <v>Agree</v>
      </c>
      <c r="H68" s="441" t="str">
        <f ca="1">IFERROR(IF((VLOOKUP($B68,'Year End Backsheet'!$A$7:$X$156,H$9,FALSE))="","",(VLOOKUP($B68,'Year End Backsheet'!$A$7:$X$156,H$9,FALSE))),"")</f>
        <v>Agree</v>
      </c>
      <c r="I68" s="441" t="str">
        <f ca="1">IFERROR(IF((VLOOKUP($B68,'Year End Backsheet'!$A$7:$X$156,I$9,FALSE))="","",(VLOOKUP($B68,'Year End Backsheet'!$A$7:$X$156,I$9,FALSE))),"")</f>
        <v>Agree</v>
      </c>
      <c r="J68" s="442" t="str">
        <f ca="1">IFERROR(IF((VLOOKUP($B68,'Year End Backsheet'!$A$7:$X$156,J$9,FALSE))="","",(VLOOKUP($B68,'Year End Backsheet'!$A$7:$X$156,J$9,FALSE))),"")</f>
        <v>Agree</v>
      </c>
    </row>
    <row r="69" spans="1:10" ht="15" customHeight="1" x14ac:dyDescent="0.3">
      <c r="A69" s="41">
        <v>43</v>
      </c>
      <c r="B69" s="438" t="str">
        <f t="shared" ca="1" si="9"/>
        <v>E08000037</v>
      </c>
      <c r="C69" s="439" t="str">
        <f ca="1">IFERROR(VLOOKUP($B69,'Org List'!$J$9:$K$640,2,0), "")</f>
        <v>Gateshead</v>
      </c>
      <c r="D69" s="440" t="str">
        <f ca="1">IFERROR(IF((VLOOKUP($B69,'Year End Backsheet'!$A$7:$X$156,D$9,FALSE))="","",(VLOOKUP($B69,'Year End Backsheet'!$A$7:$X$156,D$9,FALSE))),"")</f>
        <v>Agree</v>
      </c>
      <c r="E69" s="441" t="str">
        <f ca="1">IFERROR(IF((VLOOKUP($B69,'Year End Backsheet'!$A$7:$X$156,E$9,FALSE))="","",(VLOOKUP($B69,'Year End Backsheet'!$A$7:$X$156,E$9,FALSE))),"")</f>
        <v>Strongly Agree</v>
      </c>
      <c r="F69" s="441" t="str">
        <f ca="1">IFERROR(IF((VLOOKUP($B69,'Year End Backsheet'!$A$7:$X$156,F$9,FALSE))="","",(VLOOKUP($B69,'Year End Backsheet'!$A$7:$X$156,F$9,FALSE))),"")</f>
        <v>Agree</v>
      </c>
      <c r="G69" s="441" t="str">
        <f ca="1">IFERROR(IF((VLOOKUP($B69,'Year End Backsheet'!$A$7:$X$156,G$9,FALSE))="","",(VLOOKUP($B69,'Year End Backsheet'!$A$7:$X$156,G$9,FALSE))),"")</f>
        <v>Agree</v>
      </c>
      <c r="H69" s="441" t="str">
        <f ca="1">IFERROR(IF((VLOOKUP($B69,'Year End Backsheet'!$A$7:$X$156,H$9,FALSE))="","",(VLOOKUP($B69,'Year End Backsheet'!$A$7:$X$156,H$9,FALSE))),"")</f>
        <v>Agree</v>
      </c>
      <c r="I69" s="441" t="str">
        <f ca="1">IFERROR(IF((VLOOKUP($B69,'Year End Backsheet'!$A$7:$X$156,I$9,FALSE))="","",(VLOOKUP($B69,'Year End Backsheet'!$A$7:$X$156,I$9,FALSE))),"")</f>
        <v>Agree</v>
      </c>
      <c r="J69" s="442" t="str">
        <f ca="1">IFERROR(IF((VLOOKUP($B69,'Year End Backsheet'!$A$7:$X$156,J$9,FALSE))="","",(VLOOKUP($B69,'Year End Backsheet'!$A$7:$X$156,J$9,FALSE))),"")</f>
        <v>Agree</v>
      </c>
    </row>
    <row r="70" spans="1:10" ht="15" customHeight="1" x14ac:dyDescent="0.3">
      <c r="A70" s="41">
        <v>44</v>
      </c>
      <c r="B70" s="438" t="str">
        <f t="shared" ca="1" si="9"/>
        <v>E10000013</v>
      </c>
      <c r="C70" s="439" t="str">
        <f ca="1">IFERROR(VLOOKUP($B70,'Org List'!$J$9:$K$640,2,0), "")</f>
        <v>Gloucestershire</v>
      </c>
      <c r="D70" s="440" t="str">
        <f ca="1">IFERROR(IF((VLOOKUP($B70,'Year End Backsheet'!$A$7:$X$156,D$9,FALSE))="","",(VLOOKUP($B70,'Year End Backsheet'!$A$7:$X$156,D$9,FALSE))),"")</f>
        <v>Strongly Agree</v>
      </c>
      <c r="E70" s="441" t="str">
        <f ca="1">IFERROR(IF((VLOOKUP($B70,'Year End Backsheet'!$A$7:$X$156,E$9,FALSE))="","",(VLOOKUP($B70,'Year End Backsheet'!$A$7:$X$156,E$9,FALSE))),"")</f>
        <v>Strongly Agree</v>
      </c>
      <c r="F70" s="441" t="str">
        <f ca="1">IFERROR(IF((VLOOKUP($B70,'Year End Backsheet'!$A$7:$X$156,F$9,FALSE))="","",(VLOOKUP($B70,'Year End Backsheet'!$A$7:$X$156,F$9,FALSE))),"")</f>
        <v>Strongly Agree</v>
      </c>
      <c r="G70" s="441" t="str">
        <f ca="1">IFERROR(IF((VLOOKUP($B70,'Year End Backsheet'!$A$7:$X$156,G$9,FALSE))="","",(VLOOKUP($B70,'Year End Backsheet'!$A$7:$X$156,G$9,FALSE))),"")</f>
        <v>Strongly Agree</v>
      </c>
      <c r="H70" s="441" t="str">
        <f ca="1">IFERROR(IF((VLOOKUP($B70,'Year End Backsheet'!$A$7:$X$156,H$9,FALSE))="","",(VLOOKUP($B70,'Year End Backsheet'!$A$7:$X$156,H$9,FALSE))),"")</f>
        <v>Strongly Agree</v>
      </c>
      <c r="I70" s="441" t="str">
        <f ca="1">IFERROR(IF((VLOOKUP($B70,'Year End Backsheet'!$A$7:$X$156,I$9,FALSE))="","",(VLOOKUP($B70,'Year End Backsheet'!$A$7:$X$156,I$9,FALSE))),"")</f>
        <v>Strongly Agree</v>
      </c>
      <c r="J70" s="442" t="str">
        <f ca="1">IFERROR(IF((VLOOKUP($B70,'Year End Backsheet'!$A$7:$X$156,J$9,FALSE))="","",(VLOOKUP($B70,'Year End Backsheet'!$A$7:$X$156,J$9,FALSE))),"")</f>
        <v>Strongly Agree</v>
      </c>
    </row>
    <row r="71" spans="1:10" ht="15" customHeight="1" x14ac:dyDescent="0.3">
      <c r="A71" s="41">
        <v>45</v>
      </c>
      <c r="B71" s="438" t="str">
        <f t="shared" ca="1" si="9"/>
        <v>E09000011</v>
      </c>
      <c r="C71" s="439" t="str">
        <f ca="1">IFERROR(VLOOKUP($B71,'Org List'!$J$9:$K$640,2,0), "")</f>
        <v>Greenwich</v>
      </c>
      <c r="D71" s="440" t="str">
        <f ca="1">IFERROR(IF((VLOOKUP($B71,'Year End Backsheet'!$A$7:$X$156,D$9,FALSE))="","",(VLOOKUP($B71,'Year End Backsheet'!$A$7:$X$156,D$9,FALSE))),"")</f>
        <v>Agree</v>
      </c>
      <c r="E71" s="441" t="str">
        <f ca="1">IFERROR(IF((VLOOKUP($B71,'Year End Backsheet'!$A$7:$X$156,E$9,FALSE))="","",(VLOOKUP($B71,'Year End Backsheet'!$A$7:$X$156,E$9,FALSE))),"")</f>
        <v>Agree</v>
      </c>
      <c r="F71" s="441" t="str">
        <f ca="1">IFERROR(IF((VLOOKUP($B71,'Year End Backsheet'!$A$7:$X$156,F$9,FALSE))="","",(VLOOKUP($B71,'Year End Backsheet'!$A$7:$X$156,F$9,FALSE))),"")</f>
        <v>Agree</v>
      </c>
      <c r="G71" s="441" t="str">
        <f ca="1">IFERROR(IF((VLOOKUP($B71,'Year End Backsheet'!$A$7:$X$156,G$9,FALSE))="","",(VLOOKUP($B71,'Year End Backsheet'!$A$7:$X$156,G$9,FALSE))),"")</f>
        <v>Agree</v>
      </c>
      <c r="H71" s="441" t="str">
        <f ca="1">IFERROR(IF((VLOOKUP($B71,'Year End Backsheet'!$A$7:$X$156,H$9,FALSE))="","",(VLOOKUP($B71,'Year End Backsheet'!$A$7:$X$156,H$9,FALSE))),"")</f>
        <v>Agree</v>
      </c>
      <c r="I71" s="441" t="str">
        <f ca="1">IFERROR(IF((VLOOKUP($B71,'Year End Backsheet'!$A$7:$X$156,I$9,FALSE))="","",(VLOOKUP($B71,'Year End Backsheet'!$A$7:$X$156,I$9,FALSE))),"")</f>
        <v>Agree</v>
      </c>
      <c r="J71" s="442" t="str">
        <f ca="1">IFERROR(IF((VLOOKUP($B71,'Year End Backsheet'!$A$7:$X$156,J$9,FALSE))="","",(VLOOKUP($B71,'Year End Backsheet'!$A$7:$X$156,J$9,FALSE))),"")</f>
        <v>Agree</v>
      </c>
    </row>
    <row r="72" spans="1:10" ht="15" customHeight="1" x14ac:dyDescent="0.3">
      <c r="A72" s="41">
        <v>46</v>
      </c>
      <c r="B72" s="438" t="str">
        <f t="shared" ca="1" si="9"/>
        <v>E09000012</v>
      </c>
      <c r="C72" s="439" t="str">
        <f ca="1">IFERROR(VLOOKUP($B72,'Org List'!$J$9:$K$640,2,0), "")</f>
        <v>Hackney</v>
      </c>
      <c r="D72" s="440" t="str">
        <f ca="1">IFERROR(IF((VLOOKUP($B72,'Year End Backsheet'!$A$7:$X$156,D$9,FALSE))="","",(VLOOKUP($B72,'Year End Backsheet'!$A$7:$X$156,D$9,FALSE))),"")</f>
        <v>Strongly Agree</v>
      </c>
      <c r="E72" s="441" t="str">
        <f ca="1">IFERROR(IF((VLOOKUP($B72,'Year End Backsheet'!$A$7:$X$156,E$9,FALSE))="","",(VLOOKUP($B72,'Year End Backsheet'!$A$7:$X$156,E$9,FALSE))),"")</f>
        <v>Strongly Agree</v>
      </c>
      <c r="F72" s="441" t="str">
        <f ca="1">IFERROR(IF((VLOOKUP($B72,'Year End Backsheet'!$A$7:$X$156,F$9,FALSE))="","",(VLOOKUP($B72,'Year End Backsheet'!$A$7:$X$156,F$9,FALSE))),"")</f>
        <v>Strongly Agree</v>
      </c>
      <c r="G72" s="441" t="str">
        <f ca="1">IFERROR(IF((VLOOKUP($B72,'Year End Backsheet'!$A$7:$X$156,G$9,FALSE))="","",(VLOOKUP($B72,'Year End Backsheet'!$A$7:$X$156,G$9,FALSE))),"")</f>
        <v>Strongly Agree</v>
      </c>
      <c r="H72" s="441" t="str">
        <f ca="1">IFERROR(IF((VLOOKUP($B72,'Year End Backsheet'!$A$7:$X$156,H$9,FALSE))="","",(VLOOKUP($B72,'Year End Backsheet'!$A$7:$X$156,H$9,FALSE))),"")</f>
        <v>Neither agree nor disagree</v>
      </c>
      <c r="I72" s="441" t="str">
        <f ca="1">IFERROR(IF((VLOOKUP($B72,'Year End Backsheet'!$A$7:$X$156,I$9,FALSE))="","",(VLOOKUP($B72,'Year End Backsheet'!$A$7:$X$156,I$9,FALSE))),"")</f>
        <v>Strongly Agree</v>
      </c>
      <c r="J72" s="442" t="str">
        <f ca="1">IFERROR(IF((VLOOKUP($B72,'Year End Backsheet'!$A$7:$X$156,J$9,FALSE))="","",(VLOOKUP($B72,'Year End Backsheet'!$A$7:$X$156,J$9,FALSE))),"")</f>
        <v>Strongly Agree</v>
      </c>
    </row>
    <row r="73" spans="1:10" ht="15" customHeight="1" x14ac:dyDescent="0.3">
      <c r="A73" s="41">
        <v>47</v>
      </c>
      <c r="B73" s="438" t="str">
        <f t="shared" ca="1" si="9"/>
        <v>E06000006</v>
      </c>
      <c r="C73" s="439" t="str">
        <f ca="1">IFERROR(VLOOKUP($B73,'Org List'!$J$9:$K$640,2,0), "")</f>
        <v>Halton</v>
      </c>
      <c r="D73" s="440" t="str">
        <f ca="1">IFERROR(IF((VLOOKUP($B73,'Year End Backsheet'!$A$7:$X$156,D$9,FALSE))="","",(VLOOKUP($B73,'Year End Backsheet'!$A$7:$X$156,D$9,FALSE))),"")</f>
        <v>Agree</v>
      </c>
      <c r="E73" s="441" t="str">
        <f ca="1">IFERROR(IF((VLOOKUP($B73,'Year End Backsheet'!$A$7:$X$156,E$9,FALSE))="","",(VLOOKUP($B73,'Year End Backsheet'!$A$7:$X$156,E$9,FALSE))),"")</f>
        <v>Strongly Agree</v>
      </c>
      <c r="F73" s="441" t="str">
        <f ca="1">IFERROR(IF((VLOOKUP($B73,'Year End Backsheet'!$A$7:$X$156,F$9,FALSE))="","",(VLOOKUP($B73,'Year End Backsheet'!$A$7:$X$156,F$9,FALSE))),"")</f>
        <v>Agree</v>
      </c>
      <c r="G73" s="441" t="str">
        <f ca="1">IFERROR(IF((VLOOKUP($B73,'Year End Backsheet'!$A$7:$X$156,G$9,FALSE))="","",(VLOOKUP($B73,'Year End Backsheet'!$A$7:$X$156,G$9,FALSE))),"")</f>
        <v>Agree</v>
      </c>
      <c r="H73" s="441" t="str">
        <f ca="1">IFERROR(IF((VLOOKUP($B73,'Year End Backsheet'!$A$7:$X$156,H$9,FALSE))="","",(VLOOKUP($B73,'Year End Backsheet'!$A$7:$X$156,H$9,FALSE))),"")</f>
        <v>Strongly Agree</v>
      </c>
      <c r="I73" s="441" t="str">
        <f ca="1">IFERROR(IF((VLOOKUP($B73,'Year End Backsheet'!$A$7:$X$156,I$9,FALSE))="","",(VLOOKUP($B73,'Year End Backsheet'!$A$7:$X$156,I$9,FALSE))),"")</f>
        <v>Agree</v>
      </c>
      <c r="J73" s="442" t="str">
        <f ca="1">IFERROR(IF((VLOOKUP($B73,'Year End Backsheet'!$A$7:$X$156,J$9,FALSE))="","",(VLOOKUP($B73,'Year End Backsheet'!$A$7:$X$156,J$9,FALSE))),"")</f>
        <v>Agree</v>
      </c>
    </row>
    <row r="74" spans="1:10" ht="15" customHeight="1" x14ac:dyDescent="0.3">
      <c r="A74" s="41">
        <v>48</v>
      </c>
      <c r="B74" s="438" t="str">
        <f t="shared" ca="1" si="9"/>
        <v>E09000013</v>
      </c>
      <c r="C74" s="439" t="str">
        <f ca="1">IFERROR(VLOOKUP($B74,'Org List'!$J$9:$K$640,2,0), "")</f>
        <v>Hammersmith and Fulham</v>
      </c>
      <c r="D74" s="440" t="str">
        <f ca="1">IFERROR(IF((VLOOKUP($B74,'Year End Backsheet'!$A$7:$X$156,D$9,FALSE))="","",(VLOOKUP($B74,'Year End Backsheet'!$A$7:$X$156,D$9,FALSE))),"")</f>
        <v>Agree</v>
      </c>
      <c r="E74" s="441" t="str">
        <f ca="1">IFERROR(IF((VLOOKUP($B74,'Year End Backsheet'!$A$7:$X$156,E$9,FALSE))="","",(VLOOKUP($B74,'Year End Backsheet'!$A$7:$X$156,E$9,FALSE))),"")</f>
        <v>Agree</v>
      </c>
      <c r="F74" s="441" t="str">
        <f ca="1">IFERROR(IF((VLOOKUP($B74,'Year End Backsheet'!$A$7:$X$156,F$9,FALSE))="","",(VLOOKUP($B74,'Year End Backsheet'!$A$7:$X$156,F$9,FALSE))),"")</f>
        <v>Agree</v>
      </c>
      <c r="G74" s="441" t="str">
        <f ca="1">IFERROR(IF((VLOOKUP($B74,'Year End Backsheet'!$A$7:$X$156,G$9,FALSE))="","",(VLOOKUP($B74,'Year End Backsheet'!$A$7:$X$156,G$9,FALSE))),"")</f>
        <v>Agree</v>
      </c>
      <c r="H74" s="441" t="str">
        <f ca="1">IFERROR(IF((VLOOKUP($B74,'Year End Backsheet'!$A$7:$X$156,H$9,FALSE))="","",(VLOOKUP($B74,'Year End Backsheet'!$A$7:$X$156,H$9,FALSE))),"")</f>
        <v>Agree</v>
      </c>
      <c r="I74" s="441" t="str">
        <f ca="1">IFERROR(IF((VLOOKUP($B74,'Year End Backsheet'!$A$7:$X$156,I$9,FALSE))="","",(VLOOKUP($B74,'Year End Backsheet'!$A$7:$X$156,I$9,FALSE))),"")</f>
        <v>Agree</v>
      </c>
      <c r="J74" s="442" t="str">
        <f ca="1">IFERROR(IF((VLOOKUP($B74,'Year End Backsheet'!$A$7:$X$156,J$9,FALSE))="","",(VLOOKUP($B74,'Year End Backsheet'!$A$7:$X$156,J$9,FALSE))),"")</f>
        <v>Agree</v>
      </c>
    </row>
    <row r="75" spans="1:10" ht="15" customHeight="1" x14ac:dyDescent="0.3">
      <c r="A75" s="41">
        <v>49</v>
      </c>
      <c r="B75" s="438" t="str">
        <f t="shared" ca="1" si="9"/>
        <v>E10000014</v>
      </c>
      <c r="C75" s="439" t="str">
        <f ca="1">IFERROR(VLOOKUP($B75,'Org List'!$J$9:$K$640,2,0), "")</f>
        <v>Hampshire</v>
      </c>
      <c r="D75" s="440" t="str">
        <f ca="1">IFERROR(IF((VLOOKUP($B75,'Year End Backsheet'!$A$7:$X$156,D$9,FALSE))="","",(VLOOKUP($B75,'Year End Backsheet'!$A$7:$X$156,D$9,FALSE))),"")</f>
        <v>Agree</v>
      </c>
      <c r="E75" s="441" t="str">
        <f ca="1">IFERROR(IF((VLOOKUP($B75,'Year End Backsheet'!$A$7:$X$156,E$9,FALSE))="","",(VLOOKUP($B75,'Year End Backsheet'!$A$7:$X$156,E$9,FALSE))),"")</f>
        <v>Agree</v>
      </c>
      <c r="F75" s="441" t="str">
        <f ca="1">IFERROR(IF((VLOOKUP($B75,'Year End Backsheet'!$A$7:$X$156,F$9,FALSE))="","",(VLOOKUP($B75,'Year End Backsheet'!$A$7:$X$156,F$9,FALSE))),"")</f>
        <v>Agree</v>
      </c>
      <c r="G75" s="441" t="str">
        <f ca="1">IFERROR(IF((VLOOKUP($B75,'Year End Backsheet'!$A$7:$X$156,G$9,FALSE))="","",(VLOOKUP($B75,'Year End Backsheet'!$A$7:$X$156,G$9,FALSE))),"")</f>
        <v>Agree</v>
      </c>
      <c r="H75" s="441" t="str">
        <f ca="1">IFERROR(IF((VLOOKUP($B75,'Year End Backsheet'!$A$7:$X$156,H$9,FALSE))="","",(VLOOKUP($B75,'Year End Backsheet'!$A$7:$X$156,H$9,FALSE))),"")</f>
        <v>Agree</v>
      </c>
      <c r="I75" s="441" t="str">
        <f ca="1">IFERROR(IF((VLOOKUP($B75,'Year End Backsheet'!$A$7:$X$156,I$9,FALSE))="","",(VLOOKUP($B75,'Year End Backsheet'!$A$7:$X$156,I$9,FALSE))),"")</f>
        <v>Agree</v>
      </c>
      <c r="J75" s="442" t="str">
        <f ca="1">IFERROR(IF((VLOOKUP($B75,'Year End Backsheet'!$A$7:$X$156,J$9,FALSE))="","",(VLOOKUP($B75,'Year End Backsheet'!$A$7:$X$156,J$9,FALSE))),"")</f>
        <v>Agree</v>
      </c>
    </row>
    <row r="76" spans="1:10" ht="15" customHeight="1" x14ac:dyDescent="0.3">
      <c r="A76" s="41">
        <v>50</v>
      </c>
      <c r="B76" s="438" t="str">
        <f t="shared" ca="1" si="9"/>
        <v>E09000014</v>
      </c>
      <c r="C76" s="439" t="str">
        <f ca="1">IFERROR(VLOOKUP($B76,'Org List'!$J$9:$K$640,2,0), "")</f>
        <v>Haringey</v>
      </c>
      <c r="D76" s="440" t="str">
        <f ca="1">IFERROR(IF((VLOOKUP($B76,'Year End Backsheet'!$A$7:$X$156,D$9,FALSE))="","",(VLOOKUP($B76,'Year End Backsheet'!$A$7:$X$156,D$9,FALSE))),"")</f>
        <v>Strongly Agree</v>
      </c>
      <c r="E76" s="441" t="str">
        <f ca="1">IFERROR(IF((VLOOKUP($B76,'Year End Backsheet'!$A$7:$X$156,E$9,FALSE))="","",(VLOOKUP($B76,'Year End Backsheet'!$A$7:$X$156,E$9,FALSE))),"")</f>
        <v>Agree</v>
      </c>
      <c r="F76" s="441" t="str">
        <f ca="1">IFERROR(IF((VLOOKUP($B76,'Year End Backsheet'!$A$7:$X$156,F$9,FALSE))="","",(VLOOKUP($B76,'Year End Backsheet'!$A$7:$X$156,F$9,FALSE))),"")</f>
        <v>Strongly Agree</v>
      </c>
      <c r="G76" s="441" t="str">
        <f ca="1">IFERROR(IF((VLOOKUP($B76,'Year End Backsheet'!$A$7:$X$156,G$9,FALSE))="","",(VLOOKUP($B76,'Year End Backsheet'!$A$7:$X$156,G$9,FALSE))),"")</f>
        <v>Agree</v>
      </c>
      <c r="H76" s="441" t="str">
        <f ca="1">IFERROR(IF((VLOOKUP($B76,'Year End Backsheet'!$A$7:$X$156,H$9,FALSE))="","",(VLOOKUP($B76,'Year End Backsheet'!$A$7:$X$156,H$9,FALSE))),"")</f>
        <v>Agree</v>
      </c>
      <c r="I76" s="441" t="str">
        <f ca="1">IFERROR(IF((VLOOKUP($B76,'Year End Backsheet'!$A$7:$X$156,I$9,FALSE))="","",(VLOOKUP($B76,'Year End Backsheet'!$A$7:$X$156,I$9,FALSE))),"")</f>
        <v>Strongly Agree</v>
      </c>
      <c r="J76" s="442" t="str">
        <f ca="1">IFERROR(IF((VLOOKUP($B76,'Year End Backsheet'!$A$7:$X$156,J$9,FALSE))="","",(VLOOKUP($B76,'Year End Backsheet'!$A$7:$X$156,J$9,FALSE))),"")</f>
        <v>Strongly Agree</v>
      </c>
    </row>
    <row r="77" spans="1:10" ht="15" customHeight="1" x14ac:dyDescent="0.3">
      <c r="A77" s="41">
        <v>51</v>
      </c>
      <c r="B77" s="438" t="str">
        <f t="shared" ca="1" si="9"/>
        <v>E09000015</v>
      </c>
      <c r="C77" s="439" t="str">
        <f ca="1">IFERROR(VLOOKUP($B77,'Org List'!$J$9:$K$640,2,0), "")</f>
        <v>Harrow</v>
      </c>
      <c r="D77" s="440" t="str">
        <f ca="1">IFERROR(IF((VLOOKUP($B77,'Year End Backsheet'!$A$7:$X$156,D$9,FALSE))="","",(VLOOKUP($B77,'Year End Backsheet'!$A$7:$X$156,D$9,FALSE))),"")</f>
        <v>Strongly Agree</v>
      </c>
      <c r="E77" s="441" t="str">
        <f ca="1">IFERROR(IF((VLOOKUP($B77,'Year End Backsheet'!$A$7:$X$156,E$9,FALSE))="","",(VLOOKUP($B77,'Year End Backsheet'!$A$7:$X$156,E$9,FALSE))),"")</f>
        <v>Agree</v>
      </c>
      <c r="F77" s="441" t="str">
        <f ca="1">IFERROR(IF((VLOOKUP($B77,'Year End Backsheet'!$A$7:$X$156,F$9,FALSE))="","",(VLOOKUP($B77,'Year End Backsheet'!$A$7:$X$156,F$9,FALSE))),"")</f>
        <v>Strongly Agree</v>
      </c>
      <c r="G77" s="441" t="str">
        <f ca="1">IFERROR(IF((VLOOKUP($B77,'Year End Backsheet'!$A$7:$X$156,G$9,FALSE))="","",(VLOOKUP($B77,'Year End Backsheet'!$A$7:$X$156,G$9,FALSE))),"")</f>
        <v>Agree</v>
      </c>
      <c r="H77" s="441" t="str">
        <f ca="1">IFERROR(IF((VLOOKUP($B77,'Year End Backsheet'!$A$7:$X$156,H$9,FALSE))="","",(VLOOKUP($B77,'Year End Backsheet'!$A$7:$X$156,H$9,FALSE))),"")</f>
        <v>Strongly Agree</v>
      </c>
      <c r="I77" s="441" t="str">
        <f ca="1">IFERROR(IF((VLOOKUP($B77,'Year End Backsheet'!$A$7:$X$156,I$9,FALSE))="","",(VLOOKUP($B77,'Year End Backsheet'!$A$7:$X$156,I$9,FALSE))),"")</f>
        <v>Agree</v>
      </c>
      <c r="J77" s="442" t="str">
        <f ca="1">IFERROR(IF((VLOOKUP($B77,'Year End Backsheet'!$A$7:$X$156,J$9,FALSE))="","",(VLOOKUP($B77,'Year End Backsheet'!$A$7:$X$156,J$9,FALSE))),"")</f>
        <v>Agree</v>
      </c>
    </row>
    <row r="78" spans="1:10" ht="15" customHeight="1" x14ac:dyDescent="0.3">
      <c r="A78" s="41">
        <v>52</v>
      </c>
      <c r="B78" s="438" t="str">
        <f t="shared" ca="1" si="9"/>
        <v>E06000001</v>
      </c>
      <c r="C78" s="439" t="str">
        <f ca="1">IFERROR(VLOOKUP($B78,'Org List'!$J$9:$K$640,2,0), "")</f>
        <v>Hartlepool</v>
      </c>
      <c r="D78" s="440" t="str">
        <f ca="1">IFERROR(IF((VLOOKUP($B78,'Year End Backsheet'!$A$7:$X$156,D$9,FALSE))="","",(VLOOKUP($B78,'Year End Backsheet'!$A$7:$X$156,D$9,FALSE))),"")</f>
        <v>Strongly Agree</v>
      </c>
      <c r="E78" s="441" t="str">
        <f ca="1">IFERROR(IF((VLOOKUP($B78,'Year End Backsheet'!$A$7:$X$156,E$9,FALSE))="","",(VLOOKUP($B78,'Year End Backsheet'!$A$7:$X$156,E$9,FALSE))),"")</f>
        <v>Strongly Agree</v>
      </c>
      <c r="F78" s="441" t="str">
        <f ca="1">IFERROR(IF((VLOOKUP($B78,'Year End Backsheet'!$A$7:$X$156,F$9,FALSE))="","",(VLOOKUP($B78,'Year End Backsheet'!$A$7:$X$156,F$9,FALSE))),"")</f>
        <v>Strongly Agree</v>
      </c>
      <c r="G78" s="441" t="str">
        <f ca="1">IFERROR(IF((VLOOKUP($B78,'Year End Backsheet'!$A$7:$X$156,G$9,FALSE))="","",(VLOOKUP($B78,'Year End Backsheet'!$A$7:$X$156,G$9,FALSE))),"")</f>
        <v>Strongly Agree</v>
      </c>
      <c r="H78" s="441" t="str">
        <f ca="1">IFERROR(IF((VLOOKUP($B78,'Year End Backsheet'!$A$7:$X$156,H$9,FALSE))="","",(VLOOKUP($B78,'Year End Backsheet'!$A$7:$X$156,H$9,FALSE))),"")</f>
        <v>Strongly Agree</v>
      </c>
      <c r="I78" s="441" t="str">
        <f ca="1">IFERROR(IF((VLOOKUP($B78,'Year End Backsheet'!$A$7:$X$156,I$9,FALSE))="","",(VLOOKUP($B78,'Year End Backsheet'!$A$7:$X$156,I$9,FALSE))),"")</f>
        <v>Agree</v>
      </c>
      <c r="J78" s="442" t="str">
        <f ca="1">IFERROR(IF((VLOOKUP($B78,'Year End Backsheet'!$A$7:$X$156,J$9,FALSE))="","",(VLOOKUP($B78,'Year End Backsheet'!$A$7:$X$156,J$9,FALSE))),"")</f>
        <v>Strongly Agree</v>
      </c>
    </row>
    <row r="79" spans="1:10" ht="15" customHeight="1" x14ac:dyDescent="0.3">
      <c r="A79" s="41">
        <v>53</v>
      </c>
      <c r="B79" s="438" t="str">
        <f t="shared" ca="1" si="9"/>
        <v>E09000016</v>
      </c>
      <c r="C79" s="439" t="str">
        <f ca="1">IFERROR(VLOOKUP($B79,'Org List'!$J$9:$K$640,2,0), "")</f>
        <v>Havering</v>
      </c>
      <c r="D79" s="440" t="str">
        <f ca="1">IFERROR(IF((VLOOKUP($B79,'Year End Backsheet'!$A$7:$X$156,D$9,FALSE))="","",(VLOOKUP($B79,'Year End Backsheet'!$A$7:$X$156,D$9,FALSE))),"")</f>
        <v>Agree</v>
      </c>
      <c r="E79" s="441" t="str">
        <f ca="1">IFERROR(IF((VLOOKUP($B79,'Year End Backsheet'!$A$7:$X$156,E$9,FALSE))="","",(VLOOKUP($B79,'Year End Backsheet'!$A$7:$X$156,E$9,FALSE))),"")</f>
        <v>Agree</v>
      </c>
      <c r="F79" s="441" t="str">
        <f ca="1">IFERROR(IF((VLOOKUP($B79,'Year End Backsheet'!$A$7:$X$156,F$9,FALSE))="","",(VLOOKUP($B79,'Year End Backsheet'!$A$7:$X$156,F$9,FALSE))),"")</f>
        <v>Agree</v>
      </c>
      <c r="G79" s="441" t="str">
        <f ca="1">IFERROR(IF((VLOOKUP($B79,'Year End Backsheet'!$A$7:$X$156,G$9,FALSE))="","",(VLOOKUP($B79,'Year End Backsheet'!$A$7:$X$156,G$9,FALSE))),"")</f>
        <v>Neither agree nor disagree</v>
      </c>
      <c r="H79" s="441" t="str">
        <f ca="1">IFERROR(IF((VLOOKUP($B79,'Year End Backsheet'!$A$7:$X$156,H$9,FALSE))="","",(VLOOKUP($B79,'Year End Backsheet'!$A$7:$X$156,H$9,FALSE))),"")</f>
        <v>Agree</v>
      </c>
      <c r="I79" s="441" t="str">
        <f ca="1">IFERROR(IF((VLOOKUP($B79,'Year End Backsheet'!$A$7:$X$156,I$9,FALSE))="","",(VLOOKUP($B79,'Year End Backsheet'!$A$7:$X$156,I$9,FALSE))),"")</f>
        <v>Agree</v>
      </c>
      <c r="J79" s="442" t="str">
        <f ca="1">IFERROR(IF((VLOOKUP($B79,'Year End Backsheet'!$A$7:$X$156,J$9,FALSE))="","",(VLOOKUP($B79,'Year End Backsheet'!$A$7:$X$156,J$9,FALSE))),"")</f>
        <v>Agree</v>
      </c>
    </row>
    <row r="80" spans="1:10" ht="15" customHeight="1" x14ac:dyDescent="0.3">
      <c r="A80" s="41">
        <v>54</v>
      </c>
      <c r="B80" s="438" t="str">
        <f t="shared" ca="1" si="9"/>
        <v>E06000019</v>
      </c>
      <c r="C80" s="439" t="str">
        <f ca="1">IFERROR(VLOOKUP($B80,'Org List'!$J$9:$K$640,2,0), "")</f>
        <v>Herefordshire, County of</v>
      </c>
      <c r="D80" s="440" t="str">
        <f ca="1">IFERROR(IF((VLOOKUP($B80,'Year End Backsheet'!$A$7:$X$156,D$9,FALSE))="","",(VLOOKUP($B80,'Year End Backsheet'!$A$7:$X$156,D$9,FALSE))),"")</f>
        <v>Agree</v>
      </c>
      <c r="E80" s="441" t="str">
        <f ca="1">IFERROR(IF((VLOOKUP($B80,'Year End Backsheet'!$A$7:$X$156,E$9,FALSE))="","",(VLOOKUP($B80,'Year End Backsheet'!$A$7:$X$156,E$9,FALSE))),"")</f>
        <v>Agree</v>
      </c>
      <c r="F80" s="441" t="str">
        <f ca="1">IFERROR(IF((VLOOKUP($B80,'Year End Backsheet'!$A$7:$X$156,F$9,FALSE))="","",(VLOOKUP($B80,'Year End Backsheet'!$A$7:$X$156,F$9,FALSE))),"")</f>
        <v>Agree</v>
      </c>
      <c r="G80" s="441" t="str">
        <f ca="1">IFERROR(IF((VLOOKUP($B80,'Year End Backsheet'!$A$7:$X$156,G$9,FALSE))="","",(VLOOKUP($B80,'Year End Backsheet'!$A$7:$X$156,G$9,FALSE))),"")</f>
        <v>Agree</v>
      </c>
      <c r="H80" s="441" t="str">
        <f ca="1">IFERROR(IF((VLOOKUP($B80,'Year End Backsheet'!$A$7:$X$156,H$9,FALSE))="","",(VLOOKUP($B80,'Year End Backsheet'!$A$7:$X$156,H$9,FALSE))),"")</f>
        <v>Agree</v>
      </c>
      <c r="I80" s="441" t="str">
        <f ca="1">IFERROR(IF((VLOOKUP($B80,'Year End Backsheet'!$A$7:$X$156,I$9,FALSE))="","",(VLOOKUP($B80,'Year End Backsheet'!$A$7:$X$156,I$9,FALSE))),"")</f>
        <v>Agree</v>
      </c>
      <c r="J80" s="442" t="str">
        <f ca="1">IFERROR(IF((VLOOKUP($B80,'Year End Backsheet'!$A$7:$X$156,J$9,FALSE))="","",(VLOOKUP($B80,'Year End Backsheet'!$A$7:$X$156,J$9,FALSE))),"")</f>
        <v>Agree</v>
      </c>
    </row>
    <row r="81" spans="1:10" ht="15" customHeight="1" x14ac:dyDescent="0.3">
      <c r="A81" s="41">
        <v>55</v>
      </c>
      <c r="B81" s="438" t="str">
        <f t="shared" ca="1" si="9"/>
        <v>E10000015</v>
      </c>
      <c r="C81" s="439" t="str">
        <f ca="1">IFERROR(VLOOKUP($B81,'Org List'!$J$9:$K$640,2,0), "")</f>
        <v>Hertfordshire</v>
      </c>
      <c r="D81" s="440" t="str">
        <f ca="1">IFERROR(IF((VLOOKUP($B81,'Year End Backsheet'!$A$7:$X$156,D$9,FALSE))="","",(VLOOKUP($B81,'Year End Backsheet'!$A$7:$X$156,D$9,FALSE))),"")</f>
        <v>Strongly Agree</v>
      </c>
      <c r="E81" s="441" t="str">
        <f ca="1">IFERROR(IF((VLOOKUP($B81,'Year End Backsheet'!$A$7:$X$156,E$9,FALSE))="","",(VLOOKUP($B81,'Year End Backsheet'!$A$7:$X$156,E$9,FALSE))),"")</f>
        <v>Agree</v>
      </c>
      <c r="F81" s="441" t="str">
        <f ca="1">IFERROR(IF((VLOOKUP($B81,'Year End Backsheet'!$A$7:$X$156,F$9,FALSE))="","",(VLOOKUP($B81,'Year End Backsheet'!$A$7:$X$156,F$9,FALSE))),"")</f>
        <v>Strongly Agree</v>
      </c>
      <c r="G81" s="441" t="str">
        <f ca="1">IFERROR(IF((VLOOKUP($B81,'Year End Backsheet'!$A$7:$X$156,G$9,FALSE))="","",(VLOOKUP($B81,'Year End Backsheet'!$A$7:$X$156,G$9,FALSE))),"")</f>
        <v>Agree</v>
      </c>
      <c r="H81" s="441" t="str">
        <f ca="1">IFERROR(IF((VLOOKUP($B81,'Year End Backsheet'!$A$7:$X$156,H$9,FALSE))="","",(VLOOKUP($B81,'Year End Backsheet'!$A$7:$X$156,H$9,FALSE))),"")</f>
        <v>Strongly Agree</v>
      </c>
      <c r="I81" s="441" t="str">
        <f ca="1">IFERROR(IF((VLOOKUP($B81,'Year End Backsheet'!$A$7:$X$156,I$9,FALSE))="","",(VLOOKUP($B81,'Year End Backsheet'!$A$7:$X$156,I$9,FALSE))),"")</f>
        <v>Agree</v>
      </c>
      <c r="J81" s="442" t="str">
        <f ca="1">IFERROR(IF((VLOOKUP($B81,'Year End Backsheet'!$A$7:$X$156,J$9,FALSE))="","",(VLOOKUP($B81,'Year End Backsheet'!$A$7:$X$156,J$9,FALSE))),"")</f>
        <v>Agree</v>
      </c>
    </row>
    <row r="82" spans="1:10" ht="15" customHeight="1" x14ac:dyDescent="0.3">
      <c r="A82" s="41">
        <v>56</v>
      </c>
      <c r="B82" s="438" t="str">
        <f t="shared" ca="1" si="9"/>
        <v>E09000017</v>
      </c>
      <c r="C82" s="439" t="str">
        <f ca="1">IFERROR(VLOOKUP($B82,'Org List'!$J$9:$K$640,2,0), "")</f>
        <v>Hillingdon</v>
      </c>
      <c r="D82" s="440" t="str">
        <f ca="1">IFERROR(IF((VLOOKUP($B82,'Year End Backsheet'!$A$7:$X$156,D$9,FALSE))="","",(VLOOKUP($B82,'Year End Backsheet'!$A$7:$X$156,D$9,FALSE))),"")</f>
        <v>Strongly Agree</v>
      </c>
      <c r="E82" s="441" t="str">
        <f ca="1">IFERROR(IF((VLOOKUP($B82,'Year End Backsheet'!$A$7:$X$156,E$9,FALSE))="","",(VLOOKUP($B82,'Year End Backsheet'!$A$7:$X$156,E$9,FALSE))),"")</f>
        <v>Neither agree nor disagree</v>
      </c>
      <c r="F82" s="441" t="str">
        <f ca="1">IFERROR(IF((VLOOKUP($B82,'Year End Backsheet'!$A$7:$X$156,F$9,FALSE))="","",(VLOOKUP($B82,'Year End Backsheet'!$A$7:$X$156,F$9,FALSE))),"")</f>
        <v>Agree</v>
      </c>
      <c r="G82" s="441" t="str">
        <f ca="1">IFERROR(IF((VLOOKUP($B82,'Year End Backsheet'!$A$7:$X$156,G$9,FALSE))="","",(VLOOKUP($B82,'Year End Backsheet'!$A$7:$X$156,G$9,FALSE))),"")</f>
        <v>Neither agree nor disagree</v>
      </c>
      <c r="H82" s="441" t="str">
        <f ca="1">IFERROR(IF((VLOOKUP($B82,'Year End Backsheet'!$A$7:$X$156,H$9,FALSE))="","",(VLOOKUP($B82,'Year End Backsheet'!$A$7:$X$156,H$9,FALSE))),"")</f>
        <v>Strongly Agree</v>
      </c>
      <c r="I82" s="441" t="str">
        <f ca="1">IFERROR(IF((VLOOKUP($B82,'Year End Backsheet'!$A$7:$X$156,I$9,FALSE))="","",(VLOOKUP($B82,'Year End Backsheet'!$A$7:$X$156,I$9,FALSE))),"")</f>
        <v>Neither agree nor disagree</v>
      </c>
      <c r="J82" s="442" t="str">
        <f ca="1">IFERROR(IF((VLOOKUP($B82,'Year End Backsheet'!$A$7:$X$156,J$9,FALSE))="","",(VLOOKUP($B82,'Year End Backsheet'!$A$7:$X$156,J$9,FALSE))),"")</f>
        <v>Agree</v>
      </c>
    </row>
    <row r="83" spans="1:10" ht="15" customHeight="1" x14ac:dyDescent="0.3">
      <c r="A83" s="41">
        <v>57</v>
      </c>
      <c r="B83" s="438" t="str">
        <f t="shared" ca="1" si="9"/>
        <v>E09000018</v>
      </c>
      <c r="C83" s="439" t="str">
        <f ca="1">IFERROR(VLOOKUP($B83,'Org List'!$J$9:$K$640,2,0), "")</f>
        <v>Hounslow</v>
      </c>
      <c r="D83" s="440" t="str">
        <f ca="1">IFERROR(IF((VLOOKUP($B83,'Year End Backsheet'!$A$7:$X$156,D$9,FALSE))="","",(VLOOKUP($B83,'Year End Backsheet'!$A$7:$X$156,D$9,FALSE))),"")</f>
        <v>Strongly Agree</v>
      </c>
      <c r="E83" s="441" t="str">
        <f ca="1">IFERROR(IF((VLOOKUP($B83,'Year End Backsheet'!$A$7:$X$156,E$9,FALSE))="","",(VLOOKUP($B83,'Year End Backsheet'!$A$7:$X$156,E$9,FALSE))),"")</f>
        <v>Strongly Agree</v>
      </c>
      <c r="F83" s="441" t="str">
        <f ca="1">IFERROR(IF((VLOOKUP($B83,'Year End Backsheet'!$A$7:$X$156,F$9,FALSE))="","",(VLOOKUP($B83,'Year End Backsheet'!$A$7:$X$156,F$9,FALSE))),"")</f>
        <v>Strongly Agree</v>
      </c>
      <c r="G83" s="441" t="str">
        <f ca="1">IFERROR(IF((VLOOKUP($B83,'Year End Backsheet'!$A$7:$X$156,G$9,FALSE))="","",(VLOOKUP($B83,'Year End Backsheet'!$A$7:$X$156,G$9,FALSE))),"")</f>
        <v>Agree</v>
      </c>
      <c r="H83" s="441" t="str">
        <f ca="1">IFERROR(IF((VLOOKUP($B83,'Year End Backsheet'!$A$7:$X$156,H$9,FALSE))="","",(VLOOKUP($B83,'Year End Backsheet'!$A$7:$X$156,H$9,FALSE))),"")</f>
        <v>Strongly Agree</v>
      </c>
      <c r="I83" s="441" t="str">
        <f ca="1">IFERROR(IF((VLOOKUP($B83,'Year End Backsheet'!$A$7:$X$156,I$9,FALSE))="","",(VLOOKUP($B83,'Year End Backsheet'!$A$7:$X$156,I$9,FALSE))),"")</f>
        <v>Strongly Agree</v>
      </c>
      <c r="J83" s="442" t="str">
        <f ca="1">IFERROR(IF((VLOOKUP($B83,'Year End Backsheet'!$A$7:$X$156,J$9,FALSE))="","",(VLOOKUP($B83,'Year End Backsheet'!$A$7:$X$156,J$9,FALSE))),"")</f>
        <v>Strongly Agree</v>
      </c>
    </row>
    <row r="84" spans="1:10" ht="15" customHeight="1" x14ac:dyDescent="0.3">
      <c r="A84" s="41">
        <v>58</v>
      </c>
      <c r="B84" s="438" t="str">
        <f t="shared" ca="1" si="9"/>
        <v>E06000046</v>
      </c>
      <c r="C84" s="439" t="str">
        <f ca="1">IFERROR(VLOOKUP($B84,'Org List'!$J$9:$K$640,2,0), "")</f>
        <v>Isle of Wight</v>
      </c>
      <c r="D84" s="440" t="str">
        <f ca="1">IFERROR(IF((VLOOKUP($B84,'Year End Backsheet'!$A$7:$X$156,D$9,FALSE))="","",(VLOOKUP($B84,'Year End Backsheet'!$A$7:$X$156,D$9,FALSE))),"")</f>
        <v>Strongly Agree</v>
      </c>
      <c r="E84" s="441" t="str">
        <f ca="1">IFERROR(IF((VLOOKUP($B84,'Year End Backsheet'!$A$7:$X$156,E$9,FALSE))="","",(VLOOKUP($B84,'Year End Backsheet'!$A$7:$X$156,E$9,FALSE))),"")</f>
        <v>Agree</v>
      </c>
      <c r="F84" s="441" t="str">
        <f ca="1">IFERROR(IF((VLOOKUP($B84,'Year End Backsheet'!$A$7:$X$156,F$9,FALSE))="","",(VLOOKUP($B84,'Year End Backsheet'!$A$7:$X$156,F$9,FALSE))),"")</f>
        <v>Agree</v>
      </c>
      <c r="G84" s="441" t="str">
        <f ca="1">IFERROR(IF((VLOOKUP($B84,'Year End Backsheet'!$A$7:$X$156,G$9,FALSE))="","",(VLOOKUP($B84,'Year End Backsheet'!$A$7:$X$156,G$9,FALSE))),"")</f>
        <v>Agree</v>
      </c>
      <c r="H84" s="441" t="str">
        <f ca="1">IFERROR(IF((VLOOKUP($B84,'Year End Backsheet'!$A$7:$X$156,H$9,FALSE))="","",(VLOOKUP($B84,'Year End Backsheet'!$A$7:$X$156,H$9,FALSE))),"")</f>
        <v>Strongly Agree</v>
      </c>
      <c r="I84" s="441" t="str">
        <f ca="1">IFERROR(IF((VLOOKUP($B84,'Year End Backsheet'!$A$7:$X$156,I$9,FALSE))="","",(VLOOKUP($B84,'Year End Backsheet'!$A$7:$X$156,I$9,FALSE))),"")</f>
        <v>Agree</v>
      </c>
      <c r="J84" s="442" t="str">
        <f ca="1">IFERROR(IF((VLOOKUP($B84,'Year End Backsheet'!$A$7:$X$156,J$9,FALSE))="","",(VLOOKUP($B84,'Year End Backsheet'!$A$7:$X$156,J$9,FALSE))),"")</f>
        <v>Agree</v>
      </c>
    </row>
    <row r="85" spans="1:10" ht="15" customHeight="1" x14ac:dyDescent="0.3">
      <c r="A85" s="41">
        <v>59</v>
      </c>
      <c r="B85" s="438" t="str">
        <f t="shared" ca="1" si="9"/>
        <v>E09000019</v>
      </c>
      <c r="C85" s="439" t="str">
        <f ca="1">IFERROR(VLOOKUP($B85,'Org List'!$J$9:$K$640,2,0), "")</f>
        <v>Islington</v>
      </c>
      <c r="D85" s="440" t="str">
        <f ca="1">IFERROR(IF((VLOOKUP($B85,'Year End Backsheet'!$A$7:$X$156,D$9,FALSE))="","",(VLOOKUP($B85,'Year End Backsheet'!$A$7:$X$156,D$9,FALSE))),"")</f>
        <v>Agree</v>
      </c>
      <c r="E85" s="441" t="str">
        <f ca="1">IFERROR(IF((VLOOKUP($B85,'Year End Backsheet'!$A$7:$X$156,E$9,FALSE))="","",(VLOOKUP($B85,'Year End Backsheet'!$A$7:$X$156,E$9,FALSE))),"")</f>
        <v>Agree</v>
      </c>
      <c r="F85" s="441" t="str">
        <f ca="1">IFERROR(IF((VLOOKUP($B85,'Year End Backsheet'!$A$7:$X$156,F$9,FALSE))="","",(VLOOKUP($B85,'Year End Backsheet'!$A$7:$X$156,F$9,FALSE))),"")</f>
        <v>Agree</v>
      </c>
      <c r="G85" s="441" t="str">
        <f ca="1">IFERROR(IF((VLOOKUP($B85,'Year End Backsheet'!$A$7:$X$156,G$9,FALSE))="","",(VLOOKUP($B85,'Year End Backsheet'!$A$7:$X$156,G$9,FALSE))),"")</f>
        <v>Agree</v>
      </c>
      <c r="H85" s="441" t="str">
        <f ca="1">IFERROR(IF((VLOOKUP($B85,'Year End Backsheet'!$A$7:$X$156,H$9,FALSE))="","",(VLOOKUP($B85,'Year End Backsheet'!$A$7:$X$156,H$9,FALSE))),"")</f>
        <v>Neither agree nor disagree</v>
      </c>
      <c r="I85" s="441" t="str">
        <f ca="1">IFERROR(IF((VLOOKUP($B85,'Year End Backsheet'!$A$7:$X$156,I$9,FALSE))="","",(VLOOKUP($B85,'Year End Backsheet'!$A$7:$X$156,I$9,FALSE))),"")</f>
        <v>Agree</v>
      </c>
      <c r="J85" s="442" t="str">
        <f ca="1">IFERROR(IF((VLOOKUP($B85,'Year End Backsheet'!$A$7:$X$156,J$9,FALSE))="","",(VLOOKUP($B85,'Year End Backsheet'!$A$7:$X$156,J$9,FALSE))),"")</f>
        <v>Agree</v>
      </c>
    </row>
    <row r="86" spans="1:10" ht="15" customHeight="1" x14ac:dyDescent="0.3">
      <c r="A86" s="41">
        <v>60</v>
      </c>
      <c r="B86" s="438" t="str">
        <f t="shared" ca="1" si="9"/>
        <v>E09000020</v>
      </c>
      <c r="C86" s="439" t="str">
        <f ca="1">IFERROR(VLOOKUP($B86,'Org List'!$J$9:$K$640,2,0), "")</f>
        <v>Kensington and Chelsea</v>
      </c>
      <c r="D86" s="440" t="str">
        <f ca="1">IFERROR(IF((VLOOKUP($B86,'Year End Backsheet'!$A$7:$X$156,D$9,FALSE))="","",(VLOOKUP($B86,'Year End Backsheet'!$A$7:$X$156,D$9,FALSE))),"")</f>
        <v>Agree</v>
      </c>
      <c r="E86" s="441" t="str">
        <f ca="1">IFERROR(IF((VLOOKUP($B86,'Year End Backsheet'!$A$7:$X$156,E$9,FALSE))="","",(VLOOKUP($B86,'Year End Backsheet'!$A$7:$X$156,E$9,FALSE))),"")</f>
        <v>Agree</v>
      </c>
      <c r="F86" s="441" t="str">
        <f ca="1">IFERROR(IF((VLOOKUP($B86,'Year End Backsheet'!$A$7:$X$156,F$9,FALSE))="","",(VLOOKUP($B86,'Year End Backsheet'!$A$7:$X$156,F$9,FALSE))),"")</f>
        <v>Agree</v>
      </c>
      <c r="G86" s="441" t="str">
        <f ca="1">IFERROR(IF((VLOOKUP($B86,'Year End Backsheet'!$A$7:$X$156,G$9,FALSE))="","",(VLOOKUP($B86,'Year End Backsheet'!$A$7:$X$156,G$9,FALSE))),"")</f>
        <v>Agree</v>
      </c>
      <c r="H86" s="441" t="str">
        <f ca="1">IFERROR(IF((VLOOKUP($B86,'Year End Backsheet'!$A$7:$X$156,H$9,FALSE))="","",(VLOOKUP($B86,'Year End Backsheet'!$A$7:$X$156,H$9,FALSE))),"")</f>
        <v>Agree</v>
      </c>
      <c r="I86" s="441" t="str">
        <f ca="1">IFERROR(IF((VLOOKUP($B86,'Year End Backsheet'!$A$7:$X$156,I$9,FALSE))="","",(VLOOKUP($B86,'Year End Backsheet'!$A$7:$X$156,I$9,FALSE))),"")</f>
        <v>Agree</v>
      </c>
      <c r="J86" s="442" t="str">
        <f ca="1">IFERROR(IF((VLOOKUP($B86,'Year End Backsheet'!$A$7:$X$156,J$9,FALSE))="","",(VLOOKUP($B86,'Year End Backsheet'!$A$7:$X$156,J$9,FALSE))),"")</f>
        <v>Agree</v>
      </c>
    </row>
    <row r="87" spans="1:10" ht="15" customHeight="1" x14ac:dyDescent="0.3">
      <c r="A87" s="41">
        <v>61</v>
      </c>
      <c r="B87" s="438" t="str">
        <f t="shared" ca="1" si="9"/>
        <v>E10000016</v>
      </c>
      <c r="C87" s="439" t="str">
        <f ca="1">IFERROR(VLOOKUP($B87,'Org List'!$J$9:$K$640,2,0), "")</f>
        <v>Kent</v>
      </c>
      <c r="D87" s="440" t="str">
        <f ca="1">IFERROR(IF((VLOOKUP($B87,'Year End Backsheet'!$A$7:$X$156,D$9,FALSE))="","",(VLOOKUP($B87,'Year End Backsheet'!$A$7:$X$156,D$9,FALSE))),"")</f>
        <v>Neither agree nor disagree</v>
      </c>
      <c r="E87" s="441" t="str">
        <f ca="1">IFERROR(IF((VLOOKUP($B87,'Year End Backsheet'!$A$7:$X$156,E$9,FALSE))="","",(VLOOKUP($B87,'Year End Backsheet'!$A$7:$X$156,E$9,FALSE))),"")</f>
        <v>Agree</v>
      </c>
      <c r="F87" s="441" t="str">
        <f ca="1">IFERROR(IF((VLOOKUP($B87,'Year End Backsheet'!$A$7:$X$156,F$9,FALSE))="","",(VLOOKUP($B87,'Year End Backsheet'!$A$7:$X$156,F$9,FALSE))),"")</f>
        <v>Neither agree nor disagree</v>
      </c>
      <c r="G87" s="441" t="str">
        <f ca="1">IFERROR(IF((VLOOKUP($B87,'Year End Backsheet'!$A$7:$X$156,G$9,FALSE))="","",(VLOOKUP($B87,'Year End Backsheet'!$A$7:$X$156,G$9,FALSE))),"")</f>
        <v>Neither agree nor disagree</v>
      </c>
      <c r="H87" s="441" t="str">
        <f ca="1">IFERROR(IF((VLOOKUP($B87,'Year End Backsheet'!$A$7:$X$156,H$9,FALSE))="","",(VLOOKUP($B87,'Year End Backsheet'!$A$7:$X$156,H$9,FALSE))),"")</f>
        <v>Agree</v>
      </c>
      <c r="I87" s="441" t="str">
        <f ca="1">IFERROR(IF((VLOOKUP($B87,'Year End Backsheet'!$A$7:$X$156,I$9,FALSE))="","",(VLOOKUP($B87,'Year End Backsheet'!$A$7:$X$156,I$9,FALSE))),"")</f>
        <v>Agree</v>
      </c>
      <c r="J87" s="442" t="str">
        <f ca="1">IFERROR(IF((VLOOKUP($B87,'Year End Backsheet'!$A$7:$X$156,J$9,FALSE))="","",(VLOOKUP($B87,'Year End Backsheet'!$A$7:$X$156,J$9,FALSE))),"")</f>
        <v>Disagree</v>
      </c>
    </row>
    <row r="88" spans="1:10" ht="15" customHeight="1" x14ac:dyDescent="0.3">
      <c r="A88" s="41">
        <v>62</v>
      </c>
      <c r="B88" s="438" t="str">
        <f t="shared" ca="1" si="9"/>
        <v>E06000010</v>
      </c>
      <c r="C88" s="439" t="str">
        <f ca="1">IFERROR(VLOOKUP($B88,'Org List'!$J$9:$K$640,2,0), "")</f>
        <v>Kingston upon Hull, City of</v>
      </c>
      <c r="D88" s="440" t="str">
        <f ca="1">IFERROR(IF((VLOOKUP($B88,'Year End Backsheet'!$A$7:$X$156,D$9,FALSE))="","",(VLOOKUP($B88,'Year End Backsheet'!$A$7:$X$156,D$9,FALSE))),"")</f>
        <v>Strongly Agree</v>
      </c>
      <c r="E88" s="441" t="str">
        <f ca="1">IFERROR(IF((VLOOKUP($B88,'Year End Backsheet'!$A$7:$X$156,E$9,FALSE))="","",(VLOOKUP($B88,'Year End Backsheet'!$A$7:$X$156,E$9,FALSE))),"")</f>
        <v>Agree</v>
      </c>
      <c r="F88" s="441" t="str">
        <f ca="1">IFERROR(IF((VLOOKUP($B88,'Year End Backsheet'!$A$7:$X$156,F$9,FALSE))="","",(VLOOKUP($B88,'Year End Backsheet'!$A$7:$X$156,F$9,FALSE))),"")</f>
        <v>Strongly Agree</v>
      </c>
      <c r="G88" s="441" t="str">
        <f ca="1">IFERROR(IF((VLOOKUP($B88,'Year End Backsheet'!$A$7:$X$156,G$9,FALSE))="","",(VLOOKUP($B88,'Year End Backsheet'!$A$7:$X$156,G$9,FALSE))),"")</f>
        <v>Agree</v>
      </c>
      <c r="H88" s="441" t="str">
        <f ca="1">IFERROR(IF((VLOOKUP($B88,'Year End Backsheet'!$A$7:$X$156,H$9,FALSE))="","",(VLOOKUP($B88,'Year End Backsheet'!$A$7:$X$156,H$9,FALSE))),"")</f>
        <v>Neither agree nor disagree</v>
      </c>
      <c r="I88" s="441" t="str">
        <f ca="1">IFERROR(IF((VLOOKUP($B88,'Year End Backsheet'!$A$7:$X$156,I$9,FALSE))="","",(VLOOKUP($B88,'Year End Backsheet'!$A$7:$X$156,I$9,FALSE))),"")</f>
        <v>Neither agree nor disagree</v>
      </c>
      <c r="J88" s="442" t="str">
        <f ca="1">IFERROR(IF((VLOOKUP($B88,'Year End Backsheet'!$A$7:$X$156,J$9,FALSE))="","",(VLOOKUP($B88,'Year End Backsheet'!$A$7:$X$156,J$9,FALSE))),"")</f>
        <v>Neither agree nor disagree</v>
      </c>
    </row>
    <row r="89" spans="1:10" ht="15" customHeight="1" x14ac:dyDescent="0.3">
      <c r="A89" s="41">
        <v>63</v>
      </c>
      <c r="B89" s="438" t="str">
        <f t="shared" ca="1" si="9"/>
        <v>E09000021</v>
      </c>
      <c r="C89" s="439" t="str">
        <f ca="1">IFERROR(VLOOKUP($B89,'Org List'!$J$9:$K$640,2,0), "")</f>
        <v>Kingston upon Thames</v>
      </c>
      <c r="D89" s="440" t="str">
        <f ca="1">IFERROR(IF((VLOOKUP($B89,'Year End Backsheet'!$A$7:$X$156,D$9,FALSE))="","",(VLOOKUP($B89,'Year End Backsheet'!$A$7:$X$156,D$9,FALSE))),"")</f>
        <v>Agree</v>
      </c>
      <c r="E89" s="441" t="str">
        <f ca="1">IFERROR(IF((VLOOKUP($B89,'Year End Backsheet'!$A$7:$X$156,E$9,FALSE))="","",(VLOOKUP($B89,'Year End Backsheet'!$A$7:$X$156,E$9,FALSE))),"")</f>
        <v>Agree</v>
      </c>
      <c r="F89" s="441" t="str">
        <f ca="1">IFERROR(IF((VLOOKUP($B89,'Year End Backsheet'!$A$7:$X$156,F$9,FALSE))="","",(VLOOKUP($B89,'Year End Backsheet'!$A$7:$X$156,F$9,FALSE))),"")</f>
        <v>Neither agree nor disagree</v>
      </c>
      <c r="G89" s="441" t="str">
        <f ca="1">IFERROR(IF((VLOOKUP($B89,'Year End Backsheet'!$A$7:$X$156,G$9,FALSE))="","",(VLOOKUP($B89,'Year End Backsheet'!$A$7:$X$156,G$9,FALSE))),"")</f>
        <v>Neither agree nor disagree</v>
      </c>
      <c r="H89" s="441" t="str">
        <f ca="1">IFERROR(IF((VLOOKUP($B89,'Year End Backsheet'!$A$7:$X$156,H$9,FALSE))="","",(VLOOKUP($B89,'Year End Backsheet'!$A$7:$X$156,H$9,FALSE))),"")</f>
        <v>Agree</v>
      </c>
      <c r="I89" s="441" t="str">
        <f ca="1">IFERROR(IF((VLOOKUP($B89,'Year End Backsheet'!$A$7:$X$156,I$9,FALSE))="","",(VLOOKUP($B89,'Year End Backsheet'!$A$7:$X$156,I$9,FALSE))),"")</f>
        <v>Agree</v>
      </c>
      <c r="J89" s="442" t="str">
        <f ca="1">IFERROR(IF((VLOOKUP($B89,'Year End Backsheet'!$A$7:$X$156,J$9,FALSE))="","",(VLOOKUP($B89,'Year End Backsheet'!$A$7:$X$156,J$9,FALSE))),"")</f>
        <v>Agree</v>
      </c>
    </row>
    <row r="90" spans="1:10" ht="15" customHeight="1" x14ac:dyDescent="0.3">
      <c r="A90" s="41">
        <v>64</v>
      </c>
      <c r="B90" s="438" t="str">
        <f t="shared" ref="B90:B121" ca="1" si="10">IF($A90&gt;$M$5-1,"",INDIRECT("'Comms by AT'!AA"&amp;$A90+$M$4))</f>
        <v>E08000034</v>
      </c>
      <c r="C90" s="439" t="str">
        <f ca="1">IFERROR(VLOOKUP($B90,'Org List'!$J$9:$K$640,2,0), "")</f>
        <v>Kirklees</v>
      </c>
      <c r="D90" s="440" t="str">
        <f ca="1">IFERROR(IF((VLOOKUP($B90,'Year End Backsheet'!$A$7:$X$156,D$9,FALSE))="","",(VLOOKUP($B90,'Year End Backsheet'!$A$7:$X$156,D$9,FALSE))),"")</f>
        <v>Agree</v>
      </c>
      <c r="E90" s="441" t="str">
        <f ca="1">IFERROR(IF((VLOOKUP($B90,'Year End Backsheet'!$A$7:$X$156,E$9,FALSE))="","",(VLOOKUP($B90,'Year End Backsheet'!$A$7:$X$156,E$9,FALSE))),"")</f>
        <v>Agree</v>
      </c>
      <c r="F90" s="441" t="str">
        <f ca="1">IFERROR(IF((VLOOKUP($B90,'Year End Backsheet'!$A$7:$X$156,F$9,FALSE))="","",(VLOOKUP($B90,'Year End Backsheet'!$A$7:$X$156,F$9,FALSE))),"")</f>
        <v>Agree</v>
      </c>
      <c r="G90" s="441" t="str">
        <f ca="1">IFERROR(IF((VLOOKUP($B90,'Year End Backsheet'!$A$7:$X$156,G$9,FALSE))="","",(VLOOKUP($B90,'Year End Backsheet'!$A$7:$X$156,G$9,FALSE))),"")</f>
        <v>Agree</v>
      </c>
      <c r="H90" s="441" t="str">
        <f ca="1">IFERROR(IF((VLOOKUP($B90,'Year End Backsheet'!$A$7:$X$156,H$9,FALSE))="","",(VLOOKUP($B90,'Year End Backsheet'!$A$7:$X$156,H$9,FALSE))),"")</f>
        <v>Strongly Agree</v>
      </c>
      <c r="I90" s="441" t="str">
        <f ca="1">IFERROR(IF((VLOOKUP($B90,'Year End Backsheet'!$A$7:$X$156,I$9,FALSE))="","",(VLOOKUP($B90,'Year End Backsheet'!$A$7:$X$156,I$9,FALSE))),"")</f>
        <v>Strongly Agree</v>
      </c>
      <c r="J90" s="442" t="str">
        <f ca="1">IFERROR(IF((VLOOKUP($B90,'Year End Backsheet'!$A$7:$X$156,J$9,FALSE))="","",(VLOOKUP($B90,'Year End Backsheet'!$A$7:$X$156,J$9,FALSE))),"")</f>
        <v>Strongly Agree</v>
      </c>
    </row>
    <row r="91" spans="1:10" ht="15" customHeight="1" x14ac:dyDescent="0.3">
      <c r="A91" s="41">
        <v>65</v>
      </c>
      <c r="B91" s="438" t="str">
        <f t="shared" ca="1" si="10"/>
        <v>E08000011</v>
      </c>
      <c r="C91" s="439" t="str">
        <f ca="1">IFERROR(VLOOKUP($B91,'Org List'!$J$9:$K$640,2,0), "")</f>
        <v>Knowsley</v>
      </c>
      <c r="D91" s="440" t="str">
        <f ca="1">IFERROR(IF((VLOOKUP($B91,'Year End Backsheet'!$A$7:$X$156,D$9,FALSE))="","",(VLOOKUP($B91,'Year End Backsheet'!$A$7:$X$156,D$9,FALSE))),"")</f>
        <v>Agree</v>
      </c>
      <c r="E91" s="441" t="str">
        <f ca="1">IFERROR(IF((VLOOKUP($B91,'Year End Backsheet'!$A$7:$X$156,E$9,FALSE))="","",(VLOOKUP($B91,'Year End Backsheet'!$A$7:$X$156,E$9,FALSE))),"")</f>
        <v>Agree</v>
      </c>
      <c r="F91" s="441" t="str">
        <f ca="1">IFERROR(IF((VLOOKUP($B91,'Year End Backsheet'!$A$7:$X$156,F$9,FALSE))="","",(VLOOKUP($B91,'Year End Backsheet'!$A$7:$X$156,F$9,FALSE))),"")</f>
        <v>Agree</v>
      </c>
      <c r="G91" s="441" t="str">
        <f ca="1">IFERROR(IF((VLOOKUP($B91,'Year End Backsheet'!$A$7:$X$156,G$9,FALSE))="","",(VLOOKUP($B91,'Year End Backsheet'!$A$7:$X$156,G$9,FALSE))),"")</f>
        <v>Agree</v>
      </c>
      <c r="H91" s="441" t="str">
        <f ca="1">IFERROR(IF((VLOOKUP($B91,'Year End Backsheet'!$A$7:$X$156,H$9,FALSE))="","",(VLOOKUP($B91,'Year End Backsheet'!$A$7:$X$156,H$9,FALSE))),"")</f>
        <v>Agree</v>
      </c>
      <c r="I91" s="441" t="str">
        <f ca="1">IFERROR(IF((VLOOKUP($B91,'Year End Backsheet'!$A$7:$X$156,I$9,FALSE))="","",(VLOOKUP($B91,'Year End Backsheet'!$A$7:$X$156,I$9,FALSE))),"")</f>
        <v>Agree</v>
      </c>
      <c r="J91" s="442" t="str">
        <f ca="1">IFERROR(IF((VLOOKUP($B91,'Year End Backsheet'!$A$7:$X$156,J$9,FALSE))="","",(VLOOKUP($B91,'Year End Backsheet'!$A$7:$X$156,J$9,FALSE))),"")</f>
        <v>Agree</v>
      </c>
    </row>
    <row r="92" spans="1:10" ht="15" customHeight="1" x14ac:dyDescent="0.3">
      <c r="A92" s="41">
        <v>66</v>
      </c>
      <c r="B92" s="438" t="str">
        <f t="shared" ca="1" si="10"/>
        <v>E09000022</v>
      </c>
      <c r="C92" s="439" t="str">
        <f ca="1">IFERROR(VLOOKUP($B92,'Org List'!$J$9:$K$640,2,0), "")</f>
        <v>Lambeth</v>
      </c>
      <c r="D92" s="440" t="str">
        <f ca="1">IFERROR(IF((VLOOKUP($B92,'Year End Backsheet'!$A$7:$X$156,D$9,FALSE))="","",(VLOOKUP($B92,'Year End Backsheet'!$A$7:$X$156,D$9,FALSE))),"")</f>
        <v>Agree</v>
      </c>
      <c r="E92" s="441" t="str">
        <f ca="1">IFERROR(IF((VLOOKUP($B92,'Year End Backsheet'!$A$7:$X$156,E$9,FALSE))="","",(VLOOKUP($B92,'Year End Backsheet'!$A$7:$X$156,E$9,FALSE))),"")</f>
        <v>Agree</v>
      </c>
      <c r="F92" s="441" t="str">
        <f ca="1">IFERROR(IF((VLOOKUP($B92,'Year End Backsheet'!$A$7:$X$156,F$9,FALSE))="","",(VLOOKUP($B92,'Year End Backsheet'!$A$7:$X$156,F$9,FALSE))),"")</f>
        <v>Agree</v>
      </c>
      <c r="G92" s="441" t="str">
        <f ca="1">IFERROR(IF((VLOOKUP($B92,'Year End Backsheet'!$A$7:$X$156,G$9,FALSE))="","",(VLOOKUP($B92,'Year End Backsheet'!$A$7:$X$156,G$9,FALSE))),"")</f>
        <v>Agree</v>
      </c>
      <c r="H92" s="441" t="str">
        <f ca="1">IFERROR(IF((VLOOKUP($B92,'Year End Backsheet'!$A$7:$X$156,H$9,FALSE))="","",(VLOOKUP($B92,'Year End Backsheet'!$A$7:$X$156,H$9,FALSE))),"")</f>
        <v>Agree</v>
      </c>
      <c r="I92" s="441" t="str">
        <f ca="1">IFERROR(IF((VLOOKUP($B92,'Year End Backsheet'!$A$7:$X$156,I$9,FALSE))="","",(VLOOKUP($B92,'Year End Backsheet'!$A$7:$X$156,I$9,FALSE))),"")</f>
        <v>Agree</v>
      </c>
      <c r="J92" s="442" t="str">
        <f ca="1">IFERROR(IF((VLOOKUP($B92,'Year End Backsheet'!$A$7:$X$156,J$9,FALSE))="","",(VLOOKUP($B92,'Year End Backsheet'!$A$7:$X$156,J$9,FALSE))),"")</f>
        <v>Agree</v>
      </c>
    </row>
    <row r="93" spans="1:10" ht="15" customHeight="1" x14ac:dyDescent="0.3">
      <c r="A93" s="41">
        <v>67</v>
      </c>
      <c r="B93" s="438" t="str">
        <f t="shared" ca="1" si="10"/>
        <v>E10000017</v>
      </c>
      <c r="C93" s="439" t="str">
        <f ca="1">IFERROR(VLOOKUP($B93,'Org List'!$J$9:$K$640,2,0), "")</f>
        <v>Lancashire</v>
      </c>
      <c r="D93" s="440" t="str">
        <f ca="1">IFERROR(IF((VLOOKUP($B93,'Year End Backsheet'!$A$7:$X$156,D$9,FALSE))="","",(VLOOKUP($B93,'Year End Backsheet'!$A$7:$X$156,D$9,FALSE))),"")</f>
        <v>Agree</v>
      </c>
      <c r="E93" s="441" t="str">
        <f ca="1">IFERROR(IF((VLOOKUP($B93,'Year End Backsheet'!$A$7:$X$156,E$9,FALSE))="","",(VLOOKUP($B93,'Year End Backsheet'!$A$7:$X$156,E$9,FALSE))),"")</f>
        <v>Agree</v>
      </c>
      <c r="F93" s="441" t="str">
        <f ca="1">IFERROR(IF((VLOOKUP($B93,'Year End Backsheet'!$A$7:$X$156,F$9,FALSE))="","",(VLOOKUP($B93,'Year End Backsheet'!$A$7:$X$156,F$9,FALSE))),"")</f>
        <v>Agree</v>
      </c>
      <c r="G93" s="441" t="str">
        <f ca="1">IFERROR(IF((VLOOKUP($B93,'Year End Backsheet'!$A$7:$X$156,G$9,FALSE))="","",(VLOOKUP($B93,'Year End Backsheet'!$A$7:$X$156,G$9,FALSE))),"")</f>
        <v>Agree</v>
      </c>
      <c r="H93" s="441" t="str">
        <f ca="1">IFERROR(IF((VLOOKUP($B93,'Year End Backsheet'!$A$7:$X$156,H$9,FALSE))="","",(VLOOKUP($B93,'Year End Backsheet'!$A$7:$X$156,H$9,FALSE))),"")</f>
        <v>Agree</v>
      </c>
      <c r="I93" s="441" t="str">
        <f ca="1">IFERROR(IF((VLOOKUP($B93,'Year End Backsheet'!$A$7:$X$156,I$9,FALSE))="","",(VLOOKUP($B93,'Year End Backsheet'!$A$7:$X$156,I$9,FALSE))),"")</f>
        <v>Agree</v>
      </c>
      <c r="J93" s="442" t="str">
        <f ca="1">IFERROR(IF((VLOOKUP($B93,'Year End Backsheet'!$A$7:$X$156,J$9,FALSE))="","",(VLOOKUP($B93,'Year End Backsheet'!$A$7:$X$156,J$9,FALSE))),"")</f>
        <v>Agree</v>
      </c>
    </row>
    <row r="94" spans="1:10" ht="15" customHeight="1" x14ac:dyDescent="0.3">
      <c r="A94" s="41">
        <v>68</v>
      </c>
      <c r="B94" s="438" t="str">
        <f t="shared" ca="1" si="10"/>
        <v>E08000035</v>
      </c>
      <c r="C94" s="439" t="str">
        <f ca="1">IFERROR(VLOOKUP($B94,'Org List'!$J$9:$K$640,2,0), "")</f>
        <v>Leeds</v>
      </c>
      <c r="D94" s="440" t="str">
        <f ca="1">IFERROR(IF((VLOOKUP($B94,'Year End Backsheet'!$A$7:$X$156,D$9,FALSE))="","",(VLOOKUP($B94,'Year End Backsheet'!$A$7:$X$156,D$9,FALSE))),"")</f>
        <v>Agree</v>
      </c>
      <c r="E94" s="441" t="str">
        <f ca="1">IFERROR(IF((VLOOKUP($B94,'Year End Backsheet'!$A$7:$X$156,E$9,FALSE))="","",(VLOOKUP($B94,'Year End Backsheet'!$A$7:$X$156,E$9,FALSE))),"")</f>
        <v>Agree</v>
      </c>
      <c r="F94" s="441" t="str">
        <f ca="1">IFERROR(IF((VLOOKUP($B94,'Year End Backsheet'!$A$7:$X$156,F$9,FALSE))="","",(VLOOKUP($B94,'Year End Backsheet'!$A$7:$X$156,F$9,FALSE))),"")</f>
        <v>Agree</v>
      </c>
      <c r="G94" s="441" t="str">
        <f ca="1">IFERROR(IF((VLOOKUP($B94,'Year End Backsheet'!$A$7:$X$156,G$9,FALSE))="","",(VLOOKUP($B94,'Year End Backsheet'!$A$7:$X$156,G$9,FALSE))),"")</f>
        <v>Agree</v>
      </c>
      <c r="H94" s="441" t="str">
        <f ca="1">IFERROR(IF((VLOOKUP($B94,'Year End Backsheet'!$A$7:$X$156,H$9,FALSE))="","",(VLOOKUP($B94,'Year End Backsheet'!$A$7:$X$156,H$9,FALSE))),"")</f>
        <v>Agree</v>
      </c>
      <c r="I94" s="441" t="str">
        <f ca="1">IFERROR(IF((VLOOKUP($B94,'Year End Backsheet'!$A$7:$X$156,I$9,FALSE))="","",(VLOOKUP($B94,'Year End Backsheet'!$A$7:$X$156,I$9,FALSE))),"")</f>
        <v>Agree</v>
      </c>
      <c r="J94" s="442" t="str">
        <f ca="1">IFERROR(IF((VLOOKUP($B94,'Year End Backsheet'!$A$7:$X$156,J$9,FALSE))="","",(VLOOKUP($B94,'Year End Backsheet'!$A$7:$X$156,J$9,FALSE))),"")</f>
        <v>Agree</v>
      </c>
    </row>
    <row r="95" spans="1:10" ht="15" customHeight="1" x14ac:dyDescent="0.3">
      <c r="A95" s="41">
        <v>69</v>
      </c>
      <c r="B95" s="438" t="str">
        <f t="shared" ca="1" si="10"/>
        <v>E06000016</v>
      </c>
      <c r="C95" s="439" t="str">
        <f ca="1">IFERROR(VLOOKUP($B95,'Org List'!$J$9:$K$640,2,0), "")</f>
        <v>Leicester</v>
      </c>
      <c r="D95" s="440" t="str">
        <f ca="1">IFERROR(IF((VLOOKUP($B95,'Year End Backsheet'!$A$7:$X$156,D$9,FALSE))="","",(VLOOKUP($B95,'Year End Backsheet'!$A$7:$X$156,D$9,FALSE))),"")</f>
        <v>Strongly Agree</v>
      </c>
      <c r="E95" s="441" t="str">
        <f ca="1">IFERROR(IF((VLOOKUP($B95,'Year End Backsheet'!$A$7:$X$156,E$9,FALSE))="","",(VLOOKUP($B95,'Year End Backsheet'!$A$7:$X$156,E$9,FALSE))),"")</f>
        <v>Agree</v>
      </c>
      <c r="F95" s="441" t="str">
        <f ca="1">IFERROR(IF((VLOOKUP($B95,'Year End Backsheet'!$A$7:$X$156,F$9,FALSE))="","",(VLOOKUP($B95,'Year End Backsheet'!$A$7:$X$156,F$9,FALSE))),"")</f>
        <v>Strongly Agree</v>
      </c>
      <c r="G95" s="441" t="str">
        <f ca="1">IFERROR(IF((VLOOKUP($B95,'Year End Backsheet'!$A$7:$X$156,G$9,FALSE))="","",(VLOOKUP($B95,'Year End Backsheet'!$A$7:$X$156,G$9,FALSE))),"")</f>
        <v>Strongly Agree</v>
      </c>
      <c r="H95" s="441" t="str">
        <f ca="1">IFERROR(IF((VLOOKUP($B95,'Year End Backsheet'!$A$7:$X$156,H$9,FALSE))="","",(VLOOKUP($B95,'Year End Backsheet'!$A$7:$X$156,H$9,FALSE))),"")</f>
        <v>Strongly Agree</v>
      </c>
      <c r="I95" s="441" t="str">
        <f ca="1">IFERROR(IF((VLOOKUP($B95,'Year End Backsheet'!$A$7:$X$156,I$9,FALSE))="","",(VLOOKUP($B95,'Year End Backsheet'!$A$7:$X$156,I$9,FALSE))),"")</f>
        <v>Strongly Agree</v>
      </c>
      <c r="J95" s="442" t="str">
        <f ca="1">IFERROR(IF((VLOOKUP($B95,'Year End Backsheet'!$A$7:$X$156,J$9,FALSE))="","",(VLOOKUP($B95,'Year End Backsheet'!$A$7:$X$156,J$9,FALSE))),"")</f>
        <v>Strongly Agree</v>
      </c>
    </row>
    <row r="96" spans="1:10" ht="15" customHeight="1" x14ac:dyDescent="0.3">
      <c r="A96" s="41">
        <v>70</v>
      </c>
      <c r="B96" s="438" t="str">
        <f t="shared" ca="1" si="10"/>
        <v>E10000018</v>
      </c>
      <c r="C96" s="439" t="str">
        <f ca="1">IFERROR(VLOOKUP($B96,'Org List'!$J$9:$K$640,2,0), "")</f>
        <v>Leicestershire</v>
      </c>
      <c r="D96" s="440" t="str">
        <f ca="1">IFERROR(IF((VLOOKUP($B96,'Year End Backsheet'!$A$7:$X$156,D$9,FALSE))="","",(VLOOKUP($B96,'Year End Backsheet'!$A$7:$X$156,D$9,FALSE))),"")</f>
        <v>Agree</v>
      </c>
      <c r="E96" s="441" t="str">
        <f ca="1">IFERROR(IF((VLOOKUP($B96,'Year End Backsheet'!$A$7:$X$156,E$9,FALSE))="","",(VLOOKUP($B96,'Year End Backsheet'!$A$7:$X$156,E$9,FALSE))),"")</f>
        <v>Strongly Agree</v>
      </c>
      <c r="F96" s="441" t="str">
        <f ca="1">IFERROR(IF((VLOOKUP($B96,'Year End Backsheet'!$A$7:$X$156,F$9,FALSE))="","",(VLOOKUP($B96,'Year End Backsheet'!$A$7:$X$156,F$9,FALSE))),"")</f>
        <v>Agree</v>
      </c>
      <c r="G96" s="441" t="str">
        <f ca="1">IFERROR(IF((VLOOKUP($B96,'Year End Backsheet'!$A$7:$X$156,G$9,FALSE))="","",(VLOOKUP($B96,'Year End Backsheet'!$A$7:$X$156,G$9,FALSE))),"")</f>
        <v>Agree</v>
      </c>
      <c r="H96" s="441" t="str">
        <f ca="1">IFERROR(IF((VLOOKUP($B96,'Year End Backsheet'!$A$7:$X$156,H$9,FALSE))="","",(VLOOKUP($B96,'Year End Backsheet'!$A$7:$X$156,H$9,FALSE))),"")</f>
        <v>Strongly Agree</v>
      </c>
      <c r="I96" s="441" t="str">
        <f ca="1">IFERROR(IF((VLOOKUP($B96,'Year End Backsheet'!$A$7:$X$156,I$9,FALSE))="","",(VLOOKUP($B96,'Year End Backsheet'!$A$7:$X$156,I$9,FALSE))),"")</f>
        <v>Agree</v>
      </c>
      <c r="J96" s="442" t="str">
        <f ca="1">IFERROR(IF((VLOOKUP($B96,'Year End Backsheet'!$A$7:$X$156,J$9,FALSE))="","",(VLOOKUP($B96,'Year End Backsheet'!$A$7:$X$156,J$9,FALSE))),"")</f>
        <v>Agree</v>
      </c>
    </row>
    <row r="97" spans="1:10" ht="15" customHeight="1" x14ac:dyDescent="0.3">
      <c r="A97" s="41">
        <v>71</v>
      </c>
      <c r="B97" s="438" t="str">
        <f t="shared" ca="1" si="10"/>
        <v>E09000023</v>
      </c>
      <c r="C97" s="439" t="str">
        <f ca="1">IFERROR(VLOOKUP($B97,'Org List'!$J$9:$K$640,2,0), "")</f>
        <v>Lewisham</v>
      </c>
      <c r="D97" s="440" t="str">
        <f ca="1">IFERROR(IF((VLOOKUP($B97,'Year End Backsheet'!$A$7:$X$156,D$9,FALSE))="","",(VLOOKUP($B97,'Year End Backsheet'!$A$7:$X$156,D$9,FALSE))),"")</f>
        <v>Agree</v>
      </c>
      <c r="E97" s="441" t="str">
        <f ca="1">IFERROR(IF((VLOOKUP($B97,'Year End Backsheet'!$A$7:$X$156,E$9,FALSE))="","",(VLOOKUP($B97,'Year End Backsheet'!$A$7:$X$156,E$9,FALSE))),"")</f>
        <v>Agree</v>
      </c>
      <c r="F97" s="441" t="str">
        <f ca="1">IFERROR(IF((VLOOKUP($B97,'Year End Backsheet'!$A$7:$X$156,F$9,FALSE))="","",(VLOOKUP($B97,'Year End Backsheet'!$A$7:$X$156,F$9,FALSE))),"")</f>
        <v>Agree</v>
      </c>
      <c r="G97" s="441" t="str">
        <f ca="1">IFERROR(IF((VLOOKUP($B97,'Year End Backsheet'!$A$7:$X$156,G$9,FALSE))="","",(VLOOKUP($B97,'Year End Backsheet'!$A$7:$X$156,G$9,FALSE))),"")</f>
        <v>Agree</v>
      </c>
      <c r="H97" s="441" t="str">
        <f ca="1">IFERROR(IF((VLOOKUP($B97,'Year End Backsheet'!$A$7:$X$156,H$9,FALSE))="","",(VLOOKUP($B97,'Year End Backsheet'!$A$7:$X$156,H$9,FALSE))),"")</f>
        <v>Agree</v>
      </c>
      <c r="I97" s="441" t="str">
        <f ca="1">IFERROR(IF((VLOOKUP($B97,'Year End Backsheet'!$A$7:$X$156,I$9,FALSE))="","",(VLOOKUP($B97,'Year End Backsheet'!$A$7:$X$156,I$9,FALSE))),"")</f>
        <v>Agree</v>
      </c>
      <c r="J97" s="442" t="str">
        <f ca="1">IFERROR(IF((VLOOKUP($B97,'Year End Backsheet'!$A$7:$X$156,J$9,FALSE))="","",(VLOOKUP($B97,'Year End Backsheet'!$A$7:$X$156,J$9,FALSE))),"")</f>
        <v>Agree</v>
      </c>
    </row>
    <row r="98" spans="1:10" ht="15" customHeight="1" x14ac:dyDescent="0.3">
      <c r="A98" s="41">
        <v>72</v>
      </c>
      <c r="B98" s="438" t="str">
        <f t="shared" ca="1" si="10"/>
        <v>E10000019</v>
      </c>
      <c r="C98" s="439" t="str">
        <f ca="1">IFERROR(VLOOKUP($B98,'Org List'!$J$9:$K$640,2,0), "")</f>
        <v>Lincolnshire</v>
      </c>
      <c r="D98" s="440" t="str">
        <f ca="1">IFERROR(IF((VLOOKUP($B98,'Year End Backsheet'!$A$7:$X$156,D$9,FALSE))="","",(VLOOKUP($B98,'Year End Backsheet'!$A$7:$X$156,D$9,FALSE))),"")</f>
        <v>Agree</v>
      </c>
      <c r="E98" s="441" t="str">
        <f ca="1">IFERROR(IF((VLOOKUP($B98,'Year End Backsheet'!$A$7:$X$156,E$9,FALSE))="","",(VLOOKUP($B98,'Year End Backsheet'!$A$7:$X$156,E$9,FALSE))),"")</f>
        <v>Agree</v>
      </c>
      <c r="F98" s="441" t="str">
        <f ca="1">IFERROR(IF((VLOOKUP($B98,'Year End Backsheet'!$A$7:$X$156,F$9,FALSE))="","",(VLOOKUP($B98,'Year End Backsheet'!$A$7:$X$156,F$9,FALSE))),"")</f>
        <v>Agree</v>
      </c>
      <c r="G98" s="441" t="str">
        <f ca="1">IFERROR(IF((VLOOKUP($B98,'Year End Backsheet'!$A$7:$X$156,G$9,FALSE))="","",(VLOOKUP($B98,'Year End Backsheet'!$A$7:$X$156,G$9,FALSE))),"")</f>
        <v>Neither agree nor disagree</v>
      </c>
      <c r="H98" s="441" t="str">
        <f ca="1">IFERROR(IF((VLOOKUP($B98,'Year End Backsheet'!$A$7:$X$156,H$9,FALSE))="","",(VLOOKUP($B98,'Year End Backsheet'!$A$7:$X$156,H$9,FALSE))),"")</f>
        <v>Agree</v>
      </c>
      <c r="I98" s="441" t="str">
        <f ca="1">IFERROR(IF((VLOOKUP($B98,'Year End Backsheet'!$A$7:$X$156,I$9,FALSE))="","",(VLOOKUP($B98,'Year End Backsheet'!$A$7:$X$156,I$9,FALSE))),"")</f>
        <v>Agree</v>
      </c>
      <c r="J98" s="442" t="str">
        <f ca="1">IFERROR(IF((VLOOKUP($B98,'Year End Backsheet'!$A$7:$X$156,J$9,FALSE))="","",(VLOOKUP($B98,'Year End Backsheet'!$A$7:$X$156,J$9,FALSE))),"")</f>
        <v>Agree</v>
      </c>
    </row>
    <row r="99" spans="1:10" ht="15" customHeight="1" x14ac:dyDescent="0.3">
      <c r="A99" s="41">
        <v>73</v>
      </c>
      <c r="B99" s="438" t="str">
        <f t="shared" ca="1" si="10"/>
        <v>E08000012</v>
      </c>
      <c r="C99" s="439" t="str">
        <f ca="1">IFERROR(VLOOKUP($B99,'Org List'!$J$9:$K$640,2,0), "")</f>
        <v>Liverpool</v>
      </c>
      <c r="D99" s="440" t="str">
        <f ca="1">IFERROR(IF((VLOOKUP($B99,'Year End Backsheet'!$A$7:$X$156,D$9,FALSE))="","",(VLOOKUP($B99,'Year End Backsheet'!$A$7:$X$156,D$9,FALSE))),"")</f>
        <v>Strongly Agree</v>
      </c>
      <c r="E99" s="441" t="str">
        <f ca="1">IFERROR(IF((VLOOKUP($B99,'Year End Backsheet'!$A$7:$X$156,E$9,FALSE))="","",(VLOOKUP($B99,'Year End Backsheet'!$A$7:$X$156,E$9,FALSE))),"")</f>
        <v>Strongly Agree</v>
      </c>
      <c r="F99" s="441" t="str">
        <f ca="1">IFERROR(IF((VLOOKUP($B99,'Year End Backsheet'!$A$7:$X$156,F$9,FALSE))="","",(VLOOKUP($B99,'Year End Backsheet'!$A$7:$X$156,F$9,FALSE))),"")</f>
        <v>Agree</v>
      </c>
      <c r="G99" s="441" t="str">
        <f ca="1">IFERROR(IF((VLOOKUP($B99,'Year End Backsheet'!$A$7:$X$156,G$9,FALSE))="","",(VLOOKUP($B99,'Year End Backsheet'!$A$7:$X$156,G$9,FALSE))),"")</f>
        <v>Agree</v>
      </c>
      <c r="H99" s="441" t="str">
        <f ca="1">IFERROR(IF((VLOOKUP($B99,'Year End Backsheet'!$A$7:$X$156,H$9,FALSE))="","",(VLOOKUP($B99,'Year End Backsheet'!$A$7:$X$156,H$9,FALSE))),"")</f>
        <v>Strongly Agree</v>
      </c>
      <c r="I99" s="441" t="str">
        <f ca="1">IFERROR(IF((VLOOKUP($B99,'Year End Backsheet'!$A$7:$X$156,I$9,FALSE))="","",(VLOOKUP($B99,'Year End Backsheet'!$A$7:$X$156,I$9,FALSE))),"")</f>
        <v>Strongly Agree</v>
      </c>
      <c r="J99" s="442" t="str">
        <f ca="1">IFERROR(IF((VLOOKUP($B99,'Year End Backsheet'!$A$7:$X$156,J$9,FALSE))="","",(VLOOKUP($B99,'Year End Backsheet'!$A$7:$X$156,J$9,FALSE))),"")</f>
        <v>Agree</v>
      </c>
    </row>
    <row r="100" spans="1:10" ht="15" customHeight="1" x14ac:dyDescent="0.3">
      <c r="A100" s="41">
        <v>74</v>
      </c>
      <c r="B100" s="438" t="str">
        <f t="shared" ca="1" si="10"/>
        <v>E06000032</v>
      </c>
      <c r="C100" s="439" t="str">
        <f ca="1">IFERROR(VLOOKUP($B100,'Org List'!$J$9:$K$640,2,0), "")</f>
        <v>Luton</v>
      </c>
      <c r="D100" s="440" t="str">
        <f ca="1">IFERROR(IF((VLOOKUP($B100,'Year End Backsheet'!$A$7:$X$156,D$9,FALSE))="","",(VLOOKUP($B100,'Year End Backsheet'!$A$7:$X$156,D$9,FALSE))),"")</f>
        <v>Strongly Agree</v>
      </c>
      <c r="E100" s="441" t="str">
        <f ca="1">IFERROR(IF((VLOOKUP($B100,'Year End Backsheet'!$A$7:$X$156,E$9,FALSE))="","",(VLOOKUP($B100,'Year End Backsheet'!$A$7:$X$156,E$9,FALSE))),"")</f>
        <v>Strongly Agree</v>
      </c>
      <c r="F100" s="441" t="str">
        <f ca="1">IFERROR(IF((VLOOKUP($B100,'Year End Backsheet'!$A$7:$X$156,F$9,FALSE))="","",(VLOOKUP($B100,'Year End Backsheet'!$A$7:$X$156,F$9,FALSE))),"")</f>
        <v>Strongly Agree</v>
      </c>
      <c r="G100" s="441" t="str">
        <f ca="1">IFERROR(IF((VLOOKUP($B100,'Year End Backsheet'!$A$7:$X$156,G$9,FALSE))="","",(VLOOKUP($B100,'Year End Backsheet'!$A$7:$X$156,G$9,FALSE))),"")</f>
        <v>Agree</v>
      </c>
      <c r="H100" s="441" t="str">
        <f ca="1">IFERROR(IF((VLOOKUP($B100,'Year End Backsheet'!$A$7:$X$156,H$9,FALSE))="","",(VLOOKUP($B100,'Year End Backsheet'!$A$7:$X$156,H$9,FALSE))),"")</f>
        <v>Strongly Agree</v>
      </c>
      <c r="I100" s="441" t="str">
        <f ca="1">IFERROR(IF((VLOOKUP($B100,'Year End Backsheet'!$A$7:$X$156,I$9,FALSE))="","",(VLOOKUP($B100,'Year End Backsheet'!$A$7:$X$156,I$9,FALSE))),"")</f>
        <v>Strongly Agree</v>
      </c>
      <c r="J100" s="442" t="str">
        <f ca="1">IFERROR(IF((VLOOKUP($B100,'Year End Backsheet'!$A$7:$X$156,J$9,FALSE))="","",(VLOOKUP($B100,'Year End Backsheet'!$A$7:$X$156,J$9,FALSE))),"")</f>
        <v>Strongly Agree</v>
      </c>
    </row>
    <row r="101" spans="1:10" ht="15" customHeight="1" x14ac:dyDescent="0.3">
      <c r="A101" s="41">
        <v>75</v>
      </c>
      <c r="B101" s="438" t="str">
        <f t="shared" ca="1" si="10"/>
        <v>E08000003</v>
      </c>
      <c r="C101" s="439" t="str">
        <f ca="1">IFERROR(VLOOKUP($B101,'Org List'!$J$9:$K$640,2,0), "")</f>
        <v>Manchester</v>
      </c>
      <c r="D101" s="440" t="str">
        <f ca="1">IFERROR(IF((VLOOKUP($B101,'Year End Backsheet'!$A$7:$X$156,D$9,FALSE))="","",(VLOOKUP($B101,'Year End Backsheet'!$A$7:$X$156,D$9,FALSE))),"")</f>
        <v>Agree</v>
      </c>
      <c r="E101" s="441" t="str">
        <f ca="1">IFERROR(IF((VLOOKUP($B101,'Year End Backsheet'!$A$7:$X$156,E$9,FALSE))="","",(VLOOKUP($B101,'Year End Backsheet'!$A$7:$X$156,E$9,FALSE))),"")</f>
        <v>Strongly Agree</v>
      </c>
      <c r="F101" s="441" t="str">
        <f ca="1">IFERROR(IF((VLOOKUP($B101,'Year End Backsheet'!$A$7:$X$156,F$9,FALSE))="","",(VLOOKUP($B101,'Year End Backsheet'!$A$7:$X$156,F$9,FALSE))),"")</f>
        <v>Strongly Agree</v>
      </c>
      <c r="G101" s="441" t="str">
        <f ca="1">IFERROR(IF((VLOOKUP($B101,'Year End Backsheet'!$A$7:$X$156,G$9,FALSE))="","",(VLOOKUP($B101,'Year End Backsheet'!$A$7:$X$156,G$9,FALSE))),"")</f>
        <v>Agree</v>
      </c>
      <c r="H101" s="441" t="str">
        <f ca="1">IFERROR(IF((VLOOKUP($B101,'Year End Backsheet'!$A$7:$X$156,H$9,FALSE))="","",(VLOOKUP($B101,'Year End Backsheet'!$A$7:$X$156,H$9,FALSE))),"")</f>
        <v>Agree</v>
      </c>
      <c r="I101" s="441" t="str">
        <f ca="1">IFERROR(IF((VLOOKUP($B101,'Year End Backsheet'!$A$7:$X$156,I$9,FALSE))="","",(VLOOKUP($B101,'Year End Backsheet'!$A$7:$X$156,I$9,FALSE))),"")</f>
        <v>Agree</v>
      </c>
      <c r="J101" s="442" t="str">
        <f ca="1">IFERROR(IF((VLOOKUP($B101,'Year End Backsheet'!$A$7:$X$156,J$9,FALSE))="","",(VLOOKUP($B101,'Year End Backsheet'!$A$7:$X$156,J$9,FALSE))),"")</f>
        <v>Agree</v>
      </c>
    </row>
    <row r="102" spans="1:10" ht="15" customHeight="1" x14ac:dyDescent="0.3">
      <c r="A102" s="41">
        <v>76</v>
      </c>
      <c r="B102" s="438" t="str">
        <f t="shared" ca="1" si="10"/>
        <v>E06000035</v>
      </c>
      <c r="C102" s="439" t="str">
        <f ca="1">IFERROR(VLOOKUP($B102,'Org List'!$J$9:$K$640,2,0), "")</f>
        <v>Medway</v>
      </c>
      <c r="D102" s="440" t="str">
        <f ca="1">IFERROR(IF((VLOOKUP($B102,'Year End Backsheet'!$A$7:$X$156,D$9,FALSE))="","",(VLOOKUP($B102,'Year End Backsheet'!$A$7:$X$156,D$9,FALSE))),"")</f>
        <v>Strongly Agree</v>
      </c>
      <c r="E102" s="441" t="str">
        <f ca="1">IFERROR(IF((VLOOKUP($B102,'Year End Backsheet'!$A$7:$X$156,E$9,FALSE))="","",(VLOOKUP($B102,'Year End Backsheet'!$A$7:$X$156,E$9,FALSE))),"")</f>
        <v>Agree</v>
      </c>
      <c r="F102" s="441" t="str">
        <f ca="1">IFERROR(IF((VLOOKUP($B102,'Year End Backsheet'!$A$7:$X$156,F$9,FALSE))="","",(VLOOKUP($B102,'Year End Backsheet'!$A$7:$X$156,F$9,FALSE))),"")</f>
        <v>Strongly Agree</v>
      </c>
      <c r="G102" s="441" t="str">
        <f ca="1">IFERROR(IF((VLOOKUP($B102,'Year End Backsheet'!$A$7:$X$156,G$9,FALSE))="","",(VLOOKUP($B102,'Year End Backsheet'!$A$7:$X$156,G$9,FALSE))),"")</f>
        <v>Strongly Agree</v>
      </c>
      <c r="H102" s="441" t="str">
        <f ca="1">IFERROR(IF((VLOOKUP($B102,'Year End Backsheet'!$A$7:$X$156,H$9,FALSE))="","",(VLOOKUP($B102,'Year End Backsheet'!$A$7:$X$156,H$9,FALSE))),"")</f>
        <v>Strongly Agree</v>
      </c>
      <c r="I102" s="441" t="str">
        <f ca="1">IFERROR(IF((VLOOKUP($B102,'Year End Backsheet'!$A$7:$X$156,I$9,FALSE))="","",(VLOOKUP($B102,'Year End Backsheet'!$A$7:$X$156,I$9,FALSE))),"")</f>
        <v>Strongly Agree</v>
      </c>
      <c r="J102" s="442" t="str">
        <f ca="1">IFERROR(IF((VLOOKUP($B102,'Year End Backsheet'!$A$7:$X$156,J$9,FALSE))="","",(VLOOKUP($B102,'Year End Backsheet'!$A$7:$X$156,J$9,FALSE))),"")</f>
        <v>Strongly Agree</v>
      </c>
    </row>
    <row r="103" spans="1:10" ht="15" customHeight="1" x14ac:dyDescent="0.3">
      <c r="A103" s="41">
        <v>77</v>
      </c>
      <c r="B103" s="438" t="str">
        <f t="shared" ca="1" si="10"/>
        <v>E09000024</v>
      </c>
      <c r="C103" s="439" t="str">
        <f ca="1">IFERROR(VLOOKUP($B103,'Org List'!$J$9:$K$640,2,0), "")</f>
        <v>Merton</v>
      </c>
      <c r="D103" s="440" t="str">
        <f ca="1">IFERROR(IF((VLOOKUP($B103,'Year End Backsheet'!$A$7:$X$156,D$9,FALSE))="","",(VLOOKUP($B103,'Year End Backsheet'!$A$7:$X$156,D$9,FALSE))),"")</f>
        <v>Agree</v>
      </c>
      <c r="E103" s="441" t="str">
        <f ca="1">IFERROR(IF((VLOOKUP($B103,'Year End Backsheet'!$A$7:$X$156,E$9,FALSE))="","",(VLOOKUP($B103,'Year End Backsheet'!$A$7:$X$156,E$9,FALSE))),"")</f>
        <v>Agree</v>
      </c>
      <c r="F103" s="441" t="str">
        <f ca="1">IFERROR(IF((VLOOKUP($B103,'Year End Backsheet'!$A$7:$X$156,F$9,FALSE))="","",(VLOOKUP($B103,'Year End Backsheet'!$A$7:$X$156,F$9,FALSE))),"")</f>
        <v>Strongly Agree</v>
      </c>
      <c r="G103" s="441" t="str">
        <f ca="1">IFERROR(IF((VLOOKUP($B103,'Year End Backsheet'!$A$7:$X$156,G$9,FALSE))="","",(VLOOKUP($B103,'Year End Backsheet'!$A$7:$X$156,G$9,FALSE))),"")</f>
        <v>Agree</v>
      </c>
      <c r="H103" s="441" t="str">
        <f ca="1">IFERROR(IF((VLOOKUP($B103,'Year End Backsheet'!$A$7:$X$156,H$9,FALSE))="","",(VLOOKUP($B103,'Year End Backsheet'!$A$7:$X$156,H$9,FALSE))),"")</f>
        <v>Agree</v>
      </c>
      <c r="I103" s="441" t="str">
        <f ca="1">IFERROR(IF((VLOOKUP($B103,'Year End Backsheet'!$A$7:$X$156,I$9,FALSE))="","",(VLOOKUP($B103,'Year End Backsheet'!$A$7:$X$156,I$9,FALSE))),"")</f>
        <v>Agree</v>
      </c>
      <c r="J103" s="442" t="str">
        <f ca="1">IFERROR(IF((VLOOKUP($B103,'Year End Backsheet'!$A$7:$X$156,J$9,FALSE))="","",(VLOOKUP($B103,'Year End Backsheet'!$A$7:$X$156,J$9,FALSE))),"")</f>
        <v>Agree</v>
      </c>
    </row>
    <row r="104" spans="1:10" ht="15" customHeight="1" x14ac:dyDescent="0.3">
      <c r="A104" s="41">
        <v>78</v>
      </c>
      <c r="B104" s="438" t="str">
        <f t="shared" ca="1" si="10"/>
        <v>E06000002</v>
      </c>
      <c r="C104" s="439" t="str">
        <f ca="1">IFERROR(VLOOKUP($B104,'Org List'!$J$9:$K$640,2,0), "")</f>
        <v>Middlesbrough</v>
      </c>
      <c r="D104" s="440" t="str">
        <f ca="1">IFERROR(IF((VLOOKUP($B104,'Year End Backsheet'!$A$7:$X$156,D$9,FALSE))="","",(VLOOKUP($B104,'Year End Backsheet'!$A$7:$X$156,D$9,FALSE))),"")</f>
        <v>Agree</v>
      </c>
      <c r="E104" s="441" t="str">
        <f ca="1">IFERROR(IF((VLOOKUP($B104,'Year End Backsheet'!$A$7:$X$156,E$9,FALSE))="","",(VLOOKUP($B104,'Year End Backsheet'!$A$7:$X$156,E$9,FALSE))),"")</f>
        <v>Agree</v>
      </c>
      <c r="F104" s="441" t="str">
        <f ca="1">IFERROR(IF((VLOOKUP($B104,'Year End Backsheet'!$A$7:$X$156,F$9,FALSE))="","",(VLOOKUP($B104,'Year End Backsheet'!$A$7:$X$156,F$9,FALSE))),"")</f>
        <v>Agree</v>
      </c>
      <c r="G104" s="441" t="str">
        <f ca="1">IFERROR(IF((VLOOKUP($B104,'Year End Backsheet'!$A$7:$X$156,G$9,FALSE))="","",(VLOOKUP($B104,'Year End Backsheet'!$A$7:$X$156,G$9,FALSE))),"")</f>
        <v>Agree</v>
      </c>
      <c r="H104" s="441" t="str">
        <f ca="1">IFERROR(IF((VLOOKUP($B104,'Year End Backsheet'!$A$7:$X$156,H$9,FALSE))="","",(VLOOKUP($B104,'Year End Backsheet'!$A$7:$X$156,H$9,FALSE))),"")</f>
        <v>Agree</v>
      </c>
      <c r="I104" s="441" t="str">
        <f ca="1">IFERROR(IF((VLOOKUP($B104,'Year End Backsheet'!$A$7:$X$156,I$9,FALSE))="","",(VLOOKUP($B104,'Year End Backsheet'!$A$7:$X$156,I$9,FALSE))),"")</f>
        <v>Agree</v>
      </c>
      <c r="J104" s="442" t="str">
        <f ca="1">IFERROR(IF((VLOOKUP($B104,'Year End Backsheet'!$A$7:$X$156,J$9,FALSE))="","",(VLOOKUP($B104,'Year End Backsheet'!$A$7:$X$156,J$9,FALSE))),"")</f>
        <v>Agree</v>
      </c>
    </row>
    <row r="105" spans="1:10" ht="15" customHeight="1" x14ac:dyDescent="0.3">
      <c r="A105" s="41">
        <v>79</v>
      </c>
      <c r="B105" s="438" t="str">
        <f t="shared" ca="1" si="10"/>
        <v>E06000042</v>
      </c>
      <c r="C105" s="439" t="str">
        <f ca="1">IFERROR(VLOOKUP($B105,'Org List'!$J$9:$K$640,2,0), "")</f>
        <v>Milton Keynes</v>
      </c>
      <c r="D105" s="440" t="str">
        <f ca="1">IFERROR(IF((VLOOKUP($B105,'Year End Backsheet'!$A$7:$X$156,D$9,FALSE))="","",(VLOOKUP($B105,'Year End Backsheet'!$A$7:$X$156,D$9,FALSE))),"")</f>
        <v>Strongly Agree</v>
      </c>
      <c r="E105" s="441" t="str">
        <f ca="1">IFERROR(IF((VLOOKUP($B105,'Year End Backsheet'!$A$7:$X$156,E$9,FALSE))="","",(VLOOKUP($B105,'Year End Backsheet'!$A$7:$X$156,E$9,FALSE))),"")</f>
        <v>Strongly Agree</v>
      </c>
      <c r="F105" s="441" t="str">
        <f ca="1">IFERROR(IF((VLOOKUP($B105,'Year End Backsheet'!$A$7:$X$156,F$9,FALSE))="","",(VLOOKUP($B105,'Year End Backsheet'!$A$7:$X$156,F$9,FALSE))),"")</f>
        <v>Agree</v>
      </c>
      <c r="G105" s="441" t="str">
        <f ca="1">IFERROR(IF((VLOOKUP($B105,'Year End Backsheet'!$A$7:$X$156,G$9,FALSE))="","",(VLOOKUP($B105,'Year End Backsheet'!$A$7:$X$156,G$9,FALSE))),"")</f>
        <v>Agree</v>
      </c>
      <c r="H105" s="441" t="str">
        <f ca="1">IFERROR(IF((VLOOKUP($B105,'Year End Backsheet'!$A$7:$X$156,H$9,FALSE))="","",(VLOOKUP($B105,'Year End Backsheet'!$A$7:$X$156,H$9,FALSE))),"")</f>
        <v>Strongly Agree</v>
      </c>
      <c r="I105" s="441" t="str">
        <f ca="1">IFERROR(IF((VLOOKUP($B105,'Year End Backsheet'!$A$7:$X$156,I$9,FALSE))="","",(VLOOKUP($B105,'Year End Backsheet'!$A$7:$X$156,I$9,FALSE))),"")</f>
        <v>Strongly Agree</v>
      </c>
      <c r="J105" s="442" t="str">
        <f ca="1">IFERROR(IF((VLOOKUP($B105,'Year End Backsheet'!$A$7:$X$156,J$9,FALSE))="","",(VLOOKUP($B105,'Year End Backsheet'!$A$7:$X$156,J$9,FALSE))),"")</f>
        <v>Agree</v>
      </c>
    </row>
    <row r="106" spans="1:10" ht="15" customHeight="1" x14ac:dyDescent="0.3">
      <c r="A106" s="41">
        <v>80</v>
      </c>
      <c r="B106" s="438" t="str">
        <f t="shared" ca="1" si="10"/>
        <v>E08000021</v>
      </c>
      <c r="C106" s="439" t="str">
        <f ca="1">IFERROR(VLOOKUP($B106,'Org List'!$J$9:$K$640,2,0), "")</f>
        <v>Newcastle upon Tyne</v>
      </c>
      <c r="D106" s="440" t="str">
        <f ca="1">IFERROR(IF((VLOOKUP($B106,'Year End Backsheet'!$A$7:$X$156,D$9,FALSE))="","",(VLOOKUP($B106,'Year End Backsheet'!$A$7:$X$156,D$9,FALSE))),"")</f>
        <v>Agree</v>
      </c>
      <c r="E106" s="441" t="str">
        <f ca="1">IFERROR(IF((VLOOKUP($B106,'Year End Backsheet'!$A$7:$X$156,E$9,FALSE))="","",(VLOOKUP($B106,'Year End Backsheet'!$A$7:$X$156,E$9,FALSE))),"")</f>
        <v>Strongly Agree</v>
      </c>
      <c r="F106" s="441" t="str">
        <f ca="1">IFERROR(IF((VLOOKUP($B106,'Year End Backsheet'!$A$7:$X$156,F$9,FALSE))="","",(VLOOKUP($B106,'Year End Backsheet'!$A$7:$X$156,F$9,FALSE))),"")</f>
        <v>Agree</v>
      </c>
      <c r="G106" s="441" t="str">
        <f ca="1">IFERROR(IF((VLOOKUP($B106,'Year End Backsheet'!$A$7:$X$156,G$9,FALSE))="","",(VLOOKUP($B106,'Year End Backsheet'!$A$7:$X$156,G$9,FALSE))),"")</f>
        <v>Agree</v>
      </c>
      <c r="H106" s="441" t="str">
        <f ca="1">IFERROR(IF((VLOOKUP($B106,'Year End Backsheet'!$A$7:$X$156,H$9,FALSE))="","",(VLOOKUP($B106,'Year End Backsheet'!$A$7:$X$156,H$9,FALSE))),"")</f>
        <v>Agree</v>
      </c>
      <c r="I106" s="441" t="str">
        <f ca="1">IFERROR(IF((VLOOKUP($B106,'Year End Backsheet'!$A$7:$X$156,I$9,FALSE))="","",(VLOOKUP($B106,'Year End Backsheet'!$A$7:$X$156,I$9,FALSE))),"")</f>
        <v>Agree</v>
      </c>
      <c r="J106" s="442" t="str">
        <f ca="1">IFERROR(IF((VLOOKUP($B106,'Year End Backsheet'!$A$7:$X$156,J$9,FALSE))="","",(VLOOKUP($B106,'Year End Backsheet'!$A$7:$X$156,J$9,FALSE))),"")</f>
        <v>Agree</v>
      </c>
    </row>
    <row r="107" spans="1:10" ht="15" customHeight="1" x14ac:dyDescent="0.3">
      <c r="A107" s="41">
        <v>81</v>
      </c>
      <c r="B107" s="438" t="str">
        <f t="shared" ca="1" si="10"/>
        <v>E09000025</v>
      </c>
      <c r="C107" s="439" t="str">
        <f ca="1">IFERROR(VLOOKUP($B107,'Org List'!$J$9:$K$640,2,0), "")</f>
        <v>Newham</v>
      </c>
      <c r="D107" s="440" t="str">
        <f ca="1">IFERROR(IF((VLOOKUP($B107,'Year End Backsheet'!$A$7:$X$156,D$9,FALSE))="","",(VLOOKUP($B107,'Year End Backsheet'!$A$7:$X$156,D$9,FALSE))),"")</f>
        <v>Strongly disagree</v>
      </c>
      <c r="E107" s="441" t="str">
        <f ca="1">IFERROR(IF((VLOOKUP($B107,'Year End Backsheet'!$A$7:$X$156,E$9,FALSE))="","",(VLOOKUP($B107,'Year End Backsheet'!$A$7:$X$156,E$9,FALSE))),"")</f>
        <v>Agree</v>
      </c>
      <c r="F107" s="441" t="str">
        <f ca="1">IFERROR(IF((VLOOKUP($B107,'Year End Backsheet'!$A$7:$X$156,F$9,FALSE))="","",(VLOOKUP($B107,'Year End Backsheet'!$A$7:$X$156,F$9,FALSE))),"")</f>
        <v>Strongly Agree</v>
      </c>
      <c r="G107" s="441" t="str">
        <f ca="1">IFERROR(IF((VLOOKUP($B107,'Year End Backsheet'!$A$7:$X$156,G$9,FALSE))="","",(VLOOKUP($B107,'Year End Backsheet'!$A$7:$X$156,G$9,FALSE))),"")</f>
        <v>Agree</v>
      </c>
      <c r="H107" s="441" t="str">
        <f ca="1">IFERROR(IF((VLOOKUP($B107,'Year End Backsheet'!$A$7:$X$156,H$9,FALSE))="","",(VLOOKUP($B107,'Year End Backsheet'!$A$7:$X$156,H$9,FALSE))),"")</f>
        <v>Agree</v>
      </c>
      <c r="I107" s="441" t="str">
        <f ca="1">IFERROR(IF((VLOOKUP($B107,'Year End Backsheet'!$A$7:$X$156,I$9,FALSE))="","",(VLOOKUP($B107,'Year End Backsheet'!$A$7:$X$156,I$9,FALSE))),"")</f>
        <v>Agree</v>
      </c>
      <c r="J107" s="442" t="str">
        <f ca="1">IFERROR(IF((VLOOKUP($B107,'Year End Backsheet'!$A$7:$X$156,J$9,FALSE))="","",(VLOOKUP($B107,'Year End Backsheet'!$A$7:$X$156,J$9,FALSE))),"")</f>
        <v>Agree</v>
      </c>
    </row>
    <row r="108" spans="1:10" ht="15" customHeight="1" x14ac:dyDescent="0.3">
      <c r="A108" s="41">
        <v>82</v>
      </c>
      <c r="B108" s="438" t="str">
        <f t="shared" ca="1" si="10"/>
        <v>E10000020</v>
      </c>
      <c r="C108" s="439" t="str">
        <f ca="1">IFERROR(VLOOKUP($B108,'Org List'!$J$9:$K$640,2,0), "")</f>
        <v>Norfolk</v>
      </c>
      <c r="D108" s="440" t="str">
        <f ca="1">IFERROR(IF((VLOOKUP($B108,'Year End Backsheet'!$A$7:$X$156,D$9,FALSE))="","",(VLOOKUP($B108,'Year End Backsheet'!$A$7:$X$156,D$9,FALSE))),"")</f>
        <v>Agree</v>
      </c>
      <c r="E108" s="441" t="str">
        <f ca="1">IFERROR(IF((VLOOKUP($B108,'Year End Backsheet'!$A$7:$X$156,E$9,FALSE))="","",(VLOOKUP($B108,'Year End Backsheet'!$A$7:$X$156,E$9,FALSE))),"")</f>
        <v>Agree</v>
      </c>
      <c r="F108" s="441" t="str">
        <f ca="1">IFERROR(IF((VLOOKUP($B108,'Year End Backsheet'!$A$7:$X$156,F$9,FALSE))="","",(VLOOKUP($B108,'Year End Backsheet'!$A$7:$X$156,F$9,FALSE))),"")</f>
        <v>Agree</v>
      </c>
      <c r="G108" s="441" t="str">
        <f ca="1">IFERROR(IF((VLOOKUP($B108,'Year End Backsheet'!$A$7:$X$156,G$9,FALSE))="","",(VLOOKUP($B108,'Year End Backsheet'!$A$7:$X$156,G$9,FALSE))),"")</f>
        <v>Agree</v>
      </c>
      <c r="H108" s="441" t="str">
        <f ca="1">IFERROR(IF((VLOOKUP($B108,'Year End Backsheet'!$A$7:$X$156,H$9,FALSE))="","",(VLOOKUP($B108,'Year End Backsheet'!$A$7:$X$156,H$9,FALSE))),"")</f>
        <v>Neither agree nor disagree</v>
      </c>
      <c r="I108" s="441" t="str">
        <f ca="1">IFERROR(IF((VLOOKUP($B108,'Year End Backsheet'!$A$7:$X$156,I$9,FALSE))="","",(VLOOKUP($B108,'Year End Backsheet'!$A$7:$X$156,I$9,FALSE))),"")</f>
        <v>Agree</v>
      </c>
      <c r="J108" s="442" t="str">
        <f ca="1">IFERROR(IF((VLOOKUP($B108,'Year End Backsheet'!$A$7:$X$156,J$9,FALSE))="","",(VLOOKUP($B108,'Year End Backsheet'!$A$7:$X$156,J$9,FALSE))),"")</f>
        <v>Agree</v>
      </c>
    </row>
    <row r="109" spans="1:10" ht="15" customHeight="1" x14ac:dyDescent="0.3">
      <c r="A109" s="41">
        <v>83</v>
      </c>
      <c r="B109" s="438" t="str">
        <f t="shared" ca="1" si="10"/>
        <v>E06000012</v>
      </c>
      <c r="C109" s="439" t="str">
        <f ca="1">IFERROR(VLOOKUP($B109,'Org List'!$J$9:$K$640,2,0), "")</f>
        <v>North East Lincolnshire</v>
      </c>
      <c r="D109" s="440" t="str">
        <f ca="1">IFERROR(IF((VLOOKUP($B109,'Year End Backsheet'!$A$7:$X$156,D$9,FALSE))="","",(VLOOKUP($B109,'Year End Backsheet'!$A$7:$X$156,D$9,FALSE))),"")</f>
        <v>Neither agree nor disagree</v>
      </c>
      <c r="E109" s="441" t="str">
        <f ca="1">IFERROR(IF((VLOOKUP($B109,'Year End Backsheet'!$A$7:$X$156,E$9,FALSE))="","",(VLOOKUP($B109,'Year End Backsheet'!$A$7:$X$156,E$9,FALSE))),"")</f>
        <v>Disagree</v>
      </c>
      <c r="F109" s="441" t="str">
        <f ca="1">IFERROR(IF((VLOOKUP($B109,'Year End Backsheet'!$A$7:$X$156,F$9,FALSE))="","",(VLOOKUP($B109,'Year End Backsheet'!$A$7:$X$156,F$9,FALSE))),"")</f>
        <v>Neither agree nor disagree</v>
      </c>
      <c r="G109" s="441" t="str">
        <f ca="1">IFERROR(IF((VLOOKUP($B109,'Year End Backsheet'!$A$7:$X$156,G$9,FALSE))="","",(VLOOKUP($B109,'Year End Backsheet'!$A$7:$X$156,G$9,FALSE))),"")</f>
        <v>Neither agree nor disagree</v>
      </c>
      <c r="H109" s="441" t="str">
        <f ca="1">IFERROR(IF((VLOOKUP($B109,'Year End Backsheet'!$A$7:$X$156,H$9,FALSE))="","",(VLOOKUP($B109,'Year End Backsheet'!$A$7:$X$156,H$9,FALSE))),"")</f>
        <v>Neither agree nor disagree</v>
      </c>
      <c r="I109" s="441" t="str">
        <f ca="1">IFERROR(IF((VLOOKUP($B109,'Year End Backsheet'!$A$7:$X$156,I$9,FALSE))="","",(VLOOKUP($B109,'Year End Backsheet'!$A$7:$X$156,I$9,FALSE))),"")</f>
        <v>Neither agree nor disagree</v>
      </c>
      <c r="J109" s="442" t="str">
        <f ca="1">IFERROR(IF((VLOOKUP($B109,'Year End Backsheet'!$A$7:$X$156,J$9,FALSE))="","",(VLOOKUP($B109,'Year End Backsheet'!$A$7:$X$156,J$9,FALSE))),"")</f>
        <v>Neither agree nor disagree</v>
      </c>
    </row>
    <row r="110" spans="1:10" ht="15" customHeight="1" x14ac:dyDescent="0.3">
      <c r="A110" s="41">
        <v>84</v>
      </c>
      <c r="B110" s="438" t="str">
        <f t="shared" ca="1" si="10"/>
        <v>E06000013</v>
      </c>
      <c r="C110" s="439" t="str">
        <f ca="1">IFERROR(VLOOKUP($B110,'Org List'!$J$9:$K$640,2,0), "")</f>
        <v>North Lincolnshire</v>
      </c>
      <c r="D110" s="440" t="str">
        <f ca="1">IFERROR(IF((VLOOKUP($B110,'Year End Backsheet'!$A$7:$X$156,D$9,FALSE))="","",(VLOOKUP($B110,'Year End Backsheet'!$A$7:$X$156,D$9,FALSE))),"")</f>
        <v>Strongly Agree</v>
      </c>
      <c r="E110" s="441" t="str">
        <f ca="1">IFERROR(IF((VLOOKUP($B110,'Year End Backsheet'!$A$7:$X$156,E$9,FALSE))="","",(VLOOKUP($B110,'Year End Backsheet'!$A$7:$X$156,E$9,FALSE))),"")</f>
        <v>Strongly Agree</v>
      </c>
      <c r="F110" s="441" t="str">
        <f ca="1">IFERROR(IF((VLOOKUP($B110,'Year End Backsheet'!$A$7:$X$156,F$9,FALSE))="","",(VLOOKUP($B110,'Year End Backsheet'!$A$7:$X$156,F$9,FALSE))),"")</f>
        <v>Agree</v>
      </c>
      <c r="G110" s="441" t="str">
        <f ca="1">IFERROR(IF((VLOOKUP($B110,'Year End Backsheet'!$A$7:$X$156,G$9,FALSE))="","",(VLOOKUP($B110,'Year End Backsheet'!$A$7:$X$156,G$9,FALSE))),"")</f>
        <v>Strongly Agree</v>
      </c>
      <c r="H110" s="441" t="str">
        <f ca="1">IFERROR(IF((VLOOKUP($B110,'Year End Backsheet'!$A$7:$X$156,H$9,FALSE))="","",(VLOOKUP($B110,'Year End Backsheet'!$A$7:$X$156,H$9,FALSE))),"")</f>
        <v>Strongly Agree</v>
      </c>
      <c r="I110" s="441" t="str">
        <f ca="1">IFERROR(IF((VLOOKUP($B110,'Year End Backsheet'!$A$7:$X$156,I$9,FALSE))="","",(VLOOKUP($B110,'Year End Backsheet'!$A$7:$X$156,I$9,FALSE))),"")</f>
        <v>Strongly Agree</v>
      </c>
      <c r="J110" s="442" t="str">
        <f ca="1">IFERROR(IF((VLOOKUP($B110,'Year End Backsheet'!$A$7:$X$156,J$9,FALSE))="","",(VLOOKUP($B110,'Year End Backsheet'!$A$7:$X$156,J$9,FALSE))),"")</f>
        <v>Agree</v>
      </c>
    </row>
    <row r="111" spans="1:10" ht="15" customHeight="1" x14ac:dyDescent="0.3">
      <c r="A111" s="41">
        <v>85</v>
      </c>
      <c r="B111" s="438" t="str">
        <f t="shared" ca="1" si="10"/>
        <v>E06000024</v>
      </c>
      <c r="C111" s="439" t="str">
        <f ca="1">IFERROR(VLOOKUP($B111,'Org List'!$J$9:$K$640,2,0), "")</f>
        <v>North Somerset</v>
      </c>
      <c r="D111" s="440" t="str">
        <f ca="1">IFERROR(IF((VLOOKUP($B111,'Year End Backsheet'!$A$7:$X$156,D$9,FALSE))="","",(VLOOKUP($B111,'Year End Backsheet'!$A$7:$X$156,D$9,FALSE))),"")</f>
        <v>Strongly Agree</v>
      </c>
      <c r="E111" s="441" t="str">
        <f ca="1">IFERROR(IF((VLOOKUP($B111,'Year End Backsheet'!$A$7:$X$156,E$9,FALSE))="","",(VLOOKUP($B111,'Year End Backsheet'!$A$7:$X$156,E$9,FALSE))),"")</f>
        <v>Agree</v>
      </c>
      <c r="F111" s="441" t="str">
        <f ca="1">IFERROR(IF((VLOOKUP($B111,'Year End Backsheet'!$A$7:$X$156,F$9,FALSE))="","",(VLOOKUP($B111,'Year End Backsheet'!$A$7:$X$156,F$9,FALSE))),"")</f>
        <v>Agree</v>
      </c>
      <c r="G111" s="441" t="str">
        <f ca="1">IFERROR(IF((VLOOKUP($B111,'Year End Backsheet'!$A$7:$X$156,G$9,FALSE))="","",(VLOOKUP($B111,'Year End Backsheet'!$A$7:$X$156,G$9,FALSE))),"")</f>
        <v>Disagree</v>
      </c>
      <c r="H111" s="441" t="str">
        <f ca="1">IFERROR(IF((VLOOKUP($B111,'Year End Backsheet'!$A$7:$X$156,H$9,FALSE))="","",(VLOOKUP($B111,'Year End Backsheet'!$A$7:$X$156,H$9,FALSE))),"")</f>
        <v>Neither agree nor disagree</v>
      </c>
      <c r="I111" s="441" t="str">
        <f ca="1">IFERROR(IF((VLOOKUP($B111,'Year End Backsheet'!$A$7:$X$156,I$9,FALSE))="","",(VLOOKUP($B111,'Year End Backsheet'!$A$7:$X$156,I$9,FALSE))),"")</f>
        <v>Agree</v>
      </c>
      <c r="J111" s="442" t="str">
        <f ca="1">IFERROR(IF((VLOOKUP($B111,'Year End Backsheet'!$A$7:$X$156,J$9,FALSE))="","",(VLOOKUP($B111,'Year End Backsheet'!$A$7:$X$156,J$9,FALSE))),"")</f>
        <v>Agree</v>
      </c>
    </row>
    <row r="112" spans="1:10" ht="15" customHeight="1" x14ac:dyDescent="0.3">
      <c r="A112" s="41">
        <v>86</v>
      </c>
      <c r="B112" s="438" t="str">
        <f t="shared" ca="1" si="10"/>
        <v>E08000022</v>
      </c>
      <c r="C112" s="439" t="str">
        <f ca="1">IFERROR(VLOOKUP($B112,'Org List'!$J$9:$K$640,2,0), "")</f>
        <v>North Tyneside</v>
      </c>
      <c r="D112" s="440" t="str">
        <f ca="1">IFERROR(IF((VLOOKUP($B112,'Year End Backsheet'!$A$7:$X$156,D$9,FALSE))="","",(VLOOKUP($B112,'Year End Backsheet'!$A$7:$X$156,D$9,FALSE))),"")</f>
        <v>Neither agree nor disagree</v>
      </c>
      <c r="E112" s="441" t="str">
        <f ca="1">IFERROR(IF((VLOOKUP($B112,'Year End Backsheet'!$A$7:$X$156,E$9,FALSE))="","",(VLOOKUP($B112,'Year End Backsheet'!$A$7:$X$156,E$9,FALSE))),"")</f>
        <v>Agree</v>
      </c>
      <c r="F112" s="441" t="str">
        <f ca="1">IFERROR(IF((VLOOKUP($B112,'Year End Backsheet'!$A$7:$X$156,F$9,FALSE))="","",(VLOOKUP($B112,'Year End Backsheet'!$A$7:$X$156,F$9,FALSE))),"")</f>
        <v>Neither agree nor disagree</v>
      </c>
      <c r="G112" s="441" t="str">
        <f ca="1">IFERROR(IF((VLOOKUP($B112,'Year End Backsheet'!$A$7:$X$156,G$9,FALSE))="","",(VLOOKUP($B112,'Year End Backsheet'!$A$7:$X$156,G$9,FALSE))),"")</f>
        <v>Neither agree nor disagree</v>
      </c>
      <c r="H112" s="441" t="str">
        <f ca="1">IFERROR(IF((VLOOKUP($B112,'Year End Backsheet'!$A$7:$X$156,H$9,FALSE))="","",(VLOOKUP($B112,'Year End Backsheet'!$A$7:$X$156,H$9,FALSE))),"")</f>
        <v>Agree</v>
      </c>
      <c r="I112" s="441" t="str">
        <f ca="1">IFERROR(IF((VLOOKUP($B112,'Year End Backsheet'!$A$7:$X$156,I$9,FALSE))="","",(VLOOKUP($B112,'Year End Backsheet'!$A$7:$X$156,I$9,FALSE))),"")</f>
        <v>Agree</v>
      </c>
      <c r="J112" s="442" t="str">
        <f ca="1">IFERROR(IF((VLOOKUP($B112,'Year End Backsheet'!$A$7:$X$156,J$9,FALSE))="","",(VLOOKUP($B112,'Year End Backsheet'!$A$7:$X$156,J$9,FALSE))),"")</f>
        <v>Neither agree nor disagree</v>
      </c>
    </row>
    <row r="113" spans="1:10" ht="15" customHeight="1" x14ac:dyDescent="0.3">
      <c r="A113" s="41">
        <v>87</v>
      </c>
      <c r="B113" s="438" t="str">
        <f t="shared" ca="1" si="10"/>
        <v>E10000023</v>
      </c>
      <c r="C113" s="439" t="str">
        <f ca="1">IFERROR(VLOOKUP($B113,'Org List'!$J$9:$K$640,2,0), "")</f>
        <v>North Yorkshire</v>
      </c>
      <c r="D113" s="440" t="str">
        <f ca="1">IFERROR(IF((VLOOKUP($B113,'Year End Backsheet'!$A$7:$X$156,D$9,FALSE))="","",(VLOOKUP($B113,'Year End Backsheet'!$A$7:$X$156,D$9,FALSE))),"")</f>
        <v>Agree</v>
      </c>
      <c r="E113" s="441" t="str">
        <f ca="1">IFERROR(IF((VLOOKUP($B113,'Year End Backsheet'!$A$7:$X$156,E$9,FALSE))="","",(VLOOKUP($B113,'Year End Backsheet'!$A$7:$X$156,E$9,FALSE))),"")</f>
        <v>Agree</v>
      </c>
      <c r="F113" s="441" t="str">
        <f ca="1">IFERROR(IF((VLOOKUP($B113,'Year End Backsheet'!$A$7:$X$156,F$9,FALSE))="","",(VLOOKUP($B113,'Year End Backsheet'!$A$7:$X$156,F$9,FALSE))),"")</f>
        <v>Agree</v>
      </c>
      <c r="G113" s="441" t="str">
        <f ca="1">IFERROR(IF((VLOOKUP($B113,'Year End Backsheet'!$A$7:$X$156,G$9,FALSE))="","",(VLOOKUP($B113,'Year End Backsheet'!$A$7:$X$156,G$9,FALSE))),"")</f>
        <v>Neither agree nor disagree</v>
      </c>
      <c r="H113" s="441" t="str">
        <f ca="1">IFERROR(IF((VLOOKUP($B113,'Year End Backsheet'!$A$7:$X$156,H$9,FALSE))="","",(VLOOKUP($B113,'Year End Backsheet'!$A$7:$X$156,H$9,FALSE))),"")</f>
        <v>Neither agree nor disagree</v>
      </c>
      <c r="I113" s="441" t="str">
        <f ca="1">IFERROR(IF((VLOOKUP($B113,'Year End Backsheet'!$A$7:$X$156,I$9,FALSE))="","",(VLOOKUP($B113,'Year End Backsheet'!$A$7:$X$156,I$9,FALSE))),"")</f>
        <v>Agree</v>
      </c>
      <c r="J113" s="442" t="str">
        <f ca="1">IFERROR(IF((VLOOKUP($B113,'Year End Backsheet'!$A$7:$X$156,J$9,FALSE))="","",(VLOOKUP($B113,'Year End Backsheet'!$A$7:$X$156,J$9,FALSE))),"")</f>
        <v>Agree</v>
      </c>
    </row>
    <row r="114" spans="1:10" ht="15" customHeight="1" x14ac:dyDescent="0.3">
      <c r="A114" s="41">
        <v>88</v>
      </c>
      <c r="B114" s="438" t="str">
        <f t="shared" ca="1" si="10"/>
        <v>E10000021</v>
      </c>
      <c r="C114" s="439" t="str">
        <f ca="1">IFERROR(VLOOKUP($B114,'Org List'!$J$9:$K$640,2,0), "")</f>
        <v>Northamptonshire</v>
      </c>
      <c r="D114" s="440" t="str">
        <f ca="1">IFERROR(IF((VLOOKUP($B114,'Year End Backsheet'!$A$7:$X$156,D$9,FALSE))="","",(VLOOKUP($B114,'Year End Backsheet'!$A$7:$X$156,D$9,FALSE))),"")</f>
        <v>Agree</v>
      </c>
      <c r="E114" s="441" t="str">
        <f ca="1">IFERROR(IF((VLOOKUP($B114,'Year End Backsheet'!$A$7:$X$156,E$9,FALSE))="","",(VLOOKUP($B114,'Year End Backsheet'!$A$7:$X$156,E$9,FALSE))),"")</f>
        <v>Agree</v>
      </c>
      <c r="F114" s="441" t="str">
        <f ca="1">IFERROR(IF((VLOOKUP($B114,'Year End Backsheet'!$A$7:$X$156,F$9,FALSE))="","",(VLOOKUP($B114,'Year End Backsheet'!$A$7:$X$156,F$9,FALSE))),"")</f>
        <v>Agree</v>
      </c>
      <c r="G114" s="441" t="str">
        <f ca="1">IFERROR(IF((VLOOKUP($B114,'Year End Backsheet'!$A$7:$X$156,G$9,FALSE))="","",(VLOOKUP($B114,'Year End Backsheet'!$A$7:$X$156,G$9,FALSE))),"")</f>
        <v>Agree</v>
      </c>
      <c r="H114" s="441" t="str">
        <f ca="1">IFERROR(IF((VLOOKUP($B114,'Year End Backsheet'!$A$7:$X$156,H$9,FALSE))="","",(VLOOKUP($B114,'Year End Backsheet'!$A$7:$X$156,H$9,FALSE))),"")</f>
        <v>Strongly Agree</v>
      </c>
      <c r="I114" s="441" t="str">
        <f ca="1">IFERROR(IF((VLOOKUP($B114,'Year End Backsheet'!$A$7:$X$156,I$9,FALSE))="","",(VLOOKUP($B114,'Year End Backsheet'!$A$7:$X$156,I$9,FALSE))),"")</f>
        <v>Agree</v>
      </c>
      <c r="J114" s="442" t="str">
        <f ca="1">IFERROR(IF((VLOOKUP($B114,'Year End Backsheet'!$A$7:$X$156,J$9,FALSE))="","",(VLOOKUP($B114,'Year End Backsheet'!$A$7:$X$156,J$9,FALSE))),"")</f>
        <v>Agree</v>
      </c>
    </row>
    <row r="115" spans="1:10" ht="15" customHeight="1" x14ac:dyDescent="0.3">
      <c r="A115" s="41">
        <v>89</v>
      </c>
      <c r="B115" s="438" t="str">
        <f t="shared" ca="1" si="10"/>
        <v>E06000057</v>
      </c>
      <c r="C115" s="439" t="str">
        <f ca="1">IFERROR(VLOOKUP($B115,'Org List'!$J$9:$K$640,2,0), "")</f>
        <v>Northumberland</v>
      </c>
      <c r="D115" s="440" t="str">
        <f ca="1">IFERROR(IF((VLOOKUP($B115,'Year End Backsheet'!$A$7:$X$156,D$9,FALSE))="","",(VLOOKUP($B115,'Year End Backsheet'!$A$7:$X$156,D$9,FALSE))),"")</f>
        <v>Agree</v>
      </c>
      <c r="E115" s="441" t="str">
        <f ca="1">IFERROR(IF((VLOOKUP($B115,'Year End Backsheet'!$A$7:$X$156,E$9,FALSE))="","",(VLOOKUP($B115,'Year End Backsheet'!$A$7:$X$156,E$9,FALSE))),"")</f>
        <v>Agree</v>
      </c>
      <c r="F115" s="441" t="str">
        <f ca="1">IFERROR(IF((VLOOKUP($B115,'Year End Backsheet'!$A$7:$X$156,F$9,FALSE))="","",(VLOOKUP($B115,'Year End Backsheet'!$A$7:$X$156,F$9,FALSE))),"")</f>
        <v>Agree</v>
      </c>
      <c r="G115" s="441" t="str">
        <f ca="1">IFERROR(IF((VLOOKUP($B115,'Year End Backsheet'!$A$7:$X$156,G$9,FALSE))="","",(VLOOKUP($B115,'Year End Backsheet'!$A$7:$X$156,G$9,FALSE))),"")</f>
        <v>Agree</v>
      </c>
      <c r="H115" s="441" t="str">
        <f ca="1">IFERROR(IF((VLOOKUP($B115,'Year End Backsheet'!$A$7:$X$156,H$9,FALSE))="","",(VLOOKUP($B115,'Year End Backsheet'!$A$7:$X$156,H$9,FALSE))),"")</f>
        <v>Agree</v>
      </c>
      <c r="I115" s="441" t="str">
        <f ca="1">IFERROR(IF((VLOOKUP($B115,'Year End Backsheet'!$A$7:$X$156,I$9,FALSE))="","",(VLOOKUP($B115,'Year End Backsheet'!$A$7:$X$156,I$9,FALSE))),"")</f>
        <v>Agree</v>
      </c>
      <c r="J115" s="442" t="str">
        <f ca="1">IFERROR(IF((VLOOKUP($B115,'Year End Backsheet'!$A$7:$X$156,J$9,FALSE))="","",(VLOOKUP($B115,'Year End Backsheet'!$A$7:$X$156,J$9,FALSE))),"")</f>
        <v>Agree</v>
      </c>
    </row>
    <row r="116" spans="1:10" ht="15" customHeight="1" x14ac:dyDescent="0.3">
      <c r="A116" s="41">
        <v>90</v>
      </c>
      <c r="B116" s="438" t="str">
        <f t="shared" ca="1" si="10"/>
        <v>E06000018</v>
      </c>
      <c r="C116" s="439" t="str">
        <f ca="1">IFERROR(VLOOKUP($B116,'Org List'!$J$9:$K$640,2,0), "")</f>
        <v>Nottingham</v>
      </c>
      <c r="D116" s="440" t="str">
        <f ca="1">IFERROR(IF((VLOOKUP($B116,'Year End Backsheet'!$A$7:$X$156,D$9,FALSE))="","",(VLOOKUP($B116,'Year End Backsheet'!$A$7:$X$156,D$9,FALSE))),"")</f>
        <v>Agree</v>
      </c>
      <c r="E116" s="441" t="str">
        <f ca="1">IFERROR(IF((VLOOKUP($B116,'Year End Backsheet'!$A$7:$X$156,E$9,FALSE))="","",(VLOOKUP($B116,'Year End Backsheet'!$A$7:$X$156,E$9,FALSE))),"")</f>
        <v>Agree</v>
      </c>
      <c r="F116" s="441" t="str">
        <f ca="1">IFERROR(IF((VLOOKUP($B116,'Year End Backsheet'!$A$7:$X$156,F$9,FALSE))="","",(VLOOKUP($B116,'Year End Backsheet'!$A$7:$X$156,F$9,FALSE))),"")</f>
        <v>Agree</v>
      </c>
      <c r="G116" s="441" t="str">
        <f ca="1">IFERROR(IF((VLOOKUP($B116,'Year End Backsheet'!$A$7:$X$156,G$9,FALSE))="","",(VLOOKUP($B116,'Year End Backsheet'!$A$7:$X$156,G$9,FALSE))),"")</f>
        <v>Agree</v>
      </c>
      <c r="H116" s="441" t="str">
        <f ca="1">IFERROR(IF((VLOOKUP($B116,'Year End Backsheet'!$A$7:$X$156,H$9,FALSE))="","",(VLOOKUP($B116,'Year End Backsheet'!$A$7:$X$156,H$9,FALSE))),"")</f>
        <v>Agree</v>
      </c>
      <c r="I116" s="441" t="str">
        <f ca="1">IFERROR(IF((VLOOKUP($B116,'Year End Backsheet'!$A$7:$X$156,I$9,FALSE))="","",(VLOOKUP($B116,'Year End Backsheet'!$A$7:$X$156,I$9,FALSE))),"")</f>
        <v>Strongly Agree</v>
      </c>
      <c r="J116" s="442" t="str">
        <f ca="1">IFERROR(IF((VLOOKUP($B116,'Year End Backsheet'!$A$7:$X$156,J$9,FALSE))="","",(VLOOKUP($B116,'Year End Backsheet'!$A$7:$X$156,J$9,FALSE))),"")</f>
        <v>Strongly Agree</v>
      </c>
    </row>
    <row r="117" spans="1:10" ht="15" customHeight="1" x14ac:dyDescent="0.3">
      <c r="A117" s="41">
        <v>91</v>
      </c>
      <c r="B117" s="438" t="str">
        <f t="shared" ca="1" si="10"/>
        <v>E10000024</v>
      </c>
      <c r="C117" s="439" t="str">
        <f ca="1">IFERROR(VLOOKUP($B117,'Org List'!$J$9:$K$640,2,0), "")</f>
        <v>Nottinghamshire</v>
      </c>
      <c r="D117" s="440" t="str">
        <f ca="1">IFERROR(IF((VLOOKUP($B117,'Year End Backsheet'!$A$7:$X$156,D$9,FALSE))="","",(VLOOKUP($B117,'Year End Backsheet'!$A$7:$X$156,D$9,FALSE))),"")</f>
        <v>Agree</v>
      </c>
      <c r="E117" s="441" t="str">
        <f ca="1">IFERROR(IF((VLOOKUP($B117,'Year End Backsheet'!$A$7:$X$156,E$9,FALSE))="","",(VLOOKUP($B117,'Year End Backsheet'!$A$7:$X$156,E$9,FALSE))),"")</f>
        <v>Agree</v>
      </c>
      <c r="F117" s="441" t="str">
        <f ca="1">IFERROR(IF((VLOOKUP($B117,'Year End Backsheet'!$A$7:$X$156,F$9,FALSE))="","",(VLOOKUP($B117,'Year End Backsheet'!$A$7:$X$156,F$9,FALSE))),"")</f>
        <v>Strongly Agree</v>
      </c>
      <c r="G117" s="441" t="str">
        <f ca="1">IFERROR(IF((VLOOKUP($B117,'Year End Backsheet'!$A$7:$X$156,G$9,FALSE))="","",(VLOOKUP($B117,'Year End Backsheet'!$A$7:$X$156,G$9,FALSE))),"")</f>
        <v>Agree</v>
      </c>
      <c r="H117" s="441" t="str">
        <f ca="1">IFERROR(IF((VLOOKUP($B117,'Year End Backsheet'!$A$7:$X$156,H$9,FALSE))="","",(VLOOKUP($B117,'Year End Backsheet'!$A$7:$X$156,H$9,FALSE))),"")</f>
        <v>Agree</v>
      </c>
      <c r="I117" s="441" t="str">
        <f ca="1">IFERROR(IF((VLOOKUP($B117,'Year End Backsheet'!$A$7:$X$156,I$9,FALSE))="","",(VLOOKUP($B117,'Year End Backsheet'!$A$7:$X$156,I$9,FALSE))),"")</f>
        <v>Agree</v>
      </c>
      <c r="J117" s="442" t="str">
        <f ca="1">IFERROR(IF((VLOOKUP($B117,'Year End Backsheet'!$A$7:$X$156,J$9,FALSE))="","",(VLOOKUP($B117,'Year End Backsheet'!$A$7:$X$156,J$9,FALSE))),"")</f>
        <v>Agree</v>
      </c>
    </row>
    <row r="118" spans="1:10" ht="15" customHeight="1" x14ac:dyDescent="0.3">
      <c r="A118" s="41">
        <v>92</v>
      </c>
      <c r="B118" s="438" t="str">
        <f t="shared" ca="1" si="10"/>
        <v>E08000004</v>
      </c>
      <c r="C118" s="439" t="str">
        <f ca="1">IFERROR(VLOOKUP($B118,'Org List'!$J$9:$K$640,2,0), "")</f>
        <v>Oldham</v>
      </c>
      <c r="D118" s="440" t="str">
        <f ca="1">IFERROR(IF((VLOOKUP($B118,'Year End Backsheet'!$A$7:$X$156,D$9,FALSE))="","",(VLOOKUP($B118,'Year End Backsheet'!$A$7:$X$156,D$9,FALSE))),"")</f>
        <v>Agree</v>
      </c>
      <c r="E118" s="441" t="str">
        <f ca="1">IFERROR(IF((VLOOKUP($B118,'Year End Backsheet'!$A$7:$X$156,E$9,FALSE))="","",(VLOOKUP($B118,'Year End Backsheet'!$A$7:$X$156,E$9,FALSE))),"")</f>
        <v>Agree</v>
      </c>
      <c r="F118" s="441" t="str">
        <f ca="1">IFERROR(IF((VLOOKUP($B118,'Year End Backsheet'!$A$7:$X$156,F$9,FALSE))="","",(VLOOKUP($B118,'Year End Backsheet'!$A$7:$X$156,F$9,FALSE))),"")</f>
        <v>Strongly Agree</v>
      </c>
      <c r="G118" s="441" t="str">
        <f ca="1">IFERROR(IF((VLOOKUP($B118,'Year End Backsheet'!$A$7:$X$156,G$9,FALSE))="","",(VLOOKUP($B118,'Year End Backsheet'!$A$7:$X$156,G$9,FALSE))),"")</f>
        <v>Strongly Agree</v>
      </c>
      <c r="H118" s="441" t="str">
        <f ca="1">IFERROR(IF((VLOOKUP($B118,'Year End Backsheet'!$A$7:$X$156,H$9,FALSE))="","",(VLOOKUP($B118,'Year End Backsheet'!$A$7:$X$156,H$9,FALSE))),"")</f>
        <v>Strongly Agree</v>
      </c>
      <c r="I118" s="441" t="str">
        <f ca="1">IFERROR(IF((VLOOKUP($B118,'Year End Backsheet'!$A$7:$X$156,I$9,FALSE))="","",(VLOOKUP($B118,'Year End Backsheet'!$A$7:$X$156,I$9,FALSE))),"")</f>
        <v>Agree</v>
      </c>
      <c r="J118" s="442" t="str">
        <f ca="1">IFERROR(IF((VLOOKUP($B118,'Year End Backsheet'!$A$7:$X$156,J$9,FALSE))="","",(VLOOKUP($B118,'Year End Backsheet'!$A$7:$X$156,J$9,FALSE))),"")</f>
        <v>Neither agree nor disagree</v>
      </c>
    </row>
    <row r="119" spans="1:10" ht="15" customHeight="1" x14ac:dyDescent="0.3">
      <c r="A119" s="41">
        <v>93</v>
      </c>
      <c r="B119" s="438" t="str">
        <f t="shared" ca="1" si="10"/>
        <v>E10000025</v>
      </c>
      <c r="C119" s="439" t="str">
        <f ca="1">IFERROR(VLOOKUP($B119,'Org List'!$J$9:$K$640,2,0), "")</f>
        <v>Oxfordshire</v>
      </c>
      <c r="D119" s="440" t="str">
        <f ca="1">IFERROR(IF((VLOOKUP($B119,'Year End Backsheet'!$A$7:$X$156,D$9,FALSE))="","",(VLOOKUP($B119,'Year End Backsheet'!$A$7:$X$156,D$9,FALSE))),"")</f>
        <v>Agree</v>
      </c>
      <c r="E119" s="441" t="str">
        <f ca="1">IFERROR(IF((VLOOKUP($B119,'Year End Backsheet'!$A$7:$X$156,E$9,FALSE))="","",(VLOOKUP($B119,'Year End Backsheet'!$A$7:$X$156,E$9,FALSE))),"")</f>
        <v>Agree</v>
      </c>
      <c r="F119" s="441" t="str">
        <f ca="1">IFERROR(IF((VLOOKUP($B119,'Year End Backsheet'!$A$7:$X$156,F$9,FALSE))="","",(VLOOKUP($B119,'Year End Backsheet'!$A$7:$X$156,F$9,FALSE))),"")</f>
        <v>Agree</v>
      </c>
      <c r="G119" s="441" t="str">
        <f ca="1">IFERROR(IF((VLOOKUP($B119,'Year End Backsheet'!$A$7:$X$156,G$9,FALSE))="","",(VLOOKUP($B119,'Year End Backsheet'!$A$7:$X$156,G$9,FALSE))),"")</f>
        <v>Agree</v>
      </c>
      <c r="H119" s="441" t="str">
        <f ca="1">IFERROR(IF((VLOOKUP($B119,'Year End Backsheet'!$A$7:$X$156,H$9,FALSE))="","",(VLOOKUP($B119,'Year End Backsheet'!$A$7:$X$156,H$9,FALSE))),"")</f>
        <v>Agree</v>
      </c>
      <c r="I119" s="441" t="str">
        <f ca="1">IFERROR(IF((VLOOKUP($B119,'Year End Backsheet'!$A$7:$X$156,I$9,FALSE))="","",(VLOOKUP($B119,'Year End Backsheet'!$A$7:$X$156,I$9,FALSE))),"")</f>
        <v>Neither agree nor disagree</v>
      </c>
      <c r="J119" s="442" t="str">
        <f ca="1">IFERROR(IF((VLOOKUP($B119,'Year End Backsheet'!$A$7:$X$156,J$9,FALSE))="","",(VLOOKUP($B119,'Year End Backsheet'!$A$7:$X$156,J$9,FALSE))),"")</f>
        <v>Agree</v>
      </c>
    </row>
    <row r="120" spans="1:10" ht="15" customHeight="1" x14ac:dyDescent="0.3">
      <c r="A120" s="41">
        <v>94</v>
      </c>
      <c r="B120" s="438" t="str">
        <f t="shared" ca="1" si="10"/>
        <v>E06000031</v>
      </c>
      <c r="C120" s="439" t="str">
        <f ca="1">IFERROR(VLOOKUP($B120,'Org List'!$J$9:$K$640,2,0), "")</f>
        <v>Peterborough</v>
      </c>
      <c r="D120" s="440" t="str">
        <f ca="1">IFERROR(IF((VLOOKUP($B120,'Year End Backsheet'!$A$7:$X$156,D$9,FALSE))="","",(VLOOKUP($B120,'Year End Backsheet'!$A$7:$X$156,D$9,FALSE))),"")</f>
        <v>Agree</v>
      </c>
      <c r="E120" s="441" t="str">
        <f ca="1">IFERROR(IF((VLOOKUP($B120,'Year End Backsheet'!$A$7:$X$156,E$9,FALSE))="","",(VLOOKUP($B120,'Year End Backsheet'!$A$7:$X$156,E$9,FALSE))),"")</f>
        <v>Agree</v>
      </c>
      <c r="F120" s="441" t="str">
        <f ca="1">IFERROR(IF((VLOOKUP($B120,'Year End Backsheet'!$A$7:$X$156,F$9,FALSE))="","",(VLOOKUP($B120,'Year End Backsheet'!$A$7:$X$156,F$9,FALSE))),"")</f>
        <v>Agree</v>
      </c>
      <c r="G120" s="441" t="str">
        <f ca="1">IFERROR(IF((VLOOKUP($B120,'Year End Backsheet'!$A$7:$X$156,G$9,FALSE))="","",(VLOOKUP($B120,'Year End Backsheet'!$A$7:$X$156,G$9,FALSE))),"")</f>
        <v>Agree</v>
      </c>
      <c r="H120" s="441" t="str">
        <f ca="1">IFERROR(IF((VLOOKUP($B120,'Year End Backsheet'!$A$7:$X$156,H$9,FALSE))="","",(VLOOKUP($B120,'Year End Backsheet'!$A$7:$X$156,H$9,FALSE))),"")</f>
        <v>Agree</v>
      </c>
      <c r="I120" s="441" t="str">
        <f ca="1">IFERROR(IF((VLOOKUP($B120,'Year End Backsheet'!$A$7:$X$156,I$9,FALSE))="","",(VLOOKUP($B120,'Year End Backsheet'!$A$7:$X$156,I$9,FALSE))),"")</f>
        <v>Agree</v>
      </c>
      <c r="J120" s="442" t="str">
        <f ca="1">IFERROR(IF((VLOOKUP($B120,'Year End Backsheet'!$A$7:$X$156,J$9,FALSE))="","",(VLOOKUP($B120,'Year End Backsheet'!$A$7:$X$156,J$9,FALSE))),"")</f>
        <v>Agree</v>
      </c>
    </row>
    <row r="121" spans="1:10" ht="15" customHeight="1" x14ac:dyDescent="0.3">
      <c r="A121" s="41">
        <v>95</v>
      </c>
      <c r="B121" s="438" t="str">
        <f t="shared" ca="1" si="10"/>
        <v>E06000026</v>
      </c>
      <c r="C121" s="439" t="str">
        <f ca="1">IFERROR(VLOOKUP($B121,'Org List'!$J$9:$K$640,2,0), "")</f>
        <v>Plymouth</v>
      </c>
      <c r="D121" s="440" t="str">
        <f ca="1">IFERROR(IF((VLOOKUP($B121,'Year End Backsheet'!$A$7:$X$156,D$9,FALSE))="","",(VLOOKUP($B121,'Year End Backsheet'!$A$7:$X$156,D$9,FALSE))),"")</f>
        <v>Strongly Agree</v>
      </c>
      <c r="E121" s="441" t="str">
        <f ca="1">IFERROR(IF((VLOOKUP($B121,'Year End Backsheet'!$A$7:$X$156,E$9,FALSE))="","",(VLOOKUP($B121,'Year End Backsheet'!$A$7:$X$156,E$9,FALSE))),"")</f>
        <v>Agree</v>
      </c>
      <c r="F121" s="441" t="str">
        <f ca="1">IFERROR(IF((VLOOKUP($B121,'Year End Backsheet'!$A$7:$X$156,F$9,FALSE))="","",(VLOOKUP($B121,'Year End Backsheet'!$A$7:$X$156,F$9,FALSE))),"")</f>
        <v>Strongly Agree</v>
      </c>
      <c r="G121" s="441" t="str">
        <f ca="1">IFERROR(IF((VLOOKUP($B121,'Year End Backsheet'!$A$7:$X$156,G$9,FALSE))="","",(VLOOKUP($B121,'Year End Backsheet'!$A$7:$X$156,G$9,FALSE))),"")</f>
        <v>Strongly Agree</v>
      </c>
      <c r="H121" s="441" t="str">
        <f ca="1">IFERROR(IF((VLOOKUP($B121,'Year End Backsheet'!$A$7:$X$156,H$9,FALSE))="","",(VLOOKUP($B121,'Year End Backsheet'!$A$7:$X$156,H$9,FALSE))),"")</f>
        <v>Agree</v>
      </c>
      <c r="I121" s="441" t="str">
        <f ca="1">IFERROR(IF((VLOOKUP($B121,'Year End Backsheet'!$A$7:$X$156,I$9,FALSE))="","",(VLOOKUP($B121,'Year End Backsheet'!$A$7:$X$156,I$9,FALSE))),"")</f>
        <v>Agree</v>
      </c>
      <c r="J121" s="442" t="str">
        <f ca="1">IFERROR(IF((VLOOKUP($B121,'Year End Backsheet'!$A$7:$X$156,J$9,FALSE))="","",(VLOOKUP($B121,'Year End Backsheet'!$A$7:$X$156,J$9,FALSE))),"")</f>
        <v>Agree</v>
      </c>
    </row>
    <row r="122" spans="1:10" ht="15" customHeight="1" x14ac:dyDescent="0.3">
      <c r="A122" s="41">
        <v>96</v>
      </c>
      <c r="B122" s="438" t="str">
        <f t="shared" ref="B122:B153" ca="1" si="11">IF($A122&gt;$M$5-1,"",INDIRECT("'Comms by AT'!AA"&amp;$A122+$M$4))</f>
        <v>E06000044</v>
      </c>
      <c r="C122" s="439" t="str">
        <f ca="1">IFERROR(VLOOKUP($B122,'Org List'!$J$9:$K$640,2,0), "")</f>
        <v>Portsmouth</v>
      </c>
      <c r="D122" s="440" t="str">
        <f ca="1">IFERROR(IF((VLOOKUP($B122,'Year End Backsheet'!$A$7:$X$156,D$9,FALSE))="","",(VLOOKUP($B122,'Year End Backsheet'!$A$7:$X$156,D$9,FALSE))),"")</f>
        <v>Agree</v>
      </c>
      <c r="E122" s="441" t="str">
        <f ca="1">IFERROR(IF((VLOOKUP($B122,'Year End Backsheet'!$A$7:$X$156,E$9,FALSE))="","",(VLOOKUP($B122,'Year End Backsheet'!$A$7:$X$156,E$9,FALSE))),"")</f>
        <v>Agree</v>
      </c>
      <c r="F122" s="441" t="str">
        <f ca="1">IFERROR(IF((VLOOKUP($B122,'Year End Backsheet'!$A$7:$X$156,F$9,FALSE))="","",(VLOOKUP($B122,'Year End Backsheet'!$A$7:$X$156,F$9,FALSE))),"")</f>
        <v>Agree</v>
      </c>
      <c r="G122" s="441" t="str">
        <f ca="1">IFERROR(IF((VLOOKUP($B122,'Year End Backsheet'!$A$7:$X$156,G$9,FALSE))="","",(VLOOKUP($B122,'Year End Backsheet'!$A$7:$X$156,G$9,FALSE))),"")</f>
        <v>Agree</v>
      </c>
      <c r="H122" s="441" t="str">
        <f ca="1">IFERROR(IF((VLOOKUP($B122,'Year End Backsheet'!$A$7:$X$156,H$9,FALSE))="","",(VLOOKUP($B122,'Year End Backsheet'!$A$7:$X$156,H$9,FALSE))),"")</f>
        <v>Agree</v>
      </c>
      <c r="I122" s="441" t="str">
        <f ca="1">IFERROR(IF((VLOOKUP($B122,'Year End Backsheet'!$A$7:$X$156,I$9,FALSE))="","",(VLOOKUP($B122,'Year End Backsheet'!$A$7:$X$156,I$9,FALSE))),"")</f>
        <v>Agree</v>
      </c>
      <c r="J122" s="442" t="str">
        <f ca="1">IFERROR(IF((VLOOKUP($B122,'Year End Backsheet'!$A$7:$X$156,J$9,FALSE))="","",(VLOOKUP($B122,'Year End Backsheet'!$A$7:$X$156,J$9,FALSE))),"")</f>
        <v>Agree</v>
      </c>
    </row>
    <row r="123" spans="1:10" ht="15" customHeight="1" x14ac:dyDescent="0.3">
      <c r="A123" s="41">
        <v>97</v>
      </c>
      <c r="B123" s="438" t="str">
        <f t="shared" ca="1" si="11"/>
        <v>E06000038</v>
      </c>
      <c r="C123" s="439" t="str">
        <f ca="1">IFERROR(VLOOKUP($B123,'Org List'!$J$9:$K$640,2,0), "")</f>
        <v>Reading</v>
      </c>
      <c r="D123" s="440" t="str">
        <f ca="1">IFERROR(IF((VLOOKUP($B123,'Year End Backsheet'!$A$7:$X$156,D$9,FALSE))="","",(VLOOKUP($B123,'Year End Backsheet'!$A$7:$X$156,D$9,FALSE))),"")</f>
        <v>Agree</v>
      </c>
      <c r="E123" s="441" t="str">
        <f ca="1">IFERROR(IF((VLOOKUP($B123,'Year End Backsheet'!$A$7:$X$156,E$9,FALSE))="","",(VLOOKUP($B123,'Year End Backsheet'!$A$7:$X$156,E$9,FALSE))),"")</f>
        <v>Agree</v>
      </c>
      <c r="F123" s="441" t="str">
        <f ca="1">IFERROR(IF((VLOOKUP($B123,'Year End Backsheet'!$A$7:$X$156,F$9,FALSE))="","",(VLOOKUP($B123,'Year End Backsheet'!$A$7:$X$156,F$9,FALSE))),"")</f>
        <v>Agree</v>
      </c>
      <c r="G123" s="441" t="str">
        <f ca="1">IFERROR(IF((VLOOKUP($B123,'Year End Backsheet'!$A$7:$X$156,G$9,FALSE))="","",(VLOOKUP($B123,'Year End Backsheet'!$A$7:$X$156,G$9,FALSE))),"")</f>
        <v>Agree</v>
      </c>
      <c r="H123" s="441" t="str">
        <f ca="1">IFERROR(IF((VLOOKUP($B123,'Year End Backsheet'!$A$7:$X$156,H$9,FALSE))="","",(VLOOKUP($B123,'Year End Backsheet'!$A$7:$X$156,H$9,FALSE))),"")</f>
        <v>Strongly Agree</v>
      </c>
      <c r="I123" s="441" t="str">
        <f ca="1">IFERROR(IF((VLOOKUP($B123,'Year End Backsheet'!$A$7:$X$156,I$9,FALSE))="","",(VLOOKUP($B123,'Year End Backsheet'!$A$7:$X$156,I$9,FALSE))),"")</f>
        <v>Agree</v>
      </c>
      <c r="J123" s="442" t="str">
        <f ca="1">IFERROR(IF((VLOOKUP($B123,'Year End Backsheet'!$A$7:$X$156,J$9,FALSE))="","",(VLOOKUP($B123,'Year End Backsheet'!$A$7:$X$156,J$9,FALSE))),"")</f>
        <v>Strongly Agree</v>
      </c>
    </row>
    <row r="124" spans="1:10" ht="15" customHeight="1" x14ac:dyDescent="0.3">
      <c r="A124" s="41">
        <v>98</v>
      </c>
      <c r="B124" s="438" t="str">
        <f t="shared" ca="1" si="11"/>
        <v>E09000026</v>
      </c>
      <c r="C124" s="439" t="str">
        <f ca="1">IFERROR(VLOOKUP($B124,'Org List'!$J$9:$K$640,2,0), "")</f>
        <v>Redbridge</v>
      </c>
      <c r="D124" s="440" t="str">
        <f ca="1">IFERROR(IF((VLOOKUP($B124,'Year End Backsheet'!$A$7:$X$156,D$9,FALSE))="","",(VLOOKUP($B124,'Year End Backsheet'!$A$7:$X$156,D$9,FALSE))),"")</f>
        <v>Agree</v>
      </c>
      <c r="E124" s="441" t="str">
        <f ca="1">IFERROR(IF((VLOOKUP($B124,'Year End Backsheet'!$A$7:$X$156,E$9,FALSE))="","",(VLOOKUP($B124,'Year End Backsheet'!$A$7:$X$156,E$9,FALSE))),"")</f>
        <v>Agree</v>
      </c>
      <c r="F124" s="441" t="str">
        <f ca="1">IFERROR(IF((VLOOKUP($B124,'Year End Backsheet'!$A$7:$X$156,F$9,FALSE))="","",(VLOOKUP($B124,'Year End Backsheet'!$A$7:$X$156,F$9,FALSE))),"")</f>
        <v>Agree</v>
      </c>
      <c r="G124" s="441" t="str">
        <f ca="1">IFERROR(IF((VLOOKUP($B124,'Year End Backsheet'!$A$7:$X$156,G$9,FALSE))="","",(VLOOKUP($B124,'Year End Backsheet'!$A$7:$X$156,G$9,FALSE))),"")</f>
        <v>Agree</v>
      </c>
      <c r="H124" s="441" t="str">
        <f ca="1">IFERROR(IF((VLOOKUP($B124,'Year End Backsheet'!$A$7:$X$156,H$9,FALSE))="","",(VLOOKUP($B124,'Year End Backsheet'!$A$7:$X$156,H$9,FALSE))),"")</f>
        <v>Agree</v>
      </c>
      <c r="I124" s="441" t="str">
        <f ca="1">IFERROR(IF((VLOOKUP($B124,'Year End Backsheet'!$A$7:$X$156,I$9,FALSE))="","",(VLOOKUP($B124,'Year End Backsheet'!$A$7:$X$156,I$9,FALSE))),"")</f>
        <v>Agree</v>
      </c>
      <c r="J124" s="442" t="str">
        <f ca="1">IFERROR(IF((VLOOKUP($B124,'Year End Backsheet'!$A$7:$X$156,J$9,FALSE))="","",(VLOOKUP($B124,'Year End Backsheet'!$A$7:$X$156,J$9,FALSE))),"")</f>
        <v>Agree</v>
      </c>
    </row>
    <row r="125" spans="1:10" ht="15" customHeight="1" x14ac:dyDescent="0.3">
      <c r="A125" s="41">
        <v>99</v>
      </c>
      <c r="B125" s="438" t="str">
        <f t="shared" ca="1" si="11"/>
        <v>E06000003</v>
      </c>
      <c r="C125" s="439" t="str">
        <f ca="1">IFERROR(VLOOKUP($B125,'Org List'!$J$9:$K$640,2,0), "")</f>
        <v>Redcar and Cleveland</v>
      </c>
      <c r="D125" s="440" t="str">
        <f ca="1">IFERROR(IF((VLOOKUP($B125,'Year End Backsheet'!$A$7:$X$156,D$9,FALSE))="","",(VLOOKUP($B125,'Year End Backsheet'!$A$7:$X$156,D$9,FALSE))),"")</f>
        <v>Agree</v>
      </c>
      <c r="E125" s="441" t="str">
        <f ca="1">IFERROR(IF((VLOOKUP($B125,'Year End Backsheet'!$A$7:$X$156,E$9,FALSE))="","",(VLOOKUP($B125,'Year End Backsheet'!$A$7:$X$156,E$9,FALSE))),"")</f>
        <v>Agree</v>
      </c>
      <c r="F125" s="441" t="str">
        <f ca="1">IFERROR(IF((VLOOKUP($B125,'Year End Backsheet'!$A$7:$X$156,F$9,FALSE))="","",(VLOOKUP($B125,'Year End Backsheet'!$A$7:$X$156,F$9,FALSE))),"")</f>
        <v>Agree</v>
      </c>
      <c r="G125" s="441" t="str">
        <f ca="1">IFERROR(IF((VLOOKUP($B125,'Year End Backsheet'!$A$7:$X$156,G$9,FALSE))="","",(VLOOKUP($B125,'Year End Backsheet'!$A$7:$X$156,G$9,FALSE))),"")</f>
        <v>Agree</v>
      </c>
      <c r="H125" s="441" t="str">
        <f ca="1">IFERROR(IF((VLOOKUP($B125,'Year End Backsheet'!$A$7:$X$156,H$9,FALSE))="","",(VLOOKUP($B125,'Year End Backsheet'!$A$7:$X$156,H$9,FALSE))),"")</f>
        <v>Agree</v>
      </c>
      <c r="I125" s="441" t="str">
        <f ca="1">IFERROR(IF((VLOOKUP($B125,'Year End Backsheet'!$A$7:$X$156,I$9,FALSE))="","",(VLOOKUP($B125,'Year End Backsheet'!$A$7:$X$156,I$9,FALSE))),"")</f>
        <v>Agree</v>
      </c>
      <c r="J125" s="442" t="str">
        <f ca="1">IFERROR(IF((VLOOKUP($B125,'Year End Backsheet'!$A$7:$X$156,J$9,FALSE))="","",(VLOOKUP($B125,'Year End Backsheet'!$A$7:$X$156,J$9,FALSE))),"")</f>
        <v>Agree</v>
      </c>
    </row>
    <row r="126" spans="1:10" ht="15" customHeight="1" x14ac:dyDescent="0.3">
      <c r="A126" s="41">
        <v>100</v>
      </c>
      <c r="B126" s="438" t="str">
        <f t="shared" ca="1" si="11"/>
        <v>E09000027</v>
      </c>
      <c r="C126" s="439" t="str">
        <f ca="1">IFERROR(VLOOKUP($B126,'Org List'!$J$9:$K$640,2,0), "")</f>
        <v>Richmond upon Thames</v>
      </c>
      <c r="D126" s="440" t="str">
        <f ca="1">IFERROR(IF((VLOOKUP($B126,'Year End Backsheet'!$A$7:$X$156,D$9,FALSE))="","",(VLOOKUP($B126,'Year End Backsheet'!$A$7:$X$156,D$9,FALSE))),"")</f>
        <v>Agree</v>
      </c>
      <c r="E126" s="441" t="str">
        <f ca="1">IFERROR(IF((VLOOKUP($B126,'Year End Backsheet'!$A$7:$X$156,E$9,FALSE))="","",(VLOOKUP($B126,'Year End Backsheet'!$A$7:$X$156,E$9,FALSE))),"")</f>
        <v>Agree</v>
      </c>
      <c r="F126" s="441" t="str">
        <f ca="1">IFERROR(IF((VLOOKUP($B126,'Year End Backsheet'!$A$7:$X$156,F$9,FALSE))="","",(VLOOKUP($B126,'Year End Backsheet'!$A$7:$X$156,F$9,FALSE))),"")</f>
        <v>Agree</v>
      </c>
      <c r="G126" s="441" t="str">
        <f ca="1">IFERROR(IF((VLOOKUP($B126,'Year End Backsheet'!$A$7:$X$156,G$9,FALSE))="","",(VLOOKUP($B126,'Year End Backsheet'!$A$7:$X$156,G$9,FALSE))),"")</f>
        <v>Neither agree nor disagree</v>
      </c>
      <c r="H126" s="441" t="str">
        <f ca="1">IFERROR(IF((VLOOKUP($B126,'Year End Backsheet'!$A$7:$X$156,H$9,FALSE))="","",(VLOOKUP($B126,'Year End Backsheet'!$A$7:$X$156,H$9,FALSE))),"")</f>
        <v>Agree</v>
      </c>
      <c r="I126" s="441" t="str">
        <f ca="1">IFERROR(IF((VLOOKUP($B126,'Year End Backsheet'!$A$7:$X$156,I$9,FALSE))="","",(VLOOKUP($B126,'Year End Backsheet'!$A$7:$X$156,I$9,FALSE))),"")</f>
        <v>Neither agree nor disagree</v>
      </c>
      <c r="J126" s="442" t="str">
        <f ca="1">IFERROR(IF((VLOOKUP($B126,'Year End Backsheet'!$A$7:$X$156,J$9,FALSE))="","",(VLOOKUP($B126,'Year End Backsheet'!$A$7:$X$156,J$9,FALSE))),"")</f>
        <v>Agree</v>
      </c>
    </row>
    <row r="127" spans="1:10" ht="15" customHeight="1" x14ac:dyDescent="0.3">
      <c r="A127" s="41">
        <v>101</v>
      </c>
      <c r="B127" s="438" t="str">
        <f t="shared" ca="1" si="11"/>
        <v>E08000005</v>
      </c>
      <c r="C127" s="439" t="str">
        <f ca="1">IFERROR(VLOOKUP($B127,'Org List'!$J$9:$K$640,2,0), "")</f>
        <v>Rochdale</v>
      </c>
      <c r="D127" s="440" t="str">
        <f ca="1">IFERROR(IF((VLOOKUP($B127,'Year End Backsheet'!$A$7:$X$156,D$9,FALSE))="","",(VLOOKUP($B127,'Year End Backsheet'!$A$7:$X$156,D$9,FALSE))),"")</f>
        <v>Agree</v>
      </c>
      <c r="E127" s="441" t="str">
        <f ca="1">IFERROR(IF((VLOOKUP($B127,'Year End Backsheet'!$A$7:$X$156,E$9,FALSE))="","",(VLOOKUP($B127,'Year End Backsheet'!$A$7:$X$156,E$9,FALSE))),"")</f>
        <v>Agree</v>
      </c>
      <c r="F127" s="441" t="str">
        <f ca="1">IFERROR(IF((VLOOKUP($B127,'Year End Backsheet'!$A$7:$X$156,F$9,FALSE))="","",(VLOOKUP($B127,'Year End Backsheet'!$A$7:$X$156,F$9,FALSE))),"")</f>
        <v>Agree</v>
      </c>
      <c r="G127" s="441" t="str">
        <f ca="1">IFERROR(IF((VLOOKUP($B127,'Year End Backsheet'!$A$7:$X$156,G$9,FALSE))="","",(VLOOKUP($B127,'Year End Backsheet'!$A$7:$X$156,G$9,FALSE))),"")</f>
        <v>Agree</v>
      </c>
      <c r="H127" s="441" t="str">
        <f ca="1">IFERROR(IF((VLOOKUP($B127,'Year End Backsheet'!$A$7:$X$156,H$9,FALSE))="","",(VLOOKUP($B127,'Year End Backsheet'!$A$7:$X$156,H$9,FALSE))),"")</f>
        <v>Agree</v>
      </c>
      <c r="I127" s="441" t="str">
        <f ca="1">IFERROR(IF((VLOOKUP($B127,'Year End Backsheet'!$A$7:$X$156,I$9,FALSE))="","",(VLOOKUP($B127,'Year End Backsheet'!$A$7:$X$156,I$9,FALSE))),"")</f>
        <v>Agree</v>
      </c>
      <c r="J127" s="442" t="str">
        <f ca="1">IFERROR(IF((VLOOKUP($B127,'Year End Backsheet'!$A$7:$X$156,J$9,FALSE))="","",(VLOOKUP($B127,'Year End Backsheet'!$A$7:$X$156,J$9,FALSE))),"")</f>
        <v>Agree</v>
      </c>
    </row>
    <row r="128" spans="1:10" ht="15" customHeight="1" x14ac:dyDescent="0.3">
      <c r="A128" s="41">
        <v>102</v>
      </c>
      <c r="B128" s="438" t="str">
        <f t="shared" ca="1" si="11"/>
        <v>E08000018</v>
      </c>
      <c r="C128" s="439" t="str">
        <f ca="1">IFERROR(VLOOKUP($B128,'Org List'!$J$9:$K$640,2,0), "")</f>
        <v>Rotherham</v>
      </c>
      <c r="D128" s="440" t="str">
        <f ca="1">IFERROR(IF((VLOOKUP($B128,'Year End Backsheet'!$A$7:$X$156,D$9,FALSE))="","",(VLOOKUP($B128,'Year End Backsheet'!$A$7:$X$156,D$9,FALSE))),"")</f>
        <v>Strongly Agree</v>
      </c>
      <c r="E128" s="441" t="str">
        <f ca="1">IFERROR(IF((VLOOKUP($B128,'Year End Backsheet'!$A$7:$X$156,E$9,FALSE))="","",(VLOOKUP($B128,'Year End Backsheet'!$A$7:$X$156,E$9,FALSE))),"")</f>
        <v>Strongly Agree</v>
      </c>
      <c r="F128" s="441" t="str">
        <f ca="1">IFERROR(IF((VLOOKUP($B128,'Year End Backsheet'!$A$7:$X$156,F$9,FALSE))="","",(VLOOKUP($B128,'Year End Backsheet'!$A$7:$X$156,F$9,FALSE))),"")</f>
        <v>Strongly Agree</v>
      </c>
      <c r="G128" s="441" t="str">
        <f ca="1">IFERROR(IF((VLOOKUP($B128,'Year End Backsheet'!$A$7:$X$156,G$9,FALSE))="","",(VLOOKUP($B128,'Year End Backsheet'!$A$7:$X$156,G$9,FALSE))),"")</f>
        <v>Agree</v>
      </c>
      <c r="H128" s="441" t="str">
        <f ca="1">IFERROR(IF((VLOOKUP($B128,'Year End Backsheet'!$A$7:$X$156,H$9,FALSE))="","",(VLOOKUP($B128,'Year End Backsheet'!$A$7:$X$156,H$9,FALSE))),"")</f>
        <v>Agree</v>
      </c>
      <c r="I128" s="441" t="str">
        <f ca="1">IFERROR(IF((VLOOKUP($B128,'Year End Backsheet'!$A$7:$X$156,I$9,FALSE))="","",(VLOOKUP($B128,'Year End Backsheet'!$A$7:$X$156,I$9,FALSE))),"")</f>
        <v>Agree</v>
      </c>
      <c r="J128" s="442" t="str">
        <f ca="1">IFERROR(IF((VLOOKUP($B128,'Year End Backsheet'!$A$7:$X$156,J$9,FALSE))="","",(VLOOKUP($B128,'Year End Backsheet'!$A$7:$X$156,J$9,FALSE))),"")</f>
        <v>Agree</v>
      </c>
    </row>
    <row r="129" spans="1:10" ht="15" customHeight="1" x14ac:dyDescent="0.3">
      <c r="A129" s="41">
        <v>103</v>
      </c>
      <c r="B129" s="438" t="str">
        <f t="shared" ca="1" si="11"/>
        <v>E06000017</v>
      </c>
      <c r="C129" s="439" t="str">
        <f ca="1">IFERROR(VLOOKUP($B129,'Org List'!$J$9:$K$640,2,0), "")</f>
        <v>Rutland</v>
      </c>
      <c r="D129" s="440" t="str">
        <f ca="1">IFERROR(IF((VLOOKUP($B129,'Year End Backsheet'!$A$7:$X$156,D$9,FALSE))="","",(VLOOKUP($B129,'Year End Backsheet'!$A$7:$X$156,D$9,FALSE))),"")</f>
        <v>Agree</v>
      </c>
      <c r="E129" s="441" t="str">
        <f ca="1">IFERROR(IF((VLOOKUP($B129,'Year End Backsheet'!$A$7:$X$156,E$9,FALSE))="","",(VLOOKUP($B129,'Year End Backsheet'!$A$7:$X$156,E$9,FALSE))),"")</f>
        <v>Agree</v>
      </c>
      <c r="F129" s="441" t="str">
        <f ca="1">IFERROR(IF((VLOOKUP($B129,'Year End Backsheet'!$A$7:$X$156,F$9,FALSE))="","",(VLOOKUP($B129,'Year End Backsheet'!$A$7:$X$156,F$9,FALSE))),"")</f>
        <v>Agree</v>
      </c>
      <c r="G129" s="441" t="str">
        <f ca="1">IFERROR(IF((VLOOKUP($B129,'Year End Backsheet'!$A$7:$X$156,G$9,FALSE))="","",(VLOOKUP($B129,'Year End Backsheet'!$A$7:$X$156,G$9,FALSE))),"")</f>
        <v>Agree</v>
      </c>
      <c r="H129" s="441" t="str">
        <f ca="1">IFERROR(IF((VLOOKUP($B129,'Year End Backsheet'!$A$7:$X$156,H$9,FALSE))="","",(VLOOKUP($B129,'Year End Backsheet'!$A$7:$X$156,H$9,FALSE))),"")</f>
        <v>Agree</v>
      </c>
      <c r="I129" s="441" t="str">
        <f ca="1">IFERROR(IF((VLOOKUP($B129,'Year End Backsheet'!$A$7:$X$156,I$9,FALSE))="","",(VLOOKUP($B129,'Year End Backsheet'!$A$7:$X$156,I$9,FALSE))),"")</f>
        <v>Agree</v>
      </c>
      <c r="J129" s="442" t="str">
        <f ca="1">IFERROR(IF((VLOOKUP($B129,'Year End Backsheet'!$A$7:$X$156,J$9,FALSE))="","",(VLOOKUP($B129,'Year End Backsheet'!$A$7:$X$156,J$9,FALSE))),"")</f>
        <v>Agree</v>
      </c>
    </row>
    <row r="130" spans="1:10" ht="15" customHeight="1" x14ac:dyDescent="0.3">
      <c r="A130" s="41">
        <v>104</v>
      </c>
      <c r="B130" s="438" t="str">
        <f t="shared" ca="1" si="11"/>
        <v>E08000006</v>
      </c>
      <c r="C130" s="439" t="str">
        <f ca="1">IFERROR(VLOOKUP($B130,'Org List'!$J$9:$K$640,2,0), "")</f>
        <v>Salford</v>
      </c>
      <c r="D130" s="440" t="str">
        <f ca="1">IFERROR(IF((VLOOKUP($B130,'Year End Backsheet'!$A$7:$X$156,D$9,FALSE))="","",(VLOOKUP($B130,'Year End Backsheet'!$A$7:$X$156,D$9,FALSE))),"")</f>
        <v>Agree</v>
      </c>
      <c r="E130" s="441" t="str">
        <f ca="1">IFERROR(IF((VLOOKUP($B130,'Year End Backsheet'!$A$7:$X$156,E$9,FALSE))="","",(VLOOKUP($B130,'Year End Backsheet'!$A$7:$X$156,E$9,FALSE))),"")</f>
        <v>Agree</v>
      </c>
      <c r="F130" s="441" t="str">
        <f ca="1">IFERROR(IF((VLOOKUP($B130,'Year End Backsheet'!$A$7:$X$156,F$9,FALSE))="","",(VLOOKUP($B130,'Year End Backsheet'!$A$7:$X$156,F$9,FALSE))),"")</f>
        <v>Agree</v>
      </c>
      <c r="G130" s="441" t="str">
        <f ca="1">IFERROR(IF((VLOOKUP($B130,'Year End Backsheet'!$A$7:$X$156,G$9,FALSE))="","",(VLOOKUP($B130,'Year End Backsheet'!$A$7:$X$156,G$9,FALSE))),"")</f>
        <v>Agree</v>
      </c>
      <c r="H130" s="441" t="str">
        <f ca="1">IFERROR(IF((VLOOKUP($B130,'Year End Backsheet'!$A$7:$X$156,H$9,FALSE))="","",(VLOOKUP($B130,'Year End Backsheet'!$A$7:$X$156,H$9,FALSE))),"")</f>
        <v>Agree</v>
      </c>
      <c r="I130" s="441" t="str">
        <f ca="1">IFERROR(IF((VLOOKUP($B130,'Year End Backsheet'!$A$7:$X$156,I$9,FALSE))="","",(VLOOKUP($B130,'Year End Backsheet'!$A$7:$X$156,I$9,FALSE))),"")</f>
        <v>Agree</v>
      </c>
      <c r="J130" s="442" t="str">
        <f ca="1">IFERROR(IF((VLOOKUP($B130,'Year End Backsheet'!$A$7:$X$156,J$9,FALSE))="","",(VLOOKUP($B130,'Year End Backsheet'!$A$7:$X$156,J$9,FALSE))),"")</f>
        <v>Agree</v>
      </c>
    </row>
    <row r="131" spans="1:10" ht="15" customHeight="1" x14ac:dyDescent="0.3">
      <c r="A131" s="41">
        <v>105</v>
      </c>
      <c r="B131" s="438" t="str">
        <f t="shared" ca="1" si="11"/>
        <v>E08000028</v>
      </c>
      <c r="C131" s="439" t="str">
        <f ca="1">IFERROR(VLOOKUP($B131,'Org List'!$J$9:$K$640,2,0), "")</f>
        <v>Sandwell</v>
      </c>
      <c r="D131" s="440" t="str">
        <f ca="1">IFERROR(IF((VLOOKUP($B131,'Year End Backsheet'!$A$7:$X$156,D$9,FALSE))="","",(VLOOKUP($B131,'Year End Backsheet'!$A$7:$X$156,D$9,FALSE))),"")</f>
        <v>Strongly Agree</v>
      </c>
      <c r="E131" s="441" t="str">
        <f ca="1">IFERROR(IF((VLOOKUP($B131,'Year End Backsheet'!$A$7:$X$156,E$9,FALSE))="","",(VLOOKUP($B131,'Year End Backsheet'!$A$7:$X$156,E$9,FALSE))),"")</f>
        <v>Agree</v>
      </c>
      <c r="F131" s="441" t="str">
        <f ca="1">IFERROR(IF((VLOOKUP($B131,'Year End Backsheet'!$A$7:$X$156,F$9,FALSE))="","",(VLOOKUP($B131,'Year End Backsheet'!$A$7:$X$156,F$9,FALSE))),"")</f>
        <v>Strongly Agree</v>
      </c>
      <c r="G131" s="441" t="str">
        <f ca="1">IFERROR(IF((VLOOKUP($B131,'Year End Backsheet'!$A$7:$X$156,G$9,FALSE))="","",(VLOOKUP($B131,'Year End Backsheet'!$A$7:$X$156,G$9,FALSE))),"")</f>
        <v>Strongly Agree</v>
      </c>
      <c r="H131" s="441" t="str">
        <f ca="1">IFERROR(IF((VLOOKUP($B131,'Year End Backsheet'!$A$7:$X$156,H$9,FALSE))="","",(VLOOKUP($B131,'Year End Backsheet'!$A$7:$X$156,H$9,FALSE))),"")</f>
        <v>Strongly Agree</v>
      </c>
      <c r="I131" s="441" t="str">
        <f ca="1">IFERROR(IF((VLOOKUP($B131,'Year End Backsheet'!$A$7:$X$156,I$9,FALSE))="","",(VLOOKUP($B131,'Year End Backsheet'!$A$7:$X$156,I$9,FALSE))),"")</f>
        <v>Agree</v>
      </c>
      <c r="J131" s="442" t="str">
        <f ca="1">IFERROR(IF((VLOOKUP($B131,'Year End Backsheet'!$A$7:$X$156,J$9,FALSE))="","",(VLOOKUP($B131,'Year End Backsheet'!$A$7:$X$156,J$9,FALSE))),"")</f>
        <v>Neither agree nor disagree</v>
      </c>
    </row>
    <row r="132" spans="1:10" ht="15" customHeight="1" x14ac:dyDescent="0.3">
      <c r="A132" s="41">
        <v>106</v>
      </c>
      <c r="B132" s="438" t="str">
        <f t="shared" ca="1" si="11"/>
        <v>E08000014</v>
      </c>
      <c r="C132" s="439" t="str">
        <f ca="1">IFERROR(VLOOKUP($B132,'Org List'!$J$9:$K$640,2,0), "")</f>
        <v>Sefton</v>
      </c>
      <c r="D132" s="440" t="str">
        <f ca="1">IFERROR(IF((VLOOKUP($B132,'Year End Backsheet'!$A$7:$X$156,D$9,FALSE))="","",(VLOOKUP($B132,'Year End Backsheet'!$A$7:$X$156,D$9,FALSE))),"")</f>
        <v>Agree</v>
      </c>
      <c r="E132" s="441" t="str">
        <f ca="1">IFERROR(IF((VLOOKUP($B132,'Year End Backsheet'!$A$7:$X$156,E$9,FALSE))="","",(VLOOKUP($B132,'Year End Backsheet'!$A$7:$X$156,E$9,FALSE))),"")</f>
        <v>Agree</v>
      </c>
      <c r="F132" s="441" t="str">
        <f ca="1">IFERROR(IF((VLOOKUP($B132,'Year End Backsheet'!$A$7:$X$156,F$9,FALSE))="","",(VLOOKUP($B132,'Year End Backsheet'!$A$7:$X$156,F$9,FALSE))),"")</f>
        <v>Agree</v>
      </c>
      <c r="G132" s="441" t="str">
        <f ca="1">IFERROR(IF((VLOOKUP($B132,'Year End Backsheet'!$A$7:$X$156,G$9,FALSE))="","",(VLOOKUP($B132,'Year End Backsheet'!$A$7:$X$156,G$9,FALSE))),"")</f>
        <v>Neither agree nor disagree</v>
      </c>
      <c r="H132" s="441" t="str">
        <f ca="1">IFERROR(IF((VLOOKUP($B132,'Year End Backsheet'!$A$7:$X$156,H$9,FALSE))="","",(VLOOKUP($B132,'Year End Backsheet'!$A$7:$X$156,H$9,FALSE))),"")</f>
        <v>Neither agree nor disagree</v>
      </c>
      <c r="I132" s="441" t="str">
        <f ca="1">IFERROR(IF((VLOOKUP($B132,'Year End Backsheet'!$A$7:$X$156,I$9,FALSE))="","",(VLOOKUP($B132,'Year End Backsheet'!$A$7:$X$156,I$9,FALSE))),"")</f>
        <v>Neither agree nor disagree</v>
      </c>
      <c r="J132" s="442" t="str">
        <f ca="1">IFERROR(IF((VLOOKUP($B132,'Year End Backsheet'!$A$7:$X$156,J$9,FALSE))="","",(VLOOKUP($B132,'Year End Backsheet'!$A$7:$X$156,J$9,FALSE))),"")</f>
        <v>Neither agree nor disagree</v>
      </c>
    </row>
    <row r="133" spans="1:10" ht="15" customHeight="1" x14ac:dyDescent="0.3">
      <c r="A133" s="41">
        <v>107</v>
      </c>
      <c r="B133" s="438" t="str">
        <f t="shared" ca="1" si="11"/>
        <v>E08000019</v>
      </c>
      <c r="C133" s="439" t="str">
        <f ca="1">IFERROR(VLOOKUP($B133,'Org List'!$J$9:$K$640,2,0), "")</f>
        <v>Sheffield</v>
      </c>
      <c r="D133" s="440" t="str">
        <f ca="1">IFERROR(IF((VLOOKUP($B133,'Year End Backsheet'!$A$7:$X$156,D$9,FALSE))="","",(VLOOKUP($B133,'Year End Backsheet'!$A$7:$X$156,D$9,FALSE))),"")</f>
        <v>Strongly Agree</v>
      </c>
      <c r="E133" s="441" t="str">
        <f ca="1">IFERROR(IF((VLOOKUP($B133,'Year End Backsheet'!$A$7:$X$156,E$9,FALSE))="","",(VLOOKUP($B133,'Year End Backsheet'!$A$7:$X$156,E$9,FALSE))),"")</f>
        <v>Agree</v>
      </c>
      <c r="F133" s="441" t="str">
        <f ca="1">IFERROR(IF((VLOOKUP($B133,'Year End Backsheet'!$A$7:$X$156,F$9,FALSE))="","",(VLOOKUP($B133,'Year End Backsheet'!$A$7:$X$156,F$9,FALSE))),"")</f>
        <v>Agree</v>
      </c>
      <c r="G133" s="441" t="str">
        <f ca="1">IFERROR(IF((VLOOKUP($B133,'Year End Backsheet'!$A$7:$X$156,G$9,FALSE))="","",(VLOOKUP($B133,'Year End Backsheet'!$A$7:$X$156,G$9,FALSE))),"")</f>
        <v>Agree</v>
      </c>
      <c r="H133" s="441" t="str">
        <f ca="1">IFERROR(IF((VLOOKUP($B133,'Year End Backsheet'!$A$7:$X$156,H$9,FALSE))="","",(VLOOKUP($B133,'Year End Backsheet'!$A$7:$X$156,H$9,FALSE))),"")</f>
        <v>Strongly Agree</v>
      </c>
      <c r="I133" s="441" t="str">
        <f ca="1">IFERROR(IF((VLOOKUP($B133,'Year End Backsheet'!$A$7:$X$156,I$9,FALSE))="","",(VLOOKUP($B133,'Year End Backsheet'!$A$7:$X$156,I$9,FALSE))),"")</f>
        <v>Agree</v>
      </c>
      <c r="J133" s="442" t="str">
        <f ca="1">IFERROR(IF((VLOOKUP($B133,'Year End Backsheet'!$A$7:$X$156,J$9,FALSE))="","",(VLOOKUP($B133,'Year End Backsheet'!$A$7:$X$156,J$9,FALSE))),"")</f>
        <v>Neither agree nor disagree</v>
      </c>
    </row>
    <row r="134" spans="1:10" ht="15" customHeight="1" x14ac:dyDescent="0.3">
      <c r="A134" s="41">
        <v>108</v>
      </c>
      <c r="B134" s="438" t="str">
        <f t="shared" ca="1" si="11"/>
        <v>E06000051</v>
      </c>
      <c r="C134" s="439" t="str">
        <f ca="1">IFERROR(VLOOKUP($B134,'Org List'!$J$9:$K$640,2,0), "")</f>
        <v>Shropshire</v>
      </c>
      <c r="D134" s="440" t="str">
        <f ca="1">IFERROR(IF((VLOOKUP($B134,'Year End Backsheet'!$A$7:$X$156,D$9,FALSE))="","",(VLOOKUP($B134,'Year End Backsheet'!$A$7:$X$156,D$9,FALSE))),"")</f>
        <v>Agree</v>
      </c>
      <c r="E134" s="441" t="str">
        <f ca="1">IFERROR(IF((VLOOKUP($B134,'Year End Backsheet'!$A$7:$X$156,E$9,FALSE))="","",(VLOOKUP($B134,'Year End Backsheet'!$A$7:$X$156,E$9,FALSE))),"")</f>
        <v>Agree</v>
      </c>
      <c r="F134" s="441" t="str">
        <f ca="1">IFERROR(IF((VLOOKUP($B134,'Year End Backsheet'!$A$7:$X$156,F$9,FALSE))="","",(VLOOKUP($B134,'Year End Backsheet'!$A$7:$X$156,F$9,FALSE))),"")</f>
        <v>Agree</v>
      </c>
      <c r="G134" s="441" t="str">
        <f ca="1">IFERROR(IF((VLOOKUP($B134,'Year End Backsheet'!$A$7:$X$156,G$9,FALSE))="","",(VLOOKUP($B134,'Year End Backsheet'!$A$7:$X$156,G$9,FALSE))),"")</f>
        <v>Agree</v>
      </c>
      <c r="H134" s="441" t="str">
        <f ca="1">IFERROR(IF((VLOOKUP($B134,'Year End Backsheet'!$A$7:$X$156,H$9,FALSE))="","",(VLOOKUP($B134,'Year End Backsheet'!$A$7:$X$156,H$9,FALSE))),"")</f>
        <v>Strongly Agree</v>
      </c>
      <c r="I134" s="441" t="str">
        <f ca="1">IFERROR(IF((VLOOKUP($B134,'Year End Backsheet'!$A$7:$X$156,I$9,FALSE))="","",(VLOOKUP($B134,'Year End Backsheet'!$A$7:$X$156,I$9,FALSE))),"")</f>
        <v>Strongly Agree</v>
      </c>
      <c r="J134" s="442" t="str">
        <f ca="1">IFERROR(IF((VLOOKUP($B134,'Year End Backsheet'!$A$7:$X$156,J$9,FALSE))="","",(VLOOKUP($B134,'Year End Backsheet'!$A$7:$X$156,J$9,FALSE))),"")</f>
        <v>Strongly Agree</v>
      </c>
    </row>
    <row r="135" spans="1:10" ht="15" customHeight="1" x14ac:dyDescent="0.3">
      <c r="A135" s="41">
        <v>109</v>
      </c>
      <c r="B135" s="438" t="str">
        <f t="shared" ca="1" si="11"/>
        <v>E06000039</v>
      </c>
      <c r="C135" s="439" t="str">
        <f ca="1">IFERROR(VLOOKUP($B135,'Org List'!$J$9:$K$640,2,0), "")</f>
        <v>Slough</v>
      </c>
      <c r="D135" s="440" t="str">
        <f ca="1">IFERROR(IF((VLOOKUP($B135,'Year End Backsheet'!$A$7:$X$156,D$9,FALSE))="","",(VLOOKUP($B135,'Year End Backsheet'!$A$7:$X$156,D$9,FALSE))),"")</f>
        <v>Strongly Agree</v>
      </c>
      <c r="E135" s="441" t="str">
        <f ca="1">IFERROR(IF((VLOOKUP($B135,'Year End Backsheet'!$A$7:$X$156,E$9,FALSE))="","",(VLOOKUP($B135,'Year End Backsheet'!$A$7:$X$156,E$9,FALSE))),"")</f>
        <v>Agree</v>
      </c>
      <c r="F135" s="441" t="str">
        <f ca="1">IFERROR(IF((VLOOKUP($B135,'Year End Backsheet'!$A$7:$X$156,F$9,FALSE))="","",(VLOOKUP($B135,'Year End Backsheet'!$A$7:$X$156,F$9,FALSE))),"")</f>
        <v>Agree</v>
      </c>
      <c r="G135" s="441" t="str">
        <f ca="1">IFERROR(IF((VLOOKUP($B135,'Year End Backsheet'!$A$7:$X$156,G$9,FALSE))="","",(VLOOKUP($B135,'Year End Backsheet'!$A$7:$X$156,G$9,FALSE))),"")</f>
        <v>Agree</v>
      </c>
      <c r="H135" s="441" t="str">
        <f ca="1">IFERROR(IF((VLOOKUP($B135,'Year End Backsheet'!$A$7:$X$156,H$9,FALSE))="","",(VLOOKUP($B135,'Year End Backsheet'!$A$7:$X$156,H$9,FALSE))),"")</f>
        <v>Strongly Agree</v>
      </c>
      <c r="I135" s="441" t="str">
        <f ca="1">IFERROR(IF((VLOOKUP($B135,'Year End Backsheet'!$A$7:$X$156,I$9,FALSE))="","",(VLOOKUP($B135,'Year End Backsheet'!$A$7:$X$156,I$9,FALSE))),"")</f>
        <v>Strongly Agree</v>
      </c>
      <c r="J135" s="442" t="str">
        <f ca="1">IFERROR(IF((VLOOKUP($B135,'Year End Backsheet'!$A$7:$X$156,J$9,FALSE))="","",(VLOOKUP($B135,'Year End Backsheet'!$A$7:$X$156,J$9,FALSE))),"")</f>
        <v>Agree</v>
      </c>
    </row>
    <row r="136" spans="1:10" ht="15" customHeight="1" x14ac:dyDescent="0.3">
      <c r="A136" s="41">
        <v>110</v>
      </c>
      <c r="B136" s="438" t="str">
        <f t="shared" ca="1" si="11"/>
        <v>E08000029</v>
      </c>
      <c r="C136" s="439" t="str">
        <f ca="1">IFERROR(VLOOKUP($B136,'Org List'!$J$9:$K$640,2,0), "")</f>
        <v>Solihull</v>
      </c>
      <c r="D136" s="440" t="str">
        <f ca="1">IFERROR(IF((VLOOKUP($B136,'Year End Backsheet'!$A$7:$X$156,D$9,FALSE))="","",(VLOOKUP($B136,'Year End Backsheet'!$A$7:$X$156,D$9,FALSE))),"")</f>
        <v>Agree</v>
      </c>
      <c r="E136" s="441" t="str">
        <f ca="1">IFERROR(IF((VLOOKUP($B136,'Year End Backsheet'!$A$7:$X$156,E$9,FALSE))="","",(VLOOKUP($B136,'Year End Backsheet'!$A$7:$X$156,E$9,FALSE))),"")</f>
        <v>Agree</v>
      </c>
      <c r="F136" s="441" t="str">
        <f ca="1">IFERROR(IF((VLOOKUP($B136,'Year End Backsheet'!$A$7:$X$156,F$9,FALSE))="","",(VLOOKUP($B136,'Year End Backsheet'!$A$7:$X$156,F$9,FALSE))),"")</f>
        <v>Agree</v>
      </c>
      <c r="G136" s="441" t="str">
        <f ca="1">IFERROR(IF((VLOOKUP($B136,'Year End Backsheet'!$A$7:$X$156,G$9,FALSE))="","",(VLOOKUP($B136,'Year End Backsheet'!$A$7:$X$156,G$9,FALSE))),"")</f>
        <v>Neither agree nor disagree</v>
      </c>
      <c r="H136" s="441" t="str">
        <f ca="1">IFERROR(IF((VLOOKUP($B136,'Year End Backsheet'!$A$7:$X$156,H$9,FALSE))="","",(VLOOKUP($B136,'Year End Backsheet'!$A$7:$X$156,H$9,FALSE))),"")</f>
        <v>Agree</v>
      </c>
      <c r="I136" s="441" t="str">
        <f ca="1">IFERROR(IF((VLOOKUP($B136,'Year End Backsheet'!$A$7:$X$156,I$9,FALSE))="","",(VLOOKUP($B136,'Year End Backsheet'!$A$7:$X$156,I$9,FALSE))),"")</f>
        <v>Agree</v>
      </c>
      <c r="J136" s="442" t="str">
        <f ca="1">IFERROR(IF((VLOOKUP($B136,'Year End Backsheet'!$A$7:$X$156,J$9,FALSE))="","",(VLOOKUP($B136,'Year End Backsheet'!$A$7:$X$156,J$9,FALSE))),"")</f>
        <v>Agree</v>
      </c>
    </row>
    <row r="137" spans="1:10" ht="15" customHeight="1" x14ac:dyDescent="0.3">
      <c r="A137" s="41">
        <v>111</v>
      </c>
      <c r="B137" s="438" t="str">
        <f t="shared" ca="1" si="11"/>
        <v>E10000027</v>
      </c>
      <c r="C137" s="439" t="str">
        <f ca="1">IFERROR(VLOOKUP($B137,'Org List'!$J$9:$K$640,2,0), "")</f>
        <v>Somerset</v>
      </c>
      <c r="D137" s="440" t="str">
        <f ca="1">IFERROR(IF((VLOOKUP($B137,'Year End Backsheet'!$A$7:$X$156,D$9,FALSE))="","",(VLOOKUP($B137,'Year End Backsheet'!$A$7:$X$156,D$9,FALSE))),"")</f>
        <v>Strongly Agree</v>
      </c>
      <c r="E137" s="441" t="str">
        <f ca="1">IFERROR(IF((VLOOKUP($B137,'Year End Backsheet'!$A$7:$X$156,E$9,FALSE))="","",(VLOOKUP($B137,'Year End Backsheet'!$A$7:$X$156,E$9,FALSE))),"")</f>
        <v>Agree</v>
      </c>
      <c r="F137" s="441" t="str">
        <f ca="1">IFERROR(IF((VLOOKUP($B137,'Year End Backsheet'!$A$7:$X$156,F$9,FALSE))="","",(VLOOKUP($B137,'Year End Backsheet'!$A$7:$X$156,F$9,FALSE))),"")</f>
        <v>Agree</v>
      </c>
      <c r="G137" s="441" t="str">
        <f ca="1">IFERROR(IF((VLOOKUP($B137,'Year End Backsheet'!$A$7:$X$156,G$9,FALSE))="","",(VLOOKUP($B137,'Year End Backsheet'!$A$7:$X$156,G$9,FALSE))),"")</f>
        <v>Agree</v>
      </c>
      <c r="H137" s="441" t="str">
        <f ca="1">IFERROR(IF((VLOOKUP($B137,'Year End Backsheet'!$A$7:$X$156,H$9,FALSE))="","",(VLOOKUP($B137,'Year End Backsheet'!$A$7:$X$156,H$9,FALSE))),"")</f>
        <v>Strongly Agree</v>
      </c>
      <c r="I137" s="441" t="str">
        <f ca="1">IFERROR(IF((VLOOKUP($B137,'Year End Backsheet'!$A$7:$X$156,I$9,FALSE))="","",(VLOOKUP($B137,'Year End Backsheet'!$A$7:$X$156,I$9,FALSE))),"")</f>
        <v>Neither agree nor disagree</v>
      </c>
      <c r="J137" s="442" t="str">
        <f ca="1">IFERROR(IF((VLOOKUP($B137,'Year End Backsheet'!$A$7:$X$156,J$9,FALSE))="","",(VLOOKUP($B137,'Year End Backsheet'!$A$7:$X$156,J$9,FALSE))),"")</f>
        <v>Strongly Agree</v>
      </c>
    </row>
    <row r="138" spans="1:10" ht="15" customHeight="1" x14ac:dyDescent="0.3">
      <c r="A138" s="41">
        <v>112</v>
      </c>
      <c r="B138" s="438" t="str">
        <f t="shared" ca="1" si="11"/>
        <v>E06000025</v>
      </c>
      <c r="C138" s="439" t="str">
        <f ca="1">IFERROR(VLOOKUP($B138,'Org List'!$J$9:$K$640,2,0), "")</f>
        <v>South Gloucestershire</v>
      </c>
      <c r="D138" s="440" t="str">
        <f ca="1">IFERROR(IF((VLOOKUP($B138,'Year End Backsheet'!$A$7:$X$156,D$9,FALSE))="","",(VLOOKUP($B138,'Year End Backsheet'!$A$7:$X$156,D$9,FALSE))),"")</f>
        <v>Strongly Agree</v>
      </c>
      <c r="E138" s="441" t="str">
        <f ca="1">IFERROR(IF((VLOOKUP($B138,'Year End Backsheet'!$A$7:$X$156,E$9,FALSE))="","",(VLOOKUP($B138,'Year End Backsheet'!$A$7:$X$156,E$9,FALSE))),"")</f>
        <v>Agree</v>
      </c>
      <c r="F138" s="441" t="str">
        <f ca="1">IFERROR(IF((VLOOKUP($B138,'Year End Backsheet'!$A$7:$X$156,F$9,FALSE))="","",(VLOOKUP($B138,'Year End Backsheet'!$A$7:$X$156,F$9,FALSE))),"")</f>
        <v>Agree</v>
      </c>
      <c r="G138" s="441" t="str">
        <f ca="1">IFERROR(IF((VLOOKUP($B138,'Year End Backsheet'!$A$7:$X$156,G$9,FALSE))="","",(VLOOKUP($B138,'Year End Backsheet'!$A$7:$X$156,G$9,FALSE))),"")</f>
        <v>Disagree</v>
      </c>
      <c r="H138" s="441" t="str">
        <f ca="1">IFERROR(IF((VLOOKUP($B138,'Year End Backsheet'!$A$7:$X$156,H$9,FALSE))="","",(VLOOKUP($B138,'Year End Backsheet'!$A$7:$X$156,H$9,FALSE))),"")</f>
        <v>Neither agree nor disagree</v>
      </c>
      <c r="I138" s="441" t="str">
        <f ca="1">IFERROR(IF((VLOOKUP($B138,'Year End Backsheet'!$A$7:$X$156,I$9,FALSE))="","",(VLOOKUP($B138,'Year End Backsheet'!$A$7:$X$156,I$9,FALSE))),"")</f>
        <v>Agree</v>
      </c>
      <c r="J138" s="442" t="str">
        <f ca="1">IFERROR(IF((VLOOKUP($B138,'Year End Backsheet'!$A$7:$X$156,J$9,FALSE))="","",(VLOOKUP($B138,'Year End Backsheet'!$A$7:$X$156,J$9,FALSE))),"")</f>
        <v>Agree</v>
      </c>
    </row>
    <row r="139" spans="1:10" ht="15" customHeight="1" x14ac:dyDescent="0.3">
      <c r="A139" s="41">
        <v>113</v>
      </c>
      <c r="B139" s="438" t="str">
        <f t="shared" ca="1" si="11"/>
        <v>E08000023</v>
      </c>
      <c r="C139" s="439" t="str">
        <f ca="1">IFERROR(VLOOKUP($B139,'Org List'!$J$9:$K$640,2,0), "")</f>
        <v>South Tyneside</v>
      </c>
      <c r="D139" s="440" t="str">
        <f ca="1">IFERROR(IF((VLOOKUP($B139,'Year End Backsheet'!$A$7:$X$156,D$9,FALSE))="","",(VLOOKUP($B139,'Year End Backsheet'!$A$7:$X$156,D$9,FALSE))),"")</f>
        <v>Agree</v>
      </c>
      <c r="E139" s="441" t="str">
        <f ca="1">IFERROR(IF((VLOOKUP($B139,'Year End Backsheet'!$A$7:$X$156,E$9,FALSE))="","",(VLOOKUP($B139,'Year End Backsheet'!$A$7:$X$156,E$9,FALSE))),"")</f>
        <v>Agree</v>
      </c>
      <c r="F139" s="441" t="str">
        <f ca="1">IFERROR(IF((VLOOKUP($B139,'Year End Backsheet'!$A$7:$X$156,F$9,FALSE))="","",(VLOOKUP($B139,'Year End Backsheet'!$A$7:$X$156,F$9,FALSE))),"")</f>
        <v>Neither agree nor disagree</v>
      </c>
      <c r="G139" s="441" t="str">
        <f ca="1">IFERROR(IF((VLOOKUP($B139,'Year End Backsheet'!$A$7:$X$156,G$9,FALSE))="","",(VLOOKUP($B139,'Year End Backsheet'!$A$7:$X$156,G$9,FALSE))),"")</f>
        <v>Neither agree nor disagree</v>
      </c>
      <c r="H139" s="441" t="str">
        <f ca="1">IFERROR(IF((VLOOKUP($B139,'Year End Backsheet'!$A$7:$X$156,H$9,FALSE))="","",(VLOOKUP($B139,'Year End Backsheet'!$A$7:$X$156,H$9,FALSE))),"")</f>
        <v>Agree</v>
      </c>
      <c r="I139" s="441" t="str">
        <f ca="1">IFERROR(IF((VLOOKUP($B139,'Year End Backsheet'!$A$7:$X$156,I$9,FALSE))="","",(VLOOKUP($B139,'Year End Backsheet'!$A$7:$X$156,I$9,FALSE))),"")</f>
        <v>Agree</v>
      </c>
      <c r="J139" s="442" t="str">
        <f ca="1">IFERROR(IF((VLOOKUP($B139,'Year End Backsheet'!$A$7:$X$156,J$9,FALSE))="","",(VLOOKUP($B139,'Year End Backsheet'!$A$7:$X$156,J$9,FALSE))),"")</f>
        <v>Agree</v>
      </c>
    </row>
    <row r="140" spans="1:10" ht="15" customHeight="1" x14ac:dyDescent="0.3">
      <c r="A140" s="41">
        <v>114</v>
      </c>
      <c r="B140" s="438" t="str">
        <f t="shared" ca="1" si="11"/>
        <v>E06000045</v>
      </c>
      <c r="C140" s="439" t="str">
        <f ca="1">IFERROR(VLOOKUP($B140,'Org List'!$J$9:$K$640,2,0), "")</f>
        <v>Southampton</v>
      </c>
      <c r="D140" s="440" t="str">
        <f ca="1">IFERROR(IF((VLOOKUP($B140,'Year End Backsheet'!$A$7:$X$156,D$9,FALSE))="","",(VLOOKUP($B140,'Year End Backsheet'!$A$7:$X$156,D$9,FALSE))),"")</f>
        <v>Agree</v>
      </c>
      <c r="E140" s="441" t="str">
        <f ca="1">IFERROR(IF((VLOOKUP($B140,'Year End Backsheet'!$A$7:$X$156,E$9,FALSE))="","",(VLOOKUP($B140,'Year End Backsheet'!$A$7:$X$156,E$9,FALSE))),"")</f>
        <v>Agree</v>
      </c>
      <c r="F140" s="441" t="str">
        <f ca="1">IFERROR(IF((VLOOKUP($B140,'Year End Backsheet'!$A$7:$X$156,F$9,FALSE))="","",(VLOOKUP($B140,'Year End Backsheet'!$A$7:$X$156,F$9,FALSE))),"")</f>
        <v>Strongly Agree</v>
      </c>
      <c r="G140" s="441" t="str">
        <f ca="1">IFERROR(IF((VLOOKUP($B140,'Year End Backsheet'!$A$7:$X$156,G$9,FALSE))="","",(VLOOKUP($B140,'Year End Backsheet'!$A$7:$X$156,G$9,FALSE))),"")</f>
        <v>Agree</v>
      </c>
      <c r="H140" s="441" t="str">
        <f ca="1">IFERROR(IF((VLOOKUP($B140,'Year End Backsheet'!$A$7:$X$156,H$9,FALSE))="","",(VLOOKUP($B140,'Year End Backsheet'!$A$7:$X$156,H$9,FALSE))),"")</f>
        <v>Agree</v>
      </c>
      <c r="I140" s="441" t="str">
        <f ca="1">IFERROR(IF((VLOOKUP($B140,'Year End Backsheet'!$A$7:$X$156,I$9,FALSE))="","",(VLOOKUP($B140,'Year End Backsheet'!$A$7:$X$156,I$9,FALSE))),"")</f>
        <v>Agree</v>
      </c>
      <c r="J140" s="442" t="str">
        <f ca="1">IFERROR(IF((VLOOKUP($B140,'Year End Backsheet'!$A$7:$X$156,J$9,FALSE))="","",(VLOOKUP($B140,'Year End Backsheet'!$A$7:$X$156,J$9,FALSE))),"")</f>
        <v>Agree</v>
      </c>
    </row>
    <row r="141" spans="1:10" ht="15" customHeight="1" x14ac:dyDescent="0.3">
      <c r="A141" s="41">
        <v>115</v>
      </c>
      <c r="B141" s="438" t="str">
        <f t="shared" ca="1" si="11"/>
        <v>E06000033</v>
      </c>
      <c r="C141" s="439" t="str">
        <f ca="1">IFERROR(VLOOKUP($B141,'Org List'!$J$9:$K$640,2,0), "")</f>
        <v>Southend-on-Sea</v>
      </c>
      <c r="D141" s="440" t="str">
        <f ca="1">IFERROR(IF((VLOOKUP($B141,'Year End Backsheet'!$A$7:$X$156,D$9,FALSE))="","",(VLOOKUP($B141,'Year End Backsheet'!$A$7:$X$156,D$9,FALSE))),"")</f>
        <v>Agree</v>
      </c>
      <c r="E141" s="441" t="str">
        <f ca="1">IFERROR(IF((VLOOKUP($B141,'Year End Backsheet'!$A$7:$X$156,E$9,FALSE))="","",(VLOOKUP($B141,'Year End Backsheet'!$A$7:$X$156,E$9,FALSE))),"")</f>
        <v>Agree</v>
      </c>
      <c r="F141" s="441" t="str">
        <f ca="1">IFERROR(IF((VLOOKUP($B141,'Year End Backsheet'!$A$7:$X$156,F$9,FALSE))="","",(VLOOKUP($B141,'Year End Backsheet'!$A$7:$X$156,F$9,FALSE))),"")</f>
        <v>Agree</v>
      </c>
      <c r="G141" s="441" t="str">
        <f ca="1">IFERROR(IF((VLOOKUP($B141,'Year End Backsheet'!$A$7:$X$156,G$9,FALSE))="","",(VLOOKUP($B141,'Year End Backsheet'!$A$7:$X$156,G$9,FALSE))),"")</f>
        <v>Agree</v>
      </c>
      <c r="H141" s="441" t="str">
        <f ca="1">IFERROR(IF((VLOOKUP($B141,'Year End Backsheet'!$A$7:$X$156,H$9,FALSE))="","",(VLOOKUP($B141,'Year End Backsheet'!$A$7:$X$156,H$9,FALSE))),"")</f>
        <v>Agree</v>
      </c>
      <c r="I141" s="441" t="str">
        <f ca="1">IFERROR(IF((VLOOKUP($B141,'Year End Backsheet'!$A$7:$X$156,I$9,FALSE))="","",(VLOOKUP($B141,'Year End Backsheet'!$A$7:$X$156,I$9,FALSE))),"")</f>
        <v>Agree</v>
      </c>
      <c r="J141" s="442" t="str">
        <f ca="1">IFERROR(IF((VLOOKUP($B141,'Year End Backsheet'!$A$7:$X$156,J$9,FALSE))="","",(VLOOKUP($B141,'Year End Backsheet'!$A$7:$X$156,J$9,FALSE))),"")</f>
        <v>Agree</v>
      </c>
    </row>
    <row r="142" spans="1:10" ht="15" customHeight="1" x14ac:dyDescent="0.3">
      <c r="A142" s="41">
        <v>116</v>
      </c>
      <c r="B142" s="438" t="str">
        <f t="shared" ca="1" si="11"/>
        <v>E09000028</v>
      </c>
      <c r="C142" s="439" t="str">
        <f ca="1">IFERROR(VLOOKUP($B142,'Org List'!$J$9:$K$640,2,0), "")</f>
        <v>Southwark</v>
      </c>
      <c r="D142" s="440" t="str">
        <f ca="1">IFERROR(IF((VLOOKUP($B142,'Year End Backsheet'!$A$7:$X$156,D$9,FALSE))="","",(VLOOKUP($B142,'Year End Backsheet'!$A$7:$X$156,D$9,FALSE))),"")</f>
        <v>Agree</v>
      </c>
      <c r="E142" s="441" t="str">
        <f ca="1">IFERROR(IF((VLOOKUP($B142,'Year End Backsheet'!$A$7:$X$156,E$9,FALSE))="","",(VLOOKUP($B142,'Year End Backsheet'!$A$7:$X$156,E$9,FALSE))),"")</f>
        <v>Agree</v>
      </c>
      <c r="F142" s="441" t="str">
        <f ca="1">IFERROR(IF((VLOOKUP($B142,'Year End Backsheet'!$A$7:$X$156,F$9,FALSE))="","",(VLOOKUP($B142,'Year End Backsheet'!$A$7:$X$156,F$9,FALSE))),"")</f>
        <v>Agree</v>
      </c>
      <c r="G142" s="441" t="str">
        <f ca="1">IFERROR(IF((VLOOKUP($B142,'Year End Backsheet'!$A$7:$X$156,G$9,FALSE))="","",(VLOOKUP($B142,'Year End Backsheet'!$A$7:$X$156,G$9,FALSE))),"")</f>
        <v>Agree</v>
      </c>
      <c r="H142" s="441" t="str">
        <f ca="1">IFERROR(IF((VLOOKUP($B142,'Year End Backsheet'!$A$7:$X$156,H$9,FALSE))="","",(VLOOKUP($B142,'Year End Backsheet'!$A$7:$X$156,H$9,FALSE))),"")</f>
        <v>Agree</v>
      </c>
      <c r="I142" s="441" t="str">
        <f ca="1">IFERROR(IF((VLOOKUP($B142,'Year End Backsheet'!$A$7:$X$156,I$9,FALSE))="","",(VLOOKUP($B142,'Year End Backsheet'!$A$7:$X$156,I$9,FALSE))),"")</f>
        <v>Agree</v>
      </c>
      <c r="J142" s="442" t="str">
        <f ca="1">IFERROR(IF((VLOOKUP($B142,'Year End Backsheet'!$A$7:$X$156,J$9,FALSE))="","",(VLOOKUP($B142,'Year End Backsheet'!$A$7:$X$156,J$9,FALSE))),"")</f>
        <v>Agree</v>
      </c>
    </row>
    <row r="143" spans="1:10" ht="15" customHeight="1" x14ac:dyDescent="0.3">
      <c r="A143" s="41">
        <v>117</v>
      </c>
      <c r="B143" s="438" t="str">
        <f t="shared" ca="1" si="11"/>
        <v>E08000013</v>
      </c>
      <c r="C143" s="439" t="str">
        <f ca="1">IFERROR(VLOOKUP($B143,'Org List'!$J$9:$K$640,2,0), "")</f>
        <v>St. Helens</v>
      </c>
      <c r="D143" s="440" t="str">
        <f ca="1">IFERROR(IF((VLOOKUP($B143,'Year End Backsheet'!$A$7:$X$156,D$9,FALSE))="","",(VLOOKUP($B143,'Year End Backsheet'!$A$7:$X$156,D$9,FALSE))),"")</f>
        <v>Agree</v>
      </c>
      <c r="E143" s="441" t="str">
        <f ca="1">IFERROR(IF((VLOOKUP($B143,'Year End Backsheet'!$A$7:$X$156,E$9,FALSE))="","",(VLOOKUP($B143,'Year End Backsheet'!$A$7:$X$156,E$9,FALSE))),"")</f>
        <v>Strongly Agree</v>
      </c>
      <c r="F143" s="441" t="str">
        <f ca="1">IFERROR(IF((VLOOKUP($B143,'Year End Backsheet'!$A$7:$X$156,F$9,FALSE))="","",(VLOOKUP($B143,'Year End Backsheet'!$A$7:$X$156,F$9,FALSE))),"")</f>
        <v>Agree</v>
      </c>
      <c r="G143" s="441" t="str">
        <f ca="1">IFERROR(IF((VLOOKUP($B143,'Year End Backsheet'!$A$7:$X$156,G$9,FALSE))="","",(VLOOKUP($B143,'Year End Backsheet'!$A$7:$X$156,G$9,FALSE))),"")</f>
        <v>Agree</v>
      </c>
      <c r="H143" s="441" t="str">
        <f ca="1">IFERROR(IF((VLOOKUP($B143,'Year End Backsheet'!$A$7:$X$156,H$9,FALSE))="","",(VLOOKUP($B143,'Year End Backsheet'!$A$7:$X$156,H$9,FALSE))),"")</f>
        <v>Agree</v>
      </c>
      <c r="I143" s="441" t="str">
        <f ca="1">IFERROR(IF((VLOOKUP($B143,'Year End Backsheet'!$A$7:$X$156,I$9,FALSE))="","",(VLOOKUP($B143,'Year End Backsheet'!$A$7:$X$156,I$9,FALSE))),"")</f>
        <v>Strongly Agree</v>
      </c>
      <c r="J143" s="442" t="str">
        <f ca="1">IFERROR(IF((VLOOKUP($B143,'Year End Backsheet'!$A$7:$X$156,J$9,FALSE))="","",(VLOOKUP($B143,'Year End Backsheet'!$A$7:$X$156,J$9,FALSE))),"")</f>
        <v>Neither agree nor disagree</v>
      </c>
    </row>
    <row r="144" spans="1:10" ht="15" customHeight="1" x14ac:dyDescent="0.3">
      <c r="A144" s="41">
        <v>118</v>
      </c>
      <c r="B144" s="438" t="str">
        <f t="shared" ca="1" si="11"/>
        <v>E10000028</v>
      </c>
      <c r="C144" s="439" t="str">
        <f ca="1">IFERROR(VLOOKUP($B144,'Org List'!$J$9:$K$640,2,0), "")</f>
        <v>Staffordshire</v>
      </c>
      <c r="D144" s="440" t="str">
        <f ca="1">IFERROR(IF((VLOOKUP($B144,'Year End Backsheet'!$A$7:$X$156,D$9,FALSE))="","",(VLOOKUP($B144,'Year End Backsheet'!$A$7:$X$156,D$9,FALSE))),"")</f>
        <v>Agree</v>
      </c>
      <c r="E144" s="441" t="str">
        <f ca="1">IFERROR(IF((VLOOKUP($B144,'Year End Backsheet'!$A$7:$X$156,E$9,FALSE))="","",(VLOOKUP($B144,'Year End Backsheet'!$A$7:$X$156,E$9,FALSE))),"")</f>
        <v>Agree</v>
      </c>
      <c r="F144" s="441" t="str">
        <f ca="1">IFERROR(IF((VLOOKUP($B144,'Year End Backsheet'!$A$7:$X$156,F$9,FALSE))="","",(VLOOKUP($B144,'Year End Backsheet'!$A$7:$X$156,F$9,FALSE))),"")</f>
        <v>Agree</v>
      </c>
      <c r="G144" s="441" t="str">
        <f ca="1">IFERROR(IF((VLOOKUP($B144,'Year End Backsheet'!$A$7:$X$156,G$9,FALSE))="","",(VLOOKUP($B144,'Year End Backsheet'!$A$7:$X$156,G$9,FALSE))),"")</f>
        <v>Neither agree nor disagree</v>
      </c>
      <c r="H144" s="441" t="str">
        <f ca="1">IFERROR(IF((VLOOKUP($B144,'Year End Backsheet'!$A$7:$X$156,H$9,FALSE))="","",(VLOOKUP($B144,'Year End Backsheet'!$A$7:$X$156,H$9,FALSE))),"")</f>
        <v>Agree</v>
      </c>
      <c r="I144" s="441" t="str">
        <f ca="1">IFERROR(IF((VLOOKUP($B144,'Year End Backsheet'!$A$7:$X$156,I$9,FALSE))="","",(VLOOKUP($B144,'Year End Backsheet'!$A$7:$X$156,I$9,FALSE))),"")</f>
        <v>Strongly Agree</v>
      </c>
      <c r="J144" s="442" t="str">
        <f ca="1">IFERROR(IF((VLOOKUP($B144,'Year End Backsheet'!$A$7:$X$156,J$9,FALSE))="","",(VLOOKUP($B144,'Year End Backsheet'!$A$7:$X$156,J$9,FALSE))),"")</f>
        <v>Neither agree nor disagree</v>
      </c>
    </row>
    <row r="145" spans="1:10" ht="15" customHeight="1" x14ac:dyDescent="0.3">
      <c r="A145" s="41">
        <v>119</v>
      </c>
      <c r="B145" s="438" t="str">
        <f t="shared" ca="1" si="11"/>
        <v>E08000007</v>
      </c>
      <c r="C145" s="439" t="str">
        <f ca="1">IFERROR(VLOOKUP($B145,'Org List'!$J$9:$K$640,2,0), "")</f>
        <v>Stockport</v>
      </c>
      <c r="D145" s="440" t="str">
        <f ca="1">IFERROR(IF((VLOOKUP($B145,'Year End Backsheet'!$A$7:$X$156,D$9,FALSE))="","",(VLOOKUP($B145,'Year End Backsheet'!$A$7:$X$156,D$9,FALSE))),"")</f>
        <v>Agree</v>
      </c>
      <c r="E145" s="441" t="str">
        <f ca="1">IFERROR(IF((VLOOKUP($B145,'Year End Backsheet'!$A$7:$X$156,E$9,FALSE))="","",(VLOOKUP($B145,'Year End Backsheet'!$A$7:$X$156,E$9,FALSE))),"")</f>
        <v>Strongly Agree</v>
      </c>
      <c r="F145" s="441" t="str">
        <f ca="1">IFERROR(IF((VLOOKUP($B145,'Year End Backsheet'!$A$7:$X$156,F$9,FALSE))="","",(VLOOKUP($B145,'Year End Backsheet'!$A$7:$X$156,F$9,FALSE))),"")</f>
        <v>Agree</v>
      </c>
      <c r="G145" s="441" t="str">
        <f ca="1">IFERROR(IF((VLOOKUP($B145,'Year End Backsheet'!$A$7:$X$156,G$9,FALSE))="","",(VLOOKUP($B145,'Year End Backsheet'!$A$7:$X$156,G$9,FALSE))),"")</f>
        <v>Agree</v>
      </c>
      <c r="H145" s="441" t="str">
        <f ca="1">IFERROR(IF((VLOOKUP($B145,'Year End Backsheet'!$A$7:$X$156,H$9,FALSE))="","",(VLOOKUP($B145,'Year End Backsheet'!$A$7:$X$156,H$9,FALSE))),"")</f>
        <v>Agree</v>
      </c>
      <c r="I145" s="441" t="str">
        <f ca="1">IFERROR(IF((VLOOKUP($B145,'Year End Backsheet'!$A$7:$X$156,I$9,FALSE))="","",(VLOOKUP($B145,'Year End Backsheet'!$A$7:$X$156,I$9,FALSE))),"")</f>
        <v>Agree</v>
      </c>
      <c r="J145" s="442" t="str">
        <f ca="1">IFERROR(IF((VLOOKUP($B145,'Year End Backsheet'!$A$7:$X$156,J$9,FALSE))="","",(VLOOKUP($B145,'Year End Backsheet'!$A$7:$X$156,J$9,FALSE))),"")</f>
        <v>Agree</v>
      </c>
    </row>
    <row r="146" spans="1:10" ht="15" customHeight="1" x14ac:dyDescent="0.3">
      <c r="A146" s="41">
        <v>120</v>
      </c>
      <c r="B146" s="438" t="str">
        <f t="shared" ca="1" si="11"/>
        <v>E06000004</v>
      </c>
      <c r="C146" s="439" t="str">
        <f ca="1">IFERROR(VLOOKUP($B146,'Org List'!$J$9:$K$640,2,0), "")</f>
        <v>Stockton-on-Tees</v>
      </c>
      <c r="D146" s="440" t="str">
        <f ca="1">IFERROR(IF((VLOOKUP($B146,'Year End Backsheet'!$A$7:$X$156,D$9,FALSE))="","",(VLOOKUP($B146,'Year End Backsheet'!$A$7:$X$156,D$9,FALSE))),"")</f>
        <v>Strongly Agree</v>
      </c>
      <c r="E146" s="441" t="str">
        <f ca="1">IFERROR(IF((VLOOKUP($B146,'Year End Backsheet'!$A$7:$X$156,E$9,FALSE))="","",(VLOOKUP($B146,'Year End Backsheet'!$A$7:$X$156,E$9,FALSE))),"")</f>
        <v>Agree</v>
      </c>
      <c r="F146" s="441" t="str">
        <f ca="1">IFERROR(IF((VLOOKUP($B146,'Year End Backsheet'!$A$7:$X$156,F$9,FALSE))="","",(VLOOKUP($B146,'Year End Backsheet'!$A$7:$X$156,F$9,FALSE))),"")</f>
        <v>Strongly Agree</v>
      </c>
      <c r="G146" s="441" t="str">
        <f ca="1">IFERROR(IF((VLOOKUP($B146,'Year End Backsheet'!$A$7:$X$156,G$9,FALSE))="","",(VLOOKUP($B146,'Year End Backsheet'!$A$7:$X$156,G$9,FALSE))),"")</f>
        <v>Strongly Agree</v>
      </c>
      <c r="H146" s="441" t="str">
        <f ca="1">IFERROR(IF((VLOOKUP($B146,'Year End Backsheet'!$A$7:$X$156,H$9,FALSE))="","",(VLOOKUP($B146,'Year End Backsheet'!$A$7:$X$156,H$9,FALSE))),"")</f>
        <v>Strongly Agree</v>
      </c>
      <c r="I146" s="441" t="str">
        <f ca="1">IFERROR(IF((VLOOKUP($B146,'Year End Backsheet'!$A$7:$X$156,I$9,FALSE))="","",(VLOOKUP($B146,'Year End Backsheet'!$A$7:$X$156,I$9,FALSE))),"")</f>
        <v>Agree</v>
      </c>
      <c r="J146" s="442" t="str">
        <f ca="1">IFERROR(IF((VLOOKUP($B146,'Year End Backsheet'!$A$7:$X$156,J$9,FALSE))="","",(VLOOKUP($B146,'Year End Backsheet'!$A$7:$X$156,J$9,FALSE))),"")</f>
        <v>Agree</v>
      </c>
    </row>
    <row r="147" spans="1:10" ht="15" customHeight="1" x14ac:dyDescent="0.3">
      <c r="A147" s="41">
        <v>121</v>
      </c>
      <c r="B147" s="438" t="str">
        <f t="shared" ca="1" si="11"/>
        <v>E06000021</v>
      </c>
      <c r="C147" s="439" t="str">
        <f ca="1">IFERROR(VLOOKUP($B147,'Org List'!$J$9:$K$640,2,0), "")</f>
        <v>Stoke-on-Trent</v>
      </c>
      <c r="D147" s="440" t="str">
        <f ca="1">IFERROR(IF((VLOOKUP($B147,'Year End Backsheet'!$A$7:$X$156,D$9,FALSE))="","",(VLOOKUP($B147,'Year End Backsheet'!$A$7:$X$156,D$9,FALSE))),"")</f>
        <v>Agree</v>
      </c>
      <c r="E147" s="441" t="str">
        <f ca="1">IFERROR(IF((VLOOKUP($B147,'Year End Backsheet'!$A$7:$X$156,E$9,FALSE))="","",(VLOOKUP($B147,'Year End Backsheet'!$A$7:$X$156,E$9,FALSE))),"")</f>
        <v>Agree</v>
      </c>
      <c r="F147" s="441" t="str">
        <f ca="1">IFERROR(IF((VLOOKUP($B147,'Year End Backsheet'!$A$7:$X$156,F$9,FALSE))="","",(VLOOKUP($B147,'Year End Backsheet'!$A$7:$X$156,F$9,FALSE))),"")</f>
        <v>Agree</v>
      </c>
      <c r="G147" s="441" t="str">
        <f ca="1">IFERROR(IF((VLOOKUP($B147,'Year End Backsheet'!$A$7:$X$156,G$9,FALSE))="","",(VLOOKUP($B147,'Year End Backsheet'!$A$7:$X$156,G$9,FALSE))),"")</f>
        <v>Agree</v>
      </c>
      <c r="H147" s="441" t="str">
        <f ca="1">IFERROR(IF((VLOOKUP($B147,'Year End Backsheet'!$A$7:$X$156,H$9,FALSE))="","",(VLOOKUP($B147,'Year End Backsheet'!$A$7:$X$156,H$9,FALSE))),"")</f>
        <v>Agree</v>
      </c>
      <c r="I147" s="441" t="str">
        <f ca="1">IFERROR(IF((VLOOKUP($B147,'Year End Backsheet'!$A$7:$X$156,I$9,FALSE))="","",(VLOOKUP($B147,'Year End Backsheet'!$A$7:$X$156,I$9,FALSE))),"")</f>
        <v>Neither agree nor disagree</v>
      </c>
      <c r="J147" s="442" t="str">
        <f ca="1">IFERROR(IF((VLOOKUP($B147,'Year End Backsheet'!$A$7:$X$156,J$9,FALSE))="","",(VLOOKUP($B147,'Year End Backsheet'!$A$7:$X$156,J$9,FALSE))),"")</f>
        <v>Agree</v>
      </c>
    </row>
    <row r="148" spans="1:10" ht="15" customHeight="1" x14ac:dyDescent="0.3">
      <c r="A148" s="41">
        <v>122</v>
      </c>
      <c r="B148" s="438" t="str">
        <f t="shared" ca="1" si="11"/>
        <v>E10000029</v>
      </c>
      <c r="C148" s="439" t="str">
        <f ca="1">IFERROR(VLOOKUP($B148,'Org List'!$J$9:$K$640,2,0), "")</f>
        <v>Suffolk</v>
      </c>
      <c r="D148" s="440" t="str">
        <f ca="1">IFERROR(IF((VLOOKUP($B148,'Year End Backsheet'!$A$7:$X$156,D$9,FALSE))="","",(VLOOKUP($B148,'Year End Backsheet'!$A$7:$X$156,D$9,FALSE))),"")</f>
        <v>Agree</v>
      </c>
      <c r="E148" s="441" t="str">
        <f ca="1">IFERROR(IF((VLOOKUP($B148,'Year End Backsheet'!$A$7:$X$156,E$9,FALSE))="","",(VLOOKUP($B148,'Year End Backsheet'!$A$7:$X$156,E$9,FALSE))),"")</f>
        <v>Agree</v>
      </c>
      <c r="F148" s="441" t="str">
        <f ca="1">IFERROR(IF((VLOOKUP($B148,'Year End Backsheet'!$A$7:$X$156,F$9,FALSE))="","",(VLOOKUP($B148,'Year End Backsheet'!$A$7:$X$156,F$9,FALSE))),"")</f>
        <v>Agree</v>
      </c>
      <c r="G148" s="441" t="str">
        <f ca="1">IFERROR(IF((VLOOKUP($B148,'Year End Backsheet'!$A$7:$X$156,G$9,FALSE))="","",(VLOOKUP($B148,'Year End Backsheet'!$A$7:$X$156,G$9,FALSE))),"")</f>
        <v>Agree</v>
      </c>
      <c r="H148" s="441" t="str">
        <f ca="1">IFERROR(IF((VLOOKUP($B148,'Year End Backsheet'!$A$7:$X$156,H$9,FALSE))="","",(VLOOKUP($B148,'Year End Backsheet'!$A$7:$X$156,H$9,FALSE))),"")</f>
        <v>Strongly Agree</v>
      </c>
      <c r="I148" s="441" t="str">
        <f ca="1">IFERROR(IF((VLOOKUP($B148,'Year End Backsheet'!$A$7:$X$156,I$9,FALSE))="","",(VLOOKUP($B148,'Year End Backsheet'!$A$7:$X$156,I$9,FALSE))),"")</f>
        <v>Strongly Agree</v>
      </c>
      <c r="J148" s="442" t="str">
        <f ca="1">IFERROR(IF((VLOOKUP($B148,'Year End Backsheet'!$A$7:$X$156,J$9,FALSE))="","",(VLOOKUP($B148,'Year End Backsheet'!$A$7:$X$156,J$9,FALSE))),"")</f>
        <v>Agree</v>
      </c>
    </row>
    <row r="149" spans="1:10" ht="15" customHeight="1" x14ac:dyDescent="0.3">
      <c r="A149" s="41">
        <v>123</v>
      </c>
      <c r="B149" s="438" t="str">
        <f t="shared" ca="1" si="11"/>
        <v>E08000024</v>
      </c>
      <c r="C149" s="439" t="str">
        <f ca="1">IFERROR(VLOOKUP($B149,'Org List'!$J$9:$K$640,2,0), "")</f>
        <v>Sunderland</v>
      </c>
      <c r="D149" s="440" t="str">
        <f ca="1">IFERROR(IF((VLOOKUP($B149,'Year End Backsheet'!$A$7:$X$156,D$9,FALSE))="","",(VLOOKUP($B149,'Year End Backsheet'!$A$7:$X$156,D$9,FALSE))),"")</f>
        <v>Agree</v>
      </c>
      <c r="E149" s="441" t="str">
        <f ca="1">IFERROR(IF((VLOOKUP($B149,'Year End Backsheet'!$A$7:$X$156,E$9,FALSE))="","",(VLOOKUP($B149,'Year End Backsheet'!$A$7:$X$156,E$9,FALSE))),"")</f>
        <v>Agree</v>
      </c>
      <c r="F149" s="441" t="str">
        <f ca="1">IFERROR(IF((VLOOKUP($B149,'Year End Backsheet'!$A$7:$X$156,F$9,FALSE))="","",(VLOOKUP($B149,'Year End Backsheet'!$A$7:$X$156,F$9,FALSE))),"")</f>
        <v>Agree</v>
      </c>
      <c r="G149" s="441" t="str">
        <f ca="1">IFERROR(IF((VLOOKUP($B149,'Year End Backsheet'!$A$7:$X$156,G$9,FALSE))="","",(VLOOKUP($B149,'Year End Backsheet'!$A$7:$X$156,G$9,FALSE))),"")</f>
        <v>Neither agree nor disagree</v>
      </c>
      <c r="H149" s="441" t="str">
        <f ca="1">IFERROR(IF((VLOOKUP($B149,'Year End Backsheet'!$A$7:$X$156,H$9,FALSE))="","",(VLOOKUP($B149,'Year End Backsheet'!$A$7:$X$156,H$9,FALSE))),"")</f>
        <v>Agree</v>
      </c>
      <c r="I149" s="441" t="str">
        <f ca="1">IFERROR(IF((VLOOKUP($B149,'Year End Backsheet'!$A$7:$X$156,I$9,FALSE))="","",(VLOOKUP($B149,'Year End Backsheet'!$A$7:$X$156,I$9,FALSE))),"")</f>
        <v>Neither agree nor disagree</v>
      </c>
      <c r="J149" s="442" t="str">
        <f ca="1">IFERROR(IF((VLOOKUP($B149,'Year End Backsheet'!$A$7:$X$156,J$9,FALSE))="","",(VLOOKUP($B149,'Year End Backsheet'!$A$7:$X$156,J$9,FALSE))),"")</f>
        <v>Neither agree nor disagree</v>
      </c>
    </row>
    <row r="150" spans="1:10" ht="15" customHeight="1" x14ac:dyDescent="0.3">
      <c r="A150" s="41">
        <v>124</v>
      </c>
      <c r="B150" s="438" t="str">
        <f t="shared" ca="1" si="11"/>
        <v>E10000030</v>
      </c>
      <c r="C150" s="439" t="str">
        <f ca="1">IFERROR(VLOOKUP($B150,'Org List'!$J$9:$K$640,2,0), "")</f>
        <v>Surrey</v>
      </c>
      <c r="D150" s="440" t="str">
        <f ca="1">IFERROR(IF((VLOOKUP($B150,'Year End Backsheet'!$A$7:$X$156,D$9,FALSE))="","",(VLOOKUP($B150,'Year End Backsheet'!$A$7:$X$156,D$9,FALSE))),"")</f>
        <v>Strongly Agree</v>
      </c>
      <c r="E150" s="441" t="str">
        <f ca="1">IFERROR(IF((VLOOKUP($B150,'Year End Backsheet'!$A$7:$X$156,E$9,FALSE))="","",(VLOOKUP($B150,'Year End Backsheet'!$A$7:$X$156,E$9,FALSE))),"")</f>
        <v>Agree</v>
      </c>
      <c r="F150" s="441" t="str">
        <f ca="1">IFERROR(IF((VLOOKUP($B150,'Year End Backsheet'!$A$7:$X$156,F$9,FALSE))="","",(VLOOKUP($B150,'Year End Backsheet'!$A$7:$X$156,F$9,FALSE))),"")</f>
        <v>Agree</v>
      </c>
      <c r="G150" s="441" t="str">
        <f ca="1">IFERROR(IF((VLOOKUP($B150,'Year End Backsheet'!$A$7:$X$156,G$9,FALSE))="","",(VLOOKUP($B150,'Year End Backsheet'!$A$7:$X$156,G$9,FALSE))),"")</f>
        <v>Agree</v>
      </c>
      <c r="H150" s="441" t="str">
        <f ca="1">IFERROR(IF((VLOOKUP($B150,'Year End Backsheet'!$A$7:$X$156,H$9,FALSE))="","",(VLOOKUP($B150,'Year End Backsheet'!$A$7:$X$156,H$9,FALSE))),"")</f>
        <v>Agree</v>
      </c>
      <c r="I150" s="441" t="str">
        <f ca="1">IFERROR(IF((VLOOKUP($B150,'Year End Backsheet'!$A$7:$X$156,I$9,FALSE))="","",(VLOOKUP($B150,'Year End Backsheet'!$A$7:$X$156,I$9,FALSE))),"")</f>
        <v>Agree</v>
      </c>
      <c r="J150" s="442" t="str">
        <f ca="1">IFERROR(IF((VLOOKUP($B150,'Year End Backsheet'!$A$7:$X$156,J$9,FALSE))="","",(VLOOKUP($B150,'Year End Backsheet'!$A$7:$X$156,J$9,FALSE))),"")</f>
        <v>Agree</v>
      </c>
    </row>
    <row r="151" spans="1:10" ht="15" customHeight="1" x14ac:dyDescent="0.3">
      <c r="A151" s="41">
        <v>125</v>
      </c>
      <c r="B151" s="438" t="str">
        <f t="shared" ca="1" si="11"/>
        <v>E09000029</v>
      </c>
      <c r="C151" s="439" t="str">
        <f ca="1">IFERROR(VLOOKUP($B151,'Org List'!$J$9:$K$640,2,0), "")</f>
        <v>Sutton</v>
      </c>
      <c r="D151" s="440" t="str">
        <f ca="1">IFERROR(IF((VLOOKUP($B151,'Year End Backsheet'!$A$7:$X$156,D$9,FALSE))="","",(VLOOKUP($B151,'Year End Backsheet'!$A$7:$X$156,D$9,FALSE))),"")</f>
        <v>Strongly Agree</v>
      </c>
      <c r="E151" s="441" t="str">
        <f ca="1">IFERROR(IF((VLOOKUP($B151,'Year End Backsheet'!$A$7:$X$156,E$9,FALSE))="","",(VLOOKUP($B151,'Year End Backsheet'!$A$7:$X$156,E$9,FALSE))),"")</f>
        <v>Agree</v>
      </c>
      <c r="F151" s="441" t="str">
        <f ca="1">IFERROR(IF((VLOOKUP($B151,'Year End Backsheet'!$A$7:$X$156,F$9,FALSE))="","",(VLOOKUP($B151,'Year End Backsheet'!$A$7:$X$156,F$9,FALSE))),"")</f>
        <v>Strongly Agree</v>
      </c>
      <c r="G151" s="441" t="str">
        <f ca="1">IFERROR(IF((VLOOKUP($B151,'Year End Backsheet'!$A$7:$X$156,G$9,FALSE))="","",(VLOOKUP($B151,'Year End Backsheet'!$A$7:$X$156,G$9,FALSE))),"")</f>
        <v>Strongly Agree</v>
      </c>
      <c r="H151" s="441" t="str">
        <f ca="1">IFERROR(IF((VLOOKUP($B151,'Year End Backsheet'!$A$7:$X$156,H$9,FALSE))="","",(VLOOKUP($B151,'Year End Backsheet'!$A$7:$X$156,H$9,FALSE))),"")</f>
        <v>Agree</v>
      </c>
      <c r="I151" s="441" t="str">
        <f ca="1">IFERROR(IF((VLOOKUP($B151,'Year End Backsheet'!$A$7:$X$156,I$9,FALSE))="","",(VLOOKUP($B151,'Year End Backsheet'!$A$7:$X$156,I$9,FALSE))),"")</f>
        <v>Strongly Agree</v>
      </c>
      <c r="J151" s="442" t="str">
        <f ca="1">IFERROR(IF((VLOOKUP($B151,'Year End Backsheet'!$A$7:$X$156,J$9,FALSE))="","",(VLOOKUP($B151,'Year End Backsheet'!$A$7:$X$156,J$9,FALSE))),"")</f>
        <v>Neither agree nor disagree</v>
      </c>
    </row>
    <row r="152" spans="1:10" ht="15" customHeight="1" x14ac:dyDescent="0.3">
      <c r="A152" s="41">
        <v>126</v>
      </c>
      <c r="B152" s="438" t="str">
        <f t="shared" ca="1" si="11"/>
        <v>E06000030</v>
      </c>
      <c r="C152" s="439" t="str">
        <f ca="1">IFERROR(VLOOKUP($B152,'Org List'!$J$9:$K$640,2,0), "")</f>
        <v>Swindon</v>
      </c>
      <c r="D152" s="440" t="str">
        <f ca="1">IFERROR(IF((VLOOKUP($B152,'Year End Backsheet'!$A$7:$X$156,D$9,FALSE))="","",(VLOOKUP($B152,'Year End Backsheet'!$A$7:$X$156,D$9,FALSE))),"")</f>
        <v>Strongly Agree</v>
      </c>
      <c r="E152" s="441" t="str">
        <f ca="1">IFERROR(IF((VLOOKUP($B152,'Year End Backsheet'!$A$7:$X$156,E$9,FALSE))="","",(VLOOKUP($B152,'Year End Backsheet'!$A$7:$X$156,E$9,FALSE))),"")</f>
        <v>Agree</v>
      </c>
      <c r="F152" s="441" t="str">
        <f ca="1">IFERROR(IF((VLOOKUP($B152,'Year End Backsheet'!$A$7:$X$156,F$9,FALSE))="","",(VLOOKUP($B152,'Year End Backsheet'!$A$7:$X$156,F$9,FALSE))),"")</f>
        <v>Strongly Agree</v>
      </c>
      <c r="G152" s="441" t="str">
        <f ca="1">IFERROR(IF((VLOOKUP($B152,'Year End Backsheet'!$A$7:$X$156,G$9,FALSE))="","",(VLOOKUP($B152,'Year End Backsheet'!$A$7:$X$156,G$9,FALSE))),"")</f>
        <v>Agree</v>
      </c>
      <c r="H152" s="441" t="str">
        <f ca="1">IFERROR(IF((VLOOKUP($B152,'Year End Backsheet'!$A$7:$X$156,H$9,FALSE))="","",(VLOOKUP($B152,'Year End Backsheet'!$A$7:$X$156,H$9,FALSE))),"")</f>
        <v>Strongly Agree</v>
      </c>
      <c r="I152" s="441" t="str">
        <f ca="1">IFERROR(IF((VLOOKUP($B152,'Year End Backsheet'!$A$7:$X$156,I$9,FALSE))="","",(VLOOKUP($B152,'Year End Backsheet'!$A$7:$X$156,I$9,FALSE))),"")</f>
        <v>Agree</v>
      </c>
      <c r="J152" s="442" t="str">
        <f ca="1">IFERROR(IF((VLOOKUP($B152,'Year End Backsheet'!$A$7:$X$156,J$9,FALSE))="","",(VLOOKUP($B152,'Year End Backsheet'!$A$7:$X$156,J$9,FALSE))),"")</f>
        <v>Agree</v>
      </c>
    </row>
    <row r="153" spans="1:10" ht="15" customHeight="1" x14ac:dyDescent="0.3">
      <c r="A153" s="41">
        <v>127</v>
      </c>
      <c r="B153" s="438" t="str">
        <f t="shared" ca="1" si="11"/>
        <v>E08000008</v>
      </c>
      <c r="C153" s="439" t="str">
        <f ca="1">IFERROR(VLOOKUP($B153,'Org List'!$J$9:$K$640,2,0), "")</f>
        <v>Tameside</v>
      </c>
      <c r="D153" s="440" t="str">
        <f ca="1">IFERROR(IF((VLOOKUP($B153,'Year End Backsheet'!$A$7:$X$156,D$9,FALSE))="","",(VLOOKUP($B153,'Year End Backsheet'!$A$7:$X$156,D$9,FALSE))),"")</f>
        <v>Neither agree nor disagree</v>
      </c>
      <c r="E153" s="441" t="str">
        <f ca="1">IFERROR(IF((VLOOKUP($B153,'Year End Backsheet'!$A$7:$X$156,E$9,FALSE))="","",(VLOOKUP($B153,'Year End Backsheet'!$A$7:$X$156,E$9,FALSE))),"")</f>
        <v>Strongly Agree</v>
      </c>
      <c r="F153" s="441" t="str">
        <f ca="1">IFERROR(IF((VLOOKUP($B153,'Year End Backsheet'!$A$7:$X$156,F$9,FALSE))="","",(VLOOKUP($B153,'Year End Backsheet'!$A$7:$X$156,F$9,FALSE))),"")</f>
        <v>Neither agree nor disagree</v>
      </c>
      <c r="G153" s="441" t="str">
        <f ca="1">IFERROR(IF((VLOOKUP($B153,'Year End Backsheet'!$A$7:$X$156,G$9,FALSE))="","",(VLOOKUP($B153,'Year End Backsheet'!$A$7:$X$156,G$9,FALSE))),"")</f>
        <v>Neither agree nor disagree</v>
      </c>
      <c r="H153" s="441" t="str">
        <f ca="1">IFERROR(IF((VLOOKUP($B153,'Year End Backsheet'!$A$7:$X$156,H$9,FALSE))="","",(VLOOKUP($B153,'Year End Backsheet'!$A$7:$X$156,H$9,FALSE))),"")</f>
        <v>Neither agree nor disagree</v>
      </c>
      <c r="I153" s="441" t="str">
        <f ca="1">IFERROR(IF((VLOOKUP($B153,'Year End Backsheet'!$A$7:$X$156,I$9,FALSE))="","",(VLOOKUP($B153,'Year End Backsheet'!$A$7:$X$156,I$9,FALSE))),"")</f>
        <v>Neither agree nor disagree</v>
      </c>
      <c r="J153" s="442" t="str">
        <f ca="1">IFERROR(IF((VLOOKUP($B153,'Year End Backsheet'!$A$7:$X$156,J$9,FALSE))="","",(VLOOKUP($B153,'Year End Backsheet'!$A$7:$X$156,J$9,FALSE))),"")</f>
        <v>Neither agree nor disagree</v>
      </c>
    </row>
    <row r="154" spans="1:10" ht="15" customHeight="1" x14ac:dyDescent="0.3">
      <c r="A154" s="41">
        <v>128</v>
      </c>
      <c r="B154" s="438" t="str">
        <f t="shared" ref="B154:B175" ca="1" si="12">IF($A154&gt;$M$5-1,"",INDIRECT("'Comms by AT'!AA"&amp;$A154+$M$4))</f>
        <v>E06000020</v>
      </c>
      <c r="C154" s="439" t="str">
        <f ca="1">IFERROR(VLOOKUP($B154,'Org List'!$J$9:$K$640,2,0), "")</f>
        <v>Telford and Wrekin</v>
      </c>
      <c r="D154" s="440" t="str">
        <f ca="1">IFERROR(IF((VLOOKUP($B154,'Year End Backsheet'!$A$7:$X$156,D$9,FALSE))="","",(VLOOKUP($B154,'Year End Backsheet'!$A$7:$X$156,D$9,FALSE))),"")</f>
        <v>Strongly Agree</v>
      </c>
      <c r="E154" s="441" t="str">
        <f ca="1">IFERROR(IF((VLOOKUP($B154,'Year End Backsheet'!$A$7:$X$156,E$9,FALSE))="","",(VLOOKUP($B154,'Year End Backsheet'!$A$7:$X$156,E$9,FALSE))),"")</f>
        <v>Strongly Agree</v>
      </c>
      <c r="F154" s="441" t="str">
        <f ca="1">IFERROR(IF((VLOOKUP($B154,'Year End Backsheet'!$A$7:$X$156,F$9,FALSE))="","",(VLOOKUP($B154,'Year End Backsheet'!$A$7:$X$156,F$9,FALSE))),"")</f>
        <v>Strongly Agree</v>
      </c>
      <c r="G154" s="441" t="str">
        <f ca="1">IFERROR(IF((VLOOKUP($B154,'Year End Backsheet'!$A$7:$X$156,G$9,FALSE))="","",(VLOOKUP($B154,'Year End Backsheet'!$A$7:$X$156,G$9,FALSE))),"")</f>
        <v>Agree</v>
      </c>
      <c r="H154" s="441" t="str">
        <f ca="1">IFERROR(IF((VLOOKUP($B154,'Year End Backsheet'!$A$7:$X$156,H$9,FALSE))="","",(VLOOKUP($B154,'Year End Backsheet'!$A$7:$X$156,H$9,FALSE))),"")</f>
        <v>Strongly Agree</v>
      </c>
      <c r="I154" s="441" t="str">
        <f ca="1">IFERROR(IF((VLOOKUP($B154,'Year End Backsheet'!$A$7:$X$156,I$9,FALSE))="","",(VLOOKUP($B154,'Year End Backsheet'!$A$7:$X$156,I$9,FALSE))),"")</f>
        <v>Strongly Agree</v>
      </c>
      <c r="J154" s="442" t="str">
        <f ca="1">IFERROR(IF((VLOOKUP($B154,'Year End Backsheet'!$A$7:$X$156,J$9,FALSE))="","",(VLOOKUP($B154,'Year End Backsheet'!$A$7:$X$156,J$9,FALSE))),"")</f>
        <v>Strongly Agree</v>
      </c>
    </row>
    <row r="155" spans="1:10" ht="15" customHeight="1" x14ac:dyDescent="0.3">
      <c r="A155" s="41">
        <v>129</v>
      </c>
      <c r="B155" s="438" t="str">
        <f t="shared" ca="1" si="12"/>
        <v>E06000034</v>
      </c>
      <c r="C155" s="439" t="str">
        <f ca="1">IFERROR(VLOOKUP($B155,'Org List'!$J$9:$K$640,2,0), "")</f>
        <v>Thurrock</v>
      </c>
      <c r="D155" s="440" t="str">
        <f ca="1">IFERROR(IF((VLOOKUP($B155,'Year End Backsheet'!$A$7:$X$156,D$9,FALSE))="","",(VLOOKUP($B155,'Year End Backsheet'!$A$7:$X$156,D$9,FALSE))),"")</f>
        <v>Agree</v>
      </c>
      <c r="E155" s="441" t="str">
        <f ca="1">IFERROR(IF((VLOOKUP($B155,'Year End Backsheet'!$A$7:$X$156,E$9,FALSE))="","",(VLOOKUP($B155,'Year End Backsheet'!$A$7:$X$156,E$9,FALSE))),"")</f>
        <v>Agree</v>
      </c>
      <c r="F155" s="441" t="str">
        <f ca="1">IFERROR(IF((VLOOKUP($B155,'Year End Backsheet'!$A$7:$X$156,F$9,FALSE))="","",(VLOOKUP($B155,'Year End Backsheet'!$A$7:$X$156,F$9,FALSE))),"")</f>
        <v>Agree</v>
      </c>
      <c r="G155" s="441" t="str">
        <f ca="1">IFERROR(IF((VLOOKUP($B155,'Year End Backsheet'!$A$7:$X$156,G$9,FALSE))="","",(VLOOKUP($B155,'Year End Backsheet'!$A$7:$X$156,G$9,FALSE))),"")</f>
        <v>Agree</v>
      </c>
      <c r="H155" s="441" t="str">
        <f ca="1">IFERROR(IF((VLOOKUP($B155,'Year End Backsheet'!$A$7:$X$156,H$9,FALSE))="","",(VLOOKUP($B155,'Year End Backsheet'!$A$7:$X$156,H$9,FALSE))),"")</f>
        <v>Strongly Agree</v>
      </c>
      <c r="I155" s="441" t="str">
        <f ca="1">IFERROR(IF((VLOOKUP($B155,'Year End Backsheet'!$A$7:$X$156,I$9,FALSE))="","",(VLOOKUP($B155,'Year End Backsheet'!$A$7:$X$156,I$9,FALSE))),"")</f>
        <v>Agree</v>
      </c>
      <c r="J155" s="442" t="str">
        <f ca="1">IFERROR(IF((VLOOKUP($B155,'Year End Backsheet'!$A$7:$X$156,J$9,FALSE))="","",(VLOOKUP($B155,'Year End Backsheet'!$A$7:$X$156,J$9,FALSE))),"")</f>
        <v>Neither agree nor disagree</v>
      </c>
    </row>
    <row r="156" spans="1:10" ht="15" customHeight="1" x14ac:dyDescent="0.3">
      <c r="A156" s="41">
        <v>130</v>
      </c>
      <c r="B156" s="438" t="str">
        <f t="shared" ca="1" si="12"/>
        <v>E06000027</v>
      </c>
      <c r="C156" s="439" t="str">
        <f ca="1">IFERROR(VLOOKUP($B156,'Org List'!$J$9:$K$640,2,0), "")</f>
        <v>Torbay</v>
      </c>
      <c r="D156" s="440" t="str">
        <f ca="1">IFERROR(IF((VLOOKUP($B156,'Year End Backsheet'!$A$7:$X$156,D$9,FALSE))="","",(VLOOKUP($B156,'Year End Backsheet'!$A$7:$X$156,D$9,FALSE))),"")</f>
        <v>Strongly Agree</v>
      </c>
      <c r="E156" s="441" t="str">
        <f ca="1">IFERROR(IF((VLOOKUP($B156,'Year End Backsheet'!$A$7:$X$156,E$9,FALSE))="","",(VLOOKUP($B156,'Year End Backsheet'!$A$7:$X$156,E$9,FALSE))),"")</f>
        <v>Strongly Agree</v>
      </c>
      <c r="F156" s="441" t="str">
        <f ca="1">IFERROR(IF((VLOOKUP($B156,'Year End Backsheet'!$A$7:$X$156,F$9,FALSE))="","",(VLOOKUP($B156,'Year End Backsheet'!$A$7:$X$156,F$9,FALSE))),"")</f>
        <v>Strongly Agree</v>
      </c>
      <c r="G156" s="441" t="str">
        <f ca="1">IFERROR(IF((VLOOKUP($B156,'Year End Backsheet'!$A$7:$X$156,G$9,FALSE))="","",(VLOOKUP($B156,'Year End Backsheet'!$A$7:$X$156,G$9,FALSE))),"")</f>
        <v>Neither agree nor disagree</v>
      </c>
      <c r="H156" s="441" t="str">
        <f ca="1">IFERROR(IF((VLOOKUP($B156,'Year End Backsheet'!$A$7:$X$156,H$9,FALSE))="","",(VLOOKUP($B156,'Year End Backsheet'!$A$7:$X$156,H$9,FALSE))),"")</f>
        <v>Neither agree nor disagree</v>
      </c>
      <c r="I156" s="441" t="str">
        <f ca="1">IFERROR(IF((VLOOKUP($B156,'Year End Backsheet'!$A$7:$X$156,I$9,FALSE))="","",(VLOOKUP($B156,'Year End Backsheet'!$A$7:$X$156,I$9,FALSE))),"")</f>
        <v>Neither agree nor disagree</v>
      </c>
      <c r="J156" s="442" t="str">
        <f ca="1">IFERROR(IF((VLOOKUP($B156,'Year End Backsheet'!$A$7:$X$156,J$9,FALSE))="","",(VLOOKUP($B156,'Year End Backsheet'!$A$7:$X$156,J$9,FALSE))),"")</f>
        <v>Neither agree nor disagree</v>
      </c>
    </row>
    <row r="157" spans="1:10" ht="15" customHeight="1" x14ac:dyDescent="0.3">
      <c r="A157" s="41">
        <v>131</v>
      </c>
      <c r="B157" s="438" t="str">
        <f t="shared" ca="1" si="12"/>
        <v>E09000030</v>
      </c>
      <c r="C157" s="439" t="str">
        <f ca="1">IFERROR(VLOOKUP($B157,'Org List'!$J$9:$K$640,2,0), "")</f>
        <v>Tower Hamlets</v>
      </c>
      <c r="D157" s="440" t="str">
        <f ca="1">IFERROR(IF((VLOOKUP($B157,'Year End Backsheet'!$A$7:$X$156,D$9,FALSE))="","",(VLOOKUP($B157,'Year End Backsheet'!$A$7:$X$156,D$9,FALSE))),"")</f>
        <v>Strongly Agree</v>
      </c>
      <c r="E157" s="441" t="str">
        <f ca="1">IFERROR(IF((VLOOKUP($B157,'Year End Backsheet'!$A$7:$X$156,E$9,FALSE))="","",(VLOOKUP($B157,'Year End Backsheet'!$A$7:$X$156,E$9,FALSE))),"")</f>
        <v>Strongly Agree</v>
      </c>
      <c r="F157" s="441" t="str">
        <f ca="1">IFERROR(IF((VLOOKUP($B157,'Year End Backsheet'!$A$7:$X$156,F$9,FALSE))="","",(VLOOKUP($B157,'Year End Backsheet'!$A$7:$X$156,F$9,FALSE))),"")</f>
        <v>Agree</v>
      </c>
      <c r="G157" s="441" t="str">
        <f ca="1">IFERROR(IF((VLOOKUP($B157,'Year End Backsheet'!$A$7:$X$156,G$9,FALSE))="","",(VLOOKUP($B157,'Year End Backsheet'!$A$7:$X$156,G$9,FALSE))),"")</f>
        <v>Agree</v>
      </c>
      <c r="H157" s="441" t="str">
        <f ca="1">IFERROR(IF((VLOOKUP($B157,'Year End Backsheet'!$A$7:$X$156,H$9,FALSE))="","",(VLOOKUP($B157,'Year End Backsheet'!$A$7:$X$156,H$9,FALSE))),"")</f>
        <v>Agree</v>
      </c>
      <c r="I157" s="441" t="str">
        <f ca="1">IFERROR(IF((VLOOKUP($B157,'Year End Backsheet'!$A$7:$X$156,I$9,FALSE))="","",(VLOOKUP($B157,'Year End Backsheet'!$A$7:$X$156,I$9,FALSE))),"")</f>
        <v>Agree</v>
      </c>
      <c r="J157" s="442" t="str">
        <f ca="1">IFERROR(IF((VLOOKUP($B157,'Year End Backsheet'!$A$7:$X$156,J$9,FALSE))="","",(VLOOKUP($B157,'Year End Backsheet'!$A$7:$X$156,J$9,FALSE))),"")</f>
        <v>Agree</v>
      </c>
    </row>
    <row r="158" spans="1:10" ht="15" customHeight="1" x14ac:dyDescent="0.3">
      <c r="A158" s="41">
        <v>132</v>
      </c>
      <c r="B158" s="438" t="str">
        <f t="shared" ca="1" si="12"/>
        <v>E08000009</v>
      </c>
      <c r="C158" s="439" t="str">
        <f ca="1">IFERROR(VLOOKUP($B158,'Org List'!$J$9:$K$640,2,0), "")</f>
        <v>Trafford</v>
      </c>
      <c r="D158" s="440" t="str">
        <f ca="1">IFERROR(IF((VLOOKUP($B158,'Year End Backsheet'!$A$7:$X$156,D$9,FALSE))="","",(VLOOKUP($B158,'Year End Backsheet'!$A$7:$X$156,D$9,FALSE))),"")</f>
        <v>Agree</v>
      </c>
      <c r="E158" s="441" t="str">
        <f ca="1">IFERROR(IF((VLOOKUP($B158,'Year End Backsheet'!$A$7:$X$156,E$9,FALSE))="","",(VLOOKUP($B158,'Year End Backsheet'!$A$7:$X$156,E$9,FALSE))),"")</f>
        <v>Agree</v>
      </c>
      <c r="F158" s="441" t="str">
        <f ca="1">IFERROR(IF((VLOOKUP($B158,'Year End Backsheet'!$A$7:$X$156,F$9,FALSE))="","",(VLOOKUP($B158,'Year End Backsheet'!$A$7:$X$156,F$9,FALSE))),"")</f>
        <v>Agree</v>
      </c>
      <c r="G158" s="441" t="str">
        <f ca="1">IFERROR(IF((VLOOKUP($B158,'Year End Backsheet'!$A$7:$X$156,G$9,FALSE))="","",(VLOOKUP($B158,'Year End Backsheet'!$A$7:$X$156,G$9,FALSE))),"")</f>
        <v>Agree</v>
      </c>
      <c r="H158" s="441" t="str">
        <f ca="1">IFERROR(IF((VLOOKUP($B158,'Year End Backsheet'!$A$7:$X$156,H$9,FALSE))="","",(VLOOKUP($B158,'Year End Backsheet'!$A$7:$X$156,H$9,FALSE))),"")</f>
        <v>Agree</v>
      </c>
      <c r="I158" s="441" t="str">
        <f ca="1">IFERROR(IF((VLOOKUP($B158,'Year End Backsheet'!$A$7:$X$156,I$9,FALSE))="","",(VLOOKUP($B158,'Year End Backsheet'!$A$7:$X$156,I$9,FALSE))),"")</f>
        <v>Agree</v>
      </c>
      <c r="J158" s="442" t="str">
        <f ca="1">IFERROR(IF((VLOOKUP($B158,'Year End Backsheet'!$A$7:$X$156,J$9,FALSE))="","",(VLOOKUP($B158,'Year End Backsheet'!$A$7:$X$156,J$9,FALSE))),"")</f>
        <v>Agree</v>
      </c>
    </row>
    <row r="159" spans="1:10" ht="15" customHeight="1" x14ac:dyDescent="0.3">
      <c r="A159" s="41">
        <v>133</v>
      </c>
      <c r="B159" s="438" t="str">
        <f t="shared" ca="1" si="12"/>
        <v>E08000036</v>
      </c>
      <c r="C159" s="439" t="str">
        <f ca="1">IFERROR(VLOOKUP($B159,'Org List'!$J$9:$K$640,2,0), "")</f>
        <v>Wakefield</v>
      </c>
      <c r="D159" s="440" t="str">
        <f ca="1">IFERROR(IF((VLOOKUP($B159,'Year End Backsheet'!$A$7:$X$156,D$9,FALSE))="","",(VLOOKUP($B159,'Year End Backsheet'!$A$7:$X$156,D$9,FALSE))),"")</f>
        <v>Agree</v>
      </c>
      <c r="E159" s="441" t="str">
        <f ca="1">IFERROR(IF((VLOOKUP($B159,'Year End Backsheet'!$A$7:$X$156,E$9,FALSE))="","",(VLOOKUP($B159,'Year End Backsheet'!$A$7:$X$156,E$9,FALSE))),"")</f>
        <v>Agree</v>
      </c>
      <c r="F159" s="441" t="str">
        <f ca="1">IFERROR(IF((VLOOKUP($B159,'Year End Backsheet'!$A$7:$X$156,F$9,FALSE))="","",(VLOOKUP($B159,'Year End Backsheet'!$A$7:$X$156,F$9,FALSE))),"")</f>
        <v>Agree</v>
      </c>
      <c r="G159" s="441" t="str">
        <f ca="1">IFERROR(IF((VLOOKUP($B159,'Year End Backsheet'!$A$7:$X$156,G$9,FALSE))="","",(VLOOKUP($B159,'Year End Backsheet'!$A$7:$X$156,G$9,FALSE))),"")</f>
        <v>Agree</v>
      </c>
      <c r="H159" s="441" t="str">
        <f ca="1">IFERROR(IF((VLOOKUP($B159,'Year End Backsheet'!$A$7:$X$156,H$9,FALSE))="","",(VLOOKUP($B159,'Year End Backsheet'!$A$7:$X$156,H$9,FALSE))),"")</f>
        <v>Agree</v>
      </c>
      <c r="I159" s="441" t="str">
        <f ca="1">IFERROR(IF((VLOOKUP($B159,'Year End Backsheet'!$A$7:$X$156,I$9,FALSE))="","",(VLOOKUP($B159,'Year End Backsheet'!$A$7:$X$156,I$9,FALSE))),"")</f>
        <v>Agree</v>
      </c>
      <c r="J159" s="442" t="str">
        <f ca="1">IFERROR(IF((VLOOKUP($B159,'Year End Backsheet'!$A$7:$X$156,J$9,FALSE))="","",(VLOOKUP($B159,'Year End Backsheet'!$A$7:$X$156,J$9,FALSE))),"")</f>
        <v>Agree</v>
      </c>
    </row>
    <row r="160" spans="1:10" ht="15" customHeight="1" x14ac:dyDescent="0.3">
      <c r="A160" s="41">
        <v>134</v>
      </c>
      <c r="B160" s="438" t="str">
        <f t="shared" ca="1" si="12"/>
        <v>E08000030</v>
      </c>
      <c r="C160" s="439" t="str">
        <f ca="1">IFERROR(VLOOKUP($B160,'Org List'!$J$9:$K$640,2,0), "")</f>
        <v>Walsall</v>
      </c>
      <c r="D160" s="440" t="str">
        <f ca="1">IFERROR(IF((VLOOKUP($B160,'Year End Backsheet'!$A$7:$X$156,D$9,FALSE))="","",(VLOOKUP($B160,'Year End Backsheet'!$A$7:$X$156,D$9,FALSE))),"")</f>
        <v>Strongly Agree</v>
      </c>
      <c r="E160" s="441" t="str">
        <f ca="1">IFERROR(IF((VLOOKUP($B160,'Year End Backsheet'!$A$7:$X$156,E$9,FALSE))="","",(VLOOKUP($B160,'Year End Backsheet'!$A$7:$X$156,E$9,FALSE))),"")</f>
        <v>Neither agree nor disagree</v>
      </c>
      <c r="F160" s="441" t="str">
        <f ca="1">IFERROR(IF((VLOOKUP($B160,'Year End Backsheet'!$A$7:$X$156,F$9,FALSE))="","",(VLOOKUP($B160,'Year End Backsheet'!$A$7:$X$156,F$9,FALSE))),"")</f>
        <v>Strongly Agree</v>
      </c>
      <c r="G160" s="441" t="str">
        <f ca="1">IFERROR(IF((VLOOKUP($B160,'Year End Backsheet'!$A$7:$X$156,G$9,FALSE))="","",(VLOOKUP($B160,'Year End Backsheet'!$A$7:$X$156,G$9,FALSE))),"")</f>
        <v>Agree</v>
      </c>
      <c r="H160" s="441" t="str">
        <f ca="1">IFERROR(IF((VLOOKUP($B160,'Year End Backsheet'!$A$7:$X$156,H$9,FALSE))="","",(VLOOKUP($B160,'Year End Backsheet'!$A$7:$X$156,H$9,FALSE))),"")</f>
        <v>Agree</v>
      </c>
      <c r="I160" s="441" t="str">
        <f ca="1">IFERROR(IF((VLOOKUP($B160,'Year End Backsheet'!$A$7:$X$156,I$9,FALSE))="","",(VLOOKUP($B160,'Year End Backsheet'!$A$7:$X$156,I$9,FALSE))),"")</f>
        <v>Agree</v>
      </c>
      <c r="J160" s="442" t="str">
        <f ca="1">IFERROR(IF((VLOOKUP($B160,'Year End Backsheet'!$A$7:$X$156,J$9,FALSE))="","",(VLOOKUP($B160,'Year End Backsheet'!$A$7:$X$156,J$9,FALSE))),"")</f>
        <v>Agree</v>
      </c>
    </row>
    <row r="161" spans="1:10" ht="15" customHeight="1" x14ac:dyDescent="0.3">
      <c r="A161" s="41">
        <v>135</v>
      </c>
      <c r="B161" s="438" t="str">
        <f t="shared" ca="1" si="12"/>
        <v>E09000031</v>
      </c>
      <c r="C161" s="439" t="str">
        <f ca="1">IFERROR(VLOOKUP($B161,'Org List'!$J$9:$K$640,2,0), "")</f>
        <v>Waltham Forest</v>
      </c>
      <c r="D161" s="440" t="str">
        <f ca="1">IFERROR(IF((VLOOKUP($B161,'Year End Backsheet'!$A$7:$X$156,D$9,FALSE))="","",(VLOOKUP($B161,'Year End Backsheet'!$A$7:$X$156,D$9,FALSE))),"")</f>
        <v>Agree</v>
      </c>
      <c r="E161" s="441" t="str">
        <f ca="1">IFERROR(IF((VLOOKUP($B161,'Year End Backsheet'!$A$7:$X$156,E$9,FALSE))="","",(VLOOKUP($B161,'Year End Backsheet'!$A$7:$X$156,E$9,FALSE))),"")</f>
        <v>Agree</v>
      </c>
      <c r="F161" s="441" t="str">
        <f ca="1">IFERROR(IF((VLOOKUP($B161,'Year End Backsheet'!$A$7:$X$156,F$9,FALSE))="","",(VLOOKUP($B161,'Year End Backsheet'!$A$7:$X$156,F$9,FALSE))),"")</f>
        <v>Agree</v>
      </c>
      <c r="G161" s="441" t="str">
        <f ca="1">IFERROR(IF((VLOOKUP($B161,'Year End Backsheet'!$A$7:$X$156,G$9,FALSE))="","",(VLOOKUP($B161,'Year End Backsheet'!$A$7:$X$156,G$9,FALSE))),"")</f>
        <v>Strongly Agree</v>
      </c>
      <c r="H161" s="441" t="str">
        <f ca="1">IFERROR(IF((VLOOKUP($B161,'Year End Backsheet'!$A$7:$X$156,H$9,FALSE))="","",(VLOOKUP($B161,'Year End Backsheet'!$A$7:$X$156,H$9,FALSE))),"")</f>
        <v>Agree</v>
      </c>
      <c r="I161" s="441" t="str">
        <f ca="1">IFERROR(IF((VLOOKUP($B161,'Year End Backsheet'!$A$7:$X$156,I$9,FALSE))="","",(VLOOKUP($B161,'Year End Backsheet'!$A$7:$X$156,I$9,FALSE))),"")</f>
        <v>Agree</v>
      </c>
      <c r="J161" s="442" t="str">
        <f ca="1">IFERROR(IF((VLOOKUP($B161,'Year End Backsheet'!$A$7:$X$156,J$9,FALSE))="","",(VLOOKUP($B161,'Year End Backsheet'!$A$7:$X$156,J$9,FALSE))),"")</f>
        <v>Agree</v>
      </c>
    </row>
    <row r="162" spans="1:10" ht="15" customHeight="1" x14ac:dyDescent="0.3">
      <c r="A162" s="41">
        <v>136</v>
      </c>
      <c r="B162" s="438" t="str">
        <f t="shared" ca="1" si="12"/>
        <v>E09000032</v>
      </c>
      <c r="C162" s="439" t="str">
        <f ca="1">IFERROR(VLOOKUP($B162,'Org List'!$J$9:$K$640,2,0), "")</f>
        <v>Wandsworth</v>
      </c>
      <c r="D162" s="440" t="str">
        <f ca="1">IFERROR(IF((VLOOKUP($B162,'Year End Backsheet'!$A$7:$X$156,D$9,FALSE))="","",(VLOOKUP($B162,'Year End Backsheet'!$A$7:$X$156,D$9,FALSE))),"")</f>
        <v>Agree</v>
      </c>
      <c r="E162" s="441" t="str">
        <f ca="1">IFERROR(IF((VLOOKUP($B162,'Year End Backsheet'!$A$7:$X$156,E$9,FALSE))="","",(VLOOKUP($B162,'Year End Backsheet'!$A$7:$X$156,E$9,FALSE))),"")</f>
        <v>Agree</v>
      </c>
      <c r="F162" s="441" t="str">
        <f ca="1">IFERROR(IF((VLOOKUP($B162,'Year End Backsheet'!$A$7:$X$156,F$9,FALSE))="","",(VLOOKUP($B162,'Year End Backsheet'!$A$7:$X$156,F$9,FALSE))),"")</f>
        <v>Agree</v>
      </c>
      <c r="G162" s="441" t="str">
        <f ca="1">IFERROR(IF((VLOOKUP($B162,'Year End Backsheet'!$A$7:$X$156,G$9,FALSE))="","",(VLOOKUP($B162,'Year End Backsheet'!$A$7:$X$156,G$9,FALSE))),"")</f>
        <v>Neither agree nor disagree</v>
      </c>
      <c r="H162" s="441" t="str">
        <f ca="1">IFERROR(IF((VLOOKUP($B162,'Year End Backsheet'!$A$7:$X$156,H$9,FALSE))="","",(VLOOKUP($B162,'Year End Backsheet'!$A$7:$X$156,H$9,FALSE))),"")</f>
        <v>Agree</v>
      </c>
      <c r="I162" s="441" t="str">
        <f ca="1">IFERROR(IF((VLOOKUP($B162,'Year End Backsheet'!$A$7:$X$156,I$9,FALSE))="","",(VLOOKUP($B162,'Year End Backsheet'!$A$7:$X$156,I$9,FALSE))),"")</f>
        <v>Agree</v>
      </c>
      <c r="J162" s="442" t="str">
        <f ca="1">IFERROR(IF((VLOOKUP($B162,'Year End Backsheet'!$A$7:$X$156,J$9,FALSE))="","",(VLOOKUP($B162,'Year End Backsheet'!$A$7:$X$156,J$9,FALSE))),"")</f>
        <v>Neither agree nor disagree</v>
      </c>
    </row>
    <row r="163" spans="1:10" ht="15" customHeight="1" x14ac:dyDescent="0.3">
      <c r="A163" s="41">
        <v>137</v>
      </c>
      <c r="B163" s="438" t="str">
        <f t="shared" ca="1" si="12"/>
        <v>E06000007</v>
      </c>
      <c r="C163" s="439" t="str">
        <f ca="1">IFERROR(VLOOKUP($B163,'Org List'!$J$9:$K$640,2,0), "")</f>
        <v>Warrington</v>
      </c>
      <c r="D163" s="440" t="str">
        <f ca="1">IFERROR(IF((VLOOKUP($B163,'Year End Backsheet'!$A$7:$X$156,D$9,FALSE))="","",(VLOOKUP($B163,'Year End Backsheet'!$A$7:$X$156,D$9,FALSE))),"")</f>
        <v>Strongly Agree</v>
      </c>
      <c r="E163" s="441" t="str">
        <f ca="1">IFERROR(IF((VLOOKUP($B163,'Year End Backsheet'!$A$7:$X$156,E$9,FALSE))="","",(VLOOKUP($B163,'Year End Backsheet'!$A$7:$X$156,E$9,FALSE))),"")</f>
        <v>Strongly Agree</v>
      </c>
      <c r="F163" s="441" t="str">
        <f ca="1">IFERROR(IF((VLOOKUP($B163,'Year End Backsheet'!$A$7:$X$156,F$9,FALSE))="","",(VLOOKUP($B163,'Year End Backsheet'!$A$7:$X$156,F$9,FALSE))),"")</f>
        <v>Agree</v>
      </c>
      <c r="G163" s="441" t="str">
        <f ca="1">IFERROR(IF((VLOOKUP($B163,'Year End Backsheet'!$A$7:$X$156,G$9,FALSE))="","",(VLOOKUP($B163,'Year End Backsheet'!$A$7:$X$156,G$9,FALSE))),"")</f>
        <v>Neither agree nor disagree</v>
      </c>
      <c r="H163" s="441" t="str">
        <f ca="1">IFERROR(IF((VLOOKUP($B163,'Year End Backsheet'!$A$7:$X$156,H$9,FALSE))="","",(VLOOKUP($B163,'Year End Backsheet'!$A$7:$X$156,H$9,FALSE))),"")</f>
        <v>Strongly Agree</v>
      </c>
      <c r="I163" s="441" t="str">
        <f ca="1">IFERROR(IF((VLOOKUP($B163,'Year End Backsheet'!$A$7:$X$156,I$9,FALSE))="","",(VLOOKUP($B163,'Year End Backsheet'!$A$7:$X$156,I$9,FALSE))),"")</f>
        <v>Agree</v>
      </c>
      <c r="J163" s="442" t="str">
        <f ca="1">IFERROR(IF((VLOOKUP($B163,'Year End Backsheet'!$A$7:$X$156,J$9,FALSE))="","",(VLOOKUP($B163,'Year End Backsheet'!$A$7:$X$156,J$9,FALSE))),"")</f>
        <v>Agree</v>
      </c>
    </row>
    <row r="164" spans="1:10" ht="15" customHeight="1" x14ac:dyDescent="0.3">
      <c r="A164" s="41">
        <v>138</v>
      </c>
      <c r="B164" s="438" t="str">
        <f t="shared" ca="1" si="12"/>
        <v>E10000031</v>
      </c>
      <c r="C164" s="439" t="str">
        <f ca="1">IFERROR(VLOOKUP($B164,'Org List'!$J$9:$K$640,2,0), "")</f>
        <v>Warwickshire</v>
      </c>
      <c r="D164" s="440" t="str">
        <f ca="1">IFERROR(IF((VLOOKUP($B164,'Year End Backsheet'!$A$7:$X$156,D$9,FALSE))="","",(VLOOKUP($B164,'Year End Backsheet'!$A$7:$X$156,D$9,FALSE))),"")</f>
        <v>Agree</v>
      </c>
      <c r="E164" s="441" t="str">
        <f ca="1">IFERROR(IF((VLOOKUP($B164,'Year End Backsheet'!$A$7:$X$156,E$9,FALSE))="","",(VLOOKUP($B164,'Year End Backsheet'!$A$7:$X$156,E$9,FALSE))),"")</f>
        <v>Agree</v>
      </c>
      <c r="F164" s="441" t="str">
        <f ca="1">IFERROR(IF((VLOOKUP($B164,'Year End Backsheet'!$A$7:$X$156,F$9,FALSE))="","",(VLOOKUP($B164,'Year End Backsheet'!$A$7:$X$156,F$9,FALSE))),"")</f>
        <v>Agree</v>
      </c>
      <c r="G164" s="441" t="str">
        <f ca="1">IFERROR(IF((VLOOKUP($B164,'Year End Backsheet'!$A$7:$X$156,G$9,FALSE))="","",(VLOOKUP($B164,'Year End Backsheet'!$A$7:$X$156,G$9,FALSE))),"")</f>
        <v>Agree</v>
      </c>
      <c r="H164" s="441" t="str">
        <f ca="1">IFERROR(IF((VLOOKUP($B164,'Year End Backsheet'!$A$7:$X$156,H$9,FALSE))="","",(VLOOKUP($B164,'Year End Backsheet'!$A$7:$X$156,H$9,FALSE))),"")</f>
        <v>Strongly Agree</v>
      </c>
      <c r="I164" s="441" t="str">
        <f ca="1">IFERROR(IF((VLOOKUP($B164,'Year End Backsheet'!$A$7:$X$156,I$9,FALSE))="","",(VLOOKUP($B164,'Year End Backsheet'!$A$7:$X$156,I$9,FALSE))),"")</f>
        <v>Agree</v>
      </c>
      <c r="J164" s="442" t="str">
        <f ca="1">IFERROR(IF((VLOOKUP($B164,'Year End Backsheet'!$A$7:$X$156,J$9,FALSE))="","",(VLOOKUP($B164,'Year End Backsheet'!$A$7:$X$156,J$9,FALSE))),"")</f>
        <v>Agree</v>
      </c>
    </row>
    <row r="165" spans="1:10" ht="15" customHeight="1" x14ac:dyDescent="0.3">
      <c r="A165" s="41">
        <v>139</v>
      </c>
      <c r="B165" s="438" t="str">
        <f t="shared" ca="1" si="12"/>
        <v>E06000037</v>
      </c>
      <c r="C165" s="439" t="str">
        <f ca="1">IFERROR(VLOOKUP($B165,'Org List'!$J$9:$K$640,2,0), "")</f>
        <v>West Berkshire</v>
      </c>
      <c r="D165" s="440" t="str">
        <f ca="1">IFERROR(IF((VLOOKUP($B165,'Year End Backsheet'!$A$7:$X$156,D$9,FALSE))="","",(VLOOKUP($B165,'Year End Backsheet'!$A$7:$X$156,D$9,FALSE))),"")</f>
        <v>Agree</v>
      </c>
      <c r="E165" s="441" t="str">
        <f ca="1">IFERROR(IF((VLOOKUP($B165,'Year End Backsheet'!$A$7:$X$156,E$9,FALSE))="","",(VLOOKUP($B165,'Year End Backsheet'!$A$7:$X$156,E$9,FALSE))),"")</f>
        <v>Agree</v>
      </c>
      <c r="F165" s="441" t="str">
        <f ca="1">IFERROR(IF((VLOOKUP($B165,'Year End Backsheet'!$A$7:$X$156,F$9,FALSE))="","",(VLOOKUP($B165,'Year End Backsheet'!$A$7:$X$156,F$9,FALSE))),"")</f>
        <v>Agree</v>
      </c>
      <c r="G165" s="441" t="str">
        <f ca="1">IFERROR(IF((VLOOKUP($B165,'Year End Backsheet'!$A$7:$X$156,G$9,FALSE))="","",(VLOOKUP($B165,'Year End Backsheet'!$A$7:$X$156,G$9,FALSE))),"")</f>
        <v>Neither agree nor disagree</v>
      </c>
      <c r="H165" s="441" t="str">
        <f ca="1">IFERROR(IF((VLOOKUP($B165,'Year End Backsheet'!$A$7:$X$156,H$9,FALSE))="","",(VLOOKUP($B165,'Year End Backsheet'!$A$7:$X$156,H$9,FALSE))),"")</f>
        <v>Neither agree nor disagree</v>
      </c>
      <c r="I165" s="441" t="str">
        <f ca="1">IFERROR(IF((VLOOKUP($B165,'Year End Backsheet'!$A$7:$X$156,I$9,FALSE))="","",(VLOOKUP($B165,'Year End Backsheet'!$A$7:$X$156,I$9,FALSE))),"")</f>
        <v>Agree</v>
      </c>
      <c r="J165" s="442" t="str">
        <f ca="1">IFERROR(IF((VLOOKUP($B165,'Year End Backsheet'!$A$7:$X$156,J$9,FALSE))="","",(VLOOKUP($B165,'Year End Backsheet'!$A$7:$X$156,J$9,FALSE))),"")</f>
        <v>Agree</v>
      </c>
    </row>
    <row r="166" spans="1:10" ht="15" customHeight="1" x14ac:dyDescent="0.3">
      <c r="A166" s="41">
        <v>140</v>
      </c>
      <c r="B166" s="438" t="str">
        <f t="shared" ca="1" si="12"/>
        <v>E10000032</v>
      </c>
      <c r="C166" s="439" t="str">
        <f ca="1">IFERROR(VLOOKUP($B166,'Org List'!$J$9:$K$640,2,0), "")</f>
        <v>West Sussex</v>
      </c>
      <c r="D166" s="440" t="str">
        <f ca="1">IFERROR(IF((VLOOKUP($B166,'Year End Backsheet'!$A$7:$X$156,D$9,FALSE))="","",(VLOOKUP($B166,'Year End Backsheet'!$A$7:$X$156,D$9,FALSE))),"")</f>
        <v>Agree</v>
      </c>
      <c r="E166" s="441" t="str">
        <f ca="1">IFERROR(IF((VLOOKUP($B166,'Year End Backsheet'!$A$7:$X$156,E$9,FALSE))="","",(VLOOKUP($B166,'Year End Backsheet'!$A$7:$X$156,E$9,FALSE))),"")</f>
        <v>Agree</v>
      </c>
      <c r="F166" s="441" t="str">
        <f ca="1">IFERROR(IF((VLOOKUP($B166,'Year End Backsheet'!$A$7:$X$156,F$9,FALSE))="","",(VLOOKUP($B166,'Year End Backsheet'!$A$7:$X$156,F$9,FALSE))),"")</f>
        <v>Agree</v>
      </c>
      <c r="G166" s="441" t="str">
        <f ca="1">IFERROR(IF((VLOOKUP($B166,'Year End Backsheet'!$A$7:$X$156,G$9,FALSE))="","",(VLOOKUP($B166,'Year End Backsheet'!$A$7:$X$156,G$9,FALSE))),"")</f>
        <v>Agree</v>
      </c>
      <c r="H166" s="441" t="str">
        <f ca="1">IFERROR(IF((VLOOKUP($B166,'Year End Backsheet'!$A$7:$X$156,H$9,FALSE))="","",(VLOOKUP($B166,'Year End Backsheet'!$A$7:$X$156,H$9,FALSE))),"")</f>
        <v>Neither agree nor disagree</v>
      </c>
      <c r="I166" s="441" t="str">
        <f ca="1">IFERROR(IF((VLOOKUP($B166,'Year End Backsheet'!$A$7:$X$156,I$9,FALSE))="","",(VLOOKUP($B166,'Year End Backsheet'!$A$7:$X$156,I$9,FALSE))),"")</f>
        <v>Neither agree nor disagree</v>
      </c>
      <c r="J166" s="442" t="str">
        <f ca="1">IFERROR(IF((VLOOKUP($B166,'Year End Backsheet'!$A$7:$X$156,J$9,FALSE))="","",(VLOOKUP($B166,'Year End Backsheet'!$A$7:$X$156,J$9,FALSE))),"")</f>
        <v>Agree</v>
      </c>
    </row>
    <row r="167" spans="1:10" ht="15" customHeight="1" x14ac:dyDescent="0.3">
      <c r="A167" s="41">
        <v>141</v>
      </c>
      <c r="B167" s="438" t="str">
        <f t="shared" ca="1" si="12"/>
        <v>E09000033</v>
      </c>
      <c r="C167" s="439" t="str">
        <f ca="1">IFERROR(VLOOKUP($B167,'Org List'!$J$9:$K$640,2,0), "")</f>
        <v>Westminster</v>
      </c>
      <c r="D167" s="440" t="str">
        <f ca="1">IFERROR(IF((VLOOKUP($B167,'Year End Backsheet'!$A$7:$X$156,D$9,FALSE))="","",(VLOOKUP($B167,'Year End Backsheet'!$A$7:$X$156,D$9,FALSE))),"")</f>
        <v>Agree</v>
      </c>
      <c r="E167" s="441" t="str">
        <f ca="1">IFERROR(IF((VLOOKUP($B167,'Year End Backsheet'!$A$7:$X$156,E$9,FALSE))="","",(VLOOKUP($B167,'Year End Backsheet'!$A$7:$X$156,E$9,FALSE))),"")</f>
        <v>Agree</v>
      </c>
      <c r="F167" s="441" t="str">
        <f ca="1">IFERROR(IF((VLOOKUP($B167,'Year End Backsheet'!$A$7:$X$156,F$9,FALSE))="","",(VLOOKUP($B167,'Year End Backsheet'!$A$7:$X$156,F$9,FALSE))),"")</f>
        <v>Agree</v>
      </c>
      <c r="G167" s="441" t="str">
        <f ca="1">IFERROR(IF((VLOOKUP($B167,'Year End Backsheet'!$A$7:$X$156,G$9,FALSE))="","",(VLOOKUP($B167,'Year End Backsheet'!$A$7:$X$156,G$9,FALSE))),"")</f>
        <v>Agree</v>
      </c>
      <c r="H167" s="441" t="str">
        <f ca="1">IFERROR(IF((VLOOKUP($B167,'Year End Backsheet'!$A$7:$X$156,H$9,FALSE))="","",(VLOOKUP($B167,'Year End Backsheet'!$A$7:$X$156,H$9,FALSE))),"")</f>
        <v>Agree</v>
      </c>
      <c r="I167" s="441" t="str">
        <f ca="1">IFERROR(IF((VLOOKUP($B167,'Year End Backsheet'!$A$7:$X$156,I$9,FALSE))="","",(VLOOKUP($B167,'Year End Backsheet'!$A$7:$X$156,I$9,FALSE))),"")</f>
        <v>Agree</v>
      </c>
      <c r="J167" s="442" t="str">
        <f ca="1">IFERROR(IF((VLOOKUP($B167,'Year End Backsheet'!$A$7:$X$156,J$9,FALSE))="","",(VLOOKUP($B167,'Year End Backsheet'!$A$7:$X$156,J$9,FALSE))),"")</f>
        <v>Agree</v>
      </c>
    </row>
    <row r="168" spans="1:10" ht="15" customHeight="1" x14ac:dyDescent="0.3">
      <c r="A168" s="41">
        <v>142</v>
      </c>
      <c r="B168" s="438" t="str">
        <f t="shared" ca="1" si="12"/>
        <v>E08000010</v>
      </c>
      <c r="C168" s="439" t="str">
        <f ca="1">IFERROR(VLOOKUP($B168,'Org List'!$J$9:$K$640,2,0), "")</f>
        <v>Wigan</v>
      </c>
      <c r="D168" s="440" t="str">
        <f ca="1">IFERROR(IF((VLOOKUP($B168,'Year End Backsheet'!$A$7:$X$156,D$9,FALSE))="","",(VLOOKUP($B168,'Year End Backsheet'!$A$7:$X$156,D$9,FALSE))),"")</f>
        <v>Strongly Agree</v>
      </c>
      <c r="E168" s="441" t="str">
        <f ca="1">IFERROR(IF((VLOOKUP($B168,'Year End Backsheet'!$A$7:$X$156,E$9,FALSE))="","",(VLOOKUP($B168,'Year End Backsheet'!$A$7:$X$156,E$9,FALSE))),"")</f>
        <v>Strongly Agree</v>
      </c>
      <c r="F168" s="441" t="str">
        <f ca="1">IFERROR(IF((VLOOKUP($B168,'Year End Backsheet'!$A$7:$X$156,F$9,FALSE))="","",(VLOOKUP($B168,'Year End Backsheet'!$A$7:$X$156,F$9,FALSE))),"")</f>
        <v>Strongly Agree</v>
      </c>
      <c r="G168" s="441" t="str">
        <f ca="1">IFERROR(IF((VLOOKUP($B168,'Year End Backsheet'!$A$7:$X$156,G$9,FALSE))="","",(VLOOKUP($B168,'Year End Backsheet'!$A$7:$X$156,G$9,FALSE))),"")</f>
        <v>Strongly Agree</v>
      </c>
      <c r="H168" s="441" t="str">
        <f ca="1">IFERROR(IF((VLOOKUP($B168,'Year End Backsheet'!$A$7:$X$156,H$9,FALSE))="","",(VLOOKUP($B168,'Year End Backsheet'!$A$7:$X$156,H$9,FALSE))),"")</f>
        <v>Strongly Agree</v>
      </c>
      <c r="I168" s="441" t="str">
        <f ca="1">IFERROR(IF((VLOOKUP($B168,'Year End Backsheet'!$A$7:$X$156,I$9,FALSE))="","",(VLOOKUP($B168,'Year End Backsheet'!$A$7:$X$156,I$9,FALSE))),"")</f>
        <v>Strongly Agree</v>
      </c>
      <c r="J168" s="442" t="str">
        <f ca="1">IFERROR(IF((VLOOKUP($B168,'Year End Backsheet'!$A$7:$X$156,J$9,FALSE))="","",(VLOOKUP($B168,'Year End Backsheet'!$A$7:$X$156,J$9,FALSE))),"")</f>
        <v>Strongly Agree</v>
      </c>
    </row>
    <row r="169" spans="1:10" ht="15" customHeight="1" x14ac:dyDescent="0.3">
      <c r="A169" s="41">
        <v>143</v>
      </c>
      <c r="B169" s="438" t="str">
        <f t="shared" ca="1" si="12"/>
        <v>E06000054</v>
      </c>
      <c r="C169" s="439" t="str">
        <f ca="1">IFERROR(VLOOKUP($B169,'Org List'!$J$9:$K$640,2,0), "")</f>
        <v>Wiltshire</v>
      </c>
      <c r="D169" s="440" t="str">
        <f ca="1">IFERROR(IF((VLOOKUP($B169,'Year End Backsheet'!$A$7:$X$156,D$9,FALSE))="","",(VLOOKUP($B169,'Year End Backsheet'!$A$7:$X$156,D$9,FALSE))),"")</f>
        <v>Agree</v>
      </c>
      <c r="E169" s="441" t="str">
        <f ca="1">IFERROR(IF((VLOOKUP($B169,'Year End Backsheet'!$A$7:$X$156,E$9,FALSE))="","",(VLOOKUP($B169,'Year End Backsheet'!$A$7:$X$156,E$9,FALSE))),"")</f>
        <v>Strongly Agree</v>
      </c>
      <c r="F169" s="441" t="str">
        <f ca="1">IFERROR(IF((VLOOKUP($B169,'Year End Backsheet'!$A$7:$X$156,F$9,FALSE))="","",(VLOOKUP($B169,'Year End Backsheet'!$A$7:$X$156,F$9,FALSE))),"")</f>
        <v>Agree</v>
      </c>
      <c r="G169" s="441" t="str">
        <f ca="1">IFERROR(IF((VLOOKUP($B169,'Year End Backsheet'!$A$7:$X$156,G$9,FALSE))="","",(VLOOKUP($B169,'Year End Backsheet'!$A$7:$X$156,G$9,FALSE))),"")</f>
        <v>Agree</v>
      </c>
      <c r="H169" s="441" t="str">
        <f ca="1">IFERROR(IF((VLOOKUP($B169,'Year End Backsheet'!$A$7:$X$156,H$9,FALSE))="","",(VLOOKUP($B169,'Year End Backsheet'!$A$7:$X$156,H$9,FALSE))),"")</f>
        <v>Agree</v>
      </c>
      <c r="I169" s="441" t="str">
        <f ca="1">IFERROR(IF((VLOOKUP($B169,'Year End Backsheet'!$A$7:$X$156,I$9,FALSE))="","",(VLOOKUP($B169,'Year End Backsheet'!$A$7:$X$156,I$9,FALSE))),"")</f>
        <v>Strongly Agree</v>
      </c>
      <c r="J169" s="442" t="str">
        <f ca="1">IFERROR(IF((VLOOKUP($B169,'Year End Backsheet'!$A$7:$X$156,J$9,FALSE))="","",(VLOOKUP($B169,'Year End Backsheet'!$A$7:$X$156,J$9,FALSE))),"")</f>
        <v>Strongly Agree</v>
      </c>
    </row>
    <row r="170" spans="1:10" ht="15" customHeight="1" x14ac:dyDescent="0.3">
      <c r="A170" s="41">
        <v>144</v>
      </c>
      <c r="B170" s="438" t="str">
        <f t="shared" ca="1" si="12"/>
        <v>E06000040</v>
      </c>
      <c r="C170" s="439" t="str">
        <f ca="1">IFERROR(VLOOKUP($B170,'Org List'!$J$9:$K$640,2,0), "")</f>
        <v>Windsor and Maidenhead</v>
      </c>
      <c r="D170" s="440" t="str">
        <f ca="1">IFERROR(IF((VLOOKUP($B170,'Year End Backsheet'!$A$7:$X$156,D$9,FALSE))="","",(VLOOKUP($B170,'Year End Backsheet'!$A$7:$X$156,D$9,FALSE))),"")</f>
        <v>Strongly Agree</v>
      </c>
      <c r="E170" s="441" t="str">
        <f ca="1">IFERROR(IF((VLOOKUP($B170,'Year End Backsheet'!$A$7:$X$156,E$9,FALSE))="","",(VLOOKUP($B170,'Year End Backsheet'!$A$7:$X$156,E$9,FALSE))),"")</f>
        <v>Agree</v>
      </c>
      <c r="F170" s="441" t="str">
        <f ca="1">IFERROR(IF((VLOOKUP($B170,'Year End Backsheet'!$A$7:$X$156,F$9,FALSE))="","",(VLOOKUP($B170,'Year End Backsheet'!$A$7:$X$156,F$9,FALSE))),"")</f>
        <v>Agree</v>
      </c>
      <c r="G170" s="441" t="str">
        <f ca="1">IFERROR(IF((VLOOKUP($B170,'Year End Backsheet'!$A$7:$X$156,G$9,FALSE))="","",(VLOOKUP($B170,'Year End Backsheet'!$A$7:$X$156,G$9,FALSE))),"")</f>
        <v>Agree</v>
      </c>
      <c r="H170" s="441" t="str">
        <f ca="1">IFERROR(IF((VLOOKUP($B170,'Year End Backsheet'!$A$7:$X$156,H$9,FALSE))="","",(VLOOKUP($B170,'Year End Backsheet'!$A$7:$X$156,H$9,FALSE))),"")</f>
        <v>Strongly Agree</v>
      </c>
      <c r="I170" s="441" t="str">
        <f ca="1">IFERROR(IF((VLOOKUP($B170,'Year End Backsheet'!$A$7:$X$156,I$9,FALSE))="","",(VLOOKUP($B170,'Year End Backsheet'!$A$7:$X$156,I$9,FALSE))),"")</f>
        <v>Strongly Agree</v>
      </c>
      <c r="J170" s="442" t="str">
        <f ca="1">IFERROR(IF((VLOOKUP($B170,'Year End Backsheet'!$A$7:$X$156,J$9,FALSE))="","",(VLOOKUP($B170,'Year End Backsheet'!$A$7:$X$156,J$9,FALSE))),"")</f>
        <v>Agree</v>
      </c>
    </row>
    <row r="171" spans="1:10" ht="15" customHeight="1" x14ac:dyDescent="0.3">
      <c r="A171" s="41">
        <v>145</v>
      </c>
      <c r="B171" s="438" t="str">
        <f t="shared" ca="1" si="12"/>
        <v>E08000015</v>
      </c>
      <c r="C171" s="439" t="str">
        <f ca="1">IFERROR(VLOOKUP($B171,'Org List'!$J$9:$K$640,2,0), "")</f>
        <v>Wirral</v>
      </c>
      <c r="D171" s="440" t="str">
        <f ca="1">IFERROR(IF((VLOOKUP($B171,'Year End Backsheet'!$A$7:$X$156,D$9,FALSE))="","",(VLOOKUP($B171,'Year End Backsheet'!$A$7:$X$156,D$9,FALSE))),"")</f>
        <v>Agree</v>
      </c>
      <c r="E171" s="441" t="str">
        <f ca="1">IFERROR(IF((VLOOKUP($B171,'Year End Backsheet'!$A$7:$X$156,E$9,FALSE))="","",(VLOOKUP($B171,'Year End Backsheet'!$A$7:$X$156,E$9,FALSE))),"")</f>
        <v>Strongly Agree</v>
      </c>
      <c r="F171" s="441" t="str">
        <f ca="1">IFERROR(IF((VLOOKUP($B171,'Year End Backsheet'!$A$7:$X$156,F$9,FALSE))="","",(VLOOKUP($B171,'Year End Backsheet'!$A$7:$X$156,F$9,FALSE))),"")</f>
        <v>Agree</v>
      </c>
      <c r="G171" s="441" t="str">
        <f ca="1">IFERROR(IF((VLOOKUP($B171,'Year End Backsheet'!$A$7:$X$156,G$9,FALSE))="","",(VLOOKUP($B171,'Year End Backsheet'!$A$7:$X$156,G$9,FALSE))),"")</f>
        <v>Strongly Agree</v>
      </c>
      <c r="H171" s="441" t="str">
        <f ca="1">IFERROR(IF((VLOOKUP($B171,'Year End Backsheet'!$A$7:$X$156,H$9,FALSE))="","",(VLOOKUP($B171,'Year End Backsheet'!$A$7:$X$156,H$9,FALSE))),"")</f>
        <v>Strongly Agree</v>
      </c>
      <c r="I171" s="441" t="str">
        <f ca="1">IFERROR(IF((VLOOKUP($B171,'Year End Backsheet'!$A$7:$X$156,I$9,FALSE))="","",(VLOOKUP($B171,'Year End Backsheet'!$A$7:$X$156,I$9,FALSE))),"")</f>
        <v>Strongly Agree</v>
      </c>
      <c r="J171" s="442" t="str">
        <f ca="1">IFERROR(IF((VLOOKUP($B171,'Year End Backsheet'!$A$7:$X$156,J$9,FALSE))="","",(VLOOKUP($B171,'Year End Backsheet'!$A$7:$X$156,J$9,FALSE))),"")</f>
        <v>Strongly Agree</v>
      </c>
    </row>
    <row r="172" spans="1:10" ht="15" customHeight="1" x14ac:dyDescent="0.3">
      <c r="A172" s="41">
        <v>146</v>
      </c>
      <c r="B172" s="438" t="str">
        <f t="shared" ca="1" si="12"/>
        <v>E06000041</v>
      </c>
      <c r="C172" s="439" t="str">
        <f ca="1">IFERROR(VLOOKUP($B172,'Org List'!$J$9:$K$640,2,0), "")</f>
        <v>Wokingham</v>
      </c>
      <c r="D172" s="440" t="str">
        <f ca="1">IFERROR(IF((VLOOKUP($B172,'Year End Backsheet'!$A$7:$X$156,D$9,FALSE))="","",(VLOOKUP($B172,'Year End Backsheet'!$A$7:$X$156,D$9,FALSE))),"")</f>
        <v>Strongly Agree</v>
      </c>
      <c r="E172" s="441" t="str">
        <f ca="1">IFERROR(IF((VLOOKUP($B172,'Year End Backsheet'!$A$7:$X$156,E$9,FALSE))="","",(VLOOKUP($B172,'Year End Backsheet'!$A$7:$X$156,E$9,FALSE))),"")</f>
        <v>Agree</v>
      </c>
      <c r="F172" s="441" t="str">
        <f ca="1">IFERROR(IF((VLOOKUP($B172,'Year End Backsheet'!$A$7:$X$156,F$9,FALSE))="","",(VLOOKUP($B172,'Year End Backsheet'!$A$7:$X$156,F$9,FALSE))),"")</f>
        <v>Strongly Agree</v>
      </c>
      <c r="G172" s="441" t="str">
        <f ca="1">IFERROR(IF((VLOOKUP($B172,'Year End Backsheet'!$A$7:$X$156,G$9,FALSE))="","",(VLOOKUP($B172,'Year End Backsheet'!$A$7:$X$156,G$9,FALSE))),"")</f>
        <v>Strongly Agree</v>
      </c>
      <c r="H172" s="441" t="str">
        <f ca="1">IFERROR(IF((VLOOKUP($B172,'Year End Backsheet'!$A$7:$X$156,H$9,FALSE))="","",(VLOOKUP($B172,'Year End Backsheet'!$A$7:$X$156,H$9,FALSE))),"")</f>
        <v>Neither agree nor disagree</v>
      </c>
      <c r="I172" s="441" t="str">
        <f ca="1">IFERROR(IF((VLOOKUP($B172,'Year End Backsheet'!$A$7:$X$156,I$9,FALSE))="","",(VLOOKUP($B172,'Year End Backsheet'!$A$7:$X$156,I$9,FALSE))),"")</f>
        <v>Agree</v>
      </c>
      <c r="J172" s="442" t="str">
        <f ca="1">IFERROR(IF((VLOOKUP($B172,'Year End Backsheet'!$A$7:$X$156,J$9,FALSE))="","",(VLOOKUP($B172,'Year End Backsheet'!$A$7:$X$156,J$9,FALSE))),"")</f>
        <v>Strongly Agree</v>
      </c>
    </row>
    <row r="173" spans="1:10" ht="15" customHeight="1" x14ac:dyDescent="0.3">
      <c r="A173" s="41">
        <v>147</v>
      </c>
      <c r="B173" s="438" t="str">
        <f t="shared" ca="1" si="12"/>
        <v>E08000031</v>
      </c>
      <c r="C173" s="439" t="str">
        <f ca="1">IFERROR(VLOOKUP($B173,'Org List'!$J$9:$K$640,2,0), "")</f>
        <v>Wolverhampton</v>
      </c>
      <c r="D173" s="440" t="str">
        <f ca="1">IFERROR(IF((VLOOKUP($B173,'Year End Backsheet'!$A$7:$X$156,D$9,FALSE))="","",(VLOOKUP($B173,'Year End Backsheet'!$A$7:$X$156,D$9,FALSE))),"")</f>
        <v>Strongly Agree</v>
      </c>
      <c r="E173" s="441" t="str">
        <f ca="1">IFERROR(IF((VLOOKUP($B173,'Year End Backsheet'!$A$7:$X$156,E$9,FALSE))="","",(VLOOKUP($B173,'Year End Backsheet'!$A$7:$X$156,E$9,FALSE))),"")</f>
        <v>Agree</v>
      </c>
      <c r="F173" s="441" t="str">
        <f ca="1">IFERROR(IF((VLOOKUP($B173,'Year End Backsheet'!$A$7:$X$156,F$9,FALSE))="","",(VLOOKUP($B173,'Year End Backsheet'!$A$7:$X$156,F$9,FALSE))),"")</f>
        <v>Strongly Agree</v>
      </c>
      <c r="G173" s="441" t="str">
        <f ca="1">IFERROR(IF((VLOOKUP($B173,'Year End Backsheet'!$A$7:$X$156,G$9,FALSE))="","",(VLOOKUP($B173,'Year End Backsheet'!$A$7:$X$156,G$9,FALSE))),"")</f>
        <v>Agree</v>
      </c>
      <c r="H173" s="441" t="str">
        <f ca="1">IFERROR(IF((VLOOKUP($B173,'Year End Backsheet'!$A$7:$X$156,H$9,FALSE))="","",(VLOOKUP($B173,'Year End Backsheet'!$A$7:$X$156,H$9,FALSE))),"")</f>
        <v>Strongly Agree</v>
      </c>
      <c r="I173" s="441" t="str">
        <f ca="1">IFERROR(IF((VLOOKUP($B173,'Year End Backsheet'!$A$7:$X$156,I$9,FALSE))="","",(VLOOKUP($B173,'Year End Backsheet'!$A$7:$X$156,I$9,FALSE))),"")</f>
        <v>Agree</v>
      </c>
      <c r="J173" s="442" t="str">
        <f ca="1">IFERROR(IF((VLOOKUP($B173,'Year End Backsheet'!$A$7:$X$156,J$9,FALSE))="","",(VLOOKUP($B173,'Year End Backsheet'!$A$7:$X$156,J$9,FALSE))),"")</f>
        <v>Agree</v>
      </c>
    </row>
    <row r="174" spans="1:10" ht="15" customHeight="1" x14ac:dyDescent="0.3">
      <c r="A174" s="41">
        <v>148</v>
      </c>
      <c r="B174" s="438" t="str">
        <f t="shared" ca="1" si="12"/>
        <v>E10000034</v>
      </c>
      <c r="C174" s="439" t="str">
        <f ca="1">IFERROR(VLOOKUP($B174,'Org List'!$J$9:$K$640,2,0), "")</f>
        <v>Worcestershire</v>
      </c>
      <c r="D174" s="440" t="str">
        <f ca="1">IFERROR(IF((VLOOKUP($B174,'Year End Backsheet'!$A$7:$X$156,D$9,FALSE))="","",(VLOOKUP($B174,'Year End Backsheet'!$A$7:$X$156,D$9,FALSE))),"")</f>
        <v>Strongly Agree</v>
      </c>
      <c r="E174" s="441" t="str">
        <f ca="1">IFERROR(IF((VLOOKUP($B174,'Year End Backsheet'!$A$7:$X$156,E$9,FALSE))="","",(VLOOKUP($B174,'Year End Backsheet'!$A$7:$X$156,E$9,FALSE))),"")</f>
        <v>Agree</v>
      </c>
      <c r="F174" s="441" t="str">
        <f ca="1">IFERROR(IF((VLOOKUP($B174,'Year End Backsheet'!$A$7:$X$156,F$9,FALSE))="","",(VLOOKUP($B174,'Year End Backsheet'!$A$7:$X$156,F$9,FALSE))),"")</f>
        <v>Agree</v>
      </c>
      <c r="G174" s="441" t="str">
        <f ca="1">IFERROR(IF((VLOOKUP($B174,'Year End Backsheet'!$A$7:$X$156,G$9,FALSE))="","",(VLOOKUP($B174,'Year End Backsheet'!$A$7:$X$156,G$9,FALSE))),"")</f>
        <v>Neither agree nor disagree</v>
      </c>
      <c r="H174" s="441" t="str">
        <f ca="1">IFERROR(IF((VLOOKUP($B174,'Year End Backsheet'!$A$7:$X$156,H$9,FALSE))="","",(VLOOKUP($B174,'Year End Backsheet'!$A$7:$X$156,H$9,FALSE))),"")</f>
        <v>Agree</v>
      </c>
      <c r="I174" s="441" t="str">
        <f ca="1">IFERROR(IF((VLOOKUP($B174,'Year End Backsheet'!$A$7:$X$156,I$9,FALSE))="","",(VLOOKUP($B174,'Year End Backsheet'!$A$7:$X$156,I$9,FALSE))),"")</f>
        <v>Neither agree nor disagree</v>
      </c>
      <c r="J174" s="442" t="str">
        <f ca="1">IFERROR(IF((VLOOKUP($B174,'Year End Backsheet'!$A$7:$X$156,J$9,FALSE))="","",(VLOOKUP($B174,'Year End Backsheet'!$A$7:$X$156,J$9,FALSE))),"")</f>
        <v>Agree</v>
      </c>
    </row>
    <row r="175" spans="1:10" ht="15" customHeight="1" thickBot="1" x14ac:dyDescent="0.35">
      <c r="A175" s="41">
        <v>149</v>
      </c>
      <c r="B175" s="444" t="str">
        <f t="shared" ca="1" si="12"/>
        <v>E06000014</v>
      </c>
      <c r="C175" s="445" t="str">
        <f ca="1">IFERROR(VLOOKUP($B175,'Org List'!$J$9:$K$640,2,0), "")</f>
        <v>York</v>
      </c>
      <c r="D175" s="446" t="str">
        <f ca="1">IFERROR(IF((VLOOKUP($B175,'Year End Backsheet'!$A$7:$X$156,D$9,FALSE))="","",(VLOOKUP($B175,'Year End Backsheet'!$A$7:$X$156,D$9,FALSE))),"")</f>
        <v>Strongly Agree</v>
      </c>
      <c r="E175" s="447" t="str">
        <f ca="1">IFERROR(IF((VLOOKUP($B175,'Year End Backsheet'!$A$7:$X$156,E$9,FALSE))="","",(VLOOKUP($B175,'Year End Backsheet'!$A$7:$X$156,E$9,FALSE))),"")</f>
        <v>Neither agree nor disagree</v>
      </c>
      <c r="F175" s="447" t="str">
        <f ca="1">IFERROR(IF((VLOOKUP($B175,'Year End Backsheet'!$A$7:$X$156,F$9,FALSE))="","",(VLOOKUP($B175,'Year End Backsheet'!$A$7:$X$156,F$9,FALSE))),"")</f>
        <v>Strongly Agree</v>
      </c>
      <c r="G175" s="447" t="str">
        <f ca="1">IFERROR(IF((VLOOKUP($B175,'Year End Backsheet'!$A$7:$X$156,G$9,FALSE))="","",(VLOOKUP($B175,'Year End Backsheet'!$A$7:$X$156,G$9,FALSE))),"")</f>
        <v>Agree</v>
      </c>
      <c r="H175" s="447" t="str">
        <f ca="1">IFERROR(IF((VLOOKUP($B175,'Year End Backsheet'!$A$7:$X$156,H$9,FALSE))="","",(VLOOKUP($B175,'Year End Backsheet'!$A$7:$X$156,H$9,FALSE))),"")</f>
        <v>Strongly Agree</v>
      </c>
      <c r="I175" s="447" t="str">
        <f ca="1">IFERROR(IF((VLOOKUP($B175,'Year End Backsheet'!$A$7:$X$156,I$9,FALSE))="","",(VLOOKUP($B175,'Year End Backsheet'!$A$7:$X$156,I$9,FALSE))),"")</f>
        <v>Agree</v>
      </c>
      <c r="J175" s="448" t="str">
        <f ca="1">IFERROR(IF((VLOOKUP($B175,'Year End Backsheet'!$A$7:$X$156,J$9,FALSE))="","",(VLOOKUP($B175,'Year End Backsheet'!$A$7:$X$156,J$9,FALSE))),"")</f>
        <v>Strongly Agree</v>
      </c>
    </row>
  </sheetData>
  <sheetProtection algorithmName="SHA-512" hashValue="wdWyDMLCgpRECZG/wMgw/mOIMHqoyvafAk1/eegRKyQ2YEQc2dTWf1bQWOVmvRe48VvJBAaJalLnd51LmmvfpA==" saltValue="a6pFa6vIvE00QqnOUOL6UA==" spinCount="100000" sheet="1" objects="1" scenarios="1" formatColumns="0" formatRows="0" autoFilter="0"/>
  <autoFilter ref="B25:J175" xr:uid="{9E7ACF80-C6AF-4CB5-806F-104891391BF3}"/>
  <mergeCells count="5">
    <mergeCell ref="D24:J24"/>
    <mergeCell ref="B2:F2"/>
    <mergeCell ref="B1:F1"/>
    <mergeCell ref="D10:J10"/>
    <mergeCell ref="B12:B22"/>
  </mergeCells>
  <hyperlinks>
    <hyperlink ref="B6" location="Contents!A1" display="&lt;&lt; Contents" xr:uid="{C2054E7D-CDBA-4FAA-986E-A4F29E678B0F}"/>
  </hyperlinks>
  <pageMargins left="0.7" right="0.7" top="0.75" bottom="0.75" header="0.3" footer="0.3"/>
  <pageSetup paperSize="9" orientation="portrait" horizontalDpi="90" verticalDpi="90" r:id="rId1"/>
  <ignoredErrors>
    <ignoredError sqref="D14:J14 D16:J16 D18:J18 D20:J2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98657" r:id="rId4" name="Drop Down 1">
              <controlPr defaultSize="0" autoLine="0" autoPict="0">
                <anchor moveWithCells="1" sizeWithCells="1">
                  <from>
                    <xdr:col>2</xdr:col>
                    <xdr:colOff>792480</xdr:colOff>
                    <xdr:row>2</xdr:row>
                    <xdr:rowOff>160020</xdr:rowOff>
                  </from>
                  <to>
                    <xdr:col>4</xdr:col>
                    <xdr:colOff>762000</xdr:colOff>
                    <xdr:row>4</xdr:row>
                    <xdr:rowOff>45720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DB159"/>
  <sheetViews>
    <sheetView zoomScale="80" zoomScaleNormal="80" workbookViewId="0">
      <selection activeCell="A6" sqref="A6"/>
    </sheetView>
  </sheetViews>
  <sheetFormatPr defaultRowHeight="14.4" x14ac:dyDescent="0.3"/>
  <cols>
    <col min="23" max="23" width="11.44140625" customWidth="1"/>
  </cols>
  <sheetData>
    <row r="1" spans="1:106" x14ac:dyDescent="0.3">
      <c r="A1" s="1" t="s">
        <v>0</v>
      </c>
    </row>
    <row r="2" spans="1:106" x14ac:dyDescent="0.3">
      <c r="A2" s="2" t="s">
        <v>1142</v>
      </c>
      <c r="B2" s="2"/>
      <c r="C2" s="2"/>
      <c r="D2" s="2"/>
    </row>
    <row r="3" spans="1:106" x14ac:dyDescent="0.3">
      <c r="A3">
        <v>1</v>
      </c>
      <c r="B3">
        <v>2</v>
      </c>
      <c r="C3">
        <v>3</v>
      </c>
      <c r="D3">
        <v>4</v>
      </c>
      <c r="E3">
        <v>5</v>
      </c>
      <c r="F3">
        <v>6</v>
      </c>
      <c r="G3">
        <v>7</v>
      </c>
      <c r="H3">
        <v>8</v>
      </c>
      <c r="I3">
        <v>9</v>
      </c>
      <c r="J3">
        <v>10</v>
      </c>
      <c r="K3">
        <v>11</v>
      </c>
      <c r="L3">
        <v>12</v>
      </c>
      <c r="M3" s="145">
        <v>13</v>
      </c>
      <c r="N3" s="145">
        <v>14</v>
      </c>
      <c r="O3" s="145">
        <v>15</v>
      </c>
      <c r="P3" s="145">
        <v>16</v>
      </c>
      <c r="Q3" s="145">
        <v>17</v>
      </c>
      <c r="R3" s="145">
        <v>18</v>
      </c>
      <c r="S3" s="145">
        <v>19</v>
      </c>
      <c r="T3" s="145">
        <v>20</v>
      </c>
      <c r="U3" s="145">
        <v>21</v>
      </c>
      <c r="V3" s="145">
        <v>22</v>
      </c>
      <c r="W3" s="145">
        <v>23</v>
      </c>
      <c r="X3" s="145">
        <v>24</v>
      </c>
      <c r="Y3" s="145">
        <v>25</v>
      </c>
      <c r="Z3" s="145">
        <v>26</v>
      </c>
      <c r="AA3" s="145">
        <v>27</v>
      </c>
      <c r="AB3" s="145">
        <v>28</v>
      </c>
      <c r="AC3" s="145">
        <v>29</v>
      </c>
      <c r="AD3" s="145">
        <v>30</v>
      </c>
      <c r="AE3" s="145">
        <v>31</v>
      </c>
      <c r="AF3" s="145">
        <v>32</v>
      </c>
      <c r="AG3" s="145">
        <v>33</v>
      </c>
      <c r="AH3" s="145">
        <v>34</v>
      </c>
      <c r="AI3" s="145">
        <v>35</v>
      </c>
      <c r="AJ3" s="145">
        <v>36</v>
      </c>
      <c r="AK3" s="145">
        <v>37</v>
      </c>
      <c r="AL3" s="145">
        <v>38</v>
      </c>
      <c r="AM3" s="145">
        <v>39</v>
      </c>
      <c r="AN3" s="145">
        <v>40</v>
      </c>
      <c r="AO3" s="145">
        <v>41</v>
      </c>
      <c r="AP3" s="145">
        <v>42</v>
      </c>
      <c r="AQ3" s="145">
        <v>43</v>
      </c>
      <c r="AR3" s="145">
        <v>44</v>
      </c>
      <c r="AS3" s="145">
        <v>45</v>
      </c>
      <c r="AT3" s="145">
        <v>46</v>
      </c>
      <c r="AU3" s="145">
        <v>47</v>
      </c>
      <c r="AV3" s="145">
        <v>48</v>
      </c>
      <c r="AW3" s="145">
        <v>49</v>
      </c>
      <c r="AX3" s="145">
        <v>50</v>
      </c>
      <c r="AY3" s="145">
        <v>51</v>
      </c>
      <c r="AZ3" s="145">
        <v>52</v>
      </c>
      <c r="BA3" s="145">
        <v>53</v>
      </c>
      <c r="BB3" s="145">
        <v>54</v>
      </c>
      <c r="BC3" s="145">
        <v>55</v>
      </c>
      <c r="BD3" s="145">
        <v>56</v>
      </c>
      <c r="BE3" s="145">
        <v>57</v>
      </c>
      <c r="BF3" s="145">
        <v>58</v>
      </c>
      <c r="BG3" s="145">
        <v>59</v>
      </c>
      <c r="BH3" s="145">
        <v>60</v>
      </c>
      <c r="BI3" s="145">
        <v>61</v>
      </c>
      <c r="BJ3" s="145">
        <v>62</v>
      </c>
      <c r="BK3" s="145">
        <v>63</v>
      </c>
      <c r="BL3" s="145">
        <v>64</v>
      </c>
      <c r="BM3" s="145">
        <v>65</v>
      </c>
      <c r="BN3" s="145">
        <v>66</v>
      </c>
      <c r="BO3" s="145">
        <v>67</v>
      </c>
      <c r="BP3" s="145">
        <v>68</v>
      </c>
      <c r="BQ3" s="145">
        <v>69</v>
      </c>
      <c r="BR3" s="145">
        <v>70</v>
      </c>
      <c r="BS3" s="145">
        <v>71</v>
      </c>
      <c r="BT3" s="145">
        <v>72</v>
      </c>
      <c r="BU3" s="145">
        <v>73</v>
      </c>
      <c r="BV3" s="145">
        <v>74</v>
      </c>
      <c r="BW3" s="145">
        <v>75</v>
      </c>
      <c r="BX3" s="145">
        <v>76</v>
      </c>
      <c r="BY3" s="145">
        <v>77</v>
      </c>
      <c r="BZ3" s="145">
        <v>78</v>
      </c>
      <c r="CA3" s="145">
        <v>79</v>
      </c>
      <c r="CB3" s="145">
        <v>80</v>
      </c>
      <c r="CC3" s="145">
        <v>81</v>
      </c>
      <c r="CD3" s="145">
        <v>82</v>
      </c>
      <c r="CE3" s="145">
        <v>83</v>
      </c>
      <c r="CF3" s="145">
        <v>84</v>
      </c>
      <c r="CG3" s="145">
        <v>85</v>
      </c>
      <c r="CH3" s="145">
        <v>86</v>
      </c>
      <c r="CI3" s="145">
        <v>87</v>
      </c>
      <c r="CJ3" s="145">
        <v>88</v>
      </c>
      <c r="CK3" s="145">
        <v>89</v>
      </c>
      <c r="CL3" s="145">
        <v>90</v>
      </c>
      <c r="CM3" s="145">
        <v>91</v>
      </c>
      <c r="CN3" s="145">
        <v>92</v>
      </c>
      <c r="CO3" s="145">
        <v>93</v>
      </c>
      <c r="CP3" s="145">
        <v>94</v>
      </c>
      <c r="CQ3" s="145">
        <v>95</v>
      </c>
      <c r="CR3" s="145">
        <v>96</v>
      </c>
      <c r="CS3" s="145">
        <v>97</v>
      </c>
      <c r="CT3" s="145">
        <v>98</v>
      </c>
      <c r="CU3" s="145">
        <v>99</v>
      </c>
      <c r="CV3" s="145">
        <v>100</v>
      </c>
      <c r="CW3" s="145">
        <v>101</v>
      </c>
      <c r="CX3" s="145">
        <v>102</v>
      </c>
      <c r="CY3" s="145">
        <v>103</v>
      </c>
      <c r="CZ3" s="145">
        <v>104</v>
      </c>
      <c r="DA3" s="145">
        <v>105</v>
      </c>
    </row>
    <row r="5" spans="1:106" x14ac:dyDescent="0.3">
      <c r="B5" t="s">
        <v>190</v>
      </c>
      <c r="M5" t="s">
        <v>191</v>
      </c>
      <c r="X5" t="s">
        <v>192</v>
      </c>
      <c r="AN5" t="s">
        <v>193</v>
      </c>
      <c r="CY5" t="s">
        <v>194</v>
      </c>
      <c r="DA5" t="s">
        <v>190</v>
      </c>
    </row>
    <row r="6" spans="1:106" x14ac:dyDescent="0.3">
      <c r="B6" t="s">
        <v>190</v>
      </c>
      <c r="C6" t="s">
        <v>190</v>
      </c>
      <c r="D6" t="s">
        <v>190</v>
      </c>
      <c r="E6" t="s">
        <v>190</v>
      </c>
      <c r="F6" t="s">
        <v>190</v>
      </c>
      <c r="G6" t="s">
        <v>190</v>
      </c>
      <c r="H6" t="s">
        <v>190</v>
      </c>
      <c r="I6" t="s">
        <v>190</v>
      </c>
      <c r="J6" t="s">
        <v>190</v>
      </c>
      <c r="K6" t="s">
        <v>190</v>
      </c>
      <c r="L6" t="s">
        <v>190</v>
      </c>
      <c r="M6" t="s">
        <v>191</v>
      </c>
      <c r="N6" t="s">
        <v>191</v>
      </c>
      <c r="O6" t="s">
        <v>191</v>
      </c>
      <c r="P6" t="s">
        <v>191</v>
      </c>
      <c r="Q6" t="s">
        <v>191</v>
      </c>
      <c r="R6" t="s">
        <v>191</v>
      </c>
      <c r="S6" t="s">
        <v>191</v>
      </c>
      <c r="T6" t="s">
        <v>191</v>
      </c>
      <c r="U6" t="s">
        <v>191</v>
      </c>
      <c r="V6" t="s">
        <v>191</v>
      </c>
      <c r="W6" t="s">
        <v>191</v>
      </c>
      <c r="X6" t="s">
        <v>192</v>
      </c>
      <c r="Y6" t="s">
        <v>192</v>
      </c>
      <c r="Z6" t="s">
        <v>192</v>
      </c>
      <c r="AA6" t="s">
        <v>192</v>
      </c>
      <c r="AB6" t="s">
        <v>192</v>
      </c>
      <c r="AC6" t="s">
        <v>192</v>
      </c>
      <c r="AD6" t="s">
        <v>192</v>
      </c>
      <c r="AE6" t="s">
        <v>192</v>
      </c>
      <c r="AF6" t="s">
        <v>192</v>
      </c>
      <c r="AG6" t="s">
        <v>192</v>
      </c>
      <c r="AH6" t="s">
        <v>192</v>
      </c>
      <c r="AI6" t="s">
        <v>192</v>
      </c>
      <c r="AJ6" t="s">
        <v>192</v>
      </c>
      <c r="AK6" t="s">
        <v>192</v>
      </c>
      <c r="AL6" t="s">
        <v>192</v>
      </c>
      <c r="AM6" t="s">
        <v>192</v>
      </c>
      <c r="AN6" t="s">
        <v>193</v>
      </c>
      <c r="AO6" t="s">
        <v>193</v>
      </c>
      <c r="AP6" t="s">
        <v>193</v>
      </c>
      <c r="AQ6" t="s">
        <v>193</v>
      </c>
      <c r="AR6" t="s">
        <v>193</v>
      </c>
      <c r="AS6" t="s">
        <v>193</v>
      </c>
      <c r="AT6" t="s">
        <v>193</v>
      </c>
      <c r="AU6" t="s">
        <v>193</v>
      </c>
      <c r="AV6" t="s">
        <v>193</v>
      </c>
      <c r="AW6" t="s">
        <v>193</v>
      </c>
      <c r="AX6" t="s">
        <v>193</v>
      </c>
      <c r="AY6" t="s">
        <v>193</v>
      </c>
      <c r="AZ6" t="s">
        <v>193</v>
      </c>
      <c r="BA6" t="s">
        <v>193</v>
      </c>
      <c r="BB6" t="s">
        <v>193</v>
      </c>
      <c r="BC6" t="s">
        <v>193</v>
      </c>
      <c r="BD6" t="s">
        <v>193</v>
      </c>
      <c r="BE6" t="s">
        <v>193</v>
      </c>
      <c r="BF6" t="s">
        <v>193</v>
      </c>
      <c r="BG6" t="s">
        <v>193</v>
      </c>
      <c r="BH6" t="s">
        <v>193</v>
      </c>
      <c r="BI6" t="s">
        <v>193</v>
      </c>
      <c r="BJ6" t="s">
        <v>193</v>
      </c>
      <c r="BK6" t="s">
        <v>193</v>
      </c>
      <c r="BL6" t="s">
        <v>193</v>
      </c>
      <c r="BM6" t="s">
        <v>193</v>
      </c>
      <c r="BN6" t="s">
        <v>193</v>
      </c>
      <c r="BO6" t="s">
        <v>193</v>
      </c>
      <c r="BP6" t="s">
        <v>193</v>
      </c>
      <c r="BQ6" t="s">
        <v>193</v>
      </c>
      <c r="BR6" t="s">
        <v>193</v>
      </c>
      <c r="BS6" t="s">
        <v>193</v>
      </c>
      <c r="BT6" t="s">
        <v>193</v>
      </c>
      <c r="BU6" t="s">
        <v>193</v>
      </c>
      <c r="BV6" t="s">
        <v>193</v>
      </c>
      <c r="BW6" t="s">
        <v>193</v>
      </c>
      <c r="BX6" t="s">
        <v>193</v>
      </c>
      <c r="BY6" t="s">
        <v>193</v>
      </c>
      <c r="BZ6" t="s">
        <v>193</v>
      </c>
      <c r="CA6" t="s">
        <v>193</v>
      </c>
      <c r="CB6" t="s">
        <v>193</v>
      </c>
      <c r="CC6" t="s">
        <v>193</v>
      </c>
      <c r="CD6" t="s">
        <v>193</v>
      </c>
      <c r="CE6" t="s">
        <v>193</v>
      </c>
      <c r="CF6" t="s">
        <v>193</v>
      </c>
      <c r="CG6" t="s">
        <v>193</v>
      </c>
      <c r="CH6" t="s">
        <v>193</v>
      </c>
      <c r="CI6" t="s">
        <v>193</v>
      </c>
      <c r="CJ6" t="s">
        <v>193</v>
      </c>
      <c r="CK6" t="s">
        <v>193</v>
      </c>
      <c r="CL6" t="s">
        <v>193</v>
      </c>
      <c r="CM6" t="s">
        <v>193</v>
      </c>
      <c r="CN6" t="s">
        <v>193</v>
      </c>
      <c r="CO6" t="s">
        <v>193</v>
      </c>
      <c r="CP6" t="s">
        <v>193</v>
      </c>
      <c r="CQ6" t="s">
        <v>193</v>
      </c>
      <c r="CR6" t="s">
        <v>193</v>
      </c>
      <c r="CS6" t="s">
        <v>193</v>
      </c>
      <c r="CT6" t="s">
        <v>193</v>
      </c>
      <c r="CU6" t="s">
        <v>193</v>
      </c>
      <c r="CV6" t="s">
        <v>193</v>
      </c>
      <c r="CW6" t="s">
        <v>193</v>
      </c>
      <c r="CX6" t="s">
        <v>193</v>
      </c>
      <c r="CY6" t="s">
        <v>194</v>
      </c>
      <c r="CZ6" t="s">
        <v>194</v>
      </c>
      <c r="DA6" t="s">
        <v>190</v>
      </c>
    </row>
    <row r="7" spans="1:106" x14ac:dyDescent="0.3">
      <c r="B7" t="s">
        <v>95</v>
      </c>
      <c r="C7" t="s">
        <v>96</v>
      </c>
      <c r="D7" t="s">
        <v>97</v>
      </c>
      <c r="E7" t="s">
        <v>98</v>
      </c>
      <c r="F7" t="s">
        <v>99</v>
      </c>
      <c r="G7" t="s">
        <v>100</v>
      </c>
      <c r="H7" t="s">
        <v>101</v>
      </c>
      <c r="I7" t="s">
        <v>102</v>
      </c>
      <c r="J7" t="s">
        <v>103</v>
      </c>
      <c r="K7" t="s">
        <v>104</v>
      </c>
      <c r="L7" t="s">
        <v>105</v>
      </c>
      <c r="M7" t="s">
        <v>95</v>
      </c>
      <c r="N7" t="s">
        <v>106</v>
      </c>
      <c r="O7" t="s">
        <v>96</v>
      </c>
      <c r="P7" t="s">
        <v>107</v>
      </c>
      <c r="Q7" t="s">
        <v>108</v>
      </c>
      <c r="R7" t="s">
        <v>109</v>
      </c>
      <c r="S7" t="s">
        <v>110</v>
      </c>
      <c r="T7" t="s">
        <v>111</v>
      </c>
      <c r="U7" t="s">
        <v>112</v>
      </c>
      <c r="V7" t="s">
        <v>113</v>
      </c>
      <c r="W7" t="s">
        <v>114</v>
      </c>
      <c r="X7" t="s">
        <v>111</v>
      </c>
      <c r="Y7" t="s">
        <v>115</v>
      </c>
      <c r="Z7" t="s">
        <v>116</v>
      </c>
      <c r="AA7" t="s">
        <v>117</v>
      </c>
      <c r="AB7" t="s">
        <v>118</v>
      </c>
      <c r="AC7" t="s">
        <v>119</v>
      </c>
      <c r="AD7" t="s">
        <v>120</v>
      </c>
      <c r="AE7" t="s">
        <v>121</v>
      </c>
      <c r="AF7" t="s">
        <v>122</v>
      </c>
      <c r="AG7" t="s">
        <v>123</v>
      </c>
      <c r="AH7" t="s">
        <v>124</v>
      </c>
      <c r="AI7" t="s">
        <v>125</v>
      </c>
      <c r="AJ7" t="s">
        <v>126</v>
      </c>
      <c r="AK7" t="s">
        <v>127</v>
      </c>
      <c r="AL7" t="s">
        <v>128</v>
      </c>
      <c r="AM7" t="s">
        <v>129</v>
      </c>
      <c r="AN7" t="s">
        <v>123</v>
      </c>
      <c r="AO7" t="s">
        <v>124</v>
      </c>
      <c r="AP7" t="s">
        <v>125</v>
      </c>
      <c r="AQ7" t="s">
        <v>130</v>
      </c>
      <c r="AR7" t="s">
        <v>131</v>
      </c>
      <c r="AS7" t="s">
        <v>132</v>
      </c>
      <c r="AT7" t="s">
        <v>133</v>
      </c>
      <c r="AU7" t="s">
        <v>134</v>
      </c>
      <c r="AV7" t="s">
        <v>135</v>
      </c>
      <c r="AW7" t="s">
        <v>127</v>
      </c>
      <c r="AX7" t="s">
        <v>128</v>
      </c>
      <c r="AY7" t="s">
        <v>129</v>
      </c>
      <c r="AZ7" t="s">
        <v>136</v>
      </c>
      <c r="BA7" t="s">
        <v>137</v>
      </c>
      <c r="BB7" t="s">
        <v>138</v>
      </c>
      <c r="BC7" t="s">
        <v>139</v>
      </c>
      <c r="BD7" t="s">
        <v>140</v>
      </c>
      <c r="BE7" t="s">
        <v>141</v>
      </c>
      <c r="BF7" t="s">
        <v>142</v>
      </c>
      <c r="BG7" t="s">
        <v>143</v>
      </c>
      <c r="BH7" t="s">
        <v>144</v>
      </c>
      <c r="BI7" t="s">
        <v>145</v>
      </c>
      <c r="BJ7" t="s">
        <v>146</v>
      </c>
      <c r="BK7" t="s">
        <v>147</v>
      </c>
      <c r="BL7" t="s">
        <v>148</v>
      </c>
      <c r="BM7" t="s">
        <v>149</v>
      </c>
      <c r="BN7" t="s">
        <v>150</v>
      </c>
      <c r="BO7" t="s">
        <v>151</v>
      </c>
      <c r="BP7" t="s">
        <v>152</v>
      </c>
      <c r="BQ7" t="s">
        <v>153</v>
      </c>
      <c r="BR7" t="s">
        <v>154</v>
      </c>
      <c r="BS7" t="s">
        <v>155</v>
      </c>
      <c r="BT7" t="s">
        <v>156</v>
      </c>
      <c r="BU7" t="s">
        <v>157</v>
      </c>
      <c r="BV7" t="s">
        <v>158</v>
      </c>
      <c r="BW7" t="s">
        <v>159</v>
      </c>
      <c r="BX7" t="s">
        <v>160</v>
      </c>
      <c r="BY7" t="s">
        <v>161</v>
      </c>
      <c r="BZ7" t="s">
        <v>162</v>
      </c>
      <c r="CA7" t="s">
        <v>163</v>
      </c>
      <c r="CB7" t="s">
        <v>164</v>
      </c>
      <c r="CC7" t="s">
        <v>165</v>
      </c>
      <c r="CD7" t="s">
        <v>166</v>
      </c>
      <c r="CE7" t="s">
        <v>167</v>
      </c>
      <c r="CF7" t="s">
        <v>168</v>
      </c>
      <c r="CG7" t="s">
        <v>169</v>
      </c>
      <c r="CH7" t="s">
        <v>170</v>
      </c>
      <c r="CI7" t="s">
        <v>171</v>
      </c>
      <c r="CJ7" t="s">
        <v>172</v>
      </c>
      <c r="CK7" t="s">
        <v>173</v>
      </c>
      <c r="CL7" t="s">
        <v>174</v>
      </c>
      <c r="CM7" t="s">
        <v>175</v>
      </c>
      <c r="CN7" t="s">
        <v>176</v>
      </c>
      <c r="CO7" t="s">
        <v>177</v>
      </c>
      <c r="CP7" t="s">
        <v>178</v>
      </c>
      <c r="CQ7" t="s">
        <v>179</v>
      </c>
      <c r="CR7" t="s">
        <v>180</v>
      </c>
      <c r="CS7" t="s">
        <v>181</v>
      </c>
      <c r="CT7" t="s">
        <v>182</v>
      </c>
      <c r="CU7" t="s">
        <v>183</v>
      </c>
      <c r="CV7" t="s">
        <v>184</v>
      </c>
      <c r="CW7" t="s">
        <v>185</v>
      </c>
      <c r="CX7" t="s">
        <v>186</v>
      </c>
      <c r="CY7" t="s">
        <v>187</v>
      </c>
      <c r="CZ7" t="s">
        <v>188</v>
      </c>
      <c r="DA7" t="s">
        <v>189</v>
      </c>
    </row>
    <row r="8" spans="1:106" x14ac:dyDescent="0.3">
      <c r="A8" t="s">
        <v>1111</v>
      </c>
      <c r="B8" t="s">
        <v>1</v>
      </c>
      <c r="C8" t="s">
        <v>2</v>
      </c>
      <c r="D8" t="s">
        <v>3</v>
      </c>
      <c r="E8" t="s">
        <v>4</v>
      </c>
      <c r="F8" t="s">
        <v>5</v>
      </c>
      <c r="G8" t="s">
        <v>6</v>
      </c>
      <c r="H8" t="s">
        <v>7</v>
      </c>
      <c r="I8" t="s">
        <v>8</v>
      </c>
      <c r="J8" t="s">
        <v>9</v>
      </c>
      <c r="K8" t="s">
        <v>10</v>
      </c>
      <c r="L8" t="s">
        <v>11</v>
      </c>
      <c r="M8" t="s">
        <v>12</v>
      </c>
      <c r="N8" t="s">
        <v>13</v>
      </c>
      <c r="O8" t="s">
        <v>14</v>
      </c>
      <c r="P8" t="s">
        <v>15</v>
      </c>
      <c r="Q8" t="s">
        <v>16</v>
      </c>
      <c r="R8" t="s">
        <v>17</v>
      </c>
      <c r="S8" t="s">
        <v>18</v>
      </c>
      <c r="T8" t="s">
        <v>19</v>
      </c>
      <c r="U8" t="s">
        <v>20</v>
      </c>
      <c r="V8" t="s">
        <v>21</v>
      </c>
      <c r="W8" t="s">
        <v>22</v>
      </c>
      <c r="X8" t="s">
        <v>23</v>
      </c>
      <c r="Y8" t="s">
        <v>24</v>
      </c>
      <c r="Z8" t="s">
        <v>25</v>
      </c>
      <c r="AA8" t="s">
        <v>26</v>
      </c>
      <c r="AB8" t="s">
        <v>27</v>
      </c>
      <c r="AC8" t="s">
        <v>28</v>
      </c>
      <c r="AD8" t="s">
        <v>29</v>
      </c>
      <c r="AE8" t="s">
        <v>30</v>
      </c>
      <c r="AF8" t="s">
        <v>31</v>
      </c>
      <c r="AG8" t="s">
        <v>32</v>
      </c>
      <c r="AH8" t="s">
        <v>33</v>
      </c>
      <c r="AI8" t="s">
        <v>34</v>
      </c>
      <c r="AJ8" t="s">
        <v>35</v>
      </c>
      <c r="AK8" t="s">
        <v>36</v>
      </c>
      <c r="AL8" t="s">
        <v>37</v>
      </c>
      <c r="AM8" t="s">
        <v>38</v>
      </c>
      <c r="AN8" t="s">
        <v>1112</v>
      </c>
      <c r="AO8" t="s">
        <v>1113</v>
      </c>
      <c r="AP8" t="s">
        <v>1114</v>
      </c>
      <c r="AQ8" t="s">
        <v>1115</v>
      </c>
      <c r="AR8" t="s">
        <v>1116</v>
      </c>
      <c r="AS8" t="s">
        <v>1117</v>
      </c>
      <c r="AT8" t="s">
        <v>1118</v>
      </c>
      <c r="AU8" t="s">
        <v>1119</v>
      </c>
      <c r="AV8" t="s">
        <v>1120</v>
      </c>
      <c r="AW8" t="s">
        <v>39</v>
      </c>
      <c r="AX8" t="s">
        <v>40</v>
      </c>
      <c r="AY8" t="s">
        <v>41</v>
      </c>
      <c r="AZ8" t="s">
        <v>42</v>
      </c>
      <c r="BA8" t="s">
        <v>43</v>
      </c>
      <c r="BB8" t="s">
        <v>44</v>
      </c>
      <c r="BC8" t="s">
        <v>45</v>
      </c>
      <c r="BD8" t="s">
        <v>46</v>
      </c>
      <c r="BE8" t="s">
        <v>47</v>
      </c>
      <c r="BF8" t="s">
        <v>48</v>
      </c>
      <c r="BG8" t="s">
        <v>49</v>
      </c>
      <c r="BH8" t="s">
        <v>50</v>
      </c>
      <c r="BI8" t="s">
        <v>51</v>
      </c>
      <c r="BJ8" t="s">
        <v>52</v>
      </c>
      <c r="BK8" t="s">
        <v>53</v>
      </c>
      <c r="BL8" t="s">
        <v>54</v>
      </c>
      <c r="BM8" t="s">
        <v>55</v>
      </c>
      <c r="BN8" t="s">
        <v>56</v>
      </c>
      <c r="BO8" t="s">
        <v>57</v>
      </c>
      <c r="BP8" t="s">
        <v>58</v>
      </c>
      <c r="BQ8" t="s">
        <v>59</v>
      </c>
      <c r="BR8" t="s">
        <v>60</v>
      </c>
      <c r="BS8" t="s">
        <v>61</v>
      </c>
      <c r="BT8" t="s">
        <v>62</v>
      </c>
      <c r="BU8" t="s">
        <v>63</v>
      </c>
      <c r="BV8" t="s">
        <v>64</v>
      </c>
      <c r="BW8" t="s">
        <v>65</v>
      </c>
      <c r="BX8" t="s">
        <v>66</v>
      </c>
      <c r="BY8" t="s">
        <v>67</v>
      </c>
      <c r="BZ8" t="s">
        <v>68</v>
      </c>
      <c r="CA8" t="s">
        <v>69</v>
      </c>
      <c r="CB8" t="s">
        <v>70</v>
      </c>
      <c r="CC8" t="s">
        <v>71</v>
      </c>
      <c r="CD8" t="s">
        <v>72</v>
      </c>
      <c r="CE8" t="s">
        <v>73</v>
      </c>
      <c r="CF8" t="s">
        <v>74</v>
      </c>
      <c r="CG8" t="s">
        <v>75</v>
      </c>
      <c r="CH8" t="s">
        <v>76</v>
      </c>
      <c r="CI8" t="s">
        <v>77</v>
      </c>
      <c r="CJ8" t="s">
        <v>78</v>
      </c>
      <c r="CK8" t="s">
        <v>79</v>
      </c>
      <c r="CL8" t="s">
        <v>80</v>
      </c>
      <c r="CM8" t="s">
        <v>81</v>
      </c>
      <c r="CN8" t="s">
        <v>82</v>
      </c>
      <c r="CO8" t="s">
        <v>83</v>
      </c>
      <c r="CP8" t="s">
        <v>84</v>
      </c>
      <c r="CQ8" t="s">
        <v>85</v>
      </c>
      <c r="CR8" t="s">
        <v>86</v>
      </c>
      <c r="CS8" t="s">
        <v>87</v>
      </c>
      <c r="CT8" t="s">
        <v>88</v>
      </c>
      <c r="CU8" t="s">
        <v>89</v>
      </c>
      <c r="CV8" t="s">
        <v>90</v>
      </c>
      <c r="CW8" t="s">
        <v>91</v>
      </c>
      <c r="CX8" t="s">
        <v>92</v>
      </c>
      <c r="CY8" t="s">
        <v>93</v>
      </c>
      <c r="CZ8" t="s">
        <v>94</v>
      </c>
      <c r="DA8" t="s">
        <v>1121</v>
      </c>
    </row>
    <row r="9" spans="1:106" x14ac:dyDescent="0.3">
      <c r="A9" s="1" t="s">
        <v>215</v>
      </c>
      <c r="B9" t="s">
        <v>211</v>
      </c>
      <c r="M9" t="s">
        <v>1009</v>
      </c>
      <c r="N9" t="s">
        <v>1009</v>
      </c>
      <c r="O9" t="s">
        <v>1009</v>
      </c>
      <c r="P9" t="s">
        <v>1009</v>
      </c>
      <c r="U9" t="s">
        <v>1009</v>
      </c>
      <c r="W9" s="139"/>
      <c r="X9" t="s">
        <v>1035</v>
      </c>
      <c r="Y9" t="s">
        <v>1033</v>
      </c>
      <c r="Z9" t="s">
        <v>1033</v>
      </c>
      <c r="AA9" t="s">
        <v>1033</v>
      </c>
      <c r="AN9" t="s">
        <v>1054</v>
      </c>
      <c r="AO9" t="s">
        <v>1054</v>
      </c>
      <c r="AP9" t="s">
        <v>1056</v>
      </c>
      <c r="AQ9" t="s">
        <v>1056</v>
      </c>
      <c r="AR9" t="s">
        <v>1056</v>
      </c>
      <c r="AS9" t="s">
        <v>1056</v>
      </c>
      <c r="AT9" t="s">
        <v>1056</v>
      </c>
      <c r="AU9" t="s">
        <v>1054</v>
      </c>
      <c r="AV9" t="s">
        <v>1054</v>
      </c>
      <c r="AW9" t="s">
        <v>1056</v>
      </c>
      <c r="AX9" t="s">
        <v>1054</v>
      </c>
      <c r="AY9" t="s">
        <v>1058</v>
      </c>
      <c r="AZ9" t="s">
        <v>1056</v>
      </c>
      <c r="BA9" t="s">
        <v>1056</v>
      </c>
      <c r="BB9" t="s">
        <v>1056</v>
      </c>
      <c r="BC9" t="s">
        <v>1056</v>
      </c>
      <c r="BD9" t="s">
        <v>1056</v>
      </c>
      <c r="BE9" t="s">
        <v>1054</v>
      </c>
      <c r="BF9" t="s">
        <v>1058</v>
      </c>
      <c r="BG9" t="s">
        <v>1056</v>
      </c>
      <c r="BH9" t="s">
        <v>1058</v>
      </c>
      <c r="BI9" t="s">
        <v>1058</v>
      </c>
      <c r="BJ9" t="s">
        <v>1058</v>
      </c>
      <c r="BK9" t="s">
        <v>1056</v>
      </c>
      <c r="BL9" t="s">
        <v>1056</v>
      </c>
      <c r="BM9" t="s">
        <v>1056</v>
      </c>
      <c r="BN9" t="s">
        <v>1056</v>
      </c>
      <c r="DB9" t="s">
        <v>1125</v>
      </c>
    </row>
    <row r="10" spans="1:106" x14ac:dyDescent="0.3">
      <c r="A10" t="s">
        <v>227</v>
      </c>
      <c r="B10" t="s">
        <v>228</v>
      </c>
      <c r="M10" t="s">
        <v>1009</v>
      </c>
      <c r="N10" t="s">
        <v>1009</v>
      </c>
      <c r="O10" t="s">
        <v>1009</v>
      </c>
      <c r="P10" t="s">
        <v>1009</v>
      </c>
      <c r="U10" t="s">
        <v>1009</v>
      </c>
      <c r="W10" s="139"/>
      <c r="X10" t="s">
        <v>1035</v>
      </c>
      <c r="Y10" t="s">
        <v>1033</v>
      </c>
      <c r="Z10" t="s">
        <v>1037</v>
      </c>
      <c r="AA10" t="s">
        <v>1033</v>
      </c>
      <c r="AN10" t="s">
        <v>1052</v>
      </c>
      <c r="AO10" t="s">
        <v>1054</v>
      </c>
      <c r="AP10" t="s">
        <v>1056</v>
      </c>
      <c r="AQ10" t="s">
        <v>1054</v>
      </c>
      <c r="AR10" t="s">
        <v>1052</v>
      </c>
      <c r="AS10" t="s">
        <v>1056</v>
      </c>
      <c r="AT10" t="s">
        <v>1054</v>
      </c>
      <c r="AU10" t="s">
        <v>1054</v>
      </c>
      <c r="AV10" t="s">
        <v>1054</v>
      </c>
      <c r="AW10" t="s">
        <v>1054</v>
      </c>
      <c r="AX10" t="s">
        <v>1054</v>
      </c>
      <c r="AY10" t="s">
        <v>1056</v>
      </c>
      <c r="AZ10" t="s">
        <v>1054</v>
      </c>
      <c r="BA10" t="s">
        <v>1052</v>
      </c>
      <c r="BB10" t="s">
        <v>1056</v>
      </c>
      <c r="BC10" t="s">
        <v>1054</v>
      </c>
      <c r="BD10" t="s">
        <v>1054</v>
      </c>
      <c r="BE10" t="s">
        <v>1056</v>
      </c>
      <c r="BF10" t="s">
        <v>1054</v>
      </c>
      <c r="BG10" t="s">
        <v>1054</v>
      </c>
      <c r="BH10" t="s">
        <v>1056</v>
      </c>
      <c r="BI10" t="s">
        <v>1054</v>
      </c>
      <c r="BJ10" t="s">
        <v>1054</v>
      </c>
      <c r="BK10" t="s">
        <v>1056</v>
      </c>
      <c r="BL10" t="s">
        <v>1056</v>
      </c>
      <c r="BM10" t="s">
        <v>1054</v>
      </c>
      <c r="BN10" t="s">
        <v>1056</v>
      </c>
      <c r="DB10" t="s">
        <v>1125</v>
      </c>
    </row>
    <row r="11" spans="1:106" x14ac:dyDescent="0.3">
      <c r="A11" t="s">
        <v>236</v>
      </c>
      <c r="B11" t="s">
        <v>237</v>
      </c>
      <c r="M11" t="s">
        <v>1009</v>
      </c>
      <c r="N11" t="s">
        <v>1009</v>
      </c>
      <c r="O11" t="s">
        <v>1009</v>
      </c>
      <c r="P11" t="s">
        <v>1009</v>
      </c>
      <c r="U11" t="s">
        <v>1009</v>
      </c>
      <c r="W11" s="139"/>
      <c r="X11" t="s">
        <v>1033</v>
      </c>
      <c r="Y11" t="s">
        <v>1033</v>
      </c>
      <c r="Z11" t="s">
        <v>1033</v>
      </c>
      <c r="AA11" t="s">
        <v>1033</v>
      </c>
      <c r="AN11" t="s">
        <v>1054</v>
      </c>
      <c r="AO11" t="s">
        <v>1052</v>
      </c>
      <c r="AP11" t="s">
        <v>1054</v>
      </c>
      <c r="AQ11" t="s">
        <v>1052</v>
      </c>
      <c r="AR11" t="s">
        <v>1056</v>
      </c>
      <c r="AS11" t="s">
        <v>1054</v>
      </c>
      <c r="AT11" t="s">
        <v>1054</v>
      </c>
      <c r="AU11" t="s">
        <v>1054</v>
      </c>
      <c r="AV11" t="s">
        <v>1054</v>
      </c>
      <c r="AW11" t="s">
        <v>1054</v>
      </c>
      <c r="AX11" t="s">
        <v>1054</v>
      </c>
      <c r="AY11" t="s">
        <v>1054</v>
      </c>
      <c r="AZ11" t="s">
        <v>1054</v>
      </c>
      <c r="BA11" t="s">
        <v>1056</v>
      </c>
      <c r="BB11" t="s">
        <v>1054</v>
      </c>
      <c r="BC11" t="s">
        <v>1054</v>
      </c>
      <c r="BD11" t="s">
        <v>1054</v>
      </c>
      <c r="BE11" t="s">
        <v>1054</v>
      </c>
      <c r="BF11" t="s">
        <v>1056</v>
      </c>
      <c r="BG11" t="s">
        <v>1054</v>
      </c>
      <c r="BH11" t="s">
        <v>1056</v>
      </c>
      <c r="BI11" t="s">
        <v>1054</v>
      </c>
      <c r="BJ11" t="s">
        <v>1056</v>
      </c>
      <c r="BK11" t="s">
        <v>1056</v>
      </c>
      <c r="BL11" t="s">
        <v>1054</v>
      </c>
      <c r="BM11" t="s">
        <v>1056</v>
      </c>
      <c r="BN11" t="s">
        <v>1056</v>
      </c>
      <c r="DB11" t="s">
        <v>1125</v>
      </c>
    </row>
    <row r="12" spans="1:106" x14ac:dyDescent="0.3">
      <c r="A12" t="s">
        <v>245</v>
      </c>
      <c r="B12" t="s">
        <v>246</v>
      </c>
      <c r="M12" t="s">
        <v>1009</v>
      </c>
      <c r="N12" t="s">
        <v>1009</v>
      </c>
      <c r="O12" t="s">
        <v>1009</v>
      </c>
      <c r="P12" t="s">
        <v>1009</v>
      </c>
      <c r="U12" t="s">
        <v>1009</v>
      </c>
      <c r="W12" s="139"/>
      <c r="X12" t="s">
        <v>1035</v>
      </c>
      <c r="Y12" t="s">
        <v>1035</v>
      </c>
      <c r="Z12" t="s">
        <v>1037</v>
      </c>
      <c r="AA12" t="s">
        <v>1035</v>
      </c>
      <c r="AN12" t="s">
        <v>1054</v>
      </c>
      <c r="AO12" t="s">
        <v>1054</v>
      </c>
      <c r="AP12" t="s">
        <v>1054</v>
      </c>
      <c r="AQ12" t="s">
        <v>1054</v>
      </c>
      <c r="AR12" t="s">
        <v>1054</v>
      </c>
      <c r="AS12" t="s">
        <v>1052</v>
      </c>
      <c r="AT12" t="s">
        <v>1054</v>
      </c>
      <c r="AU12" t="s">
        <v>1054</v>
      </c>
      <c r="AV12" t="s">
        <v>1054</v>
      </c>
      <c r="AW12" t="s">
        <v>1054</v>
      </c>
      <c r="AX12" t="s">
        <v>1054</v>
      </c>
      <c r="AY12" t="s">
        <v>1054</v>
      </c>
      <c r="AZ12" t="s">
        <v>1054</v>
      </c>
      <c r="BA12" t="s">
        <v>1054</v>
      </c>
      <c r="BB12" t="s">
        <v>1054</v>
      </c>
      <c r="BC12" t="s">
        <v>1054</v>
      </c>
      <c r="BD12" t="s">
        <v>1054</v>
      </c>
      <c r="BE12" t="s">
        <v>1054</v>
      </c>
      <c r="BF12" t="s">
        <v>1054</v>
      </c>
      <c r="BG12" t="s">
        <v>1054</v>
      </c>
      <c r="BH12" t="s">
        <v>1054</v>
      </c>
      <c r="BI12" t="s">
        <v>1054</v>
      </c>
      <c r="BJ12" t="s">
        <v>1054</v>
      </c>
      <c r="BK12" t="s">
        <v>1054</v>
      </c>
      <c r="BL12" t="s">
        <v>1054</v>
      </c>
      <c r="BM12" t="s">
        <v>1054</v>
      </c>
      <c r="BN12" t="s">
        <v>1054</v>
      </c>
      <c r="DB12" t="s">
        <v>1125</v>
      </c>
    </row>
    <row r="13" spans="1:106" x14ac:dyDescent="0.3">
      <c r="A13" t="s">
        <v>254</v>
      </c>
      <c r="B13" t="s">
        <v>255</v>
      </c>
      <c r="M13" t="s">
        <v>1009</v>
      </c>
      <c r="N13" t="s">
        <v>1009</v>
      </c>
      <c r="O13" t="s">
        <v>1009</v>
      </c>
      <c r="P13" t="s">
        <v>1009</v>
      </c>
      <c r="U13" t="s">
        <v>1009</v>
      </c>
      <c r="W13" s="139"/>
      <c r="X13" t="s">
        <v>1035</v>
      </c>
      <c r="Y13" t="s">
        <v>1033</v>
      </c>
      <c r="Z13" t="s">
        <v>1033</v>
      </c>
      <c r="AA13" t="s">
        <v>1035</v>
      </c>
      <c r="AN13" t="s">
        <v>1054</v>
      </c>
      <c r="AO13" t="s">
        <v>1056</v>
      </c>
      <c r="AP13" t="s">
        <v>1054</v>
      </c>
      <c r="AQ13" t="s">
        <v>1054</v>
      </c>
      <c r="AR13" t="s">
        <v>1052</v>
      </c>
      <c r="AS13" t="s">
        <v>1054</v>
      </c>
      <c r="AT13" t="s">
        <v>1052</v>
      </c>
      <c r="AU13" t="s">
        <v>1054</v>
      </c>
      <c r="AV13" t="s">
        <v>1054</v>
      </c>
      <c r="AW13" t="s">
        <v>1054</v>
      </c>
      <c r="AX13" t="s">
        <v>1056</v>
      </c>
      <c r="AY13" t="s">
        <v>1054</v>
      </c>
      <c r="AZ13" t="s">
        <v>1054</v>
      </c>
      <c r="BA13" t="s">
        <v>1052</v>
      </c>
      <c r="BB13" t="s">
        <v>1054</v>
      </c>
      <c r="BC13" t="s">
        <v>1052</v>
      </c>
      <c r="BD13" t="s">
        <v>1054</v>
      </c>
      <c r="BE13" t="s">
        <v>1054</v>
      </c>
      <c r="BF13" t="s">
        <v>1054</v>
      </c>
      <c r="BG13" t="s">
        <v>1056</v>
      </c>
      <c r="BH13" t="s">
        <v>1054</v>
      </c>
      <c r="BI13" t="s">
        <v>1054</v>
      </c>
      <c r="BJ13" t="s">
        <v>1052</v>
      </c>
      <c r="BK13" t="s">
        <v>1054</v>
      </c>
      <c r="BL13" t="s">
        <v>1052</v>
      </c>
      <c r="BM13" t="s">
        <v>1054</v>
      </c>
      <c r="BN13" t="s">
        <v>1056</v>
      </c>
      <c r="DB13" t="s">
        <v>1125</v>
      </c>
    </row>
    <row r="14" spans="1:106" x14ac:dyDescent="0.3">
      <c r="A14" t="s">
        <v>263</v>
      </c>
      <c r="B14" t="s">
        <v>264</v>
      </c>
      <c r="M14" t="s">
        <v>1009</v>
      </c>
      <c r="N14" t="s">
        <v>1009</v>
      </c>
      <c r="O14" t="s">
        <v>1009</v>
      </c>
      <c r="P14" t="s">
        <v>1009</v>
      </c>
      <c r="U14" t="s">
        <v>1009</v>
      </c>
      <c r="W14" s="139"/>
      <c r="X14" t="s">
        <v>1033</v>
      </c>
      <c r="Y14" t="s">
        <v>1033</v>
      </c>
      <c r="Z14" t="s">
        <v>1033</v>
      </c>
      <c r="AA14" t="s">
        <v>1033</v>
      </c>
      <c r="AN14" t="s">
        <v>1052</v>
      </c>
      <c r="AO14" t="s">
        <v>1056</v>
      </c>
      <c r="AP14" t="s">
        <v>1054</v>
      </c>
      <c r="AQ14" t="s">
        <v>1058</v>
      </c>
      <c r="AR14" t="s">
        <v>1056</v>
      </c>
      <c r="AS14" t="s">
        <v>1052</v>
      </c>
      <c r="AT14" t="s">
        <v>1056</v>
      </c>
      <c r="AU14" t="s">
        <v>1054</v>
      </c>
      <c r="AV14" t="s">
        <v>1054</v>
      </c>
      <c r="AW14" t="s">
        <v>1052</v>
      </c>
      <c r="AX14" t="s">
        <v>1056</v>
      </c>
      <c r="AY14" t="s">
        <v>1054</v>
      </c>
      <c r="AZ14" t="s">
        <v>1058</v>
      </c>
      <c r="BA14" t="s">
        <v>1056</v>
      </c>
      <c r="BB14" t="s">
        <v>1052</v>
      </c>
      <c r="BC14" t="s">
        <v>1056</v>
      </c>
      <c r="BD14" t="s">
        <v>1054</v>
      </c>
      <c r="BE14" t="s">
        <v>1054</v>
      </c>
      <c r="BF14" t="s">
        <v>1054</v>
      </c>
      <c r="BG14" t="s">
        <v>1056</v>
      </c>
      <c r="BH14" t="s">
        <v>1054</v>
      </c>
      <c r="BI14" t="s">
        <v>1058</v>
      </c>
      <c r="BJ14" t="s">
        <v>1056</v>
      </c>
      <c r="BK14" t="s">
        <v>1054</v>
      </c>
      <c r="BL14" t="s">
        <v>1056</v>
      </c>
      <c r="BM14" t="s">
        <v>1054</v>
      </c>
      <c r="BN14" t="s">
        <v>1054</v>
      </c>
      <c r="DB14" t="s">
        <v>1125</v>
      </c>
    </row>
    <row r="15" spans="1:106" x14ac:dyDescent="0.3">
      <c r="A15" t="s">
        <v>269</v>
      </c>
      <c r="B15" t="s">
        <v>270</v>
      </c>
      <c r="M15" t="s">
        <v>1009</v>
      </c>
      <c r="N15" t="s">
        <v>1009</v>
      </c>
      <c r="O15" t="s">
        <v>1009</v>
      </c>
      <c r="P15" t="s">
        <v>1009</v>
      </c>
      <c r="U15" t="s">
        <v>1009</v>
      </c>
      <c r="W15" s="139"/>
      <c r="X15" t="s">
        <v>1035</v>
      </c>
      <c r="Y15" t="s">
        <v>1033</v>
      </c>
      <c r="Z15" t="s">
        <v>1037</v>
      </c>
      <c r="AA15" t="s">
        <v>1035</v>
      </c>
      <c r="AN15" t="s">
        <v>1052</v>
      </c>
      <c r="AO15" t="s">
        <v>1054</v>
      </c>
      <c r="AP15" t="s">
        <v>1054</v>
      </c>
      <c r="AQ15" t="s">
        <v>1054</v>
      </c>
      <c r="AR15" t="s">
        <v>1054</v>
      </c>
      <c r="AS15" t="s">
        <v>1054</v>
      </c>
      <c r="AT15" t="s">
        <v>1054</v>
      </c>
      <c r="AU15" t="s">
        <v>1052</v>
      </c>
      <c r="AV15" t="s">
        <v>1050</v>
      </c>
      <c r="AW15" t="s">
        <v>1054</v>
      </c>
      <c r="AX15" t="s">
        <v>1054</v>
      </c>
      <c r="AY15" t="s">
        <v>1056</v>
      </c>
      <c r="AZ15" t="s">
        <v>1054</v>
      </c>
      <c r="BA15" t="s">
        <v>1054</v>
      </c>
      <c r="BB15" t="s">
        <v>1056</v>
      </c>
      <c r="BC15" t="s">
        <v>1054</v>
      </c>
      <c r="BD15" t="s">
        <v>1054</v>
      </c>
      <c r="BE15" t="s">
        <v>1050</v>
      </c>
      <c r="BF15" t="s">
        <v>1056</v>
      </c>
      <c r="BG15" t="s">
        <v>1054</v>
      </c>
      <c r="BH15" t="s">
        <v>1056</v>
      </c>
      <c r="BI15" t="s">
        <v>1056</v>
      </c>
      <c r="BJ15" t="s">
        <v>1056</v>
      </c>
      <c r="BK15" t="s">
        <v>1056</v>
      </c>
      <c r="BL15" t="s">
        <v>1056</v>
      </c>
      <c r="BM15" t="s">
        <v>1054</v>
      </c>
      <c r="BN15" t="s">
        <v>1052</v>
      </c>
      <c r="DB15" t="s">
        <v>1125</v>
      </c>
    </row>
    <row r="16" spans="1:106" x14ac:dyDescent="0.3">
      <c r="A16" t="s">
        <v>276</v>
      </c>
      <c r="B16" t="s">
        <v>277</v>
      </c>
      <c r="M16" t="s">
        <v>1009</v>
      </c>
      <c r="N16" t="s">
        <v>1009</v>
      </c>
      <c r="O16" t="s">
        <v>1009</v>
      </c>
      <c r="P16" t="s">
        <v>1009</v>
      </c>
      <c r="U16" t="s">
        <v>1009</v>
      </c>
      <c r="W16" s="139"/>
      <c r="X16" t="s">
        <v>1033</v>
      </c>
      <c r="Y16" t="s">
        <v>1035</v>
      </c>
      <c r="Z16" t="s">
        <v>1033</v>
      </c>
      <c r="AA16" t="s">
        <v>1035</v>
      </c>
      <c r="AN16" t="s">
        <v>1056</v>
      </c>
      <c r="AO16" t="s">
        <v>1054</v>
      </c>
      <c r="AP16" t="s">
        <v>1054</v>
      </c>
      <c r="AQ16" t="s">
        <v>1054</v>
      </c>
      <c r="AR16" t="s">
        <v>1054</v>
      </c>
      <c r="AS16" t="s">
        <v>1056</v>
      </c>
      <c r="AT16" t="s">
        <v>1052</v>
      </c>
      <c r="AU16" t="s">
        <v>1052</v>
      </c>
      <c r="AV16" t="s">
        <v>1054</v>
      </c>
      <c r="AW16" t="s">
        <v>1054</v>
      </c>
      <c r="AX16" t="s">
        <v>1054</v>
      </c>
      <c r="AY16" t="s">
        <v>1054</v>
      </c>
      <c r="AZ16" t="s">
        <v>1054</v>
      </c>
      <c r="BA16" t="s">
        <v>1054</v>
      </c>
      <c r="BB16" t="s">
        <v>1056</v>
      </c>
      <c r="BC16" t="s">
        <v>1052</v>
      </c>
      <c r="BD16" t="s">
        <v>1054</v>
      </c>
      <c r="BE16" t="s">
        <v>1054</v>
      </c>
      <c r="BF16" t="s">
        <v>1056</v>
      </c>
      <c r="BG16" t="s">
        <v>1054</v>
      </c>
      <c r="BH16" t="s">
        <v>1056</v>
      </c>
      <c r="BI16" t="s">
        <v>1056</v>
      </c>
      <c r="BJ16" t="s">
        <v>1056</v>
      </c>
      <c r="BK16" t="s">
        <v>1056</v>
      </c>
      <c r="BL16" t="s">
        <v>1054</v>
      </c>
      <c r="BM16" t="s">
        <v>1054</v>
      </c>
      <c r="BN16" t="s">
        <v>1056</v>
      </c>
      <c r="DB16" t="s">
        <v>1125</v>
      </c>
    </row>
    <row r="17" spans="1:106" x14ac:dyDescent="0.3">
      <c r="A17" t="s">
        <v>284</v>
      </c>
      <c r="B17" t="s">
        <v>285</v>
      </c>
      <c r="M17" t="s">
        <v>1009</v>
      </c>
      <c r="N17" t="s">
        <v>1009</v>
      </c>
      <c r="O17" t="s">
        <v>1009</v>
      </c>
      <c r="P17" t="s">
        <v>1009</v>
      </c>
      <c r="U17" t="s">
        <v>1009</v>
      </c>
      <c r="W17" s="139"/>
      <c r="X17" t="s">
        <v>1033</v>
      </c>
      <c r="Y17" t="s">
        <v>1033</v>
      </c>
      <c r="Z17" t="s">
        <v>1037</v>
      </c>
      <c r="AA17" t="s">
        <v>1035</v>
      </c>
      <c r="AN17" t="s">
        <v>1056</v>
      </c>
      <c r="AO17" t="s">
        <v>1054</v>
      </c>
      <c r="AP17" t="s">
        <v>1054</v>
      </c>
      <c r="AQ17" t="s">
        <v>1054</v>
      </c>
      <c r="AR17" t="s">
        <v>1056</v>
      </c>
      <c r="AS17" t="s">
        <v>1052</v>
      </c>
      <c r="AT17" t="s">
        <v>1054</v>
      </c>
      <c r="AU17" t="s">
        <v>1056</v>
      </c>
      <c r="AV17" t="s">
        <v>1054</v>
      </c>
      <c r="AW17" t="s">
        <v>1056</v>
      </c>
      <c r="AX17" t="s">
        <v>1054</v>
      </c>
      <c r="AY17" t="s">
        <v>1054</v>
      </c>
      <c r="AZ17" t="s">
        <v>1054</v>
      </c>
      <c r="BA17" t="s">
        <v>1056</v>
      </c>
      <c r="BB17" t="s">
        <v>1052</v>
      </c>
      <c r="BC17" t="s">
        <v>1054</v>
      </c>
      <c r="BD17" t="s">
        <v>1056</v>
      </c>
      <c r="BE17" t="s">
        <v>1054</v>
      </c>
      <c r="BF17" t="s">
        <v>1056</v>
      </c>
      <c r="BG17" t="s">
        <v>1054</v>
      </c>
      <c r="BH17" t="s">
        <v>1054</v>
      </c>
      <c r="BI17" t="s">
        <v>1054</v>
      </c>
      <c r="BJ17" t="s">
        <v>1056</v>
      </c>
      <c r="BK17" t="s">
        <v>1052</v>
      </c>
      <c r="BL17" t="s">
        <v>1054</v>
      </c>
      <c r="BM17" t="s">
        <v>1056</v>
      </c>
      <c r="BN17" t="s">
        <v>1054</v>
      </c>
      <c r="DB17" t="s">
        <v>1125</v>
      </c>
    </row>
    <row r="18" spans="1:106" x14ac:dyDescent="0.3">
      <c r="A18" t="s">
        <v>291</v>
      </c>
      <c r="B18" t="s">
        <v>292</v>
      </c>
      <c r="M18" t="s">
        <v>1009</v>
      </c>
      <c r="N18" t="s">
        <v>1009</v>
      </c>
      <c r="O18" t="s">
        <v>1009</v>
      </c>
      <c r="P18" t="s">
        <v>1009</v>
      </c>
      <c r="U18" t="s">
        <v>1009</v>
      </c>
      <c r="W18" s="139"/>
      <c r="X18" t="s">
        <v>1035</v>
      </c>
      <c r="Y18" t="s">
        <v>1035</v>
      </c>
      <c r="Z18" t="s">
        <v>1033</v>
      </c>
      <c r="AA18" t="s">
        <v>1033</v>
      </c>
      <c r="AN18" t="s">
        <v>1054</v>
      </c>
      <c r="AO18" t="s">
        <v>1056</v>
      </c>
      <c r="AP18" t="s">
        <v>1054</v>
      </c>
      <c r="AQ18" t="s">
        <v>1054</v>
      </c>
      <c r="AR18" t="s">
        <v>1052</v>
      </c>
      <c r="AS18" t="s">
        <v>1054</v>
      </c>
      <c r="AT18" t="s">
        <v>1054</v>
      </c>
      <c r="AU18" t="s">
        <v>1054</v>
      </c>
      <c r="AV18" t="s">
        <v>1054</v>
      </c>
      <c r="AW18" t="s">
        <v>1054</v>
      </c>
      <c r="AX18" t="s">
        <v>1056</v>
      </c>
      <c r="AY18" t="s">
        <v>1054</v>
      </c>
      <c r="AZ18" t="s">
        <v>1054</v>
      </c>
      <c r="BA18" t="s">
        <v>1054</v>
      </c>
      <c r="BB18" t="s">
        <v>1056</v>
      </c>
      <c r="BC18" t="s">
        <v>1054</v>
      </c>
      <c r="BD18" t="s">
        <v>1056</v>
      </c>
      <c r="BE18" t="s">
        <v>1054</v>
      </c>
      <c r="BF18" t="s">
        <v>1054</v>
      </c>
      <c r="BG18" t="s">
        <v>1056</v>
      </c>
      <c r="BH18" t="s">
        <v>1054</v>
      </c>
      <c r="BI18" t="s">
        <v>1054</v>
      </c>
      <c r="BJ18" t="s">
        <v>1054</v>
      </c>
      <c r="BK18" t="s">
        <v>1056</v>
      </c>
      <c r="BL18" t="s">
        <v>1054</v>
      </c>
      <c r="BM18" t="s">
        <v>1056</v>
      </c>
      <c r="BN18" t="s">
        <v>1056</v>
      </c>
      <c r="DB18" t="s">
        <v>1125</v>
      </c>
    </row>
    <row r="19" spans="1:106" x14ac:dyDescent="0.3">
      <c r="A19" t="s">
        <v>297</v>
      </c>
      <c r="B19" t="s">
        <v>298</v>
      </c>
      <c r="M19" t="s">
        <v>1009</v>
      </c>
      <c r="N19" t="s">
        <v>1009</v>
      </c>
      <c r="O19" t="s">
        <v>1009</v>
      </c>
      <c r="P19" t="s">
        <v>1009</v>
      </c>
      <c r="U19" t="s">
        <v>1009</v>
      </c>
      <c r="W19" s="139"/>
      <c r="X19" t="s">
        <v>1035</v>
      </c>
      <c r="Y19" t="s">
        <v>1035</v>
      </c>
      <c r="Z19" t="s">
        <v>1037</v>
      </c>
      <c r="AA19" t="s">
        <v>1033</v>
      </c>
      <c r="AN19" t="s">
        <v>1054</v>
      </c>
      <c r="AO19" t="s">
        <v>1054</v>
      </c>
      <c r="AP19" t="s">
        <v>1054</v>
      </c>
      <c r="AQ19" t="s">
        <v>1054</v>
      </c>
      <c r="AR19" t="s">
        <v>1052</v>
      </c>
      <c r="AS19" t="s">
        <v>1054</v>
      </c>
      <c r="AT19" t="s">
        <v>1054</v>
      </c>
      <c r="AU19" t="s">
        <v>1054</v>
      </c>
      <c r="AV19" t="s">
        <v>1054</v>
      </c>
      <c r="AW19" t="s">
        <v>1054</v>
      </c>
      <c r="AX19" t="s">
        <v>1054</v>
      </c>
      <c r="AY19" t="s">
        <v>1054</v>
      </c>
      <c r="AZ19" t="s">
        <v>1054</v>
      </c>
      <c r="BA19" t="s">
        <v>1052</v>
      </c>
      <c r="BB19" t="s">
        <v>1054</v>
      </c>
      <c r="BC19" t="s">
        <v>1054</v>
      </c>
      <c r="BD19" t="s">
        <v>1054</v>
      </c>
      <c r="BE19" t="s">
        <v>1054</v>
      </c>
      <c r="BF19" t="s">
        <v>1054</v>
      </c>
      <c r="BG19" t="s">
        <v>1056</v>
      </c>
      <c r="BH19" t="s">
        <v>1056</v>
      </c>
      <c r="BI19" t="s">
        <v>1054</v>
      </c>
      <c r="BJ19" t="s">
        <v>1054</v>
      </c>
      <c r="BK19" t="s">
        <v>1054</v>
      </c>
      <c r="BL19" t="s">
        <v>1054</v>
      </c>
      <c r="BM19" t="s">
        <v>1054</v>
      </c>
      <c r="BN19" t="s">
        <v>1054</v>
      </c>
      <c r="DB19" t="s">
        <v>1125</v>
      </c>
    </row>
    <row r="20" spans="1:106" x14ac:dyDescent="0.3">
      <c r="A20" t="s">
        <v>302</v>
      </c>
      <c r="B20" t="s">
        <v>303</v>
      </c>
      <c r="M20" t="s">
        <v>1009</v>
      </c>
      <c r="N20" t="s">
        <v>1009</v>
      </c>
      <c r="O20" t="s">
        <v>1009</v>
      </c>
      <c r="P20" t="s">
        <v>1009</v>
      </c>
      <c r="U20" t="s">
        <v>1009</v>
      </c>
      <c r="W20" s="139"/>
      <c r="X20" t="s">
        <v>1033</v>
      </c>
      <c r="Y20" t="s">
        <v>1033</v>
      </c>
      <c r="Z20" t="s">
        <v>1037</v>
      </c>
      <c r="AA20" t="s">
        <v>1033</v>
      </c>
      <c r="AN20" t="s">
        <v>1054</v>
      </c>
      <c r="AO20" t="s">
        <v>1054</v>
      </c>
      <c r="AP20" t="s">
        <v>1054</v>
      </c>
      <c r="AQ20" t="s">
        <v>1054</v>
      </c>
      <c r="AR20" t="s">
        <v>1054</v>
      </c>
      <c r="AS20" t="s">
        <v>1054</v>
      </c>
      <c r="AT20" t="s">
        <v>1054</v>
      </c>
      <c r="AU20" t="s">
        <v>1054</v>
      </c>
      <c r="AV20" t="s">
        <v>1054</v>
      </c>
      <c r="AW20" t="s">
        <v>1054</v>
      </c>
      <c r="AX20" t="s">
        <v>1054</v>
      </c>
      <c r="AY20" t="s">
        <v>1054</v>
      </c>
      <c r="AZ20" t="s">
        <v>1054</v>
      </c>
      <c r="BA20" t="s">
        <v>1054</v>
      </c>
      <c r="BB20" t="s">
        <v>1054</v>
      </c>
      <c r="BC20" t="s">
        <v>1054</v>
      </c>
      <c r="BD20" t="s">
        <v>1054</v>
      </c>
      <c r="BE20" t="s">
        <v>1054</v>
      </c>
      <c r="BF20" t="s">
        <v>1056</v>
      </c>
      <c r="BG20" t="s">
        <v>1056</v>
      </c>
      <c r="BH20" t="s">
        <v>1056</v>
      </c>
      <c r="BI20" t="s">
        <v>1056</v>
      </c>
      <c r="BJ20" t="s">
        <v>1054</v>
      </c>
      <c r="BK20" t="s">
        <v>1054</v>
      </c>
      <c r="BL20" t="s">
        <v>1054</v>
      </c>
      <c r="BM20" t="s">
        <v>1056</v>
      </c>
      <c r="BN20" t="s">
        <v>1056</v>
      </c>
      <c r="DB20" t="s">
        <v>1125</v>
      </c>
    </row>
    <row r="21" spans="1:106" x14ac:dyDescent="0.3">
      <c r="A21" t="s">
        <v>308</v>
      </c>
      <c r="B21" t="s">
        <v>309</v>
      </c>
      <c r="M21" t="s">
        <v>1009</v>
      </c>
      <c r="N21" t="s">
        <v>1009</v>
      </c>
      <c r="O21" t="s">
        <v>1009</v>
      </c>
      <c r="P21" t="s">
        <v>1009</v>
      </c>
      <c r="U21" t="s">
        <v>1009</v>
      </c>
      <c r="W21" s="139"/>
      <c r="X21" t="s">
        <v>1037</v>
      </c>
      <c r="Y21" t="s">
        <v>1033</v>
      </c>
      <c r="Z21" t="s">
        <v>1033</v>
      </c>
      <c r="AA21" t="s">
        <v>1033</v>
      </c>
      <c r="AN21" t="s">
        <v>1054</v>
      </c>
      <c r="AO21" t="s">
        <v>1054</v>
      </c>
      <c r="AP21" t="s">
        <v>1056</v>
      </c>
      <c r="AQ21" t="s">
        <v>1054</v>
      </c>
      <c r="AR21" t="s">
        <v>1054</v>
      </c>
      <c r="AS21" t="s">
        <v>1054</v>
      </c>
      <c r="AT21" t="s">
        <v>1054</v>
      </c>
      <c r="AU21" t="s">
        <v>1054</v>
      </c>
      <c r="AV21" t="s">
        <v>1052</v>
      </c>
      <c r="AW21" t="s">
        <v>1054</v>
      </c>
      <c r="AX21" t="s">
        <v>1054</v>
      </c>
      <c r="AY21" t="s">
        <v>1056</v>
      </c>
      <c r="AZ21" t="s">
        <v>1054</v>
      </c>
      <c r="BA21" t="s">
        <v>1054</v>
      </c>
      <c r="BB21" t="s">
        <v>1054</v>
      </c>
      <c r="BC21" t="s">
        <v>1054</v>
      </c>
      <c r="BD21" t="s">
        <v>1054</v>
      </c>
      <c r="BE21" t="s">
        <v>1052</v>
      </c>
      <c r="BF21" t="s">
        <v>1054</v>
      </c>
      <c r="BG21" t="s">
        <v>1054</v>
      </c>
      <c r="BH21" t="s">
        <v>1056</v>
      </c>
      <c r="BI21" t="s">
        <v>1054</v>
      </c>
      <c r="BJ21" t="s">
        <v>1054</v>
      </c>
      <c r="BK21" t="s">
        <v>1054</v>
      </c>
      <c r="BL21" t="s">
        <v>1054</v>
      </c>
      <c r="BM21" t="s">
        <v>1054</v>
      </c>
      <c r="BN21" t="s">
        <v>1054</v>
      </c>
      <c r="DB21" t="s">
        <v>1125</v>
      </c>
    </row>
    <row r="22" spans="1:106" x14ac:dyDescent="0.3">
      <c r="A22" t="s">
        <v>312</v>
      </c>
      <c r="B22" t="s">
        <v>313</v>
      </c>
      <c r="M22" t="s">
        <v>1009</v>
      </c>
      <c r="N22" t="s">
        <v>1009</v>
      </c>
      <c r="O22" t="s">
        <v>1009</v>
      </c>
      <c r="P22" t="s">
        <v>1009</v>
      </c>
      <c r="U22" t="s">
        <v>1009</v>
      </c>
      <c r="W22" s="139"/>
      <c r="X22" t="s">
        <v>1033</v>
      </c>
      <c r="Y22" t="s">
        <v>1033</v>
      </c>
      <c r="Z22" t="s">
        <v>1033</v>
      </c>
      <c r="AA22" t="s">
        <v>1033</v>
      </c>
      <c r="AN22" t="s">
        <v>1054</v>
      </c>
      <c r="AO22" t="s">
        <v>1054</v>
      </c>
      <c r="AP22" t="s">
        <v>1054</v>
      </c>
      <c r="AQ22" t="s">
        <v>1054</v>
      </c>
      <c r="AR22" t="s">
        <v>1054</v>
      </c>
      <c r="AS22" t="s">
        <v>1052</v>
      </c>
      <c r="AT22" t="s">
        <v>1054</v>
      </c>
      <c r="AU22" t="s">
        <v>1052</v>
      </c>
      <c r="AV22" t="s">
        <v>1054</v>
      </c>
      <c r="AW22" t="s">
        <v>1054</v>
      </c>
      <c r="AX22" t="s">
        <v>1054</v>
      </c>
      <c r="AY22" t="s">
        <v>1054</v>
      </c>
      <c r="AZ22" t="s">
        <v>1054</v>
      </c>
      <c r="BA22" t="s">
        <v>1054</v>
      </c>
      <c r="BB22" t="s">
        <v>1052</v>
      </c>
      <c r="BC22" t="s">
        <v>1054</v>
      </c>
      <c r="BD22" t="s">
        <v>1054</v>
      </c>
      <c r="BE22" t="s">
        <v>1054</v>
      </c>
      <c r="BF22" t="s">
        <v>1054</v>
      </c>
      <c r="BG22" t="s">
        <v>1054</v>
      </c>
      <c r="BH22" t="s">
        <v>1054</v>
      </c>
      <c r="BI22" t="s">
        <v>1054</v>
      </c>
      <c r="BJ22" t="s">
        <v>1054</v>
      </c>
      <c r="BK22" t="s">
        <v>1054</v>
      </c>
      <c r="BL22" t="s">
        <v>1054</v>
      </c>
      <c r="BM22" t="s">
        <v>1054</v>
      </c>
      <c r="BN22" t="s">
        <v>1054</v>
      </c>
    </row>
    <row r="23" spans="1:106" x14ac:dyDescent="0.3">
      <c r="A23" t="s">
        <v>318</v>
      </c>
      <c r="B23" t="s">
        <v>319</v>
      </c>
      <c r="M23" t="s">
        <v>1009</v>
      </c>
      <c r="N23" t="s">
        <v>1009</v>
      </c>
      <c r="O23" t="s">
        <v>1009</v>
      </c>
      <c r="P23" t="s">
        <v>1009</v>
      </c>
      <c r="U23" t="s">
        <v>1009</v>
      </c>
      <c r="W23" s="139"/>
      <c r="X23" t="s">
        <v>1033</v>
      </c>
      <c r="Y23" t="s">
        <v>1035</v>
      </c>
      <c r="Z23" t="s">
        <v>1037</v>
      </c>
      <c r="AA23" t="s">
        <v>1035</v>
      </c>
      <c r="AN23" t="s">
        <v>1054</v>
      </c>
      <c r="AO23" t="s">
        <v>1054</v>
      </c>
      <c r="AP23" t="s">
        <v>1054</v>
      </c>
      <c r="AQ23" t="s">
        <v>1054</v>
      </c>
      <c r="AR23" t="s">
        <v>1054</v>
      </c>
      <c r="AS23" t="s">
        <v>1054</v>
      </c>
      <c r="AT23" t="s">
        <v>1054</v>
      </c>
      <c r="AU23" t="s">
        <v>1054</v>
      </c>
      <c r="AV23" t="s">
        <v>1054</v>
      </c>
      <c r="AW23" t="s">
        <v>1054</v>
      </c>
      <c r="AX23" t="s">
        <v>1054</v>
      </c>
      <c r="AY23" t="s">
        <v>1054</v>
      </c>
      <c r="AZ23" t="s">
        <v>1054</v>
      </c>
      <c r="BA23" t="s">
        <v>1054</v>
      </c>
      <c r="BB23" t="s">
        <v>1054</v>
      </c>
      <c r="BC23" t="s">
        <v>1054</v>
      </c>
      <c r="BD23" t="s">
        <v>1054</v>
      </c>
      <c r="BE23" t="s">
        <v>1054</v>
      </c>
      <c r="BF23" t="s">
        <v>1054</v>
      </c>
      <c r="BG23" t="s">
        <v>1054</v>
      </c>
      <c r="BH23" t="s">
        <v>1054</v>
      </c>
      <c r="BI23" t="s">
        <v>1054</v>
      </c>
      <c r="BJ23" t="s">
        <v>1054</v>
      </c>
      <c r="BK23" t="s">
        <v>1054</v>
      </c>
      <c r="BL23" t="s">
        <v>1054</v>
      </c>
      <c r="BM23" t="s">
        <v>1054</v>
      </c>
      <c r="BN23" t="s">
        <v>1054</v>
      </c>
      <c r="DB23" t="s">
        <v>1125</v>
      </c>
    </row>
    <row r="24" spans="1:106" x14ac:dyDescent="0.3">
      <c r="A24" t="s">
        <v>321</v>
      </c>
      <c r="B24" t="s">
        <v>322</v>
      </c>
      <c r="M24" t="s">
        <v>1009</v>
      </c>
      <c r="N24" t="s">
        <v>1009</v>
      </c>
      <c r="O24" t="s">
        <v>1009</v>
      </c>
      <c r="P24" t="s">
        <v>1009</v>
      </c>
      <c r="U24" t="s">
        <v>1011</v>
      </c>
      <c r="W24" s="139"/>
      <c r="X24" t="s">
        <v>1035</v>
      </c>
      <c r="Y24" t="s">
        <v>1033</v>
      </c>
      <c r="Z24" t="s">
        <v>1033</v>
      </c>
      <c r="AA24" t="s">
        <v>1035</v>
      </c>
      <c r="AN24" t="s">
        <v>1054</v>
      </c>
      <c r="AO24" t="s">
        <v>1054</v>
      </c>
      <c r="AP24" t="s">
        <v>1054</v>
      </c>
      <c r="AQ24" t="s">
        <v>1054</v>
      </c>
      <c r="AR24" t="s">
        <v>1052</v>
      </c>
      <c r="AS24" t="s">
        <v>1052</v>
      </c>
      <c r="AT24" t="s">
        <v>1054</v>
      </c>
      <c r="AU24" t="s">
        <v>1052</v>
      </c>
      <c r="AV24" t="s">
        <v>1054</v>
      </c>
      <c r="AW24" t="s">
        <v>1056</v>
      </c>
      <c r="AX24" t="s">
        <v>1056</v>
      </c>
      <c r="AY24" t="s">
        <v>1056</v>
      </c>
      <c r="AZ24" t="s">
        <v>1054</v>
      </c>
      <c r="BA24" t="s">
        <v>1052</v>
      </c>
      <c r="BB24" t="s">
        <v>1052</v>
      </c>
      <c r="BC24" t="s">
        <v>1054</v>
      </c>
      <c r="BD24" t="s">
        <v>1052</v>
      </c>
      <c r="BE24" t="s">
        <v>1054</v>
      </c>
      <c r="BF24" t="s">
        <v>1056</v>
      </c>
      <c r="BG24" t="s">
        <v>1056</v>
      </c>
      <c r="BH24" t="s">
        <v>1056</v>
      </c>
      <c r="BI24" t="s">
        <v>1054</v>
      </c>
      <c r="BJ24" t="s">
        <v>1052</v>
      </c>
      <c r="BK24" t="s">
        <v>1052</v>
      </c>
      <c r="BL24" t="s">
        <v>1054</v>
      </c>
      <c r="BM24" t="s">
        <v>1052</v>
      </c>
      <c r="BN24" t="s">
        <v>1054</v>
      </c>
      <c r="DB24" t="s">
        <v>1125</v>
      </c>
    </row>
    <row r="25" spans="1:106" x14ac:dyDescent="0.3">
      <c r="A25" t="s">
        <v>323</v>
      </c>
      <c r="B25" t="s">
        <v>324</v>
      </c>
      <c r="M25" t="s">
        <v>1009</v>
      </c>
      <c r="N25" t="s">
        <v>1009</v>
      </c>
      <c r="O25" t="s">
        <v>1009</v>
      </c>
      <c r="P25" t="s">
        <v>1009</v>
      </c>
      <c r="U25" t="s">
        <v>1009</v>
      </c>
      <c r="W25" s="139"/>
      <c r="X25" t="s">
        <v>1033</v>
      </c>
      <c r="Y25" t="s">
        <v>1035</v>
      </c>
      <c r="Z25" t="s">
        <v>1033</v>
      </c>
      <c r="AA25" t="s">
        <v>1033</v>
      </c>
      <c r="AN25" t="s">
        <v>1054</v>
      </c>
      <c r="AO25" t="s">
        <v>1056</v>
      </c>
      <c r="AP25" t="s">
        <v>1058</v>
      </c>
      <c r="AQ25" t="s">
        <v>1058</v>
      </c>
      <c r="AR25" t="s">
        <v>1056</v>
      </c>
      <c r="AS25" t="s">
        <v>1054</v>
      </c>
      <c r="AT25" t="s">
        <v>1058</v>
      </c>
      <c r="AU25" t="s">
        <v>1054</v>
      </c>
      <c r="AV25" t="s">
        <v>1054</v>
      </c>
      <c r="AW25" t="s">
        <v>1056</v>
      </c>
      <c r="AX25" t="s">
        <v>1056</v>
      </c>
      <c r="AY25" t="s">
        <v>1058</v>
      </c>
      <c r="AZ25" t="s">
        <v>1058</v>
      </c>
      <c r="BA25" t="s">
        <v>1056</v>
      </c>
      <c r="BB25" t="s">
        <v>1056</v>
      </c>
      <c r="BC25" t="s">
        <v>1056</v>
      </c>
      <c r="BD25" t="s">
        <v>1054</v>
      </c>
      <c r="BE25" t="s">
        <v>1054</v>
      </c>
      <c r="BF25" t="s">
        <v>1056</v>
      </c>
      <c r="BG25" t="s">
        <v>1056</v>
      </c>
      <c r="BH25" t="s">
        <v>1058</v>
      </c>
      <c r="BI25" t="s">
        <v>1058</v>
      </c>
      <c r="BJ25" t="s">
        <v>1056</v>
      </c>
      <c r="BK25" t="s">
        <v>1056</v>
      </c>
      <c r="BL25" t="s">
        <v>1058</v>
      </c>
      <c r="BM25" t="s">
        <v>1054</v>
      </c>
      <c r="BN25" t="s">
        <v>1054</v>
      </c>
      <c r="DB25" t="s">
        <v>1125</v>
      </c>
    </row>
    <row r="26" spans="1:106" x14ac:dyDescent="0.3">
      <c r="A26" t="s">
        <v>326</v>
      </c>
      <c r="B26" t="s">
        <v>327</v>
      </c>
      <c r="M26" t="s">
        <v>1009</v>
      </c>
      <c r="N26" t="s">
        <v>1009</v>
      </c>
      <c r="O26" t="s">
        <v>1009</v>
      </c>
      <c r="P26" t="s">
        <v>1009</v>
      </c>
      <c r="U26" t="s">
        <v>1009</v>
      </c>
      <c r="W26" s="139"/>
      <c r="X26" t="s">
        <v>1035</v>
      </c>
      <c r="Y26" t="s">
        <v>1033</v>
      </c>
      <c r="Z26" t="s">
        <v>1037</v>
      </c>
      <c r="AA26" t="s">
        <v>1035</v>
      </c>
      <c r="AN26" t="s">
        <v>1054</v>
      </c>
      <c r="AO26" t="s">
        <v>1054</v>
      </c>
      <c r="AP26" t="s">
        <v>1052</v>
      </c>
      <c r="AQ26" t="s">
        <v>1052</v>
      </c>
      <c r="AR26" t="s">
        <v>1052</v>
      </c>
      <c r="AS26" t="s">
        <v>1052</v>
      </c>
      <c r="AT26" t="s">
        <v>1052</v>
      </c>
      <c r="AU26" t="s">
        <v>1054</v>
      </c>
      <c r="AV26" t="s">
        <v>1052</v>
      </c>
      <c r="AW26" t="s">
        <v>1054</v>
      </c>
      <c r="AX26" t="s">
        <v>1054</v>
      </c>
      <c r="AY26" t="s">
        <v>1054</v>
      </c>
      <c r="AZ26" t="s">
        <v>1054</v>
      </c>
      <c r="BA26" t="s">
        <v>1052</v>
      </c>
      <c r="BB26" t="s">
        <v>1054</v>
      </c>
      <c r="BC26" t="s">
        <v>1054</v>
      </c>
      <c r="BD26" t="s">
        <v>1054</v>
      </c>
      <c r="BE26" t="s">
        <v>1054</v>
      </c>
      <c r="BF26" t="s">
        <v>1054</v>
      </c>
      <c r="BG26" t="s">
        <v>1054</v>
      </c>
      <c r="BH26" t="s">
        <v>1054</v>
      </c>
      <c r="BI26" t="s">
        <v>1054</v>
      </c>
      <c r="BJ26" t="s">
        <v>1054</v>
      </c>
      <c r="BK26" t="s">
        <v>1054</v>
      </c>
      <c r="BL26" t="s">
        <v>1054</v>
      </c>
      <c r="BM26" t="s">
        <v>1054</v>
      </c>
      <c r="BN26" t="s">
        <v>1054</v>
      </c>
      <c r="DB26" t="s">
        <v>1125</v>
      </c>
    </row>
    <row r="27" spans="1:106" x14ac:dyDescent="0.3">
      <c r="A27" t="s">
        <v>328</v>
      </c>
      <c r="B27" t="s">
        <v>329</v>
      </c>
      <c r="M27" t="s">
        <v>1009</v>
      </c>
      <c r="N27" t="s">
        <v>1009</v>
      </c>
      <c r="O27" t="s">
        <v>1009</v>
      </c>
      <c r="P27" t="s">
        <v>1009</v>
      </c>
      <c r="U27" t="s">
        <v>1009</v>
      </c>
      <c r="W27" s="139"/>
      <c r="X27" t="s">
        <v>1035</v>
      </c>
      <c r="Y27" t="s">
        <v>1033</v>
      </c>
      <c r="Z27" t="s">
        <v>1033</v>
      </c>
      <c r="AA27" t="s">
        <v>1035</v>
      </c>
      <c r="AN27" t="s">
        <v>1054</v>
      </c>
      <c r="AO27" t="s">
        <v>1054</v>
      </c>
      <c r="AP27" t="s">
        <v>1056</v>
      </c>
      <c r="AQ27" t="s">
        <v>1052</v>
      </c>
      <c r="AR27" t="s">
        <v>1054</v>
      </c>
      <c r="AS27" t="s">
        <v>1054</v>
      </c>
      <c r="AT27" t="s">
        <v>1054</v>
      </c>
      <c r="AU27" t="s">
        <v>1054</v>
      </c>
      <c r="AV27" t="s">
        <v>1052</v>
      </c>
      <c r="AW27" t="s">
        <v>1054</v>
      </c>
      <c r="AX27" t="s">
        <v>1054</v>
      </c>
      <c r="AY27" t="s">
        <v>1056</v>
      </c>
      <c r="AZ27" t="s">
        <v>1052</v>
      </c>
      <c r="BA27" t="s">
        <v>1054</v>
      </c>
      <c r="BB27" t="s">
        <v>1054</v>
      </c>
      <c r="BC27" t="s">
        <v>1054</v>
      </c>
      <c r="BD27" t="s">
        <v>1054</v>
      </c>
      <c r="BE27" t="s">
        <v>1054</v>
      </c>
      <c r="BF27" t="s">
        <v>1054</v>
      </c>
      <c r="BG27" t="s">
        <v>1054</v>
      </c>
      <c r="BH27" t="s">
        <v>1056</v>
      </c>
      <c r="BI27" t="s">
        <v>1054</v>
      </c>
      <c r="BJ27" t="s">
        <v>1054</v>
      </c>
      <c r="BK27" t="s">
        <v>1054</v>
      </c>
      <c r="BL27" t="s">
        <v>1054</v>
      </c>
      <c r="BM27" t="s">
        <v>1054</v>
      </c>
      <c r="BN27" t="s">
        <v>1054</v>
      </c>
      <c r="DB27" t="s">
        <v>1125</v>
      </c>
    </row>
    <row r="28" spans="1:106" x14ac:dyDescent="0.3">
      <c r="A28" t="s">
        <v>332</v>
      </c>
      <c r="B28" t="s">
        <v>333</v>
      </c>
      <c r="M28" t="s">
        <v>1009</v>
      </c>
      <c r="N28" t="s">
        <v>1009</v>
      </c>
      <c r="O28" t="s">
        <v>1009</v>
      </c>
      <c r="P28" t="s">
        <v>1009</v>
      </c>
      <c r="U28" t="s">
        <v>1009</v>
      </c>
      <c r="W28" s="139"/>
      <c r="X28" t="s">
        <v>1035</v>
      </c>
      <c r="Y28" t="s">
        <v>1033</v>
      </c>
      <c r="Z28" t="s">
        <v>1033</v>
      </c>
      <c r="AA28" t="s">
        <v>1033</v>
      </c>
      <c r="AN28" t="s">
        <v>1054</v>
      </c>
      <c r="AO28" t="s">
        <v>1054</v>
      </c>
      <c r="AP28" t="s">
        <v>1056</v>
      </c>
      <c r="AQ28" t="s">
        <v>1054</v>
      </c>
      <c r="AR28" t="s">
        <v>1052</v>
      </c>
      <c r="AS28" t="s">
        <v>1052</v>
      </c>
      <c r="AT28" t="s">
        <v>1056</v>
      </c>
      <c r="AU28" t="s">
        <v>1056</v>
      </c>
      <c r="AV28" t="s">
        <v>1054</v>
      </c>
      <c r="AW28" t="s">
        <v>1054</v>
      </c>
      <c r="AX28" t="s">
        <v>1054</v>
      </c>
      <c r="AY28" t="s">
        <v>1056</v>
      </c>
      <c r="AZ28" t="s">
        <v>1054</v>
      </c>
      <c r="BA28" t="s">
        <v>1052</v>
      </c>
      <c r="BB28" t="s">
        <v>1052</v>
      </c>
      <c r="BC28" t="s">
        <v>1056</v>
      </c>
      <c r="BD28" t="s">
        <v>1056</v>
      </c>
      <c r="BE28" t="s">
        <v>1056</v>
      </c>
      <c r="BF28" t="s">
        <v>1054</v>
      </c>
      <c r="BG28" t="s">
        <v>1054</v>
      </c>
      <c r="BH28" t="s">
        <v>1056</v>
      </c>
      <c r="BI28" t="s">
        <v>1054</v>
      </c>
      <c r="BJ28" t="s">
        <v>1052</v>
      </c>
      <c r="BK28" t="s">
        <v>1052</v>
      </c>
      <c r="BL28" t="s">
        <v>1056</v>
      </c>
      <c r="BM28" t="s">
        <v>1056</v>
      </c>
      <c r="BN28" t="s">
        <v>1056</v>
      </c>
      <c r="DB28" t="s">
        <v>1125</v>
      </c>
    </row>
    <row r="29" spans="1:106" x14ac:dyDescent="0.3">
      <c r="A29" t="s">
        <v>334</v>
      </c>
      <c r="B29" t="s">
        <v>335</v>
      </c>
      <c r="M29" t="s">
        <v>1009</v>
      </c>
      <c r="N29" t="s">
        <v>1009</v>
      </c>
      <c r="O29" t="s">
        <v>1009</v>
      </c>
      <c r="P29" t="s">
        <v>1009</v>
      </c>
      <c r="U29" t="s">
        <v>1009</v>
      </c>
      <c r="W29" s="139"/>
      <c r="X29" t="s">
        <v>1033</v>
      </c>
      <c r="Y29" t="s">
        <v>1033</v>
      </c>
      <c r="Z29" t="s">
        <v>1035</v>
      </c>
      <c r="AA29" t="s">
        <v>1035</v>
      </c>
      <c r="AN29" t="s">
        <v>1056</v>
      </c>
      <c r="AO29" t="s">
        <v>1054</v>
      </c>
      <c r="AP29" t="s">
        <v>1052</v>
      </c>
      <c r="AQ29" t="s">
        <v>1052</v>
      </c>
      <c r="AR29" t="s">
        <v>1054</v>
      </c>
      <c r="AS29" t="s">
        <v>1054</v>
      </c>
      <c r="AT29" t="s">
        <v>1054</v>
      </c>
      <c r="AU29" t="s">
        <v>1054</v>
      </c>
      <c r="AV29" t="s">
        <v>1056</v>
      </c>
      <c r="AW29" t="s">
        <v>1054</v>
      </c>
      <c r="AX29" t="s">
        <v>1054</v>
      </c>
      <c r="AY29" t="s">
        <v>1054</v>
      </c>
      <c r="AZ29" t="s">
        <v>1052</v>
      </c>
      <c r="BA29" t="s">
        <v>1054</v>
      </c>
      <c r="BB29" t="s">
        <v>1054</v>
      </c>
      <c r="BC29" t="s">
        <v>1054</v>
      </c>
      <c r="BD29" t="s">
        <v>1054</v>
      </c>
      <c r="BE29" t="s">
        <v>1056</v>
      </c>
      <c r="BF29" t="s">
        <v>1054</v>
      </c>
      <c r="BG29" t="s">
        <v>1054</v>
      </c>
      <c r="BH29" t="s">
        <v>1054</v>
      </c>
      <c r="BI29" t="s">
        <v>1054</v>
      </c>
      <c r="BJ29" t="s">
        <v>1054</v>
      </c>
      <c r="BK29" t="s">
        <v>1054</v>
      </c>
      <c r="BL29" t="s">
        <v>1054</v>
      </c>
      <c r="BM29" t="s">
        <v>1054</v>
      </c>
      <c r="BN29" t="s">
        <v>1056</v>
      </c>
      <c r="DB29" t="s">
        <v>1125</v>
      </c>
    </row>
    <row r="30" spans="1:106" x14ac:dyDescent="0.3">
      <c r="A30" t="s">
        <v>336</v>
      </c>
      <c r="B30" t="s">
        <v>337</v>
      </c>
      <c r="M30" t="s">
        <v>1009</v>
      </c>
      <c r="N30" t="s">
        <v>1009</v>
      </c>
      <c r="O30" t="s">
        <v>1009</v>
      </c>
      <c r="P30" t="s">
        <v>1009</v>
      </c>
      <c r="U30" t="s">
        <v>1009</v>
      </c>
      <c r="W30" s="139"/>
      <c r="X30" t="s">
        <v>1035</v>
      </c>
      <c r="Y30" t="s">
        <v>1033</v>
      </c>
      <c r="Z30" t="s">
        <v>1037</v>
      </c>
      <c r="AA30" t="s">
        <v>1033</v>
      </c>
      <c r="AN30" t="s">
        <v>1056</v>
      </c>
      <c r="AO30" t="s">
        <v>1056</v>
      </c>
      <c r="AP30" t="s">
        <v>1054</v>
      </c>
      <c r="AQ30" t="s">
        <v>1054</v>
      </c>
      <c r="AR30" t="s">
        <v>1054</v>
      </c>
      <c r="AS30" t="s">
        <v>1054</v>
      </c>
      <c r="AT30" t="s">
        <v>1052</v>
      </c>
      <c r="AU30" t="s">
        <v>1054</v>
      </c>
      <c r="AV30" t="s">
        <v>1050</v>
      </c>
      <c r="AW30" t="s">
        <v>1056</v>
      </c>
      <c r="AX30" t="s">
        <v>1056</v>
      </c>
      <c r="AY30" t="s">
        <v>1054</v>
      </c>
      <c r="AZ30" t="s">
        <v>1054</v>
      </c>
      <c r="BA30" t="s">
        <v>1054</v>
      </c>
      <c r="BB30" t="s">
        <v>1054</v>
      </c>
      <c r="BC30" t="s">
        <v>1054</v>
      </c>
      <c r="BD30" t="s">
        <v>1054</v>
      </c>
      <c r="BE30" t="s">
        <v>1050</v>
      </c>
      <c r="BF30" t="s">
        <v>1056</v>
      </c>
      <c r="BG30" t="s">
        <v>1056</v>
      </c>
      <c r="BH30" t="s">
        <v>1054</v>
      </c>
      <c r="BI30" t="s">
        <v>1054</v>
      </c>
      <c r="BJ30" t="s">
        <v>1054</v>
      </c>
      <c r="BK30" t="s">
        <v>1054</v>
      </c>
      <c r="BL30" t="s">
        <v>1054</v>
      </c>
      <c r="BM30" t="s">
        <v>1054</v>
      </c>
      <c r="BN30" t="s">
        <v>1050</v>
      </c>
      <c r="DB30" t="s">
        <v>1125</v>
      </c>
    </row>
    <row r="31" spans="1:106" x14ac:dyDescent="0.3">
      <c r="A31" t="s">
        <v>338</v>
      </c>
      <c r="B31" t="s">
        <v>339</v>
      </c>
      <c r="M31" t="s">
        <v>1009</v>
      </c>
      <c r="N31" t="s">
        <v>1009</v>
      </c>
      <c r="O31" t="s">
        <v>1009</v>
      </c>
      <c r="P31" t="s">
        <v>1009</v>
      </c>
      <c r="U31" t="s">
        <v>1009</v>
      </c>
      <c r="W31" s="139"/>
      <c r="X31" t="s">
        <v>1035</v>
      </c>
      <c r="Y31" t="s">
        <v>1033</v>
      </c>
      <c r="Z31" t="s">
        <v>1037</v>
      </c>
      <c r="AA31" t="s">
        <v>1033</v>
      </c>
      <c r="AN31" t="s">
        <v>1054</v>
      </c>
      <c r="AO31" t="s">
        <v>1054</v>
      </c>
      <c r="AP31" t="s">
        <v>1056</v>
      </c>
      <c r="AQ31" t="s">
        <v>1052</v>
      </c>
      <c r="AR31" t="s">
        <v>1054</v>
      </c>
      <c r="AS31" t="s">
        <v>1054</v>
      </c>
      <c r="AT31" t="s">
        <v>1056</v>
      </c>
      <c r="AU31" t="s">
        <v>1056</v>
      </c>
      <c r="AV31" t="s">
        <v>1054</v>
      </c>
      <c r="AW31" t="s">
        <v>1056</v>
      </c>
      <c r="AX31" t="s">
        <v>1056</v>
      </c>
      <c r="AY31" t="s">
        <v>1056</v>
      </c>
      <c r="AZ31" t="s">
        <v>1054</v>
      </c>
      <c r="BA31" t="s">
        <v>1054</v>
      </c>
      <c r="BB31" t="s">
        <v>1056</v>
      </c>
      <c r="BC31" t="s">
        <v>1056</v>
      </c>
      <c r="BD31" t="s">
        <v>1056</v>
      </c>
      <c r="BE31" t="s">
        <v>1056</v>
      </c>
      <c r="BF31" t="s">
        <v>1056</v>
      </c>
      <c r="BG31" t="s">
        <v>1056</v>
      </c>
      <c r="BH31" t="s">
        <v>1056</v>
      </c>
      <c r="BI31" t="s">
        <v>1054</v>
      </c>
      <c r="BJ31" t="s">
        <v>1054</v>
      </c>
      <c r="BK31" t="s">
        <v>1056</v>
      </c>
      <c r="BL31" t="s">
        <v>1056</v>
      </c>
      <c r="BM31" t="s">
        <v>1056</v>
      </c>
      <c r="BN31" t="s">
        <v>1056</v>
      </c>
      <c r="DB31" t="s">
        <v>1125</v>
      </c>
    </row>
    <row r="32" spans="1:106" x14ac:dyDescent="0.3">
      <c r="A32" t="s">
        <v>342</v>
      </c>
      <c r="B32" t="s">
        <v>343</v>
      </c>
      <c r="M32" t="s">
        <v>1009</v>
      </c>
      <c r="N32" t="s">
        <v>1009</v>
      </c>
      <c r="O32" t="s">
        <v>1009</v>
      </c>
      <c r="P32" t="s">
        <v>1009</v>
      </c>
      <c r="U32" t="s">
        <v>1009</v>
      </c>
      <c r="W32" s="139"/>
      <c r="X32" t="s">
        <v>1035</v>
      </c>
      <c r="Y32" t="s">
        <v>1033</v>
      </c>
      <c r="Z32" t="s">
        <v>1035</v>
      </c>
      <c r="AA32" t="s">
        <v>1035</v>
      </c>
      <c r="AN32" t="s">
        <v>1056</v>
      </c>
      <c r="AO32" t="s">
        <v>1056</v>
      </c>
      <c r="AP32" t="s">
        <v>1056</v>
      </c>
      <c r="AQ32" t="s">
        <v>1056</v>
      </c>
      <c r="AR32" t="s">
        <v>1056</v>
      </c>
      <c r="AS32" t="s">
        <v>1054</v>
      </c>
      <c r="AT32" t="s">
        <v>1056</v>
      </c>
      <c r="AU32" t="s">
        <v>1054</v>
      </c>
      <c r="AV32" t="s">
        <v>1056</v>
      </c>
      <c r="AW32" t="s">
        <v>1056</v>
      </c>
      <c r="AX32" t="s">
        <v>1056</v>
      </c>
      <c r="AY32" t="s">
        <v>1056</v>
      </c>
      <c r="AZ32" t="s">
        <v>1056</v>
      </c>
      <c r="BA32" t="s">
        <v>1056</v>
      </c>
      <c r="BB32" t="s">
        <v>1054</v>
      </c>
      <c r="BC32" t="s">
        <v>1056</v>
      </c>
      <c r="BD32" t="s">
        <v>1054</v>
      </c>
      <c r="BE32" t="s">
        <v>1056</v>
      </c>
      <c r="BF32" t="s">
        <v>1056</v>
      </c>
      <c r="BG32" t="s">
        <v>1056</v>
      </c>
      <c r="BH32" t="s">
        <v>1056</v>
      </c>
      <c r="BI32" t="s">
        <v>1056</v>
      </c>
      <c r="BJ32" t="s">
        <v>1056</v>
      </c>
      <c r="BK32" t="s">
        <v>1056</v>
      </c>
      <c r="BL32" t="s">
        <v>1056</v>
      </c>
      <c r="BM32" t="s">
        <v>1056</v>
      </c>
      <c r="BN32" t="s">
        <v>1056</v>
      </c>
      <c r="DB32" t="s">
        <v>1125</v>
      </c>
    </row>
    <row r="33" spans="1:106" x14ac:dyDescent="0.3">
      <c r="A33" t="s">
        <v>344</v>
      </c>
      <c r="B33" t="s">
        <v>345</v>
      </c>
      <c r="M33" t="s">
        <v>1009</v>
      </c>
      <c r="N33" t="s">
        <v>1009</v>
      </c>
      <c r="O33" t="s">
        <v>1009</v>
      </c>
      <c r="P33" t="s">
        <v>1009</v>
      </c>
      <c r="U33" t="s">
        <v>1009</v>
      </c>
      <c r="W33" s="139"/>
      <c r="X33" t="s">
        <v>1033</v>
      </c>
      <c r="Y33" t="s">
        <v>1035</v>
      </c>
      <c r="Z33" t="s">
        <v>1035</v>
      </c>
      <c r="AA33" t="s">
        <v>1037</v>
      </c>
      <c r="AN33" t="s">
        <v>1056</v>
      </c>
      <c r="AO33" t="s">
        <v>1056</v>
      </c>
      <c r="AP33" t="s">
        <v>1056</v>
      </c>
      <c r="AQ33" t="s">
        <v>1056</v>
      </c>
      <c r="AR33" t="s">
        <v>1052</v>
      </c>
      <c r="AS33" t="s">
        <v>1054</v>
      </c>
      <c r="AT33" t="s">
        <v>1056</v>
      </c>
      <c r="AU33" t="s">
        <v>1056</v>
      </c>
      <c r="AV33" t="s">
        <v>1056</v>
      </c>
      <c r="AW33" t="s">
        <v>1056</v>
      </c>
      <c r="AX33" t="s">
        <v>1056</v>
      </c>
      <c r="AY33" t="s">
        <v>1056</v>
      </c>
      <c r="AZ33" t="s">
        <v>1056</v>
      </c>
      <c r="BA33" t="s">
        <v>1052</v>
      </c>
      <c r="BB33" t="s">
        <v>1054</v>
      </c>
      <c r="BC33" t="s">
        <v>1056</v>
      </c>
      <c r="BD33" t="s">
        <v>1056</v>
      </c>
      <c r="BE33" t="s">
        <v>1056</v>
      </c>
      <c r="BF33" t="s">
        <v>1056</v>
      </c>
      <c r="BG33" t="s">
        <v>1056</v>
      </c>
      <c r="BH33" t="s">
        <v>1056</v>
      </c>
      <c r="BI33" t="s">
        <v>1054</v>
      </c>
      <c r="BJ33" t="s">
        <v>1052</v>
      </c>
      <c r="BK33" t="s">
        <v>1052</v>
      </c>
      <c r="BL33" t="s">
        <v>1056</v>
      </c>
      <c r="BM33" t="s">
        <v>1054</v>
      </c>
      <c r="BN33" t="s">
        <v>1056</v>
      </c>
      <c r="DB33" t="s">
        <v>1125</v>
      </c>
    </row>
    <row r="34" spans="1:106" x14ac:dyDescent="0.3">
      <c r="A34" t="s">
        <v>348</v>
      </c>
      <c r="B34" t="s">
        <v>349</v>
      </c>
      <c r="M34" t="s">
        <v>1009</v>
      </c>
      <c r="N34" t="s">
        <v>1009</v>
      </c>
      <c r="O34" t="s">
        <v>1009</v>
      </c>
      <c r="P34" t="s">
        <v>1009</v>
      </c>
      <c r="U34" t="s">
        <v>1009</v>
      </c>
      <c r="W34" s="139"/>
      <c r="X34" t="s">
        <v>1033</v>
      </c>
      <c r="Y34" t="s">
        <v>1033</v>
      </c>
      <c r="Z34" t="s">
        <v>1033</v>
      </c>
      <c r="AA34" t="s">
        <v>1035</v>
      </c>
      <c r="AN34" t="s">
        <v>1056</v>
      </c>
      <c r="AO34" t="s">
        <v>1056</v>
      </c>
      <c r="AP34" t="s">
        <v>1056</v>
      </c>
      <c r="AQ34" t="s">
        <v>1056</v>
      </c>
      <c r="AR34" t="s">
        <v>1054</v>
      </c>
      <c r="AS34" t="s">
        <v>1052</v>
      </c>
      <c r="AT34" t="s">
        <v>1054</v>
      </c>
      <c r="AU34" t="s">
        <v>1054</v>
      </c>
      <c r="AV34" t="s">
        <v>1050</v>
      </c>
      <c r="AW34" t="s">
        <v>1056</v>
      </c>
      <c r="AX34" t="s">
        <v>1056</v>
      </c>
      <c r="AY34" t="s">
        <v>1056</v>
      </c>
      <c r="AZ34" t="s">
        <v>1056</v>
      </c>
      <c r="BA34" t="s">
        <v>1054</v>
      </c>
      <c r="BB34" t="s">
        <v>1052</v>
      </c>
      <c r="BC34" t="s">
        <v>1054</v>
      </c>
      <c r="BD34" t="s">
        <v>1054</v>
      </c>
      <c r="BE34" t="s">
        <v>1050</v>
      </c>
      <c r="BF34" t="s">
        <v>1056</v>
      </c>
      <c r="BG34" t="s">
        <v>1056</v>
      </c>
      <c r="BH34" t="s">
        <v>1056</v>
      </c>
      <c r="BI34" t="s">
        <v>1056</v>
      </c>
      <c r="BJ34" t="s">
        <v>1054</v>
      </c>
      <c r="BK34" t="s">
        <v>1054</v>
      </c>
      <c r="BL34" t="s">
        <v>1056</v>
      </c>
      <c r="BM34" t="s">
        <v>1054</v>
      </c>
      <c r="BN34" t="s">
        <v>1050</v>
      </c>
      <c r="DB34" t="s">
        <v>1125</v>
      </c>
    </row>
    <row r="35" spans="1:106" x14ac:dyDescent="0.3">
      <c r="A35" t="s">
        <v>352</v>
      </c>
      <c r="B35" t="s">
        <v>353</v>
      </c>
      <c r="M35" t="s">
        <v>1009</v>
      </c>
      <c r="N35" t="s">
        <v>1009</v>
      </c>
      <c r="O35" t="s">
        <v>1009</v>
      </c>
      <c r="P35" t="s">
        <v>1009</v>
      </c>
      <c r="U35" t="s">
        <v>1009</v>
      </c>
      <c r="W35" s="139"/>
      <c r="X35" t="s">
        <v>1035</v>
      </c>
      <c r="Y35" t="s">
        <v>1035</v>
      </c>
      <c r="Z35" t="s">
        <v>1033</v>
      </c>
      <c r="AA35" t="s">
        <v>1035</v>
      </c>
      <c r="AN35" t="s">
        <v>1054</v>
      </c>
      <c r="AO35" t="s">
        <v>1054</v>
      </c>
      <c r="AP35" t="s">
        <v>1054</v>
      </c>
      <c r="AQ35" t="s">
        <v>1054</v>
      </c>
      <c r="AR35" t="s">
        <v>1054</v>
      </c>
      <c r="AS35" t="s">
        <v>1054</v>
      </c>
      <c r="AT35" t="s">
        <v>1054</v>
      </c>
      <c r="AU35" t="s">
        <v>1052</v>
      </c>
      <c r="AV35" t="s">
        <v>1052</v>
      </c>
      <c r="AW35" t="s">
        <v>1054</v>
      </c>
      <c r="AX35" t="s">
        <v>1054</v>
      </c>
      <c r="AY35" t="s">
        <v>1054</v>
      </c>
      <c r="AZ35" t="s">
        <v>1054</v>
      </c>
      <c r="BA35" t="s">
        <v>1054</v>
      </c>
      <c r="BB35" t="s">
        <v>1054</v>
      </c>
      <c r="BC35" t="s">
        <v>1054</v>
      </c>
      <c r="BD35" t="s">
        <v>1054</v>
      </c>
      <c r="BE35" t="s">
        <v>1054</v>
      </c>
      <c r="BF35" t="s">
        <v>1054</v>
      </c>
      <c r="BG35" t="s">
        <v>1054</v>
      </c>
      <c r="BH35" t="s">
        <v>1054</v>
      </c>
      <c r="BI35" t="s">
        <v>1054</v>
      </c>
      <c r="BJ35" t="s">
        <v>1054</v>
      </c>
      <c r="BK35" t="s">
        <v>1054</v>
      </c>
      <c r="BL35" t="s">
        <v>1054</v>
      </c>
      <c r="BM35" t="s">
        <v>1054</v>
      </c>
      <c r="BN35" t="s">
        <v>1054</v>
      </c>
      <c r="DB35" t="s">
        <v>1125</v>
      </c>
    </row>
    <row r="36" spans="1:106" x14ac:dyDescent="0.3">
      <c r="A36" t="s">
        <v>356</v>
      </c>
      <c r="B36" t="s">
        <v>357</v>
      </c>
      <c r="M36" t="s">
        <v>1009</v>
      </c>
      <c r="N36" t="s">
        <v>1009</v>
      </c>
      <c r="O36" t="s">
        <v>1009</v>
      </c>
      <c r="P36" t="s">
        <v>1009</v>
      </c>
      <c r="U36" t="s">
        <v>1009</v>
      </c>
      <c r="W36" s="139"/>
      <c r="X36" t="s">
        <v>1035</v>
      </c>
      <c r="Y36" t="s">
        <v>1035</v>
      </c>
      <c r="Z36" t="s">
        <v>1033</v>
      </c>
      <c r="AA36" t="s">
        <v>1033</v>
      </c>
      <c r="AN36" t="s">
        <v>1052</v>
      </c>
      <c r="AO36" t="s">
        <v>1054</v>
      </c>
      <c r="AP36" t="s">
        <v>1054</v>
      </c>
      <c r="AQ36" t="s">
        <v>1054</v>
      </c>
      <c r="AR36" t="s">
        <v>1052</v>
      </c>
      <c r="AS36" t="s">
        <v>1054</v>
      </c>
      <c r="AT36" t="s">
        <v>1054</v>
      </c>
      <c r="AU36" t="s">
        <v>1054</v>
      </c>
      <c r="AV36" t="s">
        <v>1054</v>
      </c>
      <c r="AW36" t="s">
        <v>1054</v>
      </c>
      <c r="AX36" t="s">
        <v>1054</v>
      </c>
      <c r="AY36" t="s">
        <v>1054</v>
      </c>
      <c r="AZ36" t="s">
        <v>1054</v>
      </c>
      <c r="BA36" t="s">
        <v>1052</v>
      </c>
      <c r="BB36" t="s">
        <v>1054</v>
      </c>
      <c r="BC36" t="s">
        <v>1054</v>
      </c>
      <c r="BD36" t="s">
        <v>1054</v>
      </c>
      <c r="BE36" t="s">
        <v>1054</v>
      </c>
      <c r="BF36" t="s">
        <v>1054</v>
      </c>
      <c r="BG36" t="s">
        <v>1054</v>
      </c>
      <c r="BH36" t="s">
        <v>1054</v>
      </c>
      <c r="BI36" t="s">
        <v>1054</v>
      </c>
      <c r="BJ36" t="s">
        <v>1054</v>
      </c>
      <c r="BK36" t="s">
        <v>1054</v>
      </c>
      <c r="BL36" t="s">
        <v>1054</v>
      </c>
      <c r="BM36" t="s">
        <v>1054</v>
      </c>
      <c r="BN36" t="s">
        <v>1054</v>
      </c>
      <c r="DB36" t="s">
        <v>1125</v>
      </c>
    </row>
    <row r="37" spans="1:106" x14ac:dyDescent="0.3">
      <c r="A37" t="s">
        <v>360</v>
      </c>
      <c r="B37" t="s">
        <v>361</v>
      </c>
      <c r="M37" t="s">
        <v>1009</v>
      </c>
      <c r="N37" t="s">
        <v>1009</v>
      </c>
      <c r="O37" t="s">
        <v>1009</v>
      </c>
      <c r="P37" t="s">
        <v>1009</v>
      </c>
      <c r="U37" t="s">
        <v>1009</v>
      </c>
      <c r="W37" s="139"/>
      <c r="X37" t="s">
        <v>1035</v>
      </c>
      <c r="Y37" t="s">
        <v>1035</v>
      </c>
      <c r="Z37" t="s">
        <v>1037</v>
      </c>
      <c r="AA37" t="s">
        <v>1035</v>
      </c>
      <c r="AN37" t="s">
        <v>1054</v>
      </c>
      <c r="AO37" t="s">
        <v>1054</v>
      </c>
      <c r="AP37" t="s">
        <v>1056</v>
      </c>
      <c r="AQ37" t="s">
        <v>1056</v>
      </c>
      <c r="AR37" t="s">
        <v>1052</v>
      </c>
      <c r="AS37" t="s">
        <v>1052</v>
      </c>
      <c r="AT37" t="s">
        <v>1052</v>
      </c>
      <c r="AU37" t="s">
        <v>1054</v>
      </c>
      <c r="AV37" t="s">
        <v>1054</v>
      </c>
      <c r="AW37" t="s">
        <v>1054</v>
      </c>
      <c r="AX37" t="s">
        <v>1056</v>
      </c>
      <c r="AY37" t="s">
        <v>1056</v>
      </c>
      <c r="AZ37" t="s">
        <v>1056</v>
      </c>
      <c r="BA37" t="s">
        <v>1052</v>
      </c>
      <c r="BB37" t="s">
        <v>1054</v>
      </c>
      <c r="BC37" t="s">
        <v>1054</v>
      </c>
      <c r="BD37" t="s">
        <v>1054</v>
      </c>
      <c r="BE37" t="s">
        <v>1054</v>
      </c>
      <c r="BF37" t="s">
        <v>1056</v>
      </c>
      <c r="BG37" t="s">
        <v>1056</v>
      </c>
      <c r="BH37" t="s">
        <v>1056</v>
      </c>
      <c r="BI37" t="s">
        <v>1056</v>
      </c>
      <c r="BJ37" t="s">
        <v>1054</v>
      </c>
      <c r="BK37" t="s">
        <v>1056</v>
      </c>
      <c r="BL37" t="s">
        <v>1056</v>
      </c>
      <c r="BM37" t="s">
        <v>1056</v>
      </c>
      <c r="BN37" t="s">
        <v>1054</v>
      </c>
      <c r="DB37" t="s">
        <v>1125</v>
      </c>
    </row>
    <row r="38" spans="1:106" x14ac:dyDescent="0.3">
      <c r="A38" t="s">
        <v>364</v>
      </c>
      <c r="B38" t="s">
        <v>365</v>
      </c>
      <c r="M38" t="s">
        <v>1009</v>
      </c>
      <c r="N38" t="s">
        <v>1009</v>
      </c>
      <c r="O38" t="s">
        <v>1009</v>
      </c>
      <c r="P38" t="s">
        <v>1009</v>
      </c>
      <c r="U38" t="s">
        <v>1009</v>
      </c>
      <c r="W38" s="139"/>
      <c r="X38" t="s">
        <v>1033</v>
      </c>
      <c r="Y38" t="s">
        <v>1033</v>
      </c>
      <c r="Z38" t="s">
        <v>1033</v>
      </c>
      <c r="AA38" t="s">
        <v>1035</v>
      </c>
      <c r="AN38" t="s">
        <v>1054</v>
      </c>
      <c r="AO38" t="s">
        <v>1054</v>
      </c>
      <c r="AP38" t="s">
        <v>1054</v>
      </c>
      <c r="AQ38" t="s">
        <v>1056</v>
      </c>
      <c r="AR38" t="s">
        <v>1054</v>
      </c>
      <c r="AS38" t="s">
        <v>1054</v>
      </c>
      <c r="AT38" t="s">
        <v>1054</v>
      </c>
      <c r="AU38" t="s">
        <v>1054</v>
      </c>
      <c r="AV38" t="s">
        <v>1052</v>
      </c>
      <c r="AW38" t="s">
        <v>1054</v>
      </c>
      <c r="AX38" t="s">
        <v>1054</v>
      </c>
      <c r="AY38" t="s">
        <v>1054</v>
      </c>
      <c r="AZ38" t="s">
        <v>1056</v>
      </c>
      <c r="BA38" t="s">
        <v>1056</v>
      </c>
      <c r="BB38" t="s">
        <v>1054</v>
      </c>
      <c r="BC38" t="s">
        <v>1054</v>
      </c>
      <c r="BD38" t="s">
        <v>1054</v>
      </c>
      <c r="BE38" t="s">
        <v>1054</v>
      </c>
      <c r="BF38" t="s">
        <v>1054</v>
      </c>
      <c r="BG38" t="s">
        <v>1054</v>
      </c>
      <c r="BH38" t="s">
        <v>1056</v>
      </c>
      <c r="BI38" t="s">
        <v>1056</v>
      </c>
      <c r="BJ38" t="s">
        <v>1056</v>
      </c>
      <c r="BK38" t="s">
        <v>1054</v>
      </c>
      <c r="BL38" t="s">
        <v>1054</v>
      </c>
      <c r="BM38" t="s">
        <v>1056</v>
      </c>
      <c r="BN38" t="s">
        <v>1054</v>
      </c>
      <c r="DB38" t="s">
        <v>1125</v>
      </c>
    </row>
    <row r="39" spans="1:106" x14ac:dyDescent="0.3">
      <c r="A39" t="s">
        <v>368</v>
      </c>
      <c r="B39" t="s">
        <v>369</v>
      </c>
      <c r="M39" t="s">
        <v>1009</v>
      </c>
      <c r="N39" t="s">
        <v>1009</v>
      </c>
      <c r="O39" t="s">
        <v>1009</v>
      </c>
      <c r="P39" t="s">
        <v>1009</v>
      </c>
      <c r="U39" t="s">
        <v>1009</v>
      </c>
      <c r="W39" s="139"/>
      <c r="X39" t="s">
        <v>1033</v>
      </c>
      <c r="Y39" t="s">
        <v>1033</v>
      </c>
      <c r="Z39" t="s">
        <v>1035</v>
      </c>
      <c r="AA39" t="s">
        <v>1037</v>
      </c>
      <c r="AN39" t="s">
        <v>1054</v>
      </c>
      <c r="AO39" t="s">
        <v>1054</v>
      </c>
      <c r="AP39" t="s">
        <v>1054</v>
      </c>
      <c r="AQ39" t="s">
        <v>1054</v>
      </c>
      <c r="AR39" t="s">
        <v>1054</v>
      </c>
      <c r="AS39" t="s">
        <v>1052</v>
      </c>
      <c r="AT39" t="s">
        <v>1054</v>
      </c>
      <c r="AU39" t="s">
        <v>1052</v>
      </c>
      <c r="AV39" t="s">
        <v>1052</v>
      </c>
      <c r="AW39" t="s">
        <v>1054</v>
      </c>
      <c r="AX39" t="s">
        <v>1054</v>
      </c>
      <c r="AY39" t="s">
        <v>1054</v>
      </c>
      <c r="AZ39" t="s">
        <v>1054</v>
      </c>
      <c r="BA39" t="s">
        <v>1054</v>
      </c>
      <c r="BB39" t="s">
        <v>1054</v>
      </c>
      <c r="BC39" t="s">
        <v>1054</v>
      </c>
      <c r="BD39" t="s">
        <v>1052</v>
      </c>
      <c r="BE39" t="s">
        <v>1052</v>
      </c>
      <c r="BF39" t="s">
        <v>1054</v>
      </c>
      <c r="BG39" t="s">
        <v>1054</v>
      </c>
      <c r="BH39" t="s">
        <v>1054</v>
      </c>
      <c r="BI39" t="s">
        <v>1054</v>
      </c>
      <c r="BJ39" t="s">
        <v>1054</v>
      </c>
      <c r="BK39" t="s">
        <v>1054</v>
      </c>
      <c r="BL39" t="s">
        <v>1054</v>
      </c>
      <c r="BM39" t="s">
        <v>1052</v>
      </c>
      <c r="BN39" t="s">
        <v>1052</v>
      </c>
      <c r="DB39" t="s">
        <v>1125</v>
      </c>
    </row>
    <row r="40" spans="1:106" x14ac:dyDescent="0.3">
      <c r="A40" t="s">
        <v>372</v>
      </c>
      <c r="B40" t="s">
        <v>373</v>
      </c>
      <c r="M40" t="s">
        <v>1009</v>
      </c>
      <c r="N40" t="s">
        <v>1009</v>
      </c>
      <c r="O40" t="s">
        <v>1009</v>
      </c>
      <c r="P40" t="s">
        <v>1009</v>
      </c>
      <c r="U40" t="s">
        <v>1009</v>
      </c>
      <c r="W40" s="139"/>
      <c r="X40" t="s">
        <v>1035</v>
      </c>
      <c r="Y40" t="s">
        <v>1033</v>
      </c>
      <c r="Z40" t="s">
        <v>1035</v>
      </c>
      <c r="AA40" t="s">
        <v>1035</v>
      </c>
      <c r="AN40" t="s">
        <v>1054</v>
      </c>
      <c r="AO40" t="s">
        <v>1054</v>
      </c>
      <c r="AP40" t="s">
        <v>1056</v>
      </c>
      <c r="AQ40" t="s">
        <v>1052</v>
      </c>
      <c r="AR40" t="s">
        <v>1054</v>
      </c>
      <c r="AS40" t="s">
        <v>1052</v>
      </c>
      <c r="AT40" t="s">
        <v>1054</v>
      </c>
      <c r="AU40" t="s">
        <v>1054</v>
      </c>
      <c r="AV40" t="s">
        <v>1052</v>
      </c>
      <c r="AW40" t="s">
        <v>1054</v>
      </c>
      <c r="AX40" t="s">
        <v>1054</v>
      </c>
      <c r="AY40" t="s">
        <v>1056</v>
      </c>
      <c r="AZ40" t="s">
        <v>1052</v>
      </c>
      <c r="BA40" t="s">
        <v>1054</v>
      </c>
      <c r="BB40" t="s">
        <v>1052</v>
      </c>
      <c r="BC40" t="s">
        <v>1054</v>
      </c>
      <c r="BD40" t="s">
        <v>1054</v>
      </c>
      <c r="BE40" t="s">
        <v>1054</v>
      </c>
      <c r="BF40" t="s">
        <v>1054</v>
      </c>
      <c r="BG40" t="s">
        <v>1054</v>
      </c>
      <c r="BH40" t="s">
        <v>1056</v>
      </c>
      <c r="BI40" t="s">
        <v>1054</v>
      </c>
      <c r="BJ40" t="s">
        <v>1054</v>
      </c>
      <c r="BK40" t="s">
        <v>1054</v>
      </c>
      <c r="BL40" t="s">
        <v>1054</v>
      </c>
      <c r="BM40" t="s">
        <v>1054</v>
      </c>
      <c r="BN40" t="s">
        <v>1054</v>
      </c>
      <c r="DB40" t="s">
        <v>1125</v>
      </c>
    </row>
    <row r="41" spans="1:106" x14ac:dyDescent="0.3">
      <c r="A41" t="s">
        <v>376</v>
      </c>
      <c r="B41" t="s">
        <v>377</v>
      </c>
      <c r="M41" t="s">
        <v>1009</v>
      </c>
      <c r="N41" t="s">
        <v>1009</v>
      </c>
      <c r="O41" t="s">
        <v>1009</v>
      </c>
      <c r="P41" t="s">
        <v>1009</v>
      </c>
      <c r="U41" t="s">
        <v>1009</v>
      </c>
      <c r="W41" s="139"/>
      <c r="X41" t="s">
        <v>1033</v>
      </c>
      <c r="Y41" t="s">
        <v>1033</v>
      </c>
      <c r="Z41" t="s">
        <v>1035</v>
      </c>
      <c r="AA41" t="s">
        <v>1033</v>
      </c>
      <c r="AN41" t="s">
        <v>1054</v>
      </c>
      <c r="AO41" t="s">
        <v>1052</v>
      </c>
      <c r="AP41" t="s">
        <v>1054</v>
      </c>
      <c r="AQ41" t="s">
        <v>1054</v>
      </c>
      <c r="AR41" t="s">
        <v>1052</v>
      </c>
      <c r="AS41" t="s">
        <v>1054</v>
      </c>
      <c r="AT41" t="s">
        <v>1054</v>
      </c>
      <c r="AU41" t="s">
        <v>1054</v>
      </c>
      <c r="AV41" t="s">
        <v>1054</v>
      </c>
      <c r="AW41" t="s">
        <v>1054</v>
      </c>
      <c r="AX41" t="s">
        <v>1054</v>
      </c>
      <c r="AY41" t="s">
        <v>1054</v>
      </c>
      <c r="AZ41" t="s">
        <v>1054</v>
      </c>
      <c r="BA41" t="s">
        <v>1052</v>
      </c>
      <c r="BB41" t="s">
        <v>1054</v>
      </c>
      <c r="BC41" t="s">
        <v>1054</v>
      </c>
      <c r="BD41" t="s">
        <v>1054</v>
      </c>
      <c r="BE41" t="s">
        <v>1056</v>
      </c>
      <c r="BF41" t="s">
        <v>1056</v>
      </c>
      <c r="BG41" t="s">
        <v>1054</v>
      </c>
      <c r="BH41" t="s">
        <v>1056</v>
      </c>
      <c r="BI41" t="s">
        <v>1056</v>
      </c>
      <c r="BJ41" t="s">
        <v>1054</v>
      </c>
      <c r="BK41" t="s">
        <v>1054</v>
      </c>
      <c r="BL41" t="s">
        <v>1056</v>
      </c>
      <c r="BM41" t="s">
        <v>1056</v>
      </c>
      <c r="BN41" t="s">
        <v>1056</v>
      </c>
      <c r="DB41" t="s">
        <v>1125</v>
      </c>
    </row>
    <row r="42" spans="1:106" x14ac:dyDescent="0.3">
      <c r="A42" t="s">
        <v>380</v>
      </c>
      <c r="B42" t="s">
        <v>381</v>
      </c>
      <c r="M42" t="s">
        <v>1009</v>
      </c>
      <c r="N42" t="s">
        <v>1009</v>
      </c>
      <c r="O42" t="s">
        <v>1009</v>
      </c>
      <c r="P42" t="s">
        <v>1009</v>
      </c>
      <c r="U42" t="s">
        <v>1009</v>
      </c>
      <c r="W42" s="139"/>
      <c r="X42" t="s">
        <v>1035</v>
      </c>
      <c r="Y42" t="s">
        <v>1033</v>
      </c>
      <c r="Z42" t="s">
        <v>1035</v>
      </c>
      <c r="AA42" t="s">
        <v>1033</v>
      </c>
      <c r="AN42" t="s">
        <v>1054</v>
      </c>
      <c r="AO42" t="s">
        <v>1052</v>
      </c>
      <c r="AP42" t="s">
        <v>1054</v>
      </c>
      <c r="AQ42" t="s">
        <v>1054</v>
      </c>
      <c r="AR42" t="s">
        <v>1052</v>
      </c>
      <c r="AS42" t="s">
        <v>1054</v>
      </c>
      <c r="AT42" t="s">
        <v>1054</v>
      </c>
      <c r="AU42" t="s">
        <v>1054</v>
      </c>
      <c r="AV42" t="s">
        <v>1054</v>
      </c>
      <c r="AW42" t="s">
        <v>1054</v>
      </c>
      <c r="AX42" t="s">
        <v>1054</v>
      </c>
      <c r="AY42" t="s">
        <v>1054</v>
      </c>
      <c r="AZ42" t="s">
        <v>1054</v>
      </c>
      <c r="BA42" t="s">
        <v>1052</v>
      </c>
      <c r="BB42" t="s">
        <v>1054</v>
      </c>
      <c r="BC42" t="s">
        <v>1054</v>
      </c>
      <c r="BD42" t="s">
        <v>1054</v>
      </c>
      <c r="BE42" t="s">
        <v>1056</v>
      </c>
      <c r="BF42" t="s">
        <v>1056</v>
      </c>
      <c r="BG42" t="s">
        <v>1054</v>
      </c>
      <c r="BH42" t="s">
        <v>1056</v>
      </c>
      <c r="BI42" t="s">
        <v>1056</v>
      </c>
      <c r="BJ42" t="s">
        <v>1054</v>
      </c>
      <c r="BK42" t="s">
        <v>1054</v>
      </c>
      <c r="BL42" t="s">
        <v>1056</v>
      </c>
      <c r="BM42" t="s">
        <v>1056</v>
      </c>
      <c r="BN42" t="s">
        <v>1056</v>
      </c>
      <c r="DB42" t="s">
        <v>1125</v>
      </c>
    </row>
    <row r="43" spans="1:106" x14ac:dyDescent="0.3">
      <c r="A43" t="s">
        <v>382</v>
      </c>
      <c r="B43" t="s">
        <v>383</v>
      </c>
      <c r="M43" t="s">
        <v>1009</v>
      </c>
      <c r="N43" t="s">
        <v>1009</v>
      </c>
      <c r="O43" t="s">
        <v>1009</v>
      </c>
      <c r="P43" t="s">
        <v>1009</v>
      </c>
      <c r="U43" t="s">
        <v>1009</v>
      </c>
      <c r="W43" s="139"/>
      <c r="X43" t="s">
        <v>1033</v>
      </c>
      <c r="Y43" t="s">
        <v>1033</v>
      </c>
      <c r="Z43" t="s">
        <v>1033</v>
      </c>
      <c r="AA43" t="s">
        <v>1035</v>
      </c>
      <c r="AN43" t="s">
        <v>1056</v>
      </c>
      <c r="AO43" t="s">
        <v>1056</v>
      </c>
      <c r="AP43" t="s">
        <v>1058</v>
      </c>
      <c r="AQ43" t="s">
        <v>1054</v>
      </c>
      <c r="AR43" t="s">
        <v>1054</v>
      </c>
      <c r="AS43" t="s">
        <v>1054</v>
      </c>
      <c r="AT43" t="s">
        <v>1056</v>
      </c>
      <c r="AU43" t="s">
        <v>1054</v>
      </c>
      <c r="AV43" t="s">
        <v>1056</v>
      </c>
      <c r="AW43" t="s">
        <v>1056</v>
      </c>
      <c r="AX43" t="s">
        <v>1056</v>
      </c>
      <c r="AY43" t="s">
        <v>1058</v>
      </c>
      <c r="AZ43" t="s">
        <v>1056</v>
      </c>
      <c r="BA43" t="s">
        <v>1056</v>
      </c>
      <c r="BB43" t="s">
        <v>1054</v>
      </c>
      <c r="BC43" t="s">
        <v>1056</v>
      </c>
      <c r="BD43" t="s">
        <v>1054</v>
      </c>
      <c r="BE43" t="s">
        <v>1056</v>
      </c>
      <c r="BF43" t="s">
        <v>1058</v>
      </c>
      <c r="BG43" t="s">
        <v>1058</v>
      </c>
      <c r="BH43" t="s">
        <v>1058</v>
      </c>
      <c r="BI43" t="s">
        <v>1058</v>
      </c>
      <c r="BJ43" t="s">
        <v>1056</v>
      </c>
      <c r="BK43" t="s">
        <v>1054</v>
      </c>
      <c r="BL43" t="s">
        <v>1058</v>
      </c>
      <c r="BM43" t="s">
        <v>1056</v>
      </c>
      <c r="BN43" t="s">
        <v>1058</v>
      </c>
      <c r="DB43" t="s">
        <v>1125</v>
      </c>
    </row>
    <row r="44" spans="1:106" x14ac:dyDescent="0.3">
      <c r="A44" t="s">
        <v>384</v>
      </c>
      <c r="B44" t="s">
        <v>385</v>
      </c>
      <c r="M44" t="s">
        <v>1009</v>
      </c>
      <c r="N44" t="s">
        <v>1009</v>
      </c>
      <c r="O44" t="s">
        <v>1009</v>
      </c>
      <c r="P44" t="s">
        <v>1009</v>
      </c>
      <c r="U44" t="s">
        <v>1009</v>
      </c>
      <c r="W44" s="139"/>
      <c r="X44" t="s">
        <v>1033</v>
      </c>
      <c r="Y44" t="s">
        <v>1033</v>
      </c>
      <c r="Z44" t="s">
        <v>1033</v>
      </c>
      <c r="AA44" t="s">
        <v>1033</v>
      </c>
      <c r="AN44" t="s">
        <v>1054</v>
      </c>
      <c r="AO44" t="s">
        <v>1054</v>
      </c>
      <c r="AP44" t="s">
        <v>1054</v>
      </c>
      <c r="AQ44" t="s">
        <v>1054</v>
      </c>
      <c r="AR44" t="s">
        <v>1054</v>
      </c>
      <c r="AS44" t="s">
        <v>1052</v>
      </c>
      <c r="AT44" t="s">
        <v>1054</v>
      </c>
      <c r="AU44" t="s">
        <v>1054</v>
      </c>
      <c r="AV44" t="s">
        <v>1052</v>
      </c>
      <c r="AW44" t="s">
        <v>1056</v>
      </c>
      <c r="AX44" t="s">
        <v>1056</v>
      </c>
      <c r="AY44" t="s">
        <v>1054</v>
      </c>
      <c r="AZ44" t="s">
        <v>1054</v>
      </c>
      <c r="BA44" t="s">
        <v>1054</v>
      </c>
      <c r="BB44" t="s">
        <v>1054</v>
      </c>
      <c r="BC44" t="s">
        <v>1054</v>
      </c>
      <c r="BD44" t="s">
        <v>1054</v>
      </c>
      <c r="BE44" t="s">
        <v>1052</v>
      </c>
      <c r="BF44" t="s">
        <v>1056</v>
      </c>
      <c r="BG44" t="s">
        <v>1056</v>
      </c>
      <c r="BH44" t="s">
        <v>1056</v>
      </c>
      <c r="BI44" t="s">
        <v>1054</v>
      </c>
      <c r="BJ44" t="s">
        <v>1054</v>
      </c>
      <c r="BK44" t="s">
        <v>1054</v>
      </c>
      <c r="BL44" t="s">
        <v>1054</v>
      </c>
      <c r="BM44" t="s">
        <v>1054</v>
      </c>
      <c r="BN44" t="s">
        <v>1054</v>
      </c>
      <c r="DB44" t="s">
        <v>1125</v>
      </c>
    </row>
    <row r="45" spans="1:106" x14ac:dyDescent="0.3">
      <c r="A45" t="s">
        <v>386</v>
      </c>
      <c r="B45" t="s">
        <v>387</v>
      </c>
      <c r="M45" t="s">
        <v>1009</v>
      </c>
      <c r="N45" t="s">
        <v>1009</v>
      </c>
      <c r="O45" t="s">
        <v>1009</v>
      </c>
      <c r="P45" t="s">
        <v>1009</v>
      </c>
      <c r="U45" t="s">
        <v>1009</v>
      </c>
      <c r="W45" s="139"/>
      <c r="X45" t="s">
        <v>1035</v>
      </c>
      <c r="Y45" t="s">
        <v>1035</v>
      </c>
      <c r="Z45" t="s">
        <v>1033</v>
      </c>
      <c r="AA45" t="s">
        <v>1035</v>
      </c>
      <c r="AN45" t="s">
        <v>1054</v>
      </c>
      <c r="AO45" t="s">
        <v>1054</v>
      </c>
      <c r="AP45" t="s">
        <v>1054</v>
      </c>
      <c r="AQ45" t="s">
        <v>1054</v>
      </c>
      <c r="AR45" t="s">
        <v>1052</v>
      </c>
      <c r="AS45" t="s">
        <v>1054</v>
      </c>
      <c r="AT45" t="s">
        <v>1054</v>
      </c>
      <c r="AU45" t="s">
        <v>1054</v>
      </c>
      <c r="AV45" t="s">
        <v>1054</v>
      </c>
      <c r="AW45" t="s">
        <v>1054</v>
      </c>
      <c r="AX45" t="s">
        <v>1054</v>
      </c>
      <c r="AY45" t="s">
        <v>1054</v>
      </c>
      <c r="AZ45" t="s">
        <v>1054</v>
      </c>
      <c r="BA45" t="s">
        <v>1052</v>
      </c>
      <c r="BB45" t="s">
        <v>1054</v>
      </c>
      <c r="BC45" t="s">
        <v>1054</v>
      </c>
      <c r="BD45" t="s">
        <v>1054</v>
      </c>
      <c r="BE45" t="s">
        <v>1054</v>
      </c>
      <c r="BF45" t="s">
        <v>1054</v>
      </c>
      <c r="BG45" t="s">
        <v>1054</v>
      </c>
      <c r="BH45" t="s">
        <v>1054</v>
      </c>
      <c r="BI45" t="s">
        <v>1054</v>
      </c>
      <c r="BJ45" t="s">
        <v>1052</v>
      </c>
      <c r="BK45" t="s">
        <v>1054</v>
      </c>
      <c r="BL45" t="s">
        <v>1054</v>
      </c>
      <c r="BM45" t="s">
        <v>1054</v>
      </c>
      <c r="BN45" t="s">
        <v>1054</v>
      </c>
      <c r="DB45" t="s">
        <v>1125</v>
      </c>
    </row>
    <row r="46" spans="1:106" x14ac:dyDescent="0.3">
      <c r="A46" t="s">
        <v>388</v>
      </c>
      <c r="B46" t="s">
        <v>389</v>
      </c>
      <c r="M46" t="s">
        <v>1009</v>
      </c>
      <c r="N46" t="s">
        <v>1009</v>
      </c>
      <c r="O46" t="s">
        <v>1009</v>
      </c>
      <c r="P46" t="s">
        <v>1009</v>
      </c>
      <c r="U46" t="s">
        <v>1009</v>
      </c>
      <c r="W46" s="139"/>
      <c r="X46" t="s">
        <v>1033</v>
      </c>
      <c r="Y46" t="s">
        <v>1033</v>
      </c>
      <c r="Z46" t="s">
        <v>1033</v>
      </c>
      <c r="AA46" t="s">
        <v>1033</v>
      </c>
      <c r="AN46" t="s">
        <v>1056</v>
      </c>
      <c r="AO46" t="s">
        <v>1054</v>
      </c>
      <c r="AP46" t="s">
        <v>1056</v>
      </c>
      <c r="AQ46" t="s">
        <v>1058</v>
      </c>
      <c r="AR46" t="s">
        <v>1056</v>
      </c>
      <c r="AS46" t="s">
        <v>1054</v>
      </c>
      <c r="AT46" t="s">
        <v>1054</v>
      </c>
      <c r="AU46" t="s">
        <v>1056</v>
      </c>
      <c r="AV46" t="s">
        <v>1054</v>
      </c>
      <c r="AW46" t="s">
        <v>1056</v>
      </c>
      <c r="AX46" t="s">
        <v>1054</v>
      </c>
      <c r="AY46" t="s">
        <v>1056</v>
      </c>
      <c r="AZ46" t="s">
        <v>1058</v>
      </c>
      <c r="BA46" t="s">
        <v>1056</v>
      </c>
      <c r="BB46" t="s">
        <v>1056</v>
      </c>
      <c r="BC46" t="s">
        <v>1054</v>
      </c>
      <c r="BD46" t="s">
        <v>1056</v>
      </c>
      <c r="BE46" t="s">
        <v>1054</v>
      </c>
      <c r="BF46" t="s">
        <v>1056</v>
      </c>
      <c r="BG46" t="s">
        <v>1054</v>
      </c>
      <c r="BH46" t="s">
        <v>1056</v>
      </c>
      <c r="BI46" t="s">
        <v>1058</v>
      </c>
      <c r="BJ46" t="s">
        <v>1056</v>
      </c>
      <c r="BK46" t="s">
        <v>1056</v>
      </c>
      <c r="BL46" t="s">
        <v>1056</v>
      </c>
      <c r="BM46" t="s">
        <v>1056</v>
      </c>
      <c r="BN46" t="s">
        <v>1054</v>
      </c>
      <c r="DB46" t="s">
        <v>1125</v>
      </c>
    </row>
    <row r="47" spans="1:106" x14ac:dyDescent="0.3">
      <c r="A47" t="s">
        <v>392</v>
      </c>
      <c r="B47" t="s">
        <v>393</v>
      </c>
      <c r="M47" t="s">
        <v>1009</v>
      </c>
      <c r="N47" t="s">
        <v>1009</v>
      </c>
      <c r="O47" t="s">
        <v>1009</v>
      </c>
      <c r="P47" t="s">
        <v>1009</v>
      </c>
      <c r="U47" t="s">
        <v>1009</v>
      </c>
      <c r="W47" s="139"/>
      <c r="X47" t="s">
        <v>1033</v>
      </c>
      <c r="Y47" t="s">
        <v>1033</v>
      </c>
      <c r="Z47" t="s">
        <v>1037</v>
      </c>
      <c r="AA47" t="s">
        <v>1033</v>
      </c>
      <c r="AN47" t="s">
        <v>1054</v>
      </c>
      <c r="AO47" t="s">
        <v>1054</v>
      </c>
      <c r="AP47" t="s">
        <v>1054</v>
      </c>
      <c r="AQ47" t="s">
        <v>1054</v>
      </c>
      <c r="AR47" t="s">
        <v>1054</v>
      </c>
      <c r="AS47" t="s">
        <v>1054</v>
      </c>
      <c r="AT47" t="s">
        <v>1054</v>
      </c>
      <c r="AU47" t="s">
        <v>1054</v>
      </c>
      <c r="AV47" t="s">
        <v>1052</v>
      </c>
      <c r="AW47" t="s">
        <v>1054</v>
      </c>
      <c r="AX47" t="s">
        <v>1056</v>
      </c>
      <c r="AY47" t="s">
        <v>1056</v>
      </c>
      <c r="AZ47" t="s">
        <v>1056</v>
      </c>
      <c r="BA47" t="s">
        <v>1054</v>
      </c>
      <c r="BB47" t="s">
        <v>1054</v>
      </c>
      <c r="BC47" t="s">
        <v>1054</v>
      </c>
      <c r="BD47" t="s">
        <v>1056</v>
      </c>
      <c r="BE47" t="s">
        <v>1052</v>
      </c>
      <c r="BF47" t="s">
        <v>1056</v>
      </c>
      <c r="BG47" t="s">
        <v>1056</v>
      </c>
      <c r="BH47" t="s">
        <v>1056</v>
      </c>
      <c r="BI47" t="s">
        <v>1056</v>
      </c>
      <c r="BJ47" t="s">
        <v>1056</v>
      </c>
      <c r="BK47" t="s">
        <v>1054</v>
      </c>
      <c r="BL47" t="s">
        <v>1054</v>
      </c>
      <c r="BM47" t="s">
        <v>1056</v>
      </c>
      <c r="BN47" t="s">
        <v>1052</v>
      </c>
      <c r="DB47" t="s">
        <v>1125</v>
      </c>
    </row>
    <row r="48" spans="1:106" x14ac:dyDescent="0.3">
      <c r="A48" t="s">
        <v>396</v>
      </c>
      <c r="B48" t="s">
        <v>397</v>
      </c>
      <c r="M48" t="s">
        <v>1009</v>
      </c>
      <c r="N48" t="s">
        <v>1009</v>
      </c>
      <c r="O48" t="s">
        <v>1009</v>
      </c>
      <c r="P48" t="s">
        <v>1009</v>
      </c>
      <c r="U48" t="s">
        <v>1009</v>
      </c>
      <c r="W48" s="139"/>
      <c r="X48" t="s">
        <v>1035</v>
      </c>
      <c r="Y48" t="s">
        <v>1033</v>
      </c>
      <c r="Z48" t="s">
        <v>1033</v>
      </c>
      <c r="AA48" t="s">
        <v>1033</v>
      </c>
      <c r="AN48" t="s">
        <v>1052</v>
      </c>
      <c r="AO48" t="s">
        <v>1054</v>
      </c>
      <c r="AP48" t="s">
        <v>1054</v>
      </c>
      <c r="AQ48" t="s">
        <v>1052</v>
      </c>
      <c r="AR48" t="s">
        <v>1054</v>
      </c>
      <c r="AS48" t="s">
        <v>1052</v>
      </c>
      <c r="AT48" t="s">
        <v>1054</v>
      </c>
      <c r="AU48" t="s">
        <v>1054</v>
      </c>
      <c r="AV48" t="s">
        <v>1052</v>
      </c>
      <c r="AW48" t="s">
        <v>1052</v>
      </c>
      <c r="AX48" t="s">
        <v>1054</v>
      </c>
      <c r="AY48" t="s">
        <v>1054</v>
      </c>
      <c r="AZ48" t="s">
        <v>1052</v>
      </c>
      <c r="BA48" t="s">
        <v>1054</v>
      </c>
      <c r="BB48" t="s">
        <v>1052</v>
      </c>
      <c r="BC48" t="s">
        <v>1054</v>
      </c>
      <c r="BD48" t="s">
        <v>1054</v>
      </c>
      <c r="BE48" t="s">
        <v>1052</v>
      </c>
      <c r="BF48" t="s">
        <v>1054</v>
      </c>
      <c r="BG48" t="s">
        <v>1054</v>
      </c>
      <c r="BH48" t="s">
        <v>1054</v>
      </c>
      <c r="BI48" t="s">
        <v>1054</v>
      </c>
      <c r="BJ48" t="s">
        <v>1054</v>
      </c>
      <c r="BK48" t="s">
        <v>1052</v>
      </c>
      <c r="BL48" t="s">
        <v>1054</v>
      </c>
      <c r="BM48" t="s">
        <v>1054</v>
      </c>
      <c r="BN48" t="s">
        <v>1054</v>
      </c>
      <c r="DB48" t="s">
        <v>1125</v>
      </c>
    </row>
    <row r="49" spans="1:106" x14ac:dyDescent="0.3">
      <c r="A49" t="s">
        <v>398</v>
      </c>
      <c r="B49" t="s">
        <v>399</v>
      </c>
      <c r="M49" t="s">
        <v>1009</v>
      </c>
      <c r="N49" t="s">
        <v>1009</v>
      </c>
      <c r="O49" t="s">
        <v>1009</v>
      </c>
      <c r="P49" t="s">
        <v>1009</v>
      </c>
      <c r="U49" t="s">
        <v>1011</v>
      </c>
      <c r="W49" s="139"/>
      <c r="X49" t="s">
        <v>1037</v>
      </c>
      <c r="Y49" t="s">
        <v>1033</v>
      </c>
      <c r="Z49" t="s">
        <v>1033</v>
      </c>
      <c r="AA49" t="s">
        <v>1033</v>
      </c>
      <c r="AN49" t="s">
        <v>1054</v>
      </c>
      <c r="AO49" t="s">
        <v>1054</v>
      </c>
      <c r="AP49" t="s">
        <v>1054</v>
      </c>
      <c r="AQ49" t="s">
        <v>1052</v>
      </c>
      <c r="AR49" t="s">
        <v>1054</v>
      </c>
      <c r="AS49" t="s">
        <v>1054</v>
      </c>
      <c r="AT49" t="s">
        <v>1054</v>
      </c>
      <c r="AU49" t="s">
        <v>1054</v>
      </c>
      <c r="AV49" t="s">
        <v>1050</v>
      </c>
      <c r="AW49" t="s">
        <v>1054</v>
      </c>
      <c r="AX49" t="s">
        <v>1054</v>
      </c>
      <c r="AY49" t="s">
        <v>1054</v>
      </c>
      <c r="AZ49" t="s">
        <v>1054</v>
      </c>
      <c r="BA49" t="s">
        <v>1054</v>
      </c>
      <c r="BB49" t="s">
        <v>1054</v>
      </c>
      <c r="BC49" t="s">
        <v>1054</v>
      </c>
      <c r="BD49" t="s">
        <v>1054</v>
      </c>
      <c r="BE49" t="s">
        <v>1052</v>
      </c>
      <c r="BF49" t="s">
        <v>1054</v>
      </c>
      <c r="BG49" t="s">
        <v>1054</v>
      </c>
      <c r="BH49" t="s">
        <v>1054</v>
      </c>
      <c r="BI49" t="s">
        <v>1054</v>
      </c>
      <c r="BJ49" t="s">
        <v>1054</v>
      </c>
      <c r="BK49" t="s">
        <v>1054</v>
      </c>
      <c r="BL49" t="s">
        <v>1054</v>
      </c>
      <c r="BM49" t="s">
        <v>1054</v>
      </c>
      <c r="BN49" t="s">
        <v>1052</v>
      </c>
      <c r="DB49" t="s">
        <v>1125</v>
      </c>
    </row>
    <row r="50" spans="1:106" x14ac:dyDescent="0.3">
      <c r="A50" t="s">
        <v>400</v>
      </c>
      <c r="B50" t="s">
        <v>401</v>
      </c>
      <c r="M50" t="s">
        <v>1009</v>
      </c>
      <c r="N50" t="s">
        <v>1009</v>
      </c>
      <c r="O50" t="s">
        <v>1009</v>
      </c>
      <c r="P50" t="s">
        <v>1009</v>
      </c>
      <c r="U50" t="s">
        <v>1009</v>
      </c>
      <c r="W50" s="139"/>
      <c r="X50" t="s">
        <v>1033</v>
      </c>
      <c r="Y50" t="s">
        <v>1033</v>
      </c>
      <c r="Z50" t="s">
        <v>1033</v>
      </c>
      <c r="AA50" t="s">
        <v>1033</v>
      </c>
      <c r="AN50" t="s">
        <v>1052</v>
      </c>
      <c r="AO50" t="s">
        <v>1054</v>
      </c>
      <c r="AP50" t="s">
        <v>1052</v>
      </c>
      <c r="AQ50" t="s">
        <v>1054</v>
      </c>
      <c r="AR50" t="s">
        <v>1052</v>
      </c>
      <c r="AS50" t="s">
        <v>1052</v>
      </c>
      <c r="AT50" t="s">
        <v>1054</v>
      </c>
      <c r="AU50" t="s">
        <v>1056</v>
      </c>
      <c r="AV50" t="s">
        <v>1052</v>
      </c>
      <c r="AW50" t="s">
        <v>1052</v>
      </c>
      <c r="AX50" t="s">
        <v>1054</v>
      </c>
      <c r="AY50" t="s">
        <v>1052</v>
      </c>
      <c r="AZ50" t="s">
        <v>1054</v>
      </c>
      <c r="BA50" t="s">
        <v>1052</v>
      </c>
      <c r="BB50" t="s">
        <v>1054</v>
      </c>
      <c r="BC50" t="s">
        <v>1054</v>
      </c>
      <c r="BD50" t="s">
        <v>1056</v>
      </c>
      <c r="BE50" t="s">
        <v>1052</v>
      </c>
      <c r="BF50" t="s">
        <v>1054</v>
      </c>
      <c r="BG50" t="s">
        <v>1054</v>
      </c>
      <c r="BH50" t="s">
        <v>1054</v>
      </c>
      <c r="BI50" t="s">
        <v>1054</v>
      </c>
      <c r="BJ50" t="s">
        <v>1054</v>
      </c>
      <c r="BK50" t="s">
        <v>1054</v>
      </c>
      <c r="BL50" t="s">
        <v>1054</v>
      </c>
      <c r="BM50" t="s">
        <v>1056</v>
      </c>
      <c r="BN50" t="s">
        <v>1054</v>
      </c>
      <c r="DB50" t="s">
        <v>1125</v>
      </c>
    </row>
    <row r="51" spans="1:106" x14ac:dyDescent="0.3">
      <c r="A51" t="s">
        <v>404</v>
      </c>
      <c r="B51" t="s">
        <v>405</v>
      </c>
      <c r="M51" t="s">
        <v>1009</v>
      </c>
      <c r="N51" t="s">
        <v>1009</v>
      </c>
      <c r="O51" t="s">
        <v>1009</v>
      </c>
      <c r="P51" t="s">
        <v>1009</v>
      </c>
      <c r="U51" t="s">
        <v>1009</v>
      </c>
      <c r="W51" s="139"/>
      <c r="X51" t="s">
        <v>1037</v>
      </c>
      <c r="Y51" t="s">
        <v>1033</v>
      </c>
      <c r="Z51" t="s">
        <v>1033</v>
      </c>
      <c r="AA51" t="s">
        <v>1033</v>
      </c>
      <c r="AN51" t="s">
        <v>1054</v>
      </c>
      <c r="AO51" t="s">
        <v>1054</v>
      </c>
      <c r="AP51" t="s">
        <v>1054</v>
      </c>
      <c r="AQ51" t="s">
        <v>1054</v>
      </c>
      <c r="AR51" t="s">
        <v>1054</v>
      </c>
      <c r="AS51" t="s">
        <v>1052</v>
      </c>
      <c r="AT51" t="s">
        <v>1054</v>
      </c>
      <c r="AU51" t="s">
        <v>1054</v>
      </c>
      <c r="AV51" t="s">
        <v>1052</v>
      </c>
      <c r="AW51" t="s">
        <v>1054</v>
      </c>
      <c r="AX51" t="s">
        <v>1054</v>
      </c>
      <c r="AY51" t="s">
        <v>1054</v>
      </c>
      <c r="AZ51" t="s">
        <v>1054</v>
      </c>
      <c r="BA51" t="s">
        <v>1054</v>
      </c>
      <c r="BB51" t="s">
        <v>1054</v>
      </c>
      <c r="BC51" t="s">
        <v>1054</v>
      </c>
      <c r="BD51" t="s">
        <v>1054</v>
      </c>
      <c r="BE51" t="s">
        <v>1054</v>
      </c>
      <c r="BF51" t="s">
        <v>1054</v>
      </c>
      <c r="BG51" t="s">
        <v>1054</v>
      </c>
      <c r="BH51" t="s">
        <v>1056</v>
      </c>
      <c r="BI51" t="s">
        <v>1054</v>
      </c>
      <c r="BJ51" t="s">
        <v>1054</v>
      </c>
      <c r="BK51" t="s">
        <v>1054</v>
      </c>
      <c r="BL51" t="s">
        <v>1054</v>
      </c>
      <c r="BM51" t="s">
        <v>1054</v>
      </c>
      <c r="BN51" t="s">
        <v>1054</v>
      </c>
      <c r="DB51" t="s">
        <v>1125</v>
      </c>
    </row>
    <row r="52" spans="1:106" x14ac:dyDescent="0.3">
      <c r="A52" t="s">
        <v>407</v>
      </c>
      <c r="B52" t="s">
        <v>408</v>
      </c>
      <c r="M52" t="s">
        <v>1009</v>
      </c>
      <c r="N52" t="s">
        <v>1009</v>
      </c>
      <c r="O52" t="s">
        <v>1009</v>
      </c>
      <c r="P52" t="s">
        <v>1009</v>
      </c>
      <c r="U52" t="s">
        <v>1009</v>
      </c>
      <c r="W52" s="139"/>
      <c r="X52" t="s">
        <v>1033</v>
      </c>
      <c r="Y52" t="s">
        <v>1033</v>
      </c>
      <c r="Z52" t="s">
        <v>1033</v>
      </c>
      <c r="AA52" t="s">
        <v>1035</v>
      </c>
      <c r="AN52" t="s">
        <v>1056</v>
      </c>
      <c r="AO52" t="s">
        <v>1056</v>
      </c>
      <c r="AP52" t="s">
        <v>1054</v>
      </c>
      <c r="AQ52" t="s">
        <v>1052</v>
      </c>
      <c r="AR52" t="s">
        <v>1052</v>
      </c>
      <c r="AS52" t="s">
        <v>1054</v>
      </c>
      <c r="AT52" t="s">
        <v>1056</v>
      </c>
      <c r="AU52" t="s">
        <v>1058</v>
      </c>
      <c r="AV52" t="s">
        <v>1058</v>
      </c>
      <c r="AW52" t="s">
        <v>1056</v>
      </c>
      <c r="AX52" t="s">
        <v>1056</v>
      </c>
      <c r="AY52" t="s">
        <v>1054</v>
      </c>
      <c r="AZ52" t="s">
        <v>1054</v>
      </c>
      <c r="BA52" t="s">
        <v>1052</v>
      </c>
      <c r="BB52" t="s">
        <v>1054</v>
      </c>
      <c r="BC52" t="s">
        <v>1056</v>
      </c>
      <c r="BD52" t="s">
        <v>1058</v>
      </c>
      <c r="BE52" t="s">
        <v>1058</v>
      </c>
      <c r="BF52" t="s">
        <v>1056</v>
      </c>
      <c r="BG52" t="s">
        <v>1056</v>
      </c>
      <c r="BH52" t="s">
        <v>1056</v>
      </c>
      <c r="BI52" t="s">
        <v>1054</v>
      </c>
      <c r="BJ52" t="s">
        <v>1054</v>
      </c>
      <c r="BK52" t="s">
        <v>1054</v>
      </c>
      <c r="BL52" t="s">
        <v>1056</v>
      </c>
      <c r="BM52" t="s">
        <v>1058</v>
      </c>
      <c r="BN52" t="s">
        <v>1058</v>
      </c>
      <c r="DB52" t="s">
        <v>1125</v>
      </c>
    </row>
    <row r="53" spans="1:106" x14ac:dyDescent="0.3">
      <c r="A53" t="s">
        <v>411</v>
      </c>
      <c r="B53" t="s">
        <v>412</v>
      </c>
      <c r="M53" t="s">
        <v>1009</v>
      </c>
      <c r="N53" t="s">
        <v>1009</v>
      </c>
      <c r="O53" t="s">
        <v>1009</v>
      </c>
      <c r="P53" t="s">
        <v>1009</v>
      </c>
      <c r="U53" t="s">
        <v>1009</v>
      </c>
      <c r="W53" s="139"/>
      <c r="X53" t="s">
        <v>1033</v>
      </c>
      <c r="Y53" t="s">
        <v>1033</v>
      </c>
      <c r="Z53" t="s">
        <v>1037</v>
      </c>
      <c r="AA53" t="s">
        <v>1037</v>
      </c>
      <c r="AN53" t="s">
        <v>1054</v>
      </c>
      <c r="AO53" t="s">
        <v>1054</v>
      </c>
      <c r="AP53" t="s">
        <v>1054</v>
      </c>
      <c r="AQ53" t="s">
        <v>1054</v>
      </c>
      <c r="AR53" t="s">
        <v>1054</v>
      </c>
      <c r="AS53" t="s">
        <v>1054</v>
      </c>
      <c r="AT53" t="s">
        <v>1054</v>
      </c>
      <c r="AU53" t="s">
        <v>1056</v>
      </c>
      <c r="AV53" t="s">
        <v>1054</v>
      </c>
      <c r="AW53" t="s">
        <v>1054</v>
      </c>
      <c r="AX53" t="s">
        <v>1054</v>
      </c>
      <c r="AY53" t="s">
        <v>1054</v>
      </c>
      <c r="AZ53" t="s">
        <v>1054</v>
      </c>
      <c r="BA53" t="s">
        <v>1054</v>
      </c>
      <c r="BB53" t="s">
        <v>1054</v>
      </c>
      <c r="BC53" t="s">
        <v>1054</v>
      </c>
      <c r="BD53" t="s">
        <v>1056</v>
      </c>
      <c r="BE53" t="s">
        <v>1054</v>
      </c>
      <c r="BF53" t="s">
        <v>1054</v>
      </c>
      <c r="BG53" t="s">
        <v>1054</v>
      </c>
      <c r="BH53" t="s">
        <v>1054</v>
      </c>
      <c r="BI53" t="s">
        <v>1054</v>
      </c>
      <c r="BJ53" t="s">
        <v>1054</v>
      </c>
      <c r="BK53" t="s">
        <v>1054</v>
      </c>
      <c r="BL53" t="s">
        <v>1054</v>
      </c>
      <c r="BM53" t="s">
        <v>1056</v>
      </c>
      <c r="BN53" t="s">
        <v>1054</v>
      </c>
      <c r="DB53" t="s">
        <v>1125</v>
      </c>
    </row>
    <row r="54" spans="1:106" x14ac:dyDescent="0.3">
      <c r="A54" t="s">
        <v>413</v>
      </c>
      <c r="B54" t="s">
        <v>414</v>
      </c>
      <c r="M54" t="s">
        <v>1009</v>
      </c>
      <c r="N54" t="s">
        <v>1009</v>
      </c>
      <c r="O54" t="s">
        <v>1009</v>
      </c>
      <c r="P54" t="s">
        <v>1009</v>
      </c>
      <c r="U54" t="s">
        <v>1009</v>
      </c>
      <c r="W54" s="139"/>
      <c r="X54" t="s">
        <v>1033</v>
      </c>
      <c r="Y54" t="s">
        <v>1033</v>
      </c>
      <c r="Z54" t="s">
        <v>1033</v>
      </c>
      <c r="AA54" t="s">
        <v>1033</v>
      </c>
      <c r="AN54" t="s">
        <v>1054</v>
      </c>
      <c r="AO54" t="s">
        <v>1054</v>
      </c>
      <c r="AP54" t="s">
        <v>1054</v>
      </c>
      <c r="AQ54" t="s">
        <v>1054</v>
      </c>
      <c r="AR54" t="s">
        <v>1054</v>
      </c>
      <c r="AS54" t="s">
        <v>1054</v>
      </c>
      <c r="AT54" t="s">
        <v>1054</v>
      </c>
      <c r="AU54" t="s">
        <v>1054</v>
      </c>
      <c r="AV54" t="s">
        <v>1054</v>
      </c>
      <c r="AW54" t="s">
        <v>1054</v>
      </c>
      <c r="AX54" t="s">
        <v>1054</v>
      </c>
      <c r="AY54" t="s">
        <v>1054</v>
      </c>
      <c r="AZ54" t="s">
        <v>1054</v>
      </c>
      <c r="BA54" t="s">
        <v>1054</v>
      </c>
      <c r="BB54" t="s">
        <v>1054</v>
      </c>
      <c r="BC54" t="s">
        <v>1054</v>
      </c>
      <c r="BD54" t="s">
        <v>1054</v>
      </c>
      <c r="BE54" t="s">
        <v>1054</v>
      </c>
      <c r="BF54" t="s">
        <v>1054</v>
      </c>
      <c r="BG54" t="s">
        <v>1054</v>
      </c>
      <c r="BH54" t="s">
        <v>1054</v>
      </c>
      <c r="BI54" t="s">
        <v>1054</v>
      </c>
      <c r="BJ54" t="s">
        <v>1054</v>
      </c>
      <c r="BK54" t="s">
        <v>1054</v>
      </c>
      <c r="BL54" t="s">
        <v>1054</v>
      </c>
      <c r="BM54" t="s">
        <v>1056</v>
      </c>
      <c r="BN54" t="s">
        <v>1054</v>
      </c>
      <c r="DB54" t="s">
        <v>1125</v>
      </c>
    </row>
    <row r="55" spans="1:106" x14ac:dyDescent="0.3">
      <c r="A55" t="s">
        <v>415</v>
      </c>
      <c r="B55" t="s">
        <v>416</v>
      </c>
      <c r="M55" t="s">
        <v>1009</v>
      </c>
      <c r="N55" t="s">
        <v>1009</v>
      </c>
      <c r="O55" t="s">
        <v>1009</v>
      </c>
      <c r="P55" t="s">
        <v>1009</v>
      </c>
      <c r="U55" t="s">
        <v>1009</v>
      </c>
      <c r="W55" s="139"/>
      <c r="X55" t="s">
        <v>1035</v>
      </c>
      <c r="Y55" t="s">
        <v>1035</v>
      </c>
      <c r="Z55" t="s">
        <v>1033</v>
      </c>
      <c r="AA55" t="s">
        <v>1033</v>
      </c>
      <c r="AN55" t="s">
        <v>1056</v>
      </c>
      <c r="AO55" t="s">
        <v>1054</v>
      </c>
      <c r="AP55" t="s">
        <v>1056</v>
      </c>
      <c r="AQ55" t="s">
        <v>1054</v>
      </c>
      <c r="AR55" t="s">
        <v>1054</v>
      </c>
      <c r="AS55" t="s">
        <v>1054</v>
      </c>
      <c r="AT55" t="s">
        <v>1056</v>
      </c>
      <c r="AU55" t="s">
        <v>1054</v>
      </c>
      <c r="AV55" t="s">
        <v>1050</v>
      </c>
      <c r="AW55" t="s">
        <v>1056</v>
      </c>
      <c r="AX55" t="s">
        <v>1056</v>
      </c>
      <c r="AY55" t="s">
        <v>1056</v>
      </c>
      <c r="AZ55" t="s">
        <v>1054</v>
      </c>
      <c r="BA55" t="s">
        <v>1054</v>
      </c>
      <c r="BB55" t="s">
        <v>1054</v>
      </c>
      <c r="BC55" t="s">
        <v>1056</v>
      </c>
      <c r="BD55" t="s">
        <v>1054</v>
      </c>
      <c r="BE55" t="s">
        <v>1050</v>
      </c>
      <c r="BF55" t="s">
        <v>1056</v>
      </c>
      <c r="BG55" t="s">
        <v>1054</v>
      </c>
      <c r="BH55" t="s">
        <v>1058</v>
      </c>
      <c r="BI55" t="s">
        <v>1054</v>
      </c>
      <c r="BJ55" t="s">
        <v>1054</v>
      </c>
      <c r="BK55" t="s">
        <v>1054</v>
      </c>
      <c r="BL55" t="s">
        <v>1056</v>
      </c>
      <c r="BM55" t="s">
        <v>1054</v>
      </c>
      <c r="BN55" t="s">
        <v>1050</v>
      </c>
      <c r="DB55" t="s">
        <v>1125</v>
      </c>
    </row>
    <row r="56" spans="1:106" x14ac:dyDescent="0.3">
      <c r="A56" t="s">
        <v>419</v>
      </c>
      <c r="B56" t="s">
        <v>420</v>
      </c>
      <c r="M56" t="s">
        <v>1009</v>
      </c>
      <c r="N56" t="s">
        <v>1009</v>
      </c>
      <c r="O56" t="s">
        <v>1009</v>
      </c>
      <c r="P56" t="s">
        <v>1009</v>
      </c>
      <c r="U56" t="s">
        <v>1009</v>
      </c>
      <c r="W56" s="139"/>
      <c r="X56" t="s">
        <v>1035</v>
      </c>
      <c r="Y56" t="s">
        <v>1033</v>
      </c>
      <c r="Z56" t="s">
        <v>1037</v>
      </c>
      <c r="AA56" t="s">
        <v>1037</v>
      </c>
      <c r="AN56" t="s">
        <v>1056</v>
      </c>
      <c r="AO56" t="s">
        <v>1054</v>
      </c>
      <c r="AP56" t="s">
        <v>1056</v>
      </c>
      <c r="AQ56" t="s">
        <v>1054</v>
      </c>
      <c r="AR56" t="s">
        <v>1056</v>
      </c>
      <c r="AS56" t="s">
        <v>1052</v>
      </c>
      <c r="AT56" t="s">
        <v>1056</v>
      </c>
      <c r="AU56" t="s">
        <v>1054</v>
      </c>
      <c r="AV56" t="s">
        <v>1054</v>
      </c>
      <c r="AW56" t="s">
        <v>1056</v>
      </c>
      <c r="AX56" t="s">
        <v>1054</v>
      </c>
      <c r="AY56" t="s">
        <v>1056</v>
      </c>
      <c r="AZ56" t="s">
        <v>1054</v>
      </c>
      <c r="BA56" t="s">
        <v>1056</v>
      </c>
      <c r="BB56" t="s">
        <v>1054</v>
      </c>
      <c r="BC56" t="s">
        <v>1056</v>
      </c>
      <c r="BD56" t="s">
        <v>1054</v>
      </c>
      <c r="BE56" t="s">
        <v>1054</v>
      </c>
      <c r="BF56" t="s">
        <v>1056</v>
      </c>
      <c r="BG56" t="s">
        <v>1054</v>
      </c>
      <c r="BH56" t="s">
        <v>1056</v>
      </c>
      <c r="BI56" t="s">
        <v>1054</v>
      </c>
      <c r="BJ56" t="s">
        <v>1056</v>
      </c>
      <c r="BK56" t="s">
        <v>1054</v>
      </c>
      <c r="BL56" t="s">
        <v>1056</v>
      </c>
      <c r="BM56" t="s">
        <v>1054</v>
      </c>
      <c r="BN56" t="s">
        <v>1054</v>
      </c>
      <c r="DB56" t="s">
        <v>1125</v>
      </c>
    </row>
    <row r="57" spans="1:106" x14ac:dyDescent="0.3">
      <c r="A57" t="s">
        <v>421</v>
      </c>
      <c r="B57" t="s">
        <v>422</v>
      </c>
      <c r="M57" t="s">
        <v>1009</v>
      </c>
      <c r="N57" t="s">
        <v>1009</v>
      </c>
      <c r="O57" t="s">
        <v>1009</v>
      </c>
      <c r="P57" t="s">
        <v>1009</v>
      </c>
      <c r="U57" t="s">
        <v>1009</v>
      </c>
      <c r="W57" s="139"/>
      <c r="X57" t="s">
        <v>1035</v>
      </c>
      <c r="Y57" t="s">
        <v>1033</v>
      </c>
      <c r="Z57" t="s">
        <v>1037</v>
      </c>
      <c r="AA57" t="s">
        <v>1035</v>
      </c>
      <c r="AN57" t="s">
        <v>1054</v>
      </c>
      <c r="AO57" t="s">
        <v>1054</v>
      </c>
      <c r="AP57" t="s">
        <v>1054</v>
      </c>
      <c r="AQ57" t="s">
        <v>1054</v>
      </c>
      <c r="AR57" t="s">
        <v>1056</v>
      </c>
      <c r="AS57" t="s">
        <v>1052</v>
      </c>
      <c r="AT57" t="s">
        <v>1054</v>
      </c>
      <c r="AU57" t="s">
        <v>1054</v>
      </c>
      <c r="AV57" t="s">
        <v>1054</v>
      </c>
      <c r="AW57" t="s">
        <v>1054</v>
      </c>
      <c r="AX57" t="s">
        <v>1054</v>
      </c>
      <c r="AY57" t="s">
        <v>1054</v>
      </c>
      <c r="AZ57" t="s">
        <v>1054</v>
      </c>
      <c r="BA57" t="s">
        <v>1056</v>
      </c>
      <c r="BB57" t="s">
        <v>1054</v>
      </c>
      <c r="BC57" t="s">
        <v>1054</v>
      </c>
      <c r="BD57" t="s">
        <v>1054</v>
      </c>
      <c r="BE57" t="s">
        <v>1054</v>
      </c>
      <c r="BF57" t="s">
        <v>1054</v>
      </c>
      <c r="BG57" t="s">
        <v>1054</v>
      </c>
      <c r="BH57" t="s">
        <v>1054</v>
      </c>
      <c r="BI57" t="s">
        <v>1054</v>
      </c>
      <c r="BJ57" t="s">
        <v>1056</v>
      </c>
      <c r="BK57" t="s">
        <v>1054</v>
      </c>
      <c r="BL57" t="s">
        <v>1056</v>
      </c>
      <c r="BM57" t="s">
        <v>1054</v>
      </c>
      <c r="BN57" t="s">
        <v>1054</v>
      </c>
      <c r="DB57" t="s">
        <v>1125</v>
      </c>
    </row>
    <row r="58" spans="1:106" x14ac:dyDescent="0.3">
      <c r="A58" t="s">
        <v>423</v>
      </c>
      <c r="B58" t="s">
        <v>424</v>
      </c>
      <c r="M58" t="s">
        <v>1009</v>
      </c>
      <c r="N58" t="s">
        <v>1009</v>
      </c>
      <c r="O58" t="s">
        <v>1009</v>
      </c>
      <c r="P58" t="s">
        <v>1009</v>
      </c>
      <c r="U58" t="s">
        <v>1009</v>
      </c>
      <c r="W58" s="139"/>
      <c r="X58" t="s">
        <v>1035</v>
      </c>
      <c r="Y58" t="s">
        <v>1033</v>
      </c>
      <c r="Z58" t="s">
        <v>1033</v>
      </c>
      <c r="AA58" t="s">
        <v>1035</v>
      </c>
      <c r="AN58" t="s">
        <v>1054</v>
      </c>
      <c r="AO58" t="s">
        <v>1052</v>
      </c>
      <c r="AP58" t="s">
        <v>1054</v>
      </c>
      <c r="AQ58" t="s">
        <v>1054</v>
      </c>
      <c r="AR58" t="s">
        <v>1052</v>
      </c>
      <c r="AS58" t="s">
        <v>1054</v>
      </c>
      <c r="AT58" t="s">
        <v>1054</v>
      </c>
      <c r="AU58" t="s">
        <v>1054</v>
      </c>
      <c r="AV58" t="s">
        <v>1052</v>
      </c>
      <c r="AW58" t="s">
        <v>1054</v>
      </c>
      <c r="AX58" t="s">
        <v>1054</v>
      </c>
      <c r="AY58" t="s">
        <v>1054</v>
      </c>
      <c r="AZ58" t="s">
        <v>1054</v>
      </c>
      <c r="BA58" t="s">
        <v>1054</v>
      </c>
      <c r="BB58" t="s">
        <v>1054</v>
      </c>
      <c r="BC58" t="s">
        <v>1054</v>
      </c>
      <c r="BD58" t="s">
        <v>1054</v>
      </c>
      <c r="BE58" t="s">
        <v>1054</v>
      </c>
      <c r="BF58" t="s">
        <v>1054</v>
      </c>
      <c r="BG58" t="s">
        <v>1054</v>
      </c>
      <c r="BH58" t="s">
        <v>1054</v>
      </c>
      <c r="BI58" t="s">
        <v>1054</v>
      </c>
      <c r="BJ58" t="s">
        <v>1054</v>
      </c>
      <c r="BK58" t="s">
        <v>1054</v>
      </c>
      <c r="BL58" t="s">
        <v>1054</v>
      </c>
      <c r="BM58" t="s">
        <v>1054</v>
      </c>
      <c r="BN58" t="s">
        <v>1054</v>
      </c>
      <c r="DB58" t="s">
        <v>1125</v>
      </c>
    </row>
    <row r="59" spans="1:106" x14ac:dyDescent="0.3">
      <c r="A59" t="s">
        <v>425</v>
      </c>
      <c r="B59" t="s">
        <v>426</v>
      </c>
      <c r="M59" t="s">
        <v>1009</v>
      </c>
      <c r="N59" t="s">
        <v>1009</v>
      </c>
      <c r="O59" t="s">
        <v>1009</v>
      </c>
      <c r="P59" t="s">
        <v>1009</v>
      </c>
      <c r="U59" t="s">
        <v>1009</v>
      </c>
      <c r="W59" s="139"/>
      <c r="X59" t="s">
        <v>1035</v>
      </c>
      <c r="Y59" t="s">
        <v>1035</v>
      </c>
      <c r="Z59" t="s">
        <v>1037</v>
      </c>
      <c r="AA59" t="s">
        <v>1033</v>
      </c>
      <c r="AN59" t="s">
        <v>1052</v>
      </c>
      <c r="AO59" t="s">
        <v>1052</v>
      </c>
      <c r="AP59" t="s">
        <v>1054</v>
      </c>
      <c r="AQ59" t="s">
        <v>1054</v>
      </c>
      <c r="AR59" t="s">
        <v>1052</v>
      </c>
      <c r="AS59" t="s">
        <v>1052</v>
      </c>
      <c r="AT59" t="s">
        <v>1054</v>
      </c>
      <c r="AU59" t="s">
        <v>1052</v>
      </c>
      <c r="AV59" t="s">
        <v>1052</v>
      </c>
      <c r="AW59" t="s">
        <v>1052</v>
      </c>
      <c r="AX59" t="s">
        <v>1052</v>
      </c>
      <c r="AY59" t="s">
        <v>1054</v>
      </c>
      <c r="AZ59" t="s">
        <v>1054</v>
      </c>
      <c r="BA59" t="s">
        <v>1052</v>
      </c>
      <c r="BB59" t="s">
        <v>1052</v>
      </c>
      <c r="BC59" t="s">
        <v>1054</v>
      </c>
      <c r="BD59" t="s">
        <v>1052</v>
      </c>
      <c r="BE59" t="s">
        <v>1052</v>
      </c>
      <c r="BF59" t="s">
        <v>1054</v>
      </c>
      <c r="BG59" t="s">
        <v>1054</v>
      </c>
      <c r="BH59" t="s">
        <v>1054</v>
      </c>
      <c r="BI59" t="s">
        <v>1054</v>
      </c>
      <c r="BJ59" t="s">
        <v>1052</v>
      </c>
      <c r="BK59" t="s">
        <v>1052</v>
      </c>
      <c r="BL59" t="s">
        <v>1054</v>
      </c>
      <c r="BM59" t="s">
        <v>1052</v>
      </c>
      <c r="BN59" t="s">
        <v>1052</v>
      </c>
      <c r="DB59" t="s">
        <v>1125</v>
      </c>
    </row>
    <row r="60" spans="1:106" x14ac:dyDescent="0.3">
      <c r="A60" t="s">
        <v>427</v>
      </c>
      <c r="B60" t="s">
        <v>428</v>
      </c>
      <c r="M60" t="s">
        <v>1009</v>
      </c>
      <c r="N60" t="s">
        <v>1009</v>
      </c>
      <c r="O60" t="s">
        <v>1009</v>
      </c>
      <c r="P60" t="s">
        <v>1009</v>
      </c>
      <c r="U60" t="s">
        <v>1009</v>
      </c>
      <c r="W60" s="139"/>
      <c r="X60" t="s">
        <v>1033</v>
      </c>
      <c r="Y60" t="s">
        <v>1033</v>
      </c>
      <c r="Z60" t="s">
        <v>1037</v>
      </c>
      <c r="AA60" t="s">
        <v>1035</v>
      </c>
      <c r="AN60" t="s">
        <v>1054</v>
      </c>
      <c r="AO60" t="s">
        <v>1054</v>
      </c>
      <c r="AP60" t="s">
        <v>1054</v>
      </c>
      <c r="AQ60" t="s">
        <v>1054</v>
      </c>
      <c r="AR60" t="s">
        <v>1054</v>
      </c>
      <c r="AS60" t="s">
        <v>1054</v>
      </c>
      <c r="AT60" t="s">
        <v>1054</v>
      </c>
      <c r="AU60" t="s">
        <v>1054</v>
      </c>
      <c r="AV60" t="s">
        <v>1054</v>
      </c>
      <c r="AW60" t="s">
        <v>1054</v>
      </c>
      <c r="AX60" t="s">
        <v>1054</v>
      </c>
      <c r="AY60" t="s">
        <v>1054</v>
      </c>
      <c r="AZ60" t="s">
        <v>1054</v>
      </c>
      <c r="BA60" t="s">
        <v>1054</v>
      </c>
      <c r="BB60" t="s">
        <v>1054</v>
      </c>
      <c r="BC60" t="s">
        <v>1054</v>
      </c>
      <c r="BD60" t="s">
        <v>1054</v>
      </c>
      <c r="BE60" t="s">
        <v>1054</v>
      </c>
      <c r="BF60" t="s">
        <v>1054</v>
      </c>
      <c r="BG60" t="s">
        <v>1054</v>
      </c>
      <c r="BH60" t="s">
        <v>1054</v>
      </c>
      <c r="BI60" t="s">
        <v>1054</v>
      </c>
      <c r="BJ60" t="s">
        <v>1054</v>
      </c>
      <c r="BK60" t="s">
        <v>1054</v>
      </c>
      <c r="BL60" t="s">
        <v>1054</v>
      </c>
      <c r="BM60" t="s">
        <v>1054</v>
      </c>
      <c r="BN60" t="s">
        <v>1054</v>
      </c>
      <c r="DB60" t="s">
        <v>1125</v>
      </c>
    </row>
    <row r="61" spans="1:106" x14ac:dyDescent="0.3">
      <c r="A61" t="s">
        <v>429</v>
      </c>
      <c r="B61" t="s">
        <v>430</v>
      </c>
      <c r="M61" t="s">
        <v>1009</v>
      </c>
      <c r="N61" t="s">
        <v>1009</v>
      </c>
      <c r="O61" t="s">
        <v>1009</v>
      </c>
      <c r="P61" t="s">
        <v>1009</v>
      </c>
      <c r="U61" t="s">
        <v>1009</v>
      </c>
      <c r="W61" s="139"/>
      <c r="X61" t="s">
        <v>1035</v>
      </c>
      <c r="Y61" t="s">
        <v>1033</v>
      </c>
      <c r="Z61" t="s">
        <v>1033</v>
      </c>
      <c r="AA61" t="s">
        <v>1035</v>
      </c>
      <c r="AN61" t="s">
        <v>1054</v>
      </c>
      <c r="AO61" t="s">
        <v>1056</v>
      </c>
      <c r="AP61" t="s">
        <v>1056</v>
      </c>
      <c r="AQ61" t="s">
        <v>1054</v>
      </c>
      <c r="AR61" t="s">
        <v>1052</v>
      </c>
      <c r="AS61" t="s">
        <v>1054</v>
      </c>
      <c r="AT61" t="s">
        <v>1056</v>
      </c>
      <c r="AU61" t="s">
        <v>1056</v>
      </c>
      <c r="AV61" t="s">
        <v>1054</v>
      </c>
      <c r="AW61" t="s">
        <v>1054</v>
      </c>
      <c r="AX61" t="s">
        <v>1056</v>
      </c>
      <c r="AY61" t="s">
        <v>1056</v>
      </c>
      <c r="AZ61" t="s">
        <v>1054</v>
      </c>
      <c r="BA61" t="s">
        <v>1054</v>
      </c>
      <c r="BB61" t="s">
        <v>1054</v>
      </c>
      <c r="BC61" t="s">
        <v>1056</v>
      </c>
      <c r="BD61" t="s">
        <v>1056</v>
      </c>
      <c r="BE61" t="s">
        <v>1054</v>
      </c>
      <c r="BF61" t="s">
        <v>1056</v>
      </c>
      <c r="BG61" t="s">
        <v>1056</v>
      </c>
      <c r="BH61" t="s">
        <v>1058</v>
      </c>
      <c r="BI61" t="s">
        <v>1056</v>
      </c>
      <c r="BJ61" t="s">
        <v>1054</v>
      </c>
      <c r="BK61" t="s">
        <v>1056</v>
      </c>
      <c r="BL61" t="s">
        <v>1056</v>
      </c>
      <c r="BM61" t="s">
        <v>1056</v>
      </c>
      <c r="BN61" t="s">
        <v>1054</v>
      </c>
      <c r="DB61" t="s">
        <v>1125</v>
      </c>
    </row>
    <row r="62" spans="1:106" x14ac:dyDescent="0.3">
      <c r="A62" t="s">
        <v>431</v>
      </c>
      <c r="B62" t="s">
        <v>432</v>
      </c>
      <c r="M62" t="s">
        <v>1009</v>
      </c>
      <c r="N62" t="s">
        <v>1009</v>
      </c>
      <c r="O62" t="s">
        <v>1009</v>
      </c>
      <c r="P62" t="s">
        <v>1009</v>
      </c>
      <c r="U62" t="s">
        <v>1009</v>
      </c>
      <c r="W62" s="139"/>
      <c r="X62" t="s">
        <v>1033</v>
      </c>
      <c r="Y62" t="s">
        <v>1033</v>
      </c>
      <c r="Z62" t="s">
        <v>1037</v>
      </c>
      <c r="AA62" t="s">
        <v>1035</v>
      </c>
      <c r="AN62" t="s">
        <v>1054</v>
      </c>
      <c r="AO62" t="s">
        <v>1054</v>
      </c>
      <c r="AP62" t="s">
        <v>1054</v>
      </c>
      <c r="AQ62" t="s">
        <v>1054</v>
      </c>
      <c r="AR62" t="s">
        <v>1054</v>
      </c>
      <c r="AS62" t="s">
        <v>1054</v>
      </c>
      <c r="AT62" t="s">
        <v>1054</v>
      </c>
      <c r="AU62" t="s">
        <v>1054</v>
      </c>
      <c r="AV62" t="s">
        <v>1052</v>
      </c>
      <c r="AW62" t="s">
        <v>1054</v>
      </c>
      <c r="AX62" t="s">
        <v>1054</v>
      </c>
      <c r="AY62" t="s">
        <v>1054</v>
      </c>
      <c r="AZ62" t="s">
        <v>1054</v>
      </c>
      <c r="BA62" t="s">
        <v>1054</v>
      </c>
      <c r="BB62" t="s">
        <v>1054</v>
      </c>
      <c r="BC62" t="s">
        <v>1054</v>
      </c>
      <c r="BD62" t="s">
        <v>1054</v>
      </c>
      <c r="BE62" t="s">
        <v>1054</v>
      </c>
      <c r="BF62" t="s">
        <v>1054</v>
      </c>
      <c r="BG62" t="s">
        <v>1054</v>
      </c>
      <c r="BH62" t="s">
        <v>1054</v>
      </c>
      <c r="BI62" t="s">
        <v>1054</v>
      </c>
      <c r="BJ62" t="s">
        <v>1054</v>
      </c>
      <c r="BK62" t="s">
        <v>1054</v>
      </c>
      <c r="BL62" t="s">
        <v>1054</v>
      </c>
      <c r="BM62" t="s">
        <v>1054</v>
      </c>
      <c r="BN62" t="s">
        <v>1054</v>
      </c>
      <c r="DB62" t="s">
        <v>1125</v>
      </c>
    </row>
    <row r="63" spans="1:106" x14ac:dyDescent="0.3">
      <c r="A63" t="s">
        <v>433</v>
      </c>
      <c r="B63" t="s">
        <v>434</v>
      </c>
      <c r="M63" t="s">
        <v>1009</v>
      </c>
      <c r="N63" t="s">
        <v>1009</v>
      </c>
      <c r="O63" t="s">
        <v>1009</v>
      </c>
      <c r="P63" t="s">
        <v>1009</v>
      </c>
      <c r="U63" t="s">
        <v>1009</v>
      </c>
      <c r="W63" s="139"/>
      <c r="X63" t="s">
        <v>1033</v>
      </c>
      <c r="Y63" t="s">
        <v>1035</v>
      </c>
      <c r="Z63" t="s">
        <v>1035</v>
      </c>
      <c r="AA63" t="s">
        <v>1035</v>
      </c>
      <c r="AN63" t="s">
        <v>1052</v>
      </c>
      <c r="AO63" t="s">
        <v>1050</v>
      </c>
      <c r="AP63" t="s">
        <v>1052</v>
      </c>
      <c r="AQ63" t="s">
        <v>1052</v>
      </c>
      <c r="AR63" t="s">
        <v>1050</v>
      </c>
      <c r="AS63" t="s">
        <v>1052</v>
      </c>
      <c r="AT63" t="s">
        <v>1052</v>
      </c>
      <c r="AU63" t="s">
        <v>1052</v>
      </c>
      <c r="AV63" t="s">
        <v>1054</v>
      </c>
      <c r="AW63" t="s">
        <v>1054</v>
      </c>
      <c r="AX63" t="s">
        <v>1052</v>
      </c>
      <c r="AY63" t="s">
        <v>1054</v>
      </c>
      <c r="AZ63" t="s">
        <v>1054</v>
      </c>
      <c r="BA63" t="s">
        <v>1052</v>
      </c>
      <c r="BB63" t="s">
        <v>1052</v>
      </c>
      <c r="BC63" t="s">
        <v>1054</v>
      </c>
      <c r="BD63" t="s">
        <v>1054</v>
      </c>
      <c r="BE63" t="s">
        <v>1054</v>
      </c>
      <c r="BF63" t="s">
        <v>1054</v>
      </c>
      <c r="BG63" t="s">
        <v>1054</v>
      </c>
      <c r="BH63" t="s">
        <v>1056</v>
      </c>
      <c r="BI63" t="s">
        <v>1056</v>
      </c>
      <c r="BJ63" t="s">
        <v>1054</v>
      </c>
      <c r="BK63" t="s">
        <v>1054</v>
      </c>
      <c r="BL63" t="s">
        <v>1056</v>
      </c>
      <c r="BM63" t="s">
        <v>1056</v>
      </c>
      <c r="BN63" t="s">
        <v>1056</v>
      </c>
      <c r="DB63" t="s">
        <v>1125</v>
      </c>
    </row>
    <row r="64" spans="1:106" x14ac:dyDescent="0.3">
      <c r="A64" t="s">
        <v>435</v>
      </c>
      <c r="B64" t="s">
        <v>436</v>
      </c>
      <c r="M64" t="s">
        <v>1009</v>
      </c>
      <c r="N64" t="s">
        <v>1009</v>
      </c>
      <c r="O64" t="s">
        <v>1009</v>
      </c>
      <c r="P64" t="s">
        <v>1009</v>
      </c>
      <c r="U64" t="s">
        <v>1009</v>
      </c>
      <c r="W64" s="139"/>
      <c r="X64" t="s">
        <v>1033</v>
      </c>
      <c r="Y64" t="s">
        <v>1033</v>
      </c>
      <c r="Z64" t="s">
        <v>1033</v>
      </c>
      <c r="AA64" t="s">
        <v>1035</v>
      </c>
      <c r="AN64" t="s">
        <v>1054</v>
      </c>
      <c r="AO64" t="s">
        <v>1054</v>
      </c>
      <c r="AP64" t="s">
        <v>1056</v>
      </c>
      <c r="AQ64" t="s">
        <v>1054</v>
      </c>
      <c r="AR64" t="s">
        <v>1054</v>
      </c>
      <c r="AS64" t="s">
        <v>1056</v>
      </c>
      <c r="AT64" t="s">
        <v>1054</v>
      </c>
      <c r="AU64" t="s">
        <v>1056</v>
      </c>
      <c r="AV64" t="s">
        <v>1054</v>
      </c>
      <c r="AW64" t="s">
        <v>1056</v>
      </c>
      <c r="AX64" t="s">
        <v>1054</v>
      </c>
      <c r="AY64" t="s">
        <v>1056</v>
      </c>
      <c r="AZ64" t="s">
        <v>1056</v>
      </c>
      <c r="BA64" t="s">
        <v>1056</v>
      </c>
      <c r="BB64" t="s">
        <v>1056</v>
      </c>
      <c r="BC64" t="s">
        <v>1056</v>
      </c>
      <c r="BD64" t="s">
        <v>1056</v>
      </c>
      <c r="BE64" t="s">
        <v>1056</v>
      </c>
      <c r="BF64" t="s">
        <v>1056</v>
      </c>
      <c r="BG64" t="s">
        <v>1056</v>
      </c>
      <c r="BH64" t="s">
        <v>1056</v>
      </c>
      <c r="BI64" t="s">
        <v>1056</v>
      </c>
      <c r="BJ64" t="s">
        <v>1056</v>
      </c>
      <c r="BK64" t="s">
        <v>1056</v>
      </c>
      <c r="BL64" t="s">
        <v>1056</v>
      </c>
      <c r="BM64" t="s">
        <v>1058</v>
      </c>
      <c r="BN64" t="s">
        <v>1056</v>
      </c>
      <c r="DB64" t="s">
        <v>1125</v>
      </c>
    </row>
    <row r="65" spans="1:106" x14ac:dyDescent="0.3">
      <c r="A65" t="s">
        <v>438</v>
      </c>
      <c r="B65" t="s">
        <v>439</v>
      </c>
      <c r="M65" t="s">
        <v>1009</v>
      </c>
      <c r="N65" t="s">
        <v>1009</v>
      </c>
      <c r="O65" t="s">
        <v>1009</v>
      </c>
      <c r="P65" t="s">
        <v>1009</v>
      </c>
      <c r="U65" t="s">
        <v>1009</v>
      </c>
      <c r="W65" s="139"/>
      <c r="X65" t="s">
        <v>1037</v>
      </c>
      <c r="Y65" t="s">
        <v>1035</v>
      </c>
      <c r="Z65" t="s">
        <v>1033</v>
      </c>
      <c r="AA65" t="s">
        <v>1035</v>
      </c>
      <c r="AN65" t="s">
        <v>1054</v>
      </c>
      <c r="AO65" t="s">
        <v>1054</v>
      </c>
      <c r="AP65" t="s">
        <v>1054</v>
      </c>
      <c r="AQ65" t="s">
        <v>1054</v>
      </c>
      <c r="AR65" t="s">
        <v>1052</v>
      </c>
      <c r="AS65" t="s">
        <v>1052</v>
      </c>
      <c r="AT65" t="s">
        <v>1052</v>
      </c>
      <c r="AU65" t="s">
        <v>1052</v>
      </c>
      <c r="AV65" t="s">
        <v>1056</v>
      </c>
      <c r="AW65" t="s">
        <v>1054</v>
      </c>
      <c r="AX65" t="s">
        <v>1054</v>
      </c>
      <c r="AY65" t="s">
        <v>1054</v>
      </c>
      <c r="AZ65" t="s">
        <v>1056</v>
      </c>
      <c r="BA65" t="s">
        <v>1052</v>
      </c>
      <c r="BB65" t="s">
        <v>1052</v>
      </c>
      <c r="BC65" t="s">
        <v>1052</v>
      </c>
      <c r="BD65" t="s">
        <v>1052</v>
      </c>
      <c r="BE65" t="s">
        <v>1056</v>
      </c>
      <c r="BF65" t="s">
        <v>1054</v>
      </c>
      <c r="BG65" t="s">
        <v>1056</v>
      </c>
      <c r="BH65" t="s">
        <v>1056</v>
      </c>
      <c r="BI65" t="s">
        <v>1058</v>
      </c>
      <c r="BJ65" t="s">
        <v>1054</v>
      </c>
      <c r="BK65" t="s">
        <v>1054</v>
      </c>
      <c r="BL65" t="s">
        <v>1054</v>
      </c>
      <c r="BM65" t="s">
        <v>1054</v>
      </c>
      <c r="BN65" t="s">
        <v>1056</v>
      </c>
      <c r="DB65" t="s">
        <v>1125</v>
      </c>
    </row>
    <row r="66" spans="1:106" x14ac:dyDescent="0.3">
      <c r="A66" t="s">
        <v>442</v>
      </c>
      <c r="B66" t="s">
        <v>443</v>
      </c>
      <c r="M66" t="s">
        <v>1009</v>
      </c>
      <c r="N66" t="s">
        <v>1009</v>
      </c>
      <c r="O66" t="s">
        <v>1009</v>
      </c>
      <c r="P66" t="s">
        <v>1009</v>
      </c>
      <c r="U66" t="s">
        <v>1009</v>
      </c>
      <c r="W66" s="139"/>
      <c r="X66" t="s">
        <v>1035</v>
      </c>
      <c r="Y66" t="s">
        <v>1033</v>
      </c>
      <c r="Z66" t="s">
        <v>1033</v>
      </c>
      <c r="AA66" t="s">
        <v>1035</v>
      </c>
      <c r="AN66" t="s">
        <v>1056</v>
      </c>
      <c r="AO66" t="s">
        <v>1054</v>
      </c>
      <c r="AP66" t="s">
        <v>1054</v>
      </c>
      <c r="AQ66" t="s">
        <v>1054</v>
      </c>
      <c r="AR66" t="s">
        <v>1056</v>
      </c>
      <c r="AS66" t="s">
        <v>1054</v>
      </c>
      <c r="AT66" t="s">
        <v>1054</v>
      </c>
      <c r="AU66" t="s">
        <v>1054</v>
      </c>
      <c r="AV66" t="s">
        <v>1054</v>
      </c>
      <c r="AW66" t="s">
        <v>1056</v>
      </c>
      <c r="AX66" t="s">
        <v>1054</v>
      </c>
      <c r="AY66" t="s">
        <v>1054</v>
      </c>
      <c r="AZ66" t="s">
        <v>1054</v>
      </c>
      <c r="BA66" t="s">
        <v>1056</v>
      </c>
      <c r="BB66" t="s">
        <v>1054</v>
      </c>
      <c r="BC66" t="s">
        <v>1054</v>
      </c>
      <c r="BD66" t="s">
        <v>1054</v>
      </c>
      <c r="BE66" t="s">
        <v>1054</v>
      </c>
      <c r="BF66" t="s">
        <v>1056</v>
      </c>
      <c r="BG66" t="s">
        <v>1054</v>
      </c>
      <c r="BH66" t="s">
        <v>1054</v>
      </c>
      <c r="BI66" t="s">
        <v>1054</v>
      </c>
      <c r="BJ66" t="s">
        <v>1056</v>
      </c>
      <c r="BK66" t="s">
        <v>1054</v>
      </c>
      <c r="BL66" t="s">
        <v>1054</v>
      </c>
      <c r="BM66" t="s">
        <v>1054</v>
      </c>
      <c r="BN66" t="s">
        <v>1054</v>
      </c>
      <c r="DB66" t="s">
        <v>1125</v>
      </c>
    </row>
    <row r="67" spans="1:106" x14ac:dyDescent="0.3">
      <c r="A67" t="s">
        <v>446</v>
      </c>
      <c r="B67" t="s">
        <v>447</v>
      </c>
      <c r="M67" t="s">
        <v>1009</v>
      </c>
      <c r="N67" t="s">
        <v>1009</v>
      </c>
      <c r="O67" t="s">
        <v>1009</v>
      </c>
      <c r="P67" t="s">
        <v>1009</v>
      </c>
      <c r="U67" t="s">
        <v>1009</v>
      </c>
      <c r="W67" s="139"/>
      <c r="X67" t="s">
        <v>1035</v>
      </c>
      <c r="Y67" t="s">
        <v>1033</v>
      </c>
      <c r="Z67" t="s">
        <v>1035</v>
      </c>
      <c r="AA67" t="s">
        <v>1033</v>
      </c>
      <c r="AN67" t="s">
        <v>1052</v>
      </c>
      <c r="AO67" t="s">
        <v>1052</v>
      </c>
      <c r="AP67" t="s">
        <v>1052</v>
      </c>
      <c r="AQ67" t="s">
        <v>1052</v>
      </c>
      <c r="AR67" t="s">
        <v>1052</v>
      </c>
      <c r="AS67" t="s">
        <v>1052</v>
      </c>
      <c r="AT67" t="s">
        <v>1052</v>
      </c>
      <c r="AU67" t="s">
        <v>1052</v>
      </c>
      <c r="AV67" t="s">
        <v>1054</v>
      </c>
      <c r="AW67" t="s">
        <v>1054</v>
      </c>
      <c r="AX67" t="s">
        <v>1054</v>
      </c>
      <c r="AY67" t="s">
        <v>1054</v>
      </c>
      <c r="AZ67" t="s">
        <v>1054</v>
      </c>
      <c r="BA67" t="s">
        <v>1054</v>
      </c>
      <c r="BB67" t="s">
        <v>1054</v>
      </c>
      <c r="BC67" t="s">
        <v>1054</v>
      </c>
      <c r="BD67" t="s">
        <v>1054</v>
      </c>
      <c r="BE67" t="s">
        <v>1056</v>
      </c>
      <c r="BF67" t="s">
        <v>1054</v>
      </c>
      <c r="BG67" t="s">
        <v>1054</v>
      </c>
      <c r="BH67" t="s">
        <v>1054</v>
      </c>
      <c r="BI67" t="s">
        <v>1054</v>
      </c>
      <c r="BJ67" t="s">
        <v>1054</v>
      </c>
      <c r="BK67" t="s">
        <v>1054</v>
      </c>
      <c r="BL67" t="s">
        <v>1054</v>
      </c>
      <c r="BM67" t="s">
        <v>1054</v>
      </c>
      <c r="BN67" t="s">
        <v>1056</v>
      </c>
      <c r="DB67" t="s">
        <v>1125</v>
      </c>
    </row>
    <row r="68" spans="1:106" x14ac:dyDescent="0.3">
      <c r="A68" t="s">
        <v>448</v>
      </c>
      <c r="B68" t="s">
        <v>449</v>
      </c>
      <c r="M68" t="s">
        <v>1009</v>
      </c>
      <c r="N68" t="s">
        <v>1009</v>
      </c>
      <c r="O68" t="s">
        <v>1009</v>
      </c>
      <c r="P68" t="s">
        <v>1009</v>
      </c>
      <c r="U68" t="s">
        <v>1009</v>
      </c>
      <c r="W68" s="139"/>
      <c r="X68" t="s">
        <v>1033</v>
      </c>
      <c r="Y68" t="s">
        <v>1033</v>
      </c>
      <c r="Z68" t="s">
        <v>1033</v>
      </c>
      <c r="AA68" t="s">
        <v>1035</v>
      </c>
      <c r="AN68" t="s">
        <v>1052</v>
      </c>
      <c r="AO68" t="s">
        <v>1054</v>
      </c>
      <c r="AP68" t="s">
        <v>1056</v>
      </c>
      <c r="AQ68" t="s">
        <v>1054</v>
      </c>
      <c r="AR68" t="s">
        <v>1052</v>
      </c>
      <c r="AS68" t="s">
        <v>1052</v>
      </c>
      <c r="AT68" t="s">
        <v>1052</v>
      </c>
      <c r="AU68" t="s">
        <v>1054</v>
      </c>
      <c r="AV68" t="s">
        <v>1056</v>
      </c>
      <c r="AW68" t="s">
        <v>1052</v>
      </c>
      <c r="AX68" t="s">
        <v>1054</v>
      </c>
      <c r="AY68" t="s">
        <v>1056</v>
      </c>
      <c r="AZ68" t="s">
        <v>1054</v>
      </c>
      <c r="BA68" t="s">
        <v>1054</v>
      </c>
      <c r="BB68" t="s">
        <v>1054</v>
      </c>
      <c r="BC68" t="s">
        <v>1054</v>
      </c>
      <c r="BD68" t="s">
        <v>1054</v>
      </c>
      <c r="BE68" t="s">
        <v>1056</v>
      </c>
      <c r="BF68" t="s">
        <v>1054</v>
      </c>
      <c r="BG68" t="s">
        <v>1054</v>
      </c>
      <c r="BH68" t="s">
        <v>1056</v>
      </c>
      <c r="BI68" t="s">
        <v>1054</v>
      </c>
      <c r="BJ68" t="s">
        <v>1054</v>
      </c>
      <c r="BK68" t="s">
        <v>1054</v>
      </c>
      <c r="BL68" t="s">
        <v>1054</v>
      </c>
      <c r="BM68" t="s">
        <v>1054</v>
      </c>
      <c r="BN68" t="s">
        <v>1056</v>
      </c>
      <c r="DB68" t="s">
        <v>1125</v>
      </c>
    </row>
    <row r="69" spans="1:106" x14ac:dyDescent="0.3">
      <c r="A69" t="s">
        <v>450</v>
      </c>
      <c r="B69" t="s">
        <v>451</v>
      </c>
      <c r="M69" t="s">
        <v>1009</v>
      </c>
      <c r="N69" t="s">
        <v>1009</v>
      </c>
      <c r="O69" t="s">
        <v>1009</v>
      </c>
      <c r="P69" t="s">
        <v>1009</v>
      </c>
      <c r="U69" t="s">
        <v>1009</v>
      </c>
      <c r="W69" s="139"/>
      <c r="X69" t="s">
        <v>1035</v>
      </c>
      <c r="Y69" t="s">
        <v>1033</v>
      </c>
      <c r="Z69" t="s">
        <v>1033</v>
      </c>
      <c r="AA69" t="s">
        <v>1033</v>
      </c>
      <c r="AN69" t="s">
        <v>1054</v>
      </c>
      <c r="AO69" t="s">
        <v>1054</v>
      </c>
      <c r="AP69" t="s">
        <v>1054</v>
      </c>
      <c r="AQ69" t="s">
        <v>1054</v>
      </c>
      <c r="AR69" t="s">
        <v>1056</v>
      </c>
      <c r="AS69" t="s">
        <v>1052</v>
      </c>
      <c r="AT69" t="s">
        <v>1054</v>
      </c>
      <c r="AU69" t="s">
        <v>1054</v>
      </c>
      <c r="AV69" t="s">
        <v>1054</v>
      </c>
      <c r="AW69" t="s">
        <v>1054</v>
      </c>
      <c r="AX69" t="s">
        <v>1054</v>
      </c>
      <c r="AY69" t="s">
        <v>1054</v>
      </c>
      <c r="AZ69" t="s">
        <v>1054</v>
      </c>
      <c r="BA69" t="s">
        <v>1056</v>
      </c>
      <c r="BB69" t="s">
        <v>1054</v>
      </c>
      <c r="BC69" t="s">
        <v>1054</v>
      </c>
      <c r="BD69" t="s">
        <v>1054</v>
      </c>
      <c r="BE69" t="s">
        <v>1054</v>
      </c>
      <c r="BF69" t="s">
        <v>1054</v>
      </c>
      <c r="BG69" t="s">
        <v>1054</v>
      </c>
      <c r="BH69" t="s">
        <v>1054</v>
      </c>
      <c r="BI69" t="s">
        <v>1054</v>
      </c>
      <c r="BJ69" t="s">
        <v>1056</v>
      </c>
      <c r="BK69" t="s">
        <v>1054</v>
      </c>
      <c r="BL69" t="s">
        <v>1056</v>
      </c>
      <c r="BM69" t="s">
        <v>1054</v>
      </c>
      <c r="BN69" t="s">
        <v>1054</v>
      </c>
      <c r="DB69" t="s">
        <v>1125</v>
      </c>
    </row>
    <row r="70" spans="1:106" x14ac:dyDescent="0.3">
      <c r="A70" t="s">
        <v>454</v>
      </c>
      <c r="B70" t="s">
        <v>455</v>
      </c>
      <c r="M70" t="s">
        <v>1009</v>
      </c>
      <c r="N70" t="s">
        <v>1009</v>
      </c>
      <c r="O70" t="s">
        <v>1009</v>
      </c>
      <c r="P70" t="s">
        <v>1009</v>
      </c>
      <c r="U70" t="s">
        <v>1009</v>
      </c>
      <c r="W70" s="139"/>
      <c r="X70" t="s">
        <v>1033</v>
      </c>
      <c r="Y70" t="s">
        <v>1033</v>
      </c>
      <c r="Z70" t="s">
        <v>1037</v>
      </c>
      <c r="AA70" t="s">
        <v>1035</v>
      </c>
      <c r="AN70" t="s">
        <v>1054</v>
      </c>
      <c r="AO70" t="s">
        <v>1054</v>
      </c>
      <c r="AP70" t="s">
        <v>1054</v>
      </c>
      <c r="AQ70" t="s">
        <v>1054</v>
      </c>
      <c r="AR70" t="s">
        <v>1056</v>
      </c>
      <c r="AS70" t="s">
        <v>1054</v>
      </c>
      <c r="AT70" t="s">
        <v>1052</v>
      </c>
      <c r="AU70" t="s">
        <v>1052</v>
      </c>
      <c r="AV70" t="s">
        <v>1052</v>
      </c>
      <c r="AW70" t="s">
        <v>1054</v>
      </c>
      <c r="AX70" t="s">
        <v>1056</v>
      </c>
      <c r="AY70" t="s">
        <v>1054</v>
      </c>
      <c r="AZ70" t="s">
        <v>1054</v>
      </c>
      <c r="BA70" t="s">
        <v>1056</v>
      </c>
      <c r="BB70" t="s">
        <v>1054</v>
      </c>
      <c r="BC70" t="s">
        <v>1054</v>
      </c>
      <c r="BD70" t="s">
        <v>1054</v>
      </c>
      <c r="BE70" t="s">
        <v>1054</v>
      </c>
      <c r="BF70" t="s">
        <v>1054</v>
      </c>
      <c r="BG70" t="s">
        <v>1058</v>
      </c>
      <c r="BH70" t="s">
        <v>1056</v>
      </c>
      <c r="BI70" t="s">
        <v>1056</v>
      </c>
      <c r="BJ70" t="s">
        <v>1056</v>
      </c>
      <c r="BK70" t="s">
        <v>1054</v>
      </c>
      <c r="BL70" t="s">
        <v>1054</v>
      </c>
      <c r="BM70" t="s">
        <v>1054</v>
      </c>
      <c r="BN70" t="s">
        <v>1054</v>
      </c>
      <c r="DB70" t="s">
        <v>1125</v>
      </c>
    </row>
    <row r="71" spans="1:106" x14ac:dyDescent="0.3">
      <c r="A71" t="s">
        <v>456</v>
      </c>
      <c r="B71" t="s">
        <v>457</v>
      </c>
      <c r="M71" t="s">
        <v>1009</v>
      </c>
      <c r="N71" t="s">
        <v>1009</v>
      </c>
      <c r="O71" t="s">
        <v>1009</v>
      </c>
      <c r="P71" t="s">
        <v>1009</v>
      </c>
      <c r="U71" t="s">
        <v>1009</v>
      </c>
      <c r="W71" s="139"/>
      <c r="X71" t="s">
        <v>1033</v>
      </c>
      <c r="Y71" t="s">
        <v>1033</v>
      </c>
      <c r="Z71" t="s">
        <v>1037</v>
      </c>
      <c r="AA71" t="s">
        <v>1033</v>
      </c>
      <c r="AN71" t="s">
        <v>1052</v>
      </c>
      <c r="AO71" t="s">
        <v>1054</v>
      </c>
      <c r="AP71" t="s">
        <v>1054</v>
      </c>
      <c r="AQ71" t="s">
        <v>1054</v>
      </c>
      <c r="AR71" t="s">
        <v>1054</v>
      </c>
      <c r="AS71" t="s">
        <v>1054</v>
      </c>
      <c r="AT71" t="s">
        <v>1054</v>
      </c>
      <c r="AU71" t="s">
        <v>1054</v>
      </c>
      <c r="AV71" t="s">
        <v>1050</v>
      </c>
      <c r="AW71" t="s">
        <v>1054</v>
      </c>
      <c r="AX71" t="s">
        <v>1054</v>
      </c>
      <c r="AY71" t="s">
        <v>1054</v>
      </c>
      <c r="AZ71" t="s">
        <v>1054</v>
      </c>
      <c r="BA71" t="s">
        <v>1054</v>
      </c>
      <c r="BB71" t="s">
        <v>1054</v>
      </c>
      <c r="BC71" t="s">
        <v>1054</v>
      </c>
      <c r="BD71" t="s">
        <v>1054</v>
      </c>
      <c r="BE71" t="s">
        <v>1050</v>
      </c>
      <c r="BF71" t="s">
        <v>1054</v>
      </c>
      <c r="BG71" t="s">
        <v>1054</v>
      </c>
      <c r="BH71" t="s">
        <v>1054</v>
      </c>
      <c r="BI71" t="s">
        <v>1054</v>
      </c>
      <c r="BJ71" t="s">
        <v>1054</v>
      </c>
      <c r="BK71" t="s">
        <v>1054</v>
      </c>
      <c r="BL71" t="s">
        <v>1054</v>
      </c>
      <c r="BM71" t="s">
        <v>1054</v>
      </c>
      <c r="BN71" t="s">
        <v>1050</v>
      </c>
      <c r="DB71" t="s">
        <v>1125</v>
      </c>
    </row>
    <row r="72" spans="1:106" x14ac:dyDescent="0.3">
      <c r="A72" t="s">
        <v>460</v>
      </c>
      <c r="B72" t="s">
        <v>461</v>
      </c>
      <c r="M72" t="s">
        <v>1009</v>
      </c>
      <c r="N72" t="s">
        <v>1009</v>
      </c>
      <c r="O72" t="s">
        <v>1009</v>
      </c>
      <c r="P72" t="s">
        <v>1009</v>
      </c>
      <c r="U72" t="s">
        <v>1009</v>
      </c>
      <c r="W72" s="139"/>
      <c r="X72" t="s">
        <v>1033</v>
      </c>
      <c r="Y72" t="s">
        <v>1033</v>
      </c>
      <c r="Z72" t="s">
        <v>1037</v>
      </c>
      <c r="AA72" t="s">
        <v>1033</v>
      </c>
      <c r="AN72" t="s">
        <v>1056</v>
      </c>
      <c r="AO72" t="s">
        <v>1054</v>
      </c>
      <c r="AP72" t="s">
        <v>1052</v>
      </c>
      <c r="AQ72" t="s">
        <v>1054</v>
      </c>
      <c r="AR72" t="s">
        <v>1054</v>
      </c>
      <c r="AS72" t="s">
        <v>1054</v>
      </c>
      <c r="AT72" t="s">
        <v>1054</v>
      </c>
      <c r="AU72" t="s">
        <v>1054</v>
      </c>
      <c r="AV72" t="s">
        <v>1056</v>
      </c>
      <c r="AW72" t="s">
        <v>1056</v>
      </c>
      <c r="AX72" t="s">
        <v>1054</v>
      </c>
      <c r="AY72" t="s">
        <v>1054</v>
      </c>
      <c r="AZ72" t="s">
        <v>1056</v>
      </c>
      <c r="BA72" t="s">
        <v>1054</v>
      </c>
      <c r="BB72" t="s">
        <v>1054</v>
      </c>
      <c r="BC72" t="s">
        <v>1054</v>
      </c>
      <c r="BD72" t="s">
        <v>1054</v>
      </c>
      <c r="BE72" t="s">
        <v>1058</v>
      </c>
      <c r="BF72" t="s">
        <v>1056</v>
      </c>
      <c r="BG72" t="s">
        <v>1054</v>
      </c>
      <c r="BH72" t="s">
        <v>1054</v>
      </c>
      <c r="BI72" t="s">
        <v>1056</v>
      </c>
      <c r="BJ72" t="s">
        <v>1054</v>
      </c>
      <c r="BK72" t="s">
        <v>1054</v>
      </c>
      <c r="BL72" t="s">
        <v>1054</v>
      </c>
      <c r="BM72" t="s">
        <v>1054</v>
      </c>
      <c r="BN72" t="s">
        <v>1058</v>
      </c>
      <c r="DB72" t="s">
        <v>1125</v>
      </c>
    </row>
    <row r="73" spans="1:106" x14ac:dyDescent="0.3">
      <c r="A73" t="s">
        <v>462</v>
      </c>
      <c r="B73" t="s">
        <v>463</v>
      </c>
      <c r="M73" t="s">
        <v>1009</v>
      </c>
      <c r="N73" t="s">
        <v>1009</v>
      </c>
      <c r="O73" t="s">
        <v>1009</v>
      </c>
      <c r="P73" t="s">
        <v>1009</v>
      </c>
      <c r="U73" t="s">
        <v>1009</v>
      </c>
      <c r="W73" s="139"/>
      <c r="X73" t="s">
        <v>1037</v>
      </c>
      <c r="Y73" t="s">
        <v>1033</v>
      </c>
      <c r="Z73" t="s">
        <v>1035</v>
      </c>
      <c r="AA73" t="s">
        <v>1033</v>
      </c>
      <c r="AN73" t="s">
        <v>1054</v>
      </c>
      <c r="AO73" t="s">
        <v>1054</v>
      </c>
      <c r="AP73" t="s">
        <v>1054</v>
      </c>
      <c r="AQ73" t="s">
        <v>1052</v>
      </c>
      <c r="AR73" t="s">
        <v>1052</v>
      </c>
      <c r="AS73" t="s">
        <v>1054</v>
      </c>
      <c r="AT73" t="s">
        <v>1056</v>
      </c>
      <c r="AU73" t="s">
        <v>1052</v>
      </c>
      <c r="AV73" t="s">
        <v>1054</v>
      </c>
      <c r="AW73" t="s">
        <v>1054</v>
      </c>
      <c r="AX73" t="s">
        <v>1054</v>
      </c>
      <c r="AY73" t="s">
        <v>1054</v>
      </c>
      <c r="AZ73" t="s">
        <v>1054</v>
      </c>
      <c r="BA73" t="s">
        <v>1052</v>
      </c>
      <c r="BB73" t="s">
        <v>1054</v>
      </c>
      <c r="BC73" t="s">
        <v>1056</v>
      </c>
      <c r="BD73" t="s">
        <v>1052</v>
      </c>
      <c r="BE73" t="s">
        <v>1054</v>
      </c>
      <c r="BF73" t="s">
        <v>1056</v>
      </c>
      <c r="BG73" t="s">
        <v>1056</v>
      </c>
      <c r="BH73" t="s">
        <v>1056</v>
      </c>
      <c r="BI73" t="s">
        <v>1054</v>
      </c>
      <c r="BJ73" t="s">
        <v>1054</v>
      </c>
      <c r="BK73" t="s">
        <v>1054</v>
      </c>
      <c r="BL73" t="s">
        <v>1056</v>
      </c>
      <c r="BM73" t="s">
        <v>1052</v>
      </c>
      <c r="BN73" t="s">
        <v>1054</v>
      </c>
      <c r="DB73" t="s">
        <v>1125</v>
      </c>
    </row>
    <row r="74" spans="1:106" x14ac:dyDescent="0.3">
      <c r="A74" t="s">
        <v>464</v>
      </c>
      <c r="B74" t="s">
        <v>465</v>
      </c>
      <c r="M74" t="s">
        <v>1009</v>
      </c>
      <c r="N74" t="s">
        <v>1009</v>
      </c>
      <c r="O74" t="s">
        <v>1009</v>
      </c>
      <c r="P74" t="s">
        <v>1009</v>
      </c>
      <c r="U74" t="s">
        <v>1009</v>
      </c>
      <c r="W74" s="139"/>
      <c r="X74" t="s">
        <v>1035</v>
      </c>
      <c r="Y74" t="s">
        <v>1033</v>
      </c>
      <c r="Z74" t="s">
        <v>1033</v>
      </c>
      <c r="AA74" t="s">
        <v>1035</v>
      </c>
      <c r="AN74" t="s">
        <v>1056</v>
      </c>
      <c r="AO74" t="s">
        <v>1056</v>
      </c>
      <c r="AP74" t="s">
        <v>1056</v>
      </c>
      <c r="AQ74" t="s">
        <v>1054</v>
      </c>
      <c r="AR74" t="s">
        <v>1052</v>
      </c>
      <c r="AS74" t="s">
        <v>1054</v>
      </c>
      <c r="AT74" t="s">
        <v>1054</v>
      </c>
      <c r="AU74" t="s">
        <v>1054</v>
      </c>
      <c r="AV74" t="s">
        <v>1052</v>
      </c>
      <c r="AW74" t="s">
        <v>1056</v>
      </c>
      <c r="AX74" t="s">
        <v>1056</v>
      </c>
      <c r="AY74" t="s">
        <v>1056</v>
      </c>
      <c r="AZ74" t="s">
        <v>1054</v>
      </c>
      <c r="BA74" t="s">
        <v>1052</v>
      </c>
      <c r="BB74" t="s">
        <v>1054</v>
      </c>
      <c r="BC74" t="s">
        <v>1054</v>
      </c>
      <c r="BD74" t="s">
        <v>1054</v>
      </c>
      <c r="BE74" t="s">
        <v>1052</v>
      </c>
      <c r="BF74" t="s">
        <v>1056</v>
      </c>
      <c r="BG74" t="s">
        <v>1056</v>
      </c>
      <c r="BH74" t="s">
        <v>1056</v>
      </c>
      <c r="BI74" t="s">
        <v>1054</v>
      </c>
      <c r="BJ74" t="s">
        <v>1054</v>
      </c>
      <c r="BK74" t="s">
        <v>1054</v>
      </c>
      <c r="BL74" t="s">
        <v>1054</v>
      </c>
      <c r="BM74" t="s">
        <v>1054</v>
      </c>
      <c r="BN74" t="s">
        <v>1052</v>
      </c>
      <c r="DB74" t="s">
        <v>1125</v>
      </c>
    </row>
    <row r="75" spans="1:106" x14ac:dyDescent="0.3">
      <c r="A75" t="s">
        <v>468</v>
      </c>
      <c r="B75" t="s">
        <v>469</v>
      </c>
      <c r="M75" t="s">
        <v>1009</v>
      </c>
      <c r="N75" t="s">
        <v>1009</v>
      </c>
      <c r="O75" t="s">
        <v>1009</v>
      </c>
      <c r="P75" t="s">
        <v>1009</v>
      </c>
      <c r="U75" t="s">
        <v>1009</v>
      </c>
      <c r="W75" s="139"/>
      <c r="X75" t="s">
        <v>1033</v>
      </c>
      <c r="Y75" t="s">
        <v>1033</v>
      </c>
      <c r="Z75" t="s">
        <v>1033</v>
      </c>
      <c r="AA75" t="s">
        <v>1033</v>
      </c>
      <c r="AN75" t="s">
        <v>1056</v>
      </c>
      <c r="AO75" t="s">
        <v>1056</v>
      </c>
      <c r="AP75" t="s">
        <v>1056</v>
      </c>
      <c r="AQ75" t="s">
        <v>1056</v>
      </c>
      <c r="AR75" t="s">
        <v>1056</v>
      </c>
      <c r="AS75" t="s">
        <v>1056</v>
      </c>
      <c r="AT75" t="s">
        <v>1056</v>
      </c>
      <c r="AU75" t="s">
        <v>1056</v>
      </c>
      <c r="AV75" t="s">
        <v>1054</v>
      </c>
      <c r="AW75" t="s">
        <v>1056</v>
      </c>
      <c r="AX75" t="s">
        <v>1056</v>
      </c>
      <c r="AY75" t="s">
        <v>1056</v>
      </c>
      <c r="AZ75" t="s">
        <v>1056</v>
      </c>
      <c r="BA75" t="s">
        <v>1056</v>
      </c>
      <c r="BB75" t="s">
        <v>1056</v>
      </c>
      <c r="BC75" t="s">
        <v>1056</v>
      </c>
      <c r="BD75" t="s">
        <v>1056</v>
      </c>
      <c r="BE75" t="s">
        <v>1054</v>
      </c>
      <c r="BF75" t="s">
        <v>1056</v>
      </c>
      <c r="BG75" t="s">
        <v>1056</v>
      </c>
      <c r="BH75" t="s">
        <v>1056</v>
      </c>
      <c r="BI75" t="s">
        <v>1056</v>
      </c>
      <c r="BJ75" t="s">
        <v>1056</v>
      </c>
      <c r="BK75" t="s">
        <v>1056</v>
      </c>
      <c r="BL75" t="s">
        <v>1056</v>
      </c>
      <c r="BM75" t="s">
        <v>1056</v>
      </c>
      <c r="BN75" t="s">
        <v>1054</v>
      </c>
      <c r="DB75" t="s">
        <v>1125</v>
      </c>
    </row>
    <row r="76" spans="1:106" x14ac:dyDescent="0.3">
      <c r="A76" t="s">
        <v>470</v>
      </c>
      <c r="B76" t="s">
        <v>471</v>
      </c>
      <c r="M76" t="s">
        <v>1009</v>
      </c>
      <c r="N76" t="s">
        <v>1009</v>
      </c>
      <c r="O76" t="s">
        <v>1009</v>
      </c>
      <c r="P76" t="s">
        <v>1009</v>
      </c>
      <c r="U76" t="s">
        <v>1009</v>
      </c>
      <c r="W76" s="139"/>
      <c r="X76" t="s">
        <v>1033</v>
      </c>
      <c r="Y76" t="s">
        <v>1033</v>
      </c>
      <c r="Z76" t="s">
        <v>1033</v>
      </c>
      <c r="AA76" t="s">
        <v>1033</v>
      </c>
      <c r="AN76" t="s">
        <v>1054</v>
      </c>
      <c r="AO76" t="s">
        <v>1054</v>
      </c>
      <c r="AP76" t="s">
        <v>1054</v>
      </c>
      <c r="AQ76" t="s">
        <v>1054</v>
      </c>
      <c r="AR76" t="s">
        <v>1054</v>
      </c>
      <c r="AS76" t="s">
        <v>1054</v>
      </c>
      <c r="AT76" t="s">
        <v>1054</v>
      </c>
      <c r="AU76" t="s">
        <v>1054</v>
      </c>
      <c r="AV76" t="s">
        <v>1054</v>
      </c>
      <c r="AW76" t="s">
        <v>1054</v>
      </c>
      <c r="AX76" t="s">
        <v>1054</v>
      </c>
      <c r="AY76" t="s">
        <v>1054</v>
      </c>
      <c r="AZ76" t="s">
        <v>1054</v>
      </c>
      <c r="BA76" t="s">
        <v>1054</v>
      </c>
      <c r="BB76" t="s">
        <v>1054</v>
      </c>
      <c r="BC76" t="s">
        <v>1054</v>
      </c>
      <c r="BD76" t="s">
        <v>1054</v>
      </c>
      <c r="BE76" t="s">
        <v>1054</v>
      </c>
      <c r="BF76" t="s">
        <v>1054</v>
      </c>
      <c r="BG76" t="s">
        <v>1054</v>
      </c>
      <c r="BH76" t="s">
        <v>1054</v>
      </c>
      <c r="BI76" t="s">
        <v>1054</v>
      </c>
      <c r="BJ76" t="s">
        <v>1054</v>
      </c>
      <c r="BK76" t="s">
        <v>1054</v>
      </c>
      <c r="BL76" t="s">
        <v>1054</v>
      </c>
      <c r="BM76" t="s">
        <v>1054</v>
      </c>
      <c r="BN76" t="s">
        <v>1054</v>
      </c>
      <c r="DB76" t="s">
        <v>1125</v>
      </c>
    </row>
    <row r="77" spans="1:106" x14ac:dyDescent="0.3">
      <c r="A77" t="s">
        <v>474</v>
      </c>
      <c r="B77" t="s">
        <v>475</v>
      </c>
      <c r="M77" t="s">
        <v>1009</v>
      </c>
      <c r="N77" t="s">
        <v>1009</v>
      </c>
      <c r="O77" t="s">
        <v>1009</v>
      </c>
      <c r="P77" t="s">
        <v>1009</v>
      </c>
      <c r="U77" t="s">
        <v>1009</v>
      </c>
      <c r="W77" s="139"/>
      <c r="X77" t="s">
        <v>1033</v>
      </c>
      <c r="Y77" t="s">
        <v>1033</v>
      </c>
      <c r="Z77" t="s">
        <v>1033</v>
      </c>
      <c r="AA77" t="s">
        <v>1035</v>
      </c>
      <c r="AN77" t="s">
        <v>1054</v>
      </c>
      <c r="AO77" t="s">
        <v>1054</v>
      </c>
      <c r="AP77" t="s">
        <v>1054</v>
      </c>
      <c r="AQ77" t="s">
        <v>1054</v>
      </c>
      <c r="AR77" t="s">
        <v>1050</v>
      </c>
      <c r="AS77" t="s">
        <v>1054</v>
      </c>
      <c r="AT77" t="s">
        <v>1056</v>
      </c>
      <c r="AU77" t="s">
        <v>1054</v>
      </c>
      <c r="AV77" t="s">
        <v>1054</v>
      </c>
      <c r="AW77" t="s">
        <v>1054</v>
      </c>
      <c r="AX77" t="s">
        <v>1054</v>
      </c>
      <c r="AY77" t="s">
        <v>1056</v>
      </c>
      <c r="AZ77" t="s">
        <v>1054</v>
      </c>
      <c r="BA77" t="s">
        <v>1050</v>
      </c>
      <c r="BB77" t="s">
        <v>1056</v>
      </c>
      <c r="BC77" t="s">
        <v>1056</v>
      </c>
      <c r="BD77" t="s">
        <v>1054</v>
      </c>
      <c r="BE77" t="s">
        <v>1054</v>
      </c>
      <c r="BF77" t="s">
        <v>1056</v>
      </c>
      <c r="BG77" t="s">
        <v>1056</v>
      </c>
      <c r="BH77" t="s">
        <v>1056</v>
      </c>
      <c r="BI77" t="s">
        <v>1054</v>
      </c>
      <c r="BJ77" t="s">
        <v>1052</v>
      </c>
      <c r="BK77" t="s">
        <v>1056</v>
      </c>
      <c r="BL77" t="s">
        <v>1056</v>
      </c>
      <c r="BM77" t="s">
        <v>1054</v>
      </c>
      <c r="BN77" t="s">
        <v>1054</v>
      </c>
      <c r="DB77" t="s">
        <v>1125</v>
      </c>
    </row>
    <row r="78" spans="1:106" x14ac:dyDescent="0.3">
      <c r="A78" t="s">
        <v>478</v>
      </c>
      <c r="B78" t="s">
        <v>479</v>
      </c>
      <c r="M78" t="s">
        <v>1009</v>
      </c>
      <c r="N78" t="s">
        <v>1009</v>
      </c>
      <c r="O78" t="s">
        <v>1009</v>
      </c>
      <c r="P78" t="s">
        <v>1009</v>
      </c>
      <c r="U78" t="s">
        <v>1009</v>
      </c>
      <c r="W78" s="139"/>
      <c r="X78" t="s">
        <v>1033</v>
      </c>
      <c r="Y78" t="s">
        <v>1033</v>
      </c>
      <c r="Z78" t="s">
        <v>1035</v>
      </c>
      <c r="AA78" t="s">
        <v>1033</v>
      </c>
      <c r="AN78" t="s">
        <v>1054</v>
      </c>
      <c r="AO78" t="s">
        <v>1054</v>
      </c>
      <c r="AP78" t="s">
        <v>1054</v>
      </c>
      <c r="AQ78" t="s">
        <v>1054</v>
      </c>
      <c r="AR78" t="s">
        <v>1054</v>
      </c>
      <c r="AS78" t="s">
        <v>1052</v>
      </c>
      <c r="AT78" t="s">
        <v>1054</v>
      </c>
      <c r="AU78" t="s">
        <v>1054</v>
      </c>
      <c r="AV78" t="s">
        <v>1052</v>
      </c>
      <c r="AW78" t="s">
        <v>1054</v>
      </c>
      <c r="AX78" t="s">
        <v>1054</v>
      </c>
      <c r="AY78" t="s">
        <v>1054</v>
      </c>
      <c r="AZ78" t="s">
        <v>1054</v>
      </c>
      <c r="BA78" t="s">
        <v>1054</v>
      </c>
      <c r="BB78" t="s">
        <v>1052</v>
      </c>
      <c r="BC78" t="s">
        <v>1054</v>
      </c>
      <c r="BD78" t="s">
        <v>1054</v>
      </c>
      <c r="BE78" t="s">
        <v>1054</v>
      </c>
      <c r="BF78" t="s">
        <v>1054</v>
      </c>
      <c r="BG78" t="s">
        <v>1054</v>
      </c>
      <c r="BH78" t="s">
        <v>1054</v>
      </c>
      <c r="BI78" t="s">
        <v>1054</v>
      </c>
      <c r="BJ78" t="s">
        <v>1054</v>
      </c>
      <c r="BK78" t="s">
        <v>1054</v>
      </c>
      <c r="BL78" t="s">
        <v>1056</v>
      </c>
      <c r="BM78" t="s">
        <v>1054</v>
      </c>
      <c r="BN78" t="s">
        <v>1054</v>
      </c>
      <c r="DB78" t="s">
        <v>1125</v>
      </c>
    </row>
    <row r="79" spans="1:106" x14ac:dyDescent="0.3">
      <c r="A79" t="s">
        <v>482</v>
      </c>
      <c r="B79" t="s">
        <v>483</v>
      </c>
      <c r="M79" t="s">
        <v>1009</v>
      </c>
      <c r="N79" t="s">
        <v>1009</v>
      </c>
      <c r="O79" t="s">
        <v>1009</v>
      </c>
      <c r="P79" t="s">
        <v>1009</v>
      </c>
      <c r="U79" t="s">
        <v>1009</v>
      </c>
      <c r="W79" s="139"/>
      <c r="X79" t="s">
        <v>1033</v>
      </c>
      <c r="Y79" t="s">
        <v>1035</v>
      </c>
      <c r="Z79" t="s">
        <v>1033</v>
      </c>
      <c r="AA79" t="s">
        <v>1033</v>
      </c>
      <c r="AN79" t="s">
        <v>1052</v>
      </c>
      <c r="AO79" t="s">
        <v>1052</v>
      </c>
      <c r="AP79" t="s">
        <v>1052</v>
      </c>
      <c r="AQ79" t="s">
        <v>1052</v>
      </c>
      <c r="AR79" t="s">
        <v>1052</v>
      </c>
      <c r="AS79" t="s">
        <v>1052</v>
      </c>
      <c r="AT79" t="s">
        <v>1054</v>
      </c>
      <c r="AU79" t="s">
        <v>1054</v>
      </c>
      <c r="AV79" t="s">
        <v>1052</v>
      </c>
      <c r="AW79" t="s">
        <v>1054</v>
      </c>
      <c r="AX79" t="s">
        <v>1054</v>
      </c>
      <c r="AY79" t="s">
        <v>1054</v>
      </c>
      <c r="AZ79" t="s">
        <v>1052</v>
      </c>
      <c r="BA79" t="s">
        <v>1052</v>
      </c>
      <c r="BB79" t="s">
        <v>1052</v>
      </c>
      <c r="BC79" t="s">
        <v>1054</v>
      </c>
      <c r="BD79" t="s">
        <v>1054</v>
      </c>
      <c r="BE79" t="s">
        <v>1054</v>
      </c>
      <c r="BF79" t="s">
        <v>1054</v>
      </c>
      <c r="BG79" t="s">
        <v>1054</v>
      </c>
      <c r="BH79" t="s">
        <v>1054</v>
      </c>
      <c r="BI79" t="s">
        <v>1054</v>
      </c>
      <c r="BJ79" t="s">
        <v>1054</v>
      </c>
      <c r="BK79" t="s">
        <v>1052</v>
      </c>
      <c r="BL79" t="s">
        <v>1056</v>
      </c>
      <c r="BM79" t="s">
        <v>1056</v>
      </c>
      <c r="BN79" t="s">
        <v>1054</v>
      </c>
      <c r="DB79" t="s">
        <v>1125</v>
      </c>
    </row>
    <row r="80" spans="1:106" x14ac:dyDescent="0.3">
      <c r="A80" t="s">
        <v>484</v>
      </c>
      <c r="B80" t="s">
        <v>485</v>
      </c>
      <c r="M80" t="s">
        <v>1009</v>
      </c>
      <c r="N80" t="s">
        <v>1009</v>
      </c>
      <c r="O80" t="s">
        <v>1009</v>
      </c>
      <c r="P80" t="s">
        <v>1009</v>
      </c>
      <c r="U80" t="s">
        <v>1009</v>
      </c>
      <c r="W80" s="139"/>
      <c r="X80" t="s">
        <v>1033</v>
      </c>
      <c r="Y80" t="s">
        <v>1033</v>
      </c>
      <c r="Z80" t="s">
        <v>1033</v>
      </c>
      <c r="AA80" t="s">
        <v>1033</v>
      </c>
      <c r="AN80" t="s">
        <v>1054</v>
      </c>
      <c r="AO80" t="s">
        <v>1054</v>
      </c>
      <c r="AP80" t="s">
        <v>1054</v>
      </c>
      <c r="AQ80" t="s">
        <v>1054</v>
      </c>
      <c r="AR80" t="s">
        <v>1054</v>
      </c>
      <c r="AS80" t="s">
        <v>1054</v>
      </c>
      <c r="AT80" t="s">
        <v>1054</v>
      </c>
      <c r="AU80" t="s">
        <v>1054</v>
      </c>
      <c r="AV80" t="s">
        <v>1054</v>
      </c>
      <c r="AW80" t="s">
        <v>1054</v>
      </c>
      <c r="AX80" t="s">
        <v>1054</v>
      </c>
      <c r="AY80" t="s">
        <v>1054</v>
      </c>
      <c r="AZ80" t="s">
        <v>1054</v>
      </c>
      <c r="BA80" t="s">
        <v>1054</v>
      </c>
      <c r="BB80" t="s">
        <v>1054</v>
      </c>
      <c r="BC80" t="s">
        <v>1054</v>
      </c>
      <c r="BD80" t="s">
        <v>1054</v>
      </c>
      <c r="BE80" t="s">
        <v>1054</v>
      </c>
      <c r="BF80" t="s">
        <v>1054</v>
      </c>
      <c r="BG80" t="s">
        <v>1054</v>
      </c>
      <c r="BH80" t="s">
        <v>1054</v>
      </c>
      <c r="BI80" t="s">
        <v>1054</v>
      </c>
      <c r="BJ80" t="s">
        <v>1054</v>
      </c>
      <c r="BK80" t="s">
        <v>1054</v>
      </c>
      <c r="BL80" t="s">
        <v>1054</v>
      </c>
      <c r="BM80" t="s">
        <v>1054</v>
      </c>
      <c r="BN80" t="s">
        <v>1054</v>
      </c>
      <c r="DB80" t="s">
        <v>1125</v>
      </c>
    </row>
    <row r="81" spans="1:106" x14ac:dyDescent="0.3">
      <c r="A81" t="s">
        <v>488</v>
      </c>
      <c r="B81" t="s">
        <v>489</v>
      </c>
      <c r="M81" t="s">
        <v>1009</v>
      </c>
      <c r="N81" t="s">
        <v>1009</v>
      </c>
      <c r="O81" t="s">
        <v>1009</v>
      </c>
      <c r="P81" t="s">
        <v>1009</v>
      </c>
      <c r="U81" t="s">
        <v>1009</v>
      </c>
      <c r="W81" s="139"/>
      <c r="X81" t="s">
        <v>1035</v>
      </c>
      <c r="Y81" t="s">
        <v>1033</v>
      </c>
      <c r="Z81" t="s">
        <v>1037</v>
      </c>
      <c r="AA81" t="s">
        <v>1035</v>
      </c>
      <c r="AN81" t="s">
        <v>1054</v>
      </c>
      <c r="AO81" t="s">
        <v>1054</v>
      </c>
      <c r="AP81" t="s">
        <v>1054</v>
      </c>
      <c r="AQ81" t="s">
        <v>1054</v>
      </c>
      <c r="AR81" t="s">
        <v>1052</v>
      </c>
      <c r="AS81" t="s">
        <v>1052</v>
      </c>
      <c r="AT81" t="s">
        <v>1052</v>
      </c>
      <c r="AU81" t="s">
        <v>1052</v>
      </c>
      <c r="AV81" t="s">
        <v>1052</v>
      </c>
      <c r="AW81" t="s">
        <v>1054</v>
      </c>
      <c r="AX81" t="s">
        <v>1054</v>
      </c>
      <c r="AY81" t="s">
        <v>1054</v>
      </c>
      <c r="AZ81" t="s">
        <v>1054</v>
      </c>
      <c r="BA81" t="s">
        <v>1052</v>
      </c>
      <c r="BB81" t="s">
        <v>1052</v>
      </c>
      <c r="BC81" t="s">
        <v>1054</v>
      </c>
      <c r="BD81" t="s">
        <v>1052</v>
      </c>
      <c r="BE81" t="s">
        <v>1052</v>
      </c>
      <c r="BF81" t="s">
        <v>1054</v>
      </c>
      <c r="BG81" t="s">
        <v>1054</v>
      </c>
      <c r="BH81" t="s">
        <v>1056</v>
      </c>
      <c r="BI81" t="s">
        <v>1054</v>
      </c>
      <c r="BJ81" t="s">
        <v>1054</v>
      </c>
      <c r="BK81" t="s">
        <v>1054</v>
      </c>
      <c r="BL81" t="s">
        <v>1056</v>
      </c>
      <c r="BM81" t="s">
        <v>1054</v>
      </c>
      <c r="BN81" t="s">
        <v>1052</v>
      </c>
      <c r="DB81" t="s">
        <v>1125</v>
      </c>
    </row>
    <row r="82" spans="1:106" x14ac:dyDescent="0.3">
      <c r="A82" t="s">
        <v>492</v>
      </c>
      <c r="B82" t="s">
        <v>493</v>
      </c>
      <c r="M82" t="s">
        <v>1009</v>
      </c>
      <c r="N82" t="s">
        <v>1009</v>
      </c>
      <c r="O82" t="s">
        <v>1009</v>
      </c>
      <c r="P82" t="s">
        <v>1009</v>
      </c>
      <c r="U82" t="s">
        <v>1009</v>
      </c>
      <c r="W82" s="139"/>
      <c r="X82" t="s">
        <v>1035</v>
      </c>
      <c r="Y82" t="s">
        <v>1033</v>
      </c>
      <c r="Z82" t="s">
        <v>1033</v>
      </c>
      <c r="AA82" t="s">
        <v>1035</v>
      </c>
      <c r="AN82" t="s">
        <v>1052</v>
      </c>
      <c r="AO82" t="s">
        <v>1054</v>
      </c>
      <c r="AP82" t="s">
        <v>1052</v>
      </c>
      <c r="AQ82" t="s">
        <v>1054</v>
      </c>
      <c r="AR82" t="s">
        <v>1052</v>
      </c>
      <c r="AS82" t="s">
        <v>1054</v>
      </c>
      <c r="AT82" t="s">
        <v>1054</v>
      </c>
      <c r="AU82" t="s">
        <v>1054</v>
      </c>
      <c r="AV82" t="s">
        <v>1050</v>
      </c>
      <c r="AW82" t="s">
        <v>1052</v>
      </c>
      <c r="AX82" t="s">
        <v>1054</v>
      </c>
      <c r="AY82" t="s">
        <v>1052</v>
      </c>
      <c r="AZ82" t="s">
        <v>1054</v>
      </c>
      <c r="BA82" t="s">
        <v>1052</v>
      </c>
      <c r="BB82" t="s">
        <v>1054</v>
      </c>
      <c r="BC82" t="s">
        <v>1054</v>
      </c>
      <c r="BD82" t="s">
        <v>1054</v>
      </c>
      <c r="BE82" t="s">
        <v>1050</v>
      </c>
      <c r="BF82" t="s">
        <v>1054</v>
      </c>
      <c r="BG82" t="s">
        <v>1054</v>
      </c>
      <c r="BH82" t="s">
        <v>1054</v>
      </c>
      <c r="BI82" t="s">
        <v>1056</v>
      </c>
      <c r="BJ82" t="s">
        <v>1054</v>
      </c>
      <c r="BK82" t="s">
        <v>1056</v>
      </c>
      <c r="BL82" t="s">
        <v>1054</v>
      </c>
      <c r="BM82" t="s">
        <v>1054</v>
      </c>
      <c r="BN82" t="s">
        <v>1050</v>
      </c>
      <c r="DB82" t="s">
        <v>1125</v>
      </c>
    </row>
    <row r="83" spans="1:106" x14ac:dyDescent="0.3">
      <c r="A83" t="s">
        <v>494</v>
      </c>
      <c r="B83" t="s">
        <v>495</v>
      </c>
      <c r="M83" t="s">
        <v>1009</v>
      </c>
      <c r="N83" t="s">
        <v>1009</v>
      </c>
      <c r="O83" t="s">
        <v>1009</v>
      </c>
      <c r="P83" t="s">
        <v>1009</v>
      </c>
      <c r="U83" t="s">
        <v>1009</v>
      </c>
      <c r="W83" s="139"/>
      <c r="X83" t="s">
        <v>1033</v>
      </c>
      <c r="Y83" t="s">
        <v>1033</v>
      </c>
      <c r="Z83" t="s">
        <v>1033</v>
      </c>
      <c r="AA83" t="s">
        <v>1035</v>
      </c>
      <c r="AN83" t="s">
        <v>1058</v>
      </c>
      <c r="AO83" t="s">
        <v>1056</v>
      </c>
      <c r="AP83" t="s">
        <v>1058</v>
      </c>
      <c r="AQ83" t="s">
        <v>1058</v>
      </c>
      <c r="AR83" t="s">
        <v>1056</v>
      </c>
      <c r="AS83" t="s">
        <v>1054</v>
      </c>
      <c r="AT83" t="s">
        <v>1058</v>
      </c>
      <c r="AU83" t="s">
        <v>1056</v>
      </c>
      <c r="AV83" t="s">
        <v>1054</v>
      </c>
      <c r="AW83" t="s">
        <v>1058</v>
      </c>
      <c r="AX83" t="s">
        <v>1058</v>
      </c>
      <c r="AY83" t="s">
        <v>1058</v>
      </c>
      <c r="AZ83" t="s">
        <v>1058</v>
      </c>
      <c r="BA83" t="s">
        <v>1056</v>
      </c>
      <c r="BB83" t="s">
        <v>1054</v>
      </c>
      <c r="BC83" t="s">
        <v>1058</v>
      </c>
      <c r="BD83" t="s">
        <v>1056</v>
      </c>
      <c r="BE83" t="s">
        <v>1056</v>
      </c>
      <c r="BF83" t="s">
        <v>1058</v>
      </c>
      <c r="BG83" t="s">
        <v>1058</v>
      </c>
      <c r="BH83" t="s">
        <v>1058</v>
      </c>
      <c r="BI83" t="s">
        <v>1058</v>
      </c>
      <c r="BJ83" t="s">
        <v>1058</v>
      </c>
      <c r="BK83" t="s">
        <v>1056</v>
      </c>
      <c r="BL83" t="s">
        <v>1058</v>
      </c>
      <c r="BM83" t="s">
        <v>1056</v>
      </c>
      <c r="BN83" t="s">
        <v>1056</v>
      </c>
      <c r="DB83" t="s">
        <v>1125</v>
      </c>
    </row>
    <row r="84" spans="1:106" x14ac:dyDescent="0.3">
      <c r="A84" t="s">
        <v>498</v>
      </c>
      <c r="B84" t="s">
        <v>499</v>
      </c>
      <c r="M84" t="s">
        <v>1009</v>
      </c>
      <c r="N84" t="s">
        <v>1009</v>
      </c>
      <c r="O84" t="s">
        <v>1009</v>
      </c>
      <c r="P84" t="s">
        <v>1009</v>
      </c>
      <c r="U84" t="s">
        <v>1009</v>
      </c>
      <c r="W84" s="139"/>
      <c r="X84" t="s">
        <v>1035</v>
      </c>
      <c r="Y84" t="s">
        <v>1033</v>
      </c>
      <c r="Z84" t="s">
        <v>1033</v>
      </c>
      <c r="AA84" t="s">
        <v>1035</v>
      </c>
      <c r="AN84" t="s">
        <v>1052</v>
      </c>
      <c r="AO84" t="s">
        <v>1054</v>
      </c>
      <c r="AP84" t="s">
        <v>1052</v>
      </c>
      <c r="AQ84" t="s">
        <v>1052</v>
      </c>
      <c r="AR84" t="s">
        <v>1052</v>
      </c>
      <c r="AS84" t="s">
        <v>1052</v>
      </c>
      <c r="AT84" t="s">
        <v>1052</v>
      </c>
      <c r="AU84" t="s">
        <v>1052</v>
      </c>
      <c r="AV84" t="s">
        <v>1052</v>
      </c>
      <c r="AW84" t="s">
        <v>1052</v>
      </c>
      <c r="AX84" t="s">
        <v>1054</v>
      </c>
      <c r="AY84" t="s">
        <v>1052</v>
      </c>
      <c r="AZ84" t="s">
        <v>1052</v>
      </c>
      <c r="BA84" t="s">
        <v>1052</v>
      </c>
      <c r="BB84" t="s">
        <v>1052</v>
      </c>
      <c r="BC84" t="s">
        <v>1052</v>
      </c>
      <c r="BD84" t="s">
        <v>1052</v>
      </c>
      <c r="BE84" t="s">
        <v>1052</v>
      </c>
      <c r="BF84" t="s">
        <v>1052</v>
      </c>
      <c r="BG84" t="s">
        <v>1054</v>
      </c>
      <c r="BH84" t="s">
        <v>1052</v>
      </c>
      <c r="BI84" t="s">
        <v>1052</v>
      </c>
      <c r="BJ84" t="s">
        <v>1052</v>
      </c>
      <c r="BK84" t="s">
        <v>1052</v>
      </c>
      <c r="BL84" t="s">
        <v>1052</v>
      </c>
      <c r="BM84" t="s">
        <v>1052</v>
      </c>
      <c r="BN84" t="s">
        <v>1052</v>
      </c>
      <c r="DB84" t="s">
        <v>1125</v>
      </c>
    </row>
    <row r="85" spans="1:106" x14ac:dyDescent="0.3">
      <c r="A85" t="s">
        <v>502</v>
      </c>
      <c r="B85" t="s">
        <v>503</v>
      </c>
      <c r="M85" t="s">
        <v>1009</v>
      </c>
      <c r="N85" t="s">
        <v>1009</v>
      </c>
      <c r="O85" t="s">
        <v>1009</v>
      </c>
      <c r="P85" t="s">
        <v>1009</v>
      </c>
      <c r="U85" t="s">
        <v>1009</v>
      </c>
      <c r="W85" s="139"/>
      <c r="X85" t="s">
        <v>1037</v>
      </c>
      <c r="Y85" t="s">
        <v>1033</v>
      </c>
      <c r="Z85" t="s">
        <v>1035</v>
      </c>
      <c r="AA85" t="s">
        <v>1033</v>
      </c>
      <c r="AN85" t="s">
        <v>1054</v>
      </c>
      <c r="AO85" t="s">
        <v>1054</v>
      </c>
      <c r="AP85" t="s">
        <v>1054</v>
      </c>
      <c r="AQ85" t="s">
        <v>1054</v>
      </c>
      <c r="AR85" t="s">
        <v>1052</v>
      </c>
      <c r="AS85" t="s">
        <v>1052</v>
      </c>
      <c r="AT85" t="s">
        <v>1054</v>
      </c>
      <c r="AU85" t="s">
        <v>1052</v>
      </c>
      <c r="AV85" t="s">
        <v>1054</v>
      </c>
      <c r="AW85" t="s">
        <v>1054</v>
      </c>
      <c r="AX85" t="s">
        <v>1054</v>
      </c>
      <c r="AY85" t="s">
        <v>1056</v>
      </c>
      <c r="AZ85" t="s">
        <v>1054</v>
      </c>
      <c r="BA85" t="s">
        <v>1052</v>
      </c>
      <c r="BB85" t="s">
        <v>1052</v>
      </c>
      <c r="BC85" t="s">
        <v>1056</v>
      </c>
      <c r="BD85" t="s">
        <v>1054</v>
      </c>
      <c r="BE85" t="s">
        <v>1056</v>
      </c>
      <c r="BF85" t="s">
        <v>1056</v>
      </c>
      <c r="BG85" t="s">
        <v>1056</v>
      </c>
      <c r="BH85" t="s">
        <v>1056</v>
      </c>
      <c r="BI85" t="s">
        <v>1056</v>
      </c>
      <c r="BJ85" t="s">
        <v>1054</v>
      </c>
      <c r="BK85" t="s">
        <v>1052</v>
      </c>
      <c r="BL85" t="s">
        <v>1056</v>
      </c>
      <c r="BM85" t="s">
        <v>1054</v>
      </c>
      <c r="BN85" t="s">
        <v>1056</v>
      </c>
      <c r="DB85" t="s">
        <v>1125</v>
      </c>
    </row>
    <row r="86" spans="1:106" x14ac:dyDescent="0.3">
      <c r="A86" t="s">
        <v>506</v>
      </c>
      <c r="B86" t="s">
        <v>507</v>
      </c>
      <c r="M86" t="s">
        <v>1009</v>
      </c>
      <c r="N86" t="s">
        <v>1009</v>
      </c>
      <c r="O86" t="s">
        <v>1009</v>
      </c>
      <c r="P86" t="s">
        <v>1009</v>
      </c>
      <c r="U86" t="s">
        <v>1009</v>
      </c>
      <c r="W86" s="139"/>
      <c r="X86" t="s">
        <v>1033</v>
      </c>
      <c r="Y86" t="s">
        <v>1033</v>
      </c>
      <c r="Z86" t="s">
        <v>1033</v>
      </c>
      <c r="AA86" t="s">
        <v>1033</v>
      </c>
      <c r="AN86" t="s">
        <v>1052</v>
      </c>
      <c r="AO86" t="s">
        <v>1054</v>
      </c>
      <c r="AP86" t="s">
        <v>1054</v>
      </c>
      <c r="AQ86" t="s">
        <v>1054</v>
      </c>
      <c r="AR86" t="s">
        <v>1052</v>
      </c>
      <c r="AS86" t="s">
        <v>1054</v>
      </c>
      <c r="AT86" t="s">
        <v>1052</v>
      </c>
      <c r="AU86" t="s">
        <v>1054</v>
      </c>
      <c r="AV86" t="s">
        <v>1054</v>
      </c>
      <c r="AW86" t="s">
        <v>1054</v>
      </c>
      <c r="AX86" t="s">
        <v>1054</v>
      </c>
      <c r="AY86" t="s">
        <v>1054</v>
      </c>
      <c r="AZ86" t="s">
        <v>1054</v>
      </c>
      <c r="BA86" t="s">
        <v>1052</v>
      </c>
      <c r="BB86" t="s">
        <v>1054</v>
      </c>
      <c r="BC86" t="s">
        <v>1054</v>
      </c>
      <c r="BD86" t="s">
        <v>1054</v>
      </c>
      <c r="BE86" t="s">
        <v>1054</v>
      </c>
      <c r="BF86" t="s">
        <v>1054</v>
      </c>
      <c r="BG86" t="s">
        <v>1054</v>
      </c>
      <c r="BH86" t="s">
        <v>1054</v>
      </c>
      <c r="BI86" t="s">
        <v>1054</v>
      </c>
      <c r="BJ86" t="s">
        <v>1054</v>
      </c>
      <c r="BK86" t="s">
        <v>1054</v>
      </c>
      <c r="BL86" t="s">
        <v>1054</v>
      </c>
      <c r="BM86" t="s">
        <v>1054</v>
      </c>
      <c r="BN86" t="s">
        <v>1054</v>
      </c>
      <c r="DB86" t="s">
        <v>1125</v>
      </c>
    </row>
    <row r="87" spans="1:106" x14ac:dyDescent="0.3">
      <c r="A87" t="s">
        <v>510</v>
      </c>
      <c r="B87" t="s">
        <v>511</v>
      </c>
      <c r="M87" t="s">
        <v>1009</v>
      </c>
      <c r="N87" t="s">
        <v>1009</v>
      </c>
      <c r="O87" t="s">
        <v>1009</v>
      </c>
      <c r="P87" t="s">
        <v>1009</v>
      </c>
      <c r="U87" t="s">
        <v>1009</v>
      </c>
      <c r="W87" s="139"/>
      <c r="X87" t="s">
        <v>1035</v>
      </c>
      <c r="Y87" t="s">
        <v>1033</v>
      </c>
      <c r="Z87" t="s">
        <v>1037</v>
      </c>
      <c r="AA87" t="s">
        <v>1035</v>
      </c>
      <c r="AN87" t="s">
        <v>1052</v>
      </c>
      <c r="AO87" t="s">
        <v>1054</v>
      </c>
      <c r="AP87" t="s">
        <v>1054</v>
      </c>
      <c r="AQ87" t="s">
        <v>1052</v>
      </c>
      <c r="AR87" t="s">
        <v>1052</v>
      </c>
      <c r="AS87" t="s">
        <v>1052</v>
      </c>
      <c r="AT87" t="s">
        <v>1054</v>
      </c>
      <c r="AU87" t="s">
        <v>1054</v>
      </c>
      <c r="AV87" t="s">
        <v>1054</v>
      </c>
      <c r="AW87" t="s">
        <v>1052</v>
      </c>
      <c r="AX87" t="s">
        <v>1054</v>
      </c>
      <c r="AY87" t="s">
        <v>1054</v>
      </c>
      <c r="AZ87" t="s">
        <v>1054</v>
      </c>
      <c r="BA87" t="s">
        <v>1052</v>
      </c>
      <c r="BB87" t="s">
        <v>1052</v>
      </c>
      <c r="BC87" t="s">
        <v>1054</v>
      </c>
      <c r="BD87" t="s">
        <v>1054</v>
      </c>
      <c r="BE87" t="s">
        <v>1054</v>
      </c>
      <c r="BF87" t="s">
        <v>1054</v>
      </c>
      <c r="BG87" t="s">
        <v>1054</v>
      </c>
      <c r="BH87" t="s">
        <v>1054</v>
      </c>
      <c r="BI87" t="s">
        <v>1054</v>
      </c>
      <c r="BJ87" t="s">
        <v>1054</v>
      </c>
      <c r="BK87" t="s">
        <v>1054</v>
      </c>
      <c r="BL87" t="s">
        <v>1054</v>
      </c>
      <c r="BM87" t="s">
        <v>1054</v>
      </c>
      <c r="BN87" t="s">
        <v>1054</v>
      </c>
      <c r="DB87" t="s">
        <v>1125</v>
      </c>
    </row>
    <row r="88" spans="1:106" x14ac:dyDescent="0.3">
      <c r="A88" t="s">
        <v>512</v>
      </c>
      <c r="B88" t="s">
        <v>513</v>
      </c>
      <c r="M88" t="s">
        <v>1009</v>
      </c>
      <c r="N88" t="s">
        <v>1009</v>
      </c>
      <c r="O88" t="s">
        <v>1009</v>
      </c>
      <c r="P88" t="s">
        <v>1009</v>
      </c>
      <c r="U88" t="s">
        <v>1009</v>
      </c>
      <c r="W88" s="139"/>
      <c r="X88" t="s">
        <v>1037</v>
      </c>
      <c r="Y88" t="s">
        <v>1033</v>
      </c>
      <c r="Z88" t="s">
        <v>1033</v>
      </c>
      <c r="AA88" t="s">
        <v>1035</v>
      </c>
      <c r="AN88" t="s">
        <v>1052</v>
      </c>
      <c r="AO88" t="s">
        <v>1054</v>
      </c>
      <c r="AP88" t="s">
        <v>1054</v>
      </c>
      <c r="AQ88" t="s">
        <v>1054</v>
      </c>
      <c r="AR88" t="s">
        <v>1052</v>
      </c>
      <c r="AS88" t="s">
        <v>1052</v>
      </c>
      <c r="AT88" t="s">
        <v>1052</v>
      </c>
      <c r="AU88" t="s">
        <v>1054</v>
      </c>
      <c r="AV88" t="s">
        <v>1054</v>
      </c>
      <c r="AW88" t="s">
        <v>1052</v>
      </c>
      <c r="AX88" t="s">
        <v>1054</v>
      </c>
      <c r="AY88" t="s">
        <v>1054</v>
      </c>
      <c r="AZ88" t="s">
        <v>1054</v>
      </c>
      <c r="BA88" t="s">
        <v>1052</v>
      </c>
      <c r="BB88" t="s">
        <v>1052</v>
      </c>
      <c r="BC88" t="s">
        <v>1054</v>
      </c>
      <c r="BD88" t="s">
        <v>1054</v>
      </c>
      <c r="BE88" t="s">
        <v>1054</v>
      </c>
      <c r="BF88" t="s">
        <v>1054</v>
      </c>
      <c r="BG88" t="s">
        <v>1054</v>
      </c>
      <c r="BH88" t="s">
        <v>1054</v>
      </c>
      <c r="BI88" t="s">
        <v>1056</v>
      </c>
      <c r="BJ88" t="s">
        <v>1054</v>
      </c>
      <c r="BK88" t="s">
        <v>1054</v>
      </c>
      <c r="BL88" t="s">
        <v>1054</v>
      </c>
      <c r="BM88" t="s">
        <v>1054</v>
      </c>
      <c r="BN88" t="s">
        <v>1056</v>
      </c>
      <c r="DB88" t="s">
        <v>1125</v>
      </c>
    </row>
    <row r="89" spans="1:106" x14ac:dyDescent="0.3">
      <c r="A89" t="s">
        <v>515</v>
      </c>
      <c r="B89" t="s">
        <v>516</v>
      </c>
      <c r="M89" t="s">
        <v>1009</v>
      </c>
      <c r="N89" t="s">
        <v>1009</v>
      </c>
      <c r="O89" t="s">
        <v>1009</v>
      </c>
      <c r="P89" t="s">
        <v>1009</v>
      </c>
      <c r="U89" t="s">
        <v>1009</v>
      </c>
      <c r="W89" s="139"/>
      <c r="X89" t="s">
        <v>1033</v>
      </c>
      <c r="Y89" t="s">
        <v>1035</v>
      </c>
      <c r="Z89" t="s">
        <v>1035</v>
      </c>
      <c r="AA89" t="s">
        <v>1033</v>
      </c>
      <c r="AN89" t="s">
        <v>1054</v>
      </c>
      <c r="AO89" t="s">
        <v>1056</v>
      </c>
      <c r="AP89" t="s">
        <v>1056</v>
      </c>
      <c r="AQ89" t="s">
        <v>1054</v>
      </c>
      <c r="AR89" t="s">
        <v>1052</v>
      </c>
      <c r="AS89" t="s">
        <v>1052</v>
      </c>
      <c r="AT89" t="s">
        <v>1052</v>
      </c>
      <c r="AU89" t="s">
        <v>1054</v>
      </c>
      <c r="AV89" t="s">
        <v>1056</v>
      </c>
      <c r="AW89" t="s">
        <v>1054</v>
      </c>
      <c r="AX89" t="s">
        <v>1056</v>
      </c>
      <c r="AY89" t="s">
        <v>1056</v>
      </c>
      <c r="AZ89" t="s">
        <v>1054</v>
      </c>
      <c r="BA89" t="s">
        <v>1052</v>
      </c>
      <c r="BB89" t="s">
        <v>1052</v>
      </c>
      <c r="BC89" t="s">
        <v>1052</v>
      </c>
      <c r="BD89" t="s">
        <v>1054</v>
      </c>
      <c r="BE89" t="s">
        <v>1056</v>
      </c>
      <c r="BF89" t="s">
        <v>1056</v>
      </c>
      <c r="BG89" t="s">
        <v>1056</v>
      </c>
      <c r="BH89" t="s">
        <v>1056</v>
      </c>
      <c r="BI89" t="s">
        <v>1054</v>
      </c>
      <c r="BJ89" t="s">
        <v>1054</v>
      </c>
      <c r="BK89" t="s">
        <v>1054</v>
      </c>
      <c r="BL89" t="s">
        <v>1054</v>
      </c>
      <c r="BM89" t="s">
        <v>1054</v>
      </c>
      <c r="BN89" t="s">
        <v>1058</v>
      </c>
      <c r="DB89" t="s">
        <v>1125</v>
      </c>
    </row>
    <row r="90" spans="1:106" x14ac:dyDescent="0.3">
      <c r="A90" t="s">
        <v>517</v>
      </c>
      <c r="B90" t="s">
        <v>518</v>
      </c>
      <c r="M90" t="s">
        <v>1009</v>
      </c>
      <c r="N90" t="s">
        <v>1009</v>
      </c>
      <c r="O90" t="s">
        <v>1009</v>
      </c>
      <c r="P90" t="s">
        <v>1009</v>
      </c>
      <c r="U90" t="s">
        <v>1009</v>
      </c>
      <c r="W90" s="139"/>
      <c r="X90" t="s">
        <v>1033</v>
      </c>
      <c r="Y90" t="s">
        <v>1033</v>
      </c>
      <c r="Z90" t="s">
        <v>1037</v>
      </c>
      <c r="AA90" t="s">
        <v>1033</v>
      </c>
      <c r="AN90" t="s">
        <v>1052</v>
      </c>
      <c r="AO90" t="s">
        <v>1054</v>
      </c>
      <c r="AP90" t="s">
        <v>1054</v>
      </c>
      <c r="AQ90" t="s">
        <v>1054</v>
      </c>
      <c r="AR90" t="s">
        <v>1054</v>
      </c>
      <c r="AS90" t="s">
        <v>1052</v>
      </c>
      <c r="AT90" t="s">
        <v>1054</v>
      </c>
      <c r="AU90" t="s">
        <v>1054</v>
      </c>
      <c r="AV90" t="s">
        <v>1054</v>
      </c>
      <c r="AW90" t="s">
        <v>1052</v>
      </c>
      <c r="AX90" t="s">
        <v>1054</v>
      </c>
      <c r="AY90" t="s">
        <v>1054</v>
      </c>
      <c r="AZ90" t="s">
        <v>1054</v>
      </c>
      <c r="BA90" t="s">
        <v>1054</v>
      </c>
      <c r="BB90" t="s">
        <v>1052</v>
      </c>
      <c r="BC90" t="s">
        <v>1054</v>
      </c>
      <c r="BD90" t="s">
        <v>1054</v>
      </c>
      <c r="BE90" t="s">
        <v>1054</v>
      </c>
      <c r="BF90" t="s">
        <v>1054</v>
      </c>
      <c r="BG90" t="s">
        <v>1054</v>
      </c>
      <c r="BH90" t="s">
        <v>1054</v>
      </c>
      <c r="BI90" t="s">
        <v>1054</v>
      </c>
      <c r="BJ90" t="s">
        <v>1054</v>
      </c>
      <c r="BK90" t="s">
        <v>1054</v>
      </c>
      <c r="BL90" t="s">
        <v>1054</v>
      </c>
      <c r="BM90" t="s">
        <v>1054</v>
      </c>
      <c r="BN90" t="s">
        <v>1054</v>
      </c>
      <c r="DB90" t="s">
        <v>1125</v>
      </c>
    </row>
    <row r="91" spans="1:106" x14ac:dyDescent="0.3">
      <c r="A91" t="s">
        <v>519</v>
      </c>
      <c r="B91" t="s">
        <v>520</v>
      </c>
      <c r="M91" t="s">
        <v>1009</v>
      </c>
      <c r="N91" t="s">
        <v>1009</v>
      </c>
      <c r="O91" t="s">
        <v>1009</v>
      </c>
      <c r="P91" t="s">
        <v>1009</v>
      </c>
      <c r="U91" t="s">
        <v>1009</v>
      </c>
      <c r="W91" s="139"/>
      <c r="X91" t="s">
        <v>1033</v>
      </c>
      <c r="Y91" t="s">
        <v>1033</v>
      </c>
      <c r="Z91" t="s">
        <v>1033</v>
      </c>
      <c r="AA91" t="s">
        <v>1035</v>
      </c>
      <c r="AN91" t="s">
        <v>1052</v>
      </c>
      <c r="AO91" t="s">
        <v>1052</v>
      </c>
      <c r="AP91" t="s">
        <v>1054</v>
      </c>
      <c r="AQ91" t="s">
        <v>1054</v>
      </c>
      <c r="AR91" t="s">
        <v>1052</v>
      </c>
      <c r="AS91" t="s">
        <v>1054</v>
      </c>
      <c r="AT91" t="s">
        <v>1052</v>
      </c>
      <c r="AU91" t="s">
        <v>1054</v>
      </c>
      <c r="AV91" t="s">
        <v>1054</v>
      </c>
      <c r="AW91" t="s">
        <v>1054</v>
      </c>
      <c r="AX91" t="s">
        <v>1054</v>
      </c>
      <c r="AY91" t="s">
        <v>1054</v>
      </c>
      <c r="AZ91" t="s">
        <v>1054</v>
      </c>
      <c r="BA91" t="s">
        <v>1054</v>
      </c>
      <c r="BB91" t="s">
        <v>1054</v>
      </c>
      <c r="BC91" t="s">
        <v>1054</v>
      </c>
      <c r="BD91" t="s">
        <v>1054</v>
      </c>
      <c r="BE91" t="s">
        <v>1054</v>
      </c>
      <c r="BF91" t="s">
        <v>1056</v>
      </c>
      <c r="BG91" t="s">
        <v>1056</v>
      </c>
      <c r="BH91" t="s">
        <v>1056</v>
      </c>
      <c r="BI91" t="s">
        <v>1056</v>
      </c>
      <c r="BJ91" t="s">
        <v>1054</v>
      </c>
      <c r="BK91" t="s">
        <v>1056</v>
      </c>
      <c r="BL91" t="s">
        <v>1056</v>
      </c>
      <c r="BM91" t="s">
        <v>1056</v>
      </c>
      <c r="BN91" t="s">
        <v>1056</v>
      </c>
      <c r="DB91" t="s">
        <v>1125</v>
      </c>
    </row>
    <row r="92" spans="1:106" x14ac:dyDescent="0.3">
      <c r="A92" t="s">
        <v>523</v>
      </c>
      <c r="B92" t="s">
        <v>524</v>
      </c>
      <c r="M92" t="s">
        <v>1009</v>
      </c>
      <c r="N92" t="s">
        <v>1009</v>
      </c>
      <c r="O92" t="s">
        <v>1009</v>
      </c>
      <c r="P92" t="s">
        <v>1009</v>
      </c>
      <c r="U92" t="s">
        <v>1009</v>
      </c>
      <c r="W92" s="139"/>
      <c r="X92" t="s">
        <v>1033</v>
      </c>
      <c r="Y92" t="s">
        <v>1033</v>
      </c>
      <c r="Z92" t="s">
        <v>1033</v>
      </c>
      <c r="AA92" t="s">
        <v>1033</v>
      </c>
      <c r="AN92" t="s">
        <v>1054</v>
      </c>
      <c r="AO92" t="s">
        <v>1054</v>
      </c>
      <c r="AP92" t="s">
        <v>1054</v>
      </c>
      <c r="AQ92" t="s">
        <v>1054</v>
      </c>
      <c r="AR92" t="s">
        <v>1054</v>
      </c>
      <c r="AS92" t="s">
        <v>1054</v>
      </c>
      <c r="AT92" t="s">
        <v>1052</v>
      </c>
      <c r="AU92" t="s">
        <v>1054</v>
      </c>
      <c r="AV92" t="s">
        <v>1052</v>
      </c>
      <c r="AW92" t="s">
        <v>1054</v>
      </c>
      <c r="AX92" t="s">
        <v>1054</v>
      </c>
      <c r="AY92" t="s">
        <v>1054</v>
      </c>
      <c r="AZ92" t="s">
        <v>1054</v>
      </c>
      <c r="BA92" t="s">
        <v>1054</v>
      </c>
      <c r="BB92" t="s">
        <v>1054</v>
      </c>
      <c r="BC92" t="s">
        <v>1052</v>
      </c>
      <c r="BD92" t="s">
        <v>1054</v>
      </c>
      <c r="BE92" t="s">
        <v>1052</v>
      </c>
      <c r="BF92" t="s">
        <v>1054</v>
      </c>
      <c r="BG92" t="s">
        <v>1054</v>
      </c>
      <c r="BH92" t="s">
        <v>1054</v>
      </c>
      <c r="BI92" t="s">
        <v>1054</v>
      </c>
      <c r="BJ92" t="s">
        <v>1054</v>
      </c>
      <c r="BK92" t="s">
        <v>1054</v>
      </c>
      <c r="BL92" t="s">
        <v>1052</v>
      </c>
      <c r="BM92" t="s">
        <v>1054</v>
      </c>
      <c r="BN92" t="s">
        <v>1054</v>
      </c>
      <c r="DB92" t="s">
        <v>1125</v>
      </c>
    </row>
    <row r="93" spans="1:106" x14ac:dyDescent="0.3">
      <c r="A93" t="s">
        <v>525</v>
      </c>
      <c r="B93" t="s">
        <v>526</v>
      </c>
      <c r="M93" t="s">
        <v>1009</v>
      </c>
      <c r="N93" t="s">
        <v>1009</v>
      </c>
      <c r="O93" t="s">
        <v>1009</v>
      </c>
      <c r="P93" t="s">
        <v>1009</v>
      </c>
      <c r="U93" t="s">
        <v>1009</v>
      </c>
      <c r="W93" s="139"/>
      <c r="X93" t="s">
        <v>1035</v>
      </c>
      <c r="Y93" t="s">
        <v>1033</v>
      </c>
      <c r="Z93" t="s">
        <v>1033</v>
      </c>
      <c r="AA93" t="s">
        <v>1035</v>
      </c>
      <c r="AN93" t="s">
        <v>1054</v>
      </c>
      <c r="AO93" t="s">
        <v>1054</v>
      </c>
      <c r="AP93" t="s">
        <v>1054</v>
      </c>
      <c r="AQ93" t="s">
        <v>1054</v>
      </c>
      <c r="AR93" t="s">
        <v>1054</v>
      </c>
      <c r="AS93" t="s">
        <v>1054</v>
      </c>
      <c r="AT93" t="s">
        <v>1054</v>
      </c>
      <c r="AU93" t="s">
        <v>1054</v>
      </c>
      <c r="AV93" t="s">
        <v>1054</v>
      </c>
      <c r="AW93" t="s">
        <v>1054</v>
      </c>
      <c r="AX93" t="s">
        <v>1054</v>
      </c>
      <c r="AY93" t="s">
        <v>1054</v>
      </c>
      <c r="AZ93" t="s">
        <v>1054</v>
      </c>
      <c r="BA93" t="s">
        <v>1054</v>
      </c>
      <c r="BB93" t="s">
        <v>1054</v>
      </c>
      <c r="BC93" t="s">
        <v>1054</v>
      </c>
      <c r="BD93" t="s">
        <v>1054</v>
      </c>
      <c r="BE93" t="s">
        <v>1054</v>
      </c>
      <c r="BF93" t="s">
        <v>1054</v>
      </c>
      <c r="BG93" t="s">
        <v>1054</v>
      </c>
      <c r="BH93" t="s">
        <v>1054</v>
      </c>
      <c r="BI93" t="s">
        <v>1054</v>
      </c>
      <c r="BJ93" t="s">
        <v>1054</v>
      </c>
      <c r="BK93" t="s">
        <v>1054</v>
      </c>
      <c r="BL93" t="s">
        <v>1054</v>
      </c>
      <c r="BM93" t="s">
        <v>1054</v>
      </c>
      <c r="BN93" t="s">
        <v>1054</v>
      </c>
      <c r="DB93" t="s">
        <v>1125</v>
      </c>
    </row>
    <row r="94" spans="1:106" x14ac:dyDescent="0.3">
      <c r="A94" t="s">
        <v>527</v>
      </c>
      <c r="B94" t="s">
        <v>528</v>
      </c>
      <c r="M94" t="s">
        <v>1009</v>
      </c>
      <c r="N94" t="s">
        <v>1009</v>
      </c>
      <c r="O94" t="s">
        <v>1009</v>
      </c>
      <c r="P94" t="s">
        <v>1009</v>
      </c>
      <c r="U94" t="s">
        <v>1011</v>
      </c>
      <c r="W94" s="139"/>
      <c r="X94" t="s">
        <v>1035</v>
      </c>
      <c r="Y94" t="s">
        <v>1033</v>
      </c>
      <c r="Z94" t="s">
        <v>1037</v>
      </c>
      <c r="AA94" t="s">
        <v>1035</v>
      </c>
      <c r="AN94" t="s">
        <v>1054</v>
      </c>
      <c r="AO94" t="s">
        <v>1054</v>
      </c>
      <c r="AP94" t="s">
        <v>1054</v>
      </c>
      <c r="AQ94" t="s">
        <v>1054</v>
      </c>
      <c r="AR94" t="s">
        <v>1052</v>
      </c>
      <c r="AS94" t="s">
        <v>1052</v>
      </c>
      <c r="AT94" t="s">
        <v>1054</v>
      </c>
      <c r="AU94" t="s">
        <v>1052</v>
      </c>
      <c r="AV94" t="s">
        <v>1054</v>
      </c>
      <c r="AW94" t="s">
        <v>1056</v>
      </c>
      <c r="AX94" t="s">
        <v>1056</v>
      </c>
      <c r="AY94" t="s">
        <v>1056</v>
      </c>
      <c r="AZ94" t="s">
        <v>1054</v>
      </c>
      <c r="BA94" t="s">
        <v>1052</v>
      </c>
      <c r="BB94" t="s">
        <v>1052</v>
      </c>
      <c r="BC94" t="s">
        <v>1054</v>
      </c>
      <c r="BD94" t="s">
        <v>1052</v>
      </c>
      <c r="BE94" t="s">
        <v>1054</v>
      </c>
      <c r="BF94" t="s">
        <v>1056</v>
      </c>
      <c r="BG94" t="s">
        <v>1056</v>
      </c>
      <c r="BH94" t="s">
        <v>1056</v>
      </c>
      <c r="BI94" t="s">
        <v>1054</v>
      </c>
      <c r="BJ94" t="s">
        <v>1052</v>
      </c>
      <c r="BK94" t="s">
        <v>1052</v>
      </c>
      <c r="BL94" t="s">
        <v>1054</v>
      </c>
      <c r="BM94" t="s">
        <v>1052</v>
      </c>
      <c r="BN94" t="s">
        <v>1054</v>
      </c>
      <c r="DB94" t="s">
        <v>1125</v>
      </c>
    </row>
    <row r="95" spans="1:106" x14ac:dyDescent="0.3">
      <c r="A95" t="s">
        <v>529</v>
      </c>
      <c r="B95" t="s">
        <v>530</v>
      </c>
      <c r="M95" t="s">
        <v>1009</v>
      </c>
      <c r="N95" t="s">
        <v>1009</v>
      </c>
      <c r="O95" t="s">
        <v>1009</v>
      </c>
      <c r="P95" t="s">
        <v>1009</v>
      </c>
      <c r="U95" t="s">
        <v>1011</v>
      </c>
      <c r="W95" s="139"/>
      <c r="X95" t="s">
        <v>1035</v>
      </c>
      <c r="Y95" t="s">
        <v>1033</v>
      </c>
      <c r="Z95" t="s">
        <v>1033</v>
      </c>
      <c r="AA95" t="s">
        <v>1033</v>
      </c>
      <c r="AN95" t="s">
        <v>1052</v>
      </c>
      <c r="AO95" t="s">
        <v>1052</v>
      </c>
      <c r="AP95" t="s">
        <v>1054</v>
      </c>
      <c r="AQ95" t="s">
        <v>1054</v>
      </c>
      <c r="AR95" t="s">
        <v>1054</v>
      </c>
      <c r="AS95" t="s">
        <v>1054</v>
      </c>
      <c r="AT95" t="s">
        <v>1056</v>
      </c>
      <c r="AU95" t="s">
        <v>1056</v>
      </c>
      <c r="AV95" t="s">
        <v>1052</v>
      </c>
      <c r="AW95" t="s">
        <v>1054</v>
      </c>
      <c r="AX95" t="s">
        <v>1054</v>
      </c>
      <c r="AY95" t="s">
        <v>1054</v>
      </c>
      <c r="AZ95" t="s">
        <v>1054</v>
      </c>
      <c r="BA95" t="s">
        <v>1054</v>
      </c>
      <c r="BB95" t="s">
        <v>1054</v>
      </c>
      <c r="BC95" t="s">
        <v>1056</v>
      </c>
      <c r="BD95" t="s">
        <v>1056</v>
      </c>
      <c r="BE95" t="s">
        <v>1054</v>
      </c>
      <c r="BF95" t="s">
        <v>1054</v>
      </c>
      <c r="BG95" t="s">
        <v>1054</v>
      </c>
      <c r="BH95" t="s">
        <v>1054</v>
      </c>
      <c r="BI95" t="s">
        <v>1054</v>
      </c>
      <c r="BJ95" t="s">
        <v>1054</v>
      </c>
      <c r="BK95" t="s">
        <v>1054</v>
      </c>
      <c r="BL95" t="s">
        <v>1056</v>
      </c>
      <c r="BM95" t="s">
        <v>1056</v>
      </c>
      <c r="BN95" t="s">
        <v>1054</v>
      </c>
      <c r="DB95" t="s">
        <v>1125</v>
      </c>
    </row>
    <row r="96" spans="1:106" x14ac:dyDescent="0.3">
      <c r="A96" t="s">
        <v>531</v>
      </c>
      <c r="B96" t="s">
        <v>532</v>
      </c>
      <c r="M96" t="s">
        <v>1009</v>
      </c>
      <c r="N96" t="s">
        <v>1009</v>
      </c>
      <c r="O96" t="s">
        <v>1009</v>
      </c>
      <c r="P96" t="s">
        <v>1009</v>
      </c>
      <c r="U96" t="s">
        <v>1009</v>
      </c>
      <c r="W96" s="139"/>
      <c r="X96" t="s">
        <v>1033</v>
      </c>
      <c r="Y96" t="s">
        <v>1035</v>
      </c>
      <c r="Z96" t="s">
        <v>1033</v>
      </c>
      <c r="AA96" t="s">
        <v>1035</v>
      </c>
      <c r="AN96" t="s">
        <v>1054</v>
      </c>
      <c r="AO96" t="s">
        <v>1056</v>
      </c>
      <c r="AP96" t="s">
        <v>1054</v>
      </c>
      <c r="AQ96" t="s">
        <v>1054</v>
      </c>
      <c r="AR96" t="s">
        <v>1052</v>
      </c>
      <c r="AS96" t="s">
        <v>1052</v>
      </c>
      <c r="AT96" t="s">
        <v>1054</v>
      </c>
      <c r="AU96" t="s">
        <v>1054</v>
      </c>
      <c r="AV96" t="s">
        <v>1052</v>
      </c>
      <c r="AW96" t="s">
        <v>1054</v>
      </c>
      <c r="AX96" t="s">
        <v>1054</v>
      </c>
      <c r="AY96" t="s">
        <v>1054</v>
      </c>
      <c r="AZ96" t="s">
        <v>1054</v>
      </c>
      <c r="BA96" t="s">
        <v>1052</v>
      </c>
      <c r="BB96" t="s">
        <v>1052</v>
      </c>
      <c r="BC96" t="s">
        <v>1054</v>
      </c>
      <c r="BD96" t="s">
        <v>1054</v>
      </c>
      <c r="BE96" t="s">
        <v>1052</v>
      </c>
      <c r="BF96" t="s">
        <v>1054</v>
      </c>
      <c r="BG96" t="s">
        <v>1054</v>
      </c>
      <c r="BH96" t="s">
        <v>1054</v>
      </c>
      <c r="BI96" t="s">
        <v>1054</v>
      </c>
      <c r="BJ96" t="s">
        <v>1052</v>
      </c>
      <c r="BK96" t="s">
        <v>1052</v>
      </c>
      <c r="BL96" t="s">
        <v>1054</v>
      </c>
      <c r="BM96" t="s">
        <v>1054</v>
      </c>
      <c r="BN96" t="s">
        <v>1054</v>
      </c>
      <c r="DB96" t="s">
        <v>1125</v>
      </c>
    </row>
    <row r="97" spans="1:106" x14ac:dyDescent="0.3">
      <c r="A97" t="s">
        <v>533</v>
      </c>
      <c r="B97" t="s">
        <v>534</v>
      </c>
      <c r="M97" t="s">
        <v>1009</v>
      </c>
      <c r="N97" t="s">
        <v>1009</v>
      </c>
      <c r="O97" t="s">
        <v>1009</v>
      </c>
      <c r="P97" t="s">
        <v>1009</v>
      </c>
      <c r="U97" t="s">
        <v>1011</v>
      </c>
      <c r="W97" s="139"/>
      <c r="X97" t="s">
        <v>1033</v>
      </c>
      <c r="Y97" t="s">
        <v>1033</v>
      </c>
      <c r="Z97" t="s">
        <v>1033</v>
      </c>
      <c r="AA97" t="s">
        <v>1033</v>
      </c>
      <c r="AN97" t="s">
        <v>1054</v>
      </c>
      <c r="AO97" t="s">
        <v>1054</v>
      </c>
      <c r="AP97" t="s">
        <v>1054</v>
      </c>
      <c r="AQ97" t="s">
        <v>1056</v>
      </c>
      <c r="AR97" t="s">
        <v>1052</v>
      </c>
      <c r="AS97" t="s">
        <v>1054</v>
      </c>
      <c r="AT97" t="s">
        <v>1054</v>
      </c>
      <c r="AU97" t="s">
        <v>1054</v>
      </c>
      <c r="AV97" t="s">
        <v>1052</v>
      </c>
      <c r="AW97" t="s">
        <v>1054</v>
      </c>
      <c r="AX97" t="s">
        <v>1054</v>
      </c>
      <c r="AY97" t="s">
        <v>1054</v>
      </c>
      <c r="AZ97" t="s">
        <v>1056</v>
      </c>
      <c r="BA97" t="s">
        <v>1052</v>
      </c>
      <c r="BB97" t="s">
        <v>1054</v>
      </c>
      <c r="BC97" t="s">
        <v>1054</v>
      </c>
      <c r="BD97" t="s">
        <v>1054</v>
      </c>
      <c r="BE97" t="s">
        <v>1052</v>
      </c>
      <c r="BF97" t="s">
        <v>1054</v>
      </c>
      <c r="BG97" t="s">
        <v>1054</v>
      </c>
      <c r="BH97" t="s">
        <v>1054</v>
      </c>
      <c r="BI97" t="s">
        <v>1056</v>
      </c>
      <c r="BJ97" t="s">
        <v>1052</v>
      </c>
      <c r="BK97" t="s">
        <v>1054</v>
      </c>
      <c r="BL97" t="s">
        <v>1054</v>
      </c>
      <c r="BM97" t="s">
        <v>1054</v>
      </c>
      <c r="BN97" t="s">
        <v>1054</v>
      </c>
      <c r="DB97" t="s">
        <v>1125</v>
      </c>
    </row>
    <row r="98" spans="1:106" x14ac:dyDescent="0.3">
      <c r="A98" t="s">
        <v>535</v>
      </c>
      <c r="B98" t="s">
        <v>536</v>
      </c>
      <c r="M98" t="s">
        <v>1009</v>
      </c>
      <c r="N98" t="s">
        <v>1009</v>
      </c>
      <c r="O98" t="s">
        <v>1009</v>
      </c>
      <c r="P98" t="s">
        <v>1009</v>
      </c>
      <c r="U98" t="s">
        <v>1009</v>
      </c>
      <c r="W98" s="139"/>
      <c r="X98" t="s">
        <v>1033</v>
      </c>
      <c r="Y98" t="s">
        <v>1033</v>
      </c>
      <c r="Z98" t="s">
        <v>1033</v>
      </c>
      <c r="AA98" t="s">
        <v>1033</v>
      </c>
      <c r="AN98" t="s">
        <v>1054</v>
      </c>
      <c r="AO98" t="s">
        <v>1054</v>
      </c>
      <c r="AP98" t="s">
        <v>1056</v>
      </c>
      <c r="AQ98" t="s">
        <v>1052</v>
      </c>
      <c r="AR98" t="s">
        <v>1054</v>
      </c>
      <c r="AS98" t="s">
        <v>1052</v>
      </c>
      <c r="AT98" t="s">
        <v>1054</v>
      </c>
      <c r="AU98" t="s">
        <v>1054</v>
      </c>
      <c r="AV98" t="s">
        <v>1052</v>
      </c>
      <c r="AW98" t="s">
        <v>1054</v>
      </c>
      <c r="AX98" t="s">
        <v>1054</v>
      </c>
      <c r="AY98" t="s">
        <v>1056</v>
      </c>
      <c r="AZ98" t="s">
        <v>1052</v>
      </c>
      <c r="BA98" t="s">
        <v>1054</v>
      </c>
      <c r="BB98" t="s">
        <v>1052</v>
      </c>
      <c r="BC98" t="s">
        <v>1054</v>
      </c>
      <c r="BD98" t="s">
        <v>1054</v>
      </c>
      <c r="BE98" t="s">
        <v>1052</v>
      </c>
      <c r="BF98" t="s">
        <v>1054</v>
      </c>
      <c r="BG98" t="s">
        <v>1054</v>
      </c>
      <c r="BH98" t="s">
        <v>1056</v>
      </c>
      <c r="BI98" t="s">
        <v>1054</v>
      </c>
      <c r="BJ98" t="s">
        <v>1054</v>
      </c>
      <c r="BK98" t="s">
        <v>1054</v>
      </c>
      <c r="BL98" t="s">
        <v>1054</v>
      </c>
      <c r="BM98" t="s">
        <v>1054</v>
      </c>
      <c r="BN98" t="s">
        <v>1054</v>
      </c>
      <c r="DB98" t="s">
        <v>1125</v>
      </c>
    </row>
    <row r="99" spans="1:106" x14ac:dyDescent="0.3">
      <c r="A99" t="s">
        <v>539</v>
      </c>
      <c r="B99" t="s">
        <v>540</v>
      </c>
      <c r="M99" t="s">
        <v>1009</v>
      </c>
      <c r="N99" t="s">
        <v>1009</v>
      </c>
      <c r="O99" t="s">
        <v>1009</v>
      </c>
      <c r="P99" t="s">
        <v>1009</v>
      </c>
      <c r="U99" t="s">
        <v>1009</v>
      </c>
      <c r="W99" s="139"/>
      <c r="X99" t="s">
        <v>1035</v>
      </c>
      <c r="Y99" t="s">
        <v>1033</v>
      </c>
      <c r="Z99" t="s">
        <v>1033</v>
      </c>
      <c r="AA99" t="s">
        <v>1033</v>
      </c>
      <c r="AN99" t="s">
        <v>1054</v>
      </c>
      <c r="AO99" t="s">
        <v>1054</v>
      </c>
      <c r="AP99" t="s">
        <v>1054</v>
      </c>
      <c r="AQ99" t="s">
        <v>1054</v>
      </c>
      <c r="AR99" t="s">
        <v>1054</v>
      </c>
      <c r="AS99" t="s">
        <v>1052</v>
      </c>
      <c r="AT99" t="s">
        <v>1052</v>
      </c>
      <c r="AU99" t="s">
        <v>1052</v>
      </c>
      <c r="AV99" t="s">
        <v>1054</v>
      </c>
      <c r="AW99" t="s">
        <v>1054</v>
      </c>
      <c r="AX99" t="s">
        <v>1054</v>
      </c>
      <c r="AY99" t="s">
        <v>1054</v>
      </c>
      <c r="AZ99" t="s">
        <v>1054</v>
      </c>
      <c r="BA99" t="s">
        <v>1054</v>
      </c>
      <c r="BB99" t="s">
        <v>1052</v>
      </c>
      <c r="BC99" t="s">
        <v>1054</v>
      </c>
      <c r="BD99" t="s">
        <v>1054</v>
      </c>
      <c r="BE99" t="s">
        <v>1054</v>
      </c>
      <c r="BF99" t="s">
        <v>1054</v>
      </c>
      <c r="BG99" t="s">
        <v>1054</v>
      </c>
      <c r="BH99" t="s">
        <v>1054</v>
      </c>
      <c r="BI99" t="s">
        <v>1054</v>
      </c>
      <c r="BJ99" t="s">
        <v>1054</v>
      </c>
      <c r="BK99" t="s">
        <v>1052</v>
      </c>
      <c r="BL99" t="s">
        <v>1054</v>
      </c>
      <c r="BM99" t="s">
        <v>1054</v>
      </c>
      <c r="BN99" t="s">
        <v>1054</v>
      </c>
      <c r="DB99" t="s">
        <v>1125</v>
      </c>
    </row>
    <row r="100" spans="1:106" x14ac:dyDescent="0.3">
      <c r="A100" t="s">
        <v>541</v>
      </c>
      <c r="B100" t="s">
        <v>542</v>
      </c>
      <c r="M100" t="s">
        <v>1009</v>
      </c>
      <c r="N100" t="s">
        <v>1009</v>
      </c>
      <c r="O100" t="s">
        <v>1009</v>
      </c>
      <c r="P100" t="s">
        <v>1009</v>
      </c>
      <c r="U100" t="s">
        <v>1009</v>
      </c>
      <c r="W100" s="139"/>
      <c r="X100" t="s">
        <v>1037</v>
      </c>
      <c r="Y100" t="s">
        <v>1033</v>
      </c>
      <c r="Z100" t="s">
        <v>1035</v>
      </c>
      <c r="AA100" t="s">
        <v>1037</v>
      </c>
      <c r="AN100" t="s">
        <v>1054</v>
      </c>
      <c r="AO100" t="s">
        <v>1054</v>
      </c>
      <c r="AP100" t="s">
        <v>1054</v>
      </c>
      <c r="AQ100" t="s">
        <v>1054</v>
      </c>
      <c r="AR100" t="s">
        <v>1054</v>
      </c>
      <c r="AS100" t="s">
        <v>1052</v>
      </c>
      <c r="AT100" t="s">
        <v>1054</v>
      </c>
      <c r="AU100" t="s">
        <v>1054</v>
      </c>
      <c r="AV100" t="s">
        <v>1054</v>
      </c>
      <c r="AW100" t="s">
        <v>1054</v>
      </c>
      <c r="AX100" t="s">
        <v>1054</v>
      </c>
      <c r="AY100" t="s">
        <v>1054</v>
      </c>
      <c r="AZ100" t="s">
        <v>1054</v>
      </c>
      <c r="BA100" t="s">
        <v>1054</v>
      </c>
      <c r="BB100" t="s">
        <v>1052</v>
      </c>
      <c r="BC100" t="s">
        <v>1054</v>
      </c>
      <c r="BD100" t="s">
        <v>1054</v>
      </c>
      <c r="BE100" t="s">
        <v>1054</v>
      </c>
      <c r="BF100" t="s">
        <v>1054</v>
      </c>
      <c r="BG100" t="s">
        <v>1054</v>
      </c>
      <c r="BH100" t="s">
        <v>1054</v>
      </c>
      <c r="BI100" t="s">
        <v>1054</v>
      </c>
      <c r="BJ100" t="s">
        <v>1054</v>
      </c>
      <c r="BK100" t="s">
        <v>1052</v>
      </c>
      <c r="BL100" t="s">
        <v>1054</v>
      </c>
      <c r="BM100" t="s">
        <v>1054</v>
      </c>
      <c r="BN100" t="s">
        <v>1054</v>
      </c>
      <c r="DB100" t="s">
        <v>1125</v>
      </c>
    </row>
    <row r="101" spans="1:106" x14ac:dyDescent="0.3">
      <c r="A101" t="s">
        <v>545</v>
      </c>
      <c r="B101" t="s">
        <v>546</v>
      </c>
      <c r="M101" t="s">
        <v>1009</v>
      </c>
      <c r="N101" t="s">
        <v>1009</v>
      </c>
      <c r="O101" t="s">
        <v>1009</v>
      </c>
      <c r="P101" t="s">
        <v>1009</v>
      </c>
      <c r="U101" t="s">
        <v>1009</v>
      </c>
      <c r="W101" s="139"/>
      <c r="X101" t="s">
        <v>1035</v>
      </c>
      <c r="Y101" t="s">
        <v>1033</v>
      </c>
      <c r="Z101" t="s">
        <v>1033</v>
      </c>
      <c r="AA101" t="s">
        <v>1035</v>
      </c>
      <c r="AN101" t="s">
        <v>1054</v>
      </c>
      <c r="AO101" t="s">
        <v>1054</v>
      </c>
      <c r="AP101" t="s">
        <v>1054</v>
      </c>
      <c r="AQ101" t="s">
        <v>1054</v>
      </c>
      <c r="AR101" t="s">
        <v>1052</v>
      </c>
      <c r="AS101" t="s">
        <v>1052</v>
      </c>
      <c r="AT101" t="s">
        <v>1054</v>
      </c>
      <c r="AU101" t="s">
        <v>1052</v>
      </c>
      <c r="AV101" t="s">
        <v>1050</v>
      </c>
      <c r="AW101" t="s">
        <v>1054</v>
      </c>
      <c r="AX101" t="s">
        <v>1054</v>
      </c>
      <c r="AY101" t="s">
        <v>1054</v>
      </c>
      <c r="AZ101" t="s">
        <v>1054</v>
      </c>
      <c r="BA101" t="s">
        <v>1052</v>
      </c>
      <c r="BB101" t="s">
        <v>1054</v>
      </c>
      <c r="BC101" t="s">
        <v>1054</v>
      </c>
      <c r="BD101" t="s">
        <v>1054</v>
      </c>
      <c r="BE101" t="s">
        <v>1050</v>
      </c>
      <c r="BF101" t="s">
        <v>1054</v>
      </c>
      <c r="BG101" t="s">
        <v>1054</v>
      </c>
      <c r="BH101" t="s">
        <v>1056</v>
      </c>
      <c r="BI101" t="s">
        <v>1056</v>
      </c>
      <c r="BJ101" t="s">
        <v>1054</v>
      </c>
      <c r="BK101" t="s">
        <v>1054</v>
      </c>
      <c r="BL101" t="s">
        <v>1056</v>
      </c>
      <c r="BM101" t="s">
        <v>1054</v>
      </c>
      <c r="BN101" t="s">
        <v>1050</v>
      </c>
      <c r="DB101" t="s">
        <v>1125</v>
      </c>
    </row>
    <row r="102" spans="1:106" x14ac:dyDescent="0.3">
      <c r="A102" t="s">
        <v>547</v>
      </c>
      <c r="B102" t="s">
        <v>548</v>
      </c>
      <c r="M102" t="s">
        <v>1009</v>
      </c>
      <c r="N102" t="s">
        <v>1009</v>
      </c>
      <c r="O102" t="s">
        <v>1009</v>
      </c>
      <c r="P102" t="s">
        <v>1009</v>
      </c>
      <c r="U102" t="s">
        <v>1009</v>
      </c>
      <c r="W102" s="139"/>
      <c r="X102" t="s">
        <v>1035</v>
      </c>
      <c r="Y102" t="s">
        <v>1033</v>
      </c>
      <c r="Z102" t="s">
        <v>1037</v>
      </c>
      <c r="AA102" t="s">
        <v>1033</v>
      </c>
      <c r="AN102" t="s">
        <v>1054</v>
      </c>
      <c r="AO102" t="s">
        <v>1052</v>
      </c>
      <c r="AP102" t="s">
        <v>1054</v>
      </c>
      <c r="AQ102" t="s">
        <v>1052</v>
      </c>
      <c r="AR102" t="s">
        <v>1054</v>
      </c>
      <c r="AS102" t="s">
        <v>1052</v>
      </c>
      <c r="AT102" t="s">
        <v>1054</v>
      </c>
      <c r="AU102" t="s">
        <v>1052</v>
      </c>
      <c r="AV102" t="s">
        <v>1052</v>
      </c>
      <c r="AW102" t="s">
        <v>1056</v>
      </c>
      <c r="AX102" t="s">
        <v>1056</v>
      </c>
      <c r="AY102" t="s">
        <v>1056</v>
      </c>
      <c r="AZ102" t="s">
        <v>1052</v>
      </c>
      <c r="BA102" t="s">
        <v>1054</v>
      </c>
      <c r="BB102" t="s">
        <v>1054</v>
      </c>
      <c r="BC102" t="s">
        <v>1056</v>
      </c>
      <c r="BD102" t="s">
        <v>1054</v>
      </c>
      <c r="BE102" t="s">
        <v>1054</v>
      </c>
      <c r="BF102" t="s">
        <v>1056</v>
      </c>
      <c r="BG102" t="s">
        <v>1056</v>
      </c>
      <c r="BH102" t="s">
        <v>1056</v>
      </c>
      <c r="BI102" t="s">
        <v>1054</v>
      </c>
      <c r="BJ102" t="s">
        <v>1056</v>
      </c>
      <c r="BK102" t="s">
        <v>1054</v>
      </c>
      <c r="BL102" t="s">
        <v>1056</v>
      </c>
      <c r="BM102" t="s">
        <v>1054</v>
      </c>
      <c r="BN102" t="s">
        <v>1054</v>
      </c>
      <c r="DB102" t="s">
        <v>1125</v>
      </c>
    </row>
    <row r="103" spans="1:106" x14ac:dyDescent="0.3">
      <c r="A103" t="s">
        <v>549</v>
      </c>
      <c r="B103" t="s">
        <v>550</v>
      </c>
      <c r="M103" t="s">
        <v>1009</v>
      </c>
      <c r="N103" t="s">
        <v>1009</v>
      </c>
      <c r="O103" t="s">
        <v>1009</v>
      </c>
      <c r="P103" t="s">
        <v>1009</v>
      </c>
      <c r="U103" t="s">
        <v>1009</v>
      </c>
      <c r="W103" s="139"/>
      <c r="X103" t="s">
        <v>1033</v>
      </c>
      <c r="Y103" t="s">
        <v>1033</v>
      </c>
      <c r="Z103" t="s">
        <v>1035</v>
      </c>
      <c r="AA103" t="s">
        <v>1035</v>
      </c>
      <c r="AN103" t="s">
        <v>1056</v>
      </c>
      <c r="AO103" t="s">
        <v>1052</v>
      </c>
      <c r="AP103" t="s">
        <v>1052</v>
      </c>
      <c r="AQ103" t="s">
        <v>1052</v>
      </c>
      <c r="AR103" t="s">
        <v>1054</v>
      </c>
      <c r="AS103" t="s">
        <v>1056</v>
      </c>
      <c r="AT103" t="s">
        <v>1052</v>
      </c>
      <c r="AU103" t="s">
        <v>1054</v>
      </c>
      <c r="AV103" t="s">
        <v>1056</v>
      </c>
      <c r="AW103" t="s">
        <v>1056</v>
      </c>
      <c r="AX103" t="s">
        <v>1052</v>
      </c>
      <c r="AY103" t="s">
        <v>1054</v>
      </c>
      <c r="AZ103" t="s">
        <v>1052</v>
      </c>
      <c r="BA103" t="s">
        <v>1054</v>
      </c>
      <c r="BB103" t="s">
        <v>1056</v>
      </c>
      <c r="BC103" t="s">
        <v>1054</v>
      </c>
      <c r="BD103" t="s">
        <v>1054</v>
      </c>
      <c r="BE103" t="s">
        <v>1056</v>
      </c>
      <c r="BF103" t="s">
        <v>1056</v>
      </c>
      <c r="BG103" t="s">
        <v>1052</v>
      </c>
      <c r="BH103" t="s">
        <v>1054</v>
      </c>
      <c r="BI103" t="s">
        <v>1054</v>
      </c>
      <c r="BJ103" t="s">
        <v>1054</v>
      </c>
      <c r="BK103" t="s">
        <v>1056</v>
      </c>
      <c r="BL103" t="s">
        <v>1054</v>
      </c>
      <c r="BM103" t="s">
        <v>1054</v>
      </c>
      <c r="BN103" t="s">
        <v>1056</v>
      </c>
      <c r="DB103" t="s">
        <v>1125</v>
      </c>
    </row>
    <row r="104" spans="1:106" x14ac:dyDescent="0.3">
      <c r="A104" t="s">
        <v>553</v>
      </c>
      <c r="B104" t="s">
        <v>554</v>
      </c>
      <c r="M104" t="s">
        <v>1009</v>
      </c>
      <c r="N104" t="s">
        <v>1009</v>
      </c>
      <c r="O104" t="s">
        <v>1009</v>
      </c>
      <c r="P104" t="s">
        <v>1009</v>
      </c>
      <c r="U104" t="s">
        <v>1009</v>
      </c>
      <c r="W104" s="139"/>
      <c r="X104" t="s">
        <v>1035</v>
      </c>
      <c r="Y104" t="s">
        <v>1035</v>
      </c>
      <c r="Z104" t="s">
        <v>1035</v>
      </c>
      <c r="AA104" t="s">
        <v>1035</v>
      </c>
      <c r="AN104" t="s">
        <v>1056</v>
      </c>
      <c r="AO104" t="s">
        <v>1056</v>
      </c>
      <c r="AP104" t="s">
        <v>1056</v>
      </c>
      <c r="AQ104" t="s">
        <v>1054</v>
      </c>
      <c r="AR104" t="s">
        <v>1052</v>
      </c>
      <c r="AS104" t="s">
        <v>1056</v>
      </c>
      <c r="AT104" t="s">
        <v>1054</v>
      </c>
      <c r="AU104" t="s">
        <v>1054</v>
      </c>
      <c r="AV104" t="s">
        <v>1054</v>
      </c>
      <c r="AW104" t="s">
        <v>1056</v>
      </c>
      <c r="AX104" t="s">
        <v>1056</v>
      </c>
      <c r="AY104" t="s">
        <v>1056</v>
      </c>
      <c r="AZ104" t="s">
        <v>1054</v>
      </c>
      <c r="BA104" t="s">
        <v>1052</v>
      </c>
      <c r="BB104" t="s">
        <v>1056</v>
      </c>
      <c r="BC104" t="s">
        <v>1054</v>
      </c>
      <c r="BD104" t="s">
        <v>1054</v>
      </c>
      <c r="BE104" t="s">
        <v>1054</v>
      </c>
      <c r="BF104" t="s">
        <v>1056</v>
      </c>
      <c r="BG104" t="s">
        <v>1058</v>
      </c>
      <c r="BH104" t="s">
        <v>1056</v>
      </c>
      <c r="BI104" t="s">
        <v>1054</v>
      </c>
      <c r="BJ104" t="s">
        <v>1052</v>
      </c>
      <c r="BK104" t="s">
        <v>1056</v>
      </c>
      <c r="BL104" t="s">
        <v>1054</v>
      </c>
      <c r="BM104" t="s">
        <v>1054</v>
      </c>
      <c r="BN104" t="s">
        <v>1054</v>
      </c>
      <c r="DB104" t="s">
        <v>1125</v>
      </c>
    </row>
    <row r="105" spans="1:106" x14ac:dyDescent="0.3">
      <c r="A105" t="s">
        <v>557</v>
      </c>
      <c r="B105" t="s">
        <v>558</v>
      </c>
      <c r="M105" t="s">
        <v>1009</v>
      </c>
      <c r="N105" t="s">
        <v>1009</v>
      </c>
      <c r="O105" t="s">
        <v>1009</v>
      </c>
      <c r="P105" t="s">
        <v>1009</v>
      </c>
      <c r="U105" t="s">
        <v>1009</v>
      </c>
      <c r="W105" s="139"/>
      <c r="X105" t="s">
        <v>1035</v>
      </c>
      <c r="Y105" t="s">
        <v>1035</v>
      </c>
      <c r="Z105" t="s">
        <v>1033</v>
      </c>
      <c r="AA105" t="s">
        <v>1033</v>
      </c>
      <c r="AN105" t="s">
        <v>1052</v>
      </c>
      <c r="AO105" t="s">
        <v>1054</v>
      </c>
      <c r="AP105" t="s">
        <v>1052</v>
      </c>
      <c r="AQ105" t="s">
        <v>1050</v>
      </c>
      <c r="AR105" t="s">
        <v>1054</v>
      </c>
      <c r="AS105" t="s">
        <v>1052</v>
      </c>
      <c r="AT105" t="s">
        <v>1052</v>
      </c>
      <c r="AU105" t="s">
        <v>1054</v>
      </c>
      <c r="AV105" t="s">
        <v>1054</v>
      </c>
      <c r="AW105" t="s">
        <v>1052</v>
      </c>
      <c r="AX105" t="s">
        <v>1054</v>
      </c>
      <c r="AY105" t="s">
        <v>1054</v>
      </c>
      <c r="AZ105" t="s">
        <v>1052</v>
      </c>
      <c r="BA105" t="s">
        <v>1054</v>
      </c>
      <c r="BB105" t="s">
        <v>1054</v>
      </c>
      <c r="BC105" t="s">
        <v>1052</v>
      </c>
      <c r="BD105" t="s">
        <v>1054</v>
      </c>
      <c r="BE105" t="s">
        <v>1054</v>
      </c>
      <c r="BF105" t="s">
        <v>1052</v>
      </c>
      <c r="BG105" t="s">
        <v>1054</v>
      </c>
      <c r="BH105" t="s">
        <v>1052</v>
      </c>
      <c r="BI105" t="s">
        <v>1052</v>
      </c>
      <c r="BJ105" t="s">
        <v>1054</v>
      </c>
      <c r="BK105" t="s">
        <v>1054</v>
      </c>
      <c r="BL105" t="s">
        <v>1052</v>
      </c>
      <c r="BM105" t="s">
        <v>1054</v>
      </c>
      <c r="BN105" t="s">
        <v>1054</v>
      </c>
      <c r="DB105" t="s">
        <v>1125</v>
      </c>
    </row>
    <row r="106" spans="1:106" x14ac:dyDescent="0.3">
      <c r="A106" t="s">
        <v>560</v>
      </c>
      <c r="B106" t="s">
        <v>561</v>
      </c>
      <c r="M106" t="s">
        <v>1009</v>
      </c>
      <c r="N106" t="s">
        <v>1009</v>
      </c>
      <c r="O106" t="s">
        <v>1009</v>
      </c>
      <c r="P106" t="s">
        <v>1009</v>
      </c>
      <c r="U106" t="s">
        <v>1009</v>
      </c>
      <c r="W106" s="139"/>
      <c r="X106" t="s">
        <v>1035</v>
      </c>
      <c r="Y106" t="s">
        <v>1033</v>
      </c>
      <c r="Z106" t="s">
        <v>1033</v>
      </c>
      <c r="AA106" t="s">
        <v>1033</v>
      </c>
      <c r="AN106" t="s">
        <v>1056</v>
      </c>
      <c r="AO106" t="s">
        <v>1052</v>
      </c>
      <c r="AP106" t="s">
        <v>1052</v>
      </c>
      <c r="AQ106" t="s">
        <v>1052</v>
      </c>
      <c r="AR106" t="s">
        <v>1052</v>
      </c>
      <c r="AS106" t="s">
        <v>1052</v>
      </c>
      <c r="AT106" t="s">
        <v>1052</v>
      </c>
      <c r="AU106" t="s">
        <v>1054</v>
      </c>
      <c r="AV106" t="s">
        <v>1056</v>
      </c>
      <c r="AW106" t="s">
        <v>1056</v>
      </c>
      <c r="AX106" t="s">
        <v>1052</v>
      </c>
      <c r="AY106" t="s">
        <v>1054</v>
      </c>
      <c r="AZ106" t="s">
        <v>1052</v>
      </c>
      <c r="BA106" t="s">
        <v>1052</v>
      </c>
      <c r="BB106" t="s">
        <v>1054</v>
      </c>
      <c r="BC106" t="s">
        <v>1052</v>
      </c>
      <c r="BD106" t="s">
        <v>1054</v>
      </c>
      <c r="BE106" t="s">
        <v>1056</v>
      </c>
      <c r="BF106" t="s">
        <v>1056</v>
      </c>
      <c r="BG106" t="s">
        <v>1054</v>
      </c>
      <c r="BH106" t="s">
        <v>1054</v>
      </c>
      <c r="BI106" t="s">
        <v>1054</v>
      </c>
      <c r="BJ106" t="s">
        <v>1052</v>
      </c>
      <c r="BK106" t="s">
        <v>1054</v>
      </c>
      <c r="BL106" t="s">
        <v>1052</v>
      </c>
      <c r="BM106" t="s">
        <v>1054</v>
      </c>
      <c r="BN106" t="s">
        <v>1056</v>
      </c>
      <c r="DB106" t="s">
        <v>1125</v>
      </c>
    </row>
    <row r="107" spans="1:106" x14ac:dyDescent="0.3">
      <c r="A107" t="s">
        <v>562</v>
      </c>
      <c r="B107" t="s">
        <v>563</v>
      </c>
      <c r="M107" t="s">
        <v>1009</v>
      </c>
      <c r="N107" t="s">
        <v>1009</v>
      </c>
      <c r="O107" t="s">
        <v>1009</v>
      </c>
      <c r="P107" t="s">
        <v>1009</v>
      </c>
      <c r="U107" t="s">
        <v>1009</v>
      </c>
      <c r="W107" s="139"/>
      <c r="X107" t="s">
        <v>1033</v>
      </c>
      <c r="Y107" t="s">
        <v>1033</v>
      </c>
      <c r="Z107" t="s">
        <v>1033</v>
      </c>
      <c r="AA107" t="s">
        <v>1035</v>
      </c>
      <c r="AN107" t="s">
        <v>1056</v>
      </c>
      <c r="AO107" t="s">
        <v>1054</v>
      </c>
      <c r="AP107" t="s">
        <v>1054</v>
      </c>
      <c r="AQ107" t="s">
        <v>1056</v>
      </c>
      <c r="AR107" t="s">
        <v>1056</v>
      </c>
      <c r="AS107" t="s">
        <v>1054</v>
      </c>
      <c r="AT107" t="s">
        <v>1056</v>
      </c>
      <c r="AU107" t="s">
        <v>1054</v>
      </c>
      <c r="AV107" t="s">
        <v>1050</v>
      </c>
      <c r="AW107" t="s">
        <v>1056</v>
      </c>
      <c r="AX107" t="s">
        <v>1056</v>
      </c>
      <c r="AY107" t="s">
        <v>1054</v>
      </c>
      <c r="AZ107" t="s">
        <v>1056</v>
      </c>
      <c r="BA107" t="s">
        <v>1056</v>
      </c>
      <c r="BB107" t="s">
        <v>1054</v>
      </c>
      <c r="BC107" t="s">
        <v>1056</v>
      </c>
      <c r="BD107" t="s">
        <v>1054</v>
      </c>
      <c r="BE107" t="s">
        <v>1054</v>
      </c>
      <c r="BF107" t="s">
        <v>1056</v>
      </c>
      <c r="BG107" t="s">
        <v>1056</v>
      </c>
      <c r="BH107" t="s">
        <v>1056</v>
      </c>
      <c r="BI107" t="s">
        <v>1056</v>
      </c>
      <c r="BJ107" t="s">
        <v>1056</v>
      </c>
      <c r="BK107" t="s">
        <v>1056</v>
      </c>
      <c r="BL107" t="s">
        <v>1056</v>
      </c>
      <c r="BM107" t="s">
        <v>1056</v>
      </c>
      <c r="BN107" t="s">
        <v>1052</v>
      </c>
      <c r="DB107" t="s">
        <v>1125</v>
      </c>
    </row>
    <row r="108" spans="1:106" x14ac:dyDescent="0.3">
      <c r="A108" t="s">
        <v>564</v>
      </c>
      <c r="B108" t="s">
        <v>565</v>
      </c>
      <c r="M108" t="s">
        <v>1009</v>
      </c>
      <c r="N108" t="s">
        <v>1009</v>
      </c>
      <c r="O108" t="s">
        <v>1009</v>
      </c>
      <c r="P108" t="s">
        <v>1009</v>
      </c>
      <c r="U108" t="s">
        <v>1009</v>
      </c>
      <c r="W108" s="139"/>
      <c r="X108" t="s">
        <v>1035</v>
      </c>
      <c r="Y108" t="s">
        <v>1033</v>
      </c>
      <c r="Z108" t="s">
        <v>1037</v>
      </c>
      <c r="AA108" t="s">
        <v>1035</v>
      </c>
      <c r="AN108" t="s">
        <v>1052</v>
      </c>
      <c r="AO108" t="s">
        <v>1054</v>
      </c>
      <c r="AP108" t="s">
        <v>1054</v>
      </c>
      <c r="AQ108" t="s">
        <v>1052</v>
      </c>
      <c r="AR108" t="s">
        <v>1052</v>
      </c>
      <c r="AS108" t="s">
        <v>1054</v>
      </c>
      <c r="AT108" t="s">
        <v>1054</v>
      </c>
      <c r="AU108" t="s">
        <v>1054</v>
      </c>
      <c r="AV108" t="s">
        <v>1054</v>
      </c>
      <c r="AW108" t="s">
        <v>1052</v>
      </c>
      <c r="AX108" t="s">
        <v>1054</v>
      </c>
      <c r="AY108" t="s">
        <v>1054</v>
      </c>
      <c r="AZ108" t="s">
        <v>1054</v>
      </c>
      <c r="BA108" t="s">
        <v>1052</v>
      </c>
      <c r="BB108" t="s">
        <v>1054</v>
      </c>
      <c r="BC108" t="s">
        <v>1054</v>
      </c>
      <c r="BD108" t="s">
        <v>1054</v>
      </c>
      <c r="BE108" t="s">
        <v>1054</v>
      </c>
      <c r="BF108" t="s">
        <v>1054</v>
      </c>
      <c r="BG108" t="s">
        <v>1054</v>
      </c>
      <c r="BH108" t="s">
        <v>1054</v>
      </c>
      <c r="BI108" t="s">
        <v>1054</v>
      </c>
      <c r="BJ108" t="s">
        <v>1054</v>
      </c>
      <c r="BK108" t="s">
        <v>1054</v>
      </c>
      <c r="BL108" t="s">
        <v>1054</v>
      </c>
      <c r="BM108" t="s">
        <v>1054</v>
      </c>
      <c r="BN108" t="s">
        <v>1054</v>
      </c>
      <c r="DB108" t="s">
        <v>1125</v>
      </c>
    </row>
    <row r="109" spans="1:106" x14ac:dyDescent="0.3">
      <c r="A109" t="s">
        <v>568</v>
      </c>
      <c r="B109" t="s">
        <v>569</v>
      </c>
      <c r="M109" t="s">
        <v>1009</v>
      </c>
      <c r="N109" t="s">
        <v>1009</v>
      </c>
      <c r="O109" t="s">
        <v>1009</v>
      </c>
      <c r="P109" t="s">
        <v>1009</v>
      </c>
      <c r="U109" t="s">
        <v>1009</v>
      </c>
      <c r="W109" s="139"/>
      <c r="X109" t="s">
        <v>1033</v>
      </c>
      <c r="Y109" t="s">
        <v>1033</v>
      </c>
      <c r="Z109" t="s">
        <v>1037</v>
      </c>
      <c r="AA109" t="s">
        <v>1035</v>
      </c>
      <c r="AN109" t="s">
        <v>1054</v>
      </c>
      <c r="AO109" t="s">
        <v>1056</v>
      </c>
      <c r="AP109" t="s">
        <v>1056</v>
      </c>
      <c r="AQ109" t="s">
        <v>1054</v>
      </c>
      <c r="AR109" t="s">
        <v>1054</v>
      </c>
      <c r="AS109" t="s">
        <v>1054</v>
      </c>
      <c r="AT109" t="s">
        <v>1054</v>
      </c>
      <c r="AU109" t="s">
        <v>1056</v>
      </c>
      <c r="AV109" t="s">
        <v>1056</v>
      </c>
      <c r="AW109" t="s">
        <v>1054</v>
      </c>
      <c r="AX109" t="s">
        <v>1056</v>
      </c>
      <c r="AY109" t="s">
        <v>1056</v>
      </c>
      <c r="AZ109" t="s">
        <v>1056</v>
      </c>
      <c r="BA109" t="s">
        <v>1054</v>
      </c>
      <c r="BB109" t="s">
        <v>1056</v>
      </c>
      <c r="BC109" t="s">
        <v>1054</v>
      </c>
      <c r="BD109" t="s">
        <v>1056</v>
      </c>
      <c r="BE109" t="s">
        <v>1058</v>
      </c>
      <c r="BF109" t="s">
        <v>1056</v>
      </c>
      <c r="BG109" t="s">
        <v>1056</v>
      </c>
      <c r="BH109" t="s">
        <v>1056</v>
      </c>
      <c r="BI109" t="s">
        <v>1056</v>
      </c>
      <c r="BJ109" t="s">
        <v>1054</v>
      </c>
      <c r="BK109" t="s">
        <v>1056</v>
      </c>
      <c r="BL109" t="s">
        <v>1054</v>
      </c>
      <c r="BM109" t="s">
        <v>1056</v>
      </c>
      <c r="BN109" t="s">
        <v>1058</v>
      </c>
      <c r="DB109" t="s">
        <v>1125</v>
      </c>
    </row>
    <row r="110" spans="1:106" x14ac:dyDescent="0.3">
      <c r="A110" t="s">
        <v>570</v>
      </c>
      <c r="B110" t="s">
        <v>571</v>
      </c>
      <c r="M110" t="s">
        <v>1009</v>
      </c>
      <c r="N110" t="s">
        <v>1009</v>
      </c>
      <c r="O110" t="s">
        <v>1009</v>
      </c>
      <c r="P110" t="s">
        <v>1009</v>
      </c>
      <c r="U110" t="s">
        <v>1009</v>
      </c>
      <c r="W110" s="139"/>
      <c r="X110" t="s">
        <v>1033</v>
      </c>
      <c r="Y110" t="s">
        <v>1033</v>
      </c>
      <c r="Z110" t="s">
        <v>1033</v>
      </c>
      <c r="AA110" t="s">
        <v>1035</v>
      </c>
      <c r="AN110" t="s">
        <v>1054</v>
      </c>
      <c r="AO110" t="s">
        <v>1054</v>
      </c>
      <c r="AP110" t="s">
        <v>1054</v>
      </c>
      <c r="AQ110" t="s">
        <v>1056</v>
      </c>
      <c r="AR110" t="s">
        <v>1054</v>
      </c>
      <c r="AS110" t="s">
        <v>1054</v>
      </c>
      <c r="AT110" t="s">
        <v>1054</v>
      </c>
      <c r="AU110" t="s">
        <v>1054</v>
      </c>
      <c r="AV110" t="s">
        <v>1052</v>
      </c>
      <c r="AW110" t="s">
        <v>1054</v>
      </c>
      <c r="AX110" t="s">
        <v>1054</v>
      </c>
      <c r="AY110" t="s">
        <v>1054</v>
      </c>
      <c r="AZ110" t="s">
        <v>1056</v>
      </c>
      <c r="BA110" t="s">
        <v>1054</v>
      </c>
      <c r="BB110" t="s">
        <v>1054</v>
      </c>
      <c r="BC110" t="s">
        <v>1054</v>
      </c>
      <c r="BD110" t="s">
        <v>1054</v>
      </c>
      <c r="BE110" t="s">
        <v>1052</v>
      </c>
      <c r="BF110" t="s">
        <v>1054</v>
      </c>
      <c r="BG110" t="s">
        <v>1054</v>
      </c>
      <c r="BH110" t="s">
        <v>1054</v>
      </c>
      <c r="BI110" t="s">
        <v>1056</v>
      </c>
      <c r="BJ110" t="s">
        <v>1054</v>
      </c>
      <c r="BK110" t="s">
        <v>1054</v>
      </c>
      <c r="BL110" t="s">
        <v>1054</v>
      </c>
      <c r="BM110" t="s">
        <v>1054</v>
      </c>
      <c r="BN110" t="s">
        <v>1052</v>
      </c>
      <c r="DB110" t="s">
        <v>1125</v>
      </c>
    </row>
    <row r="111" spans="1:106" x14ac:dyDescent="0.3">
      <c r="A111" t="s">
        <v>572</v>
      </c>
      <c r="B111" t="s">
        <v>573</v>
      </c>
      <c r="M111" t="s">
        <v>1009</v>
      </c>
      <c r="N111" t="s">
        <v>1009</v>
      </c>
      <c r="O111" t="s">
        <v>1009</v>
      </c>
      <c r="P111" t="s">
        <v>1009</v>
      </c>
      <c r="U111" t="s">
        <v>1009</v>
      </c>
      <c r="W111" s="139"/>
      <c r="X111" t="s">
        <v>1035</v>
      </c>
      <c r="Y111" t="s">
        <v>1033</v>
      </c>
      <c r="Z111" t="s">
        <v>1037</v>
      </c>
      <c r="AA111" t="s">
        <v>1035</v>
      </c>
      <c r="AN111" t="s">
        <v>1054</v>
      </c>
      <c r="AO111" t="s">
        <v>1056</v>
      </c>
      <c r="AP111" t="s">
        <v>1056</v>
      </c>
      <c r="AQ111" t="s">
        <v>1054</v>
      </c>
      <c r="AR111" t="s">
        <v>1054</v>
      </c>
      <c r="AS111" t="s">
        <v>1054</v>
      </c>
      <c r="AT111" t="s">
        <v>1054</v>
      </c>
      <c r="AU111" t="s">
        <v>1056</v>
      </c>
      <c r="AV111" t="s">
        <v>1056</v>
      </c>
      <c r="AW111" t="s">
        <v>1056</v>
      </c>
      <c r="AX111" t="s">
        <v>1056</v>
      </c>
      <c r="AY111" t="s">
        <v>1056</v>
      </c>
      <c r="AZ111" t="s">
        <v>1054</v>
      </c>
      <c r="BA111" t="s">
        <v>1054</v>
      </c>
      <c r="BB111" t="s">
        <v>1054</v>
      </c>
      <c r="BC111" t="s">
        <v>1054</v>
      </c>
      <c r="BD111" t="s">
        <v>1056</v>
      </c>
      <c r="BE111" t="s">
        <v>1056</v>
      </c>
      <c r="BF111" t="s">
        <v>1056</v>
      </c>
      <c r="BG111" t="s">
        <v>1056</v>
      </c>
      <c r="BH111" t="s">
        <v>1056</v>
      </c>
      <c r="BI111" t="s">
        <v>1054</v>
      </c>
      <c r="BJ111" t="s">
        <v>1056</v>
      </c>
      <c r="BK111" t="s">
        <v>1056</v>
      </c>
      <c r="BL111" t="s">
        <v>1056</v>
      </c>
      <c r="BM111" t="s">
        <v>1056</v>
      </c>
      <c r="BN111" t="s">
        <v>1056</v>
      </c>
      <c r="DB111" t="s">
        <v>1125</v>
      </c>
    </row>
    <row r="112" spans="1:106" x14ac:dyDescent="0.3">
      <c r="A112" t="s">
        <v>574</v>
      </c>
      <c r="B112" t="s">
        <v>575</v>
      </c>
      <c r="M112" t="s">
        <v>1009</v>
      </c>
      <c r="N112" t="s">
        <v>1009</v>
      </c>
      <c r="O112" t="s">
        <v>1009</v>
      </c>
      <c r="P112" t="s">
        <v>1009</v>
      </c>
      <c r="U112" t="s">
        <v>1009</v>
      </c>
      <c r="W112" s="139"/>
      <c r="X112" t="s">
        <v>1033</v>
      </c>
      <c r="Y112" t="s">
        <v>1033</v>
      </c>
      <c r="Z112" t="s">
        <v>1033</v>
      </c>
      <c r="AA112" t="s">
        <v>1035</v>
      </c>
      <c r="AN112" t="s">
        <v>1056</v>
      </c>
      <c r="AO112" t="s">
        <v>1056</v>
      </c>
      <c r="AP112" t="s">
        <v>1058</v>
      </c>
      <c r="AQ112" t="s">
        <v>1056</v>
      </c>
      <c r="AR112" t="s">
        <v>1056</v>
      </c>
      <c r="AS112" t="s">
        <v>1054</v>
      </c>
      <c r="AT112" t="s">
        <v>1054</v>
      </c>
      <c r="AU112" t="s">
        <v>1054</v>
      </c>
      <c r="AV112" t="s">
        <v>1052</v>
      </c>
      <c r="AW112" t="s">
        <v>1056</v>
      </c>
      <c r="AX112" t="s">
        <v>1056</v>
      </c>
      <c r="AY112" t="s">
        <v>1058</v>
      </c>
      <c r="AZ112" t="s">
        <v>1056</v>
      </c>
      <c r="BA112" t="s">
        <v>1056</v>
      </c>
      <c r="BB112" t="s">
        <v>1056</v>
      </c>
      <c r="BC112" t="s">
        <v>1054</v>
      </c>
      <c r="BD112" t="s">
        <v>1056</v>
      </c>
      <c r="BE112" t="s">
        <v>1054</v>
      </c>
      <c r="BF112" t="s">
        <v>1058</v>
      </c>
      <c r="BG112" t="s">
        <v>1056</v>
      </c>
      <c r="BH112" t="s">
        <v>1058</v>
      </c>
      <c r="BI112" t="s">
        <v>1056</v>
      </c>
      <c r="BJ112" t="s">
        <v>1056</v>
      </c>
      <c r="BK112" t="s">
        <v>1056</v>
      </c>
      <c r="BL112" t="s">
        <v>1056</v>
      </c>
      <c r="BM112" t="s">
        <v>1056</v>
      </c>
      <c r="BN112" t="s">
        <v>1054</v>
      </c>
      <c r="DB112" t="s">
        <v>1125</v>
      </c>
    </row>
    <row r="113" spans="1:106" x14ac:dyDescent="0.3">
      <c r="A113" t="s">
        <v>576</v>
      </c>
      <c r="B113" t="s">
        <v>577</v>
      </c>
      <c r="M113" t="s">
        <v>1009</v>
      </c>
      <c r="N113" t="s">
        <v>1009</v>
      </c>
      <c r="O113" t="s">
        <v>1009</v>
      </c>
      <c r="P113" t="s">
        <v>1009</v>
      </c>
      <c r="U113" t="s">
        <v>1009</v>
      </c>
      <c r="W113" s="139"/>
      <c r="X113" t="s">
        <v>1035</v>
      </c>
      <c r="Y113" t="s">
        <v>1035</v>
      </c>
      <c r="Z113" t="s">
        <v>1033</v>
      </c>
      <c r="AA113" t="s">
        <v>1033</v>
      </c>
      <c r="AN113" t="s">
        <v>1054</v>
      </c>
      <c r="AO113" t="s">
        <v>1054</v>
      </c>
      <c r="AP113" t="s">
        <v>1054</v>
      </c>
      <c r="AQ113" t="s">
        <v>1054</v>
      </c>
      <c r="AR113" t="s">
        <v>1054</v>
      </c>
      <c r="AS113" t="s">
        <v>1052</v>
      </c>
      <c r="AT113" t="s">
        <v>1052</v>
      </c>
      <c r="AU113" t="s">
        <v>1054</v>
      </c>
      <c r="AV113" t="s">
        <v>1052</v>
      </c>
      <c r="AW113" t="s">
        <v>1054</v>
      </c>
      <c r="AX113" t="s">
        <v>1054</v>
      </c>
      <c r="AY113" t="s">
        <v>1054</v>
      </c>
      <c r="AZ113" t="s">
        <v>1054</v>
      </c>
      <c r="BA113" t="s">
        <v>1054</v>
      </c>
      <c r="BB113" t="s">
        <v>1052</v>
      </c>
      <c r="BC113" t="s">
        <v>1054</v>
      </c>
      <c r="BD113" t="s">
        <v>1054</v>
      </c>
      <c r="BE113" t="s">
        <v>1052</v>
      </c>
      <c r="BF113" t="s">
        <v>1054</v>
      </c>
      <c r="BG113" t="s">
        <v>1054</v>
      </c>
      <c r="BH113" t="s">
        <v>1054</v>
      </c>
      <c r="BI113" t="s">
        <v>1054</v>
      </c>
      <c r="BJ113" t="s">
        <v>1054</v>
      </c>
      <c r="BK113" t="s">
        <v>1054</v>
      </c>
      <c r="BL113" t="s">
        <v>1054</v>
      </c>
      <c r="BM113" t="s">
        <v>1054</v>
      </c>
      <c r="BN113" t="s">
        <v>1054</v>
      </c>
      <c r="DB113" t="s">
        <v>1125</v>
      </c>
    </row>
    <row r="114" spans="1:106" x14ac:dyDescent="0.3">
      <c r="A114" t="s">
        <v>578</v>
      </c>
      <c r="B114" t="s">
        <v>579</v>
      </c>
      <c r="M114" t="s">
        <v>1009</v>
      </c>
      <c r="N114" t="s">
        <v>1009</v>
      </c>
      <c r="O114" t="s">
        <v>1009</v>
      </c>
      <c r="P114" t="s">
        <v>1009</v>
      </c>
      <c r="U114" t="s">
        <v>1009</v>
      </c>
      <c r="W114" s="139"/>
      <c r="X114" t="s">
        <v>1033</v>
      </c>
      <c r="Y114" t="s">
        <v>1035</v>
      </c>
      <c r="Z114" t="s">
        <v>1035</v>
      </c>
      <c r="AA114" t="s">
        <v>1033</v>
      </c>
      <c r="AN114" t="s">
        <v>1052</v>
      </c>
      <c r="AO114" t="s">
        <v>1052</v>
      </c>
      <c r="AP114" t="s">
        <v>1054</v>
      </c>
      <c r="AQ114" t="s">
        <v>1050</v>
      </c>
      <c r="AR114" t="s">
        <v>1054</v>
      </c>
      <c r="AS114" t="s">
        <v>1052</v>
      </c>
      <c r="AT114" t="s">
        <v>1054</v>
      </c>
      <c r="AU114" t="s">
        <v>1052</v>
      </c>
      <c r="AV114" t="s">
        <v>1052</v>
      </c>
      <c r="AW114" t="s">
        <v>1052</v>
      </c>
      <c r="AX114" t="s">
        <v>1052</v>
      </c>
      <c r="AY114" t="s">
        <v>1054</v>
      </c>
      <c r="AZ114" t="s">
        <v>1050</v>
      </c>
      <c r="BA114" t="s">
        <v>1054</v>
      </c>
      <c r="BB114" t="s">
        <v>1054</v>
      </c>
      <c r="BC114" t="s">
        <v>1054</v>
      </c>
      <c r="BD114" t="s">
        <v>1054</v>
      </c>
      <c r="BE114" t="s">
        <v>1054</v>
      </c>
      <c r="BF114" t="s">
        <v>1052</v>
      </c>
      <c r="BG114" t="s">
        <v>1054</v>
      </c>
      <c r="BH114" t="s">
        <v>1054</v>
      </c>
      <c r="BI114" t="s">
        <v>1052</v>
      </c>
      <c r="BJ114" t="s">
        <v>1054</v>
      </c>
      <c r="BK114" t="s">
        <v>1054</v>
      </c>
      <c r="BL114" t="s">
        <v>1054</v>
      </c>
      <c r="BM114" t="s">
        <v>1054</v>
      </c>
      <c r="BN114" t="s">
        <v>1054</v>
      </c>
      <c r="DB114" t="s">
        <v>1125</v>
      </c>
    </row>
    <row r="115" spans="1:106" x14ac:dyDescent="0.3">
      <c r="A115" t="s">
        <v>580</v>
      </c>
      <c r="B115" t="s">
        <v>581</v>
      </c>
      <c r="M115" t="s">
        <v>1009</v>
      </c>
      <c r="N115" t="s">
        <v>1009</v>
      </c>
      <c r="O115" t="s">
        <v>1009</v>
      </c>
      <c r="P115" t="s">
        <v>1009</v>
      </c>
      <c r="U115" t="s">
        <v>1009</v>
      </c>
      <c r="W115" s="139"/>
      <c r="X115" t="s">
        <v>1035</v>
      </c>
      <c r="Y115" t="s">
        <v>1035</v>
      </c>
      <c r="Z115" t="s">
        <v>1035</v>
      </c>
      <c r="AA115" t="s">
        <v>1035</v>
      </c>
      <c r="AN115" t="s">
        <v>1052</v>
      </c>
      <c r="AO115" t="s">
        <v>1052</v>
      </c>
      <c r="AP115" t="s">
        <v>1052</v>
      </c>
      <c r="AQ115" t="s">
        <v>1052</v>
      </c>
      <c r="AR115" t="s">
        <v>1052</v>
      </c>
      <c r="AS115" t="s">
        <v>1052</v>
      </c>
      <c r="AT115" t="s">
        <v>1052</v>
      </c>
      <c r="AU115" t="s">
        <v>1052</v>
      </c>
      <c r="AV115" t="s">
        <v>1054</v>
      </c>
      <c r="AW115" t="s">
        <v>1052</v>
      </c>
      <c r="AX115" t="s">
        <v>1052</v>
      </c>
      <c r="AY115" t="s">
        <v>1054</v>
      </c>
      <c r="AZ115" t="s">
        <v>1052</v>
      </c>
      <c r="BA115" t="s">
        <v>1052</v>
      </c>
      <c r="BB115" t="s">
        <v>1052</v>
      </c>
      <c r="BC115" t="s">
        <v>1052</v>
      </c>
      <c r="BD115" t="s">
        <v>1052</v>
      </c>
      <c r="BE115" t="s">
        <v>1054</v>
      </c>
      <c r="BF115" t="s">
        <v>1054</v>
      </c>
      <c r="BG115" t="s">
        <v>1054</v>
      </c>
      <c r="BH115" t="s">
        <v>1056</v>
      </c>
      <c r="BI115" t="s">
        <v>1054</v>
      </c>
      <c r="BJ115" t="s">
        <v>1054</v>
      </c>
      <c r="BK115" t="s">
        <v>1054</v>
      </c>
      <c r="BL115" t="s">
        <v>1054</v>
      </c>
      <c r="BM115" t="s">
        <v>1054</v>
      </c>
      <c r="BN115" t="s">
        <v>1054</v>
      </c>
      <c r="DB115" t="s">
        <v>1125</v>
      </c>
    </row>
    <row r="116" spans="1:106" x14ac:dyDescent="0.3">
      <c r="A116" t="s">
        <v>582</v>
      </c>
      <c r="B116" t="s">
        <v>583</v>
      </c>
      <c r="M116" t="s">
        <v>1009</v>
      </c>
      <c r="N116" t="s">
        <v>1009</v>
      </c>
      <c r="O116" t="s">
        <v>1009</v>
      </c>
      <c r="P116" t="s">
        <v>1009</v>
      </c>
      <c r="U116" t="s">
        <v>1009</v>
      </c>
      <c r="W116" s="139"/>
      <c r="X116" t="s">
        <v>1035</v>
      </c>
      <c r="Y116" t="s">
        <v>1033</v>
      </c>
      <c r="Z116" t="s">
        <v>1033</v>
      </c>
      <c r="AA116" t="s">
        <v>1035</v>
      </c>
      <c r="AN116" t="s">
        <v>1054</v>
      </c>
      <c r="AO116" t="s">
        <v>1056</v>
      </c>
      <c r="AP116" t="s">
        <v>1054</v>
      </c>
      <c r="AQ116" t="s">
        <v>1054</v>
      </c>
      <c r="AR116" t="s">
        <v>1050</v>
      </c>
      <c r="AS116" t="s">
        <v>1054</v>
      </c>
      <c r="AT116" t="s">
        <v>1050</v>
      </c>
      <c r="AU116" t="s">
        <v>1056</v>
      </c>
      <c r="AV116" t="s">
        <v>1056</v>
      </c>
      <c r="AW116" t="s">
        <v>1054</v>
      </c>
      <c r="AX116" t="s">
        <v>1056</v>
      </c>
      <c r="AY116" t="s">
        <v>1056</v>
      </c>
      <c r="AZ116" t="s">
        <v>1056</v>
      </c>
      <c r="BA116" t="s">
        <v>1054</v>
      </c>
      <c r="BB116" t="s">
        <v>1056</v>
      </c>
      <c r="BC116" t="s">
        <v>1054</v>
      </c>
      <c r="BD116" t="s">
        <v>1056</v>
      </c>
      <c r="BE116" t="s">
        <v>1056</v>
      </c>
      <c r="BF116" t="s">
        <v>1056</v>
      </c>
      <c r="BG116" t="s">
        <v>1056</v>
      </c>
      <c r="BH116" t="s">
        <v>1056</v>
      </c>
      <c r="BI116" t="s">
        <v>1056</v>
      </c>
      <c r="BJ116" t="s">
        <v>1054</v>
      </c>
      <c r="BK116" t="s">
        <v>1056</v>
      </c>
      <c r="BL116" t="s">
        <v>1056</v>
      </c>
      <c r="BM116" t="s">
        <v>1056</v>
      </c>
      <c r="BN116" t="s">
        <v>1056</v>
      </c>
      <c r="DB116" t="s">
        <v>1125</v>
      </c>
    </row>
    <row r="117" spans="1:106" x14ac:dyDescent="0.3">
      <c r="A117" t="s">
        <v>586</v>
      </c>
      <c r="B117" t="s">
        <v>587</v>
      </c>
      <c r="M117" t="s">
        <v>1009</v>
      </c>
      <c r="N117" t="s">
        <v>1009</v>
      </c>
      <c r="O117" t="s">
        <v>1009</v>
      </c>
      <c r="P117" t="s">
        <v>1009</v>
      </c>
      <c r="U117" t="s">
        <v>1009</v>
      </c>
      <c r="W117" s="139"/>
      <c r="X117" t="s">
        <v>1037</v>
      </c>
      <c r="Y117" t="s">
        <v>1033</v>
      </c>
      <c r="Z117" t="s">
        <v>1033</v>
      </c>
      <c r="AA117" t="s">
        <v>1033</v>
      </c>
      <c r="AN117" t="s">
        <v>1054</v>
      </c>
      <c r="AO117" t="s">
        <v>1054</v>
      </c>
      <c r="AP117" t="s">
        <v>1056</v>
      </c>
      <c r="AQ117" t="s">
        <v>1056</v>
      </c>
      <c r="AR117" t="s">
        <v>1050</v>
      </c>
      <c r="AS117" t="s">
        <v>1056</v>
      </c>
      <c r="AT117" t="s">
        <v>1054</v>
      </c>
      <c r="AU117" t="s">
        <v>1054</v>
      </c>
      <c r="AV117" t="s">
        <v>1050</v>
      </c>
      <c r="AW117" t="s">
        <v>1054</v>
      </c>
      <c r="AX117" t="s">
        <v>1054</v>
      </c>
      <c r="AY117" t="s">
        <v>1056</v>
      </c>
      <c r="AZ117" t="s">
        <v>1056</v>
      </c>
      <c r="BA117" t="s">
        <v>1052</v>
      </c>
      <c r="BB117" t="s">
        <v>1056</v>
      </c>
      <c r="BC117" t="s">
        <v>1054</v>
      </c>
      <c r="BD117" t="s">
        <v>1056</v>
      </c>
      <c r="BE117" t="s">
        <v>1052</v>
      </c>
      <c r="BF117" t="s">
        <v>1056</v>
      </c>
      <c r="BG117" t="s">
        <v>1056</v>
      </c>
      <c r="BH117" t="s">
        <v>1056</v>
      </c>
      <c r="BI117" t="s">
        <v>1056</v>
      </c>
      <c r="BJ117" t="s">
        <v>1052</v>
      </c>
      <c r="BK117" t="s">
        <v>1056</v>
      </c>
      <c r="BL117" t="s">
        <v>1054</v>
      </c>
      <c r="BM117" t="s">
        <v>1056</v>
      </c>
      <c r="BN117" t="s">
        <v>1054</v>
      </c>
      <c r="DB117" t="s">
        <v>1125</v>
      </c>
    </row>
    <row r="118" spans="1:106" x14ac:dyDescent="0.3">
      <c r="A118" t="s">
        <v>588</v>
      </c>
      <c r="B118" t="s">
        <v>589</v>
      </c>
      <c r="M118" t="s">
        <v>1009</v>
      </c>
      <c r="N118" t="s">
        <v>1009</v>
      </c>
      <c r="O118" t="s">
        <v>1009</v>
      </c>
      <c r="P118" t="s">
        <v>1009</v>
      </c>
      <c r="U118" t="s">
        <v>1009</v>
      </c>
      <c r="W118" s="139"/>
      <c r="X118" t="s">
        <v>1037</v>
      </c>
      <c r="Y118" t="s">
        <v>1033</v>
      </c>
      <c r="Z118" t="s">
        <v>1037</v>
      </c>
      <c r="AA118" t="s">
        <v>1035</v>
      </c>
      <c r="AN118" t="s">
        <v>1054</v>
      </c>
      <c r="AO118" t="s">
        <v>1054</v>
      </c>
      <c r="AP118" t="s">
        <v>1054</v>
      </c>
      <c r="AQ118" t="s">
        <v>1052</v>
      </c>
      <c r="AR118" t="s">
        <v>1052</v>
      </c>
      <c r="AS118" t="s">
        <v>1052</v>
      </c>
      <c r="AT118" t="s">
        <v>1054</v>
      </c>
      <c r="AU118" t="s">
        <v>1054</v>
      </c>
      <c r="AV118" t="s">
        <v>1054</v>
      </c>
      <c r="AW118" t="s">
        <v>1054</v>
      </c>
      <c r="AX118" t="s">
        <v>1054</v>
      </c>
      <c r="AY118" t="s">
        <v>1054</v>
      </c>
      <c r="AZ118" t="s">
        <v>1054</v>
      </c>
      <c r="BA118" t="s">
        <v>1054</v>
      </c>
      <c r="BB118" t="s">
        <v>1054</v>
      </c>
      <c r="BC118" t="s">
        <v>1054</v>
      </c>
      <c r="BD118" t="s">
        <v>1054</v>
      </c>
      <c r="BE118" t="s">
        <v>1054</v>
      </c>
      <c r="BF118" t="s">
        <v>1056</v>
      </c>
      <c r="BG118" t="s">
        <v>1054</v>
      </c>
      <c r="BH118" t="s">
        <v>1054</v>
      </c>
      <c r="BI118" t="s">
        <v>1054</v>
      </c>
      <c r="BJ118" t="s">
        <v>1054</v>
      </c>
      <c r="BK118" t="s">
        <v>1054</v>
      </c>
      <c r="BL118" t="s">
        <v>1056</v>
      </c>
      <c r="BM118" t="s">
        <v>1056</v>
      </c>
      <c r="BN118" t="s">
        <v>1054</v>
      </c>
      <c r="DB118" t="s">
        <v>1125</v>
      </c>
    </row>
    <row r="119" spans="1:106" x14ac:dyDescent="0.3">
      <c r="A119" t="s">
        <v>590</v>
      </c>
      <c r="B119" t="s">
        <v>591</v>
      </c>
      <c r="M119" t="s">
        <v>1009</v>
      </c>
      <c r="N119" t="s">
        <v>1009</v>
      </c>
      <c r="O119" t="s">
        <v>1009</v>
      </c>
      <c r="P119" t="s">
        <v>1009</v>
      </c>
      <c r="U119" t="s">
        <v>1009</v>
      </c>
      <c r="W119" s="139"/>
      <c r="X119" t="s">
        <v>1035</v>
      </c>
      <c r="Y119" t="s">
        <v>1035</v>
      </c>
      <c r="Z119" t="s">
        <v>1035</v>
      </c>
      <c r="AA119" t="s">
        <v>1033</v>
      </c>
      <c r="AN119" t="s">
        <v>1054</v>
      </c>
      <c r="AO119" t="s">
        <v>1054</v>
      </c>
      <c r="AP119" t="s">
        <v>1054</v>
      </c>
      <c r="AQ119" t="s">
        <v>1054</v>
      </c>
      <c r="AR119" t="s">
        <v>1054</v>
      </c>
      <c r="AS119" t="s">
        <v>1054</v>
      </c>
      <c r="AT119" t="s">
        <v>1054</v>
      </c>
      <c r="AU119" t="s">
        <v>1054</v>
      </c>
      <c r="AV119" t="s">
        <v>1054</v>
      </c>
      <c r="AW119" t="s">
        <v>1054</v>
      </c>
      <c r="AX119" t="s">
        <v>1054</v>
      </c>
      <c r="AY119" t="s">
        <v>1054</v>
      </c>
      <c r="AZ119" t="s">
        <v>1056</v>
      </c>
      <c r="BA119" t="s">
        <v>1054</v>
      </c>
      <c r="BB119" t="s">
        <v>1054</v>
      </c>
      <c r="BC119" t="s">
        <v>1054</v>
      </c>
      <c r="BD119" t="s">
        <v>1056</v>
      </c>
      <c r="BE119" t="s">
        <v>1056</v>
      </c>
      <c r="BF119" t="s">
        <v>1056</v>
      </c>
      <c r="BG119" t="s">
        <v>1054</v>
      </c>
      <c r="BH119" t="s">
        <v>1056</v>
      </c>
      <c r="BI119" t="s">
        <v>1056</v>
      </c>
      <c r="BJ119" t="s">
        <v>1056</v>
      </c>
      <c r="BK119" t="s">
        <v>1056</v>
      </c>
      <c r="BL119" t="s">
        <v>1056</v>
      </c>
      <c r="BM119" t="s">
        <v>1058</v>
      </c>
      <c r="BN119" t="s">
        <v>1056</v>
      </c>
      <c r="DB119" t="s">
        <v>1125</v>
      </c>
    </row>
    <row r="120" spans="1:106" x14ac:dyDescent="0.3">
      <c r="A120" t="s">
        <v>592</v>
      </c>
      <c r="B120" t="s">
        <v>593</v>
      </c>
      <c r="M120" t="s">
        <v>1009</v>
      </c>
      <c r="N120" t="s">
        <v>1009</v>
      </c>
      <c r="O120" t="s">
        <v>1009</v>
      </c>
      <c r="P120" t="s">
        <v>1009</v>
      </c>
      <c r="U120" t="s">
        <v>1009</v>
      </c>
      <c r="W120" s="139"/>
      <c r="X120" t="s">
        <v>1035</v>
      </c>
      <c r="Y120" t="s">
        <v>1033</v>
      </c>
      <c r="Z120" t="s">
        <v>1033</v>
      </c>
      <c r="AA120" t="s">
        <v>1033</v>
      </c>
      <c r="AN120" t="s">
        <v>1054</v>
      </c>
      <c r="AO120" t="s">
        <v>1056</v>
      </c>
      <c r="AP120" t="s">
        <v>1054</v>
      </c>
      <c r="AQ120" t="s">
        <v>1056</v>
      </c>
      <c r="AR120" t="s">
        <v>1054</v>
      </c>
      <c r="AS120" t="s">
        <v>1054</v>
      </c>
      <c r="AT120" t="s">
        <v>1056</v>
      </c>
      <c r="AU120" t="s">
        <v>1054</v>
      </c>
      <c r="AV120" t="s">
        <v>1054</v>
      </c>
      <c r="AW120" t="s">
        <v>1056</v>
      </c>
      <c r="AX120" t="s">
        <v>1056</v>
      </c>
      <c r="AY120" t="s">
        <v>1056</v>
      </c>
      <c r="AZ120" t="s">
        <v>1056</v>
      </c>
      <c r="BA120" t="s">
        <v>1054</v>
      </c>
      <c r="BB120" t="s">
        <v>1054</v>
      </c>
      <c r="BC120" t="s">
        <v>1056</v>
      </c>
      <c r="BD120" t="s">
        <v>1054</v>
      </c>
      <c r="BE120" t="s">
        <v>1054</v>
      </c>
      <c r="BF120" t="s">
        <v>1056</v>
      </c>
      <c r="BG120" t="s">
        <v>1056</v>
      </c>
      <c r="BH120" t="s">
        <v>1056</v>
      </c>
      <c r="BI120" t="s">
        <v>1056</v>
      </c>
      <c r="BJ120" t="s">
        <v>1054</v>
      </c>
      <c r="BK120" t="s">
        <v>1054</v>
      </c>
      <c r="BL120" t="s">
        <v>1056</v>
      </c>
      <c r="BM120" t="s">
        <v>1054</v>
      </c>
      <c r="BN120" t="s">
        <v>1056</v>
      </c>
      <c r="DB120" t="s">
        <v>1125</v>
      </c>
    </row>
    <row r="121" spans="1:106" x14ac:dyDescent="0.3">
      <c r="A121" t="s">
        <v>594</v>
      </c>
      <c r="B121" t="s">
        <v>595</v>
      </c>
      <c r="M121" t="s">
        <v>1009</v>
      </c>
      <c r="N121" t="s">
        <v>1009</v>
      </c>
      <c r="O121" t="s">
        <v>1009</v>
      </c>
      <c r="P121" t="s">
        <v>1009</v>
      </c>
      <c r="U121" t="s">
        <v>1011</v>
      </c>
      <c r="W121" s="139"/>
      <c r="X121" t="s">
        <v>1035</v>
      </c>
      <c r="Y121" t="s">
        <v>1033</v>
      </c>
      <c r="Z121" t="s">
        <v>1033</v>
      </c>
      <c r="AA121" t="s">
        <v>1035</v>
      </c>
      <c r="AN121" t="s">
        <v>1054</v>
      </c>
      <c r="AO121" t="s">
        <v>1054</v>
      </c>
      <c r="AP121" t="s">
        <v>1054</v>
      </c>
      <c r="AQ121" t="s">
        <v>1054</v>
      </c>
      <c r="AR121" t="s">
        <v>1052</v>
      </c>
      <c r="AS121" t="s">
        <v>1052</v>
      </c>
      <c r="AT121" t="s">
        <v>1054</v>
      </c>
      <c r="AU121" t="s">
        <v>1052</v>
      </c>
      <c r="AV121" t="s">
        <v>1054</v>
      </c>
      <c r="AW121" t="s">
        <v>1056</v>
      </c>
      <c r="AX121" t="s">
        <v>1056</v>
      </c>
      <c r="AY121" t="s">
        <v>1056</v>
      </c>
      <c r="AZ121" t="s">
        <v>1054</v>
      </c>
      <c r="BA121" t="s">
        <v>1052</v>
      </c>
      <c r="BB121" t="s">
        <v>1052</v>
      </c>
      <c r="BC121" t="s">
        <v>1054</v>
      </c>
      <c r="BD121" t="s">
        <v>1052</v>
      </c>
      <c r="BE121" t="s">
        <v>1054</v>
      </c>
      <c r="BF121" t="s">
        <v>1056</v>
      </c>
      <c r="BG121" t="s">
        <v>1056</v>
      </c>
      <c r="BH121" t="s">
        <v>1056</v>
      </c>
      <c r="BI121" t="s">
        <v>1054</v>
      </c>
      <c r="BJ121" t="s">
        <v>1052</v>
      </c>
      <c r="BK121" t="s">
        <v>1052</v>
      </c>
      <c r="BL121" t="s">
        <v>1054</v>
      </c>
      <c r="BM121" t="s">
        <v>1052</v>
      </c>
      <c r="BN121" t="s">
        <v>1054</v>
      </c>
      <c r="DB121" t="s">
        <v>1125</v>
      </c>
    </row>
    <row r="122" spans="1:106" x14ac:dyDescent="0.3">
      <c r="A122" t="s">
        <v>596</v>
      </c>
      <c r="B122" t="s">
        <v>597</v>
      </c>
      <c r="M122" t="s">
        <v>1009</v>
      </c>
      <c r="N122" t="s">
        <v>1009</v>
      </c>
      <c r="O122" t="s">
        <v>1009</v>
      </c>
      <c r="P122" t="s">
        <v>1009</v>
      </c>
      <c r="U122" t="s">
        <v>1009</v>
      </c>
      <c r="W122" s="139"/>
      <c r="X122" t="s">
        <v>1035</v>
      </c>
      <c r="Y122" t="s">
        <v>1033</v>
      </c>
      <c r="Z122" t="s">
        <v>1033</v>
      </c>
      <c r="AA122" t="s">
        <v>1033</v>
      </c>
      <c r="AN122" t="s">
        <v>1056</v>
      </c>
      <c r="AO122" t="s">
        <v>1056</v>
      </c>
      <c r="AP122" t="s">
        <v>1054</v>
      </c>
      <c r="AQ122" t="s">
        <v>1056</v>
      </c>
      <c r="AR122" t="s">
        <v>1054</v>
      </c>
      <c r="AS122" t="s">
        <v>1054</v>
      </c>
      <c r="AT122" t="s">
        <v>1054</v>
      </c>
      <c r="AU122" t="s">
        <v>1054</v>
      </c>
      <c r="AV122" t="s">
        <v>1054</v>
      </c>
      <c r="AW122" t="s">
        <v>1056</v>
      </c>
      <c r="AX122" t="s">
        <v>1056</v>
      </c>
      <c r="AY122" t="s">
        <v>1056</v>
      </c>
      <c r="AZ122" t="s">
        <v>1056</v>
      </c>
      <c r="BA122" t="s">
        <v>1056</v>
      </c>
      <c r="BB122" t="s">
        <v>1056</v>
      </c>
      <c r="BC122" t="s">
        <v>1056</v>
      </c>
      <c r="BD122" t="s">
        <v>1056</v>
      </c>
      <c r="BE122" t="s">
        <v>1056</v>
      </c>
      <c r="BF122" t="s">
        <v>1058</v>
      </c>
      <c r="BG122" t="s">
        <v>1058</v>
      </c>
      <c r="BH122" t="s">
        <v>1058</v>
      </c>
      <c r="BI122" t="s">
        <v>1058</v>
      </c>
      <c r="BJ122" t="s">
        <v>1056</v>
      </c>
      <c r="BK122" t="s">
        <v>1056</v>
      </c>
      <c r="BL122" t="s">
        <v>1056</v>
      </c>
      <c r="BM122" t="s">
        <v>1056</v>
      </c>
      <c r="BN122" t="s">
        <v>1056</v>
      </c>
      <c r="DB122" t="s">
        <v>1125</v>
      </c>
    </row>
    <row r="123" spans="1:106" x14ac:dyDescent="0.3">
      <c r="A123" t="s">
        <v>600</v>
      </c>
      <c r="B123" t="s">
        <v>601</v>
      </c>
      <c r="M123" t="s">
        <v>1009</v>
      </c>
      <c r="N123" t="s">
        <v>1009</v>
      </c>
      <c r="O123" t="s">
        <v>1009</v>
      </c>
      <c r="P123" t="s">
        <v>1009</v>
      </c>
      <c r="U123" t="s">
        <v>1009</v>
      </c>
      <c r="W123" s="139"/>
      <c r="X123" t="s">
        <v>1037</v>
      </c>
      <c r="Y123" t="s">
        <v>1033</v>
      </c>
      <c r="Z123" t="s">
        <v>1037</v>
      </c>
      <c r="AA123" t="s">
        <v>1035</v>
      </c>
      <c r="AN123" t="s">
        <v>1054</v>
      </c>
      <c r="AO123" t="s">
        <v>1054</v>
      </c>
      <c r="AP123" t="s">
        <v>1056</v>
      </c>
      <c r="AQ123" t="s">
        <v>1056</v>
      </c>
      <c r="AR123" t="s">
        <v>1052</v>
      </c>
      <c r="AS123" t="s">
        <v>1054</v>
      </c>
      <c r="AT123" t="s">
        <v>1054</v>
      </c>
      <c r="AU123" t="s">
        <v>1054</v>
      </c>
      <c r="AV123" t="s">
        <v>1054</v>
      </c>
      <c r="AW123" t="s">
        <v>1054</v>
      </c>
      <c r="AX123" t="s">
        <v>1054</v>
      </c>
      <c r="AY123" t="s">
        <v>1056</v>
      </c>
      <c r="AZ123" t="s">
        <v>1056</v>
      </c>
      <c r="BA123" t="s">
        <v>1052</v>
      </c>
      <c r="BB123" t="s">
        <v>1054</v>
      </c>
      <c r="BC123" t="s">
        <v>1056</v>
      </c>
      <c r="BD123" t="s">
        <v>1056</v>
      </c>
      <c r="BE123" t="s">
        <v>1054</v>
      </c>
      <c r="BF123" t="s">
        <v>1056</v>
      </c>
      <c r="BG123" t="s">
        <v>1054</v>
      </c>
      <c r="BH123" t="s">
        <v>1056</v>
      </c>
      <c r="BI123" t="s">
        <v>1056</v>
      </c>
      <c r="BJ123" t="s">
        <v>1054</v>
      </c>
      <c r="BK123" t="s">
        <v>1054</v>
      </c>
      <c r="BL123" t="s">
        <v>1056</v>
      </c>
      <c r="BM123" t="s">
        <v>1056</v>
      </c>
      <c r="BN123" t="s">
        <v>1054</v>
      </c>
      <c r="DB123" t="s">
        <v>1125</v>
      </c>
    </row>
    <row r="124" spans="1:106" x14ac:dyDescent="0.3">
      <c r="A124" t="s">
        <v>604</v>
      </c>
      <c r="B124" t="s">
        <v>605</v>
      </c>
      <c r="M124" t="s">
        <v>1009</v>
      </c>
      <c r="N124" t="s">
        <v>1009</v>
      </c>
      <c r="O124" t="s">
        <v>1009</v>
      </c>
      <c r="P124" t="s">
        <v>1009</v>
      </c>
      <c r="U124" t="s">
        <v>1009</v>
      </c>
      <c r="W124" s="139"/>
      <c r="X124" t="s">
        <v>1033</v>
      </c>
      <c r="Y124" t="s">
        <v>1033</v>
      </c>
      <c r="Z124" t="s">
        <v>1033</v>
      </c>
      <c r="AA124" t="s">
        <v>1033</v>
      </c>
      <c r="AN124" t="s">
        <v>1054</v>
      </c>
      <c r="AO124" t="s">
        <v>1054</v>
      </c>
      <c r="AP124" t="s">
        <v>1054</v>
      </c>
      <c r="AQ124" t="s">
        <v>1054</v>
      </c>
      <c r="AR124" t="s">
        <v>1052</v>
      </c>
      <c r="AS124" t="s">
        <v>1054</v>
      </c>
      <c r="AT124" t="s">
        <v>1052</v>
      </c>
      <c r="AU124" t="s">
        <v>1054</v>
      </c>
      <c r="AV124" t="s">
        <v>1056</v>
      </c>
      <c r="AW124" t="s">
        <v>1056</v>
      </c>
      <c r="AX124" t="s">
        <v>1056</v>
      </c>
      <c r="AY124" t="s">
        <v>1056</v>
      </c>
      <c r="AZ124" t="s">
        <v>1056</v>
      </c>
      <c r="BA124" t="s">
        <v>1054</v>
      </c>
      <c r="BB124" t="s">
        <v>1054</v>
      </c>
      <c r="BC124" t="s">
        <v>1054</v>
      </c>
      <c r="BD124" t="s">
        <v>1054</v>
      </c>
      <c r="BE124" t="s">
        <v>1056</v>
      </c>
      <c r="BF124" t="s">
        <v>1056</v>
      </c>
      <c r="BG124" t="s">
        <v>1056</v>
      </c>
      <c r="BH124" t="s">
        <v>1056</v>
      </c>
      <c r="BI124" t="s">
        <v>1056</v>
      </c>
      <c r="BJ124" t="s">
        <v>1054</v>
      </c>
      <c r="BK124" t="s">
        <v>1054</v>
      </c>
      <c r="BL124" t="s">
        <v>1054</v>
      </c>
      <c r="BM124" t="s">
        <v>1054</v>
      </c>
      <c r="BN124" t="s">
        <v>1056</v>
      </c>
      <c r="DB124" t="s">
        <v>1125</v>
      </c>
    </row>
    <row r="125" spans="1:106" x14ac:dyDescent="0.3">
      <c r="A125" t="s">
        <v>606</v>
      </c>
      <c r="B125" t="s">
        <v>607</v>
      </c>
      <c r="M125" t="s">
        <v>1009</v>
      </c>
      <c r="N125" t="s">
        <v>1009</v>
      </c>
      <c r="O125" t="s">
        <v>1009</v>
      </c>
      <c r="P125" t="s">
        <v>1009</v>
      </c>
      <c r="U125" t="s">
        <v>1009</v>
      </c>
      <c r="W125" s="139"/>
      <c r="X125" t="s">
        <v>1037</v>
      </c>
      <c r="Y125" t="s">
        <v>1037</v>
      </c>
      <c r="Z125" t="s">
        <v>1033</v>
      </c>
      <c r="AA125" t="s">
        <v>1033</v>
      </c>
      <c r="AN125" t="s">
        <v>1052</v>
      </c>
      <c r="AO125" t="s">
        <v>1052</v>
      </c>
      <c r="AP125" t="s">
        <v>1054</v>
      </c>
      <c r="AQ125" t="s">
        <v>1054</v>
      </c>
      <c r="AR125" t="s">
        <v>1054</v>
      </c>
      <c r="AS125" t="s">
        <v>1052</v>
      </c>
      <c r="AT125" t="s">
        <v>1052</v>
      </c>
      <c r="AU125" t="s">
        <v>1054</v>
      </c>
      <c r="AV125" t="s">
        <v>1052</v>
      </c>
      <c r="AW125" t="s">
        <v>1052</v>
      </c>
      <c r="AX125" t="s">
        <v>1052</v>
      </c>
      <c r="AY125" t="s">
        <v>1054</v>
      </c>
      <c r="AZ125" t="s">
        <v>1052</v>
      </c>
      <c r="BA125" t="s">
        <v>1052</v>
      </c>
      <c r="BB125" t="s">
        <v>1052</v>
      </c>
      <c r="BC125" t="s">
        <v>1052</v>
      </c>
      <c r="BD125" t="s">
        <v>1054</v>
      </c>
      <c r="BE125" t="s">
        <v>1054</v>
      </c>
      <c r="BF125" t="s">
        <v>1052</v>
      </c>
      <c r="BG125" t="s">
        <v>1052</v>
      </c>
      <c r="BH125" t="s">
        <v>1054</v>
      </c>
      <c r="BI125" t="s">
        <v>1052</v>
      </c>
      <c r="BJ125" t="s">
        <v>1054</v>
      </c>
      <c r="BK125" t="s">
        <v>1054</v>
      </c>
      <c r="BL125" t="s">
        <v>1054</v>
      </c>
      <c r="BM125" t="s">
        <v>1054</v>
      </c>
      <c r="BN125" t="s">
        <v>1054</v>
      </c>
      <c r="DB125" t="s">
        <v>1125</v>
      </c>
    </row>
    <row r="126" spans="1:106" x14ac:dyDescent="0.3">
      <c r="A126" t="s">
        <v>608</v>
      </c>
      <c r="B126" t="s">
        <v>609</v>
      </c>
      <c r="M126" t="s">
        <v>1009</v>
      </c>
      <c r="N126" t="s">
        <v>1009</v>
      </c>
      <c r="O126" t="s">
        <v>1009</v>
      </c>
      <c r="P126" t="s">
        <v>1009</v>
      </c>
      <c r="U126" t="s">
        <v>1009</v>
      </c>
      <c r="W126" s="139"/>
      <c r="X126" t="s">
        <v>1035</v>
      </c>
      <c r="Y126" t="s">
        <v>1033</v>
      </c>
      <c r="Z126" t="s">
        <v>1035</v>
      </c>
      <c r="AA126" t="s">
        <v>1033</v>
      </c>
      <c r="AN126" t="s">
        <v>1056</v>
      </c>
      <c r="AO126" t="s">
        <v>1054</v>
      </c>
      <c r="AP126" t="s">
        <v>1056</v>
      </c>
      <c r="AQ126" t="s">
        <v>1054</v>
      </c>
      <c r="AR126" t="s">
        <v>1054</v>
      </c>
      <c r="AS126" t="s">
        <v>1054</v>
      </c>
      <c r="AT126" t="s">
        <v>1056</v>
      </c>
      <c r="AU126" t="s">
        <v>1056</v>
      </c>
      <c r="AV126" t="s">
        <v>1054</v>
      </c>
      <c r="AW126" t="s">
        <v>1056</v>
      </c>
      <c r="AX126" t="s">
        <v>1054</v>
      </c>
      <c r="AY126" t="s">
        <v>1056</v>
      </c>
      <c r="AZ126" t="s">
        <v>1054</v>
      </c>
      <c r="BA126" t="s">
        <v>1054</v>
      </c>
      <c r="BB126" t="s">
        <v>1054</v>
      </c>
      <c r="BC126" t="s">
        <v>1056</v>
      </c>
      <c r="BD126" t="s">
        <v>1056</v>
      </c>
      <c r="BE126" t="s">
        <v>1054</v>
      </c>
      <c r="BF126" t="s">
        <v>1056</v>
      </c>
      <c r="BG126" t="s">
        <v>1054</v>
      </c>
      <c r="BH126" t="s">
        <v>1056</v>
      </c>
      <c r="BI126" t="s">
        <v>1054</v>
      </c>
      <c r="BJ126" t="s">
        <v>1054</v>
      </c>
      <c r="BK126" t="s">
        <v>1054</v>
      </c>
      <c r="BL126" t="s">
        <v>1056</v>
      </c>
      <c r="BM126" t="s">
        <v>1056</v>
      </c>
      <c r="BN126" t="s">
        <v>1054</v>
      </c>
      <c r="DB126" t="s">
        <v>1125</v>
      </c>
    </row>
    <row r="127" spans="1:106" x14ac:dyDescent="0.3">
      <c r="A127" t="s">
        <v>610</v>
      </c>
      <c r="B127" t="s">
        <v>611</v>
      </c>
      <c r="M127" t="s">
        <v>1009</v>
      </c>
      <c r="N127" t="s">
        <v>1009</v>
      </c>
      <c r="O127" t="s">
        <v>1009</v>
      </c>
      <c r="P127" t="s">
        <v>1009</v>
      </c>
      <c r="U127" t="s">
        <v>1009</v>
      </c>
      <c r="W127" s="139"/>
      <c r="X127" t="s">
        <v>1033</v>
      </c>
      <c r="Y127" t="s">
        <v>1033</v>
      </c>
      <c r="Z127" t="s">
        <v>1033</v>
      </c>
      <c r="AA127" t="s">
        <v>1035</v>
      </c>
      <c r="AN127" t="s">
        <v>1054</v>
      </c>
      <c r="AO127" t="s">
        <v>1056</v>
      </c>
      <c r="AP127" t="s">
        <v>1056</v>
      </c>
      <c r="AQ127" t="s">
        <v>1054</v>
      </c>
      <c r="AR127" t="s">
        <v>1056</v>
      </c>
      <c r="AS127" t="s">
        <v>1054</v>
      </c>
      <c r="AT127" t="s">
        <v>1054</v>
      </c>
      <c r="AU127" t="s">
        <v>1054</v>
      </c>
      <c r="AV127" t="s">
        <v>1052</v>
      </c>
      <c r="AW127" t="s">
        <v>1054</v>
      </c>
      <c r="AX127" t="s">
        <v>1056</v>
      </c>
      <c r="AY127" t="s">
        <v>1056</v>
      </c>
      <c r="AZ127" t="s">
        <v>1054</v>
      </c>
      <c r="BA127" t="s">
        <v>1056</v>
      </c>
      <c r="BB127" t="s">
        <v>1054</v>
      </c>
      <c r="BC127" t="s">
        <v>1054</v>
      </c>
      <c r="BD127" t="s">
        <v>1054</v>
      </c>
      <c r="BE127" t="s">
        <v>1052</v>
      </c>
      <c r="BF127" t="s">
        <v>1054</v>
      </c>
      <c r="BG127" t="s">
        <v>1056</v>
      </c>
      <c r="BH127" t="s">
        <v>1056</v>
      </c>
      <c r="BI127" t="s">
        <v>1056</v>
      </c>
      <c r="BJ127" t="s">
        <v>1056</v>
      </c>
      <c r="BK127" t="s">
        <v>1056</v>
      </c>
      <c r="BL127" t="s">
        <v>1054</v>
      </c>
      <c r="BM127" t="s">
        <v>1054</v>
      </c>
      <c r="BN127" t="s">
        <v>1054</v>
      </c>
      <c r="DB127" t="s">
        <v>1125</v>
      </c>
    </row>
    <row r="128" spans="1:106" x14ac:dyDescent="0.3">
      <c r="A128" t="s">
        <v>613</v>
      </c>
      <c r="B128" t="s">
        <v>614</v>
      </c>
      <c r="M128" t="s">
        <v>1009</v>
      </c>
      <c r="N128" t="s">
        <v>1009</v>
      </c>
      <c r="O128" t="s">
        <v>1009</v>
      </c>
      <c r="P128" t="s">
        <v>1009</v>
      </c>
      <c r="U128" t="s">
        <v>1009</v>
      </c>
      <c r="W128" s="139"/>
      <c r="X128" t="s">
        <v>1035</v>
      </c>
      <c r="Y128" t="s">
        <v>1035</v>
      </c>
      <c r="Z128" t="s">
        <v>1033</v>
      </c>
      <c r="AA128" t="s">
        <v>1035</v>
      </c>
      <c r="AN128" t="s">
        <v>1052</v>
      </c>
      <c r="AO128" t="s">
        <v>1052</v>
      </c>
      <c r="AP128" t="s">
        <v>1054</v>
      </c>
      <c r="AQ128" t="s">
        <v>1054</v>
      </c>
      <c r="AR128" t="s">
        <v>1054</v>
      </c>
      <c r="AS128" t="s">
        <v>1054</v>
      </c>
      <c r="AT128" t="s">
        <v>1056</v>
      </c>
      <c r="AU128" t="s">
        <v>1054</v>
      </c>
      <c r="AV128" t="s">
        <v>1054</v>
      </c>
      <c r="AW128" t="s">
        <v>1052</v>
      </c>
      <c r="AX128" t="s">
        <v>1052</v>
      </c>
      <c r="AY128" t="s">
        <v>1054</v>
      </c>
      <c r="AZ128" t="s">
        <v>1054</v>
      </c>
      <c r="BA128" t="s">
        <v>1054</v>
      </c>
      <c r="BB128" t="s">
        <v>1054</v>
      </c>
      <c r="BC128" t="s">
        <v>1056</v>
      </c>
      <c r="BD128" t="s">
        <v>1054</v>
      </c>
      <c r="BE128" t="s">
        <v>1054</v>
      </c>
      <c r="BF128" t="s">
        <v>1052</v>
      </c>
      <c r="BG128" t="s">
        <v>1052</v>
      </c>
      <c r="BH128" t="s">
        <v>1054</v>
      </c>
      <c r="BI128" t="s">
        <v>1054</v>
      </c>
      <c r="BJ128" t="s">
        <v>1054</v>
      </c>
      <c r="BK128" t="s">
        <v>1054</v>
      </c>
      <c r="BL128" t="s">
        <v>1056</v>
      </c>
      <c r="BM128" t="s">
        <v>1054</v>
      </c>
      <c r="BN128" t="s">
        <v>1054</v>
      </c>
      <c r="DB128" t="s">
        <v>1125</v>
      </c>
    </row>
    <row r="129" spans="1:106" x14ac:dyDescent="0.3">
      <c r="A129" t="s">
        <v>615</v>
      </c>
      <c r="B129" t="s">
        <v>616</v>
      </c>
      <c r="M129" t="s">
        <v>1009</v>
      </c>
      <c r="N129" t="s">
        <v>1009</v>
      </c>
      <c r="O129" t="s">
        <v>1009</v>
      </c>
      <c r="P129" t="s">
        <v>1009</v>
      </c>
      <c r="U129" t="s">
        <v>1009</v>
      </c>
      <c r="W129" s="139"/>
      <c r="X129" t="s">
        <v>1035</v>
      </c>
      <c r="Y129" t="s">
        <v>1033</v>
      </c>
      <c r="Z129" t="s">
        <v>1033</v>
      </c>
      <c r="AA129" t="s">
        <v>1033</v>
      </c>
      <c r="AN129" t="s">
        <v>1054</v>
      </c>
      <c r="AO129" t="s">
        <v>1056</v>
      </c>
      <c r="AP129" t="s">
        <v>1056</v>
      </c>
      <c r="AQ129" t="s">
        <v>1054</v>
      </c>
      <c r="AR129" t="s">
        <v>1052</v>
      </c>
      <c r="AS129" t="s">
        <v>1054</v>
      </c>
      <c r="AT129" t="s">
        <v>1056</v>
      </c>
      <c r="AU129" t="s">
        <v>1056</v>
      </c>
      <c r="AV129" t="s">
        <v>1052</v>
      </c>
      <c r="AW129" t="s">
        <v>1054</v>
      </c>
      <c r="AX129" t="s">
        <v>1056</v>
      </c>
      <c r="AY129" t="s">
        <v>1056</v>
      </c>
      <c r="AZ129" t="s">
        <v>1054</v>
      </c>
      <c r="BA129" t="s">
        <v>1054</v>
      </c>
      <c r="BB129" t="s">
        <v>1054</v>
      </c>
      <c r="BC129" t="s">
        <v>1056</v>
      </c>
      <c r="BD129" t="s">
        <v>1056</v>
      </c>
      <c r="BE129" t="s">
        <v>1054</v>
      </c>
      <c r="BF129" t="s">
        <v>1056</v>
      </c>
      <c r="BG129" t="s">
        <v>1056</v>
      </c>
      <c r="BH129" t="s">
        <v>1058</v>
      </c>
      <c r="BI129" t="s">
        <v>1056</v>
      </c>
      <c r="BJ129" t="s">
        <v>1054</v>
      </c>
      <c r="BK129" t="s">
        <v>1056</v>
      </c>
      <c r="BL129" t="s">
        <v>1056</v>
      </c>
      <c r="BM129" t="s">
        <v>1056</v>
      </c>
      <c r="BN129" t="s">
        <v>1054</v>
      </c>
      <c r="DB129" t="s">
        <v>1125</v>
      </c>
    </row>
    <row r="130" spans="1:106" x14ac:dyDescent="0.3">
      <c r="A130" t="s">
        <v>619</v>
      </c>
      <c r="B130" t="s">
        <v>620</v>
      </c>
      <c r="M130" t="s">
        <v>1009</v>
      </c>
      <c r="N130" t="s">
        <v>1009</v>
      </c>
      <c r="O130" t="s">
        <v>1009</v>
      </c>
      <c r="P130" t="s">
        <v>1009</v>
      </c>
      <c r="U130" t="s">
        <v>1009</v>
      </c>
      <c r="W130" s="139"/>
      <c r="X130" t="s">
        <v>1035</v>
      </c>
      <c r="Y130" t="s">
        <v>1033</v>
      </c>
      <c r="Z130" t="s">
        <v>1037</v>
      </c>
      <c r="AA130" t="s">
        <v>1033</v>
      </c>
      <c r="AN130" t="s">
        <v>1054</v>
      </c>
      <c r="AO130" t="s">
        <v>1054</v>
      </c>
      <c r="AP130" t="s">
        <v>1054</v>
      </c>
      <c r="AQ130" t="s">
        <v>1054</v>
      </c>
      <c r="AR130" t="s">
        <v>1054</v>
      </c>
      <c r="AS130" t="s">
        <v>1052</v>
      </c>
      <c r="AT130" t="s">
        <v>1054</v>
      </c>
      <c r="AU130" t="s">
        <v>1054</v>
      </c>
      <c r="AV130" t="s">
        <v>1054</v>
      </c>
      <c r="AW130" t="s">
        <v>1056</v>
      </c>
      <c r="AX130" t="s">
        <v>1056</v>
      </c>
      <c r="AY130" t="s">
        <v>1056</v>
      </c>
      <c r="AZ130" t="s">
        <v>1056</v>
      </c>
      <c r="BA130" t="s">
        <v>1056</v>
      </c>
      <c r="BB130" t="s">
        <v>1052</v>
      </c>
      <c r="BC130" t="s">
        <v>1056</v>
      </c>
      <c r="BD130" t="s">
        <v>1056</v>
      </c>
      <c r="BE130" t="s">
        <v>1054</v>
      </c>
      <c r="BF130" t="s">
        <v>1056</v>
      </c>
      <c r="BG130" t="s">
        <v>1056</v>
      </c>
      <c r="BH130" t="s">
        <v>1056</v>
      </c>
      <c r="BI130" t="s">
        <v>1056</v>
      </c>
      <c r="BJ130" t="s">
        <v>1056</v>
      </c>
      <c r="BK130" t="s">
        <v>1052</v>
      </c>
      <c r="BL130" t="s">
        <v>1056</v>
      </c>
      <c r="BM130" t="s">
        <v>1056</v>
      </c>
      <c r="BN130" t="s">
        <v>1056</v>
      </c>
      <c r="DB130" t="s">
        <v>1125</v>
      </c>
    </row>
    <row r="131" spans="1:106" x14ac:dyDescent="0.3">
      <c r="A131" t="s">
        <v>621</v>
      </c>
      <c r="B131" t="s">
        <v>622</v>
      </c>
      <c r="M131" t="s">
        <v>1009</v>
      </c>
      <c r="N131" t="s">
        <v>1009</v>
      </c>
      <c r="O131" t="s">
        <v>1009</v>
      </c>
      <c r="P131" t="s">
        <v>1009</v>
      </c>
      <c r="U131" t="s">
        <v>1009</v>
      </c>
      <c r="W131" s="139"/>
      <c r="X131" t="s">
        <v>1033</v>
      </c>
      <c r="Y131" t="s">
        <v>1033</v>
      </c>
      <c r="Z131" t="s">
        <v>1035</v>
      </c>
      <c r="AA131" t="s">
        <v>1033</v>
      </c>
      <c r="AN131" t="s">
        <v>1054</v>
      </c>
      <c r="AO131" t="s">
        <v>1054</v>
      </c>
      <c r="AP131" t="s">
        <v>1054</v>
      </c>
      <c r="AQ131" t="s">
        <v>1054</v>
      </c>
      <c r="AR131" t="s">
        <v>1052</v>
      </c>
      <c r="AS131" t="s">
        <v>1052</v>
      </c>
      <c r="AT131" t="s">
        <v>1054</v>
      </c>
      <c r="AU131" t="s">
        <v>1054</v>
      </c>
      <c r="AV131" t="s">
        <v>1054</v>
      </c>
      <c r="AW131" t="s">
        <v>1054</v>
      </c>
      <c r="AX131" t="s">
        <v>1054</v>
      </c>
      <c r="AY131" t="s">
        <v>1054</v>
      </c>
      <c r="AZ131" t="s">
        <v>1054</v>
      </c>
      <c r="BA131" t="s">
        <v>1054</v>
      </c>
      <c r="BB131" t="s">
        <v>1054</v>
      </c>
      <c r="BC131" t="s">
        <v>1054</v>
      </c>
      <c r="BD131" t="s">
        <v>1054</v>
      </c>
      <c r="BE131" t="s">
        <v>1054</v>
      </c>
      <c r="BF131" t="s">
        <v>1054</v>
      </c>
      <c r="BG131" t="s">
        <v>1054</v>
      </c>
      <c r="BH131" t="s">
        <v>1056</v>
      </c>
      <c r="BI131" t="s">
        <v>1054</v>
      </c>
      <c r="BJ131" t="s">
        <v>1054</v>
      </c>
      <c r="BK131" t="s">
        <v>1054</v>
      </c>
      <c r="BL131" t="s">
        <v>1054</v>
      </c>
      <c r="BM131" t="s">
        <v>1054</v>
      </c>
      <c r="BN131" t="s">
        <v>1054</v>
      </c>
      <c r="DB131" t="s">
        <v>1125</v>
      </c>
    </row>
    <row r="132" spans="1:106" x14ac:dyDescent="0.3">
      <c r="A132" t="s">
        <v>623</v>
      </c>
      <c r="B132" t="s">
        <v>624</v>
      </c>
      <c r="M132" t="s">
        <v>1009</v>
      </c>
      <c r="N132" t="s">
        <v>1009</v>
      </c>
      <c r="O132" t="s">
        <v>1009</v>
      </c>
      <c r="P132" t="s">
        <v>1009</v>
      </c>
      <c r="U132" t="s">
        <v>1009</v>
      </c>
      <c r="W132" s="139"/>
      <c r="X132" t="s">
        <v>1035</v>
      </c>
      <c r="Y132" t="s">
        <v>1035</v>
      </c>
      <c r="Z132" t="s">
        <v>1035</v>
      </c>
      <c r="AA132" t="s">
        <v>1033</v>
      </c>
      <c r="AN132" t="s">
        <v>1052</v>
      </c>
      <c r="AO132" t="s">
        <v>1056</v>
      </c>
      <c r="AP132" t="s">
        <v>1056</v>
      </c>
      <c r="AQ132" t="s">
        <v>1058</v>
      </c>
      <c r="AR132" t="s">
        <v>1056</v>
      </c>
      <c r="AS132" t="s">
        <v>1054</v>
      </c>
      <c r="AT132" t="s">
        <v>1054</v>
      </c>
      <c r="AU132" t="s">
        <v>1056</v>
      </c>
      <c r="AV132" t="s">
        <v>1054</v>
      </c>
      <c r="AW132" t="s">
        <v>1052</v>
      </c>
      <c r="AX132" t="s">
        <v>1056</v>
      </c>
      <c r="AY132" t="s">
        <v>1056</v>
      </c>
      <c r="AZ132" t="s">
        <v>1058</v>
      </c>
      <c r="BA132" t="s">
        <v>1056</v>
      </c>
      <c r="BB132" t="s">
        <v>1054</v>
      </c>
      <c r="BC132" t="s">
        <v>1054</v>
      </c>
      <c r="BD132" t="s">
        <v>1056</v>
      </c>
      <c r="BE132" t="s">
        <v>1054</v>
      </c>
      <c r="BF132" t="s">
        <v>1052</v>
      </c>
      <c r="BG132" t="s">
        <v>1056</v>
      </c>
      <c r="BH132" t="s">
        <v>1056</v>
      </c>
      <c r="BI132" t="s">
        <v>1058</v>
      </c>
      <c r="BJ132" t="s">
        <v>1056</v>
      </c>
      <c r="BK132" t="s">
        <v>1054</v>
      </c>
      <c r="BL132" t="s">
        <v>1054</v>
      </c>
      <c r="BM132" t="s">
        <v>1056</v>
      </c>
      <c r="BN132" t="s">
        <v>1054</v>
      </c>
      <c r="DB132" t="s">
        <v>1125</v>
      </c>
    </row>
    <row r="133" spans="1:106" x14ac:dyDescent="0.3">
      <c r="A133" t="s">
        <v>625</v>
      </c>
      <c r="B133" t="s">
        <v>626</v>
      </c>
      <c r="M133" t="s">
        <v>1009</v>
      </c>
      <c r="N133" t="s">
        <v>1009</v>
      </c>
      <c r="O133" t="s">
        <v>1009</v>
      </c>
      <c r="P133" t="s">
        <v>1009</v>
      </c>
      <c r="U133" t="s">
        <v>1009</v>
      </c>
      <c r="W133" s="139"/>
      <c r="X133" t="s">
        <v>1035</v>
      </c>
      <c r="Y133" t="s">
        <v>1033</v>
      </c>
      <c r="Z133" t="s">
        <v>1035</v>
      </c>
      <c r="AA133" t="s">
        <v>1033</v>
      </c>
      <c r="AN133" t="s">
        <v>1054</v>
      </c>
      <c r="AO133" t="s">
        <v>1056</v>
      </c>
      <c r="AP133" t="s">
        <v>1054</v>
      </c>
      <c r="AQ133" t="s">
        <v>1054</v>
      </c>
      <c r="AR133" t="s">
        <v>1054</v>
      </c>
      <c r="AS133" t="s">
        <v>1052</v>
      </c>
      <c r="AT133" t="s">
        <v>1056</v>
      </c>
      <c r="AU133" t="s">
        <v>1054</v>
      </c>
      <c r="AV133" t="s">
        <v>1054</v>
      </c>
      <c r="AW133" t="s">
        <v>1054</v>
      </c>
      <c r="AX133" t="s">
        <v>1056</v>
      </c>
      <c r="AY133" t="s">
        <v>1054</v>
      </c>
      <c r="AZ133" t="s">
        <v>1054</v>
      </c>
      <c r="BA133" t="s">
        <v>1054</v>
      </c>
      <c r="BB133" t="s">
        <v>1052</v>
      </c>
      <c r="BC133" t="s">
        <v>1056</v>
      </c>
      <c r="BD133" t="s">
        <v>1054</v>
      </c>
      <c r="BE133" t="s">
        <v>1054</v>
      </c>
      <c r="BF133" t="s">
        <v>1054</v>
      </c>
      <c r="BG133" t="s">
        <v>1056</v>
      </c>
      <c r="BH133" t="s">
        <v>1054</v>
      </c>
      <c r="BI133" t="s">
        <v>1056</v>
      </c>
      <c r="BJ133" t="s">
        <v>1056</v>
      </c>
      <c r="BK133" t="s">
        <v>1054</v>
      </c>
      <c r="BL133" t="s">
        <v>1056</v>
      </c>
      <c r="BM133" t="s">
        <v>1054</v>
      </c>
      <c r="BN133" t="s">
        <v>1054</v>
      </c>
      <c r="DB133" t="s">
        <v>1125</v>
      </c>
    </row>
    <row r="134" spans="1:106" x14ac:dyDescent="0.3">
      <c r="A134" t="s">
        <v>627</v>
      </c>
      <c r="B134" t="s">
        <v>628</v>
      </c>
      <c r="M134" t="s">
        <v>1009</v>
      </c>
      <c r="N134" t="s">
        <v>1009</v>
      </c>
      <c r="O134" t="s">
        <v>1009</v>
      </c>
      <c r="P134" t="s">
        <v>1009</v>
      </c>
      <c r="U134" t="s">
        <v>1009</v>
      </c>
      <c r="W134" s="139"/>
      <c r="X134" t="s">
        <v>1035</v>
      </c>
      <c r="Y134" t="s">
        <v>1033</v>
      </c>
      <c r="Z134" t="s">
        <v>1033</v>
      </c>
      <c r="AA134" t="s">
        <v>1035</v>
      </c>
      <c r="AN134" t="s">
        <v>1054</v>
      </c>
      <c r="AO134" t="s">
        <v>1054</v>
      </c>
      <c r="AP134" t="s">
        <v>1054</v>
      </c>
      <c r="AQ134" t="s">
        <v>1054</v>
      </c>
      <c r="AR134" t="s">
        <v>1054</v>
      </c>
      <c r="AS134" t="s">
        <v>1054</v>
      </c>
      <c r="AT134" t="s">
        <v>1054</v>
      </c>
      <c r="AU134" t="s">
        <v>1058</v>
      </c>
      <c r="AV134" t="s">
        <v>1058</v>
      </c>
      <c r="AW134" t="s">
        <v>1054</v>
      </c>
      <c r="AX134" t="s">
        <v>1054</v>
      </c>
      <c r="AY134" t="s">
        <v>1054</v>
      </c>
      <c r="AZ134" t="s">
        <v>1054</v>
      </c>
      <c r="BA134" t="s">
        <v>1054</v>
      </c>
      <c r="BB134" t="s">
        <v>1054</v>
      </c>
      <c r="BC134" t="s">
        <v>1056</v>
      </c>
      <c r="BD134" t="s">
        <v>1058</v>
      </c>
      <c r="BE134" t="s">
        <v>1058</v>
      </c>
      <c r="BF134" t="s">
        <v>1056</v>
      </c>
      <c r="BG134" t="s">
        <v>1056</v>
      </c>
      <c r="BH134" t="s">
        <v>1056</v>
      </c>
      <c r="BI134" t="s">
        <v>1056</v>
      </c>
      <c r="BJ134" t="s">
        <v>1056</v>
      </c>
      <c r="BK134" t="s">
        <v>1056</v>
      </c>
      <c r="BL134" t="s">
        <v>1056</v>
      </c>
      <c r="BM134" t="s">
        <v>1058</v>
      </c>
      <c r="BN134" t="s">
        <v>1058</v>
      </c>
      <c r="DB134" t="s">
        <v>1125</v>
      </c>
    </row>
    <row r="135" spans="1:106" x14ac:dyDescent="0.3">
      <c r="A135" t="s">
        <v>629</v>
      </c>
      <c r="B135" t="s">
        <v>630</v>
      </c>
      <c r="M135" t="s">
        <v>1009</v>
      </c>
      <c r="N135" t="s">
        <v>1009</v>
      </c>
      <c r="O135" t="s">
        <v>1009</v>
      </c>
      <c r="P135" t="s">
        <v>1009</v>
      </c>
      <c r="U135" t="s">
        <v>1009</v>
      </c>
      <c r="W135" s="139"/>
      <c r="X135" t="s">
        <v>1035</v>
      </c>
      <c r="Y135" t="s">
        <v>1033</v>
      </c>
      <c r="Z135" t="s">
        <v>1037</v>
      </c>
      <c r="AA135" t="s">
        <v>1033</v>
      </c>
      <c r="AN135" t="s">
        <v>1054</v>
      </c>
      <c r="AO135" t="s">
        <v>1054</v>
      </c>
      <c r="AP135" t="s">
        <v>1054</v>
      </c>
      <c r="AQ135" t="s">
        <v>1054</v>
      </c>
      <c r="AR135" t="s">
        <v>1054</v>
      </c>
      <c r="AS135" t="s">
        <v>1054</v>
      </c>
      <c r="AT135" t="s">
        <v>1054</v>
      </c>
      <c r="AU135" t="s">
        <v>1054</v>
      </c>
      <c r="AV135" t="s">
        <v>1052</v>
      </c>
      <c r="AW135" t="s">
        <v>1054</v>
      </c>
      <c r="AX135" t="s">
        <v>1054</v>
      </c>
      <c r="AY135" t="s">
        <v>1054</v>
      </c>
      <c r="AZ135" t="s">
        <v>1054</v>
      </c>
      <c r="BA135" t="s">
        <v>1054</v>
      </c>
      <c r="BB135" t="s">
        <v>1054</v>
      </c>
      <c r="BC135" t="s">
        <v>1054</v>
      </c>
      <c r="BD135" t="s">
        <v>1054</v>
      </c>
      <c r="BE135" t="s">
        <v>1054</v>
      </c>
      <c r="BF135" t="s">
        <v>1054</v>
      </c>
      <c r="BG135" t="s">
        <v>1054</v>
      </c>
      <c r="BH135" t="s">
        <v>1054</v>
      </c>
      <c r="BI135" t="s">
        <v>1054</v>
      </c>
      <c r="BJ135" t="s">
        <v>1054</v>
      </c>
      <c r="BK135" t="s">
        <v>1054</v>
      </c>
      <c r="BL135" t="s">
        <v>1054</v>
      </c>
      <c r="BM135" t="s">
        <v>1054</v>
      </c>
      <c r="BN135" t="s">
        <v>1054</v>
      </c>
      <c r="DB135" t="s">
        <v>1125</v>
      </c>
    </row>
    <row r="136" spans="1:106" x14ac:dyDescent="0.3">
      <c r="A136" t="s">
        <v>631</v>
      </c>
      <c r="B136" t="s">
        <v>632</v>
      </c>
      <c r="M136" t="s">
        <v>1009</v>
      </c>
      <c r="N136" t="s">
        <v>1009</v>
      </c>
      <c r="O136" t="s">
        <v>1009</v>
      </c>
      <c r="P136" t="s">
        <v>1009</v>
      </c>
      <c r="U136" t="s">
        <v>1009</v>
      </c>
      <c r="W136" s="139"/>
      <c r="X136" t="s">
        <v>1035</v>
      </c>
      <c r="Y136" t="s">
        <v>1033</v>
      </c>
      <c r="Z136" t="s">
        <v>1033</v>
      </c>
      <c r="AA136" t="s">
        <v>1035</v>
      </c>
      <c r="AN136" t="s">
        <v>1052</v>
      </c>
      <c r="AO136" t="s">
        <v>1056</v>
      </c>
      <c r="AP136" t="s">
        <v>1056</v>
      </c>
      <c r="AQ136" t="s">
        <v>1056</v>
      </c>
      <c r="AR136" t="s">
        <v>1054</v>
      </c>
      <c r="AS136" t="s">
        <v>1056</v>
      </c>
      <c r="AT136" t="s">
        <v>1056</v>
      </c>
      <c r="AU136" t="s">
        <v>1056</v>
      </c>
      <c r="AV136" t="s">
        <v>1054</v>
      </c>
      <c r="AW136" t="s">
        <v>1052</v>
      </c>
      <c r="AX136" t="s">
        <v>1056</v>
      </c>
      <c r="AY136" t="s">
        <v>1056</v>
      </c>
      <c r="AZ136" t="s">
        <v>1056</v>
      </c>
      <c r="BA136" t="s">
        <v>1054</v>
      </c>
      <c r="BB136" t="s">
        <v>1056</v>
      </c>
      <c r="BC136" t="s">
        <v>1056</v>
      </c>
      <c r="BD136" t="s">
        <v>1056</v>
      </c>
      <c r="BE136" t="s">
        <v>1056</v>
      </c>
      <c r="BF136" t="s">
        <v>1052</v>
      </c>
      <c r="BG136" t="s">
        <v>1056</v>
      </c>
      <c r="BH136" t="s">
        <v>1056</v>
      </c>
      <c r="BI136" t="s">
        <v>1056</v>
      </c>
      <c r="BJ136" t="s">
        <v>1054</v>
      </c>
      <c r="BK136" t="s">
        <v>1056</v>
      </c>
      <c r="BL136" t="s">
        <v>1056</v>
      </c>
      <c r="BM136" t="s">
        <v>1056</v>
      </c>
      <c r="BN136" t="s">
        <v>1056</v>
      </c>
      <c r="DB136" t="s">
        <v>1125</v>
      </c>
    </row>
    <row r="137" spans="1:106" x14ac:dyDescent="0.3">
      <c r="A137" t="s">
        <v>635</v>
      </c>
      <c r="B137" t="s">
        <v>636</v>
      </c>
      <c r="M137" t="s">
        <v>1009</v>
      </c>
      <c r="N137" t="s">
        <v>1009</v>
      </c>
      <c r="O137" t="s">
        <v>1009</v>
      </c>
      <c r="P137" t="s">
        <v>1009</v>
      </c>
      <c r="U137" t="s">
        <v>1009</v>
      </c>
      <c r="W137" s="139"/>
      <c r="X137" t="s">
        <v>1035</v>
      </c>
      <c r="Y137" t="s">
        <v>1035</v>
      </c>
      <c r="Z137" t="s">
        <v>1035</v>
      </c>
      <c r="AA137" t="s">
        <v>1033</v>
      </c>
      <c r="AN137" t="s">
        <v>1054</v>
      </c>
      <c r="AO137" t="s">
        <v>1054</v>
      </c>
      <c r="AP137" t="s">
        <v>1056</v>
      </c>
      <c r="AQ137" t="s">
        <v>1056</v>
      </c>
      <c r="AR137" t="s">
        <v>1054</v>
      </c>
      <c r="AS137" t="s">
        <v>1054</v>
      </c>
      <c r="AT137" t="s">
        <v>1054</v>
      </c>
      <c r="AU137" t="s">
        <v>1054</v>
      </c>
      <c r="AV137" t="s">
        <v>1054</v>
      </c>
      <c r="AW137" t="s">
        <v>1054</v>
      </c>
      <c r="AX137" t="s">
        <v>1056</v>
      </c>
      <c r="AY137" t="s">
        <v>1056</v>
      </c>
      <c r="AZ137" t="s">
        <v>1056</v>
      </c>
      <c r="BA137" t="s">
        <v>1054</v>
      </c>
      <c r="BB137" t="s">
        <v>1056</v>
      </c>
      <c r="BC137" t="s">
        <v>1056</v>
      </c>
      <c r="BD137" t="s">
        <v>1056</v>
      </c>
      <c r="BE137" t="s">
        <v>1056</v>
      </c>
      <c r="BF137" t="s">
        <v>1056</v>
      </c>
      <c r="BG137" t="s">
        <v>1056</v>
      </c>
      <c r="BH137" t="s">
        <v>1058</v>
      </c>
      <c r="BI137" t="s">
        <v>1056</v>
      </c>
      <c r="BJ137" t="s">
        <v>1056</v>
      </c>
      <c r="BK137" t="s">
        <v>1056</v>
      </c>
      <c r="BL137" t="s">
        <v>1056</v>
      </c>
      <c r="BM137" t="s">
        <v>1056</v>
      </c>
      <c r="BN137" t="s">
        <v>1056</v>
      </c>
      <c r="DB137" t="s">
        <v>1125</v>
      </c>
    </row>
    <row r="138" spans="1:106" x14ac:dyDescent="0.3">
      <c r="A138" t="s">
        <v>637</v>
      </c>
      <c r="B138" t="s">
        <v>638</v>
      </c>
      <c r="M138" t="s">
        <v>1009</v>
      </c>
      <c r="N138" t="s">
        <v>1009</v>
      </c>
      <c r="O138" t="s">
        <v>1009</v>
      </c>
      <c r="P138" t="s">
        <v>1009</v>
      </c>
      <c r="U138" t="s">
        <v>1009</v>
      </c>
      <c r="W138" s="139"/>
      <c r="X138" t="s">
        <v>1035</v>
      </c>
      <c r="Y138" t="s">
        <v>1033</v>
      </c>
      <c r="Z138" t="s">
        <v>1035</v>
      </c>
      <c r="AA138" t="s">
        <v>1033</v>
      </c>
      <c r="AN138" t="s">
        <v>1054</v>
      </c>
      <c r="AO138" t="s">
        <v>1054</v>
      </c>
      <c r="AP138" t="s">
        <v>1054</v>
      </c>
      <c r="AQ138" t="s">
        <v>1052</v>
      </c>
      <c r="AR138" t="s">
        <v>1052</v>
      </c>
      <c r="AS138" t="s">
        <v>1054</v>
      </c>
      <c r="AT138" t="s">
        <v>1052</v>
      </c>
      <c r="AU138" t="s">
        <v>1054</v>
      </c>
      <c r="AV138" t="s">
        <v>1052</v>
      </c>
      <c r="AW138" t="s">
        <v>1056</v>
      </c>
      <c r="AX138" t="s">
        <v>1056</v>
      </c>
      <c r="AY138" t="s">
        <v>1056</v>
      </c>
      <c r="AZ138" t="s">
        <v>1052</v>
      </c>
      <c r="BA138" t="s">
        <v>1054</v>
      </c>
      <c r="BB138" t="s">
        <v>1054</v>
      </c>
      <c r="BC138" t="s">
        <v>1054</v>
      </c>
      <c r="BD138" t="s">
        <v>1054</v>
      </c>
      <c r="BE138" t="s">
        <v>1054</v>
      </c>
      <c r="BF138" t="s">
        <v>1056</v>
      </c>
      <c r="BG138" t="s">
        <v>1056</v>
      </c>
      <c r="BH138" t="s">
        <v>1056</v>
      </c>
      <c r="BI138" t="s">
        <v>1054</v>
      </c>
      <c r="BJ138" t="s">
        <v>1054</v>
      </c>
      <c r="BK138" t="s">
        <v>1056</v>
      </c>
      <c r="BL138" t="s">
        <v>1054</v>
      </c>
      <c r="BM138" t="s">
        <v>1056</v>
      </c>
      <c r="BN138" t="s">
        <v>1054</v>
      </c>
      <c r="DB138" t="s">
        <v>1125</v>
      </c>
    </row>
    <row r="139" spans="1:106" x14ac:dyDescent="0.3">
      <c r="A139" t="s">
        <v>641</v>
      </c>
      <c r="B139" t="s">
        <v>642</v>
      </c>
      <c r="M139" t="s">
        <v>1009</v>
      </c>
      <c r="N139" t="s">
        <v>1009</v>
      </c>
      <c r="O139" t="s">
        <v>1009</v>
      </c>
      <c r="P139" t="s">
        <v>1009</v>
      </c>
      <c r="U139" t="s">
        <v>1009</v>
      </c>
      <c r="W139" s="139"/>
      <c r="X139" t="s">
        <v>1033</v>
      </c>
      <c r="Y139" t="s">
        <v>1033</v>
      </c>
      <c r="Z139" t="s">
        <v>1037</v>
      </c>
      <c r="AA139" t="s">
        <v>1035</v>
      </c>
      <c r="AN139" t="s">
        <v>1058</v>
      </c>
      <c r="AO139" t="s">
        <v>1056</v>
      </c>
      <c r="AP139" t="s">
        <v>1056</v>
      </c>
      <c r="AQ139" t="s">
        <v>1054</v>
      </c>
      <c r="AR139" t="s">
        <v>1054</v>
      </c>
      <c r="AS139" t="s">
        <v>1058</v>
      </c>
      <c r="AT139" t="s">
        <v>1056</v>
      </c>
      <c r="AU139" t="s">
        <v>1054</v>
      </c>
      <c r="AV139" t="s">
        <v>1052</v>
      </c>
      <c r="AW139" t="s">
        <v>1058</v>
      </c>
      <c r="AX139" t="s">
        <v>1056</v>
      </c>
      <c r="AY139" t="s">
        <v>1056</v>
      </c>
      <c r="AZ139" t="s">
        <v>1054</v>
      </c>
      <c r="BA139" t="s">
        <v>1054</v>
      </c>
      <c r="BB139" t="s">
        <v>1058</v>
      </c>
      <c r="BC139" t="s">
        <v>1056</v>
      </c>
      <c r="BD139" t="s">
        <v>1054</v>
      </c>
      <c r="BE139" t="s">
        <v>1052</v>
      </c>
      <c r="BF139" t="s">
        <v>1058</v>
      </c>
      <c r="BG139" t="s">
        <v>1056</v>
      </c>
      <c r="BH139" t="s">
        <v>1056</v>
      </c>
      <c r="BI139" t="s">
        <v>1054</v>
      </c>
      <c r="BJ139" t="s">
        <v>1054</v>
      </c>
      <c r="BK139" t="s">
        <v>1058</v>
      </c>
      <c r="BL139" t="s">
        <v>1056</v>
      </c>
      <c r="BM139" t="s">
        <v>1054</v>
      </c>
      <c r="BN139" t="s">
        <v>1052</v>
      </c>
      <c r="DB139" t="s">
        <v>1125</v>
      </c>
    </row>
    <row r="140" spans="1:106" x14ac:dyDescent="0.3">
      <c r="A140" t="s">
        <v>643</v>
      </c>
      <c r="B140" t="s">
        <v>644</v>
      </c>
      <c r="M140" t="s">
        <v>1009</v>
      </c>
      <c r="N140" t="s">
        <v>1009</v>
      </c>
      <c r="O140" t="s">
        <v>1009</v>
      </c>
      <c r="P140" t="s">
        <v>1009</v>
      </c>
      <c r="U140" t="s">
        <v>1009</v>
      </c>
      <c r="W140" s="139"/>
      <c r="X140" t="s">
        <v>1035</v>
      </c>
      <c r="Y140" t="s">
        <v>1033</v>
      </c>
      <c r="Z140" t="s">
        <v>1033</v>
      </c>
      <c r="AA140" t="s">
        <v>1035</v>
      </c>
      <c r="AN140" t="s">
        <v>1054</v>
      </c>
      <c r="AO140" t="s">
        <v>1056</v>
      </c>
      <c r="AP140" t="s">
        <v>1054</v>
      </c>
      <c r="AQ140" t="s">
        <v>1054</v>
      </c>
      <c r="AR140" t="s">
        <v>1054</v>
      </c>
      <c r="AS140" t="s">
        <v>1054</v>
      </c>
      <c r="AT140" t="s">
        <v>1054</v>
      </c>
      <c r="AU140" t="s">
        <v>1054</v>
      </c>
      <c r="AV140" t="s">
        <v>1054</v>
      </c>
      <c r="AW140" t="s">
        <v>1054</v>
      </c>
      <c r="AX140" t="s">
        <v>1056</v>
      </c>
      <c r="AY140" t="s">
        <v>1054</v>
      </c>
      <c r="AZ140" t="s">
        <v>1054</v>
      </c>
      <c r="BA140" t="s">
        <v>1054</v>
      </c>
      <c r="BB140" t="s">
        <v>1054</v>
      </c>
      <c r="BC140" t="s">
        <v>1056</v>
      </c>
      <c r="BD140" t="s">
        <v>1054</v>
      </c>
      <c r="BE140" t="s">
        <v>1054</v>
      </c>
      <c r="BF140" t="s">
        <v>1056</v>
      </c>
      <c r="BG140" t="s">
        <v>1056</v>
      </c>
      <c r="BH140" t="s">
        <v>1056</v>
      </c>
      <c r="BI140" t="s">
        <v>1056</v>
      </c>
      <c r="BJ140" t="s">
        <v>1056</v>
      </c>
      <c r="BK140" t="s">
        <v>1056</v>
      </c>
      <c r="BL140" t="s">
        <v>1056</v>
      </c>
      <c r="BM140" t="s">
        <v>1056</v>
      </c>
      <c r="BN140" t="s">
        <v>1056</v>
      </c>
      <c r="DB140" t="s">
        <v>1125</v>
      </c>
    </row>
    <row r="141" spans="1:106" x14ac:dyDescent="0.3">
      <c r="A141" t="s">
        <v>645</v>
      </c>
      <c r="B141" t="s">
        <v>646</v>
      </c>
      <c r="M141" t="s">
        <v>1009</v>
      </c>
      <c r="N141" t="s">
        <v>1009</v>
      </c>
      <c r="O141" t="s">
        <v>1009</v>
      </c>
      <c r="P141" t="s">
        <v>1009</v>
      </c>
      <c r="U141" t="s">
        <v>1011</v>
      </c>
      <c r="W141" s="139"/>
      <c r="X141" t="s">
        <v>1035</v>
      </c>
      <c r="Y141" t="s">
        <v>1033</v>
      </c>
      <c r="Z141" t="s">
        <v>1035</v>
      </c>
      <c r="AA141" t="s">
        <v>1033</v>
      </c>
      <c r="AN141" t="s">
        <v>1054</v>
      </c>
      <c r="AO141" t="s">
        <v>1056</v>
      </c>
      <c r="AP141" t="s">
        <v>1054</v>
      </c>
      <c r="AQ141" t="s">
        <v>1054</v>
      </c>
      <c r="AR141" t="s">
        <v>1054</v>
      </c>
      <c r="AS141" t="s">
        <v>1054</v>
      </c>
      <c r="AT141" t="s">
        <v>1054</v>
      </c>
      <c r="AU141" t="s">
        <v>1054</v>
      </c>
      <c r="AV141" t="s">
        <v>1052</v>
      </c>
      <c r="AW141" t="s">
        <v>1054</v>
      </c>
      <c r="AX141" t="s">
        <v>1056</v>
      </c>
      <c r="AY141" t="s">
        <v>1054</v>
      </c>
      <c r="AZ141" t="s">
        <v>1054</v>
      </c>
      <c r="BA141" t="s">
        <v>1054</v>
      </c>
      <c r="BB141" t="s">
        <v>1054</v>
      </c>
      <c r="BC141" t="s">
        <v>1054</v>
      </c>
      <c r="BD141" t="s">
        <v>1054</v>
      </c>
      <c r="BE141" t="s">
        <v>1052</v>
      </c>
      <c r="BF141" t="s">
        <v>1054</v>
      </c>
      <c r="BG141" t="s">
        <v>1056</v>
      </c>
      <c r="BH141" t="s">
        <v>1054</v>
      </c>
      <c r="BI141" t="s">
        <v>1054</v>
      </c>
      <c r="BJ141" t="s">
        <v>1054</v>
      </c>
      <c r="BK141" t="s">
        <v>1054</v>
      </c>
      <c r="BL141" t="s">
        <v>1054</v>
      </c>
      <c r="BM141" t="s">
        <v>1054</v>
      </c>
      <c r="BN141" t="s">
        <v>1052</v>
      </c>
      <c r="DB141" t="s">
        <v>1125</v>
      </c>
    </row>
    <row r="142" spans="1:106" x14ac:dyDescent="0.3">
      <c r="A142" t="s">
        <v>647</v>
      </c>
      <c r="B142" t="s">
        <v>648</v>
      </c>
      <c r="M142" t="s">
        <v>1009</v>
      </c>
      <c r="N142" t="s">
        <v>1009</v>
      </c>
      <c r="O142" t="s">
        <v>1009</v>
      </c>
      <c r="P142" t="s">
        <v>1009</v>
      </c>
      <c r="U142" t="s">
        <v>1009</v>
      </c>
      <c r="W142" s="139"/>
      <c r="X142" t="s">
        <v>1033</v>
      </c>
      <c r="Y142" t="s">
        <v>1033</v>
      </c>
      <c r="Z142" t="s">
        <v>1033</v>
      </c>
      <c r="AA142" t="s">
        <v>1035</v>
      </c>
      <c r="AN142" t="s">
        <v>1054</v>
      </c>
      <c r="AO142" t="s">
        <v>1052</v>
      </c>
      <c r="AP142" t="s">
        <v>1052</v>
      </c>
      <c r="AQ142" t="s">
        <v>1052</v>
      </c>
      <c r="AR142" t="s">
        <v>1052</v>
      </c>
      <c r="AS142" t="s">
        <v>1052</v>
      </c>
      <c r="AT142" t="s">
        <v>1052</v>
      </c>
      <c r="AU142" t="s">
        <v>1054</v>
      </c>
      <c r="AV142" t="s">
        <v>1054</v>
      </c>
      <c r="AW142" t="s">
        <v>1054</v>
      </c>
      <c r="AX142" t="s">
        <v>1052</v>
      </c>
      <c r="AY142" t="s">
        <v>1052</v>
      </c>
      <c r="AZ142" t="s">
        <v>1052</v>
      </c>
      <c r="BA142" t="s">
        <v>1052</v>
      </c>
      <c r="BB142" t="s">
        <v>1054</v>
      </c>
      <c r="BC142" t="s">
        <v>1052</v>
      </c>
      <c r="BD142" t="s">
        <v>1054</v>
      </c>
      <c r="BE142" t="s">
        <v>1054</v>
      </c>
      <c r="BF142" t="s">
        <v>1054</v>
      </c>
      <c r="BG142" t="s">
        <v>1054</v>
      </c>
      <c r="BH142" t="s">
        <v>1054</v>
      </c>
      <c r="BI142" t="s">
        <v>1054</v>
      </c>
      <c r="BJ142" t="s">
        <v>1054</v>
      </c>
      <c r="BK142" t="s">
        <v>1054</v>
      </c>
      <c r="BL142" t="s">
        <v>1054</v>
      </c>
      <c r="BM142" t="s">
        <v>1054</v>
      </c>
      <c r="BN142" t="s">
        <v>1054</v>
      </c>
      <c r="DB142" t="s">
        <v>1125</v>
      </c>
    </row>
    <row r="143" spans="1:106" x14ac:dyDescent="0.3">
      <c r="A143" t="s">
        <v>649</v>
      </c>
      <c r="B143" t="s">
        <v>650</v>
      </c>
      <c r="M143" t="s">
        <v>1009</v>
      </c>
      <c r="N143" t="s">
        <v>1009</v>
      </c>
      <c r="O143" t="s">
        <v>1009</v>
      </c>
      <c r="P143" t="s">
        <v>1009</v>
      </c>
      <c r="U143" t="s">
        <v>1009</v>
      </c>
      <c r="W143" s="139"/>
      <c r="X143" t="s">
        <v>1035</v>
      </c>
      <c r="Y143" t="s">
        <v>1033</v>
      </c>
      <c r="Z143" t="s">
        <v>1033</v>
      </c>
      <c r="AA143" t="s">
        <v>1035</v>
      </c>
      <c r="AN143" t="s">
        <v>1054</v>
      </c>
      <c r="AO143" t="s">
        <v>1054</v>
      </c>
      <c r="AP143" t="s">
        <v>1054</v>
      </c>
      <c r="AQ143" t="s">
        <v>1054</v>
      </c>
      <c r="AR143" t="s">
        <v>1054</v>
      </c>
      <c r="AS143" t="s">
        <v>1054</v>
      </c>
      <c r="AT143" t="s">
        <v>1054</v>
      </c>
      <c r="AU143" t="s">
        <v>1056</v>
      </c>
      <c r="AV143" t="s">
        <v>1052</v>
      </c>
      <c r="AW143" t="s">
        <v>1054</v>
      </c>
      <c r="AX143" t="s">
        <v>1054</v>
      </c>
      <c r="AY143" t="s">
        <v>1054</v>
      </c>
      <c r="AZ143" t="s">
        <v>1056</v>
      </c>
      <c r="BA143" t="s">
        <v>1054</v>
      </c>
      <c r="BB143" t="s">
        <v>1054</v>
      </c>
      <c r="BC143" t="s">
        <v>1054</v>
      </c>
      <c r="BD143" t="s">
        <v>1056</v>
      </c>
      <c r="BE143" t="s">
        <v>1054</v>
      </c>
      <c r="BF143" t="s">
        <v>1054</v>
      </c>
      <c r="BG143" t="s">
        <v>1054</v>
      </c>
      <c r="BH143" t="s">
        <v>1054</v>
      </c>
      <c r="BI143" t="s">
        <v>1056</v>
      </c>
      <c r="BJ143" t="s">
        <v>1054</v>
      </c>
      <c r="BK143" t="s">
        <v>1054</v>
      </c>
      <c r="BL143" t="s">
        <v>1054</v>
      </c>
      <c r="BM143" t="s">
        <v>1056</v>
      </c>
      <c r="BN143" t="s">
        <v>1054</v>
      </c>
      <c r="DB143" t="s">
        <v>1125</v>
      </c>
    </row>
    <row r="144" spans="1:106" x14ac:dyDescent="0.3">
      <c r="A144" t="s">
        <v>653</v>
      </c>
      <c r="B144" t="s">
        <v>654</v>
      </c>
      <c r="M144" t="s">
        <v>1009</v>
      </c>
      <c r="N144" t="s">
        <v>1009</v>
      </c>
      <c r="O144" t="s">
        <v>1009</v>
      </c>
      <c r="P144" t="s">
        <v>1009</v>
      </c>
      <c r="U144" t="s">
        <v>1009</v>
      </c>
      <c r="W144" s="139"/>
      <c r="X144" t="s">
        <v>1033</v>
      </c>
      <c r="Y144" t="s">
        <v>1035</v>
      </c>
      <c r="Z144" t="s">
        <v>1037</v>
      </c>
      <c r="AA144" t="s">
        <v>1035</v>
      </c>
      <c r="AN144" t="s">
        <v>1054</v>
      </c>
      <c r="AO144" t="s">
        <v>1054</v>
      </c>
      <c r="AP144" t="s">
        <v>1054</v>
      </c>
      <c r="AQ144" t="s">
        <v>1054</v>
      </c>
      <c r="AR144" t="s">
        <v>1052</v>
      </c>
      <c r="AS144" t="s">
        <v>1052</v>
      </c>
      <c r="AT144" t="s">
        <v>1054</v>
      </c>
      <c r="AU144" t="s">
        <v>1054</v>
      </c>
      <c r="AV144" t="s">
        <v>1054</v>
      </c>
      <c r="AW144" t="s">
        <v>1054</v>
      </c>
      <c r="AX144" t="s">
        <v>1054</v>
      </c>
      <c r="AY144" t="s">
        <v>1054</v>
      </c>
      <c r="AZ144" t="s">
        <v>1054</v>
      </c>
      <c r="BA144" t="s">
        <v>1052</v>
      </c>
      <c r="BB144" t="s">
        <v>1054</v>
      </c>
      <c r="BC144" t="s">
        <v>1054</v>
      </c>
      <c r="BD144" t="s">
        <v>1054</v>
      </c>
      <c r="BE144" t="s">
        <v>1054</v>
      </c>
      <c r="BF144" t="s">
        <v>1054</v>
      </c>
      <c r="BG144" t="s">
        <v>1054</v>
      </c>
      <c r="BH144" t="s">
        <v>1054</v>
      </c>
      <c r="BI144" t="s">
        <v>1054</v>
      </c>
      <c r="BJ144" t="s">
        <v>1054</v>
      </c>
      <c r="BK144" t="s">
        <v>1054</v>
      </c>
      <c r="BL144" t="s">
        <v>1056</v>
      </c>
      <c r="BM144" t="s">
        <v>1056</v>
      </c>
      <c r="BN144" t="s">
        <v>1054</v>
      </c>
      <c r="DB144" t="s">
        <v>1125</v>
      </c>
    </row>
    <row r="145" spans="1:106" x14ac:dyDescent="0.3">
      <c r="A145" t="s">
        <v>655</v>
      </c>
      <c r="B145" t="s">
        <v>656</v>
      </c>
      <c r="M145" t="s">
        <v>1009</v>
      </c>
      <c r="N145" t="s">
        <v>1009</v>
      </c>
      <c r="O145" t="s">
        <v>1009</v>
      </c>
      <c r="P145" t="s">
        <v>1009</v>
      </c>
      <c r="U145" t="s">
        <v>1009</v>
      </c>
      <c r="W145" s="139"/>
      <c r="X145" t="s">
        <v>1033</v>
      </c>
      <c r="Y145" t="s">
        <v>1033</v>
      </c>
      <c r="Z145" t="s">
        <v>1037</v>
      </c>
      <c r="AA145" t="s">
        <v>1033</v>
      </c>
      <c r="AN145" t="s">
        <v>1052</v>
      </c>
      <c r="AO145" t="s">
        <v>1054</v>
      </c>
      <c r="AP145" t="s">
        <v>1052</v>
      </c>
      <c r="AQ145" t="s">
        <v>1052</v>
      </c>
      <c r="AR145" t="s">
        <v>1052</v>
      </c>
      <c r="AS145" t="s">
        <v>1052</v>
      </c>
      <c r="AT145" t="s">
        <v>1052</v>
      </c>
      <c r="AU145" t="s">
        <v>1052</v>
      </c>
      <c r="AV145" t="s">
        <v>1056</v>
      </c>
      <c r="AW145" t="s">
        <v>1054</v>
      </c>
      <c r="AX145" t="s">
        <v>1054</v>
      </c>
      <c r="AY145" t="s">
        <v>1054</v>
      </c>
      <c r="AZ145" t="s">
        <v>1054</v>
      </c>
      <c r="BA145" t="s">
        <v>1054</v>
      </c>
      <c r="BB145" t="s">
        <v>1054</v>
      </c>
      <c r="BC145" t="s">
        <v>1054</v>
      </c>
      <c r="BD145" t="s">
        <v>1054</v>
      </c>
      <c r="BE145" t="s">
        <v>1056</v>
      </c>
      <c r="BF145" t="s">
        <v>1054</v>
      </c>
      <c r="BG145" t="s">
        <v>1054</v>
      </c>
      <c r="BH145" t="s">
        <v>1054</v>
      </c>
      <c r="BI145" t="s">
        <v>1054</v>
      </c>
      <c r="BJ145" t="s">
        <v>1054</v>
      </c>
      <c r="BK145" t="s">
        <v>1054</v>
      </c>
      <c r="BL145" t="s">
        <v>1054</v>
      </c>
      <c r="BM145" t="s">
        <v>1054</v>
      </c>
      <c r="BN145" t="s">
        <v>1058</v>
      </c>
      <c r="DB145" t="s">
        <v>1125</v>
      </c>
    </row>
    <row r="146" spans="1:106" x14ac:dyDescent="0.3">
      <c r="A146" t="s">
        <v>657</v>
      </c>
      <c r="B146" t="s">
        <v>658</v>
      </c>
      <c r="M146" t="s">
        <v>1009</v>
      </c>
      <c r="N146" t="s">
        <v>1009</v>
      </c>
      <c r="O146" t="s">
        <v>1009</v>
      </c>
      <c r="P146" t="s">
        <v>1009</v>
      </c>
      <c r="U146" t="s">
        <v>1009</v>
      </c>
      <c r="W146" s="139"/>
      <c r="X146" t="s">
        <v>1033</v>
      </c>
      <c r="Y146" t="s">
        <v>1033</v>
      </c>
      <c r="Z146" t="s">
        <v>1033</v>
      </c>
      <c r="AA146" t="s">
        <v>1035</v>
      </c>
      <c r="AN146" t="s">
        <v>1054</v>
      </c>
      <c r="AO146" t="s">
        <v>1054</v>
      </c>
      <c r="AP146" t="s">
        <v>1054</v>
      </c>
      <c r="AQ146" t="s">
        <v>1054</v>
      </c>
      <c r="AR146" t="s">
        <v>1054</v>
      </c>
      <c r="AS146" t="s">
        <v>1054</v>
      </c>
      <c r="AT146" t="s">
        <v>1054</v>
      </c>
      <c r="AU146" t="s">
        <v>1054</v>
      </c>
      <c r="AV146" t="s">
        <v>1054</v>
      </c>
      <c r="AW146" t="s">
        <v>1054</v>
      </c>
      <c r="AX146" t="s">
        <v>1054</v>
      </c>
      <c r="AY146" t="s">
        <v>1054</v>
      </c>
      <c r="AZ146" t="s">
        <v>1054</v>
      </c>
      <c r="BA146" t="s">
        <v>1054</v>
      </c>
      <c r="BB146" t="s">
        <v>1054</v>
      </c>
      <c r="BC146" t="s">
        <v>1056</v>
      </c>
      <c r="BD146" t="s">
        <v>1054</v>
      </c>
      <c r="BE146" t="s">
        <v>1054</v>
      </c>
      <c r="BF146" t="s">
        <v>1056</v>
      </c>
      <c r="BG146" t="s">
        <v>1056</v>
      </c>
      <c r="BH146" t="s">
        <v>1056</v>
      </c>
      <c r="BI146" t="s">
        <v>1056</v>
      </c>
      <c r="BJ146" t="s">
        <v>1054</v>
      </c>
      <c r="BK146" t="s">
        <v>1054</v>
      </c>
      <c r="BL146" t="s">
        <v>1056</v>
      </c>
      <c r="BM146" t="s">
        <v>1056</v>
      </c>
      <c r="BN146" t="s">
        <v>1054</v>
      </c>
      <c r="DB146" t="s">
        <v>1125</v>
      </c>
    </row>
    <row r="147" spans="1:106" x14ac:dyDescent="0.3">
      <c r="A147" t="s">
        <v>659</v>
      </c>
      <c r="B147" t="s">
        <v>660</v>
      </c>
      <c r="M147" t="s">
        <v>1009</v>
      </c>
      <c r="N147" t="s">
        <v>1009</v>
      </c>
      <c r="O147" t="s">
        <v>1009</v>
      </c>
      <c r="P147" t="s">
        <v>1009</v>
      </c>
      <c r="U147" t="s">
        <v>1009</v>
      </c>
      <c r="W147" s="139"/>
      <c r="X147" t="s">
        <v>1035</v>
      </c>
      <c r="Y147" t="s">
        <v>1033</v>
      </c>
      <c r="Z147" t="s">
        <v>1037</v>
      </c>
      <c r="AA147" t="s">
        <v>1033</v>
      </c>
      <c r="AN147" t="s">
        <v>1056</v>
      </c>
      <c r="AO147" t="s">
        <v>1054</v>
      </c>
      <c r="AP147" t="s">
        <v>1054</v>
      </c>
      <c r="AQ147" t="s">
        <v>1054</v>
      </c>
      <c r="AR147" t="s">
        <v>1054</v>
      </c>
      <c r="AS147" t="s">
        <v>1054</v>
      </c>
      <c r="AT147" t="s">
        <v>1054</v>
      </c>
      <c r="AU147" t="s">
        <v>1052</v>
      </c>
      <c r="AV147" t="s">
        <v>1052</v>
      </c>
      <c r="AW147" t="s">
        <v>1056</v>
      </c>
      <c r="AX147" t="s">
        <v>1054</v>
      </c>
      <c r="AY147" t="s">
        <v>1054</v>
      </c>
      <c r="AZ147" t="s">
        <v>1054</v>
      </c>
      <c r="BA147" t="s">
        <v>1054</v>
      </c>
      <c r="BB147" t="s">
        <v>1054</v>
      </c>
      <c r="BC147" t="s">
        <v>1054</v>
      </c>
      <c r="BD147" t="s">
        <v>1052</v>
      </c>
      <c r="BE147" t="s">
        <v>1054</v>
      </c>
      <c r="BF147" t="s">
        <v>1056</v>
      </c>
      <c r="BG147" t="s">
        <v>1056</v>
      </c>
      <c r="BH147" t="s">
        <v>1054</v>
      </c>
      <c r="BI147" t="s">
        <v>1054</v>
      </c>
      <c r="BJ147" t="s">
        <v>1054</v>
      </c>
      <c r="BK147" t="s">
        <v>1054</v>
      </c>
      <c r="BL147" t="s">
        <v>1054</v>
      </c>
      <c r="BM147" t="s">
        <v>1052</v>
      </c>
      <c r="BN147" t="s">
        <v>1054</v>
      </c>
      <c r="DB147" t="s">
        <v>1125</v>
      </c>
    </row>
    <row r="148" spans="1:106" x14ac:dyDescent="0.3">
      <c r="A148" t="s">
        <v>662</v>
      </c>
      <c r="B148" t="s">
        <v>663</v>
      </c>
      <c r="M148" t="s">
        <v>1009</v>
      </c>
      <c r="N148" t="s">
        <v>1009</v>
      </c>
      <c r="O148" t="s">
        <v>1009</v>
      </c>
      <c r="P148" t="s">
        <v>1009</v>
      </c>
      <c r="U148" t="s">
        <v>1009</v>
      </c>
      <c r="W148" s="139"/>
      <c r="X148" t="s">
        <v>1033</v>
      </c>
      <c r="Y148" t="s">
        <v>1033</v>
      </c>
      <c r="Z148" t="s">
        <v>1033</v>
      </c>
      <c r="AA148" t="s">
        <v>1033</v>
      </c>
      <c r="AN148" t="s">
        <v>1056</v>
      </c>
      <c r="AO148" t="s">
        <v>1052</v>
      </c>
      <c r="AP148" t="s">
        <v>1052</v>
      </c>
      <c r="AQ148" t="s">
        <v>1052</v>
      </c>
      <c r="AR148" t="s">
        <v>1052</v>
      </c>
      <c r="AS148" t="s">
        <v>1052</v>
      </c>
      <c r="AT148" t="s">
        <v>1052</v>
      </c>
      <c r="AU148" t="s">
        <v>1054</v>
      </c>
      <c r="AV148" t="s">
        <v>1054</v>
      </c>
      <c r="AW148" t="s">
        <v>1056</v>
      </c>
      <c r="AX148" t="s">
        <v>1052</v>
      </c>
      <c r="AY148" t="s">
        <v>1054</v>
      </c>
      <c r="AZ148" t="s">
        <v>1052</v>
      </c>
      <c r="BA148" t="s">
        <v>1052</v>
      </c>
      <c r="BB148" t="s">
        <v>1054</v>
      </c>
      <c r="BC148" t="s">
        <v>1052</v>
      </c>
      <c r="BD148" t="s">
        <v>1054</v>
      </c>
      <c r="BE148" t="s">
        <v>1054</v>
      </c>
      <c r="BF148" t="s">
        <v>1056</v>
      </c>
      <c r="BG148" t="s">
        <v>1054</v>
      </c>
      <c r="BH148" t="s">
        <v>1054</v>
      </c>
      <c r="BI148" t="s">
        <v>1054</v>
      </c>
      <c r="BJ148" t="s">
        <v>1052</v>
      </c>
      <c r="BK148" t="s">
        <v>1054</v>
      </c>
      <c r="BL148" t="s">
        <v>1052</v>
      </c>
      <c r="BM148" t="s">
        <v>1054</v>
      </c>
      <c r="BN148" t="s">
        <v>1056</v>
      </c>
      <c r="DB148" t="s">
        <v>1125</v>
      </c>
    </row>
    <row r="149" spans="1:106" x14ac:dyDescent="0.3">
      <c r="A149" t="s">
        <v>664</v>
      </c>
      <c r="B149" t="s">
        <v>665</v>
      </c>
      <c r="M149" t="s">
        <v>1009</v>
      </c>
      <c r="N149" t="s">
        <v>1009</v>
      </c>
      <c r="O149" t="s">
        <v>1009</v>
      </c>
      <c r="P149" t="s">
        <v>1009</v>
      </c>
      <c r="U149" t="s">
        <v>1009</v>
      </c>
      <c r="W149" s="139"/>
      <c r="X149" t="s">
        <v>1035</v>
      </c>
      <c r="Y149" t="s">
        <v>1033</v>
      </c>
      <c r="Z149" t="s">
        <v>1035</v>
      </c>
      <c r="AA149" t="s">
        <v>1033</v>
      </c>
      <c r="AN149" t="s">
        <v>1054</v>
      </c>
      <c r="AO149" t="s">
        <v>1054</v>
      </c>
      <c r="AP149" t="s">
        <v>1052</v>
      </c>
      <c r="AQ149" t="s">
        <v>1052</v>
      </c>
      <c r="AR149" t="s">
        <v>1052</v>
      </c>
      <c r="AS149" t="s">
        <v>1054</v>
      </c>
      <c r="AT149" t="s">
        <v>1054</v>
      </c>
      <c r="AU149" t="s">
        <v>1054</v>
      </c>
      <c r="AV149" t="s">
        <v>1050</v>
      </c>
      <c r="AW149" t="s">
        <v>1054</v>
      </c>
      <c r="AX149" t="s">
        <v>1054</v>
      </c>
      <c r="AY149" t="s">
        <v>1052</v>
      </c>
      <c r="AZ149" t="s">
        <v>1052</v>
      </c>
      <c r="BA149" t="s">
        <v>1052</v>
      </c>
      <c r="BB149" t="s">
        <v>1054</v>
      </c>
      <c r="BC149" t="s">
        <v>1056</v>
      </c>
      <c r="BD149" t="s">
        <v>1054</v>
      </c>
      <c r="BE149" t="s">
        <v>1050</v>
      </c>
      <c r="BF149" t="s">
        <v>1054</v>
      </c>
      <c r="BG149" t="s">
        <v>1054</v>
      </c>
      <c r="BH149" t="s">
        <v>1054</v>
      </c>
      <c r="BI149" t="s">
        <v>1054</v>
      </c>
      <c r="BJ149" t="s">
        <v>1052</v>
      </c>
      <c r="BK149" t="s">
        <v>1054</v>
      </c>
      <c r="BL149" t="s">
        <v>1056</v>
      </c>
      <c r="BM149" t="s">
        <v>1054</v>
      </c>
      <c r="BN149" t="s">
        <v>1050</v>
      </c>
      <c r="DB149" t="s">
        <v>1125</v>
      </c>
    </row>
    <row r="150" spans="1:106" x14ac:dyDescent="0.3">
      <c r="A150" t="s">
        <v>666</v>
      </c>
      <c r="B150" t="s">
        <v>667</v>
      </c>
      <c r="M150" t="s">
        <v>1009</v>
      </c>
      <c r="N150" t="s">
        <v>1009</v>
      </c>
      <c r="O150" t="s">
        <v>1009</v>
      </c>
      <c r="P150" t="s">
        <v>1009</v>
      </c>
      <c r="U150" t="s">
        <v>1009</v>
      </c>
      <c r="W150" s="139"/>
      <c r="X150" t="s">
        <v>1035</v>
      </c>
      <c r="Y150" t="s">
        <v>1033</v>
      </c>
      <c r="Z150" t="s">
        <v>1033</v>
      </c>
      <c r="AA150" t="s">
        <v>1035</v>
      </c>
      <c r="AN150" t="s">
        <v>1054</v>
      </c>
      <c r="AO150" t="s">
        <v>1054</v>
      </c>
      <c r="AP150" t="s">
        <v>1054</v>
      </c>
      <c r="AQ150" t="s">
        <v>1054</v>
      </c>
      <c r="AR150" t="s">
        <v>1056</v>
      </c>
      <c r="AS150" t="s">
        <v>1052</v>
      </c>
      <c r="AT150" t="s">
        <v>1054</v>
      </c>
      <c r="AU150" t="s">
        <v>1054</v>
      </c>
      <c r="AV150" t="s">
        <v>1054</v>
      </c>
      <c r="AW150" t="s">
        <v>1054</v>
      </c>
      <c r="AX150" t="s">
        <v>1054</v>
      </c>
      <c r="AY150" t="s">
        <v>1054</v>
      </c>
      <c r="AZ150" t="s">
        <v>1054</v>
      </c>
      <c r="BA150" t="s">
        <v>1056</v>
      </c>
      <c r="BB150" t="s">
        <v>1054</v>
      </c>
      <c r="BC150" t="s">
        <v>1054</v>
      </c>
      <c r="BD150" t="s">
        <v>1054</v>
      </c>
      <c r="BE150" t="s">
        <v>1054</v>
      </c>
      <c r="BF150" t="s">
        <v>1054</v>
      </c>
      <c r="BG150" t="s">
        <v>1054</v>
      </c>
      <c r="BH150" t="s">
        <v>1054</v>
      </c>
      <c r="BI150" t="s">
        <v>1054</v>
      </c>
      <c r="BJ150" t="s">
        <v>1056</v>
      </c>
      <c r="BK150" t="s">
        <v>1054</v>
      </c>
      <c r="BL150" t="s">
        <v>1056</v>
      </c>
      <c r="BM150" t="s">
        <v>1054</v>
      </c>
      <c r="BN150" t="s">
        <v>1054</v>
      </c>
      <c r="DB150" t="s">
        <v>1125</v>
      </c>
    </row>
    <row r="151" spans="1:106" x14ac:dyDescent="0.3">
      <c r="A151" t="s">
        <v>668</v>
      </c>
      <c r="B151" t="s">
        <v>669</v>
      </c>
      <c r="M151" t="s">
        <v>1009</v>
      </c>
      <c r="N151" t="s">
        <v>1009</v>
      </c>
      <c r="O151" t="s">
        <v>1009</v>
      </c>
      <c r="P151" t="s">
        <v>1009</v>
      </c>
      <c r="U151" t="s">
        <v>1009</v>
      </c>
      <c r="W151" s="139"/>
      <c r="X151" t="s">
        <v>1035</v>
      </c>
      <c r="Y151" t="s">
        <v>1035</v>
      </c>
      <c r="Z151" t="s">
        <v>1033</v>
      </c>
      <c r="AA151" t="s">
        <v>1033</v>
      </c>
      <c r="AN151" t="s">
        <v>1054</v>
      </c>
      <c r="AO151" t="s">
        <v>1054</v>
      </c>
      <c r="AP151" t="s">
        <v>1058</v>
      </c>
      <c r="AQ151" t="s">
        <v>1054</v>
      </c>
      <c r="AR151" t="s">
        <v>1054</v>
      </c>
      <c r="AS151" t="s">
        <v>1052</v>
      </c>
      <c r="AT151" t="s">
        <v>1054</v>
      </c>
      <c r="AU151" t="s">
        <v>1054</v>
      </c>
      <c r="AV151" t="s">
        <v>1052</v>
      </c>
      <c r="AW151" t="s">
        <v>1054</v>
      </c>
      <c r="AX151" t="s">
        <v>1054</v>
      </c>
      <c r="AY151" t="s">
        <v>1058</v>
      </c>
      <c r="AZ151" t="s">
        <v>1054</v>
      </c>
      <c r="BA151" t="s">
        <v>1054</v>
      </c>
      <c r="BB151" t="s">
        <v>1052</v>
      </c>
      <c r="BC151" t="s">
        <v>1054</v>
      </c>
      <c r="BD151" t="s">
        <v>1054</v>
      </c>
      <c r="BE151" t="s">
        <v>1052</v>
      </c>
      <c r="BF151" t="s">
        <v>1054</v>
      </c>
      <c r="BG151" t="s">
        <v>1054</v>
      </c>
      <c r="BH151" t="s">
        <v>1058</v>
      </c>
      <c r="BI151" t="s">
        <v>1054</v>
      </c>
      <c r="BJ151" t="s">
        <v>1054</v>
      </c>
      <c r="BK151" t="s">
        <v>1052</v>
      </c>
      <c r="BL151" t="s">
        <v>1054</v>
      </c>
      <c r="BM151" t="s">
        <v>1054</v>
      </c>
      <c r="BN151" t="s">
        <v>1052</v>
      </c>
      <c r="DB151" t="s">
        <v>1125</v>
      </c>
    </row>
    <row r="152" spans="1:106" x14ac:dyDescent="0.3">
      <c r="A152" t="s">
        <v>670</v>
      </c>
      <c r="B152" t="s">
        <v>671</v>
      </c>
      <c r="M152" t="s">
        <v>1009</v>
      </c>
      <c r="N152" t="s">
        <v>1009</v>
      </c>
      <c r="O152" t="s">
        <v>1009</v>
      </c>
      <c r="P152" t="s">
        <v>1009</v>
      </c>
      <c r="U152" t="s">
        <v>1009</v>
      </c>
      <c r="W152" s="139"/>
      <c r="X152" t="s">
        <v>1035</v>
      </c>
      <c r="Y152" t="s">
        <v>1033</v>
      </c>
      <c r="Z152" t="s">
        <v>1037</v>
      </c>
      <c r="AA152" t="s">
        <v>1035</v>
      </c>
      <c r="AN152" t="s">
        <v>1056</v>
      </c>
      <c r="AO152" t="s">
        <v>1054</v>
      </c>
      <c r="AP152" t="s">
        <v>1054</v>
      </c>
      <c r="AQ152" t="s">
        <v>1056</v>
      </c>
      <c r="AR152" t="s">
        <v>1054</v>
      </c>
      <c r="AS152" t="s">
        <v>1054</v>
      </c>
      <c r="AT152" t="s">
        <v>1054</v>
      </c>
      <c r="AU152" t="s">
        <v>1054</v>
      </c>
      <c r="AV152" t="s">
        <v>1052</v>
      </c>
      <c r="AW152" t="s">
        <v>1056</v>
      </c>
      <c r="AX152" t="s">
        <v>1054</v>
      </c>
      <c r="AY152" t="s">
        <v>1054</v>
      </c>
      <c r="AZ152" t="s">
        <v>1056</v>
      </c>
      <c r="BA152" t="s">
        <v>1054</v>
      </c>
      <c r="BB152" t="s">
        <v>1054</v>
      </c>
      <c r="BC152" t="s">
        <v>1056</v>
      </c>
      <c r="BD152" t="s">
        <v>1054</v>
      </c>
      <c r="BE152" t="s">
        <v>1052</v>
      </c>
      <c r="BF152" t="s">
        <v>1056</v>
      </c>
      <c r="BG152" t="s">
        <v>1054</v>
      </c>
      <c r="BH152" t="s">
        <v>1056</v>
      </c>
      <c r="BI152" t="s">
        <v>1056</v>
      </c>
      <c r="BJ152" t="s">
        <v>1054</v>
      </c>
      <c r="BK152" t="s">
        <v>1054</v>
      </c>
      <c r="BL152" t="s">
        <v>1056</v>
      </c>
      <c r="BM152" t="s">
        <v>1056</v>
      </c>
      <c r="BN152" t="s">
        <v>1054</v>
      </c>
      <c r="DB152" t="s">
        <v>1125</v>
      </c>
    </row>
    <row r="153" spans="1:106" x14ac:dyDescent="0.3">
      <c r="A153" t="s">
        <v>672</v>
      </c>
      <c r="B153" t="s">
        <v>673</v>
      </c>
      <c r="M153" t="s">
        <v>1009</v>
      </c>
      <c r="N153" t="s">
        <v>1009</v>
      </c>
      <c r="O153" t="s">
        <v>1009</v>
      </c>
      <c r="P153" t="s">
        <v>1009</v>
      </c>
      <c r="U153" t="s">
        <v>1009</v>
      </c>
      <c r="W153" s="139"/>
      <c r="X153" t="s">
        <v>1035</v>
      </c>
      <c r="Y153" t="s">
        <v>1033</v>
      </c>
      <c r="Z153" t="s">
        <v>1033</v>
      </c>
      <c r="AA153" t="s">
        <v>1035</v>
      </c>
      <c r="AN153" t="s">
        <v>1054</v>
      </c>
      <c r="AO153" t="s">
        <v>1054</v>
      </c>
      <c r="AP153" t="s">
        <v>1054</v>
      </c>
      <c r="AQ153" t="s">
        <v>1054</v>
      </c>
      <c r="AR153" t="s">
        <v>1052</v>
      </c>
      <c r="AS153" t="s">
        <v>1054</v>
      </c>
      <c r="AT153" t="s">
        <v>1054</v>
      </c>
      <c r="AU153" t="s">
        <v>1054</v>
      </c>
      <c r="AV153" t="s">
        <v>1054</v>
      </c>
      <c r="AW153" t="s">
        <v>1054</v>
      </c>
      <c r="AX153" t="s">
        <v>1054</v>
      </c>
      <c r="AY153" t="s">
        <v>1054</v>
      </c>
      <c r="AZ153" t="s">
        <v>1054</v>
      </c>
      <c r="BA153" t="s">
        <v>1052</v>
      </c>
      <c r="BB153" t="s">
        <v>1052</v>
      </c>
      <c r="BC153" t="s">
        <v>1056</v>
      </c>
      <c r="BD153" t="s">
        <v>1054</v>
      </c>
      <c r="BE153" t="s">
        <v>1054</v>
      </c>
      <c r="BF153" t="s">
        <v>1056</v>
      </c>
      <c r="BG153" t="s">
        <v>1054</v>
      </c>
      <c r="BH153" t="s">
        <v>1054</v>
      </c>
      <c r="BI153" t="s">
        <v>1054</v>
      </c>
      <c r="BJ153" t="s">
        <v>1054</v>
      </c>
      <c r="BK153" t="s">
        <v>1054</v>
      </c>
      <c r="BL153" t="s">
        <v>1056</v>
      </c>
      <c r="BM153" t="s">
        <v>1056</v>
      </c>
      <c r="BN153" t="s">
        <v>1056</v>
      </c>
      <c r="DB153" t="s">
        <v>1125</v>
      </c>
    </row>
    <row r="154" spans="1:106" x14ac:dyDescent="0.3">
      <c r="A154" t="s">
        <v>676</v>
      </c>
      <c r="B154" t="s">
        <v>677</v>
      </c>
      <c r="M154" t="s">
        <v>1009</v>
      </c>
      <c r="N154" t="s">
        <v>1009</v>
      </c>
      <c r="O154" t="s">
        <v>1009</v>
      </c>
      <c r="P154" t="s">
        <v>1009</v>
      </c>
      <c r="U154" t="s">
        <v>1009</v>
      </c>
      <c r="W154" s="139"/>
      <c r="X154" t="s">
        <v>1035</v>
      </c>
      <c r="Y154" t="s">
        <v>1035</v>
      </c>
      <c r="Z154" t="s">
        <v>1033</v>
      </c>
      <c r="AA154" t="s">
        <v>1033</v>
      </c>
      <c r="AN154" t="s">
        <v>1054</v>
      </c>
      <c r="AO154" t="s">
        <v>1054</v>
      </c>
      <c r="AP154" t="s">
        <v>1054</v>
      </c>
      <c r="AQ154" t="s">
        <v>1054</v>
      </c>
      <c r="AR154" t="s">
        <v>1054</v>
      </c>
      <c r="AS154" t="s">
        <v>1054</v>
      </c>
      <c r="AT154" t="s">
        <v>1054</v>
      </c>
      <c r="AU154" t="s">
        <v>1056</v>
      </c>
      <c r="AV154" t="s">
        <v>1054</v>
      </c>
      <c r="AW154" t="s">
        <v>1056</v>
      </c>
      <c r="AX154" t="s">
        <v>1056</v>
      </c>
      <c r="AY154" t="s">
        <v>1056</v>
      </c>
      <c r="AZ154" t="s">
        <v>1056</v>
      </c>
      <c r="BA154" t="s">
        <v>1056</v>
      </c>
      <c r="BB154" t="s">
        <v>1056</v>
      </c>
      <c r="BC154" t="s">
        <v>1056</v>
      </c>
      <c r="BD154" t="s">
        <v>1056</v>
      </c>
      <c r="BE154" t="s">
        <v>1056</v>
      </c>
      <c r="BF154" t="s">
        <v>1056</v>
      </c>
      <c r="BG154" t="s">
        <v>1056</v>
      </c>
      <c r="BH154" t="s">
        <v>1056</v>
      </c>
      <c r="BI154" t="s">
        <v>1056</v>
      </c>
      <c r="BJ154" t="s">
        <v>1056</v>
      </c>
      <c r="BK154" t="s">
        <v>1056</v>
      </c>
      <c r="BL154" t="s">
        <v>1056</v>
      </c>
      <c r="BM154" t="s">
        <v>1056</v>
      </c>
      <c r="BN154" t="s">
        <v>1056</v>
      </c>
      <c r="DB154" t="s">
        <v>1125</v>
      </c>
    </row>
    <row r="155" spans="1:106" x14ac:dyDescent="0.3">
      <c r="A155" t="s">
        <v>678</v>
      </c>
      <c r="B155" t="s">
        <v>679</v>
      </c>
      <c r="M155" t="s">
        <v>1009</v>
      </c>
      <c r="N155" t="s">
        <v>1009</v>
      </c>
      <c r="O155" t="s">
        <v>1009</v>
      </c>
      <c r="P155" t="s">
        <v>1009</v>
      </c>
      <c r="U155" t="s">
        <v>1009</v>
      </c>
      <c r="W155" s="139"/>
      <c r="X155" t="s">
        <v>1035</v>
      </c>
      <c r="Y155" t="s">
        <v>1033</v>
      </c>
      <c r="Z155" t="s">
        <v>1033</v>
      </c>
      <c r="AA155" t="s">
        <v>1033</v>
      </c>
      <c r="AN155" t="s">
        <v>1056</v>
      </c>
      <c r="AO155" t="s">
        <v>1052</v>
      </c>
      <c r="AP155" t="s">
        <v>1052</v>
      </c>
      <c r="AQ155" t="s">
        <v>1052</v>
      </c>
      <c r="AR155" t="s">
        <v>1052</v>
      </c>
      <c r="AS155" t="s">
        <v>1052</v>
      </c>
      <c r="AT155" t="s">
        <v>1052</v>
      </c>
      <c r="AU155" t="s">
        <v>1054</v>
      </c>
      <c r="AV155" t="s">
        <v>1054</v>
      </c>
      <c r="AW155" t="s">
        <v>1056</v>
      </c>
      <c r="AX155" t="s">
        <v>1052</v>
      </c>
      <c r="AY155" t="s">
        <v>1054</v>
      </c>
      <c r="AZ155" t="s">
        <v>1052</v>
      </c>
      <c r="BA155" t="s">
        <v>1052</v>
      </c>
      <c r="BB155" t="s">
        <v>1054</v>
      </c>
      <c r="BC155" t="s">
        <v>1052</v>
      </c>
      <c r="BD155" t="s">
        <v>1054</v>
      </c>
      <c r="BE155" t="s">
        <v>1054</v>
      </c>
      <c r="BF155" t="s">
        <v>1056</v>
      </c>
      <c r="BG155" t="s">
        <v>1054</v>
      </c>
      <c r="BH155" t="s">
        <v>1054</v>
      </c>
      <c r="BI155" t="s">
        <v>1054</v>
      </c>
      <c r="BJ155" t="s">
        <v>1052</v>
      </c>
      <c r="BK155" t="s">
        <v>1054</v>
      </c>
      <c r="BL155" t="s">
        <v>1052</v>
      </c>
      <c r="BM155" t="s">
        <v>1054</v>
      </c>
      <c r="BN155" t="s">
        <v>1056</v>
      </c>
      <c r="DB155" t="s">
        <v>1125</v>
      </c>
    </row>
    <row r="156" spans="1:106" x14ac:dyDescent="0.3">
      <c r="A156" t="s">
        <v>682</v>
      </c>
      <c r="B156" t="s">
        <v>683</v>
      </c>
      <c r="M156" t="s">
        <v>1009</v>
      </c>
      <c r="N156" t="s">
        <v>1009</v>
      </c>
      <c r="O156" t="s">
        <v>1009</v>
      </c>
      <c r="P156" t="s">
        <v>1009</v>
      </c>
      <c r="U156" t="s">
        <v>1009</v>
      </c>
      <c r="W156" s="139"/>
      <c r="X156" t="s">
        <v>1033</v>
      </c>
      <c r="Y156" t="s">
        <v>1035</v>
      </c>
      <c r="Z156" t="s">
        <v>1037</v>
      </c>
      <c r="AA156" t="s">
        <v>1033</v>
      </c>
      <c r="AN156" t="s">
        <v>1054</v>
      </c>
      <c r="AO156" t="s">
        <v>1054</v>
      </c>
      <c r="AP156" t="s">
        <v>1054</v>
      </c>
      <c r="AQ156" t="s">
        <v>1054</v>
      </c>
      <c r="AR156" t="s">
        <v>1054</v>
      </c>
      <c r="AS156" t="s">
        <v>1054</v>
      </c>
      <c r="AT156" t="s">
        <v>1056</v>
      </c>
      <c r="AU156" t="s">
        <v>1054</v>
      </c>
      <c r="AV156" t="s">
        <v>1054</v>
      </c>
      <c r="AW156" t="s">
        <v>1054</v>
      </c>
      <c r="AX156" t="s">
        <v>1054</v>
      </c>
      <c r="AY156" t="s">
        <v>1054</v>
      </c>
      <c r="AZ156" t="s">
        <v>1054</v>
      </c>
      <c r="BA156" t="s">
        <v>1054</v>
      </c>
      <c r="BB156" t="s">
        <v>1056</v>
      </c>
      <c r="BC156" t="s">
        <v>1054</v>
      </c>
      <c r="BD156" t="s">
        <v>1056</v>
      </c>
      <c r="BE156" t="s">
        <v>1054</v>
      </c>
      <c r="BF156" t="s">
        <v>1056</v>
      </c>
      <c r="BG156" t="s">
        <v>1056</v>
      </c>
      <c r="BH156" t="s">
        <v>1056</v>
      </c>
      <c r="BI156" t="s">
        <v>1056</v>
      </c>
      <c r="BJ156" t="s">
        <v>1056</v>
      </c>
      <c r="BK156" t="s">
        <v>1056</v>
      </c>
      <c r="BL156" t="s">
        <v>1056</v>
      </c>
      <c r="BM156" t="s">
        <v>1056</v>
      </c>
      <c r="BN156" t="s">
        <v>1056</v>
      </c>
      <c r="DB156" t="s">
        <v>1125</v>
      </c>
    </row>
    <row r="157" spans="1:106" x14ac:dyDescent="0.3">
      <c r="A157" t="s">
        <v>684</v>
      </c>
      <c r="B157" t="s">
        <v>685</v>
      </c>
      <c r="M157" t="s">
        <v>1009</v>
      </c>
      <c r="N157" t="s">
        <v>1009</v>
      </c>
      <c r="O157" t="s">
        <v>1009</v>
      </c>
      <c r="P157" t="s">
        <v>1009</v>
      </c>
      <c r="U157" t="s">
        <v>1009</v>
      </c>
      <c r="W157" s="139"/>
      <c r="X157" t="s">
        <v>1037</v>
      </c>
      <c r="Y157" t="s">
        <v>1033</v>
      </c>
      <c r="Z157" t="s">
        <v>1035</v>
      </c>
      <c r="AA157" t="s">
        <v>1035</v>
      </c>
      <c r="AN157" t="s">
        <v>1054</v>
      </c>
      <c r="AO157" t="s">
        <v>1056</v>
      </c>
      <c r="AP157" t="s">
        <v>1052</v>
      </c>
      <c r="AQ157" t="s">
        <v>1056</v>
      </c>
      <c r="AR157" t="s">
        <v>1052</v>
      </c>
      <c r="AS157" t="s">
        <v>1054</v>
      </c>
      <c r="AT157" t="s">
        <v>1054</v>
      </c>
      <c r="AU157" t="s">
        <v>1054</v>
      </c>
      <c r="AV157" t="s">
        <v>1054</v>
      </c>
      <c r="AW157" t="s">
        <v>1054</v>
      </c>
      <c r="AX157" t="s">
        <v>1056</v>
      </c>
      <c r="AY157" t="s">
        <v>1052</v>
      </c>
      <c r="AZ157" t="s">
        <v>1056</v>
      </c>
      <c r="BA157" t="s">
        <v>1052</v>
      </c>
      <c r="BB157" t="s">
        <v>1054</v>
      </c>
      <c r="BC157" t="s">
        <v>1054</v>
      </c>
      <c r="BD157" t="s">
        <v>1054</v>
      </c>
      <c r="BE157" t="s">
        <v>1054</v>
      </c>
      <c r="BF157" t="s">
        <v>1054</v>
      </c>
      <c r="BG157" t="s">
        <v>1056</v>
      </c>
      <c r="BH157" t="s">
        <v>1054</v>
      </c>
      <c r="BI157" t="s">
        <v>1056</v>
      </c>
      <c r="BJ157" t="s">
        <v>1054</v>
      </c>
      <c r="BK157" t="s">
        <v>1054</v>
      </c>
      <c r="BL157" t="s">
        <v>1054</v>
      </c>
      <c r="BM157" t="s">
        <v>1054</v>
      </c>
      <c r="BN157" t="s">
        <v>1054</v>
      </c>
      <c r="DB157" t="s">
        <v>1125</v>
      </c>
    </row>
    <row r="158" spans="1:106" x14ac:dyDescent="0.3">
      <c r="A158" t="s">
        <v>688</v>
      </c>
      <c r="B158" t="s">
        <v>689</v>
      </c>
      <c r="M158" t="s">
        <v>1009</v>
      </c>
      <c r="N158" t="s">
        <v>1009</v>
      </c>
      <c r="O158" t="s">
        <v>1009</v>
      </c>
      <c r="P158" t="s">
        <v>1009</v>
      </c>
      <c r="U158" t="s">
        <v>1009</v>
      </c>
      <c r="W158" s="139"/>
      <c r="X158" t="s">
        <v>1035</v>
      </c>
      <c r="Y158" t="s">
        <v>1035</v>
      </c>
      <c r="Z158" t="s">
        <v>1033</v>
      </c>
      <c r="AA158" t="s">
        <v>1035</v>
      </c>
      <c r="AN158" t="s">
        <v>1054</v>
      </c>
      <c r="AO158" t="s">
        <v>1052</v>
      </c>
      <c r="AP158" t="s">
        <v>1054</v>
      </c>
      <c r="AQ158" t="s">
        <v>1054</v>
      </c>
      <c r="AR158" t="s">
        <v>1052</v>
      </c>
      <c r="AS158" t="s">
        <v>1052</v>
      </c>
      <c r="AT158" t="s">
        <v>1052</v>
      </c>
      <c r="AU158" t="s">
        <v>1054</v>
      </c>
      <c r="AV158" t="s">
        <v>1052</v>
      </c>
      <c r="AW158" t="s">
        <v>1054</v>
      </c>
      <c r="AX158" t="s">
        <v>1052</v>
      </c>
      <c r="AY158" t="s">
        <v>1054</v>
      </c>
      <c r="AZ158" t="s">
        <v>1054</v>
      </c>
      <c r="BA158" t="s">
        <v>1052</v>
      </c>
      <c r="BB158" t="s">
        <v>1052</v>
      </c>
      <c r="BC158" t="s">
        <v>1052</v>
      </c>
      <c r="BD158" t="s">
        <v>1054</v>
      </c>
      <c r="BE158" t="s">
        <v>1054</v>
      </c>
      <c r="BF158" t="s">
        <v>1054</v>
      </c>
      <c r="BG158" t="s">
        <v>1054</v>
      </c>
      <c r="BH158" t="s">
        <v>1054</v>
      </c>
      <c r="BI158" t="s">
        <v>1054</v>
      </c>
      <c r="BJ158" t="s">
        <v>1054</v>
      </c>
      <c r="BK158" t="s">
        <v>1052</v>
      </c>
      <c r="BL158" t="s">
        <v>1054</v>
      </c>
      <c r="BM158" t="s">
        <v>1054</v>
      </c>
      <c r="BN158" t="s">
        <v>1054</v>
      </c>
      <c r="DB158" t="s">
        <v>1125</v>
      </c>
    </row>
    <row r="159" spans="1:106" x14ac:dyDescent="0.3">
      <c r="W159" s="139"/>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64C8B-04CD-440A-A63F-D00E11217132}">
  <sheetPr codeName="Sheet20">
    <tabColor rgb="FFFFFF00"/>
  </sheetPr>
  <dimension ref="A1:Y156"/>
  <sheetViews>
    <sheetView zoomScale="90" zoomScaleNormal="90" workbookViewId="0">
      <selection activeCell="A2" sqref="A2"/>
    </sheetView>
  </sheetViews>
  <sheetFormatPr defaultRowHeight="14.4" x14ac:dyDescent="0.3"/>
  <sheetData>
    <row r="1" spans="1:25" x14ac:dyDescent="0.3">
      <c r="A1" s="228">
        <v>1</v>
      </c>
      <c r="B1" s="228">
        <v>2</v>
      </c>
      <c r="C1" s="228">
        <v>3</v>
      </c>
      <c r="D1" s="228">
        <v>4</v>
      </c>
      <c r="E1" s="228">
        <v>5</v>
      </c>
      <c r="F1" s="228">
        <v>6</v>
      </c>
      <c r="G1" s="228">
        <v>7</v>
      </c>
      <c r="H1" s="228">
        <v>8</v>
      </c>
      <c r="I1" s="228">
        <v>9</v>
      </c>
      <c r="J1" s="228">
        <v>10</v>
      </c>
      <c r="K1" s="228">
        <v>11</v>
      </c>
      <c r="L1" s="228">
        <v>12</v>
      </c>
      <c r="M1" s="228">
        <v>13</v>
      </c>
      <c r="N1" s="228">
        <v>14</v>
      </c>
      <c r="O1" s="228">
        <v>15</v>
      </c>
      <c r="P1" s="228">
        <v>16</v>
      </c>
      <c r="Q1" s="228">
        <v>17</v>
      </c>
      <c r="R1" s="228">
        <v>18</v>
      </c>
      <c r="S1" s="228">
        <v>19</v>
      </c>
      <c r="T1" s="228">
        <v>20</v>
      </c>
      <c r="U1" s="228">
        <v>21</v>
      </c>
      <c r="V1" s="228">
        <v>22</v>
      </c>
      <c r="W1" s="228">
        <v>23</v>
      </c>
      <c r="X1" s="228">
        <v>24</v>
      </c>
    </row>
    <row r="2" spans="1:25" x14ac:dyDescent="0.3">
      <c r="A2" s="228"/>
      <c r="B2" s="228"/>
    </row>
    <row r="3" spans="1:25" x14ac:dyDescent="0.3">
      <c r="A3" s="228"/>
      <c r="B3" s="228"/>
      <c r="C3" s="284">
        <v>95</v>
      </c>
      <c r="D3" s="284">
        <v>96</v>
      </c>
      <c r="E3" s="284">
        <v>97</v>
      </c>
      <c r="F3" s="284">
        <v>98</v>
      </c>
      <c r="G3" s="284">
        <v>99</v>
      </c>
      <c r="H3" s="284">
        <v>100</v>
      </c>
      <c r="I3" s="284">
        <v>101</v>
      </c>
      <c r="J3" s="284">
        <v>102</v>
      </c>
      <c r="K3" s="284">
        <v>103</v>
      </c>
      <c r="L3" s="284">
        <v>104</v>
      </c>
      <c r="M3" s="284">
        <v>105</v>
      </c>
      <c r="N3" s="284">
        <v>106</v>
      </c>
      <c r="O3" s="284">
        <v>107</v>
      </c>
      <c r="P3" s="284">
        <v>108</v>
      </c>
      <c r="Q3" s="284">
        <v>109</v>
      </c>
      <c r="R3" s="284">
        <v>110</v>
      </c>
      <c r="S3" s="284">
        <v>111</v>
      </c>
      <c r="T3" s="284">
        <v>112</v>
      </c>
      <c r="U3" s="284">
        <v>113</v>
      </c>
      <c r="V3" s="284">
        <v>114</v>
      </c>
      <c r="W3" s="284">
        <v>115</v>
      </c>
      <c r="X3" s="284">
        <v>116</v>
      </c>
      <c r="Y3" s="228"/>
    </row>
    <row r="4" spans="1:25" x14ac:dyDescent="0.3">
      <c r="A4" s="228"/>
      <c r="B4" s="228"/>
      <c r="C4" s="284" t="s">
        <v>1940</v>
      </c>
      <c r="D4" s="284" t="s">
        <v>1940</v>
      </c>
      <c r="E4" s="284" t="s">
        <v>1940</v>
      </c>
      <c r="F4" s="284" t="s">
        <v>1940</v>
      </c>
      <c r="G4" s="284" t="s">
        <v>1940</v>
      </c>
      <c r="H4" s="284" t="s">
        <v>1940</v>
      </c>
      <c r="I4" s="284" t="s">
        <v>1940</v>
      </c>
      <c r="J4" s="284" t="s">
        <v>1940</v>
      </c>
      <c r="K4" s="284" t="s">
        <v>1940</v>
      </c>
      <c r="L4" s="284" t="s">
        <v>1940</v>
      </c>
      <c r="M4" s="284" t="s">
        <v>1940</v>
      </c>
      <c r="N4" s="284" t="s">
        <v>1940</v>
      </c>
      <c r="O4" s="284" t="s">
        <v>1940</v>
      </c>
      <c r="P4" s="284" t="s">
        <v>1940</v>
      </c>
      <c r="Q4" s="284" t="s">
        <v>1940</v>
      </c>
      <c r="R4" s="284" t="s">
        <v>1940</v>
      </c>
      <c r="S4" s="284" t="s">
        <v>1940</v>
      </c>
      <c r="T4" s="284" t="s">
        <v>1940</v>
      </c>
      <c r="U4" s="284" t="s">
        <v>1940</v>
      </c>
      <c r="V4" s="284" t="s">
        <v>1940</v>
      </c>
      <c r="W4" s="284" t="s">
        <v>1940</v>
      </c>
      <c r="X4" s="284" t="s">
        <v>1940</v>
      </c>
    </row>
    <row r="5" spans="1:25" s="228" customFormat="1" x14ac:dyDescent="0.3">
      <c r="C5" s="419" t="s">
        <v>1263</v>
      </c>
      <c r="D5" s="419"/>
      <c r="E5" s="419"/>
      <c r="F5" s="419"/>
      <c r="G5" s="419"/>
      <c r="H5" s="419"/>
      <c r="I5" s="419"/>
      <c r="J5" s="419"/>
      <c r="K5" s="419"/>
      <c r="L5" s="419"/>
      <c r="M5" s="419"/>
      <c r="N5" s="419"/>
      <c r="O5" s="419"/>
      <c r="P5" s="419"/>
      <c r="Q5" s="419" t="s">
        <v>1264</v>
      </c>
      <c r="R5" s="419"/>
      <c r="S5" s="419"/>
      <c r="T5" s="419"/>
      <c r="U5" s="419"/>
      <c r="V5" s="419"/>
      <c r="W5" s="419"/>
      <c r="X5" s="419"/>
    </row>
    <row r="6" spans="1:25" x14ac:dyDescent="0.3">
      <c r="A6" s="228" t="s">
        <v>195</v>
      </c>
      <c r="B6" s="228" t="s">
        <v>216</v>
      </c>
      <c r="C6" t="s">
        <v>1265</v>
      </c>
      <c r="D6" s="228" t="s">
        <v>1266</v>
      </c>
      <c r="E6" s="228" t="s">
        <v>1267</v>
      </c>
      <c r="F6" s="228" t="s">
        <v>1270</v>
      </c>
      <c r="G6" s="228" t="s">
        <v>1269</v>
      </c>
      <c r="H6" s="228" t="s">
        <v>1268</v>
      </c>
      <c r="I6" s="228" t="s">
        <v>1271</v>
      </c>
      <c r="J6" s="228" t="s">
        <v>1272</v>
      </c>
      <c r="K6" s="228" t="s">
        <v>1273</v>
      </c>
      <c r="L6" s="228" t="s">
        <v>1274</v>
      </c>
      <c r="M6" s="228" t="s">
        <v>1275</v>
      </c>
      <c r="N6" s="228" t="s">
        <v>1276</v>
      </c>
      <c r="O6" s="228" t="s">
        <v>1277</v>
      </c>
      <c r="P6" s="228" t="s">
        <v>1278</v>
      </c>
      <c r="Q6" t="s">
        <v>1220</v>
      </c>
      <c r="R6" s="228" t="s">
        <v>1221</v>
      </c>
      <c r="S6" s="228" t="s">
        <v>1279</v>
      </c>
      <c r="T6" s="228" t="s">
        <v>1280</v>
      </c>
      <c r="U6" s="228" t="s">
        <v>1224</v>
      </c>
      <c r="V6" s="228" t="s">
        <v>1225</v>
      </c>
      <c r="W6" s="228" t="s">
        <v>1281</v>
      </c>
      <c r="X6" s="228" t="s">
        <v>1282</v>
      </c>
    </row>
    <row r="7" spans="1:25" x14ac:dyDescent="0.3">
      <c r="A7" s="228" t="s">
        <v>215</v>
      </c>
      <c r="B7" s="228" t="s">
        <v>211</v>
      </c>
      <c r="C7" t="str">
        <f>IFERROR(IF((VLOOKUP($A7,'Q4 Raw Data'!$A$9:$DO$158,C$3,FALSE))="","",(VLOOKUP($A7,'Q4 Raw Data'!$A$9:$DO$158,C$3,FALSE))),"")</f>
        <v>Agree</v>
      </c>
      <c r="D7" s="228" t="str">
        <f>IFERROR(IF((VLOOKUP($A7,'Q4 Raw Data'!$A$9:$DO$158,D$3,FALSE))="","",(VLOOKUP($A7,'Q4 Raw Data'!$A$9:$DO$158,D$3,FALSE))),"")</f>
        <v>Agree</v>
      </c>
      <c r="E7" s="228" t="str">
        <f>IFERROR(IF((VLOOKUP($A7,'Q4 Raw Data'!$A$9:$DO$158,E$3,FALSE))="","",(VLOOKUP($A7,'Q4 Raw Data'!$A$9:$DO$158,E$3,FALSE))),"")</f>
        <v>Agree</v>
      </c>
      <c r="F7" s="228" t="str">
        <f>IFERROR(IF((VLOOKUP($A7,'Q4 Raw Data'!$A$9:$DO$158,F$3,FALSE))="","",(VLOOKUP($A7,'Q4 Raw Data'!$A$9:$DO$158,F$3,FALSE))),"")</f>
        <v>Neither agree nor disagree</v>
      </c>
      <c r="G7" s="228" t="str">
        <f>IFERROR(IF((VLOOKUP($A7,'Q4 Raw Data'!$A$9:$DO$158,G$3,FALSE))="","",(VLOOKUP($A7,'Q4 Raw Data'!$A$9:$DO$158,G$3,FALSE))),"")</f>
        <v>Agree</v>
      </c>
      <c r="H7" s="228" t="str">
        <f>IFERROR(IF((VLOOKUP($A7,'Q4 Raw Data'!$A$9:$DO$158,H$3,FALSE))="","",(VLOOKUP($A7,'Q4 Raw Data'!$A$9:$DO$158,H$3,FALSE))),"")</f>
        <v>Agree</v>
      </c>
      <c r="I7" s="228" t="str">
        <f>IFERROR(IF((VLOOKUP($A7,'Q4 Raw Data'!$A$9:$DO$158,I$3,FALSE))="","",(VLOOKUP($A7,'Q4 Raw Data'!$A$9:$DO$158,I$3,FALSE))),"")</f>
        <v>Agree</v>
      </c>
      <c r="J7" s="228"/>
      <c r="K7" s="228"/>
      <c r="L7" s="228"/>
      <c r="M7" s="228"/>
      <c r="N7" s="228"/>
      <c r="O7" s="228"/>
      <c r="P7" s="228"/>
      <c r="Q7" s="228" t="str">
        <f>IFERROR(IF((VLOOKUP($A7,'Q4 Raw Data'!$A$9:$DO$158,Q$3,FALSE))="","",(VLOOKUP($A7,'Q4 Raw Data'!$A$9:$DO$158,Q$3,FALSE))),"")</f>
        <v>2. Strong, system-wide governance and systems leadership</v>
      </c>
      <c r="R7" s="228" t="str">
        <f>IFERROR(IF((VLOOKUP($A7,'Q4 Raw Data'!$A$9:$DO$158,R$3,FALSE))="","",(VLOOKUP($A7,'Q4 Raw Data'!$A$9:$DO$158,R$3,FALSE))),"")</f>
        <v>9. Joint commissioning of health and social care</v>
      </c>
      <c r="S7" s="228"/>
      <c r="T7" s="228"/>
      <c r="U7" s="228" t="str">
        <f>IFERROR(IF((VLOOKUP($A7,'Q4 Raw Data'!$A$9:$DO$158,U$3,FALSE))="","",(VLOOKUP($A7,'Q4 Raw Data'!$A$9:$DO$158,U$3,FALSE))),"")</f>
        <v>1. Local contextual factors (e.g. financial health, funding arrangements, demographics, urban vs rural factors)</v>
      </c>
      <c r="V7" s="228" t="str">
        <f>IFERROR(IF((VLOOKUP($A7,'Q4 Raw Data'!$A$9:$DO$158,V$3,FALSE))="","",(VLOOKUP($A7,'Q4 Raw Data'!$A$9:$DO$158,V$3,FALSE))),"")</f>
        <v>7. Joined-up regulatory approach</v>
      </c>
      <c r="W7" s="228"/>
      <c r="X7" s="228"/>
    </row>
    <row r="8" spans="1:25" x14ac:dyDescent="0.3">
      <c r="A8" s="228" t="s">
        <v>227</v>
      </c>
      <c r="B8" s="228" t="s">
        <v>228</v>
      </c>
      <c r="C8" s="228" t="str">
        <f>IFERROR(IF((VLOOKUP($A8,'Q4 Raw Data'!$A$9:$DO$158,C$3,FALSE))="","",(VLOOKUP($A8,'Q4 Raw Data'!$A$9:$DO$158,C$3,FALSE))),"")</f>
        <v>Strongly Agree</v>
      </c>
      <c r="D8" s="228" t="str">
        <f>IFERROR(IF((VLOOKUP($A8,'Q4 Raw Data'!$A$9:$DO$158,D$3,FALSE))="","",(VLOOKUP($A8,'Q4 Raw Data'!$A$9:$DO$158,D$3,FALSE))),"")</f>
        <v>Strongly Agree</v>
      </c>
      <c r="E8" s="228" t="str">
        <f>IFERROR(IF((VLOOKUP($A8,'Q4 Raw Data'!$A$9:$DO$158,E$3,FALSE))="","",(VLOOKUP($A8,'Q4 Raw Data'!$A$9:$DO$158,E$3,FALSE))),"")</f>
        <v>Strongly Agree</v>
      </c>
      <c r="F8" s="228" t="str">
        <f>IFERROR(IF((VLOOKUP($A8,'Q4 Raw Data'!$A$9:$DO$158,F$3,FALSE))="","",(VLOOKUP($A8,'Q4 Raw Data'!$A$9:$DO$158,F$3,FALSE))),"")</f>
        <v>Agree</v>
      </c>
      <c r="G8" s="228" t="str">
        <f>IFERROR(IF((VLOOKUP($A8,'Q4 Raw Data'!$A$9:$DO$158,G$3,FALSE))="","",(VLOOKUP($A8,'Q4 Raw Data'!$A$9:$DO$158,G$3,FALSE))),"")</f>
        <v>Agree</v>
      </c>
      <c r="H8" s="228" t="str">
        <f>IFERROR(IF((VLOOKUP($A8,'Q4 Raw Data'!$A$9:$DO$158,H$3,FALSE))="","",(VLOOKUP($A8,'Q4 Raw Data'!$A$9:$DO$158,H$3,FALSE))),"")</f>
        <v>Agree</v>
      </c>
      <c r="I8" s="228" t="str">
        <f>IFERROR(IF((VLOOKUP($A8,'Q4 Raw Data'!$A$9:$DO$158,I$3,FALSE))="","",(VLOOKUP($A8,'Q4 Raw Data'!$A$9:$DO$158,I$3,FALSE))),"")</f>
        <v>Agree</v>
      </c>
      <c r="J8" s="228"/>
      <c r="K8" s="228"/>
      <c r="L8" s="228"/>
      <c r="M8" s="228"/>
      <c r="N8" s="228"/>
      <c r="O8" s="228"/>
      <c r="P8" s="228"/>
      <c r="Q8" s="228" t="str">
        <f>IFERROR(IF((VLOOKUP($A8,'Q4 Raw Data'!$A$9:$DO$158,Q$3,FALSE))="","",(VLOOKUP($A8,'Q4 Raw Data'!$A$9:$DO$158,Q$3,FALSE))),"")</f>
        <v>6. Good quality and sustainable provider market that can meet demand</v>
      </c>
      <c r="R8" s="228" t="str">
        <f>IFERROR(IF((VLOOKUP($A8,'Q4 Raw Data'!$A$9:$DO$158,R$3,FALSE))="","",(VLOOKUP($A8,'Q4 Raw Data'!$A$9:$DO$158,R$3,FALSE))),"")</f>
        <v>2. Strong, system-wide governance and systems leadership</v>
      </c>
      <c r="S8" s="228"/>
      <c r="T8" s="228"/>
      <c r="U8" s="228" t="str">
        <f>IFERROR(IF((VLOOKUP($A8,'Q4 Raw Data'!$A$9:$DO$158,U$3,FALSE))="","",(VLOOKUP($A8,'Q4 Raw Data'!$A$9:$DO$158,U$3,FALSE))),"")</f>
        <v>1. Local contextual factors (e.g. financial health, funding arrangements, demographics, urban vs rural factors)</v>
      </c>
      <c r="V8" s="228" t="str">
        <f>IFERROR(IF((VLOOKUP($A8,'Q4 Raw Data'!$A$9:$DO$158,V$3,FALSE))="","",(VLOOKUP($A8,'Q4 Raw Data'!$A$9:$DO$158,V$3,FALSE))),"")</f>
        <v>3. Integrated electronic records and sharing across the system with service users</v>
      </c>
      <c r="W8" s="228"/>
      <c r="X8" s="228"/>
    </row>
    <row r="9" spans="1:25" x14ac:dyDescent="0.3">
      <c r="A9" s="228" t="s">
        <v>236</v>
      </c>
      <c r="B9" s="228" t="s">
        <v>237</v>
      </c>
      <c r="C9" s="228" t="str">
        <f>IFERROR(IF((VLOOKUP($A9,'Q4 Raw Data'!$A$9:$DO$158,C$3,FALSE))="","",(VLOOKUP($A9,'Q4 Raw Data'!$A$9:$DO$158,C$3,FALSE))),"")</f>
        <v>Neither agree nor disagree</v>
      </c>
      <c r="D9" s="228" t="str">
        <f>IFERROR(IF((VLOOKUP($A9,'Q4 Raw Data'!$A$9:$DO$158,D$3,FALSE))="","",(VLOOKUP($A9,'Q4 Raw Data'!$A$9:$DO$158,D$3,FALSE))),"")</f>
        <v>Agree</v>
      </c>
      <c r="E9" s="228" t="str">
        <f>IFERROR(IF((VLOOKUP($A9,'Q4 Raw Data'!$A$9:$DO$158,E$3,FALSE))="","",(VLOOKUP($A9,'Q4 Raw Data'!$A$9:$DO$158,E$3,FALSE))),"")</f>
        <v>Agree</v>
      </c>
      <c r="F9" s="228" t="str">
        <f>IFERROR(IF((VLOOKUP($A9,'Q4 Raw Data'!$A$9:$DO$158,F$3,FALSE))="","",(VLOOKUP($A9,'Q4 Raw Data'!$A$9:$DO$158,F$3,FALSE))),"")</f>
        <v>Agree</v>
      </c>
      <c r="G9" s="228" t="str">
        <f>IFERROR(IF((VLOOKUP($A9,'Q4 Raw Data'!$A$9:$DO$158,G$3,FALSE))="","",(VLOOKUP($A9,'Q4 Raw Data'!$A$9:$DO$158,G$3,FALSE))),"")</f>
        <v>Agree</v>
      </c>
      <c r="H9" s="228" t="str">
        <f>IFERROR(IF((VLOOKUP($A9,'Q4 Raw Data'!$A$9:$DO$158,H$3,FALSE))="","",(VLOOKUP($A9,'Q4 Raw Data'!$A$9:$DO$158,H$3,FALSE))),"")</f>
        <v>Agree</v>
      </c>
      <c r="I9" s="228" t="str">
        <f>IFERROR(IF((VLOOKUP($A9,'Q4 Raw Data'!$A$9:$DO$158,I$3,FALSE))="","",(VLOOKUP($A9,'Q4 Raw Data'!$A$9:$DO$158,I$3,FALSE))),"")</f>
        <v>Agree</v>
      </c>
      <c r="J9" s="228"/>
      <c r="K9" s="228"/>
      <c r="L9" s="228"/>
      <c r="M9" s="228"/>
      <c r="N9" s="228"/>
      <c r="O9" s="228"/>
      <c r="P9" s="228"/>
      <c r="Q9" s="228" t="str">
        <f>IFERROR(IF((VLOOKUP($A9,'Q4 Raw Data'!$A$9:$DO$158,Q$3,FALSE))="","",(VLOOKUP($A9,'Q4 Raw Data'!$A$9:$DO$158,Q$3,FALSE))),"")</f>
        <v>2. Strong, system-wide governance and systems leadership</v>
      </c>
      <c r="R9" s="228" t="str">
        <f>IFERROR(IF((VLOOKUP($A9,'Q4 Raw Data'!$A$9:$DO$158,R$3,FALSE))="","",(VLOOKUP($A9,'Q4 Raw Data'!$A$9:$DO$158,R$3,FALSE))),"")</f>
        <v>8. Pooled or aligned resources</v>
      </c>
      <c r="S9" s="228"/>
      <c r="T9" s="228"/>
      <c r="U9" s="228" t="str">
        <f>IFERROR(IF((VLOOKUP($A9,'Q4 Raw Data'!$A$9:$DO$158,U$3,FALSE))="","",(VLOOKUP($A9,'Q4 Raw Data'!$A$9:$DO$158,U$3,FALSE))),"")</f>
        <v>3. Integrated electronic records and sharing across the system with service users</v>
      </c>
      <c r="V9" s="228" t="str">
        <f>IFERROR(IF((VLOOKUP($A9,'Q4 Raw Data'!$A$9:$DO$158,V$3,FALSE))="","",(VLOOKUP($A9,'Q4 Raw Data'!$A$9:$DO$158,V$3,FALSE))),"")</f>
        <v>7. Joined-up regulatory approach</v>
      </c>
      <c r="W9" s="228"/>
      <c r="X9" s="228"/>
    </row>
    <row r="10" spans="1:25" x14ac:dyDescent="0.3">
      <c r="A10" s="228" t="s">
        <v>245</v>
      </c>
      <c r="B10" s="228" t="s">
        <v>246</v>
      </c>
      <c r="C10" s="228" t="str">
        <f>IFERROR(IF((VLOOKUP($A10,'Q4 Raw Data'!$A$9:$DO$158,C$3,FALSE))="","",(VLOOKUP($A10,'Q4 Raw Data'!$A$9:$DO$158,C$3,FALSE))),"")</f>
        <v>Agree</v>
      </c>
      <c r="D10" s="228" t="str">
        <f>IFERROR(IF((VLOOKUP($A10,'Q4 Raw Data'!$A$9:$DO$158,D$3,FALSE))="","",(VLOOKUP($A10,'Q4 Raw Data'!$A$9:$DO$158,D$3,FALSE))),"")</f>
        <v>Agree</v>
      </c>
      <c r="E10" s="228" t="str">
        <f>IFERROR(IF((VLOOKUP($A10,'Q4 Raw Data'!$A$9:$DO$158,E$3,FALSE))="","",(VLOOKUP($A10,'Q4 Raw Data'!$A$9:$DO$158,E$3,FALSE))),"")</f>
        <v>Agree</v>
      </c>
      <c r="F10" s="228" t="str">
        <f>IFERROR(IF((VLOOKUP($A10,'Q4 Raw Data'!$A$9:$DO$158,F$3,FALSE))="","",(VLOOKUP($A10,'Q4 Raw Data'!$A$9:$DO$158,F$3,FALSE))),"")</f>
        <v>Agree</v>
      </c>
      <c r="G10" s="228" t="str">
        <f>IFERROR(IF((VLOOKUP($A10,'Q4 Raw Data'!$A$9:$DO$158,G$3,FALSE))="","",(VLOOKUP($A10,'Q4 Raw Data'!$A$9:$DO$158,G$3,FALSE))),"")</f>
        <v>Agree</v>
      </c>
      <c r="H10" s="228" t="str">
        <f>IFERROR(IF((VLOOKUP($A10,'Q4 Raw Data'!$A$9:$DO$158,H$3,FALSE))="","",(VLOOKUP($A10,'Q4 Raw Data'!$A$9:$DO$158,H$3,FALSE))),"")</f>
        <v>Agree</v>
      </c>
      <c r="I10" s="228" t="str">
        <f>IFERROR(IF((VLOOKUP($A10,'Q4 Raw Data'!$A$9:$DO$158,I$3,FALSE))="","",(VLOOKUP($A10,'Q4 Raw Data'!$A$9:$DO$158,I$3,FALSE))),"")</f>
        <v>Agree</v>
      </c>
      <c r="J10" s="228"/>
      <c r="K10" s="228"/>
      <c r="L10" s="228"/>
      <c r="M10" s="228"/>
      <c r="N10" s="228"/>
      <c r="O10" s="228"/>
      <c r="P10" s="228"/>
      <c r="Q10" s="228" t="str">
        <f>IFERROR(IF((VLOOKUP($A10,'Q4 Raw Data'!$A$9:$DO$158,Q$3,FALSE))="","",(VLOOKUP($A10,'Q4 Raw Data'!$A$9:$DO$158,Q$3,FALSE))),"")</f>
        <v>9. Joint commissioning of health and social care</v>
      </c>
      <c r="R10" s="228" t="str">
        <f>IFERROR(IF((VLOOKUP($A10,'Q4 Raw Data'!$A$9:$DO$158,R$3,FALSE))="","",(VLOOKUP($A10,'Q4 Raw Data'!$A$9:$DO$158,R$3,FALSE))),"")</f>
        <v>2. Strong, system-wide governance and systems leadership</v>
      </c>
      <c r="S10" s="228"/>
      <c r="T10" s="228"/>
      <c r="U10" s="228" t="str">
        <f>IFERROR(IF((VLOOKUP($A10,'Q4 Raw Data'!$A$9:$DO$158,U$3,FALSE))="","",(VLOOKUP($A10,'Q4 Raw Data'!$A$9:$DO$158,U$3,FALSE))),"")</f>
        <v>3. Integrated electronic records and sharing across the system with service users</v>
      </c>
      <c r="V10" s="228" t="str">
        <f>IFERROR(IF((VLOOKUP($A10,'Q4 Raw Data'!$A$9:$DO$158,V$3,FALSE))="","",(VLOOKUP($A10,'Q4 Raw Data'!$A$9:$DO$158,V$3,FALSE))),"")</f>
        <v>1. Local contextual factors (e.g. financial health, funding arrangements, demographics, urban vs rural factors)</v>
      </c>
      <c r="W10" s="228"/>
      <c r="X10" s="228"/>
    </row>
    <row r="11" spans="1:25" x14ac:dyDescent="0.3">
      <c r="A11" s="228" t="s">
        <v>254</v>
      </c>
      <c r="B11" s="228" t="s">
        <v>255</v>
      </c>
      <c r="C11" s="228" t="str">
        <f>IFERROR(IF((VLOOKUP($A11,'Q4 Raw Data'!$A$9:$DO$158,C$3,FALSE))="","",(VLOOKUP($A11,'Q4 Raw Data'!$A$9:$DO$158,C$3,FALSE))),"")</f>
        <v>Strongly Agree</v>
      </c>
      <c r="D11" s="228" t="str">
        <f>IFERROR(IF((VLOOKUP($A11,'Q4 Raw Data'!$A$9:$DO$158,D$3,FALSE))="","",(VLOOKUP($A11,'Q4 Raw Data'!$A$9:$DO$158,D$3,FALSE))),"")</f>
        <v>Strongly Agree</v>
      </c>
      <c r="E11" s="228" t="str">
        <f>IFERROR(IF((VLOOKUP($A11,'Q4 Raw Data'!$A$9:$DO$158,E$3,FALSE))="","",(VLOOKUP($A11,'Q4 Raw Data'!$A$9:$DO$158,E$3,FALSE))),"")</f>
        <v>Strongly Agree</v>
      </c>
      <c r="F11" s="228" t="str">
        <f>IFERROR(IF((VLOOKUP($A11,'Q4 Raw Data'!$A$9:$DO$158,F$3,FALSE))="","",(VLOOKUP($A11,'Q4 Raw Data'!$A$9:$DO$158,F$3,FALSE))),"")</f>
        <v>Strongly Agree</v>
      </c>
      <c r="G11" s="228" t="str">
        <f>IFERROR(IF((VLOOKUP($A11,'Q4 Raw Data'!$A$9:$DO$158,G$3,FALSE))="","",(VLOOKUP($A11,'Q4 Raw Data'!$A$9:$DO$158,G$3,FALSE))),"")</f>
        <v>Strongly Agree</v>
      </c>
      <c r="H11" s="228" t="str">
        <f>IFERROR(IF((VLOOKUP($A11,'Q4 Raw Data'!$A$9:$DO$158,H$3,FALSE))="","",(VLOOKUP($A11,'Q4 Raw Data'!$A$9:$DO$158,H$3,FALSE))),"")</f>
        <v>Strongly Agree</v>
      </c>
      <c r="I11" s="228" t="str">
        <f>IFERROR(IF((VLOOKUP($A11,'Q4 Raw Data'!$A$9:$DO$158,I$3,FALSE))="","",(VLOOKUP($A11,'Q4 Raw Data'!$A$9:$DO$158,I$3,FALSE))),"")</f>
        <v>Strongly Agree</v>
      </c>
      <c r="J11" s="228"/>
      <c r="K11" s="228"/>
      <c r="L11" s="228"/>
      <c r="M11" s="228"/>
      <c r="N11" s="228"/>
      <c r="O11" s="228"/>
      <c r="P11" s="228"/>
      <c r="Q11" s="228" t="str">
        <f>IFERROR(IF((VLOOKUP($A11,'Q4 Raw Data'!$A$9:$DO$158,Q$3,FALSE))="","",(VLOOKUP($A11,'Q4 Raw Data'!$A$9:$DO$158,Q$3,FALSE))),"")</f>
        <v>2. Strong, system-wide governance and systems leadership</v>
      </c>
      <c r="R11" s="228" t="str">
        <f>IFERROR(IF((VLOOKUP($A11,'Q4 Raw Data'!$A$9:$DO$158,R$3,FALSE))="","",(VLOOKUP($A11,'Q4 Raw Data'!$A$9:$DO$158,R$3,FALSE))),"")</f>
        <v>9. Joint commissioning of health and social care</v>
      </c>
      <c r="S11" s="228"/>
      <c r="T11" s="228"/>
      <c r="U11" s="228" t="str">
        <f>IFERROR(IF((VLOOKUP($A11,'Q4 Raw Data'!$A$9:$DO$158,U$3,FALSE))="","",(VLOOKUP($A11,'Q4 Raw Data'!$A$9:$DO$158,U$3,FALSE))),"")</f>
        <v>6. Good quality and sustainable provider market that can meet demand</v>
      </c>
      <c r="V11" s="228" t="str">
        <f>IFERROR(IF((VLOOKUP($A11,'Q4 Raw Data'!$A$9:$DO$158,V$3,FALSE))="","",(VLOOKUP($A11,'Q4 Raw Data'!$A$9:$DO$158,V$3,FALSE))),"")</f>
        <v>1. Local contextual factors (e.g. financial health, funding arrangements, demographics, urban vs rural factors)</v>
      </c>
      <c r="W11" s="228"/>
      <c r="X11" s="228"/>
    </row>
    <row r="12" spans="1:25" x14ac:dyDescent="0.3">
      <c r="A12" s="228" t="s">
        <v>263</v>
      </c>
      <c r="B12" s="228" t="s">
        <v>264</v>
      </c>
      <c r="C12" s="228" t="str">
        <f>IFERROR(IF((VLOOKUP($A12,'Q4 Raw Data'!$A$9:$DO$158,C$3,FALSE))="","",(VLOOKUP($A12,'Q4 Raw Data'!$A$9:$DO$158,C$3,FALSE))),"")</f>
        <v>Strongly Agree</v>
      </c>
      <c r="D12" s="228" t="str">
        <f>IFERROR(IF((VLOOKUP($A12,'Q4 Raw Data'!$A$9:$DO$158,D$3,FALSE))="","",(VLOOKUP($A12,'Q4 Raw Data'!$A$9:$DO$158,D$3,FALSE))),"")</f>
        <v>Agree</v>
      </c>
      <c r="E12" s="228" t="str">
        <f>IFERROR(IF((VLOOKUP($A12,'Q4 Raw Data'!$A$9:$DO$158,E$3,FALSE))="","",(VLOOKUP($A12,'Q4 Raw Data'!$A$9:$DO$158,E$3,FALSE))),"")</f>
        <v>Strongly Agree</v>
      </c>
      <c r="F12" s="228" t="str">
        <f>IFERROR(IF((VLOOKUP($A12,'Q4 Raw Data'!$A$9:$DO$158,F$3,FALSE))="","",(VLOOKUP($A12,'Q4 Raw Data'!$A$9:$DO$158,F$3,FALSE))),"")</f>
        <v>Agree</v>
      </c>
      <c r="G12" s="228" t="str">
        <f>IFERROR(IF((VLOOKUP($A12,'Q4 Raw Data'!$A$9:$DO$158,G$3,FALSE))="","",(VLOOKUP($A12,'Q4 Raw Data'!$A$9:$DO$158,G$3,FALSE))),"")</f>
        <v>Agree</v>
      </c>
      <c r="H12" s="228" t="str">
        <f>IFERROR(IF((VLOOKUP($A12,'Q4 Raw Data'!$A$9:$DO$158,H$3,FALSE))="","",(VLOOKUP($A12,'Q4 Raw Data'!$A$9:$DO$158,H$3,FALSE))),"")</f>
        <v>Agree</v>
      </c>
      <c r="I12" s="228" t="str">
        <f>IFERROR(IF((VLOOKUP($A12,'Q4 Raw Data'!$A$9:$DO$158,I$3,FALSE))="","",(VLOOKUP($A12,'Q4 Raw Data'!$A$9:$DO$158,I$3,FALSE))),"")</f>
        <v>Agree</v>
      </c>
      <c r="J12" s="228"/>
      <c r="K12" s="228"/>
      <c r="L12" s="228"/>
      <c r="M12" s="228"/>
      <c r="N12" s="228"/>
      <c r="O12" s="228"/>
      <c r="P12" s="228"/>
      <c r="Q12" s="228" t="str">
        <f>IFERROR(IF((VLOOKUP($A12,'Q4 Raw Data'!$A$9:$DO$158,Q$3,FALSE))="","",(VLOOKUP($A12,'Q4 Raw Data'!$A$9:$DO$158,Q$3,FALSE))),"")</f>
        <v>2. Strong, system-wide governance and systems leadership</v>
      </c>
      <c r="R12" s="228" t="str">
        <f>IFERROR(IF((VLOOKUP($A12,'Q4 Raw Data'!$A$9:$DO$158,R$3,FALSE))="","",(VLOOKUP($A12,'Q4 Raw Data'!$A$9:$DO$158,R$3,FALSE))),"")</f>
        <v>8. Pooled or aligned resources</v>
      </c>
      <c r="S12" s="228"/>
      <c r="T12" s="228"/>
      <c r="U12" s="228" t="str">
        <f>IFERROR(IF((VLOOKUP($A12,'Q4 Raw Data'!$A$9:$DO$158,U$3,FALSE))="","",(VLOOKUP($A12,'Q4 Raw Data'!$A$9:$DO$158,U$3,FALSE))),"")</f>
        <v>1. Local contextual factors (e.g. financial health, funding arrangements, demographics, urban vs rural factors)</v>
      </c>
      <c r="V12" s="228" t="str">
        <f>IFERROR(IF((VLOOKUP($A12,'Q4 Raw Data'!$A$9:$DO$158,V$3,FALSE))="","",(VLOOKUP($A12,'Q4 Raw Data'!$A$9:$DO$158,V$3,FALSE))),"")</f>
        <v>6. Good quality and sustainable provider market that can meet demand</v>
      </c>
      <c r="W12" s="228"/>
      <c r="X12" s="228"/>
    </row>
    <row r="13" spans="1:25" x14ac:dyDescent="0.3">
      <c r="A13" s="228" t="s">
        <v>269</v>
      </c>
      <c r="B13" s="228" t="s">
        <v>270</v>
      </c>
      <c r="C13" s="228" t="str">
        <f>IFERROR(IF((VLOOKUP($A13,'Q4 Raw Data'!$A$9:$DO$158,C$3,FALSE))="","",(VLOOKUP($A13,'Q4 Raw Data'!$A$9:$DO$158,C$3,FALSE))),"")</f>
        <v>Strongly Agree</v>
      </c>
      <c r="D13" s="228" t="str">
        <f>IFERROR(IF((VLOOKUP($A13,'Q4 Raw Data'!$A$9:$DO$158,D$3,FALSE))="","",(VLOOKUP($A13,'Q4 Raw Data'!$A$9:$DO$158,D$3,FALSE))),"")</f>
        <v>Strongly Agree</v>
      </c>
      <c r="E13" s="228" t="str">
        <f>IFERROR(IF((VLOOKUP($A13,'Q4 Raw Data'!$A$9:$DO$158,E$3,FALSE))="","",(VLOOKUP($A13,'Q4 Raw Data'!$A$9:$DO$158,E$3,FALSE))),"")</f>
        <v>Strongly Agree</v>
      </c>
      <c r="F13" s="228" t="str">
        <f>IFERROR(IF((VLOOKUP($A13,'Q4 Raw Data'!$A$9:$DO$158,F$3,FALSE))="","",(VLOOKUP($A13,'Q4 Raw Data'!$A$9:$DO$158,F$3,FALSE))),"")</f>
        <v>Neither agree nor disagree</v>
      </c>
      <c r="G13" s="228" t="str">
        <f>IFERROR(IF((VLOOKUP($A13,'Q4 Raw Data'!$A$9:$DO$158,G$3,FALSE))="","",(VLOOKUP($A13,'Q4 Raw Data'!$A$9:$DO$158,G$3,FALSE))),"")</f>
        <v>Agree</v>
      </c>
      <c r="H13" s="228" t="str">
        <f>IFERROR(IF((VLOOKUP($A13,'Q4 Raw Data'!$A$9:$DO$158,H$3,FALSE))="","",(VLOOKUP($A13,'Q4 Raw Data'!$A$9:$DO$158,H$3,FALSE))),"")</f>
        <v>Agree</v>
      </c>
      <c r="I13" s="228" t="str">
        <f>IFERROR(IF((VLOOKUP($A13,'Q4 Raw Data'!$A$9:$DO$158,I$3,FALSE))="","",(VLOOKUP($A13,'Q4 Raw Data'!$A$9:$DO$158,I$3,FALSE))),"")</f>
        <v>Agree</v>
      </c>
      <c r="J13" s="228"/>
      <c r="K13" s="228"/>
      <c r="L13" s="228"/>
      <c r="M13" s="228"/>
      <c r="N13" s="228"/>
      <c r="O13" s="228"/>
      <c r="P13" s="228"/>
      <c r="Q13" s="228" t="str">
        <f>IFERROR(IF((VLOOKUP($A13,'Q4 Raw Data'!$A$9:$DO$158,Q$3,FALSE))="","",(VLOOKUP($A13,'Q4 Raw Data'!$A$9:$DO$158,Q$3,FALSE))),"")</f>
        <v>9. Joint commissioning of health and social care</v>
      </c>
      <c r="R13" s="228" t="str">
        <f>IFERROR(IF((VLOOKUP($A13,'Q4 Raw Data'!$A$9:$DO$158,R$3,FALSE))="","",(VLOOKUP($A13,'Q4 Raw Data'!$A$9:$DO$158,R$3,FALSE))),"")</f>
        <v>5. Integrated workforce: joint approach to training and upskilling of workforce</v>
      </c>
      <c r="S13" s="228"/>
      <c r="T13" s="228"/>
      <c r="U13" s="228" t="str">
        <f>IFERROR(IF((VLOOKUP($A13,'Q4 Raw Data'!$A$9:$DO$158,U$3,FALSE))="","",(VLOOKUP($A13,'Q4 Raw Data'!$A$9:$DO$158,U$3,FALSE))),"")</f>
        <v>3. Integrated electronic records and sharing across the system with service users</v>
      </c>
      <c r="V13" s="228" t="str">
        <f>IFERROR(IF((VLOOKUP($A13,'Q4 Raw Data'!$A$9:$DO$158,V$3,FALSE))="","",(VLOOKUP($A13,'Q4 Raw Data'!$A$9:$DO$158,V$3,FALSE))),"")</f>
        <v>7. Joined-up regulatory approach</v>
      </c>
      <c r="W13" s="228"/>
      <c r="X13" s="228"/>
    </row>
    <row r="14" spans="1:25" x14ac:dyDescent="0.3">
      <c r="A14" s="228" t="s">
        <v>276</v>
      </c>
      <c r="B14" s="228" t="s">
        <v>277</v>
      </c>
      <c r="C14" s="228" t="str">
        <f>IFERROR(IF((VLOOKUP($A14,'Q4 Raw Data'!$A$9:$DO$158,C$3,FALSE))="","",(VLOOKUP($A14,'Q4 Raw Data'!$A$9:$DO$158,C$3,FALSE))),"")</f>
        <v>Strongly Agree</v>
      </c>
      <c r="D14" s="228" t="str">
        <f>IFERROR(IF((VLOOKUP($A14,'Q4 Raw Data'!$A$9:$DO$158,D$3,FALSE))="","",(VLOOKUP($A14,'Q4 Raw Data'!$A$9:$DO$158,D$3,FALSE))),"")</f>
        <v>Strongly Agree</v>
      </c>
      <c r="E14" s="228" t="str">
        <f>IFERROR(IF((VLOOKUP($A14,'Q4 Raw Data'!$A$9:$DO$158,E$3,FALSE))="","",(VLOOKUP($A14,'Q4 Raw Data'!$A$9:$DO$158,E$3,FALSE))),"")</f>
        <v>Strongly Agree</v>
      </c>
      <c r="F14" s="228" t="str">
        <f>IFERROR(IF((VLOOKUP($A14,'Q4 Raw Data'!$A$9:$DO$158,F$3,FALSE))="","",(VLOOKUP($A14,'Q4 Raw Data'!$A$9:$DO$158,F$3,FALSE))),"")</f>
        <v>Strongly Agree</v>
      </c>
      <c r="G14" s="228" t="str">
        <f>IFERROR(IF((VLOOKUP($A14,'Q4 Raw Data'!$A$9:$DO$158,G$3,FALSE))="","",(VLOOKUP($A14,'Q4 Raw Data'!$A$9:$DO$158,G$3,FALSE))),"")</f>
        <v>Agree</v>
      </c>
      <c r="H14" s="228" t="str">
        <f>IFERROR(IF((VLOOKUP($A14,'Q4 Raw Data'!$A$9:$DO$158,H$3,FALSE))="","",(VLOOKUP($A14,'Q4 Raw Data'!$A$9:$DO$158,H$3,FALSE))),"")</f>
        <v>Agree</v>
      </c>
      <c r="I14" s="228" t="str">
        <f>IFERROR(IF((VLOOKUP($A14,'Q4 Raw Data'!$A$9:$DO$158,I$3,FALSE))="","",(VLOOKUP($A14,'Q4 Raw Data'!$A$9:$DO$158,I$3,FALSE))),"")</f>
        <v>Agree</v>
      </c>
      <c r="J14" s="228"/>
      <c r="K14" s="228"/>
      <c r="L14" s="228"/>
      <c r="M14" s="228"/>
      <c r="N14" s="228"/>
      <c r="O14" s="228"/>
      <c r="P14" s="228"/>
      <c r="Q14" s="228" t="str">
        <f>IFERROR(IF((VLOOKUP($A14,'Q4 Raw Data'!$A$9:$DO$158,Q$3,FALSE))="","",(VLOOKUP($A14,'Q4 Raw Data'!$A$9:$DO$158,Q$3,FALSE))),"")</f>
        <v>5. Integrated workforce: joint approach to training and upskilling of workforce</v>
      </c>
      <c r="R14" s="228" t="str">
        <f>IFERROR(IF((VLOOKUP($A14,'Q4 Raw Data'!$A$9:$DO$158,R$3,FALSE))="","",(VLOOKUP($A14,'Q4 Raw Data'!$A$9:$DO$158,R$3,FALSE))),"")</f>
        <v>2. Strong, system-wide governance and systems leadership</v>
      </c>
      <c r="S14" s="228"/>
      <c r="T14" s="228"/>
      <c r="U14" s="228" t="str">
        <f>IFERROR(IF((VLOOKUP($A14,'Q4 Raw Data'!$A$9:$DO$158,U$3,FALSE))="","",(VLOOKUP($A14,'Q4 Raw Data'!$A$9:$DO$158,U$3,FALSE))),"")</f>
        <v>3. Integrated electronic records and sharing across the system with service users</v>
      </c>
      <c r="V14" s="228" t="str">
        <f>IFERROR(IF((VLOOKUP($A14,'Q4 Raw Data'!$A$9:$DO$158,V$3,FALSE))="","",(VLOOKUP($A14,'Q4 Raw Data'!$A$9:$DO$158,V$3,FALSE))),"")</f>
        <v>1. Local contextual factors (e.g. financial health, funding arrangements, demographics, urban vs rural factors)</v>
      </c>
      <c r="W14" s="228"/>
      <c r="X14" s="228"/>
    </row>
    <row r="15" spans="1:25" x14ac:dyDescent="0.3">
      <c r="A15" s="228" t="s">
        <v>284</v>
      </c>
      <c r="B15" s="228" t="s">
        <v>285</v>
      </c>
      <c r="C15" s="228" t="str">
        <f>IFERROR(IF((VLOOKUP($A15,'Q4 Raw Data'!$A$9:$DO$158,C$3,FALSE))="","",(VLOOKUP($A15,'Q4 Raw Data'!$A$9:$DO$158,C$3,FALSE))),"")</f>
        <v>Neither agree nor disagree</v>
      </c>
      <c r="D15" s="228" t="str">
        <f>IFERROR(IF((VLOOKUP($A15,'Q4 Raw Data'!$A$9:$DO$158,D$3,FALSE))="","",(VLOOKUP($A15,'Q4 Raw Data'!$A$9:$DO$158,D$3,FALSE))),"")</f>
        <v>Agree</v>
      </c>
      <c r="E15" s="228" t="str">
        <f>IFERROR(IF((VLOOKUP($A15,'Q4 Raw Data'!$A$9:$DO$158,E$3,FALSE))="","",(VLOOKUP($A15,'Q4 Raw Data'!$A$9:$DO$158,E$3,FALSE))),"")</f>
        <v>Neither agree nor disagree</v>
      </c>
      <c r="F15" s="228" t="str">
        <f>IFERROR(IF((VLOOKUP($A15,'Q4 Raw Data'!$A$9:$DO$158,F$3,FALSE))="","",(VLOOKUP($A15,'Q4 Raw Data'!$A$9:$DO$158,F$3,FALSE))),"")</f>
        <v>Neither agree nor disagree</v>
      </c>
      <c r="G15" s="228" t="str">
        <f>IFERROR(IF((VLOOKUP($A15,'Q4 Raw Data'!$A$9:$DO$158,G$3,FALSE))="","",(VLOOKUP($A15,'Q4 Raw Data'!$A$9:$DO$158,G$3,FALSE))),"")</f>
        <v>Neither agree nor disagree</v>
      </c>
      <c r="H15" s="228" t="str">
        <f>IFERROR(IF((VLOOKUP($A15,'Q4 Raw Data'!$A$9:$DO$158,H$3,FALSE))="","",(VLOOKUP($A15,'Q4 Raw Data'!$A$9:$DO$158,H$3,FALSE))),"")</f>
        <v>Neither agree nor disagree</v>
      </c>
      <c r="I15" s="228" t="str">
        <f>IFERROR(IF((VLOOKUP($A15,'Q4 Raw Data'!$A$9:$DO$158,I$3,FALSE))="","",(VLOOKUP($A15,'Q4 Raw Data'!$A$9:$DO$158,I$3,FALSE))),"")</f>
        <v>Neither agree nor disagree</v>
      </c>
      <c r="J15" s="228"/>
      <c r="K15" s="228"/>
      <c r="L15" s="228"/>
      <c r="M15" s="228"/>
      <c r="N15" s="228"/>
      <c r="O15" s="228"/>
      <c r="P15" s="228"/>
      <c r="Q15" s="228" t="str">
        <f>IFERROR(IF((VLOOKUP($A15,'Q4 Raw Data'!$A$9:$DO$158,Q$3,FALSE))="","",(VLOOKUP($A15,'Q4 Raw Data'!$A$9:$DO$158,Q$3,FALSE))),"")</f>
        <v>4. Empowering users to have choice and control through an asset based approach, shared decision making and co-production</v>
      </c>
      <c r="R15" s="228" t="str">
        <f>IFERROR(IF((VLOOKUP($A15,'Q4 Raw Data'!$A$9:$DO$158,R$3,FALSE))="","",(VLOOKUP($A15,'Q4 Raw Data'!$A$9:$DO$158,R$3,FALSE))),"")</f>
        <v>8. Pooled or aligned resources</v>
      </c>
      <c r="S15" s="228"/>
      <c r="T15" s="228"/>
      <c r="U15" s="228" t="str">
        <f>IFERROR(IF((VLOOKUP($A15,'Q4 Raw Data'!$A$9:$DO$158,U$3,FALSE))="","",(VLOOKUP($A15,'Q4 Raw Data'!$A$9:$DO$158,U$3,FALSE))),"")</f>
        <v>Other</v>
      </c>
      <c r="V15" s="228" t="str">
        <f>IFERROR(IF((VLOOKUP($A15,'Q4 Raw Data'!$A$9:$DO$158,V$3,FALSE))="","",(VLOOKUP($A15,'Q4 Raw Data'!$A$9:$DO$158,V$3,FALSE))),"")</f>
        <v>Other</v>
      </c>
      <c r="W15" s="228"/>
      <c r="X15" s="228"/>
    </row>
    <row r="16" spans="1:25" x14ac:dyDescent="0.3">
      <c r="A16" s="228" t="s">
        <v>291</v>
      </c>
      <c r="B16" s="228" t="s">
        <v>292</v>
      </c>
      <c r="C16" s="228" t="str">
        <f>IFERROR(IF((VLOOKUP($A16,'Q4 Raw Data'!$A$9:$DO$158,C$3,FALSE))="","",(VLOOKUP($A16,'Q4 Raw Data'!$A$9:$DO$158,C$3,FALSE))),"")</f>
        <v>Agree</v>
      </c>
      <c r="D16" s="228" t="str">
        <f>IFERROR(IF((VLOOKUP($A16,'Q4 Raw Data'!$A$9:$DO$158,D$3,FALSE))="","",(VLOOKUP($A16,'Q4 Raw Data'!$A$9:$DO$158,D$3,FALSE))),"")</f>
        <v>Agree</v>
      </c>
      <c r="E16" s="228" t="str">
        <f>IFERROR(IF((VLOOKUP($A16,'Q4 Raw Data'!$A$9:$DO$158,E$3,FALSE))="","",(VLOOKUP($A16,'Q4 Raw Data'!$A$9:$DO$158,E$3,FALSE))),"")</f>
        <v>Agree</v>
      </c>
      <c r="F16" s="228" t="str">
        <f>IFERROR(IF((VLOOKUP($A16,'Q4 Raw Data'!$A$9:$DO$158,F$3,FALSE))="","",(VLOOKUP($A16,'Q4 Raw Data'!$A$9:$DO$158,F$3,FALSE))),"")</f>
        <v>Agree</v>
      </c>
      <c r="G16" s="228" t="str">
        <f>IFERROR(IF((VLOOKUP($A16,'Q4 Raw Data'!$A$9:$DO$158,G$3,FALSE))="","",(VLOOKUP($A16,'Q4 Raw Data'!$A$9:$DO$158,G$3,FALSE))),"")</f>
        <v>Neither agree nor disagree</v>
      </c>
      <c r="H16" s="228" t="str">
        <f>IFERROR(IF((VLOOKUP($A16,'Q4 Raw Data'!$A$9:$DO$158,H$3,FALSE))="","",(VLOOKUP($A16,'Q4 Raw Data'!$A$9:$DO$158,H$3,FALSE))),"")</f>
        <v>Neither agree nor disagree</v>
      </c>
      <c r="I16" s="228" t="str">
        <f>IFERROR(IF((VLOOKUP($A16,'Q4 Raw Data'!$A$9:$DO$158,I$3,FALSE))="","",(VLOOKUP($A16,'Q4 Raw Data'!$A$9:$DO$158,I$3,FALSE))),"")</f>
        <v>Neither agree nor disagree</v>
      </c>
      <c r="J16" s="228"/>
      <c r="K16" s="228"/>
      <c r="L16" s="228"/>
      <c r="M16" s="228"/>
      <c r="N16" s="228"/>
      <c r="O16" s="228"/>
      <c r="P16" s="228"/>
      <c r="Q16" s="228" t="str">
        <f>IFERROR(IF((VLOOKUP($A16,'Q4 Raw Data'!$A$9:$DO$158,Q$3,FALSE))="","",(VLOOKUP($A16,'Q4 Raw Data'!$A$9:$DO$158,Q$3,FALSE))),"")</f>
        <v>8. Pooled or aligned resources</v>
      </c>
      <c r="R16" s="228" t="str">
        <f>IFERROR(IF((VLOOKUP($A16,'Q4 Raw Data'!$A$9:$DO$158,R$3,FALSE))="","",(VLOOKUP($A16,'Q4 Raw Data'!$A$9:$DO$158,R$3,FALSE))),"")</f>
        <v>4. Empowering users to have choice and control through an asset based approach, shared decision making and co-production</v>
      </c>
      <c r="S16" s="228"/>
      <c r="T16" s="228"/>
      <c r="U16" s="228" t="str">
        <f>IFERROR(IF((VLOOKUP($A16,'Q4 Raw Data'!$A$9:$DO$158,U$3,FALSE))="","",(VLOOKUP($A16,'Q4 Raw Data'!$A$9:$DO$158,U$3,FALSE))),"")</f>
        <v>3. Integrated electronic records and sharing across the system with service users</v>
      </c>
      <c r="V16" s="228" t="str">
        <f>IFERROR(IF((VLOOKUP($A16,'Q4 Raw Data'!$A$9:$DO$158,V$3,FALSE))="","",(VLOOKUP($A16,'Q4 Raw Data'!$A$9:$DO$158,V$3,FALSE))),"")</f>
        <v>1. Local contextual factors (e.g. financial health, funding arrangements, demographics, urban vs rural factors)</v>
      </c>
      <c r="W16" s="228"/>
      <c r="X16" s="228"/>
    </row>
    <row r="17" spans="1:24" x14ac:dyDescent="0.3">
      <c r="A17" s="228" t="s">
        <v>1319</v>
      </c>
      <c r="B17" s="228" t="s">
        <v>1320</v>
      </c>
      <c r="C17" s="228" t="str">
        <f>IFERROR(IF((VLOOKUP($A17,'Q4 Raw Data'!$A$9:$DO$158,C$3,FALSE))="","",(VLOOKUP($A17,'Q4 Raw Data'!$A$9:$DO$158,C$3,FALSE))),"")</f>
        <v>Agree</v>
      </c>
      <c r="D17" s="228" t="str">
        <f>IFERROR(IF((VLOOKUP($A17,'Q4 Raw Data'!$A$9:$DO$158,D$3,FALSE))="","",(VLOOKUP($A17,'Q4 Raw Data'!$A$9:$DO$158,D$3,FALSE))),"")</f>
        <v>Agree</v>
      </c>
      <c r="E17" s="228" t="str">
        <f>IFERROR(IF((VLOOKUP($A17,'Q4 Raw Data'!$A$9:$DO$158,E$3,FALSE))="","",(VLOOKUP($A17,'Q4 Raw Data'!$A$9:$DO$158,E$3,FALSE))),"")</f>
        <v>Agree</v>
      </c>
      <c r="F17" s="228" t="str">
        <f>IFERROR(IF((VLOOKUP($A17,'Q4 Raw Data'!$A$9:$DO$158,F$3,FALSE))="","",(VLOOKUP($A17,'Q4 Raw Data'!$A$9:$DO$158,F$3,FALSE))),"")</f>
        <v>Agree</v>
      </c>
      <c r="G17" s="228" t="str">
        <f>IFERROR(IF((VLOOKUP($A17,'Q4 Raw Data'!$A$9:$DO$158,G$3,FALSE))="","",(VLOOKUP($A17,'Q4 Raw Data'!$A$9:$DO$158,G$3,FALSE))),"")</f>
        <v>Agree</v>
      </c>
      <c r="H17" s="228" t="str">
        <f>IFERROR(IF((VLOOKUP($A17,'Q4 Raw Data'!$A$9:$DO$158,H$3,FALSE))="","",(VLOOKUP($A17,'Q4 Raw Data'!$A$9:$DO$158,H$3,FALSE))),"")</f>
        <v>Strongly Agree</v>
      </c>
      <c r="I17" s="228" t="str">
        <f>IFERROR(IF((VLOOKUP($A17,'Q4 Raw Data'!$A$9:$DO$158,I$3,FALSE))="","",(VLOOKUP($A17,'Q4 Raw Data'!$A$9:$DO$158,I$3,FALSE))),"")</f>
        <v>Agree</v>
      </c>
      <c r="J17" s="228"/>
      <c r="K17" s="228"/>
      <c r="L17" s="228"/>
      <c r="M17" s="228"/>
      <c r="N17" s="228"/>
      <c r="O17" s="228"/>
      <c r="P17" s="228"/>
      <c r="Q17" s="228" t="str">
        <f>IFERROR(IF((VLOOKUP($A17,'Q4 Raw Data'!$A$9:$DO$158,Q$3,FALSE))="","",(VLOOKUP($A17,'Q4 Raw Data'!$A$9:$DO$158,Q$3,FALSE))),"")</f>
        <v>2. Strong, system-wide governance and systems leadership</v>
      </c>
      <c r="R17" s="228" t="str">
        <f>IFERROR(IF((VLOOKUP($A17,'Q4 Raw Data'!$A$9:$DO$158,R$3,FALSE))="","",(VLOOKUP($A17,'Q4 Raw Data'!$A$9:$DO$158,R$3,FALSE))),"")</f>
        <v>9. Joint commissioning of health and social care</v>
      </c>
      <c r="S17" s="228"/>
      <c r="T17" s="228"/>
      <c r="U17" s="228" t="str">
        <f>IFERROR(IF((VLOOKUP($A17,'Q4 Raw Data'!$A$9:$DO$158,U$3,FALSE))="","",(VLOOKUP($A17,'Q4 Raw Data'!$A$9:$DO$158,U$3,FALSE))),"")</f>
        <v>5. Integrated workforce: joint approach to training and upskilling of workforce</v>
      </c>
      <c r="V17" s="228" t="str">
        <f>IFERROR(IF((VLOOKUP($A17,'Q4 Raw Data'!$A$9:$DO$158,V$3,FALSE))="","",(VLOOKUP($A17,'Q4 Raw Data'!$A$9:$DO$158,V$3,FALSE))),"")</f>
        <v>1. Local contextual factors (e.g. financial health, funding arrangements, demographics, urban vs rural factors)</v>
      </c>
      <c r="W17" s="228"/>
      <c r="X17" s="228"/>
    </row>
    <row r="18" spans="1:24" x14ac:dyDescent="0.3">
      <c r="A18" s="228" t="s">
        <v>302</v>
      </c>
      <c r="B18" s="228" t="s">
        <v>303</v>
      </c>
      <c r="C18" s="228" t="str">
        <f>IFERROR(IF((VLOOKUP($A18,'Q4 Raw Data'!$A$9:$DO$158,C$3,FALSE))="","",(VLOOKUP($A18,'Q4 Raw Data'!$A$9:$DO$158,C$3,FALSE))),"")</f>
        <v>Agree</v>
      </c>
      <c r="D18" s="228" t="str">
        <f>IFERROR(IF((VLOOKUP($A18,'Q4 Raw Data'!$A$9:$DO$158,D$3,FALSE))="","",(VLOOKUP($A18,'Q4 Raw Data'!$A$9:$DO$158,D$3,FALSE))),"")</f>
        <v>Agree</v>
      </c>
      <c r="E18" s="228" t="str">
        <f>IFERROR(IF((VLOOKUP($A18,'Q4 Raw Data'!$A$9:$DO$158,E$3,FALSE))="","",(VLOOKUP($A18,'Q4 Raw Data'!$A$9:$DO$158,E$3,FALSE))),"")</f>
        <v>strongly Agree</v>
      </c>
      <c r="F18" s="228" t="str">
        <f>IFERROR(IF((VLOOKUP($A18,'Q4 Raw Data'!$A$9:$DO$158,F$3,FALSE))="","",(VLOOKUP($A18,'Q4 Raw Data'!$A$9:$DO$158,F$3,FALSE))),"")</f>
        <v>strongly Agree</v>
      </c>
      <c r="G18" s="228" t="str">
        <f>IFERROR(IF((VLOOKUP($A18,'Q4 Raw Data'!$A$9:$DO$158,G$3,FALSE))="","",(VLOOKUP($A18,'Q4 Raw Data'!$A$9:$DO$158,G$3,FALSE))),"")</f>
        <v>strongly Agree</v>
      </c>
      <c r="H18" s="228" t="str">
        <f>IFERROR(IF((VLOOKUP($A18,'Q4 Raw Data'!$A$9:$DO$158,H$3,FALSE))="","",(VLOOKUP($A18,'Q4 Raw Data'!$A$9:$DO$158,H$3,FALSE))),"")</f>
        <v>Agree</v>
      </c>
      <c r="I18" s="228" t="str">
        <f>IFERROR(IF((VLOOKUP($A18,'Q4 Raw Data'!$A$9:$DO$158,I$3,FALSE))="","",(VLOOKUP($A18,'Q4 Raw Data'!$A$9:$DO$158,I$3,FALSE))),"")</f>
        <v>Agree</v>
      </c>
      <c r="J18" s="228"/>
      <c r="K18" s="228"/>
      <c r="L18" s="228"/>
      <c r="M18" s="228"/>
      <c r="N18" s="228"/>
      <c r="O18" s="228"/>
      <c r="P18" s="228"/>
      <c r="Q18" s="228" t="str">
        <f>IFERROR(IF((VLOOKUP($A18,'Q4 Raw Data'!$A$9:$DO$158,Q$3,FALSE))="","",(VLOOKUP($A18,'Q4 Raw Data'!$A$9:$DO$158,Q$3,FALSE))),"")</f>
        <v>8. Pooled or aligned resources</v>
      </c>
      <c r="R18" s="228" t="str">
        <f>IFERROR(IF((VLOOKUP($A18,'Q4 Raw Data'!$A$9:$DO$158,R$3,FALSE))="","",(VLOOKUP($A18,'Q4 Raw Data'!$A$9:$DO$158,R$3,FALSE))),"")</f>
        <v>6. Good quality and sustainable provider market that can meet demand</v>
      </c>
      <c r="S18" s="228"/>
      <c r="T18" s="228"/>
      <c r="U18" s="228" t="str">
        <f>IFERROR(IF((VLOOKUP($A18,'Q4 Raw Data'!$A$9:$DO$158,U$3,FALSE))="","",(VLOOKUP($A18,'Q4 Raw Data'!$A$9:$DO$158,U$3,FALSE))),"")</f>
        <v>2. Strong, system-wide governance and systems leadership</v>
      </c>
      <c r="V18" s="228" t="str">
        <f>IFERROR(IF((VLOOKUP($A18,'Q4 Raw Data'!$A$9:$DO$158,V$3,FALSE))="","",(VLOOKUP($A18,'Q4 Raw Data'!$A$9:$DO$158,V$3,FALSE))),"")</f>
        <v>Other</v>
      </c>
      <c r="W18" s="228"/>
      <c r="X18" s="228"/>
    </row>
    <row r="19" spans="1:24" x14ac:dyDescent="0.3">
      <c r="A19" s="228" t="s">
        <v>308</v>
      </c>
      <c r="B19" s="228" t="s">
        <v>309</v>
      </c>
      <c r="C19" s="228" t="str">
        <f>IFERROR(IF((VLOOKUP($A19,'Q4 Raw Data'!$A$9:$DO$158,C$3,FALSE))="","",(VLOOKUP($A19,'Q4 Raw Data'!$A$9:$DO$158,C$3,FALSE))),"")</f>
        <v>Strongly Agree</v>
      </c>
      <c r="D19" s="228" t="str">
        <f>IFERROR(IF((VLOOKUP($A19,'Q4 Raw Data'!$A$9:$DO$158,D$3,FALSE))="","",(VLOOKUP($A19,'Q4 Raw Data'!$A$9:$DO$158,D$3,FALSE))),"")</f>
        <v>Agree</v>
      </c>
      <c r="E19" s="228" t="str">
        <f>IFERROR(IF((VLOOKUP($A19,'Q4 Raw Data'!$A$9:$DO$158,E$3,FALSE))="","",(VLOOKUP($A19,'Q4 Raw Data'!$A$9:$DO$158,E$3,FALSE))),"")</f>
        <v>Agree</v>
      </c>
      <c r="F19" s="228" t="str">
        <f>IFERROR(IF((VLOOKUP($A19,'Q4 Raw Data'!$A$9:$DO$158,F$3,FALSE))="","",(VLOOKUP($A19,'Q4 Raw Data'!$A$9:$DO$158,F$3,FALSE))),"")</f>
        <v>Agree</v>
      </c>
      <c r="G19" s="228" t="str">
        <f>IFERROR(IF((VLOOKUP($A19,'Q4 Raw Data'!$A$9:$DO$158,G$3,FALSE))="","",(VLOOKUP($A19,'Q4 Raw Data'!$A$9:$DO$158,G$3,FALSE))),"")</f>
        <v>Strongly Agree</v>
      </c>
      <c r="H19" s="228" t="str">
        <f>IFERROR(IF((VLOOKUP($A19,'Q4 Raw Data'!$A$9:$DO$158,H$3,FALSE))="","",(VLOOKUP($A19,'Q4 Raw Data'!$A$9:$DO$158,H$3,FALSE))),"")</f>
        <v>Strongly Agree</v>
      </c>
      <c r="I19" s="228" t="str">
        <f>IFERROR(IF((VLOOKUP($A19,'Q4 Raw Data'!$A$9:$DO$158,I$3,FALSE))="","",(VLOOKUP($A19,'Q4 Raw Data'!$A$9:$DO$158,I$3,FALSE))),"")</f>
        <v>Strongly Agree</v>
      </c>
      <c r="J19" s="228"/>
      <c r="K19" s="228"/>
      <c r="L19" s="228"/>
      <c r="M19" s="228"/>
      <c r="N19" s="228"/>
      <c r="O19" s="228"/>
      <c r="P19" s="228"/>
      <c r="Q19" s="228" t="str">
        <f>IFERROR(IF((VLOOKUP($A19,'Q4 Raw Data'!$A$9:$DO$158,Q$3,FALSE))="","",(VLOOKUP($A19,'Q4 Raw Data'!$A$9:$DO$158,Q$3,FALSE))),"")</f>
        <v/>
      </c>
      <c r="R19" s="228" t="str">
        <f>IFERROR(IF((VLOOKUP($A19,'Q4 Raw Data'!$A$9:$DO$158,R$3,FALSE))="","",(VLOOKUP($A19,'Q4 Raw Data'!$A$9:$DO$158,R$3,FALSE))),"")</f>
        <v/>
      </c>
      <c r="S19" s="228"/>
      <c r="T19" s="228"/>
      <c r="U19" s="228" t="str">
        <f>IFERROR(IF((VLOOKUP($A19,'Q4 Raw Data'!$A$9:$DO$158,U$3,FALSE))="","",(VLOOKUP($A19,'Q4 Raw Data'!$A$9:$DO$158,U$3,FALSE))),"")</f>
        <v/>
      </c>
      <c r="V19" s="228" t="str">
        <f>IFERROR(IF((VLOOKUP($A19,'Q4 Raw Data'!$A$9:$DO$158,V$3,FALSE))="","",(VLOOKUP($A19,'Q4 Raw Data'!$A$9:$DO$158,V$3,FALSE))),"")</f>
        <v/>
      </c>
      <c r="W19" s="228"/>
      <c r="X19" s="228"/>
    </row>
    <row r="20" spans="1:24" x14ac:dyDescent="0.3">
      <c r="A20" s="228" t="s">
        <v>312</v>
      </c>
      <c r="B20" s="228" t="s">
        <v>313</v>
      </c>
      <c r="C20" s="228" t="str">
        <f>IFERROR(IF((VLOOKUP($A20,'Q4 Raw Data'!$A$9:$DO$158,C$3,FALSE))="","",(VLOOKUP($A20,'Q4 Raw Data'!$A$9:$DO$158,C$3,FALSE))),"")</f>
        <v>Strongly Agree</v>
      </c>
      <c r="D20" s="228" t="str">
        <f>IFERROR(IF((VLOOKUP($A20,'Q4 Raw Data'!$A$9:$DO$158,D$3,FALSE))="","",(VLOOKUP($A20,'Q4 Raw Data'!$A$9:$DO$158,D$3,FALSE))),"")</f>
        <v>Agree</v>
      </c>
      <c r="E20" s="228" t="str">
        <f>IFERROR(IF((VLOOKUP($A20,'Q4 Raw Data'!$A$9:$DO$158,E$3,FALSE))="","",(VLOOKUP($A20,'Q4 Raw Data'!$A$9:$DO$158,E$3,FALSE))),"")</f>
        <v>Strongly Agree</v>
      </c>
      <c r="F20" s="228" t="str">
        <f>IFERROR(IF((VLOOKUP($A20,'Q4 Raw Data'!$A$9:$DO$158,F$3,FALSE))="","",(VLOOKUP($A20,'Q4 Raw Data'!$A$9:$DO$158,F$3,FALSE))),"")</f>
        <v>Agree</v>
      </c>
      <c r="G20" s="228" t="str">
        <f>IFERROR(IF((VLOOKUP($A20,'Q4 Raw Data'!$A$9:$DO$158,G$3,FALSE))="","",(VLOOKUP($A20,'Q4 Raw Data'!$A$9:$DO$158,G$3,FALSE))),"")</f>
        <v>Strongly Agree</v>
      </c>
      <c r="H20" s="228" t="str">
        <f>IFERROR(IF((VLOOKUP($A20,'Q4 Raw Data'!$A$9:$DO$158,H$3,FALSE))="","",(VLOOKUP($A20,'Q4 Raw Data'!$A$9:$DO$158,H$3,FALSE))),"")</f>
        <v>Agree</v>
      </c>
      <c r="I20" s="228" t="str">
        <f>IFERROR(IF((VLOOKUP($A20,'Q4 Raw Data'!$A$9:$DO$158,I$3,FALSE))="","",(VLOOKUP($A20,'Q4 Raw Data'!$A$9:$DO$158,I$3,FALSE))),"")</f>
        <v>Agree</v>
      </c>
      <c r="J20" s="228"/>
      <c r="K20" s="228"/>
      <c r="L20" s="228"/>
      <c r="M20" s="228"/>
      <c r="N20" s="228"/>
      <c r="O20" s="228"/>
      <c r="P20" s="228"/>
      <c r="Q20" s="228" t="str">
        <f>IFERROR(IF((VLOOKUP($A20,'Q4 Raw Data'!$A$9:$DO$158,Q$3,FALSE))="","",(VLOOKUP($A20,'Q4 Raw Data'!$A$9:$DO$158,Q$3,FALSE))),"")</f>
        <v>2. Strong, system-wide governance and systems leadership</v>
      </c>
      <c r="R20" s="228" t="str">
        <f>IFERROR(IF((VLOOKUP($A20,'Q4 Raw Data'!$A$9:$DO$158,R$3,FALSE))="","",(VLOOKUP($A20,'Q4 Raw Data'!$A$9:$DO$158,R$3,FALSE))),"")</f>
        <v>6. Good quality and sustainable provider market that can meet demand</v>
      </c>
      <c r="S20" s="228"/>
      <c r="T20" s="228"/>
      <c r="U20" s="228" t="str">
        <f>IFERROR(IF((VLOOKUP($A20,'Q4 Raw Data'!$A$9:$DO$158,U$3,FALSE))="","",(VLOOKUP($A20,'Q4 Raw Data'!$A$9:$DO$158,U$3,FALSE))),"")</f>
        <v>9. Joint commissioning of health and social care</v>
      </c>
      <c r="V20" s="228" t="str">
        <f>IFERROR(IF((VLOOKUP($A20,'Q4 Raw Data'!$A$9:$DO$158,V$3,FALSE))="","",(VLOOKUP($A20,'Q4 Raw Data'!$A$9:$DO$158,V$3,FALSE))),"")</f>
        <v>3. Integrated electronic records and sharing across the system with service users</v>
      </c>
      <c r="W20" s="228"/>
      <c r="X20" s="228"/>
    </row>
    <row r="21" spans="1:24" x14ac:dyDescent="0.3">
      <c r="A21" s="228" t="s">
        <v>318</v>
      </c>
      <c r="B21" s="228" t="s">
        <v>319</v>
      </c>
      <c r="C21" s="228" t="str">
        <f>IFERROR(IF((VLOOKUP($A21,'Q4 Raw Data'!$A$9:$DO$158,C$3,FALSE))="","",(VLOOKUP($A21,'Q4 Raw Data'!$A$9:$DO$158,C$3,FALSE))),"")</f>
        <v>Agree</v>
      </c>
      <c r="D21" s="228" t="str">
        <f>IFERROR(IF((VLOOKUP($A21,'Q4 Raw Data'!$A$9:$DO$158,D$3,FALSE))="","",(VLOOKUP($A21,'Q4 Raw Data'!$A$9:$DO$158,D$3,FALSE))),"")</f>
        <v>Agree</v>
      </c>
      <c r="E21" s="228" t="str">
        <f>IFERROR(IF((VLOOKUP($A21,'Q4 Raw Data'!$A$9:$DO$158,E$3,FALSE))="","",(VLOOKUP($A21,'Q4 Raw Data'!$A$9:$DO$158,E$3,FALSE))),"")</f>
        <v>Agree</v>
      </c>
      <c r="F21" s="228" t="str">
        <f>IFERROR(IF((VLOOKUP($A21,'Q4 Raw Data'!$A$9:$DO$158,F$3,FALSE))="","",(VLOOKUP($A21,'Q4 Raw Data'!$A$9:$DO$158,F$3,FALSE))),"")</f>
        <v>Agree</v>
      </c>
      <c r="G21" s="228" t="str">
        <f>IFERROR(IF((VLOOKUP($A21,'Q4 Raw Data'!$A$9:$DO$158,G$3,FALSE))="","",(VLOOKUP($A21,'Q4 Raw Data'!$A$9:$DO$158,G$3,FALSE))),"")</f>
        <v>Agree</v>
      </c>
      <c r="H21" s="228" t="str">
        <f>IFERROR(IF((VLOOKUP($A21,'Q4 Raw Data'!$A$9:$DO$158,H$3,FALSE))="","",(VLOOKUP($A21,'Q4 Raw Data'!$A$9:$DO$158,H$3,FALSE))),"")</f>
        <v>Agree</v>
      </c>
      <c r="I21" s="228" t="str">
        <f>IFERROR(IF((VLOOKUP($A21,'Q4 Raw Data'!$A$9:$DO$158,I$3,FALSE))="","",(VLOOKUP($A21,'Q4 Raw Data'!$A$9:$DO$158,I$3,FALSE))),"")</f>
        <v>Agree</v>
      </c>
      <c r="J21" s="228"/>
      <c r="K21" s="228"/>
      <c r="L21" s="228"/>
      <c r="M21" s="228"/>
      <c r="N21" s="228"/>
      <c r="O21" s="228"/>
      <c r="P21" s="228"/>
      <c r="Q21" s="228" t="str">
        <f>IFERROR(IF((VLOOKUP($A21,'Q4 Raw Data'!$A$9:$DO$158,Q$3,FALSE))="","",(VLOOKUP($A21,'Q4 Raw Data'!$A$9:$DO$158,Q$3,FALSE))),"")</f>
        <v>2. Strong, system-wide governance and systems leadership</v>
      </c>
      <c r="R21" s="228" t="str">
        <f>IFERROR(IF((VLOOKUP($A21,'Q4 Raw Data'!$A$9:$DO$158,R$3,FALSE))="","",(VLOOKUP($A21,'Q4 Raw Data'!$A$9:$DO$158,R$3,FALSE))),"")</f>
        <v>9. Joint commissioning of health and social care</v>
      </c>
      <c r="S21" s="228"/>
      <c r="T21" s="228"/>
      <c r="U21" s="228" t="str">
        <f>IFERROR(IF((VLOOKUP($A21,'Q4 Raw Data'!$A$9:$DO$158,U$3,FALSE))="","",(VLOOKUP($A21,'Q4 Raw Data'!$A$9:$DO$158,U$3,FALSE))),"")</f>
        <v>1. Local contextual factors (e.g. financial health, funding arrangements, demographics, urban vs rural factors)</v>
      </c>
      <c r="V21" s="228" t="str">
        <f>IFERROR(IF((VLOOKUP($A21,'Q4 Raw Data'!$A$9:$DO$158,V$3,FALSE))="","",(VLOOKUP($A21,'Q4 Raw Data'!$A$9:$DO$158,V$3,FALSE))),"")</f>
        <v>3. Integrated electronic records and sharing across the system with service users</v>
      </c>
      <c r="W21" s="228"/>
      <c r="X21" s="228"/>
    </row>
    <row r="22" spans="1:24" x14ac:dyDescent="0.3">
      <c r="A22" s="228" t="s">
        <v>321</v>
      </c>
      <c r="B22" s="228" t="s">
        <v>322</v>
      </c>
      <c r="C22" s="228" t="str">
        <f>IFERROR(IF((VLOOKUP($A22,'Q4 Raw Data'!$A$9:$DO$158,C$3,FALSE))="","",(VLOOKUP($A22,'Q4 Raw Data'!$A$9:$DO$158,C$3,FALSE))),"")</f>
        <v>Strongly Agree</v>
      </c>
      <c r="D22" s="228" t="str">
        <f>IFERROR(IF((VLOOKUP($A22,'Q4 Raw Data'!$A$9:$DO$158,D$3,FALSE))="","",(VLOOKUP($A22,'Q4 Raw Data'!$A$9:$DO$158,D$3,FALSE))),"")</f>
        <v>Agree</v>
      </c>
      <c r="E22" s="228" t="str">
        <f>IFERROR(IF((VLOOKUP($A22,'Q4 Raw Data'!$A$9:$DO$158,E$3,FALSE))="","",(VLOOKUP($A22,'Q4 Raw Data'!$A$9:$DO$158,E$3,FALSE))),"")</f>
        <v>Agree</v>
      </c>
      <c r="F22" s="228" t="str">
        <f>IFERROR(IF((VLOOKUP($A22,'Q4 Raw Data'!$A$9:$DO$158,F$3,FALSE))="","",(VLOOKUP($A22,'Q4 Raw Data'!$A$9:$DO$158,F$3,FALSE))),"")</f>
        <v>Disagree</v>
      </c>
      <c r="G22" s="228" t="str">
        <f>IFERROR(IF((VLOOKUP($A22,'Q4 Raw Data'!$A$9:$DO$158,G$3,FALSE))="","",(VLOOKUP($A22,'Q4 Raw Data'!$A$9:$DO$158,G$3,FALSE))),"")</f>
        <v>Neither agree nor disagree</v>
      </c>
      <c r="H22" s="228" t="str">
        <f>IFERROR(IF((VLOOKUP($A22,'Q4 Raw Data'!$A$9:$DO$158,H$3,FALSE))="","",(VLOOKUP($A22,'Q4 Raw Data'!$A$9:$DO$158,H$3,FALSE))),"")</f>
        <v>Agree</v>
      </c>
      <c r="I22" s="228" t="str">
        <f>IFERROR(IF((VLOOKUP($A22,'Q4 Raw Data'!$A$9:$DO$158,I$3,FALSE))="","",(VLOOKUP($A22,'Q4 Raw Data'!$A$9:$DO$158,I$3,FALSE))),"")</f>
        <v>Agree</v>
      </c>
      <c r="J22" s="228"/>
      <c r="K22" s="228"/>
      <c r="L22" s="228"/>
      <c r="M22" s="228"/>
      <c r="N22" s="228"/>
      <c r="O22" s="228"/>
      <c r="P22" s="228"/>
      <c r="Q22" s="228" t="str">
        <f>IFERROR(IF((VLOOKUP($A22,'Q4 Raw Data'!$A$9:$DO$158,Q$3,FALSE))="","",(VLOOKUP($A22,'Q4 Raw Data'!$A$9:$DO$158,Q$3,FALSE))),"")</f>
        <v>3. Integrated electronic records and sharing across the system with service users</v>
      </c>
      <c r="R22" s="228" t="str">
        <f>IFERROR(IF((VLOOKUP($A22,'Q4 Raw Data'!$A$9:$DO$158,R$3,FALSE))="","",(VLOOKUP($A22,'Q4 Raw Data'!$A$9:$DO$158,R$3,FALSE))),"")</f>
        <v>5. Integrated workforce: joint approach to training and upskilling of workforce</v>
      </c>
      <c r="S22" s="228"/>
      <c r="T22" s="228"/>
      <c r="U22" s="228" t="str">
        <f>IFERROR(IF((VLOOKUP($A22,'Q4 Raw Data'!$A$9:$DO$158,U$3,FALSE))="","",(VLOOKUP($A22,'Q4 Raw Data'!$A$9:$DO$158,U$3,FALSE))),"")</f>
        <v>9. Joint commissioning of health and social care</v>
      </c>
      <c r="V22" s="228" t="str">
        <f>IFERROR(IF((VLOOKUP($A22,'Q4 Raw Data'!$A$9:$DO$158,V$3,FALSE))="","",(VLOOKUP($A22,'Q4 Raw Data'!$A$9:$DO$158,V$3,FALSE))),"")</f>
        <v>4. Empowering users to have choice and control through an asset based approach, shared decision making and co-production</v>
      </c>
      <c r="W22" s="228"/>
      <c r="X22" s="228"/>
    </row>
    <row r="23" spans="1:24" x14ac:dyDescent="0.3">
      <c r="A23" s="228" t="s">
        <v>323</v>
      </c>
      <c r="B23" s="228" t="s">
        <v>324</v>
      </c>
      <c r="C23" s="228" t="str">
        <f>IFERROR(IF((VLOOKUP($A23,'Q4 Raw Data'!$A$9:$DO$158,C$3,FALSE))="","",(VLOOKUP($A23,'Q4 Raw Data'!$A$9:$DO$158,C$3,FALSE))),"")</f>
        <v>Agree</v>
      </c>
      <c r="D23" s="228" t="str">
        <f>IFERROR(IF((VLOOKUP($A23,'Q4 Raw Data'!$A$9:$DO$158,D$3,FALSE))="","",(VLOOKUP($A23,'Q4 Raw Data'!$A$9:$DO$158,D$3,FALSE))),"")</f>
        <v>Agree</v>
      </c>
      <c r="E23" s="228" t="str">
        <f>IFERROR(IF((VLOOKUP($A23,'Q4 Raw Data'!$A$9:$DO$158,E$3,FALSE))="","",(VLOOKUP($A23,'Q4 Raw Data'!$A$9:$DO$158,E$3,FALSE))),"")</f>
        <v>Strongly Agree</v>
      </c>
      <c r="F23" s="228" t="str">
        <f>IFERROR(IF((VLOOKUP($A23,'Q4 Raw Data'!$A$9:$DO$158,F$3,FALSE))="","",(VLOOKUP($A23,'Q4 Raw Data'!$A$9:$DO$158,F$3,FALSE))),"")</f>
        <v>Strongly Agree</v>
      </c>
      <c r="G23" s="228" t="str">
        <f>IFERROR(IF((VLOOKUP($A23,'Q4 Raw Data'!$A$9:$DO$158,G$3,FALSE))="","",(VLOOKUP($A23,'Q4 Raw Data'!$A$9:$DO$158,G$3,FALSE))),"")</f>
        <v>Agree</v>
      </c>
      <c r="H23" s="228" t="str">
        <f>IFERROR(IF((VLOOKUP($A23,'Q4 Raw Data'!$A$9:$DO$158,H$3,FALSE))="","",(VLOOKUP($A23,'Q4 Raw Data'!$A$9:$DO$158,H$3,FALSE))),"")</f>
        <v>Agree</v>
      </c>
      <c r="I23" s="228" t="str">
        <f>IFERROR(IF((VLOOKUP($A23,'Q4 Raw Data'!$A$9:$DO$158,I$3,FALSE))="","",(VLOOKUP($A23,'Q4 Raw Data'!$A$9:$DO$158,I$3,FALSE))),"")</f>
        <v>Neither agree nor disagree</v>
      </c>
      <c r="J23" s="228"/>
      <c r="K23" s="228"/>
      <c r="L23" s="228"/>
      <c r="M23" s="228"/>
      <c r="N23" s="228"/>
      <c r="O23" s="228"/>
      <c r="P23" s="228"/>
      <c r="Q23" s="228" t="str">
        <f>IFERROR(IF((VLOOKUP($A23,'Q4 Raw Data'!$A$9:$DO$158,Q$3,FALSE))="","",(VLOOKUP($A23,'Q4 Raw Data'!$A$9:$DO$158,Q$3,FALSE))),"")</f>
        <v>9. Joint commissioning of health and social care</v>
      </c>
      <c r="R23" s="228" t="str">
        <f>IFERROR(IF((VLOOKUP($A23,'Q4 Raw Data'!$A$9:$DO$158,R$3,FALSE))="","",(VLOOKUP($A23,'Q4 Raw Data'!$A$9:$DO$158,R$3,FALSE))),"")</f>
        <v>5. Integrated workforce: joint approach to training and upskilling of workforce</v>
      </c>
      <c r="S23" s="228"/>
      <c r="T23" s="228"/>
      <c r="U23" s="228" t="str">
        <f>IFERROR(IF((VLOOKUP($A23,'Q4 Raw Data'!$A$9:$DO$158,U$3,FALSE))="","",(VLOOKUP($A23,'Q4 Raw Data'!$A$9:$DO$158,U$3,FALSE))),"")</f>
        <v>4. Empowering users to have choice and control through an asset based approach, shared decision making and co-production</v>
      </c>
      <c r="V23" s="228" t="str">
        <f>IFERROR(IF((VLOOKUP($A23,'Q4 Raw Data'!$A$9:$DO$158,V$3,FALSE))="","",(VLOOKUP($A23,'Q4 Raw Data'!$A$9:$DO$158,V$3,FALSE))),"")</f>
        <v>5. Integrated workforce: joint approach to training and upskilling of workforce</v>
      </c>
      <c r="W23" s="228"/>
      <c r="X23" s="228"/>
    </row>
    <row r="24" spans="1:24" x14ac:dyDescent="0.3">
      <c r="A24" s="228" t="s">
        <v>326</v>
      </c>
      <c r="B24" s="228" t="s">
        <v>327</v>
      </c>
      <c r="C24" s="228" t="str">
        <f>IFERROR(IF((VLOOKUP($A24,'Q4 Raw Data'!$A$9:$DO$158,C$3,FALSE))="","",(VLOOKUP($A24,'Q4 Raw Data'!$A$9:$DO$158,C$3,FALSE))),"")</f>
        <v>Agree</v>
      </c>
      <c r="D24" s="228" t="str">
        <f>IFERROR(IF((VLOOKUP($A24,'Q4 Raw Data'!$A$9:$DO$158,D$3,FALSE))="","",(VLOOKUP($A24,'Q4 Raw Data'!$A$9:$DO$158,D$3,FALSE))),"")</f>
        <v>Agree</v>
      </c>
      <c r="E24" s="228" t="str">
        <f>IFERROR(IF((VLOOKUP($A24,'Q4 Raw Data'!$A$9:$DO$158,E$3,FALSE))="","",(VLOOKUP($A24,'Q4 Raw Data'!$A$9:$DO$158,E$3,FALSE))),"")</f>
        <v>Agree</v>
      </c>
      <c r="F24" s="228" t="str">
        <f>IFERROR(IF((VLOOKUP($A24,'Q4 Raw Data'!$A$9:$DO$158,F$3,FALSE))="","",(VLOOKUP($A24,'Q4 Raw Data'!$A$9:$DO$158,F$3,FALSE))),"")</f>
        <v>Agree</v>
      </c>
      <c r="G24" s="228" t="str">
        <f>IFERROR(IF((VLOOKUP($A24,'Q4 Raw Data'!$A$9:$DO$158,G$3,FALSE))="","",(VLOOKUP($A24,'Q4 Raw Data'!$A$9:$DO$158,G$3,FALSE))),"")</f>
        <v>Agree</v>
      </c>
      <c r="H24" s="228" t="str">
        <f>IFERROR(IF((VLOOKUP($A24,'Q4 Raw Data'!$A$9:$DO$158,H$3,FALSE))="","",(VLOOKUP($A24,'Q4 Raw Data'!$A$9:$DO$158,H$3,FALSE))),"")</f>
        <v>Agree</v>
      </c>
      <c r="I24" s="228" t="str">
        <f>IFERROR(IF((VLOOKUP($A24,'Q4 Raw Data'!$A$9:$DO$158,I$3,FALSE))="","",(VLOOKUP($A24,'Q4 Raw Data'!$A$9:$DO$158,I$3,FALSE))),"")</f>
        <v>Agree</v>
      </c>
      <c r="J24" s="228"/>
      <c r="K24" s="228"/>
      <c r="L24" s="228"/>
      <c r="M24" s="228"/>
      <c r="N24" s="228"/>
      <c r="O24" s="228"/>
      <c r="P24" s="228"/>
      <c r="Q24" s="228" t="str">
        <f>IFERROR(IF((VLOOKUP($A24,'Q4 Raw Data'!$A$9:$DO$158,Q$3,FALSE))="","",(VLOOKUP($A24,'Q4 Raw Data'!$A$9:$DO$158,Q$3,FALSE))),"")</f>
        <v/>
      </c>
      <c r="R24" s="228" t="str">
        <f>IFERROR(IF((VLOOKUP($A24,'Q4 Raw Data'!$A$9:$DO$158,R$3,FALSE))="","",(VLOOKUP($A24,'Q4 Raw Data'!$A$9:$DO$158,R$3,FALSE))),"")</f>
        <v/>
      </c>
      <c r="S24" s="228"/>
      <c r="T24" s="228"/>
      <c r="U24" s="228" t="str">
        <f>IFERROR(IF((VLOOKUP($A24,'Q4 Raw Data'!$A$9:$DO$158,U$3,FALSE))="","",(VLOOKUP($A24,'Q4 Raw Data'!$A$9:$DO$158,U$3,FALSE))),"")</f>
        <v/>
      </c>
      <c r="V24" s="228" t="str">
        <f>IFERROR(IF((VLOOKUP($A24,'Q4 Raw Data'!$A$9:$DO$158,V$3,FALSE))="","",(VLOOKUP($A24,'Q4 Raw Data'!$A$9:$DO$158,V$3,FALSE))),"")</f>
        <v/>
      </c>
      <c r="W24" s="228"/>
      <c r="X24" s="228"/>
    </row>
    <row r="25" spans="1:24" x14ac:dyDescent="0.3">
      <c r="A25" s="228" t="s">
        <v>328</v>
      </c>
      <c r="B25" s="228" t="s">
        <v>329</v>
      </c>
      <c r="C25" s="228" t="str">
        <f>IFERROR(IF((VLOOKUP($A25,'Q4 Raw Data'!$A$9:$DO$158,C$3,FALSE))="","",(VLOOKUP($A25,'Q4 Raw Data'!$A$9:$DO$158,C$3,FALSE))),"")</f>
        <v>Agree</v>
      </c>
      <c r="D25" s="228" t="str">
        <f>IFERROR(IF((VLOOKUP($A25,'Q4 Raw Data'!$A$9:$DO$158,D$3,FALSE))="","",(VLOOKUP($A25,'Q4 Raw Data'!$A$9:$DO$158,D$3,FALSE))),"")</f>
        <v>Agree</v>
      </c>
      <c r="E25" s="228" t="str">
        <f>IFERROR(IF((VLOOKUP($A25,'Q4 Raw Data'!$A$9:$DO$158,E$3,FALSE))="","",(VLOOKUP($A25,'Q4 Raw Data'!$A$9:$DO$158,E$3,FALSE))),"")</f>
        <v>Agree</v>
      </c>
      <c r="F25" s="228" t="str">
        <f>IFERROR(IF((VLOOKUP($A25,'Q4 Raw Data'!$A$9:$DO$158,F$3,FALSE))="","",(VLOOKUP($A25,'Q4 Raw Data'!$A$9:$DO$158,F$3,FALSE))),"")</f>
        <v>Agree</v>
      </c>
      <c r="G25" s="228" t="str">
        <f>IFERROR(IF((VLOOKUP($A25,'Q4 Raw Data'!$A$9:$DO$158,G$3,FALSE))="","",(VLOOKUP($A25,'Q4 Raw Data'!$A$9:$DO$158,G$3,FALSE))),"")</f>
        <v>Agree</v>
      </c>
      <c r="H25" s="228" t="str">
        <f>IFERROR(IF((VLOOKUP($A25,'Q4 Raw Data'!$A$9:$DO$158,H$3,FALSE))="","",(VLOOKUP($A25,'Q4 Raw Data'!$A$9:$DO$158,H$3,FALSE))),"")</f>
        <v>Agree</v>
      </c>
      <c r="I25" s="228" t="str">
        <f>IFERROR(IF((VLOOKUP($A25,'Q4 Raw Data'!$A$9:$DO$158,I$3,FALSE))="","",(VLOOKUP($A25,'Q4 Raw Data'!$A$9:$DO$158,I$3,FALSE))),"")</f>
        <v>Strongly Agree</v>
      </c>
      <c r="J25" s="228"/>
      <c r="K25" s="228"/>
      <c r="L25" s="228"/>
      <c r="M25" s="228"/>
      <c r="N25" s="228"/>
      <c r="O25" s="228"/>
      <c r="P25" s="228"/>
      <c r="Q25" s="228" t="str">
        <f>IFERROR(IF((VLOOKUP($A25,'Q4 Raw Data'!$A$9:$DO$158,Q$3,FALSE))="","",(VLOOKUP($A25,'Q4 Raw Data'!$A$9:$DO$158,Q$3,FALSE))),"")</f>
        <v>6. Good quality and sustainable provider market that can meet demand</v>
      </c>
      <c r="R25" s="228" t="str">
        <f>IFERROR(IF((VLOOKUP($A25,'Q4 Raw Data'!$A$9:$DO$158,R$3,FALSE))="","",(VLOOKUP($A25,'Q4 Raw Data'!$A$9:$DO$158,R$3,FALSE))),"")</f>
        <v>6. Good quality and sustainable provider market that can meet demand</v>
      </c>
      <c r="S25" s="228"/>
      <c r="T25" s="228"/>
      <c r="U25" s="228" t="str">
        <f>IFERROR(IF((VLOOKUP($A25,'Q4 Raw Data'!$A$9:$DO$158,U$3,FALSE))="","",(VLOOKUP($A25,'Q4 Raw Data'!$A$9:$DO$158,U$3,FALSE))),"")</f>
        <v>8. Pooled or aligned resources</v>
      </c>
      <c r="V25" s="228" t="str">
        <f>IFERROR(IF((VLOOKUP($A25,'Q4 Raw Data'!$A$9:$DO$158,V$3,FALSE))="","",(VLOOKUP($A25,'Q4 Raw Data'!$A$9:$DO$158,V$3,FALSE))),"")</f>
        <v>5. Integrated workforce: joint approach to training and upskilling of workforce</v>
      </c>
      <c r="W25" s="228"/>
      <c r="X25" s="228"/>
    </row>
    <row r="26" spans="1:24" x14ac:dyDescent="0.3">
      <c r="A26" s="228" t="s">
        <v>332</v>
      </c>
      <c r="B26" s="228" t="s">
        <v>333</v>
      </c>
      <c r="C26" s="228" t="str">
        <f>IFERROR(IF((VLOOKUP($A26,'Q4 Raw Data'!$A$9:$DO$158,C$3,FALSE))="","",(VLOOKUP($A26,'Q4 Raw Data'!$A$9:$DO$158,C$3,FALSE))),"")</f>
        <v>Strongly Agree</v>
      </c>
      <c r="D26" s="228" t="str">
        <f>IFERROR(IF((VLOOKUP($A26,'Q4 Raw Data'!$A$9:$DO$158,D$3,FALSE))="","",(VLOOKUP($A26,'Q4 Raw Data'!$A$9:$DO$158,D$3,FALSE))),"")</f>
        <v>Agree</v>
      </c>
      <c r="E26" s="228" t="str">
        <f>IFERROR(IF((VLOOKUP($A26,'Q4 Raw Data'!$A$9:$DO$158,E$3,FALSE))="","",(VLOOKUP($A26,'Q4 Raw Data'!$A$9:$DO$158,E$3,FALSE))),"")</f>
        <v>Agree</v>
      </c>
      <c r="F26" s="228" t="str">
        <f>IFERROR(IF((VLOOKUP($A26,'Q4 Raw Data'!$A$9:$DO$158,F$3,FALSE))="","",(VLOOKUP($A26,'Q4 Raw Data'!$A$9:$DO$158,F$3,FALSE))),"")</f>
        <v>Agree</v>
      </c>
      <c r="G26" s="228" t="str">
        <f>IFERROR(IF((VLOOKUP($A26,'Q4 Raw Data'!$A$9:$DO$158,G$3,FALSE))="","",(VLOOKUP($A26,'Q4 Raw Data'!$A$9:$DO$158,G$3,FALSE))),"")</f>
        <v>Strongly Agree</v>
      </c>
      <c r="H26" s="228" t="str">
        <f>IFERROR(IF((VLOOKUP($A26,'Q4 Raw Data'!$A$9:$DO$158,H$3,FALSE))="","",(VLOOKUP($A26,'Q4 Raw Data'!$A$9:$DO$158,H$3,FALSE))),"")</f>
        <v>Agree</v>
      </c>
      <c r="I26" s="228" t="str">
        <f>IFERROR(IF((VLOOKUP($A26,'Q4 Raw Data'!$A$9:$DO$158,I$3,FALSE))="","",(VLOOKUP($A26,'Q4 Raw Data'!$A$9:$DO$158,I$3,FALSE))),"")</f>
        <v>Agree</v>
      </c>
      <c r="J26" s="228"/>
      <c r="K26" s="228"/>
      <c r="L26" s="228"/>
      <c r="M26" s="228"/>
      <c r="N26" s="228"/>
      <c r="O26" s="228"/>
      <c r="P26" s="228"/>
      <c r="Q26" s="228" t="str">
        <f>IFERROR(IF((VLOOKUP($A26,'Q4 Raw Data'!$A$9:$DO$158,Q$3,FALSE))="","",(VLOOKUP($A26,'Q4 Raw Data'!$A$9:$DO$158,Q$3,FALSE))),"")</f>
        <v>7. Joined-up regulatory approach</v>
      </c>
      <c r="R26" s="228" t="str">
        <f>IFERROR(IF((VLOOKUP($A26,'Q4 Raw Data'!$A$9:$DO$158,R$3,FALSE))="","",(VLOOKUP($A26,'Q4 Raw Data'!$A$9:$DO$158,R$3,FALSE))),"")</f>
        <v>6. Good quality and sustainable provider market that can meet demand</v>
      </c>
      <c r="S26" s="228"/>
      <c r="T26" s="228"/>
      <c r="U26" s="228" t="str">
        <f>IFERROR(IF((VLOOKUP($A26,'Q4 Raw Data'!$A$9:$DO$158,U$3,FALSE))="","",(VLOOKUP($A26,'Q4 Raw Data'!$A$9:$DO$158,U$3,FALSE))),"")</f>
        <v>5. Integrated workforce: joint approach to training and upskilling of workforce</v>
      </c>
      <c r="V26" s="228" t="str">
        <f>IFERROR(IF((VLOOKUP($A26,'Q4 Raw Data'!$A$9:$DO$158,V$3,FALSE))="","",(VLOOKUP($A26,'Q4 Raw Data'!$A$9:$DO$158,V$3,FALSE))),"")</f>
        <v>6. Good quality and sustainable provider market that can meet demand</v>
      </c>
      <c r="W26" s="228"/>
      <c r="X26" s="228"/>
    </row>
    <row r="27" spans="1:24" x14ac:dyDescent="0.3">
      <c r="A27" s="228" t="s">
        <v>334</v>
      </c>
      <c r="B27" s="228" t="s">
        <v>335</v>
      </c>
      <c r="C27" s="228" t="str">
        <f>IFERROR(IF((VLOOKUP($A27,'Q4 Raw Data'!$A$9:$DO$158,C$3,FALSE))="","",(VLOOKUP($A27,'Q4 Raw Data'!$A$9:$DO$158,C$3,FALSE))),"")</f>
        <v>Agree</v>
      </c>
      <c r="D27" s="228" t="str">
        <f>IFERROR(IF((VLOOKUP($A27,'Q4 Raw Data'!$A$9:$DO$158,D$3,FALSE))="","",(VLOOKUP($A27,'Q4 Raw Data'!$A$9:$DO$158,D$3,FALSE))),"")</f>
        <v>Agree</v>
      </c>
      <c r="E27" s="228" t="str">
        <f>IFERROR(IF((VLOOKUP($A27,'Q4 Raw Data'!$A$9:$DO$158,E$3,FALSE))="","",(VLOOKUP($A27,'Q4 Raw Data'!$A$9:$DO$158,E$3,FALSE))),"")</f>
        <v>Agree</v>
      </c>
      <c r="F27" s="228" t="str">
        <f>IFERROR(IF((VLOOKUP($A27,'Q4 Raw Data'!$A$9:$DO$158,F$3,FALSE))="","",(VLOOKUP($A27,'Q4 Raw Data'!$A$9:$DO$158,F$3,FALSE))),"")</f>
        <v>Agree</v>
      </c>
      <c r="G27" s="228" t="str">
        <f>IFERROR(IF((VLOOKUP($A27,'Q4 Raw Data'!$A$9:$DO$158,G$3,FALSE))="","",(VLOOKUP($A27,'Q4 Raw Data'!$A$9:$DO$158,G$3,FALSE))),"")</f>
        <v>Agree</v>
      </c>
      <c r="H27" s="228" t="str">
        <f>IFERROR(IF((VLOOKUP($A27,'Q4 Raw Data'!$A$9:$DO$158,H$3,FALSE))="","",(VLOOKUP($A27,'Q4 Raw Data'!$A$9:$DO$158,H$3,FALSE))),"")</f>
        <v>Agree</v>
      </c>
      <c r="I27" s="228" t="str">
        <f>IFERROR(IF((VLOOKUP($A27,'Q4 Raw Data'!$A$9:$DO$158,I$3,FALSE))="","",(VLOOKUP($A27,'Q4 Raw Data'!$A$9:$DO$158,I$3,FALSE))),"")</f>
        <v>Agree</v>
      </c>
      <c r="J27" s="228"/>
      <c r="K27" s="228"/>
      <c r="L27" s="228"/>
      <c r="M27" s="228"/>
      <c r="N27" s="228"/>
      <c r="O27" s="228"/>
      <c r="P27" s="228"/>
      <c r="Q27" s="228" t="str">
        <f>IFERROR(IF((VLOOKUP($A27,'Q4 Raw Data'!$A$9:$DO$158,Q$3,FALSE))="","",(VLOOKUP($A27,'Q4 Raw Data'!$A$9:$DO$158,Q$3,FALSE))),"")</f>
        <v>9. Joint commissioning of health and social care</v>
      </c>
      <c r="R27" s="228" t="str">
        <f>IFERROR(IF((VLOOKUP($A27,'Q4 Raw Data'!$A$9:$DO$158,R$3,FALSE))="","",(VLOOKUP($A27,'Q4 Raw Data'!$A$9:$DO$158,R$3,FALSE))),"")</f>
        <v>Other</v>
      </c>
      <c r="S27" s="228"/>
      <c r="T27" s="228"/>
      <c r="U27" s="228" t="str">
        <f>IFERROR(IF((VLOOKUP($A27,'Q4 Raw Data'!$A$9:$DO$158,U$3,FALSE))="","",(VLOOKUP($A27,'Q4 Raw Data'!$A$9:$DO$158,U$3,FALSE))),"")</f>
        <v>1. Local contextual factors (e.g. financial health, funding arrangements, demographics, urban vs rural factors)</v>
      </c>
      <c r="V27" s="228" t="str">
        <f>IFERROR(IF((VLOOKUP($A27,'Q4 Raw Data'!$A$9:$DO$158,V$3,FALSE))="","",(VLOOKUP($A27,'Q4 Raw Data'!$A$9:$DO$158,V$3,FALSE))),"")</f>
        <v>9. Joint commissioning of health and social care</v>
      </c>
      <c r="W27" s="228"/>
      <c r="X27" s="228"/>
    </row>
    <row r="28" spans="1:24" x14ac:dyDescent="0.3">
      <c r="A28" s="228" t="s">
        <v>336</v>
      </c>
      <c r="B28" s="228" t="s">
        <v>337</v>
      </c>
      <c r="C28" s="228" t="str">
        <f>IFERROR(IF((VLOOKUP($A28,'Q4 Raw Data'!$A$9:$DO$158,C$3,FALSE))="","",(VLOOKUP($A28,'Q4 Raw Data'!$A$9:$DO$158,C$3,FALSE))),"")</f>
        <v>Strongly Agree</v>
      </c>
      <c r="D28" s="228" t="str">
        <f>IFERROR(IF((VLOOKUP($A28,'Q4 Raw Data'!$A$9:$DO$158,D$3,FALSE))="","",(VLOOKUP($A28,'Q4 Raw Data'!$A$9:$DO$158,D$3,FALSE))),"")</f>
        <v>Strongly Agree</v>
      </c>
      <c r="E28" s="228" t="str">
        <f>IFERROR(IF((VLOOKUP($A28,'Q4 Raw Data'!$A$9:$DO$158,E$3,FALSE))="","",(VLOOKUP($A28,'Q4 Raw Data'!$A$9:$DO$158,E$3,FALSE))),"")</f>
        <v>Agree</v>
      </c>
      <c r="F28" s="228" t="str">
        <f>IFERROR(IF((VLOOKUP($A28,'Q4 Raw Data'!$A$9:$DO$158,F$3,FALSE))="","",(VLOOKUP($A28,'Q4 Raw Data'!$A$9:$DO$158,F$3,FALSE))),"")</f>
        <v>Agree</v>
      </c>
      <c r="G28" s="228" t="str">
        <f>IFERROR(IF((VLOOKUP($A28,'Q4 Raw Data'!$A$9:$DO$158,G$3,FALSE))="","",(VLOOKUP($A28,'Q4 Raw Data'!$A$9:$DO$158,G$3,FALSE))),"")</f>
        <v>Strongly Agree</v>
      </c>
      <c r="H28" s="228" t="str">
        <f>IFERROR(IF((VLOOKUP($A28,'Q4 Raw Data'!$A$9:$DO$158,H$3,FALSE))="","",(VLOOKUP($A28,'Q4 Raw Data'!$A$9:$DO$158,H$3,FALSE))),"")</f>
        <v>Agree</v>
      </c>
      <c r="I28" s="228" t="str">
        <f>IFERROR(IF((VLOOKUP($A28,'Q4 Raw Data'!$A$9:$DO$158,I$3,FALSE))="","",(VLOOKUP($A28,'Q4 Raw Data'!$A$9:$DO$158,I$3,FALSE))),"")</f>
        <v>Strongly Agree</v>
      </c>
      <c r="J28" s="228"/>
      <c r="K28" s="228"/>
      <c r="L28" s="228"/>
      <c r="M28" s="228"/>
      <c r="N28" s="228"/>
      <c r="O28" s="228"/>
      <c r="P28" s="228"/>
      <c r="Q28" s="228" t="str">
        <f>IFERROR(IF((VLOOKUP($A28,'Q4 Raw Data'!$A$9:$DO$158,Q$3,FALSE))="","",(VLOOKUP($A28,'Q4 Raw Data'!$A$9:$DO$158,Q$3,FALSE))),"")</f>
        <v>4. Empowering users to have choice and control through an asset based approach, shared decision making and co-production</v>
      </c>
      <c r="R28" s="228" t="str">
        <f>IFERROR(IF((VLOOKUP($A28,'Q4 Raw Data'!$A$9:$DO$158,R$3,FALSE))="","",(VLOOKUP($A28,'Q4 Raw Data'!$A$9:$DO$158,R$3,FALSE))),"")</f>
        <v>7. Joined-up regulatory approach</v>
      </c>
      <c r="S28" s="228"/>
      <c r="T28" s="228"/>
      <c r="U28" s="228" t="str">
        <f>IFERROR(IF((VLOOKUP($A28,'Q4 Raw Data'!$A$9:$DO$158,U$3,FALSE))="","",(VLOOKUP($A28,'Q4 Raw Data'!$A$9:$DO$158,U$3,FALSE))),"")</f>
        <v>6. Good quality and sustainable provider market that can meet demand</v>
      </c>
      <c r="V28" s="228" t="str">
        <f>IFERROR(IF((VLOOKUP($A28,'Q4 Raw Data'!$A$9:$DO$158,V$3,FALSE))="","",(VLOOKUP($A28,'Q4 Raw Data'!$A$9:$DO$158,V$3,FALSE))),"")</f>
        <v>2. Strong, system-wide governance and systems leadership</v>
      </c>
      <c r="W28" s="228"/>
      <c r="X28" s="228"/>
    </row>
    <row r="29" spans="1:24" x14ac:dyDescent="0.3">
      <c r="A29" s="228" t="s">
        <v>338</v>
      </c>
      <c r="B29" s="228" t="s">
        <v>339</v>
      </c>
      <c r="C29" s="228" t="str">
        <f>IFERROR(IF((VLOOKUP($A29,'Q4 Raw Data'!$A$9:$DO$158,C$3,FALSE))="","",(VLOOKUP($A29,'Q4 Raw Data'!$A$9:$DO$158,C$3,FALSE))),"")</f>
        <v>Agree</v>
      </c>
      <c r="D29" s="228" t="str">
        <f>IFERROR(IF((VLOOKUP($A29,'Q4 Raw Data'!$A$9:$DO$158,D$3,FALSE))="","",(VLOOKUP($A29,'Q4 Raw Data'!$A$9:$DO$158,D$3,FALSE))),"")</f>
        <v>Agree</v>
      </c>
      <c r="E29" s="228" t="str">
        <f>IFERROR(IF((VLOOKUP($A29,'Q4 Raw Data'!$A$9:$DO$158,E$3,FALSE))="","",(VLOOKUP($A29,'Q4 Raw Data'!$A$9:$DO$158,E$3,FALSE))),"")</f>
        <v>Agree</v>
      </c>
      <c r="F29" s="228" t="str">
        <f>IFERROR(IF((VLOOKUP($A29,'Q4 Raw Data'!$A$9:$DO$158,F$3,FALSE))="","",(VLOOKUP($A29,'Q4 Raw Data'!$A$9:$DO$158,F$3,FALSE))),"")</f>
        <v>Agree</v>
      </c>
      <c r="G29" s="228" t="str">
        <f>IFERROR(IF((VLOOKUP($A29,'Q4 Raw Data'!$A$9:$DO$158,G$3,FALSE))="","",(VLOOKUP($A29,'Q4 Raw Data'!$A$9:$DO$158,G$3,FALSE))),"")</f>
        <v>Agree</v>
      </c>
      <c r="H29" s="228" t="str">
        <f>IFERROR(IF((VLOOKUP($A29,'Q4 Raw Data'!$A$9:$DO$158,H$3,FALSE))="","",(VLOOKUP($A29,'Q4 Raw Data'!$A$9:$DO$158,H$3,FALSE))),"")</f>
        <v>Agree</v>
      </c>
      <c r="I29" s="228" t="str">
        <f>IFERROR(IF((VLOOKUP($A29,'Q4 Raw Data'!$A$9:$DO$158,I$3,FALSE))="","",(VLOOKUP($A29,'Q4 Raw Data'!$A$9:$DO$158,I$3,FALSE))),"")</f>
        <v>Agree</v>
      </c>
      <c r="J29" s="228"/>
      <c r="K29" s="228"/>
      <c r="L29" s="228"/>
      <c r="M29" s="228"/>
      <c r="N29" s="228"/>
      <c r="O29" s="228"/>
      <c r="P29" s="228"/>
      <c r="Q29" s="228" t="str">
        <f>IFERROR(IF((VLOOKUP($A29,'Q4 Raw Data'!$A$9:$DO$158,Q$3,FALSE))="","",(VLOOKUP($A29,'Q4 Raw Data'!$A$9:$DO$158,Q$3,FALSE))),"")</f>
        <v>2. Strong, system-wide governance and systems leadership</v>
      </c>
      <c r="R29" s="228" t="str">
        <f>IFERROR(IF((VLOOKUP($A29,'Q4 Raw Data'!$A$9:$DO$158,R$3,FALSE))="","",(VLOOKUP($A29,'Q4 Raw Data'!$A$9:$DO$158,R$3,FALSE))),"")</f>
        <v>6. Good quality and sustainable provider market that can meet demand</v>
      </c>
      <c r="S29" s="228"/>
      <c r="T29" s="228"/>
      <c r="U29" s="228" t="str">
        <f>IFERROR(IF((VLOOKUP($A29,'Q4 Raw Data'!$A$9:$DO$158,U$3,FALSE))="","",(VLOOKUP($A29,'Q4 Raw Data'!$A$9:$DO$158,U$3,FALSE))),"")</f>
        <v>1. Local contextual factors (e.g. financial health, funding arrangements, demographics, urban vs rural factors)</v>
      </c>
      <c r="V29" s="228" t="str">
        <f>IFERROR(IF((VLOOKUP($A29,'Q4 Raw Data'!$A$9:$DO$158,V$3,FALSE))="","",(VLOOKUP($A29,'Q4 Raw Data'!$A$9:$DO$158,V$3,FALSE))),"")</f>
        <v>6. Good quality and sustainable provider market that can meet demand</v>
      </c>
      <c r="W29" s="228"/>
      <c r="X29" s="228"/>
    </row>
    <row r="30" spans="1:24" x14ac:dyDescent="0.3">
      <c r="A30" s="228" t="s">
        <v>342</v>
      </c>
      <c r="B30" s="228" t="s">
        <v>343</v>
      </c>
      <c r="C30" s="228" t="str">
        <f>IFERROR(IF((VLOOKUP($A30,'Q4 Raw Data'!$A$9:$DO$158,C$3,FALSE))="","",(VLOOKUP($A30,'Q4 Raw Data'!$A$9:$DO$158,C$3,FALSE))),"")</f>
        <v>Strongly Agree</v>
      </c>
      <c r="D30" s="228" t="str">
        <f>IFERROR(IF((VLOOKUP($A30,'Q4 Raw Data'!$A$9:$DO$158,D$3,FALSE))="","",(VLOOKUP($A30,'Q4 Raw Data'!$A$9:$DO$158,D$3,FALSE))),"")</f>
        <v>Agree</v>
      </c>
      <c r="E30" s="228" t="str">
        <f>IFERROR(IF((VLOOKUP($A30,'Q4 Raw Data'!$A$9:$DO$158,E$3,FALSE))="","",(VLOOKUP($A30,'Q4 Raw Data'!$A$9:$DO$158,E$3,FALSE))),"")</f>
        <v>Strongly Agree</v>
      </c>
      <c r="F30" s="228" t="str">
        <f>IFERROR(IF((VLOOKUP($A30,'Q4 Raw Data'!$A$9:$DO$158,F$3,FALSE))="","",(VLOOKUP($A30,'Q4 Raw Data'!$A$9:$DO$158,F$3,FALSE))),"")</f>
        <v>Agree</v>
      </c>
      <c r="G30" s="228" t="str">
        <f>IFERROR(IF((VLOOKUP($A30,'Q4 Raw Data'!$A$9:$DO$158,G$3,FALSE))="","",(VLOOKUP($A30,'Q4 Raw Data'!$A$9:$DO$158,G$3,FALSE))),"")</f>
        <v>Agree</v>
      </c>
      <c r="H30" s="228" t="str">
        <f>IFERROR(IF((VLOOKUP($A30,'Q4 Raw Data'!$A$9:$DO$158,H$3,FALSE))="","",(VLOOKUP($A30,'Q4 Raw Data'!$A$9:$DO$158,H$3,FALSE))),"")</f>
        <v>Agree</v>
      </c>
      <c r="I30" s="228" t="str">
        <f>IFERROR(IF((VLOOKUP($A30,'Q4 Raw Data'!$A$9:$DO$158,I$3,FALSE))="","",(VLOOKUP($A30,'Q4 Raw Data'!$A$9:$DO$158,I$3,FALSE))),"")</f>
        <v>Agree</v>
      </c>
      <c r="J30" s="228"/>
      <c r="K30" s="228"/>
      <c r="L30" s="228"/>
      <c r="M30" s="228"/>
      <c r="N30" s="228"/>
      <c r="O30" s="228"/>
      <c r="P30" s="228"/>
      <c r="Q30" s="228" t="str">
        <f>IFERROR(IF((VLOOKUP($A30,'Q4 Raw Data'!$A$9:$DO$158,Q$3,FALSE))="","",(VLOOKUP($A30,'Q4 Raw Data'!$A$9:$DO$158,Q$3,FALSE))),"")</f>
        <v>2. Strong, system-wide governance and systems leadership</v>
      </c>
      <c r="R30" s="228" t="str">
        <f>IFERROR(IF((VLOOKUP($A30,'Q4 Raw Data'!$A$9:$DO$158,R$3,FALSE))="","",(VLOOKUP($A30,'Q4 Raw Data'!$A$9:$DO$158,R$3,FALSE))),"")</f>
        <v>6. Good quality and sustainable provider market that can meet demand</v>
      </c>
      <c r="S30" s="228"/>
      <c r="T30" s="228"/>
      <c r="U30" s="228" t="str">
        <f>IFERROR(IF((VLOOKUP($A30,'Q4 Raw Data'!$A$9:$DO$158,U$3,FALSE))="","",(VLOOKUP($A30,'Q4 Raw Data'!$A$9:$DO$158,U$3,FALSE))),"")</f>
        <v>4. Empowering users to have choice and control through an asset based approach, shared decision making and co-production</v>
      </c>
      <c r="V30" s="228" t="str">
        <f>IFERROR(IF((VLOOKUP($A30,'Q4 Raw Data'!$A$9:$DO$158,V$3,FALSE))="","",(VLOOKUP($A30,'Q4 Raw Data'!$A$9:$DO$158,V$3,FALSE))),"")</f>
        <v>6. Good quality and sustainable provider market that can meet demand</v>
      </c>
      <c r="W30" s="228"/>
      <c r="X30" s="228"/>
    </row>
    <row r="31" spans="1:24" x14ac:dyDescent="0.3">
      <c r="A31" s="228" t="s">
        <v>344</v>
      </c>
      <c r="B31" s="228" t="s">
        <v>345</v>
      </c>
      <c r="C31" s="228" t="str">
        <f>IFERROR(IF((VLOOKUP($A31,'Q4 Raw Data'!$A$9:$DO$158,C$3,FALSE))="","",(VLOOKUP($A31,'Q4 Raw Data'!$A$9:$DO$158,C$3,FALSE))),"")</f>
        <v>Strongly Agree</v>
      </c>
      <c r="D31" s="228" t="str">
        <f>IFERROR(IF((VLOOKUP($A31,'Q4 Raw Data'!$A$9:$DO$158,D$3,FALSE))="","",(VLOOKUP($A31,'Q4 Raw Data'!$A$9:$DO$158,D$3,FALSE))),"")</f>
        <v>Agree</v>
      </c>
      <c r="E31" s="228" t="str">
        <f>IFERROR(IF((VLOOKUP($A31,'Q4 Raw Data'!$A$9:$DO$158,E$3,FALSE))="","",(VLOOKUP($A31,'Q4 Raw Data'!$A$9:$DO$158,E$3,FALSE))),"")</f>
        <v>Agree</v>
      </c>
      <c r="F31" s="228" t="str">
        <f>IFERROR(IF((VLOOKUP($A31,'Q4 Raw Data'!$A$9:$DO$158,F$3,FALSE))="","",(VLOOKUP($A31,'Q4 Raw Data'!$A$9:$DO$158,F$3,FALSE))),"")</f>
        <v>Agree</v>
      </c>
      <c r="G31" s="228" t="str">
        <f>IFERROR(IF((VLOOKUP($A31,'Q4 Raw Data'!$A$9:$DO$158,G$3,FALSE))="","",(VLOOKUP($A31,'Q4 Raw Data'!$A$9:$DO$158,G$3,FALSE))),"")</f>
        <v>Agree</v>
      </c>
      <c r="H31" s="228" t="str">
        <f>IFERROR(IF((VLOOKUP($A31,'Q4 Raw Data'!$A$9:$DO$158,H$3,FALSE))="","",(VLOOKUP($A31,'Q4 Raw Data'!$A$9:$DO$158,H$3,FALSE))),"")</f>
        <v>Neither agree nor disagree</v>
      </c>
      <c r="I31" s="228" t="str">
        <f>IFERROR(IF((VLOOKUP($A31,'Q4 Raw Data'!$A$9:$DO$158,I$3,FALSE))="","",(VLOOKUP($A31,'Q4 Raw Data'!$A$9:$DO$158,I$3,FALSE))),"")</f>
        <v>Strongly Agree</v>
      </c>
      <c r="J31" s="228"/>
      <c r="K31" s="228"/>
      <c r="L31" s="228"/>
      <c r="M31" s="228"/>
      <c r="N31" s="228"/>
      <c r="O31" s="228"/>
      <c r="P31" s="228"/>
      <c r="Q31" s="228" t="str">
        <f>IFERROR(IF((VLOOKUP($A31,'Q4 Raw Data'!$A$9:$DO$158,Q$3,FALSE))="","",(VLOOKUP($A31,'Q4 Raw Data'!$A$9:$DO$158,Q$3,FALSE))),"")</f>
        <v>5. Integrated workforce: joint approach to training and upskilling of workforce</v>
      </c>
      <c r="R31" s="228" t="str">
        <f>IFERROR(IF((VLOOKUP($A31,'Q4 Raw Data'!$A$9:$DO$158,R$3,FALSE))="","",(VLOOKUP($A31,'Q4 Raw Data'!$A$9:$DO$158,R$3,FALSE))),"")</f>
        <v>1. Local contextual factors (e.g. financial health, funding arrangements, demographics, urban vs rural factors)</v>
      </c>
      <c r="S31" s="228"/>
      <c r="T31" s="228"/>
      <c r="U31" s="228" t="str">
        <f>IFERROR(IF((VLOOKUP($A31,'Q4 Raw Data'!$A$9:$DO$158,U$3,FALSE))="","",(VLOOKUP($A31,'Q4 Raw Data'!$A$9:$DO$158,U$3,FALSE))),"")</f>
        <v>Other</v>
      </c>
      <c r="V31" s="228" t="str">
        <f>IFERROR(IF((VLOOKUP($A31,'Q4 Raw Data'!$A$9:$DO$158,V$3,FALSE))="","",(VLOOKUP($A31,'Q4 Raw Data'!$A$9:$DO$158,V$3,FALSE))),"")</f>
        <v>1. Local contextual factors (e.g. financial health, funding arrangements, demographics, urban vs rural factors)</v>
      </c>
      <c r="W31" s="228"/>
      <c r="X31" s="228"/>
    </row>
    <row r="32" spans="1:24" x14ac:dyDescent="0.3">
      <c r="A32" s="228" t="s">
        <v>348</v>
      </c>
      <c r="B32" s="228" t="s">
        <v>349</v>
      </c>
      <c r="C32" s="228" t="str">
        <f>IFERROR(IF((VLOOKUP($A32,'Q4 Raw Data'!$A$9:$DO$158,C$3,FALSE))="","",(VLOOKUP($A32,'Q4 Raw Data'!$A$9:$DO$158,C$3,FALSE))),"")</f>
        <v>Agree</v>
      </c>
      <c r="D32" s="228" t="str">
        <f>IFERROR(IF((VLOOKUP($A32,'Q4 Raw Data'!$A$9:$DO$158,D$3,FALSE))="","",(VLOOKUP($A32,'Q4 Raw Data'!$A$9:$DO$158,D$3,FALSE))),"")</f>
        <v>Strongly Agree</v>
      </c>
      <c r="E32" s="228" t="str">
        <f>IFERROR(IF((VLOOKUP($A32,'Q4 Raw Data'!$A$9:$DO$158,E$3,FALSE))="","",(VLOOKUP($A32,'Q4 Raw Data'!$A$9:$DO$158,E$3,FALSE))),"")</f>
        <v>Agree</v>
      </c>
      <c r="F32" s="228" t="str">
        <f>IFERROR(IF((VLOOKUP($A32,'Q4 Raw Data'!$A$9:$DO$158,F$3,FALSE))="","",(VLOOKUP($A32,'Q4 Raw Data'!$A$9:$DO$158,F$3,FALSE))),"")</f>
        <v>Agree</v>
      </c>
      <c r="G32" s="228" t="str">
        <f>IFERROR(IF((VLOOKUP($A32,'Q4 Raw Data'!$A$9:$DO$158,G$3,FALSE))="","",(VLOOKUP($A32,'Q4 Raw Data'!$A$9:$DO$158,G$3,FALSE))),"")</f>
        <v>Strongly Agree</v>
      </c>
      <c r="H32" s="228" t="str">
        <f>IFERROR(IF((VLOOKUP($A32,'Q4 Raw Data'!$A$9:$DO$158,H$3,FALSE))="","",(VLOOKUP($A32,'Q4 Raw Data'!$A$9:$DO$158,H$3,FALSE))),"")</f>
        <v>Agree</v>
      </c>
      <c r="I32" s="228" t="str">
        <f>IFERROR(IF((VLOOKUP($A32,'Q4 Raw Data'!$A$9:$DO$158,I$3,FALSE))="","",(VLOOKUP($A32,'Q4 Raw Data'!$A$9:$DO$158,I$3,FALSE))),"")</f>
        <v>Agree</v>
      </c>
      <c r="J32" s="228"/>
      <c r="K32" s="228"/>
      <c r="L32" s="228"/>
      <c r="M32" s="228"/>
      <c r="N32" s="228"/>
      <c r="O32" s="228"/>
      <c r="P32" s="228"/>
      <c r="Q32" s="228" t="str">
        <f>IFERROR(IF((VLOOKUP($A32,'Q4 Raw Data'!$A$9:$DO$158,Q$3,FALSE))="","",(VLOOKUP($A32,'Q4 Raw Data'!$A$9:$DO$158,Q$3,FALSE))),"")</f>
        <v>2. Strong, system-wide governance and systems leadership</v>
      </c>
      <c r="R32" s="228" t="str">
        <f>IFERROR(IF((VLOOKUP($A32,'Q4 Raw Data'!$A$9:$DO$158,R$3,FALSE))="","",(VLOOKUP($A32,'Q4 Raw Data'!$A$9:$DO$158,R$3,FALSE))),"")</f>
        <v>9. Joint commissioning of health and social care</v>
      </c>
      <c r="S32" s="228"/>
      <c r="T32" s="228"/>
      <c r="U32" s="228" t="str">
        <f>IFERROR(IF((VLOOKUP($A32,'Q4 Raw Data'!$A$9:$DO$158,U$3,FALSE))="","",(VLOOKUP($A32,'Q4 Raw Data'!$A$9:$DO$158,U$3,FALSE))),"")</f>
        <v>5. Integrated workforce: joint approach to training and upskilling of workforce</v>
      </c>
      <c r="V32" s="228" t="str">
        <f>IFERROR(IF((VLOOKUP($A32,'Q4 Raw Data'!$A$9:$DO$158,V$3,FALSE))="","",(VLOOKUP($A32,'Q4 Raw Data'!$A$9:$DO$158,V$3,FALSE))),"")</f>
        <v>3. Integrated electronic records and sharing across the system with service users</v>
      </c>
      <c r="W32" s="228"/>
      <c r="X32" s="228"/>
    </row>
    <row r="33" spans="1:24" x14ac:dyDescent="0.3">
      <c r="A33" s="228" t="s">
        <v>352</v>
      </c>
      <c r="B33" s="228" t="s">
        <v>353</v>
      </c>
      <c r="C33" s="228" t="str">
        <f>IFERROR(IF((VLOOKUP($A33,'Q4 Raw Data'!$A$9:$DO$158,C$3,FALSE))="","",(VLOOKUP($A33,'Q4 Raw Data'!$A$9:$DO$158,C$3,FALSE))),"")</f>
        <v>Agree</v>
      </c>
      <c r="D33" s="228" t="str">
        <f>IFERROR(IF((VLOOKUP($A33,'Q4 Raw Data'!$A$9:$DO$158,D$3,FALSE))="","",(VLOOKUP($A33,'Q4 Raw Data'!$A$9:$DO$158,D$3,FALSE))),"")</f>
        <v>Agree</v>
      </c>
      <c r="E33" s="228" t="str">
        <f>IFERROR(IF((VLOOKUP($A33,'Q4 Raw Data'!$A$9:$DO$158,E$3,FALSE))="","",(VLOOKUP($A33,'Q4 Raw Data'!$A$9:$DO$158,E$3,FALSE))),"")</f>
        <v>Agree</v>
      </c>
      <c r="F33" s="228" t="str">
        <f>IFERROR(IF((VLOOKUP($A33,'Q4 Raw Data'!$A$9:$DO$158,F$3,FALSE))="","",(VLOOKUP($A33,'Q4 Raw Data'!$A$9:$DO$158,F$3,FALSE))),"")</f>
        <v>Agree</v>
      </c>
      <c r="G33" s="228" t="str">
        <f>IFERROR(IF((VLOOKUP($A33,'Q4 Raw Data'!$A$9:$DO$158,G$3,FALSE))="","",(VLOOKUP($A33,'Q4 Raw Data'!$A$9:$DO$158,G$3,FALSE))),"")</f>
        <v>Agree</v>
      </c>
      <c r="H33" s="228" t="str">
        <f>IFERROR(IF((VLOOKUP($A33,'Q4 Raw Data'!$A$9:$DO$158,H$3,FALSE))="","",(VLOOKUP($A33,'Q4 Raw Data'!$A$9:$DO$158,H$3,FALSE))),"")</f>
        <v>Agree</v>
      </c>
      <c r="I33" s="228" t="str">
        <f>IFERROR(IF((VLOOKUP($A33,'Q4 Raw Data'!$A$9:$DO$158,I$3,FALSE))="","",(VLOOKUP($A33,'Q4 Raw Data'!$A$9:$DO$158,I$3,FALSE))),"")</f>
        <v>Neither agree nor disagree</v>
      </c>
      <c r="J33" s="228"/>
      <c r="K33" s="228"/>
      <c r="L33" s="228"/>
      <c r="M33" s="228"/>
      <c r="N33" s="228"/>
      <c r="O33" s="228"/>
      <c r="P33" s="228"/>
      <c r="Q33" s="228" t="str">
        <f>IFERROR(IF((VLOOKUP($A33,'Q4 Raw Data'!$A$9:$DO$158,Q$3,FALSE))="","",(VLOOKUP($A33,'Q4 Raw Data'!$A$9:$DO$158,Q$3,FALSE))),"")</f>
        <v>2. Strong, system-wide governance and systems leadership</v>
      </c>
      <c r="R33" s="228" t="str">
        <f>IFERROR(IF((VLOOKUP($A33,'Q4 Raw Data'!$A$9:$DO$158,R$3,FALSE))="","",(VLOOKUP($A33,'Q4 Raw Data'!$A$9:$DO$158,R$3,FALSE))),"")</f>
        <v>2. Strong, system-wide governance and systems leadership</v>
      </c>
      <c r="S33" s="228"/>
      <c r="T33" s="228"/>
      <c r="U33" s="228" t="str">
        <f>IFERROR(IF((VLOOKUP($A33,'Q4 Raw Data'!$A$9:$DO$158,U$3,FALSE))="","",(VLOOKUP($A33,'Q4 Raw Data'!$A$9:$DO$158,U$3,FALSE))),"")</f>
        <v>9. Joint commissioning of health and social care</v>
      </c>
      <c r="V33" s="228" t="str">
        <f>IFERROR(IF((VLOOKUP($A33,'Q4 Raw Data'!$A$9:$DO$158,V$3,FALSE))="","",(VLOOKUP($A33,'Q4 Raw Data'!$A$9:$DO$158,V$3,FALSE))),"")</f>
        <v>8. Pooled or aligned resources</v>
      </c>
      <c r="W33" s="228"/>
      <c r="X33" s="228"/>
    </row>
    <row r="34" spans="1:24" x14ac:dyDescent="0.3">
      <c r="A34" s="228" t="s">
        <v>356</v>
      </c>
      <c r="B34" s="228" t="s">
        <v>357</v>
      </c>
      <c r="C34" s="228" t="str">
        <f>IFERROR(IF((VLOOKUP($A34,'Q4 Raw Data'!$A$9:$DO$158,C$3,FALSE))="","",(VLOOKUP($A34,'Q4 Raw Data'!$A$9:$DO$158,C$3,FALSE))),"")</f>
        <v>Agree</v>
      </c>
      <c r="D34" s="228" t="str">
        <f>IFERROR(IF((VLOOKUP($A34,'Q4 Raw Data'!$A$9:$DO$158,D$3,FALSE))="","",(VLOOKUP($A34,'Q4 Raw Data'!$A$9:$DO$158,D$3,FALSE))),"")</f>
        <v>Agree</v>
      </c>
      <c r="E34" s="228" t="str">
        <f>IFERROR(IF((VLOOKUP($A34,'Q4 Raw Data'!$A$9:$DO$158,E$3,FALSE))="","",(VLOOKUP($A34,'Q4 Raw Data'!$A$9:$DO$158,E$3,FALSE))),"")</f>
        <v>Agree</v>
      </c>
      <c r="F34" s="228" t="str">
        <f>IFERROR(IF((VLOOKUP($A34,'Q4 Raw Data'!$A$9:$DO$158,F$3,FALSE))="","",(VLOOKUP($A34,'Q4 Raw Data'!$A$9:$DO$158,F$3,FALSE))),"")</f>
        <v>Neither agree nor disagree</v>
      </c>
      <c r="G34" s="228" t="str">
        <f>IFERROR(IF((VLOOKUP($A34,'Q4 Raw Data'!$A$9:$DO$158,G$3,FALSE))="","",(VLOOKUP($A34,'Q4 Raw Data'!$A$9:$DO$158,G$3,FALSE))),"")</f>
        <v>Agree</v>
      </c>
      <c r="H34" s="228" t="str">
        <f>IFERROR(IF((VLOOKUP($A34,'Q4 Raw Data'!$A$9:$DO$158,H$3,FALSE))="","",(VLOOKUP($A34,'Q4 Raw Data'!$A$9:$DO$158,H$3,FALSE))),"")</f>
        <v>Agree</v>
      </c>
      <c r="I34" s="228" t="str">
        <f>IFERROR(IF((VLOOKUP($A34,'Q4 Raw Data'!$A$9:$DO$158,I$3,FALSE))="","",(VLOOKUP($A34,'Q4 Raw Data'!$A$9:$DO$158,I$3,FALSE))),"")</f>
        <v>Neither agree nor disagree</v>
      </c>
      <c r="J34" s="228"/>
      <c r="K34" s="228"/>
      <c r="L34" s="228"/>
      <c r="M34" s="228"/>
      <c r="N34" s="228"/>
      <c r="O34" s="228"/>
      <c r="P34" s="228"/>
      <c r="Q34" s="228" t="str">
        <f>IFERROR(IF((VLOOKUP($A34,'Q4 Raw Data'!$A$9:$DO$158,Q$3,FALSE))="","",(VLOOKUP($A34,'Q4 Raw Data'!$A$9:$DO$158,Q$3,FALSE))),"")</f>
        <v>2. Strong, system-wide governance and systems leadership</v>
      </c>
      <c r="R34" s="228" t="str">
        <f>IFERROR(IF((VLOOKUP($A34,'Q4 Raw Data'!$A$9:$DO$158,R$3,FALSE))="","",(VLOOKUP($A34,'Q4 Raw Data'!$A$9:$DO$158,R$3,FALSE))),"")</f>
        <v>1. Local contextual factors (e.g. financial health, funding arrangements, demographics, urban vs rural factors)</v>
      </c>
      <c r="S34" s="228"/>
      <c r="T34" s="228"/>
      <c r="U34" s="228" t="str">
        <f>IFERROR(IF((VLOOKUP($A34,'Q4 Raw Data'!$A$9:$DO$158,U$3,FALSE))="","",(VLOOKUP($A34,'Q4 Raw Data'!$A$9:$DO$158,U$3,FALSE))),"")</f>
        <v>3. Integrated electronic records and sharing across the system with service users</v>
      </c>
      <c r="V34" s="228" t="str">
        <f>IFERROR(IF((VLOOKUP($A34,'Q4 Raw Data'!$A$9:$DO$158,V$3,FALSE))="","",(VLOOKUP($A34,'Q4 Raw Data'!$A$9:$DO$158,V$3,FALSE))),"")</f>
        <v>7. Joined-up regulatory approach</v>
      </c>
      <c r="W34" s="228"/>
      <c r="X34" s="228"/>
    </row>
    <row r="35" spans="1:24" x14ac:dyDescent="0.3">
      <c r="A35" s="228" t="s">
        <v>360</v>
      </c>
      <c r="B35" s="228" t="s">
        <v>361</v>
      </c>
      <c r="C35" s="228" t="str">
        <f>IFERROR(IF((VLOOKUP($A35,'Q4 Raw Data'!$A$9:$DO$158,C$3,FALSE))="","",(VLOOKUP($A35,'Q4 Raw Data'!$A$9:$DO$158,C$3,FALSE))),"")</f>
        <v>Agree</v>
      </c>
      <c r="D35" s="228" t="str">
        <f>IFERROR(IF((VLOOKUP($A35,'Q4 Raw Data'!$A$9:$DO$158,D$3,FALSE))="","",(VLOOKUP($A35,'Q4 Raw Data'!$A$9:$DO$158,D$3,FALSE))),"")</f>
        <v>Agree</v>
      </c>
      <c r="E35" s="228" t="str">
        <f>IFERROR(IF((VLOOKUP($A35,'Q4 Raw Data'!$A$9:$DO$158,E$3,FALSE))="","",(VLOOKUP($A35,'Q4 Raw Data'!$A$9:$DO$158,E$3,FALSE))),"")</f>
        <v>Agree</v>
      </c>
      <c r="F35" s="228" t="str">
        <f>IFERROR(IF((VLOOKUP($A35,'Q4 Raw Data'!$A$9:$DO$158,F$3,FALSE))="","",(VLOOKUP($A35,'Q4 Raw Data'!$A$9:$DO$158,F$3,FALSE))),"")</f>
        <v>Agree</v>
      </c>
      <c r="G35" s="228" t="str">
        <f>IFERROR(IF((VLOOKUP($A35,'Q4 Raw Data'!$A$9:$DO$158,G$3,FALSE))="","",(VLOOKUP($A35,'Q4 Raw Data'!$A$9:$DO$158,G$3,FALSE))),"")</f>
        <v>Neither agree nor disagree</v>
      </c>
      <c r="H35" s="228" t="str">
        <f>IFERROR(IF((VLOOKUP($A35,'Q4 Raw Data'!$A$9:$DO$158,H$3,FALSE))="","",(VLOOKUP($A35,'Q4 Raw Data'!$A$9:$DO$158,H$3,FALSE))),"")</f>
        <v>Agree</v>
      </c>
      <c r="I35" s="228" t="str">
        <f>IFERROR(IF((VLOOKUP($A35,'Q4 Raw Data'!$A$9:$DO$158,I$3,FALSE))="","",(VLOOKUP($A35,'Q4 Raw Data'!$A$9:$DO$158,I$3,FALSE))),"")</f>
        <v>Agree</v>
      </c>
      <c r="J35" s="228"/>
      <c r="K35" s="228"/>
      <c r="L35" s="228"/>
      <c r="M35" s="228"/>
      <c r="N35" s="228"/>
      <c r="O35" s="228"/>
      <c r="P35" s="228"/>
      <c r="Q35" s="228" t="str">
        <f>IFERROR(IF((VLOOKUP($A35,'Q4 Raw Data'!$A$9:$DO$158,Q$3,FALSE))="","",(VLOOKUP($A35,'Q4 Raw Data'!$A$9:$DO$158,Q$3,FALSE))),"")</f>
        <v>5. Integrated workforce: joint approach to training and upskilling of workforce</v>
      </c>
      <c r="R35" s="228" t="str">
        <f>IFERROR(IF((VLOOKUP($A35,'Q4 Raw Data'!$A$9:$DO$158,R$3,FALSE))="","",(VLOOKUP($A35,'Q4 Raw Data'!$A$9:$DO$158,R$3,FALSE))),"")</f>
        <v>9. Joint commissioning of health and social care</v>
      </c>
      <c r="S35" s="228"/>
      <c r="T35" s="228"/>
      <c r="U35" s="228" t="str">
        <f>IFERROR(IF((VLOOKUP($A35,'Q4 Raw Data'!$A$9:$DO$158,U$3,FALSE))="","",(VLOOKUP($A35,'Q4 Raw Data'!$A$9:$DO$158,U$3,FALSE))),"")</f>
        <v>6. Good quality and sustainable provider market that can meet demand</v>
      </c>
      <c r="V35" s="228" t="str">
        <f>IFERROR(IF((VLOOKUP($A35,'Q4 Raw Data'!$A$9:$DO$158,V$3,FALSE))="","",(VLOOKUP($A35,'Q4 Raw Data'!$A$9:$DO$158,V$3,FALSE))),"")</f>
        <v>1. Local contextual factors (e.g. financial health, funding arrangements, demographics, urban vs rural factors)</v>
      </c>
      <c r="W35" s="228"/>
      <c r="X35" s="228"/>
    </row>
    <row r="36" spans="1:24" x14ac:dyDescent="0.3">
      <c r="A36" s="228" t="s">
        <v>364</v>
      </c>
      <c r="B36" s="228" t="s">
        <v>365</v>
      </c>
      <c r="C36" s="228" t="str">
        <f>IFERROR(IF((VLOOKUP($A36,'Q4 Raw Data'!$A$9:$DO$158,C$3,FALSE))="","",(VLOOKUP($A36,'Q4 Raw Data'!$A$9:$DO$158,C$3,FALSE))),"")</f>
        <v>Strongly Agree</v>
      </c>
      <c r="D36" s="228" t="str">
        <f>IFERROR(IF((VLOOKUP($A36,'Q4 Raw Data'!$A$9:$DO$158,D$3,FALSE))="","",(VLOOKUP($A36,'Q4 Raw Data'!$A$9:$DO$158,D$3,FALSE))),"")</f>
        <v>Agree</v>
      </c>
      <c r="E36" s="228" t="str">
        <f>IFERROR(IF((VLOOKUP($A36,'Q4 Raw Data'!$A$9:$DO$158,E$3,FALSE))="","",(VLOOKUP($A36,'Q4 Raw Data'!$A$9:$DO$158,E$3,FALSE))),"")</f>
        <v>Strongly Agree</v>
      </c>
      <c r="F36" s="228" t="str">
        <f>IFERROR(IF((VLOOKUP($A36,'Q4 Raw Data'!$A$9:$DO$158,F$3,FALSE))="","",(VLOOKUP($A36,'Q4 Raw Data'!$A$9:$DO$158,F$3,FALSE))),"")</f>
        <v>Strongly Agree</v>
      </c>
      <c r="G36" s="228" t="str">
        <f>IFERROR(IF((VLOOKUP($A36,'Q4 Raw Data'!$A$9:$DO$158,G$3,FALSE))="","",(VLOOKUP($A36,'Q4 Raw Data'!$A$9:$DO$158,G$3,FALSE))),"")</f>
        <v>Strongly Agree</v>
      </c>
      <c r="H36" s="228" t="str">
        <f>IFERROR(IF((VLOOKUP($A36,'Q4 Raw Data'!$A$9:$DO$158,H$3,FALSE))="","",(VLOOKUP($A36,'Q4 Raw Data'!$A$9:$DO$158,H$3,FALSE))),"")</f>
        <v>Agree</v>
      </c>
      <c r="I36" s="228" t="str">
        <f>IFERROR(IF((VLOOKUP($A36,'Q4 Raw Data'!$A$9:$DO$158,I$3,FALSE))="","",(VLOOKUP($A36,'Q4 Raw Data'!$A$9:$DO$158,I$3,FALSE))),"")</f>
        <v>Agree</v>
      </c>
      <c r="J36" s="228"/>
      <c r="K36" s="228"/>
      <c r="L36" s="228"/>
      <c r="M36" s="228"/>
      <c r="N36" s="228"/>
      <c r="O36" s="228"/>
      <c r="P36" s="228"/>
      <c r="Q36" s="228" t="str">
        <f>IFERROR(IF((VLOOKUP($A36,'Q4 Raw Data'!$A$9:$DO$158,Q$3,FALSE))="","",(VLOOKUP($A36,'Q4 Raw Data'!$A$9:$DO$158,Q$3,FALSE))),"")</f>
        <v>7. Joined-up regulatory approach</v>
      </c>
      <c r="R36" s="228" t="str">
        <f>IFERROR(IF((VLOOKUP($A36,'Q4 Raw Data'!$A$9:$DO$158,R$3,FALSE))="","",(VLOOKUP($A36,'Q4 Raw Data'!$A$9:$DO$158,R$3,FALSE))),"")</f>
        <v>8. Pooled or aligned resources</v>
      </c>
      <c r="S36" s="228"/>
      <c r="T36" s="228"/>
      <c r="U36" s="228" t="str">
        <f>IFERROR(IF((VLOOKUP($A36,'Q4 Raw Data'!$A$9:$DO$158,U$3,FALSE))="","",(VLOOKUP($A36,'Q4 Raw Data'!$A$9:$DO$158,U$3,FALSE))),"")</f>
        <v>3. Integrated electronic records and sharing across the system with service users</v>
      </c>
      <c r="V36" s="228" t="str">
        <f>IFERROR(IF((VLOOKUP($A36,'Q4 Raw Data'!$A$9:$DO$158,V$3,FALSE))="","",(VLOOKUP($A36,'Q4 Raw Data'!$A$9:$DO$158,V$3,FALSE))),"")</f>
        <v>8. Pooled or aligned resources</v>
      </c>
      <c r="W36" s="228"/>
      <c r="X36" s="228"/>
    </row>
    <row r="37" spans="1:24" x14ac:dyDescent="0.3">
      <c r="A37" s="228" t="s">
        <v>368</v>
      </c>
      <c r="B37" s="228" t="s">
        <v>369</v>
      </c>
      <c r="C37" s="228" t="str">
        <f>IFERROR(IF((VLOOKUP($A37,'Q4 Raw Data'!$A$9:$DO$158,C$3,FALSE))="","",(VLOOKUP($A37,'Q4 Raw Data'!$A$9:$DO$158,C$3,FALSE))),"")</f>
        <v>Agree</v>
      </c>
      <c r="D37" s="228" t="str">
        <f>IFERROR(IF((VLOOKUP($A37,'Q4 Raw Data'!$A$9:$DO$158,D$3,FALSE))="","",(VLOOKUP($A37,'Q4 Raw Data'!$A$9:$DO$158,D$3,FALSE))),"")</f>
        <v>Agree</v>
      </c>
      <c r="E37" s="228" t="str">
        <f>IFERROR(IF((VLOOKUP($A37,'Q4 Raw Data'!$A$9:$DO$158,E$3,FALSE))="","",(VLOOKUP($A37,'Q4 Raw Data'!$A$9:$DO$158,E$3,FALSE))),"")</f>
        <v>Agree</v>
      </c>
      <c r="F37" s="228" t="str">
        <f>IFERROR(IF((VLOOKUP($A37,'Q4 Raw Data'!$A$9:$DO$158,F$3,FALSE))="","",(VLOOKUP($A37,'Q4 Raw Data'!$A$9:$DO$158,F$3,FALSE))),"")</f>
        <v>Agree</v>
      </c>
      <c r="G37" s="228" t="str">
        <f>IFERROR(IF((VLOOKUP($A37,'Q4 Raw Data'!$A$9:$DO$158,G$3,FALSE))="","",(VLOOKUP($A37,'Q4 Raw Data'!$A$9:$DO$158,G$3,FALSE))),"")</f>
        <v>Agree</v>
      </c>
      <c r="H37" s="228" t="str">
        <f>IFERROR(IF((VLOOKUP($A37,'Q4 Raw Data'!$A$9:$DO$158,H$3,FALSE))="","",(VLOOKUP($A37,'Q4 Raw Data'!$A$9:$DO$158,H$3,FALSE))),"")</f>
        <v>Agree</v>
      </c>
      <c r="I37" s="228" t="str">
        <f>IFERROR(IF((VLOOKUP($A37,'Q4 Raw Data'!$A$9:$DO$158,I$3,FALSE))="","",(VLOOKUP($A37,'Q4 Raw Data'!$A$9:$DO$158,I$3,FALSE))),"")</f>
        <v>Agree</v>
      </c>
      <c r="J37" s="228"/>
      <c r="K37" s="228"/>
      <c r="L37" s="228"/>
      <c r="M37" s="228"/>
      <c r="N37" s="228"/>
      <c r="O37" s="228"/>
      <c r="P37" s="228"/>
      <c r="Q37" s="228" t="str">
        <f>IFERROR(IF((VLOOKUP($A37,'Q4 Raw Data'!$A$9:$DO$158,Q$3,FALSE))="","",(VLOOKUP($A37,'Q4 Raw Data'!$A$9:$DO$158,Q$3,FALSE))),"")</f>
        <v>2. Strong, system-wide governance and systems leadership</v>
      </c>
      <c r="R37" s="228" t="str">
        <f>IFERROR(IF((VLOOKUP($A37,'Q4 Raw Data'!$A$9:$DO$158,R$3,FALSE))="","",(VLOOKUP($A37,'Q4 Raw Data'!$A$9:$DO$158,R$3,FALSE))),"")</f>
        <v>3. Integrated electronic records and sharing across the system with service users</v>
      </c>
      <c r="S37" s="228"/>
      <c r="T37" s="228"/>
      <c r="U37" s="228" t="str">
        <f>IFERROR(IF((VLOOKUP($A37,'Q4 Raw Data'!$A$9:$DO$158,U$3,FALSE))="","",(VLOOKUP($A37,'Q4 Raw Data'!$A$9:$DO$158,U$3,FALSE))),"")</f>
        <v>6. Good quality and sustainable provider market that can meet demand</v>
      </c>
      <c r="V37" s="228" t="str">
        <f>IFERROR(IF((VLOOKUP($A37,'Q4 Raw Data'!$A$9:$DO$158,V$3,FALSE))="","",(VLOOKUP($A37,'Q4 Raw Data'!$A$9:$DO$158,V$3,FALSE))),"")</f>
        <v>1. Local contextual factors (e.g. financial health, funding arrangements, demographics, urban vs rural factors)</v>
      </c>
      <c r="W37" s="228"/>
      <c r="X37" s="228"/>
    </row>
    <row r="38" spans="1:24" x14ac:dyDescent="0.3">
      <c r="A38" s="228" t="s">
        <v>372</v>
      </c>
      <c r="B38" s="228" t="s">
        <v>373</v>
      </c>
      <c r="C38" s="228" t="str">
        <f>IFERROR(IF((VLOOKUP($A38,'Q4 Raw Data'!$A$9:$DO$158,C$3,FALSE))="","",(VLOOKUP($A38,'Q4 Raw Data'!$A$9:$DO$158,C$3,FALSE))),"")</f>
        <v>Strongly Agree</v>
      </c>
      <c r="D38" s="228" t="str">
        <f>IFERROR(IF((VLOOKUP($A38,'Q4 Raw Data'!$A$9:$DO$158,D$3,FALSE))="","",(VLOOKUP($A38,'Q4 Raw Data'!$A$9:$DO$158,D$3,FALSE))),"")</f>
        <v>Strongly Agree</v>
      </c>
      <c r="E38" s="228" t="str">
        <f>IFERROR(IF((VLOOKUP($A38,'Q4 Raw Data'!$A$9:$DO$158,E$3,FALSE))="","",(VLOOKUP($A38,'Q4 Raw Data'!$A$9:$DO$158,E$3,FALSE))),"")</f>
        <v>Strongly Agree</v>
      </c>
      <c r="F38" s="228" t="str">
        <f>IFERROR(IF((VLOOKUP($A38,'Q4 Raw Data'!$A$9:$DO$158,F$3,FALSE))="","",(VLOOKUP($A38,'Q4 Raw Data'!$A$9:$DO$158,F$3,FALSE))),"")</f>
        <v>Strongly Agree</v>
      </c>
      <c r="G38" s="228" t="str">
        <f>IFERROR(IF((VLOOKUP($A38,'Q4 Raw Data'!$A$9:$DO$158,G$3,FALSE))="","",(VLOOKUP($A38,'Q4 Raw Data'!$A$9:$DO$158,G$3,FALSE))),"")</f>
        <v>Strongly Agree</v>
      </c>
      <c r="H38" s="228" t="str">
        <f>IFERROR(IF((VLOOKUP($A38,'Q4 Raw Data'!$A$9:$DO$158,H$3,FALSE))="","",(VLOOKUP($A38,'Q4 Raw Data'!$A$9:$DO$158,H$3,FALSE))),"")</f>
        <v>Strongly Agree</v>
      </c>
      <c r="I38" s="228" t="str">
        <f>IFERROR(IF((VLOOKUP($A38,'Q4 Raw Data'!$A$9:$DO$158,I$3,FALSE))="","",(VLOOKUP($A38,'Q4 Raw Data'!$A$9:$DO$158,I$3,FALSE))),"")</f>
        <v>Strongly Agree</v>
      </c>
      <c r="J38" s="228"/>
      <c r="K38" s="228"/>
      <c r="L38" s="228"/>
      <c r="M38" s="228"/>
      <c r="N38" s="228"/>
      <c r="O38" s="228"/>
      <c r="P38" s="228"/>
      <c r="Q38" s="228" t="str">
        <f>IFERROR(IF((VLOOKUP($A38,'Q4 Raw Data'!$A$9:$DO$158,Q$3,FALSE))="","",(VLOOKUP($A38,'Q4 Raw Data'!$A$9:$DO$158,Q$3,FALSE))),"")</f>
        <v>5. Integrated workforce: joint approach to training and upskilling of workforce</v>
      </c>
      <c r="R38" s="228" t="str">
        <f>IFERROR(IF((VLOOKUP($A38,'Q4 Raw Data'!$A$9:$DO$158,R$3,FALSE))="","",(VLOOKUP($A38,'Q4 Raw Data'!$A$9:$DO$158,R$3,FALSE))),"")</f>
        <v>8. Pooled or aligned resources</v>
      </c>
      <c r="S38" s="228"/>
      <c r="T38" s="228"/>
      <c r="U38" s="228" t="str">
        <f>IFERROR(IF((VLOOKUP($A38,'Q4 Raw Data'!$A$9:$DO$158,U$3,FALSE))="","",(VLOOKUP($A38,'Q4 Raw Data'!$A$9:$DO$158,U$3,FALSE))),"")</f>
        <v>4. Empowering users to have choice and control through an asset based approach, shared decision making and co-production</v>
      </c>
      <c r="V38" s="228" t="str">
        <f>IFERROR(IF((VLOOKUP($A38,'Q4 Raw Data'!$A$9:$DO$158,V$3,FALSE))="","",(VLOOKUP($A38,'Q4 Raw Data'!$A$9:$DO$158,V$3,FALSE))),"")</f>
        <v>Other</v>
      </c>
      <c r="W38" s="228"/>
      <c r="X38" s="228"/>
    </row>
    <row r="39" spans="1:24" x14ac:dyDescent="0.3">
      <c r="A39" s="228" t="s">
        <v>376</v>
      </c>
      <c r="B39" s="228" t="s">
        <v>377</v>
      </c>
      <c r="C39" s="228" t="str">
        <f>IFERROR(IF((VLOOKUP($A39,'Q4 Raw Data'!$A$9:$DO$158,C$3,FALSE))="","",(VLOOKUP($A39,'Q4 Raw Data'!$A$9:$DO$158,C$3,FALSE))),"")</f>
        <v>Agree</v>
      </c>
      <c r="D39" s="228" t="str">
        <f>IFERROR(IF((VLOOKUP($A39,'Q4 Raw Data'!$A$9:$DO$158,D$3,FALSE))="","",(VLOOKUP($A39,'Q4 Raw Data'!$A$9:$DO$158,D$3,FALSE))),"")</f>
        <v>Agree</v>
      </c>
      <c r="E39" s="228" t="str">
        <f>IFERROR(IF((VLOOKUP($A39,'Q4 Raw Data'!$A$9:$DO$158,E$3,FALSE))="","",(VLOOKUP($A39,'Q4 Raw Data'!$A$9:$DO$158,E$3,FALSE))),"")</f>
        <v>Agree</v>
      </c>
      <c r="F39" s="228" t="str">
        <f>IFERROR(IF((VLOOKUP($A39,'Q4 Raw Data'!$A$9:$DO$158,F$3,FALSE))="","",(VLOOKUP($A39,'Q4 Raw Data'!$A$9:$DO$158,F$3,FALSE))),"")</f>
        <v>Agree</v>
      </c>
      <c r="G39" s="228" t="str">
        <f>IFERROR(IF((VLOOKUP($A39,'Q4 Raw Data'!$A$9:$DO$158,G$3,FALSE))="","",(VLOOKUP($A39,'Q4 Raw Data'!$A$9:$DO$158,G$3,FALSE))),"")</f>
        <v>Agree</v>
      </c>
      <c r="H39" s="228" t="str">
        <f>IFERROR(IF((VLOOKUP($A39,'Q4 Raw Data'!$A$9:$DO$158,H$3,FALSE))="","",(VLOOKUP($A39,'Q4 Raw Data'!$A$9:$DO$158,H$3,FALSE))),"")</f>
        <v>Agree</v>
      </c>
      <c r="I39" s="228" t="str">
        <f>IFERROR(IF((VLOOKUP($A39,'Q4 Raw Data'!$A$9:$DO$158,I$3,FALSE))="","",(VLOOKUP($A39,'Q4 Raw Data'!$A$9:$DO$158,I$3,FALSE))),"")</f>
        <v>Agree</v>
      </c>
      <c r="J39" s="228"/>
      <c r="K39" s="228"/>
      <c r="L39" s="228"/>
      <c r="M39" s="228"/>
      <c r="N39" s="228"/>
      <c r="O39" s="228"/>
      <c r="P39" s="228"/>
      <c r="Q39" s="228" t="str">
        <f>IFERROR(IF((VLOOKUP($A39,'Q4 Raw Data'!$A$9:$DO$158,Q$3,FALSE))="","",(VLOOKUP($A39,'Q4 Raw Data'!$A$9:$DO$158,Q$3,FALSE))),"")</f>
        <v>9. Joint commissioning of health and social care</v>
      </c>
      <c r="R39" s="228" t="str">
        <f>IFERROR(IF((VLOOKUP($A39,'Q4 Raw Data'!$A$9:$DO$158,R$3,FALSE))="","",(VLOOKUP($A39,'Q4 Raw Data'!$A$9:$DO$158,R$3,FALSE))),"")</f>
        <v>2. Strong, system-wide governance and systems leadership</v>
      </c>
      <c r="S39" s="228"/>
      <c r="T39" s="228"/>
      <c r="U39" s="228" t="str">
        <f>IFERROR(IF((VLOOKUP($A39,'Q4 Raw Data'!$A$9:$DO$158,U$3,FALSE))="","",(VLOOKUP($A39,'Q4 Raw Data'!$A$9:$DO$158,U$3,FALSE))),"")</f>
        <v>2. Strong, system-wide governance and systems leadership</v>
      </c>
      <c r="V39" s="228" t="str">
        <f>IFERROR(IF((VLOOKUP($A39,'Q4 Raw Data'!$A$9:$DO$158,V$3,FALSE))="","",(VLOOKUP($A39,'Q4 Raw Data'!$A$9:$DO$158,V$3,FALSE))),"")</f>
        <v>9. Joint commissioning of health and social care</v>
      </c>
      <c r="W39" s="228"/>
      <c r="X39" s="228"/>
    </row>
    <row r="40" spans="1:24" x14ac:dyDescent="0.3">
      <c r="A40" s="228" t="s">
        <v>380</v>
      </c>
      <c r="B40" s="228" t="s">
        <v>381</v>
      </c>
      <c r="C40" s="228" t="str">
        <f>IFERROR(IF((VLOOKUP($A40,'Q4 Raw Data'!$A$9:$DO$158,C$3,FALSE))="","",(VLOOKUP($A40,'Q4 Raw Data'!$A$9:$DO$158,C$3,FALSE))),"")</f>
        <v>Agree</v>
      </c>
      <c r="D40" s="228" t="str">
        <f>IFERROR(IF((VLOOKUP($A40,'Q4 Raw Data'!$A$9:$DO$158,D$3,FALSE))="","",(VLOOKUP($A40,'Q4 Raw Data'!$A$9:$DO$158,D$3,FALSE))),"")</f>
        <v>Agree</v>
      </c>
      <c r="E40" s="228" t="str">
        <f>IFERROR(IF((VLOOKUP($A40,'Q4 Raw Data'!$A$9:$DO$158,E$3,FALSE))="","",(VLOOKUP($A40,'Q4 Raw Data'!$A$9:$DO$158,E$3,FALSE))),"")</f>
        <v>Agree</v>
      </c>
      <c r="F40" s="228" t="str">
        <f>IFERROR(IF((VLOOKUP($A40,'Q4 Raw Data'!$A$9:$DO$158,F$3,FALSE))="","",(VLOOKUP($A40,'Q4 Raw Data'!$A$9:$DO$158,F$3,FALSE))),"")</f>
        <v>Agree</v>
      </c>
      <c r="G40" s="228" t="str">
        <f>IFERROR(IF((VLOOKUP($A40,'Q4 Raw Data'!$A$9:$DO$158,G$3,FALSE))="","",(VLOOKUP($A40,'Q4 Raw Data'!$A$9:$DO$158,G$3,FALSE))),"")</f>
        <v>Agree</v>
      </c>
      <c r="H40" s="228" t="str">
        <f>IFERROR(IF((VLOOKUP($A40,'Q4 Raw Data'!$A$9:$DO$158,H$3,FALSE))="","",(VLOOKUP($A40,'Q4 Raw Data'!$A$9:$DO$158,H$3,FALSE))),"")</f>
        <v>Agree</v>
      </c>
      <c r="I40" s="228" t="str">
        <f>IFERROR(IF((VLOOKUP($A40,'Q4 Raw Data'!$A$9:$DO$158,I$3,FALSE))="","",(VLOOKUP($A40,'Q4 Raw Data'!$A$9:$DO$158,I$3,FALSE))),"")</f>
        <v>Agree</v>
      </c>
      <c r="J40" s="228"/>
      <c r="K40" s="228"/>
      <c r="L40" s="228"/>
      <c r="M40" s="228"/>
      <c r="N40" s="228"/>
      <c r="O40" s="228"/>
      <c r="P40" s="228"/>
      <c r="Q40" s="228" t="str">
        <f>IFERROR(IF((VLOOKUP($A40,'Q4 Raw Data'!$A$9:$DO$158,Q$3,FALSE))="","",(VLOOKUP($A40,'Q4 Raw Data'!$A$9:$DO$158,Q$3,FALSE))),"")</f>
        <v>9. Joint commissioning of health and social care</v>
      </c>
      <c r="R40" s="228" t="str">
        <f>IFERROR(IF((VLOOKUP($A40,'Q4 Raw Data'!$A$9:$DO$158,R$3,FALSE))="","",(VLOOKUP($A40,'Q4 Raw Data'!$A$9:$DO$158,R$3,FALSE))),"")</f>
        <v>9. Joint commissioning of health and social care</v>
      </c>
      <c r="S40" s="228"/>
      <c r="T40" s="228"/>
      <c r="U40" s="228" t="str">
        <f>IFERROR(IF((VLOOKUP($A40,'Q4 Raw Data'!$A$9:$DO$158,U$3,FALSE))="","",(VLOOKUP($A40,'Q4 Raw Data'!$A$9:$DO$158,U$3,FALSE))),"")</f>
        <v>1. Local contextual factors (e.g. financial health, funding arrangements, demographics, urban vs rural factors)</v>
      </c>
      <c r="V40" s="228" t="str">
        <f>IFERROR(IF((VLOOKUP($A40,'Q4 Raw Data'!$A$9:$DO$158,V$3,FALSE))="","",(VLOOKUP($A40,'Q4 Raw Data'!$A$9:$DO$158,V$3,FALSE))),"")</f>
        <v>5. Integrated workforce: joint approach to training and upskilling of workforce</v>
      </c>
      <c r="W40" s="228"/>
      <c r="X40" s="228"/>
    </row>
    <row r="41" spans="1:24" x14ac:dyDescent="0.3">
      <c r="A41" s="228" t="s">
        <v>382</v>
      </c>
      <c r="B41" s="228" t="s">
        <v>383</v>
      </c>
      <c r="C41" s="228" t="str">
        <f>IFERROR(IF((VLOOKUP($A41,'Q4 Raw Data'!$A$9:$DO$158,C$3,FALSE))="","",(VLOOKUP($A41,'Q4 Raw Data'!$A$9:$DO$158,C$3,FALSE))),"")</f>
        <v>Strongly Agree</v>
      </c>
      <c r="D41" s="228" t="str">
        <f>IFERROR(IF((VLOOKUP($A41,'Q4 Raw Data'!$A$9:$DO$158,D$3,FALSE))="","",(VLOOKUP($A41,'Q4 Raw Data'!$A$9:$DO$158,D$3,FALSE))),"")</f>
        <v>Strongly Agree</v>
      </c>
      <c r="E41" s="228" t="str">
        <f>IFERROR(IF((VLOOKUP($A41,'Q4 Raw Data'!$A$9:$DO$158,E$3,FALSE))="","",(VLOOKUP($A41,'Q4 Raw Data'!$A$9:$DO$158,E$3,FALSE))),"")</f>
        <v>Strongly Agree</v>
      </c>
      <c r="F41" s="228" t="str">
        <f>IFERROR(IF((VLOOKUP($A41,'Q4 Raw Data'!$A$9:$DO$158,F$3,FALSE))="","",(VLOOKUP($A41,'Q4 Raw Data'!$A$9:$DO$158,F$3,FALSE))),"")</f>
        <v>Agree</v>
      </c>
      <c r="G41" s="228" t="str">
        <f>IFERROR(IF((VLOOKUP($A41,'Q4 Raw Data'!$A$9:$DO$158,G$3,FALSE))="","",(VLOOKUP($A41,'Q4 Raw Data'!$A$9:$DO$158,G$3,FALSE))),"")</f>
        <v>Agree</v>
      </c>
      <c r="H41" s="228" t="str">
        <f>IFERROR(IF((VLOOKUP($A41,'Q4 Raw Data'!$A$9:$DO$158,H$3,FALSE))="","",(VLOOKUP($A41,'Q4 Raw Data'!$A$9:$DO$158,H$3,FALSE))),"")</f>
        <v>Agree</v>
      </c>
      <c r="I41" s="228" t="str">
        <f>IFERROR(IF((VLOOKUP($A41,'Q4 Raw Data'!$A$9:$DO$158,I$3,FALSE))="","",(VLOOKUP($A41,'Q4 Raw Data'!$A$9:$DO$158,I$3,FALSE))),"")</f>
        <v>Agree</v>
      </c>
      <c r="J41" s="228"/>
      <c r="K41" s="228"/>
      <c r="L41" s="228"/>
      <c r="M41" s="228"/>
      <c r="N41" s="228"/>
      <c r="O41" s="228"/>
      <c r="P41" s="228"/>
      <c r="Q41" s="228" t="str">
        <f>IFERROR(IF((VLOOKUP($A41,'Q4 Raw Data'!$A$9:$DO$158,Q$3,FALSE))="","",(VLOOKUP($A41,'Q4 Raw Data'!$A$9:$DO$158,Q$3,FALSE))),"")</f>
        <v>2. Strong, system-wide governance and systems leadership</v>
      </c>
      <c r="R41" s="228" t="str">
        <f>IFERROR(IF((VLOOKUP($A41,'Q4 Raw Data'!$A$9:$DO$158,R$3,FALSE))="","",(VLOOKUP($A41,'Q4 Raw Data'!$A$9:$DO$158,R$3,FALSE))),"")</f>
        <v>9. Joint commissioning of health and social care</v>
      </c>
      <c r="S41" s="228"/>
      <c r="T41" s="228"/>
      <c r="U41" s="228" t="str">
        <f>IFERROR(IF((VLOOKUP($A41,'Q4 Raw Data'!$A$9:$DO$158,U$3,FALSE))="","",(VLOOKUP($A41,'Q4 Raw Data'!$A$9:$DO$158,U$3,FALSE))),"")</f>
        <v>6. Good quality and sustainable provider market that can meet demand</v>
      </c>
      <c r="V41" s="228" t="str">
        <f>IFERROR(IF((VLOOKUP($A41,'Q4 Raw Data'!$A$9:$DO$158,V$3,FALSE))="","",(VLOOKUP($A41,'Q4 Raw Data'!$A$9:$DO$158,V$3,FALSE))),"")</f>
        <v>3. Integrated electronic records and sharing across the system with service users</v>
      </c>
      <c r="W41" s="228"/>
      <c r="X41" s="228"/>
    </row>
    <row r="42" spans="1:24" x14ac:dyDescent="0.3">
      <c r="A42" s="228" t="s">
        <v>384</v>
      </c>
      <c r="B42" s="228" t="s">
        <v>385</v>
      </c>
      <c r="C42" s="228" t="str">
        <f>IFERROR(IF((VLOOKUP($A42,'Q4 Raw Data'!$A$9:$DO$158,C$3,FALSE))="","",(VLOOKUP($A42,'Q4 Raw Data'!$A$9:$DO$158,C$3,FALSE))),"")</f>
        <v>Strongly Agree</v>
      </c>
      <c r="D42" s="228" t="str">
        <f>IFERROR(IF((VLOOKUP($A42,'Q4 Raw Data'!$A$9:$DO$158,D$3,FALSE))="","",(VLOOKUP($A42,'Q4 Raw Data'!$A$9:$DO$158,D$3,FALSE))),"")</f>
        <v>Agree</v>
      </c>
      <c r="E42" s="228" t="str">
        <f>IFERROR(IF((VLOOKUP($A42,'Q4 Raw Data'!$A$9:$DO$158,E$3,FALSE))="","",(VLOOKUP($A42,'Q4 Raw Data'!$A$9:$DO$158,E$3,FALSE))),"")</f>
        <v>Agree</v>
      </c>
      <c r="F42" s="228" t="str">
        <f>IFERROR(IF((VLOOKUP($A42,'Q4 Raw Data'!$A$9:$DO$158,F$3,FALSE))="","",(VLOOKUP($A42,'Q4 Raw Data'!$A$9:$DO$158,F$3,FALSE))),"")</f>
        <v>Agree</v>
      </c>
      <c r="G42" s="228" t="str">
        <f>IFERROR(IF((VLOOKUP($A42,'Q4 Raw Data'!$A$9:$DO$158,G$3,FALSE))="","",(VLOOKUP($A42,'Q4 Raw Data'!$A$9:$DO$158,G$3,FALSE))),"")</f>
        <v>Agree</v>
      </c>
      <c r="H42" s="228" t="str">
        <f>IFERROR(IF((VLOOKUP($A42,'Q4 Raw Data'!$A$9:$DO$158,H$3,FALSE))="","",(VLOOKUP($A42,'Q4 Raw Data'!$A$9:$DO$158,H$3,FALSE))),"")</f>
        <v>Agree</v>
      </c>
      <c r="I42" s="228" t="str">
        <f>IFERROR(IF((VLOOKUP($A42,'Q4 Raw Data'!$A$9:$DO$158,I$3,FALSE))="","",(VLOOKUP($A42,'Q4 Raw Data'!$A$9:$DO$158,I$3,FALSE))),"")</f>
        <v>Agree</v>
      </c>
      <c r="J42" s="228"/>
      <c r="K42" s="228"/>
      <c r="L42" s="228"/>
      <c r="M42" s="228"/>
      <c r="N42" s="228"/>
      <c r="O42" s="228"/>
      <c r="P42" s="228"/>
      <c r="Q42" s="228" t="str">
        <f>IFERROR(IF((VLOOKUP($A42,'Q4 Raw Data'!$A$9:$DO$158,Q$3,FALSE))="","",(VLOOKUP($A42,'Q4 Raw Data'!$A$9:$DO$158,Q$3,FALSE))),"")</f>
        <v>4. Empowering users to have choice and control through an asset based approach, shared decision making and co-production</v>
      </c>
      <c r="R42" s="228" t="str">
        <f>IFERROR(IF((VLOOKUP($A42,'Q4 Raw Data'!$A$9:$DO$158,R$3,FALSE))="","",(VLOOKUP($A42,'Q4 Raw Data'!$A$9:$DO$158,R$3,FALSE))),"")</f>
        <v>1. Local contextual factors (e.g. financial health, funding arrangements, demographics, urban vs rural factors)</v>
      </c>
      <c r="S42" s="228"/>
      <c r="T42" s="228"/>
      <c r="U42" s="228" t="str">
        <f>IFERROR(IF((VLOOKUP($A42,'Q4 Raw Data'!$A$9:$DO$158,U$3,FALSE))="","",(VLOOKUP($A42,'Q4 Raw Data'!$A$9:$DO$158,U$3,FALSE))),"")</f>
        <v>8. Pooled or aligned resources</v>
      </c>
      <c r="V42" s="228" t="str">
        <f>IFERROR(IF((VLOOKUP($A42,'Q4 Raw Data'!$A$9:$DO$158,V$3,FALSE))="","",(VLOOKUP($A42,'Q4 Raw Data'!$A$9:$DO$158,V$3,FALSE))),"")</f>
        <v>5. Integrated workforce: joint approach to training and upskilling of workforce</v>
      </c>
      <c r="W42" s="228"/>
      <c r="X42" s="228"/>
    </row>
    <row r="43" spans="1:24" x14ac:dyDescent="0.3">
      <c r="A43" s="228" t="s">
        <v>1325</v>
      </c>
      <c r="B43" s="228" t="s">
        <v>387</v>
      </c>
      <c r="C43" s="228" t="str">
        <f>IFERROR(IF((VLOOKUP($A43,'Q4 Raw Data'!$A$9:$DO$158,C$3,FALSE))="","",(VLOOKUP($A43,'Q4 Raw Data'!$A$9:$DO$158,C$3,FALSE))),"")</f>
        <v>Agree</v>
      </c>
      <c r="D43" s="228" t="str">
        <f>IFERROR(IF((VLOOKUP($A43,'Q4 Raw Data'!$A$9:$DO$158,D$3,FALSE))="","",(VLOOKUP($A43,'Q4 Raw Data'!$A$9:$DO$158,D$3,FALSE))),"")</f>
        <v>Agree</v>
      </c>
      <c r="E43" s="228" t="str">
        <f>IFERROR(IF((VLOOKUP($A43,'Q4 Raw Data'!$A$9:$DO$158,E$3,FALSE))="","",(VLOOKUP($A43,'Q4 Raw Data'!$A$9:$DO$158,E$3,FALSE))),"")</f>
        <v>Agree</v>
      </c>
      <c r="F43" s="228" t="str">
        <f>IFERROR(IF((VLOOKUP($A43,'Q4 Raw Data'!$A$9:$DO$158,F$3,FALSE))="","",(VLOOKUP($A43,'Q4 Raw Data'!$A$9:$DO$158,F$3,FALSE))),"")</f>
        <v>Agree</v>
      </c>
      <c r="G43" s="228" t="str">
        <f>IFERROR(IF((VLOOKUP($A43,'Q4 Raw Data'!$A$9:$DO$158,G$3,FALSE))="","",(VLOOKUP($A43,'Q4 Raw Data'!$A$9:$DO$158,G$3,FALSE))),"")</f>
        <v>Neither agree nor disagree</v>
      </c>
      <c r="H43" s="228" t="str">
        <f>IFERROR(IF((VLOOKUP($A43,'Q4 Raw Data'!$A$9:$DO$158,H$3,FALSE))="","",(VLOOKUP($A43,'Q4 Raw Data'!$A$9:$DO$158,H$3,FALSE))),"")</f>
        <v>Neither agree nor disagree</v>
      </c>
      <c r="I43" s="228" t="str">
        <f>IFERROR(IF((VLOOKUP($A43,'Q4 Raw Data'!$A$9:$DO$158,I$3,FALSE))="","",(VLOOKUP($A43,'Q4 Raw Data'!$A$9:$DO$158,I$3,FALSE))),"")</f>
        <v>Agree</v>
      </c>
      <c r="J43" s="228"/>
      <c r="K43" s="228"/>
      <c r="L43" s="228"/>
      <c r="M43" s="228"/>
      <c r="N43" s="228"/>
      <c r="O43" s="228"/>
      <c r="P43" s="228"/>
      <c r="Q43" s="228" t="str">
        <f>IFERROR(IF((VLOOKUP($A43,'Q4 Raw Data'!$A$9:$DO$158,Q$3,FALSE))="","",(VLOOKUP($A43,'Q4 Raw Data'!$A$9:$DO$158,Q$3,FALSE))),"")</f>
        <v>Please select a response category</v>
      </c>
      <c r="R43" s="228" t="str">
        <f>IFERROR(IF((VLOOKUP($A43,'Q4 Raw Data'!$A$9:$DO$158,R$3,FALSE))="","",(VLOOKUP($A43,'Q4 Raw Data'!$A$9:$DO$158,R$3,FALSE))),"")</f>
        <v>Please select a response category</v>
      </c>
      <c r="S43" s="228"/>
      <c r="T43" s="228"/>
      <c r="U43" s="228" t="str">
        <f>IFERROR(IF((VLOOKUP($A43,'Q4 Raw Data'!$A$9:$DO$158,U$3,FALSE))="","",(VLOOKUP($A43,'Q4 Raw Data'!$A$9:$DO$158,U$3,FALSE))),"")</f>
        <v>Please select a response category</v>
      </c>
      <c r="V43" s="228" t="str">
        <f>IFERROR(IF((VLOOKUP($A43,'Q4 Raw Data'!$A$9:$DO$158,V$3,FALSE))="","",(VLOOKUP($A43,'Q4 Raw Data'!$A$9:$DO$158,V$3,FALSE))),"")</f>
        <v>Please select a response category</v>
      </c>
      <c r="W43" s="228"/>
      <c r="X43" s="228"/>
    </row>
    <row r="44" spans="1:24" x14ac:dyDescent="0.3">
      <c r="A44" s="228" t="s">
        <v>388</v>
      </c>
      <c r="B44" s="228" t="s">
        <v>389</v>
      </c>
      <c r="C44" s="228" t="str">
        <f>IFERROR(IF((VLOOKUP($A44,'Q4 Raw Data'!$A$9:$DO$158,C$3,FALSE))="","",(VLOOKUP($A44,'Q4 Raw Data'!$A$9:$DO$158,C$3,FALSE))),"")</f>
        <v>Strongly Agree</v>
      </c>
      <c r="D44" s="228" t="str">
        <f>IFERROR(IF((VLOOKUP($A44,'Q4 Raw Data'!$A$9:$DO$158,D$3,FALSE))="","",(VLOOKUP($A44,'Q4 Raw Data'!$A$9:$DO$158,D$3,FALSE))),"")</f>
        <v>Agree</v>
      </c>
      <c r="E44" s="228" t="str">
        <f>IFERROR(IF((VLOOKUP($A44,'Q4 Raw Data'!$A$9:$DO$158,E$3,FALSE))="","",(VLOOKUP($A44,'Q4 Raw Data'!$A$9:$DO$158,E$3,FALSE))),"")</f>
        <v>Strongly Agree</v>
      </c>
      <c r="F44" s="228" t="str">
        <f>IFERROR(IF((VLOOKUP($A44,'Q4 Raw Data'!$A$9:$DO$158,F$3,FALSE))="","",(VLOOKUP($A44,'Q4 Raw Data'!$A$9:$DO$158,F$3,FALSE))),"")</f>
        <v>Strongly Agree</v>
      </c>
      <c r="G44" s="228" t="str">
        <f>IFERROR(IF((VLOOKUP($A44,'Q4 Raw Data'!$A$9:$DO$158,G$3,FALSE))="","",(VLOOKUP($A44,'Q4 Raw Data'!$A$9:$DO$158,G$3,FALSE))),"")</f>
        <v>Strongly Agree</v>
      </c>
      <c r="H44" s="228" t="str">
        <f>IFERROR(IF((VLOOKUP($A44,'Q4 Raw Data'!$A$9:$DO$158,H$3,FALSE))="","",(VLOOKUP($A44,'Q4 Raw Data'!$A$9:$DO$158,H$3,FALSE))),"")</f>
        <v>Agree</v>
      </c>
      <c r="I44" s="228" t="str">
        <f>IFERROR(IF((VLOOKUP($A44,'Q4 Raw Data'!$A$9:$DO$158,I$3,FALSE))="","",(VLOOKUP($A44,'Q4 Raw Data'!$A$9:$DO$158,I$3,FALSE))),"")</f>
        <v>Agree</v>
      </c>
      <c r="J44" s="228"/>
      <c r="K44" s="228"/>
      <c r="L44" s="228"/>
      <c r="M44" s="228"/>
      <c r="N44" s="228"/>
      <c r="O44" s="228"/>
      <c r="P44" s="228"/>
      <c r="Q44" s="228" t="str">
        <f>IFERROR(IF((VLOOKUP($A44,'Q4 Raw Data'!$A$9:$DO$158,Q$3,FALSE))="","",(VLOOKUP($A44,'Q4 Raw Data'!$A$9:$DO$158,Q$3,FALSE))),"")</f>
        <v>5. Integrated workforce: joint approach to training and upskilling of workforce</v>
      </c>
      <c r="R44" s="228" t="str">
        <f>IFERROR(IF((VLOOKUP($A44,'Q4 Raw Data'!$A$9:$DO$158,R$3,FALSE))="","",(VLOOKUP($A44,'Q4 Raw Data'!$A$9:$DO$158,R$3,FALSE))),"")</f>
        <v>9. Joint commissioning of health and social care</v>
      </c>
      <c r="S44" s="228"/>
      <c r="T44" s="228"/>
      <c r="U44" s="228" t="str">
        <f>IFERROR(IF((VLOOKUP($A44,'Q4 Raw Data'!$A$9:$DO$158,U$3,FALSE))="","",(VLOOKUP($A44,'Q4 Raw Data'!$A$9:$DO$158,U$3,FALSE))),"")</f>
        <v>1. Local contextual factors (e.g. financial health, funding arrangements, demographics, urban vs rural factors)</v>
      </c>
      <c r="V44" s="228" t="str">
        <f>IFERROR(IF((VLOOKUP($A44,'Q4 Raw Data'!$A$9:$DO$158,V$3,FALSE))="","",(VLOOKUP($A44,'Q4 Raw Data'!$A$9:$DO$158,V$3,FALSE))),"")</f>
        <v>7. Joined-up regulatory approach</v>
      </c>
      <c r="W44" s="228"/>
      <c r="X44" s="228"/>
    </row>
    <row r="45" spans="1:24" x14ac:dyDescent="0.3">
      <c r="A45" s="228" t="s">
        <v>392</v>
      </c>
      <c r="B45" s="228" t="s">
        <v>393</v>
      </c>
      <c r="C45" s="228" t="str">
        <f>IFERROR(IF((VLOOKUP($A45,'Q4 Raw Data'!$A$9:$DO$158,C$3,FALSE))="","",(VLOOKUP($A45,'Q4 Raw Data'!$A$9:$DO$158,C$3,FALSE))),"")</f>
        <v>Agree</v>
      </c>
      <c r="D45" s="228" t="str">
        <f>IFERROR(IF((VLOOKUP($A45,'Q4 Raw Data'!$A$9:$DO$158,D$3,FALSE))="","",(VLOOKUP($A45,'Q4 Raw Data'!$A$9:$DO$158,D$3,FALSE))),"")</f>
        <v>Agree</v>
      </c>
      <c r="E45" s="228" t="str">
        <f>IFERROR(IF((VLOOKUP($A45,'Q4 Raw Data'!$A$9:$DO$158,E$3,FALSE))="","",(VLOOKUP($A45,'Q4 Raw Data'!$A$9:$DO$158,E$3,FALSE))),"")</f>
        <v>Strongly Agree</v>
      </c>
      <c r="F45" s="228" t="str">
        <f>IFERROR(IF((VLOOKUP($A45,'Q4 Raw Data'!$A$9:$DO$158,F$3,FALSE))="","",(VLOOKUP($A45,'Q4 Raw Data'!$A$9:$DO$158,F$3,FALSE))),"")</f>
        <v>Agree</v>
      </c>
      <c r="G45" s="228" t="str">
        <f>IFERROR(IF((VLOOKUP($A45,'Q4 Raw Data'!$A$9:$DO$158,G$3,FALSE))="","",(VLOOKUP($A45,'Q4 Raw Data'!$A$9:$DO$158,G$3,FALSE))),"")</f>
        <v>Strongly Agree</v>
      </c>
      <c r="H45" s="228" t="str">
        <f>IFERROR(IF((VLOOKUP($A45,'Q4 Raw Data'!$A$9:$DO$158,H$3,FALSE))="","",(VLOOKUP($A45,'Q4 Raw Data'!$A$9:$DO$158,H$3,FALSE))),"")</f>
        <v>Agree</v>
      </c>
      <c r="I45" s="228" t="str">
        <f>IFERROR(IF((VLOOKUP($A45,'Q4 Raw Data'!$A$9:$DO$158,I$3,FALSE))="","",(VLOOKUP($A45,'Q4 Raw Data'!$A$9:$DO$158,I$3,FALSE))),"")</f>
        <v>Agree</v>
      </c>
      <c r="J45" s="228"/>
      <c r="K45" s="228"/>
      <c r="L45" s="228"/>
      <c r="M45" s="228"/>
      <c r="N45" s="228"/>
      <c r="O45" s="228"/>
      <c r="P45" s="228"/>
      <c r="Q45" s="228" t="str">
        <f>IFERROR(IF((VLOOKUP($A45,'Q4 Raw Data'!$A$9:$DO$158,Q$3,FALSE))="","",(VLOOKUP($A45,'Q4 Raw Data'!$A$9:$DO$158,Q$3,FALSE))),"")</f>
        <v>2. Strong, system-wide governance and systems leadership</v>
      </c>
      <c r="R45" s="228" t="str">
        <f>IFERROR(IF((VLOOKUP($A45,'Q4 Raw Data'!$A$9:$DO$158,R$3,FALSE))="","",(VLOOKUP($A45,'Q4 Raw Data'!$A$9:$DO$158,R$3,FALSE))),"")</f>
        <v>9. Joint commissioning of health and social care</v>
      </c>
      <c r="S45" s="228"/>
      <c r="T45" s="228"/>
      <c r="U45" s="228" t="str">
        <f>IFERROR(IF((VLOOKUP($A45,'Q4 Raw Data'!$A$9:$DO$158,U$3,FALSE))="","",(VLOOKUP($A45,'Q4 Raw Data'!$A$9:$DO$158,U$3,FALSE))),"")</f>
        <v>8. Pooled or aligned resources</v>
      </c>
      <c r="V45" s="228" t="str">
        <f>IFERROR(IF((VLOOKUP($A45,'Q4 Raw Data'!$A$9:$DO$158,V$3,FALSE))="","",(VLOOKUP($A45,'Q4 Raw Data'!$A$9:$DO$158,V$3,FALSE))),"")</f>
        <v>3. Integrated electronic records and sharing across the system with service users</v>
      </c>
      <c r="W45" s="228"/>
      <c r="X45" s="228"/>
    </row>
    <row r="46" spans="1:24" x14ac:dyDescent="0.3">
      <c r="A46" s="228" t="s">
        <v>396</v>
      </c>
      <c r="B46" s="228" t="s">
        <v>397</v>
      </c>
      <c r="C46" s="228" t="str">
        <f>IFERROR(IF((VLOOKUP($A46,'Q4 Raw Data'!$A$9:$DO$158,C$3,FALSE))="","",(VLOOKUP($A46,'Q4 Raw Data'!$A$9:$DO$158,C$3,FALSE))),"")</f>
        <v>Agree</v>
      </c>
      <c r="D46" s="228" t="str">
        <f>IFERROR(IF((VLOOKUP($A46,'Q4 Raw Data'!$A$9:$DO$158,D$3,FALSE))="","",(VLOOKUP($A46,'Q4 Raw Data'!$A$9:$DO$158,D$3,FALSE))),"")</f>
        <v>Agree</v>
      </c>
      <c r="E46" s="228" t="str">
        <f>IFERROR(IF((VLOOKUP($A46,'Q4 Raw Data'!$A$9:$DO$158,E$3,FALSE))="","",(VLOOKUP($A46,'Q4 Raw Data'!$A$9:$DO$158,E$3,FALSE))),"")</f>
        <v>Agree</v>
      </c>
      <c r="F46" s="228" t="str">
        <f>IFERROR(IF((VLOOKUP($A46,'Q4 Raw Data'!$A$9:$DO$158,F$3,FALSE))="","",(VLOOKUP($A46,'Q4 Raw Data'!$A$9:$DO$158,F$3,FALSE))),"")</f>
        <v>Agree</v>
      </c>
      <c r="G46" s="228" t="str">
        <f>IFERROR(IF((VLOOKUP($A46,'Q4 Raw Data'!$A$9:$DO$158,G$3,FALSE))="","",(VLOOKUP($A46,'Q4 Raw Data'!$A$9:$DO$158,G$3,FALSE))),"")</f>
        <v>Agree</v>
      </c>
      <c r="H46" s="228" t="str">
        <f>IFERROR(IF((VLOOKUP($A46,'Q4 Raw Data'!$A$9:$DO$158,H$3,FALSE))="","",(VLOOKUP($A46,'Q4 Raw Data'!$A$9:$DO$158,H$3,FALSE))),"")</f>
        <v>Neither agree nor disagree</v>
      </c>
      <c r="I46" s="228" t="str">
        <f>IFERROR(IF((VLOOKUP($A46,'Q4 Raw Data'!$A$9:$DO$158,I$3,FALSE))="","",(VLOOKUP($A46,'Q4 Raw Data'!$A$9:$DO$158,I$3,FALSE))),"")</f>
        <v>Agree</v>
      </c>
      <c r="J46" s="228"/>
      <c r="K46" s="228"/>
      <c r="L46" s="228"/>
      <c r="M46" s="228"/>
      <c r="N46" s="228"/>
      <c r="O46" s="228"/>
      <c r="P46" s="228"/>
      <c r="Q46" s="228" t="str">
        <f>IFERROR(IF((VLOOKUP($A46,'Q4 Raw Data'!$A$9:$DO$158,Q$3,FALSE))="","",(VLOOKUP($A46,'Q4 Raw Data'!$A$9:$DO$158,Q$3,FALSE))),"")</f>
        <v>2. Strong, system-wide governance and systems leadership</v>
      </c>
      <c r="R46" s="228" t="str">
        <f>IFERROR(IF((VLOOKUP($A46,'Q4 Raw Data'!$A$9:$DO$158,R$3,FALSE))="","",(VLOOKUP($A46,'Q4 Raw Data'!$A$9:$DO$158,R$3,FALSE))),"")</f>
        <v>Other</v>
      </c>
      <c r="S46" s="228"/>
      <c r="T46" s="228"/>
      <c r="U46" s="228" t="str">
        <f>IFERROR(IF((VLOOKUP($A46,'Q4 Raw Data'!$A$9:$DO$158,U$3,FALSE))="","",(VLOOKUP($A46,'Q4 Raw Data'!$A$9:$DO$158,U$3,FALSE))),"")</f>
        <v>1. Local contextual factors (e.g. financial health, funding arrangements, demographics, urban vs rural factors)</v>
      </c>
      <c r="V46" s="228" t="str">
        <f>IFERROR(IF((VLOOKUP($A46,'Q4 Raw Data'!$A$9:$DO$158,V$3,FALSE))="","",(VLOOKUP($A46,'Q4 Raw Data'!$A$9:$DO$158,V$3,FALSE))),"")</f>
        <v>Other</v>
      </c>
      <c r="W46" s="228"/>
      <c r="X46" s="228"/>
    </row>
    <row r="47" spans="1:24" x14ac:dyDescent="0.3">
      <c r="A47" s="228" t="s">
        <v>398</v>
      </c>
      <c r="B47" s="228" t="s">
        <v>399</v>
      </c>
      <c r="C47" s="228" t="str">
        <f>IFERROR(IF((VLOOKUP($A47,'Q4 Raw Data'!$A$9:$DO$158,C$3,FALSE))="","",(VLOOKUP($A47,'Q4 Raw Data'!$A$9:$DO$158,C$3,FALSE))),"")</f>
        <v>Agree</v>
      </c>
      <c r="D47" s="228" t="str">
        <f>IFERROR(IF((VLOOKUP($A47,'Q4 Raw Data'!$A$9:$DO$158,D$3,FALSE))="","",(VLOOKUP($A47,'Q4 Raw Data'!$A$9:$DO$158,D$3,FALSE))),"")</f>
        <v>Agree</v>
      </c>
      <c r="E47" s="228" t="str">
        <f>IFERROR(IF((VLOOKUP($A47,'Q4 Raw Data'!$A$9:$DO$158,E$3,FALSE))="","",(VLOOKUP($A47,'Q4 Raw Data'!$A$9:$DO$158,E$3,FALSE))),"")</f>
        <v>Agree</v>
      </c>
      <c r="F47" s="228" t="str">
        <f>IFERROR(IF((VLOOKUP($A47,'Q4 Raw Data'!$A$9:$DO$158,F$3,FALSE))="","",(VLOOKUP($A47,'Q4 Raw Data'!$A$9:$DO$158,F$3,FALSE))),"")</f>
        <v>Agree</v>
      </c>
      <c r="G47" s="228" t="str">
        <f>IFERROR(IF((VLOOKUP($A47,'Q4 Raw Data'!$A$9:$DO$158,G$3,FALSE))="","",(VLOOKUP($A47,'Q4 Raw Data'!$A$9:$DO$158,G$3,FALSE))),"")</f>
        <v>Agree</v>
      </c>
      <c r="H47" s="228" t="str">
        <f>IFERROR(IF((VLOOKUP($A47,'Q4 Raw Data'!$A$9:$DO$158,H$3,FALSE))="","",(VLOOKUP($A47,'Q4 Raw Data'!$A$9:$DO$158,H$3,FALSE))),"")</f>
        <v>Agree</v>
      </c>
      <c r="I47" s="228" t="str">
        <f>IFERROR(IF((VLOOKUP($A47,'Q4 Raw Data'!$A$9:$DO$158,I$3,FALSE))="","",(VLOOKUP($A47,'Q4 Raw Data'!$A$9:$DO$158,I$3,FALSE))),"")</f>
        <v>Agree</v>
      </c>
      <c r="J47" s="228"/>
      <c r="K47" s="228"/>
      <c r="L47" s="228"/>
      <c r="M47" s="228"/>
      <c r="N47" s="228"/>
      <c r="O47" s="228"/>
      <c r="P47" s="228"/>
      <c r="Q47" s="228" t="str">
        <f>IFERROR(IF((VLOOKUP($A47,'Q4 Raw Data'!$A$9:$DO$158,Q$3,FALSE))="","",(VLOOKUP($A47,'Q4 Raw Data'!$A$9:$DO$158,Q$3,FALSE))),"")</f>
        <v>2. Strong, system-wide governance and systems leadership</v>
      </c>
      <c r="R47" s="228" t="str">
        <f>IFERROR(IF((VLOOKUP($A47,'Q4 Raw Data'!$A$9:$DO$158,R$3,FALSE))="","",(VLOOKUP($A47,'Q4 Raw Data'!$A$9:$DO$158,R$3,FALSE))),"")</f>
        <v>9. Joint commissioning of health and social care</v>
      </c>
      <c r="S47" s="228"/>
      <c r="T47" s="228"/>
      <c r="U47" s="228" t="str">
        <f>IFERROR(IF((VLOOKUP($A47,'Q4 Raw Data'!$A$9:$DO$158,U$3,FALSE))="","",(VLOOKUP($A47,'Q4 Raw Data'!$A$9:$DO$158,U$3,FALSE))),"")</f>
        <v>1. Local contextual factors (e.g. financial health, funding arrangements, demographics, urban vs rural factors)</v>
      </c>
      <c r="V47" s="228" t="str">
        <f>IFERROR(IF((VLOOKUP($A47,'Q4 Raw Data'!$A$9:$DO$158,V$3,FALSE))="","",(VLOOKUP($A47,'Q4 Raw Data'!$A$9:$DO$158,V$3,FALSE))),"")</f>
        <v>3. Integrated electronic records and sharing across the system with service users</v>
      </c>
      <c r="W47" s="228"/>
      <c r="X47" s="228"/>
    </row>
    <row r="48" spans="1:24" x14ac:dyDescent="0.3">
      <c r="A48" s="228" t="s">
        <v>400</v>
      </c>
      <c r="B48" s="228" t="s">
        <v>401</v>
      </c>
      <c r="C48" s="228" t="str">
        <f>IFERROR(IF((VLOOKUP($A48,'Q4 Raw Data'!$A$9:$DO$158,C$3,FALSE))="","",(VLOOKUP($A48,'Q4 Raw Data'!$A$9:$DO$158,C$3,FALSE))),"")</f>
        <v>Agree</v>
      </c>
      <c r="D48" s="228" t="str">
        <f>IFERROR(IF((VLOOKUP($A48,'Q4 Raw Data'!$A$9:$DO$158,D$3,FALSE))="","",(VLOOKUP($A48,'Q4 Raw Data'!$A$9:$DO$158,D$3,FALSE))),"")</f>
        <v>Agree</v>
      </c>
      <c r="E48" s="228" t="str">
        <f>IFERROR(IF((VLOOKUP($A48,'Q4 Raw Data'!$A$9:$DO$158,E$3,FALSE))="","",(VLOOKUP($A48,'Q4 Raw Data'!$A$9:$DO$158,E$3,FALSE))),"")</f>
        <v>Agree</v>
      </c>
      <c r="F48" s="228" t="str">
        <f>IFERROR(IF((VLOOKUP($A48,'Q4 Raw Data'!$A$9:$DO$158,F$3,FALSE))="","",(VLOOKUP($A48,'Q4 Raw Data'!$A$9:$DO$158,F$3,FALSE))),"")</f>
        <v>Agree</v>
      </c>
      <c r="G48" s="228" t="str">
        <f>IFERROR(IF((VLOOKUP($A48,'Q4 Raw Data'!$A$9:$DO$158,G$3,FALSE))="","",(VLOOKUP($A48,'Q4 Raw Data'!$A$9:$DO$158,G$3,FALSE))),"")</f>
        <v>Agree</v>
      </c>
      <c r="H48" s="228" t="str">
        <f>IFERROR(IF((VLOOKUP($A48,'Q4 Raw Data'!$A$9:$DO$158,H$3,FALSE))="","",(VLOOKUP($A48,'Q4 Raw Data'!$A$9:$DO$158,H$3,FALSE))),"")</f>
        <v>Agree</v>
      </c>
      <c r="I48" s="228" t="str">
        <f>IFERROR(IF((VLOOKUP($A48,'Q4 Raw Data'!$A$9:$DO$158,I$3,FALSE))="","",(VLOOKUP($A48,'Q4 Raw Data'!$A$9:$DO$158,I$3,FALSE))),"")</f>
        <v>Agree</v>
      </c>
      <c r="J48" s="228"/>
      <c r="K48" s="228"/>
      <c r="L48" s="228"/>
      <c r="M48" s="228"/>
      <c r="N48" s="228"/>
      <c r="O48" s="228"/>
      <c r="P48" s="228"/>
      <c r="Q48" s="228" t="str">
        <f>IFERROR(IF((VLOOKUP($A48,'Q4 Raw Data'!$A$9:$DO$158,Q$3,FALSE))="","",(VLOOKUP($A48,'Q4 Raw Data'!$A$9:$DO$158,Q$3,FALSE))),"")</f>
        <v>2. Strong, system-wide governance and systems leadership</v>
      </c>
      <c r="R48" s="228" t="str">
        <f>IFERROR(IF((VLOOKUP($A48,'Q4 Raw Data'!$A$9:$DO$158,R$3,FALSE))="","",(VLOOKUP($A48,'Q4 Raw Data'!$A$9:$DO$158,R$3,FALSE))),"")</f>
        <v>4. Empowering users to have choice and control through an asset based approach, shared decision making and co-production</v>
      </c>
      <c r="S48" s="228"/>
      <c r="T48" s="228"/>
      <c r="U48" s="228" t="str">
        <f>IFERROR(IF((VLOOKUP($A48,'Q4 Raw Data'!$A$9:$DO$158,U$3,FALSE))="","",(VLOOKUP($A48,'Q4 Raw Data'!$A$9:$DO$158,U$3,FALSE))),"")</f>
        <v>1. Local contextual factors (e.g. financial health, funding arrangements, demographics, urban vs rural factors)</v>
      </c>
      <c r="V48" s="228" t="str">
        <f>IFERROR(IF((VLOOKUP($A48,'Q4 Raw Data'!$A$9:$DO$158,V$3,FALSE))="","",(VLOOKUP($A48,'Q4 Raw Data'!$A$9:$DO$158,V$3,FALSE))),"")</f>
        <v>3. Integrated electronic records and sharing across the system with service users</v>
      </c>
      <c r="W48" s="228"/>
      <c r="X48" s="228"/>
    </row>
    <row r="49" spans="1:24" x14ac:dyDescent="0.3">
      <c r="A49" s="228" t="s">
        <v>404</v>
      </c>
      <c r="B49" s="228" t="s">
        <v>405</v>
      </c>
      <c r="C49" s="228" t="str">
        <f>IFERROR(IF((VLOOKUP($A49,'Q4 Raw Data'!$A$9:$DO$158,C$3,FALSE))="","",(VLOOKUP($A49,'Q4 Raw Data'!$A$9:$DO$158,C$3,FALSE))),"")</f>
        <v>Agree</v>
      </c>
      <c r="D49" s="228" t="str">
        <f>IFERROR(IF((VLOOKUP($A49,'Q4 Raw Data'!$A$9:$DO$158,D$3,FALSE))="","",(VLOOKUP($A49,'Q4 Raw Data'!$A$9:$DO$158,D$3,FALSE))),"")</f>
        <v>Agree</v>
      </c>
      <c r="E49" s="228" t="str">
        <f>IFERROR(IF((VLOOKUP($A49,'Q4 Raw Data'!$A$9:$DO$158,E$3,FALSE))="","",(VLOOKUP($A49,'Q4 Raw Data'!$A$9:$DO$158,E$3,FALSE))),"")</f>
        <v>Agree</v>
      </c>
      <c r="F49" s="228" t="str">
        <f>IFERROR(IF((VLOOKUP($A49,'Q4 Raw Data'!$A$9:$DO$158,F$3,FALSE))="","",(VLOOKUP($A49,'Q4 Raw Data'!$A$9:$DO$158,F$3,FALSE))),"")</f>
        <v>Agree</v>
      </c>
      <c r="G49" s="228" t="str">
        <f>IFERROR(IF((VLOOKUP($A49,'Q4 Raw Data'!$A$9:$DO$158,G$3,FALSE))="","",(VLOOKUP($A49,'Q4 Raw Data'!$A$9:$DO$158,G$3,FALSE))),"")</f>
        <v>Agree</v>
      </c>
      <c r="H49" s="228" t="str">
        <f>IFERROR(IF((VLOOKUP($A49,'Q4 Raw Data'!$A$9:$DO$158,H$3,FALSE))="","",(VLOOKUP($A49,'Q4 Raw Data'!$A$9:$DO$158,H$3,FALSE))),"")</f>
        <v>Agree</v>
      </c>
      <c r="I49" s="228" t="str">
        <f>IFERROR(IF((VLOOKUP($A49,'Q4 Raw Data'!$A$9:$DO$158,I$3,FALSE))="","",(VLOOKUP($A49,'Q4 Raw Data'!$A$9:$DO$158,I$3,FALSE))),"")</f>
        <v>Agree</v>
      </c>
      <c r="J49" s="228"/>
      <c r="K49" s="228"/>
      <c r="L49" s="228"/>
      <c r="M49" s="228"/>
      <c r="N49" s="228"/>
      <c r="O49" s="228"/>
      <c r="P49" s="228"/>
      <c r="Q49" s="228" t="str">
        <f>IFERROR(IF((VLOOKUP($A49,'Q4 Raw Data'!$A$9:$DO$158,Q$3,FALSE))="","",(VLOOKUP($A49,'Q4 Raw Data'!$A$9:$DO$158,Q$3,FALSE))),"")</f>
        <v>2. Strong, system-wide governance and systems leadership</v>
      </c>
      <c r="R49" s="228" t="str">
        <f>IFERROR(IF((VLOOKUP($A49,'Q4 Raw Data'!$A$9:$DO$158,R$3,FALSE))="","",(VLOOKUP($A49,'Q4 Raw Data'!$A$9:$DO$158,R$3,FALSE))),"")</f>
        <v>3. Integrated electronic records and sharing across the system with service users</v>
      </c>
      <c r="S49" s="228"/>
      <c r="T49" s="228"/>
      <c r="U49" s="228" t="str">
        <f>IFERROR(IF((VLOOKUP($A49,'Q4 Raw Data'!$A$9:$DO$158,U$3,FALSE))="","",(VLOOKUP($A49,'Q4 Raw Data'!$A$9:$DO$158,U$3,FALSE))),"")</f>
        <v>Other</v>
      </c>
      <c r="V49" s="228" t="str">
        <f>IFERROR(IF((VLOOKUP($A49,'Q4 Raw Data'!$A$9:$DO$158,V$3,FALSE))="","",(VLOOKUP($A49,'Q4 Raw Data'!$A$9:$DO$158,V$3,FALSE))),"")</f>
        <v>Other</v>
      </c>
      <c r="W49" s="228"/>
      <c r="X49" s="228"/>
    </row>
    <row r="50" spans="1:24" x14ac:dyDescent="0.3">
      <c r="A50" s="228" t="s">
        <v>407</v>
      </c>
      <c r="B50" s="228" t="s">
        <v>408</v>
      </c>
      <c r="C50" s="228" t="str">
        <f>IFERROR(IF((VLOOKUP($A50,'Q4 Raw Data'!$A$9:$DO$158,C$3,FALSE))="","",(VLOOKUP($A50,'Q4 Raw Data'!$A$9:$DO$158,C$3,FALSE))),"")</f>
        <v>Agree</v>
      </c>
      <c r="D50" s="228" t="str">
        <f>IFERROR(IF((VLOOKUP($A50,'Q4 Raw Data'!$A$9:$DO$158,D$3,FALSE))="","",(VLOOKUP($A50,'Q4 Raw Data'!$A$9:$DO$158,D$3,FALSE))),"")</f>
        <v>Strongly Agree</v>
      </c>
      <c r="E50" s="228" t="str">
        <f>IFERROR(IF((VLOOKUP($A50,'Q4 Raw Data'!$A$9:$DO$158,E$3,FALSE))="","",(VLOOKUP($A50,'Q4 Raw Data'!$A$9:$DO$158,E$3,FALSE))),"")</f>
        <v>Agree</v>
      </c>
      <c r="F50" s="228" t="str">
        <f>IFERROR(IF((VLOOKUP($A50,'Q4 Raw Data'!$A$9:$DO$158,F$3,FALSE))="","",(VLOOKUP($A50,'Q4 Raw Data'!$A$9:$DO$158,F$3,FALSE))),"")</f>
        <v>Agree</v>
      </c>
      <c r="G50" s="228" t="str">
        <f>IFERROR(IF((VLOOKUP($A50,'Q4 Raw Data'!$A$9:$DO$158,G$3,FALSE))="","",(VLOOKUP($A50,'Q4 Raw Data'!$A$9:$DO$158,G$3,FALSE))),"")</f>
        <v>Agree</v>
      </c>
      <c r="H50" s="228" t="str">
        <f>IFERROR(IF((VLOOKUP($A50,'Q4 Raw Data'!$A$9:$DO$158,H$3,FALSE))="","",(VLOOKUP($A50,'Q4 Raw Data'!$A$9:$DO$158,H$3,FALSE))),"")</f>
        <v>Agree</v>
      </c>
      <c r="I50" s="228" t="str">
        <f>IFERROR(IF((VLOOKUP($A50,'Q4 Raw Data'!$A$9:$DO$158,I$3,FALSE))="","",(VLOOKUP($A50,'Q4 Raw Data'!$A$9:$DO$158,I$3,FALSE))),"")</f>
        <v>Agree</v>
      </c>
      <c r="J50" s="228"/>
      <c r="K50" s="228"/>
      <c r="L50" s="228"/>
      <c r="M50" s="228"/>
      <c r="N50" s="228"/>
      <c r="O50" s="228"/>
      <c r="P50" s="228"/>
      <c r="Q50" s="228" t="str">
        <f>IFERROR(IF((VLOOKUP($A50,'Q4 Raw Data'!$A$9:$DO$158,Q$3,FALSE))="","",(VLOOKUP($A50,'Q4 Raw Data'!$A$9:$DO$158,Q$3,FALSE))),"")</f>
        <v>2. Strong, system-wide governance and systems leadership</v>
      </c>
      <c r="R50" s="228" t="str">
        <f>IFERROR(IF((VLOOKUP($A50,'Q4 Raw Data'!$A$9:$DO$158,R$3,FALSE))="","",(VLOOKUP($A50,'Q4 Raw Data'!$A$9:$DO$158,R$3,FALSE))),"")</f>
        <v>2. Strong, system-wide governance and systems leadership</v>
      </c>
      <c r="S50" s="228"/>
      <c r="T50" s="228"/>
      <c r="U50" s="228" t="str">
        <f>IFERROR(IF((VLOOKUP($A50,'Q4 Raw Data'!$A$9:$DO$158,U$3,FALSE))="","",(VLOOKUP($A50,'Q4 Raw Data'!$A$9:$DO$158,U$3,FALSE))),"")</f>
        <v>6. Good quality and sustainable provider market that can meet demand</v>
      </c>
      <c r="V50" s="228" t="str">
        <f>IFERROR(IF((VLOOKUP($A50,'Q4 Raw Data'!$A$9:$DO$158,V$3,FALSE))="","",(VLOOKUP($A50,'Q4 Raw Data'!$A$9:$DO$158,V$3,FALSE))),"")</f>
        <v>5. Integrated workforce: joint approach to training and upskilling of workforce</v>
      </c>
      <c r="W50" s="228"/>
      <c r="X50" s="228"/>
    </row>
    <row r="51" spans="1:24" x14ac:dyDescent="0.3">
      <c r="A51" s="228" t="s">
        <v>411</v>
      </c>
      <c r="B51" s="228" t="s">
        <v>412</v>
      </c>
      <c r="C51" s="228" t="str">
        <f>IFERROR(IF((VLOOKUP($A51,'Q4 Raw Data'!$A$9:$DO$158,C$3,FALSE))="","",(VLOOKUP($A51,'Q4 Raw Data'!$A$9:$DO$158,C$3,FALSE))),"")</f>
        <v>Strongly Agree</v>
      </c>
      <c r="D51" s="228" t="str">
        <f>IFERROR(IF((VLOOKUP($A51,'Q4 Raw Data'!$A$9:$DO$158,D$3,FALSE))="","",(VLOOKUP($A51,'Q4 Raw Data'!$A$9:$DO$158,D$3,FALSE))),"")</f>
        <v>Strongly Agree</v>
      </c>
      <c r="E51" s="228" t="str">
        <f>IFERROR(IF((VLOOKUP($A51,'Q4 Raw Data'!$A$9:$DO$158,E$3,FALSE))="","",(VLOOKUP($A51,'Q4 Raw Data'!$A$9:$DO$158,E$3,FALSE))),"")</f>
        <v>Strongly Agree</v>
      </c>
      <c r="F51" s="228" t="str">
        <f>IFERROR(IF((VLOOKUP($A51,'Q4 Raw Data'!$A$9:$DO$158,F$3,FALSE))="","",(VLOOKUP($A51,'Q4 Raw Data'!$A$9:$DO$158,F$3,FALSE))),"")</f>
        <v>Strongly Agree</v>
      </c>
      <c r="G51" s="228" t="str">
        <f>IFERROR(IF((VLOOKUP($A51,'Q4 Raw Data'!$A$9:$DO$158,G$3,FALSE))="","",(VLOOKUP($A51,'Q4 Raw Data'!$A$9:$DO$158,G$3,FALSE))),"")</f>
        <v>Strongly Agree</v>
      </c>
      <c r="H51" s="228" t="str">
        <f>IFERROR(IF((VLOOKUP($A51,'Q4 Raw Data'!$A$9:$DO$158,H$3,FALSE))="","",(VLOOKUP($A51,'Q4 Raw Data'!$A$9:$DO$158,H$3,FALSE))),"")</f>
        <v>Strongly Agree</v>
      </c>
      <c r="I51" s="228" t="str">
        <f>IFERROR(IF((VLOOKUP($A51,'Q4 Raw Data'!$A$9:$DO$158,I$3,FALSE))="","",(VLOOKUP($A51,'Q4 Raw Data'!$A$9:$DO$158,I$3,FALSE))),"")</f>
        <v>Strongly Agree</v>
      </c>
      <c r="J51" s="228"/>
      <c r="K51" s="228"/>
      <c r="L51" s="228"/>
      <c r="M51" s="228"/>
      <c r="N51" s="228"/>
      <c r="O51" s="228"/>
      <c r="P51" s="228"/>
      <c r="Q51" s="228" t="str">
        <f>IFERROR(IF((VLOOKUP($A51,'Q4 Raw Data'!$A$9:$DO$158,Q$3,FALSE))="","",(VLOOKUP($A51,'Q4 Raw Data'!$A$9:$DO$158,Q$3,FALSE))),"")</f>
        <v>2. Strong, system-wide governance and systems leadership</v>
      </c>
      <c r="R51" s="228" t="str">
        <f>IFERROR(IF((VLOOKUP($A51,'Q4 Raw Data'!$A$9:$DO$158,R$3,FALSE))="","",(VLOOKUP($A51,'Q4 Raw Data'!$A$9:$DO$158,R$3,FALSE))),"")</f>
        <v>9. Joint commissioning of health and social care</v>
      </c>
      <c r="S51" s="228"/>
      <c r="T51" s="228"/>
      <c r="U51" s="228" t="str">
        <f>IFERROR(IF((VLOOKUP($A51,'Q4 Raw Data'!$A$9:$DO$158,U$3,FALSE))="","",(VLOOKUP($A51,'Q4 Raw Data'!$A$9:$DO$158,U$3,FALSE))),"")</f>
        <v>3. Integrated electronic records and sharing across the system with service users</v>
      </c>
      <c r="V51" s="228" t="str">
        <f>IFERROR(IF((VLOOKUP($A51,'Q4 Raw Data'!$A$9:$DO$158,V$3,FALSE))="","",(VLOOKUP($A51,'Q4 Raw Data'!$A$9:$DO$158,V$3,FALSE))),"")</f>
        <v>5. Integrated workforce: joint approach to training and upskilling of workforce</v>
      </c>
      <c r="W51" s="228"/>
      <c r="X51" s="228"/>
    </row>
    <row r="52" spans="1:24" x14ac:dyDescent="0.3">
      <c r="A52" s="228" t="s">
        <v>413</v>
      </c>
      <c r="B52" s="228" t="s">
        <v>414</v>
      </c>
      <c r="C52" s="228" t="str">
        <f>IFERROR(IF((VLOOKUP($A52,'Q4 Raw Data'!$A$9:$DO$158,C$3,FALSE))="","",(VLOOKUP($A52,'Q4 Raw Data'!$A$9:$DO$158,C$3,FALSE))),"")</f>
        <v>Agree</v>
      </c>
      <c r="D52" s="228" t="str">
        <f>IFERROR(IF((VLOOKUP($A52,'Q4 Raw Data'!$A$9:$DO$158,D$3,FALSE))="","",(VLOOKUP($A52,'Q4 Raw Data'!$A$9:$DO$158,D$3,FALSE))),"")</f>
        <v>Agree</v>
      </c>
      <c r="E52" s="228" t="str">
        <f>IFERROR(IF((VLOOKUP($A52,'Q4 Raw Data'!$A$9:$DO$158,E$3,FALSE))="","",(VLOOKUP($A52,'Q4 Raw Data'!$A$9:$DO$158,E$3,FALSE))),"")</f>
        <v>Agree</v>
      </c>
      <c r="F52" s="228" t="str">
        <f>IFERROR(IF((VLOOKUP($A52,'Q4 Raw Data'!$A$9:$DO$158,F$3,FALSE))="","",(VLOOKUP($A52,'Q4 Raw Data'!$A$9:$DO$158,F$3,FALSE))),"")</f>
        <v>Agree</v>
      </c>
      <c r="G52" s="228" t="str">
        <f>IFERROR(IF((VLOOKUP($A52,'Q4 Raw Data'!$A$9:$DO$158,G$3,FALSE))="","",(VLOOKUP($A52,'Q4 Raw Data'!$A$9:$DO$158,G$3,FALSE))),"")</f>
        <v>Agree</v>
      </c>
      <c r="H52" s="228" t="str">
        <f>IFERROR(IF((VLOOKUP($A52,'Q4 Raw Data'!$A$9:$DO$158,H$3,FALSE))="","",(VLOOKUP($A52,'Q4 Raw Data'!$A$9:$DO$158,H$3,FALSE))),"")</f>
        <v>Agree</v>
      </c>
      <c r="I52" s="228" t="str">
        <f>IFERROR(IF((VLOOKUP($A52,'Q4 Raw Data'!$A$9:$DO$158,I$3,FALSE))="","",(VLOOKUP($A52,'Q4 Raw Data'!$A$9:$DO$158,I$3,FALSE))),"")</f>
        <v>Agree</v>
      </c>
      <c r="J52" s="228"/>
      <c r="K52" s="228"/>
      <c r="L52" s="228"/>
      <c r="M52" s="228"/>
      <c r="N52" s="228"/>
      <c r="O52" s="228"/>
      <c r="P52" s="228"/>
      <c r="Q52" s="228" t="str">
        <f>IFERROR(IF((VLOOKUP($A52,'Q4 Raw Data'!$A$9:$DO$158,Q$3,FALSE))="","",(VLOOKUP($A52,'Q4 Raw Data'!$A$9:$DO$158,Q$3,FALSE))),"")</f>
        <v>8. Pooled or aligned resources</v>
      </c>
      <c r="R52" s="228" t="str">
        <f>IFERROR(IF((VLOOKUP($A52,'Q4 Raw Data'!$A$9:$DO$158,R$3,FALSE))="","",(VLOOKUP($A52,'Q4 Raw Data'!$A$9:$DO$158,R$3,FALSE))),"")</f>
        <v>6. Good quality and sustainable provider market that can meet demand</v>
      </c>
      <c r="S52" s="228"/>
      <c r="T52" s="228"/>
      <c r="U52" s="228" t="str">
        <f>IFERROR(IF((VLOOKUP($A52,'Q4 Raw Data'!$A$9:$DO$158,U$3,FALSE))="","",(VLOOKUP($A52,'Q4 Raw Data'!$A$9:$DO$158,U$3,FALSE))),"")</f>
        <v>5. Integrated workforce: joint approach to training and upskilling of workforce</v>
      </c>
      <c r="V52" s="228" t="str">
        <f>IFERROR(IF((VLOOKUP($A52,'Q4 Raw Data'!$A$9:$DO$158,V$3,FALSE))="","",(VLOOKUP($A52,'Q4 Raw Data'!$A$9:$DO$158,V$3,FALSE))),"")</f>
        <v>9. Joint commissioning of health and social care</v>
      </c>
      <c r="W52" s="228"/>
      <c r="X52" s="228"/>
    </row>
    <row r="53" spans="1:24" x14ac:dyDescent="0.3">
      <c r="A53" s="228" t="s">
        <v>415</v>
      </c>
      <c r="B53" s="228" t="s">
        <v>416</v>
      </c>
      <c r="C53" s="228" t="str">
        <f>IFERROR(IF((VLOOKUP($A53,'Q4 Raw Data'!$A$9:$DO$158,C$3,FALSE))="","",(VLOOKUP($A53,'Q4 Raw Data'!$A$9:$DO$158,C$3,FALSE))),"")</f>
        <v>Strongly Agree</v>
      </c>
      <c r="D53" s="228" t="str">
        <f>IFERROR(IF((VLOOKUP($A53,'Q4 Raw Data'!$A$9:$DO$158,D$3,FALSE))="","",(VLOOKUP($A53,'Q4 Raw Data'!$A$9:$DO$158,D$3,FALSE))),"")</f>
        <v>Strongly Agree</v>
      </c>
      <c r="E53" s="228" t="str">
        <f>IFERROR(IF((VLOOKUP($A53,'Q4 Raw Data'!$A$9:$DO$158,E$3,FALSE))="","",(VLOOKUP($A53,'Q4 Raw Data'!$A$9:$DO$158,E$3,FALSE))),"")</f>
        <v>Strongly Agree</v>
      </c>
      <c r="F53" s="228" t="str">
        <f>IFERROR(IF((VLOOKUP($A53,'Q4 Raw Data'!$A$9:$DO$158,F$3,FALSE))="","",(VLOOKUP($A53,'Q4 Raw Data'!$A$9:$DO$158,F$3,FALSE))),"")</f>
        <v>Strongly Agree</v>
      </c>
      <c r="G53" s="228" t="str">
        <f>IFERROR(IF((VLOOKUP($A53,'Q4 Raw Data'!$A$9:$DO$158,G$3,FALSE))="","",(VLOOKUP($A53,'Q4 Raw Data'!$A$9:$DO$158,G$3,FALSE))),"")</f>
        <v>Neither agree nor disagree</v>
      </c>
      <c r="H53" s="228" t="str">
        <f>IFERROR(IF((VLOOKUP($A53,'Q4 Raw Data'!$A$9:$DO$158,H$3,FALSE))="","",(VLOOKUP($A53,'Q4 Raw Data'!$A$9:$DO$158,H$3,FALSE))),"")</f>
        <v>Strongly Agree</v>
      </c>
      <c r="I53" s="228" t="str">
        <f>IFERROR(IF((VLOOKUP($A53,'Q4 Raw Data'!$A$9:$DO$158,I$3,FALSE))="","",(VLOOKUP($A53,'Q4 Raw Data'!$A$9:$DO$158,I$3,FALSE))),"")</f>
        <v>Strongly Agree</v>
      </c>
      <c r="J53" s="228"/>
      <c r="K53" s="228"/>
      <c r="L53" s="228"/>
      <c r="M53" s="228"/>
      <c r="N53" s="228"/>
      <c r="O53" s="228"/>
      <c r="P53" s="228"/>
      <c r="Q53" s="228" t="str">
        <f>IFERROR(IF((VLOOKUP($A53,'Q4 Raw Data'!$A$9:$DO$158,Q$3,FALSE))="","",(VLOOKUP($A53,'Q4 Raw Data'!$A$9:$DO$158,Q$3,FALSE))),"")</f>
        <v>8. Pooled or aligned resources</v>
      </c>
      <c r="R53" s="228" t="str">
        <f>IFERROR(IF((VLOOKUP($A53,'Q4 Raw Data'!$A$9:$DO$158,R$3,FALSE))="","",(VLOOKUP($A53,'Q4 Raw Data'!$A$9:$DO$158,R$3,FALSE))),"")</f>
        <v>2. Strong, system-wide governance and systems leadership</v>
      </c>
      <c r="S53" s="228"/>
      <c r="T53" s="228"/>
      <c r="U53" s="228" t="str">
        <f>IFERROR(IF((VLOOKUP($A53,'Q4 Raw Data'!$A$9:$DO$158,U$3,FALSE))="","",(VLOOKUP($A53,'Q4 Raw Data'!$A$9:$DO$158,U$3,FALSE))),"")</f>
        <v>1. Local contextual factors (e.g. financial health, funding arrangements, demographics, urban vs rural factors)</v>
      </c>
      <c r="V53" s="228" t="str">
        <f>IFERROR(IF((VLOOKUP($A53,'Q4 Raw Data'!$A$9:$DO$158,V$3,FALSE))="","",(VLOOKUP($A53,'Q4 Raw Data'!$A$9:$DO$158,V$3,FALSE))),"")</f>
        <v>3. Integrated electronic records and sharing across the system with service users</v>
      </c>
      <c r="W53" s="228"/>
      <c r="X53" s="228"/>
    </row>
    <row r="54" spans="1:24" x14ac:dyDescent="0.3">
      <c r="A54" s="228" t="s">
        <v>419</v>
      </c>
      <c r="B54" s="228" t="s">
        <v>420</v>
      </c>
      <c r="C54" s="228" t="str">
        <f>IFERROR(IF((VLOOKUP($A54,'Q4 Raw Data'!$A$9:$DO$158,C$3,FALSE))="","",(VLOOKUP($A54,'Q4 Raw Data'!$A$9:$DO$158,C$3,FALSE))),"")</f>
        <v>Agree</v>
      </c>
      <c r="D54" s="228" t="str">
        <f>IFERROR(IF((VLOOKUP($A54,'Q4 Raw Data'!$A$9:$DO$158,D$3,FALSE))="","",(VLOOKUP($A54,'Q4 Raw Data'!$A$9:$DO$158,D$3,FALSE))),"")</f>
        <v>Strongly Agree</v>
      </c>
      <c r="E54" s="228" t="str">
        <f>IFERROR(IF((VLOOKUP($A54,'Q4 Raw Data'!$A$9:$DO$158,E$3,FALSE))="","",(VLOOKUP($A54,'Q4 Raw Data'!$A$9:$DO$158,E$3,FALSE))),"")</f>
        <v>Agree</v>
      </c>
      <c r="F54" s="228" t="str">
        <f>IFERROR(IF((VLOOKUP($A54,'Q4 Raw Data'!$A$9:$DO$158,F$3,FALSE))="","",(VLOOKUP($A54,'Q4 Raw Data'!$A$9:$DO$158,F$3,FALSE))),"")</f>
        <v>Agree</v>
      </c>
      <c r="G54" s="228" t="str">
        <f>IFERROR(IF((VLOOKUP($A54,'Q4 Raw Data'!$A$9:$DO$158,G$3,FALSE))="","",(VLOOKUP($A54,'Q4 Raw Data'!$A$9:$DO$158,G$3,FALSE))),"")</f>
        <v>Strongly Agree</v>
      </c>
      <c r="H54" s="228" t="str">
        <f>IFERROR(IF((VLOOKUP($A54,'Q4 Raw Data'!$A$9:$DO$158,H$3,FALSE))="","",(VLOOKUP($A54,'Q4 Raw Data'!$A$9:$DO$158,H$3,FALSE))),"")</f>
        <v>Agree</v>
      </c>
      <c r="I54" s="228" t="str">
        <f>IFERROR(IF((VLOOKUP($A54,'Q4 Raw Data'!$A$9:$DO$158,I$3,FALSE))="","",(VLOOKUP($A54,'Q4 Raw Data'!$A$9:$DO$158,I$3,FALSE))),"")</f>
        <v>Agree</v>
      </c>
      <c r="J54" s="228"/>
      <c r="K54" s="228"/>
      <c r="L54" s="228"/>
      <c r="M54" s="228"/>
      <c r="N54" s="228"/>
      <c r="O54" s="228"/>
      <c r="P54" s="228"/>
      <c r="Q54" s="228" t="str">
        <f>IFERROR(IF((VLOOKUP($A54,'Q4 Raw Data'!$A$9:$DO$158,Q$3,FALSE))="","",(VLOOKUP($A54,'Q4 Raw Data'!$A$9:$DO$158,Q$3,FALSE))),"")</f>
        <v>6. Good quality and sustainable provider market that can meet demand</v>
      </c>
      <c r="R54" s="228" t="str">
        <f>IFERROR(IF((VLOOKUP($A54,'Q4 Raw Data'!$A$9:$DO$158,R$3,FALSE))="","",(VLOOKUP($A54,'Q4 Raw Data'!$A$9:$DO$158,R$3,FALSE))),"")</f>
        <v>2. Strong, system-wide governance and systems leadership</v>
      </c>
      <c r="S54" s="228"/>
      <c r="T54" s="228"/>
      <c r="U54" s="228" t="str">
        <f>IFERROR(IF((VLOOKUP($A54,'Q4 Raw Data'!$A$9:$DO$158,U$3,FALSE))="","",(VLOOKUP($A54,'Q4 Raw Data'!$A$9:$DO$158,U$3,FALSE))),"")</f>
        <v>1. Local contextual factors (e.g. financial health, funding arrangements, demographics, urban vs rural factors)</v>
      </c>
      <c r="V54" s="228" t="str">
        <f>IFERROR(IF((VLOOKUP($A54,'Q4 Raw Data'!$A$9:$DO$158,V$3,FALSE))="","",(VLOOKUP($A54,'Q4 Raw Data'!$A$9:$DO$158,V$3,FALSE))),"")</f>
        <v>5. Integrated workforce: joint approach to training and upskilling of workforce</v>
      </c>
      <c r="W54" s="228"/>
      <c r="X54" s="228"/>
    </row>
    <row r="55" spans="1:24" x14ac:dyDescent="0.3">
      <c r="A55" s="228" t="s">
        <v>421</v>
      </c>
      <c r="B55" s="228" t="s">
        <v>422</v>
      </c>
      <c r="C55" s="228" t="str">
        <f>IFERROR(IF((VLOOKUP($A55,'Q4 Raw Data'!$A$9:$DO$158,C$3,FALSE))="","",(VLOOKUP($A55,'Q4 Raw Data'!$A$9:$DO$158,C$3,FALSE))),"")</f>
        <v>Agree</v>
      </c>
      <c r="D55" s="228" t="str">
        <f>IFERROR(IF((VLOOKUP($A55,'Q4 Raw Data'!$A$9:$DO$158,D$3,FALSE))="","",(VLOOKUP($A55,'Q4 Raw Data'!$A$9:$DO$158,D$3,FALSE))),"")</f>
        <v>Agree</v>
      </c>
      <c r="E55" s="228" t="str">
        <f>IFERROR(IF((VLOOKUP($A55,'Q4 Raw Data'!$A$9:$DO$158,E$3,FALSE))="","",(VLOOKUP($A55,'Q4 Raw Data'!$A$9:$DO$158,E$3,FALSE))),"")</f>
        <v>Agree</v>
      </c>
      <c r="F55" s="228" t="str">
        <f>IFERROR(IF((VLOOKUP($A55,'Q4 Raw Data'!$A$9:$DO$158,F$3,FALSE))="","",(VLOOKUP($A55,'Q4 Raw Data'!$A$9:$DO$158,F$3,FALSE))),"")</f>
        <v>Agree</v>
      </c>
      <c r="G55" s="228" t="str">
        <f>IFERROR(IF((VLOOKUP($A55,'Q4 Raw Data'!$A$9:$DO$158,G$3,FALSE))="","",(VLOOKUP($A55,'Q4 Raw Data'!$A$9:$DO$158,G$3,FALSE))),"")</f>
        <v>Agree</v>
      </c>
      <c r="H55" s="228" t="str">
        <f>IFERROR(IF((VLOOKUP($A55,'Q4 Raw Data'!$A$9:$DO$158,H$3,FALSE))="","",(VLOOKUP($A55,'Q4 Raw Data'!$A$9:$DO$158,H$3,FALSE))),"")</f>
        <v>Agree</v>
      </c>
      <c r="I55" s="228" t="str">
        <f>IFERROR(IF((VLOOKUP($A55,'Q4 Raw Data'!$A$9:$DO$158,I$3,FALSE))="","",(VLOOKUP($A55,'Q4 Raw Data'!$A$9:$DO$158,I$3,FALSE))),"")</f>
        <v>Agree</v>
      </c>
      <c r="J55" s="228"/>
      <c r="K55" s="228"/>
      <c r="L55" s="228"/>
      <c r="M55" s="228"/>
      <c r="N55" s="228"/>
      <c r="O55" s="228"/>
      <c r="P55" s="228"/>
      <c r="Q55" s="228" t="str">
        <f>IFERROR(IF((VLOOKUP($A55,'Q4 Raw Data'!$A$9:$DO$158,Q$3,FALSE))="","",(VLOOKUP($A55,'Q4 Raw Data'!$A$9:$DO$158,Q$3,FALSE))),"")</f>
        <v>8. Pooled or aligned resources</v>
      </c>
      <c r="R55" s="228" t="str">
        <f>IFERROR(IF((VLOOKUP($A55,'Q4 Raw Data'!$A$9:$DO$158,R$3,FALSE))="","",(VLOOKUP($A55,'Q4 Raw Data'!$A$9:$DO$158,R$3,FALSE))),"")</f>
        <v>5. Integrated workforce: joint approach to training and upskilling of workforce</v>
      </c>
      <c r="S55" s="228"/>
      <c r="T55" s="228"/>
      <c r="U55" s="228" t="str">
        <f>IFERROR(IF((VLOOKUP($A55,'Q4 Raw Data'!$A$9:$DO$158,U$3,FALSE))="","",(VLOOKUP($A55,'Q4 Raw Data'!$A$9:$DO$158,U$3,FALSE))),"")</f>
        <v>1. Local contextual factors (e.g. financial health, funding arrangements, demographics, urban vs rural factors)</v>
      </c>
      <c r="V55" s="228" t="str">
        <f>IFERROR(IF((VLOOKUP($A55,'Q4 Raw Data'!$A$9:$DO$158,V$3,FALSE))="","",(VLOOKUP($A55,'Q4 Raw Data'!$A$9:$DO$158,V$3,FALSE))),"")</f>
        <v>6. Good quality and sustainable provider market that can meet demand</v>
      </c>
      <c r="W55" s="228"/>
      <c r="X55" s="228"/>
    </row>
    <row r="56" spans="1:24" x14ac:dyDescent="0.3">
      <c r="A56" s="228" t="s">
        <v>423</v>
      </c>
      <c r="B56" s="228" t="s">
        <v>424</v>
      </c>
      <c r="C56" s="228" t="str">
        <f>IFERROR(IF((VLOOKUP($A56,'Q4 Raw Data'!$A$9:$DO$158,C$3,FALSE))="","",(VLOOKUP($A56,'Q4 Raw Data'!$A$9:$DO$158,C$3,FALSE))),"")</f>
        <v>Agree</v>
      </c>
      <c r="D56" s="228" t="str">
        <f>IFERROR(IF((VLOOKUP($A56,'Q4 Raw Data'!$A$9:$DO$158,D$3,FALSE))="","",(VLOOKUP($A56,'Q4 Raw Data'!$A$9:$DO$158,D$3,FALSE))),"")</f>
        <v>Agree</v>
      </c>
      <c r="E56" s="228" t="str">
        <f>IFERROR(IF((VLOOKUP($A56,'Q4 Raw Data'!$A$9:$DO$158,E$3,FALSE))="","",(VLOOKUP($A56,'Q4 Raw Data'!$A$9:$DO$158,E$3,FALSE))),"")</f>
        <v>Agree</v>
      </c>
      <c r="F56" s="228" t="str">
        <f>IFERROR(IF((VLOOKUP($A56,'Q4 Raw Data'!$A$9:$DO$158,F$3,FALSE))="","",(VLOOKUP($A56,'Q4 Raw Data'!$A$9:$DO$158,F$3,FALSE))),"")</f>
        <v>Agree</v>
      </c>
      <c r="G56" s="228" t="str">
        <f>IFERROR(IF((VLOOKUP($A56,'Q4 Raw Data'!$A$9:$DO$158,G$3,FALSE))="","",(VLOOKUP($A56,'Q4 Raw Data'!$A$9:$DO$158,G$3,FALSE))),"")</f>
        <v>Agree</v>
      </c>
      <c r="H56" s="228" t="str">
        <f>IFERROR(IF((VLOOKUP($A56,'Q4 Raw Data'!$A$9:$DO$158,H$3,FALSE))="","",(VLOOKUP($A56,'Q4 Raw Data'!$A$9:$DO$158,H$3,FALSE))),"")</f>
        <v>Agree</v>
      </c>
      <c r="I56" s="228" t="str">
        <f>IFERROR(IF((VLOOKUP($A56,'Q4 Raw Data'!$A$9:$DO$158,I$3,FALSE))="","",(VLOOKUP($A56,'Q4 Raw Data'!$A$9:$DO$158,I$3,FALSE))),"")</f>
        <v>Agree</v>
      </c>
      <c r="J56" s="228"/>
      <c r="K56" s="228"/>
      <c r="L56" s="228"/>
      <c r="M56" s="228"/>
      <c r="N56" s="228"/>
      <c r="O56" s="228"/>
      <c r="P56" s="228"/>
      <c r="Q56" s="228" t="str">
        <f>IFERROR(IF((VLOOKUP($A56,'Q4 Raw Data'!$A$9:$DO$158,Q$3,FALSE))="","",(VLOOKUP($A56,'Q4 Raw Data'!$A$9:$DO$158,Q$3,FALSE))),"")</f>
        <v>9. Joint commissioning of health and social care</v>
      </c>
      <c r="R56" s="228" t="str">
        <f>IFERROR(IF((VLOOKUP($A56,'Q4 Raw Data'!$A$9:$DO$158,R$3,FALSE))="","",(VLOOKUP($A56,'Q4 Raw Data'!$A$9:$DO$158,R$3,FALSE))),"")</f>
        <v>2. Strong, system-wide governance and systems leadership</v>
      </c>
      <c r="S56" s="228"/>
      <c r="T56" s="228"/>
      <c r="U56" s="228" t="str">
        <f>IFERROR(IF((VLOOKUP($A56,'Q4 Raw Data'!$A$9:$DO$158,U$3,FALSE))="","",(VLOOKUP($A56,'Q4 Raw Data'!$A$9:$DO$158,U$3,FALSE))),"")</f>
        <v>1. Local contextual factors (e.g. financial health, funding arrangements, demographics, urban vs rural factors)</v>
      </c>
      <c r="V56" s="228" t="str">
        <f>IFERROR(IF((VLOOKUP($A56,'Q4 Raw Data'!$A$9:$DO$158,V$3,FALSE))="","",(VLOOKUP($A56,'Q4 Raw Data'!$A$9:$DO$158,V$3,FALSE))),"")</f>
        <v>5. Integrated workforce: joint approach to training and upskilling of workforce</v>
      </c>
      <c r="W56" s="228"/>
      <c r="X56" s="228"/>
    </row>
    <row r="57" spans="1:24" x14ac:dyDescent="0.3">
      <c r="A57" s="228" t="s">
        <v>425</v>
      </c>
      <c r="B57" s="228" t="s">
        <v>426</v>
      </c>
      <c r="C57" s="228" t="str">
        <f>IFERROR(IF((VLOOKUP($A57,'Q4 Raw Data'!$A$9:$DO$158,C$3,FALSE))="","",(VLOOKUP($A57,'Q4 Raw Data'!$A$9:$DO$158,C$3,FALSE))),"")</f>
        <v>Strongly Agree</v>
      </c>
      <c r="D57" s="228" t="str">
        <f>IFERROR(IF((VLOOKUP($A57,'Q4 Raw Data'!$A$9:$DO$158,D$3,FALSE))="","",(VLOOKUP($A57,'Q4 Raw Data'!$A$9:$DO$158,D$3,FALSE))),"")</f>
        <v>Agree</v>
      </c>
      <c r="E57" s="228" t="str">
        <f>IFERROR(IF((VLOOKUP($A57,'Q4 Raw Data'!$A$9:$DO$158,E$3,FALSE))="","",(VLOOKUP($A57,'Q4 Raw Data'!$A$9:$DO$158,E$3,FALSE))),"")</f>
        <v>Strongly Agree</v>
      </c>
      <c r="F57" s="228" t="str">
        <f>IFERROR(IF((VLOOKUP($A57,'Q4 Raw Data'!$A$9:$DO$158,F$3,FALSE))="","",(VLOOKUP($A57,'Q4 Raw Data'!$A$9:$DO$158,F$3,FALSE))),"")</f>
        <v>Agree</v>
      </c>
      <c r="G57" s="228" t="str">
        <f>IFERROR(IF((VLOOKUP($A57,'Q4 Raw Data'!$A$9:$DO$158,G$3,FALSE))="","",(VLOOKUP($A57,'Q4 Raw Data'!$A$9:$DO$158,G$3,FALSE))),"")</f>
        <v>Agree</v>
      </c>
      <c r="H57" s="228" t="str">
        <f>IFERROR(IF((VLOOKUP($A57,'Q4 Raw Data'!$A$9:$DO$158,H$3,FALSE))="","",(VLOOKUP($A57,'Q4 Raw Data'!$A$9:$DO$158,H$3,FALSE))),"")</f>
        <v>Strongly Agree</v>
      </c>
      <c r="I57" s="228" t="str">
        <f>IFERROR(IF((VLOOKUP($A57,'Q4 Raw Data'!$A$9:$DO$158,I$3,FALSE))="","",(VLOOKUP($A57,'Q4 Raw Data'!$A$9:$DO$158,I$3,FALSE))),"")</f>
        <v>Strongly Agree</v>
      </c>
      <c r="J57" s="228"/>
      <c r="K57" s="228"/>
      <c r="L57" s="228"/>
      <c r="M57" s="228"/>
      <c r="N57" s="228"/>
      <c r="O57" s="228"/>
      <c r="P57" s="228"/>
      <c r="Q57" s="228" t="str">
        <f>IFERROR(IF((VLOOKUP($A57,'Q4 Raw Data'!$A$9:$DO$158,Q$3,FALSE))="","",(VLOOKUP($A57,'Q4 Raw Data'!$A$9:$DO$158,Q$3,FALSE))),"")</f>
        <v>9. Joint commissioning of health and social care</v>
      </c>
      <c r="R57" s="228" t="str">
        <f>IFERROR(IF((VLOOKUP($A57,'Q4 Raw Data'!$A$9:$DO$158,R$3,FALSE))="","",(VLOOKUP($A57,'Q4 Raw Data'!$A$9:$DO$158,R$3,FALSE))),"")</f>
        <v>4. Empowering users to have choice and control through an asset based approach, shared decision making and co-production</v>
      </c>
      <c r="S57" s="228"/>
      <c r="T57" s="228"/>
      <c r="U57" s="228" t="str">
        <f>IFERROR(IF((VLOOKUP($A57,'Q4 Raw Data'!$A$9:$DO$158,U$3,FALSE))="","",(VLOOKUP($A57,'Q4 Raw Data'!$A$9:$DO$158,U$3,FALSE))),"")</f>
        <v>1. Local contextual factors (e.g. financial health, funding arrangements, demographics, urban vs rural factors)</v>
      </c>
      <c r="V57" s="228" t="str">
        <f>IFERROR(IF((VLOOKUP($A57,'Q4 Raw Data'!$A$9:$DO$158,V$3,FALSE))="","",(VLOOKUP($A57,'Q4 Raw Data'!$A$9:$DO$158,V$3,FALSE))),"")</f>
        <v>3. Integrated electronic records and sharing across the system with service users</v>
      </c>
      <c r="W57" s="228"/>
      <c r="X57" s="228"/>
    </row>
    <row r="58" spans="1:24" x14ac:dyDescent="0.3">
      <c r="A58" s="228" t="s">
        <v>427</v>
      </c>
      <c r="B58" s="228" t="s">
        <v>428</v>
      </c>
      <c r="C58" s="228" t="str">
        <f>IFERROR(IF((VLOOKUP($A58,'Q4 Raw Data'!$A$9:$DO$158,C$3,FALSE))="","",(VLOOKUP($A58,'Q4 Raw Data'!$A$9:$DO$158,C$3,FALSE))),"")</f>
        <v>Strongly Agree</v>
      </c>
      <c r="D58" s="228" t="str">
        <f>IFERROR(IF((VLOOKUP($A58,'Q4 Raw Data'!$A$9:$DO$158,D$3,FALSE))="","",(VLOOKUP($A58,'Q4 Raw Data'!$A$9:$DO$158,D$3,FALSE))),"")</f>
        <v>Agree</v>
      </c>
      <c r="E58" s="228" t="str">
        <f>IFERROR(IF((VLOOKUP($A58,'Q4 Raw Data'!$A$9:$DO$158,E$3,FALSE))="","",(VLOOKUP($A58,'Q4 Raw Data'!$A$9:$DO$158,E$3,FALSE))),"")</f>
        <v>Strongly Agree</v>
      </c>
      <c r="F58" s="228" t="str">
        <f>IFERROR(IF((VLOOKUP($A58,'Q4 Raw Data'!$A$9:$DO$158,F$3,FALSE))="","",(VLOOKUP($A58,'Q4 Raw Data'!$A$9:$DO$158,F$3,FALSE))),"")</f>
        <v>Agree</v>
      </c>
      <c r="G58" s="228" t="str">
        <f>IFERROR(IF((VLOOKUP($A58,'Q4 Raw Data'!$A$9:$DO$158,G$3,FALSE))="","",(VLOOKUP($A58,'Q4 Raw Data'!$A$9:$DO$158,G$3,FALSE))),"")</f>
        <v>Strongly Agree</v>
      </c>
      <c r="H58" s="228" t="str">
        <f>IFERROR(IF((VLOOKUP($A58,'Q4 Raw Data'!$A$9:$DO$158,H$3,FALSE))="","",(VLOOKUP($A58,'Q4 Raw Data'!$A$9:$DO$158,H$3,FALSE))),"")</f>
        <v>Agree</v>
      </c>
      <c r="I58" s="228" t="str">
        <f>IFERROR(IF((VLOOKUP($A58,'Q4 Raw Data'!$A$9:$DO$158,I$3,FALSE))="","",(VLOOKUP($A58,'Q4 Raw Data'!$A$9:$DO$158,I$3,FALSE))),"")</f>
        <v>Agree</v>
      </c>
      <c r="J58" s="228"/>
      <c r="K58" s="228"/>
      <c r="L58" s="228"/>
      <c r="M58" s="228"/>
      <c r="N58" s="228"/>
      <c r="O58" s="228"/>
      <c r="P58" s="228"/>
      <c r="Q58" s="228" t="str">
        <f>IFERROR(IF((VLOOKUP($A58,'Q4 Raw Data'!$A$9:$DO$158,Q$3,FALSE))="","",(VLOOKUP($A58,'Q4 Raw Data'!$A$9:$DO$158,Q$3,FALSE))),"")</f>
        <v>5. Integrated workforce: joint approach to training and upskilling of workforce</v>
      </c>
      <c r="R58" s="228" t="str">
        <f>IFERROR(IF((VLOOKUP($A58,'Q4 Raw Data'!$A$9:$DO$158,R$3,FALSE))="","",(VLOOKUP($A58,'Q4 Raw Data'!$A$9:$DO$158,R$3,FALSE))),"")</f>
        <v>2. Strong, system-wide governance and systems leadership</v>
      </c>
      <c r="S58" s="228"/>
      <c r="T58" s="228"/>
      <c r="U58" s="228" t="str">
        <f>IFERROR(IF((VLOOKUP($A58,'Q4 Raw Data'!$A$9:$DO$158,U$3,FALSE))="","",(VLOOKUP($A58,'Q4 Raw Data'!$A$9:$DO$158,U$3,FALSE))),"")</f>
        <v>3. Integrated electronic records and sharing across the system with service users</v>
      </c>
      <c r="V58" s="228" t="str">
        <f>IFERROR(IF((VLOOKUP($A58,'Q4 Raw Data'!$A$9:$DO$158,V$3,FALSE))="","",(VLOOKUP($A58,'Q4 Raw Data'!$A$9:$DO$158,V$3,FALSE))),"")</f>
        <v>1. Local contextual factors (e.g. financial health, funding arrangements, demographics, urban vs rural factors)</v>
      </c>
      <c r="W58" s="228"/>
      <c r="X58" s="228"/>
    </row>
    <row r="59" spans="1:24" x14ac:dyDescent="0.3">
      <c r="A59" s="228" t="s">
        <v>429</v>
      </c>
      <c r="B59" s="228" t="s">
        <v>430</v>
      </c>
      <c r="C59" s="228" t="str">
        <f>IFERROR(IF((VLOOKUP($A59,'Q4 Raw Data'!$A$9:$DO$158,C$3,FALSE))="","",(VLOOKUP($A59,'Q4 Raw Data'!$A$9:$DO$158,C$3,FALSE))),"")</f>
        <v>Strongly Agree</v>
      </c>
      <c r="D59" s="228" t="str">
        <f>IFERROR(IF((VLOOKUP($A59,'Q4 Raw Data'!$A$9:$DO$158,D$3,FALSE))="","",(VLOOKUP($A59,'Q4 Raw Data'!$A$9:$DO$158,D$3,FALSE))),"")</f>
        <v>Strongly Agree</v>
      </c>
      <c r="E59" s="228" t="str">
        <f>IFERROR(IF((VLOOKUP($A59,'Q4 Raw Data'!$A$9:$DO$158,E$3,FALSE))="","",(VLOOKUP($A59,'Q4 Raw Data'!$A$9:$DO$158,E$3,FALSE))),"")</f>
        <v>Strongly Agree</v>
      </c>
      <c r="F59" s="228" t="str">
        <f>IFERROR(IF((VLOOKUP($A59,'Q4 Raw Data'!$A$9:$DO$158,F$3,FALSE))="","",(VLOOKUP($A59,'Q4 Raw Data'!$A$9:$DO$158,F$3,FALSE))),"")</f>
        <v>Strongly Agree</v>
      </c>
      <c r="G59" s="228" t="str">
        <f>IFERROR(IF((VLOOKUP($A59,'Q4 Raw Data'!$A$9:$DO$158,G$3,FALSE))="","",(VLOOKUP($A59,'Q4 Raw Data'!$A$9:$DO$158,G$3,FALSE))),"")</f>
        <v>Strongly Agree</v>
      </c>
      <c r="H59" s="228" t="str">
        <f>IFERROR(IF((VLOOKUP($A59,'Q4 Raw Data'!$A$9:$DO$158,H$3,FALSE))="","",(VLOOKUP($A59,'Q4 Raw Data'!$A$9:$DO$158,H$3,FALSE))),"")</f>
        <v>Agree</v>
      </c>
      <c r="I59" s="228" t="str">
        <f>IFERROR(IF((VLOOKUP($A59,'Q4 Raw Data'!$A$9:$DO$158,I$3,FALSE))="","",(VLOOKUP($A59,'Q4 Raw Data'!$A$9:$DO$158,I$3,FALSE))),"")</f>
        <v>Strongly Agree</v>
      </c>
      <c r="J59" s="228"/>
      <c r="K59" s="228"/>
      <c r="L59" s="228"/>
      <c r="M59" s="228"/>
      <c r="N59" s="228"/>
      <c r="O59" s="228"/>
      <c r="P59" s="228"/>
      <c r="Q59" s="228" t="str">
        <f>IFERROR(IF((VLOOKUP($A59,'Q4 Raw Data'!$A$9:$DO$158,Q$3,FALSE))="","",(VLOOKUP($A59,'Q4 Raw Data'!$A$9:$DO$158,Q$3,FALSE))),"")</f>
        <v>6. Good quality and sustainable provider market that can meet demand</v>
      </c>
      <c r="R59" s="228" t="str">
        <f>IFERROR(IF((VLOOKUP($A59,'Q4 Raw Data'!$A$9:$DO$158,R$3,FALSE))="","",(VLOOKUP($A59,'Q4 Raw Data'!$A$9:$DO$158,R$3,FALSE))),"")</f>
        <v>9. Joint commissioning of health and social care</v>
      </c>
      <c r="S59" s="228"/>
      <c r="T59" s="228"/>
      <c r="U59" s="228" t="str">
        <f>IFERROR(IF((VLOOKUP($A59,'Q4 Raw Data'!$A$9:$DO$158,U$3,FALSE))="","",(VLOOKUP($A59,'Q4 Raw Data'!$A$9:$DO$158,U$3,FALSE))),"")</f>
        <v>3. Integrated electronic records and sharing across the system with service users</v>
      </c>
      <c r="V59" s="228" t="str">
        <f>IFERROR(IF((VLOOKUP($A59,'Q4 Raw Data'!$A$9:$DO$158,V$3,FALSE))="","",(VLOOKUP($A59,'Q4 Raw Data'!$A$9:$DO$158,V$3,FALSE))),"")</f>
        <v>1. Local contextual factors (e.g. financial health, funding arrangements, demographics, urban vs rural factors)</v>
      </c>
      <c r="W59" s="228"/>
      <c r="X59" s="228"/>
    </row>
    <row r="60" spans="1:24" x14ac:dyDescent="0.3">
      <c r="A60" s="228" t="s">
        <v>431</v>
      </c>
      <c r="B60" s="228" t="s">
        <v>432</v>
      </c>
      <c r="C60" s="228" t="str">
        <f>IFERROR(IF((VLOOKUP($A60,'Q4 Raw Data'!$A$9:$DO$158,C$3,FALSE))="","",(VLOOKUP($A60,'Q4 Raw Data'!$A$9:$DO$158,C$3,FALSE))),"")</f>
        <v>Agree</v>
      </c>
      <c r="D60" s="228" t="str">
        <f>IFERROR(IF((VLOOKUP($A60,'Q4 Raw Data'!$A$9:$DO$158,D$3,FALSE))="","",(VLOOKUP($A60,'Q4 Raw Data'!$A$9:$DO$158,D$3,FALSE))),"")</f>
        <v>Agree</v>
      </c>
      <c r="E60" s="228" t="str">
        <f>IFERROR(IF((VLOOKUP($A60,'Q4 Raw Data'!$A$9:$DO$158,E$3,FALSE))="","",(VLOOKUP($A60,'Q4 Raw Data'!$A$9:$DO$158,E$3,FALSE))),"")</f>
        <v>Agree</v>
      </c>
      <c r="F60" s="228" t="str">
        <f>IFERROR(IF((VLOOKUP($A60,'Q4 Raw Data'!$A$9:$DO$158,F$3,FALSE))="","",(VLOOKUP($A60,'Q4 Raw Data'!$A$9:$DO$158,F$3,FALSE))),"")</f>
        <v>Neither agree nor disagree</v>
      </c>
      <c r="G60" s="228" t="str">
        <f>IFERROR(IF((VLOOKUP($A60,'Q4 Raw Data'!$A$9:$DO$158,G$3,FALSE))="","",(VLOOKUP($A60,'Q4 Raw Data'!$A$9:$DO$158,G$3,FALSE))),"")</f>
        <v>Agree</v>
      </c>
      <c r="H60" s="228" t="str">
        <f>IFERROR(IF((VLOOKUP($A60,'Q4 Raw Data'!$A$9:$DO$158,H$3,FALSE))="","",(VLOOKUP($A60,'Q4 Raw Data'!$A$9:$DO$158,H$3,FALSE))),"")</f>
        <v>Agree</v>
      </c>
      <c r="I60" s="228" t="str">
        <f>IFERROR(IF((VLOOKUP($A60,'Q4 Raw Data'!$A$9:$DO$158,I$3,FALSE))="","",(VLOOKUP($A60,'Q4 Raw Data'!$A$9:$DO$158,I$3,FALSE))),"")</f>
        <v>Agree</v>
      </c>
      <c r="J60" s="228"/>
      <c r="K60" s="228"/>
      <c r="L60" s="228"/>
      <c r="M60" s="228"/>
      <c r="N60" s="228"/>
      <c r="O60" s="228"/>
      <c r="P60" s="228"/>
      <c r="Q60" s="228" t="str">
        <f>IFERROR(IF((VLOOKUP($A60,'Q4 Raw Data'!$A$9:$DO$158,Q$3,FALSE))="","",(VLOOKUP($A60,'Q4 Raw Data'!$A$9:$DO$158,Q$3,FALSE))),"")</f>
        <v>9. Joint commissioning of health and social care</v>
      </c>
      <c r="R60" s="228" t="str">
        <f>IFERROR(IF((VLOOKUP($A60,'Q4 Raw Data'!$A$9:$DO$158,R$3,FALSE))="","",(VLOOKUP($A60,'Q4 Raw Data'!$A$9:$DO$158,R$3,FALSE))),"")</f>
        <v>9. Joint commissioning of health and social care</v>
      </c>
      <c r="S60" s="228"/>
      <c r="T60" s="228"/>
      <c r="U60" s="228" t="str">
        <f>IFERROR(IF((VLOOKUP($A60,'Q4 Raw Data'!$A$9:$DO$158,U$3,FALSE))="","",(VLOOKUP($A60,'Q4 Raw Data'!$A$9:$DO$158,U$3,FALSE))),"")</f>
        <v>1. Local contextual factors (e.g. financial health, funding arrangements, demographics, urban vs rural factors)</v>
      </c>
      <c r="V60" s="228" t="str">
        <f>IFERROR(IF((VLOOKUP($A60,'Q4 Raw Data'!$A$9:$DO$158,V$3,FALSE))="","",(VLOOKUP($A60,'Q4 Raw Data'!$A$9:$DO$158,V$3,FALSE))),"")</f>
        <v>4. Empowering users to have choice and control through an asset based approach, shared decision making and co-production</v>
      </c>
      <c r="W60" s="228"/>
      <c r="X60" s="228"/>
    </row>
    <row r="61" spans="1:24" x14ac:dyDescent="0.3">
      <c r="A61" s="228" t="s">
        <v>433</v>
      </c>
      <c r="B61" s="228" t="s">
        <v>434</v>
      </c>
      <c r="C61" s="228" t="str">
        <f>IFERROR(IF((VLOOKUP($A61,'Q4 Raw Data'!$A$9:$DO$158,C$3,FALSE))="","",(VLOOKUP($A61,'Q4 Raw Data'!$A$9:$DO$158,C$3,FALSE))),"")</f>
        <v>Agree</v>
      </c>
      <c r="D61" s="228" t="str">
        <f>IFERROR(IF((VLOOKUP($A61,'Q4 Raw Data'!$A$9:$DO$158,D$3,FALSE))="","",(VLOOKUP($A61,'Q4 Raw Data'!$A$9:$DO$158,D$3,FALSE))),"")</f>
        <v>Agree</v>
      </c>
      <c r="E61" s="228" t="str">
        <f>IFERROR(IF((VLOOKUP($A61,'Q4 Raw Data'!$A$9:$DO$158,E$3,FALSE))="","",(VLOOKUP($A61,'Q4 Raw Data'!$A$9:$DO$158,E$3,FALSE))),"")</f>
        <v>Agree</v>
      </c>
      <c r="F61" s="228" t="str">
        <f>IFERROR(IF((VLOOKUP($A61,'Q4 Raw Data'!$A$9:$DO$158,F$3,FALSE))="","",(VLOOKUP($A61,'Q4 Raw Data'!$A$9:$DO$158,F$3,FALSE))),"")</f>
        <v>Agree</v>
      </c>
      <c r="G61" s="228" t="str">
        <f>IFERROR(IF((VLOOKUP($A61,'Q4 Raw Data'!$A$9:$DO$158,G$3,FALSE))="","",(VLOOKUP($A61,'Q4 Raw Data'!$A$9:$DO$158,G$3,FALSE))),"")</f>
        <v>Agree</v>
      </c>
      <c r="H61" s="228" t="str">
        <f>IFERROR(IF((VLOOKUP($A61,'Q4 Raw Data'!$A$9:$DO$158,H$3,FALSE))="","",(VLOOKUP($A61,'Q4 Raw Data'!$A$9:$DO$158,H$3,FALSE))),"")</f>
        <v>Agree</v>
      </c>
      <c r="I61" s="228" t="str">
        <f>IFERROR(IF((VLOOKUP($A61,'Q4 Raw Data'!$A$9:$DO$158,I$3,FALSE))="","",(VLOOKUP($A61,'Q4 Raw Data'!$A$9:$DO$158,I$3,FALSE))),"")</f>
        <v>Agree</v>
      </c>
      <c r="J61" s="228"/>
      <c r="K61" s="228"/>
      <c r="L61" s="228"/>
      <c r="M61" s="228"/>
      <c r="N61" s="228"/>
      <c r="O61" s="228"/>
      <c r="P61" s="228"/>
      <c r="Q61" s="228" t="str">
        <f>IFERROR(IF((VLOOKUP($A61,'Q4 Raw Data'!$A$9:$DO$158,Q$3,FALSE))="","",(VLOOKUP($A61,'Q4 Raw Data'!$A$9:$DO$158,Q$3,FALSE))),"")</f>
        <v>Other</v>
      </c>
      <c r="R61" s="228" t="str">
        <f>IFERROR(IF((VLOOKUP($A61,'Q4 Raw Data'!$A$9:$DO$158,R$3,FALSE))="","",(VLOOKUP($A61,'Q4 Raw Data'!$A$9:$DO$158,R$3,FALSE))),"")</f>
        <v>Other</v>
      </c>
      <c r="S61" s="228"/>
      <c r="T61" s="228"/>
      <c r="U61" s="228" t="str">
        <f>IFERROR(IF((VLOOKUP($A61,'Q4 Raw Data'!$A$9:$DO$158,U$3,FALSE))="","",(VLOOKUP($A61,'Q4 Raw Data'!$A$9:$DO$158,U$3,FALSE))),"")</f>
        <v>Other</v>
      </c>
      <c r="V61" s="228" t="str">
        <f>IFERROR(IF((VLOOKUP($A61,'Q4 Raw Data'!$A$9:$DO$158,V$3,FALSE))="","",(VLOOKUP($A61,'Q4 Raw Data'!$A$9:$DO$158,V$3,FALSE))),"")</f>
        <v>Other</v>
      </c>
      <c r="W61" s="228"/>
      <c r="X61" s="228"/>
    </row>
    <row r="62" spans="1:24" x14ac:dyDescent="0.3">
      <c r="A62" s="228" t="s">
        <v>435</v>
      </c>
      <c r="B62" s="228" t="s">
        <v>436</v>
      </c>
      <c r="C62" s="228" t="str">
        <f>IFERROR(IF((VLOOKUP($A62,'Q4 Raw Data'!$A$9:$DO$158,C$3,FALSE))="","",(VLOOKUP($A62,'Q4 Raw Data'!$A$9:$DO$158,C$3,FALSE))),"")</f>
        <v>Strongly Agree</v>
      </c>
      <c r="D62" s="228" t="str">
        <f>IFERROR(IF((VLOOKUP($A62,'Q4 Raw Data'!$A$9:$DO$158,D$3,FALSE))="","",(VLOOKUP($A62,'Q4 Raw Data'!$A$9:$DO$158,D$3,FALSE))),"")</f>
        <v>Agree</v>
      </c>
      <c r="E62" s="228" t="str">
        <f>IFERROR(IF((VLOOKUP($A62,'Q4 Raw Data'!$A$9:$DO$158,E$3,FALSE))="","",(VLOOKUP($A62,'Q4 Raw Data'!$A$9:$DO$158,E$3,FALSE))),"")</f>
        <v>Strongly Agree</v>
      </c>
      <c r="F62" s="228" t="str">
        <f>IFERROR(IF((VLOOKUP($A62,'Q4 Raw Data'!$A$9:$DO$158,F$3,FALSE))="","",(VLOOKUP($A62,'Q4 Raw Data'!$A$9:$DO$158,F$3,FALSE))),"")</f>
        <v>Agree</v>
      </c>
      <c r="G62" s="228" t="str">
        <f>IFERROR(IF((VLOOKUP($A62,'Q4 Raw Data'!$A$9:$DO$158,G$3,FALSE))="","",(VLOOKUP($A62,'Q4 Raw Data'!$A$9:$DO$158,G$3,FALSE))),"")</f>
        <v>Strongly Agree</v>
      </c>
      <c r="H62" s="228" t="str">
        <f>IFERROR(IF((VLOOKUP($A62,'Q4 Raw Data'!$A$9:$DO$158,H$3,FALSE))="","",(VLOOKUP($A62,'Q4 Raw Data'!$A$9:$DO$158,H$3,FALSE))),"")</f>
        <v>Agree</v>
      </c>
      <c r="I62" s="228" t="str">
        <f>IFERROR(IF((VLOOKUP($A62,'Q4 Raw Data'!$A$9:$DO$158,I$3,FALSE))="","",(VLOOKUP($A62,'Q4 Raw Data'!$A$9:$DO$158,I$3,FALSE))),"")</f>
        <v>Agree</v>
      </c>
      <c r="J62" s="228"/>
      <c r="K62" s="228"/>
      <c r="L62" s="228"/>
      <c r="M62" s="228"/>
      <c r="N62" s="228"/>
      <c r="O62" s="228"/>
      <c r="P62" s="228"/>
      <c r="Q62" s="228" t="str">
        <f>IFERROR(IF((VLOOKUP($A62,'Q4 Raw Data'!$A$9:$DO$158,Q$3,FALSE))="","",(VLOOKUP($A62,'Q4 Raw Data'!$A$9:$DO$158,Q$3,FALSE))),"")</f>
        <v>2. Strong, system-wide governance and systems leadership</v>
      </c>
      <c r="R62" s="228" t="str">
        <f>IFERROR(IF((VLOOKUP($A62,'Q4 Raw Data'!$A$9:$DO$158,R$3,FALSE))="","",(VLOOKUP($A62,'Q4 Raw Data'!$A$9:$DO$158,R$3,FALSE))),"")</f>
        <v>8. Pooled or aligned resources</v>
      </c>
      <c r="S62" s="228"/>
      <c r="T62" s="228"/>
      <c r="U62" s="228" t="str">
        <f>IFERROR(IF((VLOOKUP($A62,'Q4 Raw Data'!$A$9:$DO$158,U$3,FALSE))="","",(VLOOKUP($A62,'Q4 Raw Data'!$A$9:$DO$158,U$3,FALSE))),"")</f>
        <v>9. Joint commissioning of health and social care</v>
      </c>
      <c r="V62" s="228" t="str">
        <f>IFERROR(IF((VLOOKUP($A62,'Q4 Raw Data'!$A$9:$DO$158,V$3,FALSE))="","",(VLOOKUP($A62,'Q4 Raw Data'!$A$9:$DO$158,V$3,FALSE))),"")</f>
        <v>5. Integrated workforce: joint approach to training and upskilling of workforce</v>
      </c>
      <c r="W62" s="228"/>
      <c r="X62" s="228"/>
    </row>
    <row r="63" spans="1:24" x14ac:dyDescent="0.3">
      <c r="A63" s="228" t="s">
        <v>438</v>
      </c>
      <c r="B63" s="228" t="s">
        <v>439</v>
      </c>
      <c r="C63" s="228" t="str">
        <f>IFERROR(IF((VLOOKUP($A63,'Q4 Raw Data'!$A$9:$DO$158,C$3,FALSE))="","",(VLOOKUP($A63,'Q4 Raw Data'!$A$9:$DO$158,C$3,FALSE))),"")</f>
        <v>Strongly Agree</v>
      </c>
      <c r="D63" s="228" t="str">
        <f>IFERROR(IF((VLOOKUP($A63,'Q4 Raw Data'!$A$9:$DO$158,D$3,FALSE))="","",(VLOOKUP($A63,'Q4 Raw Data'!$A$9:$DO$158,D$3,FALSE))),"")</f>
        <v>Neither agree nor disagree</v>
      </c>
      <c r="E63" s="228" t="str">
        <f>IFERROR(IF((VLOOKUP($A63,'Q4 Raw Data'!$A$9:$DO$158,E$3,FALSE))="","",(VLOOKUP($A63,'Q4 Raw Data'!$A$9:$DO$158,E$3,FALSE))),"")</f>
        <v>Agree</v>
      </c>
      <c r="F63" s="228" t="str">
        <f>IFERROR(IF((VLOOKUP($A63,'Q4 Raw Data'!$A$9:$DO$158,F$3,FALSE))="","",(VLOOKUP($A63,'Q4 Raw Data'!$A$9:$DO$158,F$3,FALSE))),"")</f>
        <v>Neither agree nor disagree</v>
      </c>
      <c r="G63" s="228" t="str">
        <f>IFERROR(IF((VLOOKUP($A63,'Q4 Raw Data'!$A$9:$DO$158,G$3,FALSE))="","",(VLOOKUP($A63,'Q4 Raw Data'!$A$9:$DO$158,G$3,FALSE))),"")</f>
        <v>Strongly Agree</v>
      </c>
      <c r="H63" s="228" t="str">
        <f>IFERROR(IF((VLOOKUP($A63,'Q4 Raw Data'!$A$9:$DO$158,H$3,FALSE))="","",(VLOOKUP($A63,'Q4 Raw Data'!$A$9:$DO$158,H$3,FALSE))),"")</f>
        <v>Neither agree nor disagree</v>
      </c>
      <c r="I63" s="228" t="str">
        <f>IFERROR(IF((VLOOKUP($A63,'Q4 Raw Data'!$A$9:$DO$158,I$3,FALSE))="","",(VLOOKUP($A63,'Q4 Raw Data'!$A$9:$DO$158,I$3,FALSE))),"")</f>
        <v>Agree</v>
      </c>
      <c r="J63" s="228"/>
      <c r="K63" s="228"/>
      <c r="L63" s="228"/>
      <c r="M63" s="228"/>
      <c r="N63" s="228"/>
      <c r="O63" s="228"/>
      <c r="P63" s="228"/>
      <c r="Q63" s="228" t="str">
        <f>IFERROR(IF((VLOOKUP($A63,'Q4 Raw Data'!$A$9:$DO$158,Q$3,FALSE))="","",(VLOOKUP($A63,'Q4 Raw Data'!$A$9:$DO$158,Q$3,FALSE))),"")</f>
        <v>2. Strong, system-wide governance and systems leadership</v>
      </c>
      <c r="R63" s="228" t="str">
        <f>IFERROR(IF((VLOOKUP($A63,'Q4 Raw Data'!$A$9:$DO$158,R$3,FALSE))="","",(VLOOKUP($A63,'Q4 Raw Data'!$A$9:$DO$158,R$3,FALSE))),"")</f>
        <v>9. Joint commissioning of health and social care</v>
      </c>
      <c r="S63" s="228"/>
      <c r="T63" s="228"/>
      <c r="U63" s="228" t="str">
        <f>IFERROR(IF((VLOOKUP($A63,'Q4 Raw Data'!$A$9:$DO$158,U$3,FALSE))="","",(VLOOKUP($A63,'Q4 Raw Data'!$A$9:$DO$158,U$3,FALSE))),"")</f>
        <v>6. Good quality and sustainable provider market that can meet demand</v>
      </c>
      <c r="V63" s="228" t="str">
        <f>IFERROR(IF((VLOOKUP($A63,'Q4 Raw Data'!$A$9:$DO$158,V$3,FALSE))="","",(VLOOKUP($A63,'Q4 Raw Data'!$A$9:$DO$158,V$3,FALSE))),"")</f>
        <v>5. Integrated workforce: joint approach to training and upskilling of workforce</v>
      </c>
      <c r="W63" s="228"/>
      <c r="X63" s="228"/>
    </row>
    <row r="64" spans="1:24" x14ac:dyDescent="0.3">
      <c r="A64" s="228" t="s">
        <v>442</v>
      </c>
      <c r="B64" s="228" t="s">
        <v>443</v>
      </c>
      <c r="C64" s="228" t="str">
        <f>IFERROR(IF((VLOOKUP($A64,'Q4 Raw Data'!$A$9:$DO$158,C$3,FALSE))="","",(VLOOKUP($A64,'Q4 Raw Data'!$A$9:$DO$158,C$3,FALSE))),"")</f>
        <v>Strongly Agree</v>
      </c>
      <c r="D64" s="228" t="str">
        <f>IFERROR(IF((VLOOKUP($A64,'Q4 Raw Data'!$A$9:$DO$158,D$3,FALSE))="","",(VLOOKUP($A64,'Q4 Raw Data'!$A$9:$DO$158,D$3,FALSE))),"")</f>
        <v>Strongly Agree</v>
      </c>
      <c r="E64" s="228" t="str">
        <f>IFERROR(IF((VLOOKUP($A64,'Q4 Raw Data'!$A$9:$DO$158,E$3,FALSE))="","",(VLOOKUP($A64,'Q4 Raw Data'!$A$9:$DO$158,E$3,FALSE))),"")</f>
        <v>Strongly Agree</v>
      </c>
      <c r="F64" s="228" t="str">
        <f>IFERROR(IF((VLOOKUP($A64,'Q4 Raw Data'!$A$9:$DO$158,F$3,FALSE))="","",(VLOOKUP($A64,'Q4 Raw Data'!$A$9:$DO$158,F$3,FALSE))),"")</f>
        <v>Agree</v>
      </c>
      <c r="G64" s="228" t="str">
        <f>IFERROR(IF((VLOOKUP($A64,'Q4 Raw Data'!$A$9:$DO$158,G$3,FALSE))="","",(VLOOKUP($A64,'Q4 Raw Data'!$A$9:$DO$158,G$3,FALSE))),"")</f>
        <v>Strongly Agree</v>
      </c>
      <c r="H64" s="228" t="str">
        <f>IFERROR(IF((VLOOKUP($A64,'Q4 Raw Data'!$A$9:$DO$158,H$3,FALSE))="","",(VLOOKUP($A64,'Q4 Raw Data'!$A$9:$DO$158,H$3,FALSE))),"")</f>
        <v>Strongly Agree</v>
      </c>
      <c r="I64" s="228" t="str">
        <f>IFERROR(IF((VLOOKUP($A64,'Q4 Raw Data'!$A$9:$DO$158,I$3,FALSE))="","",(VLOOKUP($A64,'Q4 Raw Data'!$A$9:$DO$158,I$3,FALSE))),"")</f>
        <v>Strongly Agree</v>
      </c>
      <c r="J64" s="228"/>
      <c r="K64" s="228"/>
      <c r="L64" s="228"/>
      <c r="M64" s="228"/>
      <c r="N64" s="228"/>
      <c r="O64" s="228"/>
      <c r="P64" s="228"/>
      <c r="Q64" s="228" t="str">
        <f>IFERROR(IF((VLOOKUP($A64,'Q4 Raw Data'!$A$9:$DO$158,Q$3,FALSE))="","",(VLOOKUP($A64,'Q4 Raw Data'!$A$9:$DO$158,Q$3,FALSE))),"")</f>
        <v>5. Integrated workforce: joint approach to training and upskilling of workforce</v>
      </c>
      <c r="R64" s="228" t="str">
        <f>IFERROR(IF((VLOOKUP($A64,'Q4 Raw Data'!$A$9:$DO$158,R$3,FALSE))="","",(VLOOKUP($A64,'Q4 Raw Data'!$A$9:$DO$158,R$3,FALSE))),"")</f>
        <v>9. Joint commissioning of health and social care</v>
      </c>
      <c r="S64" s="228"/>
      <c r="T64" s="228"/>
      <c r="U64" s="228" t="str">
        <f>IFERROR(IF((VLOOKUP($A64,'Q4 Raw Data'!$A$9:$DO$158,U$3,FALSE))="","",(VLOOKUP($A64,'Q4 Raw Data'!$A$9:$DO$158,U$3,FALSE))),"")</f>
        <v>1. Local contextual factors (e.g. financial health, funding arrangements, demographics, urban vs rural factors)</v>
      </c>
      <c r="V64" s="228" t="str">
        <f>IFERROR(IF((VLOOKUP($A64,'Q4 Raw Data'!$A$9:$DO$158,V$3,FALSE))="","",(VLOOKUP($A64,'Q4 Raw Data'!$A$9:$DO$158,V$3,FALSE))),"")</f>
        <v>Other</v>
      </c>
      <c r="W64" s="228"/>
      <c r="X64" s="228"/>
    </row>
    <row r="65" spans="1:24" x14ac:dyDescent="0.3">
      <c r="A65" s="228" t="s">
        <v>446</v>
      </c>
      <c r="B65" s="228" t="s">
        <v>447</v>
      </c>
      <c r="C65" s="228" t="str">
        <f>IFERROR(IF((VLOOKUP($A65,'Q4 Raw Data'!$A$9:$DO$158,C$3,FALSE))="","",(VLOOKUP($A65,'Q4 Raw Data'!$A$9:$DO$158,C$3,FALSE))),"")</f>
        <v>Strongly Agree</v>
      </c>
      <c r="D65" s="228" t="str">
        <f>IFERROR(IF((VLOOKUP($A65,'Q4 Raw Data'!$A$9:$DO$158,D$3,FALSE))="","",(VLOOKUP($A65,'Q4 Raw Data'!$A$9:$DO$158,D$3,FALSE))),"")</f>
        <v>Agree</v>
      </c>
      <c r="E65" s="228" t="str">
        <f>IFERROR(IF((VLOOKUP($A65,'Q4 Raw Data'!$A$9:$DO$158,E$3,FALSE))="","",(VLOOKUP($A65,'Q4 Raw Data'!$A$9:$DO$158,E$3,FALSE))),"")</f>
        <v>Agree</v>
      </c>
      <c r="F65" s="228" t="str">
        <f>IFERROR(IF((VLOOKUP($A65,'Q4 Raw Data'!$A$9:$DO$158,F$3,FALSE))="","",(VLOOKUP($A65,'Q4 Raw Data'!$A$9:$DO$158,F$3,FALSE))),"")</f>
        <v>Agree</v>
      </c>
      <c r="G65" s="228" t="str">
        <f>IFERROR(IF((VLOOKUP($A65,'Q4 Raw Data'!$A$9:$DO$158,G$3,FALSE))="","",(VLOOKUP($A65,'Q4 Raw Data'!$A$9:$DO$158,G$3,FALSE))),"")</f>
        <v>Strongly Agree</v>
      </c>
      <c r="H65" s="228" t="str">
        <f>IFERROR(IF((VLOOKUP($A65,'Q4 Raw Data'!$A$9:$DO$158,H$3,FALSE))="","",(VLOOKUP($A65,'Q4 Raw Data'!$A$9:$DO$158,H$3,FALSE))),"")</f>
        <v>Agree</v>
      </c>
      <c r="I65" s="228" t="str">
        <f>IFERROR(IF((VLOOKUP($A65,'Q4 Raw Data'!$A$9:$DO$158,I$3,FALSE))="","",(VLOOKUP($A65,'Q4 Raw Data'!$A$9:$DO$158,I$3,FALSE))),"")</f>
        <v>Agree</v>
      </c>
      <c r="J65" s="228"/>
      <c r="K65" s="228"/>
      <c r="L65" s="228"/>
      <c r="M65" s="228"/>
      <c r="N65" s="228"/>
      <c r="O65" s="228"/>
      <c r="P65" s="228"/>
      <c r="Q65" s="228" t="str">
        <f>IFERROR(IF((VLOOKUP($A65,'Q4 Raw Data'!$A$9:$DO$158,Q$3,FALSE))="","",(VLOOKUP($A65,'Q4 Raw Data'!$A$9:$DO$158,Q$3,FALSE))),"")</f>
        <v>8. Pooled or aligned resources</v>
      </c>
      <c r="R65" s="228" t="str">
        <f>IFERROR(IF((VLOOKUP($A65,'Q4 Raw Data'!$A$9:$DO$158,R$3,FALSE))="","",(VLOOKUP($A65,'Q4 Raw Data'!$A$9:$DO$158,R$3,FALSE))),"")</f>
        <v>2. Strong, system-wide governance and systems leadership</v>
      </c>
      <c r="S65" s="228"/>
      <c r="T65" s="228"/>
      <c r="U65" s="228" t="str">
        <f>IFERROR(IF((VLOOKUP($A65,'Q4 Raw Data'!$A$9:$DO$158,U$3,FALSE))="","",(VLOOKUP($A65,'Q4 Raw Data'!$A$9:$DO$158,U$3,FALSE))),"")</f>
        <v>1. Local contextual factors (e.g. financial health, funding arrangements, demographics, urban vs rural factors)</v>
      </c>
      <c r="V65" s="228" t="str">
        <f>IFERROR(IF((VLOOKUP($A65,'Q4 Raw Data'!$A$9:$DO$158,V$3,FALSE))="","",(VLOOKUP($A65,'Q4 Raw Data'!$A$9:$DO$158,V$3,FALSE))),"")</f>
        <v>3. Integrated electronic records and sharing across the system with service users</v>
      </c>
      <c r="W65" s="228"/>
      <c r="X65" s="228"/>
    </row>
    <row r="66" spans="1:24" x14ac:dyDescent="0.3">
      <c r="A66" s="228" t="s">
        <v>448</v>
      </c>
      <c r="B66" s="228" t="s">
        <v>449</v>
      </c>
      <c r="C66" s="228" t="str">
        <f>IFERROR(IF((VLOOKUP($A66,'Q4 Raw Data'!$A$9:$DO$158,C$3,FALSE))="","",(VLOOKUP($A66,'Q4 Raw Data'!$A$9:$DO$158,C$3,FALSE))),"")</f>
        <v>Agree</v>
      </c>
      <c r="D66" s="228" t="str">
        <f>IFERROR(IF((VLOOKUP($A66,'Q4 Raw Data'!$A$9:$DO$158,D$3,FALSE))="","",(VLOOKUP($A66,'Q4 Raw Data'!$A$9:$DO$158,D$3,FALSE))),"")</f>
        <v>Agree</v>
      </c>
      <c r="E66" s="228" t="str">
        <f>IFERROR(IF((VLOOKUP($A66,'Q4 Raw Data'!$A$9:$DO$158,E$3,FALSE))="","",(VLOOKUP($A66,'Q4 Raw Data'!$A$9:$DO$158,E$3,FALSE))),"")</f>
        <v>Agree</v>
      </c>
      <c r="F66" s="228" t="str">
        <f>IFERROR(IF((VLOOKUP($A66,'Q4 Raw Data'!$A$9:$DO$158,F$3,FALSE))="","",(VLOOKUP($A66,'Q4 Raw Data'!$A$9:$DO$158,F$3,FALSE))),"")</f>
        <v>Agree</v>
      </c>
      <c r="G66" s="228" t="str">
        <f>IFERROR(IF((VLOOKUP($A66,'Q4 Raw Data'!$A$9:$DO$158,G$3,FALSE))="","",(VLOOKUP($A66,'Q4 Raw Data'!$A$9:$DO$158,G$3,FALSE))),"")</f>
        <v>Neither agree nor disagree</v>
      </c>
      <c r="H66" s="228" t="str">
        <f>IFERROR(IF((VLOOKUP($A66,'Q4 Raw Data'!$A$9:$DO$158,H$3,FALSE))="","",(VLOOKUP($A66,'Q4 Raw Data'!$A$9:$DO$158,H$3,FALSE))),"")</f>
        <v>Agree</v>
      </c>
      <c r="I66" s="228" t="str">
        <f>IFERROR(IF((VLOOKUP($A66,'Q4 Raw Data'!$A$9:$DO$158,I$3,FALSE))="","",(VLOOKUP($A66,'Q4 Raw Data'!$A$9:$DO$158,I$3,FALSE))),"")</f>
        <v>Agree</v>
      </c>
      <c r="J66" s="228"/>
      <c r="K66" s="228"/>
      <c r="L66" s="228"/>
      <c r="M66" s="228"/>
      <c r="N66" s="228"/>
      <c r="O66" s="228"/>
      <c r="P66" s="228"/>
      <c r="Q66" s="228" t="str">
        <f>IFERROR(IF((VLOOKUP($A66,'Q4 Raw Data'!$A$9:$DO$158,Q$3,FALSE))="","",(VLOOKUP($A66,'Q4 Raw Data'!$A$9:$DO$158,Q$3,FALSE))),"")</f>
        <v>4. Empowering users to have choice and control through an asset based approach, shared decision making and co-production</v>
      </c>
      <c r="R66" s="228" t="str">
        <f>IFERROR(IF((VLOOKUP($A66,'Q4 Raw Data'!$A$9:$DO$158,R$3,FALSE))="","",(VLOOKUP($A66,'Q4 Raw Data'!$A$9:$DO$158,R$3,FALSE))),"")</f>
        <v>2. Strong, system-wide governance and systems leadership</v>
      </c>
      <c r="S66" s="228"/>
      <c r="T66" s="228"/>
      <c r="U66" s="228" t="str">
        <f>IFERROR(IF((VLOOKUP($A66,'Q4 Raw Data'!$A$9:$DO$158,U$3,FALSE))="","",(VLOOKUP($A66,'Q4 Raw Data'!$A$9:$DO$158,U$3,FALSE))),"")</f>
        <v>1. Local contextual factors (e.g. financial health, funding arrangements, demographics, urban vs rural factors)</v>
      </c>
      <c r="V66" s="228" t="str">
        <f>IFERROR(IF((VLOOKUP($A66,'Q4 Raw Data'!$A$9:$DO$158,V$3,FALSE))="","",(VLOOKUP($A66,'Q4 Raw Data'!$A$9:$DO$158,V$3,FALSE))),"")</f>
        <v>3. Integrated electronic records and sharing across the system with service users</v>
      </c>
      <c r="W66" s="228"/>
      <c r="X66" s="228"/>
    </row>
    <row r="67" spans="1:24" x14ac:dyDescent="0.3">
      <c r="A67" s="228" t="s">
        <v>450</v>
      </c>
      <c r="B67" s="228" t="s">
        <v>451</v>
      </c>
      <c r="C67" s="228" t="str">
        <f>IFERROR(IF((VLOOKUP($A67,'Q4 Raw Data'!$A$9:$DO$158,C$3,FALSE))="","",(VLOOKUP($A67,'Q4 Raw Data'!$A$9:$DO$158,C$3,FALSE))),"")</f>
        <v>Agree</v>
      </c>
      <c r="D67" s="228" t="str">
        <f>IFERROR(IF((VLOOKUP($A67,'Q4 Raw Data'!$A$9:$DO$158,D$3,FALSE))="","",(VLOOKUP($A67,'Q4 Raw Data'!$A$9:$DO$158,D$3,FALSE))),"")</f>
        <v>Agree</v>
      </c>
      <c r="E67" s="228" t="str">
        <f>IFERROR(IF((VLOOKUP($A67,'Q4 Raw Data'!$A$9:$DO$158,E$3,FALSE))="","",(VLOOKUP($A67,'Q4 Raw Data'!$A$9:$DO$158,E$3,FALSE))),"")</f>
        <v>Agree</v>
      </c>
      <c r="F67" s="228" t="str">
        <f>IFERROR(IF((VLOOKUP($A67,'Q4 Raw Data'!$A$9:$DO$158,F$3,FALSE))="","",(VLOOKUP($A67,'Q4 Raw Data'!$A$9:$DO$158,F$3,FALSE))),"")</f>
        <v>Agree</v>
      </c>
      <c r="G67" s="228" t="str">
        <f>IFERROR(IF((VLOOKUP($A67,'Q4 Raw Data'!$A$9:$DO$158,G$3,FALSE))="","",(VLOOKUP($A67,'Q4 Raw Data'!$A$9:$DO$158,G$3,FALSE))),"")</f>
        <v>Agree</v>
      </c>
      <c r="H67" s="228" t="str">
        <f>IFERROR(IF((VLOOKUP($A67,'Q4 Raw Data'!$A$9:$DO$158,H$3,FALSE))="","",(VLOOKUP($A67,'Q4 Raw Data'!$A$9:$DO$158,H$3,FALSE))),"")</f>
        <v>Agree</v>
      </c>
      <c r="I67" s="228" t="str">
        <f>IFERROR(IF((VLOOKUP($A67,'Q4 Raw Data'!$A$9:$DO$158,I$3,FALSE))="","",(VLOOKUP($A67,'Q4 Raw Data'!$A$9:$DO$158,I$3,FALSE))),"")</f>
        <v>Agree</v>
      </c>
      <c r="J67" s="228"/>
      <c r="K67" s="228"/>
      <c r="L67" s="228"/>
      <c r="M67" s="228"/>
      <c r="N67" s="228"/>
      <c r="O67" s="228"/>
      <c r="P67" s="228"/>
      <c r="Q67" s="228" t="str">
        <f>IFERROR(IF((VLOOKUP($A67,'Q4 Raw Data'!$A$9:$DO$158,Q$3,FALSE))="","",(VLOOKUP($A67,'Q4 Raw Data'!$A$9:$DO$158,Q$3,FALSE))),"")</f>
        <v>4. Empowering users to have choice and control through an asset based approach, shared decision making and co-production</v>
      </c>
      <c r="R67" s="228" t="str">
        <f>IFERROR(IF((VLOOKUP($A67,'Q4 Raw Data'!$A$9:$DO$158,R$3,FALSE))="","",(VLOOKUP($A67,'Q4 Raw Data'!$A$9:$DO$158,R$3,FALSE))),"")</f>
        <v>2. Strong, system-wide governance and systems leadership</v>
      </c>
      <c r="S67" s="228"/>
      <c r="T67" s="228"/>
      <c r="U67" s="228" t="str">
        <f>IFERROR(IF((VLOOKUP($A67,'Q4 Raw Data'!$A$9:$DO$158,U$3,FALSE))="","",(VLOOKUP($A67,'Q4 Raw Data'!$A$9:$DO$158,U$3,FALSE))),"")</f>
        <v>8. Pooled or aligned resources</v>
      </c>
      <c r="V67" s="228" t="str">
        <f>IFERROR(IF((VLOOKUP($A67,'Q4 Raw Data'!$A$9:$DO$158,V$3,FALSE))="","",(VLOOKUP($A67,'Q4 Raw Data'!$A$9:$DO$158,V$3,FALSE))),"")</f>
        <v>6. Good quality and sustainable provider market that can meet demand</v>
      </c>
      <c r="W67" s="228"/>
      <c r="X67" s="228"/>
    </row>
    <row r="68" spans="1:24" x14ac:dyDescent="0.3">
      <c r="A68" s="228" t="s">
        <v>454</v>
      </c>
      <c r="B68" s="228" t="s">
        <v>455</v>
      </c>
      <c r="C68" s="228" t="str">
        <f>IFERROR(IF((VLOOKUP($A68,'Q4 Raw Data'!$A$9:$DO$158,C$3,FALSE))="","",(VLOOKUP($A68,'Q4 Raw Data'!$A$9:$DO$158,C$3,FALSE))),"")</f>
        <v>Neither agree nor disagree</v>
      </c>
      <c r="D68" s="228" t="str">
        <f>IFERROR(IF((VLOOKUP($A68,'Q4 Raw Data'!$A$9:$DO$158,D$3,FALSE))="","",(VLOOKUP($A68,'Q4 Raw Data'!$A$9:$DO$158,D$3,FALSE))),"")</f>
        <v>Agree</v>
      </c>
      <c r="E68" s="228" t="str">
        <f>IFERROR(IF((VLOOKUP($A68,'Q4 Raw Data'!$A$9:$DO$158,E$3,FALSE))="","",(VLOOKUP($A68,'Q4 Raw Data'!$A$9:$DO$158,E$3,FALSE))),"")</f>
        <v>Neither agree nor disagree</v>
      </c>
      <c r="F68" s="228" t="str">
        <f>IFERROR(IF((VLOOKUP($A68,'Q4 Raw Data'!$A$9:$DO$158,F$3,FALSE))="","",(VLOOKUP($A68,'Q4 Raw Data'!$A$9:$DO$158,F$3,FALSE))),"")</f>
        <v>Neither agree nor disagree</v>
      </c>
      <c r="G68" s="228" t="str">
        <f>IFERROR(IF((VLOOKUP($A68,'Q4 Raw Data'!$A$9:$DO$158,G$3,FALSE))="","",(VLOOKUP($A68,'Q4 Raw Data'!$A$9:$DO$158,G$3,FALSE))),"")</f>
        <v>Agree</v>
      </c>
      <c r="H68" s="228" t="str">
        <f>IFERROR(IF((VLOOKUP($A68,'Q4 Raw Data'!$A$9:$DO$158,H$3,FALSE))="","",(VLOOKUP($A68,'Q4 Raw Data'!$A$9:$DO$158,H$3,FALSE))),"")</f>
        <v>Agree</v>
      </c>
      <c r="I68" s="228" t="str">
        <f>IFERROR(IF((VLOOKUP($A68,'Q4 Raw Data'!$A$9:$DO$158,I$3,FALSE))="","",(VLOOKUP($A68,'Q4 Raw Data'!$A$9:$DO$158,I$3,FALSE))),"")</f>
        <v>Disagree</v>
      </c>
      <c r="J68" s="228"/>
      <c r="K68" s="228"/>
      <c r="L68" s="228"/>
      <c r="M68" s="228"/>
      <c r="N68" s="228"/>
      <c r="O68" s="228"/>
      <c r="P68" s="228"/>
      <c r="Q68" s="228" t="str">
        <f>IFERROR(IF((VLOOKUP($A68,'Q4 Raw Data'!$A$9:$DO$158,Q$3,FALSE))="","",(VLOOKUP($A68,'Q4 Raw Data'!$A$9:$DO$158,Q$3,FALSE))),"")</f>
        <v>2. Strong, system-wide governance and systems leadership</v>
      </c>
      <c r="R68" s="228" t="str">
        <f>IFERROR(IF((VLOOKUP($A68,'Q4 Raw Data'!$A$9:$DO$158,R$3,FALSE))="","",(VLOOKUP($A68,'Q4 Raw Data'!$A$9:$DO$158,R$3,FALSE))),"")</f>
        <v>Other</v>
      </c>
      <c r="S68" s="228"/>
      <c r="T68" s="228"/>
      <c r="U68" s="228" t="str">
        <f>IFERROR(IF((VLOOKUP($A68,'Q4 Raw Data'!$A$9:$DO$158,U$3,FALSE))="","",(VLOOKUP($A68,'Q4 Raw Data'!$A$9:$DO$158,U$3,FALSE))),"")</f>
        <v>9. Joint commissioning of health and social care</v>
      </c>
      <c r="V68" s="228" t="str">
        <f>IFERROR(IF((VLOOKUP($A68,'Q4 Raw Data'!$A$9:$DO$158,V$3,FALSE))="","",(VLOOKUP($A68,'Q4 Raw Data'!$A$9:$DO$158,V$3,FALSE))),"")</f>
        <v>8. Pooled or aligned resources</v>
      </c>
      <c r="W68" s="228"/>
      <c r="X68" s="228"/>
    </row>
    <row r="69" spans="1:24" x14ac:dyDescent="0.3">
      <c r="A69" s="228" t="s">
        <v>456</v>
      </c>
      <c r="B69" s="228" t="s">
        <v>457</v>
      </c>
      <c r="C69" s="228" t="str">
        <f>IFERROR(IF((VLOOKUP($A69,'Q4 Raw Data'!$A$9:$DO$158,C$3,FALSE))="","",(VLOOKUP($A69,'Q4 Raw Data'!$A$9:$DO$158,C$3,FALSE))),"")</f>
        <v>Strongly Agree</v>
      </c>
      <c r="D69" s="228" t="str">
        <f>IFERROR(IF((VLOOKUP($A69,'Q4 Raw Data'!$A$9:$DO$158,D$3,FALSE))="","",(VLOOKUP($A69,'Q4 Raw Data'!$A$9:$DO$158,D$3,FALSE))),"")</f>
        <v>Agree</v>
      </c>
      <c r="E69" s="228" t="str">
        <f>IFERROR(IF((VLOOKUP($A69,'Q4 Raw Data'!$A$9:$DO$158,E$3,FALSE))="","",(VLOOKUP($A69,'Q4 Raw Data'!$A$9:$DO$158,E$3,FALSE))),"")</f>
        <v>Strongly Agree</v>
      </c>
      <c r="F69" s="228" t="str">
        <f>IFERROR(IF((VLOOKUP($A69,'Q4 Raw Data'!$A$9:$DO$158,F$3,FALSE))="","",(VLOOKUP($A69,'Q4 Raw Data'!$A$9:$DO$158,F$3,FALSE))),"")</f>
        <v>Agree</v>
      </c>
      <c r="G69" s="228" t="str">
        <f>IFERROR(IF((VLOOKUP($A69,'Q4 Raw Data'!$A$9:$DO$158,G$3,FALSE))="","",(VLOOKUP($A69,'Q4 Raw Data'!$A$9:$DO$158,G$3,FALSE))),"")</f>
        <v>Neither agree nor disagree</v>
      </c>
      <c r="H69" s="228" t="str">
        <f>IFERROR(IF((VLOOKUP($A69,'Q4 Raw Data'!$A$9:$DO$158,H$3,FALSE))="","",(VLOOKUP($A69,'Q4 Raw Data'!$A$9:$DO$158,H$3,FALSE))),"")</f>
        <v>Neither agree nor disagree</v>
      </c>
      <c r="I69" s="228" t="str">
        <f>IFERROR(IF((VLOOKUP($A69,'Q4 Raw Data'!$A$9:$DO$158,I$3,FALSE))="","",(VLOOKUP($A69,'Q4 Raw Data'!$A$9:$DO$158,I$3,FALSE))),"")</f>
        <v>Neither agree nor disagree</v>
      </c>
      <c r="J69" s="228"/>
      <c r="K69" s="228"/>
      <c r="L69" s="228"/>
      <c r="M69" s="228"/>
      <c r="N69" s="228"/>
      <c r="O69" s="228"/>
      <c r="P69" s="228"/>
      <c r="Q69" s="228" t="str">
        <f>IFERROR(IF((VLOOKUP($A69,'Q4 Raw Data'!$A$9:$DO$158,Q$3,FALSE))="","",(VLOOKUP($A69,'Q4 Raw Data'!$A$9:$DO$158,Q$3,FALSE))),"")</f>
        <v>Please select a response category</v>
      </c>
      <c r="R69" s="228" t="str">
        <f>IFERROR(IF((VLOOKUP($A69,'Q4 Raw Data'!$A$9:$DO$158,R$3,FALSE))="","",(VLOOKUP($A69,'Q4 Raw Data'!$A$9:$DO$158,R$3,FALSE))),"")</f>
        <v>Please select a response category</v>
      </c>
      <c r="S69" s="228"/>
      <c r="T69" s="228"/>
      <c r="U69" s="228" t="str">
        <f>IFERROR(IF((VLOOKUP($A69,'Q4 Raw Data'!$A$9:$DO$158,U$3,FALSE))="","",(VLOOKUP($A69,'Q4 Raw Data'!$A$9:$DO$158,U$3,FALSE))),"")</f>
        <v>Please select a response category</v>
      </c>
      <c r="V69" s="228" t="str">
        <f>IFERROR(IF((VLOOKUP($A69,'Q4 Raw Data'!$A$9:$DO$158,V$3,FALSE))="","",(VLOOKUP($A69,'Q4 Raw Data'!$A$9:$DO$158,V$3,FALSE))),"")</f>
        <v>Please select a response category</v>
      </c>
      <c r="W69" s="228"/>
      <c r="X69" s="228"/>
    </row>
    <row r="70" spans="1:24" x14ac:dyDescent="0.3">
      <c r="A70" s="228" t="s">
        <v>460</v>
      </c>
      <c r="B70" s="228" t="s">
        <v>461</v>
      </c>
      <c r="C70" s="228" t="str">
        <f>IFERROR(IF((VLOOKUP($A70,'Q4 Raw Data'!$A$9:$DO$158,C$3,FALSE))="","",(VLOOKUP($A70,'Q4 Raw Data'!$A$9:$DO$158,C$3,FALSE))),"")</f>
        <v>Agree</v>
      </c>
      <c r="D70" s="228" t="str">
        <f>IFERROR(IF((VLOOKUP($A70,'Q4 Raw Data'!$A$9:$DO$158,D$3,FALSE))="","",(VLOOKUP($A70,'Q4 Raw Data'!$A$9:$DO$158,D$3,FALSE))),"")</f>
        <v>Agree</v>
      </c>
      <c r="E70" s="228" t="str">
        <f>IFERROR(IF((VLOOKUP($A70,'Q4 Raw Data'!$A$9:$DO$158,E$3,FALSE))="","",(VLOOKUP($A70,'Q4 Raw Data'!$A$9:$DO$158,E$3,FALSE))),"")</f>
        <v>Neither agree nor disagree</v>
      </c>
      <c r="F70" s="228" t="str">
        <f>IFERROR(IF((VLOOKUP($A70,'Q4 Raw Data'!$A$9:$DO$158,F$3,FALSE))="","",(VLOOKUP($A70,'Q4 Raw Data'!$A$9:$DO$158,F$3,FALSE))),"")</f>
        <v>Neither agree nor disagree</v>
      </c>
      <c r="G70" s="228" t="str">
        <f>IFERROR(IF((VLOOKUP($A70,'Q4 Raw Data'!$A$9:$DO$158,G$3,FALSE))="","",(VLOOKUP($A70,'Q4 Raw Data'!$A$9:$DO$158,G$3,FALSE))),"")</f>
        <v>Agree</v>
      </c>
      <c r="H70" s="228" t="str">
        <f>IFERROR(IF((VLOOKUP($A70,'Q4 Raw Data'!$A$9:$DO$158,H$3,FALSE))="","",(VLOOKUP($A70,'Q4 Raw Data'!$A$9:$DO$158,H$3,FALSE))),"")</f>
        <v>Agree</v>
      </c>
      <c r="I70" s="228" t="str">
        <f>IFERROR(IF((VLOOKUP($A70,'Q4 Raw Data'!$A$9:$DO$158,I$3,FALSE))="","",(VLOOKUP($A70,'Q4 Raw Data'!$A$9:$DO$158,I$3,FALSE))),"")</f>
        <v>Agree</v>
      </c>
      <c r="J70" s="228"/>
      <c r="K70" s="228"/>
      <c r="L70" s="228"/>
      <c r="M70" s="228"/>
      <c r="N70" s="228"/>
      <c r="O70" s="228"/>
      <c r="P70" s="228"/>
      <c r="Q70" s="228" t="str">
        <f>IFERROR(IF((VLOOKUP($A70,'Q4 Raw Data'!$A$9:$DO$158,Q$3,FALSE))="","",(VLOOKUP($A70,'Q4 Raw Data'!$A$9:$DO$158,Q$3,FALSE))),"")</f>
        <v>8. Pooled or aligned resources</v>
      </c>
      <c r="R70" s="228" t="str">
        <f>IFERROR(IF((VLOOKUP($A70,'Q4 Raw Data'!$A$9:$DO$158,R$3,FALSE))="","",(VLOOKUP($A70,'Q4 Raw Data'!$A$9:$DO$158,R$3,FALSE))),"")</f>
        <v>6. Good quality and sustainable provider market that can meet demand</v>
      </c>
      <c r="S70" s="228"/>
      <c r="T70" s="228"/>
      <c r="U70" s="228" t="str">
        <f>IFERROR(IF((VLOOKUP($A70,'Q4 Raw Data'!$A$9:$DO$158,U$3,FALSE))="","",(VLOOKUP($A70,'Q4 Raw Data'!$A$9:$DO$158,U$3,FALSE))),"")</f>
        <v>1. Local contextual factors (e.g. financial health, funding arrangements, demographics, urban vs rural factors)</v>
      </c>
      <c r="V70" s="228" t="str">
        <f>IFERROR(IF((VLOOKUP($A70,'Q4 Raw Data'!$A$9:$DO$158,V$3,FALSE))="","",(VLOOKUP($A70,'Q4 Raw Data'!$A$9:$DO$158,V$3,FALSE))),"")</f>
        <v>5. Integrated workforce: joint approach to training and upskilling of workforce</v>
      </c>
      <c r="W70" s="228"/>
      <c r="X70" s="228"/>
    </row>
    <row r="71" spans="1:24" x14ac:dyDescent="0.3">
      <c r="A71" s="228" t="s">
        <v>462</v>
      </c>
      <c r="B71" s="228" t="s">
        <v>463</v>
      </c>
      <c r="C71" s="228" t="str">
        <f>IFERROR(IF((VLOOKUP($A71,'Q4 Raw Data'!$A$9:$DO$158,C$3,FALSE))="","",(VLOOKUP($A71,'Q4 Raw Data'!$A$9:$DO$158,C$3,FALSE))),"")</f>
        <v>Agree</v>
      </c>
      <c r="D71" s="228" t="str">
        <f>IFERROR(IF((VLOOKUP($A71,'Q4 Raw Data'!$A$9:$DO$158,D$3,FALSE))="","",(VLOOKUP($A71,'Q4 Raw Data'!$A$9:$DO$158,D$3,FALSE))),"")</f>
        <v>Agree</v>
      </c>
      <c r="E71" s="228" t="str">
        <f>IFERROR(IF((VLOOKUP($A71,'Q4 Raw Data'!$A$9:$DO$158,E$3,FALSE))="","",(VLOOKUP($A71,'Q4 Raw Data'!$A$9:$DO$158,E$3,FALSE))),"")</f>
        <v>Agree</v>
      </c>
      <c r="F71" s="228" t="str">
        <f>IFERROR(IF((VLOOKUP($A71,'Q4 Raw Data'!$A$9:$DO$158,F$3,FALSE))="","",(VLOOKUP($A71,'Q4 Raw Data'!$A$9:$DO$158,F$3,FALSE))),"")</f>
        <v>Agree</v>
      </c>
      <c r="G71" s="228" t="str">
        <f>IFERROR(IF((VLOOKUP($A71,'Q4 Raw Data'!$A$9:$DO$158,G$3,FALSE))="","",(VLOOKUP($A71,'Q4 Raw Data'!$A$9:$DO$158,G$3,FALSE))),"")</f>
        <v>Strongly Agree</v>
      </c>
      <c r="H71" s="228" t="str">
        <f>IFERROR(IF((VLOOKUP($A71,'Q4 Raw Data'!$A$9:$DO$158,H$3,FALSE))="","",(VLOOKUP($A71,'Q4 Raw Data'!$A$9:$DO$158,H$3,FALSE))),"")</f>
        <v>Strongly Agree</v>
      </c>
      <c r="I71" s="228" t="str">
        <f>IFERROR(IF((VLOOKUP($A71,'Q4 Raw Data'!$A$9:$DO$158,I$3,FALSE))="","",(VLOOKUP($A71,'Q4 Raw Data'!$A$9:$DO$158,I$3,FALSE))),"")</f>
        <v>Strongly Agree</v>
      </c>
      <c r="J71" s="228"/>
      <c r="K71" s="228"/>
      <c r="L71" s="228"/>
      <c r="M71" s="228"/>
      <c r="N71" s="228"/>
      <c r="O71" s="228"/>
      <c r="P71" s="228"/>
      <c r="Q71" s="228" t="str">
        <f>IFERROR(IF((VLOOKUP($A71,'Q4 Raw Data'!$A$9:$DO$158,Q$3,FALSE))="","",(VLOOKUP($A71,'Q4 Raw Data'!$A$9:$DO$158,Q$3,FALSE))),"")</f>
        <v>6. Good quality and sustainable provider market that can meet demand</v>
      </c>
      <c r="R71" s="228" t="str">
        <f>IFERROR(IF((VLOOKUP($A71,'Q4 Raw Data'!$A$9:$DO$158,R$3,FALSE))="","",(VLOOKUP($A71,'Q4 Raw Data'!$A$9:$DO$158,R$3,FALSE))),"")</f>
        <v>2. Strong, system-wide governance and systems leadership</v>
      </c>
      <c r="S71" s="228"/>
      <c r="T71" s="228"/>
      <c r="U71" s="228" t="str">
        <f>IFERROR(IF((VLOOKUP($A71,'Q4 Raw Data'!$A$9:$DO$158,U$3,FALSE))="","",(VLOOKUP($A71,'Q4 Raw Data'!$A$9:$DO$158,U$3,FALSE))),"")</f>
        <v>3. Integrated electronic records and sharing across the system with service users</v>
      </c>
      <c r="V71" s="228" t="str">
        <f>IFERROR(IF((VLOOKUP($A71,'Q4 Raw Data'!$A$9:$DO$158,V$3,FALSE))="","",(VLOOKUP($A71,'Q4 Raw Data'!$A$9:$DO$158,V$3,FALSE))),"")</f>
        <v>4. Empowering users to have choice and control through an asset based approach, shared decision making and co-production</v>
      </c>
      <c r="W71" s="228"/>
      <c r="X71" s="228"/>
    </row>
    <row r="72" spans="1:24" x14ac:dyDescent="0.3">
      <c r="A72" s="228" t="s">
        <v>464</v>
      </c>
      <c r="B72" s="228" t="s">
        <v>465</v>
      </c>
      <c r="C72" s="228" t="str">
        <f>IFERROR(IF((VLOOKUP($A72,'Q4 Raw Data'!$A$9:$DO$158,C$3,FALSE))="","",(VLOOKUP($A72,'Q4 Raw Data'!$A$9:$DO$158,C$3,FALSE))),"")</f>
        <v>Agree</v>
      </c>
      <c r="D72" s="228" t="str">
        <f>IFERROR(IF((VLOOKUP($A72,'Q4 Raw Data'!$A$9:$DO$158,D$3,FALSE))="","",(VLOOKUP($A72,'Q4 Raw Data'!$A$9:$DO$158,D$3,FALSE))),"")</f>
        <v>Agree</v>
      </c>
      <c r="E72" s="228" t="str">
        <f>IFERROR(IF((VLOOKUP($A72,'Q4 Raw Data'!$A$9:$DO$158,E$3,FALSE))="","",(VLOOKUP($A72,'Q4 Raw Data'!$A$9:$DO$158,E$3,FALSE))),"")</f>
        <v>Agree</v>
      </c>
      <c r="F72" s="228" t="str">
        <f>IFERROR(IF((VLOOKUP($A72,'Q4 Raw Data'!$A$9:$DO$158,F$3,FALSE))="","",(VLOOKUP($A72,'Q4 Raw Data'!$A$9:$DO$158,F$3,FALSE))),"")</f>
        <v>Agree</v>
      </c>
      <c r="G72" s="228" t="str">
        <f>IFERROR(IF((VLOOKUP($A72,'Q4 Raw Data'!$A$9:$DO$158,G$3,FALSE))="","",(VLOOKUP($A72,'Q4 Raw Data'!$A$9:$DO$158,G$3,FALSE))),"")</f>
        <v>Agree</v>
      </c>
      <c r="H72" s="228" t="str">
        <f>IFERROR(IF((VLOOKUP($A72,'Q4 Raw Data'!$A$9:$DO$158,H$3,FALSE))="","",(VLOOKUP($A72,'Q4 Raw Data'!$A$9:$DO$158,H$3,FALSE))),"")</f>
        <v>Agree</v>
      </c>
      <c r="I72" s="228" t="str">
        <f>IFERROR(IF((VLOOKUP($A72,'Q4 Raw Data'!$A$9:$DO$158,I$3,FALSE))="","",(VLOOKUP($A72,'Q4 Raw Data'!$A$9:$DO$158,I$3,FALSE))),"")</f>
        <v>Agree</v>
      </c>
      <c r="J72" s="228"/>
      <c r="K72" s="228"/>
      <c r="L72" s="228"/>
      <c r="M72" s="228"/>
      <c r="N72" s="228"/>
      <c r="O72" s="228"/>
      <c r="P72" s="228"/>
      <c r="Q72" s="228" t="str">
        <f>IFERROR(IF((VLOOKUP($A72,'Q4 Raw Data'!$A$9:$DO$158,Q$3,FALSE))="","",(VLOOKUP($A72,'Q4 Raw Data'!$A$9:$DO$158,Q$3,FALSE))),"")</f>
        <v>7. Joined-up regulatory approach</v>
      </c>
      <c r="R72" s="228" t="str">
        <f>IFERROR(IF((VLOOKUP($A72,'Q4 Raw Data'!$A$9:$DO$158,R$3,FALSE))="","",(VLOOKUP($A72,'Q4 Raw Data'!$A$9:$DO$158,R$3,FALSE))),"")</f>
        <v>6. Good quality and sustainable provider market that can meet demand</v>
      </c>
      <c r="S72" s="228"/>
      <c r="T72" s="228"/>
      <c r="U72" s="228" t="str">
        <f>IFERROR(IF((VLOOKUP($A72,'Q4 Raw Data'!$A$9:$DO$158,U$3,FALSE))="","",(VLOOKUP($A72,'Q4 Raw Data'!$A$9:$DO$158,U$3,FALSE))),"")</f>
        <v>1. Local contextual factors (e.g. financial health, funding arrangements, demographics, urban vs rural factors)</v>
      </c>
      <c r="V72" s="228" t="str">
        <f>IFERROR(IF((VLOOKUP($A72,'Q4 Raw Data'!$A$9:$DO$158,V$3,FALSE))="","",(VLOOKUP($A72,'Q4 Raw Data'!$A$9:$DO$158,V$3,FALSE))),"")</f>
        <v>9. Joint commissioning of health and social care</v>
      </c>
      <c r="W72" s="228"/>
      <c r="X72" s="228"/>
    </row>
    <row r="73" spans="1:24" x14ac:dyDescent="0.3">
      <c r="A73" s="228" t="s">
        <v>468</v>
      </c>
      <c r="B73" s="228" t="s">
        <v>469</v>
      </c>
      <c r="C73" s="228" t="str">
        <f>IFERROR(IF((VLOOKUP($A73,'Q4 Raw Data'!$A$9:$DO$158,C$3,FALSE))="","",(VLOOKUP($A73,'Q4 Raw Data'!$A$9:$DO$158,C$3,FALSE))),"")</f>
        <v>Agree</v>
      </c>
      <c r="D73" s="228" t="str">
        <f>IFERROR(IF((VLOOKUP($A73,'Q4 Raw Data'!$A$9:$DO$158,D$3,FALSE))="","",(VLOOKUP($A73,'Q4 Raw Data'!$A$9:$DO$158,D$3,FALSE))),"")</f>
        <v>Agree</v>
      </c>
      <c r="E73" s="228" t="str">
        <f>IFERROR(IF((VLOOKUP($A73,'Q4 Raw Data'!$A$9:$DO$158,E$3,FALSE))="","",(VLOOKUP($A73,'Q4 Raw Data'!$A$9:$DO$158,E$3,FALSE))),"")</f>
        <v>Agree</v>
      </c>
      <c r="F73" s="228" t="str">
        <f>IFERROR(IF((VLOOKUP($A73,'Q4 Raw Data'!$A$9:$DO$158,F$3,FALSE))="","",(VLOOKUP($A73,'Q4 Raw Data'!$A$9:$DO$158,F$3,FALSE))),"")</f>
        <v>Agree</v>
      </c>
      <c r="G73" s="228" t="str">
        <f>IFERROR(IF((VLOOKUP($A73,'Q4 Raw Data'!$A$9:$DO$158,G$3,FALSE))="","",(VLOOKUP($A73,'Q4 Raw Data'!$A$9:$DO$158,G$3,FALSE))),"")</f>
        <v>Agree</v>
      </c>
      <c r="H73" s="228" t="str">
        <f>IFERROR(IF((VLOOKUP($A73,'Q4 Raw Data'!$A$9:$DO$158,H$3,FALSE))="","",(VLOOKUP($A73,'Q4 Raw Data'!$A$9:$DO$158,H$3,FALSE))),"")</f>
        <v>Agree</v>
      </c>
      <c r="I73" s="228" t="str">
        <f>IFERROR(IF((VLOOKUP($A73,'Q4 Raw Data'!$A$9:$DO$158,I$3,FALSE))="","",(VLOOKUP($A73,'Q4 Raw Data'!$A$9:$DO$158,I$3,FALSE))),"")</f>
        <v>Agree</v>
      </c>
      <c r="J73" s="228"/>
      <c r="K73" s="228"/>
      <c r="L73" s="228"/>
      <c r="M73" s="228"/>
      <c r="N73" s="228"/>
      <c r="O73" s="228"/>
      <c r="P73" s="228"/>
      <c r="Q73" s="228" t="str">
        <f>IFERROR(IF((VLOOKUP($A73,'Q4 Raw Data'!$A$9:$DO$158,Q$3,FALSE))="","",(VLOOKUP($A73,'Q4 Raw Data'!$A$9:$DO$158,Q$3,FALSE))),"")</f>
        <v>2. Strong, system-wide governance and systems leadership</v>
      </c>
      <c r="R73" s="228" t="str">
        <f>IFERROR(IF((VLOOKUP($A73,'Q4 Raw Data'!$A$9:$DO$158,R$3,FALSE))="","",(VLOOKUP($A73,'Q4 Raw Data'!$A$9:$DO$158,R$3,FALSE))),"")</f>
        <v>Other</v>
      </c>
      <c r="S73" s="228"/>
      <c r="T73" s="228"/>
      <c r="U73" s="228" t="str">
        <f>IFERROR(IF((VLOOKUP($A73,'Q4 Raw Data'!$A$9:$DO$158,U$3,FALSE))="","",(VLOOKUP($A73,'Q4 Raw Data'!$A$9:$DO$158,U$3,FALSE))),"")</f>
        <v>2. Strong, system-wide governance and systems leadership</v>
      </c>
      <c r="V73" s="228" t="str">
        <f>IFERROR(IF((VLOOKUP($A73,'Q4 Raw Data'!$A$9:$DO$158,V$3,FALSE))="","",(VLOOKUP($A73,'Q4 Raw Data'!$A$9:$DO$158,V$3,FALSE))),"")</f>
        <v>6. Good quality and sustainable provider market that can meet demand</v>
      </c>
      <c r="W73" s="228"/>
      <c r="X73" s="228"/>
    </row>
    <row r="74" spans="1:24" x14ac:dyDescent="0.3">
      <c r="A74" s="228" t="s">
        <v>470</v>
      </c>
      <c r="B74" s="228" t="s">
        <v>471</v>
      </c>
      <c r="C74" s="228" t="str">
        <f>IFERROR(IF((VLOOKUP($A74,'Q4 Raw Data'!$A$9:$DO$158,C$3,FALSE))="","",(VLOOKUP($A74,'Q4 Raw Data'!$A$9:$DO$158,C$3,FALSE))),"")</f>
        <v>Agree</v>
      </c>
      <c r="D74" s="228" t="str">
        <f>IFERROR(IF((VLOOKUP($A74,'Q4 Raw Data'!$A$9:$DO$158,D$3,FALSE))="","",(VLOOKUP($A74,'Q4 Raw Data'!$A$9:$DO$158,D$3,FALSE))),"")</f>
        <v>Agree</v>
      </c>
      <c r="E74" s="228" t="str">
        <f>IFERROR(IF((VLOOKUP($A74,'Q4 Raw Data'!$A$9:$DO$158,E$3,FALSE))="","",(VLOOKUP($A74,'Q4 Raw Data'!$A$9:$DO$158,E$3,FALSE))),"")</f>
        <v>Agree</v>
      </c>
      <c r="F74" s="228" t="str">
        <f>IFERROR(IF((VLOOKUP($A74,'Q4 Raw Data'!$A$9:$DO$158,F$3,FALSE))="","",(VLOOKUP($A74,'Q4 Raw Data'!$A$9:$DO$158,F$3,FALSE))),"")</f>
        <v>Agree</v>
      </c>
      <c r="G74" s="228" t="str">
        <f>IFERROR(IF((VLOOKUP($A74,'Q4 Raw Data'!$A$9:$DO$158,G$3,FALSE))="","",(VLOOKUP($A74,'Q4 Raw Data'!$A$9:$DO$158,G$3,FALSE))),"")</f>
        <v>Agree</v>
      </c>
      <c r="H74" s="228" t="str">
        <f>IFERROR(IF((VLOOKUP($A74,'Q4 Raw Data'!$A$9:$DO$158,H$3,FALSE))="","",(VLOOKUP($A74,'Q4 Raw Data'!$A$9:$DO$158,H$3,FALSE))),"")</f>
        <v>Agree</v>
      </c>
      <c r="I74" s="228" t="str">
        <f>IFERROR(IF((VLOOKUP($A74,'Q4 Raw Data'!$A$9:$DO$158,I$3,FALSE))="","",(VLOOKUP($A74,'Q4 Raw Data'!$A$9:$DO$158,I$3,FALSE))),"")</f>
        <v>Agree</v>
      </c>
      <c r="J74" s="228"/>
      <c r="K74" s="228"/>
      <c r="L74" s="228"/>
      <c r="M74" s="228"/>
      <c r="N74" s="228"/>
      <c r="O74" s="228"/>
      <c r="P74" s="228"/>
      <c r="Q74" s="228" t="str">
        <f>IFERROR(IF((VLOOKUP($A74,'Q4 Raw Data'!$A$9:$DO$158,Q$3,FALSE))="","",(VLOOKUP($A74,'Q4 Raw Data'!$A$9:$DO$158,Q$3,FALSE))),"")</f>
        <v>2. Strong, system-wide governance and systems leadership</v>
      </c>
      <c r="R74" s="228" t="str">
        <f>IFERROR(IF((VLOOKUP($A74,'Q4 Raw Data'!$A$9:$DO$158,R$3,FALSE))="","",(VLOOKUP($A74,'Q4 Raw Data'!$A$9:$DO$158,R$3,FALSE))),"")</f>
        <v>9. Joint commissioning of health and social care</v>
      </c>
      <c r="S74" s="228"/>
      <c r="T74" s="228"/>
      <c r="U74" s="228" t="str">
        <f>IFERROR(IF((VLOOKUP($A74,'Q4 Raw Data'!$A$9:$DO$158,U$3,FALSE))="","",(VLOOKUP($A74,'Q4 Raw Data'!$A$9:$DO$158,U$3,FALSE))),"")</f>
        <v>1. Local contextual factors (e.g. financial health, funding arrangements, demographics, urban vs rural factors)</v>
      </c>
      <c r="V74" s="228" t="str">
        <f>IFERROR(IF((VLOOKUP($A74,'Q4 Raw Data'!$A$9:$DO$158,V$3,FALSE))="","",(VLOOKUP($A74,'Q4 Raw Data'!$A$9:$DO$158,V$3,FALSE))),"")</f>
        <v>9. Joint commissioning of health and social care</v>
      </c>
      <c r="W74" s="228"/>
      <c r="X74" s="228"/>
    </row>
    <row r="75" spans="1:24" x14ac:dyDescent="0.3">
      <c r="A75" s="228" t="s">
        <v>474</v>
      </c>
      <c r="B75" s="228" t="s">
        <v>475</v>
      </c>
      <c r="C75" s="228" t="str">
        <f>IFERROR(IF((VLOOKUP($A75,'Q4 Raw Data'!$A$9:$DO$158,C$3,FALSE))="","",(VLOOKUP($A75,'Q4 Raw Data'!$A$9:$DO$158,C$3,FALSE))),"")</f>
        <v>Agree</v>
      </c>
      <c r="D75" s="228" t="str">
        <f>IFERROR(IF((VLOOKUP($A75,'Q4 Raw Data'!$A$9:$DO$158,D$3,FALSE))="","",(VLOOKUP($A75,'Q4 Raw Data'!$A$9:$DO$158,D$3,FALSE))),"")</f>
        <v>Agree</v>
      </c>
      <c r="E75" s="228" t="str">
        <f>IFERROR(IF((VLOOKUP($A75,'Q4 Raw Data'!$A$9:$DO$158,E$3,FALSE))="","",(VLOOKUP($A75,'Q4 Raw Data'!$A$9:$DO$158,E$3,FALSE))),"")</f>
        <v>Agree</v>
      </c>
      <c r="F75" s="228" t="str">
        <f>IFERROR(IF((VLOOKUP($A75,'Q4 Raw Data'!$A$9:$DO$158,F$3,FALSE))="","",(VLOOKUP($A75,'Q4 Raw Data'!$A$9:$DO$158,F$3,FALSE))),"")</f>
        <v>Agree</v>
      </c>
      <c r="G75" s="228" t="str">
        <f>IFERROR(IF((VLOOKUP($A75,'Q4 Raw Data'!$A$9:$DO$158,G$3,FALSE))="","",(VLOOKUP($A75,'Q4 Raw Data'!$A$9:$DO$158,G$3,FALSE))),"")</f>
        <v>Agree</v>
      </c>
      <c r="H75" s="228" t="str">
        <f>IFERROR(IF((VLOOKUP($A75,'Q4 Raw Data'!$A$9:$DO$158,H$3,FALSE))="","",(VLOOKUP($A75,'Q4 Raw Data'!$A$9:$DO$158,H$3,FALSE))),"")</f>
        <v>Agree</v>
      </c>
      <c r="I75" s="228" t="str">
        <f>IFERROR(IF((VLOOKUP($A75,'Q4 Raw Data'!$A$9:$DO$158,I$3,FALSE))="","",(VLOOKUP($A75,'Q4 Raw Data'!$A$9:$DO$158,I$3,FALSE))),"")</f>
        <v>Agree</v>
      </c>
      <c r="J75" s="228"/>
      <c r="K75" s="228"/>
      <c r="L75" s="228"/>
      <c r="M75" s="228"/>
      <c r="N75" s="228"/>
      <c r="O75" s="228"/>
      <c r="P75" s="228"/>
      <c r="Q75" s="228" t="str">
        <f>IFERROR(IF((VLOOKUP($A75,'Q4 Raw Data'!$A$9:$DO$158,Q$3,FALSE))="","",(VLOOKUP($A75,'Q4 Raw Data'!$A$9:$DO$158,Q$3,FALSE))),"")</f>
        <v>3. Integrated electronic records and sharing across the system with service users</v>
      </c>
      <c r="R75" s="228" t="str">
        <f>IFERROR(IF((VLOOKUP($A75,'Q4 Raw Data'!$A$9:$DO$158,R$3,FALSE))="","",(VLOOKUP($A75,'Q4 Raw Data'!$A$9:$DO$158,R$3,FALSE))),"")</f>
        <v>6. Good quality and sustainable provider market that can meet demand</v>
      </c>
      <c r="S75" s="228"/>
      <c r="T75" s="228"/>
      <c r="U75" s="228" t="str">
        <f>IFERROR(IF((VLOOKUP($A75,'Q4 Raw Data'!$A$9:$DO$158,U$3,FALSE))="","",(VLOOKUP($A75,'Q4 Raw Data'!$A$9:$DO$158,U$3,FALSE))),"")</f>
        <v>Other</v>
      </c>
      <c r="V75" s="228" t="str">
        <f>IFERROR(IF((VLOOKUP($A75,'Q4 Raw Data'!$A$9:$DO$158,V$3,FALSE))="","",(VLOOKUP($A75,'Q4 Raw Data'!$A$9:$DO$158,V$3,FALSE))),"")</f>
        <v>6. Good quality and sustainable provider market that can meet demand</v>
      </c>
      <c r="W75" s="228"/>
      <c r="X75" s="228"/>
    </row>
    <row r="76" spans="1:24" x14ac:dyDescent="0.3">
      <c r="A76" s="228" t="s">
        <v>478</v>
      </c>
      <c r="B76" s="228" t="s">
        <v>479</v>
      </c>
      <c r="C76" s="228" t="str">
        <f>IFERROR(IF((VLOOKUP($A76,'Q4 Raw Data'!$A$9:$DO$158,C$3,FALSE))="","",(VLOOKUP($A76,'Q4 Raw Data'!$A$9:$DO$158,C$3,FALSE))),"")</f>
        <v>Strongly Agree</v>
      </c>
      <c r="D76" s="228" t="str">
        <f>IFERROR(IF((VLOOKUP($A76,'Q4 Raw Data'!$A$9:$DO$158,D$3,FALSE))="","",(VLOOKUP($A76,'Q4 Raw Data'!$A$9:$DO$158,D$3,FALSE))),"")</f>
        <v>Agree</v>
      </c>
      <c r="E76" s="228" t="str">
        <f>IFERROR(IF((VLOOKUP($A76,'Q4 Raw Data'!$A$9:$DO$158,E$3,FALSE))="","",(VLOOKUP($A76,'Q4 Raw Data'!$A$9:$DO$158,E$3,FALSE))),"")</f>
        <v>Strongly Agree</v>
      </c>
      <c r="F76" s="228" t="str">
        <f>IFERROR(IF((VLOOKUP($A76,'Q4 Raw Data'!$A$9:$DO$158,F$3,FALSE))="","",(VLOOKUP($A76,'Q4 Raw Data'!$A$9:$DO$158,F$3,FALSE))),"")</f>
        <v>Strongly Agree</v>
      </c>
      <c r="G76" s="228" t="str">
        <f>IFERROR(IF((VLOOKUP($A76,'Q4 Raw Data'!$A$9:$DO$158,G$3,FALSE))="","",(VLOOKUP($A76,'Q4 Raw Data'!$A$9:$DO$158,G$3,FALSE))),"")</f>
        <v>Strongly Agree</v>
      </c>
      <c r="H76" s="228" t="str">
        <f>IFERROR(IF((VLOOKUP($A76,'Q4 Raw Data'!$A$9:$DO$158,H$3,FALSE))="","",(VLOOKUP($A76,'Q4 Raw Data'!$A$9:$DO$158,H$3,FALSE))),"")</f>
        <v>Strongly Agree</v>
      </c>
      <c r="I76" s="228" t="str">
        <f>IFERROR(IF((VLOOKUP($A76,'Q4 Raw Data'!$A$9:$DO$158,I$3,FALSE))="","",(VLOOKUP($A76,'Q4 Raw Data'!$A$9:$DO$158,I$3,FALSE))),"")</f>
        <v>Strongly Agree</v>
      </c>
      <c r="J76" s="228"/>
      <c r="K76" s="228"/>
      <c r="L76" s="228"/>
      <c r="M76" s="228"/>
      <c r="N76" s="228"/>
      <c r="O76" s="228"/>
      <c r="P76" s="228"/>
      <c r="Q76" s="228" t="str">
        <f>IFERROR(IF((VLOOKUP($A76,'Q4 Raw Data'!$A$9:$DO$158,Q$3,FALSE))="","",(VLOOKUP($A76,'Q4 Raw Data'!$A$9:$DO$158,Q$3,FALSE))),"")</f>
        <v>5. Integrated workforce: joint approach to training and upskilling of workforce</v>
      </c>
      <c r="R76" s="228" t="str">
        <f>IFERROR(IF((VLOOKUP($A76,'Q4 Raw Data'!$A$9:$DO$158,R$3,FALSE))="","",(VLOOKUP($A76,'Q4 Raw Data'!$A$9:$DO$158,R$3,FALSE))),"")</f>
        <v>9. Joint commissioning of health and social care</v>
      </c>
      <c r="S76" s="228"/>
      <c r="T76" s="228"/>
      <c r="U76" s="228" t="str">
        <f>IFERROR(IF((VLOOKUP($A76,'Q4 Raw Data'!$A$9:$DO$158,U$3,FALSE))="","",(VLOOKUP($A76,'Q4 Raw Data'!$A$9:$DO$158,U$3,FALSE))),"")</f>
        <v>3. Integrated electronic records and sharing across the system with service users</v>
      </c>
      <c r="V76" s="228" t="str">
        <f>IFERROR(IF((VLOOKUP($A76,'Q4 Raw Data'!$A$9:$DO$158,V$3,FALSE))="","",(VLOOKUP($A76,'Q4 Raw Data'!$A$9:$DO$158,V$3,FALSE))),"")</f>
        <v>6. Good quality and sustainable provider market that can meet demand</v>
      </c>
      <c r="W76" s="228"/>
      <c r="X76" s="228"/>
    </row>
    <row r="77" spans="1:24" x14ac:dyDescent="0.3">
      <c r="A77" s="228" t="s">
        <v>482</v>
      </c>
      <c r="B77" s="228" t="s">
        <v>483</v>
      </c>
      <c r="C77" s="228" t="str">
        <f>IFERROR(IF((VLOOKUP($A77,'Q4 Raw Data'!$A$9:$DO$158,C$3,FALSE))="","",(VLOOKUP($A77,'Q4 Raw Data'!$A$9:$DO$158,C$3,FALSE))),"")</f>
        <v>Agree</v>
      </c>
      <c r="D77" s="228" t="str">
        <f>IFERROR(IF((VLOOKUP($A77,'Q4 Raw Data'!$A$9:$DO$158,D$3,FALSE))="","",(VLOOKUP($A77,'Q4 Raw Data'!$A$9:$DO$158,D$3,FALSE))),"")</f>
        <v>Strongly Agree</v>
      </c>
      <c r="E77" s="228" t="str">
        <f>IFERROR(IF((VLOOKUP($A77,'Q4 Raw Data'!$A$9:$DO$158,E$3,FALSE))="","",(VLOOKUP($A77,'Q4 Raw Data'!$A$9:$DO$158,E$3,FALSE))),"")</f>
        <v>Agree</v>
      </c>
      <c r="F77" s="228" t="str">
        <f>IFERROR(IF((VLOOKUP($A77,'Q4 Raw Data'!$A$9:$DO$158,F$3,FALSE))="","",(VLOOKUP($A77,'Q4 Raw Data'!$A$9:$DO$158,F$3,FALSE))),"")</f>
        <v>Agree</v>
      </c>
      <c r="G77" s="228" t="str">
        <f>IFERROR(IF((VLOOKUP($A77,'Q4 Raw Data'!$A$9:$DO$158,G$3,FALSE))="","",(VLOOKUP($A77,'Q4 Raw Data'!$A$9:$DO$158,G$3,FALSE))),"")</f>
        <v>Strongly Agree</v>
      </c>
      <c r="H77" s="228" t="str">
        <f>IFERROR(IF((VLOOKUP($A77,'Q4 Raw Data'!$A$9:$DO$158,H$3,FALSE))="","",(VLOOKUP($A77,'Q4 Raw Data'!$A$9:$DO$158,H$3,FALSE))),"")</f>
        <v>Agree</v>
      </c>
      <c r="I77" s="228" t="str">
        <f>IFERROR(IF((VLOOKUP($A77,'Q4 Raw Data'!$A$9:$DO$158,I$3,FALSE))="","",(VLOOKUP($A77,'Q4 Raw Data'!$A$9:$DO$158,I$3,FALSE))),"")</f>
        <v>Agree</v>
      </c>
      <c r="J77" s="228"/>
      <c r="K77" s="228"/>
      <c r="L77" s="228"/>
      <c r="M77" s="228"/>
      <c r="N77" s="228"/>
      <c r="O77" s="228"/>
      <c r="P77" s="228"/>
      <c r="Q77" s="228" t="str">
        <f>IFERROR(IF((VLOOKUP($A77,'Q4 Raw Data'!$A$9:$DO$158,Q$3,FALSE))="","",(VLOOKUP($A77,'Q4 Raw Data'!$A$9:$DO$158,Q$3,FALSE))),"")</f>
        <v>3. Integrated electronic records and sharing across the system with service users</v>
      </c>
      <c r="R77" s="228" t="str">
        <f>IFERROR(IF((VLOOKUP($A77,'Q4 Raw Data'!$A$9:$DO$158,R$3,FALSE))="","",(VLOOKUP($A77,'Q4 Raw Data'!$A$9:$DO$158,R$3,FALSE))),"")</f>
        <v>Other</v>
      </c>
      <c r="S77" s="228"/>
      <c r="T77" s="228"/>
      <c r="U77" s="228" t="str">
        <f>IFERROR(IF((VLOOKUP($A77,'Q4 Raw Data'!$A$9:$DO$158,U$3,FALSE))="","",(VLOOKUP($A77,'Q4 Raw Data'!$A$9:$DO$158,U$3,FALSE))),"")</f>
        <v>3. Integrated electronic records and sharing across the system with service users</v>
      </c>
      <c r="V77" s="228" t="str">
        <f>IFERROR(IF((VLOOKUP($A77,'Q4 Raw Data'!$A$9:$DO$158,V$3,FALSE))="","",(VLOOKUP($A77,'Q4 Raw Data'!$A$9:$DO$158,V$3,FALSE))),"")</f>
        <v>9. Joint commissioning of health and social care</v>
      </c>
      <c r="W77" s="228"/>
      <c r="X77" s="228"/>
    </row>
    <row r="78" spans="1:24" x14ac:dyDescent="0.3">
      <c r="A78" s="228" t="s">
        <v>484</v>
      </c>
      <c r="B78" s="228" t="s">
        <v>485</v>
      </c>
      <c r="C78" s="228" t="str">
        <f>IFERROR(IF((VLOOKUP($A78,'Q4 Raw Data'!$A$9:$DO$158,C$3,FALSE))="","",(VLOOKUP($A78,'Q4 Raw Data'!$A$9:$DO$158,C$3,FALSE))),"")</f>
        <v>Agree</v>
      </c>
      <c r="D78" s="228" t="str">
        <f>IFERROR(IF((VLOOKUP($A78,'Q4 Raw Data'!$A$9:$DO$158,D$3,FALSE))="","",(VLOOKUP($A78,'Q4 Raw Data'!$A$9:$DO$158,D$3,FALSE))),"")</f>
        <v>Agree</v>
      </c>
      <c r="E78" s="228" t="str">
        <f>IFERROR(IF((VLOOKUP($A78,'Q4 Raw Data'!$A$9:$DO$158,E$3,FALSE))="","",(VLOOKUP($A78,'Q4 Raw Data'!$A$9:$DO$158,E$3,FALSE))),"")</f>
        <v>Agree</v>
      </c>
      <c r="F78" s="228" t="str">
        <f>IFERROR(IF((VLOOKUP($A78,'Q4 Raw Data'!$A$9:$DO$158,F$3,FALSE))="","",(VLOOKUP($A78,'Q4 Raw Data'!$A$9:$DO$158,F$3,FALSE))),"")</f>
        <v>Agree</v>
      </c>
      <c r="G78" s="228" t="str">
        <f>IFERROR(IF((VLOOKUP($A78,'Q4 Raw Data'!$A$9:$DO$158,G$3,FALSE))="","",(VLOOKUP($A78,'Q4 Raw Data'!$A$9:$DO$158,G$3,FALSE))),"")</f>
        <v>Agree</v>
      </c>
      <c r="H78" s="228" t="str">
        <f>IFERROR(IF((VLOOKUP($A78,'Q4 Raw Data'!$A$9:$DO$158,H$3,FALSE))="","",(VLOOKUP($A78,'Q4 Raw Data'!$A$9:$DO$158,H$3,FALSE))),"")</f>
        <v>Agree</v>
      </c>
      <c r="I78" s="228" t="str">
        <f>IFERROR(IF((VLOOKUP($A78,'Q4 Raw Data'!$A$9:$DO$158,I$3,FALSE))="","",(VLOOKUP($A78,'Q4 Raw Data'!$A$9:$DO$158,I$3,FALSE))),"")</f>
        <v>Agree</v>
      </c>
      <c r="J78" s="228"/>
      <c r="K78" s="228"/>
      <c r="L78" s="228"/>
      <c r="M78" s="228"/>
      <c r="N78" s="228"/>
      <c r="O78" s="228"/>
      <c r="P78" s="228"/>
      <c r="Q78" s="228" t="str">
        <f>IFERROR(IF((VLOOKUP($A78,'Q4 Raw Data'!$A$9:$DO$158,Q$3,FALSE))="","",(VLOOKUP($A78,'Q4 Raw Data'!$A$9:$DO$158,Q$3,FALSE))),"")</f>
        <v>5. Integrated workforce: joint approach to training and upskilling of workforce</v>
      </c>
      <c r="R78" s="228" t="str">
        <f>IFERROR(IF((VLOOKUP($A78,'Q4 Raw Data'!$A$9:$DO$158,R$3,FALSE))="","",(VLOOKUP($A78,'Q4 Raw Data'!$A$9:$DO$158,R$3,FALSE))),"")</f>
        <v>2. Strong, system-wide governance and systems leadership</v>
      </c>
      <c r="S78" s="228"/>
      <c r="T78" s="228"/>
      <c r="U78" s="228" t="str">
        <f>IFERROR(IF((VLOOKUP($A78,'Q4 Raw Data'!$A$9:$DO$158,U$3,FALSE))="","",(VLOOKUP($A78,'Q4 Raw Data'!$A$9:$DO$158,U$3,FALSE))),"")</f>
        <v>6. Good quality and sustainable provider market that can meet demand</v>
      </c>
      <c r="V78" s="228" t="str">
        <f>IFERROR(IF((VLOOKUP($A78,'Q4 Raw Data'!$A$9:$DO$158,V$3,FALSE))="","",(VLOOKUP($A78,'Q4 Raw Data'!$A$9:$DO$158,V$3,FALSE))),"")</f>
        <v>1. Local contextual factors (e.g. financial health, funding arrangements, demographics, urban vs rural factors)</v>
      </c>
      <c r="W78" s="228"/>
      <c r="X78" s="228"/>
    </row>
    <row r="79" spans="1:24" x14ac:dyDescent="0.3">
      <c r="A79" s="228" t="s">
        <v>488</v>
      </c>
      <c r="B79" s="228" t="s">
        <v>489</v>
      </c>
      <c r="C79" s="228" t="str">
        <f>IFERROR(IF((VLOOKUP($A79,'Q4 Raw Data'!$A$9:$DO$158,C$3,FALSE))="","",(VLOOKUP($A79,'Q4 Raw Data'!$A$9:$DO$158,C$3,FALSE))),"")</f>
        <v>Agree</v>
      </c>
      <c r="D79" s="228" t="str">
        <f>IFERROR(IF((VLOOKUP($A79,'Q4 Raw Data'!$A$9:$DO$158,D$3,FALSE))="","",(VLOOKUP($A79,'Q4 Raw Data'!$A$9:$DO$158,D$3,FALSE))),"")</f>
        <v>Agree</v>
      </c>
      <c r="E79" s="228" t="str">
        <f>IFERROR(IF((VLOOKUP($A79,'Q4 Raw Data'!$A$9:$DO$158,E$3,FALSE))="","",(VLOOKUP($A79,'Q4 Raw Data'!$A$9:$DO$158,E$3,FALSE))),"")</f>
        <v>Agree</v>
      </c>
      <c r="F79" s="228" t="str">
        <f>IFERROR(IF((VLOOKUP($A79,'Q4 Raw Data'!$A$9:$DO$158,F$3,FALSE))="","",(VLOOKUP($A79,'Q4 Raw Data'!$A$9:$DO$158,F$3,FALSE))),"")</f>
        <v>Neither agree nor disagree</v>
      </c>
      <c r="G79" s="228" t="str">
        <f>IFERROR(IF((VLOOKUP($A79,'Q4 Raw Data'!$A$9:$DO$158,G$3,FALSE))="","",(VLOOKUP($A79,'Q4 Raw Data'!$A$9:$DO$158,G$3,FALSE))),"")</f>
        <v>Agree</v>
      </c>
      <c r="H79" s="228" t="str">
        <f>IFERROR(IF((VLOOKUP($A79,'Q4 Raw Data'!$A$9:$DO$158,H$3,FALSE))="","",(VLOOKUP($A79,'Q4 Raw Data'!$A$9:$DO$158,H$3,FALSE))),"")</f>
        <v>Agree</v>
      </c>
      <c r="I79" s="228" t="str">
        <f>IFERROR(IF((VLOOKUP($A79,'Q4 Raw Data'!$A$9:$DO$158,I$3,FALSE))="","",(VLOOKUP($A79,'Q4 Raw Data'!$A$9:$DO$158,I$3,FALSE))),"")</f>
        <v>Agree</v>
      </c>
      <c r="J79" s="228"/>
      <c r="K79" s="228"/>
      <c r="L79" s="228"/>
      <c r="M79" s="228"/>
      <c r="N79" s="228"/>
      <c r="O79" s="228"/>
      <c r="P79" s="228"/>
      <c r="Q79" s="228" t="str">
        <f>IFERROR(IF((VLOOKUP($A79,'Q4 Raw Data'!$A$9:$DO$158,Q$3,FALSE))="","",(VLOOKUP($A79,'Q4 Raw Data'!$A$9:$DO$158,Q$3,FALSE))),"")</f>
        <v>6. Good quality and sustainable provider market that can meet demand</v>
      </c>
      <c r="R79" s="228" t="str">
        <f>IFERROR(IF((VLOOKUP($A79,'Q4 Raw Data'!$A$9:$DO$158,R$3,FALSE))="","",(VLOOKUP($A79,'Q4 Raw Data'!$A$9:$DO$158,R$3,FALSE))),"")</f>
        <v>2. Strong, system-wide governance and systems leadership</v>
      </c>
      <c r="S79" s="228"/>
      <c r="T79" s="228"/>
      <c r="U79" s="228" t="str">
        <f>IFERROR(IF((VLOOKUP($A79,'Q4 Raw Data'!$A$9:$DO$158,U$3,FALSE))="","",(VLOOKUP($A79,'Q4 Raw Data'!$A$9:$DO$158,U$3,FALSE))),"")</f>
        <v>1. Local contextual factors (e.g. financial health, funding arrangements, demographics, urban vs rural factors)</v>
      </c>
      <c r="V79" s="228" t="str">
        <f>IFERROR(IF((VLOOKUP($A79,'Q4 Raw Data'!$A$9:$DO$158,V$3,FALSE))="","",(VLOOKUP($A79,'Q4 Raw Data'!$A$9:$DO$158,V$3,FALSE))),"")</f>
        <v>3. Integrated electronic records and sharing across the system with service users</v>
      </c>
      <c r="W79" s="228"/>
      <c r="X79" s="228"/>
    </row>
    <row r="80" spans="1:24" x14ac:dyDescent="0.3">
      <c r="A80" s="228" t="s">
        <v>492</v>
      </c>
      <c r="B80" s="228" t="s">
        <v>493</v>
      </c>
      <c r="C80" s="228" t="str">
        <f>IFERROR(IF((VLOOKUP($A80,'Q4 Raw Data'!$A$9:$DO$158,C$3,FALSE))="","",(VLOOKUP($A80,'Q4 Raw Data'!$A$9:$DO$158,C$3,FALSE))),"")</f>
        <v>Strongly Agree</v>
      </c>
      <c r="D80" s="228" t="str">
        <f>IFERROR(IF((VLOOKUP($A80,'Q4 Raw Data'!$A$9:$DO$158,D$3,FALSE))="","",(VLOOKUP($A80,'Q4 Raw Data'!$A$9:$DO$158,D$3,FALSE))),"")</f>
        <v>Strongly Agree</v>
      </c>
      <c r="E80" s="228" t="str">
        <f>IFERROR(IF((VLOOKUP($A80,'Q4 Raw Data'!$A$9:$DO$158,E$3,FALSE))="","",(VLOOKUP($A80,'Q4 Raw Data'!$A$9:$DO$158,E$3,FALSE))),"")</f>
        <v>Agree</v>
      </c>
      <c r="F80" s="228" t="str">
        <f>IFERROR(IF((VLOOKUP($A80,'Q4 Raw Data'!$A$9:$DO$158,F$3,FALSE))="","",(VLOOKUP($A80,'Q4 Raw Data'!$A$9:$DO$158,F$3,FALSE))),"")</f>
        <v>Agree</v>
      </c>
      <c r="G80" s="228" t="str">
        <f>IFERROR(IF((VLOOKUP($A80,'Q4 Raw Data'!$A$9:$DO$158,G$3,FALSE))="","",(VLOOKUP($A80,'Q4 Raw Data'!$A$9:$DO$158,G$3,FALSE))),"")</f>
        <v>Strongly Agree</v>
      </c>
      <c r="H80" s="228" t="str">
        <f>IFERROR(IF((VLOOKUP($A80,'Q4 Raw Data'!$A$9:$DO$158,H$3,FALSE))="","",(VLOOKUP($A80,'Q4 Raw Data'!$A$9:$DO$158,H$3,FALSE))),"")</f>
        <v>Strongly Agree</v>
      </c>
      <c r="I80" s="228" t="str">
        <f>IFERROR(IF((VLOOKUP($A80,'Q4 Raw Data'!$A$9:$DO$158,I$3,FALSE))="","",(VLOOKUP($A80,'Q4 Raw Data'!$A$9:$DO$158,I$3,FALSE))),"")</f>
        <v>Agree</v>
      </c>
      <c r="J80" s="228"/>
      <c r="K80" s="228"/>
      <c r="L80" s="228"/>
      <c r="M80" s="228"/>
      <c r="N80" s="228"/>
      <c r="O80" s="228"/>
      <c r="P80" s="228"/>
      <c r="Q80" s="228" t="str">
        <f>IFERROR(IF((VLOOKUP($A80,'Q4 Raw Data'!$A$9:$DO$158,Q$3,FALSE))="","",(VLOOKUP($A80,'Q4 Raw Data'!$A$9:$DO$158,Q$3,FALSE))),"")</f>
        <v>6. Good quality and sustainable provider market that can meet demand</v>
      </c>
      <c r="R80" s="228" t="str">
        <f>IFERROR(IF((VLOOKUP($A80,'Q4 Raw Data'!$A$9:$DO$158,R$3,FALSE))="","",(VLOOKUP($A80,'Q4 Raw Data'!$A$9:$DO$158,R$3,FALSE))),"")</f>
        <v>9. Joint commissioning of health and social care</v>
      </c>
      <c r="S80" s="228"/>
      <c r="T80" s="228"/>
      <c r="U80" s="228" t="str">
        <f>IFERROR(IF((VLOOKUP($A80,'Q4 Raw Data'!$A$9:$DO$158,U$3,FALSE))="","",(VLOOKUP($A80,'Q4 Raw Data'!$A$9:$DO$158,U$3,FALSE))),"")</f>
        <v>1. Local contextual factors (e.g. financial health, funding arrangements, demographics, urban vs rural factors)</v>
      </c>
      <c r="V80" s="228" t="str">
        <f>IFERROR(IF((VLOOKUP($A80,'Q4 Raw Data'!$A$9:$DO$158,V$3,FALSE))="","",(VLOOKUP($A80,'Q4 Raw Data'!$A$9:$DO$158,V$3,FALSE))),"")</f>
        <v>4. Empowering users to have choice and control through an asset based approach, shared decision making and co-production</v>
      </c>
      <c r="W80" s="228"/>
      <c r="X80" s="228"/>
    </row>
    <row r="81" spans="1:24" x14ac:dyDescent="0.3">
      <c r="A81" s="228" t="s">
        <v>494</v>
      </c>
      <c r="B81" s="228" t="s">
        <v>495</v>
      </c>
      <c r="C81" s="228" t="str">
        <f>IFERROR(IF((VLOOKUP($A81,'Q4 Raw Data'!$A$9:$DO$158,C$3,FALSE))="","",(VLOOKUP($A81,'Q4 Raw Data'!$A$9:$DO$158,C$3,FALSE))),"")</f>
        <v>Strongly Agree</v>
      </c>
      <c r="D81" s="228" t="str">
        <f>IFERROR(IF((VLOOKUP($A81,'Q4 Raw Data'!$A$9:$DO$158,D$3,FALSE))="","",(VLOOKUP($A81,'Q4 Raw Data'!$A$9:$DO$158,D$3,FALSE))),"")</f>
        <v>Strongly Agree</v>
      </c>
      <c r="E81" s="228" t="str">
        <f>IFERROR(IF((VLOOKUP($A81,'Q4 Raw Data'!$A$9:$DO$158,E$3,FALSE))="","",(VLOOKUP($A81,'Q4 Raw Data'!$A$9:$DO$158,E$3,FALSE))),"")</f>
        <v>Strongly Agree</v>
      </c>
      <c r="F81" s="228" t="str">
        <f>IFERROR(IF((VLOOKUP($A81,'Q4 Raw Data'!$A$9:$DO$158,F$3,FALSE))="","",(VLOOKUP($A81,'Q4 Raw Data'!$A$9:$DO$158,F$3,FALSE))),"")</f>
        <v>Agree</v>
      </c>
      <c r="G81" s="228" t="str">
        <f>IFERROR(IF((VLOOKUP($A81,'Q4 Raw Data'!$A$9:$DO$158,G$3,FALSE))="","",(VLOOKUP($A81,'Q4 Raw Data'!$A$9:$DO$158,G$3,FALSE))),"")</f>
        <v>Strongly Agree</v>
      </c>
      <c r="H81" s="228" t="str">
        <f>IFERROR(IF((VLOOKUP($A81,'Q4 Raw Data'!$A$9:$DO$158,H$3,FALSE))="","",(VLOOKUP($A81,'Q4 Raw Data'!$A$9:$DO$158,H$3,FALSE))),"")</f>
        <v>Strongly Agree</v>
      </c>
      <c r="I81" s="228" t="str">
        <f>IFERROR(IF((VLOOKUP($A81,'Q4 Raw Data'!$A$9:$DO$158,I$3,FALSE))="","",(VLOOKUP($A81,'Q4 Raw Data'!$A$9:$DO$158,I$3,FALSE))),"")</f>
        <v>Strongly Agree</v>
      </c>
      <c r="J81" s="228"/>
      <c r="K81" s="228"/>
      <c r="L81" s="228"/>
      <c r="M81" s="228"/>
      <c r="N81" s="228"/>
      <c r="O81" s="228"/>
      <c r="P81" s="228"/>
      <c r="Q81" s="228" t="str">
        <f>IFERROR(IF((VLOOKUP($A81,'Q4 Raw Data'!$A$9:$DO$158,Q$3,FALSE))="","",(VLOOKUP($A81,'Q4 Raw Data'!$A$9:$DO$158,Q$3,FALSE))),"")</f>
        <v>8. Pooled or aligned resources</v>
      </c>
      <c r="R81" s="228" t="str">
        <f>IFERROR(IF((VLOOKUP($A81,'Q4 Raw Data'!$A$9:$DO$158,R$3,FALSE))="","",(VLOOKUP($A81,'Q4 Raw Data'!$A$9:$DO$158,R$3,FALSE))),"")</f>
        <v>4. Empowering users to have choice and control through an asset based approach, shared decision making and co-production</v>
      </c>
      <c r="S81" s="228"/>
      <c r="T81" s="228"/>
      <c r="U81" s="228" t="str">
        <f>IFERROR(IF((VLOOKUP($A81,'Q4 Raw Data'!$A$9:$DO$158,U$3,FALSE))="","",(VLOOKUP($A81,'Q4 Raw Data'!$A$9:$DO$158,U$3,FALSE))),"")</f>
        <v>6. Good quality and sustainable provider market that can meet demand</v>
      </c>
      <c r="V81" s="228" t="str">
        <f>IFERROR(IF((VLOOKUP($A81,'Q4 Raw Data'!$A$9:$DO$158,V$3,FALSE))="","",(VLOOKUP($A81,'Q4 Raw Data'!$A$9:$DO$158,V$3,FALSE))),"")</f>
        <v>1. Local contextual factors (e.g. financial health, funding arrangements, demographics, urban vs rural factors)</v>
      </c>
      <c r="W81" s="228"/>
      <c r="X81" s="228"/>
    </row>
    <row r="82" spans="1:24" x14ac:dyDescent="0.3">
      <c r="A82" s="228" t="s">
        <v>498</v>
      </c>
      <c r="B82" s="228" t="s">
        <v>499</v>
      </c>
      <c r="C82" s="228" t="str">
        <f>IFERROR(IF((VLOOKUP($A82,'Q4 Raw Data'!$A$9:$DO$158,C$3,FALSE))="","",(VLOOKUP($A82,'Q4 Raw Data'!$A$9:$DO$158,C$3,FALSE))),"")</f>
        <v>Agree</v>
      </c>
      <c r="D82" s="228" t="str">
        <f>IFERROR(IF((VLOOKUP($A82,'Q4 Raw Data'!$A$9:$DO$158,D$3,FALSE))="","",(VLOOKUP($A82,'Q4 Raw Data'!$A$9:$DO$158,D$3,FALSE))),"")</f>
        <v>Strongly Agree</v>
      </c>
      <c r="E82" s="228" t="str">
        <f>IFERROR(IF((VLOOKUP($A82,'Q4 Raw Data'!$A$9:$DO$158,E$3,FALSE))="","",(VLOOKUP($A82,'Q4 Raw Data'!$A$9:$DO$158,E$3,FALSE))),"")</f>
        <v>Strongly Agree</v>
      </c>
      <c r="F82" s="228" t="str">
        <f>IFERROR(IF((VLOOKUP($A82,'Q4 Raw Data'!$A$9:$DO$158,F$3,FALSE))="","",(VLOOKUP($A82,'Q4 Raw Data'!$A$9:$DO$158,F$3,FALSE))),"")</f>
        <v>Agree</v>
      </c>
      <c r="G82" s="228" t="str">
        <f>IFERROR(IF((VLOOKUP($A82,'Q4 Raw Data'!$A$9:$DO$158,G$3,FALSE))="","",(VLOOKUP($A82,'Q4 Raw Data'!$A$9:$DO$158,G$3,FALSE))),"")</f>
        <v>Agree</v>
      </c>
      <c r="H82" s="228" t="str">
        <f>IFERROR(IF((VLOOKUP($A82,'Q4 Raw Data'!$A$9:$DO$158,H$3,FALSE))="","",(VLOOKUP($A82,'Q4 Raw Data'!$A$9:$DO$158,H$3,FALSE))),"")</f>
        <v>Agree</v>
      </c>
      <c r="I82" s="228" t="str">
        <f>IFERROR(IF((VLOOKUP($A82,'Q4 Raw Data'!$A$9:$DO$158,I$3,FALSE))="","",(VLOOKUP($A82,'Q4 Raw Data'!$A$9:$DO$158,I$3,FALSE))),"")</f>
        <v>Agree</v>
      </c>
      <c r="J82" s="228"/>
      <c r="K82" s="228"/>
      <c r="L82" s="228"/>
      <c r="M82" s="228"/>
      <c r="N82" s="228"/>
      <c r="O82" s="228"/>
      <c r="P82" s="228"/>
      <c r="Q82" s="228" t="str">
        <f>IFERROR(IF((VLOOKUP($A82,'Q4 Raw Data'!$A$9:$DO$158,Q$3,FALSE))="","",(VLOOKUP($A82,'Q4 Raw Data'!$A$9:$DO$158,Q$3,FALSE))),"")</f>
        <v>1. Local contextual factors (e.g. financial health, funding arrangements, demographics, urban vs rural factors)</v>
      </c>
      <c r="R82" s="228" t="str">
        <f>IFERROR(IF((VLOOKUP($A82,'Q4 Raw Data'!$A$9:$DO$158,R$3,FALSE))="","",(VLOOKUP($A82,'Q4 Raw Data'!$A$9:$DO$158,R$3,FALSE))),"")</f>
        <v>9. Joint commissioning of health and social care</v>
      </c>
      <c r="S82" s="228"/>
      <c r="T82" s="228"/>
      <c r="U82" s="228" t="str">
        <f>IFERROR(IF((VLOOKUP($A82,'Q4 Raw Data'!$A$9:$DO$158,U$3,FALSE))="","",(VLOOKUP($A82,'Q4 Raw Data'!$A$9:$DO$158,U$3,FALSE))),"")</f>
        <v>3. Integrated electronic records and sharing across the system with service users</v>
      </c>
      <c r="V82" s="228" t="str">
        <f>IFERROR(IF((VLOOKUP($A82,'Q4 Raw Data'!$A$9:$DO$158,V$3,FALSE))="","",(VLOOKUP($A82,'Q4 Raw Data'!$A$9:$DO$158,V$3,FALSE))),"")</f>
        <v>5. Integrated workforce: joint approach to training and upskilling of workforce</v>
      </c>
      <c r="W82" s="228"/>
      <c r="X82" s="228"/>
    </row>
    <row r="83" spans="1:24" x14ac:dyDescent="0.3">
      <c r="A83" s="228" t="s">
        <v>502</v>
      </c>
      <c r="B83" s="228" t="s">
        <v>503</v>
      </c>
      <c r="C83" s="228" t="str">
        <f>IFERROR(IF((VLOOKUP($A83,'Q4 Raw Data'!$A$9:$DO$158,C$3,FALSE))="","",(VLOOKUP($A83,'Q4 Raw Data'!$A$9:$DO$158,C$3,FALSE))),"")</f>
        <v>Strongly Agree</v>
      </c>
      <c r="D83" s="228" t="str">
        <f>IFERROR(IF((VLOOKUP($A83,'Q4 Raw Data'!$A$9:$DO$158,D$3,FALSE))="","",(VLOOKUP($A83,'Q4 Raw Data'!$A$9:$DO$158,D$3,FALSE))),"")</f>
        <v>Agree</v>
      </c>
      <c r="E83" s="228" t="str">
        <f>IFERROR(IF((VLOOKUP($A83,'Q4 Raw Data'!$A$9:$DO$158,E$3,FALSE))="","",(VLOOKUP($A83,'Q4 Raw Data'!$A$9:$DO$158,E$3,FALSE))),"")</f>
        <v>Strongly Agree</v>
      </c>
      <c r="F83" s="228" t="str">
        <f>IFERROR(IF((VLOOKUP($A83,'Q4 Raw Data'!$A$9:$DO$158,F$3,FALSE))="","",(VLOOKUP($A83,'Q4 Raw Data'!$A$9:$DO$158,F$3,FALSE))),"")</f>
        <v>Strongly Agree</v>
      </c>
      <c r="G83" s="228" t="str">
        <f>IFERROR(IF((VLOOKUP($A83,'Q4 Raw Data'!$A$9:$DO$158,G$3,FALSE))="","",(VLOOKUP($A83,'Q4 Raw Data'!$A$9:$DO$158,G$3,FALSE))),"")</f>
        <v>Strongly Agree</v>
      </c>
      <c r="H83" s="228" t="str">
        <f>IFERROR(IF((VLOOKUP($A83,'Q4 Raw Data'!$A$9:$DO$158,H$3,FALSE))="","",(VLOOKUP($A83,'Q4 Raw Data'!$A$9:$DO$158,H$3,FALSE))),"")</f>
        <v>Strongly Agree</v>
      </c>
      <c r="I83" s="228" t="str">
        <f>IFERROR(IF((VLOOKUP($A83,'Q4 Raw Data'!$A$9:$DO$158,I$3,FALSE))="","",(VLOOKUP($A83,'Q4 Raw Data'!$A$9:$DO$158,I$3,FALSE))),"")</f>
        <v>Strongly Agree</v>
      </c>
      <c r="J83" s="228"/>
      <c r="K83" s="228"/>
      <c r="L83" s="228"/>
      <c r="M83" s="228"/>
      <c r="N83" s="228"/>
      <c r="O83" s="228"/>
      <c r="P83" s="228"/>
      <c r="Q83" s="228" t="str">
        <f>IFERROR(IF((VLOOKUP($A83,'Q4 Raw Data'!$A$9:$DO$158,Q$3,FALSE))="","",(VLOOKUP($A83,'Q4 Raw Data'!$A$9:$DO$158,Q$3,FALSE))),"")</f>
        <v>8. Pooled or aligned resources</v>
      </c>
      <c r="R83" s="228" t="str">
        <f>IFERROR(IF((VLOOKUP($A83,'Q4 Raw Data'!$A$9:$DO$158,R$3,FALSE))="","",(VLOOKUP($A83,'Q4 Raw Data'!$A$9:$DO$158,R$3,FALSE))),"")</f>
        <v>2. Strong, system-wide governance and systems leadership</v>
      </c>
      <c r="S83" s="228"/>
      <c r="T83" s="228"/>
      <c r="U83" s="228" t="str">
        <f>IFERROR(IF((VLOOKUP($A83,'Q4 Raw Data'!$A$9:$DO$158,U$3,FALSE))="","",(VLOOKUP($A83,'Q4 Raw Data'!$A$9:$DO$158,U$3,FALSE))),"")</f>
        <v>1. Local contextual factors (e.g. financial health, funding arrangements, demographics, urban vs rural factors)</v>
      </c>
      <c r="V83" s="228" t="str">
        <f>IFERROR(IF((VLOOKUP($A83,'Q4 Raw Data'!$A$9:$DO$158,V$3,FALSE))="","",(VLOOKUP($A83,'Q4 Raw Data'!$A$9:$DO$158,V$3,FALSE))),"")</f>
        <v>6. Good quality and sustainable provider market that can meet demand</v>
      </c>
      <c r="W83" s="228"/>
      <c r="X83" s="228"/>
    </row>
    <row r="84" spans="1:24" x14ac:dyDescent="0.3">
      <c r="A84" s="228" t="s">
        <v>506</v>
      </c>
      <c r="B84" s="228" t="s">
        <v>507</v>
      </c>
      <c r="C84" s="228" t="str">
        <f>IFERROR(IF((VLOOKUP($A84,'Q4 Raw Data'!$A$9:$DO$158,C$3,FALSE))="","",(VLOOKUP($A84,'Q4 Raw Data'!$A$9:$DO$158,C$3,FALSE))),"")</f>
        <v>Agree</v>
      </c>
      <c r="D84" s="228" t="str">
        <f>IFERROR(IF((VLOOKUP($A84,'Q4 Raw Data'!$A$9:$DO$158,D$3,FALSE))="","",(VLOOKUP($A84,'Q4 Raw Data'!$A$9:$DO$158,D$3,FALSE))),"")</f>
        <v>Agree</v>
      </c>
      <c r="E84" s="228" t="str">
        <f>IFERROR(IF((VLOOKUP($A84,'Q4 Raw Data'!$A$9:$DO$158,E$3,FALSE))="","",(VLOOKUP($A84,'Q4 Raw Data'!$A$9:$DO$158,E$3,FALSE))),"")</f>
        <v>Strongly Agree</v>
      </c>
      <c r="F84" s="228" t="str">
        <f>IFERROR(IF((VLOOKUP($A84,'Q4 Raw Data'!$A$9:$DO$158,F$3,FALSE))="","",(VLOOKUP($A84,'Q4 Raw Data'!$A$9:$DO$158,F$3,FALSE))),"")</f>
        <v>Agree</v>
      </c>
      <c r="G84" s="228" t="str">
        <f>IFERROR(IF((VLOOKUP($A84,'Q4 Raw Data'!$A$9:$DO$158,G$3,FALSE))="","",(VLOOKUP($A84,'Q4 Raw Data'!$A$9:$DO$158,G$3,FALSE))),"")</f>
        <v>Agree</v>
      </c>
      <c r="H84" s="228" t="str">
        <f>IFERROR(IF((VLOOKUP($A84,'Q4 Raw Data'!$A$9:$DO$158,H$3,FALSE))="","",(VLOOKUP($A84,'Q4 Raw Data'!$A$9:$DO$158,H$3,FALSE))),"")</f>
        <v>Agree</v>
      </c>
      <c r="I84" s="228" t="str">
        <f>IFERROR(IF((VLOOKUP($A84,'Q4 Raw Data'!$A$9:$DO$158,I$3,FALSE))="","",(VLOOKUP($A84,'Q4 Raw Data'!$A$9:$DO$158,I$3,FALSE))),"")</f>
        <v>Agree</v>
      </c>
      <c r="J84" s="228"/>
      <c r="K84" s="228"/>
      <c r="L84" s="228"/>
      <c r="M84" s="228"/>
      <c r="N84" s="228"/>
      <c r="O84" s="228"/>
      <c r="P84" s="228"/>
      <c r="Q84" s="228" t="str">
        <f>IFERROR(IF((VLOOKUP($A84,'Q4 Raw Data'!$A$9:$DO$158,Q$3,FALSE))="","",(VLOOKUP($A84,'Q4 Raw Data'!$A$9:$DO$158,Q$3,FALSE))),"")</f>
        <v>8. Pooled or aligned resources</v>
      </c>
      <c r="R84" s="228" t="str">
        <f>IFERROR(IF((VLOOKUP($A84,'Q4 Raw Data'!$A$9:$DO$158,R$3,FALSE))="","",(VLOOKUP($A84,'Q4 Raw Data'!$A$9:$DO$158,R$3,FALSE))),"")</f>
        <v>2. Strong, system-wide governance and systems leadership</v>
      </c>
      <c r="S84" s="228"/>
      <c r="T84" s="228"/>
      <c r="U84" s="228" t="str">
        <f>IFERROR(IF((VLOOKUP($A84,'Q4 Raw Data'!$A$9:$DO$158,U$3,FALSE))="","",(VLOOKUP($A84,'Q4 Raw Data'!$A$9:$DO$158,U$3,FALSE))),"")</f>
        <v>1. Local contextual factors (e.g. financial health, funding arrangements, demographics, urban vs rural factors)</v>
      </c>
      <c r="V84" s="228" t="str">
        <f>IFERROR(IF((VLOOKUP($A84,'Q4 Raw Data'!$A$9:$DO$158,V$3,FALSE))="","",(VLOOKUP($A84,'Q4 Raw Data'!$A$9:$DO$158,V$3,FALSE))),"")</f>
        <v>6. Good quality and sustainable provider market that can meet demand</v>
      </c>
      <c r="W84" s="228"/>
      <c r="X84" s="228"/>
    </row>
    <row r="85" spans="1:24" x14ac:dyDescent="0.3">
      <c r="A85" s="228" t="s">
        <v>510</v>
      </c>
      <c r="B85" s="228" t="s">
        <v>511</v>
      </c>
      <c r="C85" s="228" t="str">
        <f>IFERROR(IF((VLOOKUP($A85,'Q4 Raw Data'!$A$9:$DO$158,C$3,FALSE))="","",(VLOOKUP($A85,'Q4 Raw Data'!$A$9:$DO$158,C$3,FALSE))),"")</f>
        <v>Agree</v>
      </c>
      <c r="D85" s="228" t="str">
        <f>IFERROR(IF((VLOOKUP($A85,'Q4 Raw Data'!$A$9:$DO$158,D$3,FALSE))="","",(VLOOKUP($A85,'Q4 Raw Data'!$A$9:$DO$158,D$3,FALSE))),"")</f>
        <v>Agree</v>
      </c>
      <c r="E85" s="228" t="str">
        <f>IFERROR(IF((VLOOKUP($A85,'Q4 Raw Data'!$A$9:$DO$158,E$3,FALSE))="","",(VLOOKUP($A85,'Q4 Raw Data'!$A$9:$DO$158,E$3,FALSE))),"")</f>
        <v>Agree</v>
      </c>
      <c r="F85" s="228" t="str">
        <f>IFERROR(IF((VLOOKUP($A85,'Q4 Raw Data'!$A$9:$DO$158,F$3,FALSE))="","",(VLOOKUP($A85,'Q4 Raw Data'!$A$9:$DO$158,F$3,FALSE))),"")</f>
        <v>Agree</v>
      </c>
      <c r="G85" s="228" t="str">
        <f>IFERROR(IF((VLOOKUP($A85,'Q4 Raw Data'!$A$9:$DO$158,G$3,FALSE))="","",(VLOOKUP($A85,'Q4 Raw Data'!$A$9:$DO$158,G$3,FALSE))),"")</f>
        <v>Agree</v>
      </c>
      <c r="H85" s="228" t="str">
        <f>IFERROR(IF((VLOOKUP($A85,'Q4 Raw Data'!$A$9:$DO$158,H$3,FALSE))="","",(VLOOKUP($A85,'Q4 Raw Data'!$A$9:$DO$158,H$3,FALSE))),"")</f>
        <v>Agree</v>
      </c>
      <c r="I85" s="228" t="str">
        <f>IFERROR(IF((VLOOKUP($A85,'Q4 Raw Data'!$A$9:$DO$158,I$3,FALSE))="","",(VLOOKUP($A85,'Q4 Raw Data'!$A$9:$DO$158,I$3,FALSE))),"")</f>
        <v>Agree</v>
      </c>
      <c r="J85" s="228"/>
      <c r="K85" s="228"/>
      <c r="L85" s="228"/>
      <c r="M85" s="228"/>
      <c r="N85" s="228"/>
      <c r="O85" s="228"/>
      <c r="P85" s="228"/>
      <c r="Q85" s="228" t="str">
        <f>IFERROR(IF((VLOOKUP($A85,'Q4 Raw Data'!$A$9:$DO$158,Q$3,FALSE))="","",(VLOOKUP($A85,'Q4 Raw Data'!$A$9:$DO$158,Q$3,FALSE))),"")</f>
        <v>Other</v>
      </c>
      <c r="R85" s="228" t="str">
        <f>IFERROR(IF((VLOOKUP($A85,'Q4 Raw Data'!$A$9:$DO$158,R$3,FALSE))="","",(VLOOKUP($A85,'Q4 Raw Data'!$A$9:$DO$158,R$3,FALSE))),"")</f>
        <v>5. Integrated workforce: joint approach to training and upskilling of workforce</v>
      </c>
      <c r="S85" s="228"/>
      <c r="T85" s="228"/>
      <c r="U85" s="228" t="str">
        <f>IFERROR(IF((VLOOKUP($A85,'Q4 Raw Data'!$A$9:$DO$158,U$3,FALSE))="","",(VLOOKUP($A85,'Q4 Raw Data'!$A$9:$DO$158,U$3,FALSE))),"")</f>
        <v>1. Local contextual factors (e.g. financial health, funding arrangements, demographics, urban vs rural factors)</v>
      </c>
      <c r="V85" s="228" t="str">
        <f>IFERROR(IF((VLOOKUP($A85,'Q4 Raw Data'!$A$9:$DO$158,V$3,FALSE))="","",(VLOOKUP($A85,'Q4 Raw Data'!$A$9:$DO$158,V$3,FALSE))),"")</f>
        <v>3. Integrated electronic records and sharing across the system with service users</v>
      </c>
      <c r="W85" s="228"/>
      <c r="X85" s="228"/>
    </row>
    <row r="86" spans="1:24" x14ac:dyDescent="0.3">
      <c r="A86" s="228" t="s">
        <v>512</v>
      </c>
      <c r="B86" s="228" t="s">
        <v>513</v>
      </c>
      <c r="C86" s="228" t="str">
        <f>IFERROR(IF((VLOOKUP($A86,'Q4 Raw Data'!$A$9:$DO$158,C$3,FALSE))="","",(VLOOKUP($A86,'Q4 Raw Data'!$A$9:$DO$158,C$3,FALSE))),"")</f>
        <v>Strongly Agree</v>
      </c>
      <c r="D86" s="228" t="str">
        <f>IFERROR(IF((VLOOKUP($A86,'Q4 Raw Data'!$A$9:$DO$158,D$3,FALSE))="","",(VLOOKUP($A86,'Q4 Raw Data'!$A$9:$DO$158,D$3,FALSE))),"")</f>
        <v>Strongly Agree</v>
      </c>
      <c r="E86" s="228" t="str">
        <f>IFERROR(IF((VLOOKUP($A86,'Q4 Raw Data'!$A$9:$DO$158,E$3,FALSE))="","",(VLOOKUP($A86,'Q4 Raw Data'!$A$9:$DO$158,E$3,FALSE))),"")</f>
        <v>Agree</v>
      </c>
      <c r="F86" s="228" t="str">
        <f>IFERROR(IF((VLOOKUP($A86,'Q4 Raw Data'!$A$9:$DO$158,F$3,FALSE))="","",(VLOOKUP($A86,'Q4 Raw Data'!$A$9:$DO$158,F$3,FALSE))),"")</f>
        <v>Agree</v>
      </c>
      <c r="G86" s="228" t="str">
        <f>IFERROR(IF((VLOOKUP($A86,'Q4 Raw Data'!$A$9:$DO$158,G$3,FALSE))="","",(VLOOKUP($A86,'Q4 Raw Data'!$A$9:$DO$158,G$3,FALSE))),"")</f>
        <v>Strongly Agree</v>
      </c>
      <c r="H86" s="228" t="str">
        <f>IFERROR(IF((VLOOKUP($A86,'Q4 Raw Data'!$A$9:$DO$158,H$3,FALSE))="","",(VLOOKUP($A86,'Q4 Raw Data'!$A$9:$DO$158,H$3,FALSE))),"")</f>
        <v>Strongly Agree</v>
      </c>
      <c r="I86" s="228" t="str">
        <f>IFERROR(IF((VLOOKUP($A86,'Q4 Raw Data'!$A$9:$DO$158,I$3,FALSE))="","",(VLOOKUP($A86,'Q4 Raw Data'!$A$9:$DO$158,I$3,FALSE))),"")</f>
        <v>Agree</v>
      </c>
      <c r="J86" s="228"/>
      <c r="K86" s="228"/>
      <c r="L86" s="228"/>
      <c r="M86" s="228"/>
      <c r="N86" s="228"/>
      <c r="O86" s="228"/>
      <c r="P86" s="228"/>
      <c r="Q86" s="228" t="str">
        <f>IFERROR(IF((VLOOKUP($A86,'Q4 Raw Data'!$A$9:$DO$158,Q$3,FALSE))="","",(VLOOKUP($A86,'Q4 Raw Data'!$A$9:$DO$158,Q$3,FALSE))),"")</f>
        <v>9. Joint commissioning of health and social care</v>
      </c>
      <c r="R86" s="228" t="str">
        <f>IFERROR(IF((VLOOKUP($A86,'Q4 Raw Data'!$A$9:$DO$158,R$3,FALSE))="","",(VLOOKUP($A86,'Q4 Raw Data'!$A$9:$DO$158,R$3,FALSE))),"")</f>
        <v>9. Joint commissioning of health and social care</v>
      </c>
      <c r="S86" s="228"/>
      <c r="T86" s="228"/>
      <c r="U86" s="228" t="str">
        <f>IFERROR(IF((VLOOKUP($A86,'Q4 Raw Data'!$A$9:$DO$158,U$3,FALSE))="","",(VLOOKUP($A86,'Q4 Raw Data'!$A$9:$DO$158,U$3,FALSE))),"")</f>
        <v>6. Good quality and sustainable provider market that can meet demand</v>
      </c>
      <c r="V86" s="228" t="str">
        <f>IFERROR(IF((VLOOKUP($A86,'Q4 Raw Data'!$A$9:$DO$158,V$3,FALSE))="","",(VLOOKUP($A86,'Q4 Raw Data'!$A$9:$DO$158,V$3,FALSE))),"")</f>
        <v>Other</v>
      </c>
      <c r="W86" s="228"/>
      <c r="X86" s="228"/>
    </row>
    <row r="87" spans="1:24" x14ac:dyDescent="0.3">
      <c r="A87" s="228" t="s">
        <v>515</v>
      </c>
      <c r="B87" s="228" t="s">
        <v>516</v>
      </c>
      <c r="C87" s="228" t="str">
        <f>IFERROR(IF((VLOOKUP($A87,'Q4 Raw Data'!$A$9:$DO$158,C$3,FALSE))="","",(VLOOKUP($A87,'Q4 Raw Data'!$A$9:$DO$158,C$3,FALSE))),"")</f>
        <v>Agree</v>
      </c>
      <c r="D87" s="228" t="str">
        <f>IFERROR(IF((VLOOKUP($A87,'Q4 Raw Data'!$A$9:$DO$158,D$3,FALSE))="","",(VLOOKUP($A87,'Q4 Raw Data'!$A$9:$DO$158,D$3,FALSE))),"")</f>
        <v>Strongly Agree</v>
      </c>
      <c r="E87" s="228" t="str">
        <f>IFERROR(IF((VLOOKUP($A87,'Q4 Raw Data'!$A$9:$DO$158,E$3,FALSE))="","",(VLOOKUP($A87,'Q4 Raw Data'!$A$9:$DO$158,E$3,FALSE))),"")</f>
        <v>Agree</v>
      </c>
      <c r="F87" s="228" t="str">
        <f>IFERROR(IF((VLOOKUP($A87,'Q4 Raw Data'!$A$9:$DO$158,F$3,FALSE))="","",(VLOOKUP($A87,'Q4 Raw Data'!$A$9:$DO$158,F$3,FALSE))),"")</f>
        <v>Agree</v>
      </c>
      <c r="G87" s="228" t="str">
        <f>IFERROR(IF((VLOOKUP($A87,'Q4 Raw Data'!$A$9:$DO$158,G$3,FALSE))="","",(VLOOKUP($A87,'Q4 Raw Data'!$A$9:$DO$158,G$3,FALSE))),"")</f>
        <v>Agree</v>
      </c>
      <c r="H87" s="228" t="str">
        <f>IFERROR(IF((VLOOKUP($A87,'Q4 Raw Data'!$A$9:$DO$158,H$3,FALSE))="","",(VLOOKUP($A87,'Q4 Raw Data'!$A$9:$DO$158,H$3,FALSE))),"")</f>
        <v>Agree</v>
      </c>
      <c r="I87" s="228" t="str">
        <f>IFERROR(IF((VLOOKUP($A87,'Q4 Raw Data'!$A$9:$DO$158,I$3,FALSE))="","",(VLOOKUP($A87,'Q4 Raw Data'!$A$9:$DO$158,I$3,FALSE))),"")</f>
        <v>Agree</v>
      </c>
      <c r="J87" s="228"/>
      <c r="K87" s="228"/>
      <c r="L87" s="228"/>
      <c r="M87" s="228"/>
      <c r="N87" s="228"/>
      <c r="O87" s="228"/>
      <c r="P87" s="228"/>
      <c r="Q87" s="228" t="str">
        <f>IFERROR(IF((VLOOKUP($A87,'Q4 Raw Data'!$A$9:$DO$158,Q$3,FALSE))="","",(VLOOKUP($A87,'Q4 Raw Data'!$A$9:$DO$158,Q$3,FALSE))),"")</f>
        <v>2. Strong, system-wide governance and systems leadership</v>
      </c>
      <c r="R87" s="228" t="str">
        <f>IFERROR(IF((VLOOKUP($A87,'Q4 Raw Data'!$A$9:$DO$158,R$3,FALSE))="","",(VLOOKUP($A87,'Q4 Raw Data'!$A$9:$DO$158,R$3,FALSE))),"")</f>
        <v/>
      </c>
      <c r="S87" s="228"/>
      <c r="T87" s="228"/>
      <c r="U87" s="228" t="str">
        <f>IFERROR(IF((VLOOKUP($A87,'Q4 Raw Data'!$A$9:$DO$158,U$3,FALSE))="","",(VLOOKUP($A87,'Q4 Raw Data'!$A$9:$DO$158,U$3,FALSE))),"")</f>
        <v>1. Local contextual factors (e.g. financial health, funding arrangements, demographics, urban vs rurual factors)</v>
      </c>
      <c r="V87" s="228" t="str">
        <f>IFERROR(IF((VLOOKUP($A87,'Q4 Raw Data'!$A$9:$DO$158,V$3,FALSE))="","",(VLOOKUP($A87,'Q4 Raw Data'!$A$9:$DO$158,V$3,FALSE))),"")</f>
        <v/>
      </c>
      <c r="W87" s="228"/>
      <c r="X87" s="228"/>
    </row>
    <row r="88" spans="1:24" x14ac:dyDescent="0.3">
      <c r="A88" s="228" t="s">
        <v>517</v>
      </c>
      <c r="B88" s="228" t="s">
        <v>518</v>
      </c>
      <c r="C88" s="228" t="str">
        <f>IFERROR(IF((VLOOKUP($A88,'Q4 Raw Data'!$A$9:$DO$158,C$3,FALSE))="","",(VLOOKUP($A88,'Q4 Raw Data'!$A$9:$DO$158,C$3,FALSE))),"")</f>
        <v>Strongly disagree</v>
      </c>
      <c r="D88" s="228" t="str">
        <f>IFERROR(IF((VLOOKUP($A88,'Q4 Raw Data'!$A$9:$DO$158,D$3,FALSE))="","",(VLOOKUP($A88,'Q4 Raw Data'!$A$9:$DO$158,D$3,FALSE))),"")</f>
        <v>Agree</v>
      </c>
      <c r="E88" s="228" t="str">
        <f>IFERROR(IF((VLOOKUP($A88,'Q4 Raw Data'!$A$9:$DO$158,E$3,FALSE))="","",(VLOOKUP($A88,'Q4 Raw Data'!$A$9:$DO$158,E$3,FALSE))),"")</f>
        <v>Strongly Agree</v>
      </c>
      <c r="F88" s="228" t="str">
        <f>IFERROR(IF((VLOOKUP($A88,'Q4 Raw Data'!$A$9:$DO$158,F$3,FALSE))="","",(VLOOKUP($A88,'Q4 Raw Data'!$A$9:$DO$158,F$3,FALSE))),"")</f>
        <v>Agree</v>
      </c>
      <c r="G88" s="228" t="str">
        <f>IFERROR(IF((VLOOKUP($A88,'Q4 Raw Data'!$A$9:$DO$158,G$3,FALSE))="","",(VLOOKUP($A88,'Q4 Raw Data'!$A$9:$DO$158,G$3,FALSE))),"")</f>
        <v>Agree</v>
      </c>
      <c r="H88" s="228" t="str">
        <f>IFERROR(IF((VLOOKUP($A88,'Q4 Raw Data'!$A$9:$DO$158,H$3,FALSE))="","",(VLOOKUP($A88,'Q4 Raw Data'!$A$9:$DO$158,H$3,FALSE))),"")</f>
        <v>Agree</v>
      </c>
      <c r="I88" s="228" t="str">
        <f>IFERROR(IF((VLOOKUP($A88,'Q4 Raw Data'!$A$9:$DO$158,I$3,FALSE))="","",(VLOOKUP($A88,'Q4 Raw Data'!$A$9:$DO$158,I$3,FALSE))),"")</f>
        <v>Agree</v>
      </c>
      <c r="J88" s="228"/>
      <c r="K88" s="228"/>
      <c r="L88" s="228"/>
      <c r="M88" s="228"/>
      <c r="N88" s="228"/>
      <c r="O88" s="228"/>
      <c r="P88" s="228"/>
      <c r="Q88" s="228" t="str">
        <f>IFERROR(IF((VLOOKUP($A88,'Q4 Raw Data'!$A$9:$DO$158,Q$3,FALSE))="","",(VLOOKUP($A88,'Q4 Raw Data'!$A$9:$DO$158,Q$3,FALSE))),"")</f>
        <v>1. Local contextual factors (e.g. financial health, funding arrangements, demographics, urban vs rural factors)</v>
      </c>
      <c r="R88" s="228" t="str">
        <f>IFERROR(IF((VLOOKUP($A88,'Q4 Raw Data'!$A$9:$DO$158,R$3,FALSE))="","",(VLOOKUP($A88,'Q4 Raw Data'!$A$9:$DO$158,R$3,FALSE))),"")</f>
        <v>9. Joint commissioning of health and social care</v>
      </c>
      <c r="S88" s="228"/>
      <c r="T88" s="228"/>
      <c r="U88" s="228" t="str">
        <f>IFERROR(IF((VLOOKUP($A88,'Q4 Raw Data'!$A$9:$DO$158,U$3,FALSE))="","",(VLOOKUP($A88,'Q4 Raw Data'!$A$9:$DO$158,U$3,FALSE))),"")</f>
        <v>1. Local contextual factors (e.g. financial health, funding arrangements, demographics, urban vs rural factors)</v>
      </c>
      <c r="V88" s="228" t="str">
        <f>IFERROR(IF((VLOOKUP($A88,'Q4 Raw Data'!$A$9:$DO$158,V$3,FALSE))="","",(VLOOKUP($A88,'Q4 Raw Data'!$A$9:$DO$158,V$3,FALSE))),"")</f>
        <v>9. Joint commissioning of health and social care</v>
      </c>
      <c r="W88" s="228"/>
      <c r="X88" s="228"/>
    </row>
    <row r="89" spans="1:24" x14ac:dyDescent="0.3">
      <c r="A89" s="228" t="s">
        <v>519</v>
      </c>
      <c r="B89" s="228" t="s">
        <v>520</v>
      </c>
      <c r="C89" s="228" t="str">
        <f>IFERROR(IF((VLOOKUP($A89,'Q4 Raw Data'!$A$9:$DO$158,C$3,FALSE))="","",(VLOOKUP($A89,'Q4 Raw Data'!$A$9:$DO$158,C$3,FALSE))),"")</f>
        <v>Agree</v>
      </c>
      <c r="D89" s="228" t="str">
        <f>IFERROR(IF((VLOOKUP($A89,'Q4 Raw Data'!$A$9:$DO$158,D$3,FALSE))="","",(VLOOKUP($A89,'Q4 Raw Data'!$A$9:$DO$158,D$3,FALSE))),"")</f>
        <v>Agree</v>
      </c>
      <c r="E89" s="228" t="str">
        <f>IFERROR(IF((VLOOKUP($A89,'Q4 Raw Data'!$A$9:$DO$158,E$3,FALSE))="","",(VLOOKUP($A89,'Q4 Raw Data'!$A$9:$DO$158,E$3,FALSE))),"")</f>
        <v>Agree</v>
      </c>
      <c r="F89" s="228" t="str">
        <f>IFERROR(IF((VLOOKUP($A89,'Q4 Raw Data'!$A$9:$DO$158,F$3,FALSE))="","",(VLOOKUP($A89,'Q4 Raw Data'!$A$9:$DO$158,F$3,FALSE))),"")</f>
        <v>Agree</v>
      </c>
      <c r="G89" s="228" t="str">
        <f>IFERROR(IF((VLOOKUP($A89,'Q4 Raw Data'!$A$9:$DO$158,G$3,FALSE))="","",(VLOOKUP($A89,'Q4 Raw Data'!$A$9:$DO$158,G$3,FALSE))),"")</f>
        <v>Neither agree nor disagree</v>
      </c>
      <c r="H89" s="228" t="str">
        <f>IFERROR(IF((VLOOKUP($A89,'Q4 Raw Data'!$A$9:$DO$158,H$3,FALSE))="","",(VLOOKUP($A89,'Q4 Raw Data'!$A$9:$DO$158,H$3,FALSE))),"")</f>
        <v>Agree</v>
      </c>
      <c r="I89" s="228" t="str">
        <f>IFERROR(IF((VLOOKUP($A89,'Q4 Raw Data'!$A$9:$DO$158,I$3,FALSE))="","",(VLOOKUP($A89,'Q4 Raw Data'!$A$9:$DO$158,I$3,FALSE))),"")</f>
        <v>Agree</v>
      </c>
      <c r="J89" s="228"/>
      <c r="K89" s="228"/>
      <c r="L89" s="228"/>
      <c r="M89" s="228"/>
      <c r="N89" s="228"/>
      <c r="O89" s="228"/>
      <c r="P89" s="228"/>
      <c r="Q89" s="228" t="str">
        <f>IFERROR(IF((VLOOKUP($A89,'Q4 Raw Data'!$A$9:$DO$158,Q$3,FALSE))="","",(VLOOKUP($A89,'Q4 Raw Data'!$A$9:$DO$158,Q$3,FALSE))),"")</f>
        <v>8. Pooled or aligned resources</v>
      </c>
      <c r="R89" s="228" t="str">
        <f>IFERROR(IF((VLOOKUP($A89,'Q4 Raw Data'!$A$9:$DO$158,R$3,FALSE))="","",(VLOOKUP($A89,'Q4 Raw Data'!$A$9:$DO$158,R$3,FALSE))),"")</f>
        <v/>
      </c>
      <c r="S89" s="228"/>
      <c r="T89" s="228"/>
      <c r="U89" s="228" t="str">
        <f>IFERROR(IF((VLOOKUP($A89,'Q4 Raw Data'!$A$9:$DO$158,U$3,FALSE))="","",(VLOOKUP($A89,'Q4 Raw Data'!$A$9:$DO$158,U$3,FALSE))),"")</f>
        <v>2. Strong, system-wide governance and systems leadership</v>
      </c>
      <c r="V89" s="228" t="str">
        <f>IFERROR(IF((VLOOKUP($A89,'Q4 Raw Data'!$A$9:$DO$158,V$3,FALSE))="","",(VLOOKUP($A89,'Q4 Raw Data'!$A$9:$DO$158,V$3,FALSE))),"")</f>
        <v>3. Integrated electronic records and sharing across the system with service users</v>
      </c>
      <c r="W89" s="228"/>
      <c r="X89" s="228"/>
    </row>
    <row r="90" spans="1:24" x14ac:dyDescent="0.3">
      <c r="A90" s="228" t="s">
        <v>523</v>
      </c>
      <c r="B90" s="228" t="s">
        <v>524</v>
      </c>
      <c r="C90" s="228" t="str">
        <f>IFERROR(IF((VLOOKUP($A90,'Q4 Raw Data'!$A$9:$DO$158,C$3,FALSE))="","",(VLOOKUP($A90,'Q4 Raw Data'!$A$9:$DO$158,C$3,FALSE))),"")</f>
        <v>Neither agree nor disagree</v>
      </c>
      <c r="D90" s="228" t="str">
        <f>IFERROR(IF((VLOOKUP($A90,'Q4 Raw Data'!$A$9:$DO$158,D$3,FALSE))="","",(VLOOKUP($A90,'Q4 Raw Data'!$A$9:$DO$158,D$3,FALSE))),"")</f>
        <v>Disagree</v>
      </c>
      <c r="E90" s="228" t="str">
        <f>IFERROR(IF((VLOOKUP($A90,'Q4 Raw Data'!$A$9:$DO$158,E$3,FALSE))="","",(VLOOKUP($A90,'Q4 Raw Data'!$A$9:$DO$158,E$3,FALSE))),"")</f>
        <v>Neither agree nor disagree</v>
      </c>
      <c r="F90" s="228" t="str">
        <f>IFERROR(IF((VLOOKUP($A90,'Q4 Raw Data'!$A$9:$DO$158,F$3,FALSE))="","",(VLOOKUP($A90,'Q4 Raw Data'!$A$9:$DO$158,F$3,FALSE))),"")</f>
        <v>Neither agree nor disagree</v>
      </c>
      <c r="G90" s="228" t="str">
        <f>IFERROR(IF((VLOOKUP($A90,'Q4 Raw Data'!$A$9:$DO$158,G$3,FALSE))="","",(VLOOKUP($A90,'Q4 Raw Data'!$A$9:$DO$158,G$3,FALSE))),"")</f>
        <v>Neither agree nor disagree</v>
      </c>
      <c r="H90" s="228" t="str">
        <f>IFERROR(IF((VLOOKUP($A90,'Q4 Raw Data'!$A$9:$DO$158,H$3,FALSE))="","",(VLOOKUP($A90,'Q4 Raw Data'!$A$9:$DO$158,H$3,FALSE))),"")</f>
        <v>Neither agree nor disagree</v>
      </c>
      <c r="I90" s="228" t="str">
        <f>IFERROR(IF((VLOOKUP($A90,'Q4 Raw Data'!$A$9:$DO$158,I$3,FALSE))="","",(VLOOKUP($A90,'Q4 Raw Data'!$A$9:$DO$158,I$3,FALSE))),"")</f>
        <v>Neither agree nor disagree</v>
      </c>
      <c r="J90" s="228"/>
      <c r="K90" s="228"/>
      <c r="L90" s="228"/>
      <c r="M90" s="228"/>
      <c r="N90" s="228"/>
      <c r="O90" s="228"/>
      <c r="P90" s="228"/>
      <c r="Q90" s="228" t="str">
        <f>IFERROR(IF((VLOOKUP($A90,'Q4 Raw Data'!$A$9:$DO$158,Q$3,FALSE))="","",(VLOOKUP($A90,'Q4 Raw Data'!$A$9:$DO$158,Q$3,FALSE))),"")</f>
        <v>8. Pooled or aligned resources</v>
      </c>
      <c r="R90" s="228" t="str">
        <f>IFERROR(IF((VLOOKUP($A90,'Q4 Raw Data'!$A$9:$DO$158,R$3,FALSE))="","",(VLOOKUP($A90,'Q4 Raw Data'!$A$9:$DO$158,R$3,FALSE))),"")</f>
        <v>9. Joint commissioning of health and social care</v>
      </c>
      <c r="S90" s="228"/>
      <c r="T90" s="228"/>
      <c r="U90" s="228" t="str">
        <f>IFERROR(IF((VLOOKUP($A90,'Q4 Raw Data'!$A$9:$DO$158,U$3,FALSE))="","",(VLOOKUP($A90,'Q4 Raw Data'!$A$9:$DO$158,U$3,FALSE))),"")</f>
        <v>5. Integrated workforce: joint approach to training and upskilling of workforce</v>
      </c>
      <c r="V90" s="228" t="str">
        <f>IFERROR(IF((VLOOKUP($A90,'Q4 Raw Data'!$A$9:$DO$158,V$3,FALSE))="","",(VLOOKUP($A90,'Q4 Raw Data'!$A$9:$DO$158,V$3,FALSE))),"")</f>
        <v>7. Joined-up regulatory approach</v>
      </c>
      <c r="W90" s="228"/>
      <c r="X90" s="228"/>
    </row>
    <row r="91" spans="1:24" x14ac:dyDescent="0.3">
      <c r="A91" s="228" t="s">
        <v>525</v>
      </c>
      <c r="B91" s="228" t="s">
        <v>526</v>
      </c>
      <c r="C91" s="228" t="str">
        <f>IFERROR(IF((VLOOKUP($A91,'Q4 Raw Data'!$A$9:$DO$158,C$3,FALSE))="","",(VLOOKUP($A91,'Q4 Raw Data'!$A$9:$DO$158,C$3,FALSE))),"")</f>
        <v>Strongly Agree</v>
      </c>
      <c r="D91" s="228" t="str">
        <f>IFERROR(IF((VLOOKUP($A91,'Q4 Raw Data'!$A$9:$DO$158,D$3,FALSE))="","",(VLOOKUP($A91,'Q4 Raw Data'!$A$9:$DO$158,D$3,FALSE))),"")</f>
        <v>Strongly Agree</v>
      </c>
      <c r="E91" s="228" t="str">
        <f>IFERROR(IF((VLOOKUP($A91,'Q4 Raw Data'!$A$9:$DO$158,E$3,FALSE))="","",(VLOOKUP($A91,'Q4 Raw Data'!$A$9:$DO$158,E$3,FALSE))),"")</f>
        <v>Agree</v>
      </c>
      <c r="F91" s="228" t="str">
        <f>IFERROR(IF((VLOOKUP($A91,'Q4 Raw Data'!$A$9:$DO$158,F$3,FALSE))="","",(VLOOKUP($A91,'Q4 Raw Data'!$A$9:$DO$158,F$3,FALSE))),"")</f>
        <v>Strongly Agree</v>
      </c>
      <c r="G91" s="228" t="str">
        <f>IFERROR(IF((VLOOKUP($A91,'Q4 Raw Data'!$A$9:$DO$158,G$3,FALSE))="","",(VLOOKUP($A91,'Q4 Raw Data'!$A$9:$DO$158,G$3,FALSE))),"")</f>
        <v>Strongly Agree</v>
      </c>
      <c r="H91" s="228" t="str">
        <f>IFERROR(IF((VLOOKUP($A91,'Q4 Raw Data'!$A$9:$DO$158,H$3,FALSE))="","",(VLOOKUP($A91,'Q4 Raw Data'!$A$9:$DO$158,H$3,FALSE))),"")</f>
        <v>Strongly Agree</v>
      </c>
      <c r="I91" s="228" t="str">
        <f>IFERROR(IF((VLOOKUP($A91,'Q4 Raw Data'!$A$9:$DO$158,I$3,FALSE))="","",(VLOOKUP($A91,'Q4 Raw Data'!$A$9:$DO$158,I$3,FALSE))),"")</f>
        <v>Agree</v>
      </c>
      <c r="J91" s="228"/>
      <c r="K91" s="228"/>
      <c r="L91" s="228"/>
      <c r="M91" s="228"/>
      <c r="N91" s="228"/>
      <c r="O91" s="228"/>
      <c r="P91" s="228"/>
      <c r="Q91" s="228" t="str">
        <f>IFERROR(IF((VLOOKUP($A91,'Q4 Raw Data'!$A$9:$DO$158,Q$3,FALSE))="","",(VLOOKUP($A91,'Q4 Raw Data'!$A$9:$DO$158,Q$3,FALSE))),"")</f>
        <v>2. Strong, system-wide governance and systems leadership</v>
      </c>
      <c r="R91" s="228" t="str">
        <f>IFERROR(IF((VLOOKUP($A91,'Q4 Raw Data'!$A$9:$DO$158,R$3,FALSE))="","",(VLOOKUP($A91,'Q4 Raw Data'!$A$9:$DO$158,R$3,FALSE))),"")</f>
        <v>4. Empowering users to have choice and control through an asset based approach, shared decision making and co-production</v>
      </c>
      <c r="S91" s="228"/>
      <c r="T91" s="228"/>
      <c r="U91" s="228" t="str">
        <f>IFERROR(IF((VLOOKUP($A91,'Q4 Raw Data'!$A$9:$DO$158,U$3,FALSE))="","",(VLOOKUP($A91,'Q4 Raw Data'!$A$9:$DO$158,U$3,FALSE))),"")</f>
        <v>5. Integrated workforce: joint approach to training and upskilling of workforce</v>
      </c>
      <c r="V91" s="228" t="str">
        <f>IFERROR(IF((VLOOKUP($A91,'Q4 Raw Data'!$A$9:$DO$158,V$3,FALSE))="","",(VLOOKUP($A91,'Q4 Raw Data'!$A$9:$DO$158,V$3,FALSE))),"")</f>
        <v>3. Integrated electronic records and sharing across the system with service users</v>
      </c>
      <c r="W91" s="228"/>
      <c r="X91" s="228"/>
    </row>
    <row r="92" spans="1:24" x14ac:dyDescent="0.3">
      <c r="A92" s="228" t="s">
        <v>527</v>
      </c>
      <c r="B92" s="228" t="s">
        <v>528</v>
      </c>
      <c r="C92" s="228" t="str">
        <f>IFERROR(IF((VLOOKUP($A92,'Q4 Raw Data'!$A$9:$DO$158,C$3,FALSE))="","",(VLOOKUP($A92,'Q4 Raw Data'!$A$9:$DO$158,C$3,FALSE))),"")</f>
        <v>Strongly Agree</v>
      </c>
      <c r="D92" s="228" t="str">
        <f>IFERROR(IF((VLOOKUP($A92,'Q4 Raw Data'!$A$9:$DO$158,D$3,FALSE))="","",(VLOOKUP($A92,'Q4 Raw Data'!$A$9:$DO$158,D$3,FALSE))),"")</f>
        <v>Agree</v>
      </c>
      <c r="E92" s="228" t="str">
        <f>IFERROR(IF((VLOOKUP($A92,'Q4 Raw Data'!$A$9:$DO$158,E$3,FALSE))="","",(VLOOKUP($A92,'Q4 Raw Data'!$A$9:$DO$158,E$3,FALSE))),"")</f>
        <v>Agree</v>
      </c>
      <c r="F92" s="228" t="str">
        <f>IFERROR(IF((VLOOKUP($A92,'Q4 Raw Data'!$A$9:$DO$158,F$3,FALSE))="","",(VLOOKUP($A92,'Q4 Raw Data'!$A$9:$DO$158,F$3,FALSE))),"")</f>
        <v>Disagree</v>
      </c>
      <c r="G92" s="228" t="str">
        <f>IFERROR(IF((VLOOKUP($A92,'Q4 Raw Data'!$A$9:$DO$158,G$3,FALSE))="","",(VLOOKUP($A92,'Q4 Raw Data'!$A$9:$DO$158,G$3,FALSE))),"")</f>
        <v>Neither agree nor disagree</v>
      </c>
      <c r="H92" s="228" t="str">
        <f>IFERROR(IF((VLOOKUP($A92,'Q4 Raw Data'!$A$9:$DO$158,H$3,FALSE))="","",(VLOOKUP($A92,'Q4 Raw Data'!$A$9:$DO$158,H$3,FALSE))),"")</f>
        <v>Agree</v>
      </c>
      <c r="I92" s="228" t="str">
        <f>IFERROR(IF((VLOOKUP($A92,'Q4 Raw Data'!$A$9:$DO$158,I$3,FALSE))="","",(VLOOKUP($A92,'Q4 Raw Data'!$A$9:$DO$158,I$3,FALSE))),"")</f>
        <v>Agree</v>
      </c>
      <c r="J92" s="228"/>
      <c r="K92" s="228"/>
      <c r="L92" s="228"/>
      <c r="M92" s="228"/>
      <c r="N92" s="228"/>
      <c r="O92" s="228"/>
      <c r="P92" s="228"/>
      <c r="Q92" s="228" t="str">
        <f>IFERROR(IF((VLOOKUP($A92,'Q4 Raw Data'!$A$9:$DO$158,Q$3,FALSE))="","",(VLOOKUP($A92,'Q4 Raw Data'!$A$9:$DO$158,Q$3,FALSE))),"")</f>
        <v>3. Integrated electronic records and sharing across the system with service users</v>
      </c>
      <c r="R92" s="228" t="str">
        <f>IFERROR(IF((VLOOKUP($A92,'Q4 Raw Data'!$A$9:$DO$158,R$3,FALSE))="","",(VLOOKUP($A92,'Q4 Raw Data'!$A$9:$DO$158,R$3,FALSE))),"")</f>
        <v>5. Integrated workforce: joint approach to training and upskilling of workforce</v>
      </c>
      <c r="S92" s="228"/>
      <c r="T92" s="228"/>
      <c r="U92" s="228" t="str">
        <f>IFERROR(IF((VLOOKUP($A92,'Q4 Raw Data'!$A$9:$DO$158,U$3,FALSE))="","",(VLOOKUP($A92,'Q4 Raw Data'!$A$9:$DO$158,U$3,FALSE))),"")</f>
        <v>9. Joint commissioning of health and social care</v>
      </c>
      <c r="V92" s="228" t="str">
        <f>IFERROR(IF((VLOOKUP($A92,'Q4 Raw Data'!$A$9:$DO$158,V$3,FALSE))="","",(VLOOKUP($A92,'Q4 Raw Data'!$A$9:$DO$158,V$3,FALSE))),"")</f>
        <v>4. Empowering users to have choice and control through an asset based approach, shared decision making and co-production</v>
      </c>
      <c r="W92" s="228"/>
      <c r="X92" s="228"/>
    </row>
    <row r="93" spans="1:24" x14ac:dyDescent="0.3">
      <c r="A93" s="228" t="s">
        <v>529</v>
      </c>
      <c r="B93" s="228" t="s">
        <v>530</v>
      </c>
      <c r="C93" s="228" t="str">
        <f>IFERROR(IF((VLOOKUP($A93,'Q4 Raw Data'!$A$9:$DO$158,C$3,FALSE))="","",(VLOOKUP($A93,'Q4 Raw Data'!$A$9:$DO$158,C$3,FALSE))),"")</f>
        <v>Neither agree nor disagree</v>
      </c>
      <c r="D93" s="228" t="str">
        <f>IFERROR(IF((VLOOKUP($A93,'Q4 Raw Data'!$A$9:$DO$158,D$3,FALSE))="","",(VLOOKUP($A93,'Q4 Raw Data'!$A$9:$DO$158,D$3,FALSE))),"")</f>
        <v>Agree</v>
      </c>
      <c r="E93" s="228" t="str">
        <f>IFERROR(IF((VLOOKUP($A93,'Q4 Raw Data'!$A$9:$DO$158,E$3,FALSE))="","",(VLOOKUP($A93,'Q4 Raw Data'!$A$9:$DO$158,E$3,FALSE))),"")</f>
        <v>Neither agree nor disagree</v>
      </c>
      <c r="F93" s="228" t="str">
        <f>IFERROR(IF((VLOOKUP($A93,'Q4 Raw Data'!$A$9:$DO$158,F$3,FALSE))="","",(VLOOKUP($A93,'Q4 Raw Data'!$A$9:$DO$158,F$3,FALSE))),"")</f>
        <v>Neither agree nor disagree</v>
      </c>
      <c r="G93" s="228" t="str">
        <f>IFERROR(IF((VLOOKUP($A93,'Q4 Raw Data'!$A$9:$DO$158,G$3,FALSE))="","",(VLOOKUP($A93,'Q4 Raw Data'!$A$9:$DO$158,G$3,FALSE))),"")</f>
        <v>Agree</v>
      </c>
      <c r="H93" s="228" t="str">
        <f>IFERROR(IF((VLOOKUP($A93,'Q4 Raw Data'!$A$9:$DO$158,H$3,FALSE))="","",(VLOOKUP($A93,'Q4 Raw Data'!$A$9:$DO$158,H$3,FALSE))),"")</f>
        <v>Agree</v>
      </c>
      <c r="I93" s="228" t="str">
        <f>IFERROR(IF((VLOOKUP($A93,'Q4 Raw Data'!$A$9:$DO$158,I$3,FALSE))="","",(VLOOKUP($A93,'Q4 Raw Data'!$A$9:$DO$158,I$3,FALSE))),"")</f>
        <v>Neither agree nor disagree</v>
      </c>
      <c r="J93" s="228"/>
      <c r="K93" s="228"/>
      <c r="L93" s="228"/>
      <c r="M93" s="228"/>
      <c r="N93" s="228"/>
      <c r="O93" s="228"/>
      <c r="P93" s="228"/>
      <c r="Q93" s="228" t="str">
        <f>IFERROR(IF((VLOOKUP($A93,'Q4 Raw Data'!$A$9:$DO$158,Q$3,FALSE))="","",(VLOOKUP($A93,'Q4 Raw Data'!$A$9:$DO$158,Q$3,FALSE))),"")</f>
        <v>5. Integrated workforce: joint approach to training and upskilling of workforce</v>
      </c>
      <c r="R93" s="228" t="str">
        <f>IFERROR(IF((VLOOKUP($A93,'Q4 Raw Data'!$A$9:$DO$158,R$3,FALSE))="","",(VLOOKUP($A93,'Q4 Raw Data'!$A$9:$DO$158,R$3,FALSE))),"")</f>
        <v>1. Local contextual factors (e.g. financial health, funding arrangements, demographics, urban vs rural factors)</v>
      </c>
      <c r="S93" s="228"/>
      <c r="T93" s="228"/>
      <c r="U93" s="228" t="str">
        <f>IFERROR(IF((VLOOKUP($A93,'Q4 Raw Data'!$A$9:$DO$158,U$3,FALSE))="","",(VLOOKUP($A93,'Q4 Raw Data'!$A$9:$DO$158,U$3,FALSE))),"")</f>
        <v>6. Good quality and sustainable provider market that can meet demand</v>
      </c>
      <c r="V93" s="228" t="str">
        <f>IFERROR(IF((VLOOKUP($A93,'Q4 Raw Data'!$A$9:$DO$158,V$3,FALSE))="","",(VLOOKUP($A93,'Q4 Raw Data'!$A$9:$DO$158,V$3,FALSE))),"")</f>
        <v>1. Local contextual factors (e.g. financial health, funding arrangements, demographics, urban vs rural factors)</v>
      </c>
      <c r="W93" s="228"/>
      <c r="X93" s="228"/>
    </row>
    <row r="94" spans="1:24" x14ac:dyDescent="0.3">
      <c r="A94" s="228" t="s">
        <v>531</v>
      </c>
      <c r="B94" s="228" t="s">
        <v>532</v>
      </c>
      <c r="C94" s="228" t="str">
        <f>IFERROR(IF((VLOOKUP($A94,'Q4 Raw Data'!$A$9:$DO$158,C$3,FALSE))="","",(VLOOKUP($A94,'Q4 Raw Data'!$A$9:$DO$158,C$3,FALSE))),"")</f>
        <v>Agree</v>
      </c>
      <c r="D94" s="228" t="str">
        <f>IFERROR(IF((VLOOKUP($A94,'Q4 Raw Data'!$A$9:$DO$158,D$3,FALSE))="","",(VLOOKUP($A94,'Q4 Raw Data'!$A$9:$DO$158,D$3,FALSE))),"")</f>
        <v>Agree</v>
      </c>
      <c r="E94" s="228" t="str">
        <f>IFERROR(IF((VLOOKUP($A94,'Q4 Raw Data'!$A$9:$DO$158,E$3,FALSE))="","",(VLOOKUP($A94,'Q4 Raw Data'!$A$9:$DO$158,E$3,FALSE))),"")</f>
        <v>Agree</v>
      </c>
      <c r="F94" s="228" t="str">
        <f>IFERROR(IF((VLOOKUP($A94,'Q4 Raw Data'!$A$9:$DO$158,F$3,FALSE))="","",(VLOOKUP($A94,'Q4 Raw Data'!$A$9:$DO$158,F$3,FALSE))),"")</f>
        <v>Neither agree nor disagree</v>
      </c>
      <c r="G94" s="228" t="str">
        <f>IFERROR(IF((VLOOKUP($A94,'Q4 Raw Data'!$A$9:$DO$158,G$3,FALSE))="","",(VLOOKUP($A94,'Q4 Raw Data'!$A$9:$DO$158,G$3,FALSE))),"")</f>
        <v>Neither agree nor disagree</v>
      </c>
      <c r="H94" s="228" t="str">
        <f>IFERROR(IF((VLOOKUP($A94,'Q4 Raw Data'!$A$9:$DO$158,H$3,FALSE))="","",(VLOOKUP($A94,'Q4 Raw Data'!$A$9:$DO$158,H$3,FALSE))),"")</f>
        <v>Agree</v>
      </c>
      <c r="I94" s="228" t="str">
        <f>IFERROR(IF((VLOOKUP($A94,'Q4 Raw Data'!$A$9:$DO$158,I$3,FALSE))="","",(VLOOKUP($A94,'Q4 Raw Data'!$A$9:$DO$158,I$3,FALSE))),"")</f>
        <v>Agree</v>
      </c>
      <c r="J94" s="228"/>
      <c r="K94" s="228"/>
      <c r="L94" s="228"/>
      <c r="M94" s="228"/>
      <c r="N94" s="228"/>
      <c r="O94" s="228"/>
      <c r="P94" s="228"/>
      <c r="Q94" s="228" t="str">
        <f>IFERROR(IF((VLOOKUP($A94,'Q4 Raw Data'!$A$9:$DO$158,Q$3,FALSE))="","",(VLOOKUP($A94,'Q4 Raw Data'!$A$9:$DO$158,Q$3,FALSE))),"")</f>
        <v>2. Strong, system-wide governance and systems leadership</v>
      </c>
      <c r="R94" s="228" t="str">
        <f>IFERROR(IF((VLOOKUP($A94,'Q4 Raw Data'!$A$9:$DO$158,R$3,FALSE))="","",(VLOOKUP($A94,'Q4 Raw Data'!$A$9:$DO$158,R$3,FALSE))),"")</f>
        <v>6. Good quality and sustainable provider market that can meet demand</v>
      </c>
      <c r="S94" s="228"/>
      <c r="T94" s="228"/>
      <c r="U94" s="228" t="str">
        <f>IFERROR(IF((VLOOKUP($A94,'Q4 Raw Data'!$A$9:$DO$158,U$3,FALSE))="","",(VLOOKUP($A94,'Q4 Raw Data'!$A$9:$DO$158,U$3,FALSE))),"")</f>
        <v>1. Local contextual factors (e.g. financial health, funding arrangements, demographics, urban vs rural factors)</v>
      </c>
      <c r="V94" s="228" t="str">
        <f>IFERROR(IF((VLOOKUP($A94,'Q4 Raw Data'!$A$9:$DO$158,V$3,FALSE))="","",(VLOOKUP($A94,'Q4 Raw Data'!$A$9:$DO$158,V$3,FALSE))),"")</f>
        <v>3. Integrated electronic records and sharing across the system with service users</v>
      </c>
      <c r="W94" s="228"/>
      <c r="X94" s="228"/>
    </row>
    <row r="95" spans="1:24" x14ac:dyDescent="0.3">
      <c r="A95" s="228" t="s">
        <v>533</v>
      </c>
      <c r="B95" s="228" t="s">
        <v>534</v>
      </c>
      <c r="C95" s="228" t="str">
        <f>IFERROR(IF((VLOOKUP($A95,'Q4 Raw Data'!$A$9:$DO$158,C$3,FALSE))="","",(VLOOKUP($A95,'Q4 Raw Data'!$A$9:$DO$158,C$3,FALSE))),"")</f>
        <v>Agree</v>
      </c>
      <c r="D95" s="228" t="str">
        <f>IFERROR(IF((VLOOKUP($A95,'Q4 Raw Data'!$A$9:$DO$158,D$3,FALSE))="","",(VLOOKUP($A95,'Q4 Raw Data'!$A$9:$DO$158,D$3,FALSE))),"")</f>
        <v>Agree</v>
      </c>
      <c r="E95" s="228" t="str">
        <f>IFERROR(IF((VLOOKUP($A95,'Q4 Raw Data'!$A$9:$DO$158,E$3,FALSE))="","",(VLOOKUP($A95,'Q4 Raw Data'!$A$9:$DO$158,E$3,FALSE))),"")</f>
        <v>Agree</v>
      </c>
      <c r="F95" s="228" t="str">
        <f>IFERROR(IF((VLOOKUP($A95,'Q4 Raw Data'!$A$9:$DO$158,F$3,FALSE))="","",(VLOOKUP($A95,'Q4 Raw Data'!$A$9:$DO$158,F$3,FALSE))),"")</f>
        <v>Agree</v>
      </c>
      <c r="G95" s="228" t="str">
        <f>IFERROR(IF((VLOOKUP($A95,'Q4 Raw Data'!$A$9:$DO$158,G$3,FALSE))="","",(VLOOKUP($A95,'Q4 Raw Data'!$A$9:$DO$158,G$3,FALSE))),"")</f>
        <v>Strongly Agree</v>
      </c>
      <c r="H95" s="228" t="str">
        <f>IFERROR(IF((VLOOKUP($A95,'Q4 Raw Data'!$A$9:$DO$158,H$3,FALSE))="","",(VLOOKUP($A95,'Q4 Raw Data'!$A$9:$DO$158,H$3,FALSE))),"")</f>
        <v>Agree</v>
      </c>
      <c r="I95" s="228" t="str">
        <f>IFERROR(IF((VLOOKUP($A95,'Q4 Raw Data'!$A$9:$DO$158,I$3,FALSE))="","",(VLOOKUP($A95,'Q4 Raw Data'!$A$9:$DO$158,I$3,FALSE))),"")</f>
        <v>Agree</v>
      </c>
      <c r="J95" s="228"/>
      <c r="K95" s="228"/>
      <c r="L95" s="228"/>
      <c r="M95" s="228"/>
      <c r="N95" s="228"/>
      <c r="O95" s="228"/>
      <c r="P95" s="228"/>
      <c r="Q95" s="228" t="str">
        <f>IFERROR(IF((VLOOKUP($A95,'Q4 Raw Data'!$A$9:$DO$158,Q$3,FALSE))="","",(VLOOKUP($A95,'Q4 Raw Data'!$A$9:$DO$158,Q$3,FALSE))),"")</f>
        <v>1. Local contextual factors (e.g. financial health, funding arrangements, demographics, urban vs rural factors)</v>
      </c>
      <c r="R95" s="228" t="str">
        <f>IFERROR(IF((VLOOKUP($A95,'Q4 Raw Data'!$A$9:$DO$158,R$3,FALSE))="","",(VLOOKUP($A95,'Q4 Raw Data'!$A$9:$DO$158,R$3,FALSE))),"")</f>
        <v>9. Joint commissioning of health and social care</v>
      </c>
      <c r="S95" s="228"/>
      <c r="T95" s="228"/>
      <c r="U95" s="228" t="str">
        <f>IFERROR(IF((VLOOKUP($A95,'Q4 Raw Data'!$A$9:$DO$158,U$3,FALSE))="","",(VLOOKUP($A95,'Q4 Raw Data'!$A$9:$DO$158,U$3,FALSE))),"")</f>
        <v>1. Local contextual factors (e.g. financial health, funding arrangements, demographics, urban vs rural factors)</v>
      </c>
      <c r="V95" s="228" t="str">
        <f>IFERROR(IF((VLOOKUP($A95,'Q4 Raw Data'!$A$9:$DO$158,V$3,FALSE))="","",(VLOOKUP($A95,'Q4 Raw Data'!$A$9:$DO$158,V$3,FALSE))),"")</f>
        <v>2. Strong, system-wide governance and systems leadership</v>
      </c>
      <c r="W95" s="228"/>
      <c r="X95" s="228"/>
    </row>
    <row r="96" spans="1:24" x14ac:dyDescent="0.3">
      <c r="A96" s="228" t="s">
        <v>535</v>
      </c>
      <c r="B96" s="228" t="s">
        <v>536</v>
      </c>
      <c r="C96" s="228" t="str">
        <f>IFERROR(IF((VLOOKUP($A96,'Q4 Raw Data'!$A$9:$DO$158,C$3,FALSE))="","",(VLOOKUP($A96,'Q4 Raw Data'!$A$9:$DO$158,C$3,FALSE))),"")</f>
        <v>Agree</v>
      </c>
      <c r="D96" s="228" t="str">
        <f>IFERROR(IF((VLOOKUP($A96,'Q4 Raw Data'!$A$9:$DO$158,D$3,FALSE))="","",(VLOOKUP($A96,'Q4 Raw Data'!$A$9:$DO$158,D$3,FALSE))),"")</f>
        <v>Agree</v>
      </c>
      <c r="E96" s="228" t="str">
        <f>IFERROR(IF((VLOOKUP($A96,'Q4 Raw Data'!$A$9:$DO$158,E$3,FALSE))="","",(VLOOKUP($A96,'Q4 Raw Data'!$A$9:$DO$158,E$3,FALSE))),"")</f>
        <v>Agree</v>
      </c>
      <c r="F96" s="228" t="str">
        <f>IFERROR(IF((VLOOKUP($A96,'Q4 Raw Data'!$A$9:$DO$158,F$3,FALSE))="","",(VLOOKUP($A96,'Q4 Raw Data'!$A$9:$DO$158,F$3,FALSE))),"")</f>
        <v>Agree</v>
      </c>
      <c r="G96" s="228" t="str">
        <f>IFERROR(IF((VLOOKUP($A96,'Q4 Raw Data'!$A$9:$DO$158,G$3,FALSE))="","",(VLOOKUP($A96,'Q4 Raw Data'!$A$9:$DO$158,G$3,FALSE))),"")</f>
        <v>Agree</v>
      </c>
      <c r="H96" s="228" t="str">
        <f>IFERROR(IF((VLOOKUP($A96,'Q4 Raw Data'!$A$9:$DO$158,H$3,FALSE))="","",(VLOOKUP($A96,'Q4 Raw Data'!$A$9:$DO$158,H$3,FALSE))),"")</f>
        <v>Agree</v>
      </c>
      <c r="I96" s="228" t="str">
        <f>IFERROR(IF((VLOOKUP($A96,'Q4 Raw Data'!$A$9:$DO$158,I$3,FALSE))="","",(VLOOKUP($A96,'Q4 Raw Data'!$A$9:$DO$158,I$3,FALSE))),"")</f>
        <v>Agree</v>
      </c>
      <c r="J96" s="228"/>
      <c r="K96" s="228"/>
      <c r="L96" s="228"/>
      <c r="M96" s="228"/>
      <c r="N96" s="228"/>
      <c r="O96" s="228"/>
      <c r="P96" s="228"/>
      <c r="Q96" s="228" t="str">
        <f>IFERROR(IF((VLOOKUP($A96,'Q4 Raw Data'!$A$9:$DO$158,Q$3,FALSE))="","",(VLOOKUP($A96,'Q4 Raw Data'!$A$9:$DO$158,Q$3,FALSE))),"")</f>
        <v>2. Strong, system-wide governance and systems leadership</v>
      </c>
      <c r="R96" s="228" t="str">
        <f>IFERROR(IF((VLOOKUP($A96,'Q4 Raw Data'!$A$9:$DO$158,R$3,FALSE))="","",(VLOOKUP($A96,'Q4 Raw Data'!$A$9:$DO$158,R$3,FALSE))),"")</f>
        <v>9. Joint commissioning of health and social care</v>
      </c>
      <c r="S96" s="228"/>
      <c r="T96" s="228"/>
      <c r="U96" s="228" t="str">
        <f>IFERROR(IF((VLOOKUP($A96,'Q4 Raw Data'!$A$9:$DO$158,U$3,FALSE))="","",(VLOOKUP($A96,'Q4 Raw Data'!$A$9:$DO$158,U$3,FALSE))),"")</f>
        <v>6. Good quality and sustainable provider market that can meet demand</v>
      </c>
      <c r="V96" s="228" t="str">
        <f>IFERROR(IF((VLOOKUP($A96,'Q4 Raw Data'!$A$9:$DO$158,V$3,FALSE))="","",(VLOOKUP($A96,'Q4 Raw Data'!$A$9:$DO$158,V$3,FALSE))),"")</f>
        <v>Other</v>
      </c>
      <c r="W96" s="228"/>
      <c r="X96" s="228"/>
    </row>
    <row r="97" spans="1:24" x14ac:dyDescent="0.3">
      <c r="A97" s="228" t="s">
        <v>539</v>
      </c>
      <c r="B97" s="228" t="s">
        <v>540</v>
      </c>
      <c r="C97" s="228" t="str">
        <f>IFERROR(IF((VLOOKUP($A97,'Q4 Raw Data'!$A$9:$DO$158,C$3,FALSE))="","",(VLOOKUP($A97,'Q4 Raw Data'!$A$9:$DO$158,C$3,FALSE))),"")</f>
        <v>Agree</v>
      </c>
      <c r="D97" s="228" t="str">
        <f>IFERROR(IF((VLOOKUP($A97,'Q4 Raw Data'!$A$9:$DO$158,D$3,FALSE))="","",(VLOOKUP($A97,'Q4 Raw Data'!$A$9:$DO$158,D$3,FALSE))),"")</f>
        <v>Agree</v>
      </c>
      <c r="E97" s="228" t="str">
        <f>IFERROR(IF((VLOOKUP($A97,'Q4 Raw Data'!$A$9:$DO$158,E$3,FALSE))="","",(VLOOKUP($A97,'Q4 Raw Data'!$A$9:$DO$158,E$3,FALSE))),"")</f>
        <v>Agree</v>
      </c>
      <c r="F97" s="228" t="str">
        <f>IFERROR(IF((VLOOKUP($A97,'Q4 Raw Data'!$A$9:$DO$158,F$3,FALSE))="","",(VLOOKUP($A97,'Q4 Raw Data'!$A$9:$DO$158,F$3,FALSE))),"")</f>
        <v>Agree</v>
      </c>
      <c r="G97" s="228" t="str">
        <f>IFERROR(IF((VLOOKUP($A97,'Q4 Raw Data'!$A$9:$DO$158,G$3,FALSE))="","",(VLOOKUP($A97,'Q4 Raw Data'!$A$9:$DO$158,G$3,FALSE))),"")</f>
        <v>Agree</v>
      </c>
      <c r="H97" s="228" t="str">
        <f>IFERROR(IF((VLOOKUP($A97,'Q4 Raw Data'!$A$9:$DO$158,H$3,FALSE))="","",(VLOOKUP($A97,'Q4 Raw Data'!$A$9:$DO$158,H$3,FALSE))),"")</f>
        <v>Strongly Agree</v>
      </c>
      <c r="I97" s="228" t="str">
        <f>IFERROR(IF((VLOOKUP($A97,'Q4 Raw Data'!$A$9:$DO$158,I$3,FALSE))="","",(VLOOKUP($A97,'Q4 Raw Data'!$A$9:$DO$158,I$3,FALSE))),"")</f>
        <v>Strongly Agree</v>
      </c>
      <c r="J97" s="228"/>
      <c r="K97" s="228"/>
      <c r="L97" s="228"/>
      <c r="M97" s="228"/>
      <c r="N97" s="228"/>
      <c r="O97" s="228"/>
      <c r="P97" s="228"/>
      <c r="Q97" s="228" t="str">
        <f>IFERROR(IF((VLOOKUP($A97,'Q4 Raw Data'!$A$9:$DO$158,Q$3,FALSE))="","",(VLOOKUP($A97,'Q4 Raw Data'!$A$9:$DO$158,Q$3,FALSE))),"")</f>
        <v/>
      </c>
      <c r="R97" s="228" t="str">
        <f>IFERROR(IF((VLOOKUP($A97,'Q4 Raw Data'!$A$9:$DO$158,R$3,FALSE))="","",(VLOOKUP($A97,'Q4 Raw Data'!$A$9:$DO$158,R$3,FALSE))),"")</f>
        <v/>
      </c>
      <c r="S97" s="228"/>
      <c r="T97" s="228"/>
      <c r="U97" s="228" t="str">
        <f>IFERROR(IF((VLOOKUP($A97,'Q4 Raw Data'!$A$9:$DO$158,U$3,FALSE))="","",(VLOOKUP($A97,'Q4 Raw Data'!$A$9:$DO$158,U$3,FALSE))),"")</f>
        <v/>
      </c>
      <c r="V97" s="228" t="str">
        <f>IFERROR(IF((VLOOKUP($A97,'Q4 Raw Data'!$A$9:$DO$158,V$3,FALSE))="","",(VLOOKUP($A97,'Q4 Raw Data'!$A$9:$DO$158,V$3,FALSE))),"")</f>
        <v/>
      </c>
      <c r="W97" s="228"/>
      <c r="X97" s="228"/>
    </row>
    <row r="98" spans="1:24" x14ac:dyDescent="0.3">
      <c r="A98" s="228" t="s">
        <v>541</v>
      </c>
      <c r="B98" s="228" t="s">
        <v>542</v>
      </c>
      <c r="C98" s="228" t="str">
        <f>IFERROR(IF((VLOOKUP($A98,'Q4 Raw Data'!$A$9:$DO$158,C$3,FALSE))="","",(VLOOKUP($A98,'Q4 Raw Data'!$A$9:$DO$158,C$3,FALSE))),"")</f>
        <v>Agree</v>
      </c>
      <c r="D98" s="228" t="str">
        <f>IFERROR(IF((VLOOKUP($A98,'Q4 Raw Data'!$A$9:$DO$158,D$3,FALSE))="","",(VLOOKUP($A98,'Q4 Raw Data'!$A$9:$DO$158,D$3,FALSE))),"")</f>
        <v>Agree</v>
      </c>
      <c r="E98" s="228" t="str">
        <f>IFERROR(IF((VLOOKUP($A98,'Q4 Raw Data'!$A$9:$DO$158,E$3,FALSE))="","",(VLOOKUP($A98,'Q4 Raw Data'!$A$9:$DO$158,E$3,FALSE))),"")</f>
        <v>Strongly Agree</v>
      </c>
      <c r="F98" s="228" t="str">
        <f>IFERROR(IF((VLOOKUP($A98,'Q4 Raw Data'!$A$9:$DO$158,F$3,FALSE))="","",(VLOOKUP($A98,'Q4 Raw Data'!$A$9:$DO$158,F$3,FALSE))),"")</f>
        <v>Agree</v>
      </c>
      <c r="G98" s="228" t="str">
        <f>IFERROR(IF((VLOOKUP($A98,'Q4 Raw Data'!$A$9:$DO$158,G$3,FALSE))="","",(VLOOKUP($A98,'Q4 Raw Data'!$A$9:$DO$158,G$3,FALSE))),"")</f>
        <v>Agree</v>
      </c>
      <c r="H98" s="228" t="str">
        <f>IFERROR(IF((VLOOKUP($A98,'Q4 Raw Data'!$A$9:$DO$158,H$3,FALSE))="","",(VLOOKUP($A98,'Q4 Raw Data'!$A$9:$DO$158,H$3,FALSE))),"")</f>
        <v>Agree</v>
      </c>
      <c r="I98" s="228" t="str">
        <f>IFERROR(IF((VLOOKUP($A98,'Q4 Raw Data'!$A$9:$DO$158,I$3,FALSE))="","",(VLOOKUP($A98,'Q4 Raw Data'!$A$9:$DO$158,I$3,FALSE))),"")</f>
        <v>Agree</v>
      </c>
      <c r="J98" s="228"/>
      <c r="K98" s="228"/>
      <c r="L98" s="228"/>
      <c r="M98" s="228"/>
      <c r="N98" s="228"/>
      <c r="O98" s="228"/>
      <c r="P98" s="228"/>
      <c r="Q98" s="228" t="str">
        <f>IFERROR(IF((VLOOKUP($A98,'Q4 Raw Data'!$A$9:$DO$158,Q$3,FALSE))="","",(VLOOKUP($A98,'Q4 Raw Data'!$A$9:$DO$158,Q$3,FALSE))),"")</f>
        <v/>
      </c>
      <c r="R98" s="228" t="str">
        <f>IFERROR(IF((VLOOKUP($A98,'Q4 Raw Data'!$A$9:$DO$158,R$3,FALSE))="","",(VLOOKUP($A98,'Q4 Raw Data'!$A$9:$DO$158,R$3,FALSE))),"")</f>
        <v/>
      </c>
      <c r="S98" s="228"/>
      <c r="T98" s="228"/>
      <c r="U98" s="228" t="str">
        <f>IFERROR(IF((VLOOKUP($A98,'Q4 Raw Data'!$A$9:$DO$158,U$3,FALSE))="","",(VLOOKUP($A98,'Q4 Raw Data'!$A$9:$DO$158,U$3,FALSE))),"")</f>
        <v/>
      </c>
      <c r="V98" s="228" t="str">
        <f>IFERROR(IF((VLOOKUP($A98,'Q4 Raw Data'!$A$9:$DO$158,V$3,FALSE))="","",(VLOOKUP($A98,'Q4 Raw Data'!$A$9:$DO$158,V$3,FALSE))),"")</f>
        <v/>
      </c>
      <c r="W98" s="228"/>
      <c r="X98" s="228"/>
    </row>
    <row r="99" spans="1:24" x14ac:dyDescent="0.3">
      <c r="A99" s="228" t="s">
        <v>545</v>
      </c>
      <c r="B99" s="228" t="s">
        <v>546</v>
      </c>
      <c r="C99" s="228" t="str">
        <f>IFERROR(IF((VLOOKUP($A99,'Q4 Raw Data'!$A$9:$DO$158,C$3,FALSE))="","",(VLOOKUP($A99,'Q4 Raw Data'!$A$9:$DO$158,C$3,FALSE))),"")</f>
        <v>Agree</v>
      </c>
      <c r="D99" s="228" t="str">
        <f>IFERROR(IF((VLOOKUP($A99,'Q4 Raw Data'!$A$9:$DO$158,D$3,FALSE))="","",(VLOOKUP($A99,'Q4 Raw Data'!$A$9:$DO$158,D$3,FALSE))),"")</f>
        <v>Agree</v>
      </c>
      <c r="E99" s="228" t="str">
        <f>IFERROR(IF((VLOOKUP($A99,'Q4 Raw Data'!$A$9:$DO$158,E$3,FALSE))="","",(VLOOKUP($A99,'Q4 Raw Data'!$A$9:$DO$158,E$3,FALSE))),"")</f>
        <v>Strongly Agree</v>
      </c>
      <c r="F99" s="228" t="str">
        <f>IFERROR(IF((VLOOKUP($A99,'Q4 Raw Data'!$A$9:$DO$158,F$3,FALSE))="","",(VLOOKUP($A99,'Q4 Raw Data'!$A$9:$DO$158,F$3,FALSE))),"")</f>
        <v>Strongly Agree</v>
      </c>
      <c r="G99" s="228" t="str">
        <f>IFERROR(IF((VLOOKUP($A99,'Q4 Raw Data'!$A$9:$DO$158,G$3,FALSE))="","",(VLOOKUP($A99,'Q4 Raw Data'!$A$9:$DO$158,G$3,FALSE))),"")</f>
        <v>Strongly Agree</v>
      </c>
      <c r="H99" s="228" t="str">
        <f>IFERROR(IF((VLOOKUP($A99,'Q4 Raw Data'!$A$9:$DO$158,H$3,FALSE))="","",(VLOOKUP($A99,'Q4 Raw Data'!$A$9:$DO$158,H$3,FALSE))),"")</f>
        <v>Agree</v>
      </c>
      <c r="I99" s="228" t="str">
        <f>IFERROR(IF((VLOOKUP($A99,'Q4 Raw Data'!$A$9:$DO$158,I$3,FALSE))="","",(VLOOKUP($A99,'Q4 Raw Data'!$A$9:$DO$158,I$3,FALSE))),"")</f>
        <v>Neither agree nor disagree</v>
      </c>
      <c r="J99" s="228"/>
      <c r="K99" s="228"/>
      <c r="L99" s="228"/>
      <c r="M99" s="228"/>
      <c r="N99" s="228"/>
      <c r="O99" s="228"/>
      <c r="P99" s="228"/>
      <c r="Q99" s="228" t="str">
        <f>IFERROR(IF((VLOOKUP($A99,'Q4 Raw Data'!$A$9:$DO$158,Q$3,FALSE))="","",(VLOOKUP($A99,'Q4 Raw Data'!$A$9:$DO$158,Q$3,FALSE))),"")</f>
        <v>8. Pooled or aligned resources</v>
      </c>
      <c r="R99" s="228" t="str">
        <f>IFERROR(IF((VLOOKUP($A99,'Q4 Raw Data'!$A$9:$DO$158,R$3,FALSE))="","",(VLOOKUP($A99,'Q4 Raw Data'!$A$9:$DO$158,R$3,FALSE))),"")</f>
        <v>4. Empowering users to have choice and control through an asset based approach, shared decision making and co-production</v>
      </c>
      <c r="S99" s="228"/>
      <c r="T99" s="228"/>
      <c r="U99" s="228" t="str">
        <f>IFERROR(IF((VLOOKUP($A99,'Q4 Raw Data'!$A$9:$DO$158,U$3,FALSE))="","",(VLOOKUP($A99,'Q4 Raw Data'!$A$9:$DO$158,U$3,FALSE))),"")</f>
        <v>5. Integrated workforce: joint approach to training and upskilling of workforce</v>
      </c>
      <c r="V99" s="228" t="str">
        <f>IFERROR(IF((VLOOKUP($A99,'Q4 Raw Data'!$A$9:$DO$158,V$3,FALSE))="","",(VLOOKUP($A99,'Q4 Raw Data'!$A$9:$DO$158,V$3,FALSE))),"")</f>
        <v>3. Integrated electronic records and sharing across the system with service users</v>
      </c>
      <c r="W99" s="228"/>
      <c r="X99" s="228"/>
    </row>
    <row r="100" spans="1:24" x14ac:dyDescent="0.3">
      <c r="A100" s="228" t="s">
        <v>547</v>
      </c>
      <c r="B100" s="228" t="s">
        <v>548</v>
      </c>
      <c r="C100" s="228" t="str">
        <f>IFERROR(IF((VLOOKUP($A100,'Q4 Raw Data'!$A$9:$DO$158,C$3,FALSE))="","",(VLOOKUP($A100,'Q4 Raw Data'!$A$9:$DO$158,C$3,FALSE))),"")</f>
        <v>Agree</v>
      </c>
      <c r="D100" s="228" t="str">
        <f>IFERROR(IF((VLOOKUP($A100,'Q4 Raw Data'!$A$9:$DO$158,D$3,FALSE))="","",(VLOOKUP($A100,'Q4 Raw Data'!$A$9:$DO$158,D$3,FALSE))),"")</f>
        <v>Agree</v>
      </c>
      <c r="E100" s="228" t="str">
        <f>IFERROR(IF((VLOOKUP($A100,'Q4 Raw Data'!$A$9:$DO$158,E$3,FALSE))="","",(VLOOKUP($A100,'Q4 Raw Data'!$A$9:$DO$158,E$3,FALSE))),"")</f>
        <v>Agree</v>
      </c>
      <c r="F100" s="228" t="str">
        <f>IFERROR(IF((VLOOKUP($A100,'Q4 Raw Data'!$A$9:$DO$158,F$3,FALSE))="","",(VLOOKUP($A100,'Q4 Raw Data'!$A$9:$DO$158,F$3,FALSE))),"")</f>
        <v>Agree</v>
      </c>
      <c r="G100" s="228" t="str">
        <f>IFERROR(IF((VLOOKUP($A100,'Q4 Raw Data'!$A$9:$DO$158,G$3,FALSE))="","",(VLOOKUP($A100,'Q4 Raw Data'!$A$9:$DO$158,G$3,FALSE))),"")</f>
        <v>Agree</v>
      </c>
      <c r="H100" s="228" t="str">
        <f>IFERROR(IF((VLOOKUP($A100,'Q4 Raw Data'!$A$9:$DO$158,H$3,FALSE))="","",(VLOOKUP($A100,'Q4 Raw Data'!$A$9:$DO$158,H$3,FALSE))),"")</f>
        <v>Neither agree nor disagree</v>
      </c>
      <c r="I100" s="228" t="str">
        <f>IFERROR(IF((VLOOKUP($A100,'Q4 Raw Data'!$A$9:$DO$158,I$3,FALSE))="","",(VLOOKUP($A100,'Q4 Raw Data'!$A$9:$DO$158,I$3,FALSE))),"")</f>
        <v>Agree</v>
      </c>
      <c r="J100" s="228"/>
      <c r="K100" s="228"/>
      <c r="L100" s="228"/>
      <c r="M100" s="228"/>
      <c r="N100" s="228"/>
      <c r="O100" s="228"/>
      <c r="P100" s="228"/>
      <c r="Q100" s="228" t="str">
        <f>IFERROR(IF((VLOOKUP($A100,'Q4 Raw Data'!$A$9:$DO$158,Q$3,FALSE))="","",(VLOOKUP($A100,'Q4 Raw Data'!$A$9:$DO$158,Q$3,FALSE))),"")</f>
        <v>8. Pooled or aligned resources</v>
      </c>
      <c r="R100" s="228" t="str">
        <f>IFERROR(IF((VLOOKUP($A100,'Q4 Raw Data'!$A$9:$DO$158,R$3,FALSE))="","",(VLOOKUP($A100,'Q4 Raw Data'!$A$9:$DO$158,R$3,FALSE))),"")</f>
        <v>9. Joint commissioning of health and social care</v>
      </c>
      <c r="S100" s="228"/>
      <c r="T100" s="228"/>
      <c r="U100" s="228" t="str">
        <f>IFERROR(IF((VLOOKUP($A100,'Q4 Raw Data'!$A$9:$DO$158,U$3,FALSE))="","",(VLOOKUP($A100,'Q4 Raw Data'!$A$9:$DO$158,U$3,FALSE))),"")</f>
        <v>9. Joint commissioning of health and social care</v>
      </c>
      <c r="V100" s="228" t="str">
        <f>IFERROR(IF((VLOOKUP($A100,'Q4 Raw Data'!$A$9:$DO$158,V$3,FALSE))="","",(VLOOKUP($A100,'Q4 Raw Data'!$A$9:$DO$158,V$3,FALSE))),"")</f>
        <v>6. Good quality and sustainable provider market that can meet demand</v>
      </c>
      <c r="W100" s="228"/>
      <c r="X100" s="228"/>
    </row>
    <row r="101" spans="1:24" x14ac:dyDescent="0.3">
      <c r="A101" s="228" t="s">
        <v>549</v>
      </c>
      <c r="B101" s="228" t="s">
        <v>550</v>
      </c>
      <c r="C101" s="228" t="str">
        <f>IFERROR(IF((VLOOKUP($A101,'Q4 Raw Data'!$A$9:$DO$158,C$3,FALSE))="","",(VLOOKUP($A101,'Q4 Raw Data'!$A$9:$DO$158,C$3,FALSE))),"")</f>
        <v>Agree</v>
      </c>
      <c r="D101" s="228" t="str">
        <f>IFERROR(IF((VLOOKUP($A101,'Q4 Raw Data'!$A$9:$DO$158,D$3,FALSE))="","",(VLOOKUP($A101,'Q4 Raw Data'!$A$9:$DO$158,D$3,FALSE))),"")</f>
        <v>Agree</v>
      </c>
      <c r="E101" s="228" t="str">
        <f>IFERROR(IF((VLOOKUP($A101,'Q4 Raw Data'!$A$9:$DO$158,E$3,FALSE))="","",(VLOOKUP($A101,'Q4 Raw Data'!$A$9:$DO$158,E$3,FALSE))),"")</f>
        <v>Agree</v>
      </c>
      <c r="F101" s="228" t="str">
        <f>IFERROR(IF((VLOOKUP($A101,'Q4 Raw Data'!$A$9:$DO$158,F$3,FALSE))="","",(VLOOKUP($A101,'Q4 Raw Data'!$A$9:$DO$158,F$3,FALSE))),"")</f>
        <v>Agree</v>
      </c>
      <c r="G101" s="228" t="str">
        <f>IFERROR(IF((VLOOKUP($A101,'Q4 Raw Data'!$A$9:$DO$158,G$3,FALSE))="","",(VLOOKUP($A101,'Q4 Raw Data'!$A$9:$DO$158,G$3,FALSE))),"")</f>
        <v>Agree</v>
      </c>
      <c r="H101" s="228" t="str">
        <f>IFERROR(IF((VLOOKUP($A101,'Q4 Raw Data'!$A$9:$DO$158,H$3,FALSE))="","",(VLOOKUP($A101,'Q4 Raw Data'!$A$9:$DO$158,H$3,FALSE))),"")</f>
        <v>Agree</v>
      </c>
      <c r="I101" s="228" t="str">
        <f>IFERROR(IF((VLOOKUP($A101,'Q4 Raw Data'!$A$9:$DO$158,I$3,FALSE))="","",(VLOOKUP($A101,'Q4 Raw Data'!$A$9:$DO$158,I$3,FALSE))),"")</f>
        <v>Agree</v>
      </c>
      <c r="J101" s="228"/>
      <c r="K101" s="228"/>
      <c r="L101" s="228"/>
      <c r="M101" s="228"/>
      <c r="N101" s="228"/>
      <c r="O101" s="228"/>
      <c r="P101" s="228"/>
      <c r="Q101" s="228" t="str">
        <f>IFERROR(IF((VLOOKUP($A101,'Q4 Raw Data'!$A$9:$DO$158,Q$3,FALSE))="","",(VLOOKUP($A101,'Q4 Raw Data'!$A$9:$DO$158,Q$3,FALSE))),"")</f>
        <v>4. Empowering users to have choice and control through an asset based approach, shared decision making and co-production</v>
      </c>
      <c r="R101" s="228" t="str">
        <f>IFERROR(IF((VLOOKUP($A101,'Q4 Raw Data'!$A$9:$DO$158,R$3,FALSE))="","",(VLOOKUP($A101,'Q4 Raw Data'!$A$9:$DO$158,R$3,FALSE))),"")</f>
        <v>Other</v>
      </c>
      <c r="S101" s="228"/>
      <c r="T101" s="228"/>
      <c r="U101" s="228" t="str">
        <f>IFERROR(IF((VLOOKUP($A101,'Q4 Raw Data'!$A$9:$DO$158,U$3,FALSE))="","",(VLOOKUP($A101,'Q4 Raw Data'!$A$9:$DO$158,U$3,FALSE))),"")</f>
        <v>1. Local contextual factors (e.g. financial health, funding arrangements, demographics, urban vs rural factors)</v>
      </c>
      <c r="V101" s="228" t="str">
        <f>IFERROR(IF((VLOOKUP($A101,'Q4 Raw Data'!$A$9:$DO$158,V$3,FALSE))="","",(VLOOKUP($A101,'Q4 Raw Data'!$A$9:$DO$158,V$3,FALSE))),"")</f>
        <v>9. Joint commissioning of health and social care</v>
      </c>
      <c r="W101" s="228"/>
      <c r="X101" s="228"/>
    </row>
    <row r="102" spans="1:24" x14ac:dyDescent="0.3">
      <c r="A102" s="228" t="s">
        <v>553</v>
      </c>
      <c r="B102" s="228" t="s">
        <v>554</v>
      </c>
      <c r="C102" s="228" t="str">
        <f>IFERROR(IF((VLOOKUP($A102,'Q4 Raw Data'!$A$9:$DO$158,C$3,FALSE))="","",(VLOOKUP($A102,'Q4 Raw Data'!$A$9:$DO$158,C$3,FALSE))),"")</f>
        <v>Strongly Agree</v>
      </c>
      <c r="D102" s="228" t="str">
        <f>IFERROR(IF((VLOOKUP($A102,'Q4 Raw Data'!$A$9:$DO$158,D$3,FALSE))="","",(VLOOKUP($A102,'Q4 Raw Data'!$A$9:$DO$158,D$3,FALSE))),"")</f>
        <v>Agree</v>
      </c>
      <c r="E102" s="228" t="str">
        <f>IFERROR(IF((VLOOKUP($A102,'Q4 Raw Data'!$A$9:$DO$158,E$3,FALSE))="","",(VLOOKUP($A102,'Q4 Raw Data'!$A$9:$DO$158,E$3,FALSE))),"")</f>
        <v>Strongly Agree</v>
      </c>
      <c r="F102" s="228" t="str">
        <f>IFERROR(IF((VLOOKUP($A102,'Q4 Raw Data'!$A$9:$DO$158,F$3,FALSE))="","",(VLOOKUP($A102,'Q4 Raw Data'!$A$9:$DO$158,F$3,FALSE))),"")</f>
        <v>Strongly Agree</v>
      </c>
      <c r="G102" s="228" t="str">
        <f>IFERROR(IF((VLOOKUP($A102,'Q4 Raw Data'!$A$9:$DO$158,G$3,FALSE))="","",(VLOOKUP($A102,'Q4 Raw Data'!$A$9:$DO$158,G$3,FALSE))),"")</f>
        <v>Agree</v>
      </c>
      <c r="H102" s="228" t="str">
        <f>IFERROR(IF((VLOOKUP($A102,'Q4 Raw Data'!$A$9:$DO$158,H$3,FALSE))="","",(VLOOKUP($A102,'Q4 Raw Data'!$A$9:$DO$158,H$3,FALSE))),"")</f>
        <v>Agree</v>
      </c>
      <c r="I102" s="228" t="str">
        <f>IFERROR(IF((VLOOKUP($A102,'Q4 Raw Data'!$A$9:$DO$158,I$3,FALSE))="","",(VLOOKUP($A102,'Q4 Raw Data'!$A$9:$DO$158,I$3,FALSE))),"")</f>
        <v>Agree</v>
      </c>
      <c r="J102" s="228"/>
      <c r="K102" s="228"/>
      <c r="L102" s="228"/>
      <c r="M102" s="228"/>
      <c r="N102" s="228"/>
      <c r="O102" s="228"/>
      <c r="P102" s="228"/>
      <c r="Q102" s="228" t="str">
        <f>IFERROR(IF((VLOOKUP($A102,'Q4 Raw Data'!$A$9:$DO$158,Q$3,FALSE))="","",(VLOOKUP($A102,'Q4 Raw Data'!$A$9:$DO$158,Q$3,FALSE))),"")</f>
        <v>Please select a response category</v>
      </c>
      <c r="R102" s="228" t="str">
        <f>IFERROR(IF((VLOOKUP($A102,'Q4 Raw Data'!$A$9:$DO$158,R$3,FALSE))="","",(VLOOKUP($A102,'Q4 Raw Data'!$A$9:$DO$158,R$3,FALSE))),"")</f>
        <v>Please select a response category</v>
      </c>
      <c r="S102" s="228"/>
      <c r="T102" s="228"/>
      <c r="U102" s="228" t="str">
        <f>IFERROR(IF((VLOOKUP($A102,'Q4 Raw Data'!$A$9:$DO$158,U$3,FALSE))="","",(VLOOKUP($A102,'Q4 Raw Data'!$A$9:$DO$158,U$3,FALSE))),"")</f>
        <v>Please select a response category</v>
      </c>
      <c r="V102" s="228" t="str">
        <f>IFERROR(IF((VLOOKUP($A102,'Q4 Raw Data'!$A$9:$DO$158,V$3,FALSE))="","",(VLOOKUP($A102,'Q4 Raw Data'!$A$9:$DO$158,V$3,FALSE))),"")</f>
        <v>Please select a response category</v>
      </c>
      <c r="W102" s="228"/>
      <c r="X102" s="228"/>
    </row>
    <row r="103" spans="1:24" x14ac:dyDescent="0.3">
      <c r="A103" s="228" t="s">
        <v>557</v>
      </c>
      <c r="B103" s="228" t="s">
        <v>558</v>
      </c>
      <c r="C103" s="228" t="str">
        <f>IFERROR(IF((VLOOKUP($A103,'Q4 Raw Data'!$A$9:$DO$158,C$3,FALSE))="","",(VLOOKUP($A103,'Q4 Raw Data'!$A$9:$DO$158,C$3,FALSE))),"")</f>
        <v>Agree</v>
      </c>
      <c r="D103" s="228" t="str">
        <f>IFERROR(IF((VLOOKUP($A103,'Q4 Raw Data'!$A$9:$DO$158,D$3,FALSE))="","",(VLOOKUP($A103,'Q4 Raw Data'!$A$9:$DO$158,D$3,FALSE))),"")</f>
        <v>Agree</v>
      </c>
      <c r="E103" s="228" t="str">
        <f>IFERROR(IF((VLOOKUP($A103,'Q4 Raw Data'!$A$9:$DO$158,E$3,FALSE))="","",(VLOOKUP($A103,'Q4 Raw Data'!$A$9:$DO$158,E$3,FALSE))),"")</f>
        <v>Agree</v>
      </c>
      <c r="F103" s="228" t="str">
        <f>IFERROR(IF((VLOOKUP($A103,'Q4 Raw Data'!$A$9:$DO$158,F$3,FALSE))="","",(VLOOKUP($A103,'Q4 Raw Data'!$A$9:$DO$158,F$3,FALSE))),"")</f>
        <v>Agree</v>
      </c>
      <c r="G103" s="228" t="str">
        <f>IFERROR(IF((VLOOKUP($A103,'Q4 Raw Data'!$A$9:$DO$158,G$3,FALSE))="","",(VLOOKUP($A103,'Q4 Raw Data'!$A$9:$DO$158,G$3,FALSE))),"")</f>
        <v>Agree</v>
      </c>
      <c r="H103" s="228" t="str">
        <f>IFERROR(IF((VLOOKUP($A103,'Q4 Raw Data'!$A$9:$DO$158,H$3,FALSE))="","",(VLOOKUP($A103,'Q4 Raw Data'!$A$9:$DO$158,H$3,FALSE))),"")</f>
        <v>Agree</v>
      </c>
      <c r="I103" s="228" t="str">
        <f>IFERROR(IF((VLOOKUP($A103,'Q4 Raw Data'!$A$9:$DO$158,I$3,FALSE))="","",(VLOOKUP($A103,'Q4 Raw Data'!$A$9:$DO$158,I$3,FALSE))),"")</f>
        <v>Agree</v>
      </c>
      <c r="J103" s="228"/>
      <c r="K103" s="228"/>
      <c r="L103" s="228"/>
      <c r="M103" s="228"/>
      <c r="N103" s="228"/>
      <c r="O103" s="228"/>
      <c r="P103" s="228"/>
      <c r="Q103" s="228" t="str">
        <f>IFERROR(IF((VLOOKUP($A103,'Q4 Raw Data'!$A$9:$DO$158,Q$3,FALSE))="","",(VLOOKUP($A103,'Q4 Raw Data'!$A$9:$DO$158,Q$3,FALSE))),"")</f>
        <v>Other</v>
      </c>
      <c r="R103" s="228" t="str">
        <f>IFERROR(IF((VLOOKUP($A103,'Q4 Raw Data'!$A$9:$DO$158,R$3,FALSE))="","",(VLOOKUP($A103,'Q4 Raw Data'!$A$9:$DO$158,R$3,FALSE))),"")</f>
        <v>8. Pooled or aligned resources</v>
      </c>
      <c r="S103" s="228"/>
      <c r="T103" s="228"/>
      <c r="U103" s="228" t="str">
        <f>IFERROR(IF((VLOOKUP($A103,'Q4 Raw Data'!$A$9:$DO$158,U$3,FALSE))="","",(VLOOKUP($A103,'Q4 Raw Data'!$A$9:$DO$158,U$3,FALSE))),"")</f>
        <v>1. Local contextual factors (e.g. financial health, funding arrangements, demographics, urban vs rural factors)</v>
      </c>
      <c r="V103" s="228" t="str">
        <f>IFERROR(IF((VLOOKUP($A103,'Q4 Raw Data'!$A$9:$DO$158,V$3,FALSE))="","",(VLOOKUP($A103,'Q4 Raw Data'!$A$9:$DO$158,V$3,FALSE))),"")</f>
        <v>1. Local contextual factors (e.g. financial health, funding arrangements, demographics, urban vs rural factors)</v>
      </c>
      <c r="W103" s="228"/>
      <c r="X103" s="228"/>
    </row>
    <row r="104" spans="1:24" x14ac:dyDescent="0.3">
      <c r="A104" s="228" t="s">
        <v>560</v>
      </c>
      <c r="B104" s="228" t="s">
        <v>561</v>
      </c>
      <c r="C104" s="228" t="str">
        <f>IFERROR(IF((VLOOKUP($A104,'Q4 Raw Data'!$A$9:$DO$158,C$3,FALSE))="","",(VLOOKUP($A104,'Q4 Raw Data'!$A$9:$DO$158,C$3,FALSE))),"")</f>
        <v>Agree</v>
      </c>
      <c r="D104" s="228" t="str">
        <f>IFERROR(IF((VLOOKUP($A104,'Q4 Raw Data'!$A$9:$DO$158,D$3,FALSE))="","",(VLOOKUP($A104,'Q4 Raw Data'!$A$9:$DO$158,D$3,FALSE))),"")</f>
        <v>Agree</v>
      </c>
      <c r="E104" s="228" t="str">
        <f>IFERROR(IF((VLOOKUP($A104,'Q4 Raw Data'!$A$9:$DO$158,E$3,FALSE))="","",(VLOOKUP($A104,'Q4 Raw Data'!$A$9:$DO$158,E$3,FALSE))),"")</f>
        <v>Agree</v>
      </c>
      <c r="F104" s="228" t="str">
        <f>IFERROR(IF((VLOOKUP($A104,'Q4 Raw Data'!$A$9:$DO$158,F$3,FALSE))="","",(VLOOKUP($A104,'Q4 Raw Data'!$A$9:$DO$158,F$3,FALSE))),"")</f>
        <v>Agree</v>
      </c>
      <c r="G104" s="228" t="str">
        <f>IFERROR(IF((VLOOKUP($A104,'Q4 Raw Data'!$A$9:$DO$158,G$3,FALSE))="","",(VLOOKUP($A104,'Q4 Raw Data'!$A$9:$DO$158,G$3,FALSE))),"")</f>
        <v>Strongly Agree</v>
      </c>
      <c r="H104" s="228" t="str">
        <f>IFERROR(IF((VLOOKUP($A104,'Q4 Raw Data'!$A$9:$DO$158,H$3,FALSE))="","",(VLOOKUP($A104,'Q4 Raw Data'!$A$9:$DO$158,H$3,FALSE))),"")</f>
        <v>Agree</v>
      </c>
      <c r="I104" s="228" t="str">
        <f>IFERROR(IF((VLOOKUP($A104,'Q4 Raw Data'!$A$9:$DO$158,I$3,FALSE))="","",(VLOOKUP($A104,'Q4 Raw Data'!$A$9:$DO$158,I$3,FALSE))),"")</f>
        <v>Strongly Agree</v>
      </c>
      <c r="J104" s="228"/>
      <c r="K104" s="228"/>
      <c r="L104" s="228"/>
      <c r="M104" s="228"/>
      <c r="N104" s="228"/>
      <c r="O104" s="228"/>
      <c r="P104" s="228"/>
      <c r="Q104" s="228" t="str">
        <f>IFERROR(IF((VLOOKUP($A104,'Q4 Raw Data'!$A$9:$DO$158,Q$3,FALSE))="","",(VLOOKUP($A104,'Q4 Raw Data'!$A$9:$DO$158,Q$3,FALSE))),"")</f>
        <v>3. Integrated electronic records and sharing across the system with service users</v>
      </c>
      <c r="R104" s="228" t="str">
        <f>IFERROR(IF((VLOOKUP($A104,'Q4 Raw Data'!$A$9:$DO$158,R$3,FALSE))="","",(VLOOKUP($A104,'Q4 Raw Data'!$A$9:$DO$158,R$3,FALSE))),"")</f>
        <v>5. Integrated workforce: joint approach to training and upskilling of workforce</v>
      </c>
      <c r="S104" s="228"/>
      <c r="T104" s="228"/>
      <c r="U104" s="228" t="str">
        <f>IFERROR(IF((VLOOKUP($A104,'Q4 Raw Data'!$A$9:$DO$158,U$3,FALSE))="","",(VLOOKUP($A104,'Q4 Raw Data'!$A$9:$DO$158,U$3,FALSE))),"")</f>
        <v>1. Local contextual factors (e.g. financial health, funding arrangements, demographics, urban vs rural factors)</v>
      </c>
      <c r="V104" s="228" t="str">
        <f>IFERROR(IF((VLOOKUP($A104,'Q4 Raw Data'!$A$9:$DO$158,V$3,FALSE))="","",(VLOOKUP($A104,'Q4 Raw Data'!$A$9:$DO$158,V$3,FALSE))),"")</f>
        <v>4. Empowering users to have choice and control through an asset based approach, shared decision making and co-production</v>
      </c>
      <c r="W104" s="228"/>
      <c r="X104" s="228"/>
    </row>
    <row r="105" spans="1:24" x14ac:dyDescent="0.3">
      <c r="A105" s="228" t="s">
        <v>562</v>
      </c>
      <c r="B105" s="228" t="s">
        <v>563</v>
      </c>
      <c r="C105" s="228" t="str">
        <f>IFERROR(IF((VLOOKUP($A105,'Q4 Raw Data'!$A$9:$DO$158,C$3,FALSE))="","",(VLOOKUP($A105,'Q4 Raw Data'!$A$9:$DO$158,C$3,FALSE))),"")</f>
        <v>Agree</v>
      </c>
      <c r="D105" s="228" t="str">
        <f>IFERROR(IF((VLOOKUP($A105,'Q4 Raw Data'!$A$9:$DO$158,D$3,FALSE))="","",(VLOOKUP($A105,'Q4 Raw Data'!$A$9:$DO$158,D$3,FALSE))),"")</f>
        <v>Agree</v>
      </c>
      <c r="E105" s="228" t="str">
        <f>IFERROR(IF((VLOOKUP($A105,'Q4 Raw Data'!$A$9:$DO$158,E$3,FALSE))="","",(VLOOKUP($A105,'Q4 Raw Data'!$A$9:$DO$158,E$3,FALSE))),"")</f>
        <v>Agree</v>
      </c>
      <c r="F105" s="228" t="str">
        <f>IFERROR(IF((VLOOKUP($A105,'Q4 Raw Data'!$A$9:$DO$158,F$3,FALSE))="","",(VLOOKUP($A105,'Q4 Raw Data'!$A$9:$DO$158,F$3,FALSE))),"")</f>
        <v>Agree</v>
      </c>
      <c r="G105" s="228" t="str">
        <f>IFERROR(IF((VLOOKUP($A105,'Q4 Raw Data'!$A$9:$DO$158,G$3,FALSE))="","",(VLOOKUP($A105,'Q4 Raw Data'!$A$9:$DO$158,G$3,FALSE))),"")</f>
        <v>Agree</v>
      </c>
      <c r="H105" s="228" t="str">
        <f>IFERROR(IF((VLOOKUP($A105,'Q4 Raw Data'!$A$9:$DO$158,H$3,FALSE))="","",(VLOOKUP($A105,'Q4 Raw Data'!$A$9:$DO$158,H$3,FALSE))),"")</f>
        <v>Agree</v>
      </c>
      <c r="I105" s="228" t="str">
        <f>IFERROR(IF((VLOOKUP($A105,'Q4 Raw Data'!$A$9:$DO$158,I$3,FALSE))="","",(VLOOKUP($A105,'Q4 Raw Data'!$A$9:$DO$158,I$3,FALSE))),"")</f>
        <v>Agree</v>
      </c>
      <c r="J105" s="228"/>
      <c r="K105" s="228"/>
      <c r="L105" s="228"/>
      <c r="M105" s="228"/>
      <c r="N105" s="228"/>
      <c r="O105" s="228"/>
      <c r="P105" s="228"/>
      <c r="Q105" s="228" t="str">
        <f>IFERROR(IF((VLOOKUP($A105,'Q4 Raw Data'!$A$9:$DO$158,Q$3,FALSE))="","",(VLOOKUP($A105,'Q4 Raw Data'!$A$9:$DO$158,Q$3,FALSE))),"")</f>
        <v>2. Strong, system-wide governance and systems leadership</v>
      </c>
      <c r="R105" s="228" t="str">
        <f>IFERROR(IF((VLOOKUP($A105,'Q4 Raw Data'!$A$9:$DO$158,R$3,FALSE))="","",(VLOOKUP($A105,'Q4 Raw Data'!$A$9:$DO$158,R$3,FALSE))),"")</f>
        <v>9. Joint commissioning of health and social care</v>
      </c>
      <c r="S105" s="228"/>
      <c r="T105" s="228"/>
      <c r="U105" s="228" t="str">
        <f>IFERROR(IF((VLOOKUP($A105,'Q4 Raw Data'!$A$9:$DO$158,U$3,FALSE))="","",(VLOOKUP($A105,'Q4 Raw Data'!$A$9:$DO$158,U$3,FALSE))),"")</f>
        <v>1. Local contextual factors (e.g. financial health, funding arrangements, demographics, urban vs rural factors)</v>
      </c>
      <c r="V105" s="228" t="str">
        <f>IFERROR(IF((VLOOKUP($A105,'Q4 Raw Data'!$A$9:$DO$158,V$3,FALSE))="","",(VLOOKUP($A105,'Q4 Raw Data'!$A$9:$DO$158,V$3,FALSE))),"")</f>
        <v>6. Good quality and sustainable provider market that can meet demand</v>
      </c>
      <c r="W105" s="228"/>
      <c r="X105" s="228"/>
    </row>
    <row r="106" spans="1:24" x14ac:dyDescent="0.3">
      <c r="A106" s="228" t="s">
        <v>564</v>
      </c>
      <c r="B106" s="228" t="s">
        <v>565</v>
      </c>
      <c r="C106" s="228" t="str">
        <f>IFERROR(IF((VLOOKUP($A106,'Q4 Raw Data'!$A$9:$DO$158,C$3,FALSE))="","",(VLOOKUP($A106,'Q4 Raw Data'!$A$9:$DO$158,C$3,FALSE))),"")</f>
        <v>Agree</v>
      </c>
      <c r="D106" s="228" t="str">
        <f>IFERROR(IF((VLOOKUP($A106,'Q4 Raw Data'!$A$9:$DO$158,D$3,FALSE))="","",(VLOOKUP($A106,'Q4 Raw Data'!$A$9:$DO$158,D$3,FALSE))),"")</f>
        <v>Agree</v>
      </c>
      <c r="E106" s="228" t="str">
        <f>IFERROR(IF((VLOOKUP($A106,'Q4 Raw Data'!$A$9:$DO$158,E$3,FALSE))="","",(VLOOKUP($A106,'Q4 Raw Data'!$A$9:$DO$158,E$3,FALSE))),"")</f>
        <v>Agree</v>
      </c>
      <c r="F106" s="228" t="str">
        <f>IFERROR(IF((VLOOKUP($A106,'Q4 Raw Data'!$A$9:$DO$158,F$3,FALSE))="","",(VLOOKUP($A106,'Q4 Raw Data'!$A$9:$DO$158,F$3,FALSE))),"")</f>
        <v>Agree</v>
      </c>
      <c r="G106" s="228" t="str">
        <f>IFERROR(IF((VLOOKUP($A106,'Q4 Raw Data'!$A$9:$DO$158,G$3,FALSE))="","",(VLOOKUP($A106,'Q4 Raw Data'!$A$9:$DO$158,G$3,FALSE))),"")</f>
        <v>Agree</v>
      </c>
      <c r="H106" s="228" t="str">
        <f>IFERROR(IF((VLOOKUP($A106,'Q4 Raw Data'!$A$9:$DO$158,H$3,FALSE))="","",(VLOOKUP($A106,'Q4 Raw Data'!$A$9:$DO$158,H$3,FALSE))),"")</f>
        <v>Agree</v>
      </c>
      <c r="I106" s="228" t="str">
        <f>IFERROR(IF((VLOOKUP($A106,'Q4 Raw Data'!$A$9:$DO$158,I$3,FALSE))="","",(VLOOKUP($A106,'Q4 Raw Data'!$A$9:$DO$158,I$3,FALSE))),"")</f>
        <v>Agree</v>
      </c>
      <c r="J106" s="228"/>
      <c r="K106" s="228"/>
      <c r="L106" s="228"/>
      <c r="M106" s="228"/>
      <c r="N106" s="228"/>
      <c r="O106" s="228"/>
      <c r="P106" s="228"/>
      <c r="Q106" s="228" t="str">
        <f>IFERROR(IF((VLOOKUP($A106,'Q4 Raw Data'!$A$9:$DO$158,Q$3,FALSE))="","",(VLOOKUP($A106,'Q4 Raw Data'!$A$9:$DO$158,Q$3,FALSE))),"")</f>
        <v>6. Good quality and sustainable provider market that can meet demand</v>
      </c>
      <c r="R106" s="228" t="str">
        <f>IFERROR(IF((VLOOKUP($A106,'Q4 Raw Data'!$A$9:$DO$158,R$3,FALSE))="","",(VLOOKUP($A106,'Q4 Raw Data'!$A$9:$DO$158,R$3,FALSE))),"")</f>
        <v>5. Integrated workforce: joint approach to training and upskilling of workforce</v>
      </c>
      <c r="S106" s="228"/>
      <c r="T106" s="228"/>
      <c r="U106" s="228" t="str">
        <f>IFERROR(IF((VLOOKUP($A106,'Q4 Raw Data'!$A$9:$DO$158,U$3,FALSE))="","",(VLOOKUP($A106,'Q4 Raw Data'!$A$9:$DO$158,U$3,FALSE))),"")</f>
        <v>1. Local contextual factors (e.g. financial health, funding arrangements, demographics, urban vs rural factors)</v>
      </c>
      <c r="V106" s="228" t="str">
        <f>IFERROR(IF((VLOOKUP($A106,'Q4 Raw Data'!$A$9:$DO$158,V$3,FALSE))="","",(VLOOKUP($A106,'Q4 Raw Data'!$A$9:$DO$158,V$3,FALSE))),"")</f>
        <v>3. Integrated electronic records and sharing across the system with service users</v>
      </c>
      <c r="W106" s="228"/>
      <c r="X106" s="228"/>
    </row>
    <row r="107" spans="1:24" x14ac:dyDescent="0.3">
      <c r="A107" s="228" t="s">
        <v>568</v>
      </c>
      <c r="B107" s="228" t="s">
        <v>569</v>
      </c>
      <c r="C107" s="228" t="str">
        <f>IFERROR(IF((VLOOKUP($A107,'Q4 Raw Data'!$A$9:$DO$158,C$3,FALSE))="","",(VLOOKUP($A107,'Q4 Raw Data'!$A$9:$DO$158,C$3,FALSE))),"")</f>
        <v>Agree</v>
      </c>
      <c r="D107" s="228" t="str">
        <f>IFERROR(IF((VLOOKUP($A107,'Q4 Raw Data'!$A$9:$DO$158,D$3,FALSE))="","",(VLOOKUP($A107,'Q4 Raw Data'!$A$9:$DO$158,D$3,FALSE))),"")</f>
        <v>Agree</v>
      </c>
      <c r="E107" s="228" t="str">
        <f>IFERROR(IF((VLOOKUP($A107,'Q4 Raw Data'!$A$9:$DO$158,E$3,FALSE))="","",(VLOOKUP($A107,'Q4 Raw Data'!$A$9:$DO$158,E$3,FALSE))),"")</f>
        <v>Agree</v>
      </c>
      <c r="F107" s="228" t="str">
        <f>IFERROR(IF((VLOOKUP($A107,'Q4 Raw Data'!$A$9:$DO$158,F$3,FALSE))="","",(VLOOKUP($A107,'Q4 Raw Data'!$A$9:$DO$158,F$3,FALSE))),"")</f>
        <v>Neither agree nor disagree</v>
      </c>
      <c r="G107" s="228" t="str">
        <f>IFERROR(IF((VLOOKUP($A107,'Q4 Raw Data'!$A$9:$DO$158,G$3,FALSE))="","",(VLOOKUP($A107,'Q4 Raw Data'!$A$9:$DO$158,G$3,FALSE))),"")</f>
        <v>Agree</v>
      </c>
      <c r="H107" s="228" t="str">
        <f>IFERROR(IF((VLOOKUP($A107,'Q4 Raw Data'!$A$9:$DO$158,H$3,FALSE))="","",(VLOOKUP($A107,'Q4 Raw Data'!$A$9:$DO$158,H$3,FALSE))),"")</f>
        <v>Neither agree nor disagree</v>
      </c>
      <c r="I107" s="228" t="str">
        <f>IFERROR(IF((VLOOKUP($A107,'Q4 Raw Data'!$A$9:$DO$158,I$3,FALSE))="","",(VLOOKUP($A107,'Q4 Raw Data'!$A$9:$DO$158,I$3,FALSE))),"")</f>
        <v>Agree</v>
      </c>
      <c r="J107" s="228"/>
      <c r="K107" s="228"/>
      <c r="L107" s="228"/>
      <c r="M107" s="228"/>
      <c r="N107" s="228"/>
      <c r="O107" s="228"/>
      <c r="P107" s="228"/>
      <c r="Q107" s="228" t="str">
        <f>IFERROR(IF((VLOOKUP($A107,'Q4 Raw Data'!$A$9:$DO$158,Q$3,FALSE))="","",(VLOOKUP($A107,'Q4 Raw Data'!$A$9:$DO$158,Q$3,FALSE))),"")</f>
        <v>5. Integrated workforce: joint approach to training and upskilling of workforce</v>
      </c>
      <c r="R107" s="228" t="str">
        <f>IFERROR(IF((VLOOKUP($A107,'Q4 Raw Data'!$A$9:$DO$158,R$3,FALSE))="","",(VLOOKUP($A107,'Q4 Raw Data'!$A$9:$DO$158,R$3,FALSE))),"")</f>
        <v>4. Empowering users to have choice and control through an asset based approach, shared decision making and co-production</v>
      </c>
      <c r="S107" s="228"/>
      <c r="T107" s="228"/>
      <c r="U107" s="228" t="str">
        <f>IFERROR(IF((VLOOKUP($A107,'Q4 Raw Data'!$A$9:$DO$158,U$3,FALSE))="","",(VLOOKUP($A107,'Q4 Raw Data'!$A$9:$DO$158,U$3,FALSE))),"")</f>
        <v>1. Local contextual factors (e.g. financial health, funding arrangements, demographics, urban vs rural factors)</v>
      </c>
      <c r="V107" s="228" t="str">
        <f>IFERROR(IF((VLOOKUP($A107,'Q4 Raw Data'!$A$9:$DO$158,V$3,FALSE))="","",(VLOOKUP($A107,'Q4 Raw Data'!$A$9:$DO$158,V$3,FALSE))),"")</f>
        <v>6. Good quality and sustainable provider market that can meet demand</v>
      </c>
      <c r="W107" s="228"/>
      <c r="X107" s="228"/>
    </row>
    <row r="108" spans="1:24" x14ac:dyDescent="0.3">
      <c r="A108" s="228" t="s">
        <v>570</v>
      </c>
      <c r="B108" s="228" t="s">
        <v>571</v>
      </c>
      <c r="C108" s="228" t="str">
        <f>IFERROR(IF((VLOOKUP($A108,'Q4 Raw Data'!$A$9:$DO$158,C$3,FALSE))="","",(VLOOKUP($A108,'Q4 Raw Data'!$A$9:$DO$158,C$3,FALSE))),"")</f>
        <v>Agree</v>
      </c>
      <c r="D108" s="228" t="str">
        <f>IFERROR(IF((VLOOKUP($A108,'Q4 Raw Data'!$A$9:$DO$158,D$3,FALSE))="","",(VLOOKUP($A108,'Q4 Raw Data'!$A$9:$DO$158,D$3,FALSE))),"")</f>
        <v>Agree</v>
      </c>
      <c r="E108" s="228" t="str">
        <f>IFERROR(IF((VLOOKUP($A108,'Q4 Raw Data'!$A$9:$DO$158,E$3,FALSE))="","",(VLOOKUP($A108,'Q4 Raw Data'!$A$9:$DO$158,E$3,FALSE))),"")</f>
        <v>Agree</v>
      </c>
      <c r="F108" s="228" t="str">
        <f>IFERROR(IF((VLOOKUP($A108,'Q4 Raw Data'!$A$9:$DO$158,F$3,FALSE))="","",(VLOOKUP($A108,'Q4 Raw Data'!$A$9:$DO$158,F$3,FALSE))),"")</f>
        <v>Agree</v>
      </c>
      <c r="G108" s="228" t="str">
        <f>IFERROR(IF((VLOOKUP($A108,'Q4 Raw Data'!$A$9:$DO$158,G$3,FALSE))="","",(VLOOKUP($A108,'Q4 Raw Data'!$A$9:$DO$158,G$3,FALSE))),"")</f>
        <v>Agree</v>
      </c>
      <c r="H108" s="228" t="str">
        <f>IFERROR(IF((VLOOKUP($A108,'Q4 Raw Data'!$A$9:$DO$158,H$3,FALSE))="","",(VLOOKUP($A108,'Q4 Raw Data'!$A$9:$DO$158,H$3,FALSE))),"")</f>
        <v>Agree</v>
      </c>
      <c r="I108" s="228" t="str">
        <f>IFERROR(IF((VLOOKUP($A108,'Q4 Raw Data'!$A$9:$DO$158,I$3,FALSE))="","",(VLOOKUP($A108,'Q4 Raw Data'!$A$9:$DO$158,I$3,FALSE))),"")</f>
        <v>Agree</v>
      </c>
      <c r="J108" s="228"/>
      <c r="K108" s="228"/>
      <c r="L108" s="228"/>
      <c r="M108" s="228"/>
      <c r="N108" s="228"/>
      <c r="O108" s="228"/>
      <c r="P108" s="228"/>
      <c r="Q108" s="228" t="str">
        <f>IFERROR(IF((VLOOKUP($A108,'Q4 Raw Data'!$A$9:$DO$158,Q$3,FALSE))="","",(VLOOKUP($A108,'Q4 Raw Data'!$A$9:$DO$158,Q$3,FALSE))),"")</f>
        <v>3. Integrated electronic records and sharing across the system with service users</v>
      </c>
      <c r="R108" s="228" t="str">
        <f>IFERROR(IF((VLOOKUP($A108,'Q4 Raw Data'!$A$9:$DO$158,R$3,FALSE))="","",(VLOOKUP($A108,'Q4 Raw Data'!$A$9:$DO$158,R$3,FALSE))),"")</f>
        <v>2. Strong, system-wide governance and systems leadership</v>
      </c>
      <c r="S108" s="228"/>
      <c r="T108" s="228"/>
      <c r="U108" s="228" t="str">
        <f>IFERROR(IF((VLOOKUP($A108,'Q4 Raw Data'!$A$9:$DO$158,U$3,FALSE))="","",(VLOOKUP($A108,'Q4 Raw Data'!$A$9:$DO$158,U$3,FALSE))),"")</f>
        <v>3. Integrated electronic records and sharing across the system with service users</v>
      </c>
      <c r="V108" s="228" t="str">
        <f>IFERROR(IF((VLOOKUP($A108,'Q4 Raw Data'!$A$9:$DO$158,V$3,FALSE))="","",(VLOOKUP($A108,'Q4 Raw Data'!$A$9:$DO$158,V$3,FALSE))),"")</f>
        <v>6. Good quality and sustainable provider market that can meet demand</v>
      </c>
      <c r="W108" s="228"/>
      <c r="X108" s="228"/>
    </row>
    <row r="109" spans="1:24" x14ac:dyDescent="0.3">
      <c r="A109" s="228" t="s">
        <v>572</v>
      </c>
      <c r="B109" s="228" t="s">
        <v>573</v>
      </c>
      <c r="C109" s="228" t="str">
        <f>IFERROR(IF((VLOOKUP($A109,'Q4 Raw Data'!$A$9:$DO$158,C$3,FALSE))="","",(VLOOKUP($A109,'Q4 Raw Data'!$A$9:$DO$158,C$3,FALSE))),"")</f>
        <v>Strongly Agree</v>
      </c>
      <c r="D109" s="228" t="str">
        <f>IFERROR(IF((VLOOKUP($A109,'Q4 Raw Data'!$A$9:$DO$158,D$3,FALSE))="","",(VLOOKUP($A109,'Q4 Raw Data'!$A$9:$DO$158,D$3,FALSE))),"")</f>
        <v>Strongly Agree</v>
      </c>
      <c r="E109" s="228" t="str">
        <f>IFERROR(IF((VLOOKUP($A109,'Q4 Raw Data'!$A$9:$DO$158,E$3,FALSE))="","",(VLOOKUP($A109,'Q4 Raw Data'!$A$9:$DO$158,E$3,FALSE))),"")</f>
        <v>Strongly Agree</v>
      </c>
      <c r="F109" s="228" t="str">
        <f>IFERROR(IF((VLOOKUP($A109,'Q4 Raw Data'!$A$9:$DO$158,F$3,FALSE))="","",(VLOOKUP($A109,'Q4 Raw Data'!$A$9:$DO$158,F$3,FALSE))),"")</f>
        <v>Agree</v>
      </c>
      <c r="G109" s="228" t="str">
        <f>IFERROR(IF((VLOOKUP($A109,'Q4 Raw Data'!$A$9:$DO$158,G$3,FALSE))="","",(VLOOKUP($A109,'Q4 Raw Data'!$A$9:$DO$158,G$3,FALSE))),"")</f>
        <v>Agree</v>
      </c>
      <c r="H109" s="228" t="str">
        <f>IFERROR(IF((VLOOKUP($A109,'Q4 Raw Data'!$A$9:$DO$158,H$3,FALSE))="","",(VLOOKUP($A109,'Q4 Raw Data'!$A$9:$DO$158,H$3,FALSE))),"")</f>
        <v>Agree</v>
      </c>
      <c r="I109" s="228" t="str">
        <f>IFERROR(IF((VLOOKUP($A109,'Q4 Raw Data'!$A$9:$DO$158,I$3,FALSE))="","",(VLOOKUP($A109,'Q4 Raw Data'!$A$9:$DO$158,I$3,FALSE))),"")</f>
        <v>Agree</v>
      </c>
      <c r="J109" s="228"/>
      <c r="K109" s="228"/>
      <c r="L109" s="228"/>
      <c r="M109" s="228"/>
      <c r="N109" s="228"/>
      <c r="O109" s="228"/>
      <c r="P109" s="228"/>
      <c r="Q109" s="228" t="str">
        <f>IFERROR(IF((VLOOKUP($A109,'Q4 Raw Data'!$A$9:$DO$158,Q$3,FALSE))="","",(VLOOKUP($A109,'Q4 Raw Data'!$A$9:$DO$158,Q$3,FALSE))),"")</f>
        <v>2. Strong, system-wide governance and systems leadership</v>
      </c>
      <c r="R109" s="228" t="str">
        <f>IFERROR(IF((VLOOKUP($A109,'Q4 Raw Data'!$A$9:$DO$158,R$3,FALSE))="","",(VLOOKUP($A109,'Q4 Raw Data'!$A$9:$DO$158,R$3,FALSE))),"")</f>
        <v>9. Joint commissioning of health and social care</v>
      </c>
      <c r="S109" s="228"/>
      <c r="T109" s="228"/>
      <c r="U109" s="228" t="str">
        <f>IFERROR(IF((VLOOKUP($A109,'Q4 Raw Data'!$A$9:$DO$158,U$3,FALSE))="","",(VLOOKUP($A109,'Q4 Raw Data'!$A$9:$DO$158,U$3,FALSE))),"")</f>
        <v>1. Local contextual factors (e.g. financial health, funding arrangements, demographics, urban vs rural factors)</v>
      </c>
      <c r="V109" s="228" t="str">
        <f>IFERROR(IF((VLOOKUP($A109,'Q4 Raw Data'!$A$9:$DO$158,V$3,FALSE))="","",(VLOOKUP($A109,'Q4 Raw Data'!$A$9:$DO$158,V$3,FALSE))),"")</f>
        <v>6. Good quality and sustainable provider market that can meet demand</v>
      </c>
      <c r="W109" s="228"/>
      <c r="X109" s="228"/>
    </row>
    <row r="110" spans="1:24" x14ac:dyDescent="0.3">
      <c r="A110" s="228" t="s">
        <v>574</v>
      </c>
      <c r="B110" s="228" t="s">
        <v>575</v>
      </c>
      <c r="C110" s="228" t="str">
        <f>IFERROR(IF((VLOOKUP($A110,'Q4 Raw Data'!$A$9:$DO$158,C$3,FALSE))="","",(VLOOKUP($A110,'Q4 Raw Data'!$A$9:$DO$158,C$3,FALSE))),"")</f>
        <v>Agree</v>
      </c>
      <c r="D110" s="228" t="str">
        <f>IFERROR(IF((VLOOKUP($A110,'Q4 Raw Data'!$A$9:$DO$158,D$3,FALSE))="","",(VLOOKUP($A110,'Q4 Raw Data'!$A$9:$DO$158,D$3,FALSE))),"")</f>
        <v>Agree</v>
      </c>
      <c r="E110" s="228" t="str">
        <f>IFERROR(IF((VLOOKUP($A110,'Q4 Raw Data'!$A$9:$DO$158,E$3,FALSE))="","",(VLOOKUP($A110,'Q4 Raw Data'!$A$9:$DO$158,E$3,FALSE))),"")</f>
        <v>Agree</v>
      </c>
      <c r="F110" s="228" t="str">
        <f>IFERROR(IF((VLOOKUP($A110,'Q4 Raw Data'!$A$9:$DO$158,F$3,FALSE))="","",(VLOOKUP($A110,'Q4 Raw Data'!$A$9:$DO$158,F$3,FALSE))),"")</f>
        <v>Agree</v>
      </c>
      <c r="G110" s="228" t="str">
        <f>IFERROR(IF((VLOOKUP($A110,'Q4 Raw Data'!$A$9:$DO$158,G$3,FALSE))="","",(VLOOKUP($A110,'Q4 Raw Data'!$A$9:$DO$158,G$3,FALSE))),"")</f>
        <v>Agree</v>
      </c>
      <c r="H110" s="228" t="str">
        <f>IFERROR(IF((VLOOKUP($A110,'Q4 Raw Data'!$A$9:$DO$158,H$3,FALSE))="","",(VLOOKUP($A110,'Q4 Raw Data'!$A$9:$DO$158,H$3,FALSE))),"")</f>
        <v>Agree</v>
      </c>
      <c r="I110" s="228" t="str">
        <f>IFERROR(IF((VLOOKUP($A110,'Q4 Raw Data'!$A$9:$DO$158,I$3,FALSE))="","",(VLOOKUP($A110,'Q4 Raw Data'!$A$9:$DO$158,I$3,FALSE))),"")</f>
        <v>Agree</v>
      </c>
      <c r="J110" s="228"/>
      <c r="K110" s="228"/>
      <c r="L110" s="228"/>
      <c r="M110" s="228"/>
      <c r="N110" s="228"/>
      <c r="O110" s="228"/>
      <c r="P110" s="228"/>
      <c r="Q110" s="228" t="str">
        <f>IFERROR(IF((VLOOKUP($A110,'Q4 Raw Data'!$A$9:$DO$158,Q$3,FALSE))="","",(VLOOKUP($A110,'Q4 Raw Data'!$A$9:$DO$158,Q$3,FALSE))),"")</f>
        <v>6. Good quality and sustainable provider market that can meet demand</v>
      </c>
      <c r="R110" s="228" t="str">
        <f>IFERROR(IF((VLOOKUP($A110,'Q4 Raw Data'!$A$9:$DO$158,R$3,FALSE))="","",(VLOOKUP($A110,'Q4 Raw Data'!$A$9:$DO$158,R$3,FALSE))),"")</f>
        <v>8. Pooled or aligned resources</v>
      </c>
      <c r="S110" s="228"/>
      <c r="T110" s="228"/>
      <c r="U110" s="228" t="str">
        <f>IFERROR(IF((VLOOKUP($A110,'Q4 Raw Data'!$A$9:$DO$158,U$3,FALSE))="","",(VLOOKUP($A110,'Q4 Raw Data'!$A$9:$DO$158,U$3,FALSE))),"")</f>
        <v>5. Integrated workforce: joint approach to training and upskilling of workforce</v>
      </c>
      <c r="V110" s="228" t="str">
        <f>IFERROR(IF((VLOOKUP($A110,'Q4 Raw Data'!$A$9:$DO$158,V$3,FALSE))="","",(VLOOKUP($A110,'Q4 Raw Data'!$A$9:$DO$158,V$3,FALSE))),"")</f>
        <v>Other</v>
      </c>
      <c r="W110" s="228"/>
      <c r="X110" s="228"/>
    </row>
    <row r="111" spans="1:24" x14ac:dyDescent="0.3">
      <c r="A111" s="228" t="s">
        <v>576</v>
      </c>
      <c r="B111" s="228" t="s">
        <v>577</v>
      </c>
      <c r="C111" s="228" t="str">
        <f>IFERROR(IF((VLOOKUP($A111,'Q4 Raw Data'!$A$9:$DO$158,C$3,FALSE))="","",(VLOOKUP($A111,'Q4 Raw Data'!$A$9:$DO$158,C$3,FALSE))),"")</f>
        <v>Agree</v>
      </c>
      <c r="D111" s="228" t="str">
        <f>IFERROR(IF((VLOOKUP($A111,'Q4 Raw Data'!$A$9:$DO$158,D$3,FALSE))="","",(VLOOKUP($A111,'Q4 Raw Data'!$A$9:$DO$158,D$3,FALSE))),"")</f>
        <v>Agree</v>
      </c>
      <c r="E111" s="228" t="str">
        <f>IFERROR(IF((VLOOKUP($A111,'Q4 Raw Data'!$A$9:$DO$158,E$3,FALSE))="","",(VLOOKUP($A111,'Q4 Raw Data'!$A$9:$DO$158,E$3,FALSE))),"")</f>
        <v>Agree</v>
      </c>
      <c r="F111" s="228" t="str">
        <f>IFERROR(IF((VLOOKUP($A111,'Q4 Raw Data'!$A$9:$DO$158,F$3,FALSE))="","",(VLOOKUP($A111,'Q4 Raw Data'!$A$9:$DO$158,F$3,FALSE))),"")</f>
        <v>Agree</v>
      </c>
      <c r="G111" s="228" t="str">
        <f>IFERROR(IF((VLOOKUP($A111,'Q4 Raw Data'!$A$9:$DO$158,G$3,FALSE))="","",(VLOOKUP($A111,'Q4 Raw Data'!$A$9:$DO$158,G$3,FALSE))),"")</f>
        <v>Agree</v>
      </c>
      <c r="H111" s="228" t="str">
        <f>IFERROR(IF((VLOOKUP($A111,'Q4 Raw Data'!$A$9:$DO$158,H$3,FALSE))="","",(VLOOKUP($A111,'Q4 Raw Data'!$A$9:$DO$158,H$3,FALSE))),"")</f>
        <v>Agree</v>
      </c>
      <c r="I111" s="228" t="str">
        <f>IFERROR(IF((VLOOKUP($A111,'Q4 Raw Data'!$A$9:$DO$158,I$3,FALSE))="","",(VLOOKUP($A111,'Q4 Raw Data'!$A$9:$DO$158,I$3,FALSE))),"")</f>
        <v>Agree</v>
      </c>
      <c r="J111" s="228"/>
      <c r="K111" s="228"/>
      <c r="L111" s="228"/>
      <c r="M111" s="228"/>
      <c r="N111" s="228"/>
      <c r="O111" s="228"/>
      <c r="P111" s="228"/>
      <c r="Q111" s="228" t="str">
        <f>IFERROR(IF((VLOOKUP($A111,'Q4 Raw Data'!$A$9:$DO$158,Q$3,FALSE))="","",(VLOOKUP($A111,'Q4 Raw Data'!$A$9:$DO$158,Q$3,FALSE))),"")</f>
        <v>8. Pooled or aligned resources</v>
      </c>
      <c r="R111" s="228" t="str">
        <f>IFERROR(IF((VLOOKUP($A111,'Q4 Raw Data'!$A$9:$DO$158,R$3,FALSE))="","",(VLOOKUP($A111,'Q4 Raw Data'!$A$9:$DO$158,R$3,FALSE))),"")</f>
        <v>2. Strong, system-wide governance and systems leadership</v>
      </c>
      <c r="S111" s="228"/>
      <c r="T111" s="228"/>
      <c r="U111" s="228" t="str">
        <f>IFERROR(IF((VLOOKUP($A111,'Q4 Raw Data'!$A$9:$DO$158,U$3,FALSE))="","",(VLOOKUP($A111,'Q4 Raw Data'!$A$9:$DO$158,U$3,FALSE))),"")</f>
        <v>3. Integrated electronic records and sharing across the system with service users</v>
      </c>
      <c r="V111" s="228" t="str">
        <f>IFERROR(IF((VLOOKUP($A111,'Q4 Raw Data'!$A$9:$DO$158,V$3,FALSE))="","",(VLOOKUP($A111,'Q4 Raw Data'!$A$9:$DO$158,V$3,FALSE))),"")</f>
        <v>5. Integrated workforce: joint approach to training and upskilling of workforce</v>
      </c>
      <c r="W111" s="228"/>
      <c r="X111" s="228"/>
    </row>
    <row r="112" spans="1:24" x14ac:dyDescent="0.3">
      <c r="A112" s="228" t="s">
        <v>578</v>
      </c>
      <c r="B112" s="228" t="s">
        <v>579</v>
      </c>
      <c r="C112" s="228" t="str">
        <f>IFERROR(IF((VLOOKUP($A112,'Q4 Raw Data'!$A$9:$DO$158,C$3,FALSE))="","",(VLOOKUP($A112,'Q4 Raw Data'!$A$9:$DO$158,C$3,FALSE))),"")</f>
        <v>Strongly Agree</v>
      </c>
      <c r="D112" s="228" t="str">
        <f>IFERROR(IF((VLOOKUP($A112,'Q4 Raw Data'!$A$9:$DO$158,D$3,FALSE))="","",(VLOOKUP($A112,'Q4 Raw Data'!$A$9:$DO$158,D$3,FALSE))),"")</f>
        <v>Agree</v>
      </c>
      <c r="E112" s="228" t="str">
        <f>IFERROR(IF((VLOOKUP($A112,'Q4 Raw Data'!$A$9:$DO$158,E$3,FALSE))="","",(VLOOKUP($A112,'Q4 Raw Data'!$A$9:$DO$158,E$3,FALSE))),"")</f>
        <v>Strongly Agree</v>
      </c>
      <c r="F112" s="228" t="str">
        <f>IFERROR(IF((VLOOKUP($A112,'Q4 Raw Data'!$A$9:$DO$158,F$3,FALSE))="","",(VLOOKUP($A112,'Q4 Raw Data'!$A$9:$DO$158,F$3,FALSE))),"")</f>
        <v>Strongly Agree</v>
      </c>
      <c r="G112" s="228" t="str">
        <f>IFERROR(IF((VLOOKUP($A112,'Q4 Raw Data'!$A$9:$DO$158,G$3,FALSE))="","",(VLOOKUP($A112,'Q4 Raw Data'!$A$9:$DO$158,G$3,FALSE))),"")</f>
        <v>Strongly Agree</v>
      </c>
      <c r="H112" s="228" t="str">
        <f>IFERROR(IF((VLOOKUP($A112,'Q4 Raw Data'!$A$9:$DO$158,H$3,FALSE))="","",(VLOOKUP($A112,'Q4 Raw Data'!$A$9:$DO$158,H$3,FALSE))),"")</f>
        <v>Agree</v>
      </c>
      <c r="I112" s="228" t="str">
        <f>IFERROR(IF((VLOOKUP($A112,'Q4 Raw Data'!$A$9:$DO$158,I$3,FALSE))="","",(VLOOKUP($A112,'Q4 Raw Data'!$A$9:$DO$158,I$3,FALSE))),"")</f>
        <v>Neither agree nor disagree</v>
      </c>
      <c r="J112" s="228"/>
      <c r="K112" s="228"/>
      <c r="L112" s="228"/>
      <c r="M112" s="228"/>
      <c r="N112" s="228"/>
      <c r="O112" s="228"/>
      <c r="P112" s="228"/>
      <c r="Q112" s="228" t="str">
        <f>IFERROR(IF((VLOOKUP($A112,'Q4 Raw Data'!$A$9:$DO$158,Q$3,FALSE))="","",(VLOOKUP($A112,'Q4 Raw Data'!$A$9:$DO$158,Q$3,FALSE))),"")</f>
        <v>2. Strong, system-wide governance and systems leadership</v>
      </c>
      <c r="R112" s="228" t="str">
        <f>IFERROR(IF((VLOOKUP($A112,'Q4 Raw Data'!$A$9:$DO$158,R$3,FALSE))="","",(VLOOKUP($A112,'Q4 Raw Data'!$A$9:$DO$158,R$3,FALSE))),"")</f>
        <v>9. Joint commissioning of health and social care</v>
      </c>
      <c r="S112" s="228"/>
      <c r="T112" s="228"/>
      <c r="U112" s="228" t="str">
        <f>IFERROR(IF((VLOOKUP($A112,'Q4 Raw Data'!$A$9:$DO$158,U$3,FALSE))="","",(VLOOKUP($A112,'Q4 Raw Data'!$A$9:$DO$158,U$3,FALSE))),"")</f>
        <v>1. Local contextual factors (e.g. financial health, funding arrangements, demographics, urban vs rural factors)</v>
      </c>
      <c r="V112" s="228" t="str">
        <f>IFERROR(IF((VLOOKUP($A112,'Q4 Raw Data'!$A$9:$DO$158,V$3,FALSE))="","",(VLOOKUP($A112,'Q4 Raw Data'!$A$9:$DO$158,V$3,FALSE))),"")</f>
        <v>6. Good quality and sustainable provider market that can meet demand</v>
      </c>
      <c r="W112" s="228"/>
      <c r="X112" s="228"/>
    </row>
    <row r="113" spans="1:24" x14ac:dyDescent="0.3">
      <c r="A113" s="228" t="s">
        <v>580</v>
      </c>
      <c r="B113" s="228" t="s">
        <v>581</v>
      </c>
      <c r="C113" s="228" t="str">
        <f>IFERROR(IF((VLOOKUP($A113,'Q4 Raw Data'!$A$9:$DO$158,C$3,FALSE))="","",(VLOOKUP($A113,'Q4 Raw Data'!$A$9:$DO$158,C$3,FALSE))),"")</f>
        <v>Agree</v>
      </c>
      <c r="D113" s="228" t="str">
        <f>IFERROR(IF((VLOOKUP($A113,'Q4 Raw Data'!$A$9:$DO$158,D$3,FALSE))="","",(VLOOKUP($A113,'Q4 Raw Data'!$A$9:$DO$158,D$3,FALSE))),"")</f>
        <v>Agree</v>
      </c>
      <c r="E113" s="228" t="str">
        <f>IFERROR(IF((VLOOKUP($A113,'Q4 Raw Data'!$A$9:$DO$158,E$3,FALSE))="","",(VLOOKUP($A113,'Q4 Raw Data'!$A$9:$DO$158,E$3,FALSE))),"")</f>
        <v>Agree</v>
      </c>
      <c r="F113" s="228" t="str">
        <f>IFERROR(IF((VLOOKUP($A113,'Q4 Raw Data'!$A$9:$DO$158,F$3,FALSE))="","",(VLOOKUP($A113,'Q4 Raw Data'!$A$9:$DO$158,F$3,FALSE))),"")</f>
        <v>Neither agree nor disagree</v>
      </c>
      <c r="G113" s="228" t="str">
        <f>IFERROR(IF((VLOOKUP($A113,'Q4 Raw Data'!$A$9:$DO$158,G$3,FALSE))="","",(VLOOKUP($A113,'Q4 Raw Data'!$A$9:$DO$158,G$3,FALSE))),"")</f>
        <v>Neither agree nor disagree</v>
      </c>
      <c r="H113" s="228" t="str">
        <f>IFERROR(IF((VLOOKUP($A113,'Q4 Raw Data'!$A$9:$DO$158,H$3,FALSE))="","",(VLOOKUP($A113,'Q4 Raw Data'!$A$9:$DO$158,H$3,FALSE))),"")</f>
        <v>Neither agree nor disagree</v>
      </c>
      <c r="I113" s="228" t="str">
        <f>IFERROR(IF((VLOOKUP($A113,'Q4 Raw Data'!$A$9:$DO$158,I$3,FALSE))="","",(VLOOKUP($A113,'Q4 Raw Data'!$A$9:$DO$158,I$3,FALSE))),"")</f>
        <v>Neither agree nor disagree</v>
      </c>
      <c r="J113" s="228"/>
      <c r="K113" s="228"/>
      <c r="L113" s="228"/>
      <c r="M113" s="228"/>
      <c r="N113" s="228"/>
      <c r="O113" s="228"/>
      <c r="P113" s="228"/>
      <c r="Q113" s="228" t="str">
        <f>IFERROR(IF((VLOOKUP($A113,'Q4 Raw Data'!$A$9:$DO$158,Q$3,FALSE))="","",(VLOOKUP($A113,'Q4 Raw Data'!$A$9:$DO$158,Q$3,FALSE))),"")</f>
        <v>3. Integrated electronic records and sharing across the system with service users</v>
      </c>
      <c r="R113" s="228" t="str">
        <f>IFERROR(IF((VLOOKUP($A113,'Q4 Raw Data'!$A$9:$DO$158,R$3,FALSE))="","",(VLOOKUP($A113,'Q4 Raw Data'!$A$9:$DO$158,R$3,FALSE))),"")</f>
        <v>2. Strong, system-wide governance and systems leadership</v>
      </c>
      <c r="S113" s="228"/>
      <c r="T113" s="228"/>
      <c r="U113" s="228" t="str">
        <f>IFERROR(IF((VLOOKUP($A113,'Q4 Raw Data'!$A$9:$DO$158,U$3,FALSE))="","",(VLOOKUP($A113,'Q4 Raw Data'!$A$9:$DO$158,U$3,FALSE))),"")</f>
        <v>4. Empowering users to have choice and control through an asset based approach, shared decision making and co-production</v>
      </c>
      <c r="V113" s="228" t="str">
        <f>IFERROR(IF((VLOOKUP($A113,'Q4 Raw Data'!$A$9:$DO$158,V$3,FALSE))="","",(VLOOKUP($A113,'Q4 Raw Data'!$A$9:$DO$158,V$3,FALSE))),"")</f>
        <v>6. Good quality and sustainable provider market that can meet demand</v>
      </c>
      <c r="W113" s="228"/>
      <c r="X113" s="228"/>
    </row>
    <row r="114" spans="1:24" x14ac:dyDescent="0.3">
      <c r="A114" s="228" t="s">
        <v>582</v>
      </c>
      <c r="B114" s="228" t="s">
        <v>583</v>
      </c>
      <c r="C114" s="228" t="str">
        <f>IFERROR(IF((VLOOKUP($A114,'Q4 Raw Data'!$A$9:$DO$158,C$3,FALSE))="","",(VLOOKUP($A114,'Q4 Raw Data'!$A$9:$DO$158,C$3,FALSE))),"")</f>
        <v>Strongly Agree</v>
      </c>
      <c r="D114" s="228" t="str">
        <f>IFERROR(IF((VLOOKUP($A114,'Q4 Raw Data'!$A$9:$DO$158,D$3,FALSE))="","",(VLOOKUP($A114,'Q4 Raw Data'!$A$9:$DO$158,D$3,FALSE))),"")</f>
        <v>Agree</v>
      </c>
      <c r="E114" s="228" t="str">
        <f>IFERROR(IF((VLOOKUP($A114,'Q4 Raw Data'!$A$9:$DO$158,E$3,FALSE))="","",(VLOOKUP($A114,'Q4 Raw Data'!$A$9:$DO$158,E$3,FALSE))),"")</f>
        <v>Agree</v>
      </c>
      <c r="F114" s="228" t="str">
        <f>IFERROR(IF((VLOOKUP($A114,'Q4 Raw Data'!$A$9:$DO$158,F$3,FALSE))="","",(VLOOKUP($A114,'Q4 Raw Data'!$A$9:$DO$158,F$3,FALSE))),"")</f>
        <v>Agree</v>
      </c>
      <c r="G114" s="228" t="str">
        <f>IFERROR(IF((VLOOKUP($A114,'Q4 Raw Data'!$A$9:$DO$158,G$3,FALSE))="","",(VLOOKUP($A114,'Q4 Raw Data'!$A$9:$DO$158,G$3,FALSE))),"")</f>
        <v>Strongly Agree</v>
      </c>
      <c r="H114" s="228" t="str">
        <f>IFERROR(IF((VLOOKUP($A114,'Q4 Raw Data'!$A$9:$DO$158,H$3,FALSE))="","",(VLOOKUP($A114,'Q4 Raw Data'!$A$9:$DO$158,H$3,FALSE))),"")</f>
        <v>Agree</v>
      </c>
      <c r="I114" s="228" t="str">
        <f>IFERROR(IF((VLOOKUP($A114,'Q4 Raw Data'!$A$9:$DO$158,I$3,FALSE))="","",(VLOOKUP($A114,'Q4 Raw Data'!$A$9:$DO$158,I$3,FALSE))),"")</f>
        <v>Neither agree nor disagree</v>
      </c>
      <c r="J114" s="228"/>
      <c r="K114" s="228"/>
      <c r="L114" s="228"/>
      <c r="M114" s="228"/>
      <c r="N114" s="228"/>
      <c r="O114" s="228"/>
      <c r="P114" s="228"/>
      <c r="Q114" s="228" t="str">
        <f>IFERROR(IF((VLOOKUP($A114,'Q4 Raw Data'!$A$9:$DO$158,Q$3,FALSE))="","",(VLOOKUP($A114,'Q4 Raw Data'!$A$9:$DO$158,Q$3,FALSE))),"")</f>
        <v>9. Joint commissioning of health and social care</v>
      </c>
      <c r="R114" s="228" t="str">
        <f>IFERROR(IF((VLOOKUP($A114,'Q4 Raw Data'!$A$9:$DO$158,R$3,FALSE))="","",(VLOOKUP($A114,'Q4 Raw Data'!$A$9:$DO$158,R$3,FALSE))),"")</f>
        <v>5. Integrated workforce: joint approach to training and upskilling of workforce</v>
      </c>
      <c r="S114" s="228"/>
      <c r="T114" s="228"/>
      <c r="U114" s="228" t="str">
        <f>IFERROR(IF((VLOOKUP($A114,'Q4 Raw Data'!$A$9:$DO$158,U$3,FALSE))="","",(VLOOKUP($A114,'Q4 Raw Data'!$A$9:$DO$158,U$3,FALSE))),"")</f>
        <v>6. Good quality and sustainable provider market that can meet demand</v>
      </c>
      <c r="V114" s="228" t="str">
        <f>IFERROR(IF((VLOOKUP($A114,'Q4 Raw Data'!$A$9:$DO$158,V$3,FALSE))="","",(VLOOKUP($A114,'Q4 Raw Data'!$A$9:$DO$158,V$3,FALSE))),"")</f>
        <v>3. Integrated electronic records and sharing across the system with service users</v>
      </c>
      <c r="W114" s="228"/>
      <c r="X114" s="228"/>
    </row>
    <row r="115" spans="1:24" x14ac:dyDescent="0.3">
      <c r="A115" s="228" t="s">
        <v>586</v>
      </c>
      <c r="B115" s="228" t="s">
        <v>587</v>
      </c>
      <c r="C115" s="228" t="str">
        <f>IFERROR(IF((VLOOKUP($A115,'Q4 Raw Data'!$A$9:$DO$158,C$3,FALSE))="","",(VLOOKUP($A115,'Q4 Raw Data'!$A$9:$DO$158,C$3,FALSE))),"")</f>
        <v>Agree</v>
      </c>
      <c r="D115" s="228" t="str">
        <f>IFERROR(IF((VLOOKUP($A115,'Q4 Raw Data'!$A$9:$DO$158,D$3,FALSE))="","",(VLOOKUP($A115,'Q4 Raw Data'!$A$9:$DO$158,D$3,FALSE))),"")</f>
        <v>Agree</v>
      </c>
      <c r="E115" s="228" t="str">
        <f>IFERROR(IF((VLOOKUP($A115,'Q4 Raw Data'!$A$9:$DO$158,E$3,FALSE))="","",(VLOOKUP($A115,'Q4 Raw Data'!$A$9:$DO$158,E$3,FALSE))),"")</f>
        <v>Agree</v>
      </c>
      <c r="F115" s="228" t="str">
        <f>IFERROR(IF((VLOOKUP($A115,'Q4 Raw Data'!$A$9:$DO$158,F$3,FALSE))="","",(VLOOKUP($A115,'Q4 Raw Data'!$A$9:$DO$158,F$3,FALSE))),"")</f>
        <v>Agree</v>
      </c>
      <c r="G115" s="228" t="str">
        <f>IFERROR(IF((VLOOKUP($A115,'Q4 Raw Data'!$A$9:$DO$158,G$3,FALSE))="","",(VLOOKUP($A115,'Q4 Raw Data'!$A$9:$DO$158,G$3,FALSE))),"")</f>
        <v>Strongly Agree</v>
      </c>
      <c r="H115" s="228" t="str">
        <f>IFERROR(IF((VLOOKUP($A115,'Q4 Raw Data'!$A$9:$DO$158,H$3,FALSE))="","",(VLOOKUP($A115,'Q4 Raw Data'!$A$9:$DO$158,H$3,FALSE))),"")</f>
        <v>Strongly Agree</v>
      </c>
      <c r="I115" s="228" t="str">
        <f>IFERROR(IF((VLOOKUP($A115,'Q4 Raw Data'!$A$9:$DO$158,I$3,FALSE))="","",(VLOOKUP($A115,'Q4 Raw Data'!$A$9:$DO$158,I$3,FALSE))),"")</f>
        <v>Strongly Agree</v>
      </c>
      <c r="J115" s="228"/>
      <c r="K115" s="228"/>
      <c r="L115" s="228"/>
      <c r="M115" s="228"/>
      <c r="N115" s="228"/>
      <c r="O115" s="228"/>
      <c r="P115" s="228"/>
      <c r="Q115" s="228" t="str">
        <f>IFERROR(IF((VLOOKUP($A115,'Q4 Raw Data'!$A$9:$DO$158,Q$3,FALSE))="","",(VLOOKUP($A115,'Q4 Raw Data'!$A$9:$DO$158,Q$3,FALSE))),"")</f>
        <v>9. Joint commissioning of health and social care</v>
      </c>
      <c r="R115" s="228" t="str">
        <f>IFERROR(IF((VLOOKUP($A115,'Q4 Raw Data'!$A$9:$DO$158,R$3,FALSE))="","",(VLOOKUP($A115,'Q4 Raw Data'!$A$9:$DO$158,R$3,FALSE))),"")</f>
        <v>5. Integrated workforce: joint approach to training and upskilling of workforce</v>
      </c>
      <c r="S115" s="228"/>
      <c r="T115" s="228"/>
      <c r="U115" s="228" t="str">
        <f>IFERROR(IF((VLOOKUP($A115,'Q4 Raw Data'!$A$9:$DO$158,U$3,FALSE))="","",(VLOOKUP($A115,'Q4 Raw Data'!$A$9:$DO$158,U$3,FALSE))),"")</f>
        <v>1. Local contextual factors (e.g. financial health, funding arrangements, demographics, urban vs rural factors)</v>
      </c>
      <c r="V115" s="228" t="str">
        <f>IFERROR(IF((VLOOKUP($A115,'Q4 Raw Data'!$A$9:$DO$158,V$3,FALSE))="","",(VLOOKUP($A115,'Q4 Raw Data'!$A$9:$DO$158,V$3,FALSE))),"")</f>
        <v>2. Strong, system-wide governance and systems leadership</v>
      </c>
      <c r="W115" s="228"/>
      <c r="X115" s="228"/>
    </row>
    <row r="116" spans="1:24" x14ac:dyDescent="0.3">
      <c r="A116" s="228" t="s">
        <v>588</v>
      </c>
      <c r="B116" s="228" t="s">
        <v>589</v>
      </c>
      <c r="C116" s="228" t="str">
        <f>IFERROR(IF((VLOOKUP($A116,'Q4 Raw Data'!$A$9:$DO$158,C$3,FALSE))="","",(VLOOKUP($A116,'Q4 Raw Data'!$A$9:$DO$158,C$3,FALSE))),"")</f>
        <v>Strongly Agree</v>
      </c>
      <c r="D116" s="228" t="str">
        <f>IFERROR(IF((VLOOKUP($A116,'Q4 Raw Data'!$A$9:$DO$158,D$3,FALSE))="","",(VLOOKUP($A116,'Q4 Raw Data'!$A$9:$DO$158,D$3,FALSE))),"")</f>
        <v>Agree</v>
      </c>
      <c r="E116" s="228" t="str">
        <f>IFERROR(IF((VLOOKUP($A116,'Q4 Raw Data'!$A$9:$DO$158,E$3,FALSE))="","",(VLOOKUP($A116,'Q4 Raw Data'!$A$9:$DO$158,E$3,FALSE))),"")</f>
        <v>Agree</v>
      </c>
      <c r="F116" s="228" t="str">
        <f>IFERROR(IF((VLOOKUP($A116,'Q4 Raw Data'!$A$9:$DO$158,F$3,FALSE))="","",(VLOOKUP($A116,'Q4 Raw Data'!$A$9:$DO$158,F$3,FALSE))),"")</f>
        <v>Agree</v>
      </c>
      <c r="G116" s="228" t="str">
        <f>IFERROR(IF((VLOOKUP($A116,'Q4 Raw Data'!$A$9:$DO$158,G$3,FALSE))="","",(VLOOKUP($A116,'Q4 Raw Data'!$A$9:$DO$158,G$3,FALSE))),"")</f>
        <v>Strongly Agree</v>
      </c>
      <c r="H116" s="228" t="str">
        <f>IFERROR(IF((VLOOKUP($A116,'Q4 Raw Data'!$A$9:$DO$158,H$3,FALSE))="","",(VLOOKUP($A116,'Q4 Raw Data'!$A$9:$DO$158,H$3,FALSE))),"")</f>
        <v>Strongly Agree</v>
      </c>
      <c r="I116" s="228" t="str">
        <f>IFERROR(IF((VLOOKUP($A116,'Q4 Raw Data'!$A$9:$DO$158,I$3,FALSE))="","",(VLOOKUP($A116,'Q4 Raw Data'!$A$9:$DO$158,I$3,FALSE))),"")</f>
        <v>Agree</v>
      </c>
      <c r="J116" s="228"/>
      <c r="K116" s="228"/>
      <c r="L116" s="228"/>
      <c r="M116" s="228"/>
      <c r="N116" s="228"/>
      <c r="O116" s="228"/>
      <c r="P116" s="228"/>
      <c r="Q116" s="228" t="str">
        <f>IFERROR(IF((VLOOKUP($A116,'Q4 Raw Data'!$A$9:$DO$158,Q$3,FALSE))="","",(VLOOKUP($A116,'Q4 Raw Data'!$A$9:$DO$158,Q$3,FALSE))),"")</f>
        <v>4. Empowering users to have choice and control through an asset based approach, shared decision making and co-production</v>
      </c>
      <c r="R116" s="228" t="str">
        <f>IFERROR(IF((VLOOKUP($A116,'Q4 Raw Data'!$A$9:$DO$158,R$3,FALSE))="","",(VLOOKUP($A116,'Q4 Raw Data'!$A$9:$DO$158,R$3,FALSE))),"")</f>
        <v>9. Joint commissioning of health and social care</v>
      </c>
      <c r="S116" s="228"/>
      <c r="T116" s="228"/>
      <c r="U116" s="228" t="str">
        <f>IFERROR(IF((VLOOKUP($A116,'Q4 Raw Data'!$A$9:$DO$158,U$3,FALSE))="","",(VLOOKUP($A116,'Q4 Raw Data'!$A$9:$DO$158,U$3,FALSE))),"")</f>
        <v>3. Integrated electronic records and sharing across the system with service users</v>
      </c>
      <c r="V116" s="228" t="str">
        <f>IFERROR(IF((VLOOKUP($A116,'Q4 Raw Data'!$A$9:$DO$158,V$3,FALSE))="","",(VLOOKUP($A116,'Q4 Raw Data'!$A$9:$DO$158,V$3,FALSE))),"")</f>
        <v>5. Integrated workforce: joint approach to training and upskilling of workforce</v>
      </c>
      <c r="W116" s="228"/>
      <c r="X116" s="228"/>
    </row>
    <row r="117" spans="1:24" x14ac:dyDescent="0.3">
      <c r="A117" s="228" t="s">
        <v>590</v>
      </c>
      <c r="B117" s="228" t="s">
        <v>591</v>
      </c>
      <c r="C117" s="228" t="str">
        <f>IFERROR(IF((VLOOKUP($A117,'Q4 Raw Data'!$A$9:$DO$158,C$3,FALSE))="","",(VLOOKUP($A117,'Q4 Raw Data'!$A$9:$DO$158,C$3,FALSE))),"")</f>
        <v>Agree</v>
      </c>
      <c r="D117" s="228" t="str">
        <f>IFERROR(IF((VLOOKUP($A117,'Q4 Raw Data'!$A$9:$DO$158,D$3,FALSE))="","",(VLOOKUP($A117,'Q4 Raw Data'!$A$9:$DO$158,D$3,FALSE))),"")</f>
        <v>Agree</v>
      </c>
      <c r="E117" s="228" t="str">
        <f>IFERROR(IF((VLOOKUP($A117,'Q4 Raw Data'!$A$9:$DO$158,E$3,FALSE))="","",(VLOOKUP($A117,'Q4 Raw Data'!$A$9:$DO$158,E$3,FALSE))),"")</f>
        <v>Agree</v>
      </c>
      <c r="F117" s="228" t="str">
        <f>IFERROR(IF((VLOOKUP($A117,'Q4 Raw Data'!$A$9:$DO$158,F$3,FALSE))="","",(VLOOKUP($A117,'Q4 Raw Data'!$A$9:$DO$158,F$3,FALSE))),"")</f>
        <v>Neither agree nor disagree</v>
      </c>
      <c r="G117" s="228" t="str">
        <f>IFERROR(IF((VLOOKUP($A117,'Q4 Raw Data'!$A$9:$DO$158,G$3,FALSE))="","",(VLOOKUP($A117,'Q4 Raw Data'!$A$9:$DO$158,G$3,FALSE))),"")</f>
        <v>Agree</v>
      </c>
      <c r="H117" s="228" t="str">
        <f>IFERROR(IF((VLOOKUP($A117,'Q4 Raw Data'!$A$9:$DO$158,H$3,FALSE))="","",(VLOOKUP($A117,'Q4 Raw Data'!$A$9:$DO$158,H$3,FALSE))),"")</f>
        <v>Agree</v>
      </c>
      <c r="I117" s="228" t="str">
        <f>IFERROR(IF((VLOOKUP($A117,'Q4 Raw Data'!$A$9:$DO$158,I$3,FALSE))="","",(VLOOKUP($A117,'Q4 Raw Data'!$A$9:$DO$158,I$3,FALSE))),"")</f>
        <v>Agree</v>
      </c>
      <c r="J117" s="228"/>
      <c r="K117" s="228"/>
      <c r="L117" s="228"/>
      <c r="M117" s="228"/>
      <c r="N117" s="228"/>
      <c r="O117" s="228"/>
      <c r="P117" s="228"/>
      <c r="Q117" s="228" t="str">
        <f>IFERROR(IF((VLOOKUP($A117,'Q4 Raw Data'!$A$9:$DO$158,Q$3,FALSE))="","",(VLOOKUP($A117,'Q4 Raw Data'!$A$9:$DO$158,Q$3,FALSE))),"")</f>
        <v>8. Pooled or aligned resources</v>
      </c>
      <c r="R117" s="228" t="str">
        <f>IFERROR(IF((VLOOKUP($A117,'Q4 Raw Data'!$A$9:$DO$158,R$3,FALSE))="","",(VLOOKUP($A117,'Q4 Raw Data'!$A$9:$DO$158,R$3,FALSE))),"")</f>
        <v>9. Joint commissioning of health and social care</v>
      </c>
      <c r="S117" s="228"/>
      <c r="T117" s="228"/>
      <c r="U117" s="228" t="str">
        <f>IFERROR(IF((VLOOKUP($A117,'Q4 Raw Data'!$A$9:$DO$158,U$3,FALSE))="","",(VLOOKUP($A117,'Q4 Raw Data'!$A$9:$DO$158,U$3,FALSE))),"")</f>
        <v>5. Integrated workforce: joint approach to training and upskilling of workforce</v>
      </c>
      <c r="V117" s="228" t="str">
        <f>IFERROR(IF((VLOOKUP($A117,'Q4 Raw Data'!$A$9:$DO$158,V$3,FALSE))="","",(VLOOKUP($A117,'Q4 Raw Data'!$A$9:$DO$158,V$3,FALSE))),"")</f>
        <v>4. Empowering users to have choice and control through an asset based approach, shared decision making and co-production</v>
      </c>
      <c r="W117" s="228"/>
      <c r="X117" s="228"/>
    </row>
    <row r="118" spans="1:24" x14ac:dyDescent="0.3">
      <c r="A118" s="228" t="s">
        <v>592</v>
      </c>
      <c r="B118" s="228" t="s">
        <v>593</v>
      </c>
      <c r="C118" s="228" t="str">
        <f>IFERROR(IF((VLOOKUP($A118,'Q4 Raw Data'!$A$9:$DO$158,C$3,FALSE))="","",(VLOOKUP($A118,'Q4 Raw Data'!$A$9:$DO$158,C$3,FALSE))),"")</f>
        <v>Strongly Agree</v>
      </c>
      <c r="D118" s="228" t="str">
        <f>IFERROR(IF((VLOOKUP($A118,'Q4 Raw Data'!$A$9:$DO$158,D$3,FALSE))="","",(VLOOKUP($A118,'Q4 Raw Data'!$A$9:$DO$158,D$3,FALSE))),"")</f>
        <v>Agree</v>
      </c>
      <c r="E118" s="228" t="str">
        <f>IFERROR(IF((VLOOKUP($A118,'Q4 Raw Data'!$A$9:$DO$158,E$3,FALSE))="","",(VLOOKUP($A118,'Q4 Raw Data'!$A$9:$DO$158,E$3,FALSE))),"")</f>
        <v>Agree</v>
      </c>
      <c r="F118" s="228" t="str">
        <f>IFERROR(IF((VLOOKUP($A118,'Q4 Raw Data'!$A$9:$DO$158,F$3,FALSE))="","",(VLOOKUP($A118,'Q4 Raw Data'!$A$9:$DO$158,F$3,FALSE))),"")</f>
        <v>Agree</v>
      </c>
      <c r="G118" s="228" t="str">
        <f>IFERROR(IF((VLOOKUP($A118,'Q4 Raw Data'!$A$9:$DO$158,G$3,FALSE))="","",(VLOOKUP($A118,'Q4 Raw Data'!$A$9:$DO$158,G$3,FALSE))),"")</f>
        <v>Strongly Agree</v>
      </c>
      <c r="H118" s="228" t="str">
        <f>IFERROR(IF((VLOOKUP($A118,'Q4 Raw Data'!$A$9:$DO$158,H$3,FALSE))="","",(VLOOKUP($A118,'Q4 Raw Data'!$A$9:$DO$158,H$3,FALSE))),"")</f>
        <v>Neither agree nor disagree</v>
      </c>
      <c r="I118" s="228" t="str">
        <f>IFERROR(IF((VLOOKUP($A118,'Q4 Raw Data'!$A$9:$DO$158,I$3,FALSE))="","",(VLOOKUP($A118,'Q4 Raw Data'!$A$9:$DO$158,I$3,FALSE))),"")</f>
        <v>Strongly Agree</v>
      </c>
      <c r="J118" s="228"/>
      <c r="K118" s="228"/>
      <c r="L118" s="228"/>
      <c r="M118" s="228"/>
      <c r="N118" s="228"/>
      <c r="O118" s="228"/>
      <c r="P118" s="228"/>
      <c r="Q118" s="228" t="str">
        <f>IFERROR(IF((VLOOKUP($A118,'Q4 Raw Data'!$A$9:$DO$158,Q$3,FALSE))="","",(VLOOKUP($A118,'Q4 Raw Data'!$A$9:$DO$158,Q$3,FALSE))),"")</f>
        <v>Please select a response category</v>
      </c>
      <c r="R118" s="228" t="str">
        <f>IFERROR(IF((VLOOKUP($A118,'Q4 Raw Data'!$A$9:$DO$158,R$3,FALSE))="","",(VLOOKUP($A118,'Q4 Raw Data'!$A$9:$DO$158,R$3,FALSE))),"")</f>
        <v>Please select a response category</v>
      </c>
      <c r="S118" s="228"/>
      <c r="T118" s="228"/>
      <c r="U118" s="228" t="str">
        <f>IFERROR(IF((VLOOKUP($A118,'Q4 Raw Data'!$A$9:$DO$158,U$3,FALSE))="","",(VLOOKUP($A118,'Q4 Raw Data'!$A$9:$DO$158,U$3,FALSE))),"")</f>
        <v>Please select a response category</v>
      </c>
      <c r="V118" s="228" t="str">
        <f>IFERROR(IF((VLOOKUP($A118,'Q4 Raw Data'!$A$9:$DO$158,V$3,FALSE))="","",(VLOOKUP($A118,'Q4 Raw Data'!$A$9:$DO$158,V$3,FALSE))),"")</f>
        <v>Please select a response category</v>
      </c>
      <c r="W118" s="228"/>
      <c r="X118" s="228"/>
    </row>
    <row r="119" spans="1:24" x14ac:dyDescent="0.3">
      <c r="A119" s="228" t="s">
        <v>594</v>
      </c>
      <c r="B119" s="228" t="s">
        <v>595</v>
      </c>
      <c r="C119" s="228" t="str">
        <f>IFERROR(IF((VLOOKUP($A119,'Q4 Raw Data'!$A$9:$DO$158,C$3,FALSE))="","",(VLOOKUP($A119,'Q4 Raw Data'!$A$9:$DO$158,C$3,FALSE))),"")</f>
        <v>Strongly Agree</v>
      </c>
      <c r="D119" s="228" t="str">
        <f>IFERROR(IF((VLOOKUP($A119,'Q4 Raw Data'!$A$9:$DO$158,D$3,FALSE))="","",(VLOOKUP($A119,'Q4 Raw Data'!$A$9:$DO$158,D$3,FALSE))),"")</f>
        <v>Agree</v>
      </c>
      <c r="E119" s="228" t="str">
        <f>IFERROR(IF((VLOOKUP($A119,'Q4 Raw Data'!$A$9:$DO$158,E$3,FALSE))="","",(VLOOKUP($A119,'Q4 Raw Data'!$A$9:$DO$158,E$3,FALSE))),"")</f>
        <v>Agree</v>
      </c>
      <c r="F119" s="228" t="str">
        <f>IFERROR(IF((VLOOKUP($A119,'Q4 Raw Data'!$A$9:$DO$158,F$3,FALSE))="","",(VLOOKUP($A119,'Q4 Raw Data'!$A$9:$DO$158,F$3,FALSE))),"")</f>
        <v>Disagree</v>
      </c>
      <c r="G119" s="228" t="str">
        <f>IFERROR(IF((VLOOKUP($A119,'Q4 Raw Data'!$A$9:$DO$158,G$3,FALSE))="","",(VLOOKUP($A119,'Q4 Raw Data'!$A$9:$DO$158,G$3,FALSE))),"")</f>
        <v>Neither agree nor disagree</v>
      </c>
      <c r="H119" s="228" t="str">
        <f>IFERROR(IF((VLOOKUP($A119,'Q4 Raw Data'!$A$9:$DO$158,H$3,FALSE))="","",(VLOOKUP($A119,'Q4 Raw Data'!$A$9:$DO$158,H$3,FALSE))),"")</f>
        <v>Agree</v>
      </c>
      <c r="I119" s="228" t="str">
        <f>IFERROR(IF((VLOOKUP($A119,'Q4 Raw Data'!$A$9:$DO$158,I$3,FALSE))="","",(VLOOKUP($A119,'Q4 Raw Data'!$A$9:$DO$158,I$3,FALSE))),"")</f>
        <v>Agree</v>
      </c>
      <c r="J119" s="228"/>
      <c r="K119" s="228"/>
      <c r="L119" s="228"/>
      <c r="M119" s="228"/>
      <c r="N119" s="228"/>
      <c r="O119" s="228"/>
      <c r="P119" s="228"/>
      <c r="Q119" s="228" t="str">
        <f>IFERROR(IF((VLOOKUP($A119,'Q4 Raw Data'!$A$9:$DO$158,Q$3,FALSE))="","",(VLOOKUP($A119,'Q4 Raw Data'!$A$9:$DO$158,Q$3,FALSE))),"")</f>
        <v>3. Integrated electronic records and sharing across the system with service users</v>
      </c>
      <c r="R119" s="228" t="str">
        <f>IFERROR(IF((VLOOKUP($A119,'Q4 Raw Data'!$A$9:$DO$158,R$3,FALSE))="","",(VLOOKUP($A119,'Q4 Raw Data'!$A$9:$DO$158,R$3,FALSE))),"")</f>
        <v>5. Integrated workforce: joint approach to training and upskilling of workforce</v>
      </c>
      <c r="S119" s="228"/>
      <c r="T119" s="228"/>
      <c r="U119" s="228" t="str">
        <f>IFERROR(IF((VLOOKUP($A119,'Q4 Raw Data'!$A$9:$DO$158,U$3,FALSE))="","",(VLOOKUP($A119,'Q4 Raw Data'!$A$9:$DO$158,U$3,FALSE))),"")</f>
        <v>9. Joint commissioning of health and social care</v>
      </c>
      <c r="V119" s="228" t="str">
        <f>IFERROR(IF((VLOOKUP($A119,'Q4 Raw Data'!$A$9:$DO$158,V$3,FALSE))="","",(VLOOKUP($A119,'Q4 Raw Data'!$A$9:$DO$158,V$3,FALSE))),"")</f>
        <v>4. Empowering users to have choice and control through an asset based approach, shared decision making and co-production</v>
      </c>
      <c r="W119" s="228"/>
      <c r="X119" s="228"/>
    </row>
    <row r="120" spans="1:24" x14ac:dyDescent="0.3">
      <c r="A120" s="228" t="s">
        <v>596</v>
      </c>
      <c r="B120" s="228" t="s">
        <v>597</v>
      </c>
      <c r="C120" s="228" t="str">
        <f>IFERROR(IF((VLOOKUP($A120,'Q4 Raw Data'!$A$9:$DO$158,C$3,FALSE))="","",(VLOOKUP($A120,'Q4 Raw Data'!$A$9:$DO$158,C$3,FALSE))),"")</f>
        <v>Agree</v>
      </c>
      <c r="D120" s="228" t="str">
        <f>IFERROR(IF((VLOOKUP($A120,'Q4 Raw Data'!$A$9:$DO$158,D$3,FALSE))="","",(VLOOKUP($A120,'Q4 Raw Data'!$A$9:$DO$158,D$3,FALSE))),"")</f>
        <v>Agree</v>
      </c>
      <c r="E120" s="228" t="str">
        <f>IFERROR(IF((VLOOKUP($A120,'Q4 Raw Data'!$A$9:$DO$158,E$3,FALSE))="","",(VLOOKUP($A120,'Q4 Raw Data'!$A$9:$DO$158,E$3,FALSE))),"")</f>
        <v>Neither agree nor disagree</v>
      </c>
      <c r="F120" s="228" t="str">
        <f>IFERROR(IF((VLOOKUP($A120,'Q4 Raw Data'!$A$9:$DO$158,F$3,FALSE))="","",(VLOOKUP($A120,'Q4 Raw Data'!$A$9:$DO$158,F$3,FALSE))),"")</f>
        <v>Neither agree nor disagree</v>
      </c>
      <c r="G120" s="228" t="str">
        <f>IFERROR(IF((VLOOKUP($A120,'Q4 Raw Data'!$A$9:$DO$158,G$3,FALSE))="","",(VLOOKUP($A120,'Q4 Raw Data'!$A$9:$DO$158,G$3,FALSE))),"")</f>
        <v>Agree</v>
      </c>
      <c r="H120" s="228" t="str">
        <f>IFERROR(IF((VLOOKUP($A120,'Q4 Raw Data'!$A$9:$DO$158,H$3,FALSE))="","",(VLOOKUP($A120,'Q4 Raw Data'!$A$9:$DO$158,H$3,FALSE))),"")</f>
        <v>Agree</v>
      </c>
      <c r="I120" s="228" t="str">
        <f>IFERROR(IF((VLOOKUP($A120,'Q4 Raw Data'!$A$9:$DO$158,I$3,FALSE))="","",(VLOOKUP($A120,'Q4 Raw Data'!$A$9:$DO$158,I$3,FALSE))),"")</f>
        <v>Agree</v>
      </c>
      <c r="J120" s="228"/>
      <c r="K120" s="228"/>
      <c r="L120" s="228"/>
      <c r="M120" s="228"/>
      <c r="N120" s="228"/>
      <c r="O120" s="228"/>
      <c r="P120" s="228"/>
      <c r="Q120" s="228" t="str">
        <f>IFERROR(IF((VLOOKUP($A120,'Q4 Raw Data'!$A$9:$DO$158,Q$3,FALSE))="","",(VLOOKUP($A120,'Q4 Raw Data'!$A$9:$DO$158,Q$3,FALSE))),"")</f>
        <v>9. Joint commissioning of health and social care</v>
      </c>
      <c r="R120" s="228" t="str">
        <f>IFERROR(IF((VLOOKUP($A120,'Q4 Raw Data'!$A$9:$DO$158,R$3,FALSE))="","",(VLOOKUP($A120,'Q4 Raw Data'!$A$9:$DO$158,R$3,FALSE))),"")</f>
        <v>8. Pooled or aligned resources</v>
      </c>
      <c r="S120" s="228"/>
      <c r="T120" s="228"/>
      <c r="U120" s="228" t="str">
        <f>IFERROR(IF((VLOOKUP($A120,'Q4 Raw Data'!$A$9:$DO$158,U$3,FALSE))="","",(VLOOKUP($A120,'Q4 Raw Data'!$A$9:$DO$158,U$3,FALSE))),"")</f>
        <v>6. Good quality and sustainable provider market that can meet demand</v>
      </c>
      <c r="V120" s="228" t="str">
        <f>IFERROR(IF((VLOOKUP($A120,'Q4 Raw Data'!$A$9:$DO$158,V$3,FALSE))="","",(VLOOKUP($A120,'Q4 Raw Data'!$A$9:$DO$158,V$3,FALSE))),"")</f>
        <v>3. Integrated electronic records and sharing across the system with service users</v>
      </c>
      <c r="W120" s="228"/>
      <c r="X120" s="228"/>
    </row>
    <row r="121" spans="1:24" x14ac:dyDescent="0.3">
      <c r="A121" s="228" t="s">
        <v>600</v>
      </c>
      <c r="B121" s="228" t="s">
        <v>601</v>
      </c>
      <c r="C121" s="228" t="str">
        <f>IFERROR(IF((VLOOKUP($A121,'Q4 Raw Data'!$A$9:$DO$158,C$3,FALSE))="","",(VLOOKUP($A121,'Q4 Raw Data'!$A$9:$DO$158,C$3,FALSE))),"")</f>
        <v>Agree</v>
      </c>
      <c r="D121" s="228" t="str">
        <f>IFERROR(IF((VLOOKUP($A121,'Q4 Raw Data'!$A$9:$DO$158,D$3,FALSE))="","",(VLOOKUP($A121,'Q4 Raw Data'!$A$9:$DO$158,D$3,FALSE))),"")</f>
        <v>Agree</v>
      </c>
      <c r="E121" s="228" t="str">
        <f>IFERROR(IF((VLOOKUP($A121,'Q4 Raw Data'!$A$9:$DO$158,E$3,FALSE))="","",(VLOOKUP($A121,'Q4 Raw Data'!$A$9:$DO$158,E$3,FALSE))),"")</f>
        <v>Strongly Agree</v>
      </c>
      <c r="F121" s="228" t="str">
        <f>IFERROR(IF((VLOOKUP($A121,'Q4 Raw Data'!$A$9:$DO$158,F$3,FALSE))="","",(VLOOKUP($A121,'Q4 Raw Data'!$A$9:$DO$158,F$3,FALSE))),"")</f>
        <v>Agree</v>
      </c>
      <c r="G121" s="228" t="str">
        <f>IFERROR(IF((VLOOKUP($A121,'Q4 Raw Data'!$A$9:$DO$158,G$3,FALSE))="","",(VLOOKUP($A121,'Q4 Raw Data'!$A$9:$DO$158,G$3,FALSE))),"")</f>
        <v>Agree</v>
      </c>
      <c r="H121" s="228" t="str">
        <f>IFERROR(IF((VLOOKUP($A121,'Q4 Raw Data'!$A$9:$DO$158,H$3,FALSE))="","",(VLOOKUP($A121,'Q4 Raw Data'!$A$9:$DO$158,H$3,FALSE))),"")</f>
        <v>Agree</v>
      </c>
      <c r="I121" s="228" t="str">
        <f>IFERROR(IF((VLOOKUP($A121,'Q4 Raw Data'!$A$9:$DO$158,I$3,FALSE))="","",(VLOOKUP($A121,'Q4 Raw Data'!$A$9:$DO$158,I$3,FALSE))),"")</f>
        <v>Agree</v>
      </c>
      <c r="J121" s="228"/>
      <c r="K121" s="228"/>
      <c r="L121" s="228"/>
      <c r="M121" s="228"/>
      <c r="N121" s="228"/>
      <c r="O121" s="228"/>
      <c r="P121" s="228"/>
      <c r="Q121" s="228" t="str">
        <f>IFERROR(IF((VLOOKUP($A121,'Q4 Raw Data'!$A$9:$DO$158,Q$3,FALSE))="","",(VLOOKUP($A121,'Q4 Raw Data'!$A$9:$DO$158,Q$3,FALSE))),"")</f>
        <v>2. Strong, system-wide governance and systems leadership</v>
      </c>
      <c r="R121" s="228" t="str">
        <f>IFERROR(IF((VLOOKUP($A121,'Q4 Raw Data'!$A$9:$DO$158,R$3,FALSE))="","",(VLOOKUP($A121,'Q4 Raw Data'!$A$9:$DO$158,R$3,FALSE))),"")</f>
        <v>9. Joint commissioning of health and social care</v>
      </c>
      <c r="S121" s="228"/>
      <c r="T121" s="228"/>
      <c r="U121" s="228" t="str">
        <f>IFERROR(IF((VLOOKUP($A121,'Q4 Raw Data'!$A$9:$DO$158,U$3,FALSE))="","",(VLOOKUP($A121,'Q4 Raw Data'!$A$9:$DO$158,U$3,FALSE))),"")</f>
        <v>3. Integrated electronic records and sharing across the system with service users</v>
      </c>
      <c r="V121" s="228" t="str">
        <f>IFERROR(IF((VLOOKUP($A121,'Q4 Raw Data'!$A$9:$DO$158,V$3,FALSE))="","",(VLOOKUP($A121,'Q4 Raw Data'!$A$9:$DO$158,V$3,FALSE))),"")</f>
        <v>5. Integrated workforce: joint approach to training and upskilling of workforce</v>
      </c>
      <c r="W121" s="228"/>
      <c r="X121" s="228"/>
    </row>
    <row r="122" spans="1:24" x14ac:dyDescent="0.3">
      <c r="A122" s="228" t="s">
        <v>604</v>
      </c>
      <c r="B122" s="228" t="s">
        <v>605</v>
      </c>
      <c r="C122" s="228" t="str">
        <f>IFERROR(IF((VLOOKUP($A122,'Q4 Raw Data'!$A$9:$DO$158,C$3,FALSE))="","",(VLOOKUP($A122,'Q4 Raw Data'!$A$9:$DO$158,C$3,FALSE))),"")</f>
        <v>Agree</v>
      </c>
      <c r="D122" s="228" t="str">
        <f>IFERROR(IF((VLOOKUP($A122,'Q4 Raw Data'!$A$9:$DO$158,D$3,FALSE))="","",(VLOOKUP($A122,'Q4 Raw Data'!$A$9:$DO$158,D$3,FALSE))),"")</f>
        <v>Agree</v>
      </c>
      <c r="E122" s="228" t="str">
        <f>IFERROR(IF((VLOOKUP($A122,'Q4 Raw Data'!$A$9:$DO$158,E$3,FALSE))="","",(VLOOKUP($A122,'Q4 Raw Data'!$A$9:$DO$158,E$3,FALSE))),"")</f>
        <v>Agree</v>
      </c>
      <c r="F122" s="228" t="str">
        <f>IFERROR(IF((VLOOKUP($A122,'Q4 Raw Data'!$A$9:$DO$158,F$3,FALSE))="","",(VLOOKUP($A122,'Q4 Raw Data'!$A$9:$DO$158,F$3,FALSE))),"")</f>
        <v>Agree</v>
      </c>
      <c r="G122" s="228" t="str">
        <f>IFERROR(IF((VLOOKUP($A122,'Q4 Raw Data'!$A$9:$DO$158,G$3,FALSE))="","",(VLOOKUP($A122,'Q4 Raw Data'!$A$9:$DO$158,G$3,FALSE))),"")</f>
        <v>Agree</v>
      </c>
      <c r="H122" s="228" t="str">
        <f>IFERROR(IF((VLOOKUP($A122,'Q4 Raw Data'!$A$9:$DO$158,H$3,FALSE))="","",(VLOOKUP($A122,'Q4 Raw Data'!$A$9:$DO$158,H$3,FALSE))),"")</f>
        <v>Agree</v>
      </c>
      <c r="I122" s="228" t="str">
        <f>IFERROR(IF((VLOOKUP($A122,'Q4 Raw Data'!$A$9:$DO$158,I$3,FALSE))="","",(VLOOKUP($A122,'Q4 Raw Data'!$A$9:$DO$158,I$3,FALSE))),"")</f>
        <v>Agree</v>
      </c>
      <c r="J122" s="228"/>
      <c r="K122" s="228"/>
      <c r="L122" s="228"/>
      <c r="M122" s="228"/>
      <c r="N122" s="228"/>
      <c r="O122" s="228"/>
      <c r="P122" s="228"/>
      <c r="Q122" s="228" t="str">
        <f>IFERROR(IF((VLOOKUP($A122,'Q4 Raw Data'!$A$9:$DO$158,Q$3,FALSE))="","",(VLOOKUP($A122,'Q4 Raw Data'!$A$9:$DO$158,Q$3,FALSE))),"")</f>
        <v>7. Joined-up regulatory approach</v>
      </c>
      <c r="R122" s="228" t="str">
        <f>IFERROR(IF((VLOOKUP($A122,'Q4 Raw Data'!$A$9:$DO$158,R$3,FALSE))="","",(VLOOKUP($A122,'Q4 Raw Data'!$A$9:$DO$158,R$3,FALSE))),"")</f>
        <v>1. Local contextual factors (e.g. financial health, funding arrangements, demographics, urban vs rural factors)</v>
      </c>
      <c r="S122" s="228"/>
      <c r="T122" s="228"/>
      <c r="U122" s="228" t="str">
        <f>IFERROR(IF((VLOOKUP($A122,'Q4 Raw Data'!$A$9:$DO$158,U$3,FALSE))="","",(VLOOKUP($A122,'Q4 Raw Data'!$A$9:$DO$158,U$3,FALSE))),"")</f>
        <v>2. Strong, system-wide governance and systems leadership</v>
      </c>
      <c r="V122" s="228" t="str">
        <f>IFERROR(IF((VLOOKUP($A122,'Q4 Raw Data'!$A$9:$DO$158,V$3,FALSE))="","",(VLOOKUP($A122,'Q4 Raw Data'!$A$9:$DO$158,V$3,FALSE))),"")</f>
        <v>5. Integrated workforce: joint approach to training and upskilling of workforce</v>
      </c>
      <c r="W122" s="228"/>
      <c r="X122" s="228"/>
    </row>
    <row r="123" spans="1:24" x14ac:dyDescent="0.3">
      <c r="A123" s="228" t="s">
        <v>606</v>
      </c>
      <c r="B123" s="228" t="s">
        <v>607</v>
      </c>
      <c r="C123" s="228" t="str">
        <f>IFERROR(IF((VLOOKUP($A123,'Q4 Raw Data'!$A$9:$DO$158,C$3,FALSE))="","",(VLOOKUP($A123,'Q4 Raw Data'!$A$9:$DO$158,C$3,FALSE))),"")</f>
        <v>Agree</v>
      </c>
      <c r="D123" s="228" t="str">
        <f>IFERROR(IF((VLOOKUP($A123,'Q4 Raw Data'!$A$9:$DO$158,D$3,FALSE))="","",(VLOOKUP($A123,'Q4 Raw Data'!$A$9:$DO$158,D$3,FALSE))),"")</f>
        <v>Agree</v>
      </c>
      <c r="E123" s="228" t="str">
        <f>IFERROR(IF((VLOOKUP($A123,'Q4 Raw Data'!$A$9:$DO$158,E$3,FALSE))="","",(VLOOKUP($A123,'Q4 Raw Data'!$A$9:$DO$158,E$3,FALSE))),"")</f>
        <v>Agree</v>
      </c>
      <c r="F123" s="228" t="str">
        <f>IFERROR(IF((VLOOKUP($A123,'Q4 Raw Data'!$A$9:$DO$158,F$3,FALSE))="","",(VLOOKUP($A123,'Q4 Raw Data'!$A$9:$DO$158,F$3,FALSE))),"")</f>
        <v>Agree</v>
      </c>
      <c r="G123" s="228" t="str">
        <f>IFERROR(IF((VLOOKUP($A123,'Q4 Raw Data'!$A$9:$DO$158,G$3,FALSE))="","",(VLOOKUP($A123,'Q4 Raw Data'!$A$9:$DO$158,G$3,FALSE))),"")</f>
        <v>Agree</v>
      </c>
      <c r="H123" s="228" t="str">
        <f>IFERROR(IF((VLOOKUP($A123,'Q4 Raw Data'!$A$9:$DO$158,H$3,FALSE))="","",(VLOOKUP($A123,'Q4 Raw Data'!$A$9:$DO$158,H$3,FALSE))),"")</f>
        <v>Agree</v>
      </c>
      <c r="I123" s="228" t="str">
        <f>IFERROR(IF((VLOOKUP($A123,'Q4 Raw Data'!$A$9:$DO$158,I$3,FALSE))="","",(VLOOKUP($A123,'Q4 Raw Data'!$A$9:$DO$158,I$3,FALSE))),"")</f>
        <v>Agree</v>
      </c>
      <c r="J123" s="228"/>
      <c r="K123" s="228"/>
      <c r="L123" s="228"/>
      <c r="M123" s="228"/>
      <c r="N123" s="228"/>
      <c r="O123" s="228"/>
      <c r="P123" s="228"/>
      <c r="Q123" s="228" t="str">
        <f>IFERROR(IF((VLOOKUP($A123,'Q4 Raw Data'!$A$9:$DO$158,Q$3,FALSE))="","",(VLOOKUP($A123,'Q4 Raw Data'!$A$9:$DO$158,Q$3,FALSE))),"")</f>
        <v>2. Strong, system-wide governance and systems leadership</v>
      </c>
      <c r="R123" s="228" t="str">
        <f>IFERROR(IF((VLOOKUP($A123,'Q4 Raw Data'!$A$9:$DO$158,R$3,FALSE))="","",(VLOOKUP($A123,'Q4 Raw Data'!$A$9:$DO$158,R$3,FALSE))),"")</f>
        <v>3. Integrated electronic records and sharing across the system with service users</v>
      </c>
      <c r="S123" s="228"/>
      <c r="T123" s="228"/>
      <c r="U123" s="228" t="str">
        <f>IFERROR(IF((VLOOKUP($A123,'Q4 Raw Data'!$A$9:$DO$158,U$3,FALSE))="","",(VLOOKUP($A123,'Q4 Raw Data'!$A$9:$DO$158,U$3,FALSE))),"")</f>
        <v>1. Local contextual factors (e.g. financial health, funding arrangements, demographics, urban vs rural factors)</v>
      </c>
      <c r="V123" s="228" t="str">
        <f>IFERROR(IF((VLOOKUP($A123,'Q4 Raw Data'!$A$9:$DO$158,V$3,FALSE))="","",(VLOOKUP($A123,'Q4 Raw Data'!$A$9:$DO$158,V$3,FALSE))),"")</f>
        <v>9. Joint commissioning of health and social care</v>
      </c>
      <c r="W123" s="228"/>
      <c r="X123" s="228"/>
    </row>
    <row r="124" spans="1:24" x14ac:dyDescent="0.3">
      <c r="A124" s="228" t="s">
        <v>608</v>
      </c>
      <c r="B124" s="228" t="s">
        <v>609</v>
      </c>
      <c r="C124" s="228" t="str">
        <f>IFERROR(IF((VLOOKUP($A124,'Q4 Raw Data'!$A$9:$DO$158,C$3,FALSE))="","",(VLOOKUP($A124,'Q4 Raw Data'!$A$9:$DO$158,C$3,FALSE))),"")</f>
        <v>Agree</v>
      </c>
      <c r="D124" s="228" t="str">
        <f>IFERROR(IF((VLOOKUP($A124,'Q4 Raw Data'!$A$9:$DO$158,D$3,FALSE))="","",(VLOOKUP($A124,'Q4 Raw Data'!$A$9:$DO$158,D$3,FALSE))),"")</f>
        <v>Strongly Agree</v>
      </c>
      <c r="E124" s="228" t="str">
        <f>IFERROR(IF((VLOOKUP($A124,'Q4 Raw Data'!$A$9:$DO$158,E$3,FALSE))="","",(VLOOKUP($A124,'Q4 Raw Data'!$A$9:$DO$158,E$3,FALSE))),"")</f>
        <v>Agree</v>
      </c>
      <c r="F124" s="228" t="str">
        <f>IFERROR(IF((VLOOKUP($A124,'Q4 Raw Data'!$A$9:$DO$158,F$3,FALSE))="","",(VLOOKUP($A124,'Q4 Raw Data'!$A$9:$DO$158,F$3,FALSE))),"")</f>
        <v>Agree</v>
      </c>
      <c r="G124" s="228" t="str">
        <f>IFERROR(IF((VLOOKUP($A124,'Q4 Raw Data'!$A$9:$DO$158,G$3,FALSE))="","",(VLOOKUP($A124,'Q4 Raw Data'!$A$9:$DO$158,G$3,FALSE))),"")</f>
        <v>Agree</v>
      </c>
      <c r="H124" s="228" t="str">
        <f>IFERROR(IF((VLOOKUP($A124,'Q4 Raw Data'!$A$9:$DO$158,H$3,FALSE))="","",(VLOOKUP($A124,'Q4 Raw Data'!$A$9:$DO$158,H$3,FALSE))),"")</f>
        <v>Strongly Agree</v>
      </c>
      <c r="I124" s="228" t="str">
        <f>IFERROR(IF((VLOOKUP($A124,'Q4 Raw Data'!$A$9:$DO$158,I$3,FALSE))="","",(VLOOKUP($A124,'Q4 Raw Data'!$A$9:$DO$158,I$3,FALSE))),"")</f>
        <v>Neither agree nor disagree</v>
      </c>
      <c r="J124" s="228"/>
      <c r="K124" s="228"/>
      <c r="L124" s="228"/>
      <c r="M124" s="228"/>
      <c r="N124" s="228"/>
      <c r="O124" s="228"/>
      <c r="P124" s="228"/>
      <c r="Q124" s="228" t="str">
        <f>IFERROR(IF((VLOOKUP($A124,'Q4 Raw Data'!$A$9:$DO$158,Q$3,FALSE))="","",(VLOOKUP($A124,'Q4 Raw Data'!$A$9:$DO$158,Q$3,FALSE))),"")</f>
        <v>9. Joint commissioning of health and social care</v>
      </c>
      <c r="R124" s="228" t="str">
        <f>IFERROR(IF((VLOOKUP($A124,'Q4 Raw Data'!$A$9:$DO$158,R$3,FALSE))="","",(VLOOKUP($A124,'Q4 Raw Data'!$A$9:$DO$158,R$3,FALSE))),"")</f>
        <v>3. Integrated electronic records and sharing across the system with service users</v>
      </c>
      <c r="S124" s="228"/>
      <c r="T124" s="228"/>
      <c r="U124" s="228" t="str">
        <f>IFERROR(IF((VLOOKUP($A124,'Q4 Raw Data'!$A$9:$DO$158,U$3,FALSE))="","",(VLOOKUP($A124,'Q4 Raw Data'!$A$9:$DO$158,U$3,FALSE))),"")</f>
        <v>9. Joint commissioning of health and social care</v>
      </c>
      <c r="V124" s="228" t="str">
        <f>IFERROR(IF((VLOOKUP($A124,'Q4 Raw Data'!$A$9:$DO$158,V$3,FALSE))="","",(VLOOKUP($A124,'Q4 Raw Data'!$A$9:$DO$158,V$3,FALSE))),"")</f>
        <v>9. Joint commissioning of health and social care</v>
      </c>
      <c r="W124" s="228"/>
      <c r="X124" s="228"/>
    </row>
    <row r="125" spans="1:24" x14ac:dyDescent="0.3">
      <c r="A125" s="228" t="s">
        <v>610</v>
      </c>
      <c r="B125" s="228" t="s">
        <v>611</v>
      </c>
      <c r="C125" s="228" t="str">
        <f>IFERROR(IF((VLOOKUP($A125,'Q4 Raw Data'!$A$9:$DO$158,C$3,FALSE))="","",(VLOOKUP($A125,'Q4 Raw Data'!$A$9:$DO$158,C$3,FALSE))),"")</f>
        <v>Agree</v>
      </c>
      <c r="D125" s="228" t="str">
        <f>IFERROR(IF((VLOOKUP($A125,'Q4 Raw Data'!$A$9:$DO$158,D$3,FALSE))="","",(VLOOKUP($A125,'Q4 Raw Data'!$A$9:$DO$158,D$3,FALSE))),"")</f>
        <v>Agree</v>
      </c>
      <c r="E125" s="228" t="str">
        <f>IFERROR(IF((VLOOKUP($A125,'Q4 Raw Data'!$A$9:$DO$158,E$3,FALSE))="","",(VLOOKUP($A125,'Q4 Raw Data'!$A$9:$DO$158,E$3,FALSE))),"")</f>
        <v>Agree</v>
      </c>
      <c r="F125" s="228" t="str">
        <f>IFERROR(IF((VLOOKUP($A125,'Q4 Raw Data'!$A$9:$DO$158,F$3,FALSE))="","",(VLOOKUP($A125,'Q4 Raw Data'!$A$9:$DO$158,F$3,FALSE))),"")</f>
        <v>Neither agree nor disagree</v>
      </c>
      <c r="G125" s="228" t="str">
        <f>IFERROR(IF((VLOOKUP($A125,'Q4 Raw Data'!$A$9:$DO$158,G$3,FALSE))="","",(VLOOKUP($A125,'Q4 Raw Data'!$A$9:$DO$158,G$3,FALSE))),"")</f>
        <v>Agree</v>
      </c>
      <c r="H125" s="228" t="str">
        <f>IFERROR(IF((VLOOKUP($A125,'Q4 Raw Data'!$A$9:$DO$158,H$3,FALSE))="","",(VLOOKUP($A125,'Q4 Raw Data'!$A$9:$DO$158,H$3,FALSE))),"")</f>
        <v>Strongly Agree</v>
      </c>
      <c r="I125" s="228" t="str">
        <f>IFERROR(IF((VLOOKUP($A125,'Q4 Raw Data'!$A$9:$DO$158,I$3,FALSE))="","",(VLOOKUP($A125,'Q4 Raw Data'!$A$9:$DO$158,I$3,FALSE))),"")</f>
        <v>Neither agree nor disagree</v>
      </c>
      <c r="J125" s="228"/>
      <c r="K125" s="228"/>
      <c r="L125" s="228"/>
      <c r="M125" s="228"/>
      <c r="N125" s="228"/>
      <c r="O125" s="228"/>
      <c r="P125" s="228"/>
      <c r="Q125" s="228" t="str">
        <f>IFERROR(IF((VLOOKUP($A125,'Q4 Raw Data'!$A$9:$DO$158,Q$3,FALSE))="","",(VLOOKUP($A125,'Q4 Raw Data'!$A$9:$DO$158,Q$3,FALSE))),"")</f>
        <v>9. Joint commissioning of health and social care</v>
      </c>
      <c r="R125" s="228" t="str">
        <f>IFERROR(IF((VLOOKUP($A125,'Q4 Raw Data'!$A$9:$DO$158,R$3,FALSE))="","",(VLOOKUP($A125,'Q4 Raw Data'!$A$9:$DO$158,R$3,FALSE))),"")</f>
        <v>6. Good quality and sustainable provider market that can meet demand</v>
      </c>
      <c r="S125" s="228"/>
      <c r="T125" s="228"/>
      <c r="U125" s="228" t="str">
        <f>IFERROR(IF((VLOOKUP($A125,'Q4 Raw Data'!$A$9:$DO$158,U$3,FALSE))="","",(VLOOKUP($A125,'Q4 Raw Data'!$A$9:$DO$158,U$3,FALSE))),"")</f>
        <v>6. Good quality and sustainable provider market that can meet demand</v>
      </c>
      <c r="V125" s="228" t="str">
        <f>IFERROR(IF((VLOOKUP($A125,'Q4 Raw Data'!$A$9:$DO$158,V$3,FALSE))="","",(VLOOKUP($A125,'Q4 Raw Data'!$A$9:$DO$158,V$3,FALSE))),"")</f>
        <v>1. Local contextual factors (e.g. financial health, funding arrangements, demographics, urban vs rural factors)</v>
      </c>
      <c r="W125" s="228"/>
      <c r="X125" s="228"/>
    </row>
    <row r="126" spans="1:24" x14ac:dyDescent="0.3">
      <c r="A126" s="228" t="s">
        <v>613</v>
      </c>
      <c r="B126" s="228" t="s">
        <v>614</v>
      </c>
      <c r="C126" s="228" t="str">
        <f>IFERROR(IF((VLOOKUP($A126,'Q4 Raw Data'!$A$9:$DO$158,C$3,FALSE))="","",(VLOOKUP($A126,'Q4 Raw Data'!$A$9:$DO$158,C$3,FALSE))),"")</f>
        <v>Agree</v>
      </c>
      <c r="D126" s="228" t="str">
        <f>IFERROR(IF((VLOOKUP($A126,'Q4 Raw Data'!$A$9:$DO$158,D$3,FALSE))="","",(VLOOKUP($A126,'Q4 Raw Data'!$A$9:$DO$158,D$3,FALSE))),"")</f>
        <v>Strongly Agree</v>
      </c>
      <c r="E126" s="228" t="str">
        <f>IFERROR(IF((VLOOKUP($A126,'Q4 Raw Data'!$A$9:$DO$158,E$3,FALSE))="","",(VLOOKUP($A126,'Q4 Raw Data'!$A$9:$DO$158,E$3,FALSE))),"")</f>
        <v>Agree</v>
      </c>
      <c r="F126" s="228" t="str">
        <f>IFERROR(IF((VLOOKUP($A126,'Q4 Raw Data'!$A$9:$DO$158,F$3,FALSE))="","",(VLOOKUP($A126,'Q4 Raw Data'!$A$9:$DO$158,F$3,FALSE))),"")</f>
        <v>Agree</v>
      </c>
      <c r="G126" s="228" t="str">
        <f>IFERROR(IF((VLOOKUP($A126,'Q4 Raw Data'!$A$9:$DO$158,G$3,FALSE))="","",(VLOOKUP($A126,'Q4 Raw Data'!$A$9:$DO$158,G$3,FALSE))),"")</f>
        <v>Agree</v>
      </c>
      <c r="H126" s="228" t="str">
        <f>IFERROR(IF((VLOOKUP($A126,'Q4 Raw Data'!$A$9:$DO$158,H$3,FALSE))="","",(VLOOKUP($A126,'Q4 Raw Data'!$A$9:$DO$158,H$3,FALSE))),"")</f>
        <v>Agree</v>
      </c>
      <c r="I126" s="228" t="str">
        <f>IFERROR(IF((VLOOKUP($A126,'Q4 Raw Data'!$A$9:$DO$158,I$3,FALSE))="","",(VLOOKUP($A126,'Q4 Raw Data'!$A$9:$DO$158,I$3,FALSE))),"")</f>
        <v>Agree</v>
      </c>
      <c r="J126" s="228"/>
      <c r="K126" s="228"/>
      <c r="L126" s="228"/>
      <c r="M126" s="228"/>
      <c r="N126" s="228"/>
      <c r="O126" s="228"/>
      <c r="P126" s="228"/>
      <c r="Q126" s="228" t="str">
        <f>IFERROR(IF((VLOOKUP($A126,'Q4 Raw Data'!$A$9:$DO$158,Q$3,FALSE))="","",(VLOOKUP($A126,'Q4 Raw Data'!$A$9:$DO$158,Q$3,FALSE))),"")</f>
        <v>Other</v>
      </c>
      <c r="R126" s="228" t="str">
        <f>IFERROR(IF((VLOOKUP($A126,'Q4 Raw Data'!$A$9:$DO$158,R$3,FALSE))="","",(VLOOKUP($A126,'Q4 Raw Data'!$A$9:$DO$158,R$3,FALSE))),"")</f>
        <v>3. Integrated electronic records and sharing across the system with service users</v>
      </c>
      <c r="S126" s="228"/>
      <c r="T126" s="228"/>
      <c r="U126" s="228" t="str">
        <f>IFERROR(IF((VLOOKUP($A126,'Q4 Raw Data'!$A$9:$DO$158,U$3,FALSE))="","",(VLOOKUP($A126,'Q4 Raw Data'!$A$9:$DO$158,U$3,FALSE))),"")</f>
        <v>6. Good quality and sustainable provider market that can meet demand</v>
      </c>
      <c r="V126" s="228" t="str">
        <f>IFERROR(IF((VLOOKUP($A126,'Q4 Raw Data'!$A$9:$DO$158,V$3,FALSE))="","",(VLOOKUP($A126,'Q4 Raw Data'!$A$9:$DO$158,V$3,FALSE))),"")</f>
        <v>5. Integrated workforce: joint approach to training and upskilling of workforce</v>
      </c>
      <c r="W126" s="228"/>
      <c r="X126" s="228"/>
    </row>
    <row r="127" spans="1:24" x14ac:dyDescent="0.3">
      <c r="A127" s="228" t="s">
        <v>615</v>
      </c>
      <c r="B127" s="228" t="s">
        <v>616</v>
      </c>
      <c r="C127" s="228" t="str">
        <f>IFERROR(IF((VLOOKUP($A127,'Q4 Raw Data'!$A$9:$DO$158,C$3,FALSE))="","",(VLOOKUP($A127,'Q4 Raw Data'!$A$9:$DO$158,C$3,FALSE))),"")</f>
        <v>Strongly Agree</v>
      </c>
      <c r="D127" s="228" t="str">
        <f>IFERROR(IF((VLOOKUP($A127,'Q4 Raw Data'!$A$9:$DO$158,D$3,FALSE))="","",(VLOOKUP($A127,'Q4 Raw Data'!$A$9:$DO$158,D$3,FALSE))),"")</f>
        <v>Agree</v>
      </c>
      <c r="E127" s="228" t="str">
        <f>IFERROR(IF((VLOOKUP($A127,'Q4 Raw Data'!$A$9:$DO$158,E$3,FALSE))="","",(VLOOKUP($A127,'Q4 Raw Data'!$A$9:$DO$158,E$3,FALSE))),"")</f>
        <v>Strongly Agree</v>
      </c>
      <c r="F127" s="228" t="str">
        <f>IFERROR(IF((VLOOKUP($A127,'Q4 Raw Data'!$A$9:$DO$158,F$3,FALSE))="","",(VLOOKUP($A127,'Q4 Raw Data'!$A$9:$DO$158,F$3,FALSE))),"")</f>
        <v>Strongly Agree</v>
      </c>
      <c r="G127" s="228" t="str">
        <f>IFERROR(IF((VLOOKUP($A127,'Q4 Raw Data'!$A$9:$DO$158,G$3,FALSE))="","",(VLOOKUP($A127,'Q4 Raw Data'!$A$9:$DO$158,G$3,FALSE))),"")</f>
        <v>Strongly Agree</v>
      </c>
      <c r="H127" s="228" t="str">
        <f>IFERROR(IF((VLOOKUP($A127,'Q4 Raw Data'!$A$9:$DO$158,H$3,FALSE))="","",(VLOOKUP($A127,'Q4 Raw Data'!$A$9:$DO$158,H$3,FALSE))),"")</f>
        <v>Agree</v>
      </c>
      <c r="I127" s="228" t="str">
        <f>IFERROR(IF((VLOOKUP($A127,'Q4 Raw Data'!$A$9:$DO$158,I$3,FALSE))="","",(VLOOKUP($A127,'Q4 Raw Data'!$A$9:$DO$158,I$3,FALSE))),"")</f>
        <v>Agree</v>
      </c>
      <c r="J127" s="228"/>
      <c r="K127" s="228"/>
      <c r="L127" s="228"/>
      <c r="M127" s="228"/>
      <c r="N127" s="228"/>
      <c r="O127" s="228"/>
      <c r="P127" s="228"/>
      <c r="Q127" s="228" t="str">
        <f>IFERROR(IF((VLOOKUP($A127,'Q4 Raw Data'!$A$9:$DO$158,Q$3,FALSE))="","",(VLOOKUP($A127,'Q4 Raw Data'!$A$9:$DO$158,Q$3,FALSE))),"")</f>
        <v>6. Good quality and sustainable provider market that can meet demand</v>
      </c>
      <c r="R127" s="228" t="str">
        <f>IFERROR(IF((VLOOKUP($A127,'Q4 Raw Data'!$A$9:$DO$158,R$3,FALSE))="","",(VLOOKUP($A127,'Q4 Raw Data'!$A$9:$DO$158,R$3,FALSE))),"")</f>
        <v>9. Joint commissioning of health and social care</v>
      </c>
      <c r="S127" s="228"/>
      <c r="T127" s="228"/>
      <c r="U127" s="228" t="str">
        <f>IFERROR(IF((VLOOKUP($A127,'Q4 Raw Data'!$A$9:$DO$158,U$3,FALSE))="","",(VLOOKUP($A127,'Q4 Raw Data'!$A$9:$DO$158,U$3,FALSE))),"")</f>
        <v>3. Integrated electronic records and sharing across the system with service users</v>
      </c>
      <c r="V127" s="228" t="str">
        <f>IFERROR(IF((VLOOKUP($A127,'Q4 Raw Data'!$A$9:$DO$158,V$3,FALSE))="","",(VLOOKUP($A127,'Q4 Raw Data'!$A$9:$DO$158,V$3,FALSE))),"")</f>
        <v>1. Local contextual factors (e.g. financial health, funding arrangements, demographics, urban vs rural factors)</v>
      </c>
      <c r="W127" s="228"/>
      <c r="X127" s="228"/>
    </row>
    <row r="128" spans="1:24" x14ac:dyDescent="0.3">
      <c r="A128" s="228" t="s">
        <v>619</v>
      </c>
      <c r="B128" s="228" t="s">
        <v>620</v>
      </c>
      <c r="C128" s="228" t="str">
        <f>IFERROR(IF((VLOOKUP($A128,'Q4 Raw Data'!$A$9:$DO$158,C$3,FALSE))="","",(VLOOKUP($A128,'Q4 Raw Data'!$A$9:$DO$158,C$3,FALSE))),"")</f>
        <v>Agree</v>
      </c>
      <c r="D128" s="228" t="str">
        <f>IFERROR(IF((VLOOKUP($A128,'Q4 Raw Data'!$A$9:$DO$158,D$3,FALSE))="","",(VLOOKUP($A128,'Q4 Raw Data'!$A$9:$DO$158,D$3,FALSE))),"")</f>
        <v>Agree</v>
      </c>
      <c r="E128" s="228" t="str">
        <f>IFERROR(IF((VLOOKUP($A128,'Q4 Raw Data'!$A$9:$DO$158,E$3,FALSE))="","",(VLOOKUP($A128,'Q4 Raw Data'!$A$9:$DO$158,E$3,FALSE))),"")</f>
        <v>Agree</v>
      </c>
      <c r="F128" s="228" t="str">
        <f>IFERROR(IF((VLOOKUP($A128,'Q4 Raw Data'!$A$9:$DO$158,F$3,FALSE))="","",(VLOOKUP($A128,'Q4 Raw Data'!$A$9:$DO$158,F$3,FALSE))),"")</f>
        <v>Agree</v>
      </c>
      <c r="G128" s="228" t="str">
        <f>IFERROR(IF((VLOOKUP($A128,'Q4 Raw Data'!$A$9:$DO$158,G$3,FALSE))="","",(VLOOKUP($A128,'Q4 Raw Data'!$A$9:$DO$158,G$3,FALSE))),"")</f>
        <v>Agree</v>
      </c>
      <c r="H128" s="228" t="str">
        <f>IFERROR(IF((VLOOKUP($A128,'Q4 Raw Data'!$A$9:$DO$158,H$3,FALSE))="","",(VLOOKUP($A128,'Q4 Raw Data'!$A$9:$DO$158,H$3,FALSE))),"")</f>
        <v>Neither agree nor disagree</v>
      </c>
      <c r="I128" s="228" t="str">
        <f>IFERROR(IF((VLOOKUP($A128,'Q4 Raw Data'!$A$9:$DO$158,I$3,FALSE))="","",(VLOOKUP($A128,'Q4 Raw Data'!$A$9:$DO$158,I$3,FALSE))),"")</f>
        <v>Agree</v>
      </c>
      <c r="J128" s="228"/>
      <c r="K128" s="228"/>
      <c r="L128" s="228"/>
      <c r="M128" s="228"/>
      <c r="N128" s="228"/>
      <c r="O128" s="228"/>
      <c r="P128" s="228"/>
      <c r="Q128" s="228" t="str">
        <f>IFERROR(IF((VLOOKUP($A128,'Q4 Raw Data'!$A$9:$DO$158,Q$3,FALSE))="","",(VLOOKUP($A128,'Q4 Raw Data'!$A$9:$DO$158,Q$3,FALSE))),"")</f>
        <v>2. Strong, system-wide governance and systems leadership</v>
      </c>
      <c r="R128" s="228" t="str">
        <f>IFERROR(IF((VLOOKUP($A128,'Q4 Raw Data'!$A$9:$DO$158,R$3,FALSE))="","",(VLOOKUP($A128,'Q4 Raw Data'!$A$9:$DO$158,R$3,FALSE))),"")</f>
        <v>9. Joint commissioning of health and social care</v>
      </c>
      <c r="S128" s="228"/>
      <c r="T128" s="228"/>
      <c r="U128" s="228" t="str">
        <f>IFERROR(IF((VLOOKUP($A128,'Q4 Raw Data'!$A$9:$DO$158,U$3,FALSE))="","",(VLOOKUP($A128,'Q4 Raw Data'!$A$9:$DO$158,U$3,FALSE))),"")</f>
        <v>6. Good quality and sustainable provider market that can meet demand</v>
      </c>
      <c r="V128" s="228" t="str">
        <f>IFERROR(IF((VLOOKUP($A128,'Q4 Raw Data'!$A$9:$DO$158,V$3,FALSE))="","",(VLOOKUP($A128,'Q4 Raw Data'!$A$9:$DO$158,V$3,FALSE))),"")</f>
        <v>3. Integrated electronic records and sharing across the system with service users</v>
      </c>
      <c r="W128" s="228"/>
      <c r="X128" s="228"/>
    </row>
    <row r="129" spans="1:24" x14ac:dyDescent="0.3">
      <c r="A129" s="228" t="s">
        <v>621</v>
      </c>
      <c r="B129" s="228" t="s">
        <v>622</v>
      </c>
      <c r="C129" s="228" t="str">
        <f>IFERROR(IF((VLOOKUP($A129,'Q4 Raw Data'!$A$9:$DO$158,C$3,FALSE))="","",(VLOOKUP($A129,'Q4 Raw Data'!$A$9:$DO$158,C$3,FALSE))),"")</f>
        <v>Agree</v>
      </c>
      <c r="D129" s="228" t="str">
        <f>IFERROR(IF((VLOOKUP($A129,'Q4 Raw Data'!$A$9:$DO$158,D$3,FALSE))="","",(VLOOKUP($A129,'Q4 Raw Data'!$A$9:$DO$158,D$3,FALSE))),"")</f>
        <v>Agree</v>
      </c>
      <c r="E129" s="228" t="str">
        <f>IFERROR(IF((VLOOKUP($A129,'Q4 Raw Data'!$A$9:$DO$158,E$3,FALSE))="","",(VLOOKUP($A129,'Q4 Raw Data'!$A$9:$DO$158,E$3,FALSE))),"")</f>
        <v>Agree</v>
      </c>
      <c r="F129" s="228" t="str">
        <f>IFERROR(IF((VLOOKUP($A129,'Q4 Raw Data'!$A$9:$DO$158,F$3,FALSE))="","",(VLOOKUP($A129,'Q4 Raw Data'!$A$9:$DO$158,F$3,FALSE))),"")</f>
        <v>Agree</v>
      </c>
      <c r="G129" s="228" t="str">
        <f>IFERROR(IF((VLOOKUP($A129,'Q4 Raw Data'!$A$9:$DO$158,G$3,FALSE))="","",(VLOOKUP($A129,'Q4 Raw Data'!$A$9:$DO$158,G$3,FALSE))),"")</f>
        <v>Strongly Agree</v>
      </c>
      <c r="H129" s="228" t="str">
        <f>IFERROR(IF((VLOOKUP($A129,'Q4 Raw Data'!$A$9:$DO$158,H$3,FALSE))="","",(VLOOKUP($A129,'Q4 Raw Data'!$A$9:$DO$158,H$3,FALSE))),"")</f>
        <v>Strongly Agree</v>
      </c>
      <c r="I129" s="228" t="str">
        <f>IFERROR(IF((VLOOKUP($A129,'Q4 Raw Data'!$A$9:$DO$158,I$3,FALSE))="","",(VLOOKUP($A129,'Q4 Raw Data'!$A$9:$DO$158,I$3,FALSE))),"")</f>
        <v>Agree</v>
      </c>
      <c r="J129" s="228"/>
      <c r="K129" s="228"/>
      <c r="L129" s="228"/>
      <c r="M129" s="228"/>
      <c r="N129" s="228"/>
      <c r="O129" s="228"/>
      <c r="P129" s="228"/>
      <c r="Q129" s="228" t="str">
        <f>IFERROR(IF((VLOOKUP($A129,'Q4 Raw Data'!$A$9:$DO$158,Q$3,FALSE))="","",(VLOOKUP($A129,'Q4 Raw Data'!$A$9:$DO$158,Q$3,FALSE))),"")</f>
        <v>Other</v>
      </c>
      <c r="R129" s="228" t="str">
        <f>IFERROR(IF((VLOOKUP($A129,'Q4 Raw Data'!$A$9:$DO$158,R$3,FALSE))="","",(VLOOKUP($A129,'Q4 Raw Data'!$A$9:$DO$158,R$3,FALSE))),"")</f>
        <v>Other</v>
      </c>
      <c r="S129" s="228"/>
      <c r="T129" s="228"/>
      <c r="U129" s="228" t="str">
        <f>IFERROR(IF((VLOOKUP($A129,'Q4 Raw Data'!$A$9:$DO$158,U$3,FALSE))="","",(VLOOKUP($A129,'Q4 Raw Data'!$A$9:$DO$158,U$3,FALSE))),"")</f>
        <v>3. Integrated electronic records and sharing across the system with service users</v>
      </c>
      <c r="V129" s="228" t="str">
        <f>IFERROR(IF((VLOOKUP($A129,'Q4 Raw Data'!$A$9:$DO$158,V$3,FALSE))="","",(VLOOKUP($A129,'Q4 Raw Data'!$A$9:$DO$158,V$3,FALSE))),"")</f>
        <v>1. Local contextual factors (e.g. financial health, funding arrangements, demographics, urban vs rural factors)</v>
      </c>
      <c r="W129" s="228"/>
      <c r="X129" s="228"/>
    </row>
    <row r="130" spans="1:24" x14ac:dyDescent="0.3">
      <c r="A130" s="228" t="s">
        <v>623</v>
      </c>
      <c r="B130" s="228" t="s">
        <v>624</v>
      </c>
      <c r="C130" s="228" t="str">
        <f>IFERROR(IF((VLOOKUP($A130,'Q4 Raw Data'!$A$9:$DO$158,C$3,FALSE))="","",(VLOOKUP($A130,'Q4 Raw Data'!$A$9:$DO$158,C$3,FALSE))),"")</f>
        <v>Agree</v>
      </c>
      <c r="D130" s="228" t="str">
        <f>IFERROR(IF((VLOOKUP($A130,'Q4 Raw Data'!$A$9:$DO$158,D$3,FALSE))="","",(VLOOKUP($A130,'Q4 Raw Data'!$A$9:$DO$158,D$3,FALSE))),"")</f>
        <v>Agree</v>
      </c>
      <c r="E130" s="228" t="str">
        <f>IFERROR(IF((VLOOKUP($A130,'Q4 Raw Data'!$A$9:$DO$158,E$3,FALSE))="","",(VLOOKUP($A130,'Q4 Raw Data'!$A$9:$DO$158,E$3,FALSE))),"")</f>
        <v>Agree</v>
      </c>
      <c r="F130" s="228" t="str">
        <f>IFERROR(IF((VLOOKUP($A130,'Q4 Raw Data'!$A$9:$DO$158,F$3,FALSE))="","",(VLOOKUP($A130,'Q4 Raw Data'!$A$9:$DO$158,F$3,FALSE))),"")</f>
        <v>Neither agree nor disagree</v>
      </c>
      <c r="G130" s="228" t="str">
        <f>IFERROR(IF((VLOOKUP($A130,'Q4 Raw Data'!$A$9:$DO$158,G$3,FALSE))="","",(VLOOKUP($A130,'Q4 Raw Data'!$A$9:$DO$158,G$3,FALSE))),"")</f>
        <v>Agree</v>
      </c>
      <c r="H130" s="228" t="str">
        <f>IFERROR(IF((VLOOKUP($A130,'Q4 Raw Data'!$A$9:$DO$158,H$3,FALSE))="","",(VLOOKUP($A130,'Q4 Raw Data'!$A$9:$DO$158,H$3,FALSE))),"")</f>
        <v>Neither agree nor disagree</v>
      </c>
      <c r="I130" s="228" t="str">
        <f>IFERROR(IF((VLOOKUP($A130,'Q4 Raw Data'!$A$9:$DO$158,I$3,FALSE))="","",(VLOOKUP($A130,'Q4 Raw Data'!$A$9:$DO$158,I$3,FALSE))),"")</f>
        <v>Neither agree nor disagree</v>
      </c>
      <c r="J130" s="228"/>
      <c r="K130" s="228"/>
      <c r="L130" s="228"/>
      <c r="M130" s="228"/>
      <c r="N130" s="228"/>
      <c r="O130" s="228"/>
      <c r="P130" s="228"/>
      <c r="Q130" s="228" t="str">
        <f>IFERROR(IF((VLOOKUP($A130,'Q4 Raw Data'!$A$9:$DO$158,Q$3,FALSE))="","",(VLOOKUP($A130,'Q4 Raw Data'!$A$9:$DO$158,Q$3,FALSE))),"")</f>
        <v>3. Integrated electronic records and sharing across the system with service users</v>
      </c>
      <c r="R130" s="228" t="str">
        <f>IFERROR(IF((VLOOKUP($A130,'Q4 Raw Data'!$A$9:$DO$158,R$3,FALSE))="","",(VLOOKUP($A130,'Q4 Raw Data'!$A$9:$DO$158,R$3,FALSE))),"")</f>
        <v>5. Integrated workforce: joint approach to training and upskilling of workforce</v>
      </c>
      <c r="S130" s="228"/>
      <c r="T130" s="228"/>
      <c r="U130" s="228" t="str">
        <f>IFERROR(IF((VLOOKUP($A130,'Q4 Raw Data'!$A$9:$DO$158,U$3,FALSE))="","",(VLOOKUP($A130,'Q4 Raw Data'!$A$9:$DO$158,U$3,FALSE))),"")</f>
        <v>1. Local contextual factors (e.g. financial health, funding arrangements, demographics, urban vs rural factors)</v>
      </c>
      <c r="V130" s="228" t="str">
        <f>IFERROR(IF((VLOOKUP($A130,'Q4 Raw Data'!$A$9:$DO$158,V$3,FALSE))="","",(VLOOKUP($A130,'Q4 Raw Data'!$A$9:$DO$158,V$3,FALSE))),"")</f>
        <v>5. Integrated workforce: joint approach to training and upskilling of workforce</v>
      </c>
      <c r="W130" s="228"/>
      <c r="X130" s="228"/>
    </row>
    <row r="131" spans="1:24" x14ac:dyDescent="0.3">
      <c r="A131" s="228" t="s">
        <v>625</v>
      </c>
      <c r="B131" s="228" t="s">
        <v>626</v>
      </c>
      <c r="C131" s="228" t="str">
        <f>IFERROR(IF((VLOOKUP($A131,'Q4 Raw Data'!$A$9:$DO$158,C$3,FALSE))="","",(VLOOKUP($A131,'Q4 Raw Data'!$A$9:$DO$158,C$3,FALSE))),"")</f>
        <v>Strongly Agree</v>
      </c>
      <c r="D131" s="228" t="str">
        <f>IFERROR(IF((VLOOKUP($A131,'Q4 Raw Data'!$A$9:$DO$158,D$3,FALSE))="","",(VLOOKUP($A131,'Q4 Raw Data'!$A$9:$DO$158,D$3,FALSE))),"")</f>
        <v>Agree</v>
      </c>
      <c r="E131" s="228" t="str">
        <f>IFERROR(IF((VLOOKUP($A131,'Q4 Raw Data'!$A$9:$DO$158,E$3,FALSE))="","",(VLOOKUP($A131,'Q4 Raw Data'!$A$9:$DO$158,E$3,FALSE))),"")</f>
        <v>Agree</v>
      </c>
      <c r="F131" s="228" t="str">
        <f>IFERROR(IF((VLOOKUP($A131,'Q4 Raw Data'!$A$9:$DO$158,F$3,FALSE))="","",(VLOOKUP($A131,'Q4 Raw Data'!$A$9:$DO$158,F$3,FALSE))),"")</f>
        <v>Agree</v>
      </c>
      <c r="G131" s="228" t="str">
        <f>IFERROR(IF((VLOOKUP($A131,'Q4 Raw Data'!$A$9:$DO$158,G$3,FALSE))="","",(VLOOKUP($A131,'Q4 Raw Data'!$A$9:$DO$158,G$3,FALSE))),"")</f>
        <v>Agree</v>
      </c>
      <c r="H131" s="228" t="str">
        <f>IFERROR(IF((VLOOKUP($A131,'Q4 Raw Data'!$A$9:$DO$158,H$3,FALSE))="","",(VLOOKUP($A131,'Q4 Raw Data'!$A$9:$DO$158,H$3,FALSE))),"")</f>
        <v>Agree</v>
      </c>
      <c r="I131" s="228" t="str">
        <f>IFERROR(IF((VLOOKUP($A131,'Q4 Raw Data'!$A$9:$DO$158,I$3,FALSE))="","",(VLOOKUP($A131,'Q4 Raw Data'!$A$9:$DO$158,I$3,FALSE))),"")</f>
        <v>Agree</v>
      </c>
      <c r="J131" s="228"/>
      <c r="K131" s="228"/>
      <c r="L131" s="228"/>
      <c r="M131" s="228"/>
      <c r="N131" s="228"/>
      <c r="O131" s="228"/>
      <c r="P131" s="228"/>
      <c r="Q131" s="228" t="str">
        <f>IFERROR(IF((VLOOKUP($A131,'Q4 Raw Data'!$A$9:$DO$158,Q$3,FALSE))="","",(VLOOKUP($A131,'Q4 Raw Data'!$A$9:$DO$158,Q$3,FALSE))),"")</f>
        <v>2. Strong, system-wide governance and systems leadership</v>
      </c>
      <c r="R131" s="228" t="str">
        <f>IFERROR(IF((VLOOKUP($A131,'Q4 Raw Data'!$A$9:$DO$158,R$3,FALSE))="","",(VLOOKUP($A131,'Q4 Raw Data'!$A$9:$DO$158,R$3,FALSE))),"")</f>
        <v>3. Integrated electronic records and sharing across the system with service users</v>
      </c>
      <c r="S131" s="228"/>
      <c r="T131" s="228"/>
      <c r="U131" s="228" t="str">
        <f>IFERROR(IF((VLOOKUP($A131,'Q4 Raw Data'!$A$9:$DO$158,U$3,FALSE))="","",(VLOOKUP($A131,'Q4 Raw Data'!$A$9:$DO$158,U$3,FALSE))),"")</f>
        <v>1. Local contextual factors (e.g. financial health, funding arrangements, demographics, urban vs rural factors)</v>
      </c>
      <c r="V131" s="228" t="str">
        <f>IFERROR(IF((VLOOKUP($A131,'Q4 Raw Data'!$A$9:$DO$158,V$3,FALSE))="","",(VLOOKUP($A131,'Q4 Raw Data'!$A$9:$DO$158,V$3,FALSE))),"")</f>
        <v>5. Integrated workforce: joint approach to training and upskilling of workforce</v>
      </c>
      <c r="W131" s="228"/>
      <c r="X131" s="228"/>
    </row>
    <row r="132" spans="1:24" x14ac:dyDescent="0.3">
      <c r="A132" s="228" t="s">
        <v>627</v>
      </c>
      <c r="B132" s="228" t="s">
        <v>628</v>
      </c>
      <c r="C132" s="228" t="str">
        <f>IFERROR(IF((VLOOKUP($A132,'Q4 Raw Data'!$A$9:$DO$158,C$3,FALSE))="","",(VLOOKUP($A132,'Q4 Raw Data'!$A$9:$DO$158,C$3,FALSE))),"")</f>
        <v>Strongly Agree</v>
      </c>
      <c r="D132" s="228" t="str">
        <f>IFERROR(IF((VLOOKUP($A132,'Q4 Raw Data'!$A$9:$DO$158,D$3,FALSE))="","",(VLOOKUP($A132,'Q4 Raw Data'!$A$9:$DO$158,D$3,FALSE))),"")</f>
        <v>Agree</v>
      </c>
      <c r="E132" s="228" t="str">
        <f>IFERROR(IF((VLOOKUP($A132,'Q4 Raw Data'!$A$9:$DO$158,E$3,FALSE))="","",(VLOOKUP($A132,'Q4 Raw Data'!$A$9:$DO$158,E$3,FALSE))),"")</f>
        <v>Strongly Agree</v>
      </c>
      <c r="F132" s="228" t="str">
        <f>IFERROR(IF((VLOOKUP($A132,'Q4 Raw Data'!$A$9:$DO$158,F$3,FALSE))="","",(VLOOKUP($A132,'Q4 Raw Data'!$A$9:$DO$158,F$3,FALSE))),"")</f>
        <v>Strongly Agree</v>
      </c>
      <c r="G132" s="228" t="str">
        <f>IFERROR(IF((VLOOKUP($A132,'Q4 Raw Data'!$A$9:$DO$158,G$3,FALSE))="","",(VLOOKUP($A132,'Q4 Raw Data'!$A$9:$DO$158,G$3,FALSE))),"")</f>
        <v>Agree</v>
      </c>
      <c r="H132" s="228" t="str">
        <f>IFERROR(IF((VLOOKUP($A132,'Q4 Raw Data'!$A$9:$DO$158,H$3,FALSE))="","",(VLOOKUP($A132,'Q4 Raw Data'!$A$9:$DO$158,H$3,FALSE))),"")</f>
        <v>Strongly Agree</v>
      </c>
      <c r="I132" s="228" t="str">
        <f>IFERROR(IF((VLOOKUP($A132,'Q4 Raw Data'!$A$9:$DO$158,I$3,FALSE))="","",(VLOOKUP($A132,'Q4 Raw Data'!$A$9:$DO$158,I$3,FALSE))),"")</f>
        <v>Neither agree nor disagree</v>
      </c>
      <c r="J132" s="228"/>
      <c r="K132" s="228"/>
      <c r="L132" s="228"/>
      <c r="M132" s="228"/>
      <c r="N132" s="228"/>
      <c r="O132" s="228"/>
      <c r="P132" s="228"/>
      <c r="Q132" s="228" t="str">
        <f>IFERROR(IF((VLOOKUP($A132,'Q4 Raw Data'!$A$9:$DO$158,Q$3,FALSE))="","",(VLOOKUP($A132,'Q4 Raw Data'!$A$9:$DO$158,Q$3,FALSE))),"")</f>
        <v>2. Strong, system-wide governance and systems leadership</v>
      </c>
      <c r="R132" s="228" t="str">
        <f>IFERROR(IF((VLOOKUP($A132,'Q4 Raw Data'!$A$9:$DO$158,R$3,FALSE))="","",(VLOOKUP($A132,'Q4 Raw Data'!$A$9:$DO$158,R$3,FALSE))),"")</f>
        <v>4. Empowering users to have choice and control through an asset based approach, shared decision making and co-production</v>
      </c>
      <c r="S132" s="228"/>
      <c r="T132" s="228"/>
      <c r="U132" s="228" t="str">
        <f>IFERROR(IF((VLOOKUP($A132,'Q4 Raw Data'!$A$9:$DO$158,U$3,FALSE))="","",(VLOOKUP($A132,'Q4 Raw Data'!$A$9:$DO$158,U$3,FALSE))),"")</f>
        <v>1. Local contextual factors (e.g. financial health, funding arrangements, demographics, urban vs rural factors)</v>
      </c>
      <c r="V132" s="228" t="str">
        <f>IFERROR(IF((VLOOKUP($A132,'Q4 Raw Data'!$A$9:$DO$158,V$3,FALSE))="","",(VLOOKUP($A132,'Q4 Raw Data'!$A$9:$DO$158,V$3,FALSE))),"")</f>
        <v>7. Joined-up regulatory approach</v>
      </c>
      <c r="W132" s="228"/>
      <c r="X132" s="228"/>
    </row>
    <row r="133" spans="1:24" x14ac:dyDescent="0.3">
      <c r="A133" s="228" t="s">
        <v>629</v>
      </c>
      <c r="B133" s="228" t="s">
        <v>630</v>
      </c>
      <c r="C133" s="228" t="str">
        <f>IFERROR(IF((VLOOKUP($A133,'Q4 Raw Data'!$A$9:$DO$158,C$3,FALSE))="","",(VLOOKUP($A133,'Q4 Raw Data'!$A$9:$DO$158,C$3,FALSE))),"")</f>
        <v>Strongly Agree</v>
      </c>
      <c r="D133" s="228" t="str">
        <f>IFERROR(IF((VLOOKUP($A133,'Q4 Raw Data'!$A$9:$DO$158,D$3,FALSE))="","",(VLOOKUP($A133,'Q4 Raw Data'!$A$9:$DO$158,D$3,FALSE))),"")</f>
        <v>Agree</v>
      </c>
      <c r="E133" s="228" t="str">
        <f>IFERROR(IF((VLOOKUP($A133,'Q4 Raw Data'!$A$9:$DO$158,E$3,FALSE))="","",(VLOOKUP($A133,'Q4 Raw Data'!$A$9:$DO$158,E$3,FALSE))),"")</f>
        <v>Strongly Agree</v>
      </c>
      <c r="F133" s="228" t="str">
        <f>IFERROR(IF((VLOOKUP($A133,'Q4 Raw Data'!$A$9:$DO$158,F$3,FALSE))="","",(VLOOKUP($A133,'Q4 Raw Data'!$A$9:$DO$158,F$3,FALSE))),"")</f>
        <v>Agree</v>
      </c>
      <c r="G133" s="228" t="str">
        <f>IFERROR(IF((VLOOKUP($A133,'Q4 Raw Data'!$A$9:$DO$158,G$3,FALSE))="","",(VLOOKUP($A133,'Q4 Raw Data'!$A$9:$DO$158,G$3,FALSE))),"")</f>
        <v>Strongly Agree</v>
      </c>
      <c r="H133" s="228" t="str">
        <f>IFERROR(IF((VLOOKUP($A133,'Q4 Raw Data'!$A$9:$DO$158,H$3,FALSE))="","",(VLOOKUP($A133,'Q4 Raw Data'!$A$9:$DO$158,H$3,FALSE))),"")</f>
        <v>Agree</v>
      </c>
      <c r="I133" s="228" t="str">
        <f>IFERROR(IF((VLOOKUP($A133,'Q4 Raw Data'!$A$9:$DO$158,I$3,FALSE))="","",(VLOOKUP($A133,'Q4 Raw Data'!$A$9:$DO$158,I$3,FALSE))),"")</f>
        <v>Agree</v>
      </c>
      <c r="J133" s="228"/>
      <c r="K133" s="228"/>
      <c r="L133" s="228"/>
      <c r="M133" s="228"/>
      <c r="N133" s="228"/>
      <c r="O133" s="228"/>
      <c r="P133" s="228"/>
      <c r="Q133" s="228" t="str">
        <f>IFERROR(IF((VLOOKUP($A133,'Q4 Raw Data'!$A$9:$DO$158,Q$3,FALSE))="","",(VLOOKUP($A133,'Q4 Raw Data'!$A$9:$DO$158,Q$3,FALSE))),"")</f>
        <v>8. Pooled or aligned resources</v>
      </c>
      <c r="R133" s="228" t="str">
        <f>IFERROR(IF((VLOOKUP($A133,'Q4 Raw Data'!$A$9:$DO$158,R$3,FALSE))="","",(VLOOKUP($A133,'Q4 Raw Data'!$A$9:$DO$158,R$3,FALSE))),"")</f>
        <v>2. Strong, system-wide governance and systems leadership</v>
      </c>
      <c r="S133" s="228"/>
      <c r="T133" s="228"/>
      <c r="U133" s="228" t="str">
        <f>IFERROR(IF((VLOOKUP($A133,'Q4 Raw Data'!$A$9:$DO$158,U$3,FALSE))="","",(VLOOKUP($A133,'Q4 Raw Data'!$A$9:$DO$158,U$3,FALSE))),"")</f>
        <v>3. Integrated electronic records and sharing across the system with service users</v>
      </c>
      <c r="V133" s="228" t="str">
        <f>IFERROR(IF((VLOOKUP($A133,'Q4 Raw Data'!$A$9:$DO$158,V$3,FALSE))="","",(VLOOKUP($A133,'Q4 Raw Data'!$A$9:$DO$158,V$3,FALSE))),"")</f>
        <v>7. Joined-up regulatory approach</v>
      </c>
      <c r="W133" s="228"/>
      <c r="X133" s="228"/>
    </row>
    <row r="134" spans="1:24" x14ac:dyDescent="0.3">
      <c r="A134" s="228" t="s">
        <v>631</v>
      </c>
      <c r="B134" s="228" t="s">
        <v>632</v>
      </c>
      <c r="C134" s="228" t="str">
        <f>IFERROR(IF((VLOOKUP($A134,'Q4 Raw Data'!$A$9:$DO$158,C$3,FALSE))="","",(VLOOKUP($A134,'Q4 Raw Data'!$A$9:$DO$158,C$3,FALSE))),"")</f>
        <v>Neither agree nor disagree</v>
      </c>
      <c r="D134" s="228" t="str">
        <f>IFERROR(IF((VLOOKUP($A134,'Q4 Raw Data'!$A$9:$DO$158,D$3,FALSE))="","",(VLOOKUP($A134,'Q4 Raw Data'!$A$9:$DO$158,D$3,FALSE))),"")</f>
        <v>Strongly Agree</v>
      </c>
      <c r="E134" s="228" t="str">
        <f>IFERROR(IF((VLOOKUP($A134,'Q4 Raw Data'!$A$9:$DO$158,E$3,FALSE))="","",(VLOOKUP($A134,'Q4 Raw Data'!$A$9:$DO$158,E$3,FALSE))),"")</f>
        <v>Neither agree nor disagree</v>
      </c>
      <c r="F134" s="228" t="str">
        <f>IFERROR(IF((VLOOKUP($A134,'Q4 Raw Data'!$A$9:$DO$158,F$3,FALSE))="","",(VLOOKUP($A134,'Q4 Raw Data'!$A$9:$DO$158,F$3,FALSE))),"")</f>
        <v>Neither agree nor disagree</v>
      </c>
      <c r="G134" s="228" t="str">
        <f>IFERROR(IF((VLOOKUP($A134,'Q4 Raw Data'!$A$9:$DO$158,G$3,FALSE))="","",(VLOOKUP($A134,'Q4 Raw Data'!$A$9:$DO$158,G$3,FALSE))),"")</f>
        <v>Neither agree nor disagree</v>
      </c>
      <c r="H134" s="228" t="str">
        <f>IFERROR(IF((VLOOKUP($A134,'Q4 Raw Data'!$A$9:$DO$158,H$3,FALSE))="","",(VLOOKUP($A134,'Q4 Raw Data'!$A$9:$DO$158,H$3,FALSE))),"")</f>
        <v>Neither agree nor disagree</v>
      </c>
      <c r="I134" s="228" t="str">
        <f>IFERROR(IF((VLOOKUP($A134,'Q4 Raw Data'!$A$9:$DO$158,I$3,FALSE))="","",(VLOOKUP($A134,'Q4 Raw Data'!$A$9:$DO$158,I$3,FALSE))),"")</f>
        <v>Neither agree nor disagree</v>
      </c>
      <c r="J134" s="228"/>
      <c r="K134" s="228"/>
      <c r="L134" s="228"/>
      <c r="M134" s="228"/>
      <c r="N134" s="228"/>
      <c r="O134" s="228"/>
      <c r="P134" s="228"/>
      <c r="Q134" s="228" t="str">
        <f>IFERROR(IF((VLOOKUP($A134,'Q4 Raw Data'!$A$9:$DO$158,Q$3,FALSE))="","",(VLOOKUP($A134,'Q4 Raw Data'!$A$9:$DO$158,Q$3,FALSE))),"")</f>
        <v>8. Pooled or aligned resources</v>
      </c>
      <c r="R134" s="228" t="str">
        <f>IFERROR(IF((VLOOKUP($A134,'Q4 Raw Data'!$A$9:$DO$158,R$3,FALSE))="","",(VLOOKUP($A134,'Q4 Raw Data'!$A$9:$DO$158,R$3,FALSE))),"")</f>
        <v>2. Strong, system-wide governance and systems leadership</v>
      </c>
      <c r="S134" s="228"/>
      <c r="T134" s="228"/>
      <c r="U134" s="228" t="str">
        <f>IFERROR(IF((VLOOKUP($A134,'Q4 Raw Data'!$A$9:$DO$158,U$3,FALSE))="","",(VLOOKUP($A134,'Q4 Raw Data'!$A$9:$DO$158,U$3,FALSE))),"")</f>
        <v>3. Integrated electronic records and sharing across the system with service users</v>
      </c>
      <c r="V134" s="228" t="str">
        <f>IFERROR(IF((VLOOKUP($A134,'Q4 Raw Data'!$A$9:$DO$158,V$3,FALSE))="","",(VLOOKUP($A134,'Q4 Raw Data'!$A$9:$DO$158,V$3,FALSE))),"")</f>
        <v>6. Good quality and sustainable provider market that can meet demand</v>
      </c>
      <c r="W134" s="228"/>
      <c r="X134" s="228"/>
    </row>
    <row r="135" spans="1:24" x14ac:dyDescent="0.3">
      <c r="A135" s="228" t="s">
        <v>635</v>
      </c>
      <c r="B135" s="228" t="s">
        <v>636</v>
      </c>
      <c r="C135" s="228" t="str">
        <f>IFERROR(IF((VLOOKUP($A135,'Q4 Raw Data'!$A$9:$DO$158,C$3,FALSE))="","",(VLOOKUP($A135,'Q4 Raw Data'!$A$9:$DO$158,C$3,FALSE))),"")</f>
        <v>Strongly Agree</v>
      </c>
      <c r="D135" s="228" t="str">
        <f>IFERROR(IF((VLOOKUP($A135,'Q4 Raw Data'!$A$9:$DO$158,D$3,FALSE))="","",(VLOOKUP($A135,'Q4 Raw Data'!$A$9:$DO$158,D$3,FALSE))),"")</f>
        <v>Strongly Agree</v>
      </c>
      <c r="E135" s="228" t="str">
        <f>IFERROR(IF((VLOOKUP($A135,'Q4 Raw Data'!$A$9:$DO$158,E$3,FALSE))="","",(VLOOKUP($A135,'Q4 Raw Data'!$A$9:$DO$158,E$3,FALSE))),"")</f>
        <v>Strongly Agree</v>
      </c>
      <c r="F135" s="228" t="str">
        <f>IFERROR(IF((VLOOKUP($A135,'Q4 Raw Data'!$A$9:$DO$158,F$3,FALSE))="","",(VLOOKUP($A135,'Q4 Raw Data'!$A$9:$DO$158,F$3,FALSE))),"")</f>
        <v>Agree</v>
      </c>
      <c r="G135" s="228" t="str">
        <f>IFERROR(IF((VLOOKUP($A135,'Q4 Raw Data'!$A$9:$DO$158,G$3,FALSE))="","",(VLOOKUP($A135,'Q4 Raw Data'!$A$9:$DO$158,G$3,FALSE))),"")</f>
        <v>Strongly Agree</v>
      </c>
      <c r="H135" s="228" t="str">
        <f>IFERROR(IF((VLOOKUP($A135,'Q4 Raw Data'!$A$9:$DO$158,H$3,FALSE))="","",(VLOOKUP($A135,'Q4 Raw Data'!$A$9:$DO$158,H$3,FALSE))),"")</f>
        <v>Strongly Agree</v>
      </c>
      <c r="I135" s="228" t="str">
        <f>IFERROR(IF((VLOOKUP($A135,'Q4 Raw Data'!$A$9:$DO$158,I$3,FALSE))="","",(VLOOKUP($A135,'Q4 Raw Data'!$A$9:$DO$158,I$3,FALSE))),"")</f>
        <v>Strongly Agree</v>
      </c>
      <c r="J135" s="228"/>
      <c r="K135" s="228"/>
      <c r="L135" s="228"/>
      <c r="M135" s="228"/>
      <c r="N135" s="228"/>
      <c r="O135" s="228"/>
      <c r="P135" s="228"/>
      <c r="Q135" s="228" t="str">
        <f>IFERROR(IF((VLOOKUP($A135,'Q4 Raw Data'!$A$9:$DO$158,Q$3,FALSE))="","",(VLOOKUP($A135,'Q4 Raw Data'!$A$9:$DO$158,Q$3,FALSE))),"")</f>
        <v>2. Strong, system-wide governance and systems leadership</v>
      </c>
      <c r="R135" s="228" t="str">
        <f>IFERROR(IF((VLOOKUP($A135,'Q4 Raw Data'!$A$9:$DO$158,R$3,FALSE))="","",(VLOOKUP($A135,'Q4 Raw Data'!$A$9:$DO$158,R$3,FALSE))),"")</f>
        <v>Other</v>
      </c>
      <c r="S135" s="228"/>
      <c r="T135" s="228"/>
      <c r="U135" s="228" t="str">
        <f>IFERROR(IF((VLOOKUP($A135,'Q4 Raw Data'!$A$9:$DO$158,U$3,FALSE))="","",(VLOOKUP($A135,'Q4 Raw Data'!$A$9:$DO$158,U$3,FALSE))),"")</f>
        <v>6. Good quality and sustainable provider market that can meet demand</v>
      </c>
      <c r="V135" s="228" t="str">
        <f>IFERROR(IF((VLOOKUP($A135,'Q4 Raw Data'!$A$9:$DO$158,V$3,FALSE))="","",(VLOOKUP($A135,'Q4 Raw Data'!$A$9:$DO$158,V$3,FALSE))),"")</f>
        <v>5. Integrated workforce: joint approach to training and upskilling of workforce</v>
      </c>
      <c r="W135" s="228"/>
      <c r="X135" s="228"/>
    </row>
    <row r="136" spans="1:24" x14ac:dyDescent="0.3">
      <c r="A136" s="228" t="s">
        <v>637</v>
      </c>
      <c r="B136" s="228" t="s">
        <v>638</v>
      </c>
      <c r="C136" s="228" t="str">
        <f>IFERROR(IF((VLOOKUP($A136,'Q4 Raw Data'!$A$9:$DO$158,C$3,FALSE))="","",(VLOOKUP($A136,'Q4 Raw Data'!$A$9:$DO$158,C$3,FALSE))),"")</f>
        <v>Agree</v>
      </c>
      <c r="D136" s="228" t="str">
        <f>IFERROR(IF((VLOOKUP($A136,'Q4 Raw Data'!$A$9:$DO$158,D$3,FALSE))="","",(VLOOKUP($A136,'Q4 Raw Data'!$A$9:$DO$158,D$3,FALSE))),"")</f>
        <v>Agree</v>
      </c>
      <c r="E136" s="228" t="str">
        <f>IFERROR(IF((VLOOKUP($A136,'Q4 Raw Data'!$A$9:$DO$158,E$3,FALSE))="","",(VLOOKUP($A136,'Q4 Raw Data'!$A$9:$DO$158,E$3,FALSE))),"")</f>
        <v>Agree</v>
      </c>
      <c r="F136" s="228" t="str">
        <f>IFERROR(IF((VLOOKUP($A136,'Q4 Raw Data'!$A$9:$DO$158,F$3,FALSE))="","",(VLOOKUP($A136,'Q4 Raw Data'!$A$9:$DO$158,F$3,FALSE))),"")</f>
        <v>Agree</v>
      </c>
      <c r="G136" s="228" t="str">
        <f>IFERROR(IF((VLOOKUP($A136,'Q4 Raw Data'!$A$9:$DO$158,G$3,FALSE))="","",(VLOOKUP($A136,'Q4 Raw Data'!$A$9:$DO$158,G$3,FALSE))),"")</f>
        <v>Strongly Agree</v>
      </c>
      <c r="H136" s="228" t="str">
        <f>IFERROR(IF((VLOOKUP($A136,'Q4 Raw Data'!$A$9:$DO$158,H$3,FALSE))="","",(VLOOKUP($A136,'Q4 Raw Data'!$A$9:$DO$158,H$3,FALSE))),"")</f>
        <v>Agree</v>
      </c>
      <c r="I136" s="228" t="str">
        <f>IFERROR(IF((VLOOKUP($A136,'Q4 Raw Data'!$A$9:$DO$158,I$3,FALSE))="","",(VLOOKUP($A136,'Q4 Raw Data'!$A$9:$DO$158,I$3,FALSE))),"")</f>
        <v>Neither agree nor disagree</v>
      </c>
      <c r="J136" s="228"/>
      <c r="K136" s="228"/>
      <c r="L136" s="228"/>
      <c r="M136" s="228"/>
      <c r="N136" s="228"/>
      <c r="O136" s="228"/>
      <c r="P136" s="228"/>
      <c r="Q136" s="228" t="str">
        <f>IFERROR(IF((VLOOKUP($A136,'Q4 Raw Data'!$A$9:$DO$158,Q$3,FALSE))="","",(VLOOKUP($A136,'Q4 Raw Data'!$A$9:$DO$158,Q$3,FALSE))),"")</f>
        <v>2. Strong, system-wide governance and systems leadership</v>
      </c>
      <c r="R136" s="228" t="str">
        <f>IFERROR(IF((VLOOKUP($A136,'Q4 Raw Data'!$A$9:$DO$158,R$3,FALSE))="","",(VLOOKUP($A136,'Q4 Raw Data'!$A$9:$DO$158,R$3,FALSE))),"")</f>
        <v>4. Empowering users to have choice and control through an asset based approach, shared decision making and co-production</v>
      </c>
      <c r="S136" s="228"/>
      <c r="T136" s="228"/>
      <c r="U136" s="228" t="str">
        <f>IFERROR(IF((VLOOKUP($A136,'Q4 Raw Data'!$A$9:$DO$158,U$3,FALSE))="","",(VLOOKUP($A136,'Q4 Raw Data'!$A$9:$DO$158,U$3,FALSE))),"")</f>
        <v>6. Good quality and sustainable provider market that can meet demand</v>
      </c>
      <c r="V136" s="228" t="str">
        <f>IFERROR(IF((VLOOKUP($A136,'Q4 Raw Data'!$A$9:$DO$158,V$3,FALSE))="","",(VLOOKUP($A136,'Q4 Raw Data'!$A$9:$DO$158,V$3,FALSE))),"")</f>
        <v>6. Good quality and sustainable provider market that can meet demand</v>
      </c>
      <c r="W136" s="228"/>
      <c r="X136" s="228"/>
    </row>
    <row r="137" spans="1:24" x14ac:dyDescent="0.3">
      <c r="A137" s="228" t="s">
        <v>641</v>
      </c>
      <c r="B137" s="228" t="s">
        <v>642</v>
      </c>
      <c r="C137" s="228" t="str">
        <f>IFERROR(IF((VLOOKUP($A137,'Q4 Raw Data'!$A$9:$DO$158,C$3,FALSE))="","",(VLOOKUP($A137,'Q4 Raw Data'!$A$9:$DO$158,C$3,FALSE))),"")</f>
        <v>Strongly Agree</v>
      </c>
      <c r="D137" s="228" t="str">
        <f>IFERROR(IF((VLOOKUP($A137,'Q4 Raw Data'!$A$9:$DO$158,D$3,FALSE))="","",(VLOOKUP($A137,'Q4 Raw Data'!$A$9:$DO$158,D$3,FALSE))),"")</f>
        <v>Strongly Agree</v>
      </c>
      <c r="E137" s="228" t="str">
        <f>IFERROR(IF((VLOOKUP($A137,'Q4 Raw Data'!$A$9:$DO$158,E$3,FALSE))="","",(VLOOKUP($A137,'Q4 Raw Data'!$A$9:$DO$158,E$3,FALSE))),"")</f>
        <v>Strongly Agree</v>
      </c>
      <c r="F137" s="228" t="str">
        <f>IFERROR(IF((VLOOKUP($A137,'Q4 Raw Data'!$A$9:$DO$158,F$3,FALSE))="","",(VLOOKUP($A137,'Q4 Raw Data'!$A$9:$DO$158,F$3,FALSE))),"")</f>
        <v>Neither agree nor disagree</v>
      </c>
      <c r="G137" s="228" t="str">
        <f>IFERROR(IF((VLOOKUP($A137,'Q4 Raw Data'!$A$9:$DO$158,G$3,FALSE))="","",(VLOOKUP($A137,'Q4 Raw Data'!$A$9:$DO$158,G$3,FALSE))),"")</f>
        <v>Neither agree nor disagree</v>
      </c>
      <c r="H137" s="228" t="str">
        <f>IFERROR(IF((VLOOKUP($A137,'Q4 Raw Data'!$A$9:$DO$158,H$3,FALSE))="","",(VLOOKUP($A137,'Q4 Raw Data'!$A$9:$DO$158,H$3,FALSE))),"")</f>
        <v>Neither agree nor disagree</v>
      </c>
      <c r="I137" s="228" t="str">
        <f>IFERROR(IF((VLOOKUP($A137,'Q4 Raw Data'!$A$9:$DO$158,I$3,FALSE))="","",(VLOOKUP($A137,'Q4 Raw Data'!$A$9:$DO$158,I$3,FALSE))),"")</f>
        <v>Neither agree nor disagree</v>
      </c>
      <c r="J137" s="228"/>
      <c r="K137" s="228"/>
      <c r="L137" s="228"/>
      <c r="M137" s="228"/>
      <c r="N137" s="228"/>
      <c r="O137" s="228"/>
      <c r="P137" s="228"/>
      <c r="Q137" s="228" t="str">
        <f>IFERROR(IF((VLOOKUP($A137,'Q4 Raw Data'!$A$9:$DO$158,Q$3,FALSE))="","",(VLOOKUP($A137,'Q4 Raw Data'!$A$9:$DO$158,Q$3,FALSE))),"")</f>
        <v>2. Strong, system-wide governance and systems leadership</v>
      </c>
      <c r="R137" s="228" t="str">
        <f>IFERROR(IF((VLOOKUP($A137,'Q4 Raw Data'!$A$9:$DO$158,R$3,FALSE))="","",(VLOOKUP($A137,'Q4 Raw Data'!$A$9:$DO$158,R$3,FALSE))),"")</f>
        <v>4. Empowering users to have choice and control through an asset based approach, shared decision making and co-production</v>
      </c>
      <c r="S137" s="228"/>
      <c r="T137" s="228"/>
      <c r="U137" s="228" t="str">
        <f>IFERROR(IF((VLOOKUP($A137,'Q4 Raw Data'!$A$9:$DO$158,U$3,FALSE))="","",(VLOOKUP($A137,'Q4 Raw Data'!$A$9:$DO$158,U$3,FALSE))),"")</f>
        <v>5. Integrated workforce: joint approach to training and upskilling of workforce</v>
      </c>
      <c r="V137" s="228" t="str">
        <f>IFERROR(IF((VLOOKUP($A137,'Q4 Raw Data'!$A$9:$DO$158,V$3,FALSE))="","",(VLOOKUP($A137,'Q4 Raw Data'!$A$9:$DO$158,V$3,FALSE))),"")</f>
        <v>2. Strong, system-wide governance and systems leadership</v>
      </c>
      <c r="W137" s="228"/>
      <c r="X137" s="228"/>
    </row>
    <row r="138" spans="1:24" x14ac:dyDescent="0.3">
      <c r="A138" s="228" t="s">
        <v>643</v>
      </c>
      <c r="B138" s="228" t="s">
        <v>644</v>
      </c>
      <c r="C138" s="228" t="str">
        <f>IFERROR(IF((VLOOKUP($A138,'Q4 Raw Data'!$A$9:$DO$158,C$3,FALSE))="","",(VLOOKUP($A138,'Q4 Raw Data'!$A$9:$DO$158,C$3,FALSE))),"")</f>
        <v>Strongly Agree</v>
      </c>
      <c r="D138" s="228" t="str">
        <f>IFERROR(IF((VLOOKUP($A138,'Q4 Raw Data'!$A$9:$DO$158,D$3,FALSE))="","",(VLOOKUP($A138,'Q4 Raw Data'!$A$9:$DO$158,D$3,FALSE))),"")</f>
        <v>Strongly Agree</v>
      </c>
      <c r="E138" s="228" t="str">
        <f>IFERROR(IF((VLOOKUP($A138,'Q4 Raw Data'!$A$9:$DO$158,E$3,FALSE))="","",(VLOOKUP($A138,'Q4 Raw Data'!$A$9:$DO$158,E$3,FALSE))),"")</f>
        <v>Agree</v>
      </c>
      <c r="F138" s="228" t="str">
        <f>IFERROR(IF((VLOOKUP($A138,'Q4 Raw Data'!$A$9:$DO$158,F$3,FALSE))="","",(VLOOKUP($A138,'Q4 Raw Data'!$A$9:$DO$158,F$3,FALSE))),"")</f>
        <v>Agree</v>
      </c>
      <c r="G138" s="228" t="str">
        <f>IFERROR(IF((VLOOKUP($A138,'Q4 Raw Data'!$A$9:$DO$158,G$3,FALSE))="","",(VLOOKUP($A138,'Q4 Raw Data'!$A$9:$DO$158,G$3,FALSE))),"")</f>
        <v>Agree</v>
      </c>
      <c r="H138" s="228" t="str">
        <f>IFERROR(IF((VLOOKUP($A138,'Q4 Raw Data'!$A$9:$DO$158,H$3,FALSE))="","",(VLOOKUP($A138,'Q4 Raw Data'!$A$9:$DO$158,H$3,FALSE))),"")</f>
        <v>Agree</v>
      </c>
      <c r="I138" s="228" t="str">
        <f>IFERROR(IF((VLOOKUP($A138,'Q4 Raw Data'!$A$9:$DO$158,I$3,FALSE))="","",(VLOOKUP($A138,'Q4 Raw Data'!$A$9:$DO$158,I$3,FALSE))),"")</f>
        <v>Agree</v>
      </c>
      <c r="J138" s="228"/>
      <c r="K138" s="228"/>
      <c r="L138" s="228"/>
      <c r="M138" s="228"/>
      <c r="N138" s="228"/>
      <c r="O138" s="228"/>
      <c r="P138" s="228"/>
      <c r="Q138" s="228" t="str">
        <f>IFERROR(IF((VLOOKUP($A138,'Q4 Raw Data'!$A$9:$DO$158,Q$3,FALSE))="","",(VLOOKUP($A138,'Q4 Raw Data'!$A$9:$DO$158,Q$3,FALSE))),"")</f>
        <v>4. Empowering users to have choice and control through an asset based approach, shared decision making and co-production</v>
      </c>
      <c r="R138" s="228" t="str">
        <f>IFERROR(IF((VLOOKUP($A138,'Q4 Raw Data'!$A$9:$DO$158,R$3,FALSE))="","",(VLOOKUP($A138,'Q4 Raw Data'!$A$9:$DO$158,R$3,FALSE))),"")</f>
        <v>2. Strong, system-wide governance and systems leadership</v>
      </c>
      <c r="S138" s="228"/>
      <c r="T138" s="228"/>
      <c r="U138" s="228" t="str">
        <f>IFERROR(IF((VLOOKUP($A138,'Q4 Raw Data'!$A$9:$DO$158,U$3,FALSE))="","",(VLOOKUP($A138,'Q4 Raw Data'!$A$9:$DO$158,U$3,FALSE))),"")</f>
        <v>3. Integrated electronic records and sharing across the system with service users</v>
      </c>
      <c r="V138" s="228" t="str">
        <f>IFERROR(IF((VLOOKUP($A138,'Q4 Raw Data'!$A$9:$DO$158,V$3,FALSE))="","",(VLOOKUP($A138,'Q4 Raw Data'!$A$9:$DO$158,V$3,FALSE))),"")</f>
        <v>5. Integrated workforce: joint approach to training and upskilling of workforce</v>
      </c>
      <c r="W138" s="228"/>
      <c r="X138" s="228"/>
    </row>
    <row r="139" spans="1:24" x14ac:dyDescent="0.3">
      <c r="A139" s="228" t="s">
        <v>645</v>
      </c>
      <c r="B139" s="228" t="s">
        <v>646</v>
      </c>
      <c r="C139" s="228" t="str">
        <f>IFERROR(IF((VLOOKUP($A139,'Q4 Raw Data'!$A$9:$DO$158,C$3,FALSE))="","",(VLOOKUP($A139,'Q4 Raw Data'!$A$9:$DO$158,C$3,FALSE))),"")</f>
        <v>Agree</v>
      </c>
      <c r="D139" s="228" t="str">
        <f>IFERROR(IF((VLOOKUP($A139,'Q4 Raw Data'!$A$9:$DO$158,D$3,FALSE))="","",(VLOOKUP($A139,'Q4 Raw Data'!$A$9:$DO$158,D$3,FALSE))),"")</f>
        <v>Agree</v>
      </c>
      <c r="E139" s="228" t="str">
        <f>IFERROR(IF((VLOOKUP($A139,'Q4 Raw Data'!$A$9:$DO$158,E$3,FALSE))="","",(VLOOKUP($A139,'Q4 Raw Data'!$A$9:$DO$158,E$3,FALSE))),"")</f>
        <v>Agree</v>
      </c>
      <c r="F139" s="228" t="str">
        <f>IFERROR(IF((VLOOKUP($A139,'Q4 Raw Data'!$A$9:$DO$158,F$3,FALSE))="","",(VLOOKUP($A139,'Q4 Raw Data'!$A$9:$DO$158,F$3,FALSE))),"")</f>
        <v>Agree</v>
      </c>
      <c r="G139" s="228" t="str">
        <f>IFERROR(IF((VLOOKUP($A139,'Q4 Raw Data'!$A$9:$DO$158,G$3,FALSE))="","",(VLOOKUP($A139,'Q4 Raw Data'!$A$9:$DO$158,G$3,FALSE))),"")</f>
        <v>Agree</v>
      </c>
      <c r="H139" s="228" t="str">
        <f>IFERROR(IF((VLOOKUP($A139,'Q4 Raw Data'!$A$9:$DO$158,H$3,FALSE))="","",(VLOOKUP($A139,'Q4 Raw Data'!$A$9:$DO$158,H$3,FALSE))),"")</f>
        <v>Agree</v>
      </c>
      <c r="I139" s="228" t="str">
        <f>IFERROR(IF((VLOOKUP($A139,'Q4 Raw Data'!$A$9:$DO$158,I$3,FALSE))="","",(VLOOKUP($A139,'Q4 Raw Data'!$A$9:$DO$158,I$3,FALSE))),"")</f>
        <v>Agree</v>
      </c>
      <c r="J139" s="228"/>
      <c r="K139" s="228"/>
      <c r="L139" s="228"/>
      <c r="M139" s="228"/>
      <c r="N139" s="228"/>
      <c r="O139" s="228"/>
      <c r="P139" s="228"/>
      <c r="Q139" s="228" t="str">
        <f>IFERROR(IF((VLOOKUP($A139,'Q4 Raw Data'!$A$9:$DO$158,Q$3,FALSE))="","",(VLOOKUP($A139,'Q4 Raw Data'!$A$9:$DO$158,Q$3,FALSE))),"")</f>
        <v>2. Strong, system-wide governance and systems leadership</v>
      </c>
      <c r="R139" s="228" t="str">
        <f>IFERROR(IF((VLOOKUP($A139,'Q4 Raw Data'!$A$9:$DO$158,R$3,FALSE))="","",(VLOOKUP($A139,'Q4 Raw Data'!$A$9:$DO$158,R$3,FALSE))),"")</f>
        <v>9. Joint commissioning of health and social care</v>
      </c>
      <c r="S139" s="228"/>
      <c r="T139" s="228"/>
      <c r="U139" s="228" t="str">
        <f>IFERROR(IF((VLOOKUP($A139,'Q4 Raw Data'!$A$9:$DO$158,U$3,FALSE))="","",(VLOOKUP($A139,'Q4 Raw Data'!$A$9:$DO$158,U$3,FALSE))),"")</f>
        <v>6. Good quality and sustainable provider market that can meet demand</v>
      </c>
      <c r="V139" s="228" t="str">
        <f>IFERROR(IF((VLOOKUP($A139,'Q4 Raw Data'!$A$9:$DO$158,V$3,FALSE))="","",(VLOOKUP($A139,'Q4 Raw Data'!$A$9:$DO$158,V$3,FALSE))),"")</f>
        <v>1. Local contextual factors (e.g. financial health, funding arrangements, demographics, urban vs rural factors)</v>
      </c>
      <c r="W139" s="228"/>
      <c r="X139" s="228"/>
    </row>
    <row r="140" spans="1:24" x14ac:dyDescent="0.3">
      <c r="A140" s="228" t="s">
        <v>647</v>
      </c>
      <c r="B140" s="228" t="s">
        <v>648</v>
      </c>
      <c r="C140" s="228" t="str">
        <f>IFERROR(IF((VLOOKUP($A140,'Q4 Raw Data'!$A$9:$DO$158,C$3,FALSE))="","",(VLOOKUP($A140,'Q4 Raw Data'!$A$9:$DO$158,C$3,FALSE))),"")</f>
        <v>Agree</v>
      </c>
      <c r="D140" s="228" t="str">
        <f>IFERROR(IF((VLOOKUP($A140,'Q4 Raw Data'!$A$9:$DO$158,D$3,FALSE))="","",(VLOOKUP($A140,'Q4 Raw Data'!$A$9:$DO$158,D$3,FALSE))),"")</f>
        <v>Agree</v>
      </c>
      <c r="E140" s="228" t="str">
        <f>IFERROR(IF((VLOOKUP($A140,'Q4 Raw Data'!$A$9:$DO$158,E$3,FALSE))="","",(VLOOKUP($A140,'Q4 Raw Data'!$A$9:$DO$158,E$3,FALSE))),"")</f>
        <v>Agree</v>
      </c>
      <c r="F140" s="228" t="str">
        <f>IFERROR(IF((VLOOKUP($A140,'Q4 Raw Data'!$A$9:$DO$158,F$3,FALSE))="","",(VLOOKUP($A140,'Q4 Raw Data'!$A$9:$DO$158,F$3,FALSE))),"")</f>
        <v>Agree</v>
      </c>
      <c r="G140" s="228" t="str">
        <f>IFERROR(IF((VLOOKUP($A140,'Q4 Raw Data'!$A$9:$DO$158,G$3,FALSE))="","",(VLOOKUP($A140,'Q4 Raw Data'!$A$9:$DO$158,G$3,FALSE))),"")</f>
        <v>Agree</v>
      </c>
      <c r="H140" s="228" t="str">
        <f>IFERROR(IF((VLOOKUP($A140,'Q4 Raw Data'!$A$9:$DO$158,H$3,FALSE))="","",(VLOOKUP($A140,'Q4 Raw Data'!$A$9:$DO$158,H$3,FALSE))),"")</f>
        <v>Agree</v>
      </c>
      <c r="I140" s="228" t="str">
        <f>IFERROR(IF((VLOOKUP($A140,'Q4 Raw Data'!$A$9:$DO$158,I$3,FALSE))="","",(VLOOKUP($A140,'Q4 Raw Data'!$A$9:$DO$158,I$3,FALSE))),"")</f>
        <v>Agree</v>
      </c>
      <c r="J140" s="228"/>
      <c r="K140" s="228"/>
      <c r="L140" s="228"/>
      <c r="M140" s="228"/>
      <c r="N140" s="228"/>
      <c r="O140" s="228"/>
      <c r="P140" s="228"/>
      <c r="Q140" s="228" t="str">
        <f>IFERROR(IF((VLOOKUP($A140,'Q4 Raw Data'!$A$9:$DO$158,Q$3,FALSE))="","",(VLOOKUP($A140,'Q4 Raw Data'!$A$9:$DO$158,Q$3,FALSE))),"")</f>
        <v>2. Strong, system-wide governance and systems leadership</v>
      </c>
      <c r="R140" s="228" t="str">
        <f>IFERROR(IF((VLOOKUP($A140,'Q4 Raw Data'!$A$9:$DO$158,R$3,FALSE))="","",(VLOOKUP($A140,'Q4 Raw Data'!$A$9:$DO$158,R$3,FALSE))),"")</f>
        <v>4. Empowering users to have choice and control through an asset based approach, shared decision making and co-production</v>
      </c>
      <c r="S140" s="228"/>
      <c r="T140" s="228"/>
      <c r="U140" s="228" t="str">
        <f>IFERROR(IF((VLOOKUP($A140,'Q4 Raw Data'!$A$9:$DO$158,U$3,FALSE))="","",(VLOOKUP($A140,'Q4 Raw Data'!$A$9:$DO$158,U$3,FALSE))),"")</f>
        <v>3. Integrated electronic records and sharing across the system with service users</v>
      </c>
      <c r="V140" s="228" t="str">
        <f>IFERROR(IF((VLOOKUP($A140,'Q4 Raw Data'!$A$9:$DO$158,V$3,FALSE))="","",(VLOOKUP($A140,'Q4 Raw Data'!$A$9:$DO$158,V$3,FALSE))),"")</f>
        <v>6. Good quality and sustainable provider market that can meet demand</v>
      </c>
      <c r="W140" s="228"/>
      <c r="X140" s="228"/>
    </row>
    <row r="141" spans="1:24" x14ac:dyDescent="0.3">
      <c r="A141" s="228" t="s">
        <v>649</v>
      </c>
      <c r="B141" s="228" t="s">
        <v>650</v>
      </c>
      <c r="C141" s="228" t="str">
        <f>IFERROR(IF((VLOOKUP($A141,'Q4 Raw Data'!$A$9:$DO$158,C$3,FALSE))="","",(VLOOKUP($A141,'Q4 Raw Data'!$A$9:$DO$158,C$3,FALSE))),"")</f>
        <v>Strongly Agree</v>
      </c>
      <c r="D141" s="228" t="str">
        <f>IFERROR(IF((VLOOKUP($A141,'Q4 Raw Data'!$A$9:$DO$158,D$3,FALSE))="","",(VLOOKUP($A141,'Q4 Raw Data'!$A$9:$DO$158,D$3,FALSE))),"")</f>
        <v>Neither agree nor disagree</v>
      </c>
      <c r="E141" s="228" t="str">
        <f>IFERROR(IF((VLOOKUP($A141,'Q4 Raw Data'!$A$9:$DO$158,E$3,FALSE))="","",(VLOOKUP($A141,'Q4 Raw Data'!$A$9:$DO$158,E$3,FALSE))),"")</f>
        <v>Strongly Agree</v>
      </c>
      <c r="F141" s="228" t="str">
        <f>IFERROR(IF((VLOOKUP($A141,'Q4 Raw Data'!$A$9:$DO$158,F$3,FALSE))="","",(VLOOKUP($A141,'Q4 Raw Data'!$A$9:$DO$158,F$3,FALSE))),"")</f>
        <v>Agree</v>
      </c>
      <c r="G141" s="228" t="str">
        <f>IFERROR(IF((VLOOKUP($A141,'Q4 Raw Data'!$A$9:$DO$158,G$3,FALSE))="","",(VLOOKUP($A141,'Q4 Raw Data'!$A$9:$DO$158,G$3,FALSE))),"")</f>
        <v>Agree</v>
      </c>
      <c r="H141" s="228" t="str">
        <f>IFERROR(IF((VLOOKUP($A141,'Q4 Raw Data'!$A$9:$DO$158,H$3,FALSE))="","",(VLOOKUP($A141,'Q4 Raw Data'!$A$9:$DO$158,H$3,FALSE))),"")</f>
        <v>Agree</v>
      </c>
      <c r="I141" s="228" t="str">
        <f>IFERROR(IF((VLOOKUP($A141,'Q4 Raw Data'!$A$9:$DO$158,I$3,FALSE))="","",(VLOOKUP($A141,'Q4 Raw Data'!$A$9:$DO$158,I$3,FALSE))),"")</f>
        <v>Agree</v>
      </c>
      <c r="J141" s="228"/>
      <c r="K141" s="228"/>
      <c r="L141" s="228"/>
      <c r="M141" s="228"/>
      <c r="N141" s="228"/>
      <c r="O141" s="228"/>
      <c r="P141" s="228"/>
      <c r="Q141" s="228" t="str">
        <f>IFERROR(IF((VLOOKUP($A141,'Q4 Raw Data'!$A$9:$DO$158,Q$3,FALSE))="","",(VLOOKUP($A141,'Q4 Raw Data'!$A$9:$DO$158,Q$3,FALSE))),"")</f>
        <v>2. Strong, system-wide governance and systems leadership</v>
      </c>
      <c r="R141" s="228" t="str">
        <f>IFERROR(IF((VLOOKUP($A141,'Q4 Raw Data'!$A$9:$DO$158,R$3,FALSE))="","",(VLOOKUP($A141,'Q4 Raw Data'!$A$9:$DO$158,R$3,FALSE))),"")</f>
        <v>6. Good quality and sustainable provider market that can meet demand</v>
      </c>
      <c r="S141" s="228"/>
      <c r="T141" s="228"/>
      <c r="U141" s="228" t="str">
        <f>IFERROR(IF((VLOOKUP($A141,'Q4 Raw Data'!$A$9:$DO$158,U$3,FALSE))="","",(VLOOKUP($A141,'Q4 Raw Data'!$A$9:$DO$158,U$3,FALSE))),"")</f>
        <v>3. Integrated electronic records and sharing across the system with service users</v>
      </c>
      <c r="V141" s="228" t="str">
        <f>IFERROR(IF((VLOOKUP($A141,'Q4 Raw Data'!$A$9:$DO$158,V$3,FALSE))="","",(VLOOKUP($A141,'Q4 Raw Data'!$A$9:$DO$158,V$3,FALSE))),"")</f>
        <v>9. Joint commissioning of health and social care</v>
      </c>
      <c r="W141" s="228"/>
      <c r="X141" s="228"/>
    </row>
    <row r="142" spans="1:24" x14ac:dyDescent="0.3">
      <c r="A142" s="228" t="s">
        <v>653</v>
      </c>
      <c r="B142" s="228" t="s">
        <v>654</v>
      </c>
      <c r="C142" s="228" t="str">
        <f>IFERROR(IF((VLOOKUP($A142,'Q4 Raw Data'!$A$9:$DO$158,C$3,FALSE))="","",(VLOOKUP($A142,'Q4 Raw Data'!$A$9:$DO$158,C$3,FALSE))),"")</f>
        <v>Agree</v>
      </c>
      <c r="D142" s="228" t="str">
        <f>IFERROR(IF((VLOOKUP($A142,'Q4 Raw Data'!$A$9:$DO$158,D$3,FALSE))="","",(VLOOKUP($A142,'Q4 Raw Data'!$A$9:$DO$158,D$3,FALSE))),"")</f>
        <v>Agree</v>
      </c>
      <c r="E142" s="228" t="str">
        <f>IFERROR(IF((VLOOKUP($A142,'Q4 Raw Data'!$A$9:$DO$158,E$3,FALSE))="","",(VLOOKUP($A142,'Q4 Raw Data'!$A$9:$DO$158,E$3,FALSE))),"")</f>
        <v>Agree</v>
      </c>
      <c r="F142" s="228" t="str">
        <f>IFERROR(IF((VLOOKUP($A142,'Q4 Raw Data'!$A$9:$DO$158,F$3,FALSE))="","",(VLOOKUP($A142,'Q4 Raw Data'!$A$9:$DO$158,F$3,FALSE))),"")</f>
        <v>Strongly Agree</v>
      </c>
      <c r="G142" s="228" t="str">
        <f>IFERROR(IF((VLOOKUP($A142,'Q4 Raw Data'!$A$9:$DO$158,G$3,FALSE))="","",(VLOOKUP($A142,'Q4 Raw Data'!$A$9:$DO$158,G$3,FALSE))),"")</f>
        <v>Agree</v>
      </c>
      <c r="H142" s="228" t="str">
        <f>IFERROR(IF((VLOOKUP($A142,'Q4 Raw Data'!$A$9:$DO$158,H$3,FALSE))="","",(VLOOKUP($A142,'Q4 Raw Data'!$A$9:$DO$158,H$3,FALSE))),"")</f>
        <v>Agree</v>
      </c>
      <c r="I142" s="228" t="str">
        <f>IFERROR(IF((VLOOKUP($A142,'Q4 Raw Data'!$A$9:$DO$158,I$3,FALSE))="","",(VLOOKUP($A142,'Q4 Raw Data'!$A$9:$DO$158,I$3,FALSE))),"")</f>
        <v>Agree</v>
      </c>
      <c r="J142" s="228"/>
      <c r="K142" s="228"/>
      <c r="L142" s="228"/>
      <c r="M142" s="228"/>
      <c r="N142" s="228"/>
      <c r="O142" s="228"/>
      <c r="P142" s="228"/>
      <c r="Q142" s="228" t="str">
        <f>IFERROR(IF((VLOOKUP($A142,'Q4 Raw Data'!$A$9:$DO$158,Q$3,FALSE))="","",(VLOOKUP($A142,'Q4 Raw Data'!$A$9:$DO$158,Q$3,FALSE))),"")</f>
        <v>2. Strong, system-wide governance and systems leadership</v>
      </c>
      <c r="R142" s="228" t="str">
        <f>IFERROR(IF((VLOOKUP($A142,'Q4 Raw Data'!$A$9:$DO$158,R$3,FALSE))="","",(VLOOKUP($A142,'Q4 Raw Data'!$A$9:$DO$158,R$3,FALSE))),"")</f>
        <v>5. Integrated workforce: joint approach to training and upskilling of workforce</v>
      </c>
      <c r="S142" s="228"/>
      <c r="T142" s="228"/>
      <c r="U142" s="228" t="str">
        <f>IFERROR(IF((VLOOKUP($A142,'Q4 Raw Data'!$A$9:$DO$158,U$3,FALSE))="","",(VLOOKUP($A142,'Q4 Raw Data'!$A$9:$DO$158,U$3,FALSE))),"")</f>
        <v>2. Strong, system-wide governance and systems leadership</v>
      </c>
      <c r="V142" s="228" t="str">
        <f>IFERROR(IF((VLOOKUP($A142,'Q4 Raw Data'!$A$9:$DO$158,V$3,FALSE))="","",(VLOOKUP($A142,'Q4 Raw Data'!$A$9:$DO$158,V$3,FALSE))),"")</f>
        <v>1. Local contextual factors (e.g. financial health, funding arrangements, demographics, urban vs rural factors)</v>
      </c>
      <c r="W142" s="228"/>
      <c r="X142" s="228"/>
    </row>
    <row r="143" spans="1:24" x14ac:dyDescent="0.3">
      <c r="A143" s="228" t="s">
        <v>655</v>
      </c>
      <c r="B143" s="228" t="s">
        <v>656</v>
      </c>
      <c r="C143" s="228" t="str">
        <f>IFERROR(IF((VLOOKUP($A143,'Q4 Raw Data'!$A$9:$DO$158,C$3,FALSE))="","",(VLOOKUP($A143,'Q4 Raw Data'!$A$9:$DO$158,C$3,FALSE))),"")</f>
        <v>Agree</v>
      </c>
      <c r="D143" s="228" t="str">
        <f>IFERROR(IF((VLOOKUP($A143,'Q4 Raw Data'!$A$9:$DO$158,D$3,FALSE))="","",(VLOOKUP($A143,'Q4 Raw Data'!$A$9:$DO$158,D$3,FALSE))),"")</f>
        <v>Agree</v>
      </c>
      <c r="E143" s="228" t="str">
        <f>IFERROR(IF((VLOOKUP($A143,'Q4 Raw Data'!$A$9:$DO$158,E$3,FALSE))="","",(VLOOKUP($A143,'Q4 Raw Data'!$A$9:$DO$158,E$3,FALSE))),"")</f>
        <v>Agree</v>
      </c>
      <c r="F143" s="228" t="str">
        <f>IFERROR(IF((VLOOKUP($A143,'Q4 Raw Data'!$A$9:$DO$158,F$3,FALSE))="","",(VLOOKUP($A143,'Q4 Raw Data'!$A$9:$DO$158,F$3,FALSE))),"")</f>
        <v>Neither agree nor disagree</v>
      </c>
      <c r="G143" s="228" t="str">
        <f>IFERROR(IF((VLOOKUP($A143,'Q4 Raw Data'!$A$9:$DO$158,G$3,FALSE))="","",(VLOOKUP($A143,'Q4 Raw Data'!$A$9:$DO$158,G$3,FALSE))),"")</f>
        <v>Agree</v>
      </c>
      <c r="H143" s="228" t="str">
        <f>IFERROR(IF((VLOOKUP($A143,'Q4 Raw Data'!$A$9:$DO$158,H$3,FALSE))="","",(VLOOKUP($A143,'Q4 Raw Data'!$A$9:$DO$158,H$3,FALSE))),"")</f>
        <v>Agree</v>
      </c>
      <c r="I143" s="228" t="str">
        <f>IFERROR(IF((VLOOKUP($A143,'Q4 Raw Data'!$A$9:$DO$158,I$3,FALSE))="","",(VLOOKUP($A143,'Q4 Raw Data'!$A$9:$DO$158,I$3,FALSE))),"")</f>
        <v>Neither agree nor disagree</v>
      </c>
      <c r="J143" s="228"/>
      <c r="K143" s="228"/>
      <c r="L143" s="228"/>
      <c r="M143" s="228"/>
      <c r="N143" s="228"/>
      <c r="O143" s="228"/>
      <c r="P143" s="228"/>
      <c r="Q143" s="228" t="str">
        <f>IFERROR(IF((VLOOKUP($A143,'Q4 Raw Data'!$A$9:$DO$158,Q$3,FALSE))="","",(VLOOKUP($A143,'Q4 Raw Data'!$A$9:$DO$158,Q$3,FALSE))),"")</f>
        <v>2. Strong, system-wide governance and systems leadership</v>
      </c>
      <c r="R143" s="228" t="str">
        <f>IFERROR(IF((VLOOKUP($A143,'Q4 Raw Data'!$A$9:$DO$158,R$3,FALSE))="","",(VLOOKUP($A143,'Q4 Raw Data'!$A$9:$DO$158,R$3,FALSE))),"")</f>
        <v>9. Joint commissioning of health and social care</v>
      </c>
      <c r="S143" s="228"/>
      <c r="T143" s="228"/>
      <c r="U143" s="228" t="str">
        <f>IFERROR(IF((VLOOKUP($A143,'Q4 Raw Data'!$A$9:$DO$158,U$3,FALSE))="","",(VLOOKUP($A143,'Q4 Raw Data'!$A$9:$DO$158,U$3,FALSE))),"")</f>
        <v>3. Integrated electronic records and sharing across the system with service users</v>
      </c>
      <c r="V143" s="228" t="str">
        <f>IFERROR(IF((VLOOKUP($A143,'Q4 Raw Data'!$A$9:$DO$158,V$3,FALSE))="","",(VLOOKUP($A143,'Q4 Raw Data'!$A$9:$DO$158,V$3,FALSE))),"")</f>
        <v>6. Good quality and sustainable provider market that can meet demand</v>
      </c>
      <c r="W143" s="228"/>
      <c r="X143" s="228"/>
    </row>
    <row r="144" spans="1:24" x14ac:dyDescent="0.3">
      <c r="A144" s="228" t="s">
        <v>657</v>
      </c>
      <c r="B144" s="228" t="s">
        <v>658</v>
      </c>
      <c r="C144" s="228" t="str">
        <f>IFERROR(IF((VLOOKUP($A144,'Q4 Raw Data'!$A$9:$DO$158,C$3,FALSE))="","",(VLOOKUP($A144,'Q4 Raw Data'!$A$9:$DO$158,C$3,FALSE))),"")</f>
        <v>Strongly Agree</v>
      </c>
      <c r="D144" s="228" t="str">
        <f>IFERROR(IF((VLOOKUP($A144,'Q4 Raw Data'!$A$9:$DO$158,D$3,FALSE))="","",(VLOOKUP($A144,'Q4 Raw Data'!$A$9:$DO$158,D$3,FALSE))),"")</f>
        <v>Strongly Agree</v>
      </c>
      <c r="E144" s="228" t="str">
        <f>IFERROR(IF((VLOOKUP($A144,'Q4 Raw Data'!$A$9:$DO$158,E$3,FALSE))="","",(VLOOKUP($A144,'Q4 Raw Data'!$A$9:$DO$158,E$3,FALSE))),"")</f>
        <v>Agree</v>
      </c>
      <c r="F144" s="228" t="str">
        <f>IFERROR(IF((VLOOKUP($A144,'Q4 Raw Data'!$A$9:$DO$158,F$3,FALSE))="","",(VLOOKUP($A144,'Q4 Raw Data'!$A$9:$DO$158,F$3,FALSE))),"")</f>
        <v>Neither agree nor disagree</v>
      </c>
      <c r="G144" s="228" t="str">
        <f>IFERROR(IF((VLOOKUP($A144,'Q4 Raw Data'!$A$9:$DO$158,G$3,FALSE))="","",(VLOOKUP($A144,'Q4 Raw Data'!$A$9:$DO$158,G$3,FALSE))),"")</f>
        <v>Strongly Agree</v>
      </c>
      <c r="H144" s="228" t="str">
        <f>IFERROR(IF((VLOOKUP($A144,'Q4 Raw Data'!$A$9:$DO$158,H$3,FALSE))="","",(VLOOKUP($A144,'Q4 Raw Data'!$A$9:$DO$158,H$3,FALSE))),"")</f>
        <v>Agree</v>
      </c>
      <c r="I144" s="228" t="str">
        <f>IFERROR(IF((VLOOKUP($A144,'Q4 Raw Data'!$A$9:$DO$158,I$3,FALSE))="","",(VLOOKUP($A144,'Q4 Raw Data'!$A$9:$DO$158,I$3,FALSE))),"")</f>
        <v>Agree</v>
      </c>
      <c r="J144" s="228"/>
      <c r="K144" s="228"/>
      <c r="L144" s="228"/>
      <c r="M144" s="228"/>
      <c r="N144" s="228"/>
      <c r="O144" s="228"/>
      <c r="P144" s="228"/>
      <c r="Q144" s="228" t="str">
        <f>IFERROR(IF((VLOOKUP($A144,'Q4 Raw Data'!$A$9:$DO$158,Q$3,FALSE))="","",(VLOOKUP($A144,'Q4 Raw Data'!$A$9:$DO$158,Q$3,FALSE))),"")</f>
        <v>8. Pooled or aligned resources</v>
      </c>
      <c r="R144" s="228" t="str">
        <f>IFERROR(IF((VLOOKUP($A144,'Q4 Raw Data'!$A$9:$DO$158,R$3,FALSE))="","",(VLOOKUP($A144,'Q4 Raw Data'!$A$9:$DO$158,R$3,FALSE))),"")</f>
        <v>5. Integrated workforce: joint approach to training and upskilling of workforce</v>
      </c>
      <c r="S144" s="228"/>
      <c r="T144" s="228"/>
      <c r="U144" s="228" t="str">
        <f>IFERROR(IF((VLOOKUP($A144,'Q4 Raw Data'!$A$9:$DO$158,U$3,FALSE))="","",(VLOOKUP($A144,'Q4 Raw Data'!$A$9:$DO$158,U$3,FALSE))),"")</f>
        <v>Other</v>
      </c>
      <c r="V144" s="228" t="str">
        <f>IFERROR(IF((VLOOKUP($A144,'Q4 Raw Data'!$A$9:$DO$158,V$3,FALSE))="","",(VLOOKUP($A144,'Q4 Raw Data'!$A$9:$DO$158,V$3,FALSE))),"")</f>
        <v>6. Good quality and sustainable provider market that can meet demand</v>
      </c>
      <c r="W144" s="228"/>
      <c r="X144" s="228"/>
    </row>
    <row r="145" spans="1:24" x14ac:dyDescent="0.3">
      <c r="A145" s="228" t="s">
        <v>659</v>
      </c>
      <c r="B145" s="228" t="s">
        <v>660</v>
      </c>
      <c r="C145" s="228" t="str">
        <f>IFERROR(IF((VLOOKUP($A145,'Q4 Raw Data'!$A$9:$DO$158,C$3,FALSE))="","",(VLOOKUP($A145,'Q4 Raw Data'!$A$9:$DO$158,C$3,FALSE))),"")</f>
        <v>Agree</v>
      </c>
      <c r="D145" s="228" t="str">
        <f>IFERROR(IF((VLOOKUP($A145,'Q4 Raw Data'!$A$9:$DO$158,D$3,FALSE))="","",(VLOOKUP($A145,'Q4 Raw Data'!$A$9:$DO$158,D$3,FALSE))),"")</f>
        <v>Agree</v>
      </c>
      <c r="E145" s="228" t="str">
        <f>IFERROR(IF((VLOOKUP($A145,'Q4 Raw Data'!$A$9:$DO$158,E$3,FALSE))="","",(VLOOKUP($A145,'Q4 Raw Data'!$A$9:$DO$158,E$3,FALSE))),"")</f>
        <v>Agree</v>
      </c>
      <c r="F145" s="228" t="str">
        <f>IFERROR(IF((VLOOKUP($A145,'Q4 Raw Data'!$A$9:$DO$158,F$3,FALSE))="","",(VLOOKUP($A145,'Q4 Raw Data'!$A$9:$DO$158,F$3,FALSE))),"")</f>
        <v>Agree</v>
      </c>
      <c r="G145" s="228" t="str">
        <f>IFERROR(IF((VLOOKUP($A145,'Q4 Raw Data'!$A$9:$DO$158,G$3,FALSE))="","",(VLOOKUP($A145,'Q4 Raw Data'!$A$9:$DO$158,G$3,FALSE))),"")</f>
        <v>Strongly Agree</v>
      </c>
      <c r="H145" s="228" t="str">
        <f>IFERROR(IF((VLOOKUP($A145,'Q4 Raw Data'!$A$9:$DO$158,H$3,FALSE))="","",(VLOOKUP($A145,'Q4 Raw Data'!$A$9:$DO$158,H$3,FALSE))),"")</f>
        <v>Agree</v>
      </c>
      <c r="I145" s="228" t="str">
        <f>IFERROR(IF((VLOOKUP($A145,'Q4 Raw Data'!$A$9:$DO$158,I$3,FALSE))="","",(VLOOKUP($A145,'Q4 Raw Data'!$A$9:$DO$158,I$3,FALSE))),"")</f>
        <v>Agree</v>
      </c>
      <c r="J145" s="228"/>
      <c r="K145" s="228"/>
      <c r="L145" s="228"/>
      <c r="M145" s="228"/>
      <c r="N145" s="228"/>
      <c r="O145" s="228"/>
      <c r="P145" s="228"/>
      <c r="Q145" s="228" t="str">
        <f>IFERROR(IF((VLOOKUP($A145,'Q4 Raw Data'!$A$9:$DO$158,Q$3,FALSE))="","",(VLOOKUP($A145,'Q4 Raw Data'!$A$9:$DO$158,Q$3,FALSE))),"")</f>
        <v>6. Good quality and sustainable provider market that can meet demand</v>
      </c>
      <c r="R145" s="228" t="str">
        <f>IFERROR(IF((VLOOKUP($A145,'Q4 Raw Data'!$A$9:$DO$158,R$3,FALSE))="","",(VLOOKUP($A145,'Q4 Raw Data'!$A$9:$DO$158,R$3,FALSE))),"")</f>
        <v>9. Joint commissioning of health and social care</v>
      </c>
      <c r="S145" s="228"/>
      <c r="T145" s="228"/>
      <c r="U145" s="228" t="str">
        <f>IFERROR(IF((VLOOKUP($A145,'Q4 Raw Data'!$A$9:$DO$158,U$3,FALSE))="","",(VLOOKUP($A145,'Q4 Raw Data'!$A$9:$DO$158,U$3,FALSE))),"")</f>
        <v>1. Local contextual factors (e.g. financial health, funding arrangements, demographics, urban vs rural factors)</v>
      </c>
      <c r="V145" s="228" t="str">
        <f>IFERROR(IF((VLOOKUP($A145,'Q4 Raw Data'!$A$9:$DO$158,V$3,FALSE))="","",(VLOOKUP($A145,'Q4 Raw Data'!$A$9:$DO$158,V$3,FALSE))),"")</f>
        <v>3. Integrated electronic records and sharing across the system with service users</v>
      </c>
      <c r="W145" s="228"/>
      <c r="X145" s="228"/>
    </row>
    <row r="146" spans="1:24" x14ac:dyDescent="0.3">
      <c r="A146" s="228" t="s">
        <v>662</v>
      </c>
      <c r="B146" s="228" t="s">
        <v>663</v>
      </c>
      <c r="C146" s="228" t="str">
        <f>IFERROR(IF((VLOOKUP($A146,'Q4 Raw Data'!$A$9:$DO$158,C$3,FALSE))="","",(VLOOKUP($A146,'Q4 Raw Data'!$A$9:$DO$158,C$3,FALSE))),"")</f>
        <v>Agree</v>
      </c>
      <c r="D146" s="228" t="str">
        <f>IFERROR(IF((VLOOKUP($A146,'Q4 Raw Data'!$A$9:$DO$158,D$3,FALSE))="","",(VLOOKUP($A146,'Q4 Raw Data'!$A$9:$DO$158,D$3,FALSE))),"")</f>
        <v>Agree</v>
      </c>
      <c r="E146" s="228" t="str">
        <f>IFERROR(IF((VLOOKUP($A146,'Q4 Raw Data'!$A$9:$DO$158,E$3,FALSE))="","",(VLOOKUP($A146,'Q4 Raw Data'!$A$9:$DO$158,E$3,FALSE))),"")</f>
        <v>Agree</v>
      </c>
      <c r="F146" s="228" t="str">
        <f>IFERROR(IF((VLOOKUP($A146,'Q4 Raw Data'!$A$9:$DO$158,F$3,FALSE))="","",(VLOOKUP($A146,'Q4 Raw Data'!$A$9:$DO$158,F$3,FALSE))),"")</f>
        <v>Neither agree nor disagree</v>
      </c>
      <c r="G146" s="228" t="str">
        <f>IFERROR(IF((VLOOKUP($A146,'Q4 Raw Data'!$A$9:$DO$158,G$3,FALSE))="","",(VLOOKUP($A146,'Q4 Raw Data'!$A$9:$DO$158,G$3,FALSE))),"")</f>
        <v>Neither agree nor disagree</v>
      </c>
      <c r="H146" s="228" t="str">
        <f>IFERROR(IF((VLOOKUP($A146,'Q4 Raw Data'!$A$9:$DO$158,H$3,FALSE))="","",(VLOOKUP($A146,'Q4 Raw Data'!$A$9:$DO$158,H$3,FALSE))),"")</f>
        <v>Agree</v>
      </c>
      <c r="I146" s="228" t="str">
        <f>IFERROR(IF((VLOOKUP($A146,'Q4 Raw Data'!$A$9:$DO$158,I$3,FALSE))="","",(VLOOKUP($A146,'Q4 Raw Data'!$A$9:$DO$158,I$3,FALSE))),"")</f>
        <v>Agree</v>
      </c>
      <c r="J146" s="228"/>
      <c r="K146" s="228"/>
      <c r="L146" s="228"/>
      <c r="M146" s="228"/>
      <c r="N146" s="228"/>
      <c r="O146" s="228"/>
      <c r="P146" s="228"/>
      <c r="Q146" s="228" t="str">
        <f>IFERROR(IF((VLOOKUP($A146,'Q4 Raw Data'!$A$9:$DO$158,Q$3,FALSE))="","",(VLOOKUP($A146,'Q4 Raw Data'!$A$9:$DO$158,Q$3,FALSE))),"")</f>
        <v>2. Strong, system-wide governance and systems leadership</v>
      </c>
      <c r="R146" s="228" t="str">
        <f>IFERROR(IF((VLOOKUP($A146,'Q4 Raw Data'!$A$9:$DO$158,R$3,FALSE))="","",(VLOOKUP($A146,'Q4 Raw Data'!$A$9:$DO$158,R$3,FALSE))),"")</f>
        <v>Other</v>
      </c>
      <c r="S146" s="228"/>
      <c r="T146" s="228"/>
      <c r="U146" s="228" t="str">
        <f>IFERROR(IF((VLOOKUP($A146,'Q4 Raw Data'!$A$9:$DO$158,U$3,FALSE))="","",(VLOOKUP($A146,'Q4 Raw Data'!$A$9:$DO$158,U$3,FALSE))),"")</f>
        <v>Other</v>
      </c>
      <c r="V146" s="228" t="str">
        <f>IFERROR(IF((VLOOKUP($A146,'Q4 Raw Data'!$A$9:$DO$158,V$3,FALSE))="","",(VLOOKUP($A146,'Q4 Raw Data'!$A$9:$DO$158,V$3,FALSE))),"")</f>
        <v>9. Joint commissioning of health and social care</v>
      </c>
      <c r="W146" s="228"/>
      <c r="X146" s="228"/>
    </row>
    <row r="147" spans="1:24" x14ac:dyDescent="0.3">
      <c r="A147" s="228" t="s">
        <v>664</v>
      </c>
      <c r="B147" s="228" t="s">
        <v>665</v>
      </c>
      <c r="C147" s="228" t="str">
        <f>IFERROR(IF((VLOOKUP($A147,'Q4 Raw Data'!$A$9:$DO$158,C$3,FALSE))="","",(VLOOKUP($A147,'Q4 Raw Data'!$A$9:$DO$158,C$3,FALSE))),"")</f>
        <v>Agree</v>
      </c>
      <c r="D147" s="228" t="str">
        <f>IFERROR(IF((VLOOKUP($A147,'Q4 Raw Data'!$A$9:$DO$158,D$3,FALSE))="","",(VLOOKUP($A147,'Q4 Raw Data'!$A$9:$DO$158,D$3,FALSE))),"")</f>
        <v>Agree</v>
      </c>
      <c r="E147" s="228" t="str">
        <f>IFERROR(IF((VLOOKUP($A147,'Q4 Raw Data'!$A$9:$DO$158,E$3,FALSE))="","",(VLOOKUP($A147,'Q4 Raw Data'!$A$9:$DO$158,E$3,FALSE))),"")</f>
        <v>Agree</v>
      </c>
      <c r="F147" s="228" t="str">
        <f>IFERROR(IF((VLOOKUP($A147,'Q4 Raw Data'!$A$9:$DO$158,F$3,FALSE))="","",(VLOOKUP($A147,'Q4 Raw Data'!$A$9:$DO$158,F$3,FALSE))),"")</f>
        <v>Agree</v>
      </c>
      <c r="G147" s="228" t="str">
        <f>IFERROR(IF((VLOOKUP($A147,'Q4 Raw Data'!$A$9:$DO$158,G$3,FALSE))="","",(VLOOKUP($A147,'Q4 Raw Data'!$A$9:$DO$158,G$3,FALSE))),"")</f>
        <v>Neither agree nor disagree</v>
      </c>
      <c r="H147" s="228" t="str">
        <f>IFERROR(IF((VLOOKUP($A147,'Q4 Raw Data'!$A$9:$DO$158,H$3,FALSE))="","",(VLOOKUP($A147,'Q4 Raw Data'!$A$9:$DO$158,H$3,FALSE))),"")</f>
        <v>Neither agree nor disagree</v>
      </c>
      <c r="I147" s="228" t="str">
        <f>IFERROR(IF((VLOOKUP($A147,'Q4 Raw Data'!$A$9:$DO$158,I$3,FALSE))="","",(VLOOKUP($A147,'Q4 Raw Data'!$A$9:$DO$158,I$3,FALSE))),"")</f>
        <v>Agree</v>
      </c>
      <c r="J147" s="228"/>
      <c r="K147" s="228"/>
      <c r="L147" s="228"/>
      <c r="M147" s="228"/>
      <c r="N147" s="228"/>
      <c r="O147" s="228"/>
      <c r="P147" s="228"/>
      <c r="Q147" s="228" t="str">
        <f>IFERROR(IF((VLOOKUP($A147,'Q4 Raw Data'!$A$9:$DO$158,Q$3,FALSE))="","",(VLOOKUP($A147,'Q4 Raw Data'!$A$9:$DO$158,Q$3,FALSE))),"")</f>
        <v>8. Pooled or aligned resources</v>
      </c>
      <c r="R147" s="228" t="str">
        <f>IFERROR(IF((VLOOKUP($A147,'Q4 Raw Data'!$A$9:$DO$158,R$3,FALSE))="","",(VLOOKUP($A147,'Q4 Raw Data'!$A$9:$DO$158,R$3,FALSE))),"")</f>
        <v>3. Integrated electronic records and sharing across the system with service users</v>
      </c>
      <c r="S147" s="228"/>
      <c r="T147" s="228"/>
      <c r="U147" s="228" t="str">
        <f>IFERROR(IF((VLOOKUP($A147,'Q4 Raw Data'!$A$9:$DO$158,U$3,FALSE))="","",(VLOOKUP($A147,'Q4 Raw Data'!$A$9:$DO$158,U$3,FALSE))),"")</f>
        <v>8. Pooled or aligned resources</v>
      </c>
      <c r="V147" s="228" t="str">
        <f>IFERROR(IF((VLOOKUP($A147,'Q4 Raw Data'!$A$9:$DO$158,V$3,FALSE))="","",(VLOOKUP($A147,'Q4 Raw Data'!$A$9:$DO$158,V$3,FALSE))),"")</f>
        <v>3. Integrated electronic records and sharing across the system with service users</v>
      </c>
      <c r="W147" s="228"/>
      <c r="X147" s="228"/>
    </row>
    <row r="148" spans="1:24" x14ac:dyDescent="0.3">
      <c r="A148" s="228" t="s">
        <v>666</v>
      </c>
      <c r="B148" s="228" t="s">
        <v>667</v>
      </c>
      <c r="C148" s="228" t="str">
        <f>IFERROR(IF((VLOOKUP($A148,'Q4 Raw Data'!$A$9:$DO$158,C$3,FALSE))="","",(VLOOKUP($A148,'Q4 Raw Data'!$A$9:$DO$158,C$3,FALSE))),"")</f>
        <v>Agree</v>
      </c>
      <c r="D148" s="228" t="str">
        <f>IFERROR(IF((VLOOKUP($A148,'Q4 Raw Data'!$A$9:$DO$158,D$3,FALSE))="","",(VLOOKUP($A148,'Q4 Raw Data'!$A$9:$DO$158,D$3,FALSE))),"")</f>
        <v>Agree</v>
      </c>
      <c r="E148" s="228" t="str">
        <f>IFERROR(IF((VLOOKUP($A148,'Q4 Raw Data'!$A$9:$DO$158,E$3,FALSE))="","",(VLOOKUP($A148,'Q4 Raw Data'!$A$9:$DO$158,E$3,FALSE))),"")</f>
        <v>Agree</v>
      </c>
      <c r="F148" s="228" t="str">
        <f>IFERROR(IF((VLOOKUP($A148,'Q4 Raw Data'!$A$9:$DO$158,F$3,FALSE))="","",(VLOOKUP($A148,'Q4 Raw Data'!$A$9:$DO$158,F$3,FALSE))),"")</f>
        <v>Agree</v>
      </c>
      <c r="G148" s="228" t="str">
        <f>IFERROR(IF((VLOOKUP($A148,'Q4 Raw Data'!$A$9:$DO$158,G$3,FALSE))="","",(VLOOKUP($A148,'Q4 Raw Data'!$A$9:$DO$158,G$3,FALSE))),"")</f>
        <v>Agree</v>
      </c>
      <c r="H148" s="228" t="str">
        <f>IFERROR(IF((VLOOKUP($A148,'Q4 Raw Data'!$A$9:$DO$158,H$3,FALSE))="","",(VLOOKUP($A148,'Q4 Raw Data'!$A$9:$DO$158,H$3,FALSE))),"")</f>
        <v>Agree</v>
      </c>
      <c r="I148" s="228" t="str">
        <f>IFERROR(IF((VLOOKUP($A148,'Q4 Raw Data'!$A$9:$DO$158,I$3,FALSE))="","",(VLOOKUP($A148,'Q4 Raw Data'!$A$9:$DO$158,I$3,FALSE))),"")</f>
        <v>Agree</v>
      </c>
      <c r="J148" s="228"/>
      <c r="K148" s="228"/>
      <c r="L148" s="228"/>
      <c r="M148" s="228"/>
      <c r="N148" s="228"/>
      <c r="O148" s="228"/>
      <c r="P148" s="228"/>
      <c r="Q148" s="228" t="str">
        <f>IFERROR(IF((VLOOKUP($A148,'Q4 Raw Data'!$A$9:$DO$158,Q$3,FALSE))="","",(VLOOKUP($A148,'Q4 Raw Data'!$A$9:$DO$158,Q$3,FALSE))),"")</f>
        <v>4. Empowering users to have choice and control through an asset based approach, shared decision making and co-production</v>
      </c>
      <c r="R148" s="228" t="str">
        <f>IFERROR(IF((VLOOKUP($A148,'Q4 Raw Data'!$A$9:$DO$158,R$3,FALSE))="","",(VLOOKUP($A148,'Q4 Raw Data'!$A$9:$DO$158,R$3,FALSE))),"")</f>
        <v>2. Strong, system-wide governance and systems leadership</v>
      </c>
      <c r="S148" s="228"/>
      <c r="T148" s="228"/>
      <c r="U148" s="228" t="str">
        <f>IFERROR(IF((VLOOKUP($A148,'Q4 Raw Data'!$A$9:$DO$158,U$3,FALSE))="","",(VLOOKUP($A148,'Q4 Raw Data'!$A$9:$DO$158,U$3,FALSE))),"")</f>
        <v>8. Pooled or aligned resources</v>
      </c>
      <c r="V148" s="228" t="str">
        <f>IFERROR(IF((VLOOKUP($A148,'Q4 Raw Data'!$A$9:$DO$158,V$3,FALSE))="","",(VLOOKUP($A148,'Q4 Raw Data'!$A$9:$DO$158,V$3,FALSE))),"")</f>
        <v>6. Good quality and sustainable provider market that can meet demand</v>
      </c>
      <c r="W148" s="228"/>
      <c r="X148" s="228"/>
    </row>
    <row r="149" spans="1:24" x14ac:dyDescent="0.3">
      <c r="A149" s="228" t="s">
        <v>668</v>
      </c>
      <c r="B149" s="228" t="s">
        <v>669</v>
      </c>
      <c r="C149" s="228" t="str">
        <f>IFERROR(IF((VLOOKUP($A149,'Q4 Raw Data'!$A$9:$DO$158,C$3,FALSE))="","",(VLOOKUP($A149,'Q4 Raw Data'!$A$9:$DO$158,C$3,FALSE))),"")</f>
        <v>Strongly Agree</v>
      </c>
      <c r="D149" s="228" t="str">
        <f>IFERROR(IF((VLOOKUP($A149,'Q4 Raw Data'!$A$9:$DO$158,D$3,FALSE))="","",(VLOOKUP($A149,'Q4 Raw Data'!$A$9:$DO$158,D$3,FALSE))),"")</f>
        <v>Strongly Agree</v>
      </c>
      <c r="E149" s="228" t="str">
        <f>IFERROR(IF((VLOOKUP($A149,'Q4 Raw Data'!$A$9:$DO$158,E$3,FALSE))="","",(VLOOKUP($A149,'Q4 Raw Data'!$A$9:$DO$158,E$3,FALSE))),"")</f>
        <v>Strongly Agree</v>
      </c>
      <c r="F149" s="228" t="str">
        <f>IFERROR(IF((VLOOKUP($A149,'Q4 Raw Data'!$A$9:$DO$158,F$3,FALSE))="","",(VLOOKUP($A149,'Q4 Raw Data'!$A$9:$DO$158,F$3,FALSE))),"")</f>
        <v>Strongly Agree</v>
      </c>
      <c r="G149" s="228" t="str">
        <f>IFERROR(IF((VLOOKUP($A149,'Q4 Raw Data'!$A$9:$DO$158,G$3,FALSE))="","",(VLOOKUP($A149,'Q4 Raw Data'!$A$9:$DO$158,G$3,FALSE))),"")</f>
        <v>Strongly Agree</v>
      </c>
      <c r="H149" s="228" t="str">
        <f>IFERROR(IF((VLOOKUP($A149,'Q4 Raw Data'!$A$9:$DO$158,H$3,FALSE))="","",(VLOOKUP($A149,'Q4 Raw Data'!$A$9:$DO$158,H$3,FALSE))),"")</f>
        <v>Strongly Agree</v>
      </c>
      <c r="I149" s="228" t="str">
        <f>IFERROR(IF((VLOOKUP($A149,'Q4 Raw Data'!$A$9:$DO$158,I$3,FALSE))="","",(VLOOKUP($A149,'Q4 Raw Data'!$A$9:$DO$158,I$3,FALSE))),"")</f>
        <v>Strongly Agree</v>
      </c>
      <c r="J149" s="228"/>
      <c r="K149" s="228"/>
      <c r="L149" s="228"/>
      <c r="M149" s="228"/>
      <c r="N149" s="228"/>
      <c r="O149" s="228"/>
      <c r="P149" s="228"/>
      <c r="Q149" s="228" t="str">
        <f>IFERROR(IF((VLOOKUP($A149,'Q4 Raw Data'!$A$9:$DO$158,Q$3,FALSE))="","",(VLOOKUP($A149,'Q4 Raw Data'!$A$9:$DO$158,Q$3,FALSE))),"")</f>
        <v>2. Strong, system-wide governance and systems leadership</v>
      </c>
      <c r="R149" s="228" t="str">
        <f>IFERROR(IF((VLOOKUP($A149,'Q4 Raw Data'!$A$9:$DO$158,R$3,FALSE))="","",(VLOOKUP($A149,'Q4 Raw Data'!$A$9:$DO$158,R$3,FALSE))),"")</f>
        <v>8. Pooled or aligned resources</v>
      </c>
      <c r="S149" s="228"/>
      <c r="T149" s="228"/>
      <c r="U149" s="228" t="str">
        <f>IFERROR(IF((VLOOKUP($A149,'Q4 Raw Data'!$A$9:$DO$158,U$3,FALSE))="","",(VLOOKUP($A149,'Q4 Raw Data'!$A$9:$DO$158,U$3,FALSE))),"")</f>
        <v>1. Local contextual factors (e.g. financial health, funding arrangements, demographics, urban vs rural factors)</v>
      </c>
      <c r="V149" s="228" t="str">
        <f>IFERROR(IF((VLOOKUP($A149,'Q4 Raw Data'!$A$9:$DO$158,V$3,FALSE))="","",(VLOOKUP($A149,'Q4 Raw Data'!$A$9:$DO$158,V$3,FALSE))),"")</f>
        <v>7. Joined-up regulatory approach</v>
      </c>
      <c r="W149" s="228"/>
      <c r="X149" s="228"/>
    </row>
    <row r="150" spans="1:24" x14ac:dyDescent="0.3">
      <c r="A150" s="228" t="s">
        <v>670</v>
      </c>
      <c r="B150" s="228" t="s">
        <v>671</v>
      </c>
      <c r="C150" s="228" t="str">
        <f>IFERROR(IF((VLOOKUP($A150,'Q4 Raw Data'!$A$9:$DO$158,C$3,FALSE))="","",(VLOOKUP($A150,'Q4 Raw Data'!$A$9:$DO$158,C$3,FALSE))),"")</f>
        <v>Agree</v>
      </c>
      <c r="D150" s="228" t="str">
        <f>IFERROR(IF((VLOOKUP($A150,'Q4 Raw Data'!$A$9:$DO$158,D$3,FALSE))="","",(VLOOKUP($A150,'Q4 Raw Data'!$A$9:$DO$158,D$3,FALSE))),"")</f>
        <v>Strongly Agree</v>
      </c>
      <c r="E150" s="228" t="str">
        <f>IFERROR(IF((VLOOKUP($A150,'Q4 Raw Data'!$A$9:$DO$158,E$3,FALSE))="","",(VLOOKUP($A150,'Q4 Raw Data'!$A$9:$DO$158,E$3,FALSE))),"")</f>
        <v>Agree</v>
      </c>
      <c r="F150" s="228" t="str">
        <f>IFERROR(IF((VLOOKUP($A150,'Q4 Raw Data'!$A$9:$DO$158,F$3,FALSE))="","",(VLOOKUP($A150,'Q4 Raw Data'!$A$9:$DO$158,F$3,FALSE))),"")</f>
        <v>Agree</v>
      </c>
      <c r="G150" s="228" t="str">
        <f>IFERROR(IF((VLOOKUP($A150,'Q4 Raw Data'!$A$9:$DO$158,G$3,FALSE))="","",(VLOOKUP($A150,'Q4 Raw Data'!$A$9:$DO$158,G$3,FALSE))),"")</f>
        <v>Agree</v>
      </c>
      <c r="H150" s="228" t="str">
        <f>IFERROR(IF((VLOOKUP($A150,'Q4 Raw Data'!$A$9:$DO$158,H$3,FALSE))="","",(VLOOKUP($A150,'Q4 Raw Data'!$A$9:$DO$158,H$3,FALSE))),"")</f>
        <v>Strongly Agree</v>
      </c>
      <c r="I150" s="228" t="str">
        <f>IFERROR(IF((VLOOKUP($A150,'Q4 Raw Data'!$A$9:$DO$158,I$3,FALSE))="","",(VLOOKUP($A150,'Q4 Raw Data'!$A$9:$DO$158,I$3,FALSE))),"")</f>
        <v>Strongly Agree</v>
      </c>
      <c r="J150" s="228"/>
      <c r="K150" s="228"/>
      <c r="L150" s="228"/>
      <c r="M150" s="228"/>
      <c r="N150" s="228"/>
      <c r="O150" s="228"/>
      <c r="P150" s="228"/>
      <c r="Q150" s="228" t="str">
        <f>IFERROR(IF((VLOOKUP($A150,'Q4 Raw Data'!$A$9:$DO$158,Q$3,FALSE))="","",(VLOOKUP($A150,'Q4 Raw Data'!$A$9:$DO$158,Q$3,FALSE))),"")</f>
        <v>2. Strong, system-wide governance and systems leadership</v>
      </c>
      <c r="R150" s="228" t="str">
        <f>IFERROR(IF((VLOOKUP($A150,'Q4 Raw Data'!$A$9:$DO$158,R$3,FALSE))="","",(VLOOKUP($A150,'Q4 Raw Data'!$A$9:$DO$158,R$3,FALSE))),"")</f>
        <v>6. Good quality and sustainable provider market that can meet demand</v>
      </c>
      <c r="S150" s="228"/>
      <c r="T150" s="228"/>
      <c r="U150" s="228" t="str">
        <f>IFERROR(IF((VLOOKUP($A150,'Q4 Raw Data'!$A$9:$DO$158,U$3,FALSE))="","",(VLOOKUP($A150,'Q4 Raw Data'!$A$9:$DO$158,U$3,FALSE))),"")</f>
        <v>1. Local contextual factors (e.g. financial health, funding arrangements, demographics, urban vs rural factors)</v>
      </c>
      <c r="V150" s="228" t="str">
        <f>IFERROR(IF((VLOOKUP($A150,'Q4 Raw Data'!$A$9:$DO$158,V$3,FALSE))="","",(VLOOKUP($A150,'Q4 Raw Data'!$A$9:$DO$158,V$3,FALSE))),"")</f>
        <v>3. Integrated electronic records and sharing across the system with service users</v>
      </c>
      <c r="W150" s="228"/>
      <c r="X150" s="228"/>
    </row>
    <row r="151" spans="1:24" x14ac:dyDescent="0.3">
      <c r="A151" s="228" t="s">
        <v>672</v>
      </c>
      <c r="B151" s="228" t="s">
        <v>673</v>
      </c>
      <c r="C151" s="228" t="str">
        <f>IFERROR(IF((VLOOKUP($A151,'Q4 Raw Data'!$A$9:$DO$158,C$3,FALSE))="","",(VLOOKUP($A151,'Q4 Raw Data'!$A$9:$DO$158,C$3,FALSE))),"")</f>
        <v>Strongly Agree</v>
      </c>
      <c r="D151" s="228" t="str">
        <f>IFERROR(IF((VLOOKUP($A151,'Q4 Raw Data'!$A$9:$DO$158,D$3,FALSE))="","",(VLOOKUP($A151,'Q4 Raw Data'!$A$9:$DO$158,D$3,FALSE))),"")</f>
        <v>Agree</v>
      </c>
      <c r="E151" s="228" t="str">
        <f>IFERROR(IF((VLOOKUP($A151,'Q4 Raw Data'!$A$9:$DO$158,E$3,FALSE))="","",(VLOOKUP($A151,'Q4 Raw Data'!$A$9:$DO$158,E$3,FALSE))),"")</f>
        <v>Agree</v>
      </c>
      <c r="F151" s="228" t="str">
        <f>IFERROR(IF((VLOOKUP($A151,'Q4 Raw Data'!$A$9:$DO$158,F$3,FALSE))="","",(VLOOKUP($A151,'Q4 Raw Data'!$A$9:$DO$158,F$3,FALSE))),"")</f>
        <v>Agree</v>
      </c>
      <c r="G151" s="228" t="str">
        <f>IFERROR(IF((VLOOKUP($A151,'Q4 Raw Data'!$A$9:$DO$158,G$3,FALSE))="","",(VLOOKUP($A151,'Q4 Raw Data'!$A$9:$DO$158,G$3,FALSE))),"")</f>
        <v>Strongly Agree</v>
      </c>
      <c r="H151" s="228" t="str">
        <f>IFERROR(IF((VLOOKUP($A151,'Q4 Raw Data'!$A$9:$DO$158,H$3,FALSE))="","",(VLOOKUP($A151,'Q4 Raw Data'!$A$9:$DO$158,H$3,FALSE))),"")</f>
        <v>Strongly Agree</v>
      </c>
      <c r="I151" s="228" t="str">
        <f>IFERROR(IF((VLOOKUP($A151,'Q4 Raw Data'!$A$9:$DO$158,I$3,FALSE))="","",(VLOOKUP($A151,'Q4 Raw Data'!$A$9:$DO$158,I$3,FALSE))),"")</f>
        <v>Agree</v>
      </c>
      <c r="J151" s="228"/>
      <c r="K151" s="228"/>
      <c r="L151" s="228"/>
      <c r="M151" s="228"/>
      <c r="N151" s="228"/>
      <c r="O151" s="228"/>
      <c r="P151" s="228"/>
      <c r="Q151" s="228" t="str">
        <f>IFERROR(IF((VLOOKUP($A151,'Q4 Raw Data'!$A$9:$DO$158,Q$3,FALSE))="","",(VLOOKUP($A151,'Q4 Raw Data'!$A$9:$DO$158,Q$3,FALSE))),"")</f>
        <v>8. Pooled or aligned resources</v>
      </c>
      <c r="R151" s="228" t="str">
        <f>IFERROR(IF((VLOOKUP($A151,'Q4 Raw Data'!$A$9:$DO$158,R$3,FALSE))="","",(VLOOKUP($A151,'Q4 Raw Data'!$A$9:$DO$158,R$3,FALSE))),"")</f>
        <v>9. Joint commissioning of health and social care</v>
      </c>
      <c r="S151" s="228"/>
      <c r="T151" s="228"/>
      <c r="U151" s="228" t="str">
        <f>IFERROR(IF((VLOOKUP($A151,'Q4 Raw Data'!$A$9:$DO$158,U$3,FALSE))="","",(VLOOKUP($A151,'Q4 Raw Data'!$A$9:$DO$158,U$3,FALSE))),"")</f>
        <v>3. Integrated electronic records and sharing across the system with service users</v>
      </c>
      <c r="V151" s="228" t="str">
        <f>IFERROR(IF((VLOOKUP($A151,'Q4 Raw Data'!$A$9:$DO$158,V$3,FALSE))="","",(VLOOKUP($A151,'Q4 Raw Data'!$A$9:$DO$158,V$3,FALSE))),"")</f>
        <v>5. Integrated workforce: joint approach to training and upskilling of workforce</v>
      </c>
      <c r="W151" s="228"/>
      <c r="X151" s="228"/>
    </row>
    <row r="152" spans="1:24" x14ac:dyDescent="0.3">
      <c r="A152" s="228" t="s">
        <v>676</v>
      </c>
      <c r="B152" s="228" t="s">
        <v>677</v>
      </c>
      <c r="C152" s="228" t="str">
        <f>IFERROR(IF((VLOOKUP($A152,'Q4 Raw Data'!$A$9:$DO$158,C$3,FALSE))="","",(VLOOKUP($A152,'Q4 Raw Data'!$A$9:$DO$158,C$3,FALSE))),"")</f>
        <v>Agree</v>
      </c>
      <c r="D152" s="228" t="str">
        <f>IFERROR(IF((VLOOKUP($A152,'Q4 Raw Data'!$A$9:$DO$158,D$3,FALSE))="","",(VLOOKUP($A152,'Q4 Raw Data'!$A$9:$DO$158,D$3,FALSE))),"")</f>
        <v>Strongly Agree</v>
      </c>
      <c r="E152" s="228" t="str">
        <f>IFERROR(IF((VLOOKUP($A152,'Q4 Raw Data'!$A$9:$DO$158,E$3,FALSE))="","",(VLOOKUP($A152,'Q4 Raw Data'!$A$9:$DO$158,E$3,FALSE))),"")</f>
        <v>Agree</v>
      </c>
      <c r="F152" s="228" t="str">
        <f>IFERROR(IF((VLOOKUP($A152,'Q4 Raw Data'!$A$9:$DO$158,F$3,FALSE))="","",(VLOOKUP($A152,'Q4 Raw Data'!$A$9:$DO$158,F$3,FALSE))),"")</f>
        <v>Strongly Agree</v>
      </c>
      <c r="G152" s="228" t="str">
        <f>IFERROR(IF((VLOOKUP($A152,'Q4 Raw Data'!$A$9:$DO$158,G$3,FALSE))="","",(VLOOKUP($A152,'Q4 Raw Data'!$A$9:$DO$158,G$3,FALSE))),"")</f>
        <v>Strongly Agree</v>
      </c>
      <c r="H152" s="228" t="str">
        <f>IFERROR(IF((VLOOKUP($A152,'Q4 Raw Data'!$A$9:$DO$158,H$3,FALSE))="","",(VLOOKUP($A152,'Q4 Raw Data'!$A$9:$DO$158,H$3,FALSE))),"")</f>
        <v>Strongly Agree</v>
      </c>
      <c r="I152" s="228" t="str">
        <f>IFERROR(IF((VLOOKUP($A152,'Q4 Raw Data'!$A$9:$DO$158,I$3,FALSE))="","",(VLOOKUP($A152,'Q4 Raw Data'!$A$9:$DO$158,I$3,FALSE))),"")</f>
        <v>Strongly Agree</v>
      </c>
      <c r="J152" s="228"/>
      <c r="K152" s="228"/>
      <c r="L152" s="228"/>
      <c r="M152" s="228"/>
      <c r="N152" s="228"/>
      <c r="O152" s="228"/>
      <c r="P152" s="228"/>
      <c r="Q152" s="228" t="str">
        <f>IFERROR(IF((VLOOKUP($A152,'Q4 Raw Data'!$A$9:$DO$158,Q$3,FALSE))="","",(VLOOKUP($A152,'Q4 Raw Data'!$A$9:$DO$158,Q$3,FALSE))),"")</f>
        <v>8. Pooled or aligned resources</v>
      </c>
      <c r="R152" s="228" t="str">
        <f>IFERROR(IF((VLOOKUP($A152,'Q4 Raw Data'!$A$9:$DO$158,R$3,FALSE))="","",(VLOOKUP($A152,'Q4 Raw Data'!$A$9:$DO$158,R$3,FALSE))),"")</f>
        <v>9. Joint commissioning of health and social care</v>
      </c>
      <c r="S152" s="228"/>
      <c r="T152" s="228"/>
      <c r="U152" s="228" t="str">
        <f>IFERROR(IF((VLOOKUP($A152,'Q4 Raw Data'!$A$9:$DO$158,U$3,FALSE))="","",(VLOOKUP($A152,'Q4 Raw Data'!$A$9:$DO$158,U$3,FALSE))),"")</f>
        <v>2. Strong, system-wide governance and systems leadership</v>
      </c>
      <c r="V152" s="228" t="str">
        <f>IFERROR(IF((VLOOKUP($A152,'Q4 Raw Data'!$A$9:$DO$158,V$3,FALSE))="","",(VLOOKUP($A152,'Q4 Raw Data'!$A$9:$DO$158,V$3,FALSE))),"")</f>
        <v>1. Local contextual factors (e.g. financial health, funding arrangements, demographics, urban vs rural factors)</v>
      </c>
      <c r="W152" s="228"/>
      <c r="X152" s="228"/>
    </row>
    <row r="153" spans="1:24" x14ac:dyDescent="0.3">
      <c r="A153" s="228" t="s">
        <v>678</v>
      </c>
      <c r="B153" s="228" t="s">
        <v>679</v>
      </c>
      <c r="C153" s="228" t="str">
        <f>IFERROR(IF((VLOOKUP($A153,'Q4 Raw Data'!$A$9:$DO$158,C$3,FALSE))="","",(VLOOKUP($A153,'Q4 Raw Data'!$A$9:$DO$158,C$3,FALSE))),"")</f>
        <v>Strongly Agree</v>
      </c>
      <c r="D153" s="228" t="str">
        <f>IFERROR(IF((VLOOKUP($A153,'Q4 Raw Data'!$A$9:$DO$158,D$3,FALSE))="","",(VLOOKUP($A153,'Q4 Raw Data'!$A$9:$DO$158,D$3,FALSE))),"")</f>
        <v>Agree</v>
      </c>
      <c r="E153" s="228" t="str">
        <f>IFERROR(IF((VLOOKUP($A153,'Q4 Raw Data'!$A$9:$DO$158,E$3,FALSE))="","",(VLOOKUP($A153,'Q4 Raw Data'!$A$9:$DO$158,E$3,FALSE))),"")</f>
        <v>Strongly Agree</v>
      </c>
      <c r="F153" s="228" t="str">
        <f>IFERROR(IF((VLOOKUP($A153,'Q4 Raw Data'!$A$9:$DO$158,F$3,FALSE))="","",(VLOOKUP($A153,'Q4 Raw Data'!$A$9:$DO$158,F$3,FALSE))),"")</f>
        <v>Strongly Agree</v>
      </c>
      <c r="G153" s="228" t="str">
        <f>IFERROR(IF((VLOOKUP($A153,'Q4 Raw Data'!$A$9:$DO$158,G$3,FALSE))="","",(VLOOKUP($A153,'Q4 Raw Data'!$A$9:$DO$158,G$3,FALSE))),"")</f>
        <v>Neither agree nor disagree</v>
      </c>
      <c r="H153" s="228" t="str">
        <f>IFERROR(IF((VLOOKUP($A153,'Q4 Raw Data'!$A$9:$DO$158,H$3,FALSE))="","",(VLOOKUP($A153,'Q4 Raw Data'!$A$9:$DO$158,H$3,FALSE))),"")</f>
        <v>Agree</v>
      </c>
      <c r="I153" s="228" t="str">
        <f>IFERROR(IF((VLOOKUP($A153,'Q4 Raw Data'!$A$9:$DO$158,I$3,FALSE))="","",(VLOOKUP($A153,'Q4 Raw Data'!$A$9:$DO$158,I$3,FALSE))),"")</f>
        <v>Strongly Agree</v>
      </c>
      <c r="J153" s="228"/>
      <c r="K153" s="228"/>
      <c r="L153" s="228"/>
      <c r="M153" s="228"/>
      <c r="N153" s="228"/>
      <c r="O153" s="228"/>
      <c r="P153" s="228"/>
      <c r="Q153" s="228" t="str">
        <f>IFERROR(IF((VLOOKUP($A153,'Q4 Raw Data'!$A$9:$DO$158,Q$3,FALSE))="","",(VLOOKUP($A153,'Q4 Raw Data'!$A$9:$DO$158,Q$3,FALSE))),"")</f>
        <v>2. Strong, system-wide governance and systems leadership</v>
      </c>
      <c r="R153" s="228" t="str">
        <f>IFERROR(IF((VLOOKUP($A153,'Q4 Raw Data'!$A$9:$DO$158,R$3,FALSE))="","",(VLOOKUP($A153,'Q4 Raw Data'!$A$9:$DO$158,R$3,FALSE))),"")</f>
        <v>Other</v>
      </c>
      <c r="S153" s="228"/>
      <c r="T153" s="228"/>
      <c r="U153" s="228" t="str">
        <f>IFERROR(IF((VLOOKUP($A153,'Q4 Raw Data'!$A$9:$DO$158,U$3,FALSE))="","",(VLOOKUP($A153,'Q4 Raw Data'!$A$9:$DO$158,U$3,FALSE))),"")</f>
        <v>Other</v>
      </c>
      <c r="V153" s="228" t="str">
        <f>IFERROR(IF((VLOOKUP($A153,'Q4 Raw Data'!$A$9:$DO$158,V$3,FALSE))="","",(VLOOKUP($A153,'Q4 Raw Data'!$A$9:$DO$158,V$3,FALSE))),"")</f>
        <v>9. Joint commissioning of health and social care</v>
      </c>
      <c r="W153" s="228"/>
      <c r="X153" s="228"/>
    </row>
    <row r="154" spans="1:24" x14ac:dyDescent="0.3">
      <c r="A154" s="228" t="s">
        <v>682</v>
      </c>
      <c r="B154" s="228" t="s">
        <v>683</v>
      </c>
      <c r="C154" s="228" t="str">
        <f>IFERROR(IF((VLOOKUP($A154,'Q4 Raw Data'!$A$9:$DO$158,C$3,FALSE))="","",(VLOOKUP($A154,'Q4 Raw Data'!$A$9:$DO$158,C$3,FALSE))),"")</f>
        <v>Strongly Agree</v>
      </c>
      <c r="D154" s="228" t="str">
        <f>IFERROR(IF((VLOOKUP($A154,'Q4 Raw Data'!$A$9:$DO$158,D$3,FALSE))="","",(VLOOKUP($A154,'Q4 Raw Data'!$A$9:$DO$158,D$3,FALSE))),"")</f>
        <v>Agree</v>
      </c>
      <c r="E154" s="228" t="str">
        <f>IFERROR(IF((VLOOKUP($A154,'Q4 Raw Data'!$A$9:$DO$158,E$3,FALSE))="","",(VLOOKUP($A154,'Q4 Raw Data'!$A$9:$DO$158,E$3,FALSE))),"")</f>
        <v>Strongly Agree</v>
      </c>
      <c r="F154" s="228" t="str">
        <f>IFERROR(IF((VLOOKUP($A154,'Q4 Raw Data'!$A$9:$DO$158,F$3,FALSE))="","",(VLOOKUP($A154,'Q4 Raw Data'!$A$9:$DO$158,F$3,FALSE))),"")</f>
        <v>Agree</v>
      </c>
      <c r="G154" s="228" t="str">
        <f>IFERROR(IF((VLOOKUP($A154,'Q4 Raw Data'!$A$9:$DO$158,G$3,FALSE))="","",(VLOOKUP($A154,'Q4 Raw Data'!$A$9:$DO$158,G$3,FALSE))),"")</f>
        <v>Strongly Agree</v>
      </c>
      <c r="H154" s="228" t="str">
        <f>IFERROR(IF((VLOOKUP($A154,'Q4 Raw Data'!$A$9:$DO$158,H$3,FALSE))="","",(VLOOKUP($A154,'Q4 Raw Data'!$A$9:$DO$158,H$3,FALSE))),"")</f>
        <v>Agree</v>
      </c>
      <c r="I154" s="228" t="str">
        <f>IFERROR(IF((VLOOKUP($A154,'Q4 Raw Data'!$A$9:$DO$158,I$3,FALSE))="","",(VLOOKUP($A154,'Q4 Raw Data'!$A$9:$DO$158,I$3,FALSE))),"")</f>
        <v>Agree</v>
      </c>
      <c r="J154" s="228"/>
      <c r="K154" s="228"/>
      <c r="L154" s="228"/>
      <c r="M154" s="228"/>
      <c r="N154" s="228"/>
      <c r="O154" s="228"/>
      <c r="P154" s="228"/>
      <c r="Q154" s="228" t="str">
        <f>IFERROR(IF((VLOOKUP($A154,'Q4 Raw Data'!$A$9:$DO$158,Q$3,FALSE))="","",(VLOOKUP($A154,'Q4 Raw Data'!$A$9:$DO$158,Q$3,FALSE))),"")</f>
        <v>1. Local contextual factors (e.g. financial health, funding arrangements, demographics, urban vs rural factors)</v>
      </c>
      <c r="R154" s="228" t="str">
        <f>IFERROR(IF((VLOOKUP($A154,'Q4 Raw Data'!$A$9:$DO$158,R$3,FALSE))="","",(VLOOKUP($A154,'Q4 Raw Data'!$A$9:$DO$158,R$3,FALSE))),"")</f>
        <v>5. Integrated workforce: joint approach to training and upskilling of workforce</v>
      </c>
      <c r="S154" s="228"/>
      <c r="T154" s="228"/>
      <c r="U154" s="228" t="str">
        <f>IFERROR(IF((VLOOKUP($A154,'Q4 Raw Data'!$A$9:$DO$158,U$3,FALSE))="","",(VLOOKUP($A154,'Q4 Raw Data'!$A$9:$DO$158,U$3,FALSE))),"")</f>
        <v>3. Integrated electronic records and sharing across the system with service users</v>
      </c>
      <c r="V154" s="228" t="str">
        <f>IFERROR(IF((VLOOKUP($A154,'Q4 Raw Data'!$A$9:$DO$158,V$3,FALSE))="","",(VLOOKUP($A154,'Q4 Raw Data'!$A$9:$DO$158,V$3,FALSE))),"")</f>
        <v>9. Joint commissioning of health and social care</v>
      </c>
      <c r="W154" s="228"/>
      <c r="X154" s="228"/>
    </row>
    <row r="155" spans="1:24" x14ac:dyDescent="0.3">
      <c r="A155" s="228" t="s">
        <v>684</v>
      </c>
      <c r="B155" s="228" t="s">
        <v>685</v>
      </c>
      <c r="C155" s="228" t="str">
        <f>IFERROR(IF((VLOOKUP($A155,'Q4 Raw Data'!$A$9:$DO$158,C$3,FALSE))="","",(VLOOKUP($A155,'Q4 Raw Data'!$A$9:$DO$158,C$3,FALSE))),"")</f>
        <v>Strongly Agree</v>
      </c>
      <c r="D155" s="228" t="str">
        <f>IFERROR(IF((VLOOKUP($A155,'Q4 Raw Data'!$A$9:$DO$158,D$3,FALSE))="","",(VLOOKUP($A155,'Q4 Raw Data'!$A$9:$DO$158,D$3,FALSE))),"")</f>
        <v>Agree</v>
      </c>
      <c r="E155" s="228" t="str">
        <f>IFERROR(IF((VLOOKUP($A155,'Q4 Raw Data'!$A$9:$DO$158,E$3,FALSE))="","",(VLOOKUP($A155,'Q4 Raw Data'!$A$9:$DO$158,E$3,FALSE))),"")</f>
        <v>Agree</v>
      </c>
      <c r="F155" s="228" t="str">
        <f>IFERROR(IF((VLOOKUP($A155,'Q4 Raw Data'!$A$9:$DO$158,F$3,FALSE))="","",(VLOOKUP($A155,'Q4 Raw Data'!$A$9:$DO$158,F$3,FALSE))),"")</f>
        <v>Neither agree nor disagree</v>
      </c>
      <c r="G155" s="228" t="str">
        <f>IFERROR(IF((VLOOKUP($A155,'Q4 Raw Data'!$A$9:$DO$158,G$3,FALSE))="","",(VLOOKUP($A155,'Q4 Raw Data'!$A$9:$DO$158,G$3,FALSE))),"")</f>
        <v>Agree</v>
      </c>
      <c r="H155" s="228" t="str">
        <f>IFERROR(IF((VLOOKUP($A155,'Q4 Raw Data'!$A$9:$DO$158,H$3,FALSE))="","",(VLOOKUP($A155,'Q4 Raw Data'!$A$9:$DO$158,H$3,FALSE))),"")</f>
        <v>Neither agree nor disagree</v>
      </c>
      <c r="I155" s="228" t="str">
        <f>IFERROR(IF((VLOOKUP($A155,'Q4 Raw Data'!$A$9:$DO$158,I$3,FALSE))="","",(VLOOKUP($A155,'Q4 Raw Data'!$A$9:$DO$158,I$3,FALSE))),"")</f>
        <v>Agree</v>
      </c>
      <c r="J155" s="228"/>
      <c r="K155" s="228"/>
      <c r="L155" s="228"/>
      <c r="M155" s="228"/>
      <c r="N155" s="228"/>
      <c r="O155" s="228"/>
      <c r="P155" s="228"/>
      <c r="Q155" s="228" t="str">
        <f>IFERROR(IF((VLOOKUP($A155,'Q4 Raw Data'!$A$9:$DO$158,Q$3,FALSE))="","",(VLOOKUP($A155,'Q4 Raw Data'!$A$9:$DO$158,Q$3,FALSE))),"")</f>
        <v>2. Strong, system-wide governance and systems leadership</v>
      </c>
      <c r="R155" s="228" t="str">
        <f>IFERROR(IF((VLOOKUP($A155,'Q4 Raw Data'!$A$9:$DO$158,R$3,FALSE))="","",(VLOOKUP($A155,'Q4 Raw Data'!$A$9:$DO$158,R$3,FALSE))),"")</f>
        <v>9. Joint commissioning of health and social care</v>
      </c>
      <c r="S155" s="228"/>
      <c r="T155" s="228"/>
      <c r="U155" s="228" t="str">
        <f>IFERROR(IF((VLOOKUP($A155,'Q4 Raw Data'!$A$9:$DO$158,U$3,FALSE))="","",(VLOOKUP($A155,'Q4 Raw Data'!$A$9:$DO$158,U$3,FALSE))),"")</f>
        <v>1. Local contextual factors (e.g. financial health, funding arrangements, demographics, urban vs rural factors)</v>
      </c>
      <c r="V155" s="228" t="str">
        <f>IFERROR(IF((VLOOKUP($A155,'Q4 Raw Data'!$A$9:$DO$158,V$3,FALSE))="","",(VLOOKUP($A155,'Q4 Raw Data'!$A$9:$DO$158,V$3,FALSE))),"")</f>
        <v>9. Joint commissioning of health and social care</v>
      </c>
      <c r="W155" s="228"/>
      <c r="X155" s="228"/>
    </row>
    <row r="156" spans="1:24" x14ac:dyDescent="0.3">
      <c r="A156" s="228" t="s">
        <v>688</v>
      </c>
      <c r="B156" s="228" t="s">
        <v>689</v>
      </c>
      <c r="C156" s="228" t="str">
        <f>IFERROR(IF((VLOOKUP($A156,'Q4 Raw Data'!$A$9:$DO$158,C$3,FALSE))="","",(VLOOKUP($A156,'Q4 Raw Data'!$A$9:$DO$158,C$3,FALSE))),"")</f>
        <v>Strongly Agree</v>
      </c>
      <c r="D156" s="228" t="str">
        <f>IFERROR(IF((VLOOKUP($A156,'Q4 Raw Data'!$A$9:$DO$158,D$3,FALSE))="","",(VLOOKUP($A156,'Q4 Raw Data'!$A$9:$DO$158,D$3,FALSE))),"")</f>
        <v>Neither agree nor disagree</v>
      </c>
      <c r="E156" s="228" t="str">
        <f>IFERROR(IF((VLOOKUP($A156,'Q4 Raw Data'!$A$9:$DO$158,E$3,FALSE))="","",(VLOOKUP($A156,'Q4 Raw Data'!$A$9:$DO$158,E$3,FALSE))),"")</f>
        <v>Strongly Agree</v>
      </c>
      <c r="F156" s="228" t="str">
        <f>IFERROR(IF((VLOOKUP($A156,'Q4 Raw Data'!$A$9:$DO$158,F$3,FALSE))="","",(VLOOKUP($A156,'Q4 Raw Data'!$A$9:$DO$158,F$3,FALSE))),"")</f>
        <v>Agree</v>
      </c>
      <c r="G156" s="228" t="str">
        <f>IFERROR(IF((VLOOKUP($A156,'Q4 Raw Data'!$A$9:$DO$158,G$3,FALSE))="","",(VLOOKUP($A156,'Q4 Raw Data'!$A$9:$DO$158,G$3,FALSE))),"")</f>
        <v>Strongly Agree</v>
      </c>
      <c r="H156" s="228" t="str">
        <f>IFERROR(IF((VLOOKUP($A156,'Q4 Raw Data'!$A$9:$DO$158,H$3,FALSE))="","",(VLOOKUP($A156,'Q4 Raw Data'!$A$9:$DO$158,H$3,FALSE))),"")</f>
        <v>Agree</v>
      </c>
      <c r="I156" s="228" t="str">
        <f>IFERROR(IF((VLOOKUP($A156,'Q4 Raw Data'!$A$9:$DO$158,I$3,FALSE))="","",(VLOOKUP($A156,'Q4 Raw Data'!$A$9:$DO$158,I$3,FALSE))),"")</f>
        <v>Strongly Agree</v>
      </c>
      <c r="J156" s="228"/>
      <c r="K156" s="228"/>
      <c r="L156" s="228"/>
      <c r="M156" s="228"/>
      <c r="N156" s="228"/>
      <c r="O156" s="228"/>
      <c r="P156" s="228"/>
      <c r="Q156" s="228" t="str">
        <f>IFERROR(IF((VLOOKUP($A156,'Q4 Raw Data'!$A$9:$DO$158,Q$3,FALSE))="","",(VLOOKUP($A156,'Q4 Raw Data'!$A$9:$DO$158,Q$3,FALSE))),"")</f>
        <v>2. Strong, system-wide governance and systems leadership</v>
      </c>
      <c r="R156" s="228" t="str">
        <f>IFERROR(IF((VLOOKUP($A156,'Q4 Raw Data'!$A$9:$DO$158,R$3,FALSE))="","",(VLOOKUP($A156,'Q4 Raw Data'!$A$9:$DO$158,R$3,FALSE))),"")</f>
        <v>6. Good quality and sustainable provider market that can meet demand</v>
      </c>
      <c r="S156" s="228"/>
      <c r="T156" s="228"/>
      <c r="U156" s="228" t="str">
        <f>IFERROR(IF((VLOOKUP($A156,'Q4 Raw Data'!$A$9:$DO$158,U$3,FALSE))="","",(VLOOKUP($A156,'Q4 Raw Data'!$A$9:$DO$158,U$3,FALSE))),"")</f>
        <v>1. Local contextual factors (e.g. financial health, funding arrangements, demographics, urban vs rural factors)</v>
      </c>
      <c r="V156" s="228" t="str">
        <f>IFERROR(IF((VLOOKUP($A156,'Q4 Raw Data'!$A$9:$DO$158,V$3,FALSE))="","",(VLOOKUP($A156,'Q4 Raw Data'!$A$9:$DO$158,V$3,FALSE))),"")</f>
        <v>3. Integrated electronic records and sharing across the system with service users</v>
      </c>
      <c r="W156" s="228"/>
      <c r="X156" s="228"/>
    </row>
  </sheetData>
  <mergeCells count="2">
    <mergeCell ref="C5:P5"/>
    <mergeCell ref="Q5:X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FC82-E9BE-4135-BC15-9448777F681A}">
  <sheetPr codeName="Sheet37">
    <tabColor theme="3" tint="0.79998168889431442"/>
  </sheetPr>
  <dimension ref="A1:M174"/>
  <sheetViews>
    <sheetView showGridLines="0" zoomScale="70" zoomScaleNormal="70" workbookViewId="0"/>
  </sheetViews>
  <sheetFormatPr defaultColWidth="9.109375" defaultRowHeight="14.4" x14ac:dyDescent="0.3"/>
  <cols>
    <col min="1" max="1" width="4.6640625" style="228" customWidth="1"/>
    <col min="2" max="2" width="9.109375" style="1" hidden="1" customWidth="1"/>
    <col min="3" max="3" width="21.6640625" style="228" customWidth="1"/>
    <col min="4" max="4" width="40.6640625" style="228" customWidth="1"/>
    <col min="5" max="6" width="36.6640625" style="228" customWidth="1"/>
    <col min="7" max="7" width="4.6640625" style="245" customWidth="1"/>
    <col min="8" max="9" width="36.6640625" style="228" customWidth="1"/>
    <col min="10" max="11" width="4.6640625" style="228" customWidth="1"/>
    <col min="12" max="12" width="9.109375" style="1" hidden="1" customWidth="1"/>
    <col min="13" max="13" width="4.6640625" style="228" customWidth="1"/>
    <col min="14" max="16384" width="9.109375" style="228"/>
  </cols>
  <sheetData>
    <row r="1" spans="1:13" ht="21" x14ac:dyDescent="0.4">
      <c r="A1" s="22"/>
      <c r="C1" s="377" t="s">
        <v>1295</v>
      </c>
      <c r="D1" s="377"/>
      <c r="E1" s="377"/>
      <c r="F1" s="377"/>
      <c r="G1" s="222"/>
      <c r="H1" s="222"/>
      <c r="I1" s="222"/>
      <c r="J1" s="22"/>
    </row>
    <row r="2" spans="1:13" x14ac:dyDescent="0.3">
      <c r="A2" s="22"/>
      <c r="C2" s="379"/>
      <c r="D2" s="379"/>
      <c r="E2" s="379"/>
      <c r="F2" s="379"/>
      <c r="G2" s="221"/>
      <c r="H2" s="221"/>
      <c r="I2" s="221"/>
      <c r="J2" s="22"/>
    </row>
    <row r="3" spans="1:13" x14ac:dyDescent="0.3">
      <c r="A3" s="22"/>
      <c r="C3" s="22"/>
      <c r="D3" s="22"/>
      <c r="E3" s="22"/>
      <c r="F3" s="22"/>
      <c r="G3" s="22"/>
      <c r="H3" s="22"/>
      <c r="I3" s="22"/>
      <c r="J3" s="22"/>
    </row>
    <row r="4" spans="1:13" x14ac:dyDescent="0.3">
      <c r="A4" s="22"/>
      <c r="C4" s="23" t="s">
        <v>1005</v>
      </c>
      <c r="D4" s="22"/>
      <c r="E4" s="24" t="str">
        <f ca="1">'Org List'!J7</f>
        <v>ENG</v>
      </c>
      <c r="F4" s="22"/>
      <c r="G4" s="22"/>
      <c r="H4" s="22"/>
      <c r="I4" s="22"/>
      <c r="J4" s="22"/>
      <c r="L4" s="1">
        <f ca="1">MATCH(E4,'Comms by AT'!$Y:$Y,0)</f>
        <v>4</v>
      </c>
    </row>
    <row r="5" spans="1:13" x14ac:dyDescent="0.3">
      <c r="A5" s="22"/>
      <c r="C5" s="22"/>
      <c r="D5" s="22"/>
      <c r="E5" s="22"/>
      <c r="F5" s="22"/>
      <c r="G5" s="22"/>
      <c r="H5" s="22"/>
      <c r="I5" s="22"/>
      <c r="J5" s="22"/>
      <c r="L5" s="1">
        <f ca="1">COUNTIF('Comms by AT'!$Z:$Z,$E$4)</f>
        <v>150</v>
      </c>
    </row>
    <row r="6" spans="1:13" ht="20.100000000000001" customHeight="1" x14ac:dyDescent="0.3">
      <c r="C6" s="169" t="s">
        <v>1141</v>
      </c>
      <c r="G6" s="243"/>
    </row>
    <row r="7" spans="1:13" x14ac:dyDescent="0.3">
      <c r="A7" s="22"/>
      <c r="C7" s="23" t="s">
        <v>1006</v>
      </c>
      <c r="D7" s="22"/>
      <c r="E7" s="22"/>
      <c r="F7" s="22"/>
      <c r="G7" s="22"/>
      <c r="H7" s="22"/>
      <c r="I7" s="22"/>
      <c r="J7" s="22"/>
    </row>
    <row r="8" spans="1:13" s="1" customFormat="1" hidden="1" x14ac:dyDescent="0.3">
      <c r="C8" s="248"/>
      <c r="E8" s="1">
        <v>17</v>
      </c>
      <c r="F8" s="1">
        <v>18</v>
      </c>
      <c r="H8" s="1">
        <v>21</v>
      </c>
      <c r="I8" s="1">
        <v>22</v>
      </c>
    </row>
    <row r="9" spans="1:13" ht="15" thickBot="1" x14ac:dyDescent="0.35"/>
    <row r="10" spans="1:13" s="138" customFormat="1" ht="30" customHeight="1" thickBot="1" x14ac:dyDescent="0.35">
      <c r="A10" s="228"/>
      <c r="B10" s="1"/>
      <c r="C10" s="422" t="s">
        <v>1007</v>
      </c>
      <c r="D10" s="398"/>
      <c r="E10" s="420" t="s">
        <v>1296</v>
      </c>
      <c r="F10" s="421"/>
      <c r="G10" s="236"/>
      <c r="H10" s="420" t="s">
        <v>1297</v>
      </c>
      <c r="I10" s="421"/>
      <c r="J10" s="228"/>
      <c r="K10" s="228"/>
      <c r="L10" s="1"/>
      <c r="M10" s="229"/>
    </row>
    <row r="11" spans="1:13" ht="15" customHeight="1" thickBot="1" x14ac:dyDescent="0.35">
      <c r="C11" s="423"/>
      <c r="D11" s="399"/>
      <c r="E11" s="30" t="s">
        <v>1298</v>
      </c>
      <c r="F11" s="29" t="s">
        <v>1299</v>
      </c>
      <c r="G11" s="236"/>
      <c r="H11" s="27" t="s">
        <v>1298</v>
      </c>
      <c r="I11" s="31" t="s">
        <v>1299</v>
      </c>
    </row>
    <row r="12" spans="1:13" ht="30" customHeight="1" x14ac:dyDescent="0.3">
      <c r="C12" s="408" t="str">
        <f ca="1">'Org List'!$J$6</f>
        <v>England</v>
      </c>
      <c r="D12" s="92" t="s">
        <v>1245</v>
      </c>
      <c r="E12" s="38">
        <f ca="1">SUM(E13:E22)</f>
        <v>138</v>
      </c>
      <c r="F12" s="44" t="s">
        <v>1013</v>
      </c>
      <c r="G12" s="237"/>
      <c r="H12" s="42">
        <f ca="1">SUM(H13:H22)</f>
        <v>93</v>
      </c>
      <c r="I12" s="45" t="s">
        <v>1013</v>
      </c>
    </row>
    <row r="13" spans="1:13" ht="30" customHeight="1" x14ac:dyDescent="0.3">
      <c r="C13" s="409"/>
      <c r="D13" s="93" t="s">
        <v>1233</v>
      </c>
      <c r="E13" s="240">
        <f t="shared" ref="E13:E22" ca="1" si="0">COUNTIF(E$25:E$174,$D13)</f>
        <v>0</v>
      </c>
      <c r="F13" s="51">
        <f ca="1">IFERROR(E13/$E$12,0)</f>
        <v>0</v>
      </c>
      <c r="G13" s="237"/>
      <c r="H13" s="46">
        <f t="shared" ref="H13:H22" ca="1" si="1">COUNTIF(H$25:H$174,$D13)</f>
        <v>1</v>
      </c>
      <c r="I13" s="53">
        <f ca="1">IFERROR(H13/$H$12,0)</f>
        <v>1.0752688172043012E-2</v>
      </c>
    </row>
    <row r="14" spans="1:13" ht="30" customHeight="1" x14ac:dyDescent="0.3">
      <c r="C14" s="409"/>
      <c r="D14" s="93" t="s">
        <v>1231</v>
      </c>
      <c r="E14" s="241">
        <f t="shared" ca="1" si="0"/>
        <v>52</v>
      </c>
      <c r="F14" s="51">
        <f t="shared" ref="F14:F22" ca="1" si="2">IFERROR(E14/$E$12,0)</f>
        <v>0.37681159420289856</v>
      </c>
      <c r="G14" s="238"/>
      <c r="H14" s="46">
        <f t="shared" ca="1" si="1"/>
        <v>7</v>
      </c>
      <c r="I14" s="53">
        <f t="shared" ref="I14:I22" ca="1" si="3">IFERROR(H14/$H$12,0)</f>
        <v>7.5268817204301078E-2</v>
      </c>
    </row>
    <row r="15" spans="1:13" ht="30" customHeight="1" x14ac:dyDescent="0.3">
      <c r="C15" s="409"/>
      <c r="D15" s="93" t="s">
        <v>1237</v>
      </c>
      <c r="E15" s="240">
        <f t="shared" ca="1" si="0"/>
        <v>9</v>
      </c>
      <c r="F15" s="51">
        <f t="shared" ca="1" si="2"/>
        <v>6.5217391304347824E-2</v>
      </c>
      <c r="G15" s="237"/>
      <c r="H15" s="46">
        <f t="shared" ca="1" si="1"/>
        <v>28</v>
      </c>
      <c r="I15" s="53">
        <f t="shared" ca="1" si="3"/>
        <v>0.30107526881720431</v>
      </c>
    </row>
    <row r="16" spans="1:13" ht="30" customHeight="1" x14ac:dyDescent="0.3">
      <c r="C16" s="409"/>
      <c r="D16" s="93" t="s">
        <v>1241</v>
      </c>
      <c r="E16" s="241">
        <f t="shared" ca="1" si="0"/>
        <v>9</v>
      </c>
      <c r="F16" s="51">
        <f t="shared" ca="1" si="2"/>
        <v>6.5217391304347824E-2</v>
      </c>
      <c r="G16" s="238"/>
      <c r="H16" s="46">
        <f t="shared" ca="1" si="1"/>
        <v>4</v>
      </c>
      <c r="I16" s="53">
        <f t="shared" ca="1" si="3"/>
        <v>4.3010752688172046E-2</v>
      </c>
    </row>
    <row r="17" spans="1:9" ht="30" customHeight="1" x14ac:dyDescent="0.3">
      <c r="C17" s="409"/>
      <c r="D17" s="93" t="s">
        <v>1232</v>
      </c>
      <c r="E17" s="240">
        <f t="shared" ca="1" si="0"/>
        <v>11</v>
      </c>
      <c r="F17" s="51">
        <f t="shared" ca="1" si="2"/>
        <v>7.9710144927536225E-2</v>
      </c>
      <c r="G17" s="237"/>
      <c r="H17" s="46">
        <f t="shared" ca="1" si="1"/>
        <v>10</v>
      </c>
      <c r="I17" s="53">
        <f t="shared" ca="1" si="3"/>
        <v>0.10752688172043011</v>
      </c>
    </row>
    <row r="18" spans="1:9" ht="30" customHeight="1" x14ac:dyDescent="0.3">
      <c r="C18" s="409"/>
      <c r="D18" s="93" t="s">
        <v>1236</v>
      </c>
      <c r="E18" s="241">
        <f t="shared" ca="1" si="0"/>
        <v>11</v>
      </c>
      <c r="F18" s="51">
        <f t="shared" ca="1" si="2"/>
        <v>7.9710144927536225E-2</v>
      </c>
      <c r="G18" s="238"/>
      <c r="H18" s="46">
        <f t="shared" ca="1" si="1"/>
        <v>20</v>
      </c>
      <c r="I18" s="53">
        <f t="shared" ca="1" si="3"/>
        <v>0.21505376344086022</v>
      </c>
    </row>
    <row r="19" spans="1:9" ht="30" customHeight="1" x14ac:dyDescent="0.3">
      <c r="C19" s="409"/>
      <c r="D19" s="93" t="s">
        <v>1234</v>
      </c>
      <c r="E19" s="240">
        <f t="shared" ca="1" si="0"/>
        <v>4</v>
      </c>
      <c r="F19" s="51">
        <f t="shared" ca="1" si="2"/>
        <v>2.8985507246376812E-2</v>
      </c>
      <c r="G19" s="237"/>
      <c r="H19" s="46">
        <f t="shared" ca="1" si="1"/>
        <v>0</v>
      </c>
      <c r="I19" s="53">
        <f t="shared" ca="1" si="3"/>
        <v>0</v>
      </c>
    </row>
    <row r="20" spans="1:9" ht="30" customHeight="1" x14ac:dyDescent="0.3">
      <c r="C20" s="409"/>
      <c r="D20" s="93" t="s">
        <v>1235</v>
      </c>
      <c r="E20" s="241">
        <f t="shared" ca="1" si="0"/>
        <v>22</v>
      </c>
      <c r="F20" s="51">
        <f t="shared" ca="1" si="2"/>
        <v>0.15942028985507245</v>
      </c>
      <c r="G20" s="238"/>
      <c r="H20" s="46">
        <f t="shared" ca="1" si="1"/>
        <v>6</v>
      </c>
      <c r="I20" s="53">
        <f t="shared" ca="1" si="3"/>
        <v>6.4516129032258063E-2</v>
      </c>
    </row>
    <row r="21" spans="1:9" ht="30" customHeight="1" x14ac:dyDescent="0.3">
      <c r="C21" s="409"/>
      <c r="D21" s="93" t="s">
        <v>1239</v>
      </c>
      <c r="E21" s="240">
        <f t="shared" ca="1" si="0"/>
        <v>15</v>
      </c>
      <c r="F21" s="51">
        <f t="shared" ca="1" si="2"/>
        <v>0.10869565217391304</v>
      </c>
      <c r="G21" s="237"/>
      <c r="H21" s="46">
        <f t="shared" ca="1" si="1"/>
        <v>9</v>
      </c>
      <c r="I21" s="53">
        <f t="shared" ca="1" si="3"/>
        <v>9.6774193548387094E-2</v>
      </c>
    </row>
    <row r="22" spans="1:9" ht="30" customHeight="1" thickBot="1" x14ac:dyDescent="0.35">
      <c r="C22" s="410"/>
      <c r="D22" s="94" t="s">
        <v>1240</v>
      </c>
      <c r="E22" s="242">
        <f t="shared" ca="1" si="0"/>
        <v>5</v>
      </c>
      <c r="F22" s="56">
        <f t="shared" ca="1" si="2"/>
        <v>3.6231884057971016E-2</v>
      </c>
      <c r="G22" s="238"/>
      <c r="H22" s="40">
        <f t="shared" ca="1" si="1"/>
        <v>8</v>
      </c>
      <c r="I22" s="58">
        <f t="shared" ca="1" si="3"/>
        <v>8.6021505376344093E-2</v>
      </c>
    </row>
    <row r="23" spans="1:9" ht="15" thickBot="1" x14ac:dyDescent="0.35"/>
    <row r="24" spans="1:9" ht="15" customHeight="1" thickBot="1" x14ac:dyDescent="0.35">
      <c r="C24" s="224" t="s">
        <v>195</v>
      </c>
      <c r="D24" s="225" t="s">
        <v>1007</v>
      </c>
      <c r="E24" s="30" t="s">
        <v>1220</v>
      </c>
      <c r="F24" s="28" t="s">
        <v>1221</v>
      </c>
      <c r="G24" s="246"/>
      <c r="H24" s="30" t="s">
        <v>1224</v>
      </c>
      <c r="I24" s="31" t="s">
        <v>1225</v>
      </c>
    </row>
    <row r="25" spans="1:9" ht="45" customHeight="1" x14ac:dyDescent="0.3">
      <c r="A25" s="41">
        <v>0</v>
      </c>
      <c r="B25" s="239" t="str">
        <f ca="1">C25</f>
        <v>E09000002</v>
      </c>
      <c r="C25" s="249" t="str">
        <f t="shared" ref="C25:C56" ca="1" si="4">IF($A25&gt;$L$5-1,"",INDIRECT("'Comms by AT'!AA"&amp;$A25+$L$4))</f>
        <v>E09000002</v>
      </c>
      <c r="D25" s="250" t="str">
        <f ca="1">IFERROR(VLOOKUP($C25,'Org List'!$J$9:$K$640,2,0), "")</f>
        <v>Barking and Dagenham</v>
      </c>
      <c r="E25" s="230" t="str">
        <f ca="1">IFERROR(IF((VLOOKUP($B25,'Year End Backsheet'!$A$7:$X$156,E$8,FALSE))="","",(VLOOKUP($B25,'Year End Backsheet'!$A$7:$X$156,E$8,FALSE))),"")</f>
        <v>2. Strong, system-wide governance and systems leadership</v>
      </c>
      <c r="F25" s="231" t="str">
        <f ca="1">IFERROR(IF((VLOOKUP($B25,'Year End Backsheet'!$A$7:$X$156,F$8,FALSE))="","",(VLOOKUP($B25,'Year End Backsheet'!$A$7:$X$156,F$8,FALSE))),"")</f>
        <v>9. Joint commissioning of health and social care</v>
      </c>
      <c r="G25" s="247"/>
      <c r="H25" s="230" t="str">
        <f ca="1">IFERROR(IF((VLOOKUP($B25,'Year End Backsheet'!$A$7:$X$156,H$8,FALSE))="","",(VLOOKUP($B25,'Year End Backsheet'!$A$7:$X$156,H$8,FALSE))),"")</f>
        <v>1. Local contextual factors (e.g. financial health, funding arrangements, demographics, urban vs rural factors)</v>
      </c>
      <c r="I25" s="231" t="str">
        <f ca="1">IFERROR(IF((VLOOKUP($B25,'Year End Backsheet'!$A$7:$X$156,I$8,FALSE))="","",(VLOOKUP($B25,'Year End Backsheet'!$A$7:$X$156,I$8,FALSE))),"")</f>
        <v>7. Joined-up regulatory approach</v>
      </c>
    </row>
    <row r="26" spans="1:9" ht="45" customHeight="1" x14ac:dyDescent="0.3">
      <c r="A26" s="41">
        <v>1</v>
      </c>
      <c r="B26" s="239" t="str">
        <f t="shared" ref="B26:B57" ca="1" si="5">C26</f>
        <v>E09000003</v>
      </c>
      <c r="C26" s="251" t="str">
        <f t="shared" ca="1" si="4"/>
        <v>E09000003</v>
      </c>
      <c r="D26" s="252" t="str">
        <f ca="1">IFERROR(VLOOKUP($C26,'Org List'!$J$9:$K$640,2,0), "")</f>
        <v>Barnet</v>
      </c>
      <c r="E26" s="232" t="str">
        <f ca="1">IFERROR(IF((VLOOKUP($B26,'Year End Backsheet'!$A$7:$X$156,E$8,FALSE))="","",(VLOOKUP($B26,'Year End Backsheet'!$A$7:$X$156,E$8,FALSE))),"")</f>
        <v>6. Good quality and sustainable provider market that can meet demand</v>
      </c>
      <c r="F26" s="233" t="str">
        <f ca="1">IFERROR(IF((VLOOKUP($B26,'Year End Backsheet'!$A$7:$X$156,F$8,FALSE))="","",(VLOOKUP($B26,'Year End Backsheet'!$A$7:$X$156,F$8,FALSE))),"")</f>
        <v>2. Strong, system-wide governance and systems leadership</v>
      </c>
      <c r="G26" s="247"/>
      <c r="H26" s="232" t="str">
        <f ca="1">IFERROR(IF((VLOOKUP($B26,'Year End Backsheet'!$A$7:$X$156,H$8,FALSE))="","",(VLOOKUP($B26,'Year End Backsheet'!$A$7:$X$156,H$8,FALSE))),"")</f>
        <v>1. Local contextual factors (e.g. financial health, funding arrangements, demographics, urban vs rural factors)</v>
      </c>
      <c r="I26" s="233" t="str">
        <f ca="1">IFERROR(IF((VLOOKUP($B26,'Year End Backsheet'!$A$7:$X$156,I$8,FALSE))="","",(VLOOKUP($B26,'Year End Backsheet'!$A$7:$X$156,I$8,FALSE))),"")</f>
        <v>3. Integrated electronic records and sharing across the system with service users</v>
      </c>
    </row>
    <row r="27" spans="1:9" ht="45" customHeight="1" x14ac:dyDescent="0.3">
      <c r="A27" s="41">
        <v>2</v>
      </c>
      <c r="B27" s="239" t="str">
        <f t="shared" ca="1" si="5"/>
        <v>E08000016</v>
      </c>
      <c r="C27" s="251" t="str">
        <f t="shared" ca="1" si="4"/>
        <v>E08000016</v>
      </c>
      <c r="D27" s="252" t="str">
        <f ca="1">IFERROR(VLOOKUP($C27,'Org List'!$J$9:$K$640,2,0), "")</f>
        <v>Barnsley</v>
      </c>
      <c r="E27" s="232" t="str">
        <f ca="1">IFERROR(IF((VLOOKUP($B27,'Year End Backsheet'!$A$7:$X$156,E$8,FALSE))="","",(VLOOKUP($B27,'Year End Backsheet'!$A$7:$X$156,E$8,FALSE))),"")</f>
        <v>2. Strong, system-wide governance and systems leadership</v>
      </c>
      <c r="F27" s="233" t="str">
        <f ca="1">IFERROR(IF((VLOOKUP($B27,'Year End Backsheet'!$A$7:$X$156,F$8,FALSE))="","",(VLOOKUP($B27,'Year End Backsheet'!$A$7:$X$156,F$8,FALSE))),"")</f>
        <v>8. Pooled or aligned resources</v>
      </c>
      <c r="G27" s="247"/>
      <c r="H27" s="232" t="str">
        <f ca="1">IFERROR(IF((VLOOKUP($B27,'Year End Backsheet'!$A$7:$X$156,H$8,FALSE))="","",(VLOOKUP($B27,'Year End Backsheet'!$A$7:$X$156,H$8,FALSE))),"")</f>
        <v>3. Integrated electronic records and sharing across the system with service users</v>
      </c>
      <c r="I27" s="233" t="str">
        <f ca="1">IFERROR(IF((VLOOKUP($B27,'Year End Backsheet'!$A$7:$X$156,I$8,FALSE))="","",(VLOOKUP($B27,'Year End Backsheet'!$A$7:$X$156,I$8,FALSE))),"")</f>
        <v>7. Joined-up regulatory approach</v>
      </c>
    </row>
    <row r="28" spans="1:9" ht="45" customHeight="1" x14ac:dyDescent="0.3">
      <c r="A28" s="41">
        <v>3</v>
      </c>
      <c r="B28" s="239" t="str">
        <f t="shared" ca="1" si="5"/>
        <v>E06000022</v>
      </c>
      <c r="C28" s="251" t="str">
        <f t="shared" ca="1" si="4"/>
        <v>E06000022</v>
      </c>
      <c r="D28" s="252" t="str">
        <f ca="1">IFERROR(VLOOKUP($C28,'Org List'!$J$9:$K$640,2,0), "")</f>
        <v>Bath and North East Somerset</v>
      </c>
      <c r="E28" s="232" t="str">
        <f ca="1">IFERROR(IF((VLOOKUP($B28,'Year End Backsheet'!$A$7:$X$156,E$8,FALSE))="","",(VLOOKUP($B28,'Year End Backsheet'!$A$7:$X$156,E$8,FALSE))),"")</f>
        <v>9. Joint commissioning of health and social care</v>
      </c>
      <c r="F28" s="233" t="str">
        <f ca="1">IFERROR(IF((VLOOKUP($B28,'Year End Backsheet'!$A$7:$X$156,F$8,FALSE))="","",(VLOOKUP($B28,'Year End Backsheet'!$A$7:$X$156,F$8,FALSE))),"")</f>
        <v>2. Strong, system-wide governance and systems leadership</v>
      </c>
      <c r="G28" s="247"/>
      <c r="H28" s="232" t="str">
        <f ca="1">IFERROR(IF((VLOOKUP($B28,'Year End Backsheet'!$A$7:$X$156,H$8,FALSE))="","",(VLOOKUP($B28,'Year End Backsheet'!$A$7:$X$156,H$8,FALSE))),"")</f>
        <v>3. Integrated electronic records and sharing across the system with service users</v>
      </c>
      <c r="I28" s="233" t="str">
        <f ca="1">IFERROR(IF((VLOOKUP($B28,'Year End Backsheet'!$A$7:$X$156,I$8,FALSE))="","",(VLOOKUP($B28,'Year End Backsheet'!$A$7:$X$156,I$8,FALSE))),"")</f>
        <v>1. Local contextual factors (e.g. financial health, funding arrangements, demographics, urban vs rural factors)</v>
      </c>
    </row>
    <row r="29" spans="1:9" ht="45" customHeight="1" x14ac:dyDescent="0.3">
      <c r="A29" s="41">
        <v>4</v>
      </c>
      <c r="B29" s="239" t="str">
        <f t="shared" ca="1" si="5"/>
        <v>E06000055</v>
      </c>
      <c r="C29" s="251" t="str">
        <f t="shared" ca="1" si="4"/>
        <v>E06000055</v>
      </c>
      <c r="D29" s="252" t="str">
        <f ca="1">IFERROR(VLOOKUP($C29,'Org List'!$J$9:$K$640,2,0), "")</f>
        <v>Bedford</v>
      </c>
      <c r="E29" s="232" t="str">
        <f ca="1">IFERROR(IF((VLOOKUP($B29,'Year End Backsheet'!$A$7:$X$156,E$8,FALSE))="","",(VLOOKUP($B29,'Year End Backsheet'!$A$7:$X$156,E$8,FALSE))),"")</f>
        <v>2. Strong, system-wide governance and systems leadership</v>
      </c>
      <c r="F29" s="233" t="str">
        <f ca="1">IFERROR(IF((VLOOKUP($B29,'Year End Backsheet'!$A$7:$X$156,F$8,FALSE))="","",(VLOOKUP($B29,'Year End Backsheet'!$A$7:$X$156,F$8,FALSE))),"")</f>
        <v>9. Joint commissioning of health and social care</v>
      </c>
      <c r="G29" s="247"/>
      <c r="H29" s="232" t="str">
        <f ca="1">IFERROR(IF((VLOOKUP($B29,'Year End Backsheet'!$A$7:$X$156,H$8,FALSE))="","",(VLOOKUP($B29,'Year End Backsheet'!$A$7:$X$156,H$8,FALSE))),"")</f>
        <v>6. Good quality and sustainable provider market that can meet demand</v>
      </c>
      <c r="I29" s="233" t="str">
        <f ca="1">IFERROR(IF((VLOOKUP($B29,'Year End Backsheet'!$A$7:$X$156,I$8,FALSE))="","",(VLOOKUP($B29,'Year End Backsheet'!$A$7:$X$156,I$8,FALSE))),"")</f>
        <v>1. Local contextual factors (e.g. financial health, funding arrangements, demographics, urban vs rural factors)</v>
      </c>
    </row>
    <row r="30" spans="1:9" ht="45" customHeight="1" x14ac:dyDescent="0.3">
      <c r="A30" s="41">
        <v>5</v>
      </c>
      <c r="B30" s="239" t="str">
        <f t="shared" ca="1" si="5"/>
        <v>E09000004</v>
      </c>
      <c r="C30" s="251" t="str">
        <f t="shared" ca="1" si="4"/>
        <v>E09000004</v>
      </c>
      <c r="D30" s="252" t="str">
        <f ca="1">IFERROR(VLOOKUP($C30,'Org List'!$J$9:$K$640,2,0), "")</f>
        <v>Bexley</v>
      </c>
      <c r="E30" s="232" t="str">
        <f ca="1">IFERROR(IF((VLOOKUP($B30,'Year End Backsheet'!$A$7:$X$156,E$8,FALSE))="","",(VLOOKUP($B30,'Year End Backsheet'!$A$7:$X$156,E$8,FALSE))),"")</f>
        <v>2. Strong, system-wide governance and systems leadership</v>
      </c>
      <c r="F30" s="233" t="str">
        <f ca="1">IFERROR(IF((VLOOKUP($B30,'Year End Backsheet'!$A$7:$X$156,F$8,FALSE))="","",(VLOOKUP($B30,'Year End Backsheet'!$A$7:$X$156,F$8,FALSE))),"")</f>
        <v>8. Pooled or aligned resources</v>
      </c>
      <c r="G30" s="247"/>
      <c r="H30" s="232" t="str">
        <f ca="1">IFERROR(IF((VLOOKUP($B30,'Year End Backsheet'!$A$7:$X$156,H$8,FALSE))="","",(VLOOKUP($B30,'Year End Backsheet'!$A$7:$X$156,H$8,FALSE))),"")</f>
        <v>1. Local contextual factors (e.g. financial health, funding arrangements, demographics, urban vs rural factors)</v>
      </c>
      <c r="I30" s="233" t="str">
        <f ca="1">IFERROR(IF((VLOOKUP($B30,'Year End Backsheet'!$A$7:$X$156,I$8,FALSE))="","",(VLOOKUP($B30,'Year End Backsheet'!$A$7:$X$156,I$8,FALSE))),"")</f>
        <v>6. Good quality and sustainable provider market that can meet demand</v>
      </c>
    </row>
    <row r="31" spans="1:9" ht="45" customHeight="1" x14ac:dyDescent="0.3">
      <c r="A31" s="41">
        <v>6</v>
      </c>
      <c r="B31" s="239" t="str">
        <f t="shared" ca="1" si="5"/>
        <v>E08000025</v>
      </c>
      <c r="C31" s="251" t="str">
        <f t="shared" ca="1" si="4"/>
        <v>E08000025</v>
      </c>
      <c r="D31" s="252" t="str">
        <f ca="1">IFERROR(VLOOKUP($C31,'Org List'!$J$9:$K$640,2,0), "")</f>
        <v>Birmingham</v>
      </c>
      <c r="E31" s="232" t="str">
        <f ca="1">IFERROR(IF((VLOOKUP($B31,'Year End Backsheet'!$A$7:$X$156,E$8,FALSE))="","",(VLOOKUP($B31,'Year End Backsheet'!$A$7:$X$156,E$8,FALSE))),"")</f>
        <v>9. Joint commissioning of health and social care</v>
      </c>
      <c r="F31" s="233" t="str">
        <f ca="1">IFERROR(IF((VLOOKUP($B31,'Year End Backsheet'!$A$7:$X$156,F$8,FALSE))="","",(VLOOKUP($B31,'Year End Backsheet'!$A$7:$X$156,F$8,FALSE))),"")</f>
        <v>5. Integrated workforce: joint approach to training and upskilling of workforce</v>
      </c>
      <c r="G31" s="247"/>
      <c r="H31" s="232" t="str">
        <f ca="1">IFERROR(IF((VLOOKUP($B31,'Year End Backsheet'!$A$7:$X$156,H$8,FALSE))="","",(VLOOKUP($B31,'Year End Backsheet'!$A$7:$X$156,H$8,FALSE))),"")</f>
        <v>3. Integrated electronic records and sharing across the system with service users</v>
      </c>
      <c r="I31" s="233" t="str">
        <f ca="1">IFERROR(IF((VLOOKUP($B31,'Year End Backsheet'!$A$7:$X$156,I$8,FALSE))="","",(VLOOKUP($B31,'Year End Backsheet'!$A$7:$X$156,I$8,FALSE))),"")</f>
        <v>7. Joined-up regulatory approach</v>
      </c>
    </row>
    <row r="32" spans="1:9" ht="45" customHeight="1" x14ac:dyDescent="0.3">
      <c r="A32" s="41">
        <v>7</v>
      </c>
      <c r="B32" s="239" t="str">
        <f t="shared" ca="1" si="5"/>
        <v>E06000008</v>
      </c>
      <c r="C32" s="251" t="str">
        <f t="shared" ca="1" si="4"/>
        <v>E06000008</v>
      </c>
      <c r="D32" s="252" t="str">
        <f ca="1">IFERROR(VLOOKUP($C32,'Org List'!$J$9:$K$640,2,0), "")</f>
        <v>Blackburn with Darwen</v>
      </c>
      <c r="E32" s="232" t="str">
        <f ca="1">IFERROR(IF((VLOOKUP($B32,'Year End Backsheet'!$A$7:$X$156,E$8,FALSE))="","",(VLOOKUP($B32,'Year End Backsheet'!$A$7:$X$156,E$8,FALSE))),"")</f>
        <v>5. Integrated workforce: joint approach to training and upskilling of workforce</v>
      </c>
      <c r="F32" s="233" t="str">
        <f ca="1">IFERROR(IF((VLOOKUP($B32,'Year End Backsheet'!$A$7:$X$156,F$8,FALSE))="","",(VLOOKUP($B32,'Year End Backsheet'!$A$7:$X$156,F$8,FALSE))),"")</f>
        <v>2. Strong, system-wide governance and systems leadership</v>
      </c>
      <c r="G32" s="247"/>
      <c r="H32" s="232" t="str">
        <f ca="1">IFERROR(IF((VLOOKUP($B32,'Year End Backsheet'!$A$7:$X$156,H$8,FALSE))="","",(VLOOKUP($B32,'Year End Backsheet'!$A$7:$X$156,H$8,FALSE))),"")</f>
        <v>3. Integrated electronic records and sharing across the system with service users</v>
      </c>
      <c r="I32" s="233" t="str">
        <f ca="1">IFERROR(IF((VLOOKUP($B32,'Year End Backsheet'!$A$7:$X$156,I$8,FALSE))="","",(VLOOKUP($B32,'Year End Backsheet'!$A$7:$X$156,I$8,FALSE))),"")</f>
        <v>1. Local contextual factors (e.g. financial health, funding arrangements, demographics, urban vs rural factors)</v>
      </c>
    </row>
    <row r="33" spans="1:9" ht="45" customHeight="1" x14ac:dyDescent="0.3">
      <c r="A33" s="41">
        <v>8</v>
      </c>
      <c r="B33" s="239" t="str">
        <f t="shared" ca="1" si="5"/>
        <v>E06000009</v>
      </c>
      <c r="C33" s="251" t="str">
        <f t="shared" ca="1" si="4"/>
        <v>E06000009</v>
      </c>
      <c r="D33" s="252" t="str">
        <f ca="1">IFERROR(VLOOKUP($C33,'Org List'!$J$9:$K$640,2,0), "")</f>
        <v>Blackpool</v>
      </c>
      <c r="E33" s="232" t="str">
        <f ca="1">IFERROR(IF((VLOOKUP($B33,'Year End Backsheet'!$A$7:$X$156,E$8,FALSE))="","",(VLOOKUP($B33,'Year End Backsheet'!$A$7:$X$156,E$8,FALSE))),"")</f>
        <v>4. Empowering users to have choice and control through an asset based approach, shared decision making and co-production</v>
      </c>
      <c r="F33" s="233" t="str">
        <f ca="1">IFERROR(IF((VLOOKUP($B33,'Year End Backsheet'!$A$7:$X$156,F$8,FALSE))="","",(VLOOKUP($B33,'Year End Backsheet'!$A$7:$X$156,F$8,FALSE))),"")</f>
        <v>8. Pooled or aligned resources</v>
      </c>
      <c r="G33" s="247"/>
      <c r="H33" s="232" t="str">
        <f ca="1">IFERROR(IF((VLOOKUP($B33,'Year End Backsheet'!$A$7:$X$156,H$8,FALSE))="","",(VLOOKUP($B33,'Year End Backsheet'!$A$7:$X$156,H$8,FALSE))),"")</f>
        <v>Other</v>
      </c>
      <c r="I33" s="233" t="str">
        <f ca="1">IFERROR(IF((VLOOKUP($B33,'Year End Backsheet'!$A$7:$X$156,I$8,FALSE))="","",(VLOOKUP($B33,'Year End Backsheet'!$A$7:$X$156,I$8,FALSE))),"")</f>
        <v>Other</v>
      </c>
    </row>
    <row r="34" spans="1:9" ht="45" customHeight="1" x14ac:dyDescent="0.3">
      <c r="A34" s="41">
        <v>9</v>
      </c>
      <c r="B34" s="239" t="str">
        <f t="shared" ca="1" si="5"/>
        <v>E08000001</v>
      </c>
      <c r="C34" s="251" t="str">
        <f t="shared" ca="1" si="4"/>
        <v>E08000001</v>
      </c>
      <c r="D34" s="252" t="str">
        <f ca="1">IFERROR(VLOOKUP($C34,'Org List'!$J$9:$K$640,2,0), "")</f>
        <v>Bolton</v>
      </c>
      <c r="E34" s="232" t="str">
        <f ca="1">IFERROR(IF((VLOOKUP($B34,'Year End Backsheet'!$A$7:$X$156,E$8,FALSE))="","",(VLOOKUP($B34,'Year End Backsheet'!$A$7:$X$156,E$8,FALSE))),"")</f>
        <v>8. Pooled or aligned resources</v>
      </c>
      <c r="F34" s="233" t="str">
        <f ca="1">IFERROR(IF((VLOOKUP($B34,'Year End Backsheet'!$A$7:$X$156,F$8,FALSE))="","",(VLOOKUP($B34,'Year End Backsheet'!$A$7:$X$156,F$8,FALSE))),"")</f>
        <v>4. Empowering users to have choice and control through an asset based approach, shared decision making and co-production</v>
      </c>
      <c r="G34" s="247"/>
      <c r="H34" s="232" t="str">
        <f ca="1">IFERROR(IF((VLOOKUP($B34,'Year End Backsheet'!$A$7:$X$156,H$8,FALSE))="","",(VLOOKUP($B34,'Year End Backsheet'!$A$7:$X$156,H$8,FALSE))),"")</f>
        <v>3. Integrated electronic records and sharing across the system with service users</v>
      </c>
      <c r="I34" s="233" t="str">
        <f ca="1">IFERROR(IF((VLOOKUP($B34,'Year End Backsheet'!$A$7:$X$156,I$8,FALSE))="","",(VLOOKUP($B34,'Year End Backsheet'!$A$7:$X$156,I$8,FALSE))),"")</f>
        <v>1. Local contextual factors (e.g. financial health, funding arrangements, demographics, urban vs rural factors)</v>
      </c>
    </row>
    <row r="35" spans="1:9" ht="45" customHeight="1" x14ac:dyDescent="0.3">
      <c r="A35" s="41">
        <v>10</v>
      </c>
      <c r="B35" s="239" t="str">
        <f t="shared" ca="1" si="5"/>
        <v>E06000058</v>
      </c>
      <c r="C35" s="244" t="str">
        <f t="shared" ca="1" si="4"/>
        <v>E06000058</v>
      </c>
      <c r="D35" s="252" t="str">
        <f ca="1">IFERROR(VLOOKUP($C35,'Org List'!$J$9:$K$640,2,0), "")</f>
        <v>Bournemouth, Christchurch and Poole</v>
      </c>
      <c r="E35" s="232" t="str">
        <f ca="1">IFERROR(IF((VLOOKUP($B35,'Year End Backsheet'!$A$7:$X$156,E$8,FALSE))="","",(VLOOKUP($B35,'Year End Backsheet'!$A$7:$X$156,E$8,FALSE))),"")</f>
        <v>2. Strong, system-wide governance and systems leadership</v>
      </c>
      <c r="F35" s="233" t="str">
        <f ca="1">IFERROR(IF((VLOOKUP($B35,'Year End Backsheet'!$A$7:$X$156,F$8,FALSE))="","",(VLOOKUP($B35,'Year End Backsheet'!$A$7:$X$156,F$8,FALSE))),"")</f>
        <v>9. Joint commissioning of health and social care</v>
      </c>
      <c r="G35" s="247"/>
      <c r="H35" s="232" t="str">
        <f ca="1">IFERROR(IF((VLOOKUP($B35,'Year End Backsheet'!$A$7:$X$156,H$8,FALSE))="","",(VLOOKUP($B35,'Year End Backsheet'!$A$7:$X$156,H$8,FALSE))),"")</f>
        <v>5. Integrated workforce: joint approach to training and upskilling of workforce</v>
      </c>
      <c r="I35" s="233" t="str">
        <f ca="1">IFERROR(IF((VLOOKUP($B35,'Year End Backsheet'!$A$7:$X$156,I$8,FALSE))="","",(VLOOKUP($B35,'Year End Backsheet'!$A$7:$X$156,I$8,FALSE))),"")</f>
        <v>1. Local contextual factors (e.g. financial health, funding arrangements, demographics, urban vs rural factors)</v>
      </c>
    </row>
    <row r="36" spans="1:9" ht="45" customHeight="1" x14ac:dyDescent="0.3">
      <c r="A36" s="41">
        <v>11</v>
      </c>
      <c r="B36" s="239" t="str">
        <f t="shared" ca="1" si="5"/>
        <v>E06000036</v>
      </c>
      <c r="C36" s="251" t="str">
        <f t="shared" ca="1" si="4"/>
        <v>E06000036</v>
      </c>
      <c r="D36" s="252" t="str">
        <f ca="1">IFERROR(VLOOKUP($C36,'Org List'!$J$9:$K$640,2,0), "")</f>
        <v>Bracknell Forest</v>
      </c>
      <c r="E36" s="232" t="str">
        <f ca="1">IFERROR(IF((VLOOKUP($B36,'Year End Backsheet'!$A$7:$X$156,E$8,FALSE))="","",(VLOOKUP($B36,'Year End Backsheet'!$A$7:$X$156,E$8,FALSE))),"")</f>
        <v>8. Pooled or aligned resources</v>
      </c>
      <c r="F36" s="233" t="str">
        <f ca="1">IFERROR(IF((VLOOKUP($B36,'Year End Backsheet'!$A$7:$X$156,F$8,FALSE))="","",(VLOOKUP($B36,'Year End Backsheet'!$A$7:$X$156,F$8,FALSE))),"")</f>
        <v>6. Good quality and sustainable provider market that can meet demand</v>
      </c>
      <c r="G36" s="247"/>
      <c r="H36" s="232" t="str">
        <f ca="1">IFERROR(IF((VLOOKUP($B36,'Year End Backsheet'!$A$7:$X$156,H$8,FALSE))="","",(VLOOKUP($B36,'Year End Backsheet'!$A$7:$X$156,H$8,FALSE))),"")</f>
        <v>2. Strong, system-wide governance and systems leadership</v>
      </c>
      <c r="I36" s="233" t="str">
        <f ca="1">IFERROR(IF((VLOOKUP($B36,'Year End Backsheet'!$A$7:$X$156,I$8,FALSE))="","",(VLOOKUP($B36,'Year End Backsheet'!$A$7:$X$156,I$8,FALSE))),"")</f>
        <v>Other</v>
      </c>
    </row>
    <row r="37" spans="1:9" ht="45" customHeight="1" x14ac:dyDescent="0.3">
      <c r="A37" s="41">
        <v>12</v>
      </c>
      <c r="B37" s="239" t="str">
        <f t="shared" ca="1" si="5"/>
        <v>E08000032</v>
      </c>
      <c r="C37" s="251" t="str">
        <f t="shared" ca="1" si="4"/>
        <v>E08000032</v>
      </c>
      <c r="D37" s="252" t="str">
        <f ca="1">IFERROR(VLOOKUP($C37,'Org List'!$J$9:$K$640,2,0), "")</f>
        <v>Bradford</v>
      </c>
      <c r="E37" s="232" t="str">
        <f ca="1">IFERROR(IF((VLOOKUP($B37,'Year End Backsheet'!$A$7:$X$156,E$8,FALSE))="","",(VLOOKUP($B37,'Year End Backsheet'!$A$7:$X$156,E$8,FALSE))),"")</f>
        <v/>
      </c>
      <c r="F37" s="233" t="str">
        <f ca="1">IFERROR(IF((VLOOKUP($B37,'Year End Backsheet'!$A$7:$X$156,F$8,FALSE))="","",(VLOOKUP($B37,'Year End Backsheet'!$A$7:$X$156,F$8,FALSE))),"")</f>
        <v/>
      </c>
      <c r="G37" s="247"/>
      <c r="H37" s="232" t="str">
        <f ca="1">IFERROR(IF((VLOOKUP($B37,'Year End Backsheet'!$A$7:$X$156,H$8,FALSE))="","",(VLOOKUP($B37,'Year End Backsheet'!$A$7:$X$156,H$8,FALSE))),"")</f>
        <v/>
      </c>
      <c r="I37" s="233" t="str">
        <f ca="1">IFERROR(IF((VLOOKUP($B37,'Year End Backsheet'!$A$7:$X$156,I$8,FALSE))="","",(VLOOKUP($B37,'Year End Backsheet'!$A$7:$X$156,I$8,FALSE))),"")</f>
        <v/>
      </c>
    </row>
    <row r="38" spans="1:9" ht="45" customHeight="1" x14ac:dyDescent="0.3">
      <c r="A38" s="41">
        <v>13</v>
      </c>
      <c r="B38" s="239" t="str">
        <f t="shared" ca="1" si="5"/>
        <v>E09000005</v>
      </c>
      <c r="C38" s="251" t="str">
        <f t="shared" ca="1" si="4"/>
        <v>E09000005</v>
      </c>
      <c r="D38" s="252" t="str">
        <f ca="1">IFERROR(VLOOKUP($C38,'Org List'!$J$9:$K$640,2,0), "")</f>
        <v>Brent</v>
      </c>
      <c r="E38" s="232" t="str">
        <f ca="1">IFERROR(IF((VLOOKUP($B38,'Year End Backsheet'!$A$7:$X$156,E$8,FALSE))="","",(VLOOKUP($B38,'Year End Backsheet'!$A$7:$X$156,E$8,FALSE))),"")</f>
        <v>2. Strong, system-wide governance and systems leadership</v>
      </c>
      <c r="F38" s="233" t="str">
        <f ca="1">IFERROR(IF((VLOOKUP($B38,'Year End Backsheet'!$A$7:$X$156,F$8,FALSE))="","",(VLOOKUP($B38,'Year End Backsheet'!$A$7:$X$156,F$8,FALSE))),"")</f>
        <v>6. Good quality and sustainable provider market that can meet demand</v>
      </c>
      <c r="G38" s="247"/>
      <c r="H38" s="232" t="str">
        <f ca="1">IFERROR(IF((VLOOKUP($B38,'Year End Backsheet'!$A$7:$X$156,H$8,FALSE))="","",(VLOOKUP($B38,'Year End Backsheet'!$A$7:$X$156,H$8,FALSE))),"")</f>
        <v>9. Joint commissioning of health and social care</v>
      </c>
      <c r="I38" s="233" t="str">
        <f ca="1">IFERROR(IF((VLOOKUP($B38,'Year End Backsheet'!$A$7:$X$156,I$8,FALSE))="","",(VLOOKUP($B38,'Year End Backsheet'!$A$7:$X$156,I$8,FALSE))),"")</f>
        <v>3. Integrated electronic records and sharing across the system with service users</v>
      </c>
    </row>
    <row r="39" spans="1:9" ht="45" customHeight="1" x14ac:dyDescent="0.3">
      <c r="A39" s="41">
        <v>14</v>
      </c>
      <c r="B39" s="239" t="str">
        <f t="shared" ca="1" si="5"/>
        <v>E06000043</v>
      </c>
      <c r="C39" s="251" t="str">
        <f t="shared" ca="1" si="4"/>
        <v>E06000043</v>
      </c>
      <c r="D39" s="252" t="str">
        <f ca="1">IFERROR(VLOOKUP($C39,'Org List'!$J$9:$K$640,2,0), "")</f>
        <v>Brighton and Hove</v>
      </c>
      <c r="E39" s="232" t="str">
        <f ca="1">IFERROR(IF((VLOOKUP($B39,'Year End Backsheet'!$A$7:$X$156,E$8,FALSE))="","",(VLOOKUP($B39,'Year End Backsheet'!$A$7:$X$156,E$8,FALSE))),"")</f>
        <v>2. Strong, system-wide governance and systems leadership</v>
      </c>
      <c r="F39" s="233" t="str">
        <f ca="1">IFERROR(IF((VLOOKUP($B39,'Year End Backsheet'!$A$7:$X$156,F$8,FALSE))="","",(VLOOKUP($B39,'Year End Backsheet'!$A$7:$X$156,F$8,FALSE))),"")</f>
        <v>9. Joint commissioning of health and social care</v>
      </c>
      <c r="G39" s="247"/>
      <c r="H39" s="232" t="str">
        <f ca="1">IFERROR(IF((VLOOKUP($B39,'Year End Backsheet'!$A$7:$X$156,H$8,FALSE))="","",(VLOOKUP($B39,'Year End Backsheet'!$A$7:$X$156,H$8,FALSE))),"")</f>
        <v>1. Local contextual factors (e.g. financial health, funding arrangements, demographics, urban vs rural factors)</v>
      </c>
      <c r="I39" s="233" t="str">
        <f ca="1">IFERROR(IF((VLOOKUP($B39,'Year End Backsheet'!$A$7:$X$156,I$8,FALSE))="","",(VLOOKUP($B39,'Year End Backsheet'!$A$7:$X$156,I$8,FALSE))),"")</f>
        <v>3. Integrated electronic records and sharing across the system with service users</v>
      </c>
    </row>
    <row r="40" spans="1:9" ht="45" customHeight="1" x14ac:dyDescent="0.3">
      <c r="A40" s="41">
        <v>15</v>
      </c>
      <c r="B40" s="239" t="str">
        <f t="shared" ca="1" si="5"/>
        <v>E06000023</v>
      </c>
      <c r="C40" s="251" t="str">
        <f t="shared" ca="1" si="4"/>
        <v>E06000023</v>
      </c>
      <c r="D40" s="252" t="str">
        <f ca="1">IFERROR(VLOOKUP($C40,'Org List'!$J$9:$K$640,2,0), "")</f>
        <v>Bristol, City of</v>
      </c>
      <c r="E40" s="232" t="str">
        <f ca="1">IFERROR(IF((VLOOKUP($B40,'Year End Backsheet'!$A$7:$X$156,E$8,FALSE))="","",(VLOOKUP($B40,'Year End Backsheet'!$A$7:$X$156,E$8,FALSE))),"")</f>
        <v>3. Integrated electronic records and sharing across the system with service users</v>
      </c>
      <c r="F40" s="233" t="str">
        <f ca="1">IFERROR(IF((VLOOKUP($B40,'Year End Backsheet'!$A$7:$X$156,F$8,FALSE))="","",(VLOOKUP($B40,'Year End Backsheet'!$A$7:$X$156,F$8,FALSE))),"")</f>
        <v>5. Integrated workforce: joint approach to training and upskilling of workforce</v>
      </c>
      <c r="G40" s="247"/>
      <c r="H40" s="232" t="str">
        <f ca="1">IFERROR(IF((VLOOKUP($B40,'Year End Backsheet'!$A$7:$X$156,H$8,FALSE))="","",(VLOOKUP($B40,'Year End Backsheet'!$A$7:$X$156,H$8,FALSE))),"")</f>
        <v>9. Joint commissioning of health and social care</v>
      </c>
      <c r="I40" s="233" t="str">
        <f ca="1">IFERROR(IF((VLOOKUP($B40,'Year End Backsheet'!$A$7:$X$156,I$8,FALSE))="","",(VLOOKUP($B40,'Year End Backsheet'!$A$7:$X$156,I$8,FALSE))),"")</f>
        <v>4. Empowering users to have choice and control through an asset based approach, shared decision making and co-production</v>
      </c>
    </row>
    <row r="41" spans="1:9" ht="45" customHeight="1" x14ac:dyDescent="0.3">
      <c r="A41" s="41">
        <v>16</v>
      </c>
      <c r="B41" s="239" t="str">
        <f t="shared" ca="1" si="5"/>
        <v>E09000006</v>
      </c>
      <c r="C41" s="251" t="str">
        <f t="shared" ca="1" si="4"/>
        <v>E09000006</v>
      </c>
      <c r="D41" s="252" t="str">
        <f ca="1">IFERROR(VLOOKUP($C41,'Org List'!$J$9:$K$640,2,0), "")</f>
        <v>Bromley</v>
      </c>
      <c r="E41" s="232" t="str">
        <f ca="1">IFERROR(IF((VLOOKUP($B41,'Year End Backsheet'!$A$7:$X$156,E$8,FALSE))="","",(VLOOKUP($B41,'Year End Backsheet'!$A$7:$X$156,E$8,FALSE))),"")</f>
        <v>9. Joint commissioning of health and social care</v>
      </c>
      <c r="F41" s="233" t="str">
        <f ca="1">IFERROR(IF((VLOOKUP($B41,'Year End Backsheet'!$A$7:$X$156,F$8,FALSE))="","",(VLOOKUP($B41,'Year End Backsheet'!$A$7:$X$156,F$8,FALSE))),"")</f>
        <v>5. Integrated workforce: joint approach to training and upskilling of workforce</v>
      </c>
      <c r="G41" s="247"/>
      <c r="H41" s="232" t="str">
        <f ca="1">IFERROR(IF((VLOOKUP($B41,'Year End Backsheet'!$A$7:$X$156,H$8,FALSE))="","",(VLOOKUP($B41,'Year End Backsheet'!$A$7:$X$156,H$8,FALSE))),"")</f>
        <v>4. Empowering users to have choice and control through an asset based approach, shared decision making and co-production</v>
      </c>
      <c r="I41" s="233" t="str">
        <f ca="1">IFERROR(IF((VLOOKUP($B41,'Year End Backsheet'!$A$7:$X$156,I$8,FALSE))="","",(VLOOKUP($B41,'Year End Backsheet'!$A$7:$X$156,I$8,FALSE))),"")</f>
        <v>5. Integrated workforce: joint approach to training and upskilling of workforce</v>
      </c>
    </row>
    <row r="42" spans="1:9" ht="45" customHeight="1" x14ac:dyDescent="0.3">
      <c r="A42" s="41">
        <v>17</v>
      </c>
      <c r="B42" s="239" t="str">
        <f t="shared" ca="1" si="5"/>
        <v>E10000002</v>
      </c>
      <c r="C42" s="251" t="str">
        <f t="shared" ca="1" si="4"/>
        <v>E10000002</v>
      </c>
      <c r="D42" s="252" t="str">
        <f ca="1">IFERROR(VLOOKUP($C42,'Org List'!$J$9:$K$640,2,0), "")</f>
        <v>Buckinghamshire</v>
      </c>
      <c r="E42" s="232" t="str">
        <f ca="1">IFERROR(IF((VLOOKUP($B42,'Year End Backsheet'!$A$7:$X$156,E$8,FALSE))="","",(VLOOKUP($B42,'Year End Backsheet'!$A$7:$X$156,E$8,FALSE))),"")</f>
        <v/>
      </c>
      <c r="F42" s="233" t="str">
        <f ca="1">IFERROR(IF((VLOOKUP($B42,'Year End Backsheet'!$A$7:$X$156,F$8,FALSE))="","",(VLOOKUP($B42,'Year End Backsheet'!$A$7:$X$156,F$8,FALSE))),"")</f>
        <v/>
      </c>
      <c r="G42" s="247"/>
      <c r="H42" s="232" t="str">
        <f ca="1">IFERROR(IF((VLOOKUP($B42,'Year End Backsheet'!$A$7:$X$156,H$8,FALSE))="","",(VLOOKUP($B42,'Year End Backsheet'!$A$7:$X$156,H$8,FALSE))),"")</f>
        <v/>
      </c>
      <c r="I42" s="233" t="str">
        <f ca="1">IFERROR(IF((VLOOKUP($B42,'Year End Backsheet'!$A$7:$X$156,I$8,FALSE))="","",(VLOOKUP($B42,'Year End Backsheet'!$A$7:$X$156,I$8,FALSE))),"")</f>
        <v/>
      </c>
    </row>
    <row r="43" spans="1:9" ht="45" customHeight="1" x14ac:dyDescent="0.3">
      <c r="A43" s="41">
        <v>18</v>
      </c>
      <c r="B43" s="239" t="str">
        <f t="shared" ca="1" si="5"/>
        <v>E08000002</v>
      </c>
      <c r="C43" s="251" t="str">
        <f t="shared" ca="1" si="4"/>
        <v>E08000002</v>
      </c>
      <c r="D43" s="252" t="str">
        <f ca="1">IFERROR(VLOOKUP($C43,'Org List'!$J$9:$K$640,2,0), "")</f>
        <v>Bury</v>
      </c>
      <c r="E43" s="232" t="str">
        <f ca="1">IFERROR(IF((VLOOKUP($B43,'Year End Backsheet'!$A$7:$X$156,E$8,FALSE))="","",(VLOOKUP($B43,'Year End Backsheet'!$A$7:$X$156,E$8,FALSE))),"")</f>
        <v>6. Good quality and sustainable provider market that can meet demand</v>
      </c>
      <c r="F43" s="233" t="str">
        <f ca="1">IFERROR(IF((VLOOKUP($B43,'Year End Backsheet'!$A$7:$X$156,F$8,FALSE))="","",(VLOOKUP($B43,'Year End Backsheet'!$A$7:$X$156,F$8,FALSE))),"")</f>
        <v>6. Good quality and sustainable provider market that can meet demand</v>
      </c>
      <c r="G43" s="247"/>
      <c r="H43" s="232" t="str">
        <f ca="1">IFERROR(IF((VLOOKUP($B43,'Year End Backsheet'!$A$7:$X$156,H$8,FALSE))="","",(VLOOKUP($B43,'Year End Backsheet'!$A$7:$X$156,H$8,FALSE))),"")</f>
        <v>8. Pooled or aligned resources</v>
      </c>
      <c r="I43" s="233" t="str">
        <f ca="1">IFERROR(IF((VLOOKUP($B43,'Year End Backsheet'!$A$7:$X$156,I$8,FALSE))="","",(VLOOKUP($B43,'Year End Backsheet'!$A$7:$X$156,I$8,FALSE))),"")</f>
        <v>5. Integrated workforce: joint approach to training and upskilling of workforce</v>
      </c>
    </row>
    <row r="44" spans="1:9" ht="45" customHeight="1" x14ac:dyDescent="0.3">
      <c r="A44" s="41">
        <v>19</v>
      </c>
      <c r="B44" s="239" t="str">
        <f t="shared" ca="1" si="5"/>
        <v>E08000033</v>
      </c>
      <c r="C44" s="251" t="str">
        <f t="shared" ca="1" si="4"/>
        <v>E08000033</v>
      </c>
      <c r="D44" s="252" t="str">
        <f ca="1">IFERROR(VLOOKUP($C44,'Org List'!$J$9:$K$640,2,0), "")</f>
        <v>Calderdale</v>
      </c>
      <c r="E44" s="232" t="str">
        <f ca="1">IFERROR(IF((VLOOKUP($B44,'Year End Backsheet'!$A$7:$X$156,E$8,FALSE))="","",(VLOOKUP($B44,'Year End Backsheet'!$A$7:$X$156,E$8,FALSE))),"")</f>
        <v>7. Joined-up regulatory approach</v>
      </c>
      <c r="F44" s="233" t="str">
        <f ca="1">IFERROR(IF((VLOOKUP($B44,'Year End Backsheet'!$A$7:$X$156,F$8,FALSE))="","",(VLOOKUP($B44,'Year End Backsheet'!$A$7:$X$156,F$8,FALSE))),"")</f>
        <v>6. Good quality and sustainable provider market that can meet demand</v>
      </c>
      <c r="G44" s="247"/>
      <c r="H44" s="232" t="str">
        <f ca="1">IFERROR(IF((VLOOKUP($B44,'Year End Backsheet'!$A$7:$X$156,H$8,FALSE))="","",(VLOOKUP($B44,'Year End Backsheet'!$A$7:$X$156,H$8,FALSE))),"")</f>
        <v>5. Integrated workforce: joint approach to training and upskilling of workforce</v>
      </c>
      <c r="I44" s="233" t="str">
        <f ca="1">IFERROR(IF((VLOOKUP($B44,'Year End Backsheet'!$A$7:$X$156,I$8,FALSE))="","",(VLOOKUP($B44,'Year End Backsheet'!$A$7:$X$156,I$8,FALSE))),"")</f>
        <v>6. Good quality and sustainable provider market that can meet demand</v>
      </c>
    </row>
    <row r="45" spans="1:9" ht="45" customHeight="1" x14ac:dyDescent="0.3">
      <c r="A45" s="41">
        <v>20</v>
      </c>
      <c r="B45" s="239" t="str">
        <f t="shared" ca="1" si="5"/>
        <v>E10000003</v>
      </c>
      <c r="C45" s="251" t="str">
        <f t="shared" ca="1" si="4"/>
        <v>E10000003</v>
      </c>
      <c r="D45" s="252" t="str">
        <f ca="1">IFERROR(VLOOKUP($C45,'Org List'!$J$9:$K$640,2,0), "")</f>
        <v>Cambridgeshire</v>
      </c>
      <c r="E45" s="232" t="str">
        <f ca="1">IFERROR(IF((VLOOKUP($B45,'Year End Backsheet'!$A$7:$X$156,E$8,FALSE))="","",(VLOOKUP($B45,'Year End Backsheet'!$A$7:$X$156,E$8,FALSE))),"")</f>
        <v>9. Joint commissioning of health and social care</v>
      </c>
      <c r="F45" s="233" t="str">
        <f ca="1">IFERROR(IF((VLOOKUP($B45,'Year End Backsheet'!$A$7:$X$156,F$8,FALSE))="","",(VLOOKUP($B45,'Year End Backsheet'!$A$7:$X$156,F$8,FALSE))),"")</f>
        <v>Other</v>
      </c>
      <c r="G45" s="247"/>
      <c r="H45" s="232" t="str">
        <f ca="1">IFERROR(IF((VLOOKUP($B45,'Year End Backsheet'!$A$7:$X$156,H$8,FALSE))="","",(VLOOKUP($B45,'Year End Backsheet'!$A$7:$X$156,H$8,FALSE))),"")</f>
        <v>1. Local contextual factors (e.g. financial health, funding arrangements, demographics, urban vs rural factors)</v>
      </c>
      <c r="I45" s="233" t="str">
        <f ca="1">IFERROR(IF((VLOOKUP($B45,'Year End Backsheet'!$A$7:$X$156,I$8,FALSE))="","",(VLOOKUP($B45,'Year End Backsheet'!$A$7:$X$156,I$8,FALSE))),"")</f>
        <v>9. Joint commissioning of health and social care</v>
      </c>
    </row>
    <row r="46" spans="1:9" ht="45" customHeight="1" x14ac:dyDescent="0.3">
      <c r="A46" s="41">
        <v>21</v>
      </c>
      <c r="B46" s="239" t="str">
        <f t="shared" ca="1" si="5"/>
        <v>E09000007</v>
      </c>
      <c r="C46" s="251" t="str">
        <f t="shared" ca="1" si="4"/>
        <v>E09000007</v>
      </c>
      <c r="D46" s="252" t="str">
        <f ca="1">IFERROR(VLOOKUP($C46,'Org List'!$J$9:$K$640,2,0), "")</f>
        <v>Camden</v>
      </c>
      <c r="E46" s="232" t="str">
        <f ca="1">IFERROR(IF((VLOOKUP($B46,'Year End Backsheet'!$A$7:$X$156,E$8,FALSE))="","",(VLOOKUP($B46,'Year End Backsheet'!$A$7:$X$156,E$8,FALSE))),"")</f>
        <v>4. Empowering users to have choice and control through an asset based approach, shared decision making and co-production</v>
      </c>
      <c r="F46" s="233" t="str">
        <f ca="1">IFERROR(IF((VLOOKUP($B46,'Year End Backsheet'!$A$7:$X$156,F$8,FALSE))="","",(VLOOKUP($B46,'Year End Backsheet'!$A$7:$X$156,F$8,FALSE))),"")</f>
        <v>7. Joined-up regulatory approach</v>
      </c>
      <c r="G46" s="247"/>
      <c r="H46" s="232" t="str">
        <f ca="1">IFERROR(IF((VLOOKUP($B46,'Year End Backsheet'!$A$7:$X$156,H$8,FALSE))="","",(VLOOKUP($B46,'Year End Backsheet'!$A$7:$X$156,H$8,FALSE))),"")</f>
        <v>6. Good quality and sustainable provider market that can meet demand</v>
      </c>
      <c r="I46" s="233" t="str">
        <f ca="1">IFERROR(IF((VLOOKUP($B46,'Year End Backsheet'!$A$7:$X$156,I$8,FALSE))="","",(VLOOKUP($B46,'Year End Backsheet'!$A$7:$X$156,I$8,FALSE))),"")</f>
        <v>2. Strong, system-wide governance and systems leadership</v>
      </c>
    </row>
    <row r="47" spans="1:9" ht="45" customHeight="1" x14ac:dyDescent="0.3">
      <c r="A47" s="41">
        <v>22</v>
      </c>
      <c r="B47" s="239" t="str">
        <f t="shared" ca="1" si="5"/>
        <v>E06000056</v>
      </c>
      <c r="C47" s="251" t="str">
        <f t="shared" ca="1" si="4"/>
        <v>E06000056</v>
      </c>
      <c r="D47" s="252" t="str">
        <f ca="1">IFERROR(VLOOKUP($C47,'Org List'!$J$9:$K$640,2,0), "")</f>
        <v>Central Bedfordshire</v>
      </c>
      <c r="E47" s="232" t="str">
        <f ca="1">IFERROR(IF((VLOOKUP($B47,'Year End Backsheet'!$A$7:$X$156,E$8,FALSE))="","",(VLOOKUP($B47,'Year End Backsheet'!$A$7:$X$156,E$8,FALSE))),"")</f>
        <v>2. Strong, system-wide governance and systems leadership</v>
      </c>
      <c r="F47" s="233" t="str">
        <f ca="1">IFERROR(IF((VLOOKUP($B47,'Year End Backsheet'!$A$7:$X$156,F$8,FALSE))="","",(VLOOKUP($B47,'Year End Backsheet'!$A$7:$X$156,F$8,FALSE))),"")</f>
        <v>6. Good quality and sustainable provider market that can meet demand</v>
      </c>
      <c r="G47" s="247"/>
      <c r="H47" s="232" t="str">
        <f ca="1">IFERROR(IF((VLOOKUP($B47,'Year End Backsheet'!$A$7:$X$156,H$8,FALSE))="","",(VLOOKUP($B47,'Year End Backsheet'!$A$7:$X$156,H$8,FALSE))),"")</f>
        <v>1. Local contextual factors (e.g. financial health, funding arrangements, demographics, urban vs rural factors)</v>
      </c>
      <c r="I47" s="233" t="str">
        <f ca="1">IFERROR(IF((VLOOKUP($B47,'Year End Backsheet'!$A$7:$X$156,I$8,FALSE))="","",(VLOOKUP($B47,'Year End Backsheet'!$A$7:$X$156,I$8,FALSE))),"")</f>
        <v>6. Good quality and sustainable provider market that can meet demand</v>
      </c>
    </row>
    <row r="48" spans="1:9" ht="45" customHeight="1" x14ac:dyDescent="0.3">
      <c r="A48" s="41">
        <v>23</v>
      </c>
      <c r="B48" s="239" t="str">
        <f t="shared" ca="1" si="5"/>
        <v>E06000049</v>
      </c>
      <c r="C48" s="251" t="str">
        <f t="shared" ca="1" si="4"/>
        <v>E06000049</v>
      </c>
      <c r="D48" s="252" t="str">
        <f ca="1">IFERROR(VLOOKUP($C48,'Org List'!$J$9:$K$640,2,0), "")</f>
        <v>Cheshire East</v>
      </c>
      <c r="E48" s="232" t="str">
        <f ca="1">IFERROR(IF((VLOOKUP($B48,'Year End Backsheet'!$A$7:$X$156,E$8,FALSE))="","",(VLOOKUP($B48,'Year End Backsheet'!$A$7:$X$156,E$8,FALSE))),"")</f>
        <v>2. Strong, system-wide governance and systems leadership</v>
      </c>
      <c r="F48" s="233" t="str">
        <f ca="1">IFERROR(IF((VLOOKUP($B48,'Year End Backsheet'!$A$7:$X$156,F$8,FALSE))="","",(VLOOKUP($B48,'Year End Backsheet'!$A$7:$X$156,F$8,FALSE))),"")</f>
        <v>6. Good quality and sustainable provider market that can meet demand</v>
      </c>
      <c r="G48" s="247"/>
      <c r="H48" s="232" t="str">
        <f ca="1">IFERROR(IF((VLOOKUP($B48,'Year End Backsheet'!$A$7:$X$156,H$8,FALSE))="","",(VLOOKUP($B48,'Year End Backsheet'!$A$7:$X$156,H$8,FALSE))),"")</f>
        <v>4. Empowering users to have choice and control through an asset based approach, shared decision making and co-production</v>
      </c>
      <c r="I48" s="233" t="str">
        <f ca="1">IFERROR(IF((VLOOKUP($B48,'Year End Backsheet'!$A$7:$X$156,I$8,FALSE))="","",(VLOOKUP($B48,'Year End Backsheet'!$A$7:$X$156,I$8,FALSE))),"")</f>
        <v>6. Good quality and sustainable provider market that can meet demand</v>
      </c>
    </row>
    <row r="49" spans="1:9" ht="45" customHeight="1" x14ac:dyDescent="0.3">
      <c r="A49" s="41">
        <v>24</v>
      </c>
      <c r="B49" s="239" t="str">
        <f t="shared" ca="1" si="5"/>
        <v>E06000050</v>
      </c>
      <c r="C49" s="251" t="str">
        <f t="shared" ca="1" si="4"/>
        <v>E06000050</v>
      </c>
      <c r="D49" s="252" t="str">
        <f ca="1">IFERROR(VLOOKUP($C49,'Org List'!$J$9:$K$640,2,0), "")</f>
        <v>Cheshire West and Chester</v>
      </c>
      <c r="E49" s="232" t="str">
        <f ca="1">IFERROR(IF((VLOOKUP($B49,'Year End Backsheet'!$A$7:$X$156,E$8,FALSE))="","",(VLOOKUP($B49,'Year End Backsheet'!$A$7:$X$156,E$8,FALSE))),"")</f>
        <v>5. Integrated workforce: joint approach to training and upskilling of workforce</v>
      </c>
      <c r="F49" s="233" t="str">
        <f ca="1">IFERROR(IF((VLOOKUP($B49,'Year End Backsheet'!$A$7:$X$156,F$8,FALSE))="","",(VLOOKUP($B49,'Year End Backsheet'!$A$7:$X$156,F$8,FALSE))),"")</f>
        <v>1. Local contextual factors (e.g. financial health, funding arrangements, demographics, urban vs rural factors)</v>
      </c>
      <c r="G49" s="247"/>
      <c r="H49" s="232" t="str">
        <f ca="1">IFERROR(IF((VLOOKUP($B49,'Year End Backsheet'!$A$7:$X$156,H$8,FALSE))="","",(VLOOKUP($B49,'Year End Backsheet'!$A$7:$X$156,H$8,FALSE))),"")</f>
        <v>Other</v>
      </c>
      <c r="I49" s="233" t="str">
        <f ca="1">IFERROR(IF((VLOOKUP($B49,'Year End Backsheet'!$A$7:$X$156,I$8,FALSE))="","",(VLOOKUP($B49,'Year End Backsheet'!$A$7:$X$156,I$8,FALSE))),"")</f>
        <v>1. Local contextual factors (e.g. financial health, funding arrangements, demographics, urban vs rural factors)</v>
      </c>
    </row>
    <row r="50" spans="1:9" ht="45" customHeight="1" x14ac:dyDescent="0.3">
      <c r="A50" s="41">
        <v>25</v>
      </c>
      <c r="B50" s="239" t="str">
        <f t="shared" ca="1" si="5"/>
        <v>E09000001</v>
      </c>
      <c r="C50" s="251" t="str">
        <f t="shared" ca="1" si="4"/>
        <v>E09000001</v>
      </c>
      <c r="D50" s="252" t="str">
        <f ca="1">IFERROR(VLOOKUP($C50,'Org List'!$J$9:$K$640,2,0), "")</f>
        <v>City of London</v>
      </c>
      <c r="E50" s="232" t="str">
        <f ca="1">IFERROR(IF((VLOOKUP($B50,'Year End Backsheet'!$A$7:$X$156,E$8,FALSE))="","",(VLOOKUP($B50,'Year End Backsheet'!$A$7:$X$156,E$8,FALSE))),"")</f>
        <v>2. Strong, system-wide governance and systems leadership</v>
      </c>
      <c r="F50" s="233" t="str">
        <f ca="1">IFERROR(IF((VLOOKUP($B50,'Year End Backsheet'!$A$7:$X$156,F$8,FALSE))="","",(VLOOKUP($B50,'Year End Backsheet'!$A$7:$X$156,F$8,FALSE))),"")</f>
        <v>9. Joint commissioning of health and social care</v>
      </c>
      <c r="G50" s="247"/>
      <c r="H50" s="232" t="str">
        <f ca="1">IFERROR(IF((VLOOKUP($B50,'Year End Backsheet'!$A$7:$X$156,H$8,FALSE))="","",(VLOOKUP($B50,'Year End Backsheet'!$A$7:$X$156,H$8,FALSE))),"")</f>
        <v>5. Integrated workforce: joint approach to training and upskilling of workforce</v>
      </c>
      <c r="I50" s="233" t="str">
        <f ca="1">IFERROR(IF((VLOOKUP($B50,'Year End Backsheet'!$A$7:$X$156,I$8,FALSE))="","",(VLOOKUP($B50,'Year End Backsheet'!$A$7:$X$156,I$8,FALSE))),"")</f>
        <v>3. Integrated electronic records and sharing across the system with service users</v>
      </c>
    </row>
    <row r="51" spans="1:9" ht="45" customHeight="1" x14ac:dyDescent="0.3">
      <c r="A51" s="41">
        <v>26</v>
      </c>
      <c r="B51" s="239" t="str">
        <f t="shared" ca="1" si="5"/>
        <v>E06000052</v>
      </c>
      <c r="C51" s="251" t="str">
        <f t="shared" ca="1" si="4"/>
        <v>E06000052</v>
      </c>
      <c r="D51" s="252" t="str">
        <f ca="1">IFERROR(VLOOKUP($C51,'Org List'!$J$9:$K$640,2,0), "")</f>
        <v>Cornwall &amp; Scilly</v>
      </c>
      <c r="E51" s="232" t="str">
        <f ca="1">IFERROR(IF((VLOOKUP($B51,'Year End Backsheet'!$A$7:$X$156,E$8,FALSE))="","",(VLOOKUP($B51,'Year End Backsheet'!$A$7:$X$156,E$8,FALSE))),"")</f>
        <v>2. Strong, system-wide governance and systems leadership</v>
      </c>
      <c r="F51" s="233" t="str">
        <f ca="1">IFERROR(IF((VLOOKUP($B51,'Year End Backsheet'!$A$7:$X$156,F$8,FALSE))="","",(VLOOKUP($B51,'Year End Backsheet'!$A$7:$X$156,F$8,FALSE))),"")</f>
        <v>2. Strong, system-wide governance and systems leadership</v>
      </c>
      <c r="G51" s="247"/>
      <c r="H51" s="232" t="str">
        <f ca="1">IFERROR(IF((VLOOKUP($B51,'Year End Backsheet'!$A$7:$X$156,H$8,FALSE))="","",(VLOOKUP($B51,'Year End Backsheet'!$A$7:$X$156,H$8,FALSE))),"")</f>
        <v>9. Joint commissioning of health and social care</v>
      </c>
      <c r="I51" s="233" t="str">
        <f ca="1">IFERROR(IF((VLOOKUP($B51,'Year End Backsheet'!$A$7:$X$156,I$8,FALSE))="","",(VLOOKUP($B51,'Year End Backsheet'!$A$7:$X$156,I$8,FALSE))),"")</f>
        <v>8. Pooled or aligned resources</v>
      </c>
    </row>
    <row r="52" spans="1:9" ht="45" customHeight="1" x14ac:dyDescent="0.3">
      <c r="A52" s="41">
        <v>27</v>
      </c>
      <c r="B52" s="239" t="str">
        <f t="shared" ca="1" si="5"/>
        <v>E06000047</v>
      </c>
      <c r="C52" s="251" t="str">
        <f t="shared" ca="1" si="4"/>
        <v>E06000047</v>
      </c>
      <c r="D52" s="252" t="str">
        <f ca="1">IFERROR(VLOOKUP($C52,'Org List'!$J$9:$K$640,2,0), "")</f>
        <v>County Durham</v>
      </c>
      <c r="E52" s="232" t="str">
        <f ca="1">IFERROR(IF((VLOOKUP($B52,'Year End Backsheet'!$A$7:$X$156,E$8,FALSE))="","",(VLOOKUP($B52,'Year End Backsheet'!$A$7:$X$156,E$8,FALSE))),"")</f>
        <v>2. Strong, system-wide governance and systems leadership</v>
      </c>
      <c r="F52" s="233" t="str">
        <f ca="1">IFERROR(IF((VLOOKUP($B52,'Year End Backsheet'!$A$7:$X$156,F$8,FALSE))="","",(VLOOKUP($B52,'Year End Backsheet'!$A$7:$X$156,F$8,FALSE))),"")</f>
        <v>1. Local contextual factors (e.g. financial health, funding arrangements, demographics, urban vs rural factors)</v>
      </c>
      <c r="G52" s="247"/>
      <c r="H52" s="232" t="str">
        <f ca="1">IFERROR(IF((VLOOKUP($B52,'Year End Backsheet'!$A$7:$X$156,H$8,FALSE))="","",(VLOOKUP($B52,'Year End Backsheet'!$A$7:$X$156,H$8,FALSE))),"")</f>
        <v>3. Integrated electronic records and sharing across the system with service users</v>
      </c>
      <c r="I52" s="233" t="str">
        <f ca="1">IFERROR(IF((VLOOKUP($B52,'Year End Backsheet'!$A$7:$X$156,I$8,FALSE))="","",(VLOOKUP($B52,'Year End Backsheet'!$A$7:$X$156,I$8,FALSE))),"")</f>
        <v>7. Joined-up regulatory approach</v>
      </c>
    </row>
    <row r="53" spans="1:9" ht="45" customHeight="1" x14ac:dyDescent="0.3">
      <c r="A53" s="41">
        <v>28</v>
      </c>
      <c r="B53" s="239" t="str">
        <f t="shared" ca="1" si="5"/>
        <v>E08000026</v>
      </c>
      <c r="C53" s="251" t="str">
        <f t="shared" ca="1" si="4"/>
        <v>E08000026</v>
      </c>
      <c r="D53" s="252" t="str">
        <f ca="1">IFERROR(VLOOKUP($C53,'Org List'!$J$9:$K$640,2,0), "")</f>
        <v>Coventry</v>
      </c>
      <c r="E53" s="232" t="str">
        <f ca="1">IFERROR(IF((VLOOKUP($B53,'Year End Backsheet'!$A$7:$X$156,E$8,FALSE))="","",(VLOOKUP($B53,'Year End Backsheet'!$A$7:$X$156,E$8,FALSE))),"")</f>
        <v>5. Integrated workforce: joint approach to training and upskilling of workforce</v>
      </c>
      <c r="F53" s="233" t="str">
        <f ca="1">IFERROR(IF((VLOOKUP($B53,'Year End Backsheet'!$A$7:$X$156,F$8,FALSE))="","",(VLOOKUP($B53,'Year End Backsheet'!$A$7:$X$156,F$8,FALSE))),"")</f>
        <v>9. Joint commissioning of health and social care</v>
      </c>
      <c r="G53" s="247"/>
      <c r="H53" s="232" t="str">
        <f ca="1">IFERROR(IF((VLOOKUP($B53,'Year End Backsheet'!$A$7:$X$156,H$8,FALSE))="","",(VLOOKUP($B53,'Year End Backsheet'!$A$7:$X$156,H$8,FALSE))),"")</f>
        <v>6. Good quality and sustainable provider market that can meet demand</v>
      </c>
      <c r="I53" s="233" t="str">
        <f ca="1">IFERROR(IF((VLOOKUP($B53,'Year End Backsheet'!$A$7:$X$156,I$8,FALSE))="","",(VLOOKUP($B53,'Year End Backsheet'!$A$7:$X$156,I$8,FALSE))),"")</f>
        <v>1. Local contextual factors (e.g. financial health, funding arrangements, demographics, urban vs rural factors)</v>
      </c>
    </row>
    <row r="54" spans="1:9" ht="45" customHeight="1" x14ac:dyDescent="0.3">
      <c r="A54" s="41">
        <v>29</v>
      </c>
      <c r="B54" s="239" t="str">
        <f t="shared" ca="1" si="5"/>
        <v>E09000008</v>
      </c>
      <c r="C54" s="251" t="str">
        <f t="shared" ca="1" si="4"/>
        <v>E09000008</v>
      </c>
      <c r="D54" s="252" t="str">
        <f ca="1">IFERROR(VLOOKUP($C54,'Org List'!$J$9:$K$640,2,0), "")</f>
        <v>Croydon</v>
      </c>
      <c r="E54" s="232" t="str">
        <f ca="1">IFERROR(IF((VLOOKUP($B54,'Year End Backsheet'!$A$7:$X$156,E$8,FALSE))="","",(VLOOKUP($B54,'Year End Backsheet'!$A$7:$X$156,E$8,FALSE))),"")</f>
        <v>7. Joined-up regulatory approach</v>
      </c>
      <c r="F54" s="233" t="str">
        <f ca="1">IFERROR(IF((VLOOKUP($B54,'Year End Backsheet'!$A$7:$X$156,F$8,FALSE))="","",(VLOOKUP($B54,'Year End Backsheet'!$A$7:$X$156,F$8,FALSE))),"")</f>
        <v>8. Pooled or aligned resources</v>
      </c>
      <c r="G54" s="247"/>
      <c r="H54" s="232" t="str">
        <f ca="1">IFERROR(IF((VLOOKUP($B54,'Year End Backsheet'!$A$7:$X$156,H$8,FALSE))="","",(VLOOKUP($B54,'Year End Backsheet'!$A$7:$X$156,H$8,FALSE))),"")</f>
        <v>3. Integrated electronic records and sharing across the system with service users</v>
      </c>
      <c r="I54" s="233" t="str">
        <f ca="1">IFERROR(IF((VLOOKUP($B54,'Year End Backsheet'!$A$7:$X$156,I$8,FALSE))="","",(VLOOKUP($B54,'Year End Backsheet'!$A$7:$X$156,I$8,FALSE))),"")</f>
        <v>8. Pooled or aligned resources</v>
      </c>
    </row>
    <row r="55" spans="1:9" ht="45" customHeight="1" x14ac:dyDescent="0.3">
      <c r="A55" s="41">
        <v>30</v>
      </c>
      <c r="B55" s="239" t="str">
        <f t="shared" ca="1" si="5"/>
        <v>E10000006</v>
      </c>
      <c r="C55" s="251" t="str">
        <f t="shared" ca="1" si="4"/>
        <v>E10000006</v>
      </c>
      <c r="D55" s="252" t="str">
        <f ca="1">IFERROR(VLOOKUP($C55,'Org List'!$J$9:$K$640,2,0), "")</f>
        <v>Cumbria</v>
      </c>
      <c r="E55" s="232" t="str">
        <f ca="1">IFERROR(IF((VLOOKUP($B55,'Year End Backsheet'!$A$7:$X$156,E$8,FALSE))="","",(VLOOKUP($B55,'Year End Backsheet'!$A$7:$X$156,E$8,FALSE))),"")</f>
        <v>2. Strong, system-wide governance and systems leadership</v>
      </c>
      <c r="F55" s="233" t="str">
        <f ca="1">IFERROR(IF((VLOOKUP($B55,'Year End Backsheet'!$A$7:$X$156,F$8,FALSE))="","",(VLOOKUP($B55,'Year End Backsheet'!$A$7:$X$156,F$8,FALSE))),"")</f>
        <v>3. Integrated electronic records and sharing across the system with service users</v>
      </c>
      <c r="G55" s="247"/>
      <c r="H55" s="232" t="str">
        <f ca="1">IFERROR(IF((VLOOKUP($B55,'Year End Backsheet'!$A$7:$X$156,H$8,FALSE))="","",(VLOOKUP($B55,'Year End Backsheet'!$A$7:$X$156,H$8,FALSE))),"")</f>
        <v>6. Good quality and sustainable provider market that can meet demand</v>
      </c>
      <c r="I55" s="233" t="str">
        <f ca="1">IFERROR(IF((VLOOKUP($B55,'Year End Backsheet'!$A$7:$X$156,I$8,FALSE))="","",(VLOOKUP($B55,'Year End Backsheet'!$A$7:$X$156,I$8,FALSE))),"")</f>
        <v>1. Local contextual factors (e.g. financial health, funding arrangements, demographics, urban vs rural factors)</v>
      </c>
    </row>
    <row r="56" spans="1:9" ht="45" customHeight="1" x14ac:dyDescent="0.3">
      <c r="A56" s="41">
        <v>31</v>
      </c>
      <c r="B56" s="239" t="str">
        <f t="shared" ca="1" si="5"/>
        <v>E06000005</v>
      </c>
      <c r="C56" s="251" t="str">
        <f t="shared" ca="1" si="4"/>
        <v>E06000005</v>
      </c>
      <c r="D56" s="252" t="str">
        <f ca="1">IFERROR(VLOOKUP($C56,'Org List'!$J$9:$K$640,2,0), "")</f>
        <v>Darlington</v>
      </c>
      <c r="E56" s="232" t="str">
        <f ca="1">IFERROR(IF((VLOOKUP($B56,'Year End Backsheet'!$A$7:$X$156,E$8,FALSE))="","",(VLOOKUP($B56,'Year End Backsheet'!$A$7:$X$156,E$8,FALSE))),"")</f>
        <v>5. Integrated workforce: joint approach to training and upskilling of workforce</v>
      </c>
      <c r="F56" s="233" t="str">
        <f ca="1">IFERROR(IF((VLOOKUP($B56,'Year End Backsheet'!$A$7:$X$156,F$8,FALSE))="","",(VLOOKUP($B56,'Year End Backsheet'!$A$7:$X$156,F$8,FALSE))),"")</f>
        <v>8. Pooled or aligned resources</v>
      </c>
      <c r="G56" s="247"/>
      <c r="H56" s="232" t="str">
        <f ca="1">IFERROR(IF((VLOOKUP($B56,'Year End Backsheet'!$A$7:$X$156,H$8,FALSE))="","",(VLOOKUP($B56,'Year End Backsheet'!$A$7:$X$156,H$8,FALSE))),"")</f>
        <v>4. Empowering users to have choice and control through an asset based approach, shared decision making and co-production</v>
      </c>
      <c r="I56" s="233" t="str">
        <f ca="1">IFERROR(IF((VLOOKUP($B56,'Year End Backsheet'!$A$7:$X$156,I$8,FALSE))="","",(VLOOKUP($B56,'Year End Backsheet'!$A$7:$X$156,I$8,FALSE))),"")</f>
        <v>Other</v>
      </c>
    </row>
    <row r="57" spans="1:9" ht="45" customHeight="1" x14ac:dyDescent="0.3">
      <c r="A57" s="41">
        <v>32</v>
      </c>
      <c r="B57" s="239" t="str">
        <f t="shared" ca="1" si="5"/>
        <v>E06000015</v>
      </c>
      <c r="C57" s="251" t="str">
        <f t="shared" ref="C57:C88" ca="1" si="6">IF($A57&gt;$L$5-1,"",INDIRECT("'Comms by AT'!AA"&amp;$A57+$L$4))</f>
        <v>E06000015</v>
      </c>
      <c r="D57" s="252" t="str">
        <f ca="1">IFERROR(VLOOKUP($C57,'Org List'!$J$9:$K$640,2,0), "")</f>
        <v>Derby</v>
      </c>
      <c r="E57" s="232" t="str">
        <f ca="1">IFERROR(IF((VLOOKUP($B57,'Year End Backsheet'!$A$7:$X$156,E$8,FALSE))="","",(VLOOKUP($B57,'Year End Backsheet'!$A$7:$X$156,E$8,FALSE))),"")</f>
        <v>9. Joint commissioning of health and social care</v>
      </c>
      <c r="F57" s="233" t="str">
        <f ca="1">IFERROR(IF((VLOOKUP($B57,'Year End Backsheet'!$A$7:$X$156,F$8,FALSE))="","",(VLOOKUP($B57,'Year End Backsheet'!$A$7:$X$156,F$8,FALSE))),"")</f>
        <v>2. Strong, system-wide governance and systems leadership</v>
      </c>
      <c r="G57" s="247"/>
      <c r="H57" s="232" t="str">
        <f ca="1">IFERROR(IF((VLOOKUP($B57,'Year End Backsheet'!$A$7:$X$156,H$8,FALSE))="","",(VLOOKUP($B57,'Year End Backsheet'!$A$7:$X$156,H$8,FALSE))),"")</f>
        <v>2. Strong, system-wide governance and systems leadership</v>
      </c>
      <c r="I57" s="233" t="str">
        <f ca="1">IFERROR(IF((VLOOKUP($B57,'Year End Backsheet'!$A$7:$X$156,I$8,FALSE))="","",(VLOOKUP($B57,'Year End Backsheet'!$A$7:$X$156,I$8,FALSE))),"")</f>
        <v>9. Joint commissioning of health and social care</v>
      </c>
    </row>
    <row r="58" spans="1:9" ht="45" customHeight="1" x14ac:dyDescent="0.3">
      <c r="A58" s="41">
        <v>33</v>
      </c>
      <c r="B58" s="239" t="str">
        <f t="shared" ref="B58:B89" ca="1" si="7">C58</f>
        <v>E10000007</v>
      </c>
      <c r="C58" s="251" t="str">
        <f t="shared" ca="1" si="6"/>
        <v>E10000007</v>
      </c>
      <c r="D58" s="252" t="str">
        <f ca="1">IFERROR(VLOOKUP($C58,'Org List'!$J$9:$K$640,2,0), "")</f>
        <v>Derbyshire</v>
      </c>
      <c r="E58" s="232" t="str">
        <f ca="1">IFERROR(IF((VLOOKUP($B58,'Year End Backsheet'!$A$7:$X$156,E$8,FALSE))="","",(VLOOKUP($B58,'Year End Backsheet'!$A$7:$X$156,E$8,FALSE))),"")</f>
        <v>9. Joint commissioning of health and social care</v>
      </c>
      <c r="F58" s="233" t="str">
        <f ca="1">IFERROR(IF((VLOOKUP($B58,'Year End Backsheet'!$A$7:$X$156,F$8,FALSE))="","",(VLOOKUP($B58,'Year End Backsheet'!$A$7:$X$156,F$8,FALSE))),"")</f>
        <v>9. Joint commissioning of health and social care</v>
      </c>
      <c r="G58" s="247"/>
      <c r="H58" s="232" t="str">
        <f ca="1">IFERROR(IF((VLOOKUP($B58,'Year End Backsheet'!$A$7:$X$156,H$8,FALSE))="","",(VLOOKUP($B58,'Year End Backsheet'!$A$7:$X$156,H$8,FALSE))),"")</f>
        <v>1. Local contextual factors (e.g. financial health, funding arrangements, demographics, urban vs rural factors)</v>
      </c>
      <c r="I58" s="233" t="str">
        <f ca="1">IFERROR(IF((VLOOKUP($B58,'Year End Backsheet'!$A$7:$X$156,I$8,FALSE))="","",(VLOOKUP($B58,'Year End Backsheet'!$A$7:$X$156,I$8,FALSE))),"")</f>
        <v>5. Integrated workforce: joint approach to training and upskilling of workforce</v>
      </c>
    </row>
    <row r="59" spans="1:9" ht="45" customHeight="1" x14ac:dyDescent="0.3">
      <c r="A59" s="41">
        <v>34</v>
      </c>
      <c r="B59" s="239" t="str">
        <f t="shared" ca="1" si="7"/>
        <v>E10000008</v>
      </c>
      <c r="C59" s="251" t="str">
        <f t="shared" ca="1" si="6"/>
        <v>E10000008</v>
      </c>
      <c r="D59" s="252" t="str">
        <f ca="1">IFERROR(VLOOKUP($C59,'Org List'!$J$9:$K$640,2,0), "")</f>
        <v>Devon</v>
      </c>
      <c r="E59" s="232" t="str">
        <f ca="1">IFERROR(IF((VLOOKUP($B59,'Year End Backsheet'!$A$7:$X$156,E$8,FALSE))="","",(VLOOKUP($B59,'Year End Backsheet'!$A$7:$X$156,E$8,FALSE))),"")</f>
        <v>2. Strong, system-wide governance and systems leadership</v>
      </c>
      <c r="F59" s="233" t="str">
        <f ca="1">IFERROR(IF((VLOOKUP($B59,'Year End Backsheet'!$A$7:$X$156,F$8,FALSE))="","",(VLOOKUP($B59,'Year End Backsheet'!$A$7:$X$156,F$8,FALSE))),"")</f>
        <v>9. Joint commissioning of health and social care</v>
      </c>
      <c r="G59" s="247"/>
      <c r="H59" s="232" t="str">
        <f ca="1">IFERROR(IF((VLOOKUP($B59,'Year End Backsheet'!$A$7:$X$156,H$8,FALSE))="","",(VLOOKUP($B59,'Year End Backsheet'!$A$7:$X$156,H$8,FALSE))),"")</f>
        <v>6. Good quality and sustainable provider market that can meet demand</v>
      </c>
      <c r="I59" s="233" t="str">
        <f ca="1">IFERROR(IF((VLOOKUP($B59,'Year End Backsheet'!$A$7:$X$156,I$8,FALSE))="","",(VLOOKUP($B59,'Year End Backsheet'!$A$7:$X$156,I$8,FALSE))),"")</f>
        <v>3. Integrated electronic records and sharing across the system with service users</v>
      </c>
    </row>
    <row r="60" spans="1:9" ht="45" customHeight="1" x14ac:dyDescent="0.3">
      <c r="A60" s="41">
        <v>35</v>
      </c>
      <c r="B60" s="239" t="str">
        <f t="shared" ca="1" si="7"/>
        <v>E08000017</v>
      </c>
      <c r="C60" s="251" t="str">
        <f t="shared" ca="1" si="6"/>
        <v>E08000017</v>
      </c>
      <c r="D60" s="252" t="str">
        <f ca="1">IFERROR(VLOOKUP($C60,'Org List'!$J$9:$K$640,2,0), "")</f>
        <v>Doncaster</v>
      </c>
      <c r="E60" s="232" t="str">
        <f ca="1">IFERROR(IF((VLOOKUP($B60,'Year End Backsheet'!$A$7:$X$156,E$8,FALSE))="","",(VLOOKUP($B60,'Year End Backsheet'!$A$7:$X$156,E$8,FALSE))),"")</f>
        <v>4. Empowering users to have choice and control through an asset based approach, shared decision making and co-production</v>
      </c>
      <c r="F60" s="233" t="str">
        <f ca="1">IFERROR(IF((VLOOKUP($B60,'Year End Backsheet'!$A$7:$X$156,F$8,FALSE))="","",(VLOOKUP($B60,'Year End Backsheet'!$A$7:$X$156,F$8,FALSE))),"")</f>
        <v>1. Local contextual factors (e.g. financial health, funding arrangements, demographics, urban vs rural factors)</v>
      </c>
      <c r="G60" s="247"/>
      <c r="H60" s="232" t="str">
        <f ca="1">IFERROR(IF((VLOOKUP($B60,'Year End Backsheet'!$A$7:$X$156,H$8,FALSE))="","",(VLOOKUP($B60,'Year End Backsheet'!$A$7:$X$156,H$8,FALSE))),"")</f>
        <v>8. Pooled or aligned resources</v>
      </c>
      <c r="I60" s="233" t="str">
        <f ca="1">IFERROR(IF((VLOOKUP($B60,'Year End Backsheet'!$A$7:$X$156,I$8,FALSE))="","",(VLOOKUP($B60,'Year End Backsheet'!$A$7:$X$156,I$8,FALSE))),"")</f>
        <v>5. Integrated workforce: joint approach to training and upskilling of workforce</v>
      </c>
    </row>
    <row r="61" spans="1:9" ht="45" customHeight="1" x14ac:dyDescent="0.3">
      <c r="A61" s="41">
        <v>36</v>
      </c>
      <c r="B61" s="239" t="str">
        <f t="shared" ca="1" si="7"/>
        <v>E06000059</v>
      </c>
      <c r="C61" s="251" t="str">
        <f t="shared" ca="1" si="6"/>
        <v>E06000059</v>
      </c>
      <c r="D61" s="252" t="str">
        <f ca="1">IFERROR(VLOOKUP($C61,'Org List'!$J$9:$K$640,2,0), "")</f>
        <v>Dorset</v>
      </c>
      <c r="E61" s="232" t="str">
        <f ca="1">IFERROR(IF((VLOOKUP($B61,'Year End Backsheet'!$A$7:$X$156,E$8,FALSE))="","",(VLOOKUP($B61,'Year End Backsheet'!$A$7:$X$156,E$8,FALSE))),"")</f>
        <v>Please select a response category</v>
      </c>
      <c r="F61" s="233" t="str">
        <f ca="1">IFERROR(IF((VLOOKUP($B61,'Year End Backsheet'!$A$7:$X$156,F$8,FALSE))="","",(VLOOKUP($B61,'Year End Backsheet'!$A$7:$X$156,F$8,FALSE))),"")</f>
        <v>Please select a response category</v>
      </c>
      <c r="G61" s="247"/>
      <c r="H61" s="232" t="str">
        <f ca="1">IFERROR(IF((VLOOKUP($B61,'Year End Backsheet'!$A$7:$X$156,H$8,FALSE))="","",(VLOOKUP($B61,'Year End Backsheet'!$A$7:$X$156,H$8,FALSE))),"")</f>
        <v>Please select a response category</v>
      </c>
      <c r="I61" s="233" t="str">
        <f ca="1">IFERROR(IF((VLOOKUP($B61,'Year End Backsheet'!$A$7:$X$156,I$8,FALSE))="","",(VLOOKUP($B61,'Year End Backsheet'!$A$7:$X$156,I$8,FALSE))),"")</f>
        <v>Please select a response category</v>
      </c>
    </row>
    <row r="62" spans="1:9" ht="45" customHeight="1" x14ac:dyDescent="0.3">
      <c r="A62" s="41">
        <v>37</v>
      </c>
      <c r="B62" s="239" t="str">
        <f t="shared" ca="1" si="7"/>
        <v>E08000027</v>
      </c>
      <c r="C62" s="251" t="str">
        <f t="shared" ca="1" si="6"/>
        <v>E08000027</v>
      </c>
      <c r="D62" s="252" t="str">
        <f ca="1">IFERROR(VLOOKUP($C62,'Org List'!$J$9:$K$640,2,0), "")</f>
        <v>Dudley</v>
      </c>
      <c r="E62" s="232" t="str">
        <f ca="1">IFERROR(IF((VLOOKUP($B62,'Year End Backsheet'!$A$7:$X$156,E$8,FALSE))="","",(VLOOKUP($B62,'Year End Backsheet'!$A$7:$X$156,E$8,FALSE))),"")</f>
        <v>5. Integrated workforce: joint approach to training and upskilling of workforce</v>
      </c>
      <c r="F62" s="233" t="str">
        <f ca="1">IFERROR(IF((VLOOKUP($B62,'Year End Backsheet'!$A$7:$X$156,F$8,FALSE))="","",(VLOOKUP($B62,'Year End Backsheet'!$A$7:$X$156,F$8,FALSE))),"")</f>
        <v>9. Joint commissioning of health and social care</v>
      </c>
      <c r="G62" s="247"/>
      <c r="H62" s="232" t="str">
        <f ca="1">IFERROR(IF((VLOOKUP($B62,'Year End Backsheet'!$A$7:$X$156,H$8,FALSE))="","",(VLOOKUP($B62,'Year End Backsheet'!$A$7:$X$156,H$8,FALSE))),"")</f>
        <v>1. Local contextual factors (e.g. financial health, funding arrangements, demographics, urban vs rural factors)</v>
      </c>
      <c r="I62" s="233" t="str">
        <f ca="1">IFERROR(IF((VLOOKUP($B62,'Year End Backsheet'!$A$7:$X$156,I$8,FALSE))="","",(VLOOKUP($B62,'Year End Backsheet'!$A$7:$X$156,I$8,FALSE))),"")</f>
        <v>7. Joined-up regulatory approach</v>
      </c>
    </row>
    <row r="63" spans="1:9" ht="45" customHeight="1" x14ac:dyDescent="0.3">
      <c r="A63" s="41">
        <v>38</v>
      </c>
      <c r="B63" s="239" t="str">
        <f t="shared" ca="1" si="7"/>
        <v>E09000009</v>
      </c>
      <c r="C63" s="251" t="str">
        <f t="shared" ca="1" si="6"/>
        <v>E09000009</v>
      </c>
      <c r="D63" s="252" t="str">
        <f ca="1">IFERROR(VLOOKUP($C63,'Org List'!$J$9:$K$640,2,0), "")</f>
        <v>Ealing</v>
      </c>
      <c r="E63" s="232" t="str">
        <f ca="1">IFERROR(IF((VLOOKUP($B63,'Year End Backsheet'!$A$7:$X$156,E$8,FALSE))="","",(VLOOKUP($B63,'Year End Backsheet'!$A$7:$X$156,E$8,FALSE))),"")</f>
        <v>2. Strong, system-wide governance and systems leadership</v>
      </c>
      <c r="F63" s="233" t="str">
        <f ca="1">IFERROR(IF((VLOOKUP($B63,'Year End Backsheet'!$A$7:$X$156,F$8,FALSE))="","",(VLOOKUP($B63,'Year End Backsheet'!$A$7:$X$156,F$8,FALSE))),"")</f>
        <v>9. Joint commissioning of health and social care</v>
      </c>
      <c r="G63" s="247"/>
      <c r="H63" s="232" t="str">
        <f ca="1">IFERROR(IF((VLOOKUP($B63,'Year End Backsheet'!$A$7:$X$156,H$8,FALSE))="","",(VLOOKUP($B63,'Year End Backsheet'!$A$7:$X$156,H$8,FALSE))),"")</f>
        <v>8. Pooled or aligned resources</v>
      </c>
      <c r="I63" s="233" t="str">
        <f ca="1">IFERROR(IF((VLOOKUP($B63,'Year End Backsheet'!$A$7:$X$156,I$8,FALSE))="","",(VLOOKUP($B63,'Year End Backsheet'!$A$7:$X$156,I$8,FALSE))),"")</f>
        <v>3. Integrated electronic records and sharing across the system with service users</v>
      </c>
    </row>
    <row r="64" spans="1:9" ht="45" customHeight="1" x14ac:dyDescent="0.3">
      <c r="A64" s="41">
        <v>39</v>
      </c>
      <c r="B64" s="239" t="str">
        <f t="shared" ca="1" si="7"/>
        <v>E06000011</v>
      </c>
      <c r="C64" s="251" t="str">
        <f t="shared" ca="1" si="6"/>
        <v>E06000011</v>
      </c>
      <c r="D64" s="252" t="str">
        <f ca="1">IFERROR(VLOOKUP($C64,'Org List'!$J$9:$K$640,2,0), "")</f>
        <v>East Riding of Yorkshire</v>
      </c>
      <c r="E64" s="232" t="str">
        <f ca="1">IFERROR(IF((VLOOKUP($B64,'Year End Backsheet'!$A$7:$X$156,E$8,FALSE))="","",(VLOOKUP($B64,'Year End Backsheet'!$A$7:$X$156,E$8,FALSE))),"")</f>
        <v>2. Strong, system-wide governance and systems leadership</v>
      </c>
      <c r="F64" s="233" t="str">
        <f ca="1">IFERROR(IF((VLOOKUP($B64,'Year End Backsheet'!$A$7:$X$156,F$8,FALSE))="","",(VLOOKUP($B64,'Year End Backsheet'!$A$7:$X$156,F$8,FALSE))),"")</f>
        <v>Other</v>
      </c>
      <c r="G64" s="247"/>
      <c r="H64" s="232" t="str">
        <f ca="1">IFERROR(IF((VLOOKUP($B64,'Year End Backsheet'!$A$7:$X$156,H$8,FALSE))="","",(VLOOKUP($B64,'Year End Backsheet'!$A$7:$X$156,H$8,FALSE))),"")</f>
        <v>1. Local contextual factors (e.g. financial health, funding arrangements, demographics, urban vs rural factors)</v>
      </c>
      <c r="I64" s="233" t="str">
        <f ca="1">IFERROR(IF((VLOOKUP($B64,'Year End Backsheet'!$A$7:$X$156,I$8,FALSE))="","",(VLOOKUP($B64,'Year End Backsheet'!$A$7:$X$156,I$8,FALSE))),"")</f>
        <v>Other</v>
      </c>
    </row>
    <row r="65" spans="1:9" ht="45" customHeight="1" x14ac:dyDescent="0.3">
      <c r="A65" s="41">
        <v>40</v>
      </c>
      <c r="B65" s="239" t="str">
        <f t="shared" ca="1" si="7"/>
        <v>E10000011</v>
      </c>
      <c r="C65" s="251" t="str">
        <f t="shared" ca="1" si="6"/>
        <v>E10000011</v>
      </c>
      <c r="D65" s="252" t="str">
        <f ca="1">IFERROR(VLOOKUP($C65,'Org List'!$J$9:$K$640,2,0), "")</f>
        <v>East Sussex</v>
      </c>
      <c r="E65" s="232" t="str">
        <f ca="1">IFERROR(IF((VLOOKUP($B65,'Year End Backsheet'!$A$7:$X$156,E$8,FALSE))="","",(VLOOKUP($B65,'Year End Backsheet'!$A$7:$X$156,E$8,FALSE))),"")</f>
        <v>2. Strong, system-wide governance and systems leadership</v>
      </c>
      <c r="F65" s="233" t="str">
        <f ca="1">IFERROR(IF((VLOOKUP($B65,'Year End Backsheet'!$A$7:$X$156,F$8,FALSE))="","",(VLOOKUP($B65,'Year End Backsheet'!$A$7:$X$156,F$8,FALSE))),"")</f>
        <v>9. Joint commissioning of health and social care</v>
      </c>
      <c r="G65" s="247"/>
      <c r="H65" s="232" t="str">
        <f ca="1">IFERROR(IF((VLOOKUP($B65,'Year End Backsheet'!$A$7:$X$156,H$8,FALSE))="","",(VLOOKUP($B65,'Year End Backsheet'!$A$7:$X$156,H$8,FALSE))),"")</f>
        <v>1. Local contextual factors (e.g. financial health, funding arrangements, demographics, urban vs rural factors)</v>
      </c>
      <c r="I65" s="233" t="str">
        <f ca="1">IFERROR(IF((VLOOKUP($B65,'Year End Backsheet'!$A$7:$X$156,I$8,FALSE))="","",(VLOOKUP($B65,'Year End Backsheet'!$A$7:$X$156,I$8,FALSE))),"")</f>
        <v>3. Integrated electronic records and sharing across the system with service users</v>
      </c>
    </row>
    <row r="66" spans="1:9" ht="45" customHeight="1" x14ac:dyDescent="0.3">
      <c r="A66" s="41">
        <v>41</v>
      </c>
      <c r="B66" s="239" t="str">
        <f t="shared" ca="1" si="7"/>
        <v>E09000010</v>
      </c>
      <c r="C66" s="251" t="str">
        <f t="shared" ca="1" si="6"/>
        <v>E09000010</v>
      </c>
      <c r="D66" s="252" t="str">
        <f ca="1">IFERROR(VLOOKUP($C66,'Org List'!$J$9:$K$640,2,0), "")</f>
        <v>Enfield</v>
      </c>
      <c r="E66" s="232" t="str">
        <f ca="1">IFERROR(IF((VLOOKUP($B66,'Year End Backsheet'!$A$7:$X$156,E$8,FALSE))="","",(VLOOKUP($B66,'Year End Backsheet'!$A$7:$X$156,E$8,FALSE))),"")</f>
        <v>2. Strong, system-wide governance and systems leadership</v>
      </c>
      <c r="F66" s="233" t="str">
        <f ca="1">IFERROR(IF((VLOOKUP($B66,'Year End Backsheet'!$A$7:$X$156,F$8,FALSE))="","",(VLOOKUP($B66,'Year End Backsheet'!$A$7:$X$156,F$8,FALSE))),"")</f>
        <v>4. Empowering users to have choice and control through an asset based approach, shared decision making and co-production</v>
      </c>
      <c r="G66" s="247"/>
      <c r="H66" s="232" t="str">
        <f ca="1">IFERROR(IF((VLOOKUP($B66,'Year End Backsheet'!$A$7:$X$156,H$8,FALSE))="","",(VLOOKUP($B66,'Year End Backsheet'!$A$7:$X$156,H$8,FALSE))),"")</f>
        <v>1. Local contextual factors (e.g. financial health, funding arrangements, demographics, urban vs rural factors)</v>
      </c>
      <c r="I66" s="233" t="str">
        <f ca="1">IFERROR(IF((VLOOKUP($B66,'Year End Backsheet'!$A$7:$X$156,I$8,FALSE))="","",(VLOOKUP($B66,'Year End Backsheet'!$A$7:$X$156,I$8,FALSE))),"")</f>
        <v>3. Integrated electronic records and sharing across the system with service users</v>
      </c>
    </row>
    <row r="67" spans="1:9" ht="45" customHeight="1" x14ac:dyDescent="0.3">
      <c r="A67" s="41">
        <v>42</v>
      </c>
      <c r="B67" s="239" t="str">
        <f t="shared" ca="1" si="7"/>
        <v>E10000012</v>
      </c>
      <c r="C67" s="251" t="str">
        <f t="shared" ca="1" si="6"/>
        <v>E10000012</v>
      </c>
      <c r="D67" s="252" t="str">
        <f ca="1">IFERROR(VLOOKUP($C67,'Org List'!$J$9:$K$640,2,0), "")</f>
        <v>Essex</v>
      </c>
      <c r="E67" s="232" t="str">
        <f ca="1">IFERROR(IF((VLOOKUP($B67,'Year End Backsheet'!$A$7:$X$156,E$8,FALSE))="","",(VLOOKUP($B67,'Year End Backsheet'!$A$7:$X$156,E$8,FALSE))),"")</f>
        <v>2. Strong, system-wide governance and systems leadership</v>
      </c>
      <c r="F67" s="233" t="str">
        <f ca="1">IFERROR(IF((VLOOKUP($B67,'Year End Backsheet'!$A$7:$X$156,F$8,FALSE))="","",(VLOOKUP($B67,'Year End Backsheet'!$A$7:$X$156,F$8,FALSE))),"")</f>
        <v>3. Integrated electronic records and sharing across the system with service users</v>
      </c>
      <c r="G67" s="247"/>
      <c r="H67" s="232" t="str">
        <f ca="1">IFERROR(IF((VLOOKUP($B67,'Year End Backsheet'!$A$7:$X$156,H$8,FALSE))="","",(VLOOKUP($B67,'Year End Backsheet'!$A$7:$X$156,H$8,FALSE))),"")</f>
        <v>Other</v>
      </c>
      <c r="I67" s="233" t="str">
        <f ca="1">IFERROR(IF((VLOOKUP($B67,'Year End Backsheet'!$A$7:$X$156,I$8,FALSE))="","",(VLOOKUP($B67,'Year End Backsheet'!$A$7:$X$156,I$8,FALSE))),"")</f>
        <v>Other</v>
      </c>
    </row>
    <row r="68" spans="1:9" ht="45" customHeight="1" x14ac:dyDescent="0.3">
      <c r="A68" s="41">
        <v>43</v>
      </c>
      <c r="B68" s="239" t="str">
        <f t="shared" ca="1" si="7"/>
        <v>E08000037</v>
      </c>
      <c r="C68" s="251" t="str">
        <f t="shared" ca="1" si="6"/>
        <v>E08000037</v>
      </c>
      <c r="D68" s="252" t="str">
        <f ca="1">IFERROR(VLOOKUP($C68,'Org List'!$J$9:$K$640,2,0), "")</f>
        <v>Gateshead</v>
      </c>
      <c r="E68" s="232" t="str">
        <f ca="1">IFERROR(IF((VLOOKUP($B68,'Year End Backsheet'!$A$7:$X$156,E$8,FALSE))="","",(VLOOKUP($B68,'Year End Backsheet'!$A$7:$X$156,E$8,FALSE))),"")</f>
        <v>2. Strong, system-wide governance and systems leadership</v>
      </c>
      <c r="F68" s="233" t="str">
        <f ca="1">IFERROR(IF((VLOOKUP($B68,'Year End Backsheet'!$A$7:$X$156,F$8,FALSE))="","",(VLOOKUP($B68,'Year End Backsheet'!$A$7:$X$156,F$8,FALSE))),"")</f>
        <v>2. Strong, system-wide governance and systems leadership</v>
      </c>
      <c r="G68" s="247"/>
      <c r="H68" s="232" t="str">
        <f ca="1">IFERROR(IF((VLOOKUP($B68,'Year End Backsheet'!$A$7:$X$156,H$8,FALSE))="","",(VLOOKUP($B68,'Year End Backsheet'!$A$7:$X$156,H$8,FALSE))),"")</f>
        <v>6. Good quality and sustainable provider market that can meet demand</v>
      </c>
      <c r="I68" s="233" t="str">
        <f ca="1">IFERROR(IF((VLOOKUP($B68,'Year End Backsheet'!$A$7:$X$156,I$8,FALSE))="","",(VLOOKUP($B68,'Year End Backsheet'!$A$7:$X$156,I$8,FALSE))),"")</f>
        <v>5. Integrated workforce: joint approach to training and upskilling of workforce</v>
      </c>
    </row>
    <row r="69" spans="1:9" ht="45" customHeight="1" x14ac:dyDescent="0.3">
      <c r="A69" s="41">
        <v>44</v>
      </c>
      <c r="B69" s="239" t="str">
        <f t="shared" ca="1" si="7"/>
        <v>E10000013</v>
      </c>
      <c r="C69" s="251" t="str">
        <f t="shared" ca="1" si="6"/>
        <v>E10000013</v>
      </c>
      <c r="D69" s="252" t="str">
        <f ca="1">IFERROR(VLOOKUP($C69,'Org List'!$J$9:$K$640,2,0), "")</f>
        <v>Gloucestershire</v>
      </c>
      <c r="E69" s="232" t="str">
        <f ca="1">IFERROR(IF((VLOOKUP($B69,'Year End Backsheet'!$A$7:$X$156,E$8,FALSE))="","",(VLOOKUP($B69,'Year End Backsheet'!$A$7:$X$156,E$8,FALSE))),"")</f>
        <v>2. Strong, system-wide governance and systems leadership</v>
      </c>
      <c r="F69" s="233" t="str">
        <f ca="1">IFERROR(IF((VLOOKUP($B69,'Year End Backsheet'!$A$7:$X$156,F$8,FALSE))="","",(VLOOKUP($B69,'Year End Backsheet'!$A$7:$X$156,F$8,FALSE))),"")</f>
        <v>9. Joint commissioning of health and social care</v>
      </c>
      <c r="G69" s="247"/>
      <c r="H69" s="232" t="str">
        <f ca="1">IFERROR(IF((VLOOKUP($B69,'Year End Backsheet'!$A$7:$X$156,H$8,FALSE))="","",(VLOOKUP($B69,'Year End Backsheet'!$A$7:$X$156,H$8,FALSE))),"")</f>
        <v>3. Integrated electronic records and sharing across the system with service users</v>
      </c>
      <c r="I69" s="233" t="str">
        <f ca="1">IFERROR(IF((VLOOKUP($B69,'Year End Backsheet'!$A$7:$X$156,I$8,FALSE))="","",(VLOOKUP($B69,'Year End Backsheet'!$A$7:$X$156,I$8,FALSE))),"")</f>
        <v>5. Integrated workforce: joint approach to training and upskilling of workforce</v>
      </c>
    </row>
    <row r="70" spans="1:9" ht="45" customHeight="1" x14ac:dyDescent="0.3">
      <c r="A70" s="41">
        <v>45</v>
      </c>
      <c r="B70" s="239" t="str">
        <f t="shared" ca="1" si="7"/>
        <v>E09000011</v>
      </c>
      <c r="C70" s="251" t="str">
        <f t="shared" ca="1" si="6"/>
        <v>E09000011</v>
      </c>
      <c r="D70" s="252" t="str">
        <f ca="1">IFERROR(VLOOKUP($C70,'Org List'!$J$9:$K$640,2,0), "")</f>
        <v>Greenwich</v>
      </c>
      <c r="E70" s="232" t="str">
        <f ca="1">IFERROR(IF((VLOOKUP($B70,'Year End Backsheet'!$A$7:$X$156,E$8,FALSE))="","",(VLOOKUP($B70,'Year End Backsheet'!$A$7:$X$156,E$8,FALSE))),"")</f>
        <v>8. Pooled or aligned resources</v>
      </c>
      <c r="F70" s="233" t="str">
        <f ca="1">IFERROR(IF((VLOOKUP($B70,'Year End Backsheet'!$A$7:$X$156,F$8,FALSE))="","",(VLOOKUP($B70,'Year End Backsheet'!$A$7:$X$156,F$8,FALSE))),"")</f>
        <v>6. Good quality and sustainable provider market that can meet demand</v>
      </c>
      <c r="G70" s="247"/>
      <c r="H70" s="232" t="str">
        <f ca="1">IFERROR(IF((VLOOKUP($B70,'Year End Backsheet'!$A$7:$X$156,H$8,FALSE))="","",(VLOOKUP($B70,'Year End Backsheet'!$A$7:$X$156,H$8,FALSE))),"")</f>
        <v>5. Integrated workforce: joint approach to training and upskilling of workforce</v>
      </c>
      <c r="I70" s="233" t="str">
        <f ca="1">IFERROR(IF((VLOOKUP($B70,'Year End Backsheet'!$A$7:$X$156,I$8,FALSE))="","",(VLOOKUP($B70,'Year End Backsheet'!$A$7:$X$156,I$8,FALSE))),"")</f>
        <v>9. Joint commissioning of health and social care</v>
      </c>
    </row>
    <row r="71" spans="1:9" ht="45" customHeight="1" x14ac:dyDescent="0.3">
      <c r="A71" s="41">
        <v>46</v>
      </c>
      <c r="B71" s="239" t="str">
        <f t="shared" ca="1" si="7"/>
        <v>E09000012</v>
      </c>
      <c r="C71" s="251" t="str">
        <f t="shared" ca="1" si="6"/>
        <v>E09000012</v>
      </c>
      <c r="D71" s="252" t="str">
        <f ca="1">IFERROR(VLOOKUP($C71,'Org List'!$J$9:$K$640,2,0), "")</f>
        <v>Hackney</v>
      </c>
      <c r="E71" s="232" t="str">
        <f ca="1">IFERROR(IF((VLOOKUP($B71,'Year End Backsheet'!$A$7:$X$156,E$8,FALSE))="","",(VLOOKUP($B71,'Year End Backsheet'!$A$7:$X$156,E$8,FALSE))),"")</f>
        <v>8. Pooled or aligned resources</v>
      </c>
      <c r="F71" s="233" t="str">
        <f ca="1">IFERROR(IF((VLOOKUP($B71,'Year End Backsheet'!$A$7:$X$156,F$8,FALSE))="","",(VLOOKUP($B71,'Year End Backsheet'!$A$7:$X$156,F$8,FALSE))),"")</f>
        <v>2. Strong, system-wide governance and systems leadership</v>
      </c>
      <c r="G71" s="247"/>
      <c r="H71" s="232" t="str">
        <f ca="1">IFERROR(IF((VLOOKUP($B71,'Year End Backsheet'!$A$7:$X$156,H$8,FALSE))="","",(VLOOKUP($B71,'Year End Backsheet'!$A$7:$X$156,H$8,FALSE))),"")</f>
        <v>1. Local contextual factors (e.g. financial health, funding arrangements, demographics, urban vs rural factors)</v>
      </c>
      <c r="I71" s="233" t="str">
        <f ca="1">IFERROR(IF((VLOOKUP($B71,'Year End Backsheet'!$A$7:$X$156,I$8,FALSE))="","",(VLOOKUP($B71,'Year End Backsheet'!$A$7:$X$156,I$8,FALSE))),"")</f>
        <v>3. Integrated electronic records and sharing across the system with service users</v>
      </c>
    </row>
    <row r="72" spans="1:9" ht="45" customHeight="1" x14ac:dyDescent="0.3">
      <c r="A72" s="41">
        <v>47</v>
      </c>
      <c r="B72" s="239" t="str">
        <f t="shared" ca="1" si="7"/>
        <v>E06000006</v>
      </c>
      <c r="C72" s="251" t="str">
        <f t="shared" ca="1" si="6"/>
        <v>E06000006</v>
      </c>
      <c r="D72" s="252" t="str">
        <f ca="1">IFERROR(VLOOKUP($C72,'Org List'!$J$9:$K$640,2,0), "")</f>
        <v>Halton</v>
      </c>
      <c r="E72" s="232" t="str">
        <f ca="1">IFERROR(IF((VLOOKUP($B72,'Year End Backsheet'!$A$7:$X$156,E$8,FALSE))="","",(VLOOKUP($B72,'Year End Backsheet'!$A$7:$X$156,E$8,FALSE))),"")</f>
        <v>6. Good quality and sustainable provider market that can meet demand</v>
      </c>
      <c r="F72" s="233" t="str">
        <f ca="1">IFERROR(IF((VLOOKUP($B72,'Year End Backsheet'!$A$7:$X$156,F$8,FALSE))="","",(VLOOKUP($B72,'Year End Backsheet'!$A$7:$X$156,F$8,FALSE))),"")</f>
        <v>2. Strong, system-wide governance and systems leadership</v>
      </c>
      <c r="G72" s="247"/>
      <c r="H72" s="232" t="str">
        <f ca="1">IFERROR(IF((VLOOKUP($B72,'Year End Backsheet'!$A$7:$X$156,H$8,FALSE))="","",(VLOOKUP($B72,'Year End Backsheet'!$A$7:$X$156,H$8,FALSE))),"")</f>
        <v>1. Local contextual factors (e.g. financial health, funding arrangements, demographics, urban vs rural factors)</v>
      </c>
      <c r="I72" s="233" t="str">
        <f ca="1">IFERROR(IF((VLOOKUP($B72,'Year End Backsheet'!$A$7:$X$156,I$8,FALSE))="","",(VLOOKUP($B72,'Year End Backsheet'!$A$7:$X$156,I$8,FALSE))),"")</f>
        <v>5. Integrated workforce: joint approach to training and upskilling of workforce</v>
      </c>
    </row>
    <row r="73" spans="1:9" ht="45" customHeight="1" x14ac:dyDescent="0.3">
      <c r="A73" s="41">
        <v>48</v>
      </c>
      <c r="B73" s="239" t="str">
        <f t="shared" ca="1" si="7"/>
        <v>E09000013</v>
      </c>
      <c r="C73" s="251" t="str">
        <f t="shared" ca="1" si="6"/>
        <v>E09000013</v>
      </c>
      <c r="D73" s="252" t="str">
        <f ca="1">IFERROR(VLOOKUP($C73,'Org List'!$J$9:$K$640,2,0), "")</f>
        <v>Hammersmith and Fulham</v>
      </c>
      <c r="E73" s="232" t="str">
        <f ca="1">IFERROR(IF((VLOOKUP($B73,'Year End Backsheet'!$A$7:$X$156,E$8,FALSE))="","",(VLOOKUP($B73,'Year End Backsheet'!$A$7:$X$156,E$8,FALSE))),"")</f>
        <v>8. Pooled or aligned resources</v>
      </c>
      <c r="F73" s="233" t="str">
        <f ca="1">IFERROR(IF((VLOOKUP($B73,'Year End Backsheet'!$A$7:$X$156,F$8,FALSE))="","",(VLOOKUP($B73,'Year End Backsheet'!$A$7:$X$156,F$8,FALSE))),"")</f>
        <v>5. Integrated workforce: joint approach to training and upskilling of workforce</v>
      </c>
      <c r="G73" s="247"/>
      <c r="H73" s="232" t="str">
        <f ca="1">IFERROR(IF((VLOOKUP($B73,'Year End Backsheet'!$A$7:$X$156,H$8,FALSE))="","",(VLOOKUP($B73,'Year End Backsheet'!$A$7:$X$156,H$8,FALSE))),"")</f>
        <v>1. Local contextual factors (e.g. financial health, funding arrangements, demographics, urban vs rural factors)</v>
      </c>
      <c r="I73" s="233" t="str">
        <f ca="1">IFERROR(IF((VLOOKUP($B73,'Year End Backsheet'!$A$7:$X$156,I$8,FALSE))="","",(VLOOKUP($B73,'Year End Backsheet'!$A$7:$X$156,I$8,FALSE))),"")</f>
        <v>6. Good quality and sustainable provider market that can meet demand</v>
      </c>
    </row>
    <row r="74" spans="1:9" ht="45" customHeight="1" x14ac:dyDescent="0.3">
      <c r="A74" s="41">
        <v>49</v>
      </c>
      <c r="B74" s="239" t="str">
        <f t="shared" ca="1" si="7"/>
        <v>E10000014</v>
      </c>
      <c r="C74" s="251" t="str">
        <f t="shared" ca="1" si="6"/>
        <v>E10000014</v>
      </c>
      <c r="D74" s="252" t="str">
        <f ca="1">IFERROR(VLOOKUP($C74,'Org List'!$J$9:$K$640,2,0), "")</f>
        <v>Hampshire</v>
      </c>
      <c r="E74" s="232" t="str">
        <f ca="1">IFERROR(IF((VLOOKUP($B74,'Year End Backsheet'!$A$7:$X$156,E$8,FALSE))="","",(VLOOKUP($B74,'Year End Backsheet'!$A$7:$X$156,E$8,FALSE))),"")</f>
        <v>9. Joint commissioning of health and social care</v>
      </c>
      <c r="F74" s="233" t="str">
        <f ca="1">IFERROR(IF((VLOOKUP($B74,'Year End Backsheet'!$A$7:$X$156,F$8,FALSE))="","",(VLOOKUP($B74,'Year End Backsheet'!$A$7:$X$156,F$8,FALSE))),"")</f>
        <v>2. Strong, system-wide governance and systems leadership</v>
      </c>
      <c r="G74" s="247"/>
      <c r="H74" s="232" t="str">
        <f ca="1">IFERROR(IF((VLOOKUP($B74,'Year End Backsheet'!$A$7:$X$156,H$8,FALSE))="","",(VLOOKUP($B74,'Year End Backsheet'!$A$7:$X$156,H$8,FALSE))),"")</f>
        <v>1. Local contextual factors (e.g. financial health, funding arrangements, demographics, urban vs rural factors)</v>
      </c>
      <c r="I74" s="233" t="str">
        <f ca="1">IFERROR(IF((VLOOKUP($B74,'Year End Backsheet'!$A$7:$X$156,I$8,FALSE))="","",(VLOOKUP($B74,'Year End Backsheet'!$A$7:$X$156,I$8,FALSE))),"")</f>
        <v>5. Integrated workforce: joint approach to training and upskilling of workforce</v>
      </c>
    </row>
    <row r="75" spans="1:9" ht="45" customHeight="1" x14ac:dyDescent="0.3">
      <c r="A75" s="41">
        <v>50</v>
      </c>
      <c r="B75" s="239" t="str">
        <f t="shared" ca="1" si="7"/>
        <v>E09000014</v>
      </c>
      <c r="C75" s="251" t="str">
        <f t="shared" ca="1" si="6"/>
        <v>E09000014</v>
      </c>
      <c r="D75" s="252" t="str">
        <f ca="1">IFERROR(VLOOKUP($C75,'Org List'!$J$9:$K$640,2,0), "")</f>
        <v>Haringey</v>
      </c>
      <c r="E75" s="232" t="str">
        <f ca="1">IFERROR(IF((VLOOKUP($B75,'Year End Backsheet'!$A$7:$X$156,E$8,FALSE))="","",(VLOOKUP($B75,'Year End Backsheet'!$A$7:$X$156,E$8,FALSE))),"")</f>
        <v>9. Joint commissioning of health and social care</v>
      </c>
      <c r="F75" s="233" t="str">
        <f ca="1">IFERROR(IF((VLOOKUP($B75,'Year End Backsheet'!$A$7:$X$156,F$8,FALSE))="","",(VLOOKUP($B75,'Year End Backsheet'!$A$7:$X$156,F$8,FALSE))),"")</f>
        <v>4. Empowering users to have choice and control through an asset based approach, shared decision making and co-production</v>
      </c>
      <c r="G75" s="247"/>
      <c r="H75" s="232" t="str">
        <f ca="1">IFERROR(IF((VLOOKUP($B75,'Year End Backsheet'!$A$7:$X$156,H$8,FALSE))="","",(VLOOKUP($B75,'Year End Backsheet'!$A$7:$X$156,H$8,FALSE))),"")</f>
        <v>1. Local contextual factors (e.g. financial health, funding arrangements, demographics, urban vs rural factors)</v>
      </c>
      <c r="I75" s="233" t="str">
        <f ca="1">IFERROR(IF((VLOOKUP($B75,'Year End Backsheet'!$A$7:$X$156,I$8,FALSE))="","",(VLOOKUP($B75,'Year End Backsheet'!$A$7:$X$156,I$8,FALSE))),"")</f>
        <v>3. Integrated electronic records and sharing across the system with service users</v>
      </c>
    </row>
    <row r="76" spans="1:9" ht="45" customHeight="1" x14ac:dyDescent="0.3">
      <c r="A76" s="41">
        <v>51</v>
      </c>
      <c r="B76" s="239" t="str">
        <f t="shared" ca="1" si="7"/>
        <v>E09000015</v>
      </c>
      <c r="C76" s="251" t="str">
        <f t="shared" ca="1" si="6"/>
        <v>E09000015</v>
      </c>
      <c r="D76" s="252" t="str">
        <f ca="1">IFERROR(VLOOKUP($C76,'Org List'!$J$9:$K$640,2,0), "")</f>
        <v>Harrow</v>
      </c>
      <c r="E76" s="232" t="str">
        <f ca="1">IFERROR(IF((VLOOKUP($B76,'Year End Backsheet'!$A$7:$X$156,E$8,FALSE))="","",(VLOOKUP($B76,'Year End Backsheet'!$A$7:$X$156,E$8,FALSE))),"")</f>
        <v>5. Integrated workforce: joint approach to training and upskilling of workforce</v>
      </c>
      <c r="F76" s="233" t="str">
        <f ca="1">IFERROR(IF((VLOOKUP($B76,'Year End Backsheet'!$A$7:$X$156,F$8,FALSE))="","",(VLOOKUP($B76,'Year End Backsheet'!$A$7:$X$156,F$8,FALSE))),"")</f>
        <v>2. Strong, system-wide governance and systems leadership</v>
      </c>
      <c r="G76" s="247"/>
      <c r="H76" s="232" t="str">
        <f ca="1">IFERROR(IF((VLOOKUP($B76,'Year End Backsheet'!$A$7:$X$156,H$8,FALSE))="","",(VLOOKUP($B76,'Year End Backsheet'!$A$7:$X$156,H$8,FALSE))),"")</f>
        <v>3. Integrated electronic records and sharing across the system with service users</v>
      </c>
      <c r="I76" s="233" t="str">
        <f ca="1">IFERROR(IF((VLOOKUP($B76,'Year End Backsheet'!$A$7:$X$156,I$8,FALSE))="","",(VLOOKUP($B76,'Year End Backsheet'!$A$7:$X$156,I$8,FALSE))),"")</f>
        <v>1. Local contextual factors (e.g. financial health, funding arrangements, demographics, urban vs rural factors)</v>
      </c>
    </row>
    <row r="77" spans="1:9" ht="45" customHeight="1" x14ac:dyDescent="0.3">
      <c r="A77" s="41">
        <v>52</v>
      </c>
      <c r="B77" s="239" t="str">
        <f t="shared" ca="1" si="7"/>
        <v>E06000001</v>
      </c>
      <c r="C77" s="251" t="str">
        <f t="shared" ca="1" si="6"/>
        <v>E06000001</v>
      </c>
      <c r="D77" s="252" t="str">
        <f ca="1">IFERROR(VLOOKUP($C77,'Org List'!$J$9:$K$640,2,0), "")</f>
        <v>Hartlepool</v>
      </c>
      <c r="E77" s="232" t="str">
        <f ca="1">IFERROR(IF((VLOOKUP($B77,'Year End Backsheet'!$A$7:$X$156,E$8,FALSE))="","",(VLOOKUP($B77,'Year End Backsheet'!$A$7:$X$156,E$8,FALSE))),"")</f>
        <v>6. Good quality and sustainable provider market that can meet demand</v>
      </c>
      <c r="F77" s="233" t="str">
        <f ca="1">IFERROR(IF((VLOOKUP($B77,'Year End Backsheet'!$A$7:$X$156,F$8,FALSE))="","",(VLOOKUP($B77,'Year End Backsheet'!$A$7:$X$156,F$8,FALSE))),"")</f>
        <v>9. Joint commissioning of health and social care</v>
      </c>
      <c r="G77" s="247"/>
      <c r="H77" s="232" t="str">
        <f ca="1">IFERROR(IF((VLOOKUP($B77,'Year End Backsheet'!$A$7:$X$156,H$8,FALSE))="","",(VLOOKUP($B77,'Year End Backsheet'!$A$7:$X$156,H$8,FALSE))),"")</f>
        <v>3. Integrated electronic records and sharing across the system with service users</v>
      </c>
      <c r="I77" s="233" t="str">
        <f ca="1">IFERROR(IF((VLOOKUP($B77,'Year End Backsheet'!$A$7:$X$156,I$8,FALSE))="","",(VLOOKUP($B77,'Year End Backsheet'!$A$7:$X$156,I$8,FALSE))),"")</f>
        <v>1. Local contextual factors (e.g. financial health, funding arrangements, demographics, urban vs rural factors)</v>
      </c>
    </row>
    <row r="78" spans="1:9" ht="45" customHeight="1" x14ac:dyDescent="0.3">
      <c r="A78" s="41">
        <v>53</v>
      </c>
      <c r="B78" s="239" t="str">
        <f t="shared" ca="1" si="7"/>
        <v>E09000016</v>
      </c>
      <c r="C78" s="251" t="str">
        <f t="shared" ca="1" si="6"/>
        <v>E09000016</v>
      </c>
      <c r="D78" s="252" t="str">
        <f ca="1">IFERROR(VLOOKUP($C78,'Org List'!$J$9:$K$640,2,0), "")</f>
        <v>Havering</v>
      </c>
      <c r="E78" s="232" t="str">
        <f ca="1">IFERROR(IF((VLOOKUP($B78,'Year End Backsheet'!$A$7:$X$156,E$8,FALSE))="","",(VLOOKUP($B78,'Year End Backsheet'!$A$7:$X$156,E$8,FALSE))),"")</f>
        <v>9. Joint commissioning of health and social care</v>
      </c>
      <c r="F78" s="233" t="str">
        <f ca="1">IFERROR(IF((VLOOKUP($B78,'Year End Backsheet'!$A$7:$X$156,F$8,FALSE))="","",(VLOOKUP($B78,'Year End Backsheet'!$A$7:$X$156,F$8,FALSE))),"")</f>
        <v>9. Joint commissioning of health and social care</v>
      </c>
      <c r="G78" s="247"/>
      <c r="H78" s="232" t="str">
        <f ca="1">IFERROR(IF((VLOOKUP($B78,'Year End Backsheet'!$A$7:$X$156,H$8,FALSE))="","",(VLOOKUP($B78,'Year End Backsheet'!$A$7:$X$156,H$8,FALSE))),"")</f>
        <v>1. Local contextual factors (e.g. financial health, funding arrangements, demographics, urban vs rural factors)</v>
      </c>
      <c r="I78" s="233" t="str">
        <f ca="1">IFERROR(IF((VLOOKUP($B78,'Year End Backsheet'!$A$7:$X$156,I$8,FALSE))="","",(VLOOKUP($B78,'Year End Backsheet'!$A$7:$X$156,I$8,FALSE))),"")</f>
        <v>4. Empowering users to have choice and control through an asset based approach, shared decision making and co-production</v>
      </c>
    </row>
    <row r="79" spans="1:9" ht="45" customHeight="1" x14ac:dyDescent="0.3">
      <c r="A79" s="41">
        <v>54</v>
      </c>
      <c r="B79" s="239" t="str">
        <f t="shared" ca="1" si="7"/>
        <v>E06000019</v>
      </c>
      <c r="C79" s="251" t="str">
        <f t="shared" ca="1" si="6"/>
        <v>E06000019</v>
      </c>
      <c r="D79" s="252" t="str">
        <f ca="1">IFERROR(VLOOKUP($C79,'Org List'!$J$9:$K$640,2,0), "")</f>
        <v>Herefordshire, County of</v>
      </c>
      <c r="E79" s="232" t="str">
        <f ca="1">IFERROR(IF((VLOOKUP($B79,'Year End Backsheet'!$A$7:$X$156,E$8,FALSE))="","",(VLOOKUP($B79,'Year End Backsheet'!$A$7:$X$156,E$8,FALSE))),"")</f>
        <v>Other</v>
      </c>
      <c r="F79" s="233" t="str">
        <f ca="1">IFERROR(IF((VLOOKUP($B79,'Year End Backsheet'!$A$7:$X$156,F$8,FALSE))="","",(VLOOKUP($B79,'Year End Backsheet'!$A$7:$X$156,F$8,FALSE))),"")</f>
        <v>Other</v>
      </c>
      <c r="G79" s="247"/>
      <c r="H79" s="232" t="str">
        <f ca="1">IFERROR(IF((VLOOKUP($B79,'Year End Backsheet'!$A$7:$X$156,H$8,FALSE))="","",(VLOOKUP($B79,'Year End Backsheet'!$A$7:$X$156,H$8,FALSE))),"")</f>
        <v>Other</v>
      </c>
      <c r="I79" s="233" t="str">
        <f ca="1">IFERROR(IF((VLOOKUP($B79,'Year End Backsheet'!$A$7:$X$156,I$8,FALSE))="","",(VLOOKUP($B79,'Year End Backsheet'!$A$7:$X$156,I$8,FALSE))),"")</f>
        <v>Other</v>
      </c>
    </row>
    <row r="80" spans="1:9" ht="45" customHeight="1" x14ac:dyDescent="0.3">
      <c r="A80" s="41">
        <v>55</v>
      </c>
      <c r="B80" s="239" t="str">
        <f t="shared" ca="1" si="7"/>
        <v>E10000015</v>
      </c>
      <c r="C80" s="251" t="str">
        <f t="shared" ca="1" si="6"/>
        <v>E10000015</v>
      </c>
      <c r="D80" s="252" t="str">
        <f ca="1">IFERROR(VLOOKUP($C80,'Org List'!$J$9:$K$640,2,0), "")</f>
        <v>Hertfordshire</v>
      </c>
      <c r="E80" s="232" t="str">
        <f ca="1">IFERROR(IF((VLOOKUP($B80,'Year End Backsheet'!$A$7:$X$156,E$8,FALSE))="","",(VLOOKUP($B80,'Year End Backsheet'!$A$7:$X$156,E$8,FALSE))),"")</f>
        <v>2. Strong, system-wide governance and systems leadership</v>
      </c>
      <c r="F80" s="233" t="str">
        <f ca="1">IFERROR(IF((VLOOKUP($B80,'Year End Backsheet'!$A$7:$X$156,F$8,FALSE))="","",(VLOOKUP($B80,'Year End Backsheet'!$A$7:$X$156,F$8,FALSE))),"")</f>
        <v>8. Pooled or aligned resources</v>
      </c>
      <c r="G80" s="247"/>
      <c r="H80" s="232" t="str">
        <f ca="1">IFERROR(IF((VLOOKUP($B80,'Year End Backsheet'!$A$7:$X$156,H$8,FALSE))="","",(VLOOKUP($B80,'Year End Backsheet'!$A$7:$X$156,H$8,FALSE))),"")</f>
        <v>9. Joint commissioning of health and social care</v>
      </c>
      <c r="I80" s="233" t="str">
        <f ca="1">IFERROR(IF((VLOOKUP($B80,'Year End Backsheet'!$A$7:$X$156,I$8,FALSE))="","",(VLOOKUP($B80,'Year End Backsheet'!$A$7:$X$156,I$8,FALSE))),"")</f>
        <v>5. Integrated workforce: joint approach to training and upskilling of workforce</v>
      </c>
    </row>
    <row r="81" spans="1:9" ht="45" customHeight="1" x14ac:dyDescent="0.3">
      <c r="A81" s="41">
        <v>56</v>
      </c>
      <c r="B81" s="239" t="str">
        <f t="shared" ca="1" si="7"/>
        <v>E09000017</v>
      </c>
      <c r="C81" s="251" t="str">
        <f t="shared" ca="1" si="6"/>
        <v>E09000017</v>
      </c>
      <c r="D81" s="252" t="str">
        <f ca="1">IFERROR(VLOOKUP($C81,'Org List'!$J$9:$K$640,2,0), "")</f>
        <v>Hillingdon</v>
      </c>
      <c r="E81" s="232" t="str">
        <f ca="1">IFERROR(IF((VLOOKUP($B81,'Year End Backsheet'!$A$7:$X$156,E$8,FALSE))="","",(VLOOKUP($B81,'Year End Backsheet'!$A$7:$X$156,E$8,FALSE))),"")</f>
        <v>2. Strong, system-wide governance and systems leadership</v>
      </c>
      <c r="F81" s="233" t="str">
        <f ca="1">IFERROR(IF((VLOOKUP($B81,'Year End Backsheet'!$A$7:$X$156,F$8,FALSE))="","",(VLOOKUP($B81,'Year End Backsheet'!$A$7:$X$156,F$8,FALSE))),"")</f>
        <v>9. Joint commissioning of health and social care</v>
      </c>
      <c r="G81" s="247"/>
      <c r="H81" s="232" t="str">
        <f ca="1">IFERROR(IF((VLOOKUP($B81,'Year End Backsheet'!$A$7:$X$156,H$8,FALSE))="","",(VLOOKUP($B81,'Year End Backsheet'!$A$7:$X$156,H$8,FALSE))),"")</f>
        <v>6. Good quality and sustainable provider market that can meet demand</v>
      </c>
      <c r="I81" s="233" t="str">
        <f ca="1">IFERROR(IF((VLOOKUP($B81,'Year End Backsheet'!$A$7:$X$156,I$8,FALSE))="","",(VLOOKUP($B81,'Year End Backsheet'!$A$7:$X$156,I$8,FALSE))),"")</f>
        <v>5. Integrated workforce: joint approach to training and upskilling of workforce</v>
      </c>
    </row>
    <row r="82" spans="1:9" ht="45" customHeight="1" x14ac:dyDescent="0.3">
      <c r="A82" s="41">
        <v>57</v>
      </c>
      <c r="B82" s="239" t="str">
        <f t="shared" ca="1" si="7"/>
        <v>E09000018</v>
      </c>
      <c r="C82" s="251" t="str">
        <f t="shared" ca="1" si="6"/>
        <v>E09000018</v>
      </c>
      <c r="D82" s="252" t="str">
        <f ca="1">IFERROR(VLOOKUP($C82,'Org List'!$J$9:$K$640,2,0), "")</f>
        <v>Hounslow</v>
      </c>
      <c r="E82" s="232" t="str">
        <f ca="1">IFERROR(IF((VLOOKUP($B82,'Year End Backsheet'!$A$7:$X$156,E$8,FALSE))="","",(VLOOKUP($B82,'Year End Backsheet'!$A$7:$X$156,E$8,FALSE))),"")</f>
        <v>5. Integrated workforce: joint approach to training and upskilling of workforce</v>
      </c>
      <c r="F82" s="233" t="str">
        <f ca="1">IFERROR(IF((VLOOKUP($B82,'Year End Backsheet'!$A$7:$X$156,F$8,FALSE))="","",(VLOOKUP($B82,'Year End Backsheet'!$A$7:$X$156,F$8,FALSE))),"")</f>
        <v>9. Joint commissioning of health and social care</v>
      </c>
      <c r="G82" s="247"/>
      <c r="H82" s="232" t="str">
        <f ca="1">IFERROR(IF((VLOOKUP($B82,'Year End Backsheet'!$A$7:$X$156,H$8,FALSE))="","",(VLOOKUP($B82,'Year End Backsheet'!$A$7:$X$156,H$8,FALSE))),"")</f>
        <v>1. Local contextual factors (e.g. financial health, funding arrangements, demographics, urban vs rural factors)</v>
      </c>
      <c r="I82" s="233" t="str">
        <f ca="1">IFERROR(IF((VLOOKUP($B82,'Year End Backsheet'!$A$7:$X$156,I$8,FALSE))="","",(VLOOKUP($B82,'Year End Backsheet'!$A$7:$X$156,I$8,FALSE))),"")</f>
        <v>Other</v>
      </c>
    </row>
    <row r="83" spans="1:9" ht="45" customHeight="1" x14ac:dyDescent="0.3">
      <c r="A83" s="41">
        <v>58</v>
      </c>
      <c r="B83" s="239" t="str">
        <f t="shared" ca="1" si="7"/>
        <v>E06000046</v>
      </c>
      <c r="C83" s="251" t="str">
        <f t="shared" ca="1" si="6"/>
        <v>E06000046</v>
      </c>
      <c r="D83" s="252" t="str">
        <f ca="1">IFERROR(VLOOKUP($C83,'Org List'!$J$9:$K$640,2,0), "")</f>
        <v>Isle of Wight</v>
      </c>
      <c r="E83" s="232" t="str">
        <f ca="1">IFERROR(IF((VLOOKUP($B83,'Year End Backsheet'!$A$7:$X$156,E$8,FALSE))="","",(VLOOKUP($B83,'Year End Backsheet'!$A$7:$X$156,E$8,FALSE))),"")</f>
        <v>8. Pooled or aligned resources</v>
      </c>
      <c r="F83" s="233" t="str">
        <f ca="1">IFERROR(IF((VLOOKUP($B83,'Year End Backsheet'!$A$7:$X$156,F$8,FALSE))="","",(VLOOKUP($B83,'Year End Backsheet'!$A$7:$X$156,F$8,FALSE))),"")</f>
        <v>2. Strong, system-wide governance and systems leadership</v>
      </c>
      <c r="G83" s="247"/>
      <c r="H83" s="232" t="str">
        <f ca="1">IFERROR(IF((VLOOKUP($B83,'Year End Backsheet'!$A$7:$X$156,H$8,FALSE))="","",(VLOOKUP($B83,'Year End Backsheet'!$A$7:$X$156,H$8,FALSE))),"")</f>
        <v>1. Local contextual factors (e.g. financial health, funding arrangements, demographics, urban vs rural factors)</v>
      </c>
      <c r="I83" s="233" t="str">
        <f ca="1">IFERROR(IF((VLOOKUP($B83,'Year End Backsheet'!$A$7:$X$156,I$8,FALSE))="","",(VLOOKUP($B83,'Year End Backsheet'!$A$7:$X$156,I$8,FALSE))),"")</f>
        <v>3. Integrated electronic records and sharing across the system with service users</v>
      </c>
    </row>
    <row r="84" spans="1:9" ht="45" customHeight="1" x14ac:dyDescent="0.3">
      <c r="A84" s="41">
        <v>59</v>
      </c>
      <c r="B84" s="239" t="str">
        <f t="shared" ca="1" si="7"/>
        <v>E09000019</v>
      </c>
      <c r="C84" s="251" t="str">
        <f t="shared" ca="1" si="6"/>
        <v>E09000019</v>
      </c>
      <c r="D84" s="252" t="str">
        <f ca="1">IFERROR(VLOOKUP($C84,'Org List'!$J$9:$K$640,2,0), "")</f>
        <v>Islington</v>
      </c>
      <c r="E84" s="232" t="str">
        <f ca="1">IFERROR(IF((VLOOKUP($B84,'Year End Backsheet'!$A$7:$X$156,E$8,FALSE))="","",(VLOOKUP($B84,'Year End Backsheet'!$A$7:$X$156,E$8,FALSE))),"")</f>
        <v>4. Empowering users to have choice and control through an asset based approach, shared decision making and co-production</v>
      </c>
      <c r="F84" s="233" t="str">
        <f ca="1">IFERROR(IF((VLOOKUP($B84,'Year End Backsheet'!$A$7:$X$156,F$8,FALSE))="","",(VLOOKUP($B84,'Year End Backsheet'!$A$7:$X$156,F$8,FALSE))),"")</f>
        <v>2. Strong, system-wide governance and systems leadership</v>
      </c>
      <c r="G84" s="247"/>
      <c r="H84" s="232" t="str">
        <f ca="1">IFERROR(IF((VLOOKUP($B84,'Year End Backsheet'!$A$7:$X$156,H$8,FALSE))="","",(VLOOKUP($B84,'Year End Backsheet'!$A$7:$X$156,H$8,FALSE))),"")</f>
        <v>1. Local contextual factors (e.g. financial health, funding arrangements, demographics, urban vs rural factors)</v>
      </c>
      <c r="I84" s="233" t="str">
        <f ca="1">IFERROR(IF((VLOOKUP($B84,'Year End Backsheet'!$A$7:$X$156,I$8,FALSE))="","",(VLOOKUP($B84,'Year End Backsheet'!$A$7:$X$156,I$8,FALSE))),"")</f>
        <v>3. Integrated electronic records and sharing across the system with service users</v>
      </c>
    </row>
    <row r="85" spans="1:9" ht="45" customHeight="1" x14ac:dyDescent="0.3">
      <c r="A85" s="41">
        <v>60</v>
      </c>
      <c r="B85" s="239" t="str">
        <f t="shared" ca="1" si="7"/>
        <v>E09000020</v>
      </c>
      <c r="C85" s="251" t="str">
        <f t="shared" ca="1" si="6"/>
        <v>E09000020</v>
      </c>
      <c r="D85" s="252" t="str">
        <f ca="1">IFERROR(VLOOKUP($C85,'Org List'!$J$9:$K$640,2,0), "")</f>
        <v>Kensington and Chelsea</v>
      </c>
      <c r="E85" s="232" t="str">
        <f ca="1">IFERROR(IF((VLOOKUP($B85,'Year End Backsheet'!$A$7:$X$156,E$8,FALSE))="","",(VLOOKUP($B85,'Year End Backsheet'!$A$7:$X$156,E$8,FALSE))),"")</f>
        <v>4. Empowering users to have choice and control through an asset based approach, shared decision making and co-production</v>
      </c>
      <c r="F85" s="233" t="str">
        <f ca="1">IFERROR(IF((VLOOKUP($B85,'Year End Backsheet'!$A$7:$X$156,F$8,FALSE))="","",(VLOOKUP($B85,'Year End Backsheet'!$A$7:$X$156,F$8,FALSE))),"")</f>
        <v>2. Strong, system-wide governance and systems leadership</v>
      </c>
      <c r="G85" s="247"/>
      <c r="H85" s="232" t="str">
        <f ca="1">IFERROR(IF((VLOOKUP($B85,'Year End Backsheet'!$A$7:$X$156,H$8,FALSE))="","",(VLOOKUP($B85,'Year End Backsheet'!$A$7:$X$156,H$8,FALSE))),"")</f>
        <v>8. Pooled or aligned resources</v>
      </c>
      <c r="I85" s="233" t="str">
        <f ca="1">IFERROR(IF((VLOOKUP($B85,'Year End Backsheet'!$A$7:$X$156,I$8,FALSE))="","",(VLOOKUP($B85,'Year End Backsheet'!$A$7:$X$156,I$8,FALSE))),"")</f>
        <v>6. Good quality and sustainable provider market that can meet demand</v>
      </c>
    </row>
    <row r="86" spans="1:9" ht="45" customHeight="1" x14ac:dyDescent="0.3">
      <c r="A86" s="41">
        <v>61</v>
      </c>
      <c r="B86" s="239" t="str">
        <f t="shared" ca="1" si="7"/>
        <v>E10000016</v>
      </c>
      <c r="C86" s="251" t="str">
        <f t="shared" ca="1" si="6"/>
        <v>E10000016</v>
      </c>
      <c r="D86" s="252" t="str">
        <f ca="1">IFERROR(VLOOKUP($C86,'Org List'!$J$9:$K$640,2,0), "")</f>
        <v>Kent</v>
      </c>
      <c r="E86" s="232" t="str">
        <f ca="1">IFERROR(IF((VLOOKUP($B86,'Year End Backsheet'!$A$7:$X$156,E$8,FALSE))="","",(VLOOKUP($B86,'Year End Backsheet'!$A$7:$X$156,E$8,FALSE))),"")</f>
        <v>2. Strong, system-wide governance and systems leadership</v>
      </c>
      <c r="F86" s="233" t="str">
        <f ca="1">IFERROR(IF((VLOOKUP($B86,'Year End Backsheet'!$A$7:$X$156,F$8,FALSE))="","",(VLOOKUP($B86,'Year End Backsheet'!$A$7:$X$156,F$8,FALSE))),"")</f>
        <v>Other</v>
      </c>
      <c r="G86" s="247"/>
      <c r="H86" s="232" t="str">
        <f ca="1">IFERROR(IF((VLOOKUP($B86,'Year End Backsheet'!$A$7:$X$156,H$8,FALSE))="","",(VLOOKUP($B86,'Year End Backsheet'!$A$7:$X$156,H$8,FALSE))),"")</f>
        <v>9. Joint commissioning of health and social care</v>
      </c>
      <c r="I86" s="233" t="str">
        <f ca="1">IFERROR(IF((VLOOKUP($B86,'Year End Backsheet'!$A$7:$X$156,I$8,FALSE))="","",(VLOOKUP($B86,'Year End Backsheet'!$A$7:$X$156,I$8,FALSE))),"")</f>
        <v>8. Pooled or aligned resources</v>
      </c>
    </row>
    <row r="87" spans="1:9" ht="45" customHeight="1" x14ac:dyDescent="0.3">
      <c r="A87" s="41">
        <v>62</v>
      </c>
      <c r="B87" s="239" t="str">
        <f t="shared" ca="1" si="7"/>
        <v>E06000010</v>
      </c>
      <c r="C87" s="251" t="str">
        <f t="shared" ca="1" si="6"/>
        <v>E06000010</v>
      </c>
      <c r="D87" s="252" t="str">
        <f ca="1">IFERROR(VLOOKUP($C87,'Org List'!$J$9:$K$640,2,0), "")</f>
        <v>Kingston upon Hull, City of</v>
      </c>
      <c r="E87" s="232" t="str">
        <f ca="1">IFERROR(IF((VLOOKUP($B87,'Year End Backsheet'!$A$7:$X$156,E$8,FALSE))="","",(VLOOKUP($B87,'Year End Backsheet'!$A$7:$X$156,E$8,FALSE))),"")</f>
        <v>Please select a response category</v>
      </c>
      <c r="F87" s="233" t="str">
        <f ca="1">IFERROR(IF((VLOOKUP($B87,'Year End Backsheet'!$A$7:$X$156,F$8,FALSE))="","",(VLOOKUP($B87,'Year End Backsheet'!$A$7:$X$156,F$8,FALSE))),"")</f>
        <v>Please select a response category</v>
      </c>
      <c r="G87" s="247"/>
      <c r="H87" s="232" t="str">
        <f ca="1">IFERROR(IF((VLOOKUP($B87,'Year End Backsheet'!$A$7:$X$156,H$8,FALSE))="","",(VLOOKUP($B87,'Year End Backsheet'!$A$7:$X$156,H$8,FALSE))),"")</f>
        <v>Please select a response category</v>
      </c>
      <c r="I87" s="233" t="str">
        <f ca="1">IFERROR(IF((VLOOKUP($B87,'Year End Backsheet'!$A$7:$X$156,I$8,FALSE))="","",(VLOOKUP($B87,'Year End Backsheet'!$A$7:$X$156,I$8,FALSE))),"")</f>
        <v>Please select a response category</v>
      </c>
    </row>
    <row r="88" spans="1:9" ht="45" customHeight="1" x14ac:dyDescent="0.3">
      <c r="A88" s="41">
        <v>63</v>
      </c>
      <c r="B88" s="239" t="str">
        <f t="shared" ca="1" si="7"/>
        <v>E09000021</v>
      </c>
      <c r="C88" s="251" t="str">
        <f t="shared" ca="1" si="6"/>
        <v>E09000021</v>
      </c>
      <c r="D88" s="252" t="str">
        <f ca="1">IFERROR(VLOOKUP($C88,'Org List'!$J$9:$K$640,2,0), "")</f>
        <v>Kingston upon Thames</v>
      </c>
      <c r="E88" s="232" t="str">
        <f ca="1">IFERROR(IF((VLOOKUP($B88,'Year End Backsheet'!$A$7:$X$156,E$8,FALSE))="","",(VLOOKUP($B88,'Year End Backsheet'!$A$7:$X$156,E$8,FALSE))),"")</f>
        <v>8. Pooled or aligned resources</v>
      </c>
      <c r="F88" s="233" t="str">
        <f ca="1">IFERROR(IF((VLOOKUP($B88,'Year End Backsheet'!$A$7:$X$156,F$8,FALSE))="","",(VLOOKUP($B88,'Year End Backsheet'!$A$7:$X$156,F$8,FALSE))),"")</f>
        <v>6. Good quality and sustainable provider market that can meet demand</v>
      </c>
      <c r="G88" s="247"/>
      <c r="H88" s="232" t="str">
        <f ca="1">IFERROR(IF((VLOOKUP($B88,'Year End Backsheet'!$A$7:$X$156,H$8,FALSE))="","",(VLOOKUP($B88,'Year End Backsheet'!$A$7:$X$156,H$8,FALSE))),"")</f>
        <v>1. Local contextual factors (e.g. financial health, funding arrangements, demographics, urban vs rural factors)</v>
      </c>
      <c r="I88" s="233" t="str">
        <f ca="1">IFERROR(IF((VLOOKUP($B88,'Year End Backsheet'!$A$7:$X$156,I$8,FALSE))="","",(VLOOKUP($B88,'Year End Backsheet'!$A$7:$X$156,I$8,FALSE))),"")</f>
        <v>5. Integrated workforce: joint approach to training and upskilling of workforce</v>
      </c>
    </row>
    <row r="89" spans="1:9" ht="45" customHeight="1" x14ac:dyDescent="0.3">
      <c r="A89" s="41">
        <v>64</v>
      </c>
      <c r="B89" s="239" t="str">
        <f t="shared" ca="1" si="7"/>
        <v>E08000034</v>
      </c>
      <c r="C89" s="251" t="str">
        <f t="shared" ref="C89:C120" ca="1" si="8">IF($A89&gt;$L$5-1,"",INDIRECT("'Comms by AT'!AA"&amp;$A89+$L$4))</f>
        <v>E08000034</v>
      </c>
      <c r="D89" s="252" t="str">
        <f ca="1">IFERROR(VLOOKUP($C89,'Org List'!$J$9:$K$640,2,0), "")</f>
        <v>Kirklees</v>
      </c>
      <c r="E89" s="232" t="str">
        <f ca="1">IFERROR(IF((VLOOKUP($B89,'Year End Backsheet'!$A$7:$X$156,E$8,FALSE))="","",(VLOOKUP($B89,'Year End Backsheet'!$A$7:$X$156,E$8,FALSE))),"")</f>
        <v>6. Good quality and sustainable provider market that can meet demand</v>
      </c>
      <c r="F89" s="233" t="str">
        <f ca="1">IFERROR(IF((VLOOKUP($B89,'Year End Backsheet'!$A$7:$X$156,F$8,FALSE))="","",(VLOOKUP($B89,'Year End Backsheet'!$A$7:$X$156,F$8,FALSE))),"")</f>
        <v>2. Strong, system-wide governance and systems leadership</v>
      </c>
      <c r="G89" s="247"/>
      <c r="H89" s="232" t="str">
        <f ca="1">IFERROR(IF((VLOOKUP($B89,'Year End Backsheet'!$A$7:$X$156,H$8,FALSE))="","",(VLOOKUP($B89,'Year End Backsheet'!$A$7:$X$156,H$8,FALSE))),"")</f>
        <v>3. Integrated electronic records and sharing across the system with service users</v>
      </c>
      <c r="I89" s="233" t="str">
        <f ca="1">IFERROR(IF((VLOOKUP($B89,'Year End Backsheet'!$A$7:$X$156,I$8,FALSE))="","",(VLOOKUP($B89,'Year End Backsheet'!$A$7:$X$156,I$8,FALSE))),"")</f>
        <v>4. Empowering users to have choice and control through an asset based approach, shared decision making and co-production</v>
      </c>
    </row>
    <row r="90" spans="1:9" ht="45" customHeight="1" x14ac:dyDescent="0.3">
      <c r="A90" s="41">
        <v>65</v>
      </c>
      <c r="B90" s="239" t="str">
        <f t="shared" ref="B90:B121" ca="1" si="9">C90</f>
        <v>E08000011</v>
      </c>
      <c r="C90" s="251" t="str">
        <f t="shared" ca="1" si="8"/>
        <v>E08000011</v>
      </c>
      <c r="D90" s="252" t="str">
        <f ca="1">IFERROR(VLOOKUP($C90,'Org List'!$J$9:$K$640,2,0), "")</f>
        <v>Knowsley</v>
      </c>
      <c r="E90" s="232" t="str">
        <f ca="1">IFERROR(IF((VLOOKUP($B90,'Year End Backsheet'!$A$7:$X$156,E$8,FALSE))="","",(VLOOKUP($B90,'Year End Backsheet'!$A$7:$X$156,E$8,FALSE))),"")</f>
        <v>7. Joined-up regulatory approach</v>
      </c>
      <c r="F90" s="233" t="str">
        <f ca="1">IFERROR(IF((VLOOKUP($B90,'Year End Backsheet'!$A$7:$X$156,F$8,FALSE))="","",(VLOOKUP($B90,'Year End Backsheet'!$A$7:$X$156,F$8,FALSE))),"")</f>
        <v>6. Good quality and sustainable provider market that can meet demand</v>
      </c>
      <c r="G90" s="247"/>
      <c r="H90" s="232" t="str">
        <f ca="1">IFERROR(IF((VLOOKUP($B90,'Year End Backsheet'!$A$7:$X$156,H$8,FALSE))="","",(VLOOKUP($B90,'Year End Backsheet'!$A$7:$X$156,H$8,FALSE))),"")</f>
        <v>1. Local contextual factors (e.g. financial health, funding arrangements, demographics, urban vs rural factors)</v>
      </c>
      <c r="I90" s="233" t="str">
        <f ca="1">IFERROR(IF((VLOOKUP($B90,'Year End Backsheet'!$A$7:$X$156,I$8,FALSE))="","",(VLOOKUP($B90,'Year End Backsheet'!$A$7:$X$156,I$8,FALSE))),"")</f>
        <v>9. Joint commissioning of health and social care</v>
      </c>
    </row>
    <row r="91" spans="1:9" ht="45" customHeight="1" x14ac:dyDescent="0.3">
      <c r="A91" s="41">
        <v>66</v>
      </c>
      <c r="B91" s="239" t="str">
        <f t="shared" ca="1" si="9"/>
        <v>E09000022</v>
      </c>
      <c r="C91" s="251" t="str">
        <f t="shared" ca="1" si="8"/>
        <v>E09000022</v>
      </c>
      <c r="D91" s="252" t="str">
        <f ca="1">IFERROR(VLOOKUP($C91,'Org List'!$J$9:$K$640,2,0), "")</f>
        <v>Lambeth</v>
      </c>
      <c r="E91" s="232" t="str">
        <f ca="1">IFERROR(IF((VLOOKUP($B91,'Year End Backsheet'!$A$7:$X$156,E$8,FALSE))="","",(VLOOKUP($B91,'Year End Backsheet'!$A$7:$X$156,E$8,FALSE))),"")</f>
        <v>2. Strong, system-wide governance and systems leadership</v>
      </c>
      <c r="F91" s="233" t="str">
        <f ca="1">IFERROR(IF((VLOOKUP($B91,'Year End Backsheet'!$A$7:$X$156,F$8,FALSE))="","",(VLOOKUP($B91,'Year End Backsheet'!$A$7:$X$156,F$8,FALSE))),"")</f>
        <v>Other</v>
      </c>
      <c r="G91" s="247"/>
      <c r="H91" s="232" t="str">
        <f ca="1">IFERROR(IF((VLOOKUP($B91,'Year End Backsheet'!$A$7:$X$156,H$8,FALSE))="","",(VLOOKUP($B91,'Year End Backsheet'!$A$7:$X$156,H$8,FALSE))),"")</f>
        <v>2. Strong, system-wide governance and systems leadership</v>
      </c>
      <c r="I91" s="233" t="str">
        <f ca="1">IFERROR(IF((VLOOKUP($B91,'Year End Backsheet'!$A$7:$X$156,I$8,FALSE))="","",(VLOOKUP($B91,'Year End Backsheet'!$A$7:$X$156,I$8,FALSE))),"")</f>
        <v>6. Good quality and sustainable provider market that can meet demand</v>
      </c>
    </row>
    <row r="92" spans="1:9" ht="45" customHeight="1" x14ac:dyDescent="0.3">
      <c r="A92" s="41">
        <v>67</v>
      </c>
      <c r="B92" s="239" t="str">
        <f t="shared" ca="1" si="9"/>
        <v>E10000017</v>
      </c>
      <c r="C92" s="251" t="str">
        <f t="shared" ca="1" si="8"/>
        <v>E10000017</v>
      </c>
      <c r="D92" s="252" t="str">
        <f ca="1">IFERROR(VLOOKUP($C92,'Org List'!$J$9:$K$640,2,0), "")</f>
        <v>Lancashire</v>
      </c>
      <c r="E92" s="232" t="str">
        <f ca="1">IFERROR(IF((VLOOKUP($B92,'Year End Backsheet'!$A$7:$X$156,E$8,FALSE))="","",(VLOOKUP($B92,'Year End Backsheet'!$A$7:$X$156,E$8,FALSE))),"")</f>
        <v>2. Strong, system-wide governance and systems leadership</v>
      </c>
      <c r="F92" s="233" t="str">
        <f ca="1">IFERROR(IF((VLOOKUP($B92,'Year End Backsheet'!$A$7:$X$156,F$8,FALSE))="","",(VLOOKUP($B92,'Year End Backsheet'!$A$7:$X$156,F$8,FALSE))),"")</f>
        <v>9. Joint commissioning of health and social care</v>
      </c>
      <c r="G92" s="247"/>
      <c r="H92" s="232" t="str">
        <f ca="1">IFERROR(IF((VLOOKUP($B92,'Year End Backsheet'!$A$7:$X$156,H$8,FALSE))="","",(VLOOKUP($B92,'Year End Backsheet'!$A$7:$X$156,H$8,FALSE))),"")</f>
        <v>1. Local contextual factors (e.g. financial health, funding arrangements, demographics, urban vs rural factors)</v>
      </c>
      <c r="I92" s="233" t="str">
        <f ca="1">IFERROR(IF((VLOOKUP($B92,'Year End Backsheet'!$A$7:$X$156,I$8,FALSE))="","",(VLOOKUP($B92,'Year End Backsheet'!$A$7:$X$156,I$8,FALSE))),"")</f>
        <v>9. Joint commissioning of health and social care</v>
      </c>
    </row>
    <row r="93" spans="1:9" ht="45" customHeight="1" x14ac:dyDescent="0.3">
      <c r="A93" s="41">
        <v>68</v>
      </c>
      <c r="B93" s="239" t="str">
        <f t="shared" ca="1" si="9"/>
        <v>E08000035</v>
      </c>
      <c r="C93" s="251" t="str">
        <f t="shared" ca="1" si="8"/>
        <v>E08000035</v>
      </c>
      <c r="D93" s="252" t="str">
        <f ca="1">IFERROR(VLOOKUP($C93,'Org List'!$J$9:$K$640,2,0), "")</f>
        <v>Leeds</v>
      </c>
      <c r="E93" s="232" t="str">
        <f ca="1">IFERROR(IF((VLOOKUP($B93,'Year End Backsheet'!$A$7:$X$156,E$8,FALSE))="","",(VLOOKUP($B93,'Year End Backsheet'!$A$7:$X$156,E$8,FALSE))),"")</f>
        <v>3. Integrated electronic records and sharing across the system with service users</v>
      </c>
      <c r="F93" s="233" t="str">
        <f ca="1">IFERROR(IF((VLOOKUP($B93,'Year End Backsheet'!$A$7:$X$156,F$8,FALSE))="","",(VLOOKUP($B93,'Year End Backsheet'!$A$7:$X$156,F$8,FALSE))),"")</f>
        <v>6. Good quality and sustainable provider market that can meet demand</v>
      </c>
      <c r="G93" s="247"/>
      <c r="H93" s="232" t="str">
        <f ca="1">IFERROR(IF((VLOOKUP($B93,'Year End Backsheet'!$A$7:$X$156,H$8,FALSE))="","",(VLOOKUP($B93,'Year End Backsheet'!$A$7:$X$156,H$8,FALSE))),"")</f>
        <v>Other</v>
      </c>
      <c r="I93" s="233" t="str">
        <f ca="1">IFERROR(IF((VLOOKUP($B93,'Year End Backsheet'!$A$7:$X$156,I$8,FALSE))="","",(VLOOKUP($B93,'Year End Backsheet'!$A$7:$X$156,I$8,FALSE))),"")</f>
        <v>6. Good quality and sustainable provider market that can meet demand</v>
      </c>
    </row>
    <row r="94" spans="1:9" ht="45" customHeight="1" x14ac:dyDescent="0.3">
      <c r="A94" s="41">
        <v>69</v>
      </c>
      <c r="B94" s="239" t="str">
        <f ca="1">C94</f>
        <v>E06000016</v>
      </c>
      <c r="C94" s="251" t="str">
        <f t="shared" ca="1" si="8"/>
        <v>E06000016</v>
      </c>
      <c r="D94" s="252" t="str">
        <f ca="1">IFERROR(VLOOKUP($C94,'Org List'!$J$9:$K$640,2,0), "")</f>
        <v>Leicester</v>
      </c>
      <c r="E94" s="232" t="str">
        <f ca="1">IFERROR(IF((VLOOKUP($B94,'Year End Backsheet'!$A$7:$X$156,E$8,FALSE))="","",(VLOOKUP($B94,'Year End Backsheet'!$A$7:$X$156,E$8,FALSE))),"")</f>
        <v>5. Integrated workforce: joint approach to training and upskilling of workforce</v>
      </c>
      <c r="F94" s="233" t="str">
        <f ca="1">IFERROR(IF((VLOOKUP($B94,'Year End Backsheet'!$A$7:$X$156,F$8,FALSE))="","",(VLOOKUP($B94,'Year End Backsheet'!$A$7:$X$156,F$8,FALSE))),"")</f>
        <v>9. Joint commissioning of health and social care</v>
      </c>
      <c r="G94" s="247"/>
      <c r="H94" s="232" t="str">
        <f ca="1">IFERROR(IF((VLOOKUP($B94,'Year End Backsheet'!$A$7:$X$156,H$8,FALSE))="","",(VLOOKUP($B94,'Year End Backsheet'!$A$7:$X$156,H$8,FALSE))),"")</f>
        <v>3. Integrated electronic records and sharing across the system with service users</v>
      </c>
      <c r="I94" s="233" t="str">
        <f ca="1">IFERROR(IF((VLOOKUP($B94,'Year End Backsheet'!$A$7:$X$156,I$8,FALSE))="","",(VLOOKUP($B94,'Year End Backsheet'!$A$7:$X$156,I$8,FALSE))),"")</f>
        <v>6. Good quality and sustainable provider market that can meet demand</v>
      </c>
    </row>
    <row r="95" spans="1:9" ht="45" customHeight="1" x14ac:dyDescent="0.3">
      <c r="A95" s="41">
        <v>70</v>
      </c>
      <c r="B95" s="239" t="str">
        <f t="shared" ca="1" si="9"/>
        <v>E10000018</v>
      </c>
      <c r="C95" s="251" t="str">
        <f t="shared" ca="1" si="8"/>
        <v>E10000018</v>
      </c>
      <c r="D95" s="252" t="str">
        <f ca="1">IFERROR(VLOOKUP($C95,'Org List'!$J$9:$K$640,2,0), "")</f>
        <v>Leicestershire</v>
      </c>
      <c r="E95" s="232" t="str">
        <f ca="1">IFERROR(IF((VLOOKUP($B95,'Year End Backsheet'!$A$7:$X$156,E$8,FALSE))="","",(VLOOKUP($B95,'Year End Backsheet'!$A$7:$X$156,E$8,FALSE))),"")</f>
        <v>3. Integrated electronic records and sharing across the system with service users</v>
      </c>
      <c r="F95" s="233" t="str">
        <f ca="1">IFERROR(IF((VLOOKUP($B95,'Year End Backsheet'!$A$7:$X$156,F$8,FALSE))="","",(VLOOKUP($B95,'Year End Backsheet'!$A$7:$X$156,F$8,FALSE))),"")</f>
        <v>Other</v>
      </c>
      <c r="G95" s="247"/>
      <c r="H95" s="232" t="str">
        <f ca="1">IFERROR(IF((VLOOKUP($B95,'Year End Backsheet'!$A$7:$X$156,H$8,FALSE))="","",(VLOOKUP($B95,'Year End Backsheet'!$A$7:$X$156,H$8,FALSE))),"")</f>
        <v>3. Integrated electronic records and sharing across the system with service users</v>
      </c>
      <c r="I95" s="233" t="str">
        <f ca="1">IFERROR(IF((VLOOKUP($B95,'Year End Backsheet'!$A$7:$X$156,I$8,FALSE))="","",(VLOOKUP($B95,'Year End Backsheet'!$A$7:$X$156,I$8,FALSE))),"")</f>
        <v>9. Joint commissioning of health and social care</v>
      </c>
    </row>
    <row r="96" spans="1:9" ht="45" customHeight="1" x14ac:dyDescent="0.3">
      <c r="A96" s="41">
        <v>71</v>
      </c>
      <c r="B96" s="239" t="str">
        <f t="shared" ca="1" si="9"/>
        <v>E09000023</v>
      </c>
      <c r="C96" s="251" t="str">
        <f t="shared" ca="1" si="8"/>
        <v>E09000023</v>
      </c>
      <c r="D96" s="252" t="str">
        <f ca="1">IFERROR(VLOOKUP($C96,'Org List'!$J$9:$K$640,2,0), "")</f>
        <v>Lewisham</v>
      </c>
      <c r="E96" s="232" t="str">
        <f ca="1">IFERROR(IF((VLOOKUP($B96,'Year End Backsheet'!$A$7:$X$156,E$8,FALSE))="","",(VLOOKUP($B96,'Year End Backsheet'!$A$7:$X$156,E$8,FALSE))),"")</f>
        <v>5. Integrated workforce: joint approach to training and upskilling of workforce</v>
      </c>
      <c r="F96" s="233" t="str">
        <f ca="1">IFERROR(IF((VLOOKUP($B96,'Year End Backsheet'!$A$7:$X$156,F$8,FALSE))="","",(VLOOKUP($B96,'Year End Backsheet'!$A$7:$X$156,F$8,FALSE))),"")</f>
        <v>2. Strong, system-wide governance and systems leadership</v>
      </c>
      <c r="G96" s="247"/>
      <c r="H96" s="232" t="str">
        <f ca="1">IFERROR(IF((VLOOKUP($B96,'Year End Backsheet'!$A$7:$X$156,H$8,FALSE))="","",(VLOOKUP($B96,'Year End Backsheet'!$A$7:$X$156,H$8,FALSE))),"")</f>
        <v>6. Good quality and sustainable provider market that can meet demand</v>
      </c>
      <c r="I96" s="233" t="str">
        <f ca="1">IFERROR(IF((VLOOKUP($B96,'Year End Backsheet'!$A$7:$X$156,I$8,FALSE))="","",(VLOOKUP($B96,'Year End Backsheet'!$A$7:$X$156,I$8,FALSE))),"")</f>
        <v>1. Local contextual factors (e.g. financial health, funding arrangements, demographics, urban vs rural factors)</v>
      </c>
    </row>
    <row r="97" spans="1:9" ht="45" customHeight="1" x14ac:dyDescent="0.3">
      <c r="A97" s="41">
        <v>72</v>
      </c>
      <c r="B97" s="239" t="str">
        <f t="shared" ca="1" si="9"/>
        <v>E10000019</v>
      </c>
      <c r="C97" s="251" t="str">
        <f t="shared" ca="1" si="8"/>
        <v>E10000019</v>
      </c>
      <c r="D97" s="252" t="str">
        <f ca="1">IFERROR(VLOOKUP($C97,'Org List'!$J$9:$K$640,2,0), "")</f>
        <v>Lincolnshire</v>
      </c>
      <c r="E97" s="232" t="str">
        <f ca="1">IFERROR(IF((VLOOKUP($B97,'Year End Backsheet'!$A$7:$X$156,E$8,FALSE))="","",(VLOOKUP($B97,'Year End Backsheet'!$A$7:$X$156,E$8,FALSE))),"")</f>
        <v>6. Good quality and sustainable provider market that can meet demand</v>
      </c>
      <c r="F97" s="233" t="str">
        <f ca="1">IFERROR(IF((VLOOKUP($B97,'Year End Backsheet'!$A$7:$X$156,F$8,FALSE))="","",(VLOOKUP($B97,'Year End Backsheet'!$A$7:$X$156,F$8,FALSE))),"")</f>
        <v>2. Strong, system-wide governance and systems leadership</v>
      </c>
      <c r="G97" s="247"/>
      <c r="H97" s="232" t="str">
        <f ca="1">IFERROR(IF((VLOOKUP($B97,'Year End Backsheet'!$A$7:$X$156,H$8,FALSE))="","",(VLOOKUP($B97,'Year End Backsheet'!$A$7:$X$156,H$8,FALSE))),"")</f>
        <v>1. Local contextual factors (e.g. financial health, funding arrangements, demographics, urban vs rural factors)</v>
      </c>
      <c r="I97" s="233" t="str">
        <f ca="1">IFERROR(IF((VLOOKUP($B97,'Year End Backsheet'!$A$7:$X$156,I$8,FALSE))="","",(VLOOKUP($B97,'Year End Backsheet'!$A$7:$X$156,I$8,FALSE))),"")</f>
        <v>3. Integrated electronic records and sharing across the system with service users</v>
      </c>
    </row>
    <row r="98" spans="1:9" ht="45" customHeight="1" x14ac:dyDescent="0.3">
      <c r="A98" s="41">
        <v>73</v>
      </c>
      <c r="B98" s="239" t="str">
        <f t="shared" ca="1" si="9"/>
        <v>E08000012</v>
      </c>
      <c r="C98" s="251" t="str">
        <f t="shared" ca="1" si="8"/>
        <v>E08000012</v>
      </c>
      <c r="D98" s="252" t="str">
        <f ca="1">IFERROR(VLOOKUP($C98,'Org List'!$J$9:$K$640,2,0), "")</f>
        <v>Liverpool</v>
      </c>
      <c r="E98" s="232" t="str">
        <f ca="1">IFERROR(IF((VLOOKUP($B98,'Year End Backsheet'!$A$7:$X$156,E$8,FALSE))="","",(VLOOKUP($B98,'Year End Backsheet'!$A$7:$X$156,E$8,FALSE))),"")</f>
        <v>6. Good quality and sustainable provider market that can meet demand</v>
      </c>
      <c r="F98" s="233" t="str">
        <f ca="1">IFERROR(IF((VLOOKUP($B98,'Year End Backsheet'!$A$7:$X$156,F$8,FALSE))="","",(VLOOKUP($B98,'Year End Backsheet'!$A$7:$X$156,F$8,FALSE))),"")</f>
        <v>9. Joint commissioning of health and social care</v>
      </c>
      <c r="G98" s="247"/>
      <c r="H98" s="232" t="str">
        <f ca="1">IFERROR(IF((VLOOKUP($B98,'Year End Backsheet'!$A$7:$X$156,H$8,FALSE))="","",(VLOOKUP($B98,'Year End Backsheet'!$A$7:$X$156,H$8,FALSE))),"")</f>
        <v>1. Local contextual factors (e.g. financial health, funding arrangements, demographics, urban vs rural factors)</v>
      </c>
      <c r="I98" s="233" t="str">
        <f ca="1">IFERROR(IF((VLOOKUP($B98,'Year End Backsheet'!$A$7:$X$156,I$8,FALSE))="","",(VLOOKUP($B98,'Year End Backsheet'!$A$7:$X$156,I$8,FALSE))),"")</f>
        <v>4. Empowering users to have choice and control through an asset based approach, shared decision making and co-production</v>
      </c>
    </row>
    <row r="99" spans="1:9" ht="45" customHeight="1" x14ac:dyDescent="0.3">
      <c r="A99" s="41">
        <v>74</v>
      </c>
      <c r="B99" s="239" t="str">
        <f t="shared" ca="1" si="9"/>
        <v>E06000032</v>
      </c>
      <c r="C99" s="251" t="str">
        <f t="shared" ca="1" si="8"/>
        <v>E06000032</v>
      </c>
      <c r="D99" s="252" t="str">
        <f ca="1">IFERROR(VLOOKUP($C99,'Org List'!$J$9:$K$640,2,0), "")</f>
        <v>Luton</v>
      </c>
      <c r="E99" s="232" t="str">
        <f ca="1">IFERROR(IF((VLOOKUP($B99,'Year End Backsheet'!$A$7:$X$156,E$8,FALSE))="","",(VLOOKUP($B99,'Year End Backsheet'!$A$7:$X$156,E$8,FALSE))),"")</f>
        <v>8. Pooled or aligned resources</v>
      </c>
      <c r="F99" s="233" t="str">
        <f ca="1">IFERROR(IF((VLOOKUP($B99,'Year End Backsheet'!$A$7:$X$156,F$8,FALSE))="","",(VLOOKUP($B99,'Year End Backsheet'!$A$7:$X$156,F$8,FALSE))),"")</f>
        <v>4. Empowering users to have choice and control through an asset based approach, shared decision making and co-production</v>
      </c>
      <c r="G99" s="247"/>
      <c r="H99" s="232" t="str">
        <f ca="1">IFERROR(IF((VLOOKUP($B99,'Year End Backsheet'!$A$7:$X$156,H$8,FALSE))="","",(VLOOKUP($B99,'Year End Backsheet'!$A$7:$X$156,H$8,FALSE))),"")</f>
        <v>6. Good quality and sustainable provider market that can meet demand</v>
      </c>
      <c r="I99" s="233" t="str">
        <f ca="1">IFERROR(IF((VLOOKUP($B99,'Year End Backsheet'!$A$7:$X$156,I$8,FALSE))="","",(VLOOKUP($B99,'Year End Backsheet'!$A$7:$X$156,I$8,FALSE))),"")</f>
        <v>1. Local contextual factors (e.g. financial health, funding arrangements, demographics, urban vs rural factors)</v>
      </c>
    </row>
    <row r="100" spans="1:9" ht="45" customHeight="1" x14ac:dyDescent="0.3">
      <c r="A100" s="41">
        <v>75</v>
      </c>
      <c r="B100" s="239" t="str">
        <f t="shared" ca="1" si="9"/>
        <v>E08000003</v>
      </c>
      <c r="C100" s="251" t="str">
        <f t="shared" ca="1" si="8"/>
        <v>E08000003</v>
      </c>
      <c r="D100" s="252" t="str">
        <f ca="1">IFERROR(VLOOKUP($C100,'Org List'!$J$9:$K$640,2,0), "")</f>
        <v>Manchester</v>
      </c>
      <c r="E100" s="232" t="str">
        <f ca="1">IFERROR(IF((VLOOKUP($B100,'Year End Backsheet'!$A$7:$X$156,E$8,FALSE))="","",(VLOOKUP($B100,'Year End Backsheet'!$A$7:$X$156,E$8,FALSE))),"")</f>
        <v>1. Local contextual factors (e.g. financial health, funding arrangements, demographics, urban vs rural factors)</v>
      </c>
      <c r="F100" s="233" t="str">
        <f ca="1">IFERROR(IF((VLOOKUP($B100,'Year End Backsheet'!$A$7:$X$156,F$8,FALSE))="","",(VLOOKUP($B100,'Year End Backsheet'!$A$7:$X$156,F$8,FALSE))),"")</f>
        <v>9. Joint commissioning of health and social care</v>
      </c>
      <c r="G100" s="247"/>
      <c r="H100" s="232" t="str">
        <f ca="1">IFERROR(IF((VLOOKUP($B100,'Year End Backsheet'!$A$7:$X$156,H$8,FALSE))="","",(VLOOKUP($B100,'Year End Backsheet'!$A$7:$X$156,H$8,FALSE))),"")</f>
        <v>3. Integrated electronic records and sharing across the system with service users</v>
      </c>
      <c r="I100" s="233" t="str">
        <f ca="1">IFERROR(IF((VLOOKUP($B100,'Year End Backsheet'!$A$7:$X$156,I$8,FALSE))="","",(VLOOKUP($B100,'Year End Backsheet'!$A$7:$X$156,I$8,FALSE))),"")</f>
        <v>5. Integrated workforce: joint approach to training and upskilling of workforce</v>
      </c>
    </row>
    <row r="101" spans="1:9" ht="45" customHeight="1" x14ac:dyDescent="0.3">
      <c r="A101" s="41">
        <v>76</v>
      </c>
      <c r="B101" s="239" t="str">
        <f t="shared" ca="1" si="9"/>
        <v>E06000035</v>
      </c>
      <c r="C101" s="251" t="str">
        <f t="shared" ca="1" si="8"/>
        <v>E06000035</v>
      </c>
      <c r="D101" s="252" t="str">
        <f ca="1">IFERROR(VLOOKUP($C101,'Org List'!$J$9:$K$640,2,0), "")</f>
        <v>Medway</v>
      </c>
      <c r="E101" s="232" t="str">
        <f ca="1">IFERROR(IF((VLOOKUP($B101,'Year End Backsheet'!$A$7:$X$156,E$8,FALSE))="","",(VLOOKUP($B101,'Year End Backsheet'!$A$7:$X$156,E$8,FALSE))),"")</f>
        <v>8. Pooled or aligned resources</v>
      </c>
      <c r="F101" s="233" t="str">
        <f ca="1">IFERROR(IF((VLOOKUP($B101,'Year End Backsheet'!$A$7:$X$156,F$8,FALSE))="","",(VLOOKUP($B101,'Year End Backsheet'!$A$7:$X$156,F$8,FALSE))),"")</f>
        <v>2. Strong, system-wide governance and systems leadership</v>
      </c>
      <c r="G101" s="247"/>
      <c r="H101" s="232" t="str">
        <f ca="1">IFERROR(IF((VLOOKUP($B101,'Year End Backsheet'!$A$7:$X$156,H$8,FALSE))="","",(VLOOKUP($B101,'Year End Backsheet'!$A$7:$X$156,H$8,FALSE))),"")</f>
        <v>1. Local contextual factors (e.g. financial health, funding arrangements, demographics, urban vs rural factors)</v>
      </c>
      <c r="I101" s="233" t="str">
        <f ca="1">IFERROR(IF((VLOOKUP($B101,'Year End Backsheet'!$A$7:$X$156,I$8,FALSE))="","",(VLOOKUP($B101,'Year End Backsheet'!$A$7:$X$156,I$8,FALSE))),"")</f>
        <v>6. Good quality and sustainable provider market that can meet demand</v>
      </c>
    </row>
    <row r="102" spans="1:9" ht="45" customHeight="1" x14ac:dyDescent="0.3">
      <c r="A102" s="41">
        <v>77</v>
      </c>
      <c r="B102" s="239" t="str">
        <f t="shared" ca="1" si="9"/>
        <v>E09000024</v>
      </c>
      <c r="C102" s="251" t="str">
        <f t="shared" ca="1" si="8"/>
        <v>E09000024</v>
      </c>
      <c r="D102" s="252" t="str">
        <f ca="1">IFERROR(VLOOKUP($C102,'Org List'!$J$9:$K$640,2,0), "")</f>
        <v>Merton</v>
      </c>
      <c r="E102" s="232" t="str">
        <f ca="1">IFERROR(IF((VLOOKUP($B102,'Year End Backsheet'!$A$7:$X$156,E$8,FALSE))="","",(VLOOKUP($B102,'Year End Backsheet'!$A$7:$X$156,E$8,FALSE))),"")</f>
        <v>8. Pooled or aligned resources</v>
      </c>
      <c r="F102" s="233" t="str">
        <f ca="1">IFERROR(IF((VLOOKUP($B102,'Year End Backsheet'!$A$7:$X$156,F$8,FALSE))="","",(VLOOKUP($B102,'Year End Backsheet'!$A$7:$X$156,F$8,FALSE))),"")</f>
        <v>2. Strong, system-wide governance and systems leadership</v>
      </c>
      <c r="G102" s="247"/>
      <c r="H102" s="232" t="str">
        <f ca="1">IFERROR(IF((VLOOKUP($B102,'Year End Backsheet'!$A$7:$X$156,H$8,FALSE))="","",(VLOOKUP($B102,'Year End Backsheet'!$A$7:$X$156,H$8,FALSE))),"")</f>
        <v>1. Local contextual factors (e.g. financial health, funding arrangements, demographics, urban vs rural factors)</v>
      </c>
      <c r="I102" s="233" t="str">
        <f ca="1">IFERROR(IF((VLOOKUP($B102,'Year End Backsheet'!$A$7:$X$156,I$8,FALSE))="","",(VLOOKUP($B102,'Year End Backsheet'!$A$7:$X$156,I$8,FALSE))),"")</f>
        <v>6. Good quality and sustainable provider market that can meet demand</v>
      </c>
    </row>
    <row r="103" spans="1:9" ht="45" customHeight="1" x14ac:dyDescent="0.3">
      <c r="A103" s="41">
        <v>78</v>
      </c>
      <c r="B103" s="239" t="str">
        <f t="shared" ca="1" si="9"/>
        <v>E06000002</v>
      </c>
      <c r="C103" s="251" t="str">
        <f t="shared" ca="1" si="8"/>
        <v>E06000002</v>
      </c>
      <c r="D103" s="252" t="str">
        <f ca="1">IFERROR(VLOOKUP($C103,'Org List'!$J$9:$K$640,2,0), "")</f>
        <v>Middlesbrough</v>
      </c>
      <c r="E103" s="232" t="str">
        <f ca="1">IFERROR(IF((VLOOKUP($B103,'Year End Backsheet'!$A$7:$X$156,E$8,FALSE))="","",(VLOOKUP($B103,'Year End Backsheet'!$A$7:$X$156,E$8,FALSE))),"")</f>
        <v>Other</v>
      </c>
      <c r="F103" s="233" t="str">
        <f ca="1">IFERROR(IF((VLOOKUP($B103,'Year End Backsheet'!$A$7:$X$156,F$8,FALSE))="","",(VLOOKUP($B103,'Year End Backsheet'!$A$7:$X$156,F$8,FALSE))),"")</f>
        <v>5. Integrated workforce: joint approach to training and upskilling of workforce</v>
      </c>
      <c r="G103" s="247"/>
      <c r="H103" s="232" t="str">
        <f ca="1">IFERROR(IF((VLOOKUP($B103,'Year End Backsheet'!$A$7:$X$156,H$8,FALSE))="","",(VLOOKUP($B103,'Year End Backsheet'!$A$7:$X$156,H$8,FALSE))),"")</f>
        <v>1. Local contextual factors (e.g. financial health, funding arrangements, demographics, urban vs rural factors)</v>
      </c>
      <c r="I103" s="233" t="str">
        <f ca="1">IFERROR(IF((VLOOKUP($B103,'Year End Backsheet'!$A$7:$X$156,I$8,FALSE))="","",(VLOOKUP($B103,'Year End Backsheet'!$A$7:$X$156,I$8,FALSE))),"")</f>
        <v>3. Integrated electronic records and sharing across the system with service users</v>
      </c>
    </row>
    <row r="104" spans="1:9" ht="45" customHeight="1" x14ac:dyDescent="0.3">
      <c r="A104" s="41">
        <v>79</v>
      </c>
      <c r="B104" s="239" t="str">
        <f t="shared" ca="1" si="9"/>
        <v>E06000042</v>
      </c>
      <c r="C104" s="251" t="str">
        <f t="shared" ca="1" si="8"/>
        <v>E06000042</v>
      </c>
      <c r="D104" s="252" t="str">
        <f ca="1">IFERROR(VLOOKUP($C104,'Org List'!$J$9:$K$640,2,0), "")</f>
        <v>Milton Keynes</v>
      </c>
      <c r="E104" s="232" t="str">
        <f ca="1">IFERROR(IF((VLOOKUP($B104,'Year End Backsheet'!$A$7:$X$156,E$8,FALSE))="","",(VLOOKUP($B104,'Year End Backsheet'!$A$7:$X$156,E$8,FALSE))),"")</f>
        <v>9. Joint commissioning of health and social care</v>
      </c>
      <c r="F104" s="233" t="str">
        <f ca="1">IFERROR(IF((VLOOKUP($B104,'Year End Backsheet'!$A$7:$X$156,F$8,FALSE))="","",(VLOOKUP($B104,'Year End Backsheet'!$A$7:$X$156,F$8,FALSE))),"")</f>
        <v>9. Joint commissioning of health and social care</v>
      </c>
      <c r="G104" s="247"/>
      <c r="H104" s="232" t="str">
        <f ca="1">IFERROR(IF((VLOOKUP($B104,'Year End Backsheet'!$A$7:$X$156,H$8,FALSE))="","",(VLOOKUP($B104,'Year End Backsheet'!$A$7:$X$156,H$8,FALSE))),"")</f>
        <v>6. Good quality and sustainable provider market that can meet demand</v>
      </c>
      <c r="I104" s="233" t="str">
        <f ca="1">IFERROR(IF((VLOOKUP($B104,'Year End Backsheet'!$A$7:$X$156,I$8,FALSE))="","",(VLOOKUP($B104,'Year End Backsheet'!$A$7:$X$156,I$8,FALSE))),"")</f>
        <v>Other</v>
      </c>
    </row>
    <row r="105" spans="1:9" ht="45" customHeight="1" x14ac:dyDescent="0.3">
      <c r="A105" s="41">
        <v>80</v>
      </c>
      <c r="B105" s="239" t="str">
        <f t="shared" ca="1" si="9"/>
        <v>E08000021</v>
      </c>
      <c r="C105" s="251" t="str">
        <f t="shared" ca="1" si="8"/>
        <v>E08000021</v>
      </c>
      <c r="D105" s="252" t="str">
        <f ca="1">IFERROR(VLOOKUP($C105,'Org List'!$J$9:$K$640,2,0), "")</f>
        <v>Newcastle upon Tyne</v>
      </c>
      <c r="E105" s="232" t="str">
        <f ca="1">IFERROR(IF((VLOOKUP($B105,'Year End Backsheet'!$A$7:$X$156,E$8,FALSE))="","",(VLOOKUP($B105,'Year End Backsheet'!$A$7:$X$156,E$8,FALSE))),"")</f>
        <v>2. Strong, system-wide governance and systems leadership</v>
      </c>
      <c r="F105" s="233" t="str">
        <f ca="1">IFERROR(IF((VLOOKUP($B105,'Year End Backsheet'!$A$7:$X$156,F$8,FALSE))="","",(VLOOKUP($B105,'Year End Backsheet'!$A$7:$X$156,F$8,FALSE))),"")</f>
        <v/>
      </c>
      <c r="G105" s="247"/>
      <c r="H105" s="232" t="str">
        <f ca="1">IFERROR(IF((VLOOKUP($B105,'Year End Backsheet'!$A$7:$X$156,H$8,FALSE))="","",(VLOOKUP($B105,'Year End Backsheet'!$A$7:$X$156,H$8,FALSE))),"")</f>
        <v>1. Local contextual factors (e.g. financial health, funding arrangements, demographics, urban vs rurual factors)</v>
      </c>
      <c r="I105" s="233" t="str">
        <f ca="1">IFERROR(IF((VLOOKUP($B105,'Year End Backsheet'!$A$7:$X$156,I$8,FALSE))="","",(VLOOKUP($B105,'Year End Backsheet'!$A$7:$X$156,I$8,FALSE))),"")</f>
        <v/>
      </c>
    </row>
    <row r="106" spans="1:9" ht="45" customHeight="1" x14ac:dyDescent="0.3">
      <c r="A106" s="41">
        <v>81</v>
      </c>
      <c r="B106" s="239" t="str">
        <f t="shared" ca="1" si="9"/>
        <v>E09000025</v>
      </c>
      <c r="C106" s="251" t="str">
        <f t="shared" ca="1" si="8"/>
        <v>E09000025</v>
      </c>
      <c r="D106" s="252" t="str">
        <f ca="1">IFERROR(VLOOKUP($C106,'Org List'!$J$9:$K$640,2,0), "")</f>
        <v>Newham</v>
      </c>
      <c r="E106" s="232" t="str">
        <f ca="1">IFERROR(IF((VLOOKUP($B106,'Year End Backsheet'!$A$7:$X$156,E$8,FALSE))="","",(VLOOKUP($B106,'Year End Backsheet'!$A$7:$X$156,E$8,FALSE))),"")</f>
        <v>1. Local contextual factors (e.g. financial health, funding arrangements, demographics, urban vs rural factors)</v>
      </c>
      <c r="F106" s="233" t="str">
        <f ca="1">IFERROR(IF((VLOOKUP($B106,'Year End Backsheet'!$A$7:$X$156,F$8,FALSE))="","",(VLOOKUP($B106,'Year End Backsheet'!$A$7:$X$156,F$8,FALSE))),"")</f>
        <v>9. Joint commissioning of health and social care</v>
      </c>
      <c r="G106" s="247"/>
      <c r="H106" s="232" t="str">
        <f ca="1">IFERROR(IF((VLOOKUP($B106,'Year End Backsheet'!$A$7:$X$156,H$8,FALSE))="","",(VLOOKUP($B106,'Year End Backsheet'!$A$7:$X$156,H$8,FALSE))),"")</f>
        <v>1. Local contextual factors (e.g. financial health, funding arrangements, demographics, urban vs rural factors)</v>
      </c>
      <c r="I106" s="233" t="str">
        <f ca="1">IFERROR(IF((VLOOKUP($B106,'Year End Backsheet'!$A$7:$X$156,I$8,FALSE))="","",(VLOOKUP($B106,'Year End Backsheet'!$A$7:$X$156,I$8,FALSE))),"")</f>
        <v>9. Joint commissioning of health and social care</v>
      </c>
    </row>
    <row r="107" spans="1:9" ht="45" customHeight="1" x14ac:dyDescent="0.3">
      <c r="A107" s="41">
        <v>82</v>
      </c>
      <c r="B107" s="239" t="str">
        <f t="shared" ca="1" si="9"/>
        <v>E10000020</v>
      </c>
      <c r="C107" s="251" t="str">
        <f t="shared" ca="1" si="8"/>
        <v>E10000020</v>
      </c>
      <c r="D107" s="252" t="str">
        <f ca="1">IFERROR(VLOOKUP($C107,'Org List'!$J$9:$K$640,2,0), "")</f>
        <v>Norfolk</v>
      </c>
      <c r="E107" s="232" t="str">
        <f ca="1">IFERROR(IF((VLOOKUP($B107,'Year End Backsheet'!$A$7:$X$156,E$8,FALSE))="","",(VLOOKUP($B107,'Year End Backsheet'!$A$7:$X$156,E$8,FALSE))),"")</f>
        <v>8. Pooled or aligned resources</v>
      </c>
      <c r="F107" s="233" t="str">
        <f ca="1">IFERROR(IF((VLOOKUP($B107,'Year End Backsheet'!$A$7:$X$156,F$8,FALSE))="","",(VLOOKUP($B107,'Year End Backsheet'!$A$7:$X$156,F$8,FALSE))),"")</f>
        <v/>
      </c>
      <c r="G107" s="247"/>
      <c r="H107" s="232" t="str">
        <f ca="1">IFERROR(IF((VLOOKUP($B107,'Year End Backsheet'!$A$7:$X$156,H$8,FALSE))="","",(VLOOKUP($B107,'Year End Backsheet'!$A$7:$X$156,H$8,FALSE))),"")</f>
        <v>2. Strong, system-wide governance and systems leadership</v>
      </c>
      <c r="I107" s="233" t="str">
        <f ca="1">IFERROR(IF((VLOOKUP($B107,'Year End Backsheet'!$A$7:$X$156,I$8,FALSE))="","",(VLOOKUP($B107,'Year End Backsheet'!$A$7:$X$156,I$8,FALSE))),"")</f>
        <v>3. Integrated electronic records and sharing across the system with service users</v>
      </c>
    </row>
    <row r="108" spans="1:9" ht="45" customHeight="1" x14ac:dyDescent="0.3">
      <c r="A108" s="41">
        <v>83</v>
      </c>
      <c r="B108" s="239" t="str">
        <f t="shared" ca="1" si="9"/>
        <v>E06000012</v>
      </c>
      <c r="C108" s="251" t="str">
        <f t="shared" ca="1" si="8"/>
        <v>E06000012</v>
      </c>
      <c r="D108" s="252" t="str">
        <f ca="1">IFERROR(VLOOKUP($C108,'Org List'!$J$9:$K$640,2,0), "")</f>
        <v>North East Lincolnshire</v>
      </c>
      <c r="E108" s="232" t="str">
        <f ca="1">IFERROR(IF((VLOOKUP($B108,'Year End Backsheet'!$A$7:$X$156,E$8,FALSE))="","",(VLOOKUP($B108,'Year End Backsheet'!$A$7:$X$156,E$8,FALSE))),"")</f>
        <v>8. Pooled or aligned resources</v>
      </c>
      <c r="F108" s="233" t="str">
        <f ca="1">IFERROR(IF((VLOOKUP($B108,'Year End Backsheet'!$A$7:$X$156,F$8,FALSE))="","",(VLOOKUP($B108,'Year End Backsheet'!$A$7:$X$156,F$8,FALSE))),"")</f>
        <v>9. Joint commissioning of health and social care</v>
      </c>
      <c r="G108" s="247"/>
      <c r="H108" s="232" t="str">
        <f ca="1">IFERROR(IF((VLOOKUP($B108,'Year End Backsheet'!$A$7:$X$156,H$8,FALSE))="","",(VLOOKUP($B108,'Year End Backsheet'!$A$7:$X$156,H$8,FALSE))),"")</f>
        <v>5. Integrated workforce: joint approach to training and upskilling of workforce</v>
      </c>
      <c r="I108" s="233" t="str">
        <f ca="1">IFERROR(IF((VLOOKUP($B108,'Year End Backsheet'!$A$7:$X$156,I$8,FALSE))="","",(VLOOKUP($B108,'Year End Backsheet'!$A$7:$X$156,I$8,FALSE))),"")</f>
        <v>7. Joined-up regulatory approach</v>
      </c>
    </row>
    <row r="109" spans="1:9" ht="45" customHeight="1" x14ac:dyDescent="0.3">
      <c r="A109" s="41">
        <v>84</v>
      </c>
      <c r="B109" s="239" t="str">
        <f t="shared" ca="1" si="9"/>
        <v>E06000013</v>
      </c>
      <c r="C109" s="251" t="str">
        <f t="shared" ca="1" si="8"/>
        <v>E06000013</v>
      </c>
      <c r="D109" s="252" t="str">
        <f ca="1">IFERROR(VLOOKUP($C109,'Org List'!$J$9:$K$640,2,0), "")</f>
        <v>North Lincolnshire</v>
      </c>
      <c r="E109" s="232" t="str">
        <f ca="1">IFERROR(IF((VLOOKUP($B109,'Year End Backsheet'!$A$7:$X$156,E$8,FALSE))="","",(VLOOKUP($B109,'Year End Backsheet'!$A$7:$X$156,E$8,FALSE))),"")</f>
        <v>2. Strong, system-wide governance and systems leadership</v>
      </c>
      <c r="F109" s="233" t="str">
        <f ca="1">IFERROR(IF((VLOOKUP($B109,'Year End Backsheet'!$A$7:$X$156,F$8,FALSE))="","",(VLOOKUP($B109,'Year End Backsheet'!$A$7:$X$156,F$8,FALSE))),"")</f>
        <v>4. Empowering users to have choice and control through an asset based approach, shared decision making and co-production</v>
      </c>
      <c r="G109" s="247"/>
      <c r="H109" s="232" t="str">
        <f ca="1">IFERROR(IF((VLOOKUP($B109,'Year End Backsheet'!$A$7:$X$156,H$8,FALSE))="","",(VLOOKUP($B109,'Year End Backsheet'!$A$7:$X$156,H$8,FALSE))),"")</f>
        <v>5. Integrated workforce: joint approach to training and upskilling of workforce</v>
      </c>
      <c r="I109" s="233" t="str">
        <f ca="1">IFERROR(IF((VLOOKUP($B109,'Year End Backsheet'!$A$7:$X$156,I$8,FALSE))="","",(VLOOKUP($B109,'Year End Backsheet'!$A$7:$X$156,I$8,FALSE))),"")</f>
        <v>3. Integrated electronic records and sharing across the system with service users</v>
      </c>
    </row>
    <row r="110" spans="1:9" ht="45" customHeight="1" x14ac:dyDescent="0.3">
      <c r="A110" s="41">
        <v>85</v>
      </c>
      <c r="B110" s="239" t="str">
        <f t="shared" ca="1" si="9"/>
        <v>E06000024</v>
      </c>
      <c r="C110" s="251" t="str">
        <f t="shared" ca="1" si="8"/>
        <v>E06000024</v>
      </c>
      <c r="D110" s="252" t="str">
        <f ca="1">IFERROR(VLOOKUP($C110,'Org List'!$J$9:$K$640,2,0), "")</f>
        <v>North Somerset</v>
      </c>
      <c r="E110" s="232" t="str">
        <f ca="1">IFERROR(IF((VLOOKUP($B110,'Year End Backsheet'!$A$7:$X$156,E$8,FALSE))="","",(VLOOKUP($B110,'Year End Backsheet'!$A$7:$X$156,E$8,FALSE))),"")</f>
        <v>3. Integrated electronic records and sharing across the system with service users</v>
      </c>
      <c r="F110" s="233" t="str">
        <f ca="1">IFERROR(IF((VLOOKUP($B110,'Year End Backsheet'!$A$7:$X$156,F$8,FALSE))="","",(VLOOKUP($B110,'Year End Backsheet'!$A$7:$X$156,F$8,FALSE))),"")</f>
        <v>5. Integrated workforce: joint approach to training and upskilling of workforce</v>
      </c>
      <c r="G110" s="247"/>
      <c r="H110" s="232" t="str">
        <f ca="1">IFERROR(IF((VLOOKUP($B110,'Year End Backsheet'!$A$7:$X$156,H$8,FALSE))="","",(VLOOKUP($B110,'Year End Backsheet'!$A$7:$X$156,H$8,FALSE))),"")</f>
        <v>9. Joint commissioning of health and social care</v>
      </c>
      <c r="I110" s="233" t="str">
        <f ca="1">IFERROR(IF((VLOOKUP($B110,'Year End Backsheet'!$A$7:$X$156,I$8,FALSE))="","",(VLOOKUP($B110,'Year End Backsheet'!$A$7:$X$156,I$8,FALSE))),"")</f>
        <v>4. Empowering users to have choice and control through an asset based approach, shared decision making and co-production</v>
      </c>
    </row>
    <row r="111" spans="1:9" ht="45" customHeight="1" x14ac:dyDescent="0.3">
      <c r="A111" s="41">
        <v>86</v>
      </c>
      <c r="B111" s="239" t="str">
        <f t="shared" ca="1" si="9"/>
        <v>E08000022</v>
      </c>
      <c r="C111" s="251" t="str">
        <f t="shared" ca="1" si="8"/>
        <v>E08000022</v>
      </c>
      <c r="D111" s="252" t="str">
        <f ca="1">IFERROR(VLOOKUP($C111,'Org List'!$J$9:$K$640,2,0), "")</f>
        <v>North Tyneside</v>
      </c>
      <c r="E111" s="232" t="str">
        <f ca="1">IFERROR(IF((VLOOKUP($B111,'Year End Backsheet'!$A$7:$X$156,E$8,FALSE))="","",(VLOOKUP($B111,'Year End Backsheet'!$A$7:$X$156,E$8,FALSE))),"")</f>
        <v>5. Integrated workforce: joint approach to training and upskilling of workforce</v>
      </c>
      <c r="F111" s="233" t="str">
        <f ca="1">IFERROR(IF((VLOOKUP($B111,'Year End Backsheet'!$A$7:$X$156,F$8,FALSE))="","",(VLOOKUP($B111,'Year End Backsheet'!$A$7:$X$156,F$8,FALSE))),"")</f>
        <v>1. Local contextual factors (e.g. financial health, funding arrangements, demographics, urban vs rural factors)</v>
      </c>
      <c r="G111" s="247"/>
      <c r="H111" s="232" t="str">
        <f ca="1">IFERROR(IF((VLOOKUP($B111,'Year End Backsheet'!$A$7:$X$156,H$8,FALSE))="","",(VLOOKUP($B111,'Year End Backsheet'!$A$7:$X$156,H$8,FALSE))),"")</f>
        <v>6. Good quality and sustainable provider market that can meet demand</v>
      </c>
      <c r="I111" s="233" t="str">
        <f ca="1">IFERROR(IF((VLOOKUP($B111,'Year End Backsheet'!$A$7:$X$156,I$8,FALSE))="","",(VLOOKUP($B111,'Year End Backsheet'!$A$7:$X$156,I$8,FALSE))),"")</f>
        <v>1. Local contextual factors (e.g. financial health, funding arrangements, demographics, urban vs rural factors)</v>
      </c>
    </row>
    <row r="112" spans="1:9" ht="45" customHeight="1" x14ac:dyDescent="0.3">
      <c r="A112" s="41">
        <v>87</v>
      </c>
      <c r="B112" s="239" t="str">
        <f t="shared" ca="1" si="9"/>
        <v>E10000023</v>
      </c>
      <c r="C112" s="251" t="str">
        <f t="shared" ca="1" si="8"/>
        <v>E10000023</v>
      </c>
      <c r="D112" s="252" t="str">
        <f ca="1">IFERROR(VLOOKUP($C112,'Org List'!$J$9:$K$640,2,0), "")</f>
        <v>North Yorkshire</v>
      </c>
      <c r="E112" s="232" t="str">
        <f ca="1">IFERROR(IF((VLOOKUP($B112,'Year End Backsheet'!$A$7:$X$156,E$8,FALSE))="","",(VLOOKUP($B112,'Year End Backsheet'!$A$7:$X$156,E$8,FALSE))),"")</f>
        <v>2. Strong, system-wide governance and systems leadership</v>
      </c>
      <c r="F112" s="233" t="str">
        <f ca="1">IFERROR(IF((VLOOKUP($B112,'Year End Backsheet'!$A$7:$X$156,F$8,FALSE))="","",(VLOOKUP($B112,'Year End Backsheet'!$A$7:$X$156,F$8,FALSE))),"")</f>
        <v>6. Good quality and sustainable provider market that can meet demand</v>
      </c>
      <c r="G112" s="247"/>
      <c r="H112" s="232" t="str">
        <f ca="1">IFERROR(IF((VLOOKUP($B112,'Year End Backsheet'!$A$7:$X$156,H$8,FALSE))="","",(VLOOKUP($B112,'Year End Backsheet'!$A$7:$X$156,H$8,FALSE))),"")</f>
        <v>1. Local contextual factors (e.g. financial health, funding arrangements, demographics, urban vs rural factors)</v>
      </c>
      <c r="I112" s="233" t="str">
        <f ca="1">IFERROR(IF((VLOOKUP($B112,'Year End Backsheet'!$A$7:$X$156,I$8,FALSE))="","",(VLOOKUP($B112,'Year End Backsheet'!$A$7:$X$156,I$8,FALSE))),"")</f>
        <v>3. Integrated electronic records and sharing across the system with service users</v>
      </c>
    </row>
    <row r="113" spans="1:9" ht="45" customHeight="1" x14ac:dyDescent="0.3">
      <c r="A113" s="41">
        <v>88</v>
      </c>
      <c r="B113" s="239" t="str">
        <f t="shared" ca="1" si="9"/>
        <v>E10000021</v>
      </c>
      <c r="C113" s="251" t="str">
        <f t="shared" ca="1" si="8"/>
        <v>E10000021</v>
      </c>
      <c r="D113" s="252" t="str">
        <f ca="1">IFERROR(VLOOKUP($C113,'Org List'!$J$9:$K$640,2,0), "")</f>
        <v>Northamptonshire</v>
      </c>
      <c r="E113" s="232" t="str">
        <f ca="1">IFERROR(IF((VLOOKUP($B113,'Year End Backsheet'!$A$7:$X$156,E$8,FALSE))="","",(VLOOKUP($B113,'Year End Backsheet'!$A$7:$X$156,E$8,FALSE))),"")</f>
        <v>1. Local contextual factors (e.g. financial health, funding arrangements, demographics, urban vs rural factors)</v>
      </c>
      <c r="F113" s="233" t="str">
        <f ca="1">IFERROR(IF((VLOOKUP($B113,'Year End Backsheet'!$A$7:$X$156,F$8,FALSE))="","",(VLOOKUP($B113,'Year End Backsheet'!$A$7:$X$156,F$8,FALSE))),"")</f>
        <v>9. Joint commissioning of health and social care</v>
      </c>
      <c r="G113" s="247"/>
      <c r="H113" s="232" t="str">
        <f ca="1">IFERROR(IF((VLOOKUP($B113,'Year End Backsheet'!$A$7:$X$156,H$8,FALSE))="","",(VLOOKUP($B113,'Year End Backsheet'!$A$7:$X$156,H$8,FALSE))),"")</f>
        <v>1. Local contextual factors (e.g. financial health, funding arrangements, demographics, urban vs rural factors)</v>
      </c>
      <c r="I113" s="233" t="str">
        <f ca="1">IFERROR(IF((VLOOKUP($B113,'Year End Backsheet'!$A$7:$X$156,I$8,FALSE))="","",(VLOOKUP($B113,'Year End Backsheet'!$A$7:$X$156,I$8,FALSE))),"")</f>
        <v>2. Strong, system-wide governance and systems leadership</v>
      </c>
    </row>
    <row r="114" spans="1:9" ht="45" customHeight="1" x14ac:dyDescent="0.3">
      <c r="A114" s="41">
        <v>89</v>
      </c>
      <c r="B114" s="239" t="str">
        <f t="shared" ca="1" si="9"/>
        <v>E06000057</v>
      </c>
      <c r="C114" s="251" t="str">
        <f t="shared" ca="1" si="8"/>
        <v>E06000057</v>
      </c>
      <c r="D114" s="252" t="str">
        <f ca="1">IFERROR(VLOOKUP($C114,'Org List'!$J$9:$K$640,2,0), "")</f>
        <v>Northumberland</v>
      </c>
      <c r="E114" s="232" t="str">
        <f ca="1">IFERROR(IF((VLOOKUP($B114,'Year End Backsheet'!$A$7:$X$156,E$8,FALSE))="","",(VLOOKUP($B114,'Year End Backsheet'!$A$7:$X$156,E$8,FALSE))),"")</f>
        <v>2. Strong, system-wide governance and systems leadership</v>
      </c>
      <c r="F114" s="233" t="str">
        <f ca="1">IFERROR(IF((VLOOKUP($B114,'Year End Backsheet'!$A$7:$X$156,F$8,FALSE))="","",(VLOOKUP($B114,'Year End Backsheet'!$A$7:$X$156,F$8,FALSE))),"")</f>
        <v>9. Joint commissioning of health and social care</v>
      </c>
      <c r="G114" s="247"/>
      <c r="H114" s="232" t="str">
        <f ca="1">IFERROR(IF((VLOOKUP($B114,'Year End Backsheet'!$A$7:$X$156,H$8,FALSE))="","",(VLOOKUP($B114,'Year End Backsheet'!$A$7:$X$156,H$8,FALSE))),"")</f>
        <v>6. Good quality and sustainable provider market that can meet demand</v>
      </c>
      <c r="I114" s="233" t="str">
        <f ca="1">IFERROR(IF((VLOOKUP($B114,'Year End Backsheet'!$A$7:$X$156,I$8,FALSE))="","",(VLOOKUP($B114,'Year End Backsheet'!$A$7:$X$156,I$8,FALSE))),"")</f>
        <v>Other</v>
      </c>
    </row>
    <row r="115" spans="1:9" ht="45" customHeight="1" x14ac:dyDescent="0.3">
      <c r="A115" s="41">
        <v>90</v>
      </c>
      <c r="B115" s="239" t="str">
        <f t="shared" ca="1" si="9"/>
        <v>E06000018</v>
      </c>
      <c r="C115" s="251" t="str">
        <f t="shared" ca="1" si="8"/>
        <v>E06000018</v>
      </c>
      <c r="D115" s="252" t="str">
        <f ca="1">IFERROR(VLOOKUP($C115,'Org List'!$J$9:$K$640,2,0), "")</f>
        <v>Nottingham</v>
      </c>
      <c r="E115" s="232" t="str">
        <f ca="1">IFERROR(IF((VLOOKUP($B115,'Year End Backsheet'!$A$7:$X$156,E$8,FALSE))="","",(VLOOKUP($B115,'Year End Backsheet'!$A$7:$X$156,E$8,FALSE))),"")</f>
        <v/>
      </c>
      <c r="F115" s="233" t="str">
        <f ca="1">IFERROR(IF((VLOOKUP($B115,'Year End Backsheet'!$A$7:$X$156,F$8,FALSE))="","",(VLOOKUP($B115,'Year End Backsheet'!$A$7:$X$156,F$8,FALSE))),"")</f>
        <v/>
      </c>
      <c r="G115" s="247"/>
      <c r="H115" s="232" t="str">
        <f ca="1">IFERROR(IF((VLOOKUP($B115,'Year End Backsheet'!$A$7:$X$156,H$8,FALSE))="","",(VLOOKUP($B115,'Year End Backsheet'!$A$7:$X$156,H$8,FALSE))),"")</f>
        <v/>
      </c>
      <c r="I115" s="233" t="str">
        <f ca="1">IFERROR(IF((VLOOKUP($B115,'Year End Backsheet'!$A$7:$X$156,I$8,FALSE))="","",(VLOOKUP($B115,'Year End Backsheet'!$A$7:$X$156,I$8,FALSE))),"")</f>
        <v/>
      </c>
    </row>
    <row r="116" spans="1:9" ht="45" customHeight="1" x14ac:dyDescent="0.3">
      <c r="A116" s="41">
        <v>91</v>
      </c>
      <c r="B116" s="239" t="str">
        <f t="shared" ca="1" si="9"/>
        <v>E10000024</v>
      </c>
      <c r="C116" s="251" t="str">
        <f t="shared" ca="1" si="8"/>
        <v>E10000024</v>
      </c>
      <c r="D116" s="252" t="str">
        <f ca="1">IFERROR(VLOOKUP($C116,'Org List'!$J$9:$K$640,2,0), "")</f>
        <v>Nottinghamshire</v>
      </c>
      <c r="E116" s="232" t="str">
        <f ca="1">IFERROR(IF((VLOOKUP($B116,'Year End Backsheet'!$A$7:$X$156,E$8,FALSE))="","",(VLOOKUP($B116,'Year End Backsheet'!$A$7:$X$156,E$8,FALSE))),"")</f>
        <v/>
      </c>
      <c r="F116" s="233" t="str">
        <f ca="1">IFERROR(IF((VLOOKUP($B116,'Year End Backsheet'!$A$7:$X$156,F$8,FALSE))="","",(VLOOKUP($B116,'Year End Backsheet'!$A$7:$X$156,F$8,FALSE))),"")</f>
        <v/>
      </c>
      <c r="G116" s="247"/>
      <c r="H116" s="232" t="str">
        <f ca="1">IFERROR(IF((VLOOKUP($B116,'Year End Backsheet'!$A$7:$X$156,H$8,FALSE))="","",(VLOOKUP($B116,'Year End Backsheet'!$A$7:$X$156,H$8,FALSE))),"")</f>
        <v/>
      </c>
      <c r="I116" s="233" t="str">
        <f ca="1">IFERROR(IF((VLOOKUP($B116,'Year End Backsheet'!$A$7:$X$156,I$8,FALSE))="","",(VLOOKUP($B116,'Year End Backsheet'!$A$7:$X$156,I$8,FALSE))),"")</f>
        <v/>
      </c>
    </row>
    <row r="117" spans="1:9" ht="45" customHeight="1" x14ac:dyDescent="0.3">
      <c r="A117" s="41">
        <v>92</v>
      </c>
      <c r="B117" s="239" t="str">
        <f t="shared" ca="1" si="9"/>
        <v>E08000004</v>
      </c>
      <c r="C117" s="251" t="str">
        <f t="shared" ca="1" si="8"/>
        <v>E08000004</v>
      </c>
      <c r="D117" s="252" t="str">
        <f ca="1">IFERROR(VLOOKUP($C117,'Org List'!$J$9:$K$640,2,0), "")</f>
        <v>Oldham</v>
      </c>
      <c r="E117" s="232" t="str">
        <f ca="1">IFERROR(IF((VLOOKUP($B117,'Year End Backsheet'!$A$7:$X$156,E$8,FALSE))="","",(VLOOKUP($B117,'Year End Backsheet'!$A$7:$X$156,E$8,FALSE))),"")</f>
        <v>8. Pooled or aligned resources</v>
      </c>
      <c r="F117" s="233" t="str">
        <f ca="1">IFERROR(IF((VLOOKUP($B117,'Year End Backsheet'!$A$7:$X$156,F$8,FALSE))="","",(VLOOKUP($B117,'Year End Backsheet'!$A$7:$X$156,F$8,FALSE))),"")</f>
        <v>4. Empowering users to have choice and control through an asset based approach, shared decision making and co-production</v>
      </c>
      <c r="G117" s="247"/>
      <c r="H117" s="232" t="str">
        <f ca="1">IFERROR(IF((VLOOKUP($B117,'Year End Backsheet'!$A$7:$X$156,H$8,FALSE))="","",(VLOOKUP($B117,'Year End Backsheet'!$A$7:$X$156,H$8,FALSE))),"")</f>
        <v>5. Integrated workforce: joint approach to training and upskilling of workforce</v>
      </c>
      <c r="I117" s="233" t="str">
        <f ca="1">IFERROR(IF((VLOOKUP($B117,'Year End Backsheet'!$A$7:$X$156,I$8,FALSE))="","",(VLOOKUP($B117,'Year End Backsheet'!$A$7:$X$156,I$8,FALSE))),"")</f>
        <v>3. Integrated electronic records and sharing across the system with service users</v>
      </c>
    </row>
    <row r="118" spans="1:9" ht="45" customHeight="1" x14ac:dyDescent="0.3">
      <c r="A118" s="41">
        <v>93</v>
      </c>
      <c r="B118" s="239" t="str">
        <f t="shared" ca="1" si="9"/>
        <v>E10000025</v>
      </c>
      <c r="C118" s="251" t="str">
        <f t="shared" ca="1" si="8"/>
        <v>E10000025</v>
      </c>
      <c r="D118" s="252" t="str">
        <f ca="1">IFERROR(VLOOKUP($C118,'Org List'!$J$9:$K$640,2,0), "")</f>
        <v>Oxfordshire</v>
      </c>
      <c r="E118" s="232" t="str">
        <f ca="1">IFERROR(IF((VLOOKUP($B118,'Year End Backsheet'!$A$7:$X$156,E$8,FALSE))="","",(VLOOKUP($B118,'Year End Backsheet'!$A$7:$X$156,E$8,FALSE))),"")</f>
        <v>8. Pooled or aligned resources</v>
      </c>
      <c r="F118" s="233" t="str">
        <f ca="1">IFERROR(IF((VLOOKUP($B118,'Year End Backsheet'!$A$7:$X$156,F$8,FALSE))="","",(VLOOKUP($B118,'Year End Backsheet'!$A$7:$X$156,F$8,FALSE))),"")</f>
        <v>9. Joint commissioning of health and social care</v>
      </c>
      <c r="G118" s="247"/>
      <c r="H118" s="232" t="str">
        <f ca="1">IFERROR(IF((VLOOKUP($B118,'Year End Backsheet'!$A$7:$X$156,H$8,FALSE))="","",(VLOOKUP($B118,'Year End Backsheet'!$A$7:$X$156,H$8,FALSE))),"")</f>
        <v>9. Joint commissioning of health and social care</v>
      </c>
      <c r="I118" s="233" t="str">
        <f ca="1">IFERROR(IF((VLOOKUP($B118,'Year End Backsheet'!$A$7:$X$156,I$8,FALSE))="","",(VLOOKUP($B118,'Year End Backsheet'!$A$7:$X$156,I$8,FALSE))),"")</f>
        <v>6. Good quality and sustainable provider market that can meet demand</v>
      </c>
    </row>
    <row r="119" spans="1:9" ht="45" customHeight="1" x14ac:dyDescent="0.3">
      <c r="A119" s="41">
        <v>94</v>
      </c>
      <c r="B119" s="239" t="str">
        <f t="shared" ca="1" si="9"/>
        <v>E06000031</v>
      </c>
      <c r="C119" s="251" t="str">
        <f t="shared" ca="1" si="8"/>
        <v>E06000031</v>
      </c>
      <c r="D119" s="252" t="str">
        <f ca="1">IFERROR(VLOOKUP($C119,'Org List'!$J$9:$K$640,2,0), "")</f>
        <v>Peterborough</v>
      </c>
      <c r="E119" s="232" t="str">
        <f ca="1">IFERROR(IF((VLOOKUP($B119,'Year End Backsheet'!$A$7:$X$156,E$8,FALSE))="","",(VLOOKUP($B119,'Year End Backsheet'!$A$7:$X$156,E$8,FALSE))),"")</f>
        <v>4. Empowering users to have choice and control through an asset based approach, shared decision making and co-production</v>
      </c>
      <c r="F119" s="233" t="str">
        <f ca="1">IFERROR(IF((VLOOKUP($B119,'Year End Backsheet'!$A$7:$X$156,F$8,FALSE))="","",(VLOOKUP($B119,'Year End Backsheet'!$A$7:$X$156,F$8,FALSE))),"")</f>
        <v>Other</v>
      </c>
      <c r="G119" s="247"/>
      <c r="H119" s="232" t="str">
        <f ca="1">IFERROR(IF((VLOOKUP($B119,'Year End Backsheet'!$A$7:$X$156,H$8,FALSE))="","",(VLOOKUP($B119,'Year End Backsheet'!$A$7:$X$156,H$8,FALSE))),"")</f>
        <v>1. Local contextual factors (e.g. financial health, funding arrangements, demographics, urban vs rural factors)</v>
      </c>
      <c r="I119" s="233" t="str">
        <f ca="1">IFERROR(IF((VLOOKUP($B119,'Year End Backsheet'!$A$7:$X$156,I$8,FALSE))="","",(VLOOKUP($B119,'Year End Backsheet'!$A$7:$X$156,I$8,FALSE))),"")</f>
        <v>9. Joint commissioning of health and social care</v>
      </c>
    </row>
    <row r="120" spans="1:9" ht="45" customHeight="1" x14ac:dyDescent="0.3">
      <c r="A120" s="41">
        <v>95</v>
      </c>
      <c r="B120" s="239" t="str">
        <f t="shared" ca="1" si="9"/>
        <v>E06000026</v>
      </c>
      <c r="C120" s="251" t="str">
        <f t="shared" ca="1" si="8"/>
        <v>E06000026</v>
      </c>
      <c r="D120" s="252" t="str">
        <f ca="1">IFERROR(VLOOKUP($C120,'Org List'!$J$9:$K$640,2,0), "")</f>
        <v>Plymouth</v>
      </c>
      <c r="E120" s="232" t="str">
        <f ca="1">IFERROR(IF((VLOOKUP($B120,'Year End Backsheet'!$A$7:$X$156,E$8,FALSE))="","",(VLOOKUP($B120,'Year End Backsheet'!$A$7:$X$156,E$8,FALSE))),"")</f>
        <v>Please select a response category</v>
      </c>
      <c r="F120" s="233" t="str">
        <f ca="1">IFERROR(IF((VLOOKUP($B120,'Year End Backsheet'!$A$7:$X$156,F$8,FALSE))="","",(VLOOKUP($B120,'Year End Backsheet'!$A$7:$X$156,F$8,FALSE))),"")</f>
        <v>Please select a response category</v>
      </c>
      <c r="G120" s="247"/>
      <c r="H120" s="232" t="str">
        <f ca="1">IFERROR(IF((VLOOKUP($B120,'Year End Backsheet'!$A$7:$X$156,H$8,FALSE))="","",(VLOOKUP($B120,'Year End Backsheet'!$A$7:$X$156,H$8,FALSE))),"")</f>
        <v>Please select a response category</v>
      </c>
      <c r="I120" s="233" t="str">
        <f ca="1">IFERROR(IF((VLOOKUP($B120,'Year End Backsheet'!$A$7:$X$156,I$8,FALSE))="","",(VLOOKUP($B120,'Year End Backsheet'!$A$7:$X$156,I$8,FALSE))),"")</f>
        <v>Please select a response category</v>
      </c>
    </row>
    <row r="121" spans="1:9" ht="45" customHeight="1" x14ac:dyDescent="0.3">
      <c r="A121" s="41">
        <v>96</v>
      </c>
      <c r="B121" s="239" t="str">
        <f t="shared" ca="1" si="9"/>
        <v>E06000044</v>
      </c>
      <c r="C121" s="251" t="str">
        <f t="shared" ref="C121:C152" ca="1" si="10">IF($A121&gt;$L$5-1,"",INDIRECT("'Comms by AT'!AA"&amp;$A121+$L$4))</f>
        <v>E06000044</v>
      </c>
      <c r="D121" s="252" t="str">
        <f ca="1">IFERROR(VLOOKUP($C121,'Org List'!$J$9:$K$640,2,0), "")</f>
        <v>Portsmouth</v>
      </c>
      <c r="E121" s="232" t="str">
        <f ca="1">IFERROR(IF((VLOOKUP($B121,'Year End Backsheet'!$A$7:$X$156,E$8,FALSE))="","",(VLOOKUP($B121,'Year End Backsheet'!$A$7:$X$156,E$8,FALSE))),"")</f>
        <v>Other</v>
      </c>
      <c r="F121" s="233" t="str">
        <f ca="1">IFERROR(IF((VLOOKUP($B121,'Year End Backsheet'!$A$7:$X$156,F$8,FALSE))="","",(VLOOKUP($B121,'Year End Backsheet'!$A$7:$X$156,F$8,FALSE))),"")</f>
        <v>8. Pooled or aligned resources</v>
      </c>
      <c r="G121" s="247"/>
      <c r="H121" s="232" t="str">
        <f ca="1">IFERROR(IF((VLOOKUP($B121,'Year End Backsheet'!$A$7:$X$156,H$8,FALSE))="","",(VLOOKUP($B121,'Year End Backsheet'!$A$7:$X$156,H$8,FALSE))),"")</f>
        <v>1. Local contextual factors (e.g. financial health, funding arrangements, demographics, urban vs rural factors)</v>
      </c>
      <c r="I121" s="233" t="str">
        <f ca="1">IFERROR(IF((VLOOKUP($B121,'Year End Backsheet'!$A$7:$X$156,I$8,FALSE))="","",(VLOOKUP($B121,'Year End Backsheet'!$A$7:$X$156,I$8,FALSE))),"")</f>
        <v>1. Local contextual factors (e.g. financial health, funding arrangements, demographics, urban vs rural factors)</v>
      </c>
    </row>
    <row r="122" spans="1:9" ht="45" customHeight="1" x14ac:dyDescent="0.3">
      <c r="A122" s="41">
        <v>97</v>
      </c>
      <c r="B122" s="239" t="str">
        <f t="shared" ref="B122:B153" ca="1" si="11">C122</f>
        <v>E06000038</v>
      </c>
      <c r="C122" s="251" t="str">
        <f t="shared" ca="1" si="10"/>
        <v>E06000038</v>
      </c>
      <c r="D122" s="252" t="str">
        <f ca="1">IFERROR(VLOOKUP($C122,'Org List'!$J$9:$K$640,2,0), "")</f>
        <v>Reading</v>
      </c>
      <c r="E122" s="232" t="str">
        <f ca="1">IFERROR(IF((VLOOKUP($B122,'Year End Backsheet'!$A$7:$X$156,E$8,FALSE))="","",(VLOOKUP($B122,'Year End Backsheet'!$A$7:$X$156,E$8,FALSE))),"")</f>
        <v>3. Integrated electronic records and sharing across the system with service users</v>
      </c>
      <c r="F122" s="233" t="str">
        <f ca="1">IFERROR(IF((VLOOKUP($B122,'Year End Backsheet'!$A$7:$X$156,F$8,FALSE))="","",(VLOOKUP($B122,'Year End Backsheet'!$A$7:$X$156,F$8,FALSE))),"")</f>
        <v>5. Integrated workforce: joint approach to training and upskilling of workforce</v>
      </c>
      <c r="G122" s="247"/>
      <c r="H122" s="232" t="str">
        <f ca="1">IFERROR(IF((VLOOKUP($B122,'Year End Backsheet'!$A$7:$X$156,H$8,FALSE))="","",(VLOOKUP($B122,'Year End Backsheet'!$A$7:$X$156,H$8,FALSE))),"")</f>
        <v>1. Local contextual factors (e.g. financial health, funding arrangements, demographics, urban vs rural factors)</v>
      </c>
      <c r="I122" s="233" t="str">
        <f ca="1">IFERROR(IF((VLOOKUP($B122,'Year End Backsheet'!$A$7:$X$156,I$8,FALSE))="","",(VLOOKUP($B122,'Year End Backsheet'!$A$7:$X$156,I$8,FALSE))),"")</f>
        <v>4. Empowering users to have choice and control through an asset based approach, shared decision making and co-production</v>
      </c>
    </row>
    <row r="123" spans="1:9" ht="45" customHeight="1" x14ac:dyDescent="0.3">
      <c r="A123" s="41">
        <v>98</v>
      </c>
      <c r="B123" s="239" t="str">
        <f t="shared" ca="1" si="11"/>
        <v>E09000026</v>
      </c>
      <c r="C123" s="251" t="str">
        <f t="shared" ca="1" si="10"/>
        <v>E09000026</v>
      </c>
      <c r="D123" s="252" t="str">
        <f ca="1">IFERROR(VLOOKUP($C123,'Org List'!$J$9:$K$640,2,0), "")</f>
        <v>Redbridge</v>
      </c>
      <c r="E123" s="232" t="str">
        <f ca="1">IFERROR(IF((VLOOKUP($B123,'Year End Backsheet'!$A$7:$X$156,E$8,FALSE))="","",(VLOOKUP($B123,'Year End Backsheet'!$A$7:$X$156,E$8,FALSE))),"")</f>
        <v>2. Strong, system-wide governance and systems leadership</v>
      </c>
      <c r="F123" s="233" t="str">
        <f ca="1">IFERROR(IF((VLOOKUP($B123,'Year End Backsheet'!$A$7:$X$156,F$8,FALSE))="","",(VLOOKUP($B123,'Year End Backsheet'!$A$7:$X$156,F$8,FALSE))),"")</f>
        <v>9. Joint commissioning of health and social care</v>
      </c>
      <c r="G123" s="247"/>
      <c r="H123" s="232" t="str">
        <f ca="1">IFERROR(IF((VLOOKUP($B123,'Year End Backsheet'!$A$7:$X$156,H$8,FALSE))="","",(VLOOKUP($B123,'Year End Backsheet'!$A$7:$X$156,H$8,FALSE))),"")</f>
        <v>1. Local contextual factors (e.g. financial health, funding arrangements, demographics, urban vs rural factors)</v>
      </c>
      <c r="I123" s="233" t="str">
        <f ca="1">IFERROR(IF((VLOOKUP($B123,'Year End Backsheet'!$A$7:$X$156,I$8,FALSE))="","",(VLOOKUP($B123,'Year End Backsheet'!$A$7:$X$156,I$8,FALSE))),"")</f>
        <v>6. Good quality and sustainable provider market that can meet demand</v>
      </c>
    </row>
    <row r="124" spans="1:9" ht="45" customHeight="1" x14ac:dyDescent="0.3">
      <c r="A124" s="41">
        <v>99</v>
      </c>
      <c r="B124" s="239" t="str">
        <f t="shared" ca="1" si="11"/>
        <v>E06000003</v>
      </c>
      <c r="C124" s="251" t="str">
        <f t="shared" ca="1" si="10"/>
        <v>E06000003</v>
      </c>
      <c r="D124" s="252" t="str">
        <f ca="1">IFERROR(VLOOKUP($C124,'Org List'!$J$9:$K$640,2,0), "")</f>
        <v>Redcar and Cleveland</v>
      </c>
      <c r="E124" s="232" t="str">
        <f ca="1">IFERROR(IF((VLOOKUP($B124,'Year End Backsheet'!$A$7:$X$156,E$8,FALSE))="","",(VLOOKUP($B124,'Year End Backsheet'!$A$7:$X$156,E$8,FALSE))),"")</f>
        <v>6. Good quality and sustainable provider market that can meet demand</v>
      </c>
      <c r="F124" s="233" t="str">
        <f ca="1">IFERROR(IF((VLOOKUP($B124,'Year End Backsheet'!$A$7:$X$156,F$8,FALSE))="","",(VLOOKUP($B124,'Year End Backsheet'!$A$7:$X$156,F$8,FALSE))),"")</f>
        <v>5. Integrated workforce: joint approach to training and upskilling of workforce</v>
      </c>
      <c r="G124" s="247"/>
      <c r="H124" s="232" t="str">
        <f ca="1">IFERROR(IF((VLOOKUP($B124,'Year End Backsheet'!$A$7:$X$156,H$8,FALSE))="","",(VLOOKUP($B124,'Year End Backsheet'!$A$7:$X$156,H$8,FALSE))),"")</f>
        <v>1. Local contextual factors (e.g. financial health, funding arrangements, demographics, urban vs rural factors)</v>
      </c>
      <c r="I124" s="233" t="str">
        <f ca="1">IFERROR(IF((VLOOKUP($B124,'Year End Backsheet'!$A$7:$X$156,I$8,FALSE))="","",(VLOOKUP($B124,'Year End Backsheet'!$A$7:$X$156,I$8,FALSE))),"")</f>
        <v>3. Integrated electronic records and sharing across the system with service users</v>
      </c>
    </row>
    <row r="125" spans="1:9" ht="45" customHeight="1" x14ac:dyDescent="0.3">
      <c r="A125" s="41">
        <v>100</v>
      </c>
      <c r="B125" s="239" t="str">
        <f t="shared" ca="1" si="11"/>
        <v>E09000027</v>
      </c>
      <c r="C125" s="251" t="str">
        <f t="shared" ca="1" si="10"/>
        <v>E09000027</v>
      </c>
      <c r="D125" s="252" t="str">
        <f ca="1">IFERROR(VLOOKUP($C125,'Org List'!$J$9:$K$640,2,0), "")</f>
        <v>Richmond upon Thames</v>
      </c>
      <c r="E125" s="232" t="str">
        <f ca="1">IFERROR(IF((VLOOKUP($B125,'Year End Backsheet'!$A$7:$X$156,E$8,FALSE))="","",(VLOOKUP($B125,'Year End Backsheet'!$A$7:$X$156,E$8,FALSE))),"")</f>
        <v>5. Integrated workforce: joint approach to training and upskilling of workforce</v>
      </c>
      <c r="F125" s="233" t="str">
        <f ca="1">IFERROR(IF((VLOOKUP($B125,'Year End Backsheet'!$A$7:$X$156,F$8,FALSE))="","",(VLOOKUP($B125,'Year End Backsheet'!$A$7:$X$156,F$8,FALSE))),"")</f>
        <v>4. Empowering users to have choice and control through an asset based approach, shared decision making and co-production</v>
      </c>
      <c r="G125" s="247"/>
      <c r="H125" s="232" t="str">
        <f ca="1">IFERROR(IF((VLOOKUP($B125,'Year End Backsheet'!$A$7:$X$156,H$8,FALSE))="","",(VLOOKUP($B125,'Year End Backsheet'!$A$7:$X$156,H$8,FALSE))),"")</f>
        <v>1. Local contextual factors (e.g. financial health, funding arrangements, demographics, urban vs rural factors)</v>
      </c>
      <c r="I125" s="233" t="str">
        <f ca="1">IFERROR(IF((VLOOKUP($B125,'Year End Backsheet'!$A$7:$X$156,I$8,FALSE))="","",(VLOOKUP($B125,'Year End Backsheet'!$A$7:$X$156,I$8,FALSE))),"")</f>
        <v>6. Good quality and sustainable provider market that can meet demand</v>
      </c>
    </row>
    <row r="126" spans="1:9" ht="45" customHeight="1" x14ac:dyDescent="0.3">
      <c r="A126" s="41">
        <v>101</v>
      </c>
      <c r="B126" s="239" t="str">
        <f t="shared" ca="1" si="11"/>
        <v>E08000005</v>
      </c>
      <c r="C126" s="251" t="str">
        <f t="shared" ca="1" si="10"/>
        <v>E08000005</v>
      </c>
      <c r="D126" s="252" t="str">
        <f ca="1">IFERROR(VLOOKUP($C126,'Org List'!$J$9:$K$640,2,0), "")</f>
        <v>Rochdale</v>
      </c>
      <c r="E126" s="232" t="str">
        <f ca="1">IFERROR(IF((VLOOKUP($B126,'Year End Backsheet'!$A$7:$X$156,E$8,FALSE))="","",(VLOOKUP($B126,'Year End Backsheet'!$A$7:$X$156,E$8,FALSE))),"")</f>
        <v>3. Integrated electronic records and sharing across the system with service users</v>
      </c>
      <c r="F126" s="233" t="str">
        <f ca="1">IFERROR(IF((VLOOKUP($B126,'Year End Backsheet'!$A$7:$X$156,F$8,FALSE))="","",(VLOOKUP($B126,'Year End Backsheet'!$A$7:$X$156,F$8,FALSE))),"")</f>
        <v>2. Strong, system-wide governance and systems leadership</v>
      </c>
      <c r="G126" s="247"/>
      <c r="H126" s="232" t="str">
        <f ca="1">IFERROR(IF((VLOOKUP($B126,'Year End Backsheet'!$A$7:$X$156,H$8,FALSE))="","",(VLOOKUP($B126,'Year End Backsheet'!$A$7:$X$156,H$8,FALSE))),"")</f>
        <v>3. Integrated electronic records and sharing across the system with service users</v>
      </c>
      <c r="I126" s="233" t="str">
        <f ca="1">IFERROR(IF((VLOOKUP($B126,'Year End Backsheet'!$A$7:$X$156,I$8,FALSE))="","",(VLOOKUP($B126,'Year End Backsheet'!$A$7:$X$156,I$8,FALSE))),"")</f>
        <v>6. Good quality and sustainable provider market that can meet demand</v>
      </c>
    </row>
    <row r="127" spans="1:9" ht="45" customHeight="1" x14ac:dyDescent="0.3">
      <c r="A127" s="41">
        <v>102</v>
      </c>
      <c r="B127" s="239" t="str">
        <f t="shared" ca="1" si="11"/>
        <v>E08000018</v>
      </c>
      <c r="C127" s="251" t="str">
        <f t="shared" ca="1" si="10"/>
        <v>E08000018</v>
      </c>
      <c r="D127" s="252" t="str">
        <f ca="1">IFERROR(VLOOKUP($C127,'Org List'!$J$9:$K$640,2,0), "")</f>
        <v>Rotherham</v>
      </c>
      <c r="E127" s="232" t="str">
        <f ca="1">IFERROR(IF((VLOOKUP($B127,'Year End Backsheet'!$A$7:$X$156,E$8,FALSE))="","",(VLOOKUP($B127,'Year End Backsheet'!$A$7:$X$156,E$8,FALSE))),"")</f>
        <v>2. Strong, system-wide governance and systems leadership</v>
      </c>
      <c r="F127" s="233" t="str">
        <f ca="1">IFERROR(IF((VLOOKUP($B127,'Year End Backsheet'!$A$7:$X$156,F$8,FALSE))="","",(VLOOKUP($B127,'Year End Backsheet'!$A$7:$X$156,F$8,FALSE))),"")</f>
        <v>9. Joint commissioning of health and social care</v>
      </c>
      <c r="G127" s="247"/>
      <c r="H127" s="232" t="str">
        <f ca="1">IFERROR(IF((VLOOKUP($B127,'Year End Backsheet'!$A$7:$X$156,H$8,FALSE))="","",(VLOOKUP($B127,'Year End Backsheet'!$A$7:$X$156,H$8,FALSE))),"")</f>
        <v>1. Local contextual factors (e.g. financial health, funding arrangements, demographics, urban vs rural factors)</v>
      </c>
      <c r="I127" s="233" t="str">
        <f ca="1">IFERROR(IF((VLOOKUP($B127,'Year End Backsheet'!$A$7:$X$156,I$8,FALSE))="","",(VLOOKUP($B127,'Year End Backsheet'!$A$7:$X$156,I$8,FALSE))),"")</f>
        <v>6. Good quality and sustainable provider market that can meet demand</v>
      </c>
    </row>
    <row r="128" spans="1:9" ht="45" customHeight="1" x14ac:dyDescent="0.3">
      <c r="A128" s="41">
        <v>103</v>
      </c>
      <c r="B128" s="239" t="str">
        <f t="shared" ca="1" si="11"/>
        <v>E06000017</v>
      </c>
      <c r="C128" s="251" t="str">
        <f t="shared" ca="1" si="10"/>
        <v>E06000017</v>
      </c>
      <c r="D128" s="252" t="str">
        <f ca="1">IFERROR(VLOOKUP($C128,'Org List'!$J$9:$K$640,2,0), "")</f>
        <v>Rutland</v>
      </c>
      <c r="E128" s="232" t="str">
        <f ca="1">IFERROR(IF((VLOOKUP($B128,'Year End Backsheet'!$A$7:$X$156,E$8,FALSE))="","",(VLOOKUP($B128,'Year End Backsheet'!$A$7:$X$156,E$8,FALSE))),"")</f>
        <v>6. Good quality and sustainable provider market that can meet demand</v>
      </c>
      <c r="F128" s="233" t="str">
        <f ca="1">IFERROR(IF((VLOOKUP($B128,'Year End Backsheet'!$A$7:$X$156,F$8,FALSE))="","",(VLOOKUP($B128,'Year End Backsheet'!$A$7:$X$156,F$8,FALSE))),"")</f>
        <v>8. Pooled or aligned resources</v>
      </c>
      <c r="G128" s="247"/>
      <c r="H128" s="232" t="str">
        <f ca="1">IFERROR(IF((VLOOKUP($B128,'Year End Backsheet'!$A$7:$X$156,H$8,FALSE))="","",(VLOOKUP($B128,'Year End Backsheet'!$A$7:$X$156,H$8,FALSE))),"")</f>
        <v>5. Integrated workforce: joint approach to training and upskilling of workforce</v>
      </c>
      <c r="I128" s="233" t="str">
        <f ca="1">IFERROR(IF((VLOOKUP($B128,'Year End Backsheet'!$A$7:$X$156,I$8,FALSE))="","",(VLOOKUP($B128,'Year End Backsheet'!$A$7:$X$156,I$8,FALSE))),"")</f>
        <v>Other</v>
      </c>
    </row>
    <row r="129" spans="1:9" ht="45" customHeight="1" x14ac:dyDescent="0.3">
      <c r="A129" s="41">
        <v>104</v>
      </c>
      <c r="B129" s="239" t="str">
        <f t="shared" ca="1" si="11"/>
        <v>E08000006</v>
      </c>
      <c r="C129" s="251" t="str">
        <f t="shared" ca="1" si="10"/>
        <v>E08000006</v>
      </c>
      <c r="D129" s="252" t="str">
        <f ca="1">IFERROR(VLOOKUP($C129,'Org List'!$J$9:$K$640,2,0), "")</f>
        <v>Salford</v>
      </c>
      <c r="E129" s="232" t="str">
        <f ca="1">IFERROR(IF((VLOOKUP($B129,'Year End Backsheet'!$A$7:$X$156,E$8,FALSE))="","",(VLOOKUP($B129,'Year End Backsheet'!$A$7:$X$156,E$8,FALSE))),"")</f>
        <v>8. Pooled or aligned resources</v>
      </c>
      <c r="F129" s="233" t="str">
        <f ca="1">IFERROR(IF((VLOOKUP($B129,'Year End Backsheet'!$A$7:$X$156,F$8,FALSE))="","",(VLOOKUP($B129,'Year End Backsheet'!$A$7:$X$156,F$8,FALSE))),"")</f>
        <v>2. Strong, system-wide governance and systems leadership</v>
      </c>
      <c r="G129" s="247"/>
      <c r="H129" s="232" t="str">
        <f ca="1">IFERROR(IF((VLOOKUP($B129,'Year End Backsheet'!$A$7:$X$156,H$8,FALSE))="","",(VLOOKUP($B129,'Year End Backsheet'!$A$7:$X$156,H$8,FALSE))),"")</f>
        <v>3. Integrated electronic records and sharing across the system with service users</v>
      </c>
      <c r="I129" s="233" t="str">
        <f ca="1">IFERROR(IF((VLOOKUP($B129,'Year End Backsheet'!$A$7:$X$156,I$8,FALSE))="","",(VLOOKUP($B129,'Year End Backsheet'!$A$7:$X$156,I$8,FALSE))),"")</f>
        <v>5. Integrated workforce: joint approach to training and upskilling of workforce</v>
      </c>
    </row>
    <row r="130" spans="1:9" ht="45" customHeight="1" x14ac:dyDescent="0.3">
      <c r="A130" s="41">
        <v>105</v>
      </c>
      <c r="B130" s="239" t="str">
        <f t="shared" ca="1" si="11"/>
        <v>E08000028</v>
      </c>
      <c r="C130" s="251" t="str">
        <f t="shared" ca="1" si="10"/>
        <v>E08000028</v>
      </c>
      <c r="D130" s="252" t="str">
        <f ca="1">IFERROR(VLOOKUP($C130,'Org List'!$J$9:$K$640,2,0), "")</f>
        <v>Sandwell</v>
      </c>
      <c r="E130" s="232" t="str">
        <f ca="1">IFERROR(IF((VLOOKUP($B130,'Year End Backsheet'!$A$7:$X$156,E$8,FALSE))="","",(VLOOKUP($B130,'Year End Backsheet'!$A$7:$X$156,E$8,FALSE))),"")</f>
        <v>2. Strong, system-wide governance and systems leadership</v>
      </c>
      <c r="F130" s="233" t="str">
        <f ca="1">IFERROR(IF((VLOOKUP($B130,'Year End Backsheet'!$A$7:$X$156,F$8,FALSE))="","",(VLOOKUP($B130,'Year End Backsheet'!$A$7:$X$156,F$8,FALSE))),"")</f>
        <v>9. Joint commissioning of health and social care</v>
      </c>
      <c r="G130" s="247"/>
      <c r="H130" s="232" t="str">
        <f ca="1">IFERROR(IF((VLOOKUP($B130,'Year End Backsheet'!$A$7:$X$156,H$8,FALSE))="","",(VLOOKUP($B130,'Year End Backsheet'!$A$7:$X$156,H$8,FALSE))),"")</f>
        <v>1. Local contextual factors (e.g. financial health, funding arrangements, demographics, urban vs rural factors)</v>
      </c>
      <c r="I130" s="233" t="str">
        <f ca="1">IFERROR(IF((VLOOKUP($B130,'Year End Backsheet'!$A$7:$X$156,I$8,FALSE))="","",(VLOOKUP($B130,'Year End Backsheet'!$A$7:$X$156,I$8,FALSE))),"")</f>
        <v>6. Good quality and sustainable provider market that can meet demand</v>
      </c>
    </row>
    <row r="131" spans="1:9" ht="45" customHeight="1" x14ac:dyDescent="0.3">
      <c r="A131" s="41">
        <v>106</v>
      </c>
      <c r="B131" s="239" t="str">
        <f t="shared" ca="1" si="11"/>
        <v>E08000014</v>
      </c>
      <c r="C131" s="251" t="str">
        <f t="shared" ca="1" si="10"/>
        <v>E08000014</v>
      </c>
      <c r="D131" s="252" t="str">
        <f ca="1">IFERROR(VLOOKUP($C131,'Org List'!$J$9:$K$640,2,0), "")</f>
        <v>Sefton</v>
      </c>
      <c r="E131" s="232" t="str">
        <f ca="1">IFERROR(IF((VLOOKUP($B131,'Year End Backsheet'!$A$7:$X$156,E$8,FALSE))="","",(VLOOKUP($B131,'Year End Backsheet'!$A$7:$X$156,E$8,FALSE))),"")</f>
        <v>3. Integrated electronic records and sharing across the system with service users</v>
      </c>
      <c r="F131" s="233" t="str">
        <f ca="1">IFERROR(IF((VLOOKUP($B131,'Year End Backsheet'!$A$7:$X$156,F$8,FALSE))="","",(VLOOKUP($B131,'Year End Backsheet'!$A$7:$X$156,F$8,FALSE))),"")</f>
        <v>2. Strong, system-wide governance and systems leadership</v>
      </c>
      <c r="G131" s="247"/>
      <c r="H131" s="232" t="str">
        <f ca="1">IFERROR(IF((VLOOKUP($B131,'Year End Backsheet'!$A$7:$X$156,H$8,FALSE))="","",(VLOOKUP($B131,'Year End Backsheet'!$A$7:$X$156,H$8,FALSE))),"")</f>
        <v>4. Empowering users to have choice and control through an asset based approach, shared decision making and co-production</v>
      </c>
      <c r="I131" s="233" t="str">
        <f ca="1">IFERROR(IF((VLOOKUP($B131,'Year End Backsheet'!$A$7:$X$156,I$8,FALSE))="","",(VLOOKUP($B131,'Year End Backsheet'!$A$7:$X$156,I$8,FALSE))),"")</f>
        <v>6. Good quality and sustainable provider market that can meet demand</v>
      </c>
    </row>
    <row r="132" spans="1:9" ht="45" customHeight="1" x14ac:dyDescent="0.3">
      <c r="A132" s="41">
        <v>107</v>
      </c>
      <c r="B132" s="239" t="str">
        <f t="shared" ca="1" si="11"/>
        <v>E08000019</v>
      </c>
      <c r="C132" s="251" t="str">
        <f t="shared" ca="1" si="10"/>
        <v>E08000019</v>
      </c>
      <c r="D132" s="252" t="str">
        <f ca="1">IFERROR(VLOOKUP($C132,'Org List'!$J$9:$K$640,2,0), "")</f>
        <v>Sheffield</v>
      </c>
      <c r="E132" s="232" t="str">
        <f ca="1">IFERROR(IF((VLOOKUP($B132,'Year End Backsheet'!$A$7:$X$156,E$8,FALSE))="","",(VLOOKUP($B132,'Year End Backsheet'!$A$7:$X$156,E$8,FALSE))),"")</f>
        <v>9. Joint commissioning of health and social care</v>
      </c>
      <c r="F132" s="233" t="str">
        <f ca="1">IFERROR(IF((VLOOKUP($B132,'Year End Backsheet'!$A$7:$X$156,F$8,FALSE))="","",(VLOOKUP($B132,'Year End Backsheet'!$A$7:$X$156,F$8,FALSE))),"")</f>
        <v>5. Integrated workforce: joint approach to training and upskilling of workforce</v>
      </c>
      <c r="G132" s="247"/>
      <c r="H132" s="232" t="str">
        <f ca="1">IFERROR(IF((VLOOKUP($B132,'Year End Backsheet'!$A$7:$X$156,H$8,FALSE))="","",(VLOOKUP($B132,'Year End Backsheet'!$A$7:$X$156,H$8,FALSE))),"")</f>
        <v>6. Good quality and sustainable provider market that can meet demand</v>
      </c>
      <c r="I132" s="233" t="str">
        <f ca="1">IFERROR(IF((VLOOKUP($B132,'Year End Backsheet'!$A$7:$X$156,I$8,FALSE))="","",(VLOOKUP($B132,'Year End Backsheet'!$A$7:$X$156,I$8,FALSE))),"")</f>
        <v>3. Integrated electronic records and sharing across the system with service users</v>
      </c>
    </row>
    <row r="133" spans="1:9" ht="45" customHeight="1" x14ac:dyDescent="0.3">
      <c r="A133" s="41">
        <v>108</v>
      </c>
      <c r="B133" s="239" t="str">
        <f t="shared" ca="1" si="11"/>
        <v>E06000051</v>
      </c>
      <c r="C133" s="251" t="str">
        <f t="shared" ca="1" si="10"/>
        <v>E06000051</v>
      </c>
      <c r="D133" s="252" t="str">
        <f ca="1">IFERROR(VLOOKUP($C133,'Org List'!$J$9:$K$640,2,0), "")</f>
        <v>Shropshire</v>
      </c>
      <c r="E133" s="232" t="str">
        <f ca="1">IFERROR(IF((VLOOKUP($B133,'Year End Backsheet'!$A$7:$X$156,E$8,FALSE))="","",(VLOOKUP($B133,'Year End Backsheet'!$A$7:$X$156,E$8,FALSE))),"")</f>
        <v>9. Joint commissioning of health and social care</v>
      </c>
      <c r="F133" s="233" t="str">
        <f ca="1">IFERROR(IF((VLOOKUP($B133,'Year End Backsheet'!$A$7:$X$156,F$8,FALSE))="","",(VLOOKUP($B133,'Year End Backsheet'!$A$7:$X$156,F$8,FALSE))),"")</f>
        <v>5. Integrated workforce: joint approach to training and upskilling of workforce</v>
      </c>
      <c r="G133" s="247"/>
      <c r="H133" s="232" t="str">
        <f ca="1">IFERROR(IF((VLOOKUP($B133,'Year End Backsheet'!$A$7:$X$156,H$8,FALSE))="","",(VLOOKUP($B133,'Year End Backsheet'!$A$7:$X$156,H$8,FALSE))),"")</f>
        <v>1. Local contextual factors (e.g. financial health, funding arrangements, demographics, urban vs rural factors)</v>
      </c>
      <c r="I133" s="233" t="str">
        <f ca="1">IFERROR(IF((VLOOKUP($B133,'Year End Backsheet'!$A$7:$X$156,I$8,FALSE))="","",(VLOOKUP($B133,'Year End Backsheet'!$A$7:$X$156,I$8,FALSE))),"")</f>
        <v>2. Strong, system-wide governance and systems leadership</v>
      </c>
    </row>
    <row r="134" spans="1:9" ht="45" customHeight="1" x14ac:dyDescent="0.3">
      <c r="A134" s="41">
        <v>109</v>
      </c>
      <c r="B134" s="239" t="str">
        <f t="shared" ca="1" si="11"/>
        <v>E06000039</v>
      </c>
      <c r="C134" s="251" t="str">
        <f t="shared" ca="1" si="10"/>
        <v>E06000039</v>
      </c>
      <c r="D134" s="252" t="str">
        <f ca="1">IFERROR(VLOOKUP($C134,'Org List'!$J$9:$K$640,2,0), "")</f>
        <v>Slough</v>
      </c>
      <c r="E134" s="232" t="str">
        <f ca="1">IFERROR(IF((VLOOKUP($B134,'Year End Backsheet'!$A$7:$X$156,E$8,FALSE))="","",(VLOOKUP($B134,'Year End Backsheet'!$A$7:$X$156,E$8,FALSE))),"")</f>
        <v>4. Empowering users to have choice and control through an asset based approach, shared decision making and co-production</v>
      </c>
      <c r="F134" s="233" t="str">
        <f ca="1">IFERROR(IF((VLOOKUP($B134,'Year End Backsheet'!$A$7:$X$156,F$8,FALSE))="","",(VLOOKUP($B134,'Year End Backsheet'!$A$7:$X$156,F$8,FALSE))),"")</f>
        <v>9. Joint commissioning of health and social care</v>
      </c>
      <c r="G134" s="247"/>
      <c r="H134" s="232" t="str">
        <f ca="1">IFERROR(IF((VLOOKUP($B134,'Year End Backsheet'!$A$7:$X$156,H$8,FALSE))="","",(VLOOKUP($B134,'Year End Backsheet'!$A$7:$X$156,H$8,FALSE))),"")</f>
        <v>3. Integrated electronic records and sharing across the system with service users</v>
      </c>
      <c r="I134" s="233" t="str">
        <f ca="1">IFERROR(IF((VLOOKUP($B134,'Year End Backsheet'!$A$7:$X$156,I$8,FALSE))="","",(VLOOKUP($B134,'Year End Backsheet'!$A$7:$X$156,I$8,FALSE))),"")</f>
        <v>5. Integrated workforce: joint approach to training and upskilling of workforce</v>
      </c>
    </row>
    <row r="135" spans="1:9" ht="45" customHeight="1" x14ac:dyDescent="0.3">
      <c r="A135" s="41">
        <v>110</v>
      </c>
      <c r="B135" s="239" t="str">
        <f t="shared" ca="1" si="11"/>
        <v>E08000029</v>
      </c>
      <c r="C135" s="251" t="str">
        <f t="shared" ca="1" si="10"/>
        <v>E08000029</v>
      </c>
      <c r="D135" s="252" t="str">
        <f ca="1">IFERROR(VLOOKUP($C135,'Org List'!$J$9:$K$640,2,0), "")</f>
        <v>Solihull</v>
      </c>
      <c r="E135" s="232" t="str">
        <f ca="1">IFERROR(IF((VLOOKUP($B135,'Year End Backsheet'!$A$7:$X$156,E$8,FALSE))="","",(VLOOKUP($B135,'Year End Backsheet'!$A$7:$X$156,E$8,FALSE))),"")</f>
        <v>8. Pooled or aligned resources</v>
      </c>
      <c r="F135" s="233" t="str">
        <f ca="1">IFERROR(IF((VLOOKUP($B135,'Year End Backsheet'!$A$7:$X$156,F$8,FALSE))="","",(VLOOKUP($B135,'Year End Backsheet'!$A$7:$X$156,F$8,FALSE))),"")</f>
        <v>9. Joint commissioning of health and social care</v>
      </c>
      <c r="G135" s="247"/>
      <c r="H135" s="232" t="str">
        <f ca="1">IFERROR(IF((VLOOKUP($B135,'Year End Backsheet'!$A$7:$X$156,H$8,FALSE))="","",(VLOOKUP($B135,'Year End Backsheet'!$A$7:$X$156,H$8,FALSE))),"")</f>
        <v>5. Integrated workforce: joint approach to training and upskilling of workforce</v>
      </c>
      <c r="I135" s="233" t="str">
        <f ca="1">IFERROR(IF((VLOOKUP($B135,'Year End Backsheet'!$A$7:$X$156,I$8,FALSE))="","",(VLOOKUP($B135,'Year End Backsheet'!$A$7:$X$156,I$8,FALSE))),"")</f>
        <v>4. Empowering users to have choice and control through an asset based approach, shared decision making and co-production</v>
      </c>
    </row>
    <row r="136" spans="1:9" ht="45" customHeight="1" x14ac:dyDescent="0.3">
      <c r="A136" s="41">
        <v>111</v>
      </c>
      <c r="B136" s="239" t="str">
        <f t="shared" ca="1" si="11"/>
        <v>E10000027</v>
      </c>
      <c r="C136" s="251" t="str">
        <f t="shared" ca="1" si="10"/>
        <v>E10000027</v>
      </c>
      <c r="D136" s="252" t="str">
        <f ca="1">IFERROR(VLOOKUP($C136,'Org List'!$J$9:$K$640,2,0), "")</f>
        <v>Somerset</v>
      </c>
      <c r="E136" s="232" t="str">
        <f ca="1">IFERROR(IF((VLOOKUP($B136,'Year End Backsheet'!$A$7:$X$156,E$8,FALSE))="","",(VLOOKUP($B136,'Year End Backsheet'!$A$7:$X$156,E$8,FALSE))),"")</f>
        <v>Please select a response category</v>
      </c>
      <c r="F136" s="233" t="str">
        <f ca="1">IFERROR(IF((VLOOKUP($B136,'Year End Backsheet'!$A$7:$X$156,F$8,FALSE))="","",(VLOOKUP($B136,'Year End Backsheet'!$A$7:$X$156,F$8,FALSE))),"")</f>
        <v>Please select a response category</v>
      </c>
      <c r="G136" s="247"/>
      <c r="H136" s="232" t="str">
        <f ca="1">IFERROR(IF((VLOOKUP($B136,'Year End Backsheet'!$A$7:$X$156,H$8,FALSE))="","",(VLOOKUP($B136,'Year End Backsheet'!$A$7:$X$156,H$8,FALSE))),"")</f>
        <v>Please select a response category</v>
      </c>
      <c r="I136" s="233" t="str">
        <f ca="1">IFERROR(IF((VLOOKUP($B136,'Year End Backsheet'!$A$7:$X$156,I$8,FALSE))="","",(VLOOKUP($B136,'Year End Backsheet'!$A$7:$X$156,I$8,FALSE))),"")</f>
        <v>Please select a response category</v>
      </c>
    </row>
    <row r="137" spans="1:9" ht="45" customHeight="1" x14ac:dyDescent="0.3">
      <c r="A137" s="41">
        <v>112</v>
      </c>
      <c r="B137" s="239" t="str">
        <f t="shared" ca="1" si="11"/>
        <v>E06000025</v>
      </c>
      <c r="C137" s="251" t="str">
        <f t="shared" ca="1" si="10"/>
        <v>E06000025</v>
      </c>
      <c r="D137" s="252" t="str">
        <f ca="1">IFERROR(VLOOKUP($C137,'Org List'!$J$9:$K$640,2,0), "")</f>
        <v>South Gloucestershire</v>
      </c>
      <c r="E137" s="232" t="str">
        <f ca="1">IFERROR(IF((VLOOKUP($B137,'Year End Backsheet'!$A$7:$X$156,E$8,FALSE))="","",(VLOOKUP($B137,'Year End Backsheet'!$A$7:$X$156,E$8,FALSE))),"")</f>
        <v>3. Integrated electronic records and sharing across the system with service users</v>
      </c>
      <c r="F137" s="233" t="str">
        <f ca="1">IFERROR(IF((VLOOKUP($B137,'Year End Backsheet'!$A$7:$X$156,F$8,FALSE))="","",(VLOOKUP($B137,'Year End Backsheet'!$A$7:$X$156,F$8,FALSE))),"")</f>
        <v>5. Integrated workforce: joint approach to training and upskilling of workforce</v>
      </c>
      <c r="G137" s="247"/>
      <c r="H137" s="232" t="str">
        <f ca="1">IFERROR(IF((VLOOKUP($B137,'Year End Backsheet'!$A$7:$X$156,H$8,FALSE))="","",(VLOOKUP($B137,'Year End Backsheet'!$A$7:$X$156,H$8,FALSE))),"")</f>
        <v>9. Joint commissioning of health and social care</v>
      </c>
      <c r="I137" s="233" t="str">
        <f ca="1">IFERROR(IF((VLOOKUP($B137,'Year End Backsheet'!$A$7:$X$156,I$8,FALSE))="","",(VLOOKUP($B137,'Year End Backsheet'!$A$7:$X$156,I$8,FALSE))),"")</f>
        <v>4. Empowering users to have choice and control through an asset based approach, shared decision making and co-production</v>
      </c>
    </row>
    <row r="138" spans="1:9" ht="45" customHeight="1" x14ac:dyDescent="0.3">
      <c r="A138" s="41">
        <v>113</v>
      </c>
      <c r="B138" s="239" t="str">
        <f t="shared" ca="1" si="11"/>
        <v>E08000023</v>
      </c>
      <c r="C138" s="251" t="str">
        <f t="shared" ca="1" si="10"/>
        <v>E08000023</v>
      </c>
      <c r="D138" s="252" t="str">
        <f ca="1">IFERROR(VLOOKUP($C138,'Org List'!$J$9:$K$640,2,0), "")</f>
        <v>South Tyneside</v>
      </c>
      <c r="E138" s="232" t="str">
        <f ca="1">IFERROR(IF((VLOOKUP($B138,'Year End Backsheet'!$A$7:$X$156,E$8,FALSE))="","",(VLOOKUP($B138,'Year End Backsheet'!$A$7:$X$156,E$8,FALSE))),"")</f>
        <v>9. Joint commissioning of health and social care</v>
      </c>
      <c r="F138" s="233" t="str">
        <f ca="1">IFERROR(IF((VLOOKUP($B138,'Year End Backsheet'!$A$7:$X$156,F$8,FALSE))="","",(VLOOKUP($B138,'Year End Backsheet'!$A$7:$X$156,F$8,FALSE))),"")</f>
        <v>8. Pooled or aligned resources</v>
      </c>
      <c r="G138" s="247"/>
      <c r="H138" s="232" t="str">
        <f ca="1">IFERROR(IF((VLOOKUP($B138,'Year End Backsheet'!$A$7:$X$156,H$8,FALSE))="","",(VLOOKUP($B138,'Year End Backsheet'!$A$7:$X$156,H$8,FALSE))),"")</f>
        <v>6. Good quality and sustainable provider market that can meet demand</v>
      </c>
      <c r="I138" s="233" t="str">
        <f ca="1">IFERROR(IF((VLOOKUP($B138,'Year End Backsheet'!$A$7:$X$156,I$8,FALSE))="","",(VLOOKUP($B138,'Year End Backsheet'!$A$7:$X$156,I$8,FALSE))),"")</f>
        <v>3. Integrated electronic records and sharing across the system with service users</v>
      </c>
    </row>
    <row r="139" spans="1:9" ht="45" customHeight="1" x14ac:dyDescent="0.3">
      <c r="A139" s="41">
        <v>114</v>
      </c>
      <c r="B139" s="239" t="str">
        <f t="shared" ca="1" si="11"/>
        <v>E06000045</v>
      </c>
      <c r="C139" s="251" t="str">
        <f t="shared" ca="1" si="10"/>
        <v>E06000045</v>
      </c>
      <c r="D139" s="252" t="str">
        <f ca="1">IFERROR(VLOOKUP($C139,'Org List'!$J$9:$K$640,2,0), "")</f>
        <v>Southampton</v>
      </c>
      <c r="E139" s="232" t="str">
        <f ca="1">IFERROR(IF((VLOOKUP($B139,'Year End Backsheet'!$A$7:$X$156,E$8,FALSE))="","",(VLOOKUP($B139,'Year End Backsheet'!$A$7:$X$156,E$8,FALSE))),"")</f>
        <v>2. Strong, system-wide governance and systems leadership</v>
      </c>
      <c r="F139" s="233" t="str">
        <f ca="1">IFERROR(IF((VLOOKUP($B139,'Year End Backsheet'!$A$7:$X$156,F$8,FALSE))="","",(VLOOKUP($B139,'Year End Backsheet'!$A$7:$X$156,F$8,FALSE))),"")</f>
        <v>9. Joint commissioning of health and social care</v>
      </c>
      <c r="G139" s="247"/>
      <c r="H139" s="232" t="str">
        <f ca="1">IFERROR(IF((VLOOKUP($B139,'Year End Backsheet'!$A$7:$X$156,H$8,FALSE))="","",(VLOOKUP($B139,'Year End Backsheet'!$A$7:$X$156,H$8,FALSE))),"")</f>
        <v>3. Integrated electronic records and sharing across the system with service users</v>
      </c>
      <c r="I139" s="233" t="str">
        <f ca="1">IFERROR(IF((VLOOKUP($B139,'Year End Backsheet'!$A$7:$X$156,I$8,FALSE))="","",(VLOOKUP($B139,'Year End Backsheet'!$A$7:$X$156,I$8,FALSE))),"")</f>
        <v>5. Integrated workforce: joint approach to training and upskilling of workforce</v>
      </c>
    </row>
    <row r="140" spans="1:9" ht="45" customHeight="1" x14ac:dyDescent="0.3">
      <c r="A140" s="41">
        <v>115</v>
      </c>
      <c r="B140" s="239" t="str">
        <f t="shared" ca="1" si="11"/>
        <v>E06000033</v>
      </c>
      <c r="C140" s="251" t="str">
        <f t="shared" ca="1" si="10"/>
        <v>E06000033</v>
      </c>
      <c r="D140" s="252" t="str">
        <f ca="1">IFERROR(VLOOKUP($C140,'Org List'!$J$9:$K$640,2,0), "")</f>
        <v>Southend-on-Sea</v>
      </c>
      <c r="E140" s="232" t="str">
        <f ca="1">IFERROR(IF((VLOOKUP($B140,'Year End Backsheet'!$A$7:$X$156,E$8,FALSE))="","",(VLOOKUP($B140,'Year End Backsheet'!$A$7:$X$156,E$8,FALSE))),"")</f>
        <v>7. Joined-up regulatory approach</v>
      </c>
      <c r="F140" s="233" t="str">
        <f ca="1">IFERROR(IF((VLOOKUP($B140,'Year End Backsheet'!$A$7:$X$156,F$8,FALSE))="","",(VLOOKUP($B140,'Year End Backsheet'!$A$7:$X$156,F$8,FALSE))),"")</f>
        <v>1. Local contextual factors (e.g. financial health, funding arrangements, demographics, urban vs rural factors)</v>
      </c>
      <c r="G140" s="247"/>
      <c r="H140" s="232" t="str">
        <f ca="1">IFERROR(IF((VLOOKUP($B140,'Year End Backsheet'!$A$7:$X$156,H$8,FALSE))="","",(VLOOKUP($B140,'Year End Backsheet'!$A$7:$X$156,H$8,FALSE))),"")</f>
        <v>2. Strong, system-wide governance and systems leadership</v>
      </c>
      <c r="I140" s="233" t="str">
        <f ca="1">IFERROR(IF((VLOOKUP($B140,'Year End Backsheet'!$A$7:$X$156,I$8,FALSE))="","",(VLOOKUP($B140,'Year End Backsheet'!$A$7:$X$156,I$8,FALSE))),"")</f>
        <v>5. Integrated workforce: joint approach to training and upskilling of workforce</v>
      </c>
    </row>
    <row r="141" spans="1:9" ht="45" customHeight="1" x14ac:dyDescent="0.3">
      <c r="A141" s="41">
        <v>116</v>
      </c>
      <c r="B141" s="239" t="str">
        <f t="shared" ca="1" si="11"/>
        <v>E09000028</v>
      </c>
      <c r="C141" s="251" t="str">
        <f t="shared" ca="1" si="10"/>
        <v>E09000028</v>
      </c>
      <c r="D141" s="252" t="str">
        <f ca="1">IFERROR(VLOOKUP($C141,'Org List'!$J$9:$K$640,2,0), "")</f>
        <v>Southwark</v>
      </c>
      <c r="E141" s="232" t="str">
        <f ca="1">IFERROR(IF((VLOOKUP($B141,'Year End Backsheet'!$A$7:$X$156,E$8,FALSE))="","",(VLOOKUP($B141,'Year End Backsheet'!$A$7:$X$156,E$8,FALSE))),"")</f>
        <v>2. Strong, system-wide governance and systems leadership</v>
      </c>
      <c r="F141" s="233" t="str">
        <f ca="1">IFERROR(IF((VLOOKUP($B141,'Year End Backsheet'!$A$7:$X$156,F$8,FALSE))="","",(VLOOKUP($B141,'Year End Backsheet'!$A$7:$X$156,F$8,FALSE))),"")</f>
        <v>3. Integrated electronic records and sharing across the system with service users</v>
      </c>
      <c r="G141" s="247"/>
      <c r="H141" s="232" t="str">
        <f ca="1">IFERROR(IF((VLOOKUP($B141,'Year End Backsheet'!$A$7:$X$156,H$8,FALSE))="","",(VLOOKUP($B141,'Year End Backsheet'!$A$7:$X$156,H$8,FALSE))),"")</f>
        <v>1. Local contextual factors (e.g. financial health, funding arrangements, demographics, urban vs rural factors)</v>
      </c>
      <c r="I141" s="233" t="str">
        <f ca="1">IFERROR(IF((VLOOKUP($B141,'Year End Backsheet'!$A$7:$X$156,I$8,FALSE))="","",(VLOOKUP($B141,'Year End Backsheet'!$A$7:$X$156,I$8,FALSE))),"")</f>
        <v>9. Joint commissioning of health and social care</v>
      </c>
    </row>
    <row r="142" spans="1:9" ht="45" customHeight="1" x14ac:dyDescent="0.3">
      <c r="A142" s="41">
        <v>117</v>
      </c>
      <c r="B142" s="239" t="str">
        <f t="shared" ca="1" si="11"/>
        <v>E08000013</v>
      </c>
      <c r="C142" s="251" t="str">
        <f t="shared" ca="1" si="10"/>
        <v>E08000013</v>
      </c>
      <c r="D142" s="252" t="str">
        <f ca="1">IFERROR(VLOOKUP($C142,'Org List'!$J$9:$K$640,2,0), "")</f>
        <v>St. Helens</v>
      </c>
      <c r="E142" s="232" t="str">
        <f ca="1">IFERROR(IF((VLOOKUP($B142,'Year End Backsheet'!$A$7:$X$156,E$8,FALSE))="","",(VLOOKUP($B142,'Year End Backsheet'!$A$7:$X$156,E$8,FALSE))),"")</f>
        <v>9. Joint commissioning of health and social care</v>
      </c>
      <c r="F142" s="233" t="str">
        <f ca="1">IFERROR(IF((VLOOKUP($B142,'Year End Backsheet'!$A$7:$X$156,F$8,FALSE))="","",(VLOOKUP($B142,'Year End Backsheet'!$A$7:$X$156,F$8,FALSE))),"")</f>
        <v>3. Integrated electronic records and sharing across the system with service users</v>
      </c>
      <c r="G142" s="247"/>
      <c r="H142" s="232" t="str">
        <f ca="1">IFERROR(IF((VLOOKUP($B142,'Year End Backsheet'!$A$7:$X$156,H$8,FALSE))="","",(VLOOKUP($B142,'Year End Backsheet'!$A$7:$X$156,H$8,FALSE))),"")</f>
        <v>9. Joint commissioning of health and social care</v>
      </c>
      <c r="I142" s="233" t="str">
        <f ca="1">IFERROR(IF((VLOOKUP($B142,'Year End Backsheet'!$A$7:$X$156,I$8,FALSE))="","",(VLOOKUP($B142,'Year End Backsheet'!$A$7:$X$156,I$8,FALSE))),"")</f>
        <v>9. Joint commissioning of health and social care</v>
      </c>
    </row>
    <row r="143" spans="1:9" ht="45" customHeight="1" x14ac:dyDescent="0.3">
      <c r="A143" s="41">
        <v>118</v>
      </c>
      <c r="B143" s="239" t="str">
        <f t="shared" ca="1" si="11"/>
        <v>E10000028</v>
      </c>
      <c r="C143" s="251" t="str">
        <f t="shared" ca="1" si="10"/>
        <v>E10000028</v>
      </c>
      <c r="D143" s="252" t="str">
        <f ca="1">IFERROR(VLOOKUP($C143,'Org List'!$J$9:$K$640,2,0), "")</f>
        <v>Staffordshire</v>
      </c>
      <c r="E143" s="232" t="str">
        <f ca="1">IFERROR(IF((VLOOKUP($B143,'Year End Backsheet'!$A$7:$X$156,E$8,FALSE))="","",(VLOOKUP($B143,'Year End Backsheet'!$A$7:$X$156,E$8,FALSE))),"")</f>
        <v>9. Joint commissioning of health and social care</v>
      </c>
      <c r="F143" s="233" t="str">
        <f ca="1">IFERROR(IF((VLOOKUP($B143,'Year End Backsheet'!$A$7:$X$156,F$8,FALSE))="","",(VLOOKUP($B143,'Year End Backsheet'!$A$7:$X$156,F$8,FALSE))),"")</f>
        <v>6. Good quality and sustainable provider market that can meet demand</v>
      </c>
      <c r="G143" s="247"/>
      <c r="H143" s="232" t="str">
        <f ca="1">IFERROR(IF((VLOOKUP($B143,'Year End Backsheet'!$A$7:$X$156,H$8,FALSE))="","",(VLOOKUP($B143,'Year End Backsheet'!$A$7:$X$156,H$8,FALSE))),"")</f>
        <v>6. Good quality and sustainable provider market that can meet demand</v>
      </c>
      <c r="I143" s="233" t="str">
        <f ca="1">IFERROR(IF((VLOOKUP($B143,'Year End Backsheet'!$A$7:$X$156,I$8,FALSE))="","",(VLOOKUP($B143,'Year End Backsheet'!$A$7:$X$156,I$8,FALSE))),"")</f>
        <v>1. Local contextual factors (e.g. financial health, funding arrangements, demographics, urban vs rural factors)</v>
      </c>
    </row>
    <row r="144" spans="1:9" ht="45" customHeight="1" x14ac:dyDescent="0.3">
      <c r="A144" s="41">
        <v>119</v>
      </c>
      <c r="B144" s="239" t="str">
        <f t="shared" ca="1" si="11"/>
        <v>E08000007</v>
      </c>
      <c r="C144" s="251" t="str">
        <f t="shared" ca="1" si="10"/>
        <v>E08000007</v>
      </c>
      <c r="D144" s="252" t="str">
        <f ca="1">IFERROR(VLOOKUP($C144,'Org List'!$J$9:$K$640,2,0), "")</f>
        <v>Stockport</v>
      </c>
      <c r="E144" s="232" t="str">
        <f ca="1">IFERROR(IF((VLOOKUP($B144,'Year End Backsheet'!$A$7:$X$156,E$8,FALSE))="","",(VLOOKUP($B144,'Year End Backsheet'!$A$7:$X$156,E$8,FALSE))),"")</f>
        <v>Other</v>
      </c>
      <c r="F144" s="233" t="str">
        <f ca="1">IFERROR(IF((VLOOKUP($B144,'Year End Backsheet'!$A$7:$X$156,F$8,FALSE))="","",(VLOOKUP($B144,'Year End Backsheet'!$A$7:$X$156,F$8,FALSE))),"")</f>
        <v>3. Integrated electronic records and sharing across the system with service users</v>
      </c>
      <c r="G144" s="247"/>
      <c r="H144" s="232" t="str">
        <f ca="1">IFERROR(IF((VLOOKUP($B144,'Year End Backsheet'!$A$7:$X$156,H$8,FALSE))="","",(VLOOKUP($B144,'Year End Backsheet'!$A$7:$X$156,H$8,FALSE))),"")</f>
        <v>6. Good quality and sustainable provider market that can meet demand</v>
      </c>
      <c r="I144" s="233" t="str">
        <f ca="1">IFERROR(IF((VLOOKUP($B144,'Year End Backsheet'!$A$7:$X$156,I$8,FALSE))="","",(VLOOKUP($B144,'Year End Backsheet'!$A$7:$X$156,I$8,FALSE))),"")</f>
        <v>5. Integrated workforce: joint approach to training and upskilling of workforce</v>
      </c>
    </row>
    <row r="145" spans="1:9" ht="45" customHeight="1" x14ac:dyDescent="0.3">
      <c r="A145" s="41">
        <v>120</v>
      </c>
      <c r="B145" s="239" t="str">
        <f t="shared" ca="1" si="11"/>
        <v>E06000004</v>
      </c>
      <c r="C145" s="251" t="str">
        <f t="shared" ca="1" si="10"/>
        <v>E06000004</v>
      </c>
      <c r="D145" s="252" t="str">
        <f ca="1">IFERROR(VLOOKUP($C145,'Org List'!$J$9:$K$640,2,0), "")</f>
        <v>Stockton-on-Tees</v>
      </c>
      <c r="E145" s="232" t="str">
        <f ca="1">IFERROR(IF((VLOOKUP($B145,'Year End Backsheet'!$A$7:$X$156,E$8,FALSE))="","",(VLOOKUP($B145,'Year End Backsheet'!$A$7:$X$156,E$8,FALSE))),"")</f>
        <v>6. Good quality and sustainable provider market that can meet demand</v>
      </c>
      <c r="F145" s="233" t="str">
        <f ca="1">IFERROR(IF((VLOOKUP($B145,'Year End Backsheet'!$A$7:$X$156,F$8,FALSE))="","",(VLOOKUP($B145,'Year End Backsheet'!$A$7:$X$156,F$8,FALSE))),"")</f>
        <v>9. Joint commissioning of health and social care</v>
      </c>
      <c r="G145" s="247"/>
      <c r="H145" s="232" t="str">
        <f ca="1">IFERROR(IF((VLOOKUP($B145,'Year End Backsheet'!$A$7:$X$156,H$8,FALSE))="","",(VLOOKUP($B145,'Year End Backsheet'!$A$7:$X$156,H$8,FALSE))),"")</f>
        <v>3. Integrated electronic records and sharing across the system with service users</v>
      </c>
      <c r="I145" s="233" t="str">
        <f ca="1">IFERROR(IF((VLOOKUP($B145,'Year End Backsheet'!$A$7:$X$156,I$8,FALSE))="","",(VLOOKUP($B145,'Year End Backsheet'!$A$7:$X$156,I$8,FALSE))),"")</f>
        <v>1. Local contextual factors (e.g. financial health, funding arrangements, demographics, urban vs rural factors)</v>
      </c>
    </row>
    <row r="146" spans="1:9" ht="45" customHeight="1" x14ac:dyDescent="0.3">
      <c r="A146" s="41">
        <v>121</v>
      </c>
      <c r="B146" s="239" t="str">
        <f t="shared" ca="1" si="11"/>
        <v>E06000021</v>
      </c>
      <c r="C146" s="251" t="str">
        <f t="shared" ca="1" si="10"/>
        <v>E06000021</v>
      </c>
      <c r="D146" s="252" t="str">
        <f ca="1">IFERROR(VLOOKUP($C146,'Org List'!$J$9:$K$640,2,0), "")</f>
        <v>Stoke-on-Trent</v>
      </c>
      <c r="E146" s="232" t="str">
        <f ca="1">IFERROR(IF((VLOOKUP($B146,'Year End Backsheet'!$A$7:$X$156,E$8,FALSE))="","",(VLOOKUP($B146,'Year End Backsheet'!$A$7:$X$156,E$8,FALSE))),"")</f>
        <v>2. Strong, system-wide governance and systems leadership</v>
      </c>
      <c r="F146" s="233" t="str">
        <f ca="1">IFERROR(IF((VLOOKUP($B146,'Year End Backsheet'!$A$7:$X$156,F$8,FALSE))="","",(VLOOKUP($B146,'Year End Backsheet'!$A$7:$X$156,F$8,FALSE))),"")</f>
        <v>9. Joint commissioning of health and social care</v>
      </c>
      <c r="G146" s="247"/>
      <c r="H146" s="232" t="str">
        <f ca="1">IFERROR(IF((VLOOKUP($B146,'Year End Backsheet'!$A$7:$X$156,H$8,FALSE))="","",(VLOOKUP($B146,'Year End Backsheet'!$A$7:$X$156,H$8,FALSE))),"")</f>
        <v>6. Good quality and sustainable provider market that can meet demand</v>
      </c>
      <c r="I146" s="233" t="str">
        <f ca="1">IFERROR(IF((VLOOKUP($B146,'Year End Backsheet'!$A$7:$X$156,I$8,FALSE))="","",(VLOOKUP($B146,'Year End Backsheet'!$A$7:$X$156,I$8,FALSE))),"")</f>
        <v>3. Integrated electronic records and sharing across the system with service users</v>
      </c>
    </row>
    <row r="147" spans="1:9" ht="45" customHeight="1" x14ac:dyDescent="0.3">
      <c r="A147" s="41">
        <v>122</v>
      </c>
      <c r="B147" s="239" t="str">
        <f t="shared" ca="1" si="11"/>
        <v>E10000029</v>
      </c>
      <c r="C147" s="251" t="str">
        <f t="shared" ca="1" si="10"/>
        <v>E10000029</v>
      </c>
      <c r="D147" s="252" t="str">
        <f ca="1">IFERROR(VLOOKUP($C147,'Org List'!$J$9:$K$640,2,0), "")</f>
        <v>Suffolk</v>
      </c>
      <c r="E147" s="232" t="str">
        <f ca="1">IFERROR(IF((VLOOKUP($B147,'Year End Backsheet'!$A$7:$X$156,E$8,FALSE))="","",(VLOOKUP($B147,'Year End Backsheet'!$A$7:$X$156,E$8,FALSE))),"")</f>
        <v>Other</v>
      </c>
      <c r="F147" s="233" t="str">
        <f ca="1">IFERROR(IF((VLOOKUP($B147,'Year End Backsheet'!$A$7:$X$156,F$8,FALSE))="","",(VLOOKUP($B147,'Year End Backsheet'!$A$7:$X$156,F$8,FALSE))),"")</f>
        <v>Other</v>
      </c>
      <c r="G147" s="247"/>
      <c r="H147" s="232" t="str">
        <f ca="1">IFERROR(IF((VLOOKUP($B147,'Year End Backsheet'!$A$7:$X$156,H$8,FALSE))="","",(VLOOKUP($B147,'Year End Backsheet'!$A$7:$X$156,H$8,FALSE))),"")</f>
        <v>3. Integrated electronic records and sharing across the system with service users</v>
      </c>
      <c r="I147" s="233" t="str">
        <f ca="1">IFERROR(IF((VLOOKUP($B147,'Year End Backsheet'!$A$7:$X$156,I$8,FALSE))="","",(VLOOKUP($B147,'Year End Backsheet'!$A$7:$X$156,I$8,FALSE))),"")</f>
        <v>1. Local contextual factors (e.g. financial health, funding arrangements, demographics, urban vs rural factors)</v>
      </c>
    </row>
    <row r="148" spans="1:9" ht="45" customHeight="1" x14ac:dyDescent="0.3">
      <c r="A148" s="41">
        <v>123</v>
      </c>
      <c r="B148" s="239" t="str">
        <f t="shared" ca="1" si="11"/>
        <v>E08000024</v>
      </c>
      <c r="C148" s="251" t="str">
        <f t="shared" ca="1" si="10"/>
        <v>E08000024</v>
      </c>
      <c r="D148" s="252" t="str">
        <f ca="1">IFERROR(VLOOKUP($C148,'Org List'!$J$9:$K$640,2,0), "")</f>
        <v>Sunderland</v>
      </c>
      <c r="E148" s="232" t="str">
        <f ca="1">IFERROR(IF((VLOOKUP($B148,'Year End Backsheet'!$A$7:$X$156,E$8,FALSE))="","",(VLOOKUP($B148,'Year End Backsheet'!$A$7:$X$156,E$8,FALSE))),"")</f>
        <v>3. Integrated electronic records and sharing across the system with service users</v>
      </c>
      <c r="F148" s="233" t="str">
        <f ca="1">IFERROR(IF((VLOOKUP($B148,'Year End Backsheet'!$A$7:$X$156,F$8,FALSE))="","",(VLOOKUP($B148,'Year End Backsheet'!$A$7:$X$156,F$8,FALSE))),"")</f>
        <v>5. Integrated workforce: joint approach to training and upskilling of workforce</v>
      </c>
      <c r="G148" s="247"/>
      <c r="H148" s="232" t="str">
        <f ca="1">IFERROR(IF((VLOOKUP($B148,'Year End Backsheet'!$A$7:$X$156,H$8,FALSE))="","",(VLOOKUP($B148,'Year End Backsheet'!$A$7:$X$156,H$8,FALSE))),"")</f>
        <v>1. Local contextual factors (e.g. financial health, funding arrangements, demographics, urban vs rural factors)</v>
      </c>
      <c r="I148" s="233" t="str">
        <f ca="1">IFERROR(IF((VLOOKUP($B148,'Year End Backsheet'!$A$7:$X$156,I$8,FALSE))="","",(VLOOKUP($B148,'Year End Backsheet'!$A$7:$X$156,I$8,FALSE))),"")</f>
        <v>5. Integrated workforce: joint approach to training and upskilling of workforce</v>
      </c>
    </row>
    <row r="149" spans="1:9" ht="45" customHeight="1" x14ac:dyDescent="0.3">
      <c r="A149" s="41">
        <v>124</v>
      </c>
      <c r="B149" s="239" t="str">
        <f t="shared" ca="1" si="11"/>
        <v>E10000030</v>
      </c>
      <c r="C149" s="251" t="str">
        <f t="shared" ca="1" si="10"/>
        <v>E10000030</v>
      </c>
      <c r="D149" s="252" t="str">
        <f ca="1">IFERROR(VLOOKUP($C149,'Org List'!$J$9:$K$640,2,0), "")</f>
        <v>Surrey</v>
      </c>
      <c r="E149" s="232" t="str">
        <f ca="1">IFERROR(IF((VLOOKUP($B149,'Year End Backsheet'!$A$7:$X$156,E$8,FALSE))="","",(VLOOKUP($B149,'Year End Backsheet'!$A$7:$X$156,E$8,FALSE))),"")</f>
        <v>2. Strong, system-wide governance and systems leadership</v>
      </c>
      <c r="F149" s="233" t="str">
        <f ca="1">IFERROR(IF((VLOOKUP($B149,'Year End Backsheet'!$A$7:$X$156,F$8,FALSE))="","",(VLOOKUP($B149,'Year End Backsheet'!$A$7:$X$156,F$8,FALSE))),"")</f>
        <v>3. Integrated electronic records and sharing across the system with service users</v>
      </c>
      <c r="G149" s="247"/>
      <c r="H149" s="232" t="str">
        <f ca="1">IFERROR(IF((VLOOKUP($B149,'Year End Backsheet'!$A$7:$X$156,H$8,FALSE))="","",(VLOOKUP($B149,'Year End Backsheet'!$A$7:$X$156,H$8,FALSE))),"")</f>
        <v>1. Local contextual factors (e.g. financial health, funding arrangements, demographics, urban vs rural factors)</v>
      </c>
      <c r="I149" s="233" t="str">
        <f ca="1">IFERROR(IF((VLOOKUP($B149,'Year End Backsheet'!$A$7:$X$156,I$8,FALSE))="","",(VLOOKUP($B149,'Year End Backsheet'!$A$7:$X$156,I$8,FALSE))),"")</f>
        <v>5. Integrated workforce: joint approach to training and upskilling of workforce</v>
      </c>
    </row>
    <row r="150" spans="1:9" ht="45" customHeight="1" x14ac:dyDescent="0.3">
      <c r="A150" s="41">
        <v>125</v>
      </c>
      <c r="B150" s="239" t="str">
        <f t="shared" ca="1" si="11"/>
        <v>E09000029</v>
      </c>
      <c r="C150" s="251" t="str">
        <f t="shared" ca="1" si="10"/>
        <v>E09000029</v>
      </c>
      <c r="D150" s="252" t="str">
        <f ca="1">IFERROR(VLOOKUP($C150,'Org List'!$J$9:$K$640,2,0), "")</f>
        <v>Sutton</v>
      </c>
      <c r="E150" s="232" t="str">
        <f ca="1">IFERROR(IF((VLOOKUP($B150,'Year End Backsheet'!$A$7:$X$156,E$8,FALSE))="","",(VLOOKUP($B150,'Year End Backsheet'!$A$7:$X$156,E$8,FALSE))),"")</f>
        <v>2. Strong, system-wide governance and systems leadership</v>
      </c>
      <c r="F150" s="233" t="str">
        <f ca="1">IFERROR(IF((VLOOKUP($B150,'Year End Backsheet'!$A$7:$X$156,F$8,FALSE))="","",(VLOOKUP($B150,'Year End Backsheet'!$A$7:$X$156,F$8,FALSE))),"")</f>
        <v>4. Empowering users to have choice and control through an asset based approach, shared decision making and co-production</v>
      </c>
      <c r="G150" s="247"/>
      <c r="H150" s="232" t="str">
        <f ca="1">IFERROR(IF((VLOOKUP($B150,'Year End Backsheet'!$A$7:$X$156,H$8,FALSE))="","",(VLOOKUP($B150,'Year End Backsheet'!$A$7:$X$156,H$8,FALSE))),"")</f>
        <v>1. Local contextual factors (e.g. financial health, funding arrangements, demographics, urban vs rural factors)</v>
      </c>
      <c r="I150" s="233" t="str">
        <f ca="1">IFERROR(IF((VLOOKUP($B150,'Year End Backsheet'!$A$7:$X$156,I$8,FALSE))="","",(VLOOKUP($B150,'Year End Backsheet'!$A$7:$X$156,I$8,FALSE))),"")</f>
        <v>7. Joined-up regulatory approach</v>
      </c>
    </row>
    <row r="151" spans="1:9" ht="45" customHeight="1" x14ac:dyDescent="0.3">
      <c r="A151" s="41">
        <v>126</v>
      </c>
      <c r="B151" s="239" t="str">
        <f t="shared" ca="1" si="11"/>
        <v>E06000030</v>
      </c>
      <c r="C151" s="251" t="str">
        <f t="shared" ca="1" si="10"/>
        <v>E06000030</v>
      </c>
      <c r="D151" s="252" t="str">
        <f ca="1">IFERROR(VLOOKUP($C151,'Org List'!$J$9:$K$640,2,0), "")</f>
        <v>Swindon</v>
      </c>
      <c r="E151" s="232" t="str">
        <f ca="1">IFERROR(IF((VLOOKUP($B151,'Year End Backsheet'!$A$7:$X$156,E$8,FALSE))="","",(VLOOKUP($B151,'Year End Backsheet'!$A$7:$X$156,E$8,FALSE))),"")</f>
        <v>8. Pooled or aligned resources</v>
      </c>
      <c r="F151" s="233" t="str">
        <f ca="1">IFERROR(IF((VLOOKUP($B151,'Year End Backsheet'!$A$7:$X$156,F$8,FALSE))="","",(VLOOKUP($B151,'Year End Backsheet'!$A$7:$X$156,F$8,FALSE))),"")</f>
        <v>2. Strong, system-wide governance and systems leadership</v>
      </c>
      <c r="G151" s="247"/>
      <c r="H151" s="232" t="str">
        <f ca="1">IFERROR(IF((VLOOKUP($B151,'Year End Backsheet'!$A$7:$X$156,H$8,FALSE))="","",(VLOOKUP($B151,'Year End Backsheet'!$A$7:$X$156,H$8,FALSE))),"")</f>
        <v>3. Integrated electronic records and sharing across the system with service users</v>
      </c>
      <c r="I151" s="233" t="str">
        <f ca="1">IFERROR(IF((VLOOKUP($B151,'Year End Backsheet'!$A$7:$X$156,I$8,FALSE))="","",(VLOOKUP($B151,'Year End Backsheet'!$A$7:$X$156,I$8,FALSE))),"")</f>
        <v>7. Joined-up regulatory approach</v>
      </c>
    </row>
    <row r="152" spans="1:9" ht="45" customHeight="1" x14ac:dyDescent="0.3">
      <c r="A152" s="41">
        <v>127</v>
      </c>
      <c r="B152" s="239" t="str">
        <f t="shared" ca="1" si="11"/>
        <v>E08000008</v>
      </c>
      <c r="C152" s="251" t="str">
        <f t="shared" ca="1" si="10"/>
        <v>E08000008</v>
      </c>
      <c r="D152" s="252" t="str">
        <f ca="1">IFERROR(VLOOKUP($C152,'Org List'!$J$9:$K$640,2,0), "")</f>
        <v>Tameside</v>
      </c>
      <c r="E152" s="232" t="str">
        <f ca="1">IFERROR(IF((VLOOKUP($B152,'Year End Backsheet'!$A$7:$X$156,E$8,FALSE))="","",(VLOOKUP($B152,'Year End Backsheet'!$A$7:$X$156,E$8,FALSE))),"")</f>
        <v>8. Pooled or aligned resources</v>
      </c>
      <c r="F152" s="233" t="str">
        <f ca="1">IFERROR(IF((VLOOKUP($B152,'Year End Backsheet'!$A$7:$X$156,F$8,FALSE))="","",(VLOOKUP($B152,'Year End Backsheet'!$A$7:$X$156,F$8,FALSE))),"")</f>
        <v>2. Strong, system-wide governance and systems leadership</v>
      </c>
      <c r="G152" s="247"/>
      <c r="H152" s="232" t="str">
        <f ca="1">IFERROR(IF((VLOOKUP($B152,'Year End Backsheet'!$A$7:$X$156,H$8,FALSE))="","",(VLOOKUP($B152,'Year End Backsheet'!$A$7:$X$156,H$8,FALSE))),"")</f>
        <v>3. Integrated electronic records and sharing across the system with service users</v>
      </c>
      <c r="I152" s="233" t="str">
        <f ca="1">IFERROR(IF((VLOOKUP($B152,'Year End Backsheet'!$A$7:$X$156,I$8,FALSE))="","",(VLOOKUP($B152,'Year End Backsheet'!$A$7:$X$156,I$8,FALSE))),"")</f>
        <v>6. Good quality and sustainable provider market that can meet demand</v>
      </c>
    </row>
    <row r="153" spans="1:9" ht="45" customHeight="1" x14ac:dyDescent="0.3">
      <c r="A153" s="41">
        <v>128</v>
      </c>
      <c r="B153" s="239" t="str">
        <f t="shared" ca="1" si="11"/>
        <v>E06000020</v>
      </c>
      <c r="C153" s="251" t="str">
        <f t="shared" ref="C153:C174" ca="1" si="12">IF($A153&gt;$L$5-1,"",INDIRECT("'Comms by AT'!AA"&amp;$A153+$L$4))</f>
        <v>E06000020</v>
      </c>
      <c r="D153" s="252" t="str">
        <f ca="1">IFERROR(VLOOKUP($C153,'Org List'!$J$9:$K$640,2,0), "")</f>
        <v>Telford and Wrekin</v>
      </c>
      <c r="E153" s="232" t="str">
        <f ca="1">IFERROR(IF((VLOOKUP($B153,'Year End Backsheet'!$A$7:$X$156,E$8,FALSE))="","",(VLOOKUP($B153,'Year End Backsheet'!$A$7:$X$156,E$8,FALSE))),"")</f>
        <v>2. Strong, system-wide governance and systems leadership</v>
      </c>
      <c r="F153" s="233" t="str">
        <f ca="1">IFERROR(IF((VLOOKUP($B153,'Year End Backsheet'!$A$7:$X$156,F$8,FALSE))="","",(VLOOKUP($B153,'Year End Backsheet'!$A$7:$X$156,F$8,FALSE))),"")</f>
        <v>Other</v>
      </c>
      <c r="G153" s="247"/>
      <c r="H153" s="232" t="str">
        <f ca="1">IFERROR(IF((VLOOKUP($B153,'Year End Backsheet'!$A$7:$X$156,H$8,FALSE))="","",(VLOOKUP($B153,'Year End Backsheet'!$A$7:$X$156,H$8,FALSE))),"")</f>
        <v>6. Good quality and sustainable provider market that can meet demand</v>
      </c>
      <c r="I153" s="233" t="str">
        <f ca="1">IFERROR(IF((VLOOKUP($B153,'Year End Backsheet'!$A$7:$X$156,I$8,FALSE))="","",(VLOOKUP($B153,'Year End Backsheet'!$A$7:$X$156,I$8,FALSE))),"")</f>
        <v>5. Integrated workforce: joint approach to training and upskilling of workforce</v>
      </c>
    </row>
    <row r="154" spans="1:9" ht="45" customHeight="1" x14ac:dyDescent="0.3">
      <c r="A154" s="41">
        <v>129</v>
      </c>
      <c r="B154" s="239" t="str">
        <f t="shared" ref="B154:B174" ca="1" si="13">C154</f>
        <v>E06000034</v>
      </c>
      <c r="C154" s="251" t="str">
        <f t="shared" ca="1" si="12"/>
        <v>E06000034</v>
      </c>
      <c r="D154" s="252" t="str">
        <f ca="1">IFERROR(VLOOKUP($C154,'Org List'!$J$9:$K$640,2,0), "")</f>
        <v>Thurrock</v>
      </c>
      <c r="E154" s="232" t="str">
        <f ca="1">IFERROR(IF((VLOOKUP($B154,'Year End Backsheet'!$A$7:$X$156,E$8,FALSE))="","",(VLOOKUP($B154,'Year End Backsheet'!$A$7:$X$156,E$8,FALSE))),"")</f>
        <v>2. Strong, system-wide governance and systems leadership</v>
      </c>
      <c r="F154" s="233" t="str">
        <f ca="1">IFERROR(IF((VLOOKUP($B154,'Year End Backsheet'!$A$7:$X$156,F$8,FALSE))="","",(VLOOKUP($B154,'Year End Backsheet'!$A$7:$X$156,F$8,FALSE))),"")</f>
        <v>4. Empowering users to have choice and control through an asset based approach, shared decision making and co-production</v>
      </c>
      <c r="G154" s="247"/>
      <c r="H154" s="232" t="str">
        <f ca="1">IFERROR(IF((VLOOKUP($B154,'Year End Backsheet'!$A$7:$X$156,H$8,FALSE))="","",(VLOOKUP($B154,'Year End Backsheet'!$A$7:$X$156,H$8,FALSE))),"")</f>
        <v>6. Good quality and sustainable provider market that can meet demand</v>
      </c>
      <c r="I154" s="233" t="str">
        <f ca="1">IFERROR(IF((VLOOKUP($B154,'Year End Backsheet'!$A$7:$X$156,I$8,FALSE))="","",(VLOOKUP($B154,'Year End Backsheet'!$A$7:$X$156,I$8,FALSE))),"")</f>
        <v>6. Good quality and sustainable provider market that can meet demand</v>
      </c>
    </row>
    <row r="155" spans="1:9" ht="45" customHeight="1" x14ac:dyDescent="0.3">
      <c r="A155" s="41">
        <v>130</v>
      </c>
      <c r="B155" s="239" t="str">
        <f t="shared" ca="1" si="13"/>
        <v>E06000027</v>
      </c>
      <c r="C155" s="251" t="str">
        <f t="shared" ca="1" si="12"/>
        <v>E06000027</v>
      </c>
      <c r="D155" s="252" t="str">
        <f ca="1">IFERROR(VLOOKUP($C155,'Org List'!$J$9:$K$640,2,0), "")</f>
        <v>Torbay</v>
      </c>
      <c r="E155" s="232" t="str">
        <f ca="1">IFERROR(IF((VLOOKUP($B155,'Year End Backsheet'!$A$7:$X$156,E$8,FALSE))="","",(VLOOKUP($B155,'Year End Backsheet'!$A$7:$X$156,E$8,FALSE))),"")</f>
        <v>2. Strong, system-wide governance and systems leadership</v>
      </c>
      <c r="F155" s="233" t="str">
        <f ca="1">IFERROR(IF((VLOOKUP($B155,'Year End Backsheet'!$A$7:$X$156,F$8,FALSE))="","",(VLOOKUP($B155,'Year End Backsheet'!$A$7:$X$156,F$8,FALSE))),"")</f>
        <v>4. Empowering users to have choice and control through an asset based approach, shared decision making and co-production</v>
      </c>
      <c r="G155" s="247"/>
      <c r="H155" s="232" t="str">
        <f ca="1">IFERROR(IF((VLOOKUP($B155,'Year End Backsheet'!$A$7:$X$156,H$8,FALSE))="","",(VLOOKUP($B155,'Year End Backsheet'!$A$7:$X$156,H$8,FALSE))),"")</f>
        <v>5. Integrated workforce: joint approach to training and upskilling of workforce</v>
      </c>
      <c r="I155" s="233" t="str">
        <f ca="1">IFERROR(IF((VLOOKUP($B155,'Year End Backsheet'!$A$7:$X$156,I$8,FALSE))="","",(VLOOKUP($B155,'Year End Backsheet'!$A$7:$X$156,I$8,FALSE))),"")</f>
        <v>2. Strong, system-wide governance and systems leadership</v>
      </c>
    </row>
    <row r="156" spans="1:9" ht="45" customHeight="1" x14ac:dyDescent="0.3">
      <c r="A156" s="41">
        <v>131</v>
      </c>
      <c r="B156" s="239" t="str">
        <f t="shared" ca="1" si="13"/>
        <v>E09000030</v>
      </c>
      <c r="C156" s="251" t="str">
        <f t="shared" ca="1" si="12"/>
        <v>E09000030</v>
      </c>
      <c r="D156" s="252" t="str">
        <f ca="1">IFERROR(VLOOKUP($C156,'Org List'!$J$9:$K$640,2,0), "")</f>
        <v>Tower Hamlets</v>
      </c>
      <c r="E156" s="232" t="str">
        <f ca="1">IFERROR(IF((VLOOKUP($B156,'Year End Backsheet'!$A$7:$X$156,E$8,FALSE))="","",(VLOOKUP($B156,'Year End Backsheet'!$A$7:$X$156,E$8,FALSE))),"")</f>
        <v>4. Empowering users to have choice and control through an asset based approach, shared decision making and co-production</v>
      </c>
      <c r="F156" s="233" t="str">
        <f ca="1">IFERROR(IF((VLOOKUP($B156,'Year End Backsheet'!$A$7:$X$156,F$8,FALSE))="","",(VLOOKUP($B156,'Year End Backsheet'!$A$7:$X$156,F$8,FALSE))),"")</f>
        <v>2. Strong, system-wide governance and systems leadership</v>
      </c>
      <c r="G156" s="247"/>
      <c r="H156" s="232" t="str">
        <f ca="1">IFERROR(IF((VLOOKUP($B156,'Year End Backsheet'!$A$7:$X$156,H$8,FALSE))="","",(VLOOKUP($B156,'Year End Backsheet'!$A$7:$X$156,H$8,FALSE))),"")</f>
        <v>3. Integrated electronic records and sharing across the system with service users</v>
      </c>
      <c r="I156" s="233" t="str">
        <f ca="1">IFERROR(IF((VLOOKUP($B156,'Year End Backsheet'!$A$7:$X$156,I$8,FALSE))="","",(VLOOKUP($B156,'Year End Backsheet'!$A$7:$X$156,I$8,FALSE))),"")</f>
        <v>5. Integrated workforce: joint approach to training and upskilling of workforce</v>
      </c>
    </row>
    <row r="157" spans="1:9" ht="45" customHeight="1" x14ac:dyDescent="0.3">
      <c r="A157" s="41">
        <v>132</v>
      </c>
      <c r="B157" s="239" t="str">
        <f t="shared" ca="1" si="13"/>
        <v>E08000009</v>
      </c>
      <c r="C157" s="251" t="str">
        <f t="shared" ca="1" si="12"/>
        <v>E08000009</v>
      </c>
      <c r="D157" s="252" t="str">
        <f ca="1">IFERROR(VLOOKUP($C157,'Org List'!$J$9:$K$640,2,0), "")</f>
        <v>Trafford</v>
      </c>
      <c r="E157" s="232" t="str">
        <f ca="1">IFERROR(IF((VLOOKUP($B157,'Year End Backsheet'!$A$7:$X$156,E$8,FALSE))="","",(VLOOKUP($B157,'Year End Backsheet'!$A$7:$X$156,E$8,FALSE))),"")</f>
        <v>2. Strong, system-wide governance and systems leadership</v>
      </c>
      <c r="F157" s="233" t="str">
        <f ca="1">IFERROR(IF((VLOOKUP($B157,'Year End Backsheet'!$A$7:$X$156,F$8,FALSE))="","",(VLOOKUP($B157,'Year End Backsheet'!$A$7:$X$156,F$8,FALSE))),"")</f>
        <v>9. Joint commissioning of health and social care</v>
      </c>
      <c r="G157" s="247"/>
      <c r="H157" s="232" t="str">
        <f ca="1">IFERROR(IF((VLOOKUP($B157,'Year End Backsheet'!$A$7:$X$156,H$8,FALSE))="","",(VLOOKUP($B157,'Year End Backsheet'!$A$7:$X$156,H$8,FALSE))),"")</f>
        <v>6. Good quality and sustainable provider market that can meet demand</v>
      </c>
      <c r="I157" s="233" t="str">
        <f ca="1">IFERROR(IF((VLOOKUP($B157,'Year End Backsheet'!$A$7:$X$156,I$8,FALSE))="","",(VLOOKUP($B157,'Year End Backsheet'!$A$7:$X$156,I$8,FALSE))),"")</f>
        <v>1. Local contextual factors (e.g. financial health, funding arrangements, demographics, urban vs rural factors)</v>
      </c>
    </row>
    <row r="158" spans="1:9" ht="45" customHeight="1" x14ac:dyDescent="0.3">
      <c r="A158" s="41">
        <v>133</v>
      </c>
      <c r="B158" s="239" t="str">
        <f t="shared" ca="1" si="13"/>
        <v>E08000036</v>
      </c>
      <c r="C158" s="251" t="str">
        <f t="shared" ca="1" si="12"/>
        <v>E08000036</v>
      </c>
      <c r="D158" s="252" t="str">
        <f ca="1">IFERROR(VLOOKUP($C158,'Org List'!$J$9:$K$640,2,0), "")</f>
        <v>Wakefield</v>
      </c>
      <c r="E158" s="232" t="str">
        <f ca="1">IFERROR(IF((VLOOKUP($B158,'Year End Backsheet'!$A$7:$X$156,E$8,FALSE))="","",(VLOOKUP($B158,'Year End Backsheet'!$A$7:$X$156,E$8,FALSE))),"")</f>
        <v>2. Strong, system-wide governance and systems leadership</v>
      </c>
      <c r="F158" s="233" t="str">
        <f ca="1">IFERROR(IF((VLOOKUP($B158,'Year End Backsheet'!$A$7:$X$156,F$8,FALSE))="","",(VLOOKUP($B158,'Year End Backsheet'!$A$7:$X$156,F$8,FALSE))),"")</f>
        <v>4. Empowering users to have choice and control through an asset based approach, shared decision making and co-production</v>
      </c>
      <c r="G158" s="247"/>
      <c r="H158" s="232" t="str">
        <f ca="1">IFERROR(IF((VLOOKUP($B158,'Year End Backsheet'!$A$7:$X$156,H$8,FALSE))="","",(VLOOKUP($B158,'Year End Backsheet'!$A$7:$X$156,H$8,FALSE))),"")</f>
        <v>3. Integrated electronic records and sharing across the system with service users</v>
      </c>
      <c r="I158" s="233" t="str">
        <f ca="1">IFERROR(IF((VLOOKUP($B158,'Year End Backsheet'!$A$7:$X$156,I$8,FALSE))="","",(VLOOKUP($B158,'Year End Backsheet'!$A$7:$X$156,I$8,FALSE))),"")</f>
        <v>6. Good quality and sustainable provider market that can meet demand</v>
      </c>
    </row>
    <row r="159" spans="1:9" ht="45" customHeight="1" x14ac:dyDescent="0.3">
      <c r="A159" s="41">
        <v>134</v>
      </c>
      <c r="B159" s="239" t="str">
        <f t="shared" ca="1" si="13"/>
        <v>E08000030</v>
      </c>
      <c r="C159" s="251" t="str">
        <f t="shared" ca="1" si="12"/>
        <v>E08000030</v>
      </c>
      <c r="D159" s="252" t="str">
        <f ca="1">IFERROR(VLOOKUP($C159,'Org List'!$J$9:$K$640,2,0), "")</f>
        <v>Walsall</v>
      </c>
      <c r="E159" s="232" t="str">
        <f ca="1">IFERROR(IF((VLOOKUP($B159,'Year End Backsheet'!$A$7:$X$156,E$8,FALSE))="","",(VLOOKUP($B159,'Year End Backsheet'!$A$7:$X$156,E$8,FALSE))),"")</f>
        <v>2. Strong, system-wide governance and systems leadership</v>
      </c>
      <c r="F159" s="233" t="str">
        <f ca="1">IFERROR(IF((VLOOKUP($B159,'Year End Backsheet'!$A$7:$X$156,F$8,FALSE))="","",(VLOOKUP($B159,'Year End Backsheet'!$A$7:$X$156,F$8,FALSE))),"")</f>
        <v>6. Good quality and sustainable provider market that can meet demand</v>
      </c>
      <c r="G159" s="247"/>
      <c r="H159" s="232" t="str">
        <f ca="1">IFERROR(IF((VLOOKUP($B159,'Year End Backsheet'!$A$7:$X$156,H$8,FALSE))="","",(VLOOKUP($B159,'Year End Backsheet'!$A$7:$X$156,H$8,FALSE))),"")</f>
        <v>3. Integrated electronic records and sharing across the system with service users</v>
      </c>
      <c r="I159" s="233" t="str">
        <f ca="1">IFERROR(IF((VLOOKUP($B159,'Year End Backsheet'!$A$7:$X$156,I$8,FALSE))="","",(VLOOKUP($B159,'Year End Backsheet'!$A$7:$X$156,I$8,FALSE))),"")</f>
        <v>9. Joint commissioning of health and social care</v>
      </c>
    </row>
    <row r="160" spans="1:9" ht="45" customHeight="1" x14ac:dyDescent="0.3">
      <c r="A160" s="41">
        <v>135</v>
      </c>
      <c r="B160" s="239" t="str">
        <f t="shared" ca="1" si="13"/>
        <v>E09000031</v>
      </c>
      <c r="C160" s="251" t="str">
        <f t="shared" ca="1" si="12"/>
        <v>E09000031</v>
      </c>
      <c r="D160" s="252" t="str">
        <f ca="1">IFERROR(VLOOKUP($C160,'Org List'!$J$9:$K$640,2,0), "")</f>
        <v>Waltham Forest</v>
      </c>
      <c r="E160" s="232" t="str">
        <f ca="1">IFERROR(IF((VLOOKUP($B160,'Year End Backsheet'!$A$7:$X$156,E$8,FALSE))="","",(VLOOKUP($B160,'Year End Backsheet'!$A$7:$X$156,E$8,FALSE))),"")</f>
        <v>2. Strong, system-wide governance and systems leadership</v>
      </c>
      <c r="F160" s="233" t="str">
        <f ca="1">IFERROR(IF((VLOOKUP($B160,'Year End Backsheet'!$A$7:$X$156,F$8,FALSE))="","",(VLOOKUP($B160,'Year End Backsheet'!$A$7:$X$156,F$8,FALSE))),"")</f>
        <v>5. Integrated workforce: joint approach to training and upskilling of workforce</v>
      </c>
      <c r="G160" s="247"/>
      <c r="H160" s="232" t="str">
        <f ca="1">IFERROR(IF((VLOOKUP($B160,'Year End Backsheet'!$A$7:$X$156,H$8,FALSE))="","",(VLOOKUP($B160,'Year End Backsheet'!$A$7:$X$156,H$8,FALSE))),"")</f>
        <v>2. Strong, system-wide governance and systems leadership</v>
      </c>
      <c r="I160" s="233" t="str">
        <f ca="1">IFERROR(IF((VLOOKUP($B160,'Year End Backsheet'!$A$7:$X$156,I$8,FALSE))="","",(VLOOKUP($B160,'Year End Backsheet'!$A$7:$X$156,I$8,FALSE))),"")</f>
        <v>1. Local contextual factors (e.g. financial health, funding arrangements, demographics, urban vs rural factors)</v>
      </c>
    </row>
    <row r="161" spans="1:9" ht="45" customHeight="1" x14ac:dyDescent="0.3">
      <c r="A161" s="41">
        <v>136</v>
      </c>
      <c r="B161" s="239" t="str">
        <f t="shared" ca="1" si="13"/>
        <v>E09000032</v>
      </c>
      <c r="C161" s="251" t="str">
        <f t="shared" ca="1" si="12"/>
        <v>E09000032</v>
      </c>
      <c r="D161" s="252" t="str">
        <f ca="1">IFERROR(VLOOKUP($C161,'Org List'!$J$9:$K$640,2,0), "")</f>
        <v>Wandsworth</v>
      </c>
      <c r="E161" s="232" t="str">
        <f ca="1">IFERROR(IF((VLOOKUP($B161,'Year End Backsheet'!$A$7:$X$156,E$8,FALSE))="","",(VLOOKUP($B161,'Year End Backsheet'!$A$7:$X$156,E$8,FALSE))),"")</f>
        <v>2. Strong, system-wide governance and systems leadership</v>
      </c>
      <c r="F161" s="233" t="str">
        <f ca="1">IFERROR(IF((VLOOKUP($B161,'Year End Backsheet'!$A$7:$X$156,F$8,FALSE))="","",(VLOOKUP($B161,'Year End Backsheet'!$A$7:$X$156,F$8,FALSE))),"")</f>
        <v>9. Joint commissioning of health and social care</v>
      </c>
      <c r="G161" s="247"/>
      <c r="H161" s="232" t="str">
        <f ca="1">IFERROR(IF((VLOOKUP($B161,'Year End Backsheet'!$A$7:$X$156,H$8,FALSE))="","",(VLOOKUP($B161,'Year End Backsheet'!$A$7:$X$156,H$8,FALSE))),"")</f>
        <v>3. Integrated electronic records and sharing across the system with service users</v>
      </c>
      <c r="I161" s="233" t="str">
        <f ca="1">IFERROR(IF((VLOOKUP($B161,'Year End Backsheet'!$A$7:$X$156,I$8,FALSE))="","",(VLOOKUP($B161,'Year End Backsheet'!$A$7:$X$156,I$8,FALSE))),"")</f>
        <v>6. Good quality and sustainable provider market that can meet demand</v>
      </c>
    </row>
    <row r="162" spans="1:9" ht="45" customHeight="1" x14ac:dyDescent="0.3">
      <c r="A162" s="41">
        <v>137</v>
      </c>
      <c r="B162" s="239" t="str">
        <f t="shared" ca="1" si="13"/>
        <v>E06000007</v>
      </c>
      <c r="C162" s="251" t="str">
        <f t="shared" ca="1" si="12"/>
        <v>E06000007</v>
      </c>
      <c r="D162" s="252" t="str">
        <f ca="1">IFERROR(VLOOKUP($C162,'Org List'!$J$9:$K$640,2,0), "")</f>
        <v>Warrington</v>
      </c>
      <c r="E162" s="232" t="str">
        <f ca="1">IFERROR(IF((VLOOKUP($B162,'Year End Backsheet'!$A$7:$X$156,E$8,FALSE))="","",(VLOOKUP($B162,'Year End Backsheet'!$A$7:$X$156,E$8,FALSE))),"")</f>
        <v>8. Pooled or aligned resources</v>
      </c>
      <c r="F162" s="233" t="str">
        <f ca="1">IFERROR(IF((VLOOKUP($B162,'Year End Backsheet'!$A$7:$X$156,F$8,FALSE))="","",(VLOOKUP($B162,'Year End Backsheet'!$A$7:$X$156,F$8,FALSE))),"")</f>
        <v>5. Integrated workforce: joint approach to training and upskilling of workforce</v>
      </c>
      <c r="G162" s="247"/>
      <c r="H162" s="232" t="str">
        <f ca="1">IFERROR(IF((VLOOKUP($B162,'Year End Backsheet'!$A$7:$X$156,H$8,FALSE))="","",(VLOOKUP($B162,'Year End Backsheet'!$A$7:$X$156,H$8,FALSE))),"")</f>
        <v>Other</v>
      </c>
      <c r="I162" s="233" t="str">
        <f ca="1">IFERROR(IF((VLOOKUP($B162,'Year End Backsheet'!$A$7:$X$156,I$8,FALSE))="","",(VLOOKUP($B162,'Year End Backsheet'!$A$7:$X$156,I$8,FALSE))),"")</f>
        <v>6. Good quality and sustainable provider market that can meet demand</v>
      </c>
    </row>
    <row r="163" spans="1:9" ht="45" customHeight="1" x14ac:dyDescent="0.3">
      <c r="A163" s="41">
        <v>138</v>
      </c>
      <c r="B163" s="239" t="str">
        <f t="shared" ca="1" si="13"/>
        <v>E10000031</v>
      </c>
      <c r="C163" s="251" t="str">
        <f t="shared" ca="1" si="12"/>
        <v>E10000031</v>
      </c>
      <c r="D163" s="252" t="str">
        <f ca="1">IFERROR(VLOOKUP($C163,'Org List'!$J$9:$K$640,2,0), "")</f>
        <v>Warwickshire</v>
      </c>
      <c r="E163" s="232" t="str">
        <f ca="1">IFERROR(IF((VLOOKUP($B163,'Year End Backsheet'!$A$7:$X$156,E$8,FALSE))="","",(VLOOKUP($B163,'Year End Backsheet'!$A$7:$X$156,E$8,FALSE))),"")</f>
        <v>6. Good quality and sustainable provider market that can meet demand</v>
      </c>
      <c r="F163" s="233" t="str">
        <f ca="1">IFERROR(IF((VLOOKUP($B163,'Year End Backsheet'!$A$7:$X$156,F$8,FALSE))="","",(VLOOKUP($B163,'Year End Backsheet'!$A$7:$X$156,F$8,FALSE))),"")</f>
        <v>9. Joint commissioning of health and social care</v>
      </c>
      <c r="G163" s="247"/>
      <c r="H163" s="232" t="str">
        <f ca="1">IFERROR(IF((VLOOKUP($B163,'Year End Backsheet'!$A$7:$X$156,H$8,FALSE))="","",(VLOOKUP($B163,'Year End Backsheet'!$A$7:$X$156,H$8,FALSE))),"")</f>
        <v>1. Local contextual factors (e.g. financial health, funding arrangements, demographics, urban vs rural factors)</v>
      </c>
      <c r="I163" s="233" t="str">
        <f ca="1">IFERROR(IF((VLOOKUP($B163,'Year End Backsheet'!$A$7:$X$156,I$8,FALSE))="","",(VLOOKUP($B163,'Year End Backsheet'!$A$7:$X$156,I$8,FALSE))),"")</f>
        <v>3. Integrated electronic records and sharing across the system with service users</v>
      </c>
    </row>
    <row r="164" spans="1:9" ht="45" customHeight="1" x14ac:dyDescent="0.3">
      <c r="A164" s="41">
        <v>139</v>
      </c>
      <c r="B164" s="239" t="str">
        <f t="shared" ca="1" si="13"/>
        <v>E06000037</v>
      </c>
      <c r="C164" s="251" t="str">
        <f t="shared" ca="1" si="12"/>
        <v>E06000037</v>
      </c>
      <c r="D164" s="252" t="str">
        <f ca="1">IFERROR(VLOOKUP($C164,'Org List'!$J$9:$K$640,2,0), "")</f>
        <v>West Berkshire</v>
      </c>
      <c r="E164" s="232" t="str">
        <f ca="1">IFERROR(IF((VLOOKUP($B164,'Year End Backsheet'!$A$7:$X$156,E$8,FALSE))="","",(VLOOKUP($B164,'Year End Backsheet'!$A$7:$X$156,E$8,FALSE))),"")</f>
        <v>2. Strong, system-wide governance and systems leadership</v>
      </c>
      <c r="F164" s="233" t="str">
        <f ca="1">IFERROR(IF((VLOOKUP($B164,'Year End Backsheet'!$A$7:$X$156,F$8,FALSE))="","",(VLOOKUP($B164,'Year End Backsheet'!$A$7:$X$156,F$8,FALSE))),"")</f>
        <v>Other</v>
      </c>
      <c r="G164" s="247"/>
      <c r="H164" s="232" t="str">
        <f ca="1">IFERROR(IF((VLOOKUP($B164,'Year End Backsheet'!$A$7:$X$156,H$8,FALSE))="","",(VLOOKUP($B164,'Year End Backsheet'!$A$7:$X$156,H$8,FALSE))),"")</f>
        <v>Other</v>
      </c>
      <c r="I164" s="233" t="str">
        <f ca="1">IFERROR(IF((VLOOKUP($B164,'Year End Backsheet'!$A$7:$X$156,I$8,FALSE))="","",(VLOOKUP($B164,'Year End Backsheet'!$A$7:$X$156,I$8,FALSE))),"")</f>
        <v>9. Joint commissioning of health and social care</v>
      </c>
    </row>
    <row r="165" spans="1:9" ht="45" customHeight="1" x14ac:dyDescent="0.3">
      <c r="A165" s="41">
        <v>140</v>
      </c>
      <c r="B165" s="239" t="str">
        <f t="shared" ca="1" si="13"/>
        <v>E10000032</v>
      </c>
      <c r="C165" s="251" t="str">
        <f t="shared" ca="1" si="12"/>
        <v>E10000032</v>
      </c>
      <c r="D165" s="252" t="str">
        <f ca="1">IFERROR(VLOOKUP($C165,'Org List'!$J$9:$K$640,2,0), "")</f>
        <v>West Sussex</v>
      </c>
      <c r="E165" s="232" t="str">
        <f ca="1">IFERROR(IF((VLOOKUP($B165,'Year End Backsheet'!$A$7:$X$156,E$8,FALSE))="","",(VLOOKUP($B165,'Year End Backsheet'!$A$7:$X$156,E$8,FALSE))),"")</f>
        <v>8. Pooled or aligned resources</v>
      </c>
      <c r="F165" s="233" t="str">
        <f ca="1">IFERROR(IF((VLOOKUP($B165,'Year End Backsheet'!$A$7:$X$156,F$8,FALSE))="","",(VLOOKUP($B165,'Year End Backsheet'!$A$7:$X$156,F$8,FALSE))),"")</f>
        <v>3. Integrated electronic records and sharing across the system with service users</v>
      </c>
      <c r="G165" s="247"/>
      <c r="H165" s="232" t="str">
        <f ca="1">IFERROR(IF((VLOOKUP($B165,'Year End Backsheet'!$A$7:$X$156,H$8,FALSE))="","",(VLOOKUP($B165,'Year End Backsheet'!$A$7:$X$156,H$8,FALSE))),"")</f>
        <v>8. Pooled or aligned resources</v>
      </c>
      <c r="I165" s="233" t="str">
        <f ca="1">IFERROR(IF((VLOOKUP($B165,'Year End Backsheet'!$A$7:$X$156,I$8,FALSE))="","",(VLOOKUP($B165,'Year End Backsheet'!$A$7:$X$156,I$8,FALSE))),"")</f>
        <v>3. Integrated electronic records and sharing across the system with service users</v>
      </c>
    </row>
    <row r="166" spans="1:9" ht="45" customHeight="1" x14ac:dyDescent="0.3">
      <c r="A166" s="41">
        <v>141</v>
      </c>
      <c r="B166" s="239" t="str">
        <f t="shared" ca="1" si="13"/>
        <v>E09000033</v>
      </c>
      <c r="C166" s="251" t="str">
        <f t="shared" ca="1" si="12"/>
        <v>E09000033</v>
      </c>
      <c r="D166" s="252" t="str">
        <f ca="1">IFERROR(VLOOKUP($C166,'Org List'!$J$9:$K$640,2,0), "")</f>
        <v>Westminster</v>
      </c>
      <c r="E166" s="232" t="str">
        <f ca="1">IFERROR(IF((VLOOKUP($B166,'Year End Backsheet'!$A$7:$X$156,E$8,FALSE))="","",(VLOOKUP($B166,'Year End Backsheet'!$A$7:$X$156,E$8,FALSE))),"")</f>
        <v>4. Empowering users to have choice and control through an asset based approach, shared decision making and co-production</v>
      </c>
      <c r="F166" s="233" t="str">
        <f ca="1">IFERROR(IF((VLOOKUP($B166,'Year End Backsheet'!$A$7:$X$156,F$8,FALSE))="","",(VLOOKUP($B166,'Year End Backsheet'!$A$7:$X$156,F$8,FALSE))),"")</f>
        <v>2. Strong, system-wide governance and systems leadership</v>
      </c>
      <c r="G166" s="247"/>
      <c r="H166" s="232" t="str">
        <f ca="1">IFERROR(IF((VLOOKUP($B166,'Year End Backsheet'!$A$7:$X$156,H$8,FALSE))="","",(VLOOKUP($B166,'Year End Backsheet'!$A$7:$X$156,H$8,FALSE))),"")</f>
        <v>8. Pooled or aligned resources</v>
      </c>
      <c r="I166" s="233" t="str">
        <f ca="1">IFERROR(IF((VLOOKUP($B166,'Year End Backsheet'!$A$7:$X$156,I$8,FALSE))="","",(VLOOKUP($B166,'Year End Backsheet'!$A$7:$X$156,I$8,FALSE))),"")</f>
        <v>6. Good quality and sustainable provider market that can meet demand</v>
      </c>
    </row>
    <row r="167" spans="1:9" ht="45" customHeight="1" x14ac:dyDescent="0.3">
      <c r="A167" s="41">
        <v>142</v>
      </c>
      <c r="B167" s="239" t="str">
        <f t="shared" ca="1" si="13"/>
        <v>E08000010</v>
      </c>
      <c r="C167" s="251" t="str">
        <f t="shared" ca="1" si="12"/>
        <v>E08000010</v>
      </c>
      <c r="D167" s="252" t="str">
        <f ca="1">IFERROR(VLOOKUP($C167,'Org List'!$J$9:$K$640,2,0), "")</f>
        <v>Wigan</v>
      </c>
      <c r="E167" s="232" t="str">
        <f ca="1">IFERROR(IF((VLOOKUP($B167,'Year End Backsheet'!$A$7:$X$156,E$8,FALSE))="","",(VLOOKUP($B167,'Year End Backsheet'!$A$7:$X$156,E$8,FALSE))),"")</f>
        <v>2. Strong, system-wide governance and systems leadership</v>
      </c>
      <c r="F167" s="233" t="str">
        <f ca="1">IFERROR(IF((VLOOKUP($B167,'Year End Backsheet'!$A$7:$X$156,F$8,FALSE))="","",(VLOOKUP($B167,'Year End Backsheet'!$A$7:$X$156,F$8,FALSE))),"")</f>
        <v>8. Pooled or aligned resources</v>
      </c>
      <c r="G167" s="247"/>
      <c r="H167" s="232" t="str">
        <f ca="1">IFERROR(IF((VLOOKUP($B167,'Year End Backsheet'!$A$7:$X$156,H$8,FALSE))="","",(VLOOKUP($B167,'Year End Backsheet'!$A$7:$X$156,H$8,FALSE))),"")</f>
        <v>1. Local contextual factors (e.g. financial health, funding arrangements, demographics, urban vs rural factors)</v>
      </c>
      <c r="I167" s="233" t="str">
        <f ca="1">IFERROR(IF((VLOOKUP($B167,'Year End Backsheet'!$A$7:$X$156,I$8,FALSE))="","",(VLOOKUP($B167,'Year End Backsheet'!$A$7:$X$156,I$8,FALSE))),"")</f>
        <v>7. Joined-up regulatory approach</v>
      </c>
    </row>
    <row r="168" spans="1:9" ht="45" customHeight="1" x14ac:dyDescent="0.3">
      <c r="A168" s="41">
        <v>143</v>
      </c>
      <c r="B168" s="239" t="str">
        <f t="shared" ca="1" si="13"/>
        <v>E06000054</v>
      </c>
      <c r="C168" s="251" t="str">
        <f t="shared" ca="1" si="12"/>
        <v>E06000054</v>
      </c>
      <c r="D168" s="252" t="str">
        <f ca="1">IFERROR(VLOOKUP($C168,'Org List'!$J$9:$K$640,2,0), "")</f>
        <v>Wiltshire</v>
      </c>
      <c r="E168" s="232" t="str">
        <f ca="1">IFERROR(IF((VLOOKUP($B168,'Year End Backsheet'!$A$7:$X$156,E$8,FALSE))="","",(VLOOKUP($B168,'Year End Backsheet'!$A$7:$X$156,E$8,FALSE))),"")</f>
        <v>2. Strong, system-wide governance and systems leadership</v>
      </c>
      <c r="F168" s="233" t="str">
        <f ca="1">IFERROR(IF((VLOOKUP($B168,'Year End Backsheet'!$A$7:$X$156,F$8,FALSE))="","",(VLOOKUP($B168,'Year End Backsheet'!$A$7:$X$156,F$8,FALSE))),"")</f>
        <v>6. Good quality and sustainable provider market that can meet demand</v>
      </c>
      <c r="G168" s="247"/>
      <c r="H168" s="232" t="str">
        <f ca="1">IFERROR(IF((VLOOKUP($B168,'Year End Backsheet'!$A$7:$X$156,H$8,FALSE))="","",(VLOOKUP($B168,'Year End Backsheet'!$A$7:$X$156,H$8,FALSE))),"")</f>
        <v>1. Local contextual factors (e.g. financial health, funding arrangements, demographics, urban vs rural factors)</v>
      </c>
      <c r="I168" s="233" t="str">
        <f ca="1">IFERROR(IF((VLOOKUP($B168,'Year End Backsheet'!$A$7:$X$156,I$8,FALSE))="","",(VLOOKUP($B168,'Year End Backsheet'!$A$7:$X$156,I$8,FALSE))),"")</f>
        <v>3. Integrated electronic records and sharing across the system with service users</v>
      </c>
    </row>
    <row r="169" spans="1:9" ht="45" customHeight="1" x14ac:dyDescent="0.3">
      <c r="A169" s="41">
        <v>144</v>
      </c>
      <c r="B169" s="239" t="str">
        <f t="shared" ca="1" si="13"/>
        <v>E06000040</v>
      </c>
      <c r="C169" s="251" t="str">
        <f t="shared" ca="1" si="12"/>
        <v>E06000040</v>
      </c>
      <c r="D169" s="252" t="str">
        <f ca="1">IFERROR(VLOOKUP($C169,'Org List'!$J$9:$K$640,2,0), "")</f>
        <v>Windsor and Maidenhead</v>
      </c>
      <c r="E169" s="232" t="str">
        <f ca="1">IFERROR(IF((VLOOKUP($B169,'Year End Backsheet'!$A$7:$X$156,E$8,FALSE))="","",(VLOOKUP($B169,'Year End Backsheet'!$A$7:$X$156,E$8,FALSE))),"")</f>
        <v>8. Pooled or aligned resources</v>
      </c>
      <c r="F169" s="233" t="str">
        <f ca="1">IFERROR(IF((VLOOKUP($B169,'Year End Backsheet'!$A$7:$X$156,F$8,FALSE))="","",(VLOOKUP($B169,'Year End Backsheet'!$A$7:$X$156,F$8,FALSE))),"")</f>
        <v>9. Joint commissioning of health and social care</v>
      </c>
      <c r="G169" s="247"/>
      <c r="H169" s="232" t="str">
        <f ca="1">IFERROR(IF((VLOOKUP($B169,'Year End Backsheet'!$A$7:$X$156,H$8,FALSE))="","",(VLOOKUP($B169,'Year End Backsheet'!$A$7:$X$156,H$8,FALSE))),"")</f>
        <v>3. Integrated electronic records and sharing across the system with service users</v>
      </c>
      <c r="I169" s="233" t="str">
        <f ca="1">IFERROR(IF((VLOOKUP($B169,'Year End Backsheet'!$A$7:$X$156,I$8,FALSE))="","",(VLOOKUP($B169,'Year End Backsheet'!$A$7:$X$156,I$8,FALSE))),"")</f>
        <v>5. Integrated workforce: joint approach to training and upskilling of workforce</v>
      </c>
    </row>
    <row r="170" spans="1:9" ht="45" customHeight="1" x14ac:dyDescent="0.3">
      <c r="A170" s="41">
        <v>145</v>
      </c>
      <c r="B170" s="239" t="str">
        <f t="shared" ca="1" si="13"/>
        <v>E08000015</v>
      </c>
      <c r="C170" s="251" t="str">
        <f t="shared" ca="1" si="12"/>
        <v>E08000015</v>
      </c>
      <c r="D170" s="252" t="str">
        <f ca="1">IFERROR(VLOOKUP($C170,'Org List'!$J$9:$K$640,2,0), "")</f>
        <v>Wirral</v>
      </c>
      <c r="E170" s="232" t="str">
        <f ca="1">IFERROR(IF((VLOOKUP($B170,'Year End Backsheet'!$A$7:$X$156,E$8,FALSE))="","",(VLOOKUP($B170,'Year End Backsheet'!$A$7:$X$156,E$8,FALSE))),"")</f>
        <v>8. Pooled or aligned resources</v>
      </c>
      <c r="F170" s="233" t="str">
        <f ca="1">IFERROR(IF((VLOOKUP($B170,'Year End Backsheet'!$A$7:$X$156,F$8,FALSE))="","",(VLOOKUP($B170,'Year End Backsheet'!$A$7:$X$156,F$8,FALSE))),"")</f>
        <v>9. Joint commissioning of health and social care</v>
      </c>
      <c r="G170" s="247"/>
      <c r="H170" s="232" t="str">
        <f ca="1">IFERROR(IF((VLOOKUP($B170,'Year End Backsheet'!$A$7:$X$156,H$8,FALSE))="","",(VLOOKUP($B170,'Year End Backsheet'!$A$7:$X$156,H$8,FALSE))),"")</f>
        <v>2. Strong, system-wide governance and systems leadership</v>
      </c>
      <c r="I170" s="233" t="str">
        <f ca="1">IFERROR(IF((VLOOKUP($B170,'Year End Backsheet'!$A$7:$X$156,I$8,FALSE))="","",(VLOOKUP($B170,'Year End Backsheet'!$A$7:$X$156,I$8,FALSE))),"")</f>
        <v>1. Local contextual factors (e.g. financial health, funding arrangements, demographics, urban vs rural factors)</v>
      </c>
    </row>
    <row r="171" spans="1:9" ht="45" customHeight="1" x14ac:dyDescent="0.3">
      <c r="A171" s="41">
        <v>146</v>
      </c>
      <c r="B171" s="239" t="str">
        <f t="shared" ca="1" si="13"/>
        <v>E06000041</v>
      </c>
      <c r="C171" s="251" t="str">
        <f t="shared" ca="1" si="12"/>
        <v>E06000041</v>
      </c>
      <c r="D171" s="252" t="str">
        <f ca="1">IFERROR(VLOOKUP($C171,'Org List'!$J$9:$K$640,2,0), "")</f>
        <v>Wokingham</v>
      </c>
      <c r="E171" s="232" t="str">
        <f ca="1">IFERROR(IF((VLOOKUP($B171,'Year End Backsheet'!$A$7:$X$156,E$8,FALSE))="","",(VLOOKUP($B171,'Year End Backsheet'!$A$7:$X$156,E$8,FALSE))),"")</f>
        <v>2. Strong, system-wide governance and systems leadership</v>
      </c>
      <c r="F171" s="233" t="str">
        <f ca="1">IFERROR(IF((VLOOKUP($B171,'Year End Backsheet'!$A$7:$X$156,F$8,FALSE))="","",(VLOOKUP($B171,'Year End Backsheet'!$A$7:$X$156,F$8,FALSE))),"")</f>
        <v>Other</v>
      </c>
      <c r="G171" s="247"/>
      <c r="H171" s="232" t="str">
        <f ca="1">IFERROR(IF((VLOOKUP($B171,'Year End Backsheet'!$A$7:$X$156,H$8,FALSE))="","",(VLOOKUP($B171,'Year End Backsheet'!$A$7:$X$156,H$8,FALSE))),"")</f>
        <v>Other</v>
      </c>
      <c r="I171" s="233" t="str">
        <f ca="1">IFERROR(IF((VLOOKUP($B171,'Year End Backsheet'!$A$7:$X$156,I$8,FALSE))="","",(VLOOKUP($B171,'Year End Backsheet'!$A$7:$X$156,I$8,FALSE))),"")</f>
        <v>9. Joint commissioning of health and social care</v>
      </c>
    </row>
    <row r="172" spans="1:9" ht="45" customHeight="1" x14ac:dyDescent="0.3">
      <c r="A172" s="41">
        <v>147</v>
      </c>
      <c r="B172" s="239" t="str">
        <f t="shared" ca="1" si="13"/>
        <v>E08000031</v>
      </c>
      <c r="C172" s="251" t="str">
        <f t="shared" ca="1" si="12"/>
        <v>E08000031</v>
      </c>
      <c r="D172" s="252" t="str">
        <f ca="1">IFERROR(VLOOKUP($C172,'Org List'!$J$9:$K$640,2,0), "")</f>
        <v>Wolverhampton</v>
      </c>
      <c r="E172" s="232" t="str">
        <f ca="1">IFERROR(IF((VLOOKUP($B172,'Year End Backsheet'!$A$7:$X$156,E$8,FALSE))="","",(VLOOKUP($B172,'Year End Backsheet'!$A$7:$X$156,E$8,FALSE))),"")</f>
        <v>1. Local contextual factors (e.g. financial health, funding arrangements, demographics, urban vs rural factors)</v>
      </c>
      <c r="F172" s="233" t="str">
        <f ca="1">IFERROR(IF((VLOOKUP($B172,'Year End Backsheet'!$A$7:$X$156,F$8,FALSE))="","",(VLOOKUP($B172,'Year End Backsheet'!$A$7:$X$156,F$8,FALSE))),"")</f>
        <v>5. Integrated workforce: joint approach to training and upskilling of workforce</v>
      </c>
      <c r="G172" s="247"/>
      <c r="H172" s="232" t="str">
        <f ca="1">IFERROR(IF((VLOOKUP($B172,'Year End Backsheet'!$A$7:$X$156,H$8,FALSE))="","",(VLOOKUP($B172,'Year End Backsheet'!$A$7:$X$156,H$8,FALSE))),"")</f>
        <v>3. Integrated electronic records and sharing across the system with service users</v>
      </c>
      <c r="I172" s="233" t="str">
        <f ca="1">IFERROR(IF((VLOOKUP($B172,'Year End Backsheet'!$A$7:$X$156,I$8,FALSE))="","",(VLOOKUP($B172,'Year End Backsheet'!$A$7:$X$156,I$8,FALSE))),"")</f>
        <v>9. Joint commissioning of health and social care</v>
      </c>
    </row>
    <row r="173" spans="1:9" ht="45" customHeight="1" x14ac:dyDescent="0.3">
      <c r="A173" s="41">
        <v>148</v>
      </c>
      <c r="B173" s="239" t="str">
        <f t="shared" ca="1" si="13"/>
        <v>E10000034</v>
      </c>
      <c r="C173" s="251" t="str">
        <f t="shared" ca="1" si="12"/>
        <v>E10000034</v>
      </c>
      <c r="D173" s="252" t="str">
        <f ca="1">IFERROR(VLOOKUP($C173,'Org List'!$J$9:$K$640,2,0), "")</f>
        <v>Worcestershire</v>
      </c>
      <c r="E173" s="232" t="str">
        <f ca="1">IFERROR(IF((VLOOKUP($B173,'Year End Backsheet'!$A$7:$X$156,E$8,FALSE))="","",(VLOOKUP($B173,'Year End Backsheet'!$A$7:$X$156,E$8,FALSE))),"")</f>
        <v>2. Strong, system-wide governance and systems leadership</v>
      </c>
      <c r="F173" s="233" t="str">
        <f ca="1">IFERROR(IF((VLOOKUP($B173,'Year End Backsheet'!$A$7:$X$156,F$8,FALSE))="","",(VLOOKUP($B173,'Year End Backsheet'!$A$7:$X$156,F$8,FALSE))),"")</f>
        <v>9. Joint commissioning of health and social care</v>
      </c>
      <c r="G173" s="247"/>
      <c r="H173" s="232" t="str">
        <f ca="1">IFERROR(IF((VLOOKUP($B173,'Year End Backsheet'!$A$7:$X$156,H$8,FALSE))="","",(VLOOKUP($B173,'Year End Backsheet'!$A$7:$X$156,H$8,FALSE))),"")</f>
        <v>1. Local contextual factors (e.g. financial health, funding arrangements, demographics, urban vs rural factors)</v>
      </c>
      <c r="I173" s="233" t="str">
        <f ca="1">IFERROR(IF((VLOOKUP($B173,'Year End Backsheet'!$A$7:$X$156,I$8,FALSE))="","",(VLOOKUP($B173,'Year End Backsheet'!$A$7:$X$156,I$8,FALSE))),"")</f>
        <v>9. Joint commissioning of health and social care</v>
      </c>
    </row>
    <row r="174" spans="1:9" ht="45" customHeight="1" thickBot="1" x14ac:dyDescent="0.35">
      <c r="A174" s="41">
        <v>149</v>
      </c>
      <c r="B174" s="239" t="str">
        <f t="shared" ca="1" si="13"/>
        <v>E06000014</v>
      </c>
      <c r="C174" s="253" t="str">
        <f t="shared" ca="1" si="12"/>
        <v>E06000014</v>
      </c>
      <c r="D174" s="254" t="str">
        <f ca="1">IFERROR(VLOOKUP($C174,'Org List'!$J$9:$K$640,2,0), "")</f>
        <v>York</v>
      </c>
      <c r="E174" s="234" t="str">
        <f ca="1">IFERROR(IF((VLOOKUP($B174,'Year End Backsheet'!$A$7:$X$156,E$8,FALSE))="","",(VLOOKUP($B174,'Year End Backsheet'!$A$7:$X$156,E$8,FALSE))),"")</f>
        <v>2. Strong, system-wide governance and systems leadership</v>
      </c>
      <c r="F174" s="235" t="str">
        <f ca="1">IFERROR(IF((VLOOKUP($B174,'Year End Backsheet'!$A$7:$X$156,F$8,FALSE))="","",(VLOOKUP($B174,'Year End Backsheet'!$A$7:$X$156,F$8,FALSE))),"")</f>
        <v>6. Good quality and sustainable provider market that can meet demand</v>
      </c>
      <c r="G174" s="247"/>
      <c r="H174" s="234" t="str">
        <f ca="1">IFERROR(IF((VLOOKUP($B174,'Year End Backsheet'!$A$7:$X$156,H$8,FALSE))="","",(VLOOKUP($B174,'Year End Backsheet'!$A$7:$X$156,H$8,FALSE))),"")</f>
        <v>1. Local contextual factors (e.g. financial health, funding arrangements, demographics, urban vs rural factors)</v>
      </c>
      <c r="I174" s="235" t="str">
        <f ca="1">IFERROR(IF((VLOOKUP($B174,'Year End Backsheet'!$A$7:$X$156,I$8,FALSE))="","",(VLOOKUP($B174,'Year End Backsheet'!$A$7:$X$156,I$8,FALSE))),"")</f>
        <v>3. Integrated electronic records and sharing across the system with service users</v>
      </c>
    </row>
  </sheetData>
  <sheetProtection formatColumns="0" formatRows="0" autoFilter="0"/>
  <mergeCells count="7">
    <mergeCell ref="H10:I10"/>
    <mergeCell ref="C2:F2"/>
    <mergeCell ref="C1:F1"/>
    <mergeCell ref="C10:C11"/>
    <mergeCell ref="C12:C22"/>
    <mergeCell ref="D10:D11"/>
    <mergeCell ref="E10:F10"/>
  </mergeCells>
  <hyperlinks>
    <hyperlink ref="C6" location="Contents!A1" display="&lt;&lt; Contents" xr:uid="{B8A13BED-7330-4CBB-847E-FCEDB92053BF}"/>
  </hyperlink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199681" r:id="rId4" name="Drop Down 1">
              <controlPr defaultSize="0" autoLine="0" autoPict="0">
                <anchor moveWithCells="1" sizeWithCells="1">
                  <from>
                    <xdr:col>3</xdr:col>
                    <xdr:colOff>1485900</xdr:colOff>
                    <xdr:row>2</xdr:row>
                    <xdr:rowOff>144780</xdr:rowOff>
                  </from>
                  <to>
                    <xdr:col>5</xdr:col>
                    <xdr:colOff>601980</xdr:colOff>
                    <xdr:row>4</xdr:row>
                    <xdr:rowOff>30480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AB195"/>
  <sheetViews>
    <sheetView showGridLines="0" zoomScale="70" zoomScaleNormal="7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14" width="12.6640625" customWidth="1"/>
    <col min="15" max="15" width="20.6640625" customWidth="1"/>
    <col min="16" max="16" width="4.6640625" customWidth="1"/>
    <col min="17" max="24" width="12.6640625" customWidth="1"/>
    <col min="25" max="25" width="20.6640625" customWidth="1"/>
    <col min="26" max="27" width="4.6640625" customWidth="1"/>
    <col min="28" max="28" width="9.109375" style="1" hidden="1" customWidth="1"/>
    <col min="29" max="29" width="4.6640625" customWidth="1"/>
  </cols>
  <sheetData>
    <row r="1" spans="1:28" ht="21" x14ac:dyDescent="0.4">
      <c r="A1" s="22"/>
      <c r="B1" s="377" t="s">
        <v>1185</v>
      </c>
      <c r="C1" s="377"/>
      <c r="D1" s="377"/>
      <c r="E1" s="377"/>
      <c r="F1" s="377"/>
      <c r="G1" s="377"/>
      <c r="H1" s="377"/>
      <c r="I1" s="377"/>
      <c r="J1" s="377"/>
      <c r="K1" s="377"/>
      <c r="L1" s="377"/>
      <c r="M1" s="377"/>
      <c r="N1" s="377"/>
      <c r="O1" s="377"/>
      <c r="P1" s="377"/>
      <c r="Q1" s="377"/>
      <c r="R1" s="377"/>
      <c r="S1" s="22"/>
      <c r="T1" s="22"/>
      <c r="U1" s="22"/>
      <c r="V1" s="22"/>
      <c r="W1" s="22"/>
      <c r="X1" s="22"/>
      <c r="Y1" s="22"/>
      <c r="Z1" s="22"/>
    </row>
    <row r="2" spans="1:28" x14ac:dyDescent="0.3">
      <c r="A2" s="22"/>
      <c r="B2" s="379"/>
      <c r="C2" s="379"/>
      <c r="D2" s="379"/>
      <c r="E2" s="379"/>
      <c r="F2" s="379"/>
      <c r="G2" s="379"/>
      <c r="H2" s="379"/>
      <c r="I2" s="379"/>
      <c r="J2" s="379"/>
      <c r="K2" s="379"/>
      <c r="L2" s="379"/>
      <c r="M2" s="379"/>
      <c r="N2" s="379"/>
      <c r="O2" s="379"/>
      <c r="P2" s="379"/>
      <c r="Q2" s="379"/>
      <c r="R2" s="379"/>
      <c r="S2" s="22"/>
      <c r="T2" s="22"/>
      <c r="U2" s="22"/>
      <c r="V2" s="22"/>
      <c r="W2" s="22"/>
      <c r="X2" s="22"/>
      <c r="Y2" s="22"/>
      <c r="Z2" s="22"/>
    </row>
    <row r="3" spans="1:28" x14ac:dyDescent="0.3">
      <c r="A3" s="22"/>
      <c r="B3" s="22"/>
      <c r="C3" s="22"/>
      <c r="D3" s="22"/>
      <c r="E3" s="22"/>
      <c r="F3" s="22"/>
      <c r="G3" s="22"/>
      <c r="H3" s="22"/>
      <c r="I3" s="22"/>
      <c r="J3" s="22"/>
      <c r="K3" s="22"/>
      <c r="L3" s="22"/>
      <c r="M3" s="22"/>
      <c r="N3" s="22"/>
      <c r="O3" s="22"/>
      <c r="P3" s="22"/>
      <c r="Q3" s="22"/>
      <c r="R3" s="22"/>
      <c r="S3" s="22"/>
      <c r="T3" s="22"/>
      <c r="U3" s="22"/>
      <c r="V3" s="22"/>
      <c r="W3" s="22"/>
      <c r="X3" s="22"/>
      <c r="Y3" s="22"/>
      <c r="Z3" s="22"/>
    </row>
    <row r="4" spans="1:28" x14ac:dyDescent="0.3">
      <c r="A4" s="22"/>
      <c r="B4" s="22"/>
      <c r="C4" s="22"/>
      <c r="D4" s="22"/>
      <c r="E4" s="23" t="s">
        <v>1005</v>
      </c>
      <c r="F4" s="22"/>
      <c r="G4" s="24" t="str">
        <f ca="1">'Org List'!J7</f>
        <v>ENG</v>
      </c>
      <c r="H4" s="22"/>
      <c r="I4" s="22"/>
      <c r="J4" s="22"/>
      <c r="K4" s="22"/>
      <c r="L4" s="22"/>
      <c r="M4" s="22"/>
      <c r="N4" s="22"/>
      <c r="O4" s="22"/>
      <c r="P4" s="22"/>
      <c r="Q4" s="22"/>
      <c r="R4" s="22"/>
      <c r="S4" s="22"/>
      <c r="T4" s="144"/>
      <c r="U4" s="144"/>
      <c r="V4" s="144"/>
      <c r="W4" s="144"/>
      <c r="X4" s="144"/>
      <c r="Y4" s="144"/>
      <c r="Z4" s="22"/>
      <c r="AB4" s="1">
        <f ca="1">MATCH(G4, 'Comms by AT'!$B:$B, 0)</f>
        <v>4</v>
      </c>
    </row>
    <row r="5" spans="1:28" x14ac:dyDescent="0.3">
      <c r="A5" s="22"/>
      <c r="B5" s="22"/>
      <c r="C5" s="22"/>
      <c r="D5" s="22"/>
      <c r="E5" s="22"/>
      <c r="F5" s="22"/>
      <c r="G5" s="22"/>
      <c r="H5" s="22"/>
      <c r="I5" s="22"/>
      <c r="J5" s="22"/>
      <c r="K5" s="22"/>
      <c r="L5" s="22"/>
      <c r="M5" s="22"/>
      <c r="N5" s="22"/>
      <c r="O5" s="22"/>
      <c r="P5" s="22"/>
      <c r="Q5" s="22"/>
      <c r="R5" s="22"/>
      <c r="S5" s="22"/>
      <c r="T5" s="22"/>
      <c r="U5" s="22"/>
      <c r="V5" s="22"/>
      <c r="W5" s="22"/>
      <c r="X5" s="22"/>
      <c r="Y5" s="22"/>
      <c r="Z5" s="22"/>
      <c r="AB5" s="1">
        <f ca="1">COUNTIF('Comms by AT'!$C:$C, $G$4)</f>
        <v>181</v>
      </c>
    </row>
    <row r="6" spans="1:28" ht="20.100000000000001" customHeight="1" x14ac:dyDescent="0.3">
      <c r="E6" s="169" t="s">
        <v>1141</v>
      </c>
    </row>
    <row r="7" spans="1:28" x14ac:dyDescent="0.3">
      <c r="A7" s="22"/>
      <c r="B7" s="22"/>
      <c r="C7" s="22"/>
      <c r="D7" s="22"/>
      <c r="E7" s="23" t="s">
        <v>1006</v>
      </c>
      <c r="F7" s="22"/>
      <c r="G7" s="22"/>
      <c r="H7" s="22"/>
      <c r="I7" s="22"/>
      <c r="J7" s="22"/>
      <c r="K7" s="22"/>
      <c r="L7" s="22"/>
      <c r="M7" s="22"/>
      <c r="N7" s="22"/>
      <c r="O7" s="22"/>
      <c r="P7" s="22"/>
      <c r="Q7" s="22"/>
      <c r="R7" s="22"/>
      <c r="S7" s="22"/>
      <c r="T7" s="22"/>
      <c r="U7" s="22"/>
      <c r="V7" s="22"/>
      <c r="W7" s="22"/>
      <c r="X7" s="22"/>
      <c r="Y7" s="22"/>
      <c r="Z7" s="22"/>
    </row>
    <row r="8" spans="1:28" ht="15" thickBot="1" x14ac:dyDescent="0.35"/>
    <row r="9" spans="1:28" s="1" customFormat="1" ht="15" hidden="1" thickBot="1" x14ac:dyDescent="0.35">
      <c r="G9" s="1">
        <v>66</v>
      </c>
      <c r="H9" s="1">
        <v>67</v>
      </c>
      <c r="I9" s="1">
        <v>68</v>
      </c>
      <c r="J9" s="1">
        <v>69</v>
      </c>
      <c r="K9" s="1">
        <v>74</v>
      </c>
      <c r="L9" s="1">
        <v>75</v>
      </c>
      <c r="M9" s="1">
        <v>76</v>
      </c>
      <c r="N9" s="1">
        <v>77</v>
      </c>
      <c r="Q9" s="1">
        <v>18</v>
      </c>
      <c r="R9" s="1">
        <v>19</v>
      </c>
      <c r="S9" s="1">
        <v>20</v>
      </c>
      <c r="T9" s="1">
        <v>21</v>
      </c>
      <c r="U9" s="1">
        <v>26</v>
      </c>
      <c r="V9" s="1">
        <v>27</v>
      </c>
      <c r="W9" s="1">
        <v>28</v>
      </c>
      <c r="X9" s="1">
        <v>29</v>
      </c>
    </row>
    <row r="10" spans="1:28" ht="30" customHeight="1" x14ac:dyDescent="0.3">
      <c r="B10" s="158"/>
      <c r="C10" s="159"/>
      <c r="D10" s="160"/>
      <c r="E10" s="154"/>
      <c r="F10" s="156"/>
      <c r="G10" s="424" t="s">
        <v>1186</v>
      </c>
      <c r="H10" s="425"/>
      <c r="I10" s="425"/>
      <c r="J10" s="426"/>
      <c r="K10" s="424" t="s">
        <v>1018</v>
      </c>
      <c r="L10" s="425"/>
      <c r="M10" s="425"/>
      <c r="N10" s="426"/>
      <c r="O10" s="69" t="s">
        <v>1021</v>
      </c>
      <c r="Q10" s="424" t="s">
        <v>1019</v>
      </c>
      <c r="R10" s="425"/>
      <c r="S10" s="425"/>
      <c r="T10" s="426"/>
      <c r="U10" s="424" t="s">
        <v>1020</v>
      </c>
      <c r="V10" s="425"/>
      <c r="W10" s="425"/>
      <c r="X10" s="426"/>
      <c r="Y10" s="69" t="s">
        <v>1021</v>
      </c>
    </row>
    <row r="11" spans="1:28" ht="15" thickBot="1" x14ac:dyDescent="0.35">
      <c r="B11" s="161" t="s">
        <v>1015</v>
      </c>
      <c r="C11" s="162" t="s">
        <v>1087</v>
      </c>
      <c r="D11" s="163" t="s">
        <v>1017</v>
      </c>
      <c r="E11" s="155" t="s">
        <v>195</v>
      </c>
      <c r="F11" s="157" t="s">
        <v>1007</v>
      </c>
      <c r="G11" s="66" t="s">
        <v>872</v>
      </c>
      <c r="H11" s="65" t="s">
        <v>873</v>
      </c>
      <c r="I11" s="65" t="s">
        <v>874</v>
      </c>
      <c r="J11" s="68" t="s">
        <v>875</v>
      </c>
      <c r="K11" s="146" t="s">
        <v>877</v>
      </c>
      <c r="L11" s="125" t="s">
        <v>878</v>
      </c>
      <c r="M11" s="65" t="s">
        <v>879</v>
      </c>
      <c r="N11" s="196" t="s">
        <v>880</v>
      </c>
      <c r="O11" s="70" t="s">
        <v>1022</v>
      </c>
      <c r="Q11" s="66" t="s">
        <v>872</v>
      </c>
      <c r="R11" s="65" t="s">
        <v>873</v>
      </c>
      <c r="S11" s="65" t="s">
        <v>874</v>
      </c>
      <c r="T11" s="68" t="s">
        <v>875</v>
      </c>
      <c r="U11" s="146" t="s">
        <v>877</v>
      </c>
      <c r="V11" s="125" t="s">
        <v>878</v>
      </c>
      <c r="W11" s="65" t="s">
        <v>879</v>
      </c>
      <c r="X11" s="196" t="s">
        <v>880</v>
      </c>
      <c r="Y11" s="70" t="s">
        <v>1022</v>
      </c>
    </row>
    <row r="12" spans="1:28" ht="30" customHeight="1" x14ac:dyDescent="0.3">
      <c r="A12" s="141">
        <v>0</v>
      </c>
      <c r="B12" s="74" t="str">
        <f ca="1">IFERROR(IF((VLOOKUP($E12,'Org List'!$AJ$10:$AL$190,3,FALSE))="","",(VLOOKUP($E12,'Org List'!$AJ$10:$AL$190,3,FALSE))),"")</f>
        <v/>
      </c>
      <c r="C12" s="75" t="str">
        <f ca="1">IFERROR(IF((VLOOKUP($E12,'Org List'!$AO$10:$AQ$190,3,FALSE))="","",(VLOOKUP($E12,'Org List'!$AO$10:$AQ$190,3,FALSE))),"")</f>
        <v/>
      </c>
      <c r="D12" s="76" t="str">
        <f ca="1">IFERROR(IF((VLOOKUP($E12,'Org List'!$AT$10:$AV$190,3,FALSE))="","",(VLOOKUP($E12,'Org List'!$AT$10:$AV$190,3,FALSE))),"")</f>
        <v/>
      </c>
      <c r="E12" s="74" t="str">
        <f ca="1">IF($A12&gt;$AB$5-1,"",INDIRECT("'Comms by AT'!D"&amp;$A12+$AB$4))</f>
        <v>ENG</v>
      </c>
      <c r="F12" s="76" t="str">
        <f ca="1">IF(E12="","",VLOOKUP(E12,'Org List'!$J$9:$K$640,2,0))</f>
        <v>England</v>
      </c>
      <c r="G12" s="83" t="str">
        <f ca="1">IFERROR(IF((VLOOKUP($E12,'Adj NEA Backsheet'!$D$5:$CB$183,G$9,FALSE))="","",(VLOOKUP($E12,'Adj NEA Backsheet'!$D$5:$CB$183,G$9,FALSE))),"")</f>
        <v/>
      </c>
      <c r="H12" s="84" t="str">
        <f ca="1">IFERROR(IF((VLOOKUP($E12,'Adj NEA Backsheet'!$D$5:$CB$183,H$9,FALSE))="","",(VLOOKUP($E12,'Adj NEA Backsheet'!$D$5:$CB$183,H$9,FALSE))),"")</f>
        <v/>
      </c>
      <c r="I12" s="84" t="str">
        <f ca="1">IFERROR(IF((VLOOKUP($E12,'Adj NEA Backsheet'!$D$5:$CB$183,I$9,FALSE))="","",(VLOOKUP($E12,'Adj NEA Backsheet'!$D$5:$CB$183,I$9,FALSE))),"")</f>
        <v/>
      </c>
      <c r="J12" s="85" t="str">
        <f ca="1">IFERROR(IF((VLOOKUP($E12,'Adj NEA Backsheet'!$D$5:$CB$183,J$9,FALSE))="","",(VLOOKUP($E12,'Adj NEA Backsheet'!$D$5:$CB$183,J$9,FALSE))),"")</f>
        <v/>
      </c>
      <c r="K12" s="147" t="str">
        <f ca="1">IFERROR(IF((VLOOKUP($E12,'Adj NEA Backsheet'!$D$5:$CB$183,K$9,FALSE))="","",(VLOOKUP($E12,'Adj NEA Backsheet'!$D$5:$CB$183,K$9,FALSE))),"")</f>
        <v/>
      </c>
      <c r="L12" s="197" t="str">
        <f ca="1">IFERROR(IF((VLOOKUP($E12,'Adj NEA Backsheet'!$D$5:$CB$183,L$9,FALSE))="","",(VLOOKUP($E12,'Adj NEA Backsheet'!$D$5:$CB$183,L$9,FALSE))),"")</f>
        <v/>
      </c>
      <c r="M12" s="84" t="str">
        <f ca="1">IFERROR(IF((VLOOKUP($E12,'NEA Backsheet'!$D$5:$CB$183,M$9,FALSE))="","",(VLOOKUP($E12,'NEA Backsheet'!$D$5:$CB$183,M$9,FALSE))),"")</f>
        <v/>
      </c>
      <c r="N12" s="200" t="str">
        <f ca="1">IFERROR(IF((VLOOKUP($E12,'NEA Backsheet'!$D$5:$CB$183,N$9,FALSE))="","",(VLOOKUP($E12,'NEA Backsheet'!$D$5:$CB$183,N$9,FALSE))),"")</f>
        <v/>
      </c>
      <c r="O12" s="71"/>
      <c r="Q12" s="83" t="str">
        <f ca="1">IFERROR(IF((VLOOKUP($E12,'DTOC Backsheet'!$D$5:$AF$183,Q$9,FALSE))="","",(VLOOKUP($E12,'DTOC Backsheet'!$D$5:$AF$183,Q$9,FALSE))),"")</f>
        <v/>
      </c>
      <c r="R12" s="84" t="str">
        <f ca="1">IFERROR(IF((VLOOKUP($E12,'DTOC Backsheet'!$D$5:$AF$183,R$9,FALSE))="","",(VLOOKUP($E12,'DTOC Backsheet'!$D$5:$AF$183,R$9,FALSE))),"")</f>
        <v/>
      </c>
      <c r="S12" s="84" t="str">
        <f ca="1">IFERROR(IF((VLOOKUP($E12,'DTOC Backsheet'!$D$5:$AF$183,S$9,FALSE))="","",(VLOOKUP($E12,'DTOC Backsheet'!$D$5:$AF$183,S$9,FALSE))),"")</f>
        <v/>
      </c>
      <c r="T12" s="85" t="str">
        <f ca="1">IFERROR(IF((VLOOKUP($E12,'DTOC Backsheet'!$D$5:$AF$183,T$9,FALSE))="","",(VLOOKUP($E12,'DTOC Backsheet'!$D$5:$AF$183,T$9,FALSE))),"")</f>
        <v/>
      </c>
      <c r="U12" s="147" t="str">
        <f ca="1">IFERROR(IF((VLOOKUP($E12,'DTOC Backsheet'!$D$5:$AF$183,U$9,FALSE))="","",(VLOOKUP($E12,'DTOC Backsheet'!$D$5:$AF$183,U$9,FALSE))),"")</f>
        <v/>
      </c>
      <c r="V12" s="197" t="str">
        <f ca="1">IFERROR(IF((VLOOKUP($E12,'DTOC Backsheet'!$D$5:$AF$183,V$9,FALSE))="","",(VLOOKUP($E12,'DTOC Backsheet'!$D$5:$AF$183,V$9,FALSE))),"")</f>
        <v/>
      </c>
      <c r="W12" s="84" t="str">
        <f ca="1">IFERROR(IF((VLOOKUP($E12,'DTOC Backsheet'!$D$5:$AF$183,W$9,FALSE))="","",(VLOOKUP($E12,'DTOC Backsheet'!$D$5:$AF$183,W$9,FALSE))),"")</f>
        <v/>
      </c>
      <c r="X12" s="200" t="str">
        <f ca="1">IFERROR(IF((VLOOKUP($E12,'DTOC Backsheet'!$D$5:$AF$183,X$9,FALSE))="","",(VLOOKUP($E12,'DTOC Backsheet'!$D$5:$AF$183,X$9,FALSE))),"")</f>
        <v/>
      </c>
      <c r="Y12" s="71"/>
    </row>
    <row r="13" spans="1:28" ht="30" customHeight="1" x14ac:dyDescent="0.3">
      <c r="A13" s="141">
        <v>1</v>
      </c>
      <c r="B13" s="77" t="str">
        <f ca="1">IFERROR(IF((VLOOKUP($E13,'Org List'!$AJ$10:$AL$190,3,FALSE))="","",(VLOOKUP($E13,'Org List'!$AJ$10:$AL$190,3,FALSE))),"")</f>
        <v>London Commissioning Region</v>
      </c>
      <c r="C13" s="78" t="str">
        <f ca="1">IFERROR(IF((VLOOKUP($E13,'Org List'!$AO$10:$AQ$190,3,FALSE))="","",(VLOOKUP($E13,'Org List'!$AO$10:$AQ$190,3,FALSE))),"")</f>
        <v/>
      </c>
      <c r="D13" s="79" t="str">
        <f ca="1">IFERROR(IF((VLOOKUP($E13,'Org List'!$AT$10:$AV$190,3,FALSE))="","",(VLOOKUP($E13,'Org List'!$AT$10:$AV$190,3,FALSE))),"")</f>
        <v/>
      </c>
      <c r="E13" s="77" t="str">
        <f t="shared" ref="E13:E76" ca="1" si="0">IF($A13&gt;$AB$5-1,"",INDIRECT("'Comms by AT'!D"&amp;$A13+$AB$4))</f>
        <v>Y56</v>
      </c>
      <c r="F13" s="79" t="str">
        <f ca="1">IF(E13="","",VLOOKUP(E13,'Org List'!$J$9:$K$640,2,0))</f>
        <v>London Commissioning Region</v>
      </c>
      <c r="G13" s="86">
        <f ca="1">IFERROR(IF((VLOOKUP($E13,'Adj NEA Backsheet'!$D$5:$CB$183,G$9,FALSE))="","",(VLOOKUP($E13,'Adj NEA Backsheet'!$D$5:$CB$183,G$9,FALSE))),"")</f>
        <v>2213.6762370219553</v>
      </c>
      <c r="H13" s="87">
        <f ca="1">IFERROR(IF((VLOOKUP($E13,'Adj NEA Backsheet'!$D$5:$CB$183,H$9,FALSE))="","",(VLOOKUP($E13,'Adj NEA Backsheet'!$D$5:$CB$183,H$9,FALSE))),"")</f>
        <v>2218.8011511739392</v>
      </c>
      <c r="I13" s="87">
        <f ca="1">IFERROR(IF((VLOOKUP($E13,'Adj NEA Backsheet'!$D$5:$CB$183,I$9,FALSE))="","",(VLOOKUP($E13,'Adj NEA Backsheet'!$D$5:$CB$183,I$9,FALSE))),"")</f>
        <v>2310.8652894896454</v>
      </c>
      <c r="J13" s="88">
        <f ca="1">IFERROR(IF((VLOOKUP($E13,'Adj NEA Backsheet'!$D$5:$CB$183,J$9,FALSE))="","",(VLOOKUP($E13,'Adj NEA Backsheet'!$D$5:$CB$183,J$9,FALSE))),"")</f>
        <v>2251.3827226066687</v>
      </c>
      <c r="K13" s="148">
        <f ca="1">IFERROR(IF((VLOOKUP($E13,'Adj NEA Backsheet'!$D$5:$CB$183,K$9,FALSE))="","",(VLOOKUP($E13,'Adj NEA Backsheet'!$D$5:$CB$183,K$9,FALSE))),"")</f>
        <v>2273.1468026613475</v>
      </c>
      <c r="L13" s="198">
        <f ca="1">IFERROR(IF((VLOOKUP($E13,'Adj NEA Backsheet'!$D$5:$CB$183,L$9,FALSE))="","",(VLOOKUP($E13,'Adj NEA Backsheet'!$D$5:$CB$183,L$9,FALSE))),"")</f>
        <v>2288.4799950325942</v>
      </c>
      <c r="M13" s="87">
        <f ca="1">IFERROR(IF((VLOOKUP($E13,'NEA Backsheet'!$D$5:$CB$183,M$9,FALSE))="","",(VLOOKUP($E13,'NEA Backsheet'!$D$5:$CB$183,M$9,FALSE))),"")</f>
        <v>2410.502244821359</v>
      </c>
      <c r="N13" s="201">
        <f ca="1">IFERROR(IF((VLOOKUP($E13,'NEA Backsheet'!$D$5:$CB$183,N$9,FALSE))="","",(VLOOKUP($E13,'NEA Backsheet'!$D$5:$CB$183,N$9,FALSE))),"")</f>
        <v>2332.9246634789488</v>
      </c>
      <c r="O13" s="72"/>
      <c r="Q13" s="86">
        <f ca="1">IFERROR(IF((VLOOKUP($E13,'DTOC Backsheet'!$D$5:$AF$183,Q$9,FALSE))="","",(VLOOKUP($E13,'DTOC Backsheet'!$D$5:$AF$183,Q$9,FALSE))),"")</f>
        <v>701.35566901077163</v>
      </c>
      <c r="R13" s="87">
        <f ca="1">IFERROR(IF((VLOOKUP($E13,'DTOC Backsheet'!$D$5:$AF$183,R$9,FALSE))="","",(VLOOKUP($E13,'DTOC Backsheet'!$D$5:$AF$183,R$9,FALSE))),"")</f>
        <v>706.51420458458995</v>
      </c>
      <c r="S13" s="87">
        <f ca="1">IFERROR(IF((VLOOKUP($E13,'DTOC Backsheet'!$D$5:$AF$183,S$9,FALSE))="","",(VLOOKUP($E13,'DTOC Backsheet'!$D$5:$AF$183,S$9,FALSE))),"")</f>
        <v>607.8572117353167</v>
      </c>
      <c r="T13" s="88">
        <f ca="1">IFERROR(IF((VLOOKUP($E13,'DTOC Backsheet'!$D$5:$AF$183,T$9,FALSE))="","",(VLOOKUP($E13,'DTOC Backsheet'!$D$5:$AF$183,T$9,FALSE))),"")</f>
        <v>547.60882761225321</v>
      </c>
      <c r="U13" s="148">
        <f ca="1">IFERROR(IF((VLOOKUP($E13,'DTOC Backsheet'!$D$5:$AF$183,U$9,FALSE))="","",(VLOOKUP($E13,'DTOC Backsheet'!$D$5:$AF$183,U$9,FALSE))),"")</f>
        <v>591.26633399740115</v>
      </c>
      <c r="V13" s="198">
        <f ca="1">IFERROR(IF((VLOOKUP($E13,'DTOC Backsheet'!$D$5:$AF$183,V$9,FALSE))="","",(VLOOKUP($E13,'DTOC Backsheet'!$D$5:$AF$183,V$9,FALSE))),"")</f>
        <v>569.59628290999456</v>
      </c>
      <c r="W13" s="87">
        <f ca="1">IFERROR(IF((VLOOKUP($E13,'DTOC Backsheet'!$D$5:$AF$183,W$9,FALSE))="","",(VLOOKUP($E13,'DTOC Backsheet'!$D$5:$AF$183,W$9,FALSE))),"")</f>
        <v>542.86219192133649</v>
      </c>
      <c r="X13" s="201">
        <f ca="1">IFERROR(IF((VLOOKUP($E13,'DTOC Backsheet'!$D$5:$AF$183,X$9,FALSE))="","",(VLOOKUP($E13,'DTOC Backsheet'!$D$5:$AF$183,X$9,FALSE))),"")</f>
        <v>564.58950980555994</v>
      </c>
      <c r="Y13" s="72"/>
    </row>
    <row r="14" spans="1:28" ht="30" customHeight="1" x14ac:dyDescent="0.3">
      <c r="A14" s="141">
        <v>2</v>
      </c>
      <c r="B14" s="77" t="str">
        <f ca="1">IFERROR(IF((VLOOKUP($E14,'Org List'!$AJ$10:$AL$190,3,FALSE))="","",(VLOOKUP($E14,'Org List'!$AJ$10:$AL$190,3,FALSE))),"")</f>
        <v>South West England Commissioning Region</v>
      </c>
      <c r="C14" s="78" t="str">
        <f ca="1">IFERROR(IF((VLOOKUP($E14,'Org List'!$AO$10:$AQ$190,3,FALSE))="","",(VLOOKUP($E14,'Org List'!$AO$10:$AQ$190,3,FALSE))),"")</f>
        <v/>
      </c>
      <c r="D14" s="79" t="str">
        <f ca="1">IFERROR(IF((VLOOKUP($E14,'Org List'!$AT$10:$AV$190,3,FALSE))="","",(VLOOKUP($E14,'Org List'!$AT$10:$AV$190,3,FALSE))),"")</f>
        <v/>
      </c>
      <c r="E14" s="77" t="str">
        <f t="shared" ca="1" si="0"/>
        <v>Y58</v>
      </c>
      <c r="F14" s="79" t="str">
        <f ca="1">IF(E14="","",VLOOKUP(E14,'Org List'!$J$9:$K$640,2,0))</f>
        <v>South West England Commissioning Region</v>
      </c>
      <c r="G14" s="86">
        <f ca="1">IFERROR(IF((VLOOKUP($E14,'Adj NEA Backsheet'!$D$5:$CB$183,G$9,FALSE))="","",(VLOOKUP($E14,'Adj NEA Backsheet'!$D$5:$CB$183,G$9,FALSE))),"")</f>
        <v>2631.2807599863222</v>
      </c>
      <c r="H14" s="87">
        <f ca="1">IFERROR(IF((VLOOKUP($E14,'Adj NEA Backsheet'!$D$5:$CB$183,H$9,FALSE))="","",(VLOOKUP($E14,'Adj NEA Backsheet'!$D$5:$CB$183,H$9,FALSE))),"")</f>
        <v>2639.8465776463304</v>
      </c>
      <c r="I14" s="87">
        <f ca="1">IFERROR(IF((VLOOKUP($E14,'Adj NEA Backsheet'!$D$5:$CB$183,I$9,FALSE))="","",(VLOOKUP($E14,'Adj NEA Backsheet'!$D$5:$CB$183,I$9,FALSE))),"")</f>
        <v>2810.885591824233</v>
      </c>
      <c r="J14" s="88">
        <f ca="1">IFERROR(IF((VLOOKUP($E14,'Adj NEA Backsheet'!$D$5:$CB$183,J$9,FALSE))="","",(VLOOKUP($E14,'Adj NEA Backsheet'!$D$5:$CB$183,J$9,FALSE))),"")</f>
        <v>2801.0937375931762</v>
      </c>
      <c r="K14" s="148">
        <f ca="1">IFERROR(IF((VLOOKUP($E14,'Adj NEA Backsheet'!$D$5:$CB$183,K$9,FALSE))="","",(VLOOKUP($E14,'Adj NEA Backsheet'!$D$5:$CB$183,K$9,FALSE))),"")</f>
        <v>2783.1884275356729</v>
      </c>
      <c r="L14" s="198">
        <f ca="1">IFERROR(IF((VLOOKUP($E14,'Adj NEA Backsheet'!$D$5:$CB$183,L$9,FALSE))="","",(VLOOKUP($E14,'Adj NEA Backsheet'!$D$5:$CB$183,L$9,FALSE))),"")</f>
        <v>2754.549689350597</v>
      </c>
      <c r="M14" s="87">
        <f ca="1">IFERROR(IF((VLOOKUP($E14,'NEA Backsheet'!$D$5:$CB$183,M$9,FALSE))="","",(VLOOKUP($E14,'NEA Backsheet'!$D$5:$CB$183,M$9,FALSE))),"")</f>
        <v>2949.8489213870484</v>
      </c>
      <c r="N14" s="201">
        <f ca="1">IFERROR(IF((VLOOKUP($E14,'NEA Backsheet'!$D$5:$CB$183,N$9,FALSE))="","",(VLOOKUP($E14,'NEA Backsheet'!$D$5:$CB$183,N$9,FALSE))),"")</f>
        <v>2886.8552564817405</v>
      </c>
      <c r="O14" s="72"/>
      <c r="Q14" s="86">
        <f ca="1">IFERROR(IF((VLOOKUP($E14,'DTOC Backsheet'!$D$5:$AF$183,Q$9,FALSE))="","",(VLOOKUP($E14,'DTOC Backsheet'!$D$5:$AF$183,Q$9,FALSE))),"")</f>
        <v>1644.9394656630006</v>
      </c>
      <c r="R14" s="87">
        <f ca="1">IFERROR(IF((VLOOKUP($E14,'DTOC Backsheet'!$D$5:$AF$183,R$9,FALSE))="","",(VLOOKUP($E14,'DTOC Backsheet'!$D$5:$AF$183,R$9,FALSE))),"")</f>
        <v>1592.6633248477033</v>
      </c>
      <c r="S14" s="87">
        <f ca="1">IFERROR(IF((VLOOKUP($E14,'DTOC Backsheet'!$D$5:$AF$183,S$9,FALSE))="","",(VLOOKUP($E14,'DTOC Backsheet'!$D$5:$AF$183,S$9,FALSE))),"")</f>
        <v>1285.8182874174936</v>
      </c>
      <c r="T14" s="88">
        <f ca="1">IFERROR(IF((VLOOKUP($E14,'DTOC Backsheet'!$D$5:$AF$183,T$9,FALSE))="","",(VLOOKUP($E14,'DTOC Backsheet'!$D$5:$AF$183,T$9,FALSE))),"")</f>
        <v>1258.6057482857636</v>
      </c>
      <c r="U14" s="148">
        <f ca="1">IFERROR(IF((VLOOKUP($E14,'DTOC Backsheet'!$D$5:$AF$183,U$9,FALSE))="","",(VLOOKUP($E14,'DTOC Backsheet'!$D$5:$AF$183,U$9,FALSE))),"")</f>
        <v>1036.1265101170279</v>
      </c>
      <c r="V14" s="198">
        <f ca="1">IFERROR(IF((VLOOKUP($E14,'DTOC Backsheet'!$D$5:$AF$183,V$9,FALSE))="","",(VLOOKUP($E14,'DTOC Backsheet'!$D$5:$AF$183,V$9,FALSE))),"")</f>
        <v>1205.7385119667654</v>
      </c>
      <c r="W14" s="87">
        <f ca="1">IFERROR(IF((VLOOKUP($E14,'DTOC Backsheet'!$D$5:$AF$183,W$9,FALSE))="","",(VLOOKUP($E14,'DTOC Backsheet'!$D$5:$AF$183,W$9,FALSE))),"")</f>
        <v>1162.4774218760506</v>
      </c>
      <c r="X14" s="201">
        <f ca="1">IFERROR(IF((VLOOKUP($E14,'DTOC Backsheet'!$D$5:$AF$183,X$9,FALSE))="","",(VLOOKUP($E14,'DTOC Backsheet'!$D$5:$AF$183,X$9,FALSE))),"")</f>
        <v>1050.1234626646672</v>
      </c>
      <c r="Y14" s="72"/>
    </row>
    <row r="15" spans="1:28" ht="30" customHeight="1" x14ac:dyDescent="0.3">
      <c r="A15" s="141">
        <v>3</v>
      </c>
      <c r="B15" s="77" t="str">
        <f ca="1">IFERROR(IF((VLOOKUP($E15,'Org List'!$AJ$10:$AL$190,3,FALSE))="","",(VLOOKUP($E15,'Org List'!$AJ$10:$AL$190,3,FALSE))),"")</f>
        <v>South East England Commissioning Region</v>
      </c>
      <c r="C15" s="78" t="str">
        <f ca="1">IFERROR(IF((VLOOKUP($E15,'Org List'!$AO$10:$AQ$190,3,FALSE))="","",(VLOOKUP($E15,'Org List'!$AO$10:$AQ$190,3,FALSE))),"")</f>
        <v/>
      </c>
      <c r="D15" s="79" t="str">
        <f ca="1">IFERROR(IF((VLOOKUP($E15,'Org List'!$AT$10:$AV$190,3,FALSE))="","",(VLOOKUP($E15,'Org List'!$AT$10:$AV$190,3,FALSE))),"")</f>
        <v/>
      </c>
      <c r="E15" s="77" t="str">
        <f t="shared" ca="1" si="0"/>
        <v>Y59</v>
      </c>
      <c r="F15" s="79" t="str">
        <f ca="1">IF(E15="","",VLOOKUP(E15,'Org List'!$J$9:$K$640,2,0))</f>
        <v>South East England Commissioning Region</v>
      </c>
      <c r="G15" s="86">
        <f ca="1">IFERROR(IF((VLOOKUP($E15,'Adj NEA Backsheet'!$D$5:$CB$183,G$9,FALSE))="","",(VLOOKUP($E15,'Adj NEA Backsheet'!$D$5:$CB$183,G$9,FALSE))),"")</f>
        <v>2471.2199012688225</v>
      </c>
      <c r="H15" s="87">
        <f ca="1">IFERROR(IF((VLOOKUP($E15,'Adj NEA Backsheet'!$D$5:$CB$183,H$9,FALSE))="","",(VLOOKUP($E15,'Adj NEA Backsheet'!$D$5:$CB$183,H$9,FALSE))),"")</f>
        <v>2459.8355598887242</v>
      </c>
      <c r="I15" s="87">
        <f ca="1">IFERROR(IF((VLOOKUP($E15,'Adj NEA Backsheet'!$D$5:$CB$183,I$9,FALSE))="","",(VLOOKUP($E15,'Adj NEA Backsheet'!$D$5:$CB$183,I$9,FALSE))),"")</f>
        <v>2556.8142095604976</v>
      </c>
      <c r="J15" s="88">
        <f ca="1">IFERROR(IF((VLOOKUP($E15,'Adj NEA Backsheet'!$D$5:$CB$183,J$9,FALSE))="","",(VLOOKUP($E15,'Adj NEA Backsheet'!$D$5:$CB$183,J$9,FALSE))),"")</f>
        <v>2529.9500743243225</v>
      </c>
      <c r="K15" s="148">
        <f ca="1">IFERROR(IF((VLOOKUP($E15,'Adj NEA Backsheet'!$D$5:$CB$183,K$9,FALSE))="","",(VLOOKUP($E15,'Adj NEA Backsheet'!$D$5:$CB$183,K$9,FALSE))),"")</f>
        <v>2564.318307584851</v>
      </c>
      <c r="L15" s="198">
        <f ca="1">IFERROR(IF((VLOOKUP($E15,'Adj NEA Backsheet'!$D$5:$CB$183,L$9,FALSE))="","",(VLOOKUP($E15,'Adj NEA Backsheet'!$D$5:$CB$183,L$9,FALSE))),"")</f>
        <v>2541.677939333129</v>
      </c>
      <c r="M15" s="87">
        <f ca="1">IFERROR(IF((VLOOKUP($E15,'NEA Backsheet'!$D$5:$CB$183,M$9,FALSE))="","",(VLOOKUP($E15,'NEA Backsheet'!$D$5:$CB$183,M$9,FALSE))),"")</f>
        <v>2677.4704370164409</v>
      </c>
      <c r="N15" s="201">
        <f ca="1">IFERROR(IF((VLOOKUP($E15,'NEA Backsheet'!$D$5:$CB$183,N$9,FALSE))="","",(VLOOKUP($E15,'NEA Backsheet'!$D$5:$CB$183,N$9,FALSE))),"")</f>
        <v>2676.1712416453429</v>
      </c>
      <c r="O15" s="72"/>
      <c r="Q15" s="86">
        <f ca="1">IFERROR(IF((VLOOKUP($E15,'DTOC Backsheet'!$D$5:$AF$183,Q$9,FALSE))="","",(VLOOKUP($E15,'DTOC Backsheet'!$D$5:$AF$183,Q$9,FALSE))),"")</f>
        <v>1525.1072280205262</v>
      </c>
      <c r="R15" s="87">
        <f ca="1">IFERROR(IF((VLOOKUP($E15,'DTOC Backsheet'!$D$5:$AF$183,R$9,FALSE))="","",(VLOOKUP($E15,'DTOC Backsheet'!$D$5:$AF$183,R$9,FALSE))),"")</f>
        <v>1527.7596385571694</v>
      </c>
      <c r="S15" s="87">
        <f ca="1">IFERROR(IF((VLOOKUP($E15,'DTOC Backsheet'!$D$5:$AF$183,S$9,FALSE))="","",(VLOOKUP($E15,'DTOC Backsheet'!$D$5:$AF$183,S$9,FALSE))),"")</f>
        <v>1345.2190155924261</v>
      </c>
      <c r="T15" s="88">
        <f ca="1">IFERROR(IF((VLOOKUP($E15,'DTOC Backsheet'!$D$5:$AF$183,T$9,FALSE))="","",(VLOOKUP($E15,'DTOC Backsheet'!$D$5:$AF$183,T$9,FALSE))),"")</f>
        <v>1243.1250084971705</v>
      </c>
      <c r="U15" s="148">
        <f ca="1">IFERROR(IF((VLOOKUP($E15,'DTOC Backsheet'!$D$5:$AF$183,U$9,FALSE))="","",(VLOOKUP($E15,'DTOC Backsheet'!$D$5:$AF$183,U$9,FALSE))),"")</f>
        <v>1225.6530878376516</v>
      </c>
      <c r="V15" s="198">
        <f ca="1">IFERROR(IF((VLOOKUP($E15,'DTOC Backsheet'!$D$5:$AF$183,V$9,FALSE))="","",(VLOOKUP($E15,'DTOC Backsheet'!$D$5:$AF$183,V$9,FALSE))),"")</f>
        <v>1231.4770613908245</v>
      </c>
      <c r="W15" s="87">
        <f ca="1">IFERROR(IF((VLOOKUP($E15,'DTOC Backsheet'!$D$5:$AF$183,W$9,FALSE))="","",(VLOOKUP($E15,'DTOC Backsheet'!$D$5:$AF$183,W$9,FALSE))),"")</f>
        <v>1136.9340803937389</v>
      </c>
      <c r="X15" s="201">
        <f ca="1">IFERROR(IF((VLOOKUP($E15,'DTOC Backsheet'!$D$5:$AF$183,X$9,FALSE))="","",(VLOOKUP($E15,'DTOC Backsheet'!$D$5:$AF$183,X$9,FALSE))),"")</f>
        <v>1157.724978837965</v>
      </c>
      <c r="Y15" s="72"/>
    </row>
    <row r="16" spans="1:28" ht="30" customHeight="1" x14ac:dyDescent="0.3">
      <c r="A16" s="141">
        <v>4</v>
      </c>
      <c r="B16" s="77" t="str">
        <f ca="1">IFERROR(IF((VLOOKUP($E16,'Org List'!$AJ$10:$AL$190,3,FALSE))="","",(VLOOKUP($E16,'Org List'!$AJ$10:$AL$190,3,FALSE))),"")</f>
        <v>Midlands Commissioning Region</v>
      </c>
      <c r="C16" s="78" t="str">
        <f ca="1">IFERROR(IF((VLOOKUP($E16,'Org List'!$AO$10:$AQ$190,3,FALSE))="","",(VLOOKUP($E16,'Org List'!$AO$10:$AQ$190,3,FALSE))),"")</f>
        <v/>
      </c>
      <c r="D16" s="79" t="str">
        <f ca="1">IFERROR(IF((VLOOKUP($E16,'Org List'!$AT$10:$AV$190,3,FALSE))="","",(VLOOKUP($E16,'Org List'!$AT$10:$AV$190,3,FALSE))),"")</f>
        <v/>
      </c>
      <c r="E16" s="77" t="str">
        <f t="shared" ca="1" si="0"/>
        <v>Y60</v>
      </c>
      <c r="F16" s="79" t="str">
        <f ca="1">IF(E16="","",VLOOKUP(E16,'Org List'!$J$9:$K$640,2,0))</f>
        <v>Midlands Commissioning Region</v>
      </c>
      <c r="G16" s="86" t="str">
        <f ca="1">IFERROR(IF((VLOOKUP($E16,'Adj NEA Backsheet'!$D$5:$CB$183,G$9,FALSE))="","",(VLOOKUP($E16,'Adj NEA Backsheet'!$D$5:$CB$183,G$9,FALSE))),"")</f>
        <v/>
      </c>
      <c r="H16" s="87" t="str">
        <f ca="1">IFERROR(IF((VLOOKUP($E16,'Adj NEA Backsheet'!$D$5:$CB$183,H$9,FALSE))="","",(VLOOKUP($E16,'Adj NEA Backsheet'!$D$5:$CB$183,H$9,FALSE))),"")</f>
        <v/>
      </c>
      <c r="I16" s="87" t="str">
        <f ca="1">IFERROR(IF((VLOOKUP($E16,'Adj NEA Backsheet'!$D$5:$CB$183,I$9,FALSE))="","",(VLOOKUP($E16,'Adj NEA Backsheet'!$D$5:$CB$183,I$9,FALSE))),"")</f>
        <v/>
      </c>
      <c r="J16" s="88" t="str">
        <f ca="1">IFERROR(IF((VLOOKUP($E16,'Adj NEA Backsheet'!$D$5:$CB$183,J$9,FALSE))="","",(VLOOKUP($E16,'Adj NEA Backsheet'!$D$5:$CB$183,J$9,FALSE))),"")</f>
        <v/>
      </c>
      <c r="K16" s="148" t="str">
        <f ca="1">IFERROR(IF((VLOOKUP($E16,'Adj NEA Backsheet'!$D$5:$CB$183,K$9,FALSE))="","",(VLOOKUP($E16,'Adj NEA Backsheet'!$D$5:$CB$183,K$9,FALSE))),"")</f>
        <v/>
      </c>
      <c r="L16" s="198" t="str">
        <f ca="1">IFERROR(IF((VLOOKUP($E16,'Adj NEA Backsheet'!$D$5:$CB$183,L$9,FALSE))="","",(VLOOKUP($E16,'Adj NEA Backsheet'!$D$5:$CB$183,L$9,FALSE))),"")</f>
        <v/>
      </c>
      <c r="M16" s="87" t="str">
        <f ca="1">IFERROR(IF((VLOOKUP($E16,'NEA Backsheet'!$D$5:$CB$183,M$9,FALSE))="","",(VLOOKUP($E16,'NEA Backsheet'!$D$5:$CB$183,M$9,FALSE))),"")</f>
        <v/>
      </c>
      <c r="N16" s="201" t="str">
        <f ca="1">IFERROR(IF((VLOOKUP($E16,'NEA Backsheet'!$D$5:$CB$183,N$9,FALSE))="","",(VLOOKUP($E16,'NEA Backsheet'!$D$5:$CB$183,N$9,FALSE))),"")</f>
        <v/>
      </c>
      <c r="O16" s="72"/>
      <c r="Q16" s="86" t="str">
        <f ca="1">IFERROR(IF((VLOOKUP($E16,'DTOC Backsheet'!$D$5:$AF$183,Q$9,FALSE))="","",(VLOOKUP($E16,'DTOC Backsheet'!$D$5:$AF$183,Q$9,FALSE))),"")</f>
        <v/>
      </c>
      <c r="R16" s="87" t="str">
        <f ca="1">IFERROR(IF((VLOOKUP($E16,'DTOC Backsheet'!$D$5:$AF$183,R$9,FALSE))="","",(VLOOKUP($E16,'DTOC Backsheet'!$D$5:$AF$183,R$9,FALSE))),"")</f>
        <v/>
      </c>
      <c r="S16" s="87" t="str">
        <f ca="1">IFERROR(IF((VLOOKUP($E16,'DTOC Backsheet'!$D$5:$AF$183,S$9,FALSE))="","",(VLOOKUP($E16,'DTOC Backsheet'!$D$5:$AF$183,S$9,FALSE))),"")</f>
        <v/>
      </c>
      <c r="T16" s="88" t="str">
        <f ca="1">IFERROR(IF((VLOOKUP($E16,'DTOC Backsheet'!$D$5:$AF$183,T$9,FALSE))="","",(VLOOKUP($E16,'DTOC Backsheet'!$D$5:$AF$183,T$9,FALSE))),"")</f>
        <v/>
      </c>
      <c r="U16" s="148" t="str">
        <f ca="1">IFERROR(IF((VLOOKUP($E16,'DTOC Backsheet'!$D$5:$AF$183,U$9,FALSE))="","",(VLOOKUP($E16,'DTOC Backsheet'!$D$5:$AF$183,U$9,FALSE))),"")</f>
        <v/>
      </c>
      <c r="V16" s="198" t="str">
        <f ca="1">IFERROR(IF((VLOOKUP($E16,'DTOC Backsheet'!$D$5:$AF$183,V$9,FALSE))="","",(VLOOKUP($E16,'DTOC Backsheet'!$D$5:$AF$183,V$9,FALSE))),"")</f>
        <v/>
      </c>
      <c r="W16" s="87" t="str">
        <f ca="1">IFERROR(IF((VLOOKUP($E16,'DTOC Backsheet'!$D$5:$AF$183,W$9,FALSE))="","",(VLOOKUP($E16,'DTOC Backsheet'!$D$5:$AF$183,W$9,FALSE))),"")</f>
        <v/>
      </c>
      <c r="X16" s="201" t="str">
        <f ca="1">IFERROR(IF((VLOOKUP($E16,'DTOC Backsheet'!$D$5:$AF$183,X$9,FALSE))="","",(VLOOKUP($E16,'DTOC Backsheet'!$D$5:$AF$183,X$9,FALSE))),"")</f>
        <v/>
      </c>
      <c r="Y16" s="72"/>
    </row>
    <row r="17" spans="1:25" ht="30" customHeight="1" x14ac:dyDescent="0.3">
      <c r="A17" s="141">
        <v>5</v>
      </c>
      <c r="B17" s="77" t="str">
        <f ca="1">IFERROR(IF((VLOOKUP($E17,'Org List'!$AJ$10:$AL$190,3,FALSE))="","",(VLOOKUP($E17,'Org List'!$AJ$10:$AL$190,3,FALSE))),"")</f>
        <v>East of England Commissioning Region</v>
      </c>
      <c r="C17" s="78" t="str">
        <f ca="1">IFERROR(IF((VLOOKUP($E17,'Org List'!$AO$10:$AQ$190,3,FALSE))="","",(VLOOKUP($E17,'Org List'!$AO$10:$AQ$190,3,FALSE))),"")</f>
        <v/>
      </c>
      <c r="D17" s="79" t="str">
        <f ca="1">IFERROR(IF((VLOOKUP($E17,'Org List'!$AT$10:$AV$190,3,FALSE))="","",(VLOOKUP($E17,'Org List'!$AT$10:$AV$190,3,FALSE))),"")</f>
        <v/>
      </c>
      <c r="E17" s="77" t="str">
        <f t="shared" ca="1" si="0"/>
        <v>Y61</v>
      </c>
      <c r="F17" s="79" t="str">
        <f ca="1">IF(E17="","",VLOOKUP(E17,'Org List'!$J$9:$K$640,2,0))</f>
        <v>East of England Commissioning Region</v>
      </c>
      <c r="G17" s="86" t="str">
        <f ca="1">IFERROR(IF((VLOOKUP($E17,'Adj NEA Backsheet'!$D$5:$CB$183,G$9,FALSE))="","",(VLOOKUP($E17,'Adj NEA Backsheet'!$D$5:$CB$183,G$9,FALSE))),"")</f>
        <v/>
      </c>
      <c r="H17" s="87" t="str">
        <f ca="1">IFERROR(IF((VLOOKUP($E17,'Adj NEA Backsheet'!$D$5:$CB$183,H$9,FALSE))="","",(VLOOKUP($E17,'Adj NEA Backsheet'!$D$5:$CB$183,H$9,FALSE))),"")</f>
        <v/>
      </c>
      <c r="I17" s="87" t="str">
        <f ca="1">IFERROR(IF((VLOOKUP($E17,'Adj NEA Backsheet'!$D$5:$CB$183,I$9,FALSE))="","",(VLOOKUP($E17,'Adj NEA Backsheet'!$D$5:$CB$183,I$9,FALSE))),"")</f>
        <v/>
      </c>
      <c r="J17" s="88" t="str">
        <f ca="1">IFERROR(IF((VLOOKUP($E17,'Adj NEA Backsheet'!$D$5:$CB$183,J$9,FALSE))="","",(VLOOKUP($E17,'Adj NEA Backsheet'!$D$5:$CB$183,J$9,FALSE))),"")</f>
        <v/>
      </c>
      <c r="K17" s="148" t="str">
        <f ca="1">IFERROR(IF((VLOOKUP($E17,'Adj NEA Backsheet'!$D$5:$CB$183,K$9,FALSE))="","",(VLOOKUP($E17,'Adj NEA Backsheet'!$D$5:$CB$183,K$9,FALSE))),"")</f>
        <v/>
      </c>
      <c r="L17" s="198" t="str">
        <f ca="1">IFERROR(IF((VLOOKUP($E17,'Adj NEA Backsheet'!$D$5:$CB$183,L$9,FALSE))="","",(VLOOKUP($E17,'Adj NEA Backsheet'!$D$5:$CB$183,L$9,FALSE))),"")</f>
        <v/>
      </c>
      <c r="M17" s="87" t="str">
        <f ca="1">IFERROR(IF((VLOOKUP($E17,'NEA Backsheet'!$D$5:$CB$183,M$9,FALSE))="","",(VLOOKUP($E17,'NEA Backsheet'!$D$5:$CB$183,M$9,FALSE))),"")</f>
        <v/>
      </c>
      <c r="N17" s="201" t="str">
        <f ca="1">IFERROR(IF((VLOOKUP($E17,'NEA Backsheet'!$D$5:$CB$183,N$9,FALSE))="","",(VLOOKUP($E17,'NEA Backsheet'!$D$5:$CB$183,N$9,FALSE))),"")</f>
        <v/>
      </c>
      <c r="O17" s="72"/>
      <c r="Q17" s="86" t="str">
        <f ca="1">IFERROR(IF((VLOOKUP($E17,'DTOC Backsheet'!$D$5:$AF$183,Q$9,FALSE))="","",(VLOOKUP($E17,'DTOC Backsheet'!$D$5:$AF$183,Q$9,FALSE))),"")</f>
        <v/>
      </c>
      <c r="R17" s="87" t="str">
        <f ca="1">IFERROR(IF((VLOOKUP($E17,'DTOC Backsheet'!$D$5:$AF$183,R$9,FALSE))="","",(VLOOKUP($E17,'DTOC Backsheet'!$D$5:$AF$183,R$9,FALSE))),"")</f>
        <v/>
      </c>
      <c r="S17" s="87" t="str">
        <f ca="1">IFERROR(IF((VLOOKUP($E17,'DTOC Backsheet'!$D$5:$AF$183,S$9,FALSE))="","",(VLOOKUP($E17,'DTOC Backsheet'!$D$5:$AF$183,S$9,FALSE))),"")</f>
        <v/>
      </c>
      <c r="T17" s="88" t="str">
        <f ca="1">IFERROR(IF((VLOOKUP($E17,'DTOC Backsheet'!$D$5:$AF$183,T$9,FALSE))="","",(VLOOKUP($E17,'DTOC Backsheet'!$D$5:$AF$183,T$9,FALSE))),"")</f>
        <v/>
      </c>
      <c r="U17" s="148" t="str">
        <f ca="1">IFERROR(IF((VLOOKUP($E17,'DTOC Backsheet'!$D$5:$AF$183,U$9,FALSE))="","",(VLOOKUP($E17,'DTOC Backsheet'!$D$5:$AF$183,U$9,FALSE))),"")</f>
        <v/>
      </c>
      <c r="V17" s="198" t="str">
        <f ca="1">IFERROR(IF((VLOOKUP($E17,'DTOC Backsheet'!$D$5:$AF$183,V$9,FALSE))="","",(VLOOKUP($E17,'DTOC Backsheet'!$D$5:$AF$183,V$9,FALSE))),"")</f>
        <v/>
      </c>
      <c r="W17" s="87" t="str">
        <f ca="1">IFERROR(IF((VLOOKUP($E17,'DTOC Backsheet'!$D$5:$AF$183,W$9,FALSE))="","",(VLOOKUP($E17,'DTOC Backsheet'!$D$5:$AF$183,W$9,FALSE))),"")</f>
        <v/>
      </c>
      <c r="X17" s="201" t="str">
        <f ca="1">IFERROR(IF((VLOOKUP($E17,'DTOC Backsheet'!$D$5:$AF$183,X$9,FALSE))="","",(VLOOKUP($E17,'DTOC Backsheet'!$D$5:$AF$183,X$9,FALSE))),"")</f>
        <v/>
      </c>
      <c r="Y17" s="72"/>
    </row>
    <row r="18" spans="1:25" ht="30" customHeight="1" x14ac:dyDescent="0.3">
      <c r="A18" s="141">
        <v>6</v>
      </c>
      <c r="B18" s="77" t="str">
        <f ca="1">IFERROR(IF((VLOOKUP($E18,'Org List'!$AJ$10:$AL$190,3,FALSE))="","",(VLOOKUP($E18,'Org List'!$AJ$10:$AL$190,3,FALSE))),"")</f>
        <v>North West Commissioning Region</v>
      </c>
      <c r="C18" s="78" t="str">
        <f ca="1">IFERROR(IF((VLOOKUP($E18,'Org List'!$AO$10:$AQ$190,3,FALSE))="","",(VLOOKUP($E18,'Org List'!$AO$10:$AQ$190,3,FALSE))),"")</f>
        <v/>
      </c>
      <c r="D18" s="79" t="str">
        <f ca="1">IFERROR(IF((VLOOKUP($E18,'Org List'!$AT$10:$AV$190,3,FALSE))="","",(VLOOKUP($E18,'Org List'!$AT$10:$AV$190,3,FALSE))),"")</f>
        <v/>
      </c>
      <c r="E18" s="77" t="str">
        <f t="shared" ca="1" si="0"/>
        <v>Y62</v>
      </c>
      <c r="F18" s="79" t="str">
        <f ca="1">IF(E18="","",VLOOKUP(E18,'Org List'!$J$9:$K$640,2,0))</f>
        <v>North West Commissioning Region</v>
      </c>
      <c r="G18" s="86" t="str">
        <f ca="1">IFERROR(IF((VLOOKUP($E18,'Adj NEA Backsheet'!$D$5:$CB$183,G$9,FALSE))="","",(VLOOKUP($E18,'Adj NEA Backsheet'!$D$5:$CB$183,G$9,FALSE))),"")</f>
        <v/>
      </c>
      <c r="H18" s="87" t="str">
        <f ca="1">IFERROR(IF((VLOOKUP($E18,'Adj NEA Backsheet'!$D$5:$CB$183,H$9,FALSE))="","",(VLOOKUP($E18,'Adj NEA Backsheet'!$D$5:$CB$183,H$9,FALSE))),"")</f>
        <v/>
      </c>
      <c r="I18" s="87" t="str">
        <f ca="1">IFERROR(IF((VLOOKUP($E18,'Adj NEA Backsheet'!$D$5:$CB$183,I$9,FALSE))="","",(VLOOKUP($E18,'Adj NEA Backsheet'!$D$5:$CB$183,I$9,FALSE))),"")</f>
        <v/>
      </c>
      <c r="J18" s="88" t="str">
        <f ca="1">IFERROR(IF((VLOOKUP($E18,'Adj NEA Backsheet'!$D$5:$CB$183,J$9,FALSE))="","",(VLOOKUP($E18,'Adj NEA Backsheet'!$D$5:$CB$183,J$9,FALSE))),"")</f>
        <v/>
      </c>
      <c r="K18" s="148" t="str">
        <f ca="1">IFERROR(IF((VLOOKUP($E18,'Adj NEA Backsheet'!$D$5:$CB$183,K$9,FALSE))="","",(VLOOKUP($E18,'Adj NEA Backsheet'!$D$5:$CB$183,K$9,FALSE))),"")</f>
        <v/>
      </c>
      <c r="L18" s="198" t="str">
        <f ca="1">IFERROR(IF((VLOOKUP($E18,'Adj NEA Backsheet'!$D$5:$CB$183,L$9,FALSE))="","",(VLOOKUP($E18,'Adj NEA Backsheet'!$D$5:$CB$183,L$9,FALSE))),"")</f>
        <v/>
      </c>
      <c r="M18" s="87" t="str">
        <f ca="1">IFERROR(IF((VLOOKUP($E18,'NEA Backsheet'!$D$5:$CB$183,M$9,FALSE))="","",(VLOOKUP($E18,'NEA Backsheet'!$D$5:$CB$183,M$9,FALSE))),"")</f>
        <v/>
      </c>
      <c r="N18" s="201" t="str">
        <f ca="1">IFERROR(IF((VLOOKUP($E18,'NEA Backsheet'!$D$5:$CB$183,N$9,FALSE))="","",(VLOOKUP($E18,'NEA Backsheet'!$D$5:$CB$183,N$9,FALSE))),"")</f>
        <v/>
      </c>
      <c r="O18" s="72"/>
      <c r="Q18" s="86" t="str">
        <f ca="1">IFERROR(IF((VLOOKUP($E18,'DTOC Backsheet'!$D$5:$AF$183,Q$9,FALSE))="","",(VLOOKUP($E18,'DTOC Backsheet'!$D$5:$AF$183,Q$9,FALSE))),"")</f>
        <v/>
      </c>
      <c r="R18" s="87" t="str">
        <f ca="1">IFERROR(IF((VLOOKUP($E18,'DTOC Backsheet'!$D$5:$AF$183,R$9,FALSE))="","",(VLOOKUP($E18,'DTOC Backsheet'!$D$5:$AF$183,R$9,FALSE))),"")</f>
        <v/>
      </c>
      <c r="S18" s="87" t="str">
        <f ca="1">IFERROR(IF((VLOOKUP($E18,'DTOC Backsheet'!$D$5:$AF$183,S$9,FALSE))="","",(VLOOKUP($E18,'DTOC Backsheet'!$D$5:$AF$183,S$9,FALSE))),"")</f>
        <v/>
      </c>
      <c r="T18" s="88" t="str">
        <f ca="1">IFERROR(IF((VLOOKUP($E18,'DTOC Backsheet'!$D$5:$AF$183,T$9,FALSE))="","",(VLOOKUP($E18,'DTOC Backsheet'!$D$5:$AF$183,T$9,FALSE))),"")</f>
        <v/>
      </c>
      <c r="U18" s="148" t="str">
        <f ca="1">IFERROR(IF((VLOOKUP($E18,'DTOC Backsheet'!$D$5:$AF$183,U$9,FALSE))="","",(VLOOKUP($E18,'DTOC Backsheet'!$D$5:$AF$183,U$9,FALSE))),"")</f>
        <v/>
      </c>
      <c r="V18" s="198" t="str">
        <f ca="1">IFERROR(IF((VLOOKUP($E18,'DTOC Backsheet'!$D$5:$AF$183,V$9,FALSE))="","",(VLOOKUP($E18,'DTOC Backsheet'!$D$5:$AF$183,V$9,FALSE))),"")</f>
        <v/>
      </c>
      <c r="W18" s="87" t="str">
        <f ca="1">IFERROR(IF((VLOOKUP($E18,'DTOC Backsheet'!$D$5:$AF$183,W$9,FALSE))="","",(VLOOKUP($E18,'DTOC Backsheet'!$D$5:$AF$183,W$9,FALSE))),"")</f>
        <v/>
      </c>
      <c r="X18" s="201" t="str">
        <f ca="1">IFERROR(IF((VLOOKUP($E18,'DTOC Backsheet'!$D$5:$AF$183,X$9,FALSE))="","",(VLOOKUP($E18,'DTOC Backsheet'!$D$5:$AF$183,X$9,FALSE))),"")</f>
        <v/>
      </c>
      <c r="Y18" s="72"/>
    </row>
    <row r="19" spans="1:25" ht="30" customHeight="1" x14ac:dyDescent="0.3">
      <c r="A19" s="141">
        <v>7</v>
      </c>
      <c r="B19" s="77" t="str">
        <f ca="1">IFERROR(IF((VLOOKUP($E19,'Org List'!$AJ$10:$AL$190,3,FALSE))="","",(VLOOKUP($E19,'Org List'!$AJ$10:$AL$190,3,FALSE))),"")</f>
        <v>North East and Yorkshire Commissioning Region</v>
      </c>
      <c r="C19" s="78" t="str">
        <f ca="1">IFERROR(IF((VLOOKUP($E19,'Org List'!$AO$10:$AQ$190,3,FALSE))="","",(VLOOKUP($E19,'Org List'!$AO$10:$AQ$190,3,FALSE))),"")</f>
        <v/>
      </c>
      <c r="D19" s="79" t="str">
        <f ca="1">IFERROR(IF((VLOOKUP($E19,'Org List'!$AT$10:$AV$190,3,FALSE))="","",(VLOOKUP($E19,'Org List'!$AT$10:$AV$190,3,FALSE))),"")</f>
        <v/>
      </c>
      <c r="E19" s="77" t="str">
        <f t="shared" ca="1" si="0"/>
        <v>Y63</v>
      </c>
      <c r="F19" s="79" t="str">
        <f ca="1">IF(E19="","",VLOOKUP(E19,'Org List'!$J$9:$K$640,2,0))</f>
        <v>North East and Yorkshire Commissioning Region</v>
      </c>
      <c r="G19" s="86" t="str">
        <f ca="1">IFERROR(IF((VLOOKUP($E19,'Adj NEA Backsheet'!$D$5:$CB$183,G$9,FALSE))="","",(VLOOKUP($E19,'Adj NEA Backsheet'!$D$5:$CB$183,G$9,FALSE))),"")</f>
        <v/>
      </c>
      <c r="H19" s="87" t="str">
        <f ca="1">IFERROR(IF((VLOOKUP($E19,'Adj NEA Backsheet'!$D$5:$CB$183,H$9,FALSE))="","",(VLOOKUP($E19,'Adj NEA Backsheet'!$D$5:$CB$183,H$9,FALSE))),"")</f>
        <v/>
      </c>
      <c r="I19" s="87" t="str">
        <f ca="1">IFERROR(IF((VLOOKUP($E19,'Adj NEA Backsheet'!$D$5:$CB$183,I$9,FALSE))="","",(VLOOKUP($E19,'Adj NEA Backsheet'!$D$5:$CB$183,I$9,FALSE))),"")</f>
        <v/>
      </c>
      <c r="J19" s="88" t="str">
        <f ca="1">IFERROR(IF((VLOOKUP($E19,'Adj NEA Backsheet'!$D$5:$CB$183,J$9,FALSE))="","",(VLOOKUP($E19,'Adj NEA Backsheet'!$D$5:$CB$183,J$9,FALSE))),"")</f>
        <v/>
      </c>
      <c r="K19" s="148" t="str">
        <f ca="1">IFERROR(IF((VLOOKUP($E19,'Adj NEA Backsheet'!$D$5:$CB$183,K$9,FALSE))="","",(VLOOKUP($E19,'Adj NEA Backsheet'!$D$5:$CB$183,K$9,FALSE))),"")</f>
        <v/>
      </c>
      <c r="L19" s="198" t="str">
        <f ca="1">IFERROR(IF((VLOOKUP($E19,'Adj NEA Backsheet'!$D$5:$CB$183,L$9,FALSE))="","",(VLOOKUP($E19,'Adj NEA Backsheet'!$D$5:$CB$183,L$9,FALSE))),"")</f>
        <v/>
      </c>
      <c r="M19" s="87" t="str">
        <f ca="1">IFERROR(IF((VLOOKUP($E19,'NEA Backsheet'!$D$5:$CB$183,M$9,FALSE))="","",(VLOOKUP($E19,'NEA Backsheet'!$D$5:$CB$183,M$9,FALSE))),"")</f>
        <v/>
      </c>
      <c r="N19" s="201" t="str">
        <f ca="1">IFERROR(IF((VLOOKUP($E19,'NEA Backsheet'!$D$5:$CB$183,N$9,FALSE))="","",(VLOOKUP($E19,'NEA Backsheet'!$D$5:$CB$183,N$9,FALSE))),"")</f>
        <v/>
      </c>
      <c r="O19" s="72"/>
      <c r="Q19" s="86" t="str">
        <f ca="1">IFERROR(IF((VLOOKUP($E19,'DTOC Backsheet'!$D$5:$AF$183,Q$9,FALSE))="","",(VLOOKUP($E19,'DTOC Backsheet'!$D$5:$AF$183,Q$9,FALSE))),"")</f>
        <v/>
      </c>
      <c r="R19" s="87" t="str">
        <f ca="1">IFERROR(IF((VLOOKUP($E19,'DTOC Backsheet'!$D$5:$AF$183,R$9,FALSE))="","",(VLOOKUP($E19,'DTOC Backsheet'!$D$5:$AF$183,R$9,FALSE))),"")</f>
        <v/>
      </c>
      <c r="S19" s="87" t="str">
        <f ca="1">IFERROR(IF((VLOOKUP($E19,'DTOC Backsheet'!$D$5:$AF$183,S$9,FALSE))="","",(VLOOKUP($E19,'DTOC Backsheet'!$D$5:$AF$183,S$9,FALSE))),"")</f>
        <v/>
      </c>
      <c r="T19" s="88" t="str">
        <f ca="1">IFERROR(IF((VLOOKUP($E19,'DTOC Backsheet'!$D$5:$AF$183,T$9,FALSE))="","",(VLOOKUP($E19,'DTOC Backsheet'!$D$5:$AF$183,T$9,FALSE))),"")</f>
        <v/>
      </c>
      <c r="U19" s="148" t="str">
        <f ca="1">IFERROR(IF((VLOOKUP($E19,'DTOC Backsheet'!$D$5:$AF$183,U$9,FALSE))="","",(VLOOKUP($E19,'DTOC Backsheet'!$D$5:$AF$183,U$9,FALSE))),"")</f>
        <v/>
      </c>
      <c r="V19" s="198" t="str">
        <f ca="1">IFERROR(IF((VLOOKUP($E19,'DTOC Backsheet'!$D$5:$AF$183,V$9,FALSE))="","",(VLOOKUP($E19,'DTOC Backsheet'!$D$5:$AF$183,V$9,FALSE))),"")</f>
        <v/>
      </c>
      <c r="W19" s="87" t="str">
        <f ca="1">IFERROR(IF((VLOOKUP($E19,'DTOC Backsheet'!$D$5:$AF$183,W$9,FALSE))="","",(VLOOKUP($E19,'DTOC Backsheet'!$D$5:$AF$183,W$9,FALSE))),"")</f>
        <v/>
      </c>
      <c r="X19" s="201" t="str">
        <f ca="1">IFERROR(IF((VLOOKUP($E19,'DTOC Backsheet'!$D$5:$AF$183,X$9,FALSE))="","",(VLOOKUP($E19,'DTOC Backsheet'!$D$5:$AF$183,X$9,FALSE))),"")</f>
        <v/>
      </c>
      <c r="Y19" s="72"/>
    </row>
    <row r="20" spans="1:25" ht="30" customHeight="1" x14ac:dyDescent="0.3">
      <c r="A20" s="141">
        <v>8</v>
      </c>
      <c r="B20" s="77" t="str">
        <f ca="1">IFERROR(IF((VLOOKUP($E20,'Org List'!$AJ$10:$AL$190,3,FALSE))="","",(VLOOKUP($E20,'Org List'!$AJ$10:$AL$190,3,FALSE))),"")</f>
        <v/>
      </c>
      <c r="C20" s="78" t="str">
        <f ca="1">IFERROR(IF((VLOOKUP($E20,'Org List'!$AO$10:$AQ$190,3,FALSE))="","",(VLOOKUP($E20,'Org List'!$AO$10:$AQ$190,3,FALSE))),"")</f>
        <v>North East Region</v>
      </c>
      <c r="D20" s="79" t="str">
        <f ca="1">IFERROR(IF((VLOOKUP($E20,'Org List'!$AT$10:$AV$190,3,FALSE))="","",(VLOOKUP($E20,'Org List'!$AT$10:$AV$190,3,FALSE))),"")</f>
        <v/>
      </c>
      <c r="E20" s="77" t="str">
        <f t="shared" ca="1" si="0"/>
        <v>E12000001</v>
      </c>
      <c r="F20" s="79" t="str">
        <f ca="1">IF(E20="","",VLOOKUP(E20,'Org List'!$J$9:$K$640,2,0))</f>
        <v>North East Region</v>
      </c>
      <c r="G20" s="86">
        <f ca="1">IFERROR(IF((VLOOKUP($E20,'Adj NEA Backsheet'!$D$5:$CB$183,G$9,FALSE))="","",(VLOOKUP($E20,'Adj NEA Backsheet'!$D$5:$CB$183,G$9,FALSE))),"")</f>
        <v>3022.7855919165577</v>
      </c>
      <c r="H20" s="87">
        <f ca="1">IFERROR(IF((VLOOKUP($E20,'Adj NEA Backsheet'!$D$5:$CB$183,H$9,FALSE))="","",(VLOOKUP($E20,'Adj NEA Backsheet'!$D$5:$CB$183,H$9,FALSE))),"")</f>
        <v>3045.6442622931131</v>
      </c>
      <c r="I20" s="87">
        <f ca="1">IFERROR(IF((VLOOKUP($E20,'Adj NEA Backsheet'!$D$5:$CB$183,I$9,FALSE))="","",(VLOOKUP($E20,'Adj NEA Backsheet'!$D$5:$CB$183,I$9,FALSE))),"")</f>
        <v>3219.2248695705412</v>
      </c>
      <c r="J20" s="88">
        <f ca="1">IFERROR(IF((VLOOKUP($E20,'Adj NEA Backsheet'!$D$5:$CB$183,J$9,FALSE))="","",(VLOOKUP($E20,'Adj NEA Backsheet'!$D$5:$CB$183,J$9,FALSE))),"")</f>
        <v>3198.2992780125433</v>
      </c>
      <c r="K20" s="148">
        <f ca="1">IFERROR(IF((VLOOKUP($E20,'Adj NEA Backsheet'!$D$5:$CB$183,K$9,FALSE))="","",(VLOOKUP($E20,'Adj NEA Backsheet'!$D$5:$CB$183,K$9,FALSE))),"")</f>
        <v>3174.0081102348163</v>
      </c>
      <c r="L20" s="198">
        <f ca="1">IFERROR(IF((VLOOKUP($E20,'Adj NEA Backsheet'!$D$5:$CB$183,L$9,FALSE))="","",(VLOOKUP($E20,'Adj NEA Backsheet'!$D$5:$CB$183,L$9,FALSE))),"")</f>
        <v>3154.9740360334149</v>
      </c>
      <c r="M20" s="87">
        <f ca="1">IFERROR(IF((VLOOKUP($E20,'NEA Backsheet'!$D$5:$CB$183,M$9,FALSE))="","",(VLOOKUP($E20,'NEA Backsheet'!$D$5:$CB$183,M$9,FALSE))),"")</f>
        <v>3327.1674868117489</v>
      </c>
      <c r="N20" s="201">
        <f ca="1">IFERROR(IF((VLOOKUP($E20,'NEA Backsheet'!$D$5:$CB$183,N$9,FALSE))="","",(VLOOKUP($E20,'NEA Backsheet'!$D$5:$CB$183,N$9,FALSE))),"")</f>
        <v>3375.6247133545589</v>
      </c>
      <c r="O20" s="72"/>
      <c r="Q20" s="86">
        <f ca="1">IFERROR(IF((VLOOKUP($E20,'DTOC Backsheet'!$D$5:$AF$183,Q$9,FALSE))="","",(VLOOKUP($E20,'DTOC Backsheet'!$D$5:$AF$183,Q$9,FALSE))),"")</f>
        <v>591.07851638583952</v>
      </c>
      <c r="R20" s="87">
        <f ca="1">IFERROR(IF((VLOOKUP($E20,'DTOC Backsheet'!$D$5:$AF$183,R$9,FALSE))="","",(VLOOKUP($E20,'DTOC Backsheet'!$D$5:$AF$183,R$9,FALSE))),"")</f>
        <v>517.49479057448207</v>
      </c>
      <c r="S20" s="87">
        <f ca="1">IFERROR(IF((VLOOKUP($E20,'DTOC Backsheet'!$D$5:$AF$183,S$9,FALSE))="","",(VLOOKUP($E20,'DTOC Backsheet'!$D$5:$AF$183,S$9,FALSE))),"")</f>
        <v>492.65201793213669</v>
      </c>
      <c r="T20" s="88">
        <f ca="1">IFERROR(IF((VLOOKUP($E20,'DTOC Backsheet'!$D$5:$AF$183,T$9,FALSE))="","",(VLOOKUP($E20,'DTOC Backsheet'!$D$5:$AF$183,T$9,FALSE))),"")</f>
        <v>609.35893472507416</v>
      </c>
      <c r="U20" s="148">
        <f ca="1">IFERROR(IF((VLOOKUP($E20,'DTOC Backsheet'!$D$5:$AF$183,U$9,FALSE))="","",(VLOOKUP($E20,'DTOC Backsheet'!$D$5:$AF$183,U$9,FALSE))),"")</f>
        <v>589.32508717667486</v>
      </c>
      <c r="V20" s="198">
        <f ca="1">IFERROR(IF((VLOOKUP($E20,'DTOC Backsheet'!$D$5:$AF$183,V$9,FALSE))="","",(VLOOKUP($E20,'DTOC Backsheet'!$D$5:$AF$183,V$9,FALSE))),"")</f>
        <v>511.78231254816501</v>
      </c>
      <c r="W20" s="87">
        <f ca="1">IFERROR(IF((VLOOKUP($E20,'DTOC Backsheet'!$D$5:$AF$183,W$9,FALSE))="","",(VLOOKUP($E20,'DTOC Backsheet'!$D$5:$AF$183,W$9,FALSE))),"")</f>
        <v>512.15942026672315</v>
      </c>
      <c r="X20" s="201">
        <f ca="1">IFERROR(IF((VLOOKUP($E20,'DTOC Backsheet'!$D$5:$AF$183,X$9,FALSE))="","",(VLOOKUP($E20,'DTOC Backsheet'!$D$5:$AF$183,X$9,FALSE))),"")</f>
        <v>497.63089389866155</v>
      </c>
      <c r="Y20" s="72"/>
    </row>
    <row r="21" spans="1:25" ht="30" customHeight="1" x14ac:dyDescent="0.3">
      <c r="A21" s="141">
        <v>9</v>
      </c>
      <c r="B21" s="77" t="str">
        <f ca="1">IFERROR(IF((VLOOKUP($E21,'Org List'!$AJ$10:$AL$190,3,FALSE))="","",(VLOOKUP($E21,'Org List'!$AJ$10:$AL$190,3,FALSE))),"")</f>
        <v/>
      </c>
      <c r="C21" s="78" t="str">
        <f ca="1">IFERROR(IF((VLOOKUP($E21,'Org List'!$AO$10:$AQ$190,3,FALSE))="","",(VLOOKUP($E21,'Org List'!$AO$10:$AQ$190,3,FALSE))),"")</f>
        <v>North West Region</v>
      </c>
      <c r="D21" s="79" t="str">
        <f ca="1">IFERROR(IF((VLOOKUP($E21,'Org List'!$AT$10:$AV$190,3,FALSE))="","",(VLOOKUP($E21,'Org List'!$AT$10:$AV$190,3,FALSE))),"")</f>
        <v/>
      </c>
      <c r="E21" s="77" t="str">
        <f t="shared" ca="1" si="0"/>
        <v>E12000002</v>
      </c>
      <c r="F21" s="79" t="str">
        <f ca="1">IF(E21="","",VLOOKUP(E21,'Org List'!$J$9:$K$640,2,0))</f>
        <v>North West Region</v>
      </c>
      <c r="G21" s="86">
        <f ca="1">IFERROR(IF((VLOOKUP($E21,'Adj NEA Backsheet'!$D$5:$CB$183,G$9,FALSE))="","",(VLOOKUP($E21,'Adj NEA Backsheet'!$D$5:$CB$183,G$9,FALSE))),"")</f>
        <v>3058.995877299536</v>
      </c>
      <c r="H21" s="87">
        <f ca="1">IFERROR(IF((VLOOKUP($E21,'Adj NEA Backsheet'!$D$5:$CB$183,H$9,FALSE))="","",(VLOOKUP($E21,'Adj NEA Backsheet'!$D$5:$CB$183,H$9,FALSE))),"")</f>
        <v>3081.8334247637076</v>
      </c>
      <c r="I21" s="87">
        <f ca="1">IFERROR(IF((VLOOKUP($E21,'Adj NEA Backsheet'!$D$5:$CB$183,I$9,FALSE))="","",(VLOOKUP($E21,'Adj NEA Backsheet'!$D$5:$CB$183,I$9,FALSE))),"")</f>
        <v>3307.1499893139739</v>
      </c>
      <c r="J21" s="88">
        <f ca="1">IFERROR(IF((VLOOKUP($E21,'Adj NEA Backsheet'!$D$5:$CB$183,J$9,FALSE))="","",(VLOOKUP($E21,'Adj NEA Backsheet'!$D$5:$CB$183,J$9,FALSE))),"")</f>
        <v>3224.1246264730398</v>
      </c>
      <c r="K21" s="148">
        <f ca="1">IFERROR(IF((VLOOKUP($E21,'Adj NEA Backsheet'!$D$5:$CB$183,K$9,FALSE))="","",(VLOOKUP($E21,'Adj NEA Backsheet'!$D$5:$CB$183,K$9,FALSE))),"")</f>
        <v>3294.3989819493036</v>
      </c>
      <c r="L21" s="198">
        <f ca="1">IFERROR(IF((VLOOKUP($E21,'Adj NEA Backsheet'!$D$5:$CB$183,L$9,FALSE))="","",(VLOOKUP($E21,'Adj NEA Backsheet'!$D$5:$CB$183,L$9,FALSE))),"")</f>
        <v>3262.3749886019218</v>
      </c>
      <c r="M21" s="87">
        <f ca="1">IFERROR(IF((VLOOKUP($E21,'NEA Backsheet'!$D$5:$CB$183,M$9,FALSE))="","",(VLOOKUP($E21,'NEA Backsheet'!$D$5:$CB$183,M$9,FALSE))),"")</f>
        <v>3445.7047220065292</v>
      </c>
      <c r="N21" s="201">
        <f ca="1">IFERROR(IF((VLOOKUP($E21,'NEA Backsheet'!$D$5:$CB$183,N$9,FALSE))="","",(VLOOKUP($E21,'NEA Backsheet'!$D$5:$CB$183,N$9,FALSE))),"")</f>
        <v>3405.2424106505155</v>
      </c>
      <c r="O21" s="72"/>
      <c r="Q21" s="86">
        <f ca="1">IFERROR(IF((VLOOKUP($E21,'DTOC Backsheet'!$D$5:$AF$183,Q$9,FALSE))="","",(VLOOKUP($E21,'DTOC Backsheet'!$D$5:$AF$183,Q$9,FALSE))),"")</f>
        <v>1359.8639873561572</v>
      </c>
      <c r="R21" s="87">
        <f ca="1">IFERROR(IF((VLOOKUP($E21,'DTOC Backsheet'!$D$5:$AF$183,R$9,FALSE))="","",(VLOOKUP($E21,'DTOC Backsheet'!$D$5:$AF$183,R$9,FALSE))),"")</f>
        <v>1397.1845298740182</v>
      </c>
      <c r="S21" s="87">
        <f ca="1">IFERROR(IF((VLOOKUP($E21,'DTOC Backsheet'!$D$5:$AF$183,S$9,FALSE))="","",(VLOOKUP($E21,'DTOC Backsheet'!$D$5:$AF$183,S$9,FALSE))),"")</f>
        <v>1303.4020132796743</v>
      </c>
      <c r="T21" s="88">
        <f ca="1">IFERROR(IF((VLOOKUP($E21,'DTOC Backsheet'!$D$5:$AF$183,T$9,FALSE))="","",(VLOOKUP($E21,'DTOC Backsheet'!$D$5:$AF$183,T$9,FALSE))),"")</f>
        <v>1191.8264977229742</v>
      </c>
      <c r="U21" s="148">
        <f ca="1">IFERROR(IF((VLOOKUP($E21,'DTOC Backsheet'!$D$5:$AF$183,U$9,FALSE))="","",(VLOOKUP($E21,'DTOC Backsheet'!$D$5:$AF$183,U$9,FALSE))),"")</f>
        <v>1041.0591541676604</v>
      </c>
      <c r="V21" s="198">
        <f ca="1">IFERROR(IF((VLOOKUP($E21,'DTOC Backsheet'!$D$5:$AF$183,V$9,FALSE))="","",(VLOOKUP($E21,'DTOC Backsheet'!$D$5:$AF$183,V$9,FALSE))),"")</f>
        <v>1095.3758910447311</v>
      </c>
      <c r="W21" s="87">
        <f ca="1">IFERROR(IF((VLOOKUP($E21,'DTOC Backsheet'!$D$5:$AF$183,W$9,FALSE))="","",(VLOOKUP($E21,'DTOC Backsheet'!$D$5:$AF$183,W$9,FALSE))),"")</f>
        <v>1042.4031094181535</v>
      </c>
      <c r="X21" s="201">
        <f ca="1">IFERROR(IF((VLOOKUP($E21,'DTOC Backsheet'!$D$5:$AF$183,X$9,FALSE))="","",(VLOOKUP($E21,'DTOC Backsheet'!$D$5:$AF$183,X$9,FALSE))),"")</f>
        <v>1049.8368926232495</v>
      </c>
      <c r="Y21" s="72"/>
    </row>
    <row r="22" spans="1:25" ht="30" customHeight="1" x14ac:dyDescent="0.3">
      <c r="A22" s="141">
        <v>10</v>
      </c>
      <c r="B22" s="77" t="str">
        <f ca="1">IFERROR(IF((VLOOKUP($E22,'Org List'!$AJ$10:$AL$190,3,FALSE))="","",(VLOOKUP($E22,'Org List'!$AJ$10:$AL$190,3,FALSE))),"")</f>
        <v/>
      </c>
      <c r="C22" s="78" t="str">
        <f ca="1">IFERROR(IF((VLOOKUP($E22,'Org List'!$AO$10:$AQ$190,3,FALSE))="","",(VLOOKUP($E22,'Org List'!$AO$10:$AQ$190,3,FALSE))),"")</f>
        <v>Yorkshire and The Humber Region</v>
      </c>
      <c r="D22" s="79" t="str">
        <f ca="1">IFERROR(IF((VLOOKUP($E22,'Org List'!$AT$10:$AV$190,3,FALSE))="","",(VLOOKUP($E22,'Org List'!$AT$10:$AV$190,3,FALSE))),"")</f>
        <v/>
      </c>
      <c r="E22" s="77" t="str">
        <f t="shared" ca="1" si="0"/>
        <v>E12000003</v>
      </c>
      <c r="F22" s="79" t="str">
        <f ca="1">IF(E22="","",VLOOKUP(E22,'Org List'!$J$9:$K$640,2,0))</f>
        <v>Yorkshire and The Humber Region</v>
      </c>
      <c r="G22" s="86">
        <f ca="1">IFERROR(IF((VLOOKUP($E22,'Adj NEA Backsheet'!$D$5:$CB$183,G$9,FALSE))="","",(VLOOKUP($E22,'Adj NEA Backsheet'!$D$5:$CB$183,G$9,FALSE))),"")</f>
        <v>2754.1770177443959</v>
      </c>
      <c r="H22" s="87">
        <f ca="1">IFERROR(IF((VLOOKUP($E22,'Adj NEA Backsheet'!$D$5:$CB$183,H$9,FALSE))="","",(VLOOKUP($E22,'Adj NEA Backsheet'!$D$5:$CB$183,H$9,FALSE))),"")</f>
        <v>2734.9214359461539</v>
      </c>
      <c r="I22" s="87">
        <f ca="1">IFERROR(IF((VLOOKUP($E22,'Adj NEA Backsheet'!$D$5:$CB$183,I$9,FALSE))="","",(VLOOKUP($E22,'Adj NEA Backsheet'!$D$5:$CB$183,I$9,FALSE))),"")</f>
        <v>2867.4201590745665</v>
      </c>
      <c r="J22" s="88">
        <f ca="1">IFERROR(IF((VLOOKUP($E22,'Adj NEA Backsheet'!$D$5:$CB$183,J$9,FALSE))="","",(VLOOKUP($E22,'Adj NEA Backsheet'!$D$5:$CB$183,J$9,FALSE))),"")</f>
        <v>2841.1862775885456</v>
      </c>
      <c r="K22" s="148">
        <f ca="1">IFERROR(IF((VLOOKUP($E22,'Adj NEA Backsheet'!$D$5:$CB$183,K$9,FALSE))="","",(VLOOKUP($E22,'Adj NEA Backsheet'!$D$5:$CB$183,K$9,FALSE))),"")</f>
        <v>2851.4136795788818</v>
      </c>
      <c r="L22" s="198">
        <f ca="1">IFERROR(IF((VLOOKUP($E22,'Adj NEA Backsheet'!$D$5:$CB$183,L$9,FALSE))="","",(VLOOKUP($E22,'Adj NEA Backsheet'!$D$5:$CB$183,L$9,FALSE))),"")</f>
        <v>2813.8272300301819</v>
      </c>
      <c r="M22" s="87">
        <f ca="1">IFERROR(IF((VLOOKUP($E22,'NEA Backsheet'!$D$5:$CB$183,M$9,FALSE))="","",(VLOOKUP($E22,'NEA Backsheet'!$D$5:$CB$183,M$9,FALSE))),"")</f>
        <v>2934.6944709226132</v>
      </c>
      <c r="N22" s="201">
        <f ca="1">IFERROR(IF((VLOOKUP($E22,'NEA Backsheet'!$D$5:$CB$183,N$9,FALSE))="","",(VLOOKUP($E22,'NEA Backsheet'!$D$5:$CB$183,N$9,FALSE))),"")</f>
        <v>2891.7994490708593</v>
      </c>
      <c r="O22" s="72"/>
      <c r="Q22" s="86">
        <f ca="1">IFERROR(IF((VLOOKUP($E22,'DTOC Backsheet'!$D$5:$AF$183,Q$9,FALSE))="","",(VLOOKUP($E22,'DTOC Backsheet'!$D$5:$AF$183,Q$9,FALSE))),"")</f>
        <v>1039.8567077596513</v>
      </c>
      <c r="R22" s="87">
        <f ca="1">IFERROR(IF((VLOOKUP($E22,'DTOC Backsheet'!$D$5:$AF$183,R$9,FALSE))="","",(VLOOKUP($E22,'DTOC Backsheet'!$D$5:$AF$183,R$9,FALSE))),"")</f>
        <v>1015.7867057627499</v>
      </c>
      <c r="S22" s="87">
        <f ca="1">IFERROR(IF((VLOOKUP($E22,'DTOC Backsheet'!$D$5:$AF$183,S$9,FALSE))="","",(VLOOKUP($E22,'DTOC Backsheet'!$D$5:$AF$183,S$9,FALSE))),"")</f>
        <v>947.14176299133499</v>
      </c>
      <c r="T22" s="88">
        <f ca="1">IFERROR(IF((VLOOKUP($E22,'DTOC Backsheet'!$D$5:$AF$183,T$9,FALSE))="","",(VLOOKUP($E22,'DTOC Backsheet'!$D$5:$AF$183,T$9,FALSE))),"")</f>
        <v>1013.5411773579746</v>
      </c>
      <c r="U22" s="148">
        <f ca="1">IFERROR(IF((VLOOKUP($E22,'DTOC Backsheet'!$D$5:$AF$183,U$9,FALSE))="","",(VLOOKUP($E22,'DTOC Backsheet'!$D$5:$AF$183,U$9,FALSE))),"")</f>
        <v>916.26165535293705</v>
      </c>
      <c r="V22" s="198">
        <f ca="1">IFERROR(IF((VLOOKUP($E22,'DTOC Backsheet'!$D$5:$AF$183,V$9,FALSE))="","",(VLOOKUP($E22,'DTOC Backsheet'!$D$5:$AF$183,V$9,FALSE))),"")</f>
        <v>987.30588860721275</v>
      </c>
      <c r="W22" s="87">
        <f ca="1">IFERROR(IF((VLOOKUP($E22,'DTOC Backsheet'!$D$5:$AF$183,W$9,FALSE))="","",(VLOOKUP($E22,'DTOC Backsheet'!$D$5:$AF$183,W$9,FALSE))),"")</f>
        <v>957.44873698466427</v>
      </c>
      <c r="X22" s="201">
        <f ca="1">IFERROR(IF((VLOOKUP($E22,'DTOC Backsheet'!$D$5:$AF$183,X$9,FALSE))="","",(VLOOKUP($E22,'DTOC Backsheet'!$D$5:$AF$183,X$9,FALSE))),"")</f>
        <v>860.12368442958257</v>
      </c>
      <c r="Y22" s="72"/>
    </row>
    <row r="23" spans="1:25" ht="30" customHeight="1" x14ac:dyDescent="0.3">
      <c r="A23" s="141">
        <v>11</v>
      </c>
      <c r="B23" s="77" t="str">
        <f ca="1">IFERROR(IF((VLOOKUP($E23,'Org List'!$AJ$10:$AL$190,3,FALSE))="","",(VLOOKUP($E23,'Org List'!$AJ$10:$AL$190,3,FALSE))),"")</f>
        <v/>
      </c>
      <c r="C23" s="78" t="str">
        <f ca="1">IFERROR(IF((VLOOKUP($E23,'Org List'!$AO$10:$AQ$190,3,FALSE))="","",(VLOOKUP($E23,'Org List'!$AO$10:$AQ$190,3,FALSE))),"")</f>
        <v>East Midlands Region</v>
      </c>
      <c r="D23" s="79" t="str">
        <f ca="1">IFERROR(IF((VLOOKUP($E23,'Org List'!$AT$10:$AV$190,3,FALSE))="","",(VLOOKUP($E23,'Org List'!$AT$10:$AV$190,3,FALSE))),"")</f>
        <v/>
      </c>
      <c r="E23" s="77" t="str">
        <f t="shared" ca="1" si="0"/>
        <v>E12000004</v>
      </c>
      <c r="F23" s="79" t="str">
        <f ca="1">IF(E23="","",VLOOKUP(E23,'Org List'!$J$9:$K$640,2,0))</f>
        <v>East Midlands Region</v>
      </c>
      <c r="G23" s="86">
        <f ca="1">IFERROR(IF((VLOOKUP($E23,'Adj NEA Backsheet'!$D$5:$CB$183,G$9,FALSE))="","",(VLOOKUP($E23,'Adj NEA Backsheet'!$D$5:$CB$183,G$9,FALSE))),"")</f>
        <v>2590.6031565248591</v>
      </c>
      <c r="H23" s="87">
        <f ca="1">IFERROR(IF((VLOOKUP($E23,'Adj NEA Backsheet'!$D$5:$CB$183,H$9,FALSE))="","",(VLOOKUP($E23,'Adj NEA Backsheet'!$D$5:$CB$183,H$9,FALSE))),"")</f>
        <v>2587.8996750907013</v>
      </c>
      <c r="I23" s="87">
        <f ca="1">IFERROR(IF((VLOOKUP($E23,'Adj NEA Backsheet'!$D$5:$CB$183,I$9,FALSE))="","",(VLOOKUP($E23,'Adj NEA Backsheet'!$D$5:$CB$183,I$9,FALSE))),"")</f>
        <v>2681.5655304201691</v>
      </c>
      <c r="J23" s="88">
        <f ca="1">IFERROR(IF((VLOOKUP($E23,'Adj NEA Backsheet'!$D$5:$CB$183,J$9,FALSE))="","",(VLOOKUP($E23,'Adj NEA Backsheet'!$D$5:$CB$183,J$9,FALSE))),"")</f>
        <v>2674.541799114771</v>
      </c>
      <c r="K23" s="148">
        <f ca="1">IFERROR(IF((VLOOKUP($E23,'Adj NEA Backsheet'!$D$5:$CB$183,K$9,FALSE))="","",(VLOOKUP($E23,'Adj NEA Backsheet'!$D$5:$CB$183,K$9,FALSE))),"")</f>
        <v>2663.9701670749018</v>
      </c>
      <c r="L23" s="198">
        <f ca="1">IFERROR(IF((VLOOKUP($E23,'Adj NEA Backsheet'!$D$5:$CB$183,L$9,FALSE))="","",(VLOOKUP($E23,'Adj NEA Backsheet'!$D$5:$CB$183,L$9,FALSE))),"")</f>
        <v>2665.6488320943531</v>
      </c>
      <c r="M23" s="87">
        <f ca="1">IFERROR(IF((VLOOKUP($E23,'NEA Backsheet'!$D$5:$CB$183,M$9,FALSE))="","",(VLOOKUP($E23,'NEA Backsheet'!$D$5:$CB$183,M$9,FALSE))),"")</f>
        <v>2822.052330009913</v>
      </c>
      <c r="N23" s="201">
        <f ca="1">IFERROR(IF((VLOOKUP($E23,'NEA Backsheet'!$D$5:$CB$183,N$9,FALSE))="","",(VLOOKUP($E23,'NEA Backsheet'!$D$5:$CB$183,N$9,FALSE))),"")</f>
        <v>2801.3046387940885</v>
      </c>
      <c r="O23" s="72"/>
      <c r="Q23" s="86">
        <f ca="1">IFERROR(IF((VLOOKUP($E23,'DTOC Backsheet'!$D$5:$AF$183,Q$9,FALSE))="","",(VLOOKUP($E23,'DTOC Backsheet'!$D$5:$AF$183,Q$9,FALSE))),"")</f>
        <v>1092.9379212846784</v>
      </c>
      <c r="R23" s="87">
        <f ca="1">IFERROR(IF((VLOOKUP($E23,'DTOC Backsheet'!$D$5:$AF$183,R$9,FALSE))="","",(VLOOKUP($E23,'DTOC Backsheet'!$D$5:$AF$183,R$9,FALSE))),"")</f>
        <v>1145.5956148195455</v>
      </c>
      <c r="S23" s="87">
        <f ca="1">IFERROR(IF((VLOOKUP($E23,'DTOC Backsheet'!$D$5:$AF$183,S$9,FALSE))="","",(VLOOKUP($E23,'DTOC Backsheet'!$D$5:$AF$183,S$9,FALSE))),"")</f>
        <v>1036.7379933453576</v>
      </c>
      <c r="T23" s="88">
        <f ca="1">IFERROR(IF((VLOOKUP($E23,'DTOC Backsheet'!$D$5:$AF$183,T$9,FALSE))="","",(VLOOKUP($E23,'DTOC Backsheet'!$D$5:$AF$183,T$9,FALSE))),"")</f>
        <v>936.16766984336346</v>
      </c>
      <c r="U23" s="148">
        <f ca="1">IFERROR(IF((VLOOKUP($E23,'DTOC Backsheet'!$D$5:$AF$183,U$9,FALSE))="","",(VLOOKUP($E23,'DTOC Backsheet'!$D$5:$AF$183,U$9,FALSE))),"")</f>
        <v>849.57578485292436</v>
      </c>
      <c r="V23" s="198">
        <f ca="1">IFERROR(IF((VLOOKUP($E23,'DTOC Backsheet'!$D$5:$AF$183,V$9,FALSE))="","",(VLOOKUP($E23,'DTOC Backsheet'!$D$5:$AF$183,V$9,FALSE))),"")</f>
        <v>843.85571208491046</v>
      </c>
      <c r="W23" s="87">
        <f ca="1">IFERROR(IF((VLOOKUP($E23,'DTOC Backsheet'!$D$5:$AF$183,W$9,FALSE))="","",(VLOOKUP($E23,'DTOC Backsheet'!$D$5:$AF$183,W$9,FALSE))),"")</f>
        <v>809.64071460619198</v>
      </c>
      <c r="X23" s="201">
        <f ca="1">IFERROR(IF((VLOOKUP($E23,'DTOC Backsheet'!$D$5:$AF$183,X$9,FALSE))="","",(VLOOKUP($E23,'DTOC Backsheet'!$D$5:$AF$183,X$9,FALSE))),"")</f>
        <v>766.25822377968427</v>
      </c>
      <c r="Y23" s="72"/>
    </row>
    <row r="24" spans="1:25" ht="30" customHeight="1" x14ac:dyDescent="0.3">
      <c r="A24" s="141">
        <v>12</v>
      </c>
      <c r="B24" s="77" t="str">
        <f ca="1">IFERROR(IF((VLOOKUP($E24,'Org List'!$AJ$10:$AL$190,3,FALSE))="","",(VLOOKUP($E24,'Org List'!$AJ$10:$AL$190,3,FALSE))),"")</f>
        <v/>
      </c>
      <c r="C24" s="78" t="str">
        <f ca="1">IFERROR(IF((VLOOKUP($E24,'Org List'!$AO$10:$AQ$190,3,FALSE))="","",(VLOOKUP($E24,'Org List'!$AO$10:$AQ$190,3,FALSE))),"")</f>
        <v>West Midlands Region</v>
      </c>
      <c r="D24" s="79" t="str">
        <f ca="1">IFERROR(IF((VLOOKUP($E24,'Org List'!$AT$10:$AV$190,3,FALSE))="","",(VLOOKUP($E24,'Org List'!$AT$10:$AV$190,3,FALSE))),"")</f>
        <v/>
      </c>
      <c r="E24" s="77" t="str">
        <f t="shared" ca="1" si="0"/>
        <v>E12000005</v>
      </c>
      <c r="F24" s="79" t="str">
        <f ca="1">IF(E24="","",VLOOKUP(E24,'Org List'!$J$9:$K$640,2,0))</f>
        <v>West Midlands Region</v>
      </c>
      <c r="G24" s="86">
        <f ca="1">IFERROR(IF((VLOOKUP($E24,'Adj NEA Backsheet'!$D$5:$CB$183,G$9,FALSE))="","",(VLOOKUP($E24,'Adj NEA Backsheet'!$D$5:$CB$183,G$9,FALSE))),"")</f>
        <v>2828.5570812364854</v>
      </c>
      <c r="H24" s="87">
        <f ca="1">IFERROR(IF((VLOOKUP($E24,'Adj NEA Backsheet'!$D$5:$CB$183,H$9,FALSE))="","",(VLOOKUP($E24,'Adj NEA Backsheet'!$D$5:$CB$183,H$9,FALSE))),"")</f>
        <v>2783.2345474466761</v>
      </c>
      <c r="I24" s="87">
        <f ca="1">IFERROR(IF((VLOOKUP($E24,'Adj NEA Backsheet'!$D$5:$CB$183,I$9,FALSE))="","",(VLOOKUP($E24,'Adj NEA Backsheet'!$D$5:$CB$183,I$9,FALSE))),"")</f>
        <v>2871.1794993892727</v>
      </c>
      <c r="J24" s="88">
        <f ca="1">IFERROR(IF((VLOOKUP($E24,'Adj NEA Backsheet'!$D$5:$CB$183,J$9,FALSE))="","",(VLOOKUP($E24,'Adj NEA Backsheet'!$D$5:$CB$183,J$9,FALSE))),"")</f>
        <v>2883.3924855640284</v>
      </c>
      <c r="K24" s="148">
        <f ca="1">IFERROR(IF((VLOOKUP($E24,'Adj NEA Backsheet'!$D$5:$CB$183,K$9,FALSE))="","",(VLOOKUP($E24,'Adj NEA Backsheet'!$D$5:$CB$183,K$9,FALSE))),"")</f>
        <v>2959.9937517547855</v>
      </c>
      <c r="L24" s="198">
        <f ca="1">IFERROR(IF((VLOOKUP($E24,'Adj NEA Backsheet'!$D$5:$CB$183,L$9,FALSE))="","",(VLOOKUP($E24,'Adj NEA Backsheet'!$D$5:$CB$183,L$9,FALSE))),"")</f>
        <v>3027.7630994034757</v>
      </c>
      <c r="M24" s="87">
        <f ca="1">IFERROR(IF((VLOOKUP($E24,'NEA Backsheet'!$D$5:$CB$183,M$9,FALSE))="","",(VLOOKUP($E24,'NEA Backsheet'!$D$5:$CB$183,M$9,FALSE))),"")</f>
        <v>3160.4068972582922</v>
      </c>
      <c r="N24" s="201">
        <f ca="1">IFERROR(IF((VLOOKUP($E24,'NEA Backsheet'!$D$5:$CB$183,N$9,FALSE))="","",(VLOOKUP($E24,'NEA Backsheet'!$D$5:$CB$183,N$9,FALSE))),"")</f>
        <v>3088.7823679510948</v>
      </c>
      <c r="O24" s="72"/>
      <c r="Q24" s="86">
        <f ca="1">IFERROR(IF((VLOOKUP($E24,'DTOC Backsheet'!$D$5:$AF$183,Q$9,FALSE))="","",(VLOOKUP($E24,'DTOC Backsheet'!$D$5:$AF$183,Q$9,FALSE))),"")</f>
        <v>1489.4265850729237</v>
      </c>
      <c r="R24" s="87">
        <f ca="1">IFERROR(IF((VLOOKUP($E24,'DTOC Backsheet'!$D$5:$AF$183,R$9,FALSE))="","",(VLOOKUP($E24,'DTOC Backsheet'!$D$5:$AF$183,R$9,FALSE))),"")</f>
        <v>1416.6624069804679</v>
      </c>
      <c r="S24" s="87">
        <f ca="1">IFERROR(IF((VLOOKUP($E24,'DTOC Backsheet'!$D$5:$AF$183,S$9,FALSE))="","",(VLOOKUP($E24,'DTOC Backsheet'!$D$5:$AF$183,S$9,FALSE))),"")</f>
        <v>1216.6319119961938</v>
      </c>
      <c r="T24" s="88">
        <f ca="1">IFERROR(IF((VLOOKUP($E24,'DTOC Backsheet'!$D$5:$AF$183,T$9,FALSE))="","",(VLOOKUP($E24,'DTOC Backsheet'!$D$5:$AF$183,T$9,FALSE))),"")</f>
        <v>1136.1860150440741</v>
      </c>
      <c r="U24" s="148">
        <f ca="1">IFERROR(IF((VLOOKUP($E24,'DTOC Backsheet'!$D$5:$AF$183,U$9,FALSE))="","",(VLOOKUP($E24,'DTOC Backsheet'!$D$5:$AF$183,U$9,FALSE))),"")</f>
        <v>1132.6794697487323</v>
      </c>
      <c r="V24" s="198">
        <f ca="1">IFERROR(IF((VLOOKUP($E24,'DTOC Backsheet'!$D$5:$AF$183,V$9,FALSE))="","",(VLOOKUP($E24,'DTOC Backsheet'!$D$5:$AF$183,V$9,FALSE))),"")</f>
        <v>1098.1149518375059</v>
      </c>
      <c r="W24" s="87">
        <f ca="1">IFERROR(IF((VLOOKUP($E24,'DTOC Backsheet'!$D$5:$AF$183,W$9,FALSE))="","",(VLOOKUP($E24,'DTOC Backsheet'!$D$5:$AF$183,W$9,FALSE))),"")</f>
        <v>1070.5199649480769</v>
      </c>
      <c r="X24" s="201">
        <f ca="1">IFERROR(IF((VLOOKUP($E24,'DTOC Backsheet'!$D$5:$AF$183,X$9,FALSE))="","",(VLOOKUP($E24,'DTOC Backsheet'!$D$5:$AF$183,X$9,FALSE))),"")</f>
        <v>1076.1388941323544</v>
      </c>
      <c r="Y24" s="72"/>
    </row>
    <row r="25" spans="1:25" ht="30" customHeight="1" x14ac:dyDescent="0.3">
      <c r="A25" s="141">
        <v>13</v>
      </c>
      <c r="B25" s="77" t="str">
        <f ca="1">IFERROR(IF((VLOOKUP($E25,'Org List'!$AJ$10:$AL$190,3,FALSE))="","",(VLOOKUP($E25,'Org List'!$AJ$10:$AL$190,3,FALSE))),"")</f>
        <v/>
      </c>
      <c r="C25" s="78" t="str">
        <f ca="1">IFERROR(IF((VLOOKUP($E25,'Org List'!$AO$10:$AQ$190,3,FALSE))="","",(VLOOKUP($E25,'Org List'!$AO$10:$AQ$190,3,FALSE))),"")</f>
        <v>East Region</v>
      </c>
      <c r="D25" s="79" t="str">
        <f ca="1">IFERROR(IF((VLOOKUP($E25,'Org List'!$AT$10:$AV$190,3,FALSE))="","",(VLOOKUP($E25,'Org List'!$AT$10:$AV$190,3,FALSE))),"")</f>
        <v/>
      </c>
      <c r="E25" s="77" t="str">
        <f t="shared" ca="1" si="0"/>
        <v>E12000006</v>
      </c>
      <c r="F25" s="79" t="str">
        <f ca="1">IF(E25="","",VLOOKUP(E25,'Org List'!$J$9:$K$640,2,0))</f>
        <v>East Region</v>
      </c>
      <c r="G25" s="86">
        <f ca="1">IFERROR(IF((VLOOKUP($E25,'Adj NEA Backsheet'!$D$5:$CB$183,G$9,FALSE))="","",(VLOOKUP($E25,'Adj NEA Backsheet'!$D$5:$CB$183,G$9,FALSE))),"")</f>
        <v>2552.3922045226527</v>
      </c>
      <c r="H25" s="87">
        <f ca="1">IFERROR(IF((VLOOKUP($E25,'Adj NEA Backsheet'!$D$5:$CB$183,H$9,FALSE))="","",(VLOOKUP($E25,'Adj NEA Backsheet'!$D$5:$CB$183,H$9,FALSE))),"")</f>
        <v>2544.0925714761593</v>
      </c>
      <c r="I25" s="87">
        <f ca="1">IFERROR(IF((VLOOKUP($E25,'Adj NEA Backsheet'!$D$5:$CB$183,I$9,FALSE))="","",(VLOOKUP($E25,'Adj NEA Backsheet'!$D$5:$CB$183,I$9,FALSE))),"")</f>
        <v>2647.7724188374691</v>
      </c>
      <c r="J25" s="88">
        <f ca="1">IFERROR(IF((VLOOKUP($E25,'Adj NEA Backsheet'!$D$5:$CB$183,J$9,FALSE))="","",(VLOOKUP($E25,'Adj NEA Backsheet'!$D$5:$CB$183,J$9,FALSE))),"")</f>
        <v>2622.3553581434689</v>
      </c>
      <c r="K25" s="148">
        <f ca="1">IFERROR(IF((VLOOKUP($E25,'Adj NEA Backsheet'!$D$5:$CB$183,K$9,FALSE))="","",(VLOOKUP($E25,'Adj NEA Backsheet'!$D$5:$CB$183,K$9,FALSE))),"")</f>
        <v>2654.3059236400327</v>
      </c>
      <c r="L25" s="198">
        <f ca="1">IFERROR(IF((VLOOKUP($E25,'Adj NEA Backsheet'!$D$5:$CB$183,L$9,FALSE))="","",(VLOOKUP($E25,'Adj NEA Backsheet'!$D$5:$CB$183,L$9,FALSE))),"")</f>
        <v>2674.5821751271224</v>
      </c>
      <c r="M25" s="87">
        <f ca="1">IFERROR(IF((VLOOKUP($E25,'NEA Backsheet'!$D$5:$CB$183,M$9,FALSE))="","",(VLOOKUP($E25,'NEA Backsheet'!$D$5:$CB$183,M$9,FALSE))),"")</f>
        <v>2827.4798233393599</v>
      </c>
      <c r="N25" s="201">
        <f ca="1">IFERROR(IF((VLOOKUP($E25,'NEA Backsheet'!$D$5:$CB$183,N$9,FALSE))="","",(VLOOKUP($E25,'NEA Backsheet'!$D$5:$CB$183,N$9,FALSE))),"")</f>
        <v>2783.2036309553578</v>
      </c>
      <c r="O25" s="72"/>
      <c r="Q25" s="86">
        <f ca="1">IFERROR(IF((VLOOKUP($E25,'DTOC Backsheet'!$D$5:$AF$183,Q$9,FALSE))="","",(VLOOKUP($E25,'DTOC Backsheet'!$D$5:$AF$183,Q$9,FALSE))),"")</f>
        <v>1139.4323399857681</v>
      </c>
      <c r="R25" s="87">
        <f ca="1">IFERROR(IF((VLOOKUP($E25,'DTOC Backsheet'!$D$5:$AF$183,R$9,FALSE))="","",(VLOOKUP($E25,'DTOC Backsheet'!$D$5:$AF$183,R$9,FALSE))),"")</f>
        <v>1151.4678701921619</v>
      </c>
      <c r="S25" s="87">
        <f ca="1">IFERROR(IF((VLOOKUP($E25,'DTOC Backsheet'!$D$5:$AF$183,S$9,FALSE))="","",(VLOOKUP($E25,'DTOC Backsheet'!$D$5:$AF$183,S$9,FALSE))),"")</f>
        <v>1068.3339419912218</v>
      </c>
      <c r="T25" s="88">
        <f ca="1">IFERROR(IF((VLOOKUP($E25,'DTOC Backsheet'!$D$5:$AF$183,T$9,FALSE))="","",(VLOOKUP($E25,'DTOC Backsheet'!$D$5:$AF$183,T$9,FALSE))),"")</f>
        <v>957.10784706599839</v>
      </c>
      <c r="U25" s="148">
        <f ca="1">IFERROR(IF((VLOOKUP($E25,'DTOC Backsheet'!$D$5:$AF$183,U$9,FALSE))="","",(VLOOKUP($E25,'DTOC Backsheet'!$D$5:$AF$183,U$9,FALSE))),"")</f>
        <v>962.37073201391991</v>
      </c>
      <c r="V25" s="198">
        <f ca="1">IFERROR(IF((VLOOKUP($E25,'DTOC Backsheet'!$D$5:$AF$183,V$9,FALSE))="","",(VLOOKUP($E25,'DTOC Backsheet'!$D$5:$AF$183,V$9,FALSE))),"")</f>
        <v>1031.5868842472862</v>
      </c>
      <c r="W25" s="87">
        <f ca="1">IFERROR(IF((VLOOKUP($E25,'DTOC Backsheet'!$D$5:$AF$183,W$9,FALSE))="","",(VLOOKUP($E25,'DTOC Backsheet'!$D$5:$AF$183,W$9,FALSE))),"")</f>
        <v>959.64713785799165</v>
      </c>
      <c r="X25" s="201">
        <f ca="1">IFERROR(IF((VLOOKUP($E25,'DTOC Backsheet'!$D$5:$AF$183,X$9,FALSE))="","",(VLOOKUP($E25,'DTOC Backsheet'!$D$5:$AF$183,X$9,FALSE))),"")</f>
        <v>863.79112652448941</v>
      </c>
      <c r="Y25" s="72"/>
    </row>
    <row r="26" spans="1:25" ht="30" customHeight="1" x14ac:dyDescent="0.3">
      <c r="A26" s="141">
        <v>14</v>
      </c>
      <c r="B26" s="77" t="str">
        <f ca="1">IFERROR(IF((VLOOKUP($E26,'Org List'!$AJ$10:$AL$190,3,FALSE))="","",(VLOOKUP($E26,'Org List'!$AJ$10:$AL$190,3,FALSE))),"")</f>
        <v/>
      </c>
      <c r="C26" s="78" t="str">
        <f ca="1">IFERROR(IF((VLOOKUP($E26,'Org List'!$AO$10:$AQ$190,3,FALSE))="","",(VLOOKUP($E26,'Org List'!$AO$10:$AQ$190,3,FALSE))),"")</f>
        <v>London Region</v>
      </c>
      <c r="D26" s="79" t="str">
        <f ca="1">IFERROR(IF((VLOOKUP($E26,'Org List'!$AT$10:$AV$190,3,FALSE))="","",(VLOOKUP($E26,'Org List'!$AT$10:$AV$190,3,FALSE))),"")</f>
        <v/>
      </c>
      <c r="E26" s="77" t="str">
        <f t="shared" ca="1" si="0"/>
        <v>E12000007</v>
      </c>
      <c r="F26" s="79" t="str">
        <f ca="1">IF(E26="","",VLOOKUP(E26,'Org List'!$J$9:$K$640,2,0))</f>
        <v>London Region</v>
      </c>
      <c r="G26" s="86">
        <f ca="1">IFERROR(IF((VLOOKUP($E26,'Adj NEA Backsheet'!$D$5:$CB$183,G$9,FALSE))="","",(VLOOKUP($E26,'Adj NEA Backsheet'!$D$5:$CB$183,G$9,FALSE))),"")</f>
        <v>2213.6762370219553</v>
      </c>
      <c r="H26" s="87">
        <f ca="1">IFERROR(IF((VLOOKUP($E26,'Adj NEA Backsheet'!$D$5:$CB$183,H$9,FALSE))="","",(VLOOKUP($E26,'Adj NEA Backsheet'!$D$5:$CB$183,H$9,FALSE))),"")</f>
        <v>2218.8011511739392</v>
      </c>
      <c r="I26" s="87">
        <f ca="1">IFERROR(IF((VLOOKUP($E26,'Adj NEA Backsheet'!$D$5:$CB$183,I$9,FALSE))="","",(VLOOKUP($E26,'Adj NEA Backsheet'!$D$5:$CB$183,I$9,FALSE))),"")</f>
        <v>2310.8652894896454</v>
      </c>
      <c r="J26" s="88">
        <f ca="1">IFERROR(IF((VLOOKUP($E26,'Adj NEA Backsheet'!$D$5:$CB$183,J$9,FALSE))="","",(VLOOKUP($E26,'Adj NEA Backsheet'!$D$5:$CB$183,J$9,FALSE))),"")</f>
        <v>2251.3827226066687</v>
      </c>
      <c r="K26" s="148">
        <f ca="1">IFERROR(IF((VLOOKUP($E26,'Adj NEA Backsheet'!$D$5:$CB$183,K$9,FALSE))="","",(VLOOKUP($E26,'Adj NEA Backsheet'!$D$5:$CB$183,K$9,FALSE))),"")</f>
        <v>2273.1468026613475</v>
      </c>
      <c r="L26" s="198">
        <f ca="1">IFERROR(IF((VLOOKUP($E26,'Adj NEA Backsheet'!$D$5:$CB$183,L$9,FALSE))="","",(VLOOKUP($E26,'Adj NEA Backsheet'!$D$5:$CB$183,L$9,FALSE))),"")</f>
        <v>2288.4799950325942</v>
      </c>
      <c r="M26" s="87">
        <f ca="1">IFERROR(IF((VLOOKUP($E26,'NEA Backsheet'!$D$5:$CB$183,M$9,FALSE))="","",(VLOOKUP($E26,'NEA Backsheet'!$D$5:$CB$183,M$9,FALSE))),"")</f>
        <v>2410.502244821359</v>
      </c>
      <c r="N26" s="201">
        <f ca="1">IFERROR(IF((VLOOKUP($E26,'NEA Backsheet'!$D$5:$CB$183,N$9,FALSE))="","",(VLOOKUP($E26,'NEA Backsheet'!$D$5:$CB$183,N$9,FALSE))),"")</f>
        <v>2332.9246634789488</v>
      </c>
      <c r="O26" s="72"/>
      <c r="Q26" s="86">
        <f ca="1">IFERROR(IF((VLOOKUP($E26,'DTOC Backsheet'!$D$5:$AF$183,Q$9,FALSE))="","",(VLOOKUP($E26,'DTOC Backsheet'!$D$5:$AF$183,Q$9,FALSE))),"")</f>
        <v>701.35566901077163</v>
      </c>
      <c r="R26" s="87">
        <f ca="1">IFERROR(IF((VLOOKUP($E26,'DTOC Backsheet'!$D$5:$AF$183,R$9,FALSE))="","",(VLOOKUP($E26,'DTOC Backsheet'!$D$5:$AF$183,R$9,FALSE))),"")</f>
        <v>706.51420458458995</v>
      </c>
      <c r="S26" s="87">
        <f ca="1">IFERROR(IF((VLOOKUP($E26,'DTOC Backsheet'!$D$5:$AF$183,S$9,FALSE))="","",(VLOOKUP($E26,'DTOC Backsheet'!$D$5:$AF$183,S$9,FALSE))),"")</f>
        <v>607.8572117353167</v>
      </c>
      <c r="T26" s="88">
        <f ca="1">IFERROR(IF((VLOOKUP($E26,'DTOC Backsheet'!$D$5:$AF$183,T$9,FALSE))="","",(VLOOKUP($E26,'DTOC Backsheet'!$D$5:$AF$183,T$9,FALSE))),"")</f>
        <v>547.60882761225321</v>
      </c>
      <c r="U26" s="148">
        <f ca="1">IFERROR(IF((VLOOKUP($E26,'DTOC Backsheet'!$D$5:$AF$183,U$9,FALSE))="","",(VLOOKUP($E26,'DTOC Backsheet'!$D$5:$AF$183,U$9,FALSE))),"")</f>
        <v>591.26633399740115</v>
      </c>
      <c r="V26" s="198">
        <f ca="1">IFERROR(IF((VLOOKUP($E26,'DTOC Backsheet'!$D$5:$AF$183,V$9,FALSE))="","",(VLOOKUP($E26,'DTOC Backsheet'!$D$5:$AF$183,V$9,FALSE))),"")</f>
        <v>569.59628290999456</v>
      </c>
      <c r="W26" s="87">
        <f ca="1">IFERROR(IF((VLOOKUP($E26,'DTOC Backsheet'!$D$5:$AF$183,W$9,FALSE))="","",(VLOOKUP($E26,'DTOC Backsheet'!$D$5:$AF$183,W$9,FALSE))),"")</f>
        <v>542.86219192133649</v>
      </c>
      <c r="X26" s="201">
        <f ca="1">IFERROR(IF((VLOOKUP($E26,'DTOC Backsheet'!$D$5:$AF$183,X$9,FALSE))="","",(VLOOKUP($E26,'DTOC Backsheet'!$D$5:$AF$183,X$9,FALSE))),"")</f>
        <v>564.58950980555994</v>
      </c>
      <c r="Y26" s="72"/>
    </row>
    <row r="27" spans="1:25" ht="30" customHeight="1" x14ac:dyDescent="0.3">
      <c r="A27" s="141">
        <v>15</v>
      </c>
      <c r="B27" s="77" t="str">
        <f ca="1">IFERROR(IF((VLOOKUP($E27,'Org List'!$AJ$10:$AL$190,3,FALSE))="","",(VLOOKUP($E27,'Org List'!$AJ$10:$AL$190,3,FALSE))),"")</f>
        <v/>
      </c>
      <c r="C27" s="78" t="str">
        <f ca="1">IFERROR(IF((VLOOKUP($E27,'Org List'!$AO$10:$AQ$190,3,FALSE))="","",(VLOOKUP($E27,'Org List'!$AO$10:$AQ$190,3,FALSE))),"")</f>
        <v>South East Region</v>
      </c>
      <c r="D27" s="79" t="str">
        <f ca="1">IFERROR(IF((VLOOKUP($E27,'Org List'!$AT$10:$AV$190,3,FALSE))="","",(VLOOKUP($E27,'Org List'!$AT$10:$AV$190,3,FALSE))),"")</f>
        <v/>
      </c>
      <c r="E27" s="77" t="str">
        <f t="shared" ca="1" si="0"/>
        <v>E12000008</v>
      </c>
      <c r="F27" s="79" t="str">
        <f ca="1">IF(E27="","",VLOOKUP(E27,'Org List'!$J$9:$K$640,2,0))</f>
        <v>South East Region</v>
      </c>
      <c r="G27" s="86">
        <f ca="1">IFERROR(IF((VLOOKUP($E27,'Adj NEA Backsheet'!$D$5:$CB$183,G$9,FALSE))="","",(VLOOKUP($E27,'Adj NEA Backsheet'!$D$5:$CB$183,G$9,FALSE))),"")</f>
        <v>2473.5655656438989</v>
      </c>
      <c r="H27" s="87">
        <f ca="1">IFERROR(IF((VLOOKUP($E27,'Adj NEA Backsheet'!$D$5:$CB$183,H$9,FALSE))="","",(VLOOKUP($E27,'Adj NEA Backsheet'!$D$5:$CB$183,H$9,FALSE))),"")</f>
        <v>2462.7836885791712</v>
      </c>
      <c r="I27" s="87">
        <f ca="1">IFERROR(IF((VLOOKUP($E27,'Adj NEA Backsheet'!$D$5:$CB$183,I$9,FALSE))="","",(VLOOKUP($E27,'Adj NEA Backsheet'!$D$5:$CB$183,I$9,FALSE))),"")</f>
        <v>2560.635227680827</v>
      </c>
      <c r="J27" s="88">
        <f ca="1">IFERROR(IF((VLOOKUP($E27,'Adj NEA Backsheet'!$D$5:$CB$183,J$9,FALSE))="","",(VLOOKUP($E27,'Adj NEA Backsheet'!$D$5:$CB$183,J$9,FALSE))),"")</f>
        <v>2530.6209741941816</v>
      </c>
      <c r="K27" s="148">
        <f ca="1">IFERROR(IF((VLOOKUP($E27,'Adj NEA Backsheet'!$D$5:$CB$183,K$9,FALSE))="","",(VLOOKUP($E27,'Adj NEA Backsheet'!$D$5:$CB$183,K$9,FALSE))),"")</f>
        <v>2575.8509516646186</v>
      </c>
      <c r="L27" s="198">
        <f ca="1">IFERROR(IF((VLOOKUP($E27,'Adj NEA Backsheet'!$D$5:$CB$183,L$9,FALSE))="","",(VLOOKUP($E27,'Adj NEA Backsheet'!$D$5:$CB$183,L$9,FALSE))),"")</f>
        <v>2556.3311234793819</v>
      </c>
      <c r="M27" s="87">
        <f ca="1">IFERROR(IF((VLOOKUP($E27,'NEA Backsheet'!$D$5:$CB$183,M$9,FALSE))="","",(VLOOKUP($E27,'NEA Backsheet'!$D$5:$CB$183,M$9,FALSE))),"")</f>
        <v>2700.4299714213321</v>
      </c>
      <c r="N27" s="201">
        <f ca="1">IFERROR(IF((VLOOKUP($E27,'NEA Backsheet'!$D$5:$CB$183,N$9,FALSE))="","",(VLOOKUP($E27,'NEA Backsheet'!$D$5:$CB$183,N$9,FALSE))),"")</f>
        <v>2678.7821850974697</v>
      </c>
      <c r="O27" s="72"/>
      <c r="Q27" s="86">
        <f ca="1">IFERROR(IF((VLOOKUP($E27,'DTOC Backsheet'!$D$5:$AF$183,Q$9,FALSE))="","",(VLOOKUP($E27,'DTOC Backsheet'!$D$5:$AF$183,Q$9,FALSE))),"")</f>
        <v>1537.4192933686049</v>
      </c>
      <c r="R27" s="87">
        <f ca="1">IFERROR(IF((VLOOKUP($E27,'DTOC Backsheet'!$D$5:$AF$183,R$9,FALSE))="","",(VLOOKUP($E27,'DTOC Backsheet'!$D$5:$AF$183,R$9,FALSE))),"")</f>
        <v>1546.9611711428954</v>
      </c>
      <c r="S27" s="87">
        <f ca="1">IFERROR(IF((VLOOKUP($E27,'DTOC Backsheet'!$D$5:$AF$183,S$9,FALSE))="","",(VLOOKUP($E27,'DTOC Backsheet'!$D$5:$AF$183,S$9,FALSE))),"")</f>
        <v>1356.1096040891359</v>
      </c>
      <c r="T27" s="88">
        <f ca="1">IFERROR(IF((VLOOKUP($E27,'DTOC Backsheet'!$D$5:$AF$183,T$9,FALSE))="","",(VLOOKUP($E27,'DTOC Backsheet'!$D$5:$AF$183,T$9,FALSE))),"")</f>
        <v>1253.4548471770174</v>
      </c>
      <c r="U27" s="148">
        <f ca="1">IFERROR(IF((VLOOKUP($E27,'DTOC Backsheet'!$D$5:$AF$183,U$9,FALSE))="","",(VLOOKUP($E27,'DTOC Backsheet'!$D$5:$AF$183,U$9,FALSE))),"")</f>
        <v>1218.926747402885</v>
      </c>
      <c r="V27" s="198">
        <f ca="1">IFERROR(IF((VLOOKUP($E27,'DTOC Backsheet'!$D$5:$AF$183,V$9,FALSE))="","",(VLOOKUP($E27,'DTOC Backsheet'!$D$5:$AF$183,V$9,FALSE))),"")</f>
        <v>1219.6220373701449</v>
      </c>
      <c r="W27" s="87">
        <f ca="1">IFERROR(IF((VLOOKUP($E27,'DTOC Backsheet'!$D$5:$AF$183,W$9,FALSE))="","",(VLOOKUP($E27,'DTOC Backsheet'!$D$5:$AF$183,W$9,FALSE))),"")</f>
        <v>1125.5214932011741</v>
      </c>
      <c r="X27" s="201">
        <f ca="1">IFERROR(IF((VLOOKUP($E27,'DTOC Backsheet'!$D$5:$AF$183,X$9,FALSE))="","",(VLOOKUP($E27,'DTOC Backsheet'!$D$5:$AF$183,X$9,FALSE))),"")</f>
        <v>1147.7997586457404</v>
      </c>
      <c r="Y27" s="72"/>
    </row>
    <row r="28" spans="1:25" ht="30" customHeight="1" x14ac:dyDescent="0.3">
      <c r="A28" s="141">
        <v>16</v>
      </c>
      <c r="B28" s="77" t="str">
        <f ca="1">IFERROR(IF((VLOOKUP($E28,'Org List'!$AJ$10:$AL$190,3,FALSE))="","",(VLOOKUP($E28,'Org List'!$AJ$10:$AL$190,3,FALSE))),"")</f>
        <v/>
      </c>
      <c r="C28" s="78" t="str">
        <f ca="1">IFERROR(IF((VLOOKUP($E28,'Org List'!$AO$10:$AQ$190,3,FALSE))="","",(VLOOKUP($E28,'Org List'!$AO$10:$AQ$190,3,FALSE))),"")</f>
        <v>South West Region</v>
      </c>
      <c r="D28" s="79" t="str">
        <f ca="1">IFERROR(IF((VLOOKUP($E28,'Org List'!$AT$10:$AV$190,3,FALSE))="","",(VLOOKUP($E28,'Org List'!$AT$10:$AV$190,3,FALSE))),"")</f>
        <v/>
      </c>
      <c r="E28" s="77" t="str">
        <f t="shared" ca="1" si="0"/>
        <v>E12000009</v>
      </c>
      <c r="F28" s="79" t="str">
        <f ca="1">IF(E28="","",VLOOKUP(E28,'Org List'!$J$9:$K$640,2,0))</f>
        <v>South West Region</v>
      </c>
      <c r="G28" s="86">
        <f ca="1">IFERROR(IF((VLOOKUP($E28,'Adj NEA Backsheet'!$D$5:$CB$183,G$9,FALSE))="","",(VLOOKUP($E28,'Adj NEA Backsheet'!$D$5:$CB$183,G$9,FALSE))),"")</f>
        <v>2631.2807599863222</v>
      </c>
      <c r="H28" s="87">
        <f ca="1">IFERROR(IF((VLOOKUP($E28,'Adj NEA Backsheet'!$D$5:$CB$183,H$9,FALSE))="","",(VLOOKUP($E28,'Adj NEA Backsheet'!$D$5:$CB$183,H$9,FALSE))),"")</f>
        <v>2639.8465776463304</v>
      </c>
      <c r="I28" s="87">
        <f ca="1">IFERROR(IF((VLOOKUP($E28,'Adj NEA Backsheet'!$D$5:$CB$183,I$9,FALSE))="","",(VLOOKUP($E28,'Adj NEA Backsheet'!$D$5:$CB$183,I$9,FALSE))),"")</f>
        <v>2810.885591824233</v>
      </c>
      <c r="J28" s="88">
        <f ca="1">IFERROR(IF((VLOOKUP($E28,'Adj NEA Backsheet'!$D$5:$CB$183,J$9,FALSE))="","",(VLOOKUP($E28,'Adj NEA Backsheet'!$D$5:$CB$183,J$9,FALSE))),"")</f>
        <v>2801.0937375931762</v>
      </c>
      <c r="K28" s="148">
        <f ca="1">IFERROR(IF((VLOOKUP($E28,'Adj NEA Backsheet'!$D$5:$CB$183,K$9,FALSE))="","",(VLOOKUP($E28,'Adj NEA Backsheet'!$D$5:$CB$183,K$9,FALSE))),"")</f>
        <v>2783.1884275356729</v>
      </c>
      <c r="L28" s="198">
        <f ca="1">IFERROR(IF((VLOOKUP($E28,'Adj NEA Backsheet'!$D$5:$CB$183,L$9,FALSE))="","",(VLOOKUP($E28,'Adj NEA Backsheet'!$D$5:$CB$183,L$9,FALSE))),"")</f>
        <v>2754.549689350597</v>
      </c>
      <c r="M28" s="87">
        <f ca="1">IFERROR(IF((VLOOKUP($E28,'NEA Backsheet'!$D$5:$CB$183,M$9,FALSE))="","",(VLOOKUP($E28,'NEA Backsheet'!$D$5:$CB$183,M$9,FALSE))),"")</f>
        <v>2949.8489213870484</v>
      </c>
      <c r="N28" s="201">
        <f ca="1">IFERROR(IF((VLOOKUP($E28,'NEA Backsheet'!$D$5:$CB$183,N$9,FALSE))="","",(VLOOKUP($E28,'NEA Backsheet'!$D$5:$CB$183,N$9,FALSE))),"")</f>
        <v>2886.8552564817405</v>
      </c>
      <c r="O28" s="72"/>
      <c r="Q28" s="86">
        <f ca="1">IFERROR(IF((VLOOKUP($E28,'DTOC Backsheet'!$D$5:$AF$183,Q$9,FALSE))="","",(VLOOKUP($E28,'DTOC Backsheet'!$D$5:$AF$183,Q$9,FALSE))),"")</f>
        <v>1644.9394656630006</v>
      </c>
      <c r="R28" s="87">
        <f ca="1">IFERROR(IF((VLOOKUP($E28,'DTOC Backsheet'!$D$5:$AF$183,R$9,FALSE))="","",(VLOOKUP($E28,'DTOC Backsheet'!$D$5:$AF$183,R$9,FALSE))),"")</f>
        <v>1592.6633248477033</v>
      </c>
      <c r="S28" s="87">
        <f ca="1">IFERROR(IF((VLOOKUP($E28,'DTOC Backsheet'!$D$5:$AF$183,S$9,FALSE))="","",(VLOOKUP($E28,'DTOC Backsheet'!$D$5:$AF$183,S$9,FALSE))),"")</f>
        <v>1285.8182874174936</v>
      </c>
      <c r="T28" s="88">
        <f ca="1">IFERROR(IF((VLOOKUP($E28,'DTOC Backsheet'!$D$5:$AF$183,T$9,FALSE))="","",(VLOOKUP($E28,'DTOC Backsheet'!$D$5:$AF$183,T$9,FALSE))),"")</f>
        <v>1258.6057482857636</v>
      </c>
      <c r="U28" s="148">
        <f ca="1">IFERROR(IF((VLOOKUP($E28,'DTOC Backsheet'!$D$5:$AF$183,U$9,FALSE))="","",(VLOOKUP($E28,'DTOC Backsheet'!$D$5:$AF$183,U$9,FALSE))),"")</f>
        <v>1036.1265101170279</v>
      </c>
      <c r="V28" s="198">
        <f ca="1">IFERROR(IF((VLOOKUP($E28,'DTOC Backsheet'!$D$5:$AF$183,V$9,FALSE))="","",(VLOOKUP($E28,'DTOC Backsheet'!$D$5:$AF$183,V$9,FALSE))),"")</f>
        <v>1205.7385119667654</v>
      </c>
      <c r="W28" s="87">
        <f ca="1">IFERROR(IF((VLOOKUP($E28,'DTOC Backsheet'!$D$5:$AF$183,W$9,FALSE))="","",(VLOOKUP($E28,'DTOC Backsheet'!$D$5:$AF$183,W$9,FALSE))),"")</f>
        <v>1162.4774218760506</v>
      </c>
      <c r="X28" s="201">
        <f ca="1">IFERROR(IF((VLOOKUP($E28,'DTOC Backsheet'!$D$5:$AF$183,X$9,FALSE))="","",(VLOOKUP($E28,'DTOC Backsheet'!$D$5:$AF$183,X$9,FALSE))),"")</f>
        <v>1050.1234626646672</v>
      </c>
      <c r="Y28" s="72"/>
    </row>
    <row r="29" spans="1:25" ht="30" customHeight="1" x14ac:dyDescent="0.3">
      <c r="A29" s="141">
        <v>17</v>
      </c>
      <c r="B29" s="77" t="str">
        <f ca="1">IFERROR(IF((VLOOKUP($E29,'Org List'!$AJ$10:$AL$190,3,FALSE))="","",(VLOOKUP($E29,'Org List'!$AJ$10:$AL$190,3,FALSE))),"")</f>
        <v>North East and Yorkshire Commissioning Region</v>
      </c>
      <c r="C29" s="78" t="str">
        <f ca="1">IFERROR(IF((VLOOKUP($E29,'Org List'!$AO$10:$AQ$190,3,FALSE))="","",(VLOOKUP($E29,'Org List'!$AO$10:$AQ$190,3,FALSE))),"")</f>
        <v/>
      </c>
      <c r="D29" s="79" t="str">
        <f ca="1">IFERROR(IF((VLOOKUP($E29,'Org List'!$AT$10:$AV$190,3,FALSE))="","",(VLOOKUP($E29,'Org List'!$AT$10:$AV$190,3,FALSE))),"")</f>
        <v>NHS England North East and Yokrshire (Yorkshire And Humber)</v>
      </c>
      <c r="E29" s="77" t="str">
        <f t="shared" ca="1" si="0"/>
        <v>Q72</v>
      </c>
      <c r="F29" s="79" t="str">
        <f ca="1">IF(E29="","",VLOOKUP(E29,'Org List'!$J$9:$K$640,2,0))</f>
        <v>NHS England North East and Yokrshire (Yorkshire And Humber)</v>
      </c>
      <c r="G29" s="86">
        <f ca="1">IFERROR(IF((VLOOKUP($E29,'Adj NEA Backsheet'!$D$5:$CB$183,G$9,FALSE))="","",(VLOOKUP($E29,'Adj NEA Backsheet'!$D$5:$CB$183,G$9,FALSE))),"")</f>
        <v>2754.1770177443959</v>
      </c>
      <c r="H29" s="87">
        <f ca="1">IFERROR(IF((VLOOKUP($E29,'Adj NEA Backsheet'!$D$5:$CB$183,H$9,FALSE))="","",(VLOOKUP($E29,'Adj NEA Backsheet'!$D$5:$CB$183,H$9,FALSE))),"")</f>
        <v>2734.9214359461539</v>
      </c>
      <c r="I29" s="87">
        <f ca="1">IFERROR(IF((VLOOKUP($E29,'Adj NEA Backsheet'!$D$5:$CB$183,I$9,FALSE))="","",(VLOOKUP($E29,'Adj NEA Backsheet'!$D$5:$CB$183,I$9,FALSE))),"")</f>
        <v>2867.4201590745665</v>
      </c>
      <c r="J29" s="88">
        <f ca="1">IFERROR(IF((VLOOKUP($E29,'Adj NEA Backsheet'!$D$5:$CB$183,J$9,FALSE))="","",(VLOOKUP($E29,'Adj NEA Backsheet'!$D$5:$CB$183,J$9,FALSE))),"")</f>
        <v>2841.1862775885456</v>
      </c>
      <c r="K29" s="148">
        <f ca="1">IFERROR(IF((VLOOKUP($E29,'Adj NEA Backsheet'!$D$5:$CB$183,K$9,FALSE))="","",(VLOOKUP($E29,'Adj NEA Backsheet'!$D$5:$CB$183,K$9,FALSE))),"")</f>
        <v>2851.4136795788818</v>
      </c>
      <c r="L29" s="198">
        <f ca="1">IFERROR(IF((VLOOKUP($E29,'Adj NEA Backsheet'!$D$5:$CB$183,L$9,FALSE))="","",(VLOOKUP($E29,'Adj NEA Backsheet'!$D$5:$CB$183,L$9,FALSE))),"")</f>
        <v>2813.8272300301819</v>
      </c>
      <c r="M29" s="87">
        <f ca="1">IFERROR(IF((VLOOKUP($E29,'NEA Backsheet'!$D$5:$CB$183,M$9,FALSE))="","",(VLOOKUP($E29,'NEA Backsheet'!$D$5:$CB$183,M$9,FALSE))),"")</f>
        <v>2934.6944709226132</v>
      </c>
      <c r="N29" s="201">
        <f ca="1">IFERROR(IF((VLOOKUP($E29,'NEA Backsheet'!$D$5:$CB$183,N$9,FALSE))="","",(VLOOKUP($E29,'NEA Backsheet'!$D$5:$CB$183,N$9,FALSE))),"")</f>
        <v>2891.7994490708593</v>
      </c>
      <c r="O29" s="72"/>
      <c r="Q29" s="86">
        <f ca="1">IFERROR(IF((VLOOKUP($E29,'DTOC Backsheet'!$D$5:$AF$183,Q$9,FALSE))="","",(VLOOKUP($E29,'DTOC Backsheet'!$D$5:$AF$183,Q$9,FALSE))),"")</f>
        <v>1039.8567077596513</v>
      </c>
      <c r="R29" s="87">
        <f ca="1">IFERROR(IF((VLOOKUP($E29,'DTOC Backsheet'!$D$5:$AF$183,R$9,FALSE))="","",(VLOOKUP($E29,'DTOC Backsheet'!$D$5:$AF$183,R$9,FALSE))),"")</f>
        <v>1015.7867057627499</v>
      </c>
      <c r="S29" s="87">
        <f ca="1">IFERROR(IF((VLOOKUP($E29,'DTOC Backsheet'!$D$5:$AF$183,S$9,FALSE))="","",(VLOOKUP($E29,'DTOC Backsheet'!$D$5:$AF$183,S$9,FALSE))),"")</f>
        <v>947.14176299133499</v>
      </c>
      <c r="T29" s="88">
        <f ca="1">IFERROR(IF((VLOOKUP($E29,'DTOC Backsheet'!$D$5:$AF$183,T$9,FALSE))="","",(VLOOKUP($E29,'DTOC Backsheet'!$D$5:$AF$183,T$9,FALSE))),"")</f>
        <v>1013.5411773579746</v>
      </c>
      <c r="U29" s="148">
        <f ca="1">IFERROR(IF((VLOOKUP($E29,'DTOC Backsheet'!$D$5:$AF$183,U$9,FALSE))="","",(VLOOKUP($E29,'DTOC Backsheet'!$D$5:$AF$183,U$9,FALSE))),"")</f>
        <v>916.26165535293705</v>
      </c>
      <c r="V29" s="198">
        <f ca="1">IFERROR(IF((VLOOKUP($E29,'DTOC Backsheet'!$D$5:$AF$183,V$9,FALSE))="","",(VLOOKUP($E29,'DTOC Backsheet'!$D$5:$AF$183,V$9,FALSE))),"")</f>
        <v>987.30588860721275</v>
      </c>
      <c r="W29" s="87">
        <f ca="1">IFERROR(IF((VLOOKUP($E29,'DTOC Backsheet'!$D$5:$AF$183,W$9,FALSE))="","",(VLOOKUP($E29,'DTOC Backsheet'!$D$5:$AF$183,W$9,FALSE))),"")</f>
        <v>957.44873698466427</v>
      </c>
      <c r="X29" s="201">
        <f ca="1">IFERROR(IF((VLOOKUP($E29,'DTOC Backsheet'!$D$5:$AF$183,X$9,FALSE))="","",(VLOOKUP($E29,'DTOC Backsheet'!$D$5:$AF$183,X$9,FALSE))),"")</f>
        <v>860.12368442958257</v>
      </c>
      <c r="Y29" s="72"/>
    </row>
    <row r="30" spans="1:25" ht="30" customHeight="1" x14ac:dyDescent="0.3">
      <c r="A30" s="141">
        <v>18</v>
      </c>
      <c r="B30" s="77" t="str">
        <f ca="1">IFERROR(IF((VLOOKUP($E30,'Org List'!$AJ$10:$AL$190,3,FALSE))="","",(VLOOKUP($E30,'Org List'!$AJ$10:$AL$190,3,FALSE))),"")</f>
        <v>North East and Yorkshire Commissioning Region</v>
      </c>
      <c r="C30" s="78" t="str">
        <f ca="1">IFERROR(IF((VLOOKUP($E30,'Org List'!$AO$10:$AQ$190,3,FALSE))="","",(VLOOKUP($E30,'Org List'!$AO$10:$AQ$190,3,FALSE))),"")</f>
        <v/>
      </c>
      <c r="D30" s="79" t="str">
        <f ca="1">IFERROR(IF((VLOOKUP($E30,'Org List'!$AT$10:$AV$190,3,FALSE))="","",(VLOOKUP($E30,'Org List'!$AT$10:$AV$190,3,FALSE))),"")</f>
        <v>NHS England North East and Yorkshire (Cumbria And North East)</v>
      </c>
      <c r="E30" s="77" t="str">
        <f t="shared" ca="1" si="0"/>
        <v>Q74</v>
      </c>
      <c r="F30" s="79" t="str">
        <f ca="1">IF(E30="","",VLOOKUP(E30,'Org List'!$J$9:$K$640,2,0))</f>
        <v>NHS England North East and Yorkshire (Cumbria And North East)</v>
      </c>
      <c r="G30" s="86">
        <f ca="1">IFERROR(IF((VLOOKUP($E30,'Adj NEA Backsheet'!$D$5:$CB$183,G$9,FALSE))="","",(VLOOKUP($E30,'Adj NEA Backsheet'!$D$5:$CB$183,G$9,FALSE))),"")</f>
        <v>2980.7500532705762</v>
      </c>
      <c r="H30" s="87">
        <f ca="1">IFERROR(IF((VLOOKUP($E30,'Adj NEA Backsheet'!$D$5:$CB$183,H$9,FALSE))="","",(VLOOKUP($E30,'Adj NEA Backsheet'!$D$5:$CB$183,H$9,FALSE))),"")</f>
        <v>3001.03036484016</v>
      </c>
      <c r="I30" s="87">
        <f ca="1">IFERROR(IF((VLOOKUP($E30,'Adj NEA Backsheet'!$D$5:$CB$183,I$9,FALSE))="","",(VLOOKUP($E30,'Adj NEA Backsheet'!$D$5:$CB$183,I$9,FALSE))),"")</f>
        <v>3179.8729581667594</v>
      </c>
      <c r="J30" s="88">
        <f ca="1">IFERROR(IF((VLOOKUP($E30,'Adj NEA Backsheet'!$D$5:$CB$183,J$9,FALSE))="","",(VLOOKUP($E30,'Adj NEA Backsheet'!$D$5:$CB$183,J$9,FALSE))),"")</f>
        <v>3153.4023286812921</v>
      </c>
      <c r="K30" s="148">
        <f ca="1">IFERROR(IF((VLOOKUP($E30,'Adj NEA Backsheet'!$D$5:$CB$183,K$9,FALSE))="","",(VLOOKUP($E30,'Adj NEA Backsheet'!$D$5:$CB$183,K$9,FALSE))),"")</f>
        <v>3134.0837226987542</v>
      </c>
      <c r="L30" s="198">
        <f ca="1">IFERROR(IF((VLOOKUP($E30,'Adj NEA Backsheet'!$D$5:$CB$183,L$9,FALSE))="","",(VLOOKUP($E30,'Adj NEA Backsheet'!$D$5:$CB$183,L$9,FALSE))),"")</f>
        <v>3100.2892615655223</v>
      </c>
      <c r="M30" s="87">
        <f ca="1">IFERROR(IF((VLOOKUP($E30,'NEA Backsheet'!$D$5:$CB$183,M$9,FALSE))="","",(VLOOKUP($E30,'NEA Backsheet'!$D$5:$CB$183,M$9,FALSE))),"")</f>
        <v>3291.531719341649</v>
      </c>
      <c r="N30" s="201">
        <f ca="1">IFERROR(IF((VLOOKUP($E30,'NEA Backsheet'!$D$5:$CB$183,N$9,FALSE))="","",(VLOOKUP($E30,'NEA Backsheet'!$D$5:$CB$183,N$9,FALSE))),"")</f>
        <v>3304.3974740103317</v>
      </c>
      <c r="O30" s="72"/>
      <c r="Q30" s="86">
        <f ca="1">IFERROR(IF((VLOOKUP($E30,'DTOC Backsheet'!$D$5:$AF$183,Q$9,FALSE))="","",(VLOOKUP($E30,'DTOC Backsheet'!$D$5:$AF$183,Q$9,FALSE))),"")</f>
        <v>1023.040608909712</v>
      </c>
      <c r="R30" s="87">
        <f ca="1">IFERROR(IF((VLOOKUP($E30,'DTOC Backsheet'!$D$5:$AF$183,R$9,FALSE))="","",(VLOOKUP($E30,'DTOC Backsheet'!$D$5:$AF$183,R$9,FALSE))),"")</f>
        <v>973.89407415657217</v>
      </c>
      <c r="S30" s="87">
        <f ca="1">IFERROR(IF((VLOOKUP($E30,'DTOC Backsheet'!$D$5:$AF$183,S$9,FALSE))="","",(VLOOKUP($E30,'DTOC Backsheet'!$D$5:$AF$183,S$9,FALSE))),"")</f>
        <v>852.13749773589052</v>
      </c>
      <c r="T30" s="88">
        <f ca="1">IFERROR(IF((VLOOKUP($E30,'DTOC Backsheet'!$D$5:$AF$183,T$9,FALSE))="","",(VLOOKUP($E30,'DTOC Backsheet'!$D$5:$AF$183,T$9,FALSE))),"")</f>
        <v>963.34024357026021</v>
      </c>
      <c r="U30" s="148">
        <f ca="1">IFERROR(IF((VLOOKUP($E30,'DTOC Backsheet'!$D$5:$AF$183,U$9,FALSE))="","",(VLOOKUP($E30,'DTOC Backsheet'!$D$5:$AF$183,U$9,FALSE))),"")</f>
        <v>803.15954733258218</v>
      </c>
      <c r="V30" s="198">
        <f ca="1">IFERROR(IF((VLOOKUP($E30,'DTOC Backsheet'!$D$5:$AF$183,V$9,FALSE))="","",(VLOOKUP($E30,'DTOC Backsheet'!$D$5:$AF$183,V$9,FALSE))),"")</f>
        <v>743.67064531992355</v>
      </c>
      <c r="W30" s="87">
        <f ca="1">IFERROR(IF((VLOOKUP($E30,'DTOC Backsheet'!$D$5:$AF$183,W$9,FALSE))="","",(VLOOKUP($E30,'DTOC Backsheet'!$D$5:$AF$183,W$9,FALSE))),"")</f>
        <v>717.74567471560454</v>
      </c>
      <c r="X30" s="201">
        <f ca="1">IFERROR(IF((VLOOKUP($E30,'DTOC Backsheet'!$D$5:$AF$183,X$9,FALSE))="","",(VLOOKUP($E30,'DTOC Backsheet'!$D$5:$AF$183,X$9,FALSE))),"")</f>
        <v>673.47267896676749</v>
      </c>
      <c r="Y30" s="72"/>
    </row>
    <row r="31" spans="1:25" ht="30" customHeight="1" x14ac:dyDescent="0.3">
      <c r="A31" s="141">
        <v>19</v>
      </c>
      <c r="B31" s="77" t="str">
        <f ca="1">IFERROR(IF((VLOOKUP($E31,'Org List'!$AJ$10:$AL$190,3,FALSE))="","",(VLOOKUP($E31,'Org List'!$AJ$10:$AL$190,3,FALSE))),"")</f>
        <v>North West Commissioning Region</v>
      </c>
      <c r="C31" s="78" t="str">
        <f ca="1">IFERROR(IF((VLOOKUP($E31,'Org List'!$AO$10:$AQ$190,3,FALSE))="","",(VLOOKUP($E31,'Org List'!$AO$10:$AQ$190,3,FALSE))),"")</f>
        <v/>
      </c>
      <c r="D31" s="79" t="str">
        <f ca="1">IFERROR(IF((VLOOKUP($E31,'Org List'!$AT$10:$AV$190,3,FALSE))="","",(VLOOKUP($E31,'Org List'!$AT$10:$AV$190,3,FALSE))),"")</f>
        <v>NHS England North West (Cheshire And Merseyside)</v>
      </c>
      <c r="E31" s="77" t="str">
        <f t="shared" ca="1" si="0"/>
        <v>Q75</v>
      </c>
      <c r="F31" s="79" t="str">
        <f ca="1">IF(E31="","",VLOOKUP(E31,'Org List'!$J$9:$K$640,2,0))</f>
        <v>NHS England North West (Cheshire And Merseyside)</v>
      </c>
      <c r="G31" s="86">
        <f ca="1">IFERROR(IF((VLOOKUP($E31,'Adj NEA Backsheet'!$D$5:$CB$183,G$9,FALSE))="","",(VLOOKUP($E31,'Adj NEA Backsheet'!$D$5:$CB$183,G$9,FALSE))),"")</f>
        <v>3314.5189521225743</v>
      </c>
      <c r="H31" s="87">
        <f ca="1">IFERROR(IF((VLOOKUP($E31,'Adj NEA Backsheet'!$D$5:$CB$183,H$9,FALSE))="","",(VLOOKUP($E31,'Adj NEA Backsheet'!$D$5:$CB$183,H$9,FALSE))),"")</f>
        <v>3326.3117220907452</v>
      </c>
      <c r="I31" s="87">
        <f ca="1">IFERROR(IF((VLOOKUP($E31,'Adj NEA Backsheet'!$D$5:$CB$183,I$9,FALSE))="","",(VLOOKUP($E31,'Adj NEA Backsheet'!$D$5:$CB$183,I$9,FALSE))),"")</f>
        <v>3474.3550041754347</v>
      </c>
      <c r="J31" s="88">
        <f ca="1">IFERROR(IF((VLOOKUP($E31,'Adj NEA Backsheet'!$D$5:$CB$183,J$9,FALSE))="","",(VLOOKUP($E31,'Adj NEA Backsheet'!$D$5:$CB$183,J$9,FALSE))),"")</f>
        <v>3447.7540997867691</v>
      </c>
      <c r="K31" s="148">
        <f ca="1">IFERROR(IF((VLOOKUP($E31,'Adj NEA Backsheet'!$D$5:$CB$183,K$9,FALSE))="","",(VLOOKUP($E31,'Adj NEA Backsheet'!$D$5:$CB$183,K$9,FALSE))),"")</f>
        <v>3533.533096729348</v>
      </c>
      <c r="L31" s="198">
        <f ca="1">IFERROR(IF((VLOOKUP($E31,'Adj NEA Backsheet'!$D$5:$CB$183,L$9,FALSE))="","",(VLOOKUP($E31,'Adj NEA Backsheet'!$D$5:$CB$183,L$9,FALSE))),"")</f>
        <v>3582.7656889601594</v>
      </c>
      <c r="M31" s="87">
        <f ca="1">IFERROR(IF((VLOOKUP($E31,'NEA Backsheet'!$D$5:$CB$183,M$9,FALSE))="","",(VLOOKUP($E31,'NEA Backsheet'!$D$5:$CB$183,M$9,FALSE))),"")</f>
        <v>3712.667086528671</v>
      </c>
      <c r="N31" s="201">
        <f ca="1">IFERROR(IF((VLOOKUP($E31,'NEA Backsheet'!$D$5:$CB$183,N$9,FALSE))="","",(VLOOKUP($E31,'NEA Backsheet'!$D$5:$CB$183,N$9,FALSE))),"")</f>
        <v>3690.5058195123888</v>
      </c>
      <c r="O31" s="72"/>
      <c r="Q31" s="86">
        <f ca="1">IFERROR(IF((VLOOKUP($E31,'DTOC Backsheet'!$D$5:$AF$183,Q$9,FALSE))="","",(VLOOKUP($E31,'DTOC Backsheet'!$D$5:$AF$183,Q$9,FALSE))),"")</f>
        <v>1236.5296173330344</v>
      </c>
      <c r="R31" s="87">
        <f ca="1">IFERROR(IF((VLOOKUP($E31,'DTOC Backsheet'!$D$5:$AF$183,R$9,FALSE))="","",(VLOOKUP($E31,'DTOC Backsheet'!$D$5:$AF$183,R$9,FALSE))),"")</f>
        <v>1208.8199858508328</v>
      </c>
      <c r="S31" s="87">
        <f ca="1">IFERROR(IF((VLOOKUP($E31,'DTOC Backsheet'!$D$5:$AF$183,S$9,FALSE))="","",(VLOOKUP($E31,'DTOC Backsheet'!$D$5:$AF$183,S$9,FALSE))),"")</f>
        <v>1095.5961986039624</v>
      </c>
      <c r="T31" s="88">
        <f ca="1">IFERROR(IF((VLOOKUP($E31,'DTOC Backsheet'!$D$5:$AF$183,T$9,FALSE))="","",(VLOOKUP($E31,'DTOC Backsheet'!$D$5:$AF$183,T$9,FALSE))),"")</f>
        <v>947.94733052814274</v>
      </c>
      <c r="U31" s="148">
        <f ca="1">IFERROR(IF((VLOOKUP($E31,'DTOC Backsheet'!$D$5:$AF$183,U$9,FALSE))="","",(VLOOKUP($E31,'DTOC Backsheet'!$D$5:$AF$183,U$9,FALSE))),"")</f>
        <v>970.06205311199915</v>
      </c>
      <c r="V31" s="198">
        <f ca="1">IFERROR(IF((VLOOKUP($E31,'DTOC Backsheet'!$D$5:$AF$183,V$9,FALSE))="","",(VLOOKUP($E31,'DTOC Backsheet'!$D$5:$AF$183,V$9,FALSE))),"")</f>
        <v>1088.4289549967593</v>
      </c>
      <c r="W31" s="87">
        <f ca="1">IFERROR(IF((VLOOKUP($E31,'DTOC Backsheet'!$D$5:$AF$183,W$9,FALSE))="","",(VLOOKUP($E31,'DTOC Backsheet'!$D$5:$AF$183,W$9,FALSE))),"")</f>
        <v>1041.7704327488975</v>
      </c>
      <c r="X31" s="201">
        <f ca="1">IFERROR(IF((VLOOKUP($E31,'DTOC Backsheet'!$D$5:$AF$183,X$9,FALSE))="","",(VLOOKUP($E31,'DTOC Backsheet'!$D$5:$AF$183,X$9,FALSE))),"")</f>
        <v>1005.6109796822213</v>
      </c>
      <c r="Y31" s="72"/>
    </row>
    <row r="32" spans="1:25" ht="30" customHeight="1" x14ac:dyDescent="0.3">
      <c r="A32" s="141">
        <v>20</v>
      </c>
      <c r="B32" s="77" t="str">
        <f ca="1">IFERROR(IF((VLOOKUP($E32,'Org List'!$AJ$10:$AL$190,3,FALSE))="","",(VLOOKUP($E32,'Org List'!$AJ$10:$AL$190,3,FALSE))),"")</f>
        <v>North West Commissioning Region</v>
      </c>
      <c r="C32" s="78" t="str">
        <f ca="1">IFERROR(IF((VLOOKUP($E32,'Org List'!$AO$10:$AQ$190,3,FALSE))="","",(VLOOKUP($E32,'Org List'!$AO$10:$AQ$190,3,FALSE))),"")</f>
        <v/>
      </c>
      <c r="D32" s="79" t="str">
        <f ca="1">IFERROR(IF((VLOOKUP($E32,'Org List'!$AT$10:$AV$190,3,FALSE))="","",(VLOOKUP($E32,'Org List'!$AT$10:$AV$190,3,FALSE))),"")</f>
        <v>NHS England North West (Greater Manchester)</v>
      </c>
      <c r="E32" s="77" t="str">
        <f t="shared" ca="1" si="0"/>
        <v>Q83</v>
      </c>
      <c r="F32" s="79" t="str">
        <f ca="1">IF(E32="","",VLOOKUP(E32,'Org List'!$J$9:$K$640,2,0))</f>
        <v>NHS England North West (Greater Manchester)</v>
      </c>
      <c r="G32" s="86">
        <f ca="1">IFERROR(IF((VLOOKUP($E32,'Adj NEA Backsheet'!$D$5:$CB$183,G$9,FALSE))="","",(VLOOKUP($E32,'Adj NEA Backsheet'!$D$5:$CB$183,G$9,FALSE))),"")</f>
        <v>3005.9521370964699</v>
      </c>
      <c r="H32" s="87">
        <f ca="1">IFERROR(IF((VLOOKUP($E32,'Adj NEA Backsheet'!$D$5:$CB$183,H$9,FALSE))="","",(VLOOKUP($E32,'Adj NEA Backsheet'!$D$5:$CB$183,H$9,FALSE))),"")</f>
        <v>3067.4183047592037</v>
      </c>
      <c r="I32" s="87">
        <f ca="1">IFERROR(IF((VLOOKUP($E32,'Adj NEA Backsheet'!$D$5:$CB$183,I$9,FALSE))="","",(VLOOKUP($E32,'Adj NEA Backsheet'!$D$5:$CB$183,I$9,FALSE))),"")</f>
        <v>3318.3048418200306</v>
      </c>
      <c r="J32" s="88">
        <f ca="1">IFERROR(IF((VLOOKUP($E32,'Adj NEA Backsheet'!$D$5:$CB$183,J$9,FALSE))="","",(VLOOKUP($E32,'Adj NEA Backsheet'!$D$5:$CB$183,J$9,FALSE))),"")</f>
        <v>3184.5846214125672</v>
      </c>
      <c r="K32" s="148">
        <f ca="1">IFERROR(IF((VLOOKUP($E32,'Adj NEA Backsheet'!$D$5:$CB$183,K$9,FALSE))="","",(VLOOKUP($E32,'Adj NEA Backsheet'!$D$5:$CB$183,K$9,FALSE))),"")</f>
        <v>3294.843796508329</v>
      </c>
      <c r="L32" s="198">
        <f ca="1">IFERROR(IF((VLOOKUP($E32,'Adj NEA Backsheet'!$D$5:$CB$183,L$9,FALSE))="","",(VLOOKUP($E32,'Adj NEA Backsheet'!$D$5:$CB$183,L$9,FALSE))),"")</f>
        <v>3219.0078569635475</v>
      </c>
      <c r="M32" s="87">
        <f ca="1">IFERROR(IF((VLOOKUP($E32,'NEA Backsheet'!$D$5:$CB$183,M$9,FALSE))="","",(VLOOKUP($E32,'NEA Backsheet'!$D$5:$CB$183,M$9,FALSE))),"")</f>
        <v>3355.0004959062003</v>
      </c>
      <c r="N32" s="201">
        <f ca="1">IFERROR(IF((VLOOKUP($E32,'NEA Backsheet'!$D$5:$CB$183,N$9,FALSE))="","",(VLOOKUP($E32,'NEA Backsheet'!$D$5:$CB$183,N$9,FALSE))),"")</f>
        <v>3321.5727282755824</v>
      </c>
      <c r="O32" s="72"/>
      <c r="Q32" s="86">
        <f ca="1">IFERROR(IF((VLOOKUP($E32,'DTOC Backsheet'!$D$5:$AF$183,Q$9,FALSE))="","",(VLOOKUP($E32,'DTOC Backsheet'!$D$5:$AF$183,Q$9,FALSE))),"")</f>
        <v>1104.0037117445847</v>
      </c>
      <c r="R32" s="87">
        <f ca="1">IFERROR(IF((VLOOKUP($E32,'DTOC Backsheet'!$D$5:$AF$183,R$9,FALSE))="","",(VLOOKUP($E32,'DTOC Backsheet'!$D$5:$AF$183,R$9,FALSE))),"")</f>
        <v>1216.3911971762643</v>
      </c>
      <c r="S32" s="87">
        <f ca="1">IFERROR(IF((VLOOKUP($E32,'DTOC Backsheet'!$D$5:$AF$183,S$9,FALSE))="","",(VLOOKUP($E32,'DTOC Backsheet'!$D$5:$AF$183,S$9,FALSE))),"")</f>
        <v>1208.2578923094982</v>
      </c>
      <c r="T32" s="88">
        <f ca="1">IFERROR(IF((VLOOKUP($E32,'DTOC Backsheet'!$D$5:$AF$183,T$9,FALSE))="","",(VLOOKUP($E32,'DTOC Backsheet'!$D$5:$AF$183,T$9,FALSE))),"")</f>
        <v>1167.1435403363164</v>
      </c>
      <c r="U32" s="148">
        <f ca="1">IFERROR(IF((VLOOKUP($E32,'DTOC Backsheet'!$D$5:$AF$183,U$9,FALSE))="","",(VLOOKUP($E32,'DTOC Backsheet'!$D$5:$AF$183,U$9,FALSE))),"")</f>
        <v>985.06050151409636</v>
      </c>
      <c r="V32" s="198">
        <f ca="1">IFERROR(IF((VLOOKUP($E32,'DTOC Backsheet'!$D$5:$AF$183,V$9,FALSE))="","",(VLOOKUP($E32,'DTOC Backsheet'!$D$5:$AF$183,V$9,FALSE))),"")</f>
        <v>990.16563344369138</v>
      </c>
      <c r="W32" s="87">
        <f ca="1">IFERROR(IF((VLOOKUP($E32,'DTOC Backsheet'!$D$5:$AF$183,W$9,FALSE))="","",(VLOOKUP($E32,'DTOC Backsheet'!$D$5:$AF$183,W$9,FALSE))),"")</f>
        <v>907.33371808152458</v>
      </c>
      <c r="X32" s="201">
        <f ca="1">IFERROR(IF((VLOOKUP($E32,'DTOC Backsheet'!$D$5:$AF$183,X$9,FALSE))="","",(VLOOKUP($E32,'DTOC Backsheet'!$D$5:$AF$183,X$9,FALSE))),"")</f>
        <v>991.28312217110999</v>
      </c>
      <c r="Y32" s="72"/>
    </row>
    <row r="33" spans="1:25" ht="30" customHeight="1" x14ac:dyDescent="0.3">
      <c r="A33" s="141">
        <v>21</v>
      </c>
      <c r="B33" s="77" t="str">
        <f ca="1">IFERROR(IF((VLOOKUP($E33,'Org List'!$AJ$10:$AL$190,3,FALSE))="","",(VLOOKUP($E33,'Org List'!$AJ$10:$AL$190,3,FALSE))),"")</f>
        <v>North West Commissioning Region</v>
      </c>
      <c r="C33" s="78" t="str">
        <f ca="1">IFERROR(IF((VLOOKUP($E33,'Org List'!$AO$10:$AQ$190,3,FALSE))="","",(VLOOKUP($E33,'Org List'!$AO$10:$AQ$190,3,FALSE))),"")</f>
        <v/>
      </c>
      <c r="D33" s="79" t="str">
        <f ca="1">IFERROR(IF((VLOOKUP($E33,'Org List'!$AT$10:$AV$190,3,FALSE))="","",(VLOOKUP($E33,'Org List'!$AT$10:$AV$190,3,FALSE))),"")</f>
        <v>NHS England North West (Lancashire)</v>
      </c>
      <c r="E33" s="77" t="str">
        <f t="shared" ca="1" si="0"/>
        <v>Q84</v>
      </c>
      <c r="F33" s="79" t="str">
        <f ca="1">IF(E33="","",VLOOKUP(E33,'Org List'!$J$9:$K$640,2,0))</f>
        <v>NHS England North West (Lancashire)</v>
      </c>
      <c r="G33" s="86">
        <f ca="1">IFERROR(IF((VLOOKUP($E33,'Adj NEA Backsheet'!$D$5:$CB$183,G$9,FALSE))="","",(VLOOKUP($E33,'Adj NEA Backsheet'!$D$5:$CB$183,G$9,FALSE))),"")</f>
        <v>2835.742008778609</v>
      </c>
      <c r="H33" s="87">
        <f ca="1">IFERROR(IF((VLOOKUP($E33,'Adj NEA Backsheet'!$D$5:$CB$183,H$9,FALSE))="","",(VLOOKUP($E33,'Adj NEA Backsheet'!$D$5:$CB$183,H$9,FALSE))),"")</f>
        <v>2809.7843780107896</v>
      </c>
      <c r="I33" s="87">
        <f ca="1">IFERROR(IF((VLOOKUP($E33,'Adj NEA Backsheet'!$D$5:$CB$183,I$9,FALSE))="","",(VLOOKUP($E33,'Adj NEA Backsheet'!$D$5:$CB$183,I$9,FALSE))),"")</f>
        <v>3121.3933780950815</v>
      </c>
      <c r="J33" s="88">
        <f ca="1">IFERROR(IF((VLOOKUP($E33,'Adj NEA Backsheet'!$D$5:$CB$183,J$9,FALSE))="","",(VLOOKUP($E33,'Adj NEA Backsheet'!$D$5:$CB$183,J$9,FALSE))),"")</f>
        <v>3030.3063295033589</v>
      </c>
      <c r="K33" s="148">
        <f ca="1">IFERROR(IF((VLOOKUP($E33,'Adj NEA Backsheet'!$D$5:$CB$183,K$9,FALSE))="","",(VLOOKUP($E33,'Adj NEA Backsheet'!$D$5:$CB$183,K$9,FALSE))),"")</f>
        <v>3020.2934858296808</v>
      </c>
      <c r="L33" s="198">
        <f ca="1">IFERROR(IF((VLOOKUP($E33,'Adj NEA Backsheet'!$D$5:$CB$183,L$9,FALSE))="","",(VLOOKUP($E33,'Adj NEA Backsheet'!$D$5:$CB$183,L$9,FALSE))),"")</f>
        <v>2962.7429710680808</v>
      </c>
      <c r="M33" s="87">
        <f ca="1">IFERROR(IF((VLOOKUP($E33,'NEA Backsheet'!$D$5:$CB$183,M$9,FALSE))="","",(VLOOKUP($E33,'NEA Backsheet'!$D$5:$CB$183,M$9,FALSE))),"")</f>
        <v>3287.900922226368</v>
      </c>
      <c r="N33" s="201">
        <f ca="1">IFERROR(IF((VLOOKUP($E33,'NEA Backsheet'!$D$5:$CB$183,N$9,FALSE))="","",(VLOOKUP($E33,'NEA Backsheet'!$D$5:$CB$183,N$9,FALSE))),"")</f>
        <v>3248.9863055422529</v>
      </c>
      <c r="O33" s="72"/>
      <c r="Q33" s="86">
        <f ca="1">IFERROR(IF((VLOOKUP($E33,'DTOC Backsheet'!$D$5:$AF$183,Q$9,FALSE))="","",(VLOOKUP($E33,'DTOC Backsheet'!$D$5:$AF$183,Q$9,FALSE))),"")</f>
        <v>1375.822821862045</v>
      </c>
      <c r="R33" s="87">
        <f ca="1">IFERROR(IF((VLOOKUP($E33,'DTOC Backsheet'!$D$5:$AF$183,R$9,FALSE))="","",(VLOOKUP($E33,'DTOC Backsheet'!$D$5:$AF$183,R$9,FALSE))),"")</f>
        <v>1369.7814203930484</v>
      </c>
      <c r="S33" s="87">
        <f ca="1">IFERROR(IF((VLOOKUP($E33,'DTOC Backsheet'!$D$5:$AF$183,S$9,FALSE))="","",(VLOOKUP($E33,'DTOC Backsheet'!$D$5:$AF$183,S$9,FALSE))),"")</f>
        <v>1335.1497246482372</v>
      </c>
      <c r="T33" s="88">
        <f ca="1">IFERROR(IF((VLOOKUP($E33,'DTOC Backsheet'!$D$5:$AF$183,T$9,FALSE))="","",(VLOOKUP($E33,'DTOC Backsheet'!$D$5:$AF$183,T$9,FALSE))),"")</f>
        <v>1087.2271831554208</v>
      </c>
      <c r="U33" s="148">
        <f ca="1">IFERROR(IF((VLOOKUP($E33,'DTOC Backsheet'!$D$5:$AF$183,U$9,FALSE))="","",(VLOOKUP($E33,'DTOC Backsheet'!$D$5:$AF$183,U$9,FALSE))),"")</f>
        <v>959.95950223132786</v>
      </c>
      <c r="V33" s="198">
        <f ca="1">IFERROR(IF((VLOOKUP($E33,'DTOC Backsheet'!$D$5:$AF$183,V$9,FALSE))="","",(VLOOKUP($E33,'DTOC Backsheet'!$D$5:$AF$183,V$9,FALSE))),"")</f>
        <v>1004.2561515489506</v>
      </c>
      <c r="W33" s="87">
        <f ca="1">IFERROR(IF((VLOOKUP($E33,'DTOC Backsheet'!$D$5:$AF$183,W$9,FALSE))="","",(VLOOKUP($E33,'DTOC Backsheet'!$D$5:$AF$183,W$9,FALSE))),"")</f>
        <v>1034.1563898383458</v>
      </c>
      <c r="X33" s="201">
        <f ca="1">IFERROR(IF((VLOOKUP($E33,'DTOC Backsheet'!$D$5:$AF$183,X$9,FALSE))="","",(VLOOKUP($E33,'DTOC Backsheet'!$D$5:$AF$183,X$9,FALSE))),"")</f>
        <v>1044.8381412934609</v>
      </c>
      <c r="Y33" s="72"/>
    </row>
    <row r="34" spans="1:25" ht="30" customHeight="1" x14ac:dyDescent="0.3">
      <c r="A34" s="141">
        <v>22</v>
      </c>
      <c r="B34" s="77" t="str">
        <f ca="1">IFERROR(IF((VLOOKUP($E34,'Org List'!$AJ$10:$AL$190,3,FALSE))="","",(VLOOKUP($E34,'Org List'!$AJ$10:$AL$190,3,FALSE))),"")</f>
        <v>Midlands Commissioning Region</v>
      </c>
      <c r="C34" s="78" t="str">
        <f ca="1">IFERROR(IF((VLOOKUP($E34,'Org List'!$AO$10:$AQ$190,3,FALSE))="","",(VLOOKUP($E34,'Org List'!$AO$10:$AQ$190,3,FALSE))),"")</f>
        <v/>
      </c>
      <c r="D34" s="79" t="str">
        <f ca="1">IFERROR(IF((VLOOKUP($E34,'Org List'!$AT$10:$AV$190,3,FALSE))="","",(VLOOKUP($E34,'Org List'!$AT$10:$AV$190,3,FALSE))),"")</f>
        <v>NHS England Midlands (North Midlands)</v>
      </c>
      <c r="E34" s="77" t="str">
        <f t="shared" ca="1" si="0"/>
        <v>Q76</v>
      </c>
      <c r="F34" s="79" t="str">
        <f ca="1">IF(E34="","",VLOOKUP(E34,'Org List'!$J$9:$K$640,2,0))</f>
        <v>NHS England Midlands (North Midlands)</v>
      </c>
      <c r="G34" s="86">
        <f ca="1">IFERROR(IF((VLOOKUP($E34,'Adj NEA Backsheet'!$D$5:$CB$183,G$9,FALSE))="","",(VLOOKUP($E34,'Adj NEA Backsheet'!$D$5:$CB$183,G$9,FALSE))),"")</f>
        <v>2678.2747175573227</v>
      </c>
      <c r="H34" s="87">
        <f ca="1">IFERROR(IF((VLOOKUP($E34,'Adj NEA Backsheet'!$D$5:$CB$183,H$9,FALSE))="","",(VLOOKUP($E34,'Adj NEA Backsheet'!$D$5:$CB$183,H$9,FALSE))),"")</f>
        <v>2649.8827102544769</v>
      </c>
      <c r="I34" s="87">
        <f ca="1">IFERROR(IF((VLOOKUP($E34,'Adj NEA Backsheet'!$D$5:$CB$183,I$9,FALSE))="","",(VLOOKUP($E34,'Adj NEA Backsheet'!$D$5:$CB$183,I$9,FALSE))),"")</f>
        <v>2768.0616303806664</v>
      </c>
      <c r="J34" s="88">
        <f ca="1">IFERROR(IF((VLOOKUP($E34,'Adj NEA Backsheet'!$D$5:$CB$183,J$9,FALSE))="","",(VLOOKUP($E34,'Adj NEA Backsheet'!$D$5:$CB$183,J$9,FALSE))),"")</f>
        <v>2807.5907167939886</v>
      </c>
      <c r="K34" s="148">
        <f ca="1">IFERROR(IF((VLOOKUP($E34,'Adj NEA Backsheet'!$D$5:$CB$183,K$9,FALSE))="","",(VLOOKUP($E34,'Adj NEA Backsheet'!$D$5:$CB$183,K$9,FALSE))),"")</f>
        <v>2839.4349191340889</v>
      </c>
      <c r="L34" s="198">
        <f ca="1">IFERROR(IF((VLOOKUP($E34,'Adj NEA Backsheet'!$D$5:$CB$183,L$9,FALSE))="","",(VLOOKUP($E34,'Adj NEA Backsheet'!$D$5:$CB$183,L$9,FALSE))),"")</f>
        <v>2886.4341745713632</v>
      </c>
      <c r="M34" s="87">
        <f ca="1">IFERROR(IF((VLOOKUP($E34,'NEA Backsheet'!$D$5:$CB$183,M$9,FALSE))="","",(VLOOKUP($E34,'NEA Backsheet'!$D$5:$CB$183,M$9,FALSE))),"")</f>
        <v>3053.871699379948</v>
      </c>
      <c r="N34" s="201">
        <f ca="1">IFERROR(IF((VLOOKUP($E34,'NEA Backsheet'!$D$5:$CB$183,N$9,FALSE))="","",(VLOOKUP($E34,'NEA Backsheet'!$D$5:$CB$183,N$9,FALSE))),"")</f>
        <v>3045.514190886609</v>
      </c>
      <c r="O34" s="72"/>
      <c r="Q34" s="86">
        <f ca="1">IFERROR(IF((VLOOKUP($E34,'DTOC Backsheet'!$D$5:$AF$183,Q$9,FALSE))="","",(VLOOKUP($E34,'DTOC Backsheet'!$D$5:$AF$183,Q$9,FALSE))),"")</f>
        <v>1062.8723182978272</v>
      </c>
      <c r="R34" s="87">
        <f ca="1">IFERROR(IF((VLOOKUP($E34,'DTOC Backsheet'!$D$5:$AF$183,R$9,FALSE))="","",(VLOOKUP($E34,'DTOC Backsheet'!$D$5:$AF$183,R$9,FALSE))),"")</f>
        <v>1076.4761376193908</v>
      </c>
      <c r="S34" s="87">
        <f ca="1">IFERROR(IF((VLOOKUP($E34,'DTOC Backsheet'!$D$5:$AF$183,S$9,FALSE))="","",(VLOOKUP($E34,'DTOC Backsheet'!$D$5:$AF$183,S$9,FALSE))),"")</f>
        <v>1006.2225972582719</v>
      </c>
      <c r="T34" s="88">
        <f ca="1">IFERROR(IF((VLOOKUP($E34,'DTOC Backsheet'!$D$5:$AF$183,T$9,FALSE))="","",(VLOOKUP($E34,'DTOC Backsheet'!$D$5:$AF$183,T$9,FALSE))),"")</f>
        <v>1034.5596375792195</v>
      </c>
      <c r="U34" s="148">
        <f ca="1">IFERROR(IF((VLOOKUP($E34,'DTOC Backsheet'!$D$5:$AF$183,U$9,FALSE))="","",(VLOOKUP($E34,'DTOC Backsheet'!$D$5:$AF$183,U$9,FALSE))),"")</f>
        <v>919.67417807888899</v>
      </c>
      <c r="V34" s="198">
        <f ca="1">IFERROR(IF((VLOOKUP($E34,'DTOC Backsheet'!$D$5:$AF$183,V$9,FALSE))="","",(VLOOKUP($E34,'DTOC Backsheet'!$D$5:$AF$183,V$9,FALSE))),"")</f>
        <v>859.60699465652874</v>
      </c>
      <c r="W34" s="87">
        <f ca="1">IFERROR(IF((VLOOKUP($E34,'DTOC Backsheet'!$D$5:$AF$183,W$9,FALSE))="","",(VLOOKUP($E34,'DTOC Backsheet'!$D$5:$AF$183,W$9,FALSE))),"")</f>
        <v>909.89808814996297</v>
      </c>
      <c r="X34" s="201">
        <f ca="1">IFERROR(IF((VLOOKUP($E34,'DTOC Backsheet'!$D$5:$AF$183,X$9,FALSE))="","",(VLOOKUP($E34,'DTOC Backsheet'!$D$5:$AF$183,X$9,FALSE))),"")</f>
        <v>907.92015332549306</v>
      </c>
      <c r="Y34" s="72"/>
    </row>
    <row r="35" spans="1:25" ht="30" customHeight="1" x14ac:dyDescent="0.3">
      <c r="A35" s="141">
        <v>23</v>
      </c>
      <c r="B35" s="77" t="str">
        <f ca="1">IFERROR(IF((VLOOKUP($E35,'Org List'!$AJ$10:$AL$190,3,FALSE))="","",(VLOOKUP($E35,'Org List'!$AJ$10:$AL$190,3,FALSE))),"")</f>
        <v>Midlands Commissioning Region</v>
      </c>
      <c r="C35" s="78" t="str">
        <f ca="1">IFERROR(IF((VLOOKUP($E35,'Org List'!$AO$10:$AQ$190,3,FALSE))="","",(VLOOKUP($E35,'Org List'!$AO$10:$AQ$190,3,FALSE))),"")</f>
        <v/>
      </c>
      <c r="D35" s="79" t="str">
        <f ca="1">IFERROR(IF((VLOOKUP($E35,'Org List'!$AT$10:$AV$190,3,FALSE))="","",(VLOOKUP($E35,'Org List'!$AT$10:$AV$190,3,FALSE))),"")</f>
        <v>NHS England Midlands (West Midlands)</v>
      </c>
      <c r="E35" s="77" t="str">
        <f t="shared" ca="1" si="0"/>
        <v>Q77</v>
      </c>
      <c r="F35" s="79" t="str">
        <f ca="1">IF(E35="","",VLOOKUP(E35,'Org List'!$J$9:$K$640,2,0))</f>
        <v>NHS England Midlands (West Midlands)</v>
      </c>
      <c r="G35" s="86">
        <f ca="1">IFERROR(IF((VLOOKUP($E35,'Adj NEA Backsheet'!$D$5:$CB$183,G$9,FALSE))="","",(VLOOKUP($E35,'Adj NEA Backsheet'!$D$5:$CB$183,G$9,FALSE))),"")</f>
        <v>2822.3141666059573</v>
      </c>
      <c r="H35" s="87">
        <f ca="1">IFERROR(IF((VLOOKUP($E35,'Adj NEA Backsheet'!$D$5:$CB$183,H$9,FALSE))="","",(VLOOKUP($E35,'Adj NEA Backsheet'!$D$5:$CB$183,H$9,FALSE))),"")</f>
        <v>2773.0421912364282</v>
      </c>
      <c r="I35" s="87">
        <f ca="1">IFERROR(IF((VLOOKUP($E35,'Adj NEA Backsheet'!$D$5:$CB$183,I$9,FALSE))="","",(VLOOKUP($E35,'Adj NEA Backsheet'!$D$5:$CB$183,I$9,FALSE))),"")</f>
        <v>2845.0907177508002</v>
      </c>
      <c r="J35" s="88">
        <f ca="1">IFERROR(IF((VLOOKUP($E35,'Adj NEA Backsheet'!$D$5:$CB$183,J$9,FALSE))="","",(VLOOKUP($E35,'Adj NEA Backsheet'!$D$5:$CB$183,J$9,FALSE))),"")</f>
        <v>2841.2815319751689</v>
      </c>
      <c r="K35" s="148">
        <f ca="1">IFERROR(IF((VLOOKUP($E35,'Adj NEA Backsheet'!$D$5:$CB$183,K$9,FALSE))="","",(VLOOKUP($E35,'Adj NEA Backsheet'!$D$5:$CB$183,K$9,FALSE))),"")</f>
        <v>2898.4446469248583</v>
      </c>
      <c r="L35" s="198">
        <f ca="1">IFERROR(IF((VLOOKUP($E35,'Adj NEA Backsheet'!$D$5:$CB$183,L$9,FALSE))="","",(VLOOKUP($E35,'Adj NEA Backsheet'!$D$5:$CB$183,L$9,FALSE))),"")</f>
        <v>2964.875578292952</v>
      </c>
      <c r="M35" s="87">
        <f ca="1">IFERROR(IF((VLOOKUP($E35,'NEA Backsheet'!$D$5:$CB$183,M$9,FALSE))="","",(VLOOKUP($E35,'NEA Backsheet'!$D$5:$CB$183,M$9,FALSE))),"")</f>
        <v>3069.4179851837316</v>
      </c>
      <c r="N35" s="201">
        <f ca="1">IFERROR(IF((VLOOKUP($E35,'NEA Backsheet'!$D$5:$CB$183,N$9,FALSE))="","",(VLOOKUP($E35,'NEA Backsheet'!$D$5:$CB$183,N$9,FALSE))),"")</f>
        <v>2975.5704416852468</v>
      </c>
      <c r="O35" s="72"/>
      <c r="Q35" s="86">
        <f ca="1">IFERROR(IF((VLOOKUP($E35,'DTOC Backsheet'!$D$5:$AF$183,Q$9,FALSE))="","",(VLOOKUP($E35,'DTOC Backsheet'!$D$5:$AF$183,Q$9,FALSE))),"")</f>
        <v>1473.719785288682</v>
      </c>
      <c r="R35" s="87">
        <f ca="1">IFERROR(IF((VLOOKUP($E35,'DTOC Backsheet'!$D$5:$AF$183,R$9,FALSE))="","",(VLOOKUP($E35,'DTOC Backsheet'!$D$5:$AF$183,R$9,FALSE))),"")</f>
        <v>1383.9015226479032</v>
      </c>
      <c r="S35" s="87">
        <f ca="1">IFERROR(IF((VLOOKUP($E35,'DTOC Backsheet'!$D$5:$AF$183,S$9,FALSE))="","",(VLOOKUP($E35,'DTOC Backsheet'!$D$5:$AF$183,S$9,FALSE))),"")</f>
        <v>1176.1016438264407</v>
      </c>
      <c r="T35" s="88">
        <f ca="1">IFERROR(IF((VLOOKUP($E35,'DTOC Backsheet'!$D$5:$AF$183,T$9,FALSE))="","",(VLOOKUP($E35,'DTOC Backsheet'!$D$5:$AF$183,T$9,FALSE))),"")</f>
        <v>1075.0892068779285</v>
      </c>
      <c r="U35" s="148">
        <f ca="1">IFERROR(IF((VLOOKUP($E35,'DTOC Backsheet'!$D$5:$AF$183,U$9,FALSE))="","",(VLOOKUP($E35,'DTOC Backsheet'!$D$5:$AF$183,U$9,FALSE))),"")</f>
        <v>1109.2657141596453</v>
      </c>
      <c r="V35" s="198">
        <f ca="1">IFERROR(IF((VLOOKUP($E35,'DTOC Backsheet'!$D$5:$AF$183,V$9,FALSE))="","",(VLOOKUP($E35,'DTOC Backsheet'!$D$5:$AF$183,V$9,FALSE))),"")</f>
        <v>1076.1202638855405</v>
      </c>
      <c r="W35" s="87">
        <f ca="1">IFERROR(IF((VLOOKUP($E35,'DTOC Backsheet'!$D$5:$AF$183,W$9,FALSE))="","",(VLOOKUP($E35,'DTOC Backsheet'!$D$5:$AF$183,W$9,FALSE))),"")</f>
        <v>1066.3555475193355</v>
      </c>
      <c r="X35" s="201">
        <f ca="1">IFERROR(IF((VLOOKUP($E35,'DTOC Backsheet'!$D$5:$AF$183,X$9,FALSE))="","",(VLOOKUP($E35,'DTOC Backsheet'!$D$5:$AF$183,X$9,FALSE))),"")</f>
        <v>1043.6485219956737</v>
      </c>
      <c r="Y35" s="72"/>
    </row>
    <row r="36" spans="1:25" ht="30" customHeight="1" x14ac:dyDescent="0.3">
      <c r="A36" s="141">
        <v>24</v>
      </c>
      <c r="B36" s="77" t="str">
        <f ca="1">IFERROR(IF((VLOOKUP($E36,'Org List'!$AJ$10:$AL$190,3,FALSE))="","",(VLOOKUP($E36,'Org List'!$AJ$10:$AL$190,3,FALSE))),"")</f>
        <v>Midlands Commissioning Region</v>
      </c>
      <c r="C36" s="78" t="str">
        <f ca="1">IFERROR(IF((VLOOKUP($E36,'Org List'!$AO$10:$AQ$190,3,FALSE))="","",(VLOOKUP($E36,'Org List'!$AO$10:$AQ$190,3,FALSE))),"")</f>
        <v/>
      </c>
      <c r="D36" s="79" t="str">
        <f ca="1">IFERROR(IF((VLOOKUP($E36,'Org List'!$AT$10:$AV$190,3,FALSE))="","",(VLOOKUP($E36,'Org List'!$AT$10:$AV$190,3,FALSE))),"")</f>
        <v>NHS England Midlands (Central Midlands)</v>
      </c>
      <c r="E36" s="77" t="str">
        <f t="shared" ca="1" si="0"/>
        <v>Q78</v>
      </c>
      <c r="F36" s="79" t="str">
        <f ca="1">IF(E36="","",VLOOKUP(E36,'Org List'!$J$9:$K$640,2,0))</f>
        <v>NHS England Midlands (Central Midlands)</v>
      </c>
      <c r="G36" s="86">
        <f ca="1">IFERROR(IF((VLOOKUP($E36,'Adj NEA Backsheet'!$D$5:$CB$183,G$9,FALSE))="","",(VLOOKUP($E36,'Adj NEA Backsheet'!$D$5:$CB$183,G$9,FALSE))),"")</f>
        <v>2579.7089811058845</v>
      </c>
      <c r="H36" s="87">
        <f ca="1">IFERROR(IF((VLOOKUP($E36,'Adj NEA Backsheet'!$D$5:$CB$183,H$9,FALSE))="","",(VLOOKUP($E36,'Adj NEA Backsheet'!$D$5:$CB$183,H$9,FALSE))),"")</f>
        <v>2581.5061659835083</v>
      </c>
      <c r="I36" s="87">
        <f ca="1">IFERROR(IF((VLOOKUP($E36,'Adj NEA Backsheet'!$D$5:$CB$183,I$9,FALSE))="","",(VLOOKUP($E36,'Adj NEA Backsheet'!$D$5:$CB$183,I$9,FALSE))),"")</f>
        <v>2672.853871955524</v>
      </c>
      <c r="J36" s="88">
        <f ca="1">IFERROR(IF((VLOOKUP($E36,'Adj NEA Backsheet'!$D$5:$CB$183,J$9,FALSE))="","",(VLOOKUP($E36,'Adj NEA Backsheet'!$D$5:$CB$183,J$9,FALSE))),"")</f>
        <v>2606.2965654658951</v>
      </c>
      <c r="K36" s="148">
        <f ca="1">IFERROR(IF((VLOOKUP($E36,'Adj NEA Backsheet'!$D$5:$CB$183,K$9,FALSE))="","",(VLOOKUP($E36,'Adj NEA Backsheet'!$D$5:$CB$183,K$9,FALSE))),"")</f>
        <v>2653.3813267000978</v>
      </c>
      <c r="L36" s="198">
        <f ca="1">IFERROR(IF((VLOOKUP($E36,'Adj NEA Backsheet'!$D$5:$CB$183,L$9,FALSE))="","",(VLOOKUP($E36,'Adj NEA Backsheet'!$D$5:$CB$183,L$9,FALSE))),"")</f>
        <v>2652.4033311309113</v>
      </c>
      <c r="M36" s="87">
        <f ca="1">IFERROR(IF((VLOOKUP($E36,'NEA Backsheet'!$D$5:$CB$183,M$9,FALSE))="","",(VLOOKUP($E36,'NEA Backsheet'!$D$5:$CB$183,M$9,FALSE))),"")</f>
        <v>2849.0354267155599</v>
      </c>
      <c r="N36" s="201">
        <f ca="1">IFERROR(IF((VLOOKUP($E36,'NEA Backsheet'!$D$5:$CB$183,N$9,FALSE))="","",(VLOOKUP($E36,'NEA Backsheet'!$D$5:$CB$183,N$9,FALSE))),"")</f>
        <v>2752.9222956892222</v>
      </c>
      <c r="O36" s="72"/>
      <c r="Q36" s="86">
        <f ca="1">IFERROR(IF((VLOOKUP($E36,'DTOC Backsheet'!$D$5:$AF$183,Q$9,FALSE))="","",(VLOOKUP($E36,'DTOC Backsheet'!$D$5:$AF$183,Q$9,FALSE))),"")</f>
        <v>1390.7633355315481</v>
      </c>
      <c r="R36" s="87">
        <f ca="1">IFERROR(IF((VLOOKUP($E36,'DTOC Backsheet'!$D$5:$AF$183,R$9,FALSE))="","",(VLOOKUP($E36,'DTOC Backsheet'!$D$5:$AF$183,R$9,FALSE))),"")</f>
        <v>1369.6484244058795</v>
      </c>
      <c r="S36" s="87">
        <f ca="1">IFERROR(IF((VLOOKUP($E36,'DTOC Backsheet'!$D$5:$AF$183,S$9,FALSE))="","",(VLOOKUP($E36,'DTOC Backsheet'!$D$5:$AF$183,S$9,FALSE))),"")</f>
        <v>1179.9428610239006</v>
      </c>
      <c r="T36" s="88">
        <f ca="1">IFERROR(IF((VLOOKUP($E36,'DTOC Backsheet'!$D$5:$AF$183,T$9,FALSE))="","",(VLOOKUP($E36,'DTOC Backsheet'!$D$5:$AF$183,T$9,FALSE))),"")</f>
        <v>1000.7587711103886</v>
      </c>
      <c r="U36" s="148">
        <f ca="1">IFERROR(IF((VLOOKUP($E36,'DTOC Backsheet'!$D$5:$AF$183,U$9,FALSE))="","",(VLOOKUP($E36,'DTOC Backsheet'!$D$5:$AF$183,U$9,FALSE))),"")</f>
        <v>923.23807457817554</v>
      </c>
      <c r="V36" s="198">
        <f ca="1">IFERROR(IF((VLOOKUP($E36,'DTOC Backsheet'!$D$5:$AF$183,V$9,FALSE))="","",(VLOOKUP($E36,'DTOC Backsheet'!$D$5:$AF$183,V$9,FALSE))),"")</f>
        <v>975.81520314103295</v>
      </c>
      <c r="W36" s="87">
        <f ca="1">IFERROR(IF((VLOOKUP($E36,'DTOC Backsheet'!$D$5:$AF$183,W$9,FALSE))="","",(VLOOKUP($E36,'DTOC Backsheet'!$D$5:$AF$183,W$9,FALSE))),"")</f>
        <v>805.91092153713248</v>
      </c>
      <c r="X36" s="201">
        <f ca="1">IFERROR(IF((VLOOKUP($E36,'DTOC Backsheet'!$D$5:$AF$183,X$9,FALSE))="","",(VLOOKUP($E36,'DTOC Backsheet'!$D$5:$AF$183,X$9,FALSE))),"")</f>
        <v>758.17213273847381</v>
      </c>
      <c r="Y36" s="72"/>
    </row>
    <row r="37" spans="1:25" ht="30" customHeight="1" x14ac:dyDescent="0.3">
      <c r="A37" s="141">
        <v>25</v>
      </c>
      <c r="B37" s="77" t="str">
        <f ca="1">IFERROR(IF((VLOOKUP($E37,'Org List'!$AJ$10:$AL$190,3,FALSE))="","",(VLOOKUP($E37,'Org List'!$AJ$10:$AL$190,3,FALSE))),"")</f>
        <v>East of England Commissioning Region</v>
      </c>
      <c r="C37" s="78" t="str">
        <f ca="1">IFERROR(IF((VLOOKUP($E37,'Org List'!$AO$10:$AQ$190,3,FALSE))="","",(VLOOKUP($E37,'Org List'!$AO$10:$AQ$190,3,FALSE))),"")</f>
        <v/>
      </c>
      <c r="D37" s="79" t="str">
        <f ca="1">IFERROR(IF((VLOOKUP($E37,'Org List'!$AT$10:$AV$190,3,FALSE))="","",(VLOOKUP($E37,'Org List'!$AT$10:$AV$190,3,FALSE))),"")</f>
        <v>NHS England East (East)</v>
      </c>
      <c r="E37" s="77" t="str">
        <f t="shared" ca="1" si="0"/>
        <v>Q79</v>
      </c>
      <c r="F37" s="79" t="str">
        <f ca="1">IF(E37="","",VLOOKUP(E37,'Org List'!$J$9:$K$640,2,0))</f>
        <v>NHS England East (East)</v>
      </c>
      <c r="G37" s="86">
        <f ca="1">IFERROR(IF((VLOOKUP($E37,'Adj NEA Backsheet'!$D$5:$CB$183,G$9,FALSE))="","",(VLOOKUP($E37,'Adj NEA Backsheet'!$D$5:$CB$183,G$9,FALSE))),"")</f>
        <v>2563.3201070721966</v>
      </c>
      <c r="H37" s="87">
        <f ca="1">IFERROR(IF((VLOOKUP($E37,'Adj NEA Backsheet'!$D$5:$CB$183,H$9,FALSE))="","",(VLOOKUP($E37,'Adj NEA Backsheet'!$D$5:$CB$183,H$9,FALSE))),"")</f>
        <v>2559.0605849418348</v>
      </c>
      <c r="I37" s="87">
        <f ca="1">IFERROR(IF((VLOOKUP($E37,'Adj NEA Backsheet'!$D$5:$CB$183,I$9,FALSE))="","",(VLOOKUP($E37,'Adj NEA Backsheet'!$D$5:$CB$183,I$9,FALSE))),"")</f>
        <v>2663.3858671361622</v>
      </c>
      <c r="J37" s="88">
        <f ca="1">IFERROR(IF((VLOOKUP($E37,'Adj NEA Backsheet'!$D$5:$CB$183,J$9,FALSE))="","",(VLOOKUP($E37,'Adj NEA Backsheet'!$D$5:$CB$183,J$9,FALSE))),"")</f>
        <v>2668.5907635593262</v>
      </c>
      <c r="K37" s="148">
        <f ca="1">IFERROR(IF((VLOOKUP($E37,'Adj NEA Backsheet'!$D$5:$CB$183,K$9,FALSE))="","",(VLOOKUP($E37,'Adj NEA Backsheet'!$D$5:$CB$183,K$9,FALSE))),"")</f>
        <v>2696.0534098630274</v>
      </c>
      <c r="L37" s="198">
        <f ca="1">IFERROR(IF((VLOOKUP($E37,'Adj NEA Backsheet'!$D$5:$CB$183,L$9,FALSE))="","",(VLOOKUP($E37,'Adj NEA Backsheet'!$D$5:$CB$183,L$9,FALSE))),"")</f>
        <v>2718.3713692576907</v>
      </c>
      <c r="M37" s="87">
        <f ca="1">IFERROR(IF((VLOOKUP($E37,'NEA Backsheet'!$D$5:$CB$183,M$9,FALSE))="","",(VLOOKUP($E37,'NEA Backsheet'!$D$5:$CB$183,M$9,FALSE))),"")</f>
        <v>2851.2040885906276</v>
      </c>
      <c r="N37" s="201">
        <f ca="1">IFERROR(IF((VLOOKUP($E37,'NEA Backsheet'!$D$5:$CB$183,N$9,FALSE))="","",(VLOOKUP($E37,'NEA Backsheet'!$D$5:$CB$183,N$9,FALSE))),"")</f>
        <v>2829.2807289696525</v>
      </c>
      <c r="O37" s="72"/>
      <c r="Q37" s="86">
        <f ca="1">IFERROR(IF((VLOOKUP($E37,'DTOC Backsheet'!$D$5:$AF$183,Q$9,FALSE))="","",(VLOOKUP($E37,'DTOC Backsheet'!$D$5:$AF$183,Q$9,FALSE))),"")</f>
        <v>1083.5596527074104</v>
      </c>
      <c r="R37" s="87">
        <f ca="1">IFERROR(IF((VLOOKUP($E37,'DTOC Backsheet'!$D$5:$AF$183,R$9,FALSE))="","",(VLOOKUP($E37,'DTOC Backsheet'!$D$5:$AF$183,R$9,FALSE))),"")</f>
        <v>1172.5401689520472</v>
      </c>
      <c r="S37" s="87">
        <f ca="1">IFERROR(IF((VLOOKUP($E37,'DTOC Backsheet'!$D$5:$AF$183,S$9,FALSE))="","",(VLOOKUP($E37,'DTOC Backsheet'!$D$5:$AF$183,S$9,FALSE))),"")</f>
        <v>1103.3525628169457</v>
      </c>
      <c r="T37" s="88">
        <f ca="1">IFERROR(IF((VLOOKUP($E37,'DTOC Backsheet'!$D$5:$AF$183,T$9,FALSE))="","",(VLOOKUP($E37,'DTOC Backsheet'!$D$5:$AF$183,T$9,FALSE))),"")</f>
        <v>983.02919340598964</v>
      </c>
      <c r="U37" s="148">
        <f ca="1">IFERROR(IF((VLOOKUP($E37,'DTOC Backsheet'!$D$5:$AF$183,U$9,FALSE))="","",(VLOOKUP($E37,'DTOC Backsheet'!$D$5:$AF$183,U$9,FALSE))),"")</f>
        <v>1005.5831910223734</v>
      </c>
      <c r="V37" s="198">
        <f ca="1">IFERROR(IF((VLOOKUP($E37,'DTOC Backsheet'!$D$5:$AF$183,V$9,FALSE))="","",(VLOOKUP($E37,'DTOC Backsheet'!$D$5:$AF$183,V$9,FALSE))),"")</f>
        <v>1069.6748599245298</v>
      </c>
      <c r="W37" s="87">
        <f ca="1">IFERROR(IF((VLOOKUP($E37,'DTOC Backsheet'!$D$5:$AF$183,W$9,FALSE))="","",(VLOOKUP($E37,'DTOC Backsheet'!$D$5:$AF$183,W$9,FALSE))),"")</f>
        <v>1034.9585392691952</v>
      </c>
      <c r="X37" s="201">
        <f ca="1">IFERROR(IF((VLOOKUP($E37,'DTOC Backsheet'!$D$5:$AF$183,X$9,FALSE))="","",(VLOOKUP($E37,'DTOC Backsheet'!$D$5:$AF$183,X$9,FALSE))),"")</f>
        <v>937.74134402295056</v>
      </c>
      <c r="Y37" s="72"/>
    </row>
    <row r="38" spans="1:25" ht="30" customHeight="1" x14ac:dyDescent="0.3">
      <c r="A38" s="141">
        <v>26</v>
      </c>
      <c r="B38" s="77" t="str">
        <f ca="1">IFERROR(IF((VLOOKUP($E38,'Org List'!$AJ$10:$AL$190,3,FALSE))="","",(VLOOKUP($E38,'Org List'!$AJ$10:$AL$190,3,FALSE))),"")</f>
        <v>South West England Commissioning Region</v>
      </c>
      <c r="C38" s="78" t="str">
        <f ca="1">IFERROR(IF((VLOOKUP($E38,'Org List'!$AO$10:$AQ$190,3,FALSE))="","",(VLOOKUP($E38,'Org List'!$AO$10:$AQ$190,3,FALSE))),"")</f>
        <v/>
      </c>
      <c r="D38" s="79" t="str">
        <f ca="1">IFERROR(IF((VLOOKUP($E38,'Org List'!$AT$10:$AV$190,3,FALSE))="","",(VLOOKUP($E38,'Org List'!$AT$10:$AV$190,3,FALSE))),"")</f>
        <v>NHS England South West (South West South)</v>
      </c>
      <c r="E38" s="77" t="str">
        <f t="shared" ca="1" si="0"/>
        <v>Q85</v>
      </c>
      <c r="F38" s="79" t="str">
        <f ca="1">IF(E38="","",VLOOKUP(E38,'Org List'!$J$9:$K$640,2,0))</f>
        <v>NHS England South West (South West South)</v>
      </c>
      <c r="G38" s="86">
        <f ca="1">IFERROR(IF((VLOOKUP($E38,'Adj NEA Backsheet'!$D$5:$CB$183,G$9,FALSE))="","",(VLOOKUP($E38,'Adj NEA Backsheet'!$D$5:$CB$183,G$9,FALSE))),"")</f>
        <v>2832.3068729543288</v>
      </c>
      <c r="H38" s="87">
        <f ca="1">IFERROR(IF((VLOOKUP($E38,'Adj NEA Backsheet'!$D$5:$CB$183,H$9,FALSE))="","",(VLOOKUP($E38,'Adj NEA Backsheet'!$D$5:$CB$183,H$9,FALSE))),"")</f>
        <v>2825.5100395726436</v>
      </c>
      <c r="I38" s="87">
        <f ca="1">IFERROR(IF((VLOOKUP($E38,'Adj NEA Backsheet'!$D$5:$CB$183,I$9,FALSE))="","",(VLOOKUP($E38,'Adj NEA Backsheet'!$D$5:$CB$183,I$9,FALSE))),"")</f>
        <v>3005.744233189127</v>
      </c>
      <c r="J38" s="88">
        <f ca="1">IFERROR(IF((VLOOKUP($E38,'Adj NEA Backsheet'!$D$5:$CB$183,J$9,FALSE))="","",(VLOOKUP($E38,'Adj NEA Backsheet'!$D$5:$CB$183,J$9,FALSE))),"")</f>
        <v>2980.6514073898034</v>
      </c>
      <c r="K38" s="148">
        <f ca="1">IFERROR(IF((VLOOKUP($E38,'Adj NEA Backsheet'!$D$5:$CB$183,K$9,FALSE))="","",(VLOOKUP($E38,'Adj NEA Backsheet'!$D$5:$CB$183,K$9,FALSE))),"")</f>
        <v>2960.6583571255696</v>
      </c>
      <c r="L38" s="198">
        <f ca="1">IFERROR(IF((VLOOKUP($E38,'Adj NEA Backsheet'!$D$5:$CB$183,L$9,FALSE))="","",(VLOOKUP($E38,'Adj NEA Backsheet'!$D$5:$CB$183,L$9,FALSE))),"")</f>
        <v>2889.4648705003178</v>
      </c>
      <c r="M38" s="87">
        <f ca="1">IFERROR(IF((VLOOKUP($E38,'NEA Backsheet'!$D$5:$CB$183,M$9,FALSE))="","",(VLOOKUP($E38,'NEA Backsheet'!$D$5:$CB$183,M$9,FALSE))),"")</f>
        <v>3099.0912696974387</v>
      </c>
      <c r="N38" s="201">
        <f ca="1">IFERROR(IF((VLOOKUP($E38,'NEA Backsheet'!$D$5:$CB$183,N$9,FALSE))="","",(VLOOKUP($E38,'NEA Backsheet'!$D$5:$CB$183,N$9,FALSE))),"")</f>
        <v>3041.8967662469372</v>
      </c>
      <c r="O38" s="72"/>
      <c r="Q38" s="86">
        <f ca="1">IFERROR(IF((VLOOKUP($E38,'DTOC Backsheet'!$D$5:$AF$183,Q$9,FALSE))="","",(VLOOKUP($E38,'DTOC Backsheet'!$D$5:$AF$183,Q$9,FALSE))),"")</f>
        <v>1930.2131184184282</v>
      </c>
      <c r="R38" s="87">
        <f ca="1">IFERROR(IF((VLOOKUP($E38,'DTOC Backsheet'!$D$5:$AF$183,R$9,FALSE))="","",(VLOOKUP($E38,'DTOC Backsheet'!$D$5:$AF$183,R$9,FALSE))),"")</f>
        <v>1818.2102740036623</v>
      </c>
      <c r="S38" s="87">
        <f ca="1">IFERROR(IF((VLOOKUP($E38,'DTOC Backsheet'!$D$5:$AF$183,S$9,FALSE))="","",(VLOOKUP($E38,'DTOC Backsheet'!$D$5:$AF$183,S$9,FALSE))),"")</f>
        <v>1435.6509347682752</v>
      </c>
      <c r="T38" s="88">
        <f ca="1">IFERROR(IF((VLOOKUP($E38,'DTOC Backsheet'!$D$5:$AF$183,T$9,FALSE))="","",(VLOOKUP($E38,'DTOC Backsheet'!$D$5:$AF$183,T$9,FALSE))),"")</f>
        <v>1434.943062809539</v>
      </c>
      <c r="U38" s="148">
        <f ca="1">IFERROR(IF((VLOOKUP($E38,'DTOC Backsheet'!$D$5:$AF$183,U$9,FALSE))="","",(VLOOKUP($E38,'DTOC Backsheet'!$D$5:$AF$183,U$9,FALSE))),"")</f>
        <v>1127.1324373006555</v>
      </c>
      <c r="V38" s="198">
        <f ca="1">IFERROR(IF((VLOOKUP($E38,'DTOC Backsheet'!$D$5:$AF$183,V$9,FALSE))="","",(VLOOKUP($E38,'DTOC Backsheet'!$D$5:$AF$183,V$9,FALSE))),"")</f>
        <v>1281.3977157034312</v>
      </c>
      <c r="W38" s="87">
        <f ca="1">IFERROR(IF((VLOOKUP($E38,'DTOC Backsheet'!$D$5:$AF$183,W$9,FALSE))="","",(VLOOKUP($E38,'DTOC Backsheet'!$D$5:$AF$183,W$9,FALSE))),"")</f>
        <v>1216.0839486223495</v>
      </c>
      <c r="X38" s="201">
        <f ca="1">IFERROR(IF((VLOOKUP($E38,'DTOC Backsheet'!$D$5:$AF$183,X$9,FALSE))="","",(VLOOKUP($E38,'DTOC Backsheet'!$D$5:$AF$183,X$9,FALSE))),"")</f>
        <v>1130.5730980287715</v>
      </c>
      <c r="Y38" s="72"/>
    </row>
    <row r="39" spans="1:25" ht="30" customHeight="1" x14ac:dyDescent="0.3">
      <c r="A39" s="141">
        <v>27</v>
      </c>
      <c r="B39" s="77" t="str">
        <f ca="1">IFERROR(IF((VLOOKUP($E39,'Org List'!$AJ$10:$AL$190,3,FALSE))="","",(VLOOKUP($E39,'Org List'!$AJ$10:$AL$190,3,FALSE))),"")</f>
        <v>South West England Commissioning Region</v>
      </c>
      <c r="C39" s="78" t="str">
        <f ca="1">IFERROR(IF((VLOOKUP($E39,'Org List'!$AO$10:$AQ$190,3,FALSE))="","",(VLOOKUP($E39,'Org List'!$AO$10:$AQ$190,3,FALSE))),"")</f>
        <v/>
      </c>
      <c r="D39" s="79" t="str">
        <f ca="1">IFERROR(IF((VLOOKUP($E39,'Org List'!$AT$10:$AV$190,3,FALSE))="","",(VLOOKUP($E39,'Org List'!$AT$10:$AV$190,3,FALSE))),"")</f>
        <v>NHS England South West (South West North)</v>
      </c>
      <c r="E39" s="77" t="str">
        <f t="shared" ca="1" si="0"/>
        <v>Q86</v>
      </c>
      <c r="F39" s="79" t="str">
        <f ca="1">IF(E39="","",VLOOKUP(E39,'Org List'!$J$9:$K$640,2,0))</f>
        <v>NHS England South West (South West North)</v>
      </c>
      <c r="G39" s="86">
        <f ca="1">IFERROR(IF((VLOOKUP($E39,'Adj NEA Backsheet'!$D$5:$CB$183,G$9,FALSE))="","",(VLOOKUP($E39,'Adj NEA Backsheet'!$D$5:$CB$183,G$9,FALSE))),"")</f>
        <v>2382.4612456958384</v>
      </c>
      <c r="H39" s="87">
        <f ca="1">IFERROR(IF((VLOOKUP($E39,'Adj NEA Backsheet'!$D$5:$CB$183,H$9,FALSE))="","",(VLOOKUP($E39,'Adj NEA Backsheet'!$D$5:$CB$183,H$9,FALSE))),"")</f>
        <v>2410.0421421133851</v>
      </c>
      <c r="I39" s="87">
        <f ca="1">IFERROR(IF((VLOOKUP($E39,'Adj NEA Backsheet'!$D$5:$CB$183,I$9,FALSE))="","",(VLOOKUP($E39,'Adj NEA Backsheet'!$D$5:$CB$183,I$9,FALSE))),"")</f>
        <v>2569.6998484206738</v>
      </c>
      <c r="J39" s="88">
        <f ca="1">IFERROR(IF((VLOOKUP($E39,'Adj NEA Backsheet'!$D$5:$CB$183,J$9,FALSE))="","",(VLOOKUP($E39,'Adj NEA Backsheet'!$D$5:$CB$183,J$9,FALSE))),"")</f>
        <v>2579.859994610134</v>
      </c>
      <c r="K39" s="148">
        <f ca="1">IFERROR(IF((VLOOKUP($E39,'Adj NEA Backsheet'!$D$5:$CB$183,K$9,FALSE))="","",(VLOOKUP($E39,'Adj NEA Backsheet'!$D$5:$CB$183,K$9,FALSE))),"")</f>
        <v>2564.5269978424735</v>
      </c>
      <c r="L39" s="198">
        <f ca="1">IFERROR(IF((VLOOKUP($E39,'Adj NEA Backsheet'!$D$5:$CB$183,L$9,FALSE))="","",(VLOOKUP($E39,'Adj NEA Backsheet'!$D$5:$CB$183,L$9,FALSE))),"")</f>
        <v>2588.3201401211227</v>
      </c>
      <c r="M39" s="87">
        <f ca="1">IFERROR(IF((VLOOKUP($E39,'NEA Backsheet'!$D$5:$CB$183,M$9,FALSE))="","",(VLOOKUP($E39,'NEA Backsheet'!$D$5:$CB$183,M$9,FALSE))),"")</f>
        <v>2765.9668106107001</v>
      </c>
      <c r="N39" s="201">
        <f ca="1">IFERROR(IF((VLOOKUP($E39,'NEA Backsheet'!$D$5:$CB$183,N$9,FALSE))="","",(VLOOKUP($E39,'NEA Backsheet'!$D$5:$CB$183,N$9,FALSE))),"")</f>
        <v>2696.348614782753</v>
      </c>
      <c r="O39" s="72"/>
      <c r="Q39" s="86">
        <f ca="1">IFERROR(IF((VLOOKUP($E39,'DTOC Backsheet'!$D$5:$AF$183,Q$9,FALSE))="","",(VLOOKUP($E39,'DTOC Backsheet'!$D$5:$AF$183,Q$9,FALSE))),"")</f>
        <v>1284.2616053878914</v>
      </c>
      <c r="R39" s="87">
        <f ca="1">IFERROR(IF((VLOOKUP($E39,'DTOC Backsheet'!$D$5:$AF$183,R$9,FALSE))="","",(VLOOKUP($E39,'DTOC Backsheet'!$D$5:$AF$183,R$9,FALSE))),"")</f>
        <v>1307.4992719202735</v>
      </c>
      <c r="S39" s="87">
        <f ca="1">IFERROR(IF((VLOOKUP($E39,'DTOC Backsheet'!$D$5:$AF$183,S$9,FALSE))="","",(VLOOKUP($E39,'DTOC Backsheet'!$D$5:$AF$183,S$9,FALSE))),"")</f>
        <v>1096.3815198651607</v>
      </c>
      <c r="T39" s="88">
        <f ca="1">IFERROR(IF((VLOOKUP($E39,'DTOC Backsheet'!$D$5:$AF$183,T$9,FALSE))="","",(VLOOKUP($E39,'DTOC Backsheet'!$D$5:$AF$183,T$9,FALSE))),"")</f>
        <v>1036.6618663126021</v>
      </c>
      <c r="U39" s="148">
        <f ca="1">IFERROR(IF((VLOOKUP($E39,'DTOC Backsheet'!$D$5:$AF$183,U$9,FALSE))="","",(VLOOKUP($E39,'DTOC Backsheet'!$D$5:$AF$183,U$9,FALSE))),"")</f>
        <v>921.58348888383478</v>
      </c>
      <c r="V39" s="198">
        <f ca="1">IFERROR(IF((VLOOKUP($E39,'DTOC Backsheet'!$D$5:$AF$183,V$9,FALSE))="","",(VLOOKUP($E39,'DTOC Backsheet'!$D$5:$AF$183,V$9,FALSE))),"")</f>
        <v>1110.5113762373624</v>
      </c>
      <c r="W39" s="87">
        <f ca="1">IFERROR(IF((VLOOKUP($E39,'DTOC Backsheet'!$D$5:$AF$183,W$9,FALSE))="","",(VLOOKUP($E39,'DTOC Backsheet'!$D$5:$AF$183,W$9,FALSE))),"")</f>
        <v>1095.0065029879922</v>
      </c>
      <c r="X39" s="201">
        <f ca="1">IFERROR(IF((VLOOKUP($E39,'DTOC Backsheet'!$D$5:$AF$183,X$9,FALSE))="","",(VLOOKUP($E39,'DTOC Backsheet'!$D$5:$AF$183,X$9,FALSE))),"")</f>
        <v>949.13673967994328</v>
      </c>
      <c r="Y39" s="72"/>
    </row>
    <row r="40" spans="1:25" ht="30" customHeight="1" x14ac:dyDescent="0.3">
      <c r="A40" s="141">
        <v>28</v>
      </c>
      <c r="B40" s="77" t="str">
        <f ca="1">IFERROR(IF((VLOOKUP($E40,'Org List'!$AJ$10:$AL$190,3,FALSE))="","",(VLOOKUP($E40,'Org List'!$AJ$10:$AL$190,3,FALSE))),"")</f>
        <v>South East England Commissioning Region</v>
      </c>
      <c r="C40" s="78" t="str">
        <f ca="1">IFERROR(IF((VLOOKUP($E40,'Org List'!$AO$10:$AQ$190,3,FALSE))="","",(VLOOKUP($E40,'Org List'!$AO$10:$AQ$190,3,FALSE))),"")</f>
        <v/>
      </c>
      <c r="D40" s="79" t="str">
        <f ca="1">IFERROR(IF((VLOOKUP($E40,'Org List'!$AT$10:$AV$190,3,FALSE))="","",(VLOOKUP($E40,'Org List'!$AT$10:$AV$190,3,FALSE))),"")</f>
        <v>NHS England South East (Hampshire, Isle of Wight and Thames Valley)</v>
      </c>
      <c r="E40" s="77" t="str">
        <f t="shared" ca="1" si="0"/>
        <v>Q87</v>
      </c>
      <c r="F40" s="79" t="str">
        <f ca="1">IF(E40="","",VLOOKUP(E40,'Org List'!$J$9:$K$640,2,0))</f>
        <v>NHS England South East (Hampshire, Isle of Wight and Thames Valley)</v>
      </c>
      <c r="G40" s="86">
        <f ca="1">IFERROR(IF((VLOOKUP($E40,'Adj NEA Backsheet'!$D$5:$CB$183,G$9,FALSE))="","",(VLOOKUP($E40,'Adj NEA Backsheet'!$D$5:$CB$183,G$9,FALSE))),"")</f>
        <v>2403.3806378638046</v>
      </c>
      <c r="H40" s="87">
        <f ca="1">IFERROR(IF((VLOOKUP($E40,'Adj NEA Backsheet'!$D$5:$CB$183,H$9,FALSE))="","",(VLOOKUP($E40,'Adj NEA Backsheet'!$D$5:$CB$183,H$9,FALSE))),"")</f>
        <v>2394.6059038120034</v>
      </c>
      <c r="I40" s="87">
        <f ca="1">IFERROR(IF((VLOOKUP($E40,'Adj NEA Backsheet'!$D$5:$CB$183,I$9,FALSE))="","",(VLOOKUP($E40,'Adj NEA Backsheet'!$D$5:$CB$183,I$9,FALSE))),"")</f>
        <v>2478.8076804642969</v>
      </c>
      <c r="J40" s="88">
        <f ca="1">IFERROR(IF((VLOOKUP($E40,'Adj NEA Backsheet'!$D$5:$CB$183,J$9,FALSE))="","",(VLOOKUP($E40,'Adj NEA Backsheet'!$D$5:$CB$183,J$9,FALSE))),"")</f>
        <v>2458.5150178196914</v>
      </c>
      <c r="K40" s="148">
        <f ca="1">IFERROR(IF((VLOOKUP($E40,'Adj NEA Backsheet'!$D$5:$CB$183,K$9,FALSE))="","",(VLOOKUP($E40,'Adj NEA Backsheet'!$D$5:$CB$183,K$9,FALSE))),"")</f>
        <v>2535.5978914321731</v>
      </c>
      <c r="L40" s="198">
        <f ca="1">IFERROR(IF((VLOOKUP($E40,'Adj NEA Backsheet'!$D$5:$CB$183,L$9,FALSE))="","",(VLOOKUP($E40,'Adj NEA Backsheet'!$D$5:$CB$183,L$9,FALSE))),"")</f>
        <v>2502.8744231960209</v>
      </c>
      <c r="M40" s="87">
        <f ca="1">IFERROR(IF((VLOOKUP($E40,'NEA Backsheet'!$D$5:$CB$183,M$9,FALSE))="","",(VLOOKUP($E40,'NEA Backsheet'!$D$5:$CB$183,M$9,FALSE))),"")</f>
        <v>2666.2350013099685</v>
      </c>
      <c r="N40" s="201">
        <f ca="1">IFERROR(IF((VLOOKUP($E40,'NEA Backsheet'!$D$5:$CB$183,N$9,FALSE))="","",(VLOOKUP($E40,'NEA Backsheet'!$D$5:$CB$183,N$9,FALSE))),"")</f>
        <v>2663.1367254843012</v>
      </c>
      <c r="O40" s="72"/>
      <c r="Q40" s="86">
        <f ca="1">IFERROR(IF((VLOOKUP($E40,'DTOC Backsheet'!$D$5:$AF$183,Q$9,FALSE))="","",(VLOOKUP($E40,'DTOC Backsheet'!$D$5:$AF$183,Q$9,FALSE))),"")</f>
        <v>1914.6258567889324</v>
      </c>
      <c r="R40" s="87">
        <f ca="1">IFERROR(IF((VLOOKUP($E40,'DTOC Backsheet'!$D$5:$AF$183,R$9,FALSE))="","",(VLOOKUP($E40,'DTOC Backsheet'!$D$5:$AF$183,R$9,FALSE))),"")</f>
        <v>1891.2218005209809</v>
      </c>
      <c r="S40" s="87">
        <f ca="1">IFERROR(IF((VLOOKUP($E40,'DTOC Backsheet'!$D$5:$AF$183,S$9,FALSE))="","",(VLOOKUP($E40,'DTOC Backsheet'!$D$5:$AF$183,S$9,FALSE))),"")</f>
        <v>1693.2042142220203</v>
      </c>
      <c r="T40" s="88">
        <f ca="1">IFERROR(IF((VLOOKUP($E40,'DTOC Backsheet'!$D$5:$AF$183,T$9,FALSE))="","",(VLOOKUP($E40,'DTOC Backsheet'!$D$5:$AF$183,T$9,FALSE))),"")</f>
        <v>1564.6040988096868</v>
      </c>
      <c r="U40" s="148">
        <f ca="1">IFERROR(IF((VLOOKUP($E40,'DTOC Backsheet'!$D$5:$AF$183,U$9,FALSE))="","",(VLOOKUP($E40,'DTOC Backsheet'!$D$5:$AF$183,U$9,FALSE))),"")</f>
        <v>1489.8783993761358</v>
      </c>
      <c r="V40" s="198">
        <f ca="1">IFERROR(IF((VLOOKUP($E40,'DTOC Backsheet'!$D$5:$AF$183,V$9,FALSE))="","",(VLOOKUP($E40,'DTOC Backsheet'!$D$5:$AF$183,V$9,FALSE))),"")</f>
        <v>1474.2101075594237</v>
      </c>
      <c r="W40" s="87">
        <f ca="1">IFERROR(IF((VLOOKUP($E40,'DTOC Backsheet'!$D$5:$AF$183,W$9,FALSE))="","",(VLOOKUP($E40,'DTOC Backsheet'!$D$5:$AF$183,W$9,FALSE))),"")</f>
        <v>1273.3963793049923</v>
      </c>
      <c r="X40" s="201">
        <f ca="1">IFERROR(IF((VLOOKUP($E40,'DTOC Backsheet'!$D$5:$AF$183,X$9,FALSE))="","",(VLOOKUP($E40,'DTOC Backsheet'!$D$5:$AF$183,X$9,FALSE))),"")</f>
        <v>1306.9393559173463</v>
      </c>
      <c r="Y40" s="72"/>
    </row>
    <row r="41" spans="1:25" ht="30" customHeight="1" x14ac:dyDescent="0.3">
      <c r="A41" s="141">
        <v>29</v>
      </c>
      <c r="B41" s="77" t="str">
        <f ca="1">IFERROR(IF((VLOOKUP($E41,'Org List'!$AJ$10:$AL$190,3,FALSE))="","",(VLOOKUP($E41,'Org List'!$AJ$10:$AL$190,3,FALSE))),"")</f>
        <v>South East England Commissioning Region</v>
      </c>
      <c r="C41" s="78" t="str">
        <f ca="1">IFERROR(IF((VLOOKUP($E41,'Org List'!$AO$10:$AQ$190,3,FALSE))="","",(VLOOKUP($E41,'Org List'!$AO$10:$AQ$190,3,FALSE))),"")</f>
        <v/>
      </c>
      <c r="D41" s="79" t="str">
        <f ca="1">IFERROR(IF((VLOOKUP($E41,'Org List'!$AT$10:$AV$190,3,FALSE))="","",(VLOOKUP($E41,'Org List'!$AT$10:$AV$190,3,FALSE))),"")</f>
        <v>NHS England South East (Kent, Surrey and Sussex)</v>
      </c>
      <c r="E41" s="77" t="str">
        <f t="shared" ca="1" si="0"/>
        <v>Q88</v>
      </c>
      <c r="F41" s="79" t="str">
        <f ca="1">IF(E41="","",VLOOKUP(E41,'Org List'!$J$9:$K$640,2,0))</f>
        <v>NHS England South East (Kent, Surrey and Sussex)</v>
      </c>
      <c r="G41" s="86">
        <f ca="1">IFERROR(IF((VLOOKUP($E41,'Adj NEA Backsheet'!$D$5:$CB$183,G$9,FALSE))="","",(VLOOKUP($E41,'Adj NEA Backsheet'!$D$5:$CB$183,G$9,FALSE))),"")</f>
        <v>2530.3116134461393</v>
      </c>
      <c r="H41" s="87">
        <f ca="1">IFERROR(IF((VLOOKUP($E41,'Adj NEA Backsheet'!$D$5:$CB$183,H$9,FALSE))="","",(VLOOKUP($E41,'Adj NEA Backsheet'!$D$5:$CB$183,H$9,FALSE))),"")</f>
        <v>2516.6541612243313</v>
      </c>
      <c r="I41" s="87">
        <f ca="1">IFERROR(IF((VLOOKUP($E41,'Adj NEA Backsheet'!$D$5:$CB$183,I$9,FALSE))="","",(VLOOKUP($E41,'Adj NEA Backsheet'!$D$5:$CB$183,I$9,FALSE))),"")</f>
        <v>2624.7621667454705</v>
      </c>
      <c r="J41" s="88">
        <f ca="1">IFERROR(IF((VLOOKUP($E41,'Adj NEA Backsheet'!$D$5:$CB$183,J$9,FALSE))="","",(VLOOKUP($E41,'Adj NEA Backsheet'!$D$5:$CB$183,J$9,FALSE))),"")</f>
        <v>2592.0121488398549</v>
      </c>
      <c r="K41" s="148">
        <f ca="1">IFERROR(IF((VLOOKUP($E41,'Adj NEA Backsheet'!$D$5:$CB$183,K$9,FALSE))="","",(VLOOKUP($E41,'Adj NEA Backsheet'!$D$5:$CB$183,K$9,FALSE))),"")</f>
        <v>2589.2703226682165</v>
      </c>
      <c r="L41" s="198">
        <f ca="1">IFERROR(IF((VLOOKUP($E41,'Adj NEA Backsheet'!$D$5:$CB$183,L$9,FALSE))="","",(VLOOKUP($E41,'Adj NEA Backsheet'!$D$5:$CB$183,L$9,FALSE))),"")</f>
        <v>2575.3900525139989</v>
      </c>
      <c r="M41" s="87">
        <f ca="1">IFERROR(IF((VLOOKUP($E41,'NEA Backsheet'!$D$5:$CB$183,M$9,FALSE))="","",(VLOOKUP($E41,'NEA Backsheet'!$D$5:$CB$183,M$9,FALSE))),"")</f>
        <v>2687.2316730558414</v>
      </c>
      <c r="N41" s="201">
        <f ca="1">IFERROR(IF((VLOOKUP($E41,'NEA Backsheet'!$D$5:$CB$183,N$9,FALSE))="","",(VLOOKUP($E41,'NEA Backsheet'!$D$5:$CB$183,N$9,FALSE))),"")</f>
        <v>2687.4735150225383</v>
      </c>
      <c r="O41" s="72"/>
      <c r="Q41" s="86">
        <f ca="1">IFERROR(IF((VLOOKUP($E41,'DTOC Backsheet'!$D$5:$AF$183,Q$9,FALSE))="","",(VLOOKUP($E41,'DTOC Backsheet'!$D$5:$AF$183,Q$9,FALSE))),"")</f>
        <v>1188.1888165561961</v>
      </c>
      <c r="R41" s="87">
        <f ca="1">IFERROR(IF((VLOOKUP($E41,'DTOC Backsheet'!$D$5:$AF$183,R$9,FALSE))="","",(VLOOKUP($E41,'DTOC Backsheet'!$D$5:$AF$183,R$9,FALSE))),"")</f>
        <v>1213.3790539278086</v>
      </c>
      <c r="S41" s="87">
        <f ca="1">IFERROR(IF((VLOOKUP($E41,'DTOC Backsheet'!$D$5:$AF$183,S$9,FALSE))="","",(VLOOKUP($E41,'DTOC Backsheet'!$D$5:$AF$183,S$9,FALSE))),"")</f>
        <v>1044.2254002008228</v>
      </c>
      <c r="T41" s="88">
        <f ca="1">IFERROR(IF((VLOOKUP($E41,'DTOC Backsheet'!$D$5:$AF$183,T$9,FALSE))="","",(VLOOKUP($E41,'DTOC Backsheet'!$D$5:$AF$183,T$9,FALSE))),"")</f>
        <v>965.91055780159525</v>
      </c>
      <c r="U41" s="148">
        <f ca="1">IFERROR(IF((VLOOKUP($E41,'DTOC Backsheet'!$D$5:$AF$183,U$9,FALSE))="","",(VLOOKUP($E41,'DTOC Backsheet'!$D$5:$AF$183,U$9,FALSE))),"")</f>
        <v>997.80911040570356</v>
      </c>
      <c r="V41" s="198">
        <f ca="1">IFERROR(IF((VLOOKUP($E41,'DTOC Backsheet'!$D$5:$AF$183,V$9,FALSE))="","",(VLOOKUP($E41,'DTOC Backsheet'!$D$5:$AF$183,V$9,FALSE))),"")</f>
        <v>1022.1660670307285</v>
      </c>
      <c r="W41" s="87">
        <f ca="1">IFERROR(IF((VLOOKUP($E41,'DTOC Backsheet'!$D$5:$AF$183,W$9,FALSE))="","",(VLOOKUP($E41,'DTOC Backsheet'!$D$5:$AF$183,W$9,FALSE))),"")</f>
        <v>1019.2613533850746</v>
      </c>
      <c r="X41" s="201">
        <f ca="1">IFERROR(IF((VLOOKUP($E41,'DTOC Backsheet'!$D$5:$AF$183,X$9,FALSE))="","",(VLOOKUP($E41,'DTOC Backsheet'!$D$5:$AF$183,X$9,FALSE))),"")</f>
        <v>1029.321390050306</v>
      </c>
      <c r="Y41" s="72"/>
    </row>
    <row r="42" spans="1:25" ht="30" customHeight="1" x14ac:dyDescent="0.3">
      <c r="A42" s="141">
        <v>30</v>
      </c>
      <c r="B42" s="77" t="str">
        <f ca="1">IFERROR(IF((VLOOKUP($E42,'Org List'!$AJ$10:$AL$190,3,FALSE))="","",(VLOOKUP($E42,'Org List'!$AJ$10:$AL$190,3,FALSE))),"")</f>
        <v>London Commissioning Region</v>
      </c>
      <c r="C42" s="78" t="str">
        <f ca="1">IFERROR(IF((VLOOKUP($E42,'Org List'!$AO$10:$AQ$190,3,FALSE))="","",(VLOOKUP($E42,'Org List'!$AO$10:$AQ$190,3,FALSE))),"")</f>
        <v/>
      </c>
      <c r="D42" s="79" t="str">
        <f ca="1">IFERROR(IF((VLOOKUP($E42,'Org List'!$AT$10:$AV$190,3,FALSE))="","",(VLOOKUP($E42,'Org List'!$AT$10:$AV$190,3,FALSE))),"")</f>
        <v>NHS England London</v>
      </c>
      <c r="E42" s="77" t="str">
        <f t="shared" ca="1" si="0"/>
        <v>Q71</v>
      </c>
      <c r="F42" s="79" t="str">
        <f ca="1">IF(E42="","",VLOOKUP(E42,'Org List'!$J$9:$K$640,2,0))</f>
        <v>NHS England London</v>
      </c>
      <c r="G42" s="86">
        <f ca="1">IFERROR(IF((VLOOKUP($E42,'Adj NEA Backsheet'!$D$5:$CB$183,G$9,FALSE))="","",(VLOOKUP($E42,'Adj NEA Backsheet'!$D$5:$CB$183,G$9,FALSE))),"")</f>
        <v>2213.6762370219553</v>
      </c>
      <c r="H42" s="87">
        <f ca="1">IFERROR(IF((VLOOKUP($E42,'Adj NEA Backsheet'!$D$5:$CB$183,H$9,FALSE))="","",(VLOOKUP($E42,'Adj NEA Backsheet'!$D$5:$CB$183,H$9,FALSE))),"")</f>
        <v>2218.8011511739392</v>
      </c>
      <c r="I42" s="87">
        <f ca="1">IFERROR(IF((VLOOKUP($E42,'Adj NEA Backsheet'!$D$5:$CB$183,I$9,FALSE))="","",(VLOOKUP($E42,'Adj NEA Backsheet'!$D$5:$CB$183,I$9,FALSE))),"")</f>
        <v>2310.8652894896454</v>
      </c>
      <c r="J42" s="88">
        <f ca="1">IFERROR(IF((VLOOKUP($E42,'Adj NEA Backsheet'!$D$5:$CB$183,J$9,FALSE))="","",(VLOOKUP($E42,'Adj NEA Backsheet'!$D$5:$CB$183,J$9,FALSE))),"")</f>
        <v>2251.3827226066687</v>
      </c>
      <c r="K42" s="148">
        <f ca="1">IFERROR(IF((VLOOKUP($E42,'Adj NEA Backsheet'!$D$5:$CB$183,K$9,FALSE))="","",(VLOOKUP($E42,'Adj NEA Backsheet'!$D$5:$CB$183,K$9,FALSE))),"")</f>
        <v>2273.1468026613475</v>
      </c>
      <c r="L42" s="198">
        <f ca="1">IFERROR(IF((VLOOKUP($E42,'Adj NEA Backsheet'!$D$5:$CB$183,L$9,FALSE))="","",(VLOOKUP($E42,'Adj NEA Backsheet'!$D$5:$CB$183,L$9,FALSE))),"")</f>
        <v>2288.4799950325942</v>
      </c>
      <c r="M42" s="87">
        <f ca="1">IFERROR(IF((VLOOKUP($E42,'NEA Backsheet'!$D$5:$CB$183,M$9,FALSE))="","",(VLOOKUP($E42,'NEA Backsheet'!$D$5:$CB$183,M$9,FALSE))),"")</f>
        <v>2410.502244821359</v>
      </c>
      <c r="N42" s="201">
        <f ca="1">IFERROR(IF((VLOOKUP($E42,'NEA Backsheet'!$D$5:$CB$183,N$9,FALSE))="","",(VLOOKUP($E42,'NEA Backsheet'!$D$5:$CB$183,N$9,FALSE))),"")</f>
        <v>2332.9246634789488</v>
      </c>
      <c r="O42" s="72"/>
      <c r="Q42" s="86">
        <f ca="1">IFERROR(IF((VLOOKUP($E42,'DTOC Backsheet'!$D$5:$AF$183,Q$9,FALSE))="","",(VLOOKUP($E42,'DTOC Backsheet'!$D$5:$AF$183,Q$9,FALSE))),"")</f>
        <v>701.35566901077163</v>
      </c>
      <c r="R42" s="87">
        <f ca="1">IFERROR(IF((VLOOKUP($E42,'DTOC Backsheet'!$D$5:$AF$183,R$9,FALSE))="","",(VLOOKUP($E42,'DTOC Backsheet'!$D$5:$AF$183,R$9,FALSE))),"")</f>
        <v>706.51420458458995</v>
      </c>
      <c r="S42" s="87">
        <f ca="1">IFERROR(IF((VLOOKUP($E42,'DTOC Backsheet'!$D$5:$AF$183,S$9,FALSE))="","",(VLOOKUP($E42,'DTOC Backsheet'!$D$5:$AF$183,S$9,FALSE))),"")</f>
        <v>607.8572117353167</v>
      </c>
      <c r="T42" s="88">
        <f ca="1">IFERROR(IF((VLOOKUP($E42,'DTOC Backsheet'!$D$5:$AF$183,T$9,FALSE))="","",(VLOOKUP($E42,'DTOC Backsheet'!$D$5:$AF$183,T$9,FALSE))),"")</f>
        <v>547.60882761225321</v>
      </c>
      <c r="U42" s="148">
        <f ca="1">IFERROR(IF((VLOOKUP($E42,'DTOC Backsheet'!$D$5:$AF$183,U$9,FALSE))="","",(VLOOKUP($E42,'DTOC Backsheet'!$D$5:$AF$183,U$9,FALSE))),"")</f>
        <v>591.26633399740115</v>
      </c>
      <c r="V42" s="198">
        <f ca="1">IFERROR(IF((VLOOKUP($E42,'DTOC Backsheet'!$D$5:$AF$183,V$9,FALSE))="","",(VLOOKUP($E42,'DTOC Backsheet'!$D$5:$AF$183,V$9,FALSE))),"")</f>
        <v>569.59628290999456</v>
      </c>
      <c r="W42" s="87">
        <f ca="1">IFERROR(IF((VLOOKUP($E42,'DTOC Backsheet'!$D$5:$AF$183,W$9,FALSE))="","",(VLOOKUP($E42,'DTOC Backsheet'!$D$5:$AF$183,W$9,FALSE))),"")</f>
        <v>542.86219192133649</v>
      </c>
      <c r="X42" s="201">
        <f ca="1">IFERROR(IF((VLOOKUP($E42,'DTOC Backsheet'!$D$5:$AF$183,X$9,FALSE))="","",(VLOOKUP($E42,'DTOC Backsheet'!$D$5:$AF$183,X$9,FALSE))),"")</f>
        <v>564.58950980555994</v>
      </c>
      <c r="Y42" s="72"/>
    </row>
    <row r="43" spans="1:25" ht="30" customHeight="1" x14ac:dyDescent="0.3">
      <c r="A43" s="141">
        <v>31</v>
      </c>
      <c r="B43" s="77" t="str">
        <f ca="1">IFERROR(IF((VLOOKUP($E43,'Org List'!$AJ$10:$AL$190,3,FALSE))="","",(VLOOKUP($E43,'Org List'!$AJ$10:$AL$190,3,FALSE))),"")</f>
        <v>London Commissioning Region</v>
      </c>
      <c r="C43" s="78" t="str">
        <f ca="1">IFERROR(IF((VLOOKUP($E43,'Org List'!$AO$10:$AQ$190,3,FALSE))="","",(VLOOKUP($E43,'Org List'!$AO$10:$AQ$190,3,FALSE))),"")</f>
        <v>London Region</v>
      </c>
      <c r="D43" s="79" t="str">
        <f ca="1">IFERROR(IF((VLOOKUP($E43,'Org List'!$AT$10:$AV$190,3,FALSE))="","",(VLOOKUP($E43,'Org List'!$AT$10:$AV$190,3,FALSE))),"")</f>
        <v>NHS England London</v>
      </c>
      <c r="E43" s="77" t="str">
        <f t="shared" ca="1" si="0"/>
        <v>E09000002</v>
      </c>
      <c r="F43" s="79" t="str">
        <f ca="1">IF(E43="","",VLOOKUP(E43,'Org List'!$J$9:$K$640,2,0))</f>
        <v>Barking and Dagenham</v>
      </c>
      <c r="G43" s="86">
        <f ca="1">IFERROR(IF((VLOOKUP($E43,'Adj NEA Backsheet'!$D$5:$CB$183,G$9,FALSE))="","",(VLOOKUP($E43,'Adj NEA Backsheet'!$D$5:$CB$183,G$9,FALSE))),"")</f>
        <v>2476.3305378261571</v>
      </c>
      <c r="H43" s="87">
        <f ca="1">IFERROR(IF((VLOOKUP($E43,'Adj NEA Backsheet'!$D$5:$CB$183,H$9,FALSE))="","",(VLOOKUP($E43,'Adj NEA Backsheet'!$D$5:$CB$183,H$9,FALSE))),"")</f>
        <v>2392.803148609682</v>
      </c>
      <c r="I43" s="87">
        <f ca="1">IFERROR(IF((VLOOKUP($E43,'Adj NEA Backsheet'!$D$5:$CB$183,I$9,FALSE))="","",(VLOOKUP($E43,'Adj NEA Backsheet'!$D$5:$CB$183,I$9,FALSE))),"")</f>
        <v>2487.2943973803763</v>
      </c>
      <c r="J43" s="88">
        <f ca="1">IFERROR(IF((VLOOKUP($E43,'Adj NEA Backsheet'!$D$5:$CB$183,J$9,FALSE))="","",(VLOOKUP($E43,'Adj NEA Backsheet'!$D$5:$CB$183,J$9,FALSE))),"")</f>
        <v>2397.3501546751409</v>
      </c>
      <c r="K43" s="148">
        <f ca="1">IFERROR(IF((VLOOKUP($E43,'Adj NEA Backsheet'!$D$5:$CB$183,K$9,FALSE))="","",(VLOOKUP($E43,'Adj NEA Backsheet'!$D$5:$CB$183,K$9,FALSE))),"")</f>
        <v>2636.009859043475</v>
      </c>
      <c r="L43" s="198">
        <f ca="1">IFERROR(IF((VLOOKUP($E43,'Adj NEA Backsheet'!$D$5:$CB$183,L$9,FALSE))="","",(VLOOKUP($E43,'Adj NEA Backsheet'!$D$5:$CB$183,L$9,FALSE))),"")</f>
        <v>2434.269297229172</v>
      </c>
      <c r="M43" s="87">
        <f ca="1">IFERROR(IF((VLOOKUP($E43,'NEA Backsheet'!$D$5:$CB$183,M$9,FALSE))="","",(VLOOKUP($E43,'NEA Backsheet'!$D$5:$CB$183,M$9,FALSE))),"")</f>
        <v>2434.6082179732357</v>
      </c>
      <c r="N43" s="201">
        <f ca="1">IFERROR(IF((VLOOKUP($E43,'NEA Backsheet'!$D$5:$CB$183,N$9,FALSE))="","",(VLOOKUP($E43,'NEA Backsheet'!$D$5:$CB$183,N$9,FALSE))),"")</f>
        <v>2308.9058346252577</v>
      </c>
      <c r="O43" s="72"/>
      <c r="Q43" s="86">
        <f ca="1">IFERROR(IF((VLOOKUP($E43,'DTOC Backsheet'!$D$5:$AF$183,Q$9,FALSE))="","",(VLOOKUP($E43,'DTOC Backsheet'!$D$5:$AF$183,Q$9,FALSE))),"")</f>
        <v>345.00953849900554</v>
      </c>
      <c r="R43" s="87">
        <f ca="1">IFERROR(IF((VLOOKUP($E43,'DTOC Backsheet'!$D$5:$AF$183,R$9,FALSE))="","",(VLOOKUP($E43,'DTOC Backsheet'!$D$5:$AF$183,R$9,FALSE))),"")</f>
        <v>484.36633248095677</v>
      </c>
      <c r="S43" s="87">
        <f ca="1">IFERROR(IF((VLOOKUP($E43,'DTOC Backsheet'!$D$5:$AF$183,S$9,FALSE))="","",(VLOOKUP($E43,'DTOC Backsheet'!$D$5:$AF$183,S$9,FALSE))),"")</f>
        <v>313.21454181380312</v>
      </c>
      <c r="T43" s="88">
        <f ca="1">IFERROR(IF((VLOOKUP($E43,'DTOC Backsheet'!$D$5:$AF$183,T$9,FALSE))="","",(VLOOKUP($E43,'DTOC Backsheet'!$D$5:$AF$183,T$9,FALSE))),"")</f>
        <v>329.08868522912263</v>
      </c>
      <c r="U43" s="148">
        <f ca="1">IFERROR(IF((VLOOKUP($E43,'DTOC Backsheet'!$D$5:$AF$183,U$9,FALSE))="","",(VLOOKUP($E43,'DTOC Backsheet'!$D$5:$AF$183,U$9,FALSE))),"")</f>
        <v>369.47985182666082</v>
      </c>
      <c r="V43" s="198">
        <f ca="1">IFERROR(IF((VLOOKUP($E43,'DTOC Backsheet'!$D$5:$AF$183,V$9,FALSE))="","",(VLOOKUP($E43,'DTOC Backsheet'!$D$5:$AF$183,V$9,FALSE))),"")</f>
        <v>420.46542277765167</v>
      </c>
      <c r="W43" s="87">
        <f ca="1">IFERROR(IF((VLOOKUP($E43,'DTOC Backsheet'!$D$5:$AF$183,W$9,FALSE))="","",(VLOOKUP($E43,'DTOC Backsheet'!$D$5:$AF$183,W$9,FALSE))),"")</f>
        <v>549.58472583535581</v>
      </c>
      <c r="X43" s="201">
        <f ca="1">IFERROR(IF((VLOOKUP($E43,'DTOC Backsheet'!$D$5:$AF$183,X$9,FALSE))="","",(VLOOKUP($E43,'DTOC Backsheet'!$D$5:$AF$183,X$9,FALSE))),"")</f>
        <v>515.87218046505438</v>
      </c>
      <c r="Y43" s="72"/>
    </row>
    <row r="44" spans="1:25" ht="30" customHeight="1" x14ac:dyDescent="0.3">
      <c r="A44" s="141">
        <v>32</v>
      </c>
      <c r="B44" s="77" t="str">
        <f ca="1">IFERROR(IF((VLOOKUP($E44,'Org List'!$AJ$10:$AL$190,3,FALSE))="","",(VLOOKUP($E44,'Org List'!$AJ$10:$AL$190,3,FALSE))),"")</f>
        <v>London Commissioning Region</v>
      </c>
      <c r="C44" s="78" t="str">
        <f ca="1">IFERROR(IF((VLOOKUP($E44,'Org List'!$AO$10:$AQ$190,3,FALSE))="","",(VLOOKUP($E44,'Org List'!$AO$10:$AQ$190,3,FALSE))),"")</f>
        <v>London Region</v>
      </c>
      <c r="D44" s="79" t="str">
        <f ca="1">IFERROR(IF((VLOOKUP($E44,'Org List'!$AT$10:$AV$190,3,FALSE))="","",(VLOOKUP($E44,'Org List'!$AT$10:$AV$190,3,FALSE))),"")</f>
        <v>NHS England London</v>
      </c>
      <c r="E44" s="77" t="str">
        <f t="shared" ca="1" si="0"/>
        <v>E09000003</v>
      </c>
      <c r="F44" s="79" t="str">
        <f ca="1">IF(E44="","",VLOOKUP(E44,'Org List'!$J$9:$K$640,2,0))</f>
        <v>Barnet</v>
      </c>
      <c r="G44" s="86">
        <f ca="1">IFERROR(IF((VLOOKUP($E44,'Adj NEA Backsheet'!$D$5:$CB$183,G$9,FALSE))="","",(VLOOKUP($E44,'Adj NEA Backsheet'!$D$5:$CB$183,G$9,FALSE))),"")</f>
        <v>1954.7004838279877</v>
      </c>
      <c r="H44" s="87">
        <f ca="1">IFERROR(IF((VLOOKUP($E44,'Adj NEA Backsheet'!$D$5:$CB$183,H$9,FALSE))="","",(VLOOKUP($E44,'Adj NEA Backsheet'!$D$5:$CB$183,H$9,FALSE))),"")</f>
        <v>1869.6520870070372</v>
      </c>
      <c r="I44" s="87">
        <f ca="1">IFERROR(IF((VLOOKUP($E44,'Adj NEA Backsheet'!$D$5:$CB$183,I$9,FALSE))="","",(VLOOKUP($E44,'Adj NEA Backsheet'!$D$5:$CB$183,I$9,FALSE))),"")</f>
        <v>2116.7732170364084</v>
      </c>
      <c r="J44" s="88">
        <f ca="1">IFERROR(IF((VLOOKUP($E44,'Adj NEA Backsheet'!$D$5:$CB$183,J$9,FALSE))="","",(VLOOKUP($E44,'Adj NEA Backsheet'!$D$5:$CB$183,J$9,FALSE))),"")</f>
        <v>1997.0776801977509</v>
      </c>
      <c r="K44" s="148">
        <f ca="1">IFERROR(IF((VLOOKUP($E44,'Adj NEA Backsheet'!$D$5:$CB$183,K$9,FALSE))="","",(VLOOKUP($E44,'Adj NEA Backsheet'!$D$5:$CB$183,K$9,FALSE))),"")</f>
        <v>2065.5607146733601</v>
      </c>
      <c r="L44" s="198">
        <f ca="1">IFERROR(IF((VLOOKUP($E44,'Adj NEA Backsheet'!$D$5:$CB$183,L$9,FALSE))="","",(VLOOKUP($E44,'Adj NEA Backsheet'!$D$5:$CB$183,L$9,FALSE))),"")</f>
        <v>2071.1115028192162</v>
      </c>
      <c r="M44" s="87">
        <f ca="1">IFERROR(IF((VLOOKUP($E44,'NEA Backsheet'!$D$5:$CB$183,M$9,FALSE))="","",(VLOOKUP($E44,'NEA Backsheet'!$D$5:$CB$183,M$9,FALSE))),"")</f>
        <v>2125.0639550599149</v>
      </c>
      <c r="N44" s="201">
        <f ca="1">IFERROR(IF((VLOOKUP($E44,'NEA Backsheet'!$D$5:$CB$183,N$9,FALSE))="","",(VLOOKUP($E44,'NEA Backsheet'!$D$5:$CB$183,N$9,FALSE))),"")</f>
        <v>2084.8099188742572</v>
      </c>
      <c r="O44" s="72"/>
      <c r="Q44" s="86">
        <f ca="1">IFERROR(IF((VLOOKUP($E44,'DTOC Backsheet'!$D$5:$AF$183,Q$9,FALSE))="","",(VLOOKUP($E44,'DTOC Backsheet'!$D$5:$AF$183,Q$9,FALSE))),"")</f>
        <v>1191.0185925798428</v>
      </c>
      <c r="R44" s="87">
        <f ca="1">IFERROR(IF((VLOOKUP($E44,'DTOC Backsheet'!$D$5:$AF$183,R$9,FALSE))="","",(VLOOKUP($E44,'DTOC Backsheet'!$D$5:$AF$183,R$9,FALSE))),"")</f>
        <v>963.54720368814139</v>
      </c>
      <c r="S44" s="87">
        <f ca="1">IFERROR(IF((VLOOKUP($E44,'DTOC Backsheet'!$D$5:$AF$183,S$9,FALSE))="","",(VLOOKUP($E44,'DTOC Backsheet'!$D$5:$AF$183,S$9,FALSE))),"")</f>
        <v>641.23982031785249</v>
      </c>
      <c r="T44" s="88">
        <f ca="1">IFERROR(IF((VLOOKUP($E44,'DTOC Backsheet'!$D$5:$AF$183,T$9,FALSE))="","",(VLOOKUP($E44,'DTOC Backsheet'!$D$5:$AF$183,T$9,FALSE))),"")</f>
        <v>601.92947001689515</v>
      </c>
      <c r="U44" s="148">
        <f ca="1">IFERROR(IF((VLOOKUP($E44,'DTOC Backsheet'!$D$5:$AF$183,U$9,FALSE))="","",(VLOOKUP($E44,'DTOC Backsheet'!$D$5:$AF$183,U$9,FALSE))),"")</f>
        <v>538.35936097220656</v>
      </c>
      <c r="V44" s="198">
        <f ca="1">IFERROR(IF((VLOOKUP($E44,'DTOC Backsheet'!$D$5:$AF$183,V$9,FALSE))="","",(VLOOKUP($E44,'DTOC Backsheet'!$D$5:$AF$183,V$9,FALSE))),"")</f>
        <v>579.74615071484232</v>
      </c>
      <c r="W44" s="87">
        <f ca="1">IFERROR(IF((VLOOKUP($E44,'DTOC Backsheet'!$D$5:$AF$183,W$9,FALSE))="","",(VLOOKUP($E44,'DTOC Backsheet'!$D$5:$AF$183,W$9,FALSE))),"")</f>
        <v>668.14833360511238</v>
      </c>
      <c r="X44" s="201">
        <f ca="1">IFERROR(IF((VLOOKUP($E44,'DTOC Backsheet'!$D$5:$AF$183,X$9,FALSE))="","",(VLOOKUP($E44,'DTOC Backsheet'!$D$5:$AF$183,X$9,FALSE))),"")</f>
        <v>805.27548117256765</v>
      </c>
      <c r="Y44" s="72"/>
    </row>
    <row r="45" spans="1:25" ht="30" customHeight="1" x14ac:dyDescent="0.3">
      <c r="A45" s="141">
        <v>33</v>
      </c>
      <c r="B45" s="77" t="str">
        <f ca="1">IFERROR(IF((VLOOKUP($E45,'Org List'!$AJ$10:$AL$190,3,FALSE))="","",(VLOOKUP($E45,'Org List'!$AJ$10:$AL$190,3,FALSE))),"")</f>
        <v>North East and Yorkshire Commissioning Region</v>
      </c>
      <c r="C45" s="78" t="str">
        <f ca="1">IFERROR(IF((VLOOKUP($E45,'Org List'!$AO$10:$AQ$190,3,FALSE))="","",(VLOOKUP($E45,'Org List'!$AO$10:$AQ$190,3,FALSE))),"")</f>
        <v>Yorkshire and The Humber Region</v>
      </c>
      <c r="D45" s="79" t="str">
        <f ca="1">IFERROR(IF((VLOOKUP($E45,'Org List'!$AT$10:$AV$190,3,FALSE))="","",(VLOOKUP($E45,'Org List'!$AT$10:$AV$190,3,FALSE))),"")</f>
        <v>NHS England North East and Yokrshire (Yorkshire And Humber)</v>
      </c>
      <c r="E45" s="77" t="str">
        <f t="shared" ca="1" si="0"/>
        <v>E08000016</v>
      </c>
      <c r="F45" s="79" t="str">
        <f ca="1">IF(E45="","",VLOOKUP(E45,'Org List'!$J$9:$K$640,2,0))</f>
        <v>Barnsley</v>
      </c>
      <c r="G45" s="86">
        <f ca="1">IFERROR(IF((VLOOKUP($E45,'Adj NEA Backsheet'!$D$5:$CB$183,G$9,FALSE))="","",(VLOOKUP($E45,'Adj NEA Backsheet'!$D$5:$CB$183,G$9,FALSE))),"")</f>
        <v>3549.0743502474038</v>
      </c>
      <c r="H45" s="87">
        <f ca="1">IFERROR(IF((VLOOKUP($E45,'Adj NEA Backsheet'!$D$5:$CB$183,H$9,FALSE))="","",(VLOOKUP($E45,'Adj NEA Backsheet'!$D$5:$CB$183,H$9,FALSE))),"")</f>
        <v>3245.0270530180783</v>
      </c>
      <c r="I45" s="87">
        <f ca="1">IFERROR(IF((VLOOKUP($E45,'Adj NEA Backsheet'!$D$5:$CB$183,I$9,FALSE))="","",(VLOOKUP($E45,'Adj NEA Backsheet'!$D$5:$CB$183,I$9,FALSE))),"")</f>
        <v>3275.428743982583</v>
      </c>
      <c r="J45" s="88">
        <f ca="1">IFERROR(IF((VLOOKUP($E45,'Adj NEA Backsheet'!$D$5:$CB$183,J$9,FALSE))="","",(VLOOKUP($E45,'Adj NEA Backsheet'!$D$5:$CB$183,J$9,FALSE))),"")</f>
        <v>3500.2968058068718</v>
      </c>
      <c r="K45" s="148">
        <f ca="1">IFERROR(IF((VLOOKUP($E45,'Adj NEA Backsheet'!$D$5:$CB$183,K$9,FALSE))="","",(VLOOKUP($E45,'Adj NEA Backsheet'!$D$5:$CB$183,K$9,FALSE))),"")</f>
        <v>3442.7647565259954</v>
      </c>
      <c r="L45" s="198">
        <f ca="1">IFERROR(IF((VLOOKUP($E45,'Adj NEA Backsheet'!$D$5:$CB$183,L$9,FALSE))="","",(VLOOKUP($E45,'Adj NEA Backsheet'!$D$5:$CB$183,L$9,FALSE))),"")</f>
        <v>3452.0056327196262</v>
      </c>
      <c r="M45" s="87">
        <f ca="1">IFERROR(IF((VLOOKUP($E45,'NEA Backsheet'!$D$5:$CB$183,M$9,FALSE))="","",(VLOOKUP($E45,'NEA Backsheet'!$D$5:$CB$183,M$9,FALSE))),"")</f>
        <v>3684.0211386559968</v>
      </c>
      <c r="N45" s="201">
        <f ca="1">IFERROR(IF((VLOOKUP($E45,'NEA Backsheet'!$D$5:$CB$183,N$9,FALSE))="","",(VLOOKUP($E45,'NEA Backsheet'!$D$5:$CB$183,N$9,FALSE))),"")</f>
        <v>3784.612471251226</v>
      </c>
      <c r="O45" s="72"/>
      <c r="Q45" s="86">
        <f ca="1">IFERROR(IF((VLOOKUP($E45,'DTOC Backsheet'!$D$5:$AF$183,Q$9,FALSE))="","",(VLOOKUP($E45,'DTOC Backsheet'!$D$5:$AF$183,Q$9,FALSE))),"")</f>
        <v>133.05307626995796</v>
      </c>
      <c r="R45" s="87">
        <f ca="1">IFERROR(IF((VLOOKUP($E45,'DTOC Backsheet'!$D$5:$AF$183,R$9,FALSE))="","",(VLOOKUP($E45,'DTOC Backsheet'!$D$5:$AF$183,R$9,FALSE))),"")</f>
        <v>117.00387251755058</v>
      </c>
      <c r="S45" s="87">
        <f ca="1">IFERROR(IF((VLOOKUP($E45,'DTOC Backsheet'!$D$5:$AF$183,S$9,FALSE))="","",(VLOOKUP($E45,'DTOC Backsheet'!$D$5:$AF$183,S$9,FALSE))),"")</f>
        <v>416.24386506243661</v>
      </c>
      <c r="T45" s="88">
        <f ca="1">IFERROR(IF((VLOOKUP($E45,'DTOC Backsheet'!$D$5:$AF$183,T$9,FALSE))="","",(VLOOKUP($E45,'DTOC Backsheet'!$D$5:$AF$183,T$9,FALSE))),"")</f>
        <v>280.03138361978267</v>
      </c>
      <c r="U45" s="148">
        <f ca="1">IFERROR(IF((VLOOKUP($E45,'DTOC Backsheet'!$D$5:$AF$183,U$9,FALSE))="","",(VLOOKUP($E45,'DTOC Backsheet'!$D$5:$AF$183,U$9,FALSE))),"")</f>
        <v>174.89139526436978</v>
      </c>
      <c r="V45" s="198">
        <f ca="1">IFERROR(IF((VLOOKUP($E45,'DTOC Backsheet'!$D$5:$AF$183,V$9,FALSE))="","",(VLOOKUP($E45,'DTOC Backsheet'!$D$5:$AF$183,V$9,FALSE))),"")</f>
        <v>116.42330417892065</v>
      </c>
      <c r="W45" s="87">
        <f ca="1">IFERROR(IF((VLOOKUP($E45,'DTOC Backsheet'!$D$5:$AF$183,W$9,FALSE))="","",(VLOOKUP($E45,'DTOC Backsheet'!$D$5:$AF$183,W$9,FALSE))),"")</f>
        <v>80.521844740486969</v>
      </c>
      <c r="X45" s="201">
        <f ca="1">IFERROR(IF((VLOOKUP($E45,'DTOC Backsheet'!$D$5:$AF$183,X$9,FALSE))="","",(VLOOKUP($E45,'DTOC Backsheet'!$D$5:$AF$183,X$9,FALSE))),"")</f>
        <v>66.728500385349463</v>
      </c>
      <c r="Y45" s="72"/>
    </row>
    <row r="46" spans="1:25" ht="30" customHeight="1" x14ac:dyDescent="0.3">
      <c r="A46" s="141">
        <v>34</v>
      </c>
      <c r="B46" s="77" t="str">
        <f ca="1">IFERROR(IF((VLOOKUP($E46,'Org List'!$AJ$10:$AL$190,3,FALSE))="","",(VLOOKUP($E46,'Org List'!$AJ$10:$AL$190,3,FALSE))),"")</f>
        <v>South West England Commissioning Region</v>
      </c>
      <c r="C46" s="78" t="str">
        <f ca="1">IFERROR(IF((VLOOKUP($E46,'Org List'!$AO$10:$AQ$190,3,FALSE))="","",(VLOOKUP($E46,'Org List'!$AO$10:$AQ$190,3,FALSE))),"")</f>
        <v>South West Region</v>
      </c>
      <c r="D46" s="79" t="str">
        <f ca="1">IFERROR(IF((VLOOKUP($E46,'Org List'!$AT$10:$AV$190,3,FALSE))="","",(VLOOKUP($E46,'Org List'!$AT$10:$AV$190,3,FALSE))),"")</f>
        <v>NHS England South West (South West North)</v>
      </c>
      <c r="E46" s="77" t="str">
        <f t="shared" ca="1" si="0"/>
        <v>E06000022</v>
      </c>
      <c r="F46" s="79" t="str">
        <f ca="1">IF(E46="","",VLOOKUP(E46,'Org List'!$J$9:$K$640,2,0))</f>
        <v>Bath and North East Somerset</v>
      </c>
      <c r="G46" s="86">
        <f ca="1">IFERROR(IF((VLOOKUP($E46,'Adj NEA Backsheet'!$D$5:$CB$183,G$9,FALSE))="","",(VLOOKUP($E46,'Adj NEA Backsheet'!$D$5:$CB$183,G$9,FALSE))),"")</f>
        <v>2329.2362026541218</v>
      </c>
      <c r="H46" s="87">
        <f ca="1">IFERROR(IF((VLOOKUP($E46,'Adj NEA Backsheet'!$D$5:$CB$183,H$9,FALSE))="","",(VLOOKUP($E46,'Adj NEA Backsheet'!$D$5:$CB$183,H$9,FALSE))),"")</f>
        <v>2313.2252205012501</v>
      </c>
      <c r="I46" s="87">
        <f ca="1">IFERROR(IF((VLOOKUP($E46,'Adj NEA Backsheet'!$D$5:$CB$183,I$9,FALSE))="","",(VLOOKUP($E46,'Adj NEA Backsheet'!$D$5:$CB$183,I$9,FALSE))),"")</f>
        <v>2448.5184864656439</v>
      </c>
      <c r="J46" s="88">
        <f ca="1">IFERROR(IF((VLOOKUP($E46,'Adj NEA Backsheet'!$D$5:$CB$183,J$9,FALSE))="","",(VLOOKUP($E46,'Adj NEA Backsheet'!$D$5:$CB$183,J$9,FALSE))),"")</f>
        <v>2334.6698862481126</v>
      </c>
      <c r="K46" s="148">
        <f ca="1">IFERROR(IF((VLOOKUP($E46,'Adj NEA Backsheet'!$D$5:$CB$183,K$9,FALSE))="","",(VLOOKUP($E46,'Adj NEA Backsheet'!$D$5:$CB$183,K$9,FALSE))),"")</f>
        <v>2407.3600528720194</v>
      </c>
      <c r="L46" s="198">
        <f ca="1">IFERROR(IF((VLOOKUP($E46,'Adj NEA Backsheet'!$D$5:$CB$183,L$9,FALSE))="","",(VLOOKUP($E46,'Adj NEA Backsheet'!$D$5:$CB$183,L$9,FALSE))),"")</f>
        <v>2349.0731622841781</v>
      </c>
      <c r="M46" s="87">
        <f ca="1">IFERROR(IF((VLOOKUP($E46,'NEA Backsheet'!$D$5:$CB$183,M$9,FALSE))="","",(VLOOKUP($E46,'NEA Backsheet'!$D$5:$CB$183,M$9,FALSE))),"")</f>
        <v>2619.7231064671978</v>
      </c>
      <c r="N46" s="201">
        <f ca="1">IFERROR(IF((VLOOKUP($E46,'NEA Backsheet'!$D$5:$CB$183,N$9,FALSE))="","",(VLOOKUP($E46,'NEA Backsheet'!$D$5:$CB$183,N$9,FALSE))),"")</f>
        <v>2628.8653760553116</v>
      </c>
      <c r="O46" s="72"/>
      <c r="Q46" s="86">
        <f ca="1">IFERROR(IF((VLOOKUP($E46,'DTOC Backsheet'!$D$5:$AF$183,Q$9,FALSE))="","",(VLOOKUP($E46,'DTOC Backsheet'!$D$5:$AF$183,Q$9,FALSE))),"")</f>
        <v>1069.0961337513061</v>
      </c>
      <c r="R46" s="87">
        <f ca="1">IFERROR(IF((VLOOKUP($E46,'DTOC Backsheet'!$D$5:$AF$183,R$9,FALSE))="","",(VLOOKUP($E46,'DTOC Backsheet'!$D$5:$AF$183,R$9,FALSE))),"")</f>
        <v>1149.4252873563219</v>
      </c>
      <c r="S46" s="87">
        <f ca="1">IFERROR(IF((VLOOKUP($E46,'DTOC Backsheet'!$D$5:$AF$183,S$9,FALSE))="","",(VLOOKUP($E46,'DTOC Backsheet'!$D$5:$AF$183,S$9,FALSE))),"")</f>
        <v>1116.771159874608</v>
      </c>
      <c r="T46" s="88">
        <f ca="1">IFERROR(IF((VLOOKUP($E46,'DTOC Backsheet'!$D$5:$AF$183,T$9,FALSE))="","",(VLOOKUP($E46,'DTOC Backsheet'!$D$5:$AF$183,T$9,FALSE))),"")</f>
        <v>1172.9894150006435</v>
      </c>
      <c r="U46" s="148">
        <f ca="1">IFERROR(IF((VLOOKUP($E46,'DTOC Backsheet'!$D$5:$AF$183,U$9,FALSE))="","",(VLOOKUP($E46,'DTOC Backsheet'!$D$5:$AF$183,U$9,FALSE))),"")</f>
        <v>1177.5333695689912</v>
      </c>
      <c r="V46" s="198">
        <f ca="1">IFERROR(IF((VLOOKUP($E46,'DTOC Backsheet'!$D$5:$AF$183,V$9,FALSE))="","",(VLOOKUP($E46,'DTOC Backsheet'!$D$5:$AF$183,V$9,FALSE))),"")</f>
        <v>1258.0262790654383</v>
      </c>
      <c r="W46" s="87">
        <f ca="1">IFERROR(IF((VLOOKUP($E46,'DTOC Backsheet'!$D$5:$AF$183,W$9,FALSE))="","",(VLOOKUP($E46,'DTOC Backsheet'!$D$5:$AF$183,W$9,FALSE))),"")</f>
        <v>1202.2005515114506</v>
      </c>
      <c r="X46" s="201">
        <f ca="1">IFERROR(IF((VLOOKUP($E46,'DTOC Backsheet'!$D$5:$AF$183,X$9,FALSE))="","",(VLOOKUP($E46,'DTOC Backsheet'!$D$5:$AF$183,X$9,FALSE))),"")</f>
        <v>1205.9044931517244</v>
      </c>
      <c r="Y46" s="72"/>
    </row>
    <row r="47" spans="1:25" ht="30" customHeight="1" x14ac:dyDescent="0.3">
      <c r="A47" s="141">
        <v>35</v>
      </c>
      <c r="B47" s="77" t="str">
        <f ca="1">IFERROR(IF((VLOOKUP($E47,'Org List'!$AJ$10:$AL$190,3,FALSE))="","",(VLOOKUP($E47,'Org List'!$AJ$10:$AL$190,3,FALSE))),"")</f>
        <v>East of England Commissioning Region</v>
      </c>
      <c r="C47" s="78" t="str">
        <f ca="1">IFERROR(IF((VLOOKUP($E47,'Org List'!$AO$10:$AQ$190,3,FALSE))="","",(VLOOKUP($E47,'Org List'!$AO$10:$AQ$190,3,FALSE))),"")</f>
        <v>East Region</v>
      </c>
      <c r="D47" s="79" t="str">
        <f ca="1">IFERROR(IF((VLOOKUP($E47,'Org List'!$AT$10:$AV$190,3,FALSE))="","",(VLOOKUP($E47,'Org List'!$AT$10:$AV$190,3,FALSE))),"")</f>
        <v>NHS England East (East)</v>
      </c>
      <c r="E47" s="77" t="str">
        <f t="shared" ca="1" si="0"/>
        <v>E06000055</v>
      </c>
      <c r="F47" s="79" t="str">
        <f ca="1">IF(E47="","",VLOOKUP(E47,'Org List'!$J$9:$K$640,2,0))</f>
        <v>Bedford</v>
      </c>
      <c r="G47" s="86">
        <f ca="1">IFERROR(IF((VLOOKUP($E47,'Adj NEA Backsheet'!$D$5:$CB$183,G$9,FALSE))="","",(VLOOKUP($E47,'Adj NEA Backsheet'!$D$5:$CB$183,G$9,FALSE))),"")</f>
        <v>2833.1990071877535</v>
      </c>
      <c r="H47" s="87">
        <f ca="1">IFERROR(IF((VLOOKUP($E47,'Adj NEA Backsheet'!$D$5:$CB$183,H$9,FALSE))="","",(VLOOKUP($E47,'Adj NEA Backsheet'!$D$5:$CB$183,H$9,FALSE))),"")</f>
        <v>2741.5737286777094</v>
      </c>
      <c r="I47" s="87">
        <f ca="1">IFERROR(IF((VLOOKUP($E47,'Adj NEA Backsheet'!$D$5:$CB$183,I$9,FALSE))="","",(VLOOKUP($E47,'Adj NEA Backsheet'!$D$5:$CB$183,I$9,FALSE))),"")</f>
        <v>2844.912626065021</v>
      </c>
      <c r="J47" s="88">
        <f ca="1">IFERROR(IF((VLOOKUP($E47,'Adj NEA Backsheet'!$D$5:$CB$183,J$9,FALSE))="","",(VLOOKUP($E47,'Adj NEA Backsheet'!$D$5:$CB$183,J$9,FALSE))),"")</f>
        <v>2793.7551146558862</v>
      </c>
      <c r="K47" s="148">
        <f ca="1">IFERROR(IF((VLOOKUP($E47,'Adj NEA Backsheet'!$D$5:$CB$183,K$9,FALSE))="","",(VLOOKUP($E47,'Adj NEA Backsheet'!$D$5:$CB$183,K$9,FALSE))),"")</f>
        <v>2776.7670244697388</v>
      </c>
      <c r="L47" s="198">
        <f ca="1">IFERROR(IF((VLOOKUP($E47,'Adj NEA Backsheet'!$D$5:$CB$183,L$9,FALSE))="","",(VLOOKUP($E47,'Adj NEA Backsheet'!$D$5:$CB$183,L$9,FALSE))),"")</f>
        <v>2777.2441998583613</v>
      </c>
      <c r="M47" s="87">
        <f ca="1">IFERROR(IF((VLOOKUP($E47,'NEA Backsheet'!$D$5:$CB$183,M$9,FALSE))="","",(VLOOKUP($E47,'NEA Backsheet'!$D$5:$CB$183,M$9,FALSE))),"")</f>
        <v>3022.3530831034318</v>
      </c>
      <c r="N47" s="201">
        <f ca="1">IFERROR(IF((VLOOKUP($E47,'NEA Backsheet'!$D$5:$CB$183,N$9,FALSE))="","",(VLOOKUP($E47,'NEA Backsheet'!$D$5:$CB$183,N$9,FALSE))),"")</f>
        <v>2866.9685420143946</v>
      </c>
      <c r="O47" s="72"/>
      <c r="Q47" s="86">
        <f ca="1">IFERROR(IF((VLOOKUP($E47,'DTOC Backsheet'!$D$5:$AF$183,Q$9,FALSE))="","",(VLOOKUP($E47,'DTOC Backsheet'!$D$5:$AF$183,Q$9,FALSE))),"")</f>
        <v>460.63907933398627</v>
      </c>
      <c r="R47" s="87">
        <f ca="1">IFERROR(IF((VLOOKUP($E47,'DTOC Backsheet'!$D$5:$AF$183,R$9,FALSE))="","",(VLOOKUP($E47,'DTOC Backsheet'!$D$5:$AF$183,R$9,FALSE))),"")</f>
        <v>785.84108716944172</v>
      </c>
      <c r="S47" s="87">
        <f ca="1">IFERROR(IF((VLOOKUP($E47,'DTOC Backsheet'!$D$5:$AF$183,S$9,FALSE))="","",(VLOOKUP($E47,'DTOC Backsheet'!$D$5:$AF$183,S$9,FALSE))),"")</f>
        <v>739.16503428011754</v>
      </c>
      <c r="T47" s="88">
        <f ca="1">IFERROR(IF((VLOOKUP($E47,'DTOC Backsheet'!$D$5:$AF$183,T$9,FALSE))="","",(VLOOKUP($E47,'DTOC Backsheet'!$D$5:$AF$183,T$9,FALSE))),"")</f>
        <v>557.69214783135089</v>
      </c>
      <c r="U47" s="148">
        <f ca="1">IFERROR(IF((VLOOKUP($E47,'DTOC Backsheet'!$D$5:$AF$183,U$9,FALSE))="","",(VLOOKUP($E47,'DTOC Backsheet'!$D$5:$AF$183,U$9,FALSE))),"")</f>
        <v>515.60217441011685</v>
      </c>
      <c r="V47" s="198">
        <f ca="1">IFERROR(IF((VLOOKUP($E47,'DTOC Backsheet'!$D$5:$AF$183,V$9,FALSE))="","",(VLOOKUP($E47,'DTOC Backsheet'!$D$5:$AF$183,V$9,FALSE))),"")</f>
        <v>766.63880160104839</v>
      </c>
      <c r="W47" s="87">
        <f ca="1">IFERROR(IF((VLOOKUP($E47,'DTOC Backsheet'!$D$5:$AF$183,W$9,FALSE))="","",(VLOOKUP($E47,'DTOC Backsheet'!$D$5:$AF$183,W$9,FALSE))),"")</f>
        <v>577.23392120549534</v>
      </c>
      <c r="X47" s="201">
        <f ca="1">IFERROR(IF((VLOOKUP($E47,'DTOC Backsheet'!$D$5:$AF$183,X$9,FALSE))="","",(VLOOKUP($E47,'DTOC Backsheet'!$D$5:$AF$183,X$9,FALSE))),"")</f>
        <v>450.84757111450853</v>
      </c>
      <c r="Y47" s="72"/>
    </row>
    <row r="48" spans="1:25" ht="30" customHeight="1" x14ac:dyDescent="0.3">
      <c r="A48" s="141">
        <v>36</v>
      </c>
      <c r="B48" s="77" t="str">
        <f ca="1">IFERROR(IF((VLOOKUP($E48,'Org List'!$AJ$10:$AL$190,3,FALSE))="","",(VLOOKUP($E48,'Org List'!$AJ$10:$AL$190,3,FALSE))),"")</f>
        <v>London Commissioning Region</v>
      </c>
      <c r="C48" s="78" t="str">
        <f ca="1">IFERROR(IF((VLOOKUP($E48,'Org List'!$AO$10:$AQ$190,3,FALSE))="","",(VLOOKUP($E48,'Org List'!$AO$10:$AQ$190,3,FALSE))),"")</f>
        <v>London Region</v>
      </c>
      <c r="D48" s="79" t="str">
        <f ca="1">IFERROR(IF((VLOOKUP($E48,'Org List'!$AT$10:$AV$190,3,FALSE))="","",(VLOOKUP($E48,'Org List'!$AT$10:$AV$190,3,FALSE))),"")</f>
        <v>NHS England London</v>
      </c>
      <c r="E48" s="77" t="str">
        <f t="shared" ca="1" si="0"/>
        <v>E09000004</v>
      </c>
      <c r="F48" s="79" t="str">
        <f ca="1">IF(E48="","",VLOOKUP(E48,'Org List'!$J$9:$K$640,2,0))</f>
        <v>Bexley</v>
      </c>
      <c r="G48" s="86">
        <f ca="1">IFERROR(IF((VLOOKUP($E48,'Adj NEA Backsheet'!$D$5:$CB$183,G$9,FALSE))="","",(VLOOKUP($E48,'Adj NEA Backsheet'!$D$5:$CB$183,G$9,FALSE))),"")</f>
        <v>2624.4243252251563</v>
      </c>
      <c r="H48" s="87">
        <f ca="1">IFERROR(IF((VLOOKUP($E48,'Adj NEA Backsheet'!$D$5:$CB$183,H$9,FALSE))="","",(VLOOKUP($E48,'Adj NEA Backsheet'!$D$5:$CB$183,H$9,FALSE))),"")</f>
        <v>2684.3958486382048</v>
      </c>
      <c r="I48" s="87">
        <f ca="1">IFERROR(IF((VLOOKUP($E48,'Adj NEA Backsheet'!$D$5:$CB$183,I$9,FALSE))="","",(VLOOKUP($E48,'Adj NEA Backsheet'!$D$5:$CB$183,I$9,FALSE))),"")</f>
        <v>2764.4672674683211</v>
      </c>
      <c r="J48" s="88">
        <f ca="1">IFERROR(IF((VLOOKUP($E48,'Adj NEA Backsheet'!$D$5:$CB$183,J$9,FALSE))="","",(VLOOKUP($E48,'Adj NEA Backsheet'!$D$5:$CB$183,J$9,FALSE))),"")</f>
        <v>2628.9948584801236</v>
      </c>
      <c r="K48" s="148">
        <f ca="1">IFERROR(IF((VLOOKUP($E48,'Adj NEA Backsheet'!$D$5:$CB$183,K$9,FALSE))="","",(VLOOKUP($E48,'Adj NEA Backsheet'!$D$5:$CB$183,K$9,FALSE))),"")</f>
        <v>2704.578301044457</v>
      </c>
      <c r="L48" s="198">
        <f ca="1">IFERROR(IF((VLOOKUP($E48,'Adj NEA Backsheet'!$D$5:$CB$183,L$9,FALSE))="","",(VLOOKUP($E48,'Adj NEA Backsheet'!$D$5:$CB$183,L$9,FALSE))),"")</f>
        <v>2561.0551029325034</v>
      </c>
      <c r="M48" s="87">
        <f ca="1">IFERROR(IF((VLOOKUP($E48,'NEA Backsheet'!$D$5:$CB$183,M$9,FALSE))="","",(VLOOKUP($E48,'NEA Backsheet'!$D$5:$CB$183,M$9,FALSE))),"")</f>
        <v>2780.5974591717377</v>
      </c>
      <c r="N48" s="201">
        <f ca="1">IFERROR(IF((VLOOKUP($E48,'NEA Backsheet'!$D$5:$CB$183,N$9,FALSE))="","",(VLOOKUP($E48,'NEA Backsheet'!$D$5:$CB$183,N$9,FALSE))),"")</f>
        <v>2702.3615584781382</v>
      </c>
      <c r="O48" s="72"/>
      <c r="Q48" s="86">
        <f ca="1">IFERROR(IF((VLOOKUP($E48,'DTOC Backsheet'!$D$5:$AF$183,Q$9,FALSE))="","",(VLOOKUP($E48,'DTOC Backsheet'!$D$5:$AF$183,Q$9,FALSE))),"")</f>
        <v>568.26576053692406</v>
      </c>
      <c r="R48" s="87">
        <f ca="1">IFERROR(IF((VLOOKUP($E48,'DTOC Backsheet'!$D$5:$AF$183,R$9,FALSE))="","",(VLOOKUP($E48,'DTOC Backsheet'!$D$5:$AF$183,R$9,FALSE))),"")</f>
        <v>604.14512146218942</v>
      </c>
      <c r="S48" s="87">
        <f ca="1">IFERROR(IF((VLOOKUP($E48,'DTOC Backsheet'!$D$5:$AF$183,S$9,FALSE))="","",(VLOOKUP($E48,'DTOC Backsheet'!$D$5:$AF$183,S$9,FALSE))),"")</f>
        <v>687.511871847365</v>
      </c>
      <c r="T48" s="88">
        <f ca="1">IFERROR(IF((VLOOKUP($E48,'DTOC Backsheet'!$D$5:$AF$183,T$9,FALSE))="","",(VLOOKUP($E48,'DTOC Backsheet'!$D$5:$AF$183,T$9,FALSE))),"")</f>
        <v>501.49356553030486</v>
      </c>
      <c r="U48" s="148">
        <f ca="1">IFERROR(IF((VLOOKUP($E48,'DTOC Backsheet'!$D$5:$AF$183,U$9,FALSE))="","",(VLOOKUP($E48,'DTOC Backsheet'!$D$5:$AF$183,U$9,FALSE))),"")</f>
        <v>456.70805500527251</v>
      </c>
      <c r="V48" s="198">
        <f ca="1">IFERROR(IF((VLOOKUP($E48,'DTOC Backsheet'!$D$5:$AF$183,V$9,FALSE))="","",(VLOOKUP($E48,'DTOC Backsheet'!$D$5:$AF$183,V$9,FALSE))),"")</f>
        <v>402.54883297500072</v>
      </c>
      <c r="W48" s="87">
        <f ca="1">IFERROR(IF((VLOOKUP($E48,'DTOC Backsheet'!$D$5:$AF$183,W$9,FALSE))="","",(VLOOKUP($E48,'DTOC Backsheet'!$D$5:$AF$183,W$9,FALSE))),"")</f>
        <v>277.04525115485171</v>
      </c>
      <c r="X48" s="201">
        <f ca="1">IFERROR(IF((VLOOKUP($E48,'DTOC Backsheet'!$D$5:$AF$183,X$9,FALSE))="","",(VLOOKUP($E48,'DTOC Backsheet'!$D$5:$AF$183,X$9,FALSE))),"")</f>
        <v>490.50608435106102</v>
      </c>
      <c r="Y48" s="72"/>
    </row>
    <row r="49" spans="1:25" ht="30" customHeight="1" x14ac:dyDescent="0.3">
      <c r="A49" s="141">
        <v>37</v>
      </c>
      <c r="B49" s="77" t="str">
        <f ca="1">IFERROR(IF((VLOOKUP($E49,'Org List'!$AJ$10:$AL$190,3,FALSE))="","",(VLOOKUP($E49,'Org List'!$AJ$10:$AL$190,3,FALSE))),"")</f>
        <v>Midlands Commissioning Region</v>
      </c>
      <c r="C49" s="78" t="str">
        <f ca="1">IFERROR(IF((VLOOKUP($E49,'Org List'!$AO$10:$AQ$190,3,FALSE))="","",(VLOOKUP($E49,'Org List'!$AO$10:$AQ$190,3,FALSE))),"")</f>
        <v>West Midlands Region</v>
      </c>
      <c r="D49" s="79" t="str">
        <f ca="1">IFERROR(IF((VLOOKUP($E49,'Org List'!$AT$10:$AV$190,3,FALSE))="","",(VLOOKUP($E49,'Org List'!$AT$10:$AV$190,3,FALSE))),"")</f>
        <v>NHS England Midlands (West Midlands)</v>
      </c>
      <c r="E49" s="77" t="str">
        <f t="shared" ca="1" si="0"/>
        <v>E08000025</v>
      </c>
      <c r="F49" s="79" t="str">
        <f ca="1">IF(E49="","",VLOOKUP(E49,'Org List'!$J$9:$K$640,2,0))</f>
        <v>Birmingham</v>
      </c>
      <c r="G49" s="86">
        <f ca="1">IFERROR(IF((VLOOKUP($E49,'Adj NEA Backsheet'!$D$5:$CB$183,G$9,FALSE))="","",(VLOOKUP($E49,'Adj NEA Backsheet'!$D$5:$CB$183,G$9,FALSE))),"")</f>
        <v>3044.6066027904794</v>
      </c>
      <c r="H49" s="87">
        <f ca="1">IFERROR(IF((VLOOKUP($E49,'Adj NEA Backsheet'!$D$5:$CB$183,H$9,FALSE))="","",(VLOOKUP($E49,'Adj NEA Backsheet'!$D$5:$CB$183,H$9,FALSE))),"")</f>
        <v>3009.8342162804474</v>
      </c>
      <c r="I49" s="87">
        <f ca="1">IFERROR(IF((VLOOKUP($E49,'Adj NEA Backsheet'!$D$5:$CB$183,I$9,FALSE))="","",(VLOOKUP($E49,'Adj NEA Backsheet'!$D$5:$CB$183,I$9,FALSE))),"")</f>
        <v>3242.9820080494546</v>
      </c>
      <c r="J49" s="88">
        <f ca="1">IFERROR(IF((VLOOKUP($E49,'Adj NEA Backsheet'!$D$5:$CB$183,J$9,FALSE))="","",(VLOOKUP($E49,'Adj NEA Backsheet'!$D$5:$CB$183,J$9,FALSE))),"")</f>
        <v>3345.8741836278637</v>
      </c>
      <c r="K49" s="148">
        <f ca="1">IFERROR(IF((VLOOKUP($E49,'Adj NEA Backsheet'!$D$5:$CB$183,K$9,FALSE))="","",(VLOOKUP($E49,'Adj NEA Backsheet'!$D$5:$CB$183,K$9,FALSE))),"")</f>
        <v>3437.2143051309354</v>
      </c>
      <c r="L49" s="198">
        <f ca="1">IFERROR(IF((VLOOKUP($E49,'Adj NEA Backsheet'!$D$5:$CB$183,L$9,FALSE))="","",(VLOOKUP($E49,'Adj NEA Backsheet'!$D$5:$CB$183,L$9,FALSE))),"")</f>
        <v>3566.5143537562749</v>
      </c>
      <c r="M49" s="87">
        <f ca="1">IFERROR(IF((VLOOKUP($E49,'NEA Backsheet'!$D$5:$CB$183,M$9,FALSE))="","",(VLOOKUP($E49,'NEA Backsheet'!$D$5:$CB$183,M$9,FALSE))),"")</f>
        <v>3608.7789839077786</v>
      </c>
      <c r="N49" s="201">
        <f ca="1">IFERROR(IF((VLOOKUP($E49,'NEA Backsheet'!$D$5:$CB$183,N$9,FALSE))="","",(VLOOKUP($E49,'NEA Backsheet'!$D$5:$CB$183,N$9,FALSE))),"")</f>
        <v>3409.8130110751226</v>
      </c>
      <c r="O49" s="72"/>
      <c r="Q49" s="86">
        <f ca="1">IFERROR(IF((VLOOKUP($E49,'DTOC Backsheet'!$D$5:$AF$183,Q$9,FALSE))="","",(VLOOKUP($E49,'DTOC Backsheet'!$D$5:$AF$183,Q$9,FALSE))),"")</f>
        <v>1844.4338965962777</v>
      </c>
      <c r="R49" s="87">
        <f ca="1">IFERROR(IF((VLOOKUP($E49,'DTOC Backsheet'!$D$5:$AF$183,R$9,FALSE))="","",(VLOOKUP($E49,'DTOC Backsheet'!$D$5:$AF$183,R$9,FALSE))),"")</f>
        <v>1780.3616079788844</v>
      </c>
      <c r="S49" s="87">
        <f ca="1">IFERROR(IF((VLOOKUP($E49,'DTOC Backsheet'!$D$5:$AF$183,S$9,FALSE))="","",(VLOOKUP($E49,'DTOC Backsheet'!$D$5:$AF$183,S$9,FALSE))),"")</f>
        <v>1629.1321620510671</v>
      </c>
      <c r="T49" s="88">
        <f ca="1">IFERROR(IF((VLOOKUP($E49,'DTOC Backsheet'!$D$5:$AF$183,T$9,FALSE))="","",(VLOOKUP($E49,'DTOC Backsheet'!$D$5:$AF$183,T$9,FALSE))),"")</f>
        <v>1415.8947983296787</v>
      </c>
      <c r="U49" s="148">
        <f ca="1">IFERROR(IF((VLOOKUP($E49,'DTOC Backsheet'!$D$5:$AF$183,U$9,FALSE))="","",(VLOOKUP($E49,'DTOC Backsheet'!$D$5:$AF$183,U$9,FALSE))),"")</f>
        <v>1607.4529132662133</v>
      </c>
      <c r="V49" s="198">
        <f ca="1">IFERROR(IF((VLOOKUP($E49,'DTOC Backsheet'!$D$5:$AF$183,V$9,FALSE))="","",(VLOOKUP($E49,'DTOC Backsheet'!$D$5:$AF$183,V$9,FALSE))),"")</f>
        <v>1592.6188397314938</v>
      </c>
      <c r="W49" s="87">
        <f ca="1">IFERROR(IF((VLOOKUP($E49,'DTOC Backsheet'!$D$5:$AF$183,W$9,FALSE))="","",(VLOOKUP($E49,'DTOC Backsheet'!$D$5:$AF$183,W$9,FALSE))),"")</f>
        <v>1521.3685652733925</v>
      </c>
      <c r="X49" s="201">
        <f ca="1">IFERROR(IF((VLOOKUP($E49,'DTOC Backsheet'!$D$5:$AF$183,X$9,FALSE))="","",(VLOOKUP($E49,'DTOC Backsheet'!$D$5:$AF$183,X$9,FALSE))),"")</f>
        <v>1533.3986284317625</v>
      </c>
      <c r="Y49" s="72"/>
    </row>
    <row r="50" spans="1:25" ht="30" customHeight="1" x14ac:dyDescent="0.3">
      <c r="A50" s="141">
        <v>38</v>
      </c>
      <c r="B50" s="77" t="str">
        <f ca="1">IFERROR(IF((VLOOKUP($E50,'Org List'!$AJ$10:$AL$190,3,FALSE))="","",(VLOOKUP($E50,'Org List'!$AJ$10:$AL$190,3,FALSE))),"")</f>
        <v>North West Commissioning Region</v>
      </c>
      <c r="C50" s="78" t="str">
        <f ca="1">IFERROR(IF((VLOOKUP($E50,'Org List'!$AO$10:$AQ$190,3,FALSE))="","",(VLOOKUP($E50,'Org List'!$AO$10:$AQ$190,3,FALSE))),"")</f>
        <v>North West Region</v>
      </c>
      <c r="D50" s="79" t="str">
        <f ca="1">IFERROR(IF((VLOOKUP($E50,'Org List'!$AT$10:$AV$190,3,FALSE))="","",(VLOOKUP($E50,'Org List'!$AT$10:$AV$190,3,FALSE))),"")</f>
        <v>NHS England North West (Lancashire)</v>
      </c>
      <c r="E50" s="77" t="str">
        <f t="shared" ca="1" si="0"/>
        <v>E06000008</v>
      </c>
      <c r="F50" s="79" t="str">
        <f ca="1">IF(E50="","",VLOOKUP(E50,'Org List'!$J$9:$K$640,2,0))</f>
        <v>Blackburn with Darwen</v>
      </c>
      <c r="G50" s="86">
        <f ca="1">IFERROR(IF((VLOOKUP($E50,'Adj NEA Backsheet'!$D$5:$CB$183,G$9,FALSE))="","",(VLOOKUP($E50,'Adj NEA Backsheet'!$D$5:$CB$183,G$9,FALSE))),"")</f>
        <v>2919.0431417395275</v>
      </c>
      <c r="H50" s="87">
        <f ca="1">IFERROR(IF((VLOOKUP($E50,'Adj NEA Backsheet'!$D$5:$CB$183,H$9,FALSE))="","",(VLOOKUP($E50,'Adj NEA Backsheet'!$D$5:$CB$183,H$9,FALSE))),"")</f>
        <v>2894.3050758095569</v>
      </c>
      <c r="I50" s="87">
        <f ca="1">IFERROR(IF((VLOOKUP($E50,'Adj NEA Backsheet'!$D$5:$CB$183,I$9,FALSE))="","",(VLOOKUP($E50,'Adj NEA Backsheet'!$D$5:$CB$183,I$9,FALSE))),"")</f>
        <v>3139.8695171645882</v>
      </c>
      <c r="J50" s="88">
        <f ca="1">IFERROR(IF((VLOOKUP($E50,'Adj NEA Backsheet'!$D$5:$CB$183,J$9,FALSE))="","",(VLOOKUP($E50,'Adj NEA Backsheet'!$D$5:$CB$183,J$9,FALSE))),"")</f>
        <v>3024.513985812041</v>
      </c>
      <c r="K50" s="148">
        <f ca="1">IFERROR(IF((VLOOKUP($E50,'Adj NEA Backsheet'!$D$5:$CB$183,K$9,FALSE))="","",(VLOOKUP($E50,'Adj NEA Backsheet'!$D$5:$CB$183,K$9,FALSE))),"")</f>
        <v>3036.7878261173369</v>
      </c>
      <c r="L50" s="198">
        <f ca="1">IFERROR(IF((VLOOKUP($E50,'Adj NEA Backsheet'!$D$5:$CB$183,L$9,FALSE))="","",(VLOOKUP($E50,'Adj NEA Backsheet'!$D$5:$CB$183,L$9,FALSE))),"")</f>
        <v>3053.0451761935169</v>
      </c>
      <c r="M50" s="87">
        <f ca="1">IFERROR(IF((VLOOKUP($E50,'NEA Backsheet'!$D$5:$CB$183,M$9,FALSE))="","",(VLOOKUP($E50,'NEA Backsheet'!$D$5:$CB$183,M$9,FALSE))),"")</f>
        <v>3442.7353337075488</v>
      </c>
      <c r="N50" s="201">
        <f ca="1">IFERROR(IF((VLOOKUP($E50,'NEA Backsheet'!$D$5:$CB$183,N$9,FALSE))="","",(VLOOKUP($E50,'NEA Backsheet'!$D$5:$CB$183,N$9,FALSE))),"")</f>
        <v>3533.1753846929823</v>
      </c>
      <c r="O50" s="72"/>
      <c r="Q50" s="86">
        <f ca="1">IFERROR(IF((VLOOKUP($E50,'DTOC Backsheet'!$D$5:$AF$183,Q$9,FALSE))="","",(VLOOKUP($E50,'DTOC Backsheet'!$D$5:$AF$183,Q$9,FALSE))),"")</f>
        <v>848.20415020660221</v>
      </c>
      <c r="R50" s="87">
        <f ca="1">IFERROR(IF((VLOOKUP($E50,'DTOC Backsheet'!$D$5:$AF$183,R$9,FALSE))="","",(VLOOKUP($E50,'DTOC Backsheet'!$D$5:$AF$183,R$9,FALSE))),"")</f>
        <v>843.66344276438269</v>
      </c>
      <c r="S50" s="87">
        <f ca="1">IFERROR(IF((VLOOKUP($E50,'DTOC Backsheet'!$D$5:$AF$183,S$9,FALSE))="","",(VLOOKUP($E50,'DTOC Backsheet'!$D$5:$AF$183,S$9,FALSE))),"")</f>
        <v>788.26681196930474</v>
      </c>
      <c r="T50" s="88">
        <f ca="1">IFERROR(IF((VLOOKUP($E50,'DTOC Backsheet'!$D$5:$AF$183,T$9,FALSE))="","",(VLOOKUP($E50,'DTOC Backsheet'!$D$5:$AF$183,T$9,FALSE))),"")</f>
        <v>857.6872181896199</v>
      </c>
      <c r="U50" s="148">
        <f ca="1">IFERROR(IF((VLOOKUP($E50,'DTOC Backsheet'!$D$5:$AF$183,U$9,FALSE))="","",(VLOOKUP($E50,'DTOC Backsheet'!$D$5:$AF$183,U$9,FALSE))),"")</f>
        <v>714.28554573040299</v>
      </c>
      <c r="V50" s="198">
        <f ca="1">IFERROR(IF((VLOOKUP($E50,'DTOC Backsheet'!$D$5:$AF$183,V$9,FALSE))="","",(VLOOKUP($E50,'DTOC Backsheet'!$D$5:$AF$183,V$9,FALSE))),"")</f>
        <v>1176.2567563743357</v>
      </c>
      <c r="W50" s="87">
        <f ca="1">IFERROR(IF((VLOOKUP($E50,'DTOC Backsheet'!$D$5:$AF$183,W$9,FALSE))="","",(VLOOKUP($E50,'DTOC Backsheet'!$D$5:$AF$183,W$9,FALSE))),"")</f>
        <v>899.43707219673365</v>
      </c>
      <c r="X50" s="201">
        <f ca="1">IFERROR(IF((VLOOKUP($E50,'DTOC Backsheet'!$D$5:$AF$183,X$9,FALSE))="","",(VLOOKUP($E50,'DTOC Backsheet'!$D$5:$AF$183,X$9,FALSE))),"")</f>
        <v>894.73499092941938</v>
      </c>
      <c r="Y50" s="72"/>
    </row>
    <row r="51" spans="1:25" ht="30" customHeight="1" x14ac:dyDescent="0.3">
      <c r="A51" s="141">
        <v>39</v>
      </c>
      <c r="B51" s="77" t="str">
        <f ca="1">IFERROR(IF((VLOOKUP($E51,'Org List'!$AJ$10:$AL$190,3,FALSE))="","",(VLOOKUP($E51,'Org List'!$AJ$10:$AL$190,3,FALSE))),"")</f>
        <v>North West Commissioning Region</v>
      </c>
      <c r="C51" s="78" t="str">
        <f ca="1">IFERROR(IF((VLOOKUP($E51,'Org List'!$AO$10:$AQ$190,3,FALSE))="","",(VLOOKUP($E51,'Org List'!$AO$10:$AQ$190,3,FALSE))),"")</f>
        <v>North West Region</v>
      </c>
      <c r="D51" s="79" t="str">
        <f ca="1">IFERROR(IF((VLOOKUP($E51,'Org List'!$AT$10:$AV$190,3,FALSE))="","",(VLOOKUP($E51,'Org List'!$AT$10:$AV$190,3,FALSE))),"")</f>
        <v>NHS England North West (Lancashire)</v>
      </c>
      <c r="E51" s="77" t="str">
        <f t="shared" ca="1" si="0"/>
        <v>E06000009</v>
      </c>
      <c r="F51" s="79" t="str">
        <f ca="1">IF(E51="","",VLOOKUP(E51,'Org List'!$J$9:$K$640,2,0))</f>
        <v>Blackpool</v>
      </c>
      <c r="G51" s="86">
        <f ca="1">IFERROR(IF((VLOOKUP($E51,'Adj NEA Backsheet'!$D$5:$CB$183,G$9,FALSE))="","",(VLOOKUP($E51,'Adj NEA Backsheet'!$D$5:$CB$183,G$9,FALSE))),"")</f>
        <v>3608.2325340230514</v>
      </c>
      <c r="H51" s="87">
        <f ca="1">IFERROR(IF((VLOOKUP($E51,'Adj NEA Backsheet'!$D$5:$CB$183,H$9,FALSE))="","",(VLOOKUP($E51,'Adj NEA Backsheet'!$D$5:$CB$183,H$9,FALSE))),"")</f>
        <v>3561.6301962968341</v>
      </c>
      <c r="I51" s="87">
        <f ca="1">IFERROR(IF((VLOOKUP($E51,'Adj NEA Backsheet'!$D$5:$CB$183,I$9,FALSE))="","",(VLOOKUP($E51,'Adj NEA Backsheet'!$D$5:$CB$183,I$9,FALSE))),"")</f>
        <v>3654.0905470544844</v>
      </c>
      <c r="J51" s="88">
        <f ca="1">IFERROR(IF((VLOOKUP($E51,'Adj NEA Backsheet'!$D$5:$CB$183,J$9,FALSE))="","",(VLOOKUP($E51,'Adj NEA Backsheet'!$D$5:$CB$183,J$9,FALSE))),"")</f>
        <v>3389.8069114737068</v>
      </c>
      <c r="K51" s="148">
        <f ca="1">IFERROR(IF((VLOOKUP($E51,'Adj NEA Backsheet'!$D$5:$CB$183,K$9,FALSE))="","",(VLOOKUP($E51,'Adj NEA Backsheet'!$D$5:$CB$183,K$9,FALSE))),"")</f>
        <v>3485.5217009662369</v>
      </c>
      <c r="L51" s="198">
        <f ca="1">IFERROR(IF((VLOOKUP($E51,'Adj NEA Backsheet'!$D$5:$CB$183,L$9,FALSE))="","",(VLOOKUP($E51,'Adj NEA Backsheet'!$D$5:$CB$183,L$9,FALSE))),"")</f>
        <v>3363.3535356352113</v>
      </c>
      <c r="M51" s="87">
        <f ca="1">IFERROR(IF((VLOOKUP($E51,'NEA Backsheet'!$D$5:$CB$183,M$9,FALSE))="","",(VLOOKUP($E51,'NEA Backsheet'!$D$5:$CB$183,M$9,FALSE))),"")</f>
        <v>3702.7322699895926</v>
      </c>
      <c r="N51" s="201">
        <f ca="1">IFERROR(IF((VLOOKUP($E51,'NEA Backsheet'!$D$5:$CB$183,N$9,FALSE))="","",(VLOOKUP($E51,'NEA Backsheet'!$D$5:$CB$183,N$9,FALSE))),"")</f>
        <v>3696.0227575677704</v>
      </c>
      <c r="O51" s="72"/>
      <c r="Q51" s="86">
        <f ca="1">IFERROR(IF((VLOOKUP($E51,'DTOC Backsheet'!$D$5:$AF$183,Q$9,FALSE))="","",(VLOOKUP($E51,'DTOC Backsheet'!$D$5:$AF$183,Q$9,FALSE))),"")</f>
        <v>1066.510665106651</v>
      </c>
      <c r="R51" s="87">
        <f ca="1">IFERROR(IF((VLOOKUP($E51,'DTOC Backsheet'!$D$5:$AF$183,R$9,FALSE))="","",(VLOOKUP($E51,'DTOC Backsheet'!$D$5:$AF$183,R$9,FALSE))),"")</f>
        <v>1240.2124021240213</v>
      </c>
      <c r="S51" s="87">
        <f ca="1">IFERROR(IF((VLOOKUP($E51,'DTOC Backsheet'!$D$5:$AF$183,S$9,FALSE))="","",(VLOOKUP($E51,'DTOC Backsheet'!$D$5:$AF$183,S$9,FALSE))),"")</f>
        <v>1497.6149761497613</v>
      </c>
      <c r="T51" s="88">
        <f ca="1">IFERROR(IF((VLOOKUP($E51,'DTOC Backsheet'!$D$5:$AF$183,T$9,FALSE))="","",(VLOOKUP($E51,'DTOC Backsheet'!$D$5:$AF$183,T$9,FALSE))),"")</f>
        <v>1100.182013678417</v>
      </c>
      <c r="U51" s="148">
        <f ca="1">IFERROR(IF((VLOOKUP($E51,'DTOC Backsheet'!$D$5:$AF$183,U$9,FALSE))="","",(VLOOKUP($E51,'DTOC Backsheet'!$D$5:$AF$183,U$9,FALSE))),"")</f>
        <v>1035.0931846029478</v>
      </c>
      <c r="V51" s="198">
        <f ca="1">IFERROR(IF((VLOOKUP($E51,'DTOC Backsheet'!$D$5:$AF$183,V$9,FALSE))="","",(VLOOKUP($E51,'DTOC Backsheet'!$D$5:$AF$183,V$9,FALSE))),"")</f>
        <v>1316.2407657483773</v>
      </c>
      <c r="W51" s="87">
        <f ca="1">IFERROR(IF((VLOOKUP($E51,'DTOC Backsheet'!$D$5:$AF$183,W$9,FALSE))="","",(VLOOKUP($E51,'DTOC Backsheet'!$D$5:$AF$183,W$9,FALSE))),"")</f>
        <v>870.5630888844006</v>
      </c>
      <c r="X51" s="201">
        <f ca="1">IFERROR(IF((VLOOKUP($E51,'DTOC Backsheet'!$D$5:$AF$183,X$9,FALSE))="","",(VLOOKUP($E51,'DTOC Backsheet'!$D$5:$AF$183,X$9,FALSE))),"")</f>
        <v>755.02794388367363</v>
      </c>
      <c r="Y51" s="72"/>
    </row>
    <row r="52" spans="1:25" ht="30" customHeight="1" x14ac:dyDescent="0.3">
      <c r="A52" s="141">
        <v>40</v>
      </c>
      <c r="B52" s="77" t="str">
        <f ca="1">IFERROR(IF((VLOOKUP($E52,'Org List'!$AJ$10:$AL$190,3,FALSE))="","",(VLOOKUP($E52,'Org List'!$AJ$10:$AL$190,3,FALSE))),"")</f>
        <v>North West Commissioning Region</v>
      </c>
      <c r="C52" s="78" t="str">
        <f ca="1">IFERROR(IF((VLOOKUP($E52,'Org List'!$AO$10:$AQ$190,3,FALSE))="","",(VLOOKUP($E52,'Org List'!$AO$10:$AQ$190,3,FALSE))),"")</f>
        <v>North West Region</v>
      </c>
      <c r="D52" s="79" t="str">
        <f ca="1">IFERROR(IF((VLOOKUP($E52,'Org List'!$AT$10:$AV$190,3,FALSE))="","",(VLOOKUP($E52,'Org List'!$AT$10:$AV$190,3,FALSE))),"")</f>
        <v>NHS England North West (Greater Manchester)</v>
      </c>
      <c r="E52" s="77" t="str">
        <f t="shared" ca="1" si="0"/>
        <v>E08000001</v>
      </c>
      <c r="F52" s="79" t="str">
        <f ca="1">IF(E52="","",VLOOKUP(E52,'Org List'!$J$9:$K$640,2,0))</f>
        <v>Bolton</v>
      </c>
      <c r="G52" s="86">
        <f ca="1">IFERROR(IF((VLOOKUP($E52,'Adj NEA Backsheet'!$D$5:$CB$183,G$9,FALSE))="","",(VLOOKUP($E52,'Adj NEA Backsheet'!$D$5:$CB$183,G$9,FALSE))),"")</f>
        <v>2661.6979877486328</v>
      </c>
      <c r="H52" s="87">
        <f ca="1">IFERROR(IF((VLOOKUP($E52,'Adj NEA Backsheet'!$D$5:$CB$183,H$9,FALSE))="","",(VLOOKUP($E52,'Adj NEA Backsheet'!$D$5:$CB$183,H$9,FALSE))),"")</f>
        <v>2723.6667958711764</v>
      </c>
      <c r="I52" s="87">
        <f ca="1">IFERROR(IF((VLOOKUP($E52,'Adj NEA Backsheet'!$D$5:$CB$183,I$9,FALSE))="","",(VLOOKUP($E52,'Adj NEA Backsheet'!$D$5:$CB$183,I$9,FALSE))),"")</f>
        <v>3010.8030872943141</v>
      </c>
      <c r="J52" s="88">
        <f ca="1">IFERROR(IF((VLOOKUP($E52,'Adj NEA Backsheet'!$D$5:$CB$183,J$9,FALSE))="","",(VLOOKUP($E52,'Adj NEA Backsheet'!$D$5:$CB$183,J$9,FALSE))),"")</f>
        <v>2739.4455423471632</v>
      </c>
      <c r="K52" s="148">
        <f ca="1">IFERROR(IF((VLOOKUP($E52,'Adj NEA Backsheet'!$D$5:$CB$183,K$9,FALSE))="","",(VLOOKUP($E52,'Adj NEA Backsheet'!$D$5:$CB$183,K$9,FALSE))),"")</f>
        <v>2829.5632532189743</v>
      </c>
      <c r="L52" s="198">
        <f ca="1">IFERROR(IF((VLOOKUP($E52,'Adj NEA Backsheet'!$D$5:$CB$183,L$9,FALSE))="","",(VLOOKUP($E52,'Adj NEA Backsheet'!$D$5:$CB$183,L$9,FALSE))),"")</f>
        <v>2659.7733880136793</v>
      </c>
      <c r="M52" s="87">
        <f ca="1">IFERROR(IF((VLOOKUP($E52,'NEA Backsheet'!$D$5:$CB$183,M$9,FALSE))="","",(VLOOKUP($E52,'NEA Backsheet'!$D$5:$CB$183,M$9,FALSE))),"")</f>
        <v>2908.6018651207073</v>
      </c>
      <c r="N52" s="201">
        <f ca="1">IFERROR(IF((VLOOKUP($E52,'NEA Backsheet'!$D$5:$CB$183,N$9,FALSE))="","",(VLOOKUP($E52,'NEA Backsheet'!$D$5:$CB$183,N$9,FALSE))),"")</f>
        <v>2871.9850983751271</v>
      </c>
      <c r="O52" s="72"/>
      <c r="Q52" s="86">
        <f ca="1">IFERROR(IF((VLOOKUP($E52,'DTOC Backsheet'!$D$5:$AF$183,Q$9,FALSE))="","",(VLOOKUP($E52,'DTOC Backsheet'!$D$5:$AF$183,Q$9,FALSE))),"")</f>
        <v>1215.84322384764</v>
      </c>
      <c r="R52" s="87">
        <f ca="1">IFERROR(IF((VLOOKUP($E52,'DTOC Backsheet'!$D$5:$AF$183,R$9,FALSE))="","",(VLOOKUP($E52,'DTOC Backsheet'!$D$5:$AF$183,R$9,FALSE))),"")</f>
        <v>1013.8927224215658</v>
      </c>
      <c r="S52" s="87">
        <f ca="1">IFERROR(IF((VLOOKUP($E52,'DTOC Backsheet'!$D$5:$AF$183,S$9,FALSE))="","",(VLOOKUP($E52,'DTOC Backsheet'!$D$5:$AF$183,S$9,FALSE))),"")</f>
        <v>1343.2698500322017</v>
      </c>
      <c r="T52" s="88">
        <f ca="1">IFERROR(IF((VLOOKUP($E52,'DTOC Backsheet'!$D$5:$AF$183,T$9,FALSE))="","",(VLOOKUP($E52,'DTOC Backsheet'!$D$5:$AF$183,T$9,FALSE))),"")</f>
        <v>1294.5424964094877</v>
      </c>
      <c r="U52" s="148">
        <f ca="1">IFERROR(IF((VLOOKUP($E52,'DTOC Backsheet'!$D$5:$AF$183,U$9,FALSE))="","",(VLOOKUP($E52,'DTOC Backsheet'!$D$5:$AF$183,U$9,FALSE))),"")</f>
        <v>728.09429405415119</v>
      </c>
      <c r="V52" s="198">
        <f ca="1">IFERROR(IF((VLOOKUP($E52,'DTOC Backsheet'!$D$5:$AF$183,V$9,FALSE))="","",(VLOOKUP($E52,'DTOC Backsheet'!$D$5:$AF$183,V$9,FALSE))),"")</f>
        <v>651.62149713148244</v>
      </c>
      <c r="W52" s="87">
        <f ca="1">IFERROR(IF((VLOOKUP($E52,'DTOC Backsheet'!$D$5:$AF$183,W$9,FALSE))="","",(VLOOKUP($E52,'DTOC Backsheet'!$D$5:$AF$183,W$9,FALSE))),"")</f>
        <v>615.44574289860327</v>
      </c>
      <c r="X52" s="201">
        <f ca="1">IFERROR(IF((VLOOKUP($E52,'DTOC Backsheet'!$D$5:$AF$183,X$9,FALSE))="","",(VLOOKUP($E52,'DTOC Backsheet'!$D$5:$AF$183,X$9,FALSE))),"")</f>
        <v>917.85725957896943</v>
      </c>
      <c r="Y52" s="72"/>
    </row>
    <row r="53" spans="1:25" ht="30" customHeight="1" x14ac:dyDescent="0.3">
      <c r="A53" s="141">
        <v>41</v>
      </c>
      <c r="B53" s="77" t="str">
        <f ca="1">IFERROR(IF((VLOOKUP($E53,'Org List'!$AJ$10:$AL$190,3,FALSE))="","",(VLOOKUP($E53,'Org List'!$AJ$10:$AL$190,3,FALSE))),"")</f>
        <v>South West England Commissioning Region</v>
      </c>
      <c r="C53" s="78" t="str">
        <f ca="1">IFERROR(IF((VLOOKUP($E53,'Org List'!$AO$10:$AQ$190,3,FALSE))="","",(VLOOKUP($E53,'Org List'!$AO$10:$AQ$190,3,FALSE))),"")</f>
        <v>South West Region</v>
      </c>
      <c r="D53" s="79" t="str">
        <f ca="1">IFERROR(IF((VLOOKUP($E53,'Org List'!$AT$10:$AV$190,3,FALSE))="","",(VLOOKUP($E53,'Org List'!$AT$10:$AV$190,3,FALSE))),"")</f>
        <v>NHS England South West (South West South)</v>
      </c>
      <c r="E53" s="77" t="str">
        <f t="shared" ca="1" si="0"/>
        <v>E06000058</v>
      </c>
      <c r="F53" s="79" t="str">
        <f ca="1">IF(E53="","",VLOOKUP(E53,'Org List'!$J$9:$K$640,2,0))</f>
        <v>Bournemouth, Christchurch and Poole</v>
      </c>
      <c r="G53" s="86" t="str">
        <f ca="1">IFERROR(IF((VLOOKUP($E53,'Adj NEA Backsheet'!$D$5:$CB$183,G$9,FALSE))="","",(VLOOKUP($E53,'Adj NEA Backsheet'!$D$5:$CB$183,G$9,FALSE))),"")</f>
        <v/>
      </c>
      <c r="H53" s="87" t="str">
        <f ca="1">IFERROR(IF((VLOOKUP($E53,'Adj NEA Backsheet'!$D$5:$CB$183,H$9,FALSE))="","",(VLOOKUP($E53,'Adj NEA Backsheet'!$D$5:$CB$183,H$9,FALSE))),"")</f>
        <v/>
      </c>
      <c r="I53" s="87" t="str">
        <f ca="1">IFERROR(IF((VLOOKUP($E53,'Adj NEA Backsheet'!$D$5:$CB$183,I$9,FALSE))="","",(VLOOKUP($E53,'Adj NEA Backsheet'!$D$5:$CB$183,I$9,FALSE))),"")</f>
        <v/>
      </c>
      <c r="J53" s="88" t="str">
        <f ca="1">IFERROR(IF((VLOOKUP($E53,'Adj NEA Backsheet'!$D$5:$CB$183,J$9,FALSE))="","",(VLOOKUP($E53,'Adj NEA Backsheet'!$D$5:$CB$183,J$9,FALSE))),"")</f>
        <v/>
      </c>
      <c r="K53" s="148" t="str">
        <f ca="1">IFERROR(IF((VLOOKUP($E53,'Adj NEA Backsheet'!$D$5:$CB$183,K$9,FALSE))="","",(VLOOKUP($E53,'Adj NEA Backsheet'!$D$5:$CB$183,K$9,FALSE))),"")</f>
        <v/>
      </c>
      <c r="L53" s="198" t="str">
        <f ca="1">IFERROR(IF((VLOOKUP($E53,'Adj NEA Backsheet'!$D$5:$CB$183,L$9,FALSE))="","",(VLOOKUP($E53,'Adj NEA Backsheet'!$D$5:$CB$183,L$9,FALSE))),"")</f>
        <v/>
      </c>
      <c r="M53" s="87" t="str">
        <f ca="1">IFERROR(IF((VLOOKUP($E53,'NEA Backsheet'!$D$5:$CB$183,M$9,FALSE))="","",(VLOOKUP($E53,'NEA Backsheet'!$D$5:$CB$183,M$9,FALSE))),"")</f>
        <v/>
      </c>
      <c r="N53" s="201" t="str">
        <f ca="1">IFERROR(IF((VLOOKUP($E53,'NEA Backsheet'!$D$5:$CB$183,N$9,FALSE))="","",(VLOOKUP($E53,'NEA Backsheet'!$D$5:$CB$183,N$9,FALSE))),"")</f>
        <v/>
      </c>
      <c r="O53" s="72"/>
      <c r="Q53" s="86" t="str">
        <f ca="1">IFERROR(IF((VLOOKUP($E53,'DTOC Backsheet'!$D$5:$AF$183,Q$9,FALSE))="","",(VLOOKUP($E53,'DTOC Backsheet'!$D$5:$AF$183,Q$9,FALSE))),"")</f>
        <v/>
      </c>
      <c r="R53" s="87" t="str">
        <f ca="1">IFERROR(IF((VLOOKUP($E53,'DTOC Backsheet'!$D$5:$AF$183,R$9,FALSE))="","",(VLOOKUP($E53,'DTOC Backsheet'!$D$5:$AF$183,R$9,FALSE))),"")</f>
        <v/>
      </c>
      <c r="S53" s="87" t="str">
        <f ca="1">IFERROR(IF((VLOOKUP($E53,'DTOC Backsheet'!$D$5:$AF$183,S$9,FALSE))="","",(VLOOKUP($E53,'DTOC Backsheet'!$D$5:$AF$183,S$9,FALSE))),"")</f>
        <v/>
      </c>
      <c r="T53" s="88" t="str">
        <f ca="1">IFERROR(IF((VLOOKUP($E53,'DTOC Backsheet'!$D$5:$AF$183,T$9,FALSE))="","",(VLOOKUP($E53,'DTOC Backsheet'!$D$5:$AF$183,T$9,FALSE))),"")</f>
        <v/>
      </c>
      <c r="U53" s="148" t="str">
        <f ca="1">IFERROR(IF((VLOOKUP($E53,'DTOC Backsheet'!$D$5:$AF$183,U$9,FALSE))="","",(VLOOKUP($E53,'DTOC Backsheet'!$D$5:$AF$183,U$9,FALSE))),"")</f>
        <v/>
      </c>
      <c r="V53" s="198" t="str">
        <f ca="1">IFERROR(IF((VLOOKUP($E53,'DTOC Backsheet'!$D$5:$AF$183,V$9,FALSE))="","",(VLOOKUP($E53,'DTOC Backsheet'!$D$5:$AF$183,V$9,FALSE))),"")</f>
        <v/>
      </c>
      <c r="W53" s="87" t="str">
        <f ca="1">IFERROR(IF((VLOOKUP($E53,'DTOC Backsheet'!$D$5:$AF$183,W$9,FALSE))="","",(VLOOKUP($E53,'DTOC Backsheet'!$D$5:$AF$183,W$9,FALSE))),"")</f>
        <v/>
      </c>
      <c r="X53" s="201" t="str">
        <f ca="1">IFERROR(IF((VLOOKUP($E53,'DTOC Backsheet'!$D$5:$AF$183,X$9,FALSE))="","",(VLOOKUP($E53,'DTOC Backsheet'!$D$5:$AF$183,X$9,FALSE))),"")</f>
        <v/>
      </c>
      <c r="Y53" s="72"/>
    </row>
    <row r="54" spans="1:25" ht="30" customHeight="1" x14ac:dyDescent="0.3">
      <c r="A54" s="141">
        <v>42</v>
      </c>
      <c r="B54" s="77" t="str">
        <f ca="1">IFERROR(IF((VLOOKUP($E54,'Org List'!$AJ$10:$AL$190,3,FALSE))="","",(VLOOKUP($E54,'Org List'!$AJ$10:$AL$190,3,FALSE))),"")</f>
        <v>South East England Commissioning Region</v>
      </c>
      <c r="C54" s="78" t="str">
        <f ca="1">IFERROR(IF((VLOOKUP($E54,'Org List'!$AO$10:$AQ$190,3,FALSE))="","",(VLOOKUP($E54,'Org List'!$AO$10:$AQ$190,3,FALSE))),"")</f>
        <v>South East Region</v>
      </c>
      <c r="D54" s="79" t="str">
        <f ca="1">IFERROR(IF((VLOOKUP($E54,'Org List'!$AT$10:$AV$190,3,FALSE))="","",(VLOOKUP($E54,'Org List'!$AT$10:$AV$190,3,FALSE))),"")</f>
        <v>NHS England South East (Hampshire, Isle of Wight and Thames Valley)</v>
      </c>
      <c r="E54" s="77" t="str">
        <f t="shared" ca="1" si="0"/>
        <v>E06000036</v>
      </c>
      <c r="F54" s="79" t="str">
        <f ca="1">IF(E54="","",VLOOKUP(E54,'Org List'!$J$9:$K$640,2,0))</f>
        <v>Bracknell Forest</v>
      </c>
      <c r="G54" s="86">
        <f ca="1">IFERROR(IF((VLOOKUP($E54,'Adj NEA Backsheet'!$D$5:$CB$183,G$9,FALSE))="","",(VLOOKUP($E54,'Adj NEA Backsheet'!$D$5:$CB$183,G$9,FALSE))),"")</f>
        <v>2585.5130375556023</v>
      </c>
      <c r="H54" s="87">
        <f ca="1">IFERROR(IF((VLOOKUP($E54,'Adj NEA Backsheet'!$D$5:$CB$183,H$9,FALSE))="","",(VLOOKUP($E54,'Adj NEA Backsheet'!$D$5:$CB$183,H$9,FALSE))),"")</f>
        <v>2556.396004050519</v>
      </c>
      <c r="I54" s="87">
        <f ca="1">IFERROR(IF((VLOOKUP($E54,'Adj NEA Backsheet'!$D$5:$CB$183,I$9,FALSE))="","",(VLOOKUP($E54,'Adj NEA Backsheet'!$D$5:$CB$183,I$9,FALSE))),"")</f>
        <v>2698.3312993091058</v>
      </c>
      <c r="J54" s="88">
        <f ca="1">IFERROR(IF((VLOOKUP($E54,'Adj NEA Backsheet'!$D$5:$CB$183,J$9,FALSE))="","",(VLOOKUP($E54,'Adj NEA Backsheet'!$D$5:$CB$183,J$9,FALSE))),"")</f>
        <v>2648.9058648523232</v>
      </c>
      <c r="K54" s="148">
        <f ca="1">IFERROR(IF((VLOOKUP($E54,'Adj NEA Backsheet'!$D$5:$CB$183,K$9,FALSE))="","",(VLOOKUP($E54,'Adj NEA Backsheet'!$D$5:$CB$183,K$9,FALSE))),"")</f>
        <v>2744.8957276951814</v>
      </c>
      <c r="L54" s="198">
        <f ca="1">IFERROR(IF((VLOOKUP($E54,'Adj NEA Backsheet'!$D$5:$CB$183,L$9,FALSE))="","",(VLOOKUP($E54,'Adj NEA Backsheet'!$D$5:$CB$183,L$9,FALSE))),"")</f>
        <v>2705.6705735166402</v>
      </c>
      <c r="M54" s="87">
        <f ca="1">IFERROR(IF((VLOOKUP($E54,'NEA Backsheet'!$D$5:$CB$183,M$9,FALSE))="","",(VLOOKUP($E54,'NEA Backsheet'!$D$5:$CB$183,M$9,FALSE))),"")</f>
        <v>2716.857185987918</v>
      </c>
      <c r="N54" s="201">
        <f ca="1">IFERROR(IF((VLOOKUP($E54,'NEA Backsheet'!$D$5:$CB$183,N$9,FALSE))="","",(VLOOKUP($E54,'NEA Backsheet'!$D$5:$CB$183,N$9,FALSE))),"")</f>
        <v>2691.2530818433597</v>
      </c>
      <c r="O54" s="72"/>
      <c r="Q54" s="86">
        <f ca="1">IFERROR(IF((VLOOKUP($E54,'DTOC Backsheet'!$D$5:$AF$183,Q$9,FALSE))="","",(VLOOKUP($E54,'DTOC Backsheet'!$D$5:$AF$183,Q$9,FALSE))),"")</f>
        <v>1331.4410764197344</v>
      </c>
      <c r="R54" s="87">
        <f ca="1">IFERROR(IF((VLOOKUP($E54,'DTOC Backsheet'!$D$5:$AF$183,R$9,FALSE))="","",(VLOOKUP($E54,'DTOC Backsheet'!$D$5:$AF$183,R$9,FALSE))),"")</f>
        <v>1191.6885142894287</v>
      </c>
      <c r="S54" s="87">
        <f ca="1">IFERROR(IF((VLOOKUP($E54,'DTOC Backsheet'!$D$5:$AF$183,S$9,FALSE))="","",(VLOOKUP($E54,'DTOC Backsheet'!$D$5:$AF$183,S$9,FALSE))),"")</f>
        <v>1242.6061144454316</v>
      </c>
      <c r="T54" s="88">
        <f ca="1">IFERROR(IF((VLOOKUP($E54,'DTOC Backsheet'!$D$5:$AF$183,T$9,FALSE))="","",(VLOOKUP($E54,'DTOC Backsheet'!$D$5:$AF$183,T$9,FALSE))),"")</f>
        <v>1079.56258965388</v>
      </c>
      <c r="U54" s="148">
        <f ca="1">IFERROR(IF((VLOOKUP($E54,'DTOC Backsheet'!$D$5:$AF$183,U$9,FALSE))="","",(VLOOKUP($E54,'DTOC Backsheet'!$D$5:$AF$183,U$9,FALSE))),"")</f>
        <v>1233.4782928647521</v>
      </c>
      <c r="V54" s="198">
        <f ca="1">IFERROR(IF((VLOOKUP($E54,'DTOC Backsheet'!$D$5:$AF$183,V$9,FALSE))="","",(VLOOKUP($E54,'DTOC Backsheet'!$D$5:$AF$183,V$9,FALSE))),"")</f>
        <v>994.53223613178966</v>
      </c>
      <c r="W54" s="87">
        <f ca="1">IFERROR(IF((VLOOKUP($E54,'DTOC Backsheet'!$D$5:$AF$183,W$9,FALSE))="","",(VLOOKUP($E54,'DTOC Backsheet'!$D$5:$AF$183,W$9,FALSE))),"")</f>
        <v>644.72381974344364</v>
      </c>
      <c r="X54" s="201">
        <f ca="1">IFERROR(IF((VLOOKUP($E54,'DTOC Backsheet'!$D$5:$AF$183,X$9,FALSE))="","",(VLOOKUP($E54,'DTOC Backsheet'!$D$5:$AF$183,X$9,FALSE))),"")</f>
        <v>718.54856013721644</v>
      </c>
      <c r="Y54" s="72"/>
    </row>
    <row r="55" spans="1:25" ht="30" customHeight="1" x14ac:dyDescent="0.3">
      <c r="A55" s="141">
        <v>43</v>
      </c>
      <c r="B55" s="77" t="str">
        <f ca="1">IFERROR(IF((VLOOKUP($E55,'Org List'!$AJ$10:$AL$190,3,FALSE))="","",(VLOOKUP($E55,'Org List'!$AJ$10:$AL$190,3,FALSE))),"")</f>
        <v>North East and Yorkshire Commissioning Region</v>
      </c>
      <c r="C55" s="78" t="str">
        <f ca="1">IFERROR(IF((VLOOKUP($E55,'Org List'!$AO$10:$AQ$190,3,FALSE))="","",(VLOOKUP($E55,'Org List'!$AO$10:$AQ$190,3,FALSE))),"")</f>
        <v>Yorkshire and The Humber Region</v>
      </c>
      <c r="D55" s="79" t="str">
        <f ca="1">IFERROR(IF((VLOOKUP($E55,'Org List'!$AT$10:$AV$190,3,FALSE))="","",(VLOOKUP($E55,'Org List'!$AT$10:$AV$190,3,FALSE))),"")</f>
        <v>NHS England North East and Yokrshire (Yorkshire And Humber)</v>
      </c>
      <c r="E55" s="77" t="str">
        <f t="shared" ca="1" si="0"/>
        <v>E08000032</v>
      </c>
      <c r="F55" s="79" t="str">
        <f ca="1">IF(E55="","",VLOOKUP(E55,'Org List'!$J$9:$K$640,2,0))</f>
        <v>Bradford</v>
      </c>
      <c r="G55" s="86">
        <f ca="1">IFERROR(IF((VLOOKUP($E55,'Adj NEA Backsheet'!$D$5:$CB$183,G$9,FALSE))="","",(VLOOKUP($E55,'Adj NEA Backsheet'!$D$5:$CB$183,G$9,FALSE))),"")</f>
        <v>3212.3995863774289</v>
      </c>
      <c r="H55" s="87">
        <f ca="1">IFERROR(IF((VLOOKUP($E55,'Adj NEA Backsheet'!$D$5:$CB$183,H$9,FALSE))="","",(VLOOKUP($E55,'Adj NEA Backsheet'!$D$5:$CB$183,H$9,FALSE))),"")</f>
        <v>3248.5312318824017</v>
      </c>
      <c r="I55" s="87">
        <f ca="1">IFERROR(IF((VLOOKUP($E55,'Adj NEA Backsheet'!$D$5:$CB$183,I$9,FALSE))="","",(VLOOKUP($E55,'Adj NEA Backsheet'!$D$5:$CB$183,I$9,FALSE))),"")</f>
        <v>3899.0523547684215</v>
      </c>
      <c r="J55" s="88">
        <f ca="1">IFERROR(IF((VLOOKUP($E55,'Adj NEA Backsheet'!$D$5:$CB$183,J$9,FALSE))="","",(VLOOKUP($E55,'Adj NEA Backsheet'!$D$5:$CB$183,J$9,FALSE))),"")</f>
        <v>3913.3471848492654</v>
      </c>
      <c r="K55" s="148">
        <f ca="1">IFERROR(IF((VLOOKUP($E55,'Adj NEA Backsheet'!$D$5:$CB$183,K$9,FALSE))="","",(VLOOKUP($E55,'Adj NEA Backsheet'!$D$5:$CB$183,K$9,FALSE))),"")</f>
        <v>3848.2107600222489</v>
      </c>
      <c r="L55" s="198">
        <f ca="1">IFERROR(IF((VLOOKUP($E55,'Adj NEA Backsheet'!$D$5:$CB$183,L$9,FALSE))="","",(VLOOKUP($E55,'Adj NEA Backsheet'!$D$5:$CB$183,L$9,FALSE))),"")</f>
        <v>3733.8474578699465</v>
      </c>
      <c r="M55" s="87">
        <f ca="1">IFERROR(IF((VLOOKUP($E55,'NEA Backsheet'!$D$5:$CB$183,M$9,FALSE))="","",(VLOOKUP($E55,'NEA Backsheet'!$D$5:$CB$183,M$9,FALSE))),"")</f>
        <v>3949.3416054207773</v>
      </c>
      <c r="N55" s="201">
        <f ca="1">IFERROR(IF((VLOOKUP($E55,'NEA Backsheet'!$D$5:$CB$183,N$9,FALSE))="","",(VLOOKUP($E55,'NEA Backsheet'!$D$5:$CB$183,N$9,FALSE))),"")</f>
        <v>3873.0147350266921</v>
      </c>
      <c r="O55" s="72"/>
      <c r="Q55" s="86">
        <f ca="1">IFERROR(IF((VLOOKUP($E55,'DTOC Backsheet'!$D$5:$AF$183,Q$9,FALSE))="","",(VLOOKUP($E55,'DTOC Backsheet'!$D$5:$AF$183,Q$9,FALSE))),"")</f>
        <v>249.74948753032854</v>
      </c>
      <c r="R55" s="87">
        <f ca="1">IFERROR(IF((VLOOKUP($E55,'DTOC Backsheet'!$D$5:$AF$183,R$9,FALSE))="","",(VLOOKUP($E55,'DTOC Backsheet'!$D$5:$AF$183,R$9,FALSE))),"")</f>
        <v>436.42578472713217</v>
      </c>
      <c r="S55" s="87">
        <f ca="1">IFERROR(IF((VLOOKUP($E55,'DTOC Backsheet'!$D$5:$AF$183,S$9,FALSE))="","",(VLOOKUP($E55,'DTOC Backsheet'!$D$5:$AF$183,S$9,FALSE))),"")</f>
        <v>336.72945161930244</v>
      </c>
      <c r="T55" s="88">
        <f ca="1">IFERROR(IF((VLOOKUP($E55,'DTOC Backsheet'!$D$5:$AF$183,T$9,FALSE))="","",(VLOOKUP($E55,'DTOC Backsheet'!$D$5:$AF$183,T$9,FALSE))),"")</f>
        <v>242.14088298216177</v>
      </c>
      <c r="U55" s="148">
        <f ca="1">IFERROR(IF((VLOOKUP($E55,'DTOC Backsheet'!$D$5:$AF$183,U$9,FALSE))="","",(VLOOKUP($E55,'DTOC Backsheet'!$D$5:$AF$183,U$9,FALSE))),"")</f>
        <v>210.92146096244909</v>
      </c>
      <c r="V55" s="198">
        <f ca="1">IFERROR(IF((VLOOKUP($E55,'DTOC Backsheet'!$D$5:$AF$183,V$9,FALSE))="","",(VLOOKUP($E55,'DTOC Backsheet'!$D$5:$AF$183,V$9,FALSE))),"")</f>
        <v>243.15614873890041</v>
      </c>
      <c r="W55" s="87">
        <f ca="1">IFERROR(IF((VLOOKUP($E55,'DTOC Backsheet'!$D$5:$AF$183,W$9,FALSE))="","",(VLOOKUP($E55,'DTOC Backsheet'!$D$5:$AF$183,W$9,FALSE))),"")</f>
        <v>219.04358701635806</v>
      </c>
      <c r="X55" s="201">
        <f ca="1">IFERROR(IF((VLOOKUP($E55,'DTOC Backsheet'!$D$5:$AF$183,X$9,FALSE))="","",(VLOOKUP($E55,'DTOC Backsheet'!$D$5:$AF$183,X$9,FALSE))),"")</f>
        <v>293.17679913449365</v>
      </c>
      <c r="Y55" s="72"/>
    </row>
    <row r="56" spans="1:25" ht="30" customHeight="1" x14ac:dyDescent="0.3">
      <c r="A56" s="141">
        <v>44</v>
      </c>
      <c r="B56" s="77" t="str">
        <f ca="1">IFERROR(IF((VLOOKUP($E56,'Org List'!$AJ$10:$AL$190,3,FALSE))="","",(VLOOKUP($E56,'Org List'!$AJ$10:$AL$190,3,FALSE))),"")</f>
        <v>London Commissioning Region</v>
      </c>
      <c r="C56" s="78" t="str">
        <f ca="1">IFERROR(IF((VLOOKUP($E56,'Org List'!$AO$10:$AQ$190,3,FALSE))="","",(VLOOKUP($E56,'Org List'!$AO$10:$AQ$190,3,FALSE))),"")</f>
        <v>London Region</v>
      </c>
      <c r="D56" s="79" t="str">
        <f ca="1">IFERROR(IF((VLOOKUP($E56,'Org List'!$AT$10:$AV$190,3,FALSE))="","",(VLOOKUP($E56,'Org List'!$AT$10:$AV$190,3,FALSE))),"")</f>
        <v>NHS England London</v>
      </c>
      <c r="E56" s="77" t="str">
        <f t="shared" ca="1" si="0"/>
        <v>E09000005</v>
      </c>
      <c r="F56" s="79" t="str">
        <f ca="1">IF(E56="","",VLOOKUP(E56,'Org List'!$J$9:$K$640,2,0))</f>
        <v>Brent</v>
      </c>
      <c r="G56" s="86">
        <f ca="1">IFERROR(IF((VLOOKUP($E56,'Adj NEA Backsheet'!$D$5:$CB$183,G$9,FALSE))="","",(VLOOKUP($E56,'Adj NEA Backsheet'!$D$5:$CB$183,G$9,FALSE))),"")</f>
        <v>2108.439730500224</v>
      </c>
      <c r="H56" s="87">
        <f ca="1">IFERROR(IF((VLOOKUP($E56,'Adj NEA Backsheet'!$D$5:$CB$183,H$9,FALSE))="","",(VLOOKUP($E56,'Adj NEA Backsheet'!$D$5:$CB$183,H$9,FALSE))),"")</f>
        <v>2157.5440594704528</v>
      </c>
      <c r="I56" s="87">
        <f ca="1">IFERROR(IF((VLOOKUP($E56,'Adj NEA Backsheet'!$D$5:$CB$183,I$9,FALSE))="","",(VLOOKUP($E56,'Adj NEA Backsheet'!$D$5:$CB$183,I$9,FALSE))),"")</f>
        <v>2376.4312145866284</v>
      </c>
      <c r="J56" s="88">
        <f ca="1">IFERROR(IF((VLOOKUP($E56,'Adj NEA Backsheet'!$D$5:$CB$183,J$9,FALSE))="","",(VLOOKUP($E56,'Adj NEA Backsheet'!$D$5:$CB$183,J$9,FALSE))),"")</f>
        <v>2454.8008136868725</v>
      </c>
      <c r="K56" s="148">
        <f ca="1">IFERROR(IF((VLOOKUP($E56,'Adj NEA Backsheet'!$D$5:$CB$183,K$9,FALSE))="","",(VLOOKUP($E56,'Adj NEA Backsheet'!$D$5:$CB$183,K$9,FALSE))),"")</f>
        <v>2457.151114481564</v>
      </c>
      <c r="L56" s="198">
        <f ca="1">IFERROR(IF((VLOOKUP($E56,'Adj NEA Backsheet'!$D$5:$CB$183,L$9,FALSE))="","",(VLOOKUP($E56,'Adj NEA Backsheet'!$D$5:$CB$183,L$9,FALSE))),"")</f>
        <v>2535.9017430484218</v>
      </c>
      <c r="M56" s="87">
        <f ca="1">IFERROR(IF((VLOOKUP($E56,'NEA Backsheet'!$D$5:$CB$183,M$9,FALSE))="","",(VLOOKUP($E56,'NEA Backsheet'!$D$5:$CB$183,M$9,FALSE))),"")</f>
        <v>2705.1641662527422</v>
      </c>
      <c r="N56" s="201">
        <f ca="1">IFERROR(IF((VLOOKUP($E56,'NEA Backsheet'!$D$5:$CB$183,N$9,FALSE))="","",(VLOOKUP($E56,'NEA Backsheet'!$D$5:$CB$183,N$9,FALSE))),"")</f>
        <v>2737.0095002478547</v>
      </c>
      <c r="O56" s="72"/>
      <c r="Q56" s="86">
        <f ca="1">IFERROR(IF((VLOOKUP($E56,'DTOC Backsheet'!$D$5:$AF$183,Q$9,FALSE))="","",(VLOOKUP($E56,'DTOC Backsheet'!$D$5:$AF$183,Q$9,FALSE))),"")</f>
        <v>684.18813782355824</v>
      </c>
      <c r="R56" s="87">
        <f ca="1">IFERROR(IF((VLOOKUP($E56,'DTOC Backsheet'!$D$5:$AF$183,R$9,FALSE))="","",(VLOOKUP($E56,'DTOC Backsheet'!$D$5:$AF$183,R$9,FALSE))),"")</f>
        <v>759.72314432354426</v>
      </c>
      <c r="S56" s="87">
        <f ca="1">IFERROR(IF((VLOOKUP($E56,'DTOC Backsheet'!$D$5:$AF$183,S$9,FALSE))="","",(VLOOKUP($E56,'DTOC Backsheet'!$D$5:$AF$183,S$9,FALSE))),"")</f>
        <v>902.44455134193913</v>
      </c>
      <c r="T56" s="88">
        <f ca="1">IFERROR(IF((VLOOKUP($E56,'DTOC Backsheet'!$D$5:$AF$183,T$9,FALSE))="","",(VLOOKUP($E56,'DTOC Backsheet'!$D$5:$AF$183,T$9,FALSE))),"")</f>
        <v>841.46095780116036</v>
      </c>
      <c r="U56" s="148">
        <f ca="1">IFERROR(IF((VLOOKUP($E56,'DTOC Backsheet'!$D$5:$AF$183,U$9,FALSE))="","",(VLOOKUP($E56,'DTOC Backsheet'!$D$5:$AF$183,U$9,FALSE))),"")</f>
        <v>1233.7209531671149</v>
      </c>
      <c r="V56" s="198">
        <f ca="1">IFERROR(IF((VLOOKUP($E56,'DTOC Backsheet'!$D$5:$AF$183,V$9,FALSE))="","",(VLOOKUP($E56,'DTOC Backsheet'!$D$5:$AF$183,V$9,FALSE))),"")</f>
        <v>1085.4371847576058</v>
      </c>
      <c r="W56" s="87">
        <f ca="1">IFERROR(IF((VLOOKUP($E56,'DTOC Backsheet'!$D$5:$AF$183,W$9,FALSE))="","",(VLOOKUP($E56,'DTOC Backsheet'!$D$5:$AF$183,W$9,FALSE))),"")</f>
        <v>1250.7241586114053</v>
      </c>
      <c r="X56" s="201">
        <f ca="1">IFERROR(IF((VLOOKUP($E56,'DTOC Backsheet'!$D$5:$AF$183,X$9,FALSE))="","",(VLOOKUP($E56,'DTOC Backsheet'!$D$5:$AF$183,X$9,FALSE))),"")</f>
        <v>1103.8092125490375</v>
      </c>
      <c r="Y56" s="72"/>
    </row>
    <row r="57" spans="1:25" ht="30" customHeight="1" x14ac:dyDescent="0.3">
      <c r="A57" s="141">
        <v>45</v>
      </c>
      <c r="B57" s="77" t="str">
        <f ca="1">IFERROR(IF((VLOOKUP($E57,'Org List'!$AJ$10:$AL$190,3,FALSE))="","",(VLOOKUP($E57,'Org List'!$AJ$10:$AL$190,3,FALSE))),"")</f>
        <v>South East England Commissioning Region</v>
      </c>
      <c r="C57" s="78" t="str">
        <f ca="1">IFERROR(IF((VLOOKUP($E57,'Org List'!$AO$10:$AQ$190,3,FALSE))="","",(VLOOKUP($E57,'Org List'!$AO$10:$AQ$190,3,FALSE))),"")</f>
        <v>South East Region</v>
      </c>
      <c r="D57" s="79" t="str">
        <f ca="1">IFERROR(IF((VLOOKUP($E57,'Org List'!$AT$10:$AV$190,3,FALSE))="","",(VLOOKUP($E57,'Org List'!$AT$10:$AV$190,3,FALSE))),"")</f>
        <v>NHS England South East (Kent, Surrey and Sussex)</v>
      </c>
      <c r="E57" s="77" t="str">
        <f t="shared" ca="1" si="0"/>
        <v>E06000043</v>
      </c>
      <c r="F57" s="79" t="str">
        <f ca="1">IF(E57="","",VLOOKUP(E57,'Org List'!$J$9:$K$640,2,0))</f>
        <v>Brighton and Hove</v>
      </c>
      <c r="G57" s="86">
        <f ca="1">IFERROR(IF((VLOOKUP($E57,'Adj NEA Backsheet'!$D$5:$CB$183,G$9,FALSE))="","",(VLOOKUP($E57,'Adj NEA Backsheet'!$D$5:$CB$183,G$9,FALSE))),"")</f>
        <v>2135.5209155410985</v>
      </c>
      <c r="H57" s="87">
        <f ca="1">IFERROR(IF((VLOOKUP($E57,'Adj NEA Backsheet'!$D$5:$CB$183,H$9,FALSE))="","",(VLOOKUP($E57,'Adj NEA Backsheet'!$D$5:$CB$183,H$9,FALSE))),"")</f>
        <v>2054.4270507366605</v>
      </c>
      <c r="I57" s="87">
        <f ca="1">IFERROR(IF((VLOOKUP($E57,'Adj NEA Backsheet'!$D$5:$CB$183,I$9,FALSE))="","",(VLOOKUP($E57,'Adj NEA Backsheet'!$D$5:$CB$183,I$9,FALSE))),"")</f>
        <v>2041.1563433156682</v>
      </c>
      <c r="J57" s="88">
        <f ca="1">IFERROR(IF((VLOOKUP($E57,'Adj NEA Backsheet'!$D$5:$CB$183,J$9,FALSE))="","",(VLOOKUP($E57,'Adj NEA Backsheet'!$D$5:$CB$183,J$9,FALSE))),"")</f>
        <v>1917.8324263748718</v>
      </c>
      <c r="K57" s="148">
        <f ca="1">IFERROR(IF((VLOOKUP($E57,'Adj NEA Backsheet'!$D$5:$CB$183,K$9,FALSE))="","",(VLOOKUP($E57,'Adj NEA Backsheet'!$D$5:$CB$183,K$9,FALSE))),"")</f>
        <v>1938.826570720372</v>
      </c>
      <c r="L57" s="198">
        <f ca="1">IFERROR(IF((VLOOKUP($E57,'Adj NEA Backsheet'!$D$5:$CB$183,L$9,FALSE))="","",(VLOOKUP($E57,'Adj NEA Backsheet'!$D$5:$CB$183,L$9,FALSE))),"")</f>
        <v>1829.9941551143631</v>
      </c>
      <c r="M57" s="87">
        <f ca="1">IFERROR(IF((VLOOKUP($E57,'NEA Backsheet'!$D$5:$CB$183,M$9,FALSE))="","",(VLOOKUP($E57,'NEA Backsheet'!$D$5:$CB$183,M$9,FALSE))),"")</f>
        <v>1955.4194237083477</v>
      </c>
      <c r="N57" s="201">
        <f ca="1">IFERROR(IF((VLOOKUP($E57,'NEA Backsheet'!$D$5:$CB$183,N$9,FALSE))="","",(VLOOKUP($E57,'NEA Backsheet'!$D$5:$CB$183,N$9,FALSE))),"")</f>
        <v>1868.3199452992599</v>
      </c>
      <c r="O57" s="72"/>
      <c r="Q57" s="86">
        <f ca="1">IFERROR(IF((VLOOKUP($E57,'DTOC Backsheet'!$D$5:$AF$183,Q$9,FALSE))="","",(VLOOKUP($E57,'DTOC Backsheet'!$D$5:$AF$183,Q$9,FALSE))),"")</f>
        <v>1115.214989838684</v>
      </c>
      <c r="R57" s="87">
        <f ca="1">IFERROR(IF((VLOOKUP($E57,'DTOC Backsheet'!$D$5:$AF$183,R$9,FALSE))="","",(VLOOKUP($E57,'DTOC Backsheet'!$D$5:$AF$183,R$9,FALSE))),"")</f>
        <v>1181.4111158896001</v>
      </c>
      <c r="S57" s="87">
        <f ca="1">IFERROR(IF((VLOOKUP($E57,'DTOC Backsheet'!$D$5:$AF$183,S$9,FALSE))="","",(VLOOKUP($E57,'DTOC Backsheet'!$D$5:$AF$183,S$9,FALSE))),"")</f>
        <v>1222.3093593732872</v>
      </c>
      <c r="T57" s="88">
        <f ca="1">IFERROR(IF((VLOOKUP($E57,'DTOC Backsheet'!$D$5:$AF$183,T$9,FALSE))="","",(VLOOKUP($E57,'DTOC Backsheet'!$D$5:$AF$183,T$9,FALSE))),"")</f>
        <v>1109.5847222686341</v>
      </c>
      <c r="U57" s="148">
        <f ca="1">IFERROR(IF((VLOOKUP($E57,'DTOC Backsheet'!$D$5:$AF$183,U$9,FALSE))="","",(VLOOKUP($E57,'DTOC Backsheet'!$D$5:$AF$183,U$9,FALSE))),"")</f>
        <v>1075.0402616728741</v>
      </c>
      <c r="V57" s="198">
        <f ca="1">IFERROR(IF((VLOOKUP($E57,'DTOC Backsheet'!$D$5:$AF$183,V$9,FALSE))="","",(VLOOKUP($E57,'DTOC Backsheet'!$D$5:$AF$183,V$9,FALSE))),"")</f>
        <v>1052.9817506900392</v>
      </c>
      <c r="W57" s="87">
        <f ca="1">IFERROR(IF((VLOOKUP($E57,'DTOC Backsheet'!$D$5:$AF$183,W$9,FALSE))="","",(VLOOKUP($E57,'DTOC Backsheet'!$D$5:$AF$183,W$9,FALSE))),"")</f>
        <v>1112.9143088320809</v>
      </c>
      <c r="X57" s="201">
        <f ca="1">IFERROR(IF((VLOOKUP($E57,'DTOC Backsheet'!$D$5:$AF$183,X$9,FALSE))="","",(VLOOKUP($E57,'DTOC Backsheet'!$D$5:$AF$183,X$9,FALSE))),"")</f>
        <v>1021.605337656138</v>
      </c>
      <c r="Y57" s="72"/>
    </row>
    <row r="58" spans="1:25" ht="30" customHeight="1" x14ac:dyDescent="0.3">
      <c r="A58" s="141">
        <v>46</v>
      </c>
      <c r="B58" s="77" t="str">
        <f ca="1">IFERROR(IF((VLOOKUP($E58,'Org List'!$AJ$10:$AL$190,3,FALSE))="","",(VLOOKUP($E58,'Org List'!$AJ$10:$AL$190,3,FALSE))),"")</f>
        <v>South West England Commissioning Region</v>
      </c>
      <c r="C58" s="78" t="str">
        <f ca="1">IFERROR(IF((VLOOKUP($E58,'Org List'!$AO$10:$AQ$190,3,FALSE))="","",(VLOOKUP($E58,'Org List'!$AO$10:$AQ$190,3,FALSE))),"")</f>
        <v>South West Region</v>
      </c>
      <c r="D58" s="79" t="str">
        <f ca="1">IFERROR(IF((VLOOKUP($E58,'Org List'!$AT$10:$AV$190,3,FALSE))="","",(VLOOKUP($E58,'Org List'!$AT$10:$AV$190,3,FALSE))),"")</f>
        <v>NHS England South West (South West North)</v>
      </c>
      <c r="E58" s="77" t="str">
        <f t="shared" ca="1" si="0"/>
        <v>E06000023</v>
      </c>
      <c r="F58" s="79" t="str">
        <f ca="1">IF(E58="","",VLOOKUP(E58,'Org List'!$J$9:$K$640,2,0))</f>
        <v>Bristol, City of</v>
      </c>
      <c r="G58" s="86">
        <f ca="1">IFERROR(IF((VLOOKUP($E58,'Adj NEA Backsheet'!$D$5:$CB$183,G$9,FALSE))="","",(VLOOKUP($E58,'Adj NEA Backsheet'!$D$5:$CB$183,G$9,FALSE))),"")</f>
        <v>2457.1614938002704</v>
      </c>
      <c r="H58" s="87">
        <f ca="1">IFERROR(IF((VLOOKUP($E58,'Adj NEA Backsheet'!$D$5:$CB$183,H$9,FALSE))="","",(VLOOKUP($E58,'Adj NEA Backsheet'!$D$5:$CB$183,H$9,FALSE))),"")</f>
        <v>2465.6360725337131</v>
      </c>
      <c r="I58" s="87">
        <f ca="1">IFERROR(IF((VLOOKUP($E58,'Adj NEA Backsheet'!$D$5:$CB$183,I$9,FALSE))="","",(VLOOKUP($E58,'Adj NEA Backsheet'!$D$5:$CB$183,I$9,FALSE))),"")</f>
        <v>2614.1347580377969</v>
      </c>
      <c r="J58" s="88">
        <f ca="1">IFERROR(IF((VLOOKUP($E58,'Adj NEA Backsheet'!$D$5:$CB$183,J$9,FALSE))="","",(VLOOKUP($E58,'Adj NEA Backsheet'!$D$5:$CB$183,J$9,FALSE))),"")</f>
        <v>2610.9832284126651</v>
      </c>
      <c r="K58" s="148">
        <f ca="1">IFERROR(IF((VLOOKUP($E58,'Adj NEA Backsheet'!$D$5:$CB$183,K$9,FALSE))="","",(VLOOKUP($E58,'Adj NEA Backsheet'!$D$5:$CB$183,K$9,FALSE))),"")</f>
        <v>2622.7701042704975</v>
      </c>
      <c r="L58" s="198">
        <f ca="1">IFERROR(IF((VLOOKUP($E58,'Adj NEA Backsheet'!$D$5:$CB$183,L$9,FALSE))="","",(VLOOKUP($E58,'Adj NEA Backsheet'!$D$5:$CB$183,L$9,FALSE))),"")</f>
        <v>2738.1670877322958</v>
      </c>
      <c r="M58" s="87">
        <f ca="1">IFERROR(IF((VLOOKUP($E58,'NEA Backsheet'!$D$5:$CB$183,M$9,FALSE))="","",(VLOOKUP($E58,'NEA Backsheet'!$D$5:$CB$183,M$9,FALSE))),"")</f>
        <v>2931.0979412788811</v>
      </c>
      <c r="N58" s="201">
        <f ca="1">IFERROR(IF((VLOOKUP($E58,'NEA Backsheet'!$D$5:$CB$183,N$9,FALSE))="","",(VLOOKUP($E58,'NEA Backsheet'!$D$5:$CB$183,N$9,FALSE))),"")</f>
        <v>2863.1336698454561</v>
      </c>
      <c r="O58" s="72"/>
      <c r="Q58" s="86">
        <f ca="1">IFERROR(IF((VLOOKUP($E58,'DTOC Backsheet'!$D$5:$AF$183,Q$9,FALSE))="","",(VLOOKUP($E58,'DTOC Backsheet'!$D$5:$AF$183,Q$9,FALSE))),"")</f>
        <v>1324.1461625220372</v>
      </c>
      <c r="R58" s="87">
        <f ca="1">IFERROR(IF((VLOOKUP($E58,'DTOC Backsheet'!$D$5:$AF$183,R$9,FALSE))="","",(VLOOKUP($E58,'DTOC Backsheet'!$D$5:$AF$183,R$9,FALSE))),"")</f>
        <v>1629.3814263657569</v>
      </c>
      <c r="S58" s="87">
        <f ca="1">IFERROR(IF((VLOOKUP($E58,'DTOC Backsheet'!$D$5:$AF$183,S$9,FALSE))="","",(VLOOKUP($E58,'DTOC Backsheet'!$D$5:$AF$183,S$9,FALSE))),"")</f>
        <v>1711.5075063237082</v>
      </c>
      <c r="T58" s="88">
        <f ca="1">IFERROR(IF((VLOOKUP($E58,'DTOC Backsheet'!$D$5:$AF$183,T$9,FALSE))="","",(VLOOKUP($E58,'DTOC Backsheet'!$D$5:$AF$183,T$9,FALSE))),"")</f>
        <v>1476.9622860383338</v>
      </c>
      <c r="U58" s="148">
        <f ca="1">IFERROR(IF((VLOOKUP($E58,'DTOC Backsheet'!$D$5:$AF$183,U$9,FALSE))="","",(VLOOKUP($E58,'DTOC Backsheet'!$D$5:$AF$183,U$9,FALSE))),"")</f>
        <v>1198.2748561507931</v>
      </c>
      <c r="V58" s="198">
        <f ca="1">IFERROR(IF((VLOOKUP($E58,'DTOC Backsheet'!$D$5:$AF$183,V$9,FALSE))="","",(VLOOKUP($E58,'DTOC Backsheet'!$D$5:$AF$183,V$9,FALSE))),"")</f>
        <v>1411.277469876673</v>
      </c>
      <c r="W58" s="87">
        <f ca="1">IFERROR(IF((VLOOKUP($E58,'DTOC Backsheet'!$D$5:$AF$183,W$9,FALSE))="","",(VLOOKUP($E58,'DTOC Backsheet'!$D$5:$AF$183,W$9,FALSE))),"")</f>
        <v>1350.7285035383518</v>
      </c>
      <c r="X58" s="201">
        <f ca="1">IFERROR(IF((VLOOKUP($E58,'DTOC Backsheet'!$D$5:$AF$183,X$9,FALSE))="","",(VLOOKUP($E58,'DTOC Backsheet'!$D$5:$AF$183,X$9,FALSE))),"")</f>
        <v>1181.1187910586086</v>
      </c>
      <c r="Y58" s="72"/>
    </row>
    <row r="59" spans="1:25" ht="30" customHeight="1" x14ac:dyDescent="0.3">
      <c r="A59" s="141">
        <v>47</v>
      </c>
      <c r="B59" s="77" t="str">
        <f ca="1">IFERROR(IF((VLOOKUP($E59,'Org List'!$AJ$10:$AL$190,3,FALSE))="","",(VLOOKUP($E59,'Org List'!$AJ$10:$AL$190,3,FALSE))),"")</f>
        <v>London Commissioning Region</v>
      </c>
      <c r="C59" s="78" t="str">
        <f ca="1">IFERROR(IF((VLOOKUP($E59,'Org List'!$AO$10:$AQ$190,3,FALSE))="","",(VLOOKUP($E59,'Org List'!$AO$10:$AQ$190,3,FALSE))),"")</f>
        <v>London Region</v>
      </c>
      <c r="D59" s="79" t="str">
        <f ca="1">IFERROR(IF((VLOOKUP($E59,'Org List'!$AT$10:$AV$190,3,FALSE))="","",(VLOOKUP($E59,'Org List'!$AT$10:$AV$190,3,FALSE))),"")</f>
        <v>NHS England London</v>
      </c>
      <c r="E59" s="77" t="str">
        <f t="shared" ca="1" si="0"/>
        <v>E09000006</v>
      </c>
      <c r="F59" s="79" t="str">
        <f ca="1">IF(E59="","",VLOOKUP(E59,'Org List'!$J$9:$K$640,2,0))</f>
        <v>Bromley</v>
      </c>
      <c r="G59" s="86">
        <f ca="1">IFERROR(IF((VLOOKUP($E59,'Adj NEA Backsheet'!$D$5:$CB$183,G$9,FALSE))="","",(VLOOKUP($E59,'Adj NEA Backsheet'!$D$5:$CB$183,G$9,FALSE))),"")</f>
        <v>2123.8931415651909</v>
      </c>
      <c r="H59" s="87">
        <f ca="1">IFERROR(IF((VLOOKUP($E59,'Adj NEA Backsheet'!$D$5:$CB$183,H$9,FALSE))="","",(VLOOKUP($E59,'Adj NEA Backsheet'!$D$5:$CB$183,H$9,FALSE))),"")</f>
        <v>2076.7234643444399</v>
      </c>
      <c r="I59" s="87">
        <f ca="1">IFERROR(IF((VLOOKUP($E59,'Adj NEA Backsheet'!$D$5:$CB$183,I$9,FALSE))="","",(VLOOKUP($E59,'Adj NEA Backsheet'!$D$5:$CB$183,I$9,FALSE))),"")</f>
        <v>2165.064339746782</v>
      </c>
      <c r="J59" s="88">
        <f ca="1">IFERROR(IF((VLOOKUP($E59,'Adj NEA Backsheet'!$D$5:$CB$183,J$9,FALSE))="","",(VLOOKUP($E59,'Adj NEA Backsheet'!$D$5:$CB$183,J$9,FALSE))),"")</f>
        <v>1960.8108130639259</v>
      </c>
      <c r="K59" s="148">
        <f ca="1">IFERROR(IF((VLOOKUP($E59,'Adj NEA Backsheet'!$D$5:$CB$183,K$9,FALSE))="","",(VLOOKUP($E59,'Adj NEA Backsheet'!$D$5:$CB$183,K$9,FALSE))),"")</f>
        <v>2026.4652974549331</v>
      </c>
      <c r="L59" s="198">
        <f ca="1">IFERROR(IF((VLOOKUP($E59,'Adj NEA Backsheet'!$D$5:$CB$183,L$9,FALSE))="","",(VLOOKUP($E59,'Adj NEA Backsheet'!$D$5:$CB$183,L$9,FALSE))),"")</f>
        <v>2047.8171816582617</v>
      </c>
      <c r="M59" s="87">
        <f ca="1">IFERROR(IF((VLOOKUP($E59,'NEA Backsheet'!$D$5:$CB$183,M$9,FALSE))="","",(VLOOKUP($E59,'NEA Backsheet'!$D$5:$CB$183,M$9,FALSE))),"")</f>
        <v>2113.6224049449202</v>
      </c>
      <c r="N59" s="201">
        <f ca="1">IFERROR(IF((VLOOKUP($E59,'NEA Backsheet'!$D$5:$CB$183,N$9,FALSE))="","",(VLOOKUP($E59,'NEA Backsheet'!$D$5:$CB$183,N$9,FALSE))),"")</f>
        <v>2283.1008335451479</v>
      </c>
      <c r="O59" s="72"/>
      <c r="Q59" s="86">
        <f ca="1">IFERROR(IF((VLOOKUP($E59,'DTOC Backsheet'!$D$5:$AF$183,Q$9,FALSE))="","",(VLOOKUP($E59,'DTOC Backsheet'!$D$5:$AF$183,Q$9,FALSE))),"")</f>
        <v>581.16310945760722</v>
      </c>
      <c r="R59" s="87">
        <f ca="1">IFERROR(IF((VLOOKUP($E59,'DTOC Backsheet'!$D$5:$AF$183,R$9,FALSE))="","",(VLOOKUP($E59,'DTOC Backsheet'!$D$5:$AF$183,R$9,FALSE))),"")</f>
        <v>566.28157430977092</v>
      </c>
      <c r="S59" s="87">
        <f ca="1">IFERROR(IF((VLOOKUP($E59,'DTOC Backsheet'!$D$5:$AF$183,S$9,FALSE))="","",(VLOOKUP($E59,'DTOC Backsheet'!$D$5:$AF$183,S$9,FALSE))),"")</f>
        <v>624.2412375171333</v>
      </c>
      <c r="T59" s="88">
        <f ca="1">IFERROR(IF((VLOOKUP($E59,'DTOC Backsheet'!$D$5:$AF$183,T$9,FALSE))="","",(VLOOKUP($E59,'DTOC Backsheet'!$D$5:$AF$183,T$9,FALSE))),"")</f>
        <v>569.56706188197859</v>
      </c>
      <c r="U59" s="148">
        <f ca="1">IFERROR(IF((VLOOKUP($E59,'DTOC Backsheet'!$D$5:$AF$183,U$9,FALSE))="","",(VLOOKUP($E59,'DTOC Backsheet'!$D$5:$AF$183,U$9,FALSE))),"")</f>
        <v>291.92725341205141</v>
      </c>
      <c r="V59" s="198">
        <f ca="1">IFERROR(IF((VLOOKUP($E59,'DTOC Backsheet'!$D$5:$AF$183,V$9,FALSE))="","",(VLOOKUP($E59,'DTOC Backsheet'!$D$5:$AF$183,V$9,FALSE))),"")</f>
        <v>289.6103704484637</v>
      </c>
      <c r="W59" s="87">
        <f ca="1">IFERROR(IF((VLOOKUP($E59,'DTOC Backsheet'!$D$5:$AF$183,W$9,FALSE))="","",(VLOOKUP($E59,'DTOC Backsheet'!$D$5:$AF$183,W$9,FALSE))),"")</f>
        <v>123.5670913913445</v>
      </c>
      <c r="X59" s="201">
        <f ca="1">IFERROR(IF((VLOOKUP($E59,'DTOC Backsheet'!$D$5:$AF$183,X$9,FALSE))="","",(VLOOKUP($E59,'DTOC Backsheet'!$D$5:$AF$183,X$9,FALSE))),"")</f>
        <v>202.01987196783998</v>
      </c>
      <c r="Y59" s="72"/>
    </row>
    <row r="60" spans="1:25" ht="30" customHeight="1" x14ac:dyDescent="0.3">
      <c r="A60" s="141">
        <v>48</v>
      </c>
      <c r="B60" s="77" t="str">
        <f ca="1">IFERROR(IF((VLOOKUP($E60,'Org List'!$AJ$10:$AL$190,3,FALSE))="","",(VLOOKUP($E60,'Org List'!$AJ$10:$AL$190,3,FALSE))),"")</f>
        <v>South East England Commissioning Region</v>
      </c>
      <c r="C60" s="78" t="str">
        <f ca="1">IFERROR(IF((VLOOKUP($E60,'Org List'!$AO$10:$AQ$190,3,FALSE))="","",(VLOOKUP($E60,'Org List'!$AO$10:$AQ$190,3,FALSE))),"")</f>
        <v>South East Region</v>
      </c>
      <c r="D60" s="79" t="str">
        <f ca="1">IFERROR(IF((VLOOKUP($E60,'Org List'!$AT$10:$AV$190,3,FALSE))="","",(VLOOKUP($E60,'Org List'!$AT$10:$AV$190,3,FALSE))),"")</f>
        <v>NHS England South East (Hampshire, Isle of Wight and Thames Valley)</v>
      </c>
      <c r="E60" s="77" t="str">
        <f t="shared" ca="1" si="0"/>
        <v>E10000002</v>
      </c>
      <c r="F60" s="79" t="str">
        <f ca="1">IF(E60="","",VLOOKUP(E60,'Org List'!$J$9:$K$640,2,0))</f>
        <v>Buckinghamshire</v>
      </c>
      <c r="G60" s="86">
        <f ca="1">IFERROR(IF((VLOOKUP($E60,'Adj NEA Backsheet'!$D$5:$CB$183,G$9,FALSE))="","",(VLOOKUP($E60,'Adj NEA Backsheet'!$D$5:$CB$183,G$9,FALSE))),"")</f>
        <v>2320.3157653041949</v>
      </c>
      <c r="H60" s="87">
        <f ca="1">IFERROR(IF((VLOOKUP($E60,'Adj NEA Backsheet'!$D$5:$CB$183,H$9,FALSE))="","",(VLOOKUP($E60,'Adj NEA Backsheet'!$D$5:$CB$183,H$9,FALSE))),"")</f>
        <v>2283.4376278648269</v>
      </c>
      <c r="I60" s="87">
        <f ca="1">IFERROR(IF((VLOOKUP($E60,'Adj NEA Backsheet'!$D$5:$CB$183,I$9,FALSE))="","",(VLOOKUP($E60,'Adj NEA Backsheet'!$D$5:$CB$183,I$9,FALSE))),"")</f>
        <v>2369.4488573781659</v>
      </c>
      <c r="J60" s="88">
        <f ca="1">IFERROR(IF((VLOOKUP($E60,'Adj NEA Backsheet'!$D$5:$CB$183,J$9,FALSE))="","",(VLOOKUP($E60,'Adj NEA Backsheet'!$D$5:$CB$183,J$9,FALSE))),"")</f>
        <v>2420.6591233756426</v>
      </c>
      <c r="K60" s="148">
        <f ca="1">IFERROR(IF((VLOOKUP($E60,'Adj NEA Backsheet'!$D$5:$CB$183,K$9,FALSE))="","",(VLOOKUP($E60,'Adj NEA Backsheet'!$D$5:$CB$183,K$9,FALSE))),"")</f>
        <v>2615.1269664193142</v>
      </c>
      <c r="L60" s="198">
        <f ca="1">IFERROR(IF((VLOOKUP($E60,'Adj NEA Backsheet'!$D$5:$CB$183,L$9,FALSE))="","",(VLOOKUP($E60,'Adj NEA Backsheet'!$D$5:$CB$183,L$9,FALSE))),"")</f>
        <v>2542.4725024756631</v>
      </c>
      <c r="M60" s="87">
        <f ca="1">IFERROR(IF((VLOOKUP($E60,'NEA Backsheet'!$D$5:$CB$183,M$9,FALSE))="","",(VLOOKUP($E60,'NEA Backsheet'!$D$5:$CB$183,M$9,FALSE))),"")</f>
        <v>2796.4328544778086</v>
      </c>
      <c r="N60" s="201">
        <f ca="1">IFERROR(IF((VLOOKUP($E60,'NEA Backsheet'!$D$5:$CB$183,N$9,FALSE))="","",(VLOOKUP($E60,'NEA Backsheet'!$D$5:$CB$183,N$9,FALSE))),"")</f>
        <v>2771.2614355748619</v>
      </c>
      <c r="O60" s="72"/>
      <c r="Q60" s="86">
        <f ca="1">IFERROR(IF((VLOOKUP($E60,'DTOC Backsheet'!$D$5:$AF$183,Q$9,FALSE))="","",(VLOOKUP($E60,'DTOC Backsheet'!$D$5:$AF$183,Q$9,FALSE))),"")</f>
        <v>975.91578396630189</v>
      </c>
      <c r="R60" s="87">
        <f ca="1">IFERROR(IF((VLOOKUP($E60,'DTOC Backsheet'!$D$5:$AF$183,R$9,FALSE))="","",(VLOOKUP($E60,'DTOC Backsheet'!$D$5:$AF$183,R$9,FALSE))),"")</f>
        <v>1161.2162492763593</v>
      </c>
      <c r="S60" s="87">
        <f ca="1">IFERROR(IF((VLOOKUP($E60,'DTOC Backsheet'!$D$5:$AF$183,S$9,FALSE))="","",(VLOOKUP($E60,'DTOC Backsheet'!$D$5:$AF$183,S$9,FALSE))),"")</f>
        <v>945.15348449652777</v>
      </c>
      <c r="T60" s="88">
        <f ca="1">IFERROR(IF((VLOOKUP($E60,'DTOC Backsheet'!$D$5:$AF$183,T$9,FALSE))="","",(VLOOKUP($E60,'DTOC Backsheet'!$D$5:$AF$183,T$9,FALSE))),"")</f>
        <v>1045.8317301286463</v>
      </c>
      <c r="U60" s="148">
        <f ca="1">IFERROR(IF((VLOOKUP($E60,'DTOC Backsheet'!$D$5:$AF$183,U$9,FALSE))="","",(VLOOKUP($E60,'DTOC Backsheet'!$D$5:$AF$183,U$9,FALSE))),"")</f>
        <v>1230.616134029302</v>
      </c>
      <c r="V60" s="198">
        <f ca="1">IFERROR(IF((VLOOKUP($E60,'DTOC Backsheet'!$D$5:$AF$183,V$9,FALSE))="","",(VLOOKUP($E60,'DTOC Backsheet'!$D$5:$AF$183,V$9,FALSE))),"")</f>
        <v>1162.2219066115269</v>
      </c>
      <c r="W60" s="87">
        <f ca="1">IFERROR(IF((VLOOKUP($E60,'DTOC Backsheet'!$D$5:$AF$183,W$9,FALSE))="","",(VLOOKUP($E60,'DTOC Backsheet'!$D$5:$AF$183,W$9,FALSE))),"")</f>
        <v>896.56432853616866</v>
      </c>
      <c r="X60" s="201">
        <f ca="1">IFERROR(IF((VLOOKUP($E60,'DTOC Backsheet'!$D$5:$AF$183,X$9,FALSE))="","",(VLOOKUP($E60,'DTOC Backsheet'!$D$5:$AF$183,X$9,FALSE))),"")</f>
        <v>878.79477503473481</v>
      </c>
      <c r="Y60" s="72"/>
    </row>
    <row r="61" spans="1:25" ht="30" customHeight="1" x14ac:dyDescent="0.3">
      <c r="A61" s="141">
        <v>49</v>
      </c>
      <c r="B61" s="77" t="str">
        <f ca="1">IFERROR(IF((VLOOKUP($E61,'Org List'!$AJ$10:$AL$190,3,FALSE))="","",(VLOOKUP($E61,'Org List'!$AJ$10:$AL$190,3,FALSE))),"")</f>
        <v>North West Commissioning Region</v>
      </c>
      <c r="C61" s="78" t="str">
        <f ca="1">IFERROR(IF((VLOOKUP($E61,'Org List'!$AO$10:$AQ$190,3,FALSE))="","",(VLOOKUP($E61,'Org List'!$AO$10:$AQ$190,3,FALSE))),"")</f>
        <v>North West Region</v>
      </c>
      <c r="D61" s="79" t="str">
        <f ca="1">IFERROR(IF((VLOOKUP($E61,'Org List'!$AT$10:$AV$190,3,FALSE))="","",(VLOOKUP($E61,'Org List'!$AT$10:$AV$190,3,FALSE))),"")</f>
        <v>NHS England North West (Greater Manchester)</v>
      </c>
      <c r="E61" s="77" t="str">
        <f t="shared" ca="1" si="0"/>
        <v>E08000002</v>
      </c>
      <c r="F61" s="79" t="str">
        <f ca="1">IF(E61="","",VLOOKUP(E61,'Org List'!$J$9:$K$640,2,0))</f>
        <v>Bury</v>
      </c>
      <c r="G61" s="86">
        <f ca="1">IFERROR(IF((VLOOKUP($E61,'Adj NEA Backsheet'!$D$5:$CB$183,G$9,FALSE))="","",(VLOOKUP($E61,'Adj NEA Backsheet'!$D$5:$CB$183,G$9,FALSE))),"")</f>
        <v>2693.1829302933111</v>
      </c>
      <c r="H61" s="87">
        <f ca="1">IFERROR(IF((VLOOKUP($E61,'Adj NEA Backsheet'!$D$5:$CB$183,H$9,FALSE))="","",(VLOOKUP($E61,'Adj NEA Backsheet'!$D$5:$CB$183,H$9,FALSE))),"")</f>
        <v>2799.5472262970616</v>
      </c>
      <c r="I61" s="87">
        <f ca="1">IFERROR(IF((VLOOKUP($E61,'Adj NEA Backsheet'!$D$5:$CB$183,I$9,FALSE))="","",(VLOOKUP($E61,'Adj NEA Backsheet'!$D$5:$CB$183,I$9,FALSE))),"")</f>
        <v>3101.4794180818617</v>
      </c>
      <c r="J61" s="88">
        <f ca="1">IFERROR(IF((VLOOKUP($E61,'Adj NEA Backsheet'!$D$5:$CB$183,J$9,FALSE))="","",(VLOOKUP($E61,'Adj NEA Backsheet'!$D$5:$CB$183,J$9,FALSE))),"")</f>
        <v>2971.143893887212</v>
      </c>
      <c r="K61" s="148">
        <f ca="1">IFERROR(IF((VLOOKUP($E61,'Adj NEA Backsheet'!$D$5:$CB$183,K$9,FALSE))="","",(VLOOKUP($E61,'Adj NEA Backsheet'!$D$5:$CB$183,K$9,FALSE))),"")</f>
        <v>3130.6746576827531</v>
      </c>
      <c r="L61" s="198">
        <f ca="1">IFERROR(IF((VLOOKUP($E61,'Adj NEA Backsheet'!$D$5:$CB$183,L$9,FALSE))="","",(VLOOKUP($E61,'Adj NEA Backsheet'!$D$5:$CB$183,L$9,FALSE))),"")</f>
        <v>2993.3804450520161</v>
      </c>
      <c r="M61" s="87">
        <f ca="1">IFERROR(IF((VLOOKUP($E61,'NEA Backsheet'!$D$5:$CB$183,M$9,FALSE))="","",(VLOOKUP($E61,'NEA Backsheet'!$D$5:$CB$183,M$9,FALSE))),"")</f>
        <v>3252.4975555535525</v>
      </c>
      <c r="N61" s="201">
        <f ca="1">IFERROR(IF((VLOOKUP($E61,'NEA Backsheet'!$D$5:$CB$183,N$9,FALSE))="","",(VLOOKUP($E61,'NEA Backsheet'!$D$5:$CB$183,N$9,FALSE))),"")</f>
        <v>3219.6113837158023</v>
      </c>
      <c r="O61" s="72"/>
      <c r="Q61" s="86">
        <f ca="1">IFERROR(IF((VLOOKUP($E61,'DTOC Backsheet'!$D$5:$AF$183,Q$9,FALSE))="","",(VLOOKUP($E61,'DTOC Backsheet'!$D$5:$AF$183,Q$9,FALSE))),"")</f>
        <v>1189.6392860799235</v>
      </c>
      <c r="R61" s="87">
        <f ca="1">IFERROR(IF((VLOOKUP($E61,'DTOC Backsheet'!$D$5:$AF$183,R$9,FALSE))="","",(VLOOKUP($E61,'DTOC Backsheet'!$D$5:$AF$183,R$9,FALSE))),"")</f>
        <v>1816.8788178684777</v>
      </c>
      <c r="S61" s="87">
        <f ca="1">IFERROR(IF((VLOOKUP($E61,'DTOC Backsheet'!$D$5:$AF$183,S$9,FALSE))="","",(VLOOKUP($E61,'DTOC Backsheet'!$D$5:$AF$183,S$9,FALSE))),"")</f>
        <v>2168.3786643005838</v>
      </c>
      <c r="T61" s="88">
        <f ca="1">IFERROR(IF((VLOOKUP($E61,'DTOC Backsheet'!$D$5:$AF$183,T$9,FALSE))="","",(VLOOKUP($E61,'DTOC Backsheet'!$D$5:$AF$183,T$9,FALSE))),"")</f>
        <v>1800.5105632982365</v>
      </c>
      <c r="U61" s="148">
        <f ca="1">IFERROR(IF((VLOOKUP($E61,'DTOC Backsheet'!$D$5:$AF$183,U$9,FALSE))="","",(VLOOKUP($E61,'DTOC Backsheet'!$D$5:$AF$183,U$9,FALSE))),"")</f>
        <v>1508.0557165841396</v>
      </c>
      <c r="V61" s="198">
        <f ca="1">IFERROR(IF((VLOOKUP($E61,'DTOC Backsheet'!$D$5:$AF$183,V$9,FALSE))="","",(VLOOKUP($E61,'DTOC Backsheet'!$D$5:$AF$183,V$9,FALSE))),"")</f>
        <v>1387.7939104587167</v>
      </c>
      <c r="W61" s="87">
        <f ca="1">IFERROR(IF((VLOOKUP($E61,'DTOC Backsheet'!$D$5:$AF$183,W$9,FALSE))="","",(VLOOKUP($E61,'DTOC Backsheet'!$D$5:$AF$183,W$9,FALSE))),"")</f>
        <v>1145.2203810580056</v>
      </c>
      <c r="X61" s="201">
        <f ca="1">IFERROR(IF((VLOOKUP($E61,'DTOC Backsheet'!$D$5:$AF$183,X$9,FALSE))="","",(VLOOKUP($E61,'DTOC Backsheet'!$D$5:$AF$183,X$9,FALSE))),"")</f>
        <v>936.81777089584159</v>
      </c>
      <c r="Y61" s="72"/>
    </row>
    <row r="62" spans="1:25" ht="30" customHeight="1" x14ac:dyDescent="0.3">
      <c r="A62" s="141">
        <v>50</v>
      </c>
      <c r="B62" s="77" t="str">
        <f ca="1">IFERROR(IF((VLOOKUP($E62,'Org List'!$AJ$10:$AL$190,3,FALSE))="","",(VLOOKUP($E62,'Org List'!$AJ$10:$AL$190,3,FALSE))),"")</f>
        <v>North East and Yorkshire Commissioning Region</v>
      </c>
      <c r="C62" s="78" t="str">
        <f ca="1">IFERROR(IF((VLOOKUP($E62,'Org List'!$AO$10:$AQ$190,3,FALSE))="","",(VLOOKUP($E62,'Org List'!$AO$10:$AQ$190,3,FALSE))),"")</f>
        <v>Yorkshire and The Humber Region</v>
      </c>
      <c r="D62" s="79" t="str">
        <f ca="1">IFERROR(IF((VLOOKUP($E62,'Org List'!$AT$10:$AV$190,3,FALSE))="","",(VLOOKUP($E62,'Org List'!$AT$10:$AV$190,3,FALSE))),"")</f>
        <v>NHS England North East and Yokrshire (Yorkshire And Humber)</v>
      </c>
      <c r="E62" s="77" t="str">
        <f t="shared" ca="1" si="0"/>
        <v>E08000033</v>
      </c>
      <c r="F62" s="79" t="str">
        <f ca="1">IF(E62="","",VLOOKUP(E62,'Org List'!$J$9:$K$640,2,0))</f>
        <v>Calderdale</v>
      </c>
      <c r="G62" s="86">
        <f ca="1">IFERROR(IF((VLOOKUP($E62,'Adj NEA Backsheet'!$D$5:$CB$183,G$9,FALSE))="","",(VLOOKUP($E62,'Adj NEA Backsheet'!$D$5:$CB$183,G$9,FALSE))),"")</f>
        <v>3099.31652804747</v>
      </c>
      <c r="H62" s="87">
        <f ca="1">IFERROR(IF((VLOOKUP($E62,'Adj NEA Backsheet'!$D$5:$CB$183,H$9,FALSE))="","",(VLOOKUP($E62,'Adj NEA Backsheet'!$D$5:$CB$183,H$9,FALSE))),"")</f>
        <v>3296.9063946475376</v>
      </c>
      <c r="I62" s="87">
        <f ca="1">IFERROR(IF((VLOOKUP($E62,'Adj NEA Backsheet'!$D$5:$CB$183,I$9,FALSE))="","",(VLOOKUP($E62,'Adj NEA Backsheet'!$D$5:$CB$183,I$9,FALSE))),"")</f>
        <v>3438.8560192205937</v>
      </c>
      <c r="J62" s="88">
        <f ca="1">IFERROR(IF((VLOOKUP($E62,'Adj NEA Backsheet'!$D$5:$CB$183,J$9,FALSE))="","",(VLOOKUP($E62,'Adj NEA Backsheet'!$D$5:$CB$183,J$9,FALSE))),"")</f>
        <v>3413.0607609051381</v>
      </c>
      <c r="K62" s="148">
        <f ca="1">IFERROR(IF((VLOOKUP($E62,'Adj NEA Backsheet'!$D$5:$CB$183,K$9,FALSE))="","",(VLOOKUP($E62,'Adj NEA Backsheet'!$D$5:$CB$183,K$9,FALSE))),"")</f>
        <v>3399.598492122921</v>
      </c>
      <c r="L62" s="198">
        <f ca="1">IFERROR(IF((VLOOKUP($E62,'Adj NEA Backsheet'!$D$5:$CB$183,L$9,FALSE))="","",(VLOOKUP($E62,'Adj NEA Backsheet'!$D$5:$CB$183,L$9,FALSE))),"")</f>
        <v>3419.4121308227755</v>
      </c>
      <c r="M62" s="87">
        <f ca="1">IFERROR(IF((VLOOKUP($E62,'NEA Backsheet'!$D$5:$CB$183,M$9,FALSE))="","",(VLOOKUP($E62,'NEA Backsheet'!$D$5:$CB$183,M$9,FALSE))),"")</f>
        <v>3581.5445498655076</v>
      </c>
      <c r="N62" s="201">
        <f ca="1">IFERROR(IF((VLOOKUP($E62,'NEA Backsheet'!$D$5:$CB$183,N$9,FALSE))="","",(VLOOKUP($E62,'NEA Backsheet'!$D$5:$CB$183,N$9,FALSE))),"")</f>
        <v>3488.5604301471822</v>
      </c>
      <c r="O62" s="72"/>
      <c r="Q62" s="86">
        <f ca="1">IFERROR(IF((VLOOKUP($E62,'DTOC Backsheet'!$D$5:$AF$183,Q$9,FALSE))="","",(VLOOKUP($E62,'DTOC Backsheet'!$D$5:$AF$183,Q$9,FALSE))),"")</f>
        <v>539.54411278370469</v>
      </c>
      <c r="R62" s="87">
        <f ca="1">IFERROR(IF((VLOOKUP($E62,'DTOC Backsheet'!$D$5:$AF$183,R$9,FALSE))="","",(VLOOKUP($E62,'DTOC Backsheet'!$D$5:$AF$183,R$9,FALSE))),"")</f>
        <v>971.3018874857612</v>
      </c>
      <c r="S62" s="87">
        <f ca="1">IFERROR(IF((VLOOKUP($E62,'DTOC Backsheet'!$D$5:$AF$183,S$9,FALSE))="","",(VLOOKUP($E62,'DTOC Backsheet'!$D$5:$AF$183,S$9,FALSE))),"")</f>
        <v>649.16771799174455</v>
      </c>
      <c r="T62" s="88">
        <f ca="1">IFERROR(IF((VLOOKUP($E62,'DTOC Backsheet'!$D$5:$AF$183,T$9,FALSE))="","",(VLOOKUP($E62,'DTOC Backsheet'!$D$5:$AF$183,T$9,FALSE))),"")</f>
        <v>498.81206386222743</v>
      </c>
      <c r="U62" s="148">
        <f ca="1">IFERROR(IF((VLOOKUP($E62,'DTOC Backsheet'!$D$5:$AF$183,U$9,FALSE))="","",(VLOOKUP($E62,'DTOC Backsheet'!$D$5:$AF$183,U$9,FALSE))),"")</f>
        <v>458.05546840031366</v>
      </c>
      <c r="V62" s="198">
        <f ca="1">IFERROR(IF((VLOOKUP($E62,'DTOC Backsheet'!$D$5:$AF$183,V$9,FALSE))="","",(VLOOKUP($E62,'DTOC Backsheet'!$D$5:$AF$183,V$9,FALSE))),"")</f>
        <v>301.11216050219826</v>
      </c>
      <c r="W62" s="87">
        <f ca="1">IFERROR(IF((VLOOKUP($E62,'DTOC Backsheet'!$D$5:$AF$183,W$9,FALSE))="","",(VLOOKUP($E62,'DTOC Backsheet'!$D$5:$AF$183,W$9,FALSE))),"")</f>
        <v>379.58381445125599</v>
      </c>
      <c r="X62" s="201">
        <f ca="1">IFERROR(IF((VLOOKUP($E62,'DTOC Backsheet'!$D$5:$AF$183,X$9,FALSE))="","",(VLOOKUP($E62,'DTOC Backsheet'!$D$5:$AF$183,X$9,FALSE))),"")</f>
        <v>251.57101552732678</v>
      </c>
      <c r="Y62" s="72"/>
    </row>
    <row r="63" spans="1:25" ht="30" customHeight="1" x14ac:dyDescent="0.3">
      <c r="A63" s="141">
        <v>51</v>
      </c>
      <c r="B63" s="77" t="str">
        <f ca="1">IFERROR(IF((VLOOKUP($E63,'Org List'!$AJ$10:$AL$190,3,FALSE))="","",(VLOOKUP($E63,'Org List'!$AJ$10:$AL$190,3,FALSE))),"")</f>
        <v>East of England Commissioning Region</v>
      </c>
      <c r="C63" s="78" t="str">
        <f ca="1">IFERROR(IF((VLOOKUP($E63,'Org List'!$AO$10:$AQ$190,3,FALSE))="","",(VLOOKUP($E63,'Org List'!$AO$10:$AQ$190,3,FALSE))),"")</f>
        <v>East Region</v>
      </c>
      <c r="D63" s="79" t="str">
        <f ca="1">IFERROR(IF((VLOOKUP($E63,'Org List'!$AT$10:$AV$190,3,FALSE))="","",(VLOOKUP($E63,'Org List'!$AT$10:$AV$190,3,FALSE))),"")</f>
        <v>NHS England East (East)</v>
      </c>
      <c r="E63" s="77" t="str">
        <f t="shared" ca="1" si="0"/>
        <v>E10000003</v>
      </c>
      <c r="F63" s="79" t="str">
        <f ca="1">IF(E63="","",VLOOKUP(E63,'Org List'!$J$9:$K$640,2,0))</f>
        <v>Cambridgeshire</v>
      </c>
      <c r="G63" s="86">
        <f ca="1">IFERROR(IF((VLOOKUP($E63,'Adj NEA Backsheet'!$D$5:$CB$183,G$9,FALSE))="","",(VLOOKUP($E63,'Adj NEA Backsheet'!$D$5:$CB$183,G$9,FALSE))),"")</f>
        <v>2489.7441698591019</v>
      </c>
      <c r="H63" s="87">
        <f ca="1">IFERROR(IF((VLOOKUP($E63,'Adj NEA Backsheet'!$D$5:$CB$183,H$9,FALSE))="","",(VLOOKUP($E63,'Adj NEA Backsheet'!$D$5:$CB$183,H$9,FALSE))),"")</f>
        <v>2403.5801551115214</v>
      </c>
      <c r="I63" s="87">
        <f ca="1">IFERROR(IF((VLOOKUP($E63,'Adj NEA Backsheet'!$D$5:$CB$183,I$9,FALSE))="","",(VLOOKUP($E63,'Adj NEA Backsheet'!$D$5:$CB$183,I$9,FALSE))),"")</f>
        <v>2507.59720227036</v>
      </c>
      <c r="J63" s="88">
        <f ca="1">IFERROR(IF((VLOOKUP($E63,'Adj NEA Backsheet'!$D$5:$CB$183,J$9,FALSE))="","",(VLOOKUP($E63,'Adj NEA Backsheet'!$D$5:$CB$183,J$9,FALSE))),"")</f>
        <v>2457.9713684840926</v>
      </c>
      <c r="K63" s="148">
        <f ca="1">IFERROR(IF((VLOOKUP($E63,'Adj NEA Backsheet'!$D$5:$CB$183,K$9,FALSE))="","",(VLOOKUP($E63,'Adj NEA Backsheet'!$D$5:$CB$183,K$9,FALSE))),"")</f>
        <v>2518.6282268471459</v>
      </c>
      <c r="L63" s="198">
        <f ca="1">IFERROR(IF((VLOOKUP($E63,'Adj NEA Backsheet'!$D$5:$CB$183,L$9,FALSE))="","",(VLOOKUP($E63,'Adj NEA Backsheet'!$D$5:$CB$183,L$9,FALSE))),"")</f>
        <v>2503.9350706145706</v>
      </c>
      <c r="M63" s="87">
        <f ca="1">IFERROR(IF((VLOOKUP($E63,'NEA Backsheet'!$D$5:$CB$183,M$9,FALSE))="","",(VLOOKUP($E63,'NEA Backsheet'!$D$5:$CB$183,M$9,FALSE))),"")</f>
        <v>2663.5838079389546</v>
      </c>
      <c r="N63" s="201">
        <f ca="1">IFERROR(IF((VLOOKUP($E63,'NEA Backsheet'!$D$5:$CB$183,N$9,FALSE))="","",(VLOOKUP($E63,'NEA Backsheet'!$D$5:$CB$183,N$9,FALSE))),"")</f>
        <v>2583.8698739851538</v>
      </c>
      <c r="O63" s="72"/>
      <c r="Q63" s="86">
        <f ca="1">IFERROR(IF((VLOOKUP($E63,'DTOC Backsheet'!$D$5:$AF$183,Q$9,FALSE))="","",(VLOOKUP($E63,'DTOC Backsheet'!$D$5:$AF$183,Q$9,FALSE))),"")</f>
        <v>1421.613666801632</v>
      </c>
      <c r="R63" s="87">
        <f ca="1">IFERROR(IF((VLOOKUP($E63,'DTOC Backsheet'!$D$5:$AF$183,R$9,FALSE))="","",(VLOOKUP($E63,'DTOC Backsheet'!$D$5:$AF$183,R$9,FALSE))),"")</f>
        <v>1810.9368673497991</v>
      </c>
      <c r="S63" s="87">
        <f ca="1">IFERROR(IF((VLOOKUP($E63,'DTOC Backsheet'!$D$5:$AF$183,S$9,FALSE))="","",(VLOOKUP($E63,'DTOC Backsheet'!$D$5:$AF$183,S$9,FALSE))),"")</f>
        <v>1584.156103030492</v>
      </c>
      <c r="T63" s="88">
        <f ca="1">IFERROR(IF((VLOOKUP($E63,'DTOC Backsheet'!$D$5:$AF$183,T$9,FALSE))="","",(VLOOKUP($E63,'DTOC Backsheet'!$D$5:$AF$183,T$9,FALSE))),"")</f>
        <v>1527.0840921359693</v>
      </c>
      <c r="U63" s="148">
        <f ca="1">IFERROR(IF((VLOOKUP($E63,'DTOC Backsheet'!$D$5:$AF$183,U$9,FALSE))="","",(VLOOKUP($E63,'DTOC Backsheet'!$D$5:$AF$183,U$9,FALSE))),"")</f>
        <v>1673.8967232950915</v>
      </c>
      <c r="V63" s="198">
        <f ca="1">IFERROR(IF((VLOOKUP($E63,'DTOC Backsheet'!$D$5:$AF$183,V$9,FALSE))="","",(VLOOKUP($E63,'DTOC Backsheet'!$D$5:$AF$183,V$9,FALSE))),"")</f>
        <v>1937.267335070637</v>
      </c>
      <c r="W63" s="87">
        <f ca="1">IFERROR(IF((VLOOKUP($E63,'DTOC Backsheet'!$D$5:$AF$183,W$9,FALSE))="","",(VLOOKUP($E63,'DTOC Backsheet'!$D$5:$AF$183,W$9,FALSE))),"")</f>
        <v>2020.4676240630592</v>
      </c>
      <c r="X63" s="201">
        <f ca="1">IFERROR(IF((VLOOKUP($E63,'DTOC Backsheet'!$D$5:$AF$183,X$9,FALSE))="","",(VLOOKUP($E63,'DTOC Backsheet'!$D$5:$AF$183,X$9,FALSE))),"")</f>
        <v>1804.5192969653044</v>
      </c>
      <c r="Y63" s="72"/>
    </row>
    <row r="64" spans="1:25" ht="30" customHeight="1" x14ac:dyDescent="0.3">
      <c r="A64" s="141">
        <v>52</v>
      </c>
      <c r="B64" s="77" t="str">
        <f ca="1">IFERROR(IF((VLOOKUP($E64,'Org List'!$AJ$10:$AL$190,3,FALSE))="","",(VLOOKUP($E64,'Org List'!$AJ$10:$AL$190,3,FALSE))),"")</f>
        <v>London Commissioning Region</v>
      </c>
      <c r="C64" s="78" t="str">
        <f ca="1">IFERROR(IF((VLOOKUP($E64,'Org List'!$AO$10:$AQ$190,3,FALSE))="","",(VLOOKUP($E64,'Org List'!$AO$10:$AQ$190,3,FALSE))),"")</f>
        <v>London Region</v>
      </c>
      <c r="D64" s="79" t="str">
        <f ca="1">IFERROR(IF((VLOOKUP($E64,'Org List'!$AT$10:$AV$190,3,FALSE))="","",(VLOOKUP($E64,'Org List'!$AT$10:$AV$190,3,FALSE))),"")</f>
        <v>NHS England London</v>
      </c>
      <c r="E64" s="77" t="str">
        <f t="shared" ca="1" si="0"/>
        <v>E09000007</v>
      </c>
      <c r="F64" s="79" t="str">
        <f ca="1">IF(E64="","",VLOOKUP(E64,'Org List'!$J$9:$K$640,2,0))</f>
        <v>Camden</v>
      </c>
      <c r="G64" s="86">
        <f ca="1">IFERROR(IF((VLOOKUP($E64,'Adj NEA Backsheet'!$D$5:$CB$183,G$9,FALSE))="","",(VLOOKUP($E64,'Adj NEA Backsheet'!$D$5:$CB$183,G$9,FALSE))),"")</f>
        <v>1760.1457197802422</v>
      </c>
      <c r="H64" s="87">
        <f ca="1">IFERROR(IF((VLOOKUP($E64,'Adj NEA Backsheet'!$D$5:$CB$183,H$9,FALSE))="","",(VLOOKUP($E64,'Adj NEA Backsheet'!$D$5:$CB$183,H$9,FALSE))),"")</f>
        <v>1688.9216617698203</v>
      </c>
      <c r="I64" s="87">
        <f ca="1">IFERROR(IF((VLOOKUP($E64,'Adj NEA Backsheet'!$D$5:$CB$183,I$9,FALSE))="","",(VLOOKUP($E64,'Adj NEA Backsheet'!$D$5:$CB$183,I$9,FALSE))),"")</f>
        <v>1727.0060658707325</v>
      </c>
      <c r="J64" s="88">
        <f ca="1">IFERROR(IF((VLOOKUP($E64,'Adj NEA Backsheet'!$D$5:$CB$183,J$9,FALSE))="","",(VLOOKUP($E64,'Adj NEA Backsheet'!$D$5:$CB$183,J$9,FALSE))),"")</f>
        <v>1642.0069439537156</v>
      </c>
      <c r="K64" s="148">
        <f ca="1">IFERROR(IF((VLOOKUP($E64,'Adj NEA Backsheet'!$D$5:$CB$183,K$9,FALSE))="","",(VLOOKUP($E64,'Adj NEA Backsheet'!$D$5:$CB$183,K$9,FALSE))),"")</f>
        <v>1677.3886889873115</v>
      </c>
      <c r="L64" s="198">
        <f ca="1">IFERROR(IF((VLOOKUP($E64,'Adj NEA Backsheet'!$D$5:$CB$183,L$9,FALSE))="","",(VLOOKUP($E64,'Adj NEA Backsheet'!$D$5:$CB$183,L$9,FALSE))),"")</f>
        <v>1684.2295500677562</v>
      </c>
      <c r="M64" s="87">
        <f ca="1">IFERROR(IF((VLOOKUP($E64,'NEA Backsheet'!$D$5:$CB$183,M$9,FALSE))="","",(VLOOKUP($E64,'NEA Backsheet'!$D$5:$CB$183,M$9,FALSE))),"")</f>
        <v>1836.9052870361713</v>
      </c>
      <c r="N64" s="201">
        <f ca="1">IFERROR(IF((VLOOKUP($E64,'NEA Backsheet'!$D$5:$CB$183,N$9,FALSE))="","",(VLOOKUP($E64,'NEA Backsheet'!$D$5:$CB$183,N$9,FALSE))),"")</f>
        <v>1640.0589584877723</v>
      </c>
      <c r="O64" s="72"/>
      <c r="Q64" s="86">
        <f ca="1">IFERROR(IF((VLOOKUP($E64,'DTOC Backsheet'!$D$5:$AF$183,Q$9,FALSE))="","",(VLOOKUP($E64,'DTOC Backsheet'!$D$5:$AF$183,Q$9,FALSE))),"")</f>
        <v>766.45052598585619</v>
      </c>
      <c r="R64" s="87">
        <f ca="1">IFERROR(IF((VLOOKUP($E64,'DTOC Backsheet'!$D$5:$AF$183,R$9,FALSE))="","",(VLOOKUP($E64,'DTOC Backsheet'!$D$5:$AF$183,R$9,FALSE))),"")</f>
        <v>757.63512057515618</v>
      </c>
      <c r="S64" s="87">
        <f ca="1">IFERROR(IF((VLOOKUP($E64,'DTOC Backsheet'!$D$5:$AF$183,S$9,FALSE))="","",(VLOOKUP($E64,'DTOC Backsheet'!$D$5:$AF$183,S$9,FALSE))),"")</f>
        <v>1015.7306012106491</v>
      </c>
      <c r="T64" s="88">
        <f ca="1">IFERROR(IF((VLOOKUP($E64,'DTOC Backsheet'!$D$5:$AF$183,T$9,FALSE))="","",(VLOOKUP($E64,'DTOC Backsheet'!$D$5:$AF$183,T$9,FALSE))),"")</f>
        <v>816.86346969419492</v>
      </c>
      <c r="U64" s="148">
        <f ca="1">IFERROR(IF((VLOOKUP($E64,'DTOC Backsheet'!$D$5:$AF$183,U$9,FALSE))="","",(VLOOKUP($E64,'DTOC Backsheet'!$D$5:$AF$183,U$9,FALSE))),"")</f>
        <v>770.28160222780048</v>
      </c>
      <c r="V64" s="198">
        <f ca="1">IFERROR(IF((VLOOKUP($E64,'DTOC Backsheet'!$D$5:$AF$183,V$9,FALSE))="","",(VLOOKUP($E64,'DTOC Backsheet'!$D$5:$AF$183,V$9,FALSE))),"")</f>
        <v>578.67165254644613</v>
      </c>
      <c r="W64" s="87">
        <f ca="1">IFERROR(IF((VLOOKUP($E64,'DTOC Backsheet'!$D$5:$AF$183,W$9,FALSE))="","",(VLOOKUP($E64,'DTOC Backsheet'!$D$5:$AF$183,W$9,FALSE))),"")</f>
        <v>486.94859392705092</v>
      </c>
      <c r="X64" s="201">
        <f ca="1">IFERROR(IF((VLOOKUP($E64,'DTOC Backsheet'!$D$5:$AF$183,X$9,FALSE))="","",(VLOOKUP($E64,'DTOC Backsheet'!$D$5:$AF$183,X$9,FALSE))),"")</f>
        <v>609.84411025650081</v>
      </c>
      <c r="Y64" s="72"/>
    </row>
    <row r="65" spans="1:25" ht="30" customHeight="1" x14ac:dyDescent="0.3">
      <c r="A65" s="141">
        <v>53</v>
      </c>
      <c r="B65" s="77" t="str">
        <f ca="1">IFERROR(IF((VLOOKUP($E65,'Org List'!$AJ$10:$AL$190,3,FALSE))="","",(VLOOKUP($E65,'Org List'!$AJ$10:$AL$190,3,FALSE))),"")</f>
        <v>East of England Commissioning Region</v>
      </c>
      <c r="C65" s="78" t="str">
        <f ca="1">IFERROR(IF((VLOOKUP($E65,'Org List'!$AO$10:$AQ$190,3,FALSE))="","",(VLOOKUP($E65,'Org List'!$AO$10:$AQ$190,3,FALSE))),"")</f>
        <v>East Region</v>
      </c>
      <c r="D65" s="79" t="str">
        <f ca="1">IFERROR(IF((VLOOKUP($E65,'Org List'!$AT$10:$AV$190,3,FALSE))="","",(VLOOKUP($E65,'Org List'!$AT$10:$AV$190,3,FALSE))),"")</f>
        <v>NHS England East (East)</v>
      </c>
      <c r="E65" s="77" t="str">
        <f t="shared" ca="1" si="0"/>
        <v>E06000056</v>
      </c>
      <c r="F65" s="79" t="str">
        <f ca="1">IF(E65="","",VLOOKUP(E65,'Org List'!$J$9:$K$640,2,0))</f>
        <v>Central Bedfordshire</v>
      </c>
      <c r="G65" s="86">
        <f ca="1">IFERROR(IF((VLOOKUP($E65,'Adj NEA Backsheet'!$D$5:$CB$183,G$9,FALSE))="","",(VLOOKUP($E65,'Adj NEA Backsheet'!$D$5:$CB$183,G$9,FALSE))),"")</f>
        <v>2652.5215087094552</v>
      </c>
      <c r="H65" s="87">
        <f ca="1">IFERROR(IF((VLOOKUP($E65,'Adj NEA Backsheet'!$D$5:$CB$183,H$9,FALSE))="","",(VLOOKUP($E65,'Adj NEA Backsheet'!$D$5:$CB$183,H$9,FALSE))),"")</f>
        <v>2570.23707171863</v>
      </c>
      <c r="I65" s="87">
        <f ca="1">IFERROR(IF((VLOOKUP($E65,'Adj NEA Backsheet'!$D$5:$CB$183,I$9,FALSE))="","",(VLOOKUP($E65,'Adj NEA Backsheet'!$D$5:$CB$183,I$9,FALSE))),"")</f>
        <v>2669.1813408725789</v>
      </c>
      <c r="J65" s="88">
        <f ca="1">IFERROR(IF((VLOOKUP($E65,'Adj NEA Backsheet'!$D$5:$CB$183,J$9,FALSE))="","",(VLOOKUP($E65,'Adj NEA Backsheet'!$D$5:$CB$183,J$9,FALSE))),"")</f>
        <v>2624.4024398419356</v>
      </c>
      <c r="K65" s="148">
        <f ca="1">IFERROR(IF((VLOOKUP($E65,'Adj NEA Backsheet'!$D$5:$CB$183,K$9,FALSE))="","",(VLOOKUP($E65,'Adj NEA Backsheet'!$D$5:$CB$183,K$9,FALSE))),"")</f>
        <v>2609.4352609638186</v>
      </c>
      <c r="L65" s="198">
        <f ca="1">IFERROR(IF((VLOOKUP($E65,'Adj NEA Backsheet'!$D$5:$CB$183,L$9,FALSE))="","",(VLOOKUP($E65,'Adj NEA Backsheet'!$D$5:$CB$183,L$9,FALSE))),"")</f>
        <v>2609.4790980016601</v>
      </c>
      <c r="M65" s="87">
        <f ca="1">IFERROR(IF((VLOOKUP($E65,'NEA Backsheet'!$D$5:$CB$183,M$9,FALSE))="","",(VLOOKUP($E65,'NEA Backsheet'!$D$5:$CB$183,M$9,FALSE))),"")</f>
        <v>2841.2552758128236</v>
      </c>
      <c r="N65" s="201">
        <f ca="1">IFERROR(IF((VLOOKUP($E65,'NEA Backsheet'!$D$5:$CB$183,N$9,FALSE))="","",(VLOOKUP($E65,'NEA Backsheet'!$D$5:$CB$183,N$9,FALSE))),"")</f>
        <v>2694.4402108711697</v>
      </c>
      <c r="O65" s="72"/>
      <c r="Q65" s="86">
        <f ca="1">IFERROR(IF((VLOOKUP($E65,'DTOC Backsheet'!$D$5:$AF$183,Q$9,FALSE))="","",(VLOOKUP($E65,'DTOC Backsheet'!$D$5:$AF$183,Q$9,FALSE))),"")</f>
        <v>745.71897831925003</v>
      </c>
      <c r="R65" s="87">
        <f ca="1">IFERROR(IF((VLOOKUP($E65,'DTOC Backsheet'!$D$5:$AF$183,R$9,FALSE))="","",(VLOOKUP($E65,'DTOC Backsheet'!$D$5:$AF$183,R$9,FALSE))),"")</f>
        <v>813.88592787113248</v>
      </c>
      <c r="S65" s="87">
        <f ca="1">IFERROR(IF((VLOOKUP($E65,'DTOC Backsheet'!$D$5:$AF$183,S$9,FALSE))="","",(VLOOKUP($E65,'DTOC Backsheet'!$D$5:$AF$183,S$9,FALSE))),"")</f>
        <v>708.66177755614626</v>
      </c>
      <c r="T65" s="88">
        <f ca="1">IFERROR(IF((VLOOKUP($E65,'DTOC Backsheet'!$D$5:$AF$183,T$9,FALSE))="","",(VLOOKUP($E65,'DTOC Backsheet'!$D$5:$AF$183,T$9,FALSE))),"")</f>
        <v>444.24205047229242</v>
      </c>
      <c r="U65" s="148">
        <f ca="1">IFERROR(IF((VLOOKUP($E65,'DTOC Backsheet'!$D$5:$AF$183,U$9,FALSE))="","",(VLOOKUP($E65,'DTOC Backsheet'!$D$5:$AF$183,U$9,FALSE))),"")</f>
        <v>605.25160582113335</v>
      </c>
      <c r="V65" s="198">
        <f ca="1">IFERROR(IF((VLOOKUP($E65,'DTOC Backsheet'!$D$5:$AF$183,V$9,FALSE))="","",(VLOOKUP($E65,'DTOC Backsheet'!$D$5:$AF$183,V$9,FALSE))),"")</f>
        <v>558.79786856362466</v>
      </c>
      <c r="W65" s="87">
        <f ca="1">IFERROR(IF((VLOOKUP($E65,'DTOC Backsheet'!$D$5:$AF$183,W$9,FALSE))="","",(VLOOKUP($E65,'DTOC Backsheet'!$D$5:$AF$183,W$9,FALSE))),"")</f>
        <v>680.56980118039507</v>
      </c>
      <c r="X65" s="201">
        <f ca="1">IFERROR(IF((VLOOKUP($E65,'DTOC Backsheet'!$D$5:$AF$183,X$9,FALSE))="","",(VLOOKUP($E65,'DTOC Backsheet'!$D$5:$AF$183,X$9,FALSE))),"")</f>
        <v>564.58172424202508</v>
      </c>
      <c r="Y65" s="72"/>
    </row>
    <row r="66" spans="1:25" ht="30" customHeight="1" x14ac:dyDescent="0.3">
      <c r="A66" s="141">
        <v>54</v>
      </c>
      <c r="B66" s="77" t="str">
        <f ca="1">IFERROR(IF((VLOOKUP($E66,'Org List'!$AJ$10:$AL$190,3,FALSE))="","",(VLOOKUP($E66,'Org List'!$AJ$10:$AL$190,3,FALSE))),"")</f>
        <v>North West Commissioning Region</v>
      </c>
      <c r="C66" s="78" t="str">
        <f ca="1">IFERROR(IF((VLOOKUP($E66,'Org List'!$AO$10:$AQ$190,3,FALSE))="","",(VLOOKUP($E66,'Org List'!$AO$10:$AQ$190,3,FALSE))),"")</f>
        <v>North West Region</v>
      </c>
      <c r="D66" s="79" t="str">
        <f ca="1">IFERROR(IF((VLOOKUP($E66,'Org List'!$AT$10:$AV$190,3,FALSE))="","",(VLOOKUP($E66,'Org List'!$AT$10:$AV$190,3,FALSE))),"")</f>
        <v>NHS England North West (Cheshire And Merseyside)</v>
      </c>
      <c r="E66" s="77" t="str">
        <f t="shared" ca="1" si="0"/>
        <v>E06000049</v>
      </c>
      <c r="F66" s="79" t="str">
        <f ca="1">IF(E66="","",VLOOKUP(E66,'Org List'!$J$9:$K$640,2,0))</f>
        <v>Cheshire East</v>
      </c>
      <c r="G66" s="86">
        <f ca="1">IFERROR(IF((VLOOKUP($E66,'Adj NEA Backsheet'!$D$5:$CB$183,G$9,FALSE))="","",(VLOOKUP($E66,'Adj NEA Backsheet'!$D$5:$CB$183,G$9,FALSE))),"")</f>
        <v>2840.5985252125456</v>
      </c>
      <c r="H66" s="87">
        <f ca="1">IFERROR(IF((VLOOKUP($E66,'Adj NEA Backsheet'!$D$5:$CB$183,H$9,FALSE))="","",(VLOOKUP($E66,'Adj NEA Backsheet'!$D$5:$CB$183,H$9,FALSE))),"")</f>
        <v>2788.2336248988067</v>
      </c>
      <c r="I66" s="87">
        <f ca="1">IFERROR(IF((VLOOKUP($E66,'Adj NEA Backsheet'!$D$5:$CB$183,I$9,FALSE))="","",(VLOOKUP($E66,'Adj NEA Backsheet'!$D$5:$CB$183,I$9,FALSE))),"")</f>
        <v>2958.3178242992622</v>
      </c>
      <c r="J66" s="88">
        <f ca="1">IFERROR(IF((VLOOKUP($E66,'Adj NEA Backsheet'!$D$5:$CB$183,J$9,FALSE))="","",(VLOOKUP($E66,'Adj NEA Backsheet'!$D$5:$CB$183,J$9,FALSE))),"")</f>
        <v>2901.8457021509207</v>
      </c>
      <c r="K66" s="148">
        <f ca="1">IFERROR(IF((VLOOKUP($E66,'Adj NEA Backsheet'!$D$5:$CB$183,K$9,FALSE))="","",(VLOOKUP($E66,'Adj NEA Backsheet'!$D$5:$CB$183,K$9,FALSE))),"")</f>
        <v>2918.4975968423696</v>
      </c>
      <c r="L66" s="198">
        <f ca="1">IFERROR(IF((VLOOKUP($E66,'Adj NEA Backsheet'!$D$5:$CB$183,L$9,FALSE))="","",(VLOOKUP($E66,'Adj NEA Backsheet'!$D$5:$CB$183,L$9,FALSE))),"")</f>
        <v>2897.3525685286554</v>
      </c>
      <c r="M66" s="87">
        <f ca="1">IFERROR(IF((VLOOKUP($E66,'NEA Backsheet'!$D$5:$CB$183,M$9,FALSE))="","",(VLOOKUP($E66,'NEA Backsheet'!$D$5:$CB$183,M$9,FALSE))),"")</f>
        <v>3113.829953226711</v>
      </c>
      <c r="N66" s="201">
        <f ca="1">IFERROR(IF((VLOOKUP($E66,'NEA Backsheet'!$D$5:$CB$183,N$9,FALSE))="","",(VLOOKUP($E66,'NEA Backsheet'!$D$5:$CB$183,N$9,FALSE))),"")</f>
        <v>3105.0010144795633</v>
      </c>
      <c r="O66" s="72"/>
      <c r="Q66" s="86">
        <f ca="1">IFERROR(IF((VLOOKUP($E66,'DTOC Backsheet'!$D$5:$AF$183,Q$9,FALSE))="","",(VLOOKUP($E66,'DTOC Backsheet'!$D$5:$AF$183,Q$9,FALSE))),"")</f>
        <v>1463.6384037595872</v>
      </c>
      <c r="R66" s="87">
        <f ca="1">IFERROR(IF((VLOOKUP($E66,'DTOC Backsheet'!$D$5:$AF$183,R$9,FALSE))="","",(VLOOKUP($E66,'DTOC Backsheet'!$D$5:$AF$183,R$9,FALSE))),"")</f>
        <v>1406.2149353820971</v>
      </c>
      <c r="S66" s="87">
        <f ca="1">IFERROR(IF((VLOOKUP($E66,'DTOC Backsheet'!$D$5:$AF$183,S$9,FALSE))="","",(VLOOKUP($E66,'DTOC Backsheet'!$D$5:$AF$183,S$9,FALSE))),"")</f>
        <v>924.05581297110348</v>
      </c>
      <c r="T66" s="88">
        <f ca="1">IFERROR(IF((VLOOKUP($E66,'DTOC Backsheet'!$D$5:$AF$183,T$9,FALSE))="","",(VLOOKUP($E66,'DTOC Backsheet'!$D$5:$AF$183,T$9,FALSE))),"")</f>
        <v>863.59552205367027</v>
      </c>
      <c r="U66" s="148">
        <f ca="1">IFERROR(IF((VLOOKUP($E66,'DTOC Backsheet'!$D$5:$AF$183,U$9,FALSE))="","",(VLOOKUP($E66,'DTOC Backsheet'!$D$5:$AF$183,U$9,FALSE))),"")</f>
        <v>929.4685595863682</v>
      </c>
      <c r="V66" s="198">
        <f ca="1">IFERROR(IF((VLOOKUP($E66,'DTOC Backsheet'!$D$5:$AF$183,V$9,FALSE))="","",(VLOOKUP($E66,'DTOC Backsheet'!$D$5:$AF$183,V$9,FALSE))),"")</f>
        <v>1038.1590715153197</v>
      </c>
      <c r="W66" s="87">
        <f ca="1">IFERROR(IF((VLOOKUP($E66,'DTOC Backsheet'!$D$5:$AF$183,W$9,FALSE))="","",(VLOOKUP($E66,'DTOC Backsheet'!$D$5:$AF$183,W$9,FALSE))),"")</f>
        <v>1025.6431943841073</v>
      </c>
      <c r="X66" s="201">
        <f ca="1">IFERROR(IF((VLOOKUP($E66,'DTOC Backsheet'!$D$5:$AF$183,X$9,FALSE))="","",(VLOOKUP($E66,'DTOC Backsheet'!$D$5:$AF$183,X$9,FALSE))),"")</f>
        <v>1079.7315032623446</v>
      </c>
      <c r="Y66" s="72"/>
    </row>
    <row r="67" spans="1:25" ht="30" customHeight="1" x14ac:dyDescent="0.3">
      <c r="A67" s="141">
        <v>55</v>
      </c>
      <c r="B67" s="77" t="str">
        <f ca="1">IFERROR(IF((VLOOKUP($E67,'Org List'!$AJ$10:$AL$190,3,FALSE))="","",(VLOOKUP($E67,'Org List'!$AJ$10:$AL$190,3,FALSE))),"")</f>
        <v>North West Commissioning Region</v>
      </c>
      <c r="C67" s="78" t="str">
        <f ca="1">IFERROR(IF((VLOOKUP($E67,'Org List'!$AO$10:$AQ$190,3,FALSE))="","",(VLOOKUP($E67,'Org List'!$AO$10:$AQ$190,3,FALSE))),"")</f>
        <v>North West Region</v>
      </c>
      <c r="D67" s="79" t="str">
        <f ca="1">IFERROR(IF((VLOOKUP($E67,'Org List'!$AT$10:$AV$190,3,FALSE))="","",(VLOOKUP($E67,'Org List'!$AT$10:$AV$190,3,FALSE))),"")</f>
        <v>NHS England North West (Cheshire And Merseyside)</v>
      </c>
      <c r="E67" s="77" t="str">
        <f t="shared" ca="1" si="0"/>
        <v>E06000050</v>
      </c>
      <c r="F67" s="79" t="str">
        <f ca="1">IF(E67="","",VLOOKUP(E67,'Org List'!$J$9:$K$640,2,0))</f>
        <v>Cheshire West and Chester</v>
      </c>
      <c r="G67" s="86">
        <f ca="1">IFERROR(IF((VLOOKUP($E67,'Adj NEA Backsheet'!$D$5:$CB$183,G$9,FALSE))="","",(VLOOKUP($E67,'Adj NEA Backsheet'!$D$5:$CB$183,G$9,FALSE))),"")</f>
        <v>3039.6538435553352</v>
      </c>
      <c r="H67" s="87">
        <f ca="1">IFERROR(IF((VLOOKUP($E67,'Adj NEA Backsheet'!$D$5:$CB$183,H$9,FALSE))="","",(VLOOKUP($E67,'Adj NEA Backsheet'!$D$5:$CB$183,H$9,FALSE))),"")</f>
        <v>3043.1498835138395</v>
      </c>
      <c r="I67" s="87">
        <f ca="1">IFERROR(IF((VLOOKUP($E67,'Adj NEA Backsheet'!$D$5:$CB$183,I$9,FALSE))="","",(VLOOKUP($E67,'Adj NEA Backsheet'!$D$5:$CB$183,I$9,FALSE))),"")</f>
        <v>3196.0354372792772</v>
      </c>
      <c r="J67" s="88">
        <f ca="1">IFERROR(IF((VLOOKUP($E67,'Adj NEA Backsheet'!$D$5:$CB$183,J$9,FALSE))="","",(VLOOKUP($E67,'Adj NEA Backsheet'!$D$5:$CB$183,J$9,FALSE))),"")</f>
        <v>3196.6403151022305</v>
      </c>
      <c r="K67" s="148">
        <f ca="1">IFERROR(IF((VLOOKUP($E67,'Adj NEA Backsheet'!$D$5:$CB$183,K$9,FALSE))="","",(VLOOKUP($E67,'Adj NEA Backsheet'!$D$5:$CB$183,K$9,FALSE))),"")</f>
        <v>3168.4980644616689</v>
      </c>
      <c r="L67" s="198">
        <f ca="1">IFERROR(IF((VLOOKUP($E67,'Adj NEA Backsheet'!$D$5:$CB$183,L$9,FALSE))="","",(VLOOKUP($E67,'Adj NEA Backsheet'!$D$5:$CB$183,L$9,FALSE))),"")</f>
        <v>3220.3416022809183</v>
      </c>
      <c r="M67" s="87">
        <f ca="1">IFERROR(IF((VLOOKUP($E67,'NEA Backsheet'!$D$5:$CB$183,M$9,FALSE))="","",(VLOOKUP($E67,'NEA Backsheet'!$D$5:$CB$183,M$9,FALSE))),"")</f>
        <v>3431.3383635779187</v>
      </c>
      <c r="N67" s="201">
        <f ca="1">IFERROR(IF((VLOOKUP($E67,'NEA Backsheet'!$D$5:$CB$183,N$9,FALSE))="","",(VLOOKUP($E67,'NEA Backsheet'!$D$5:$CB$183,N$9,FALSE))),"")</f>
        <v>3402.2487696903449</v>
      </c>
      <c r="O67" s="72"/>
      <c r="Q67" s="86">
        <f ca="1">IFERROR(IF((VLOOKUP($E67,'DTOC Backsheet'!$D$5:$AF$183,Q$9,FALSE))="","",(VLOOKUP($E67,'DTOC Backsheet'!$D$5:$AF$183,Q$9,FALSE))),"")</f>
        <v>1330.9838863399607</v>
      </c>
      <c r="R67" s="87">
        <f ca="1">IFERROR(IF((VLOOKUP($E67,'DTOC Backsheet'!$D$5:$AF$183,R$9,FALSE))="","",(VLOOKUP($E67,'DTOC Backsheet'!$D$5:$AF$183,R$9,FALSE))),"")</f>
        <v>1197.99632067735</v>
      </c>
      <c r="S67" s="87">
        <f ca="1">IFERROR(IF((VLOOKUP($E67,'DTOC Backsheet'!$D$5:$AF$183,S$9,FALSE))="","",(VLOOKUP($E67,'DTOC Backsheet'!$D$5:$AF$183,S$9,FALSE))),"")</f>
        <v>957.14106286617766</v>
      </c>
      <c r="T67" s="88">
        <f ca="1">IFERROR(IF((VLOOKUP($E67,'DTOC Backsheet'!$D$5:$AF$183,T$9,FALSE))="","",(VLOOKUP($E67,'DTOC Backsheet'!$D$5:$AF$183,T$9,FALSE))),"")</f>
        <v>1072.5928555450187</v>
      </c>
      <c r="U67" s="148">
        <f ca="1">IFERROR(IF((VLOOKUP($E67,'DTOC Backsheet'!$D$5:$AF$183,U$9,FALSE))="","",(VLOOKUP($E67,'DTOC Backsheet'!$D$5:$AF$183,U$9,FALSE))),"")</f>
        <v>878.75077321760557</v>
      </c>
      <c r="V67" s="198">
        <f ca="1">IFERROR(IF((VLOOKUP($E67,'DTOC Backsheet'!$D$5:$AF$183,V$9,FALSE))="","",(VLOOKUP($E67,'DTOC Backsheet'!$D$5:$AF$183,V$9,FALSE))),"")</f>
        <v>1180.7751986344131</v>
      </c>
      <c r="W67" s="87">
        <f ca="1">IFERROR(IF((VLOOKUP($E67,'DTOC Backsheet'!$D$5:$AF$183,W$9,FALSE))="","",(VLOOKUP($E67,'DTOC Backsheet'!$D$5:$AF$183,W$9,FALSE))),"")</f>
        <v>907.18094529229279</v>
      </c>
      <c r="X67" s="201">
        <f ca="1">IFERROR(IF((VLOOKUP($E67,'DTOC Backsheet'!$D$5:$AF$183,X$9,FALSE))="","",(VLOOKUP($E67,'DTOC Backsheet'!$D$5:$AF$183,X$9,FALSE))),"")</f>
        <v>778.26939033611984</v>
      </c>
      <c r="Y67" s="72"/>
    </row>
    <row r="68" spans="1:25" ht="30" customHeight="1" x14ac:dyDescent="0.3">
      <c r="A68" s="141">
        <v>56</v>
      </c>
      <c r="B68" s="77" t="str">
        <f ca="1">IFERROR(IF((VLOOKUP($E68,'Org List'!$AJ$10:$AL$190,3,FALSE))="","",(VLOOKUP($E68,'Org List'!$AJ$10:$AL$190,3,FALSE))),"")</f>
        <v>London Commissioning Region</v>
      </c>
      <c r="C68" s="78" t="str">
        <f ca="1">IFERROR(IF((VLOOKUP($E68,'Org List'!$AO$10:$AQ$190,3,FALSE))="","",(VLOOKUP($E68,'Org List'!$AO$10:$AQ$190,3,FALSE))),"")</f>
        <v>London Region</v>
      </c>
      <c r="D68" s="79" t="str">
        <f ca="1">IFERROR(IF((VLOOKUP($E68,'Org List'!$AT$10:$AV$190,3,FALSE))="","",(VLOOKUP($E68,'Org List'!$AT$10:$AV$190,3,FALSE))),"")</f>
        <v>NHS England London</v>
      </c>
      <c r="E68" s="77" t="str">
        <f t="shared" ca="1" si="0"/>
        <v>E09000001</v>
      </c>
      <c r="F68" s="79" t="str">
        <f ca="1">IF(E68="","",VLOOKUP(E68,'Org List'!$J$9:$K$640,2,0))</f>
        <v>City of London</v>
      </c>
      <c r="G68" s="86">
        <f ca="1">IFERROR(IF((VLOOKUP($E68,'Adj NEA Backsheet'!$D$5:$CB$183,G$9,FALSE))="","",(VLOOKUP($E68,'Adj NEA Backsheet'!$D$5:$CB$183,G$9,FALSE))),"")</f>
        <v>1859.5442462156418</v>
      </c>
      <c r="H68" s="87">
        <f ca="1">IFERROR(IF((VLOOKUP($E68,'Adj NEA Backsheet'!$D$5:$CB$183,H$9,FALSE))="","",(VLOOKUP($E68,'Adj NEA Backsheet'!$D$5:$CB$183,H$9,FALSE))),"")</f>
        <v>1803.123944435773</v>
      </c>
      <c r="I68" s="87">
        <f ca="1">IFERROR(IF((VLOOKUP($E68,'Adj NEA Backsheet'!$D$5:$CB$183,I$9,FALSE))="","",(VLOOKUP($E68,'Adj NEA Backsheet'!$D$5:$CB$183,I$9,FALSE))),"")</f>
        <v>1933.3064367276827</v>
      </c>
      <c r="J68" s="88">
        <f ca="1">IFERROR(IF((VLOOKUP($E68,'Adj NEA Backsheet'!$D$5:$CB$183,J$9,FALSE))="","",(VLOOKUP($E68,'Adj NEA Backsheet'!$D$5:$CB$183,J$9,FALSE))),"")</f>
        <v>2189.2527234450135</v>
      </c>
      <c r="K68" s="148">
        <f ca="1">IFERROR(IF((VLOOKUP($E68,'Adj NEA Backsheet'!$D$5:$CB$183,K$9,FALSE))="","",(VLOOKUP($E68,'Adj NEA Backsheet'!$D$5:$CB$183,K$9,FALSE))),"")</f>
        <v>2204.3342239161125</v>
      </c>
      <c r="L68" s="198">
        <f ca="1">IFERROR(IF((VLOOKUP($E68,'Adj NEA Backsheet'!$D$5:$CB$183,L$9,FALSE))="","",(VLOOKUP($E68,'Adj NEA Backsheet'!$D$5:$CB$183,L$9,FALSE))),"")</f>
        <v>2184.2317518965301</v>
      </c>
      <c r="M68" s="87">
        <f ca="1">IFERROR(IF((VLOOKUP($E68,'NEA Backsheet'!$D$5:$CB$183,M$9,FALSE))="","",(VLOOKUP($E68,'NEA Backsheet'!$D$5:$CB$183,M$9,FALSE))),"")</f>
        <v>2340.3844153906975</v>
      </c>
      <c r="N68" s="201">
        <f ca="1">IFERROR(IF((VLOOKUP($E68,'NEA Backsheet'!$D$5:$CB$183,N$9,FALSE))="","",(VLOOKUP($E68,'NEA Backsheet'!$D$5:$CB$183,N$9,FALSE))),"")</f>
        <v>1954.4565930495219</v>
      </c>
      <c r="O68" s="72"/>
      <c r="Q68" s="86">
        <f ca="1">IFERROR(IF((VLOOKUP($E68,'DTOC Backsheet'!$D$5:$AF$183,Q$9,FALSE))="","",(VLOOKUP($E68,'DTOC Backsheet'!$D$5:$AF$183,Q$9,FALSE))),"")</f>
        <v>1437.5</v>
      </c>
      <c r="R68" s="87">
        <f ca="1">IFERROR(IF((VLOOKUP($E68,'DTOC Backsheet'!$D$5:$AF$183,R$9,FALSE))="","",(VLOOKUP($E68,'DTOC Backsheet'!$D$5:$AF$183,R$9,FALSE))),"")</f>
        <v>1984.375</v>
      </c>
      <c r="S68" s="87">
        <f ca="1">IFERROR(IF((VLOOKUP($E68,'DTOC Backsheet'!$D$5:$AF$183,S$9,FALSE))="","",(VLOOKUP($E68,'DTOC Backsheet'!$D$5:$AF$183,S$9,FALSE))),"")</f>
        <v>1375</v>
      </c>
      <c r="T68" s="88">
        <f ca="1">IFERROR(IF((VLOOKUP($E68,'DTOC Backsheet'!$D$5:$AF$183,T$9,FALSE))="","",(VLOOKUP($E68,'DTOC Backsheet'!$D$5:$AF$183,T$9,FALSE))),"")</f>
        <v>348.66953211851978</v>
      </c>
      <c r="U68" s="148">
        <f ca="1">IFERROR(IF((VLOOKUP($E68,'DTOC Backsheet'!$D$5:$AF$183,U$9,FALSE))="","",(VLOOKUP($E68,'DTOC Backsheet'!$D$5:$AF$183,U$9,FALSE))),"")</f>
        <v>1816.7517726175506</v>
      </c>
      <c r="V68" s="198">
        <f ca="1">IFERROR(IF((VLOOKUP($E68,'DTOC Backsheet'!$D$5:$AF$183,V$9,FALSE))="","",(VLOOKUP($E68,'DTOC Backsheet'!$D$5:$AF$183,V$9,FALSE))),"")</f>
        <v>2147.0702767298321</v>
      </c>
      <c r="W68" s="87">
        <f ca="1">IFERROR(IF((VLOOKUP($E68,'DTOC Backsheet'!$D$5:$AF$183,W$9,FALSE))="","",(VLOOKUP($E68,'DTOC Backsheet'!$D$5:$AF$183,W$9,FALSE))),"")</f>
        <v>1211.1678484117003</v>
      </c>
      <c r="X68" s="201">
        <f ca="1">IFERROR(IF((VLOOKUP($E68,'DTOC Backsheet'!$D$5:$AF$183,X$9,FALSE))="","",(VLOOKUP($E68,'DTOC Backsheet'!$D$5:$AF$183,X$9,FALSE))),"")</f>
        <v>1456.6157406058701</v>
      </c>
      <c r="Y68" s="72"/>
    </row>
    <row r="69" spans="1:25" ht="30" customHeight="1" x14ac:dyDescent="0.3">
      <c r="A69" s="141">
        <v>57</v>
      </c>
      <c r="B69" s="77" t="str">
        <f ca="1">IFERROR(IF((VLOOKUP($E69,'Org List'!$AJ$10:$AL$190,3,FALSE))="","",(VLOOKUP($E69,'Org List'!$AJ$10:$AL$190,3,FALSE))),"")</f>
        <v>South West England Commissioning Region</v>
      </c>
      <c r="C69" s="78" t="str">
        <f ca="1">IFERROR(IF((VLOOKUP($E69,'Org List'!$AO$10:$AQ$190,3,FALSE))="","",(VLOOKUP($E69,'Org List'!$AO$10:$AQ$190,3,FALSE))),"")</f>
        <v>South West Region</v>
      </c>
      <c r="D69" s="79" t="str">
        <f ca="1">IFERROR(IF((VLOOKUP($E69,'Org List'!$AT$10:$AV$190,3,FALSE))="","",(VLOOKUP($E69,'Org List'!$AT$10:$AV$190,3,FALSE))),"")</f>
        <v>NHS England South West (South West South)</v>
      </c>
      <c r="E69" s="77" t="str">
        <f t="shared" ca="1" si="0"/>
        <v>E06000052</v>
      </c>
      <c r="F69" s="79" t="str">
        <f ca="1">IF(E69="","",VLOOKUP(E69,'Org List'!$J$9:$K$640,2,0))</f>
        <v>Cornwall &amp; Scilly</v>
      </c>
      <c r="G69" s="86">
        <f ca="1">IFERROR(IF((VLOOKUP($E69,'Adj NEA Backsheet'!$D$5:$CB$183,G$9,FALSE))="","",(VLOOKUP($E69,'Adj NEA Backsheet'!$D$5:$CB$183,G$9,FALSE))),"")</f>
        <v>2615.0389592649331</v>
      </c>
      <c r="H69" s="87">
        <f ca="1">IFERROR(IF((VLOOKUP($E69,'Adj NEA Backsheet'!$D$5:$CB$183,H$9,FALSE))="","",(VLOOKUP($E69,'Adj NEA Backsheet'!$D$5:$CB$183,H$9,FALSE))),"")</f>
        <v>2569.8831085184738</v>
      </c>
      <c r="I69" s="87">
        <f ca="1">IFERROR(IF((VLOOKUP($E69,'Adj NEA Backsheet'!$D$5:$CB$183,I$9,FALSE))="","",(VLOOKUP($E69,'Adj NEA Backsheet'!$D$5:$CB$183,I$9,FALSE))),"")</f>
        <v>2765.1633856042695</v>
      </c>
      <c r="J69" s="88">
        <f ca="1">IFERROR(IF((VLOOKUP($E69,'Adj NEA Backsheet'!$D$5:$CB$183,J$9,FALSE))="","",(VLOOKUP($E69,'Adj NEA Backsheet'!$D$5:$CB$183,J$9,FALSE))),"")</f>
        <v>2761.5539271332082</v>
      </c>
      <c r="K69" s="148">
        <f ca="1">IFERROR(IF((VLOOKUP($E69,'Adj NEA Backsheet'!$D$5:$CB$183,K$9,FALSE))="","",(VLOOKUP($E69,'Adj NEA Backsheet'!$D$5:$CB$183,K$9,FALSE))),"")</f>
        <v>2798.5026767997424</v>
      </c>
      <c r="L69" s="198">
        <f ca="1">IFERROR(IF((VLOOKUP($E69,'Adj NEA Backsheet'!$D$5:$CB$183,L$9,FALSE))="","",(VLOOKUP($E69,'Adj NEA Backsheet'!$D$5:$CB$183,L$9,FALSE))),"")</f>
        <v>2692.3740632549338</v>
      </c>
      <c r="M69" s="87">
        <f ca="1">IFERROR(IF((VLOOKUP($E69,'NEA Backsheet'!$D$5:$CB$183,M$9,FALSE))="","",(VLOOKUP($E69,'NEA Backsheet'!$D$5:$CB$183,M$9,FALSE))),"")</f>
        <v>2889.7485457664257</v>
      </c>
      <c r="N69" s="201">
        <f ca="1">IFERROR(IF((VLOOKUP($E69,'NEA Backsheet'!$D$5:$CB$183,N$9,FALSE))="","",(VLOOKUP($E69,'NEA Backsheet'!$D$5:$CB$183,N$9,FALSE))),"")</f>
        <v>2824.6528710882785</v>
      </c>
      <c r="O69" s="72"/>
      <c r="Q69" s="86">
        <f ca="1">IFERROR(IF((VLOOKUP($E69,'DTOC Backsheet'!$D$5:$AF$183,Q$9,FALSE))="","",(VLOOKUP($E69,'DTOC Backsheet'!$D$5:$AF$183,Q$9,FALSE))),"")</f>
        <v>2809.3003272694591</v>
      </c>
      <c r="R69" s="87">
        <f ca="1">IFERROR(IF((VLOOKUP($E69,'DTOC Backsheet'!$D$5:$AF$183,R$9,FALSE))="","",(VLOOKUP($E69,'DTOC Backsheet'!$D$5:$AF$183,R$9,FALSE))),"")</f>
        <v>2791.7641204825086</v>
      </c>
      <c r="S69" s="87">
        <f ca="1">IFERROR(IF((VLOOKUP($E69,'DTOC Backsheet'!$D$5:$AF$183,S$9,FALSE))="","",(VLOOKUP($E69,'DTOC Backsheet'!$D$5:$AF$183,S$9,FALSE))),"")</f>
        <v>2170.7631976396265</v>
      </c>
      <c r="T69" s="88">
        <f ca="1">IFERROR(IF((VLOOKUP($E69,'DTOC Backsheet'!$D$5:$AF$183,T$9,FALSE))="","",(VLOOKUP($E69,'DTOC Backsheet'!$D$5:$AF$183,T$9,FALSE))),"")</f>
        <v>1723.882818706621</v>
      </c>
      <c r="U69" s="148">
        <f ca="1">IFERROR(IF((VLOOKUP($E69,'DTOC Backsheet'!$D$5:$AF$183,U$9,FALSE))="","",(VLOOKUP($E69,'DTOC Backsheet'!$D$5:$AF$183,U$9,FALSE))),"")</f>
        <v>1516.2730731542629</v>
      </c>
      <c r="V69" s="198">
        <f ca="1">IFERROR(IF((VLOOKUP($E69,'DTOC Backsheet'!$D$5:$AF$183,V$9,FALSE))="","",(VLOOKUP($E69,'DTOC Backsheet'!$D$5:$AF$183,V$9,FALSE))),"")</f>
        <v>1953.8067834858925</v>
      </c>
      <c r="W69" s="87">
        <f ca="1">IFERROR(IF((VLOOKUP($E69,'DTOC Backsheet'!$D$5:$AF$183,W$9,FALSE))="","",(VLOOKUP($E69,'DTOC Backsheet'!$D$5:$AF$183,W$9,FALSE))),"")</f>
        <v>2068.6593824479455</v>
      </c>
      <c r="X69" s="201">
        <f ca="1">IFERROR(IF((VLOOKUP($E69,'DTOC Backsheet'!$D$5:$AF$183,X$9,FALSE))="","",(VLOOKUP($E69,'DTOC Backsheet'!$D$5:$AF$183,X$9,FALSE))),"")</f>
        <v>1764.6774524900607</v>
      </c>
      <c r="Y69" s="72"/>
    </row>
    <row r="70" spans="1:25" ht="30" customHeight="1" x14ac:dyDescent="0.3">
      <c r="A70" s="141">
        <v>58</v>
      </c>
      <c r="B70" s="77" t="str">
        <f ca="1">IFERROR(IF((VLOOKUP($E70,'Org List'!$AJ$10:$AL$190,3,FALSE))="","",(VLOOKUP($E70,'Org List'!$AJ$10:$AL$190,3,FALSE))),"")</f>
        <v>North East and Yorkshire Commissioning Region</v>
      </c>
      <c r="C70" s="78" t="str">
        <f ca="1">IFERROR(IF((VLOOKUP($E70,'Org List'!$AO$10:$AQ$190,3,FALSE))="","",(VLOOKUP($E70,'Org List'!$AO$10:$AQ$190,3,FALSE))),"")</f>
        <v>North East Region</v>
      </c>
      <c r="D70" s="79" t="str">
        <f ca="1">IFERROR(IF((VLOOKUP($E70,'Org List'!$AT$10:$AV$190,3,FALSE))="","",(VLOOKUP($E70,'Org List'!$AT$10:$AV$190,3,FALSE))),"")</f>
        <v>NHS England North East and Yorkshire (Cumbria And North East)</v>
      </c>
      <c r="E70" s="77" t="str">
        <f t="shared" ca="1" si="0"/>
        <v>E06000047</v>
      </c>
      <c r="F70" s="79" t="str">
        <f ca="1">IF(E70="","",VLOOKUP(E70,'Org List'!$J$9:$K$640,2,0))</f>
        <v>County Durham</v>
      </c>
      <c r="G70" s="86">
        <f ca="1">IFERROR(IF((VLOOKUP($E70,'Adj NEA Backsheet'!$D$5:$CB$183,G$9,FALSE))="","",(VLOOKUP($E70,'Adj NEA Backsheet'!$D$5:$CB$183,G$9,FALSE))),"")</f>
        <v>2978.327228030299</v>
      </c>
      <c r="H70" s="87">
        <f ca="1">IFERROR(IF((VLOOKUP($E70,'Adj NEA Backsheet'!$D$5:$CB$183,H$9,FALSE))="","",(VLOOKUP($E70,'Adj NEA Backsheet'!$D$5:$CB$183,H$9,FALSE))),"")</f>
        <v>3006.8849817977502</v>
      </c>
      <c r="I70" s="87">
        <f ca="1">IFERROR(IF((VLOOKUP($E70,'Adj NEA Backsheet'!$D$5:$CB$183,I$9,FALSE))="","",(VLOOKUP($E70,'Adj NEA Backsheet'!$D$5:$CB$183,I$9,FALSE))),"")</f>
        <v>3156.0891174940703</v>
      </c>
      <c r="J70" s="88">
        <f ca="1">IFERROR(IF((VLOOKUP($E70,'Adj NEA Backsheet'!$D$5:$CB$183,J$9,FALSE))="","",(VLOOKUP($E70,'Adj NEA Backsheet'!$D$5:$CB$183,J$9,FALSE))),"")</f>
        <v>3057.2953238253003</v>
      </c>
      <c r="K70" s="148">
        <f ca="1">IFERROR(IF((VLOOKUP($E70,'Adj NEA Backsheet'!$D$5:$CB$183,K$9,FALSE))="","",(VLOOKUP($E70,'Adj NEA Backsheet'!$D$5:$CB$183,K$9,FALSE))),"")</f>
        <v>3085.2954786475043</v>
      </c>
      <c r="L70" s="198">
        <f ca="1">IFERROR(IF((VLOOKUP($E70,'Adj NEA Backsheet'!$D$5:$CB$183,L$9,FALSE))="","",(VLOOKUP($E70,'Adj NEA Backsheet'!$D$5:$CB$183,L$9,FALSE))),"")</f>
        <v>3015.7050056640787</v>
      </c>
      <c r="M70" s="87">
        <f ca="1">IFERROR(IF((VLOOKUP($E70,'NEA Backsheet'!$D$5:$CB$183,M$9,FALSE))="","",(VLOOKUP($E70,'NEA Backsheet'!$D$5:$CB$183,M$9,FALSE))),"")</f>
        <v>3202.1198724313563</v>
      </c>
      <c r="N70" s="201">
        <f ca="1">IFERROR(IF((VLOOKUP($E70,'NEA Backsheet'!$D$5:$CB$183,N$9,FALSE))="","",(VLOOKUP($E70,'NEA Backsheet'!$D$5:$CB$183,N$9,FALSE))),"")</f>
        <v>3200.8608937755657</v>
      </c>
      <c r="O70" s="72"/>
      <c r="Q70" s="86">
        <f ca="1">IFERROR(IF((VLOOKUP($E70,'DTOC Backsheet'!$D$5:$AF$183,Q$9,FALSE))="","",(VLOOKUP($E70,'DTOC Backsheet'!$D$5:$AF$183,Q$9,FALSE))),"")</f>
        <v>279.11571603461886</v>
      </c>
      <c r="R70" s="87">
        <f ca="1">IFERROR(IF((VLOOKUP($E70,'DTOC Backsheet'!$D$5:$AF$183,R$9,FALSE))="","",(VLOOKUP($E70,'DTOC Backsheet'!$D$5:$AF$183,R$9,FALSE))),"")</f>
        <v>319.76593039359807</v>
      </c>
      <c r="S70" s="87">
        <f ca="1">IFERROR(IF((VLOOKUP($E70,'DTOC Backsheet'!$D$5:$AF$183,S$9,FALSE))="","",(VLOOKUP($E70,'DTOC Backsheet'!$D$5:$AF$183,S$9,FALSE))),"")</f>
        <v>283.60614669055258</v>
      </c>
      <c r="T70" s="88">
        <f ca="1">IFERROR(IF((VLOOKUP($E70,'DTOC Backsheet'!$D$5:$AF$183,T$9,FALSE))="","",(VLOOKUP($E70,'DTOC Backsheet'!$D$5:$AF$183,T$9,FALSE))),"")</f>
        <v>323.91005714531957</v>
      </c>
      <c r="U70" s="148">
        <f ca="1">IFERROR(IF((VLOOKUP($E70,'DTOC Backsheet'!$D$5:$AF$183,U$9,FALSE))="","",(VLOOKUP($E70,'DTOC Backsheet'!$D$5:$AF$183,U$9,FALSE))),"")</f>
        <v>377.85580484443091</v>
      </c>
      <c r="V70" s="198">
        <f ca="1">IFERROR(IF((VLOOKUP($E70,'DTOC Backsheet'!$D$5:$AF$183,V$9,FALSE))="","",(VLOOKUP($E70,'DTOC Backsheet'!$D$5:$AF$183,V$9,FALSE))),"")</f>
        <v>253.70991385127937</v>
      </c>
      <c r="W70" s="87">
        <f ca="1">IFERROR(IF((VLOOKUP($E70,'DTOC Backsheet'!$D$5:$AF$183,W$9,FALSE))="","",(VLOOKUP($E70,'DTOC Backsheet'!$D$5:$AF$183,W$9,FALSE))),"")</f>
        <v>219.78769695751498</v>
      </c>
      <c r="X70" s="201">
        <f ca="1">IFERROR(IF((VLOOKUP($E70,'DTOC Backsheet'!$D$5:$AF$183,X$9,FALSE))="","",(VLOOKUP($E70,'DTOC Backsheet'!$D$5:$AF$183,X$9,FALSE))),"")</f>
        <v>135.81022294864661</v>
      </c>
      <c r="Y70" s="72"/>
    </row>
    <row r="71" spans="1:25" ht="30" customHeight="1" x14ac:dyDescent="0.3">
      <c r="A71" s="141">
        <v>59</v>
      </c>
      <c r="B71" s="77" t="str">
        <f ca="1">IFERROR(IF((VLOOKUP($E71,'Org List'!$AJ$10:$AL$190,3,FALSE))="","",(VLOOKUP($E71,'Org List'!$AJ$10:$AL$190,3,FALSE))),"")</f>
        <v>Midlands Commissioning Region</v>
      </c>
      <c r="C71" s="78" t="str">
        <f ca="1">IFERROR(IF((VLOOKUP($E71,'Org List'!$AO$10:$AQ$190,3,FALSE))="","",(VLOOKUP($E71,'Org List'!$AO$10:$AQ$190,3,FALSE))),"")</f>
        <v>West Midlands Region</v>
      </c>
      <c r="D71" s="79" t="str">
        <f ca="1">IFERROR(IF((VLOOKUP($E71,'Org List'!$AT$10:$AV$190,3,FALSE))="","",(VLOOKUP($E71,'Org List'!$AT$10:$AV$190,3,FALSE))),"")</f>
        <v>NHS England Midlands (West Midlands)</v>
      </c>
      <c r="E71" s="77" t="str">
        <f t="shared" ca="1" si="0"/>
        <v>E08000026</v>
      </c>
      <c r="F71" s="79" t="str">
        <f ca="1">IF(E71="","",VLOOKUP(E71,'Org List'!$J$9:$K$640,2,0))</f>
        <v>Coventry</v>
      </c>
      <c r="G71" s="86">
        <f ca="1">IFERROR(IF((VLOOKUP($E71,'Adj NEA Backsheet'!$D$5:$CB$183,G$9,FALSE))="","",(VLOOKUP($E71,'Adj NEA Backsheet'!$D$5:$CB$183,G$9,FALSE))),"")</f>
        <v>2668.2212608766172</v>
      </c>
      <c r="H71" s="87">
        <f ca="1">IFERROR(IF((VLOOKUP($E71,'Adj NEA Backsheet'!$D$5:$CB$183,H$9,FALSE))="","",(VLOOKUP($E71,'Adj NEA Backsheet'!$D$5:$CB$183,H$9,FALSE))),"")</f>
        <v>2728.6439701607273</v>
      </c>
      <c r="I71" s="87">
        <f ca="1">IFERROR(IF((VLOOKUP($E71,'Adj NEA Backsheet'!$D$5:$CB$183,I$9,FALSE))="","",(VLOOKUP($E71,'Adj NEA Backsheet'!$D$5:$CB$183,I$9,FALSE))),"")</f>
        <v>2642.5911497749221</v>
      </c>
      <c r="J71" s="88">
        <f ca="1">IFERROR(IF((VLOOKUP($E71,'Adj NEA Backsheet'!$D$5:$CB$183,J$9,FALSE))="","",(VLOOKUP($E71,'Adj NEA Backsheet'!$D$5:$CB$183,J$9,FALSE))),"")</f>
        <v>2565.1698119600865</v>
      </c>
      <c r="K71" s="148">
        <f ca="1">IFERROR(IF((VLOOKUP($E71,'Adj NEA Backsheet'!$D$5:$CB$183,K$9,FALSE))="","",(VLOOKUP($E71,'Adj NEA Backsheet'!$D$5:$CB$183,K$9,FALSE))),"")</f>
        <v>2617.5844534596986</v>
      </c>
      <c r="L71" s="198">
        <f ca="1">IFERROR(IF((VLOOKUP($E71,'Adj NEA Backsheet'!$D$5:$CB$183,L$9,FALSE))="","",(VLOOKUP($E71,'Adj NEA Backsheet'!$D$5:$CB$183,L$9,FALSE))),"")</f>
        <v>2637.3996891385655</v>
      </c>
      <c r="M71" s="87">
        <f ca="1">IFERROR(IF((VLOOKUP($E71,'NEA Backsheet'!$D$5:$CB$183,M$9,FALSE))="","",(VLOOKUP($E71,'NEA Backsheet'!$D$5:$CB$183,M$9,FALSE))),"")</f>
        <v>2753.7648842237063</v>
      </c>
      <c r="N71" s="201">
        <f ca="1">IFERROR(IF((VLOOKUP($E71,'NEA Backsheet'!$D$5:$CB$183,N$9,FALSE))="","",(VLOOKUP($E71,'NEA Backsheet'!$D$5:$CB$183,N$9,FALSE))),"")</f>
        <v>2715.530122364265</v>
      </c>
      <c r="O71" s="72"/>
      <c r="Q71" s="86">
        <f ca="1">IFERROR(IF((VLOOKUP($E71,'DTOC Backsheet'!$D$5:$AF$183,Q$9,FALSE))="","",(VLOOKUP($E71,'DTOC Backsheet'!$D$5:$AF$183,Q$9,FALSE))),"")</f>
        <v>1938.3150779466671</v>
      </c>
      <c r="R71" s="87">
        <f ca="1">IFERROR(IF((VLOOKUP($E71,'DTOC Backsheet'!$D$5:$AF$183,R$9,FALSE))="","",(VLOOKUP($E71,'DTOC Backsheet'!$D$5:$AF$183,R$9,FALSE))),"")</f>
        <v>1341.9921080105462</v>
      </c>
      <c r="S71" s="87">
        <f ca="1">IFERROR(IF((VLOOKUP($E71,'DTOC Backsheet'!$D$5:$AF$183,S$9,FALSE))="","",(VLOOKUP($E71,'DTOC Backsheet'!$D$5:$AF$183,S$9,FALSE))),"")</f>
        <v>1088.245182524375</v>
      </c>
      <c r="T71" s="88">
        <f ca="1">IFERROR(IF((VLOOKUP($E71,'DTOC Backsheet'!$D$5:$AF$183,T$9,FALSE))="","",(VLOOKUP($E71,'DTOC Backsheet'!$D$5:$AF$183,T$9,FALSE))),"")</f>
        <v>823.78707232064369</v>
      </c>
      <c r="U71" s="148">
        <f ca="1">IFERROR(IF((VLOOKUP($E71,'DTOC Backsheet'!$D$5:$AF$183,U$9,FALSE))="","",(VLOOKUP($E71,'DTOC Backsheet'!$D$5:$AF$183,U$9,FALSE))),"")</f>
        <v>1013.6769737369275</v>
      </c>
      <c r="V71" s="198">
        <f ca="1">IFERROR(IF((VLOOKUP($E71,'DTOC Backsheet'!$D$5:$AF$183,V$9,FALSE))="","",(VLOOKUP($E71,'DTOC Backsheet'!$D$5:$AF$183,V$9,FALSE))),"")</f>
        <v>944.56263461850062</v>
      </c>
      <c r="W71" s="87">
        <f ca="1">IFERROR(IF((VLOOKUP($E71,'DTOC Backsheet'!$D$5:$AF$183,W$9,FALSE))="","",(VLOOKUP($E71,'DTOC Backsheet'!$D$5:$AF$183,W$9,FALSE))),"")</f>
        <v>1112.1125476328689</v>
      </c>
      <c r="X71" s="201">
        <f ca="1">IFERROR(IF((VLOOKUP($E71,'DTOC Backsheet'!$D$5:$AF$183,X$9,FALSE))="","",(VLOOKUP($E71,'DTOC Backsheet'!$D$5:$AF$183,X$9,FALSE))),"")</f>
        <v>1217.4467413074842</v>
      </c>
      <c r="Y71" s="72"/>
    </row>
    <row r="72" spans="1:25" ht="30" customHeight="1" x14ac:dyDescent="0.3">
      <c r="A72" s="141">
        <v>60</v>
      </c>
      <c r="B72" s="77" t="str">
        <f ca="1">IFERROR(IF((VLOOKUP($E72,'Org List'!$AJ$10:$AL$190,3,FALSE))="","",(VLOOKUP($E72,'Org List'!$AJ$10:$AL$190,3,FALSE))),"")</f>
        <v>London Commissioning Region</v>
      </c>
      <c r="C72" s="78" t="str">
        <f ca="1">IFERROR(IF((VLOOKUP($E72,'Org List'!$AO$10:$AQ$190,3,FALSE))="","",(VLOOKUP($E72,'Org List'!$AO$10:$AQ$190,3,FALSE))),"")</f>
        <v>London Region</v>
      </c>
      <c r="D72" s="79" t="str">
        <f ca="1">IFERROR(IF((VLOOKUP($E72,'Org List'!$AT$10:$AV$190,3,FALSE))="","",(VLOOKUP($E72,'Org List'!$AT$10:$AV$190,3,FALSE))),"")</f>
        <v>NHS England London</v>
      </c>
      <c r="E72" s="77" t="str">
        <f t="shared" ca="1" si="0"/>
        <v>E09000008</v>
      </c>
      <c r="F72" s="79" t="str">
        <f ca="1">IF(E72="","",VLOOKUP(E72,'Org List'!$J$9:$K$640,2,0))</f>
        <v>Croydon</v>
      </c>
      <c r="G72" s="86">
        <f ca="1">IFERROR(IF((VLOOKUP($E72,'Adj NEA Backsheet'!$D$5:$CB$183,G$9,FALSE))="","",(VLOOKUP($E72,'Adj NEA Backsheet'!$D$5:$CB$183,G$9,FALSE))),"")</f>
        <v>2527.5689058105113</v>
      </c>
      <c r="H72" s="87">
        <f ca="1">IFERROR(IF((VLOOKUP($E72,'Adj NEA Backsheet'!$D$5:$CB$183,H$9,FALSE))="","",(VLOOKUP($E72,'Adj NEA Backsheet'!$D$5:$CB$183,H$9,FALSE))),"")</f>
        <v>2532.2337485850721</v>
      </c>
      <c r="I72" s="87">
        <f ca="1">IFERROR(IF((VLOOKUP($E72,'Adj NEA Backsheet'!$D$5:$CB$183,I$9,FALSE))="","",(VLOOKUP($E72,'Adj NEA Backsheet'!$D$5:$CB$183,I$9,FALSE))),"")</f>
        <v>2610.3096438946186</v>
      </c>
      <c r="J72" s="88">
        <f ca="1">IFERROR(IF((VLOOKUP($E72,'Adj NEA Backsheet'!$D$5:$CB$183,J$9,FALSE))="","",(VLOOKUP($E72,'Adj NEA Backsheet'!$D$5:$CB$183,J$9,FALSE))),"")</f>
        <v>2336.1312433068779</v>
      </c>
      <c r="K72" s="148">
        <f ca="1">IFERROR(IF((VLOOKUP($E72,'Adj NEA Backsheet'!$D$5:$CB$183,K$9,FALSE))="","",(VLOOKUP($E72,'Adj NEA Backsheet'!$D$5:$CB$183,K$9,FALSE))),"")</f>
        <v>2176.6862478001876</v>
      </c>
      <c r="L72" s="198">
        <f ca="1">IFERROR(IF((VLOOKUP($E72,'Adj NEA Backsheet'!$D$5:$CB$183,L$9,FALSE))="","",(VLOOKUP($E72,'Adj NEA Backsheet'!$D$5:$CB$183,L$9,FALSE))),"")</f>
        <v>2252.9425300763623</v>
      </c>
      <c r="M72" s="87">
        <f ca="1">IFERROR(IF((VLOOKUP($E72,'NEA Backsheet'!$D$5:$CB$183,M$9,FALSE))="","",(VLOOKUP($E72,'NEA Backsheet'!$D$5:$CB$183,M$9,FALSE))),"")</f>
        <v>2394.4747221291263</v>
      </c>
      <c r="N72" s="201">
        <f ca="1">IFERROR(IF((VLOOKUP($E72,'NEA Backsheet'!$D$5:$CB$183,N$9,FALSE))="","",(VLOOKUP($E72,'NEA Backsheet'!$D$5:$CB$183,N$9,FALSE))),"")</f>
        <v>2094.9537335187147</v>
      </c>
      <c r="O72" s="72"/>
      <c r="Q72" s="86">
        <f ca="1">IFERROR(IF((VLOOKUP($E72,'DTOC Backsheet'!$D$5:$AF$183,Q$9,FALSE))="","",(VLOOKUP($E72,'DTOC Backsheet'!$D$5:$AF$183,Q$9,FALSE))),"")</f>
        <v>897.73910405361607</v>
      </c>
      <c r="R72" s="87">
        <f ca="1">IFERROR(IF((VLOOKUP($E72,'DTOC Backsheet'!$D$5:$AF$183,R$9,FALSE))="","",(VLOOKUP($E72,'DTOC Backsheet'!$D$5:$AF$183,R$9,FALSE))),"")</f>
        <v>883.60419496521422</v>
      </c>
      <c r="S72" s="87">
        <f ca="1">IFERROR(IF((VLOOKUP($E72,'DTOC Backsheet'!$D$5:$AF$183,S$9,FALSE))="","",(VLOOKUP($E72,'DTOC Backsheet'!$D$5:$AF$183,S$9,FALSE))),"")</f>
        <v>534.02376043742379</v>
      </c>
      <c r="T72" s="88">
        <f ca="1">IFERROR(IF((VLOOKUP($E72,'DTOC Backsheet'!$D$5:$AF$183,T$9,FALSE))="","",(VLOOKUP($E72,'DTOC Backsheet'!$D$5:$AF$183,T$9,FALSE))),"")</f>
        <v>694.8630594542152</v>
      </c>
      <c r="U72" s="148">
        <f ca="1">IFERROR(IF((VLOOKUP($E72,'DTOC Backsheet'!$D$5:$AF$183,U$9,FALSE))="","",(VLOOKUP($E72,'DTOC Backsheet'!$D$5:$AF$183,U$9,FALSE))),"")</f>
        <v>769.72587682930214</v>
      </c>
      <c r="V72" s="198">
        <f ca="1">IFERROR(IF((VLOOKUP($E72,'DTOC Backsheet'!$D$5:$AF$183,V$9,FALSE))="","",(VLOOKUP($E72,'DTOC Backsheet'!$D$5:$AF$183,V$9,FALSE))),"")</f>
        <v>606.72910627172666</v>
      </c>
      <c r="W72" s="87">
        <f ca="1">IFERROR(IF((VLOOKUP($E72,'DTOC Backsheet'!$D$5:$AF$183,W$9,FALSE))="","",(VLOOKUP($E72,'DTOC Backsheet'!$D$5:$AF$183,W$9,FALSE))),"")</f>
        <v>530.16486122902415</v>
      </c>
      <c r="X72" s="201">
        <f ca="1">IFERROR(IF((VLOOKUP($E72,'DTOC Backsheet'!$D$5:$AF$183,X$9,FALSE))="","",(VLOOKUP($E72,'DTOC Backsheet'!$D$5:$AF$183,X$9,FALSE))),"")</f>
        <v>637.7794551891393</v>
      </c>
      <c r="Y72" s="72"/>
    </row>
    <row r="73" spans="1:25" ht="30" customHeight="1" x14ac:dyDescent="0.3">
      <c r="A73" s="141">
        <v>61</v>
      </c>
      <c r="B73" s="77" t="str">
        <f ca="1">IFERROR(IF((VLOOKUP($E73,'Org List'!$AJ$10:$AL$190,3,FALSE))="","",(VLOOKUP($E73,'Org List'!$AJ$10:$AL$190,3,FALSE))),"")</f>
        <v>North East and Yorkshire Commissioning Region</v>
      </c>
      <c r="C73" s="78" t="str">
        <f ca="1">IFERROR(IF((VLOOKUP($E73,'Org List'!$AO$10:$AQ$190,3,FALSE))="","",(VLOOKUP($E73,'Org List'!$AO$10:$AQ$190,3,FALSE))),"")</f>
        <v>North West Region</v>
      </c>
      <c r="D73" s="79" t="str">
        <f ca="1">IFERROR(IF((VLOOKUP($E73,'Org List'!$AT$10:$AV$190,3,FALSE))="","",(VLOOKUP($E73,'Org List'!$AT$10:$AV$190,3,FALSE))),"")</f>
        <v>NHS England North East and Yorkshire (Cumbria And North East)</v>
      </c>
      <c r="E73" s="77" t="str">
        <f t="shared" ca="1" si="0"/>
        <v>E10000006</v>
      </c>
      <c r="F73" s="79" t="str">
        <f ca="1">IF(E73="","",VLOOKUP(E73,'Org List'!$J$9:$K$640,2,0))</f>
        <v>Cumbria</v>
      </c>
      <c r="G73" s="86">
        <f ca="1">IFERROR(IF((VLOOKUP($E73,'Adj NEA Backsheet'!$D$5:$CB$183,G$9,FALSE))="","",(VLOOKUP($E73,'Adj NEA Backsheet'!$D$5:$CB$183,G$9,FALSE))),"")</f>
        <v>2757.6800276541867</v>
      </c>
      <c r="H73" s="87">
        <f ca="1">IFERROR(IF((VLOOKUP($E73,'Adj NEA Backsheet'!$D$5:$CB$183,H$9,FALSE))="","",(VLOOKUP($E73,'Adj NEA Backsheet'!$D$5:$CB$183,H$9,FALSE))),"")</f>
        <v>2764.2777605380629</v>
      </c>
      <c r="I73" s="87">
        <f ca="1">IFERROR(IF((VLOOKUP($E73,'Adj NEA Backsheet'!$D$5:$CB$183,I$9,FALSE))="","",(VLOOKUP($E73,'Adj NEA Backsheet'!$D$5:$CB$183,I$9,FALSE))),"")</f>
        <v>2971.0441393231376</v>
      </c>
      <c r="J73" s="88">
        <f ca="1">IFERROR(IF((VLOOKUP($E73,'Adj NEA Backsheet'!$D$5:$CB$183,J$9,FALSE))="","",(VLOOKUP($E73,'Adj NEA Backsheet'!$D$5:$CB$183,J$9,FALSE))),"")</f>
        <v>2914.3063776135068</v>
      </c>
      <c r="K73" s="148">
        <f ca="1">IFERROR(IF((VLOOKUP($E73,'Adj NEA Backsheet'!$D$5:$CB$183,K$9,FALSE))="","",(VLOOKUP($E73,'Adj NEA Backsheet'!$D$5:$CB$183,K$9,FALSE))),"")</f>
        <v>2921.4688446074879</v>
      </c>
      <c r="L73" s="198">
        <f ca="1">IFERROR(IF((VLOOKUP($E73,'Adj NEA Backsheet'!$D$5:$CB$183,L$9,FALSE))="","",(VLOOKUP($E73,'Adj NEA Backsheet'!$D$5:$CB$183,L$9,FALSE))),"")</f>
        <v>2809.0688478162219</v>
      </c>
      <c r="M73" s="87">
        <f ca="1">IFERROR(IF((VLOOKUP($E73,'NEA Backsheet'!$D$5:$CB$183,M$9,FALSE))="","",(VLOOKUP($E73,'NEA Backsheet'!$D$5:$CB$183,M$9,FALSE))),"")</f>
        <v>3101.7556244798334</v>
      </c>
      <c r="N73" s="201">
        <f ca="1">IFERROR(IF((VLOOKUP($E73,'NEA Backsheet'!$D$5:$CB$183,N$9,FALSE))="","",(VLOOKUP($E73,'NEA Backsheet'!$D$5:$CB$183,N$9,FALSE))),"")</f>
        <v>2923.880513967375</v>
      </c>
      <c r="O73" s="72"/>
      <c r="Q73" s="86">
        <f ca="1">IFERROR(IF((VLOOKUP($E73,'DTOC Backsheet'!$D$5:$AF$183,Q$9,FALSE))="","",(VLOOKUP($E73,'DTOC Backsheet'!$D$5:$AF$183,Q$9,FALSE))),"")</f>
        <v>3277.1330200048797</v>
      </c>
      <c r="R73" s="87">
        <f ca="1">IFERROR(IF((VLOOKUP($E73,'DTOC Backsheet'!$D$5:$AF$183,R$9,FALSE))="","",(VLOOKUP($E73,'DTOC Backsheet'!$D$5:$AF$183,R$9,FALSE))),"")</f>
        <v>3355.5062094732975</v>
      </c>
      <c r="S73" s="87">
        <f ca="1">IFERROR(IF((VLOOKUP($E73,'DTOC Backsheet'!$D$5:$AF$183,S$9,FALSE))="","",(VLOOKUP($E73,'DTOC Backsheet'!$D$5:$AF$183,S$9,FALSE))),"")</f>
        <v>2728.0277805846445</v>
      </c>
      <c r="T73" s="88">
        <f ca="1">IFERROR(IF((VLOOKUP($E73,'DTOC Backsheet'!$D$5:$AF$183,T$9,FALSE))="","",(VLOOKUP($E73,'DTOC Backsheet'!$D$5:$AF$183,T$9,FALSE))),"")</f>
        <v>2816.9994860308902</v>
      </c>
      <c r="U73" s="148">
        <f ca="1">IFERROR(IF((VLOOKUP($E73,'DTOC Backsheet'!$D$5:$AF$183,U$9,FALSE))="","",(VLOOKUP($E73,'DTOC Backsheet'!$D$5:$AF$183,U$9,FALSE))),"")</f>
        <v>1922.9255166649698</v>
      </c>
      <c r="V73" s="198">
        <f ca="1">IFERROR(IF((VLOOKUP($E73,'DTOC Backsheet'!$D$5:$AF$183,V$9,FALSE))="","",(VLOOKUP($E73,'DTOC Backsheet'!$D$5:$AF$183,V$9,FALSE))),"")</f>
        <v>1957.9775607428164</v>
      </c>
      <c r="W73" s="87">
        <f ca="1">IFERROR(IF((VLOOKUP($E73,'DTOC Backsheet'!$D$5:$AF$183,W$9,FALSE))="","",(VLOOKUP($E73,'DTOC Backsheet'!$D$5:$AF$183,W$9,FALSE))),"")</f>
        <v>1794.3190732525884</v>
      </c>
      <c r="X73" s="201">
        <f ca="1">IFERROR(IF((VLOOKUP($E73,'DTOC Backsheet'!$D$5:$AF$183,X$9,FALSE))="","",(VLOOKUP($E73,'DTOC Backsheet'!$D$5:$AF$183,X$9,FALSE))),"")</f>
        <v>1596.9159978666569</v>
      </c>
      <c r="Y73" s="72"/>
    </row>
    <row r="74" spans="1:25" ht="30" customHeight="1" x14ac:dyDescent="0.3">
      <c r="A74" s="141">
        <v>62</v>
      </c>
      <c r="B74" s="77" t="str">
        <f ca="1">IFERROR(IF((VLOOKUP($E74,'Org List'!$AJ$10:$AL$190,3,FALSE))="","",(VLOOKUP($E74,'Org List'!$AJ$10:$AL$190,3,FALSE))),"")</f>
        <v>North East and Yorkshire Commissioning Region</v>
      </c>
      <c r="C74" s="78" t="str">
        <f ca="1">IFERROR(IF((VLOOKUP($E74,'Org List'!$AO$10:$AQ$190,3,FALSE))="","",(VLOOKUP($E74,'Org List'!$AO$10:$AQ$190,3,FALSE))),"")</f>
        <v>North East Region</v>
      </c>
      <c r="D74" s="79" t="str">
        <f ca="1">IFERROR(IF((VLOOKUP($E74,'Org List'!$AT$10:$AV$190,3,FALSE))="","",(VLOOKUP($E74,'Org List'!$AT$10:$AV$190,3,FALSE))),"")</f>
        <v>NHS England North East and Yorkshire (Cumbria And North East)</v>
      </c>
      <c r="E74" s="77" t="str">
        <f t="shared" ca="1" si="0"/>
        <v>E06000005</v>
      </c>
      <c r="F74" s="79" t="str">
        <f ca="1">IF(E74="","",VLOOKUP(E74,'Org List'!$J$9:$K$640,2,0))</f>
        <v>Darlington</v>
      </c>
      <c r="G74" s="86">
        <f ca="1">IFERROR(IF((VLOOKUP($E74,'Adj NEA Backsheet'!$D$5:$CB$183,G$9,FALSE))="","",(VLOOKUP($E74,'Adj NEA Backsheet'!$D$5:$CB$183,G$9,FALSE))),"")</f>
        <v>3064.2260113308025</v>
      </c>
      <c r="H74" s="87">
        <f ca="1">IFERROR(IF((VLOOKUP($E74,'Adj NEA Backsheet'!$D$5:$CB$183,H$9,FALSE))="","",(VLOOKUP($E74,'Adj NEA Backsheet'!$D$5:$CB$183,H$9,FALSE))),"")</f>
        <v>2915.0810292903616</v>
      </c>
      <c r="I74" s="87">
        <f ca="1">IFERROR(IF((VLOOKUP($E74,'Adj NEA Backsheet'!$D$5:$CB$183,I$9,FALSE))="","",(VLOOKUP($E74,'Adj NEA Backsheet'!$D$5:$CB$183,I$9,FALSE))),"")</f>
        <v>3222.2456067949329</v>
      </c>
      <c r="J74" s="88">
        <f ca="1">IFERROR(IF((VLOOKUP($E74,'Adj NEA Backsheet'!$D$5:$CB$183,J$9,FALSE))="","",(VLOOKUP($E74,'Adj NEA Backsheet'!$D$5:$CB$183,J$9,FALSE))),"")</f>
        <v>3244.5479595331972</v>
      </c>
      <c r="K74" s="148">
        <f ca="1">IFERROR(IF((VLOOKUP($E74,'Adj NEA Backsheet'!$D$5:$CB$183,K$9,FALSE))="","",(VLOOKUP($E74,'Adj NEA Backsheet'!$D$5:$CB$183,K$9,FALSE))),"")</f>
        <v>3072.3564977813571</v>
      </c>
      <c r="L74" s="198">
        <f ca="1">IFERROR(IF((VLOOKUP($E74,'Adj NEA Backsheet'!$D$5:$CB$183,L$9,FALSE))="","",(VLOOKUP($E74,'Adj NEA Backsheet'!$D$5:$CB$183,L$9,FALSE))),"")</f>
        <v>3048.1225304281975</v>
      </c>
      <c r="M74" s="87">
        <f ca="1">IFERROR(IF((VLOOKUP($E74,'NEA Backsheet'!$D$5:$CB$183,M$9,FALSE))="","",(VLOOKUP($E74,'NEA Backsheet'!$D$5:$CB$183,M$9,FALSE))),"")</f>
        <v>3386.8417546752407</v>
      </c>
      <c r="N74" s="201">
        <f ca="1">IFERROR(IF((VLOOKUP($E74,'NEA Backsheet'!$D$5:$CB$183,N$9,FALSE))="","",(VLOOKUP($E74,'NEA Backsheet'!$D$5:$CB$183,N$9,FALSE))),"")</f>
        <v>3367.7849683278964</v>
      </c>
      <c r="O74" s="72"/>
      <c r="Q74" s="86">
        <f ca="1">IFERROR(IF((VLOOKUP($E74,'DTOC Backsheet'!$D$5:$AF$183,Q$9,FALSE))="","",(VLOOKUP($E74,'DTOC Backsheet'!$D$5:$AF$183,Q$9,FALSE))),"")</f>
        <v>380.34600755922787</v>
      </c>
      <c r="R74" s="87">
        <f ca="1">IFERROR(IF((VLOOKUP($E74,'DTOC Backsheet'!$D$5:$AF$183,R$9,FALSE))="","",(VLOOKUP($E74,'DTOC Backsheet'!$D$5:$AF$183,R$9,FALSE))),"")</f>
        <v>426.84598967461932</v>
      </c>
      <c r="S74" s="87">
        <f ca="1">IFERROR(IF((VLOOKUP($E74,'DTOC Backsheet'!$D$5:$AF$183,S$9,FALSE))="","",(VLOOKUP($E74,'DTOC Backsheet'!$D$5:$AF$183,S$9,FALSE))),"")</f>
        <v>547.26902028114614</v>
      </c>
      <c r="T74" s="88">
        <f ca="1">IFERROR(IF((VLOOKUP($E74,'DTOC Backsheet'!$D$5:$AF$183,T$9,FALSE))="","",(VLOOKUP($E74,'DTOC Backsheet'!$D$5:$AF$183,T$9,FALSE))),"")</f>
        <v>920.08255857892709</v>
      </c>
      <c r="U74" s="148">
        <f ca="1">IFERROR(IF((VLOOKUP($E74,'DTOC Backsheet'!$D$5:$AF$183,U$9,FALSE))="","",(VLOOKUP($E74,'DTOC Backsheet'!$D$5:$AF$183,U$9,FALSE))),"")</f>
        <v>581.60659143331134</v>
      </c>
      <c r="V74" s="198">
        <f ca="1">IFERROR(IF((VLOOKUP($E74,'DTOC Backsheet'!$D$5:$AF$183,V$9,FALSE))="","",(VLOOKUP($E74,'DTOC Backsheet'!$D$5:$AF$183,V$9,FALSE))),"")</f>
        <v>383.76500500312756</v>
      </c>
      <c r="W74" s="87">
        <f ca="1">IFERROR(IF((VLOOKUP($E74,'DTOC Backsheet'!$D$5:$AF$183,W$9,FALSE))="","",(VLOOKUP($E74,'DTOC Backsheet'!$D$5:$AF$183,W$9,FALSE))),"")</f>
        <v>251.47334178776373</v>
      </c>
      <c r="X74" s="201">
        <f ca="1">IFERROR(IF((VLOOKUP($E74,'DTOC Backsheet'!$D$5:$AF$183,X$9,FALSE))="","",(VLOOKUP($E74,'DTOC Backsheet'!$D$5:$AF$183,X$9,FALSE))),"")</f>
        <v>227.58326306451846</v>
      </c>
      <c r="Y74" s="72"/>
    </row>
    <row r="75" spans="1:25" ht="30" customHeight="1" x14ac:dyDescent="0.3">
      <c r="A75" s="141">
        <v>63</v>
      </c>
      <c r="B75" s="77" t="str">
        <f ca="1">IFERROR(IF((VLOOKUP($E75,'Org List'!$AJ$10:$AL$190,3,FALSE))="","",(VLOOKUP($E75,'Org List'!$AJ$10:$AL$190,3,FALSE))),"")</f>
        <v>Midlands Commissioning Region</v>
      </c>
      <c r="C75" s="78" t="str">
        <f ca="1">IFERROR(IF((VLOOKUP($E75,'Org List'!$AO$10:$AQ$190,3,FALSE))="","",(VLOOKUP($E75,'Org List'!$AO$10:$AQ$190,3,FALSE))),"")</f>
        <v>East Midlands Region</v>
      </c>
      <c r="D75" s="79" t="str">
        <f ca="1">IFERROR(IF((VLOOKUP($E75,'Org List'!$AT$10:$AV$190,3,FALSE))="","",(VLOOKUP($E75,'Org List'!$AT$10:$AV$190,3,FALSE))),"")</f>
        <v>NHS England Midlands (North Midlands)</v>
      </c>
      <c r="E75" s="77" t="str">
        <f t="shared" ca="1" si="0"/>
        <v>E06000015</v>
      </c>
      <c r="F75" s="79" t="str">
        <f ca="1">IF(E75="","",VLOOKUP(E75,'Org List'!$J$9:$K$640,2,0))</f>
        <v>Derby</v>
      </c>
      <c r="G75" s="86">
        <f ca="1">IFERROR(IF((VLOOKUP($E75,'Adj NEA Backsheet'!$D$5:$CB$183,G$9,FALSE))="","",(VLOOKUP($E75,'Adj NEA Backsheet'!$D$5:$CB$183,G$9,FALSE))),"")</f>
        <v>2513.8336166437016</v>
      </c>
      <c r="H75" s="87">
        <f ca="1">IFERROR(IF((VLOOKUP($E75,'Adj NEA Backsheet'!$D$5:$CB$183,H$9,FALSE))="","",(VLOOKUP($E75,'Adj NEA Backsheet'!$D$5:$CB$183,H$9,FALSE))),"")</f>
        <v>2470.411083993698</v>
      </c>
      <c r="I75" s="87">
        <f ca="1">IFERROR(IF((VLOOKUP($E75,'Adj NEA Backsheet'!$D$5:$CB$183,I$9,FALSE))="","",(VLOOKUP($E75,'Adj NEA Backsheet'!$D$5:$CB$183,I$9,FALSE))),"")</f>
        <v>2591.5268477080576</v>
      </c>
      <c r="J75" s="88">
        <f ca="1">IFERROR(IF((VLOOKUP($E75,'Adj NEA Backsheet'!$D$5:$CB$183,J$9,FALSE))="","",(VLOOKUP($E75,'Adj NEA Backsheet'!$D$5:$CB$183,J$9,FALSE))),"")</f>
        <v>2563.3384670699329</v>
      </c>
      <c r="K75" s="148">
        <f ca="1">IFERROR(IF((VLOOKUP($E75,'Adj NEA Backsheet'!$D$5:$CB$183,K$9,FALSE))="","",(VLOOKUP($E75,'Adj NEA Backsheet'!$D$5:$CB$183,K$9,FALSE))),"")</f>
        <v>2477.3528182047044</v>
      </c>
      <c r="L75" s="198">
        <f ca="1">IFERROR(IF((VLOOKUP($E75,'Adj NEA Backsheet'!$D$5:$CB$183,L$9,FALSE))="","",(VLOOKUP($E75,'Adj NEA Backsheet'!$D$5:$CB$183,L$9,FALSE))),"")</f>
        <v>2482.956377344236</v>
      </c>
      <c r="M75" s="87">
        <f ca="1">IFERROR(IF((VLOOKUP($E75,'NEA Backsheet'!$D$5:$CB$183,M$9,FALSE))="","",(VLOOKUP($E75,'NEA Backsheet'!$D$5:$CB$183,M$9,FALSE))),"")</f>
        <v>2647.3918541629096</v>
      </c>
      <c r="N75" s="201">
        <f ca="1">IFERROR(IF((VLOOKUP($E75,'NEA Backsheet'!$D$5:$CB$183,N$9,FALSE))="","",(VLOOKUP($E75,'NEA Backsheet'!$D$5:$CB$183,N$9,FALSE))),"")</f>
        <v>2587.8494759126929</v>
      </c>
      <c r="O75" s="72"/>
      <c r="Q75" s="86">
        <f ca="1">IFERROR(IF((VLOOKUP($E75,'DTOC Backsheet'!$D$5:$AF$183,Q$9,FALSE))="","",(VLOOKUP($E75,'DTOC Backsheet'!$D$5:$AF$183,Q$9,FALSE))),"")</f>
        <v>529.98520500192535</v>
      </c>
      <c r="R75" s="87">
        <f ca="1">IFERROR(IF((VLOOKUP($E75,'DTOC Backsheet'!$D$5:$AF$183,R$9,FALSE))="","",(VLOOKUP($E75,'DTOC Backsheet'!$D$5:$AF$183,R$9,FALSE))),"")</f>
        <v>442.32990818994347</v>
      </c>
      <c r="S75" s="87">
        <f ca="1">IFERROR(IF((VLOOKUP($E75,'DTOC Backsheet'!$D$5:$AF$183,S$9,FALSE))="","",(VLOOKUP($E75,'DTOC Backsheet'!$D$5:$AF$183,S$9,FALSE))),"")</f>
        <v>658.68142113049998</v>
      </c>
      <c r="T75" s="88">
        <f ca="1">IFERROR(IF((VLOOKUP($E75,'DTOC Backsheet'!$D$5:$AF$183,T$9,FALSE))="","",(VLOOKUP($E75,'DTOC Backsheet'!$D$5:$AF$183,T$9,FALSE))),"")</f>
        <v>441.8833819785437</v>
      </c>
      <c r="U75" s="148">
        <f ca="1">IFERROR(IF((VLOOKUP($E75,'DTOC Backsheet'!$D$5:$AF$183,U$9,FALSE))="","",(VLOOKUP($E75,'DTOC Backsheet'!$D$5:$AF$183,U$9,FALSE))),"")</f>
        <v>551.47448240098106</v>
      </c>
      <c r="V75" s="198">
        <f ca="1">IFERROR(IF((VLOOKUP($E75,'DTOC Backsheet'!$D$5:$AF$183,V$9,FALSE))="","",(VLOOKUP($E75,'DTOC Backsheet'!$D$5:$AF$183,V$9,FALSE))),"")</f>
        <v>400.66104145267269</v>
      </c>
      <c r="W75" s="87">
        <f ca="1">IFERROR(IF((VLOOKUP($E75,'DTOC Backsheet'!$D$5:$AF$183,W$9,FALSE))="","",(VLOOKUP($E75,'DTOC Backsheet'!$D$5:$AF$183,W$9,FALSE))),"")</f>
        <v>491.14910602165776</v>
      </c>
      <c r="X75" s="201">
        <f ca="1">IFERROR(IF((VLOOKUP($E75,'DTOC Backsheet'!$D$5:$AF$183,X$9,FALSE))="","",(VLOOKUP($E75,'DTOC Backsheet'!$D$5:$AF$183,X$9,FALSE))),"")</f>
        <v>454.4925017096275</v>
      </c>
      <c r="Y75" s="72"/>
    </row>
    <row r="76" spans="1:25" ht="30" customHeight="1" x14ac:dyDescent="0.3">
      <c r="A76" s="141">
        <v>64</v>
      </c>
      <c r="B76" s="77" t="str">
        <f ca="1">IFERROR(IF((VLOOKUP($E76,'Org List'!$AJ$10:$AL$190,3,FALSE))="","",(VLOOKUP($E76,'Org List'!$AJ$10:$AL$190,3,FALSE))),"")</f>
        <v>Midlands Commissioning Region</v>
      </c>
      <c r="C76" s="78" t="str">
        <f ca="1">IFERROR(IF((VLOOKUP($E76,'Org List'!$AO$10:$AQ$190,3,FALSE))="","",(VLOOKUP($E76,'Org List'!$AO$10:$AQ$190,3,FALSE))),"")</f>
        <v>East Midlands Region</v>
      </c>
      <c r="D76" s="79" t="str">
        <f ca="1">IFERROR(IF((VLOOKUP($E76,'Org List'!$AT$10:$AV$190,3,FALSE))="","",(VLOOKUP($E76,'Org List'!$AT$10:$AV$190,3,FALSE))),"")</f>
        <v>NHS England Midlands (North Midlands)</v>
      </c>
      <c r="E76" s="77" t="str">
        <f t="shared" ca="1" si="0"/>
        <v>E10000007</v>
      </c>
      <c r="F76" s="79" t="str">
        <f ca="1">IF(E76="","",VLOOKUP(E76,'Org List'!$J$9:$K$640,2,0))</f>
        <v>Derbyshire</v>
      </c>
      <c r="G76" s="86">
        <f ca="1">IFERROR(IF((VLOOKUP($E76,'Adj NEA Backsheet'!$D$5:$CB$183,G$9,FALSE))="","",(VLOOKUP($E76,'Adj NEA Backsheet'!$D$5:$CB$183,G$9,FALSE))),"")</f>
        <v>2690.8612417757854</v>
      </c>
      <c r="H76" s="87">
        <f ca="1">IFERROR(IF((VLOOKUP($E76,'Adj NEA Backsheet'!$D$5:$CB$183,H$9,FALSE))="","",(VLOOKUP($E76,'Adj NEA Backsheet'!$D$5:$CB$183,H$9,FALSE))),"")</f>
        <v>2683.2716602977025</v>
      </c>
      <c r="I76" s="87">
        <f ca="1">IFERROR(IF((VLOOKUP($E76,'Adj NEA Backsheet'!$D$5:$CB$183,I$9,FALSE))="","",(VLOOKUP($E76,'Adj NEA Backsheet'!$D$5:$CB$183,I$9,FALSE))),"")</f>
        <v>2843.4260943828076</v>
      </c>
      <c r="J76" s="88">
        <f ca="1">IFERROR(IF((VLOOKUP($E76,'Adj NEA Backsheet'!$D$5:$CB$183,J$9,FALSE))="","",(VLOOKUP($E76,'Adj NEA Backsheet'!$D$5:$CB$183,J$9,FALSE))),"")</f>
        <v>2827.8558508301608</v>
      </c>
      <c r="K76" s="148">
        <f ca="1">IFERROR(IF((VLOOKUP($E76,'Adj NEA Backsheet'!$D$5:$CB$183,K$9,FALSE))="","",(VLOOKUP($E76,'Adj NEA Backsheet'!$D$5:$CB$183,K$9,FALSE))),"")</f>
        <v>2724.0561981488395</v>
      </c>
      <c r="L76" s="198">
        <f ca="1">IFERROR(IF((VLOOKUP($E76,'Adj NEA Backsheet'!$D$5:$CB$183,L$9,FALSE))="","",(VLOOKUP($E76,'Adj NEA Backsheet'!$D$5:$CB$183,L$9,FALSE))),"")</f>
        <v>2780.8720340817304</v>
      </c>
      <c r="M76" s="87">
        <f ca="1">IFERROR(IF((VLOOKUP($E76,'NEA Backsheet'!$D$5:$CB$183,M$9,FALSE))="","",(VLOOKUP($E76,'NEA Backsheet'!$D$5:$CB$183,M$9,FALSE))),"")</f>
        <v>2928.1070577602154</v>
      </c>
      <c r="N76" s="201">
        <f ca="1">IFERROR(IF((VLOOKUP($E76,'NEA Backsheet'!$D$5:$CB$183,N$9,FALSE))="","",(VLOOKUP($E76,'NEA Backsheet'!$D$5:$CB$183,N$9,FALSE))),"")</f>
        <v>2857.8315599560765</v>
      </c>
      <c r="O76" s="72"/>
      <c r="Q76" s="86">
        <f ca="1">IFERROR(IF((VLOOKUP($E76,'DTOC Backsheet'!$D$5:$AF$183,Q$9,FALSE))="","",(VLOOKUP($E76,'DTOC Backsheet'!$D$5:$AF$183,Q$9,FALSE))),"")</f>
        <v>699.8326725280848</v>
      </c>
      <c r="R76" s="87">
        <f ca="1">IFERROR(IF((VLOOKUP($E76,'DTOC Backsheet'!$D$5:$AF$183,R$9,FALSE))="","",(VLOOKUP($E76,'DTOC Backsheet'!$D$5:$AF$183,R$9,FALSE))),"")</f>
        <v>652.87454196256817</v>
      </c>
      <c r="S76" s="87">
        <f ca="1">IFERROR(IF((VLOOKUP($E76,'DTOC Backsheet'!$D$5:$AF$183,S$9,FALSE))="","",(VLOOKUP($E76,'DTOC Backsheet'!$D$5:$AF$183,S$9,FALSE))),"")</f>
        <v>502.13894284725927</v>
      </c>
      <c r="T76" s="88">
        <f ca="1">IFERROR(IF((VLOOKUP($E76,'DTOC Backsheet'!$D$5:$AF$183,T$9,FALSE))="","",(VLOOKUP($E76,'DTOC Backsheet'!$D$5:$AF$183,T$9,FALSE))),"")</f>
        <v>587.94207916127834</v>
      </c>
      <c r="U76" s="148">
        <f ca="1">IFERROR(IF((VLOOKUP($E76,'DTOC Backsheet'!$D$5:$AF$183,U$9,FALSE))="","",(VLOOKUP($E76,'DTOC Backsheet'!$D$5:$AF$183,U$9,FALSE))),"")</f>
        <v>477.23383659580355</v>
      </c>
      <c r="V76" s="198">
        <f ca="1">IFERROR(IF((VLOOKUP($E76,'DTOC Backsheet'!$D$5:$AF$183,V$9,FALSE))="","",(VLOOKUP($E76,'DTOC Backsheet'!$D$5:$AF$183,V$9,FALSE))),"")</f>
        <v>560.26501851990963</v>
      </c>
      <c r="W76" s="87">
        <f ca="1">IFERROR(IF((VLOOKUP($E76,'DTOC Backsheet'!$D$5:$AF$183,W$9,FALSE))="","",(VLOOKUP($E76,'DTOC Backsheet'!$D$5:$AF$183,W$9,FALSE))),"")</f>
        <v>463.1607549137517</v>
      </c>
      <c r="X76" s="201">
        <f ca="1">IFERROR(IF((VLOOKUP($E76,'DTOC Backsheet'!$D$5:$AF$183,X$9,FALSE))="","",(VLOOKUP($E76,'DTOC Backsheet'!$D$5:$AF$183,X$9,FALSE))),"")</f>
        <v>533.2672412227821</v>
      </c>
      <c r="Y76" s="72"/>
    </row>
    <row r="77" spans="1:25" ht="30" customHeight="1" x14ac:dyDescent="0.3">
      <c r="A77" s="141">
        <v>65</v>
      </c>
      <c r="B77" s="77" t="str">
        <f ca="1">IFERROR(IF((VLOOKUP($E77,'Org List'!$AJ$10:$AL$190,3,FALSE))="","",(VLOOKUP($E77,'Org List'!$AJ$10:$AL$190,3,FALSE))),"")</f>
        <v>South West England Commissioning Region</v>
      </c>
      <c r="C77" s="78" t="str">
        <f ca="1">IFERROR(IF((VLOOKUP($E77,'Org List'!$AO$10:$AQ$190,3,FALSE))="","",(VLOOKUP($E77,'Org List'!$AO$10:$AQ$190,3,FALSE))),"")</f>
        <v>South West Region</v>
      </c>
      <c r="D77" s="79" t="str">
        <f ca="1">IFERROR(IF((VLOOKUP($E77,'Org List'!$AT$10:$AV$190,3,FALSE))="","",(VLOOKUP($E77,'Org List'!$AT$10:$AV$190,3,FALSE))),"")</f>
        <v>NHS England South West (South West South)</v>
      </c>
      <c r="E77" s="77" t="str">
        <f t="shared" ref="E77:E140" ca="1" si="1">IF($A77&gt;$AB$5-1,"",INDIRECT("'Comms by AT'!D"&amp;$A77+$AB$4))</f>
        <v>E10000008</v>
      </c>
      <c r="F77" s="79" t="str">
        <f ca="1">IF(E77="","",VLOOKUP(E77,'Org List'!$J$9:$K$640,2,0))</f>
        <v>Devon</v>
      </c>
      <c r="G77" s="86">
        <f ca="1">IFERROR(IF((VLOOKUP($E77,'Adj NEA Backsheet'!$D$5:$CB$183,G$9,FALSE))="","",(VLOOKUP($E77,'Adj NEA Backsheet'!$D$5:$CB$183,G$9,FALSE))),"")</f>
        <v>2633.3855600397064</v>
      </c>
      <c r="H77" s="87">
        <f ca="1">IFERROR(IF((VLOOKUP($E77,'Adj NEA Backsheet'!$D$5:$CB$183,H$9,FALSE))="","",(VLOOKUP($E77,'Adj NEA Backsheet'!$D$5:$CB$183,H$9,FALSE))),"")</f>
        <v>2620.8454803841037</v>
      </c>
      <c r="I77" s="87">
        <f ca="1">IFERROR(IF((VLOOKUP($E77,'Adj NEA Backsheet'!$D$5:$CB$183,I$9,FALSE))="","",(VLOOKUP($E77,'Adj NEA Backsheet'!$D$5:$CB$183,I$9,FALSE))),"")</f>
        <v>2825.3966372798391</v>
      </c>
      <c r="J77" s="88">
        <f ca="1">IFERROR(IF((VLOOKUP($E77,'Adj NEA Backsheet'!$D$5:$CB$183,J$9,FALSE))="","",(VLOOKUP($E77,'Adj NEA Backsheet'!$D$5:$CB$183,J$9,FALSE))),"")</f>
        <v>2746.4555664088612</v>
      </c>
      <c r="K77" s="148">
        <f ca="1">IFERROR(IF((VLOOKUP($E77,'Adj NEA Backsheet'!$D$5:$CB$183,K$9,FALSE))="","",(VLOOKUP($E77,'Adj NEA Backsheet'!$D$5:$CB$183,K$9,FALSE))),"")</f>
        <v>2735.7697837153501</v>
      </c>
      <c r="L77" s="198">
        <f ca="1">IFERROR(IF((VLOOKUP($E77,'Adj NEA Backsheet'!$D$5:$CB$183,L$9,FALSE))="","",(VLOOKUP($E77,'Adj NEA Backsheet'!$D$5:$CB$183,L$9,FALSE))),"")</f>
        <v>2645.8298098627679</v>
      </c>
      <c r="M77" s="87">
        <f ca="1">IFERROR(IF((VLOOKUP($E77,'NEA Backsheet'!$D$5:$CB$183,M$9,FALSE))="","",(VLOOKUP($E77,'NEA Backsheet'!$D$5:$CB$183,M$9,FALSE))),"")</f>
        <v>2849.7887958305009</v>
      </c>
      <c r="N77" s="201">
        <f ca="1">IFERROR(IF((VLOOKUP($E77,'NEA Backsheet'!$D$5:$CB$183,N$9,FALSE))="","",(VLOOKUP($E77,'NEA Backsheet'!$D$5:$CB$183,N$9,FALSE))),"")</f>
        <v>2760.2899584082329</v>
      </c>
      <c r="O77" s="72"/>
      <c r="Q77" s="86">
        <f ca="1">IFERROR(IF((VLOOKUP($E77,'DTOC Backsheet'!$D$5:$AF$183,Q$9,FALSE))="","",(VLOOKUP($E77,'DTOC Backsheet'!$D$5:$AF$183,Q$9,FALSE))),"")</f>
        <v>2034.3963975462721</v>
      </c>
      <c r="R77" s="87">
        <f ca="1">IFERROR(IF((VLOOKUP($E77,'DTOC Backsheet'!$D$5:$AF$183,R$9,FALSE))="","",(VLOOKUP($E77,'DTOC Backsheet'!$D$5:$AF$183,R$9,FALSE))),"")</f>
        <v>1622.5361934217551</v>
      </c>
      <c r="S77" s="87">
        <f ca="1">IFERROR(IF((VLOOKUP($E77,'DTOC Backsheet'!$D$5:$AF$183,S$9,FALSE))="","",(VLOOKUP($E77,'DTOC Backsheet'!$D$5:$AF$183,S$9,FALSE))),"")</f>
        <v>1169.1163995386419</v>
      </c>
      <c r="T77" s="88">
        <f ca="1">IFERROR(IF((VLOOKUP($E77,'DTOC Backsheet'!$D$5:$AF$183,T$9,FALSE))="","",(VLOOKUP($E77,'DTOC Backsheet'!$D$5:$AF$183,T$9,FALSE))),"")</f>
        <v>1314.1338772605793</v>
      </c>
      <c r="U77" s="148">
        <f ca="1">IFERROR(IF((VLOOKUP($E77,'DTOC Backsheet'!$D$5:$AF$183,U$9,FALSE))="","",(VLOOKUP($E77,'DTOC Backsheet'!$D$5:$AF$183,U$9,FALSE))),"")</f>
        <v>997.67912989330182</v>
      </c>
      <c r="V77" s="198">
        <f ca="1">IFERROR(IF((VLOOKUP($E77,'DTOC Backsheet'!$D$5:$AF$183,V$9,FALSE))="","",(VLOOKUP($E77,'DTOC Backsheet'!$D$5:$AF$183,V$9,FALSE))),"")</f>
        <v>1139.827433202609</v>
      </c>
      <c r="W77" s="87">
        <f ca="1">IFERROR(IF((VLOOKUP($E77,'DTOC Backsheet'!$D$5:$AF$183,W$9,FALSE))="","",(VLOOKUP($E77,'DTOC Backsheet'!$D$5:$AF$183,W$9,FALSE))),"")</f>
        <v>1298.4431902286231</v>
      </c>
      <c r="X77" s="201">
        <f ca="1">IFERROR(IF((VLOOKUP($E77,'DTOC Backsheet'!$D$5:$AF$183,X$9,FALSE))="","",(VLOOKUP($E77,'DTOC Backsheet'!$D$5:$AF$183,X$9,FALSE))),"")</f>
        <v>1096.2405852696936</v>
      </c>
      <c r="Y77" s="72"/>
    </row>
    <row r="78" spans="1:25" ht="30" customHeight="1" x14ac:dyDescent="0.3">
      <c r="A78" s="141">
        <v>66</v>
      </c>
      <c r="B78" s="77" t="str">
        <f ca="1">IFERROR(IF((VLOOKUP($E78,'Org List'!$AJ$10:$AL$190,3,FALSE))="","",(VLOOKUP($E78,'Org List'!$AJ$10:$AL$190,3,FALSE))),"")</f>
        <v>North East and Yorkshire Commissioning Region</v>
      </c>
      <c r="C78" s="78" t="str">
        <f ca="1">IFERROR(IF((VLOOKUP($E78,'Org List'!$AO$10:$AQ$190,3,FALSE))="","",(VLOOKUP($E78,'Org List'!$AO$10:$AQ$190,3,FALSE))),"")</f>
        <v>Yorkshire and The Humber Region</v>
      </c>
      <c r="D78" s="79" t="str">
        <f ca="1">IFERROR(IF((VLOOKUP($E78,'Org List'!$AT$10:$AV$190,3,FALSE))="","",(VLOOKUP($E78,'Org List'!$AT$10:$AV$190,3,FALSE))),"")</f>
        <v>NHS England North East and Yokrshire (Yorkshire And Humber)</v>
      </c>
      <c r="E78" s="77" t="str">
        <f t="shared" ca="1" si="1"/>
        <v>E08000017</v>
      </c>
      <c r="F78" s="79" t="str">
        <f ca="1">IF(E78="","",VLOOKUP(E78,'Org List'!$J$9:$K$640,2,0))</f>
        <v>Doncaster</v>
      </c>
      <c r="G78" s="86">
        <f ca="1">IFERROR(IF((VLOOKUP($E78,'Adj NEA Backsheet'!$D$5:$CB$183,G$9,FALSE))="","",(VLOOKUP($E78,'Adj NEA Backsheet'!$D$5:$CB$183,G$9,FALSE))),"")</f>
        <v>3038.1573960540327</v>
      </c>
      <c r="H78" s="87">
        <f ca="1">IFERROR(IF((VLOOKUP($E78,'Adj NEA Backsheet'!$D$5:$CB$183,H$9,FALSE))="","",(VLOOKUP($E78,'Adj NEA Backsheet'!$D$5:$CB$183,H$9,FALSE))),"")</f>
        <v>3059.7223319462992</v>
      </c>
      <c r="I78" s="87">
        <f ca="1">IFERROR(IF((VLOOKUP($E78,'Adj NEA Backsheet'!$D$5:$CB$183,I$9,FALSE))="","",(VLOOKUP($E78,'Adj NEA Backsheet'!$D$5:$CB$183,I$9,FALSE))),"")</f>
        <v>3035.9354195536694</v>
      </c>
      <c r="J78" s="88">
        <f ca="1">IFERROR(IF((VLOOKUP($E78,'Adj NEA Backsheet'!$D$5:$CB$183,J$9,FALSE))="","",(VLOOKUP($E78,'Adj NEA Backsheet'!$D$5:$CB$183,J$9,FALSE))),"")</f>
        <v>3162.9638974749359</v>
      </c>
      <c r="K78" s="148">
        <f ca="1">IFERROR(IF((VLOOKUP($E78,'Adj NEA Backsheet'!$D$5:$CB$183,K$9,FALSE))="","",(VLOOKUP($E78,'Adj NEA Backsheet'!$D$5:$CB$183,K$9,FALSE))),"")</f>
        <v>3004.6730904319161</v>
      </c>
      <c r="L78" s="198">
        <f ca="1">IFERROR(IF((VLOOKUP($E78,'Adj NEA Backsheet'!$D$5:$CB$183,L$9,FALSE))="","",(VLOOKUP($E78,'Adj NEA Backsheet'!$D$5:$CB$183,L$9,FALSE))),"")</f>
        <v>3031.3262744407775</v>
      </c>
      <c r="M78" s="87">
        <f ca="1">IFERROR(IF((VLOOKUP($E78,'NEA Backsheet'!$D$5:$CB$183,M$9,FALSE))="","",(VLOOKUP($E78,'NEA Backsheet'!$D$5:$CB$183,M$9,FALSE))),"")</f>
        <v>3111.0750206713301</v>
      </c>
      <c r="N78" s="201">
        <f ca="1">IFERROR(IF((VLOOKUP($E78,'NEA Backsheet'!$D$5:$CB$183,N$9,FALSE))="","",(VLOOKUP($E78,'NEA Backsheet'!$D$5:$CB$183,N$9,FALSE))),"")</f>
        <v>2985.3009762367615</v>
      </c>
      <c r="O78" s="72"/>
      <c r="Q78" s="86">
        <f ca="1">IFERROR(IF((VLOOKUP($E78,'DTOC Backsheet'!$D$5:$AF$183,Q$9,FALSE))="","",(VLOOKUP($E78,'DTOC Backsheet'!$D$5:$AF$183,Q$9,FALSE))),"")</f>
        <v>625.73794703648696</v>
      </c>
      <c r="R78" s="87">
        <f ca="1">IFERROR(IF((VLOOKUP($E78,'DTOC Backsheet'!$D$5:$AF$183,R$9,FALSE))="","",(VLOOKUP($E78,'DTOC Backsheet'!$D$5:$AF$183,R$9,FALSE))),"")</f>
        <v>916.59707166159967</v>
      </c>
      <c r="S78" s="87">
        <f ca="1">IFERROR(IF((VLOOKUP($E78,'DTOC Backsheet'!$D$5:$AF$183,S$9,FALSE))="","",(VLOOKUP($E78,'DTOC Backsheet'!$D$5:$AF$183,S$9,FALSE))),"")</f>
        <v>636.02292315477234</v>
      </c>
      <c r="T78" s="88">
        <f ca="1">IFERROR(IF((VLOOKUP($E78,'DTOC Backsheet'!$D$5:$AF$183,T$9,FALSE))="","",(VLOOKUP($E78,'DTOC Backsheet'!$D$5:$AF$183,T$9,FALSE))),"")</f>
        <v>489.92963036469956</v>
      </c>
      <c r="U78" s="148">
        <f ca="1">IFERROR(IF((VLOOKUP($E78,'DTOC Backsheet'!$D$5:$AF$183,U$9,FALSE))="","",(VLOOKUP($E78,'DTOC Backsheet'!$D$5:$AF$183,U$9,FALSE))),"")</f>
        <v>343.6512293727161</v>
      </c>
      <c r="V78" s="198">
        <f ca="1">IFERROR(IF((VLOOKUP($E78,'DTOC Backsheet'!$D$5:$AF$183,V$9,FALSE))="","",(VLOOKUP($E78,'DTOC Backsheet'!$D$5:$AF$183,V$9,FALSE))),"")</f>
        <v>470.9752460108088</v>
      </c>
      <c r="W78" s="87">
        <f ca="1">IFERROR(IF((VLOOKUP($E78,'DTOC Backsheet'!$D$5:$AF$183,W$9,FALSE))="","",(VLOOKUP($E78,'DTOC Backsheet'!$D$5:$AF$183,W$9,FALSE))),"")</f>
        <v>555.44587193575705</v>
      </c>
      <c r="X78" s="201">
        <f ca="1">IFERROR(IF((VLOOKUP($E78,'DTOC Backsheet'!$D$5:$AF$183,X$9,FALSE))="","",(VLOOKUP($E78,'DTOC Backsheet'!$D$5:$AF$183,X$9,FALSE))),"")</f>
        <v>764.17178685412932</v>
      </c>
      <c r="Y78" s="72"/>
    </row>
    <row r="79" spans="1:25" ht="30" customHeight="1" x14ac:dyDescent="0.3">
      <c r="A79" s="141">
        <v>67</v>
      </c>
      <c r="B79" s="77" t="str">
        <f ca="1">IFERROR(IF((VLOOKUP($E79,'Org List'!$AJ$10:$AL$190,3,FALSE))="","",(VLOOKUP($E79,'Org List'!$AJ$10:$AL$190,3,FALSE))),"")</f>
        <v>South West England Commissioning Region</v>
      </c>
      <c r="C79" s="78" t="str">
        <f ca="1">IFERROR(IF((VLOOKUP($E79,'Org List'!$AO$10:$AQ$190,3,FALSE))="","",(VLOOKUP($E79,'Org List'!$AO$10:$AQ$190,3,FALSE))),"")</f>
        <v>South West Region</v>
      </c>
      <c r="D79" s="79" t="str">
        <f ca="1">IFERROR(IF((VLOOKUP($E79,'Org List'!$AT$10:$AV$190,3,FALSE))="","",(VLOOKUP($E79,'Org List'!$AT$10:$AV$190,3,FALSE))),"")</f>
        <v>NHS England South West (South West South)</v>
      </c>
      <c r="E79" s="77" t="str">
        <f t="shared" ca="1" si="1"/>
        <v>E06000059</v>
      </c>
      <c r="F79" s="79" t="str">
        <f ca="1">IF(E79="","",VLOOKUP(E79,'Org List'!$J$9:$K$640,2,0))</f>
        <v>Dorset</v>
      </c>
      <c r="G79" s="86" t="str">
        <f ca="1">IFERROR(IF((VLOOKUP($E79,'Adj NEA Backsheet'!$D$5:$CB$183,G$9,FALSE))="","",(VLOOKUP($E79,'Adj NEA Backsheet'!$D$5:$CB$183,G$9,FALSE))),"")</f>
        <v/>
      </c>
      <c r="H79" s="87" t="str">
        <f ca="1">IFERROR(IF((VLOOKUP($E79,'Adj NEA Backsheet'!$D$5:$CB$183,H$9,FALSE))="","",(VLOOKUP($E79,'Adj NEA Backsheet'!$D$5:$CB$183,H$9,FALSE))),"")</f>
        <v/>
      </c>
      <c r="I79" s="87" t="str">
        <f ca="1">IFERROR(IF((VLOOKUP($E79,'Adj NEA Backsheet'!$D$5:$CB$183,I$9,FALSE))="","",(VLOOKUP($E79,'Adj NEA Backsheet'!$D$5:$CB$183,I$9,FALSE))),"")</f>
        <v/>
      </c>
      <c r="J79" s="88" t="str">
        <f ca="1">IFERROR(IF((VLOOKUP($E79,'Adj NEA Backsheet'!$D$5:$CB$183,J$9,FALSE))="","",(VLOOKUP($E79,'Adj NEA Backsheet'!$D$5:$CB$183,J$9,FALSE))),"")</f>
        <v/>
      </c>
      <c r="K79" s="148" t="str">
        <f ca="1">IFERROR(IF((VLOOKUP($E79,'Adj NEA Backsheet'!$D$5:$CB$183,K$9,FALSE))="","",(VLOOKUP($E79,'Adj NEA Backsheet'!$D$5:$CB$183,K$9,FALSE))),"")</f>
        <v/>
      </c>
      <c r="L79" s="198" t="str">
        <f ca="1">IFERROR(IF((VLOOKUP($E79,'Adj NEA Backsheet'!$D$5:$CB$183,L$9,FALSE))="","",(VLOOKUP($E79,'Adj NEA Backsheet'!$D$5:$CB$183,L$9,FALSE))),"")</f>
        <v/>
      </c>
      <c r="M79" s="87" t="str">
        <f ca="1">IFERROR(IF((VLOOKUP($E79,'NEA Backsheet'!$D$5:$CB$183,M$9,FALSE))="","",(VLOOKUP($E79,'NEA Backsheet'!$D$5:$CB$183,M$9,FALSE))),"")</f>
        <v/>
      </c>
      <c r="N79" s="201" t="str">
        <f ca="1">IFERROR(IF((VLOOKUP($E79,'NEA Backsheet'!$D$5:$CB$183,N$9,FALSE))="","",(VLOOKUP($E79,'NEA Backsheet'!$D$5:$CB$183,N$9,FALSE))),"")</f>
        <v/>
      </c>
      <c r="O79" s="72"/>
      <c r="Q79" s="86" t="str">
        <f ca="1">IFERROR(IF((VLOOKUP($E79,'DTOC Backsheet'!$D$5:$AF$183,Q$9,FALSE))="","",(VLOOKUP($E79,'DTOC Backsheet'!$D$5:$AF$183,Q$9,FALSE))),"")</f>
        <v/>
      </c>
      <c r="R79" s="87" t="str">
        <f ca="1">IFERROR(IF((VLOOKUP($E79,'DTOC Backsheet'!$D$5:$AF$183,R$9,FALSE))="","",(VLOOKUP($E79,'DTOC Backsheet'!$D$5:$AF$183,R$9,FALSE))),"")</f>
        <v/>
      </c>
      <c r="S79" s="87" t="str">
        <f ca="1">IFERROR(IF((VLOOKUP($E79,'DTOC Backsheet'!$D$5:$AF$183,S$9,FALSE))="","",(VLOOKUP($E79,'DTOC Backsheet'!$D$5:$AF$183,S$9,FALSE))),"")</f>
        <v/>
      </c>
      <c r="T79" s="88" t="str">
        <f ca="1">IFERROR(IF((VLOOKUP($E79,'DTOC Backsheet'!$D$5:$AF$183,T$9,FALSE))="","",(VLOOKUP($E79,'DTOC Backsheet'!$D$5:$AF$183,T$9,FALSE))),"")</f>
        <v/>
      </c>
      <c r="U79" s="148" t="str">
        <f ca="1">IFERROR(IF((VLOOKUP($E79,'DTOC Backsheet'!$D$5:$AF$183,U$9,FALSE))="","",(VLOOKUP($E79,'DTOC Backsheet'!$D$5:$AF$183,U$9,FALSE))),"")</f>
        <v/>
      </c>
      <c r="V79" s="198" t="str">
        <f ca="1">IFERROR(IF((VLOOKUP($E79,'DTOC Backsheet'!$D$5:$AF$183,V$9,FALSE))="","",(VLOOKUP($E79,'DTOC Backsheet'!$D$5:$AF$183,V$9,FALSE))),"")</f>
        <v/>
      </c>
      <c r="W79" s="87" t="str">
        <f ca="1">IFERROR(IF((VLOOKUP($E79,'DTOC Backsheet'!$D$5:$AF$183,W$9,FALSE))="","",(VLOOKUP($E79,'DTOC Backsheet'!$D$5:$AF$183,W$9,FALSE))),"")</f>
        <v/>
      </c>
      <c r="X79" s="201" t="str">
        <f ca="1">IFERROR(IF((VLOOKUP($E79,'DTOC Backsheet'!$D$5:$AF$183,X$9,FALSE))="","",(VLOOKUP($E79,'DTOC Backsheet'!$D$5:$AF$183,X$9,FALSE))),"")</f>
        <v/>
      </c>
      <c r="Y79" s="72"/>
    </row>
    <row r="80" spans="1:25" ht="30" customHeight="1" x14ac:dyDescent="0.3">
      <c r="A80" s="141">
        <v>68</v>
      </c>
      <c r="B80" s="77" t="str">
        <f ca="1">IFERROR(IF((VLOOKUP($E80,'Org List'!$AJ$10:$AL$190,3,FALSE))="","",(VLOOKUP($E80,'Org List'!$AJ$10:$AL$190,3,FALSE))),"")</f>
        <v>Midlands Commissioning Region</v>
      </c>
      <c r="C80" s="78" t="str">
        <f ca="1">IFERROR(IF((VLOOKUP($E80,'Org List'!$AO$10:$AQ$190,3,FALSE))="","",(VLOOKUP($E80,'Org List'!$AO$10:$AQ$190,3,FALSE))),"")</f>
        <v>West Midlands Region</v>
      </c>
      <c r="D80" s="79" t="str">
        <f ca="1">IFERROR(IF((VLOOKUP($E80,'Org List'!$AT$10:$AV$190,3,FALSE))="","",(VLOOKUP($E80,'Org List'!$AT$10:$AV$190,3,FALSE))),"")</f>
        <v>NHS England Midlands (West Midlands)</v>
      </c>
      <c r="E80" s="77" t="str">
        <f t="shared" ca="1" si="1"/>
        <v>E08000027</v>
      </c>
      <c r="F80" s="79" t="str">
        <f ca="1">IF(E80="","",VLOOKUP(E80,'Org List'!$J$9:$K$640,2,0))</f>
        <v>Dudley</v>
      </c>
      <c r="G80" s="86">
        <f ca="1">IFERROR(IF((VLOOKUP($E80,'Adj NEA Backsheet'!$D$5:$CB$183,G$9,FALSE))="","",(VLOOKUP($E80,'Adj NEA Backsheet'!$D$5:$CB$183,G$9,FALSE))),"")</f>
        <v>3416.929436834982</v>
      </c>
      <c r="H80" s="87">
        <f ca="1">IFERROR(IF((VLOOKUP($E80,'Adj NEA Backsheet'!$D$5:$CB$183,H$9,FALSE))="","",(VLOOKUP($E80,'Adj NEA Backsheet'!$D$5:$CB$183,H$9,FALSE))),"")</f>
        <v>3109.1472674377587</v>
      </c>
      <c r="I80" s="87">
        <f ca="1">IFERROR(IF((VLOOKUP($E80,'Adj NEA Backsheet'!$D$5:$CB$183,I$9,FALSE))="","",(VLOOKUP($E80,'Adj NEA Backsheet'!$D$5:$CB$183,I$9,FALSE))),"")</f>
        <v>2531.6714010637888</v>
      </c>
      <c r="J80" s="88">
        <f ca="1">IFERROR(IF((VLOOKUP($E80,'Adj NEA Backsheet'!$D$5:$CB$183,J$9,FALSE))="","",(VLOOKUP($E80,'Adj NEA Backsheet'!$D$5:$CB$183,J$9,FALSE))),"")</f>
        <v>2444.6422499662244</v>
      </c>
      <c r="K80" s="148">
        <f ca="1">IFERROR(IF((VLOOKUP($E80,'Adj NEA Backsheet'!$D$5:$CB$183,K$9,FALSE))="","",(VLOOKUP($E80,'Adj NEA Backsheet'!$D$5:$CB$183,K$9,FALSE))),"")</f>
        <v>2467.6169971188369</v>
      </c>
      <c r="L80" s="198">
        <f ca="1">IFERROR(IF((VLOOKUP($E80,'Adj NEA Backsheet'!$D$5:$CB$183,L$9,FALSE))="","",(VLOOKUP($E80,'Adj NEA Backsheet'!$D$5:$CB$183,L$9,FALSE))),"")</f>
        <v>2580.9340862686154</v>
      </c>
      <c r="M80" s="87">
        <f ca="1">IFERROR(IF((VLOOKUP($E80,'NEA Backsheet'!$D$5:$CB$183,M$9,FALSE))="","",(VLOOKUP($E80,'NEA Backsheet'!$D$5:$CB$183,M$9,FALSE))),"")</f>
        <v>2665.9423132424149</v>
      </c>
      <c r="N80" s="201">
        <f ca="1">IFERROR(IF((VLOOKUP($E80,'NEA Backsheet'!$D$5:$CB$183,N$9,FALSE))="","",(VLOOKUP($E80,'NEA Backsheet'!$D$5:$CB$183,N$9,FALSE))),"")</f>
        <v>2511.8178876260695</v>
      </c>
      <c r="O80" s="72"/>
      <c r="Q80" s="86">
        <f ca="1">IFERROR(IF((VLOOKUP($E80,'DTOC Backsheet'!$D$5:$AF$183,Q$9,FALSE))="","",(VLOOKUP($E80,'DTOC Backsheet'!$D$5:$AF$183,Q$9,FALSE))),"")</f>
        <v>1043.8613292472708</v>
      </c>
      <c r="R80" s="87">
        <f ca="1">IFERROR(IF((VLOOKUP($E80,'DTOC Backsheet'!$D$5:$AF$183,R$9,FALSE))="","",(VLOOKUP($E80,'DTOC Backsheet'!$D$5:$AF$183,R$9,FALSE))),"")</f>
        <v>1426.929706952691</v>
      </c>
      <c r="S80" s="87">
        <f ca="1">IFERROR(IF((VLOOKUP($E80,'DTOC Backsheet'!$D$5:$AF$183,S$9,FALSE))="","",(VLOOKUP($E80,'DTOC Backsheet'!$D$5:$AF$183,S$9,FALSE))),"")</f>
        <v>1070.1972802145183</v>
      </c>
      <c r="T80" s="88">
        <f ca="1">IFERROR(IF((VLOOKUP($E80,'DTOC Backsheet'!$D$5:$AF$183,T$9,FALSE))="","",(VLOOKUP($E80,'DTOC Backsheet'!$D$5:$AF$183,T$9,FALSE))),"")</f>
        <v>873.10341359699055</v>
      </c>
      <c r="U80" s="148">
        <f ca="1">IFERROR(IF((VLOOKUP($E80,'DTOC Backsheet'!$D$5:$AF$183,U$9,FALSE))="","",(VLOOKUP($E80,'DTOC Backsheet'!$D$5:$AF$183,U$9,FALSE))),"")</f>
        <v>813.56455381394642</v>
      </c>
      <c r="V80" s="198">
        <f ca="1">IFERROR(IF((VLOOKUP($E80,'DTOC Backsheet'!$D$5:$AF$183,V$9,FALSE))="","",(VLOOKUP($E80,'DTOC Backsheet'!$D$5:$AF$183,V$9,FALSE))),"")</f>
        <v>509.07723062817666</v>
      </c>
      <c r="W80" s="87">
        <f ca="1">IFERROR(IF((VLOOKUP($E80,'DTOC Backsheet'!$D$5:$AF$183,W$9,FALSE))="","",(VLOOKUP($E80,'DTOC Backsheet'!$D$5:$AF$183,W$9,FALSE))),"")</f>
        <v>680.90078570676064</v>
      </c>
      <c r="X80" s="201">
        <f ca="1">IFERROR(IF((VLOOKUP($E80,'DTOC Backsheet'!$D$5:$AF$183,X$9,FALSE))="","",(VLOOKUP($E80,'DTOC Backsheet'!$D$5:$AF$183,X$9,FALSE))),"")</f>
        <v>703.23682719551698</v>
      </c>
      <c r="Y80" s="72"/>
    </row>
    <row r="81" spans="1:25" ht="30" customHeight="1" x14ac:dyDescent="0.3">
      <c r="A81" s="141">
        <v>69</v>
      </c>
      <c r="B81" s="77" t="str">
        <f ca="1">IFERROR(IF((VLOOKUP($E81,'Org List'!$AJ$10:$AL$190,3,FALSE))="","",(VLOOKUP($E81,'Org List'!$AJ$10:$AL$190,3,FALSE))),"")</f>
        <v>London Commissioning Region</v>
      </c>
      <c r="C81" s="78" t="str">
        <f ca="1">IFERROR(IF((VLOOKUP($E81,'Org List'!$AO$10:$AQ$190,3,FALSE))="","",(VLOOKUP($E81,'Org List'!$AO$10:$AQ$190,3,FALSE))),"")</f>
        <v>London Region</v>
      </c>
      <c r="D81" s="79" t="str">
        <f ca="1">IFERROR(IF((VLOOKUP($E81,'Org List'!$AT$10:$AV$190,3,FALSE))="","",(VLOOKUP($E81,'Org List'!$AT$10:$AV$190,3,FALSE))),"")</f>
        <v>NHS England London</v>
      </c>
      <c r="E81" s="77" t="str">
        <f t="shared" ca="1" si="1"/>
        <v>E09000009</v>
      </c>
      <c r="F81" s="79" t="str">
        <f ca="1">IF(E81="","",VLOOKUP(E81,'Org List'!$J$9:$K$640,2,0))</f>
        <v>Ealing</v>
      </c>
      <c r="G81" s="86">
        <f ca="1">IFERROR(IF((VLOOKUP($E81,'Adj NEA Backsheet'!$D$5:$CB$183,G$9,FALSE))="","",(VLOOKUP($E81,'Adj NEA Backsheet'!$D$5:$CB$183,G$9,FALSE))),"")</f>
        <v>2596.236232202712</v>
      </c>
      <c r="H81" s="87">
        <f ca="1">IFERROR(IF((VLOOKUP($E81,'Adj NEA Backsheet'!$D$5:$CB$183,H$9,FALSE))="","",(VLOOKUP($E81,'Adj NEA Backsheet'!$D$5:$CB$183,H$9,FALSE))),"")</f>
        <v>2575.7769308329543</v>
      </c>
      <c r="I81" s="87">
        <f ca="1">IFERROR(IF((VLOOKUP($E81,'Adj NEA Backsheet'!$D$5:$CB$183,I$9,FALSE))="","",(VLOOKUP($E81,'Adj NEA Backsheet'!$D$5:$CB$183,I$9,FALSE))),"")</f>
        <v>2580.7708887119306</v>
      </c>
      <c r="J81" s="88">
        <f ca="1">IFERROR(IF((VLOOKUP($E81,'Adj NEA Backsheet'!$D$5:$CB$183,J$9,FALSE))="","",(VLOOKUP($E81,'Adj NEA Backsheet'!$D$5:$CB$183,J$9,FALSE))),"")</f>
        <v>2575.1308883268516</v>
      </c>
      <c r="K81" s="148">
        <f ca="1">IFERROR(IF((VLOOKUP($E81,'Adj NEA Backsheet'!$D$5:$CB$183,K$9,FALSE))="","",(VLOOKUP($E81,'Adj NEA Backsheet'!$D$5:$CB$183,K$9,FALSE))),"")</f>
        <v>2571.1745564550811</v>
      </c>
      <c r="L81" s="198">
        <f ca="1">IFERROR(IF((VLOOKUP($E81,'Adj NEA Backsheet'!$D$5:$CB$183,L$9,FALSE))="","",(VLOOKUP($E81,'Adj NEA Backsheet'!$D$5:$CB$183,L$9,FALSE))),"")</f>
        <v>2648.9021277463917</v>
      </c>
      <c r="M81" s="87">
        <f ca="1">IFERROR(IF((VLOOKUP($E81,'NEA Backsheet'!$D$5:$CB$183,M$9,FALSE))="","",(VLOOKUP($E81,'NEA Backsheet'!$D$5:$CB$183,M$9,FALSE))),"")</f>
        <v>2712.2081295924236</v>
      </c>
      <c r="N81" s="201">
        <f ca="1">IFERROR(IF((VLOOKUP($E81,'NEA Backsheet'!$D$5:$CB$183,N$9,FALSE))="","",(VLOOKUP($E81,'NEA Backsheet'!$D$5:$CB$183,N$9,FALSE))),"")</f>
        <v>2655.4879603202917</v>
      </c>
      <c r="O81" s="72"/>
      <c r="Q81" s="86">
        <f ca="1">IFERROR(IF((VLOOKUP($E81,'DTOC Backsheet'!$D$5:$AF$183,Q$9,FALSE))="","",(VLOOKUP($E81,'DTOC Backsheet'!$D$5:$AF$183,Q$9,FALSE))),"")</f>
        <v>1367.4420744330118</v>
      </c>
      <c r="R81" s="87">
        <f ca="1">IFERROR(IF((VLOOKUP($E81,'DTOC Backsheet'!$D$5:$AF$183,R$9,FALSE))="","",(VLOOKUP($E81,'DTOC Backsheet'!$D$5:$AF$183,R$9,FALSE))),"")</f>
        <v>1573.3059359330196</v>
      </c>
      <c r="S81" s="87">
        <f ca="1">IFERROR(IF((VLOOKUP($E81,'DTOC Backsheet'!$D$5:$AF$183,S$9,FALSE))="","",(VLOOKUP($E81,'DTOC Backsheet'!$D$5:$AF$183,S$9,FALSE))),"")</f>
        <v>1103.3076227132626</v>
      </c>
      <c r="T81" s="88">
        <f ca="1">IFERROR(IF((VLOOKUP($E81,'DTOC Backsheet'!$D$5:$AF$183,T$9,FALSE))="","",(VLOOKUP($E81,'DTOC Backsheet'!$D$5:$AF$183,T$9,FALSE))),"")</f>
        <v>637.6339900880082</v>
      </c>
      <c r="U81" s="148">
        <f ca="1">IFERROR(IF((VLOOKUP($E81,'DTOC Backsheet'!$D$5:$AF$183,U$9,FALSE))="","",(VLOOKUP($E81,'DTOC Backsheet'!$D$5:$AF$183,U$9,FALSE))),"")</f>
        <v>721.74257345077581</v>
      </c>
      <c r="V81" s="198">
        <f ca="1">IFERROR(IF((VLOOKUP($E81,'DTOC Backsheet'!$D$5:$AF$183,V$9,FALSE))="","",(VLOOKUP($E81,'DTOC Backsheet'!$D$5:$AF$183,V$9,FALSE))),"")</f>
        <v>932.0140318576947</v>
      </c>
      <c r="W81" s="87">
        <f ca="1">IFERROR(IF((VLOOKUP($E81,'DTOC Backsheet'!$D$5:$AF$183,W$9,FALSE))="","",(VLOOKUP($E81,'DTOC Backsheet'!$D$5:$AF$183,W$9,FALSE))),"")</f>
        <v>764.93346761003488</v>
      </c>
      <c r="X81" s="201">
        <f ca="1">IFERROR(IF((VLOOKUP($E81,'DTOC Backsheet'!$D$5:$AF$183,X$9,FALSE))="","",(VLOOKUP($E81,'DTOC Backsheet'!$D$5:$AF$183,X$9,FALSE))),"")</f>
        <v>488.10161018785317</v>
      </c>
      <c r="Y81" s="72"/>
    </row>
    <row r="82" spans="1:25" ht="30" customHeight="1" x14ac:dyDescent="0.3">
      <c r="A82" s="141">
        <v>70</v>
      </c>
      <c r="B82" s="77" t="str">
        <f ca="1">IFERROR(IF((VLOOKUP($E82,'Org List'!$AJ$10:$AL$190,3,FALSE))="","",(VLOOKUP($E82,'Org List'!$AJ$10:$AL$190,3,FALSE))),"")</f>
        <v>North East and Yorkshire Commissioning Region</v>
      </c>
      <c r="C82" s="78" t="str">
        <f ca="1">IFERROR(IF((VLOOKUP($E82,'Org List'!$AO$10:$AQ$190,3,FALSE))="","",(VLOOKUP($E82,'Org List'!$AO$10:$AQ$190,3,FALSE))),"")</f>
        <v>Yorkshire and The Humber Region</v>
      </c>
      <c r="D82" s="79" t="str">
        <f ca="1">IFERROR(IF((VLOOKUP($E82,'Org List'!$AT$10:$AV$190,3,FALSE))="","",(VLOOKUP($E82,'Org List'!$AT$10:$AV$190,3,FALSE))),"")</f>
        <v>NHS England North East and Yokrshire (Yorkshire And Humber)</v>
      </c>
      <c r="E82" s="77" t="str">
        <f t="shared" ca="1" si="1"/>
        <v>E06000011</v>
      </c>
      <c r="F82" s="79" t="str">
        <f ca="1">IF(E82="","",VLOOKUP(E82,'Org List'!$J$9:$K$640,2,0))</f>
        <v>East Riding of Yorkshire</v>
      </c>
      <c r="G82" s="86">
        <f ca="1">IFERROR(IF((VLOOKUP($E82,'Adj NEA Backsheet'!$D$5:$CB$183,G$9,FALSE))="","",(VLOOKUP($E82,'Adj NEA Backsheet'!$D$5:$CB$183,G$9,FALSE))),"")</f>
        <v>2398.9881117805598</v>
      </c>
      <c r="H82" s="87">
        <f ca="1">IFERROR(IF((VLOOKUP($E82,'Adj NEA Backsheet'!$D$5:$CB$183,H$9,FALSE))="","",(VLOOKUP($E82,'Adj NEA Backsheet'!$D$5:$CB$183,H$9,FALSE))),"")</f>
        <v>2324.4893427553079</v>
      </c>
      <c r="I82" s="87">
        <f ca="1">IFERROR(IF((VLOOKUP($E82,'Adj NEA Backsheet'!$D$5:$CB$183,I$9,FALSE))="","",(VLOOKUP($E82,'Adj NEA Backsheet'!$D$5:$CB$183,I$9,FALSE))),"")</f>
        <v>2525.8141938856375</v>
      </c>
      <c r="J82" s="88">
        <f ca="1">IFERROR(IF((VLOOKUP($E82,'Adj NEA Backsheet'!$D$5:$CB$183,J$9,FALSE))="","",(VLOOKUP($E82,'Adj NEA Backsheet'!$D$5:$CB$183,J$9,FALSE))),"")</f>
        <v>2480.0561052807411</v>
      </c>
      <c r="K82" s="148">
        <f ca="1">IFERROR(IF((VLOOKUP($E82,'Adj NEA Backsheet'!$D$5:$CB$183,K$9,FALSE))="","",(VLOOKUP($E82,'Adj NEA Backsheet'!$D$5:$CB$183,K$9,FALSE))),"")</f>
        <v>2419.2207738151396</v>
      </c>
      <c r="L82" s="198">
        <f ca="1">IFERROR(IF((VLOOKUP($E82,'Adj NEA Backsheet'!$D$5:$CB$183,L$9,FALSE))="","",(VLOOKUP($E82,'Adj NEA Backsheet'!$D$5:$CB$183,L$9,FALSE))),"")</f>
        <v>2385.9216980993979</v>
      </c>
      <c r="M82" s="87">
        <f ca="1">IFERROR(IF((VLOOKUP($E82,'NEA Backsheet'!$D$5:$CB$183,M$9,FALSE))="","",(VLOOKUP($E82,'NEA Backsheet'!$D$5:$CB$183,M$9,FALSE))),"")</f>
        <v>2583.1256066477126</v>
      </c>
      <c r="N82" s="201">
        <f ca="1">IFERROR(IF((VLOOKUP($E82,'NEA Backsheet'!$D$5:$CB$183,N$9,FALSE))="","",(VLOOKUP($E82,'NEA Backsheet'!$D$5:$CB$183,N$9,FALSE))),"")</f>
        <v>2538.8167652877119</v>
      </c>
      <c r="O82" s="72"/>
      <c r="Q82" s="86">
        <f ca="1">IFERROR(IF((VLOOKUP($E82,'DTOC Backsheet'!$D$5:$AF$183,Q$9,FALSE))="","",(VLOOKUP($E82,'DTOC Backsheet'!$D$5:$AF$183,Q$9,FALSE))),"")</f>
        <v>1095.4059755358121</v>
      </c>
      <c r="R82" s="87">
        <f ca="1">IFERROR(IF((VLOOKUP($E82,'DTOC Backsheet'!$D$5:$AF$183,R$9,FALSE))="","",(VLOOKUP($E82,'DTOC Backsheet'!$D$5:$AF$183,R$9,FALSE))),"")</f>
        <v>881.19002407206369</v>
      </c>
      <c r="S82" s="87">
        <f ca="1">IFERROR(IF((VLOOKUP($E82,'DTOC Backsheet'!$D$5:$AF$183,S$9,FALSE))="","",(VLOOKUP($E82,'DTOC Backsheet'!$D$5:$AF$183,S$9,FALSE))),"")</f>
        <v>776.62359352704743</v>
      </c>
      <c r="T82" s="88">
        <f ca="1">IFERROR(IF((VLOOKUP($E82,'DTOC Backsheet'!$D$5:$AF$183,T$9,FALSE))="","",(VLOOKUP($E82,'DTOC Backsheet'!$D$5:$AF$183,T$9,FALSE))),"")</f>
        <v>714.49266275757373</v>
      </c>
      <c r="U82" s="148">
        <f ca="1">IFERROR(IF((VLOOKUP($E82,'DTOC Backsheet'!$D$5:$AF$183,U$9,FALSE))="","",(VLOOKUP($E82,'DTOC Backsheet'!$D$5:$AF$183,U$9,FALSE))),"")</f>
        <v>651.51306634429216</v>
      </c>
      <c r="V82" s="198">
        <f ca="1">IFERROR(IF((VLOOKUP($E82,'DTOC Backsheet'!$D$5:$AF$183,V$9,FALSE))="","",(VLOOKUP($E82,'DTOC Backsheet'!$D$5:$AF$183,V$9,FALSE))),"")</f>
        <v>684.81262306855592</v>
      </c>
      <c r="W82" s="87">
        <f ca="1">IFERROR(IF((VLOOKUP($E82,'DTOC Backsheet'!$D$5:$AF$183,W$9,FALSE))="","",(VLOOKUP($E82,'DTOC Backsheet'!$D$5:$AF$183,W$9,FALSE))),"")</f>
        <v>836.1084351418416</v>
      </c>
      <c r="X82" s="201">
        <f ca="1">IFERROR(IF((VLOOKUP($E82,'DTOC Backsheet'!$D$5:$AF$183,X$9,FALSE))="","",(VLOOKUP($E82,'DTOC Backsheet'!$D$5:$AF$183,X$9,FALSE))),"")</f>
        <v>908.9801091858817</v>
      </c>
      <c r="Y82" s="72"/>
    </row>
    <row r="83" spans="1:25" ht="30" customHeight="1" x14ac:dyDescent="0.3">
      <c r="A83" s="141">
        <v>71</v>
      </c>
      <c r="B83" s="77" t="str">
        <f ca="1">IFERROR(IF((VLOOKUP($E83,'Org List'!$AJ$10:$AL$190,3,FALSE))="","",(VLOOKUP($E83,'Org List'!$AJ$10:$AL$190,3,FALSE))),"")</f>
        <v>South East England Commissioning Region</v>
      </c>
      <c r="C83" s="78" t="str">
        <f ca="1">IFERROR(IF((VLOOKUP($E83,'Org List'!$AO$10:$AQ$190,3,FALSE))="","",(VLOOKUP($E83,'Org List'!$AO$10:$AQ$190,3,FALSE))),"")</f>
        <v>South East Region</v>
      </c>
      <c r="D83" s="79" t="str">
        <f ca="1">IFERROR(IF((VLOOKUP($E83,'Org List'!$AT$10:$AV$190,3,FALSE))="","",(VLOOKUP($E83,'Org List'!$AT$10:$AV$190,3,FALSE))),"")</f>
        <v>NHS England South East (Kent, Surrey and Sussex)</v>
      </c>
      <c r="E83" s="77" t="str">
        <f t="shared" ca="1" si="1"/>
        <v>E10000011</v>
      </c>
      <c r="F83" s="79" t="str">
        <f ca="1">IF(E83="","",VLOOKUP(E83,'Org List'!$J$9:$K$640,2,0))</f>
        <v>East Sussex</v>
      </c>
      <c r="G83" s="86">
        <f ca="1">IFERROR(IF((VLOOKUP($E83,'Adj NEA Backsheet'!$D$5:$CB$183,G$9,FALSE))="","",(VLOOKUP($E83,'Adj NEA Backsheet'!$D$5:$CB$183,G$9,FALSE))),"")</f>
        <v>2497.8054029243672</v>
      </c>
      <c r="H83" s="87">
        <f ca="1">IFERROR(IF((VLOOKUP($E83,'Adj NEA Backsheet'!$D$5:$CB$183,H$9,FALSE))="","",(VLOOKUP($E83,'Adj NEA Backsheet'!$D$5:$CB$183,H$9,FALSE))),"")</f>
        <v>2628.5057929022896</v>
      </c>
      <c r="I83" s="87">
        <f ca="1">IFERROR(IF((VLOOKUP($E83,'Adj NEA Backsheet'!$D$5:$CB$183,I$9,FALSE))="","",(VLOOKUP($E83,'Adj NEA Backsheet'!$D$5:$CB$183,I$9,FALSE))),"")</f>
        <v>2778.488090879538</v>
      </c>
      <c r="J83" s="88">
        <f ca="1">IFERROR(IF((VLOOKUP($E83,'Adj NEA Backsheet'!$D$5:$CB$183,J$9,FALSE))="","",(VLOOKUP($E83,'Adj NEA Backsheet'!$D$5:$CB$183,J$9,FALSE))),"")</f>
        <v>2825.513787222229</v>
      </c>
      <c r="K83" s="148">
        <f ca="1">IFERROR(IF((VLOOKUP($E83,'Adj NEA Backsheet'!$D$5:$CB$183,K$9,FALSE))="","",(VLOOKUP($E83,'Adj NEA Backsheet'!$D$5:$CB$183,K$9,FALSE))),"")</f>
        <v>2842.3423781702149</v>
      </c>
      <c r="L83" s="198">
        <f ca="1">IFERROR(IF((VLOOKUP($E83,'Adj NEA Backsheet'!$D$5:$CB$183,L$9,FALSE))="","",(VLOOKUP($E83,'Adj NEA Backsheet'!$D$5:$CB$183,L$9,FALSE))),"")</f>
        <v>2845.8178560653646</v>
      </c>
      <c r="M83" s="87">
        <f ca="1">IFERROR(IF((VLOOKUP($E83,'NEA Backsheet'!$D$5:$CB$183,M$9,FALSE))="","",(VLOOKUP($E83,'NEA Backsheet'!$D$5:$CB$183,M$9,FALSE))),"")</f>
        <v>2954.5553115977546</v>
      </c>
      <c r="N83" s="201">
        <f ca="1">IFERROR(IF((VLOOKUP($E83,'NEA Backsheet'!$D$5:$CB$183,N$9,FALSE))="","",(VLOOKUP($E83,'NEA Backsheet'!$D$5:$CB$183,N$9,FALSE))),"")</f>
        <v>3002.8880999148641</v>
      </c>
      <c r="O83" s="72"/>
      <c r="Q83" s="86">
        <f ca="1">IFERROR(IF((VLOOKUP($E83,'DTOC Backsheet'!$D$5:$AF$183,Q$9,FALSE))="","",(VLOOKUP($E83,'DTOC Backsheet'!$D$5:$AF$183,Q$9,FALSE))),"")</f>
        <v>1923.2924112645503</v>
      </c>
      <c r="R83" s="87">
        <f ca="1">IFERROR(IF((VLOOKUP($E83,'DTOC Backsheet'!$D$5:$AF$183,R$9,FALSE))="","",(VLOOKUP($E83,'DTOC Backsheet'!$D$5:$AF$183,R$9,FALSE))),"")</f>
        <v>1700.7534501382745</v>
      </c>
      <c r="S83" s="87">
        <f ca="1">IFERROR(IF((VLOOKUP($E83,'DTOC Backsheet'!$D$5:$AF$183,S$9,FALSE))="","",(VLOOKUP($E83,'DTOC Backsheet'!$D$5:$AF$183,S$9,FALSE))),"")</f>
        <v>1139.5877314472427</v>
      </c>
      <c r="T83" s="88">
        <f ca="1">IFERROR(IF((VLOOKUP($E83,'DTOC Backsheet'!$D$5:$AF$183,T$9,FALSE))="","",(VLOOKUP($E83,'DTOC Backsheet'!$D$5:$AF$183,T$9,FALSE))),"")</f>
        <v>977.86246520858208</v>
      </c>
      <c r="U83" s="148">
        <f ca="1">IFERROR(IF((VLOOKUP($E83,'DTOC Backsheet'!$D$5:$AF$183,U$9,FALSE))="","",(VLOOKUP($E83,'DTOC Backsheet'!$D$5:$AF$183,U$9,FALSE))),"")</f>
        <v>864.69934806395372</v>
      </c>
      <c r="V83" s="198">
        <f ca="1">IFERROR(IF((VLOOKUP($E83,'DTOC Backsheet'!$D$5:$AF$183,V$9,FALSE))="","",(VLOOKUP($E83,'DTOC Backsheet'!$D$5:$AF$183,V$9,FALSE))),"")</f>
        <v>1073.0526166890636</v>
      </c>
      <c r="W83" s="87">
        <f ca="1">IFERROR(IF((VLOOKUP($E83,'DTOC Backsheet'!$D$5:$AF$183,W$9,FALSE))="","",(VLOOKUP($E83,'DTOC Backsheet'!$D$5:$AF$183,W$9,FALSE))),"")</f>
        <v>893.76673697757394</v>
      </c>
      <c r="X83" s="201">
        <f ca="1">IFERROR(IF((VLOOKUP($E83,'DTOC Backsheet'!$D$5:$AF$183,X$9,FALSE))="","",(VLOOKUP($E83,'DTOC Backsheet'!$D$5:$AF$183,X$9,FALSE))),"")</f>
        <v>1067.3887116732446</v>
      </c>
      <c r="Y83" s="72"/>
    </row>
    <row r="84" spans="1:25" ht="30" customHeight="1" x14ac:dyDescent="0.3">
      <c r="A84" s="141">
        <v>72</v>
      </c>
      <c r="B84" s="77" t="str">
        <f ca="1">IFERROR(IF((VLOOKUP($E84,'Org List'!$AJ$10:$AL$190,3,FALSE))="","",(VLOOKUP($E84,'Org List'!$AJ$10:$AL$190,3,FALSE))),"")</f>
        <v>London Commissioning Region</v>
      </c>
      <c r="C84" s="78" t="str">
        <f ca="1">IFERROR(IF((VLOOKUP($E84,'Org List'!$AO$10:$AQ$190,3,FALSE))="","",(VLOOKUP($E84,'Org List'!$AO$10:$AQ$190,3,FALSE))),"")</f>
        <v>London Region</v>
      </c>
      <c r="D84" s="79" t="str">
        <f ca="1">IFERROR(IF((VLOOKUP($E84,'Org List'!$AT$10:$AV$190,3,FALSE))="","",(VLOOKUP($E84,'Org List'!$AT$10:$AV$190,3,FALSE))),"")</f>
        <v>NHS England London</v>
      </c>
      <c r="E84" s="77" t="str">
        <f t="shared" ca="1" si="1"/>
        <v>E09000010</v>
      </c>
      <c r="F84" s="79" t="str">
        <f ca="1">IF(E84="","",VLOOKUP(E84,'Org List'!$J$9:$K$640,2,0))</f>
        <v>Enfield</v>
      </c>
      <c r="G84" s="86">
        <f ca="1">IFERROR(IF((VLOOKUP($E84,'Adj NEA Backsheet'!$D$5:$CB$183,G$9,FALSE))="","",(VLOOKUP($E84,'Adj NEA Backsheet'!$D$5:$CB$183,G$9,FALSE))),"")</f>
        <v>2307.1073734494462</v>
      </c>
      <c r="H84" s="87">
        <f ca="1">IFERROR(IF((VLOOKUP($E84,'Adj NEA Backsheet'!$D$5:$CB$183,H$9,FALSE))="","",(VLOOKUP($E84,'Adj NEA Backsheet'!$D$5:$CB$183,H$9,FALSE))),"")</f>
        <v>2274.4523201689913</v>
      </c>
      <c r="I84" s="87">
        <f ca="1">IFERROR(IF((VLOOKUP($E84,'Adj NEA Backsheet'!$D$5:$CB$183,I$9,FALSE))="","",(VLOOKUP($E84,'Adj NEA Backsheet'!$D$5:$CB$183,I$9,FALSE))),"")</f>
        <v>2463.5653473337143</v>
      </c>
      <c r="J84" s="88">
        <f ca="1">IFERROR(IF((VLOOKUP($E84,'Adj NEA Backsheet'!$D$5:$CB$183,J$9,FALSE))="","",(VLOOKUP($E84,'Adj NEA Backsheet'!$D$5:$CB$183,J$9,FALSE))),"")</f>
        <v>2397.4753603946374</v>
      </c>
      <c r="K84" s="148">
        <f ca="1">IFERROR(IF((VLOOKUP($E84,'Adj NEA Backsheet'!$D$5:$CB$183,K$9,FALSE))="","",(VLOOKUP($E84,'Adj NEA Backsheet'!$D$5:$CB$183,K$9,FALSE))),"")</f>
        <v>2347.9168586302171</v>
      </c>
      <c r="L84" s="198">
        <f ca="1">IFERROR(IF((VLOOKUP($E84,'Adj NEA Backsheet'!$D$5:$CB$183,L$9,FALSE))="","",(VLOOKUP($E84,'Adj NEA Backsheet'!$D$5:$CB$183,L$9,FALSE))),"")</f>
        <v>2365.3216577227463</v>
      </c>
      <c r="M84" s="87">
        <f ca="1">IFERROR(IF((VLOOKUP($E84,'NEA Backsheet'!$D$5:$CB$183,M$9,FALSE))="","",(VLOOKUP($E84,'NEA Backsheet'!$D$5:$CB$183,M$9,FALSE))),"")</f>
        <v>2580.2594445930931</v>
      </c>
      <c r="N84" s="201">
        <f ca="1">IFERROR(IF((VLOOKUP($E84,'NEA Backsheet'!$D$5:$CB$183,N$9,FALSE))="","",(VLOOKUP($E84,'NEA Backsheet'!$D$5:$CB$183,N$9,FALSE))),"")</f>
        <v>2519.796780253957</v>
      </c>
      <c r="O84" s="72"/>
      <c r="Q84" s="86">
        <f ca="1">IFERROR(IF((VLOOKUP($E84,'DTOC Backsheet'!$D$5:$AF$183,Q$9,FALSE))="","",(VLOOKUP($E84,'DTOC Backsheet'!$D$5:$AF$183,Q$9,FALSE))),"")</f>
        <v>628.58660571281405</v>
      </c>
      <c r="R84" s="87">
        <f ca="1">IFERROR(IF((VLOOKUP($E84,'DTOC Backsheet'!$D$5:$AF$183,R$9,FALSE))="","",(VLOOKUP($E84,'DTOC Backsheet'!$D$5:$AF$183,R$9,FALSE))),"")</f>
        <v>710.68114320667701</v>
      </c>
      <c r="S84" s="87">
        <f ca="1">IFERROR(IF((VLOOKUP($E84,'DTOC Backsheet'!$D$5:$AF$183,S$9,FALSE))="","",(VLOOKUP($E84,'DTOC Backsheet'!$D$5:$AF$183,S$9,FALSE))),"")</f>
        <v>565.00358157541029</v>
      </c>
      <c r="T84" s="88">
        <f ca="1">IFERROR(IF((VLOOKUP($E84,'DTOC Backsheet'!$D$5:$AF$183,T$9,FALSE))="","",(VLOOKUP($E84,'DTOC Backsheet'!$D$5:$AF$183,T$9,FALSE))),"")</f>
        <v>416.58993481520548</v>
      </c>
      <c r="U84" s="148">
        <f ca="1">IFERROR(IF((VLOOKUP($E84,'DTOC Backsheet'!$D$5:$AF$183,U$9,FALSE))="","",(VLOOKUP($E84,'DTOC Backsheet'!$D$5:$AF$183,U$9,FALSE))),"")</f>
        <v>514.51818489498839</v>
      </c>
      <c r="V84" s="198">
        <f ca="1">IFERROR(IF((VLOOKUP($E84,'DTOC Backsheet'!$D$5:$AF$183,V$9,FALSE))="","",(VLOOKUP($E84,'DTOC Backsheet'!$D$5:$AF$183,V$9,FALSE))),"")</f>
        <v>518.07203268014177</v>
      </c>
      <c r="W84" s="87">
        <f ca="1">IFERROR(IF((VLOOKUP($E84,'DTOC Backsheet'!$D$5:$AF$183,W$9,FALSE))="","",(VLOOKUP($E84,'DTOC Backsheet'!$D$5:$AF$183,W$9,FALSE))),"")</f>
        <v>462.39508404607164</v>
      </c>
      <c r="X84" s="201">
        <f ca="1">IFERROR(IF((VLOOKUP($E84,'DTOC Backsheet'!$D$5:$AF$183,X$9,FALSE))="","",(VLOOKUP($E84,'DTOC Backsheet'!$D$5:$AF$183,X$9,FALSE))),"")</f>
        <v>410.805487955991</v>
      </c>
      <c r="Y84" s="72"/>
    </row>
    <row r="85" spans="1:25" ht="30" customHeight="1" x14ac:dyDescent="0.3">
      <c r="A85" s="141">
        <v>73</v>
      </c>
      <c r="B85" s="77" t="str">
        <f ca="1">IFERROR(IF((VLOOKUP($E85,'Org List'!$AJ$10:$AL$190,3,FALSE))="","",(VLOOKUP($E85,'Org List'!$AJ$10:$AL$190,3,FALSE))),"")</f>
        <v>East of England Commissioning Region</v>
      </c>
      <c r="C85" s="78" t="str">
        <f ca="1">IFERROR(IF((VLOOKUP($E85,'Org List'!$AO$10:$AQ$190,3,FALSE))="","",(VLOOKUP($E85,'Org List'!$AO$10:$AQ$190,3,FALSE))),"")</f>
        <v>East Region</v>
      </c>
      <c r="D85" s="79" t="str">
        <f ca="1">IFERROR(IF((VLOOKUP($E85,'Org List'!$AT$10:$AV$190,3,FALSE))="","",(VLOOKUP($E85,'Org List'!$AT$10:$AV$190,3,FALSE))),"")</f>
        <v>NHS England East (East)</v>
      </c>
      <c r="E85" s="77" t="str">
        <f t="shared" ca="1" si="1"/>
        <v>E10000012</v>
      </c>
      <c r="F85" s="79" t="str">
        <f ca="1">IF(E85="","",VLOOKUP(E85,'Org List'!$J$9:$K$640,2,0))</f>
        <v>Essex</v>
      </c>
      <c r="G85" s="86">
        <f ca="1">IFERROR(IF((VLOOKUP($E85,'Adj NEA Backsheet'!$D$5:$CB$183,G$9,FALSE))="","",(VLOOKUP($E85,'Adj NEA Backsheet'!$D$5:$CB$183,G$9,FALSE))),"")</f>
        <v>2558.1332591024961</v>
      </c>
      <c r="H85" s="87">
        <f ca="1">IFERROR(IF((VLOOKUP($E85,'Adj NEA Backsheet'!$D$5:$CB$183,H$9,FALSE))="","",(VLOOKUP($E85,'Adj NEA Backsheet'!$D$5:$CB$183,H$9,FALSE))),"")</f>
        <v>2630.2517232251153</v>
      </c>
      <c r="I85" s="87">
        <f ca="1">IFERROR(IF((VLOOKUP($E85,'Adj NEA Backsheet'!$D$5:$CB$183,I$9,FALSE))="","",(VLOOKUP($E85,'Adj NEA Backsheet'!$D$5:$CB$183,I$9,FALSE))),"")</f>
        <v>2694.4037887226687</v>
      </c>
      <c r="J85" s="88">
        <f ca="1">IFERROR(IF((VLOOKUP($E85,'Adj NEA Backsheet'!$D$5:$CB$183,J$9,FALSE))="","",(VLOOKUP($E85,'Adj NEA Backsheet'!$D$5:$CB$183,J$9,FALSE))),"")</f>
        <v>2711.4197162510195</v>
      </c>
      <c r="K85" s="148">
        <f ca="1">IFERROR(IF((VLOOKUP($E85,'Adj NEA Backsheet'!$D$5:$CB$183,K$9,FALSE))="","",(VLOOKUP($E85,'Adj NEA Backsheet'!$D$5:$CB$183,K$9,FALSE))),"")</f>
        <v>2785.9122015606386</v>
      </c>
      <c r="L85" s="198">
        <f ca="1">IFERROR(IF((VLOOKUP($E85,'Adj NEA Backsheet'!$D$5:$CB$183,L$9,FALSE))="","",(VLOOKUP($E85,'Adj NEA Backsheet'!$D$5:$CB$183,L$9,FALSE))),"")</f>
        <v>2860.0562964592987</v>
      </c>
      <c r="M85" s="87">
        <f ca="1">IFERROR(IF((VLOOKUP($E85,'NEA Backsheet'!$D$5:$CB$183,M$9,FALSE))="","",(VLOOKUP($E85,'NEA Backsheet'!$D$5:$CB$183,M$9,FALSE))),"")</f>
        <v>2983.2609940067919</v>
      </c>
      <c r="N85" s="201">
        <f ca="1">IFERROR(IF((VLOOKUP($E85,'NEA Backsheet'!$D$5:$CB$183,N$9,FALSE))="","",(VLOOKUP($E85,'NEA Backsheet'!$D$5:$CB$183,N$9,FALSE))),"")</f>
        <v>2950.2442231524628</v>
      </c>
      <c r="O85" s="72"/>
      <c r="Q85" s="86">
        <f ca="1">IFERROR(IF((VLOOKUP($E85,'DTOC Backsheet'!$D$5:$AF$183,Q$9,FALSE))="","",(VLOOKUP($E85,'DTOC Backsheet'!$D$5:$AF$183,Q$9,FALSE))),"")</f>
        <v>870.57783095102445</v>
      </c>
      <c r="R85" s="87">
        <f ca="1">IFERROR(IF((VLOOKUP($E85,'DTOC Backsheet'!$D$5:$AF$183,R$9,FALSE))="","",(VLOOKUP($E85,'DTOC Backsheet'!$D$5:$AF$183,R$9,FALSE))),"")</f>
        <v>1014.0076834958269</v>
      </c>
      <c r="S85" s="87">
        <f ca="1">IFERROR(IF((VLOOKUP($E85,'DTOC Backsheet'!$D$5:$AF$183,S$9,FALSE))="","",(VLOOKUP($E85,'DTOC Backsheet'!$D$5:$AF$183,S$9,FALSE))),"")</f>
        <v>864.63031903660647</v>
      </c>
      <c r="T85" s="88">
        <f ca="1">IFERROR(IF((VLOOKUP($E85,'DTOC Backsheet'!$D$5:$AF$183,T$9,FALSE))="","",(VLOOKUP($E85,'DTOC Backsheet'!$D$5:$AF$183,T$9,FALSE))),"")</f>
        <v>685.44083849588651</v>
      </c>
      <c r="U85" s="148">
        <f ca="1">IFERROR(IF((VLOOKUP($E85,'DTOC Backsheet'!$D$5:$AF$183,U$9,FALSE))="","",(VLOOKUP($E85,'DTOC Backsheet'!$D$5:$AF$183,U$9,FALSE))),"")</f>
        <v>837.75152263327561</v>
      </c>
      <c r="V85" s="198">
        <f ca="1">IFERROR(IF((VLOOKUP($E85,'DTOC Backsheet'!$D$5:$AF$183,V$9,FALSE))="","",(VLOOKUP($E85,'DTOC Backsheet'!$D$5:$AF$183,V$9,FALSE))),"")</f>
        <v>774.12482471176099</v>
      </c>
      <c r="W85" s="87">
        <f ca="1">IFERROR(IF((VLOOKUP($E85,'DTOC Backsheet'!$D$5:$AF$183,W$9,FALSE))="","",(VLOOKUP($E85,'DTOC Backsheet'!$D$5:$AF$183,W$9,FALSE))),"")</f>
        <v>780.36776684653341</v>
      </c>
      <c r="X85" s="201">
        <f ca="1">IFERROR(IF((VLOOKUP($E85,'DTOC Backsheet'!$D$5:$AF$183,X$9,FALSE))="","",(VLOOKUP($E85,'DTOC Backsheet'!$D$5:$AF$183,X$9,FALSE))),"")</f>
        <v>675.01027543711507</v>
      </c>
      <c r="Y85" s="72"/>
    </row>
    <row r="86" spans="1:25" ht="30" customHeight="1" x14ac:dyDescent="0.3">
      <c r="A86" s="141">
        <v>74</v>
      </c>
      <c r="B86" s="77" t="str">
        <f ca="1">IFERROR(IF((VLOOKUP($E86,'Org List'!$AJ$10:$AL$190,3,FALSE))="","",(VLOOKUP($E86,'Org List'!$AJ$10:$AL$190,3,FALSE))),"")</f>
        <v>North East and Yorkshire Commissioning Region</v>
      </c>
      <c r="C86" s="78" t="str">
        <f ca="1">IFERROR(IF((VLOOKUP($E86,'Org List'!$AO$10:$AQ$190,3,FALSE))="","",(VLOOKUP($E86,'Org List'!$AO$10:$AQ$190,3,FALSE))),"")</f>
        <v>North East Region</v>
      </c>
      <c r="D86" s="79" t="str">
        <f ca="1">IFERROR(IF((VLOOKUP($E86,'Org List'!$AT$10:$AV$190,3,FALSE))="","",(VLOOKUP($E86,'Org List'!$AT$10:$AV$190,3,FALSE))),"")</f>
        <v>NHS England North East and Yorkshire (Cumbria And North East)</v>
      </c>
      <c r="E86" s="77" t="str">
        <f t="shared" ca="1" si="1"/>
        <v>E08000037</v>
      </c>
      <c r="F86" s="79" t="str">
        <f ca="1">IF(E86="","",VLOOKUP(E86,'Org List'!$J$9:$K$640,2,0))</f>
        <v>Gateshead</v>
      </c>
      <c r="G86" s="86">
        <f ca="1">IFERROR(IF((VLOOKUP($E86,'Adj NEA Backsheet'!$D$5:$CB$183,G$9,FALSE))="","",(VLOOKUP($E86,'Adj NEA Backsheet'!$D$5:$CB$183,G$9,FALSE))),"")</f>
        <v>2548.8651996630701</v>
      </c>
      <c r="H86" s="87">
        <f ca="1">IFERROR(IF((VLOOKUP($E86,'Adj NEA Backsheet'!$D$5:$CB$183,H$9,FALSE))="","",(VLOOKUP($E86,'Adj NEA Backsheet'!$D$5:$CB$183,H$9,FALSE))),"")</f>
        <v>2600.586157233733</v>
      </c>
      <c r="I86" s="87">
        <f ca="1">IFERROR(IF((VLOOKUP($E86,'Adj NEA Backsheet'!$D$5:$CB$183,I$9,FALSE))="","",(VLOOKUP($E86,'Adj NEA Backsheet'!$D$5:$CB$183,I$9,FALSE))),"")</f>
        <v>2711.8048928826174</v>
      </c>
      <c r="J86" s="88">
        <f ca="1">IFERROR(IF((VLOOKUP($E86,'Adj NEA Backsheet'!$D$5:$CB$183,J$9,FALSE))="","",(VLOOKUP($E86,'Adj NEA Backsheet'!$D$5:$CB$183,J$9,FALSE))),"")</f>
        <v>2657.70196177768</v>
      </c>
      <c r="K86" s="148">
        <f ca="1">IFERROR(IF((VLOOKUP($E86,'Adj NEA Backsheet'!$D$5:$CB$183,K$9,FALSE))="","",(VLOOKUP($E86,'Adj NEA Backsheet'!$D$5:$CB$183,K$9,FALSE))),"")</f>
        <v>2644.734311027722</v>
      </c>
      <c r="L86" s="198">
        <f ca="1">IFERROR(IF((VLOOKUP($E86,'Adj NEA Backsheet'!$D$5:$CB$183,L$9,FALSE))="","",(VLOOKUP($E86,'Adj NEA Backsheet'!$D$5:$CB$183,L$9,FALSE))),"")</f>
        <v>2644.4350904975422</v>
      </c>
      <c r="M86" s="87">
        <f ca="1">IFERROR(IF((VLOOKUP($E86,'NEA Backsheet'!$D$5:$CB$183,M$9,FALSE))="","",(VLOOKUP($E86,'NEA Backsheet'!$D$5:$CB$183,M$9,FALSE))),"")</f>
        <v>2803.8404914546759</v>
      </c>
      <c r="N86" s="201">
        <f ca="1">IFERROR(IF((VLOOKUP($E86,'NEA Backsheet'!$D$5:$CB$183,N$9,FALSE))="","",(VLOOKUP($E86,'NEA Backsheet'!$D$5:$CB$183,N$9,FALSE))),"")</f>
        <v>2788.3692884423558</v>
      </c>
      <c r="O86" s="72"/>
      <c r="Q86" s="86">
        <f ca="1">IFERROR(IF((VLOOKUP($E86,'DTOC Backsheet'!$D$5:$AF$183,Q$9,FALSE))="","",(VLOOKUP($E86,'DTOC Backsheet'!$D$5:$AF$183,Q$9,FALSE))),"")</f>
        <v>846.04553643345071</v>
      </c>
      <c r="R86" s="87">
        <f ca="1">IFERROR(IF((VLOOKUP($E86,'DTOC Backsheet'!$D$5:$AF$183,R$9,FALSE))="","",(VLOOKUP($E86,'DTOC Backsheet'!$D$5:$AF$183,R$9,FALSE))),"")</f>
        <v>663.43251003756791</v>
      </c>
      <c r="S86" s="87">
        <f ca="1">IFERROR(IF((VLOOKUP($E86,'DTOC Backsheet'!$D$5:$AF$183,S$9,FALSE))="","",(VLOOKUP($E86,'DTOC Backsheet'!$D$5:$AF$183,S$9,FALSE))),"")</f>
        <v>368.91520484016746</v>
      </c>
      <c r="T86" s="88">
        <f ca="1">IFERROR(IF((VLOOKUP($E86,'DTOC Backsheet'!$D$5:$AF$183,T$9,FALSE))="","",(VLOOKUP($E86,'DTOC Backsheet'!$D$5:$AF$183,T$9,FALSE))),"")</f>
        <v>566.20390177712375</v>
      </c>
      <c r="U86" s="148">
        <f ca="1">IFERROR(IF((VLOOKUP($E86,'DTOC Backsheet'!$D$5:$AF$183,U$9,FALSE))="","",(VLOOKUP($E86,'DTOC Backsheet'!$D$5:$AF$183,U$9,FALSE))),"")</f>
        <v>628.57193415430152</v>
      </c>
      <c r="V86" s="198">
        <f ca="1">IFERROR(IF((VLOOKUP($E86,'DTOC Backsheet'!$D$5:$AF$183,V$9,FALSE))="","",(VLOOKUP($E86,'DTOC Backsheet'!$D$5:$AF$183,V$9,FALSE))),"")</f>
        <v>693.3857717227412</v>
      </c>
      <c r="W86" s="87">
        <f ca="1">IFERROR(IF((VLOOKUP($E86,'DTOC Backsheet'!$D$5:$AF$183,W$9,FALSE))="","",(VLOOKUP($E86,'DTOC Backsheet'!$D$5:$AF$183,W$9,FALSE))),"")</f>
        <v>711.72931065720525</v>
      </c>
      <c r="X86" s="201">
        <f ca="1">IFERROR(IF((VLOOKUP($E86,'DTOC Backsheet'!$D$5:$AF$183,X$9,FALSE))="","",(VLOOKUP($E86,'DTOC Backsheet'!$D$5:$AF$183,X$9,FALSE))),"")</f>
        <v>506.19203060659009</v>
      </c>
      <c r="Y86" s="72"/>
    </row>
    <row r="87" spans="1:25" ht="30" customHeight="1" x14ac:dyDescent="0.3">
      <c r="A87" s="141">
        <v>75</v>
      </c>
      <c r="B87" s="77" t="str">
        <f ca="1">IFERROR(IF((VLOOKUP($E87,'Org List'!$AJ$10:$AL$190,3,FALSE))="","",(VLOOKUP($E87,'Org List'!$AJ$10:$AL$190,3,FALSE))),"")</f>
        <v>South West England Commissioning Region</v>
      </c>
      <c r="C87" s="78" t="str">
        <f ca="1">IFERROR(IF((VLOOKUP($E87,'Org List'!$AO$10:$AQ$190,3,FALSE))="","",(VLOOKUP($E87,'Org List'!$AO$10:$AQ$190,3,FALSE))),"")</f>
        <v>South West Region</v>
      </c>
      <c r="D87" s="79" t="str">
        <f ca="1">IFERROR(IF((VLOOKUP($E87,'Org List'!$AT$10:$AV$190,3,FALSE))="","",(VLOOKUP($E87,'Org List'!$AT$10:$AV$190,3,FALSE))),"")</f>
        <v>NHS England South West (South West North)</v>
      </c>
      <c r="E87" s="77" t="str">
        <f t="shared" ca="1" si="1"/>
        <v>E10000013</v>
      </c>
      <c r="F87" s="79" t="str">
        <f ca="1">IF(E87="","",VLOOKUP(E87,'Org List'!$J$9:$K$640,2,0))</f>
        <v>Gloucestershire</v>
      </c>
      <c r="G87" s="86">
        <f ca="1">IFERROR(IF((VLOOKUP($E87,'Adj NEA Backsheet'!$D$5:$CB$183,G$9,FALSE))="","",(VLOOKUP($E87,'Adj NEA Backsheet'!$D$5:$CB$183,G$9,FALSE))),"")</f>
        <v>2254.206201678986</v>
      </c>
      <c r="H87" s="87">
        <f ca="1">IFERROR(IF((VLOOKUP($E87,'Adj NEA Backsheet'!$D$5:$CB$183,H$9,FALSE))="","",(VLOOKUP($E87,'Adj NEA Backsheet'!$D$5:$CB$183,H$9,FALSE))),"")</f>
        <v>2268.2308108751035</v>
      </c>
      <c r="I87" s="87">
        <f ca="1">IFERROR(IF((VLOOKUP($E87,'Adj NEA Backsheet'!$D$5:$CB$183,I$9,FALSE))="","",(VLOOKUP($E87,'Adj NEA Backsheet'!$D$5:$CB$183,I$9,FALSE))),"")</f>
        <v>2430.9974404781324</v>
      </c>
      <c r="J87" s="88">
        <f ca="1">IFERROR(IF((VLOOKUP($E87,'Adj NEA Backsheet'!$D$5:$CB$183,J$9,FALSE))="","",(VLOOKUP($E87,'Adj NEA Backsheet'!$D$5:$CB$183,J$9,FALSE))),"")</f>
        <v>2478.4759907531761</v>
      </c>
      <c r="K87" s="148">
        <f ca="1">IFERROR(IF((VLOOKUP($E87,'Adj NEA Backsheet'!$D$5:$CB$183,K$9,FALSE))="","",(VLOOKUP($E87,'Adj NEA Backsheet'!$D$5:$CB$183,K$9,FALSE))),"")</f>
        <v>2344.3796950109208</v>
      </c>
      <c r="L87" s="198">
        <f ca="1">IFERROR(IF((VLOOKUP($E87,'Adj NEA Backsheet'!$D$5:$CB$183,L$9,FALSE))="","",(VLOOKUP($E87,'Adj NEA Backsheet'!$D$5:$CB$183,L$9,FALSE))),"")</f>
        <v>2339.7828780359428</v>
      </c>
      <c r="M87" s="87">
        <f ca="1">IFERROR(IF((VLOOKUP($E87,'NEA Backsheet'!$D$5:$CB$183,M$9,FALSE))="","",(VLOOKUP($E87,'NEA Backsheet'!$D$5:$CB$183,M$9,FALSE))),"")</f>
        <v>2509.2777736026533</v>
      </c>
      <c r="N87" s="201">
        <f ca="1">IFERROR(IF((VLOOKUP($E87,'NEA Backsheet'!$D$5:$CB$183,N$9,FALSE))="","",(VLOOKUP($E87,'NEA Backsheet'!$D$5:$CB$183,N$9,FALSE))),"")</f>
        <v>2397.7734930208403</v>
      </c>
      <c r="O87" s="72"/>
      <c r="Q87" s="86">
        <f ca="1">IFERROR(IF((VLOOKUP($E87,'DTOC Backsheet'!$D$5:$AF$183,Q$9,FALSE))="","",(VLOOKUP($E87,'DTOC Backsheet'!$D$5:$AF$183,Q$9,FALSE))),"")</f>
        <v>1028.8644776357669</v>
      </c>
      <c r="R87" s="87">
        <f ca="1">IFERROR(IF((VLOOKUP($E87,'DTOC Backsheet'!$D$5:$AF$183,R$9,FALSE))="","",(VLOOKUP($E87,'DTOC Backsheet'!$D$5:$AF$183,R$9,FALSE))),"")</f>
        <v>1045.4268809801749</v>
      </c>
      <c r="S87" s="87">
        <f ca="1">IFERROR(IF((VLOOKUP($E87,'DTOC Backsheet'!$D$5:$AF$183,S$9,FALSE))="","",(VLOOKUP($E87,'DTOC Backsheet'!$D$5:$AF$183,S$9,FALSE))),"")</f>
        <v>653.71606453350898</v>
      </c>
      <c r="T87" s="88">
        <f ca="1">IFERROR(IF((VLOOKUP($E87,'DTOC Backsheet'!$D$5:$AF$183,T$9,FALSE))="","",(VLOOKUP($E87,'DTOC Backsheet'!$D$5:$AF$183,T$9,FALSE))),"")</f>
        <v>459.60827128818374</v>
      </c>
      <c r="U87" s="148">
        <f ca="1">IFERROR(IF((VLOOKUP($E87,'DTOC Backsheet'!$D$5:$AF$183,U$9,FALSE))="","",(VLOOKUP($E87,'DTOC Backsheet'!$D$5:$AF$183,U$9,FALSE))),"")</f>
        <v>545.30131107950672</v>
      </c>
      <c r="V87" s="198">
        <f ca="1">IFERROR(IF((VLOOKUP($E87,'DTOC Backsheet'!$D$5:$AF$183,V$9,FALSE))="","",(VLOOKUP($E87,'DTOC Backsheet'!$D$5:$AF$183,V$9,FALSE))),"")</f>
        <v>770.04717701369407</v>
      </c>
      <c r="W87" s="87">
        <f ca="1">IFERROR(IF((VLOOKUP($E87,'DTOC Backsheet'!$D$5:$AF$183,W$9,FALSE))="","",(VLOOKUP($E87,'DTOC Backsheet'!$D$5:$AF$183,W$9,FALSE))),"")</f>
        <v>773.2209933022616</v>
      </c>
      <c r="X87" s="201">
        <f ca="1">IFERROR(IF((VLOOKUP($E87,'DTOC Backsheet'!$D$5:$AF$183,X$9,FALSE))="","",(VLOOKUP($E87,'DTOC Backsheet'!$D$5:$AF$183,X$9,FALSE))),"")</f>
        <v>634.49874298803763</v>
      </c>
      <c r="Y87" s="72"/>
    </row>
    <row r="88" spans="1:25" ht="30" customHeight="1" x14ac:dyDescent="0.3">
      <c r="A88" s="141">
        <v>76</v>
      </c>
      <c r="B88" s="77" t="str">
        <f ca="1">IFERROR(IF((VLOOKUP($E88,'Org List'!$AJ$10:$AL$190,3,FALSE))="","",(VLOOKUP($E88,'Org List'!$AJ$10:$AL$190,3,FALSE))),"")</f>
        <v>London Commissioning Region</v>
      </c>
      <c r="C88" s="78" t="str">
        <f ca="1">IFERROR(IF((VLOOKUP($E88,'Org List'!$AO$10:$AQ$190,3,FALSE))="","",(VLOOKUP($E88,'Org List'!$AO$10:$AQ$190,3,FALSE))),"")</f>
        <v>London Region</v>
      </c>
      <c r="D88" s="79" t="str">
        <f ca="1">IFERROR(IF((VLOOKUP($E88,'Org List'!$AT$10:$AV$190,3,FALSE))="","",(VLOOKUP($E88,'Org List'!$AT$10:$AV$190,3,FALSE))),"")</f>
        <v>NHS England London</v>
      </c>
      <c r="E88" s="77" t="str">
        <f t="shared" ca="1" si="1"/>
        <v>E09000011</v>
      </c>
      <c r="F88" s="79" t="str">
        <f ca="1">IF(E88="","",VLOOKUP(E88,'Org List'!$J$9:$K$640,2,0))</f>
        <v>Greenwich</v>
      </c>
      <c r="G88" s="86">
        <f ca="1">IFERROR(IF((VLOOKUP($E88,'Adj NEA Backsheet'!$D$5:$CB$183,G$9,FALSE))="","",(VLOOKUP($E88,'Adj NEA Backsheet'!$D$5:$CB$183,G$9,FALSE))),"")</f>
        <v>2579.9668426353651</v>
      </c>
      <c r="H88" s="87">
        <f ca="1">IFERROR(IF((VLOOKUP($E88,'Adj NEA Backsheet'!$D$5:$CB$183,H$9,FALSE))="","",(VLOOKUP($E88,'Adj NEA Backsheet'!$D$5:$CB$183,H$9,FALSE))),"")</f>
        <v>2611.5660070492668</v>
      </c>
      <c r="I88" s="87">
        <f ca="1">IFERROR(IF((VLOOKUP($E88,'Adj NEA Backsheet'!$D$5:$CB$183,I$9,FALSE))="","",(VLOOKUP($E88,'Adj NEA Backsheet'!$D$5:$CB$183,I$9,FALSE))),"")</f>
        <v>2654.7061982425244</v>
      </c>
      <c r="J88" s="88">
        <f ca="1">IFERROR(IF((VLOOKUP($E88,'Adj NEA Backsheet'!$D$5:$CB$183,J$9,FALSE))="","",(VLOOKUP($E88,'Adj NEA Backsheet'!$D$5:$CB$183,J$9,FALSE))),"")</f>
        <v>2477.4362871186445</v>
      </c>
      <c r="K88" s="148">
        <f ca="1">IFERROR(IF((VLOOKUP($E88,'Adj NEA Backsheet'!$D$5:$CB$183,K$9,FALSE))="","",(VLOOKUP($E88,'Adj NEA Backsheet'!$D$5:$CB$183,K$9,FALSE))),"")</f>
        <v>2535.2288082037599</v>
      </c>
      <c r="L88" s="198">
        <f ca="1">IFERROR(IF((VLOOKUP($E88,'Adj NEA Backsheet'!$D$5:$CB$183,L$9,FALSE))="","",(VLOOKUP($E88,'Adj NEA Backsheet'!$D$5:$CB$183,L$9,FALSE))),"")</f>
        <v>2490.1229122825994</v>
      </c>
      <c r="M88" s="87">
        <f ca="1">IFERROR(IF((VLOOKUP($E88,'NEA Backsheet'!$D$5:$CB$183,M$9,FALSE))="","",(VLOOKUP($E88,'NEA Backsheet'!$D$5:$CB$183,M$9,FALSE))),"")</f>
        <v>2683.1845916349644</v>
      </c>
      <c r="N88" s="201">
        <f ca="1">IFERROR(IF((VLOOKUP($E88,'NEA Backsheet'!$D$5:$CB$183,N$9,FALSE))="","",(VLOOKUP($E88,'NEA Backsheet'!$D$5:$CB$183,N$9,FALSE))),"")</f>
        <v>2571.3718805519306</v>
      </c>
      <c r="O88" s="72"/>
      <c r="Q88" s="86">
        <f ca="1">IFERROR(IF((VLOOKUP($E88,'DTOC Backsheet'!$D$5:$AF$183,Q$9,FALSE))="","",(VLOOKUP($E88,'DTOC Backsheet'!$D$5:$AF$183,Q$9,FALSE))),"")</f>
        <v>404.49794255942811</v>
      </c>
      <c r="R88" s="87">
        <f ca="1">IFERROR(IF((VLOOKUP($E88,'DTOC Backsheet'!$D$5:$AF$183,R$9,FALSE))="","",(VLOOKUP($E88,'DTOC Backsheet'!$D$5:$AF$183,R$9,FALSE))),"")</f>
        <v>728.37590347970752</v>
      </c>
      <c r="S88" s="87">
        <f ca="1">IFERROR(IF((VLOOKUP($E88,'DTOC Backsheet'!$D$5:$AF$183,S$9,FALSE))="","",(VLOOKUP($E88,'DTOC Backsheet'!$D$5:$AF$183,S$9,FALSE))),"")</f>
        <v>640.29973856757397</v>
      </c>
      <c r="T88" s="88">
        <f ca="1">IFERROR(IF((VLOOKUP($E88,'DTOC Backsheet'!$D$5:$AF$183,T$9,FALSE))="","",(VLOOKUP($E88,'DTOC Backsheet'!$D$5:$AF$183,T$9,FALSE))),"")</f>
        <v>513.74597880445299</v>
      </c>
      <c r="U88" s="148">
        <f ca="1">IFERROR(IF((VLOOKUP($E88,'DTOC Backsheet'!$D$5:$AF$183,U$9,FALSE))="","",(VLOOKUP($E88,'DTOC Backsheet'!$D$5:$AF$183,U$9,FALSE))),"")</f>
        <v>291.21429814583962</v>
      </c>
      <c r="V88" s="198">
        <f ca="1">IFERROR(IF((VLOOKUP($E88,'DTOC Backsheet'!$D$5:$AF$183,V$9,FALSE))="","",(VLOOKUP($E88,'DTOC Backsheet'!$D$5:$AF$183,V$9,FALSE))),"")</f>
        <v>407.97474787412443</v>
      </c>
      <c r="W88" s="87">
        <f ca="1">IFERROR(IF((VLOOKUP($E88,'DTOC Backsheet'!$D$5:$AF$183,W$9,FALSE))="","",(VLOOKUP($E88,'DTOC Backsheet'!$D$5:$AF$183,W$9,FALSE))),"")</f>
        <v>264.19913526753061</v>
      </c>
      <c r="X88" s="201">
        <f ca="1">IFERROR(IF((VLOOKUP($E88,'DTOC Backsheet'!$D$5:$AF$183,X$9,FALSE))="","",(VLOOKUP($E88,'DTOC Backsheet'!$D$5:$AF$183,X$9,FALSE))),"")</f>
        <v>261.53642477186833</v>
      </c>
      <c r="Y88" s="72"/>
    </row>
    <row r="89" spans="1:25" ht="30" customHeight="1" x14ac:dyDescent="0.3">
      <c r="A89" s="141">
        <v>77</v>
      </c>
      <c r="B89" s="77" t="str">
        <f ca="1">IFERROR(IF((VLOOKUP($E89,'Org List'!$AJ$10:$AL$190,3,FALSE))="","",(VLOOKUP($E89,'Org List'!$AJ$10:$AL$190,3,FALSE))),"")</f>
        <v>London Commissioning Region</v>
      </c>
      <c r="C89" s="78" t="str">
        <f ca="1">IFERROR(IF((VLOOKUP($E89,'Org List'!$AO$10:$AQ$190,3,FALSE))="","",(VLOOKUP($E89,'Org List'!$AO$10:$AQ$190,3,FALSE))),"")</f>
        <v>London Region</v>
      </c>
      <c r="D89" s="79" t="str">
        <f ca="1">IFERROR(IF((VLOOKUP($E89,'Org List'!$AT$10:$AV$190,3,FALSE))="","",(VLOOKUP($E89,'Org List'!$AT$10:$AV$190,3,FALSE))),"")</f>
        <v>NHS England London</v>
      </c>
      <c r="E89" s="77" t="str">
        <f t="shared" ca="1" si="1"/>
        <v>E09000012</v>
      </c>
      <c r="F89" s="79" t="str">
        <f ca="1">IF(E89="","",VLOOKUP(E89,'Org List'!$J$9:$K$640,2,0))</f>
        <v>Hackney</v>
      </c>
      <c r="G89" s="86">
        <f ca="1">IFERROR(IF((VLOOKUP($E89,'Adj NEA Backsheet'!$D$5:$CB$183,G$9,FALSE))="","",(VLOOKUP($E89,'Adj NEA Backsheet'!$D$5:$CB$183,G$9,FALSE))),"")</f>
        <v>2038.8366346684093</v>
      </c>
      <c r="H89" s="87">
        <f ca="1">IFERROR(IF((VLOOKUP($E89,'Adj NEA Backsheet'!$D$5:$CB$183,H$9,FALSE))="","",(VLOOKUP($E89,'Adj NEA Backsheet'!$D$5:$CB$183,H$9,FALSE))),"")</f>
        <v>1944.469974080612</v>
      </c>
      <c r="I89" s="87">
        <f ca="1">IFERROR(IF((VLOOKUP($E89,'Adj NEA Backsheet'!$D$5:$CB$183,I$9,FALSE))="","",(VLOOKUP($E89,'Adj NEA Backsheet'!$D$5:$CB$183,I$9,FALSE))),"")</f>
        <v>2091.7565035125608</v>
      </c>
      <c r="J89" s="88">
        <f ca="1">IFERROR(IF((VLOOKUP($E89,'Adj NEA Backsheet'!$D$5:$CB$183,J$9,FALSE))="","",(VLOOKUP($E89,'Adj NEA Backsheet'!$D$5:$CB$183,J$9,FALSE))),"")</f>
        <v>2024.6769851873792</v>
      </c>
      <c r="K89" s="148">
        <f ca="1">IFERROR(IF((VLOOKUP($E89,'Adj NEA Backsheet'!$D$5:$CB$183,K$9,FALSE))="","",(VLOOKUP($E89,'Adj NEA Backsheet'!$D$5:$CB$183,K$9,FALSE))),"")</f>
        <v>2017.8705337298277</v>
      </c>
      <c r="L89" s="198">
        <f ca="1">IFERROR(IF((VLOOKUP($E89,'Adj NEA Backsheet'!$D$5:$CB$183,L$9,FALSE))="","",(VLOOKUP($E89,'Adj NEA Backsheet'!$D$5:$CB$183,L$9,FALSE))),"")</f>
        <v>1973.0746679783056</v>
      </c>
      <c r="M89" s="87">
        <f ca="1">IFERROR(IF((VLOOKUP($E89,'NEA Backsheet'!$D$5:$CB$183,M$9,FALSE))="","",(VLOOKUP($E89,'NEA Backsheet'!$D$5:$CB$183,M$9,FALSE))),"")</f>
        <v>2110.1776398297543</v>
      </c>
      <c r="N89" s="201">
        <f ca="1">IFERROR(IF((VLOOKUP($E89,'NEA Backsheet'!$D$5:$CB$183,N$9,FALSE))="","",(VLOOKUP($E89,'NEA Backsheet'!$D$5:$CB$183,N$9,FALSE))),"")</f>
        <v>1600.8252530872219</v>
      </c>
      <c r="O89" s="72"/>
      <c r="Q89" s="86">
        <f ca="1">IFERROR(IF((VLOOKUP($E89,'DTOC Backsheet'!$D$5:$AF$183,Q$9,FALSE))="","",(VLOOKUP($E89,'DTOC Backsheet'!$D$5:$AF$183,Q$9,FALSE))),"")</f>
        <v>1201.6102893165667</v>
      </c>
      <c r="R89" s="87">
        <f ca="1">IFERROR(IF((VLOOKUP($E89,'DTOC Backsheet'!$D$5:$AF$183,R$9,FALSE))="","",(VLOOKUP($E89,'DTOC Backsheet'!$D$5:$AF$183,R$9,FALSE))),"")</f>
        <v>1094.9779454249087</v>
      </c>
      <c r="S89" s="87">
        <f ca="1">IFERROR(IF((VLOOKUP($E89,'DTOC Backsheet'!$D$5:$AF$183,S$9,FALSE))="","",(VLOOKUP($E89,'DTOC Backsheet'!$D$5:$AF$183,S$9,FALSE))),"")</f>
        <v>818.7672925249318</v>
      </c>
      <c r="T89" s="88">
        <f ca="1">IFERROR(IF((VLOOKUP($E89,'DTOC Backsheet'!$D$5:$AF$183,T$9,FALSE))="","",(VLOOKUP($E89,'DTOC Backsheet'!$D$5:$AF$183,T$9,FALSE))),"")</f>
        <v>645.49617226275143</v>
      </c>
      <c r="U89" s="148">
        <f ca="1">IFERROR(IF((VLOOKUP($E89,'DTOC Backsheet'!$D$5:$AF$183,U$9,FALSE))="","",(VLOOKUP($E89,'DTOC Backsheet'!$D$5:$AF$183,U$9,FALSE))),"")</f>
        <v>570.71587654219093</v>
      </c>
      <c r="V89" s="198">
        <f ca="1">IFERROR(IF((VLOOKUP($E89,'DTOC Backsheet'!$D$5:$AF$183,V$9,FALSE))="","",(VLOOKUP($E89,'DTOC Backsheet'!$D$5:$AF$183,V$9,FALSE))),"")</f>
        <v>601.45378950708391</v>
      </c>
      <c r="W89" s="87">
        <f ca="1">IFERROR(IF((VLOOKUP($E89,'DTOC Backsheet'!$D$5:$AF$183,W$9,FALSE))="","",(VLOOKUP($E89,'DTOC Backsheet'!$D$5:$AF$183,W$9,FALSE))),"")</f>
        <v>821.66570328542127</v>
      </c>
      <c r="X89" s="201">
        <f ca="1">IFERROR(IF((VLOOKUP($E89,'DTOC Backsheet'!$D$5:$AF$183,X$9,FALSE))="","",(VLOOKUP($E89,'DTOC Backsheet'!$D$5:$AF$183,X$9,FALSE))),"")</f>
        <v>638.93370330292782</v>
      </c>
      <c r="Y89" s="72"/>
    </row>
    <row r="90" spans="1:25" ht="30" customHeight="1" x14ac:dyDescent="0.3">
      <c r="A90" s="141">
        <v>78</v>
      </c>
      <c r="B90" s="77" t="str">
        <f ca="1">IFERROR(IF((VLOOKUP($E90,'Org List'!$AJ$10:$AL$190,3,FALSE))="","",(VLOOKUP($E90,'Org List'!$AJ$10:$AL$190,3,FALSE))),"")</f>
        <v>North West Commissioning Region</v>
      </c>
      <c r="C90" s="78" t="str">
        <f ca="1">IFERROR(IF((VLOOKUP($E90,'Org List'!$AO$10:$AQ$190,3,FALSE))="","",(VLOOKUP($E90,'Org List'!$AO$10:$AQ$190,3,FALSE))),"")</f>
        <v>North West Region</v>
      </c>
      <c r="D90" s="79" t="str">
        <f ca="1">IFERROR(IF((VLOOKUP($E90,'Org List'!$AT$10:$AV$190,3,FALSE))="","",(VLOOKUP($E90,'Org List'!$AT$10:$AV$190,3,FALSE))),"")</f>
        <v>NHS England North West (Cheshire And Merseyside)</v>
      </c>
      <c r="E90" s="77" t="str">
        <f t="shared" ca="1" si="1"/>
        <v>E06000006</v>
      </c>
      <c r="F90" s="79" t="str">
        <f ca="1">IF(E90="","",VLOOKUP(E90,'Org List'!$J$9:$K$640,2,0))</f>
        <v>Halton</v>
      </c>
      <c r="G90" s="86">
        <f ca="1">IFERROR(IF((VLOOKUP($E90,'Adj NEA Backsheet'!$D$5:$CB$183,G$9,FALSE))="","",(VLOOKUP($E90,'Adj NEA Backsheet'!$D$5:$CB$183,G$9,FALSE))),"")</f>
        <v>3664.3364563205314</v>
      </c>
      <c r="H90" s="87">
        <f ca="1">IFERROR(IF((VLOOKUP($E90,'Adj NEA Backsheet'!$D$5:$CB$183,H$9,FALSE))="","",(VLOOKUP($E90,'Adj NEA Backsheet'!$D$5:$CB$183,H$9,FALSE))),"")</f>
        <v>3838.1548089796402</v>
      </c>
      <c r="I90" s="87">
        <f ca="1">IFERROR(IF((VLOOKUP($E90,'Adj NEA Backsheet'!$D$5:$CB$183,I$9,FALSE))="","",(VLOOKUP($E90,'Adj NEA Backsheet'!$D$5:$CB$183,I$9,FALSE))),"")</f>
        <v>3716.521803058718</v>
      </c>
      <c r="J90" s="88">
        <f ca="1">IFERROR(IF((VLOOKUP($E90,'Adj NEA Backsheet'!$D$5:$CB$183,J$9,FALSE))="","",(VLOOKUP($E90,'Adj NEA Backsheet'!$D$5:$CB$183,J$9,FALSE))),"")</f>
        <v>3589.736176361183</v>
      </c>
      <c r="K90" s="148">
        <f ca="1">IFERROR(IF((VLOOKUP($E90,'Adj NEA Backsheet'!$D$5:$CB$183,K$9,FALSE))="","",(VLOOKUP($E90,'Adj NEA Backsheet'!$D$5:$CB$183,K$9,FALSE))),"")</f>
        <v>3786.6845746885037</v>
      </c>
      <c r="L90" s="198">
        <f ca="1">IFERROR(IF((VLOOKUP($E90,'Adj NEA Backsheet'!$D$5:$CB$183,L$9,FALSE))="","",(VLOOKUP($E90,'Adj NEA Backsheet'!$D$5:$CB$183,L$9,FALSE))),"")</f>
        <v>3878.8497877381847</v>
      </c>
      <c r="M90" s="87">
        <f ca="1">IFERROR(IF((VLOOKUP($E90,'NEA Backsheet'!$D$5:$CB$183,M$9,FALSE))="","",(VLOOKUP($E90,'NEA Backsheet'!$D$5:$CB$183,M$9,FALSE))),"")</f>
        <v>3773.8862645421268</v>
      </c>
      <c r="N90" s="201">
        <f ca="1">IFERROR(IF((VLOOKUP($E90,'NEA Backsheet'!$D$5:$CB$183,N$9,FALSE))="","",(VLOOKUP($E90,'NEA Backsheet'!$D$5:$CB$183,N$9,FALSE))),"")</f>
        <v>3849.1425175261752</v>
      </c>
      <c r="O90" s="72"/>
      <c r="Q90" s="86">
        <f ca="1">IFERROR(IF((VLOOKUP($E90,'DTOC Backsheet'!$D$5:$AF$183,Q$9,FALSE))="","",(VLOOKUP($E90,'DTOC Backsheet'!$D$5:$AF$183,Q$9,FALSE))),"")</f>
        <v>1194.713016826802</v>
      </c>
      <c r="R90" s="87">
        <f ca="1">IFERROR(IF((VLOOKUP($E90,'DTOC Backsheet'!$D$5:$AF$183,R$9,FALSE))="","",(VLOOKUP($E90,'DTOC Backsheet'!$D$5:$AF$183,R$9,FALSE))),"")</f>
        <v>1440.712996662869</v>
      </c>
      <c r="S90" s="87">
        <f ca="1">IFERROR(IF((VLOOKUP($E90,'DTOC Backsheet'!$D$5:$AF$183,S$9,FALSE))="","",(VLOOKUP($E90,'DTOC Backsheet'!$D$5:$AF$183,S$9,FALSE))),"")</f>
        <v>1800.6391966689184</v>
      </c>
      <c r="T90" s="88">
        <f ca="1">IFERROR(IF((VLOOKUP($E90,'DTOC Backsheet'!$D$5:$AF$183,T$9,FALSE))="","",(VLOOKUP($E90,'DTOC Backsheet'!$D$5:$AF$183,T$9,FALSE))),"")</f>
        <v>1434.3591648635509</v>
      </c>
      <c r="U90" s="148">
        <f ca="1">IFERROR(IF((VLOOKUP($E90,'DTOC Backsheet'!$D$5:$AF$183,U$9,FALSE))="","",(VLOOKUP($E90,'DTOC Backsheet'!$D$5:$AF$183,U$9,FALSE))),"")</f>
        <v>1752.4346007210122</v>
      </c>
      <c r="V90" s="198">
        <f ca="1">IFERROR(IF((VLOOKUP($E90,'DTOC Backsheet'!$D$5:$AF$183,V$9,FALSE))="","",(VLOOKUP($E90,'DTOC Backsheet'!$D$5:$AF$183,V$9,FALSE))),"")</f>
        <v>1798.7367211306425</v>
      </c>
      <c r="W90" s="87">
        <f ca="1">IFERROR(IF((VLOOKUP($E90,'DTOC Backsheet'!$D$5:$AF$183,W$9,FALSE))="","",(VLOOKUP($E90,'DTOC Backsheet'!$D$5:$AF$183,W$9,FALSE))),"")</f>
        <v>1448.4511145534384</v>
      </c>
      <c r="X90" s="201">
        <f ca="1">IFERROR(IF((VLOOKUP($E90,'DTOC Backsheet'!$D$5:$AF$183,X$9,FALSE))="","",(VLOOKUP($E90,'DTOC Backsheet'!$D$5:$AF$183,X$9,FALSE))),"")</f>
        <v>920.47825558035424</v>
      </c>
      <c r="Y90" s="72"/>
    </row>
    <row r="91" spans="1:25" ht="30" customHeight="1" x14ac:dyDescent="0.3">
      <c r="A91" s="141">
        <v>79</v>
      </c>
      <c r="B91" s="77" t="str">
        <f ca="1">IFERROR(IF((VLOOKUP($E91,'Org List'!$AJ$10:$AL$190,3,FALSE))="","",(VLOOKUP($E91,'Org List'!$AJ$10:$AL$190,3,FALSE))),"")</f>
        <v>London Commissioning Region</v>
      </c>
      <c r="C91" s="78" t="str">
        <f ca="1">IFERROR(IF((VLOOKUP($E91,'Org List'!$AO$10:$AQ$190,3,FALSE))="","",(VLOOKUP($E91,'Org List'!$AO$10:$AQ$190,3,FALSE))),"")</f>
        <v>London Region</v>
      </c>
      <c r="D91" s="79" t="str">
        <f ca="1">IFERROR(IF((VLOOKUP($E91,'Org List'!$AT$10:$AV$190,3,FALSE))="","",(VLOOKUP($E91,'Org List'!$AT$10:$AV$190,3,FALSE))),"")</f>
        <v>NHS England London</v>
      </c>
      <c r="E91" s="77" t="str">
        <f t="shared" ca="1" si="1"/>
        <v>E09000013</v>
      </c>
      <c r="F91" s="79" t="str">
        <f ca="1">IF(E91="","",VLOOKUP(E91,'Org List'!$J$9:$K$640,2,0))</f>
        <v>Hammersmith and Fulham</v>
      </c>
      <c r="G91" s="86">
        <f ca="1">IFERROR(IF((VLOOKUP($E91,'Adj NEA Backsheet'!$D$5:$CB$183,G$9,FALSE))="","",(VLOOKUP($E91,'Adj NEA Backsheet'!$D$5:$CB$183,G$9,FALSE))),"")</f>
        <v>2128.3240848993455</v>
      </c>
      <c r="H91" s="87">
        <f ca="1">IFERROR(IF((VLOOKUP($E91,'Adj NEA Backsheet'!$D$5:$CB$183,H$9,FALSE))="","",(VLOOKUP($E91,'Adj NEA Backsheet'!$D$5:$CB$183,H$9,FALSE))),"")</f>
        <v>2044.9225870691105</v>
      </c>
      <c r="I91" s="87">
        <f ca="1">IFERROR(IF((VLOOKUP($E91,'Adj NEA Backsheet'!$D$5:$CB$183,I$9,FALSE))="","",(VLOOKUP($E91,'Adj NEA Backsheet'!$D$5:$CB$183,I$9,FALSE))),"")</f>
        <v>2175.1922064728255</v>
      </c>
      <c r="J91" s="88">
        <f ca="1">IFERROR(IF((VLOOKUP($E91,'Adj NEA Backsheet'!$D$5:$CB$183,J$9,FALSE))="","",(VLOOKUP($E91,'Adj NEA Backsheet'!$D$5:$CB$183,J$9,FALSE))),"")</f>
        <v>2191.9323036114188</v>
      </c>
      <c r="K91" s="148">
        <f ca="1">IFERROR(IF((VLOOKUP($E91,'Adj NEA Backsheet'!$D$5:$CB$183,K$9,FALSE))="","",(VLOOKUP($E91,'Adj NEA Backsheet'!$D$5:$CB$183,K$9,FALSE))),"")</f>
        <v>2212.5722085761081</v>
      </c>
      <c r="L91" s="198">
        <f ca="1">IFERROR(IF((VLOOKUP($E91,'Adj NEA Backsheet'!$D$5:$CB$183,L$9,FALSE))="","",(VLOOKUP($E91,'Adj NEA Backsheet'!$D$5:$CB$183,L$9,FALSE))),"")</f>
        <v>2203.5303873629464</v>
      </c>
      <c r="M91" s="87">
        <f ca="1">IFERROR(IF((VLOOKUP($E91,'NEA Backsheet'!$D$5:$CB$183,M$9,FALSE))="","",(VLOOKUP($E91,'NEA Backsheet'!$D$5:$CB$183,M$9,FALSE))),"")</f>
        <v>2354.6543212507627</v>
      </c>
      <c r="N91" s="201">
        <f ca="1">IFERROR(IF((VLOOKUP($E91,'NEA Backsheet'!$D$5:$CB$183,N$9,FALSE))="","",(VLOOKUP($E91,'NEA Backsheet'!$D$5:$CB$183,N$9,FALSE))),"")</f>
        <v>2264.0098832794156</v>
      </c>
      <c r="O91" s="72"/>
      <c r="Q91" s="86">
        <f ca="1">IFERROR(IF((VLOOKUP($E91,'DTOC Backsheet'!$D$5:$AF$183,Q$9,FALSE))="","",(VLOOKUP($E91,'DTOC Backsheet'!$D$5:$AF$183,Q$9,FALSE))),"")</f>
        <v>1270.1434690963488</v>
      </c>
      <c r="R91" s="87">
        <f ca="1">IFERROR(IF((VLOOKUP($E91,'DTOC Backsheet'!$D$5:$AF$183,R$9,FALSE))="","",(VLOOKUP($E91,'DTOC Backsheet'!$D$5:$AF$183,R$9,FALSE))),"")</f>
        <v>779.22077922077926</v>
      </c>
      <c r="S91" s="87">
        <f ca="1">IFERROR(IF((VLOOKUP($E91,'DTOC Backsheet'!$D$5:$AF$183,S$9,FALSE))="","",(VLOOKUP($E91,'DTOC Backsheet'!$D$5:$AF$183,S$9,FALSE))),"")</f>
        <v>474.6039301013123</v>
      </c>
      <c r="T91" s="88">
        <f ca="1">IFERROR(IF((VLOOKUP($E91,'DTOC Backsheet'!$D$5:$AF$183,T$9,FALSE))="","",(VLOOKUP($E91,'DTOC Backsheet'!$D$5:$AF$183,T$9,FALSE))),"")</f>
        <v>516.06759740095015</v>
      </c>
      <c r="U91" s="148">
        <f ca="1">IFERROR(IF((VLOOKUP($E91,'DTOC Backsheet'!$D$5:$AF$183,U$9,FALSE))="","",(VLOOKUP($E91,'DTOC Backsheet'!$D$5:$AF$183,U$9,FALSE))),"")</f>
        <v>892.19622989820357</v>
      </c>
      <c r="V91" s="198">
        <f ca="1">IFERROR(IF((VLOOKUP($E91,'DTOC Backsheet'!$D$5:$AF$183,V$9,FALSE))="","",(VLOOKUP($E91,'DTOC Backsheet'!$D$5:$AF$183,V$9,FALSE))),"")</f>
        <v>711.98214826612571</v>
      </c>
      <c r="W91" s="87">
        <f ca="1">IFERROR(IF((VLOOKUP($E91,'DTOC Backsheet'!$D$5:$AF$183,W$9,FALSE))="","",(VLOOKUP($E91,'DTOC Backsheet'!$D$5:$AF$183,W$9,FALSE))),"")</f>
        <v>637.57557668318452</v>
      </c>
      <c r="X91" s="201">
        <f ca="1">IFERROR(IF((VLOOKUP($E91,'DTOC Backsheet'!$D$5:$AF$183,X$9,FALSE))="","",(VLOOKUP($E91,'DTOC Backsheet'!$D$5:$AF$183,X$9,FALSE))),"")</f>
        <v>532.24486801309854</v>
      </c>
      <c r="Y91" s="72"/>
    </row>
    <row r="92" spans="1:25" ht="30" customHeight="1" x14ac:dyDescent="0.3">
      <c r="A92" s="141">
        <v>80</v>
      </c>
      <c r="B92" s="77" t="str">
        <f ca="1">IFERROR(IF((VLOOKUP($E92,'Org List'!$AJ$10:$AL$190,3,FALSE))="","",(VLOOKUP($E92,'Org List'!$AJ$10:$AL$190,3,FALSE))),"")</f>
        <v>South East England Commissioning Region</v>
      </c>
      <c r="C92" s="78" t="str">
        <f ca="1">IFERROR(IF((VLOOKUP($E92,'Org List'!$AO$10:$AQ$190,3,FALSE))="","",(VLOOKUP($E92,'Org List'!$AO$10:$AQ$190,3,FALSE))),"")</f>
        <v>South East Region</v>
      </c>
      <c r="D92" s="79" t="str">
        <f ca="1">IFERROR(IF((VLOOKUP($E92,'Org List'!$AT$10:$AV$190,3,FALSE))="","",(VLOOKUP($E92,'Org List'!$AT$10:$AV$190,3,FALSE))),"")</f>
        <v>NHS England South East (Hampshire, Isle of Wight and Thames Valley)</v>
      </c>
      <c r="E92" s="77" t="str">
        <f t="shared" ca="1" si="1"/>
        <v>E10000014</v>
      </c>
      <c r="F92" s="79" t="str">
        <f ca="1">IF(E92="","",VLOOKUP(E92,'Org List'!$J$9:$K$640,2,0))</f>
        <v>Hampshire</v>
      </c>
      <c r="G92" s="86">
        <f ca="1">IFERROR(IF((VLOOKUP($E92,'Adj NEA Backsheet'!$D$5:$CB$183,G$9,FALSE))="","",(VLOOKUP($E92,'Adj NEA Backsheet'!$D$5:$CB$183,G$9,FALSE))),"")</f>
        <v>2388.0767720059162</v>
      </c>
      <c r="H92" s="87">
        <f ca="1">IFERROR(IF((VLOOKUP($E92,'Adj NEA Backsheet'!$D$5:$CB$183,H$9,FALSE))="","",(VLOOKUP($E92,'Adj NEA Backsheet'!$D$5:$CB$183,H$9,FALSE))),"")</f>
        <v>2406.6548181063399</v>
      </c>
      <c r="I92" s="87">
        <f ca="1">IFERROR(IF((VLOOKUP($E92,'Adj NEA Backsheet'!$D$5:$CB$183,I$9,FALSE))="","",(VLOOKUP($E92,'Adj NEA Backsheet'!$D$5:$CB$183,I$9,FALSE))),"")</f>
        <v>2474.0653719748593</v>
      </c>
      <c r="J92" s="88">
        <f ca="1">IFERROR(IF((VLOOKUP($E92,'Adj NEA Backsheet'!$D$5:$CB$183,J$9,FALSE))="","",(VLOOKUP($E92,'Adj NEA Backsheet'!$D$5:$CB$183,J$9,FALSE))),"")</f>
        <v>2462.5777140089072</v>
      </c>
      <c r="K92" s="148">
        <f ca="1">IFERROR(IF((VLOOKUP($E92,'Adj NEA Backsheet'!$D$5:$CB$183,K$9,FALSE))="","",(VLOOKUP($E92,'Adj NEA Backsheet'!$D$5:$CB$183,K$9,FALSE))),"")</f>
        <v>2516.4004467787404</v>
      </c>
      <c r="L92" s="198">
        <f ca="1">IFERROR(IF((VLOOKUP($E92,'Adj NEA Backsheet'!$D$5:$CB$183,L$9,FALSE))="","",(VLOOKUP($E92,'Adj NEA Backsheet'!$D$5:$CB$183,L$9,FALSE))),"")</f>
        <v>2494.9872604748543</v>
      </c>
      <c r="M92" s="87">
        <f ca="1">IFERROR(IF((VLOOKUP($E92,'NEA Backsheet'!$D$5:$CB$183,M$9,FALSE))="","",(VLOOKUP($E92,'NEA Backsheet'!$D$5:$CB$183,M$9,FALSE))),"")</f>
        <v>2642.8934012858072</v>
      </c>
      <c r="N92" s="201">
        <f ca="1">IFERROR(IF((VLOOKUP($E92,'NEA Backsheet'!$D$5:$CB$183,N$9,FALSE))="","",(VLOOKUP($E92,'NEA Backsheet'!$D$5:$CB$183,N$9,FALSE))),"")</f>
        <v>2635.9912007903822</v>
      </c>
      <c r="O92" s="72"/>
      <c r="Q92" s="86">
        <f ca="1">IFERROR(IF((VLOOKUP($E92,'DTOC Backsheet'!$D$5:$AF$183,Q$9,FALSE))="","",(VLOOKUP($E92,'DTOC Backsheet'!$D$5:$AF$183,Q$9,FALSE))),"")</f>
        <v>2302.8947576543983</v>
      </c>
      <c r="R92" s="87">
        <f ca="1">IFERROR(IF((VLOOKUP($E92,'DTOC Backsheet'!$D$5:$AF$183,R$9,FALSE))="","",(VLOOKUP($E92,'DTOC Backsheet'!$D$5:$AF$183,R$9,FALSE))),"")</f>
        <v>2458.401308057465</v>
      </c>
      <c r="S92" s="87">
        <f ca="1">IFERROR(IF((VLOOKUP($E92,'DTOC Backsheet'!$D$5:$AF$183,S$9,FALSE))="","",(VLOOKUP($E92,'DTOC Backsheet'!$D$5:$AF$183,S$9,FALSE))),"")</f>
        <v>2345.1049922108782</v>
      </c>
      <c r="T92" s="88">
        <f ca="1">IFERROR(IF((VLOOKUP($E92,'DTOC Backsheet'!$D$5:$AF$183,T$9,FALSE))="","",(VLOOKUP($E92,'DTOC Backsheet'!$D$5:$AF$183,T$9,FALSE))),"")</f>
        <v>2041.2407555023142</v>
      </c>
      <c r="U92" s="148">
        <f ca="1">IFERROR(IF((VLOOKUP($E92,'DTOC Backsheet'!$D$5:$AF$183,U$9,FALSE))="","",(VLOOKUP($E92,'DTOC Backsheet'!$D$5:$AF$183,U$9,FALSE))),"")</f>
        <v>2007.05707921351</v>
      </c>
      <c r="V92" s="198">
        <f ca="1">IFERROR(IF((VLOOKUP($E92,'DTOC Backsheet'!$D$5:$AF$183,V$9,FALSE))="","",(VLOOKUP($E92,'DTOC Backsheet'!$D$5:$AF$183,V$9,FALSE))),"")</f>
        <v>1853.5961367298137</v>
      </c>
      <c r="W92" s="87">
        <f ca="1">IFERROR(IF((VLOOKUP($E92,'DTOC Backsheet'!$D$5:$AF$183,W$9,FALSE))="","",(VLOOKUP($E92,'DTOC Backsheet'!$D$5:$AF$183,W$9,FALSE))),"")</f>
        <v>1602.428376190685</v>
      </c>
      <c r="X92" s="201">
        <f ca="1">IFERROR(IF((VLOOKUP($E92,'DTOC Backsheet'!$D$5:$AF$183,X$9,FALSE))="","",(VLOOKUP($E92,'DTOC Backsheet'!$D$5:$AF$183,X$9,FALSE))),"")</f>
        <v>1636.4151349969065</v>
      </c>
      <c r="Y92" s="72"/>
    </row>
    <row r="93" spans="1:25" ht="30" customHeight="1" x14ac:dyDescent="0.3">
      <c r="A93" s="141">
        <v>81</v>
      </c>
      <c r="B93" s="77" t="str">
        <f ca="1">IFERROR(IF((VLOOKUP($E93,'Org List'!$AJ$10:$AL$190,3,FALSE))="","",(VLOOKUP($E93,'Org List'!$AJ$10:$AL$190,3,FALSE))),"")</f>
        <v>London Commissioning Region</v>
      </c>
      <c r="C93" s="78" t="str">
        <f ca="1">IFERROR(IF((VLOOKUP($E93,'Org List'!$AO$10:$AQ$190,3,FALSE))="","",(VLOOKUP($E93,'Org List'!$AO$10:$AQ$190,3,FALSE))),"")</f>
        <v>London Region</v>
      </c>
      <c r="D93" s="79" t="str">
        <f ca="1">IFERROR(IF((VLOOKUP($E93,'Org List'!$AT$10:$AV$190,3,FALSE))="","",(VLOOKUP($E93,'Org List'!$AT$10:$AV$190,3,FALSE))),"")</f>
        <v>NHS England London</v>
      </c>
      <c r="E93" s="77" t="str">
        <f t="shared" ca="1" si="1"/>
        <v>E09000014</v>
      </c>
      <c r="F93" s="79" t="str">
        <f ca="1">IF(E93="","",VLOOKUP(E93,'Org List'!$J$9:$K$640,2,0))</f>
        <v>Haringey</v>
      </c>
      <c r="G93" s="86">
        <f ca="1">IFERROR(IF((VLOOKUP($E93,'Adj NEA Backsheet'!$D$5:$CB$183,G$9,FALSE))="","",(VLOOKUP($E93,'Adj NEA Backsheet'!$D$5:$CB$183,G$9,FALSE))),"")</f>
        <v>2116.6556710589016</v>
      </c>
      <c r="H93" s="87">
        <f ca="1">IFERROR(IF((VLOOKUP($E93,'Adj NEA Backsheet'!$D$5:$CB$183,H$9,FALSE))="","",(VLOOKUP($E93,'Adj NEA Backsheet'!$D$5:$CB$183,H$9,FALSE))),"")</f>
        <v>2181.4955554553126</v>
      </c>
      <c r="I93" s="87">
        <f ca="1">IFERROR(IF((VLOOKUP($E93,'Adj NEA Backsheet'!$D$5:$CB$183,I$9,FALSE))="","",(VLOOKUP($E93,'Adj NEA Backsheet'!$D$5:$CB$183,I$9,FALSE))),"")</f>
        <v>2200.8775669827505</v>
      </c>
      <c r="J93" s="88">
        <f ca="1">IFERROR(IF((VLOOKUP($E93,'Adj NEA Backsheet'!$D$5:$CB$183,J$9,FALSE))="","",(VLOOKUP($E93,'Adj NEA Backsheet'!$D$5:$CB$183,J$9,FALSE))),"")</f>
        <v>2128.5707842511165</v>
      </c>
      <c r="K93" s="148">
        <f ca="1">IFERROR(IF((VLOOKUP($E93,'Adj NEA Backsheet'!$D$5:$CB$183,K$9,FALSE))="","",(VLOOKUP($E93,'Adj NEA Backsheet'!$D$5:$CB$183,K$9,FALSE))),"")</f>
        <v>2168.4715307232282</v>
      </c>
      <c r="L93" s="198">
        <f ca="1">IFERROR(IF((VLOOKUP($E93,'Adj NEA Backsheet'!$D$5:$CB$183,L$9,FALSE))="","",(VLOOKUP($E93,'Adj NEA Backsheet'!$D$5:$CB$183,L$9,FALSE))),"")</f>
        <v>2101.7597022916257</v>
      </c>
      <c r="M93" s="87">
        <f ca="1">IFERROR(IF((VLOOKUP($E93,'NEA Backsheet'!$D$5:$CB$183,M$9,FALSE))="","",(VLOOKUP($E93,'NEA Backsheet'!$D$5:$CB$183,M$9,FALSE))),"")</f>
        <v>2310.7274595037411</v>
      </c>
      <c r="N93" s="201">
        <f ca="1">IFERROR(IF((VLOOKUP($E93,'NEA Backsheet'!$D$5:$CB$183,N$9,FALSE))="","",(VLOOKUP($E93,'NEA Backsheet'!$D$5:$CB$183,N$9,FALSE))),"")</f>
        <v>2180.6742447833071</v>
      </c>
      <c r="O93" s="72"/>
      <c r="Q93" s="86">
        <f ca="1">IFERROR(IF((VLOOKUP($E93,'DTOC Backsheet'!$D$5:$AF$183,Q$9,FALSE))="","",(VLOOKUP($E93,'DTOC Backsheet'!$D$5:$AF$183,Q$9,FALSE))),"")</f>
        <v>1132.9588459584329</v>
      </c>
      <c r="R93" s="87">
        <f ca="1">IFERROR(IF((VLOOKUP($E93,'DTOC Backsheet'!$D$5:$AF$183,R$9,FALSE))="","",(VLOOKUP($E93,'DTOC Backsheet'!$D$5:$AF$183,R$9,FALSE))),"")</f>
        <v>688.03745506863754</v>
      </c>
      <c r="S93" s="87">
        <f ca="1">IFERROR(IF((VLOOKUP($E93,'DTOC Backsheet'!$D$5:$AF$183,S$9,FALSE))="","",(VLOOKUP($E93,'DTOC Backsheet'!$D$5:$AF$183,S$9,FALSE))),"")</f>
        <v>944.44892900726018</v>
      </c>
      <c r="T93" s="88">
        <f ca="1">IFERROR(IF((VLOOKUP($E93,'DTOC Backsheet'!$D$5:$AF$183,T$9,FALSE))="","",(VLOOKUP($E93,'DTOC Backsheet'!$D$5:$AF$183,T$9,FALSE))),"")</f>
        <v>710.38647379812448</v>
      </c>
      <c r="U93" s="148">
        <f ca="1">IFERROR(IF((VLOOKUP($E93,'DTOC Backsheet'!$D$5:$AF$183,U$9,FALSE))="","",(VLOOKUP($E93,'DTOC Backsheet'!$D$5:$AF$183,U$9,FALSE))),"")</f>
        <v>703.92001694950693</v>
      </c>
      <c r="V93" s="198">
        <f ca="1">IFERROR(IF((VLOOKUP($E93,'DTOC Backsheet'!$D$5:$AF$183,V$9,FALSE))="","",(VLOOKUP($E93,'DTOC Backsheet'!$D$5:$AF$183,V$9,FALSE))),"")</f>
        <v>719.16237952124834</v>
      </c>
      <c r="W93" s="87">
        <f ca="1">IFERROR(IF((VLOOKUP($E93,'DTOC Backsheet'!$D$5:$AF$183,W$9,FALSE))="","",(VLOOKUP($E93,'DTOC Backsheet'!$D$5:$AF$183,W$9,FALSE))),"")</f>
        <v>622.62741656688684</v>
      </c>
      <c r="X93" s="201">
        <f ca="1">IFERROR(IF((VLOOKUP($E93,'DTOC Backsheet'!$D$5:$AF$183,X$9,FALSE))="","",(VLOOKUP($E93,'DTOC Backsheet'!$D$5:$AF$183,X$9,FALSE))),"")</f>
        <v>554.63745948850783</v>
      </c>
      <c r="Y93" s="72"/>
    </row>
    <row r="94" spans="1:25" ht="30" customHeight="1" x14ac:dyDescent="0.3">
      <c r="A94" s="141">
        <v>82</v>
      </c>
      <c r="B94" s="77" t="str">
        <f ca="1">IFERROR(IF((VLOOKUP($E94,'Org List'!$AJ$10:$AL$190,3,FALSE))="","",(VLOOKUP($E94,'Org List'!$AJ$10:$AL$190,3,FALSE))),"")</f>
        <v>London Commissioning Region</v>
      </c>
      <c r="C94" s="78" t="str">
        <f ca="1">IFERROR(IF((VLOOKUP($E94,'Org List'!$AO$10:$AQ$190,3,FALSE))="","",(VLOOKUP($E94,'Org List'!$AO$10:$AQ$190,3,FALSE))),"")</f>
        <v>London Region</v>
      </c>
      <c r="D94" s="79" t="str">
        <f ca="1">IFERROR(IF((VLOOKUP($E94,'Org List'!$AT$10:$AV$190,3,FALSE))="","",(VLOOKUP($E94,'Org List'!$AT$10:$AV$190,3,FALSE))),"")</f>
        <v>NHS England London</v>
      </c>
      <c r="E94" s="77" t="str">
        <f t="shared" ca="1" si="1"/>
        <v>E09000015</v>
      </c>
      <c r="F94" s="79" t="str">
        <f ca="1">IF(E94="","",VLOOKUP(E94,'Org List'!$J$9:$K$640,2,0))</f>
        <v>Harrow</v>
      </c>
      <c r="G94" s="86">
        <f ca="1">IFERROR(IF((VLOOKUP($E94,'Adj NEA Backsheet'!$D$5:$CB$183,G$9,FALSE))="","",(VLOOKUP($E94,'Adj NEA Backsheet'!$D$5:$CB$183,G$9,FALSE))),"")</f>
        <v>2240.2392943264686</v>
      </c>
      <c r="H94" s="87">
        <f ca="1">IFERROR(IF((VLOOKUP($E94,'Adj NEA Backsheet'!$D$5:$CB$183,H$9,FALSE))="","",(VLOOKUP($E94,'Adj NEA Backsheet'!$D$5:$CB$183,H$9,FALSE))),"")</f>
        <v>2272.9380442888073</v>
      </c>
      <c r="I94" s="87">
        <f ca="1">IFERROR(IF((VLOOKUP($E94,'Adj NEA Backsheet'!$D$5:$CB$183,I$9,FALSE))="","",(VLOOKUP($E94,'Adj NEA Backsheet'!$D$5:$CB$183,I$9,FALSE))),"")</f>
        <v>2541.4723274411785</v>
      </c>
      <c r="J94" s="88">
        <f ca="1">IFERROR(IF((VLOOKUP($E94,'Adj NEA Backsheet'!$D$5:$CB$183,J$9,FALSE))="","",(VLOOKUP($E94,'Adj NEA Backsheet'!$D$5:$CB$183,J$9,FALSE))),"")</f>
        <v>2682.2611789062321</v>
      </c>
      <c r="K94" s="148">
        <f ca="1">IFERROR(IF((VLOOKUP($E94,'Adj NEA Backsheet'!$D$5:$CB$183,K$9,FALSE))="","",(VLOOKUP($E94,'Adj NEA Backsheet'!$D$5:$CB$183,K$9,FALSE))),"")</f>
        <v>2637.7422026434679</v>
      </c>
      <c r="L94" s="198">
        <f ca="1">IFERROR(IF((VLOOKUP($E94,'Adj NEA Backsheet'!$D$5:$CB$183,L$9,FALSE))="","",(VLOOKUP($E94,'Adj NEA Backsheet'!$D$5:$CB$183,L$9,FALSE))),"")</f>
        <v>2707.7623060390356</v>
      </c>
      <c r="M94" s="87">
        <f ca="1">IFERROR(IF((VLOOKUP($E94,'NEA Backsheet'!$D$5:$CB$183,M$9,FALSE))="","",(VLOOKUP($E94,'NEA Backsheet'!$D$5:$CB$183,M$9,FALSE))),"")</f>
        <v>2864.4753062885693</v>
      </c>
      <c r="N94" s="201">
        <f ca="1">IFERROR(IF((VLOOKUP($E94,'NEA Backsheet'!$D$5:$CB$183,N$9,FALSE))="","",(VLOOKUP($E94,'NEA Backsheet'!$D$5:$CB$183,N$9,FALSE))),"")</f>
        <v>2907.7704682798403</v>
      </c>
      <c r="O94" s="72"/>
      <c r="Q94" s="86">
        <f ca="1">IFERROR(IF((VLOOKUP($E94,'DTOC Backsheet'!$D$5:$AF$183,Q$9,FALSE))="","",(VLOOKUP($E94,'DTOC Backsheet'!$D$5:$AF$183,Q$9,FALSE))),"")</f>
        <v>621.28706393446919</v>
      </c>
      <c r="R94" s="87">
        <f ca="1">IFERROR(IF((VLOOKUP($E94,'DTOC Backsheet'!$D$5:$AF$183,R$9,FALSE))="","",(VLOOKUP($E94,'DTOC Backsheet'!$D$5:$AF$183,R$9,FALSE))),"")</f>
        <v>917.53683494281756</v>
      </c>
      <c r="S94" s="87">
        <f ca="1">IFERROR(IF((VLOOKUP($E94,'DTOC Backsheet'!$D$5:$AF$183,S$9,FALSE))="","",(VLOOKUP($E94,'DTOC Backsheet'!$D$5:$AF$183,S$9,FALSE))),"")</f>
        <v>705.03258224071601</v>
      </c>
      <c r="T94" s="88">
        <f ca="1">IFERROR(IF((VLOOKUP($E94,'DTOC Backsheet'!$D$5:$AF$183,T$9,FALSE))="","",(VLOOKUP($E94,'DTOC Backsheet'!$D$5:$AF$183,T$9,FALSE))),"")</f>
        <v>703.11195062805052</v>
      </c>
      <c r="U94" s="148">
        <f ca="1">IFERROR(IF((VLOOKUP($E94,'DTOC Backsheet'!$D$5:$AF$183,U$9,FALSE))="","",(VLOOKUP($E94,'DTOC Backsheet'!$D$5:$AF$183,U$9,FALSE))),"")</f>
        <v>789.89664815568142</v>
      </c>
      <c r="V94" s="198">
        <f ca="1">IFERROR(IF((VLOOKUP($E94,'DTOC Backsheet'!$D$5:$AF$183,V$9,FALSE))="","",(VLOOKUP($E94,'DTOC Backsheet'!$D$5:$AF$183,V$9,FALSE))),"")</f>
        <v>818.99810361404855</v>
      </c>
      <c r="W94" s="87">
        <f ca="1">IFERROR(IF((VLOOKUP($E94,'DTOC Backsheet'!$D$5:$AF$183,W$9,FALSE))="","",(VLOOKUP($E94,'DTOC Backsheet'!$D$5:$AF$183,W$9,FALSE))),"")</f>
        <v>674.53016401715411</v>
      </c>
      <c r="X94" s="201">
        <f ca="1">IFERROR(IF((VLOOKUP($E94,'DTOC Backsheet'!$D$5:$AF$183,X$9,FALSE))="","",(VLOOKUP($E94,'DTOC Backsheet'!$D$5:$AF$183,X$9,FALSE))),"")</f>
        <v>560.41932832396822</v>
      </c>
      <c r="Y94" s="72"/>
    </row>
    <row r="95" spans="1:25" ht="30" customHeight="1" x14ac:dyDescent="0.3">
      <c r="A95" s="141">
        <v>83</v>
      </c>
      <c r="B95" s="77" t="str">
        <f ca="1">IFERROR(IF((VLOOKUP($E95,'Org List'!$AJ$10:$AL$190,3,FALSE))="","",(VLOOKUP($E95,'Org List'!$AJ$10:$AL$190,3,FALSE))),"")</f>
        <v>North East and Yorkshire Commissioning Region</v>
      </c>
      <c r="C95" s="78" t="str">
        <f ca="1">IFERROR(IF((VLOOKUP($E95,'Org List'!$AO$10:$AQ$190,3,FALSE))="","",(VLOOKUP($E95,'Org List'!$AO$10:$AQ$190,3,FALSE))),"")</f>
        <v>North East Region</v>
      </c>
      <c r="D95" s="79" t="str">
        <f ca="1">IFERROR(IF((VLOOKUP($E95,'Org List'!$AT$10:$AV$190,3,FALSE))="","",(VLOOKUP($E95,'Org List'!$AT$10:$AV$190,3,FALSE))),"")</f>
        <v>NHS England North East and Yorkshire (Cumbria And North East)</v>
      </c>
      <c r="E95" s="77" t="str">
        <f t="shared" ca="1" si="1"/>
        <v>E06000001</v>
      </c>
      <c r="F95" s="79" t="str">
        <f ca="1">IF(E95="","",VLOOKUP(E95,'Org List'!$J$9:$K$640,2,0))</f>
        <v>Hartlepool</v>
      </c>
      <c r="G95" s="86">
        <f ca="1">IFERROR(IF((VLOOKUP($E95,'Adj NEA Backsheet'!$D$5:$CB$183,G$9,FALSE))="","",(VLOOKUP($E95,'Adj NEA Backsheet'!$D$5:$CB$183,G$9,FALSE))),"")</f>
        <v>3467.4555401959942</v>
      </c>
      <c r="H95" s="87">
        <f ca="1">IFERROR(IF((VLOOKUP($E95,'Adj NEA Backsheet'!$D$5:$CB$183,H$9,FALSE))="","",(VLOOKUP($E95,'Adj NEA Backsheet'!$D$5:$CB$183,H$9,FALSE))),"")</f>
        <v>3439.640837374413</v>
      </c>
      <c r="I95" s="87">
        <f ca="1">IFERROR(IF((VLOOKUP($E95,'Adj NEA Backsheet'!$D$5:$CB$183,I$9,FALSE))="","",(VLOOKUP($E95,'Adj NEA Backsheet'!$D$5:$CB$183,I$9,FALSE))),"")</f>
        <v>3597.2281370683463</v>
      </c>
      <c r="J95" s="88">
        <f ca="1">IFERROR(IF((VLOOKUP($E95,'Adj NEA Backsheet'!$D$5:$CB$183,J$9,FALSE))="","",(VLOOKUP($E95,'Adj NEA Backsheet'!$D$5:$CB$183,J$9,FALSE))),"")</f>
        <v>3593.5552158811565</v>
      </c>
      <c r="K95" s="148">
        <f ca="1">IFERROR(IF((VLOOKUP($E95,'Adj NEA Backsheet'!$D$5:$CB$183,K$9,FALSE))="","",(VLOOKUP($E95,'Adj NEA Backsheet'!$D$5:$CB$183,K$9,FALSE))),"")</f>
        <v>3704.165718312453</v>
      </c>
      <c r="L95" s="198">
        <f ca="1">IFERROR(IF((VLOOKUP($E95,'Adj NEA Backsheet'!$D$5:$CB$183,L$9,FALSE))="","",(VLOOKUP($E95,'Adj NEA Backsheet'!$D$5:$CB$183,L$9,FALSE))),"")</f>
        <v>3639.13124905733</v>
      </c>
      <c r="M95" s="87">
        <f ca="1">IFERROR(IF((VLOOKUP($E95,'NEA Backsheet'!$D$5:$CB$183,M$9,FALSE))="","",(VLOOKUP($E95,'NEA Backsheet'!$D$5:$CB$183,M$9,FALSE))),"")</f>
        <v>3706.6227879085136</v>
      </c>
      <c r="N95" s="201">
        <f ca="1">IFERROR(IF((VLOOKUP($E95,'NEA Backsheet'!$D$5:$CB$183,N$9,FALSE))="","",(VLOOKUP($E95,'NEA Backsheet'!$D$5:$CB$183,N$9,FALSE))),"")</f>
        <v>3942.7434209457956</v>
      </c>
      <c r="O95" s="72"/>
      <c r="Q95" s="86">
        <f ca="1">IFERROR(IF((VLOOKUP($E95,'DTOC Backsheet'!$D$5:$AF$183,Q$9,FALSE))="","",(VLOOKUP($E95,'DTOC Backsheet'!$D$5:$AF$183,Q$9,FALSE))),"")</f>
        <v>1630.8295303485042</v>
      </c>
      <c r="R95" s="87">
        <f ca="1">IFERROR(IF((VLOOKUP($E95,'DTOC Backsheet'!$D$5:$AF$183,R$9,FALSE))="","",(VLOOKUP($E95,'DTOC Backsheet'!$D$5:$AF$183,R$9,FALSE))),"")</f>
        <v>1208.7324754347737</v>
      </c>
      <c r="S95" s="87">
        <f ca="1">IFERROR(IF((VLOOKUP($E95,'DTOC Backsheet'!$D$5:$AF$183,S$9,FALSE))="","",(VLOOKUP($E95,'DTOC Backsheet'!$D$5:$AF$183,S$9,FALSE))),"")</f>
        <v>1503.3781468842933</v>
      </c>
      <c r="T95" s="88">
        <f ca="1">IFERROR(IF((VLOOKUP($E95,'DTOC Backsheet'!$D$5:$AF$183,T$9,FALSE))="","",(VLOOKUP($E95,'DTOC Backsheet'!$D$5:$AF$183,T$9,FALSE))),"")</f>
        <v>998.15989906278969</v>
      </c>
      <c r="U95" s="148">
        <f ca="1">IFERROR(IF((VLOOKUP($E95,'DTOC Backsheet'!$D$5:$AF$183,U$9,FALSE))="","",(VLOOKUP($E95,'DTOC Backsheet'!$D$5:$AF$183,U$9,FALSE))),"")</f>
        <v>1349.566877225991</v>
      </c>
      <c r="V95" s="198">
        <f ca="1">IFERROR(IF((VLOOKUP($E95,'DTOC Backsheet'!$D$5:$AF$183,V$9,FALSE))="","",(VLOOKUP($E95,'DTOC Backsheet'!$D$5:$AF$183,V$9,FALSE))),"")</f>
        <v>1013.2006646651056</v>
      </c>
      <c r="W95" s="87">
        <f ca="1">IFERROR(IF((VLOOKUP($E95,'DTOC Backsheet'!$D$5:$AF$183,W$9,FALSE))="","",(VLOOKUP($E95,'DTOC Backsheet'!$D$5:$AF$183,W$9,FALSE))),"")</f>
        <v>622.14075900488945</v>
      </c>
      <c r="X95" s="201">
        <f ca="1">IFERROR(IF((VLOOKUP($E95,'DTOC Backsheet'!$D$5:$AF$183,X$9,FALSE))="","",(VLOOKUP($E95,'DTOC Backsheet'!$D$5:$AF$183,X$9,FALSE))),"")</f>
        <v>482.13652751559971</v>
      </c>
      <c r="Y95" s="72"/>
    </row>
    <row r="96" spans="1:25" ht="30" customHeight="1" x14ac:dyDescent="0.3">
      <c r="A96" s="141">
        <v>84</v>
      </c>
      <c r="B96" s="77" t="str">
        <f ca="1">IFERROR(IF((VLOOKUP($E96,'Org List'!$AJ$10:$AL$190,3,FALSE))="","",(VLOOKUP($E96,'Org List'!$AJ$10:$AL$190,3,FALSE))),"")</f>
        <v>London Commissioning Region</v>
      </c>
      <c r="C96" s="78" t="str">
        <f ca="1">IFERROR(IF((VLOOKUP($E96,'Org List'!$AO$10:$AQ$190,3,FALSE))="","",(VLOOKUP($E96,'Org List'!$AO$10:$AQ$190,3,FALSE))),"")</f>
        <v>London Region</v>
      </c>
      <c r="D96" s="79" t="str">
        <f ca="1">IFERROR(IF((VLOOKUP($E96,'Org List'!$AT$10:$AV$190,3,FALSE))="","",(VLOOKUP($E96,'Org List'!$AT$10:$AV$190,3,FALSE))),"")</f>
        <v>NHS England London</v>
      </c>
      <c r="E96" s="77" t="str">
        <f t="shared" ca="1" si="1"/>
        <v>E09000016</v>
      </c>
      <c r="F96" s="79" t="str">
        <f ca="1">IF(E96="","",VLOOKUP(E96,'Org List'!$J$9:$K$640,2,0))</f>
        <v>Havering</v>
      </c>
      <c r="G96" s="86">
        <f ca="1">IFERROR(IF((VLOOKUP($E96,'Adj NEA Backsheet'!$D$5:$CB$183,G$9,FALSE))="","",(VLOOKUP($E96,'Adj NEA Backsheet'!$D$5:$CB$183,G$9,FALSE))),"")</f>
        <v>2570.4442211881014</v>
      </c>
      <c r="H96" s="87">
        <f ca="1">IFERROR(IF((VLOOKUP($E96,'Adj NEA Backsheet'!$D$5:$CB$183,H$9,FALSE))="","",(VLOOKUP($E96,'Adj NEA Backsheet'!$D$5:$CB$183,H$9,FALSE))),"")</f>
        <v>2626.4200815482577</v>
      </c>
      <c r="I96" s="87">
        <f ca="1">IFERROR(IF((VLOOKUP($E96,'Adj NEA Backsheet'!$D$5:$CB$183,I$9,FALSE))="","",(VLOOKUP($E96,'Adj NEA Backsheet'!$D$5:$CB$183,I$9,FALSE))),"")</f>
        <v>2653.5963147567982</v>
      </c>
      <c r="J96" s="88">
        <f ca="1">IFERROR(IF((VLOOKUP($E96,'Adj NEA Backsheet'!$D$5:$CB$183,J$9,FALSE))="","",(VLOOKUP($E96,'Adj NEA Backsheet'!$D$5:$CB$183,J$9,FALSE))),"")</f>
        <v>2609.1909408281153</v>
      </c>
      <c r="K96" s="148">
        <f ca="1">IFERROR(IF((VLOOKUP($E96,'Adj NEA Backsheet'!$D$5:$CB$183,K$9,FALSE))="","",(VLOOKUP($E96,'Adj NEA Backsheet'!$D$5:$CB$183,K$9,FALSE))),"")</f>
        <v>2728.7253694960127</v>
      </c>
      <c r="L96" s="198">
        <f ca="1">IFERROR(IF((VLOOKUP($E96,'Adj NEA Backsheet'!$D$5:$CB$183,L$9,FALSE))="","",(VLOOKUP($E96,'Adj NEA Backsheet'!$D$5:$CB$183,L$9,FALSE))),"")</f>
        <v>2676.8138503207306</v>
      </c>
      <c r="M96" s="87">
        <f ca="1">IFERROR(IF((VLOOKUP($E96,'NEA Backsheet'!$D$5:$CB$183,M$9,FALSE))="","",(VLOOKUP($E96,'NEA Backsheet'!$D$5:$CB$183,M$9,FALSE))),"")</f>
        <v>2622.7032554773664</v>
      </c>
      <c r="N96" s="201">
        <f ca="1">IFERROR(IF((VLOOKUP($E96,'NEA Backsheet'!$D$5:$CB$183,N$9,FALSE))="","",(VLOOKUP($E96,'NEA Backsheet'!$D$5:$CB$183,N$9,FALSE))),"")</f>
        <v>2445.0747162742937</v>
      </c>
      <c r="O96" s="72"/>
      <c r="Q96" s="86">
        <f ca="1">IFERROR(IF((VLOOKUP($E96,'DTOC Backsheet'!$D$5:$AF$183,Q$9,FALSE))="","",(VLOOKUP($E96,'DTOC Backsheet'!$D$5:$AF$183,Q$9,FALSE))),"")</f>
        <v>450.42333774728144</v>
      </c>
      <c r="R96" s="87">
        <f ca="1">IFERROR(IF((VLOOKUP($E96,'DTOC Backsheet'!$D$5:$AF$183,R$9,FALSE))="","",(VLOOKUP($E96,'DTOC Backsheet'!$D$5:$AF$183,R$9,FALSE))),"")</f>
        <v>486.53745836844433</v>
      </c>
      <c r="S96" s="87">
        <f ca="1">IFERROR(IF((VLOOKUP($E96,'DTOC Backsheet'!$D$5:$AF$183,S$9,FALSE))="","",(VLOOKUP($E96,'DTOC Backsheet'!$D$5:$AF$183,S$9,FALSE))),"")</f>
        <v>483.02636330805348</v>
      </c>
      <c r="T96" s="88">
        <f ca="1">IFERROR(IF((VLOOKUP($E96,'DTOC Backsheet'!$D$5:$AF$183,T$9,FALSE))="","",(VLOOKUP($E96,'DTOC Backsheet'!$D$5:$AF$183,T$9,FALSE))),"")</f>
        <v>543.21930769450091</v>
      </c>
      <c r="U96" s="148">
        <f ca="1">IFERROR(IF((VLOOKUP($E96,'DTOC Backsheet'!$D$5:$AF$183,U$9,FALSE))="","",(VLOOKUP($E96,'DTOC Backsheet'!$D$5:$AF$183,U$9,FALSE))),"")</f>
        <v>703.60307038675307</v>
      </c>
      <c r="V96" s="198">
        <f ca="1">IFERROR(IF((VLOOKUP($E96,'DTOC Backsheet'!$D$5:$AF$183,V$9,FALSE))="","",(VLOOKUP($E96,'DTOC Backsheet'!$D$5:$AF$183,V$9,FALSE))),"")</f>
        <v>699.13417297427543</v>
      </c>
      <c r="W96" s="87">
        <f ca="1">IFERROR(IF((VLOOKUP($E96,'DTOC Backsheet'!$D$5:$AF$183,W$9,FALSE))="","",(VLOOKUP($E96,'DTOC Backsheet'!$D$5:$AF$183,W$9,FALSE))),"")</f>
        <v>589.89445844704494</v>
      </c>
      <c r="X96" s="201">
        <f ca="1">IFERROR(IF((VLOOKUP($E96,'DTOC Backsheet'!$D$5:$AF$183,X$9,FALSE))="","",(VLOOKUP($E96,'DTOC Backsheet'!$D$5:$AF$183,X$9,FALSE))),"")</f>
        <v>649.04035766404718</v>
      </c>
      <c r="Y96" s="72"/>
    </row>
    <row r="97" spans="1:25" ht="30" customHeight="1" x14ac:dyDescent="0.3">
      <c r="A97" s="141">
        <v>85</v>
      </c>
      <c r="B97" s="77" t="str">
        <f ca="1">IFERROR(IF((VLOOKUP($E97,'Org List'!$AJ$10:$AL$190,3,FALSE))="","",(VLOOKUP($E97,'Org List'!$AJ$10:$AL$190,3,FALSE))),"")</f>
        <v>Midlands Commissioning Region</v>
      </c>
      <c r="C97" s="78" t="str">
        <f ca="1">IFERROR(IF((VLOOKUP($E97,'Org List'!$AO$10:$AQ$190,3,FALSE))="","",(VLOOKUP($E97,'Org List'!$AO$10:$AQ$190,3,FALSE))),"")</f>
        <v>West Midlands Region</v>
      </c>
      <c r="D97" s="79" t="str">
        <f ca="1">IFERROR(IF((VLOOKUP($E97,'Org List'!$AT$10:$AV$190,3,FALSE))="","",(VLOOKUP($E97,'Org List'!$AT$10:$AV$190,3,FALSE))),"")</f>
        <v>NHS England Midlands (West Midlands)</v>
      </c>
      <c r="E97" s="77" t="str">
        <f t="shared" ca="1" si="1"/>
        <v>E06000019</v>
      </c>
      <c r="F97" s="79" t="str">
        <f ca="1">IF(E97="","",VLOOKUP(E97,'Org List'!$J$9:$K$640,2,0))</f>
        <v>Herefordshire, County of</v>
      </c>
      <c r="G97" s="86">
        <f ca="1">IFERROR(IF((VLOOKUP($E97,'Adj NEA Backsheet'!$D$5:$CB$183,G$9,FALSE))="","",(VLOOKUP($E97,'Adj NEA Backsheet'!$D$5:$CB$183,G$9,FALSE))),"")</f>
        <v>2480.6096648777161</v>
      </c>
      <c r="H97" s="87">
        <f ca="1">IFERROR(IF((VLOOKUP($E97,'Adj NEA Backsheet'!$D$5:$CB$183,H$9,FALSE))="","",(VLOOKUP($E97,'Adj NEA Backsheet'!$D$5:$CB$183,H$9,FALSE))),"")</f>
        <v>2520.1405877191269</v>
      </c>
      <c r="I97" s="87">
        <f ca="1">IFERROR(IF((VLOOKUP($E97,'Adj NEA Backsheet'!$D$5:$CB$183,I$9,FALSE))="","",(VLOOKUP($E97,'Adj NEA Backsheet'!$D$5:$CB$183,I$9,FALSE))),"")</f>
        <v>2607.8905252579571</v>
      </c>
      <c r="J97" s="88">
        <f ca="1">IFERROR(IF((VLOOKUP($E97,'Adj NEA Backsheet'!$D$5:$CB$183,J$9,FALSE))="","",(VLOOKUP($E97,'Adj NEA Backsheet'!$D$5:$CB$183,J$9,FALSE))),"")</f>
        <v>2587.1129356216184</v>
      </c>
      <c r="K97" s="148">
        <f ca="1">IFERROR(IF((VLOOKUP($E97,'Adj NEA Backsheet'!$D$5:$CB$183,K$9,FALSE))="","",(VLOOKUP($E97,'Adj NEA Backsheet'!$D$5:$CB$183,K$9,FALSE))),"")</f>
        <v>2478.814982136354</v>
      </c>
      <c r="L97" s="198">
        <f ca="1">IFERROR(IF((VLOOKUP($E97,'Adj NEA Backsheet'!$D$5:$CB$183,L$9,FALSE))="","",(VLOOKUP($E97,'Adj NEA Backsheet'!$D$5:$CB$183,L$9,FALSE))),"")</f>
        <v>2465.7598314450411</v>
      </c>
      <c r="M97" s="87">
        <f ca="1">IFERROR(IF((VLOOKUP($E97,'NEA Backsheet'!$D$5:$CB$183,M$9,FALSE))="","",(VLOOKUP($E97,'NEA Backsheet'!$D$5:$CB$183,M$9,FALSE))),"")</f>
        <v>2604.8532525392193</v>
      </c>
      <c r="N97" s="201">
        <f ca="1">IFERROR(IF((VLOOKUP($E97,'NEA Backsheet'!$D$5:$CB$183,N$9,FALSE))="","",(VLOOKUP($E97,'NEA Backsheet'!$D$5:$CB$183,N$9,FALSE))),"")</f>
        <v>2777.8450438825216</v>
      </c>
      <c r="O97" s="72"/>
      <c r="Q97" s="86">
        <f ca="1">IFERROR(IF((VLOOKUP($E97,'DTOC Backsheet'!$D$5:$AF$183,Q$9,FALSE))="","",(VLOOKUP($E97,'DTOC Backsheet'!$D$5:$AF$183,Q$9,FALSE))),"")</f>
        <v>1103.1023544884856</v>
      </c>
      <c r="R97" s="87">
        <f ca="1">IFERROR(IF((VLOOKUP($E97,'DTOC Backsheet'!$D$5:$AF$183,R$9,FALSE))="","",(VLOOKUP($E97,'DTOC Backsheet'!$D$5:$AF$183,R$9,FALSE))),"")</f>
        <v>1275.2404776027026</v>
      </c>
      <c r="S97" s="87">
        <f ca="1">IFERROR(IF((VLOOKUP($E97,'DTOC Backsheet'!$D$5:$AF$183,S$9,FALSE))="","",(VLOOKUP($E97,'DTOC Backsheet'!$D$5:$AF$183,S$9,FALSE))),"")</f>
        <v>935.47721587539002</v>
      </c>
      <c r="T97" s="88">
        <f ca="1">IFERROR(IF((VLOOKUP($E97,'DTOC Backsheet'!$D$5:$AF$183,T$9,FALSE))="","",(VLOOKUP($E97,'DTOC Backsheet'!$D$5:$AF$183,T$9,FALSE))),"")</f>
        <v>989.14649350369336</v>
      </c>
      <c r="U97" s="148">
        <f ca="1">IFERROR(IF((VLOOKUP($E97,'DTOC Backsheet'!$D$5:$AF$183,U$9,FALSE))="","",(VLOOKUP($E97,'DTOC Backsheet'!$D$5:$AF$183,U$9,FALSE))),"")</f>
        <v>1125.0253412441098</v>
      </c>
      <c r="V97" s="198">
        <f ca="1">IFERROR(IF((VLOOKUP($E97,'DTOC Backsheet'!$D$5:$AF$183,V$9,FALSE))="","",(VLOOKUP($E97,'DTOC Backsheet'!$D$5:$AF$183,V$9,FALSE))),"")</f>
        <v>1368.4481111297844</v>
      </c>
      <c r="W97" s="87">
        <f ca="1">IFERROR(IF((VLOOKUP($E97,'DTOC Backsheet'!$D$5:$AF$183,W$9,FALSE))="","",(VLOOKUP($E97,'DTOC Backsheet'!$D$5:$AF$183,W$9,FALSE))),"")</f>
        <v>1086.3868063416217</v>
      </c>
      <c r="X97" s="201">
        <f ca="1">IFERROR(IF((VLOOKUP($E97,'DTOC Backsheet'!$D$5:$AF$183,X$9,FALSE))="","",(VLOOKUP($E97,'DTOC Backsheet'!$D$5:$AF$183,X$9,FALSE))),"")</f>
        <v>774.50048949969664</v>
      </c>
      <c r="Y97" s="72"/>
    </row>
    <row r="98" spans="1:25" ht="30" customHeight="1" x14ac:dyDescent="0.3">
      <c r="A98" s="141">
        <v>86</v>
      </c>
      <c r="B98" s="77" t="str">
        <f ca="1">IFERROR(IF((VLOOKUP($E98,'Org List'!$AJ$10:$AL$190,3,FALSE))="","",(VLOOKUP($E98,'Org List'!$AJ$10:$AL$190,3,FALSE))),"")</f>
        <v>East of England Commissioning Region</v>
      </c>
      <c r="C98" s="78" t="str">
        <f ca="1">IFERROR(IF((VLOOKUP($E98,'Org List'!$AO$10:$AQ$190,3,FALSE))="","",(VLOOKUP($E98,'Org List'!$AO$10:$AQ$190,3,FALSE))),"")</f>
        <v>East Region</v>
      </c>
      <c r="D98" s="79" t="str">
        <f ca="1">IFERROR(IF((VLOOKUP($E98,'Org List'!$AT$10:$AV$190,3,FALSE))="","",(VLOOKUP($E98,'Org List'!$AT$10:$AV$190,3,FALSE))),"")</f>
        <v>NHS England East (East)</v>
      </c>
      <c r="E98" s="77" t="str">
        <f t="shared" ca="1" si="1"/>
        <v>E10000015</v>
      </c>
      <c r="F98" s="79" t="str">
        <f ca="1">IF(E98="","",VLOOKUP(E98,'Org List'!$J$9:$K$640,2,0))</f>
        <v>Hertfordshire</v>
      </c>
      <c r="G98" s="86">
        <f ca="1">IFERROR(IF((VLOOKUP($E98,'Adj NEA Backsheet'!$D$5:$CB$183,G$9,FALSE))="","",(VLOOKUP($E98,'Adj NEA Backsheet'!$D$5:$CB$183,G$9,FALSE))),"")</f>
        <v>2327.1949503972041</v>
      </c>
      <c r="H98" s="87">
        <f ca="1">IFERROR(IF((VLOOKUP($E98,'Adj NEA Backsheet'!$D$5:$CB$183,H$9,FALSE))="","",(VLOOKUP($E98,'Adj NEA Backsheet'!$D$5:$CB$183,H$9,FALSE))),"")</f>
        <v>2333.8818178535826</v>
      </c>
      <c r="I98" s="87">
        <f ca="1">IFERROR(IF((VLOOKUP($E98,'Adj NEA Backsheet'!$D$5:$CB$183,I$9,FALSE))="","",(VLOOKUP($E98,'Adj NEA Backsheet'!$D$5:$CB$183,I$9,FALSE))),"")</f>
        <v>2412.6722877936518</v>
      </c>
      <c r="J98" s="88">
        <f ca="1">IFERROR(IF((VLOOKUP($E98,'Adj NEA Backsheet'!$D$5:$CB$183,J$9,FALSE))="","",(VLOOKUP($E98,'Adj NEA Backsheet'!$D$5:$CB$183,J$9,FALSE))),"")</f>
        <v>2306.3156888093445</v>
      </c>
      <c r="K98" s="148">
        <f ca="1">IFERROR(IF((VLOOKUP($E98,'Adj NEA Backsheet'!$D$5:$CB$183,K$9,FALSE))="","",(VLOOKUP($E98,'Adj NEA Backsheet'!$D$5:$CB$183,K$9,FALSE))),"")</f>
        <v>2404.0495576635885</v>
      </c>
      <c r="L98" s="198">
        <f ca="1">IFERROR(IF((VLOOKUP($E98,'Adj NEA Backsheet'!$D$5:$CB$183,L$9,FALSE))="","",(VLOOKUP($E98,'Adj NEA Backsheet'!$D$5:$CB$183,L$9,FALSE))),"")</f>
        <v>2418.7009783754579</v>
      </c>
      <c r="M98" s="87">
        <f ca="1">IFERROR(IF((VLOOKUP($E98,'NEA Backsheet'!$D$5:$CB$183,M$9,FALSE))="","",(VLOOKUP($E98,'NEA Backsheet'!$D$5:$CB$183,M$9,FALSE))),"")</f>
        <v>2585.1270547723207</v>
      </c>
      <c r="N98" s="201">
        <f ca="1">IFERROR(IF((VLOOKUP($E98,'NEA Backsheet'!$D$5:$CB$183,N$9,FALSE))="","",(VLOOKUP($E98,'NEA Backsheet'!$D$5:$CB$183,N$9,FALSE))),"")</f>
        <v>2485.1656693012742</v>
      </c>
      <c r="O98" s="72"/>
      <c r="Q98" s="86">
        <f ca="1">IFERROR(IF((VLOOKUP($E98,'DTOC Backsheet'!$D$5:$AF$183,Q$9,FALSE))="","",(VLOOKUP($E98,'DTOC Backsheet'!$D$5:$AF$183,Q$9,FALSE))),"")</f>
        <v>1688.3894703818839</v>
      </c>
      <c r="R98" s="87">
        <f ca="1">IFERROR(IF((VLOOKUP($E98,'DTOC Backsheet'!$D$5:$AF$183,R$9,FALSE))="","",(VLOOKUP($E98,'DTOC Backsheet'!$D$5:$AF$183,R$9,FALSE))),"")</f>
        <v>1321.1384343346811</v>
      </c>
      <c r="S98" s="87">
        <f ca="1">IFERROR(IF((VLOOKUP($E98,'DTOC Backsheet'!$D$5:$AF$183,S$9,FALSE))="","",(VLOOKUP($E98,'DTOC Backsheet'!$D$5:$AF$183,S$9,FALSE))),"")</f>
        <v>1215.1753217834273</v>
      </c>
      <c r="T98" s="88">
        <f ca="1">IFERROR(IF((VLOOKUP($E98,'DTOC Backsheet'!$D$5:$AF$183,T$9,FALSE))="","",(VLOOKUP($E98,'DTOC Backsheet'!$D$5:$AF$183,T$9,FALSE))),"")</f>
        <v>1143.1425108044161</v>
      </c>
      <c r="U98" s="148">
        <f ca="1">IFERROR(IF((VLOOKUP($E98,'DTOC Backsheet'!$D$5:$AF$183,U$9,FALSE))="","",(VLOOKUP($E98,'DTOC Backsheet'!$D$5:$AF$183,U$9,FALSE))),"")</f>
        <v>1052.120724094261</v>
      </c>
      <c r="V98" s="198">
        <f ca="1">IFERROR(IF((VLOOKUP($E98,'DTOC Backsheet'!$D$5:$AF$183,V$9,FALSE))="","",(VLOOKUP($E98,'DTOC Backsheet'!$D$5:$AF$183,V$9,FALSE))),"")</f>
        <v>1144.0104181866348</v>
      </c>
      <c r="W98" s="87">
        <f ca="1">IFERROR(IF((VLOOKUP($E98,'DTOC Backsheet'!$D$5:$AF$183,W$9,FALSE))="","",(VLOOKUP($E98,'DTOC Backsheet'!$D$5:$AF$183,W$9,FALSE))),"")</f>
        <v>933.10892430756223</v>
      </c>
      <c r="X98" s="201">
        <f ca="1">IFERROR(IF((VLOOKUP($E98,'DTOC Backsheet'!$D$5:$AF$183,X$9,FALSE))="","",(VLOOKUP($E98,'DTOC Backsheet'!$D$5:$AF$183,X$9,FALSE))),"")</f>
        <v>825.45769172992391</v>
      </c>
      <c r="Y98" s="72"/>
    </row>
    <row r="99" spans="1:25" ht="30" customHeight="1" x14ac:dyDescent="0.3">
      <c r="A99" s="141">
        <v>87</v>
      </c>
      <c r="B99" s="77" t="str">
        <f ca="1">IFERROR(IF((VLOOKUP($E99,'Org List'!$AJ$10:$AL$190,3,FALSE))="","",(VLOOKUP($E99,'Org List'!$AJ$10:$AL$190,3,FALSE))),"")</f>
        <v>London Commissioning Region</v>
      </c>
      <c r="C99" s="78" t="str">
        <f ca="1">IFERROR(IF((VLOOKUP($E99,'Org List'!$AO$10:$AQ$190,3,FALSE))="","",(VLOOKUP($E99,'Org List'!$AO$10:$AQ$190,3,FALSE))),"")</f>
        <v>London Region</v>
      </c>
      <c r="D99" s="79" t="str">
        <f ca="1">IFERROR(IF((VLOOKUP($E99,'Org List'!$AT$10:$AV$190,3,FALSE))="","",(VLOOKUP($E99,'Org List'!$AT$10:$AV$190,3,FALSE))),"")</f>
        <v>NHS England London</v>
      </c>
      <c r="E99" s="77" t="str">
        <f t="shared" ca="1" si="1"/>
        <v>E09000017</v>
      </c>
      <c r="F99" s="79" t="str">
        <f ca="1">IF(E99="","",VLOOKUP(E99,'Org List'!$J$9:$K$640,2,0))</f>
        <v>Hillingdon</v>
      </c>
      <c r="G99" s="86">
        <f ca="1">IFERROR(IF((VLOOKUP($E99,'Adj NEA Backsheet'!$D$5:$CB$183,G$9,FALSE))="","",(VLOOKUP($E99,'Adj NEA Backsheet'!$D$5:$CB$183,G$9,FALSE))),"")</f>
        <v>2286.3930959108734</v>
      </c>
      <c r="H99" s="87">
        <f ca="1">IFERROR(IF((VLOOKUP($E99,'Adj NEA Backsheet'!$D$5:$CB$183,H$9,FALSE))="","",(VLOOKUP($E99,'Adj NEA Backsheet'!$D$5:$CB$183,H$9,FALSE))),"")</f>
        <v>2336.0425202442284</v>
      </c>
      <c r="I99" s="87">
        <f ca="1">IFERROR(IF((VLOOKUP($E99,'Adj NEA Backsheet'!$D$5:$CB$183,I$9,FALSE))="","",(VLOOKUP($E99,'Adj NEA Backsheet'!$D$5:$CB$183,I$9,FALSE))),"")</f>
        <v>2374.8523576200059</v>
      </c>
      <c r="J99" s="88">
        <f ca="1">IFERROR(IF((VLOOKUP($E99,'Adj NEA Backsheet'!$D$5:$CB$183,J$9,FALSE))="","",(VLOOKUP($E99,'Adj NEA Backsheet'!$D$5:$CB$183,J$9,FALSE))),"")</f>
        <v>2336.4498878352497</v>
      </c>
      <c r="K99" s="148">
        <f ca="1">IFERROR(IF((VLOOKUP($E99,'Adj NEA Backsheet'!$D$5:$CB$183,K$9,FALSE))="","",(VLOOKUP($E99,'Adj NEA Backsheet'!$D$5:$CB$183,K$9,FALSE))),"")</f>
        <v>2292.5611426601522</v>
      </c>
      <c r="L99" s="198">
        <f ca="1">IFERROR(IF((VLOOKUP($E99,'Adj NEA Backsheet'!$D$5:$CB$183,L$9,FALSE))="","",(VLOOKUP($E99,'Adj NEA Backsheet'!$D$5:$CB$183,L$9,FALSE))),"")</f>
        <v>2358.9983864677965</v>
      </c>
      <c r="M99" s="87">
        <f ca="1">IFERROR(IF((VLOOKUP($E99,'NEA Backsheet'!$D$5:$CB$183,M$9,FALSE))="","",(VLOOKUP($E99,'NEA Backsheet'!$D$5:$CB$183,M$9,FALSE))),"")</f>
        <v>2413.6568865536929</v>
      </c>
      <c r="N99" s="201">
        <f ca="1">IFERROR(IF((VLOOKUP($E99,'NEA Backsheet'!$D$5:$CB$183,N$9,FALSE))="","",(VLOOKUP($E99,'NEA Backsheet'!$D$5:$CB$183,N$9,FALSE))),"")</f>
        <v>2276.4279467086567</v>
      </c>
      <c r="O99" s="72"/>
      <c r="Q99" s="86">
        <f ca="1">IFERROR(IF((VLOOKUP($E99,'DTOC Backsheet'!$D$5:$AF$183,Q$9,FALSE))="","",(VLOOKUP($E99,'DTOC Backsheet'!$D$5:$AF$183,Q$9,FALSE))),"")</f>
        <v>1060.1183813377352</v>
      </c>
      <c r="R99" s="87">
        <f ca="1">IFERROR(IF((VLOOKUP($E99,'DTOC Backsheet'!$D$5:$AF$183,R$9,FALSE))="","",(VLOOKUP($E99,'DTOC Backsheet'!$D$5:$AF$183,R$9,FALSE))),"")</f>
        <v>808.3729317020692</v>
      </c>
      <c r="S99" s="87">
        <f ca="1">IFERROR(IF((VLOOKUP($E99,'DTOC Backsheet'!$D$5:$AF$183,S$9,FALSE))="","",(VLOOKUP($E99,'DTOC Backsheet'!$D$5:$AF$183,S$9,FALSE))),"")</f>
        <v>547.91656685409646</v>
      </c>
      <c r="T99" s="88">
        <f ca="1">IFERROR(IF((VLOOKUP($E99,'DTOC Backsheet'!$D$5:$AF$183,T$9,FALSE))="","",(VLOOKUP($E99,'DTOC Backsheet'!$D$5:$AF$183,T$9,FALSE))),"")</f>
        <v>419.88194218301675</v>
      </c>
      <c r="U99" s="148">
        <f ca="1">IFERROR(IF((VLOOKUP($E99,'DTOC Backsheet'!$D$5:$AF$183,U$9,FALSE))="","",(VLOOKUP($E99,'DTOC Backsheet'!$D$5:$AF$183,U$9,FALSE))),"")</f>
        <v>579.20642278755918</v>
      </c>
      <c r="V99" s="198">
        <f ca="1">IFERROR(IF((VLOOKUP($E99,'DTOC Backsheet'!$D$5:$AF$183,V$9,FALSE))="","",(VLOOKUP($E99,'DTOC Backsheet'!$D$5:$AF$183,V$9,FALSE))),"")</f>
        <v>474.98343815616948</v>
      </c>
      <c r="W99" s="87">
        <f ca="1">IFERROR(IF((VLOOKUP($E99,'DTOC Backsheet'!$D$5:$AF$183,W$9,FALSE))="","",(VLOOKUP($E99,'DTOC Backsheet'!$D$5:$AF$183,W$9,FALSE))),"")</f>
        <v>682.57512065967524</v>
      </c>
      <c r="X99" s="201">
        <f ca="1">IFERROR(IF((VLOOKUP($E99,'DTOC Backsheet'!$D$5:$AF$183,X$9,FALSE))="","",(VLOOKUP($E99,'DTOC Backsheet'!$D$5:$AF$183,X$9,FALSE))),"")</f>
        <v>561.01633990506537</v>
      </c>
      <c r="Y99" s="72"/>
    </row>
    <row r="100" spans="1:25" ht="30" customHeight="1" x14ac:dyDescent="0.3">
      <c r="A100" s="141">
        <v>88</v>
      </c>
      <c r="B100" s="77" t="str">
        <f ca="1">IFERROR(IF((VLOOKUP($E100,'Org List'!$AJ$10:$AL$190,3,FALSE))="","",(VLOOKUP($E100,'Org List'!$AJ$10:$AL$190,3,FALSE))),"")</f>
        <v>London Commissioning Region</v>
      </c>
      <c r="C100" s="78" t="str">
        <f ca="1">IFERROR(IF((VLOOKUP($E100,'Org List'!$AO$10:$AQ$190,3,FALSE))="","",(VLOOKUP($E100,'Org List'!$AO$10:$AQ$190,3,FALSE))),"")</f>
        <v>London Region</v>
      </c>
      <c r="D100" s="79" t="str">
        <f ca="1">IFERROR(IF((VLOOKUP($E100,'Org List'!$AT$10:$AV$190,3,FALSE))="","",(VLOOKUP($E100,'Org List'!$AT$10:$AV$190,3,FALSE))),"")</f>
        <v>NHS England London</v>
      </c>
      <c r="E100" s="77" t="str">
        <f t="shared" ca="1" si="1"/>
        <v>E09000018</v>
      </c>
      <c r="F100" s="79" t="str">
        <f ca="1">IF(E100="","",VLOOKUP(E100,'Org List'!$J$9:$K$640,2,0))</f>
        <v>Hounslow</v>
      </c>
      <c r="G100" s="86">
        <f ca="1">IFERROR(IF((VLOOKUP($E100,'Adj NEA Backsheet'!$D$5:$CB$183,G$9,FALSE))="","",(VLOOKUP($E100,'Adj NEA Backsheet'!$D$5:$CB$183,G$9,FALSE))),"")</f>
        <v>2842.3798536308832</v>
      </c>
      <c r="H100" s="87">
        <f ca="1">IFERROR(IF((VLOOKUP($E100,'Adj NEA Backsheet'!$D$5:$CB$183,H$9,FALSE))="","",(VLOOKUP($E100,'Adj NEA Backsheet'!$D$5:$CB$183,H$9,FALSE))),"")</f>
        <v>2948.7076750770407</v>
      </c>
      <c r="I100" s="87">
        <f ca="1">IFERROR(IF((VLOOKUP($E100,'Adj NEA Backsheet'!$D$5:$CB$183,I$9,FALSE))="","",(VLOOKUP($E100,'Adj NEA Backsheet'!$D$5:$CB$183,I$9,FALSE))),"")</f>
        <v>2889.3452734173079</v>
      </c>
      <c r="J100" s="88">
        <f ca="1">IFERROR(IF((VLOOKUP($E100,'Adj NEA Backsheet'!$D$5:$CB$183,J$9,FALSE))="","",(VLOOKUP($E100,'Adj NEA Backsheet'!$D$5:$CB$183,J$9,FALSE))),"")</f>
        <v>2851.2555524803975</v>
      </c>
      <c r="K100" s="148">
        <f ca="1">IFERROR(IF((VLOOKUP($E100,'Adj NEA Backsheet'!$D$5:$CB$183,K$9,FALSE))="","",(VLOOKUP($E100,'Adj NEA Backsheet'!$D$5:$CB$183,K$9,FALSE))),"")</f>
        <v>2673.7480656546604</v>
      </c>
      <c r="L100" s="198">
        <f ca="1">IFERROR(IF((VLOOKUP($E100,'Adj NEA Backsheet'!$D$5:$CB$183,L$9,FALSE))="","",(VLOOKUP($E100,'Adj NEA Backsheet'!$D$5:$CB$183,L$9,FALSE))),"")</f>
        <v>2788.2977828760477</v>
      </c>
      <c r="M100" s="87">
        <f ca="1">IFERROR(IF((VLOOKUP($E100,'NEA Backsheet'!$D$5:$CB$183,M$9,FALSE))="","",(VLOOKUP($E100,'NEA Backsheet'!$D$5:$CB$183,M$9,FALSE))),"")</f>
        <v>2839.3051152200505</v>
      </c>
      <c r="N100" s="201">
        <f ca="1">IFERROR(IF((VLOOKUP($E100,'NEA Backsheet'!$D$5:$CB$183,N$9,FALSE))="","",(VLOOKUP($E100,'NEA Backsheet'!$D$5:$CB$183,N$9,FALSE))),"")</f>
        <v>2910.1948466373215</v>
      </c>
      <c r="O100" s="72"/>
      <c r="Q100" s="86">
        <f ca="1">IFERROR(IF((VLOOKUP($E100,'DTOC Backsheet'!$D$5:$AF$183,Q$9,FALSE))="","",(VLOOKUP($E100,'DTOC Backsheet'!$D$5:$AF$183,Q$9,FALSE))),"")</f>
        <v>735.48047491860484</v>
      </c>
      <c r="R100" s="87">
        <f ca="1">IFERROR(IF((VLOOKUP($E100,'DTOC Backsheet'!$D$5:$AF$183,R$9,FALSE))="","",(VLOOKUP($E100,'DTOC Backsheet'!$D$5:$AF$183,R$9,FALSE))),"")</f>
        <v>745.71578967890355</v>
      </c>
      <c r="S100" s="87">
        <f ca="1">IFERROR(IF((VLOOKUP($E100,'DTOC Backsheet'!$D$5:$AF$183,S$9,FALSE))="","",(VLOOKUP($E100,'DTOC Backsheet'!$D$5:$AF$183,S$9,FALSE))),"")</f>
        <v>384.55539742265029</v>
      </c>
      <c r="T100" s="88">
        <f ca="1">IFERROR(IF((VLOOKUP($E100,'DTOC Backsheet'!$D$5:$AF$183,T$9,FALSE))="","",(VLOOKUP($E100,'DTOC Backsheet'!$D$5:$AF$183,T$9,FALSE))),"")</f>
        <v>435.4181686087623</v>
      </c>
      <c r="U100" s="148">
        <f ca="1">IFERROR(IF((VLOOKUP($E100,'DTOC Backsheet'!$D$5:$AF$183,U$9,FALSE))="","",(VLOOKUP($E100,'DTOC Backsheet'!$D$5:$AF$183,U$9,FALSE))),"")</f>
        <v>293.96740444193784</v>
      </c>
      <c r="V100" s="198">
        <f ca="1">IFERROR(IF((VLOOKUP($E100,'DTOC Backsheet'!$D$5:$AF$183,V$9,FALSE))="","",(VLOOKUP($E100,'DTOC Backsheet'!$D$5:$AF$183,V$9,FALSE))),"")</f>
        <v>534.52992853517674</v>
      </c>
      <c r="W100" s="87">
        <f ca="1">IFERROR(IF((VLOOKUP($E100,'DTOC Backsheet'!$D$5:$AF$183,W$9,FALSE))="","",(VLOOKUP($E100,'DTOC Backsheet'!$D$5:$AF$183,W$9,FALSE))),"")</f>
        <v>288.67502891188661</v>
      </c>
      <c r="X100" s="201">
        <f ca="1">IFERROR(IF((VLOOKUP($E100,'DTOC Backsheet'!$D$5:$AF$183,X$9,FALSE))="","",(VLOOKUP($E100,'DTOC Backsheet'!$D$5:$AF$183,X$9,FALSE))),"")</f>
        <v>504.53272197421609</v>
      </c>
      <c r="Y100" s="72"/>
    </row>
    <row r="101" spans="1:25" ht="30" customHeight="1" x14ac:dyDescent="0.3">
      <c r="A101" s="141">
        <v>89</v>
      </c>
      <c r="B101" s="77" t="str">
        <f ca="1">IFERROR(IF((VLOOKUP($E101,'Org List'!$AJ$10:$AL$190,3,FALSE))="","",(VLOOKUP($E101,'Org List'!$AJ$10:$AL$190,3,FALSE))),"")</f>
        <v>South East England Commissioning Region</v>
      </c>
      <c r="C101" s="78" t="str">
        <f ca="1">IFERROR(IF((VLOOKUP($E101,'Org List'!$AO$10:$AQ$190,3,FALSE))="","",(VLOOKUP($E101,'Org List'!$AO$10:$AQ$190,3,FALSE))),"")</f>
        <v>South East Region</v>
      </c>
      <c r="D101" s="79" t="str">
        <f ca="1">IFERROR(IF((VLOOKUP($E101,'Org List'!$AT$10:$AV$190,3,FALSE))="","",(VLOOKUP($E101,'Org List'!$AT$10:$AV$190,3,FALSE))),"")</f>
        <v>NHS England South East (Hampshire, Isle of Wight and Thames Valley)</v>
      </c>
      <c r="E101" s="77" t="str">
        <f t="shared" ca="1" si="1"/>
        <v>E06000046</v>
      </c>
      <c r="F101" s="79" t="str">
        <f ca="1">IF(E101="","",VLOOKUP(E101,'Org List'!$J$9:$K$640,2,0))</f>
        <v>Isle of Wight</v>
      </c>
      <c r="G101" s="86">
        <f ca="1">IFERROR(IF((VLOOKUP($E101,'Adj NEA Backsheet'!$D$5:$CB$183,G$9,FALSE))="","",(VLOOKUP($E101,'Adj NEA Backsheet'!$D$5:$CB$183,G$9,FALSE))),"")</f>
        <v>2217.9821823753045</v>
      </c>
      <c r="H101" s="87">
        <f ca="1">IFERROR(IF((VLOOKUP($E101,'Adj NEA Backsheet'!$D$5:$CB$183,H$9,FALSE))="","",(VLOOKUP($E101,'Adj NEA Backsheet'!$D$5:$CB$183,H$9,FALSE))),"")</f>
        <v>2299.5517221812402</v>
      </c>
      <c r="I101" s="87">
        <f ca="1">IFERROR(IF((VLOOKUP($E101,'Adj NEA Backsheet'!$D$5:$CB$183,I$9,FALSE))="","",(VLOOKUP($E101,'Adj NEA Backsheet'!$D$5:$CB$183,I$9,FALSE))),"")</f>
        <v>2508.0860239459794</v>
      </c>
      <c r="J101" s="88">
        <f ca="1">IFERROR(IF((VLOOKUP($E101,'Adj NEA Backsheet'!$D$5:$CB$183,J$9,FALSE))="","",(VLOOKUP($E101,'Adj NEA Backsheet'!$D$5:$CB$183,J$9,FALSE))),"")</f>
        <v>2335.9100443309799</v>
      </c>
      <c r="K101" s="148">
        <f ca="1">IFERROR(IF((VLOOKUP($E101,'Adj NEA Backsheet'!$D$5:$CB$183,K$9,FALSE))="","",(VLOOKUP($E101,'Adj NEA Backsheet'!$D$5:$CB$183,K$9,FALSE))),"")</f>
        <v>2348.6668346216225</v>
      </c>
      <c r="L101" s="198">
        <f ca="1">IFERROR(IF((VLOOKUP($E101,'Adj NEA Backsheet'!$D$5:$CB$183,L$9,FALSE))="","",(VLOOKUP($E101,'Adj NEA Backsheet'!$D$5:$CB$183,L$9,FALSE))),"")</f>
        <v>2422.3727340786681</v>
      </c>
      <c r="M101" s="87">
        <f ca="1">IFERROR(IF((VLOOKUP($E101,'NEA Backsheet'!$D$5:$CB$183,M$9,FALSE))="","",(VLOOKUP($E101,'NEA Backsheet'!$D$5:$CB$183,M$9,FALSE))),"")</f>
        <v>2572.619375279568</v>
      </c>
      <c r="N101" s="201">
        <f ca="1">IFERROR(IF((VLOOKUP($E101,'NEA Backsheet'!$D$5:$CB$183,N$9,FALSE))="","",(VLOOKUP($E101,'NEA Backsheet'!$D$5:$CB$183,N$9,FALSE))),"")</f>
        <v>2579.1232728999494</v>
      </c>
      <c r="O101" s="72"/>
      <c r="Q101" s="86">
        <f ca="1">IFERROR(IF((VLOOKUP($E101,'DTOC Backsheet'!$D$5:$AF$183,Q$9,FALSE))="","",(VLOOKUP($E101,'DTOC Backsheet'!$D$5:$AF$183,Q$9,FALSE))),"")</f>
        <v>662.47444556582047</v>
      </c>
      <c r="R101" s="87">
        <f ca="1">IFERROR(IF((VLOOKUP($E101,'DTOC Backsheet'!$D$5:$AF$183,R$9,FALSE))="","",(VLOOKUP($E101,'DTOC Backsheet'!$D$5:$AF$183,R$9,FALSE))),"")</f>
        <v>748.73413899886998</v>
      </c>
      <c r="S101" s="87">
        <f ca="1">IFERROR(IF((VLOOKUP($E101,'DTOC Backsheet'!$D$5:$AF$183,S$9,FALSE))="","",(VLOOKUP($E101,'DTOC Backsheet'!$D$5:$AF$183,S$9,FALSE))),"")</f>
        <v>547.74905329986461</v>
      </c>
      <c r="T101" s="88">
        <f ca="1">IFERROR(IF((VLOOKUP($E101,'DTOC Backsheet'!$D$5:$AF$183,T$9,FALSE))="","",(VLOOKUP($E101,'DTOC Backsheet'!$D$5:$AF$183,T$9,FALSE))),"")</f>
        <v>415.2819340434412</v>
      </c>
      <c r="U101" s="148">
        <f ca="1">IFERROR(IF((VLOOKUP($E101,'DTOC Backsheet'!$D$5:$AF$183,U$9,FALSE))="","",(VLOOKUP($E101,'DTOC Backsheet'!$D$5:$AF$183,U$9,FALSE))),"")</f>
        <v>449.74516508439069</v>
      </c>
      <c r="V101" s="198">
        <f ca="1">IFERROR(IF((VLOOKUP($E101,'DTOC Backsheet'!$D$5:$AF$183,V$9,FALSE))="","",(VLOOKUP($E101,'DTOC Backsheet'!$D$5:$AF$183,V$9,FALSE))),"")</f>
        <v>603.10654321661582</v>
      </c>
      <c r="W101" s="87">
        <f ca="1">IFERROR(IF((VLOOKUP($E101,'DTOC Backsheet'!$D$5:$AF$183,W$9,FALSE))="","",(VLOOKUP($E101,'DTOC Backsheet'!$D$5:$AF$183,W$9,FALSE))),"")</f>
        <v>991.67947320332109</v>
      </c>
      <c r="X101" s="201">
        <f ca="1">IFERROR(IF((VLOOKUP($E101,'DTOC Backsheet'!$D$5:$AF$183,X$9,FALSE))="","",(VLOOKUP($E101,'DTOC Backsheet'!$D$5:$AF$183,X$9,FALSE))),"")</f>
        <v>1255.4276019856129</v>
      </c>
      <c r="Y101" s="72"/>
    </row>
    <row r="102" spans="1:25" ht="30" customHeight="1" x14ac:dyDescent="0.3">
      <c r="A102" s="141">
        <v>90</v>
      </c>
      <c r="B102" s="77" t="str">
        <f ca="1">IFERROR(IF((VLOOKUP($E102,'Org List'!$AJ$10:$AL$190,3,FALSE))="","",(VLOOKUP($E102,'Org List'!$AJ$10:$AL$190,3,FALSE))),"")</f>
        <v>London Commissioning Region</v>
      </c>
      <c r="C102" s="78" t="str">
        <f ca="1">IFERROR(IF((VLOOKUP($E102,'Org List'!$AO$10:$AQ$190,3,FALSE))="","",(VLOOKUP($E102,'Org List'!$AO$10:$AQ$190,3,FALSE))),"")</f>
        <v>London Region</v>
      </c>
      <c r="D102" s="79" t="str">
        <f ca="1">IFERROR(IF((VLOOKUP($E102,'Org List'!$AT$10:$AV$190,3,FALSE))="","",(VLOOKUP($E102,'Org List'!$AT$10:$AV$190,3,FALSE))),"")</f>
        <v>NHS England London</v>
      </c>
      <c r="E102" s="77" t="str">
        <f t="shared" ca="1" si="1"/>
        <v>E09000019</v>
      </c>
      <c r="F102" s="79" t="str">
        <f ca="1">IF(E102="","",VLOOKUP(E102,'Org List'!$J$9:$K$640,2,0))</f>
        <v>Islington</v>
      </c>
      <c r="G102" s="86">
        <f ca="1">IFERROR(IF((VLOOKUP($E102,'Adj NEA Backsheet'!$D$5:$CB$183,G$9,FALSE))="","",(VLOOKUP($E102,'Adj NEA Backsheet'!$D$5:$CB$183,G$9,FALSE))),"")</f>
        <v>2112.0241451452098</v>
      </c>
      <c r="H102" s="87">
        <f ca="1">IFERROR(IF((VLOOKUP($E102,'Adj NEA Backsheet'!$D$5:$CB$183,H$9,FALSE))="","",(VLOOKUP($E102,'Adj NEA Backsheet'!$D$5:$CB$183,H$9,FALSE))),"")</f>
        <v>2069.7393188827009</v>
      </c>
      <c r="I102" s="87">
        <f ca="1">IFERROR(IF((VLOOKUP($E102,'Adj NEA Backsheet'!$D$5:$CB$183,I$9,FALSE))="","",(VLOOKUP($E102,'Adj NEA Backsheet'!$D$5:$CB$183,I$9,FALSE))),"")</f>
        <v>2142.7202051117574</v>
      </c>
      <c r="J102" s="88">
        <f ca="1">IFERROR(IF((VLOOKUP($E102,'Adj NEA Backsheet'!$D$5:$CB$183,J$9,FALSE))="","",(VLOOKUP($E102,'Adj NEA Backsheet'!$D$5:$CB$183,J$9,FALSE))),"")</f>
        <v>2033.5630776236774</v>
      </c>
      <c r="K102" s="148">
        <f ca="1">IFERROR(IF((VLOOKUP($E102,'Adj NEA Backsheet'!$D$5:$CB$183,K$9,FALSE))="","",(VLOOKUP($E102,'Adj NEA Backsheet'!$D$5:$CB$183,K$9,FALSE))),"")</f>
        <v>2058.9835610974228</v>
      </c>
      <c r="L102" s="198">
        <f ca="1">IFERROR(IF((VLOOKUP($E102,'Adj NEA Backsheet'!$D$5:$CB$183,L$9,FALSE))="","",(VLOOKUP($E102,'Adj NEA Backsheet'!$D$5:$CB$183,L$9,FALSE))),"")</f>
        <v>1989.6912369816691</v>
      </c>
      <c r="M102" s="87">
        <f ca="1">IFERROR(IF((VLOOKUP($E102,'NEA Backsheet'!$D$5:$CB$183,M$9,FALSE))="","",(VLOOKUP($E102,'NEA Backsheet'!$D$5:$CB$183,M$9,FALSE))),"")</f>
        <v>2152.0323174788055</v>
      </c>
      <c r="N102" s="201">
        <f ca="1">IFERROR(IF((VLOOKUP($E102,'NEA Backsheet'!$D$5:$CB$183,N$9,FALSE))="","",(VLOOKUP($E102,'NEA Backsheet'!$D$5:$CB$183,N$9,FALSE))),"")</f>
        <v>2018.2480627501543</v>
      </c>
      <c r="O102" s="72"/>
      <c r="Q102" s="86">
        <f ca="1">IFERROR(IF((VLOOKUP($E102,'DTOC Backsheet'!$D$5:$AF$183,Q$9,FALSE))="","",(VLOOKUP($E102,'DTOC Backsheet'!$D$5:$AF$183,Q$9,FALSE))),"")</f>
        <v>727.33283742458048</v>
      </c>
      <c r="R102" s="87">
        <f ca="1">IFERROR(IF((VLOOKUP($E102,'DTOC Backsheet'!$D$5:$AF$183,R$9,FALSE))="","",(VLOOKUP($E102,'DTOC Backsheet'!$D$5:$AF$183,R$9,FALSE))),"")</f>
        <v>932.92834118522194</v>
      </c>
      <c r="S102" s="87">
        <f ca="1">IFERROR(IF((VLOOKUP($E102,'DTOC Backsheet'!$D$5:$AF$183,S$9,FALSE))="","",(VLOOKUP($E102,'DTOC Backsheet'!$D$5:$AF$183,S$9,FALSE))),"")</f>
        <v>876.62203487891554</v>
      </c>
      <c r="T102" s="88">
        <f ca="1">IFERROR(IF((VLOOKUP($E102,'DTOC Backsheet'!$D$5:$AF$183,T$9,FALSE))="","",(VLOOKUP($E102,'DTOC Backsheet'!$D$5:$AF$183,T$9,FALSE))),"")</f>
        <v>832.36249705912076</v>
      </c>
      <c r="U102" s="148">
        <f ca="1">IFERROR(IF((VLOOKUP($E102,'DTOC Backsheet'!$D$5:$AF$183,U$9,FALSE))="","",(VLOOKUP($E102,'DTOC Backsheet'!$D$5:$AF$183,U$9,FALSE))),"")</f>
        <v>815.13771014493329</v>
      </c>
      <c r="V102" s="198">
        <f ca="1">IFERROR(IF((VLOOKUP($E102,'DTOC Backsheet'!$D$5:$AF$183,V$9,FALSE))="","",(VLOOKUP($E102,'DTOC Backsheet'!$D$5:$AF$183,V$9,FALSE))),"")</f>
        <v>666.70057585502309</v>
      </c>
      <c r="W102" s="87">
        <f ca="1">IFERROR(IF((VLOOKUP($E102,'DTOC Backsheet'!$D$5:$AF$183,W$9,FALSE))="","",(VLOOKUP($E102,'DTOC Backsheet'!$D$5:$AF$183,W$9,FALSE))),"")</f>
        <v>949.38972579963013</v>
      </c>
      <c r="X102" s="201">
        <f ca="1">IFERROR(IF((VLOOKUP($E102,'DTOC Backsheet'!$D$5:$AF$183,X$9,FALSE))="","",(VLOOKUP($E102,'DTOC Backsheet'!$D$5:$AF$183,X$9,FALSE))),"")</f>
        <v>1087.8864662276949</v>
      </c>
      <c r="Y102" s="72"/>
    </row>
    <row r="103" spans="1:25" ht="30" customHeight="1" x14ac:dyDescent="0.3">
      <c r="A103" s="141">
        <v>91</v>
      </c>
      <c r="B103" s="77" t="str">
        <f ca="1">IFERROR(IF((VLOOKUP($E103,'Org List'!$AJ$10:$AL$190,3,FALSE))="","",(VLOOKUP($E103,'Org List'!$AJ$10:$AL$190,3,FALSE))),"")</f>
        <v>London Commissioning Region</v>
      </c>
      <c r="C103" s="78" t="str">
        <f ca="1">IFERROR(IF((VLOOKUP($E103,'Org List'!$AO$10:$AQ$190,3,FALSE))="","",(VLOOKUP($E103,'Org List'!$AO$10:$AQ$190,3,FALSE))),"")</f>
        <v>London Region</v>
      </c>
      <c r="D103" s="79" t="str">
        <f ca="1">IFERROR(IF((VLOOKUP($E103,'Org List'!$AT$10:$AV$190,3,FALSE))="","",(VLOOKUP($E103,'Org List'!$AT$10:$AV$190,3,FALSE))),"")</f>
        <v>NHS England London</v>
      </c>
      <c r="E103" s="77" t="str">
        <f t="shared" ca="1" si="1"/>
        <v>E09000020</v>
      </c>
      <c r="F103" s="79" t="str">
        <f ca="1">IF(E103="","",VLOOKUP(E103,'Org List'!$J$9:$K$640,2,0))</f>
        <v>Kensington and Chelsea</v>
      </c>
      <c r="G103" s="86">
        <f ca="1">IFERROR(IF((VLOOKUP($E103,'Adj NEA Backsheet'!$D$5:$CB$183,G$9,FALSE))="","",(VLOOKUP($E103,'Adj NEA Backsheet'!$D$5:$CB$183,G$9,FALSE))),"")</f>
        <v>1823.1956806053388</v>
      </c>
      <c r="H103" s="87">
        <f ca="1">IFERROR(IF((VLOOKUP($E103,'Adj NEA Backsheet'!$D$5:$CB$183,H$9,FALSE))="","",(VLOOKUP($E103,'Adj NEA Backsheet'!$D$5:$CB$183,H$9,FALSE))),"")</f>
        <v>1821.7061294518344</v>
      </c>
      <c r="I103" s="87">
        <f ca="1">IFERROR(IF((VLOOKUP($E103,'Adj NEA Backsheet'!$D$5:$CB$183,I$9,FALSE))="","",(VLOOKUP($E103,'Adj NEA Backsheet'!$D$5:$CB$183,I$9,FALSE))),"")</f>
        <v>1868.3329588671256</v>
      </c>
      <c r="J103" s="88">
        <f ca="1">IFERROR(IF((VLOOKUP($E103,'Adj NEA Backsheet'!$D$5:$CB$183,J$9,FALSE))="","",(VLOOKUP($E103,'Adj NEA Backsheet'!$D$5:$CB$183,J$9,FALSE))),"")</f>
        <v>1796.350167054188</v>
      </c>
      <c r="K103" s="148">
        <f ca="1">IFERROR(IF((VLOOKUP($E103,'Adj NEA Backsheet'!$D$5:$CB$183,K$9,FALSE))="","",(VLOOKUP($E103,'Adj NEA Backsheet'!$D$5:$CB$183,K$9,FALSE))),"")</f>
        <v>1807.6908165973255</v>
      </c>
      <c r="L103" s="198">
        <f ca="1">IFERROR(IF((VLOOKUP($E103,'Adj NEA Backsheet'!$D$5:$CB$183,L$9,FALSE))="","",(VLOOKUP($E103,'Adj NEA Backsheet'!$D$5:$CB$183,L$9,FALSE))),"")</f>
        <v>1902.4540773157555</v>
      </c>
      <c r="M103" s="87">
        <f ca="1">IFERROR(IF((VLOOKUP($E103,'NEA Backsheet'!$D$5:$CB$183,M$9,FALSE))="","",(VLOOKUP($E103,'NEA Backsheet'!$D$5:$CB$183,M$9,FALSE))),"")</f>
        <v>1990.7826190914816</v>
      </c>
      <c r="N103" s="201">
        <f ca="1">IFERROR(IF((VLOOKUP($E103,'NEA Backsheet'!$D$5:$CB$183,N$9,FALSE))="","",(VLOOKUP($E103,'NEA Backsheet'!$D$5:$CB$183,N$9,FALSE))),"")</f>
        <v>1992.6632037988886</v>
      </c>
      <c r="O103" s="72"/>
      <c r="Q103" s="86">
        <f ca="1">IFERROR(IF((VLOOKUP($E103,'DTOC Backsheet'!$D$5:$AF$183,Q$9,FALSE))="","",(VLOOKUP($E103,'DTOC Backsheet'!$D$5:$AF$183,Q$9,FALSE))),"")</f>
        <v>581.45930570615883</v>
      </c>
      <c r="R103" s="87">
        <f ca="1">IFERROR(IF((VLOOKUP($E103,'DTOC Backsheet'!$D$5:$AF$183,R$9,FALSE))="","",(VLOOKUP($E103,'DTOC Backsheet'!$D$5:$AF$183,R$9,FALSE))),"")</f>
        <v>794.39913252557642</v>
      </c>
      <c r="S103" s="87">
        <f ca="1">IFERROR(IF((VLOOKUP($E103,'DTOC Backsheet'!$D$5:$AF$183,S$9,FALSE))="","",(VLOOKUP($E103,'DTOC Backsheet'!$D$5:$AF$183,S$9,FALSE))),"")</f>
        <v>829.75814435905897</v>
      </c>
      <c r="T103" s="88">
        <f ca="1">IFERROR(IF((VLOOKUP($E103,'DTOC Backsheet'!$D$5:$AF$183,T$9,FALSE))="","",(VLOOKUP($E103,'DTOC Backsheet'!$D$5:$AF$183,T$9,FALSE))),"")</f>
        <v>660.67823024856568</v>
      </c>
      <c r="U103" s="148">
        <f ca="1">IFERROR(IF((VLOOKUP($E103,'DTOC Backsheet'!$D$5:$AF$183,U$9,FALSE))="","",(VLOOKUP($E103,'DTOC Backsheet'!$D$5:$AF$183,U$9,FALSE))),"")</f>
        <v>415.46196039271507</v>
      </c>
      <c r="V103" s="198">
        <f ca="1">IFERROR(IF((VLOOKUP($E103,'DTOC Backsheet'!$D$5:$AF$183,V$9,FALSE))="","",(VLOOKUP($E103,'DTOC Backsheet'!$D$5:$AF$183,V$9,FALSE))),"")</f>
        <v>456.85196772507197</v>
      </c>
      <c r="W103" s="87">
        <f ca="1">IFERROR(IF((VLOOKUP($E103,'DTOC Backsheet'!$D$5:$AF$183,W$9,FALSE))="","",(VLOOKUP($E103,'DTOC Backsheet'!$D$5:$AF$183,W$9,FALSE))),"")</f>
        <v>288.16816425735311</v>
      </c>
      <c r="X103" s="201">
        <f ca="1">IFERROR(IF((VLOOKUP($E103,'DTOC Backsheet'!$D$5:$AF$183,X$9,FALSE))="","",(VLOOKUP($E103,'DTOC Backsheet'!$D$5:$AF$183,X$9,FALSE))),"")</f>
        <v>493.09514030045403</v>
      </c>
      <c r="Y103" s="72"/>
    </row>
    <row r="104" spans="1:25" ht="30" customHeight="1" x14ac:dyDescent="0.3">
      <c r="A104" s="141">
        <v>92</v>
      </c>
      <c r="B104" s="77" t="str">
        <f ca="1">IFERROR(IF((VLOOKUP($E104,'Org List'!$AJ$10:$AL$190,3,FALSE))="","",(VLOOKUP($E104,'Org List'!$AJ$10:$AL$190,3,FALSE))),"")</f>
        <v>South East England Commissioning Region</v>
      </c>
      <c r="C104" s="78" t="str">
        <f ca="1">IFERROR(IF((VLOOKUP($E104,'Org List'!$AO$10:$AQ$190,3,FALSE))="","",(VLOOKUP($E104,'Org List'!$AO$10:$AQ$190,3,FALSE))),"")</f>
        <v>South East Region</v>
      </c>
      <c r="D104" s="79" t="str">
        <f ca="1">IFERROR(IF((VLOOKUP($E104,'Org List'!$AT$10:$AV$190,3,FALSE))="","",(VLOOKUP($E104,'Org List'!$AT$10:$AV$190,3,FALSE))),"")</f>
        <v>NHS England South East (Kent, Surrey and Sussex)</v>
      </c>
      <c r="E104" s="77" t="str">
        <f t="shared" ca="1" si="1"/>
        <v>E10000016</v>
      </c>
      <c r="F104" s="79" t="str">
        <f ca="1">IF(E104="","",VLOOKUP(E104,'Org List'!$J$9:$K$640,2,0))</f>
        <v>Kent</v>
      </c>
      <c r="G104" s="86">
        <f ca="1">IFERROR(IF((VLOOKUP($E104,'Adj NEA Backsheet'!$D$5:$CB$183,G$9,FALSE))="","",(VLOOKUP($E104,'Adj NEA Backsheet'!$D$5:$CB$183,G$9,FALSE))),"")</f>
        <v>2622.2975937756851</v>
      </c>
      <c r="H104" s="87">
        <f ca="1">IFERROR(IF((VLOOKUP($E104,'Adj NEA Backsheet'!$D$5:$CB$183,H$9,FALSE))="","",(VLOOKUP($E104,'Adj NEA Backsheet'!$D$5:$CB$183,H$9,FALSE))),"")</f>
        <v>2562.8845325072834</v>
      </c>
      <c r="I104" s="87">
        <f ca="1">IFERROR(IF((VLOOKUP($E104,'Adj NEA Backsheet'!$D$5:$CB$183,I$9,FALSE))="","",(VLOOKUP($E104,'Adj NEA Backsheet'!$D$5:$CB$183,I$9,FALSE))),"")</f>
        <v>2675.4069798024075</v>
      </c>
      <c r="J104" s="88">
        <f ca="1">IFERROR(IF((VLOOKUP($E104,'Adj NEA Backsheet'!$D$5:$CB$183,J$9,FALSE))="","",(VLOOKUP($E104,'Adj NEA Backsheet'!$D$5:$CB$183,J$9,FALSE))),"")</f>
        <v>2660.8358470566836</v>
      </c>
      <c r="K104" s="148">
        <f ca="1">IFERROR(IF((VLOOKUP($E104,'Adj NEA Backsheet'!$D$5:$CB$183,K$9,FALSE))="","",(VLOOKUP($E104,'Adj NEA Backsheet'!$D$5:$CB$183,K$9,FALSE))),"")</f>
        <v>2683.0579516861785</v>
      </c>
      <c r="L104" s="198">
        <f ca="1">IFERROR(IF((VLOOKUP($E104,'Adj NEA Backsheet'!$D$5:$CB$183,L$9,FALSE))="","",(VLOOKUP($E104,'Adj NEA Backsheet'!$D$5:$CB$183,L$9,FALSE))),"")</f>
        <v>2683.3737528045785</v>
      </c>
      <c r="M104" s="87">
        <f ca="1">IFERROR(IF((VLOOKUP($E104,'NEA Backsheet'!$D$5:$CB$183,M$9,FALSE))="","",(VLOOKUP($E104,'NEA Backsheet'!$D$5:$CB$183,M$9,FALSE))),"")</f>
        <v>2756.8695477201313</v>
      </c>
      <c r="N104" s="201">
        <f ca="1">IFERROR(IF((VLOOKUP($E104,'NEA Backsheet'!$D$5:$CB$183,N$9,FALSE))="","",(VLOOKUP($E104,'NEA Backsheet'!$D$5:$CB$183,N$9,FALSE))),"")</f>
        <v>2797.3759962036511</v>
      </c>
      <c r="O104" s="72"/>
      <c r="Q104" s="86">
        <f ca="1">IFERROR(IF((VLOOKUP($E104,'DTOC Backsheet'!$D$5:$AF$183,Q$9,FALSE))="","",(VLOOKUP($E104,'DTOC Backsheet'!$D$5:$AF$183,Q$9,FALSE))),"")</f>
        <v>1179.520510510067</v>
      </c>
      <c r="R104" s="87">
        <f ca="1">IFERROR(IF((VLOOKUP($E104,'DTOC Backsheet'!$D$5:$AF$183,R$9,FALSE))="","",(VLOOKUP($E104,'DTOC Backsheet'!$D$5:$AF$183,R$9,FALSE))),"")</f>
        <v>1092.7777859842795</v>
      </c>
      <c r="S104" s="87">
        <f ca="1">IFERROR(IF((VLOOKUP($E104,'DTOC Backsheet'!$D$5:$AF$183,S$9,FALSE))="","",(VLOOKUP($E104,'DTOC Backsheet'!$D$5:$AF$183,S$9,FALSE))),"")</f>
        <v>1042.636059697377</v>
      </c>
      <c r="T104" s="88">
        <f ca="1">IFERROR(IF((VLOOKUP($E104,'DTOC Backsheet'!$D$5:$AF$183,T$9,FALSE))="","",(VLOOKUP($E104,'DTOC Backsheet'!$D$5:$AF$183,T$9,FALSE))),"")</f>
        <v>1124.7293105440604</v>
      </c>
      <c r="U104" s="148">
        <f ca="1">IFERROR(IF((VLOOKUP($E104,'DTOC Backsheet'!$D$5:$AF$183,U$9,FALSE))="","",(VLOOKUP($E104,'DTOC Backsheet'!$D$5:$AF$183,U$9,FALSE))),"")</f>
        <v>1173.2729175456</v>
      </c>
      <c r="V104" s="198">
        <f ca="1">IFERROR(IF((VLOOKUP($E104,'DTOC Backsheet'!$D$5:$AF$183,V$9,FALSE))="","",(VLOOKUP($E104,'DTOC Backsheet'!$D$5:$AF$183,V$9,FALSE))),"")</f>
        <v>1164.8836700268776</v>
      </c>
      <c r="W104" s="87">
        <f ca="1">IFERROR(IF((VLOOKUP($E104,'DTOC Backsheet'!$D$5:$AF$183,W$9,FALSE))="","",(VLOOKUP($E104,'DTOC Backsheet'!$D$5:$AF$183,W$9,FALSE))),"")</f>
        <v>1199.2551501521286</v>
      </c>
      <c r="X104" s="201">
        <f ca="1">IFERROR(IF((VLOOKUP($E104,'DTOC Backsheet'!$D$5:$AF$183,X$9,FALSE))="","",(VLOOKUP($E104,'DTOC Backsheet'!$D$5:$AF$183,X$9,FALSE))),"")</f>
        <v>1175.263403991243</v>
      </c>
      <c r="Y104" s="72"/>
    </row>
    <row r="105" spans="1:25" ht="30" customHeight="1" x14ac:dyDescent="0.3">
      <c r="A105" s="141">
        <v>93</v>
      </c>
      <c r="B105" s="77" t="str">
        <f ca="1">IFERROR(IF((VLOOKUP($E105,'Org List'!$AJ$10:$AL$190,3,FALSE))="","",(VLOOKUP($E105,'Org List'!$AJ$10:$AL$190,3,FALSE))),"")</f>
        <v>North East and Yorkshire Commissioning Region</v>
      </c>
      <c r="C105" s="78" t="str">
        <f ca="1">IFERROR(IF((VLOOKUP($E105,'Org List'!$AO$10:$AQ$190,3,FALSE))="","",(VLOOKUP($E105,'Org List'!$AO$10:$AQ$190,3,FALSE))),"")</f>
        <v>Yorkshire and The Humber Region</v>
      </c>
      <c r="D105" s="79" t="str">
        <f ca="1">IFERROR(IF((VLOOKUP($E105,'Org List'!$AT$10:$AV$190,3,FALSE))="","",(VLOOKUP($E105,'Org List'!$AT$10:$AV$190,3,FALSE))),"")</f>
        <v>NHS England North East and Yokrshire (Yorkshire And Humber)</v>
      </c>
      <c r="E105" s="77" t="str">
        <f t="shared" ca="1" si="1"/>
        <v>E06000010</v>
      </c>
      <c r="F105" s="79" t="str">
        <f ca="1">IF(E105="","",VLOOKUP(E105,'Org List'!$J$9:$K$640,2,0))</f>
        <v>Kingston upon Hull, City of</v>
      </c>
      <c r="G105" s="86">
        <f ca="1">IFERROR(IF((VLOOKUP($E105,'Adj NEA Backsheet'!$D$5:$CB$183,G$9,FALSE))="","",(VLOOKUP($E105,'Adj NEA Backsheet'!$D$5:$CB$183,G$9,FALSE))),"")</f>
        <v>2688.4082977553658</v>
      </c>
      <c r="H105" s="87">
        <f ca="1">IFERROR(IF((VLOOKUP($E105,'Adj NEA Backsheet'!$D$5:$CB$183,H$9,FALSE))="","",(VLOOKUP($E105,'Adj NEA Backsheet'!$D$5:$CB$183,H$9,FALSE))),"")</f>
        <v>2516.9192159312579</v>
      </c>
      <c r="I105" s="87">
        <f ca="1">IFERROR(IF((VLOOKUP($E105,'Adj NEA Backsheet'!$D$5:$CB$183,I$9,FALSE))="","",(VLOOKUP($E105,'Adj NEA Backsheet'!$D$5:$CB$183,I$9,FALSE))),"")</f>
        <v>2642.8038640690629</v>
      </c>
      <c r="J105" s="88">
        <f ca="1">IFERROR(IF((VLOOKUP($E105,'Adj NEA Backsheet'!$D$5:$CB$183,J$9,FALSE))="","",(VLOOKUP($E105,'Adj NEA Backsheet'!$D$5:$CB$183,J$9,FALSE))),"")</f>
        <v>2522.4342100575504</v>
      </c>
      <c r="K105" s="148">
        <f ca="1">IFERROR(IF((VLOOKUP($E105,'Adj NEA Backsheet'!$D$5:$CB$183,K$9,FALSE))="","",(VLOOKUP($E105,'Adj NEA Backsheet'!$D$5:$CB$183,K$9,FALSE))),"")</f>
        <v>2594.8787001206024</v>
      </c>
      <c r="L105" s="198">
        <f ca="1">IFERROR(IF((VLOOKUP($E105,'Adj NEA Backsheet'!$D$5:$CB$183,L$9,FALSE))="","",(VLOOKUP($E105,'Adj NEA Backsheet'!$D$5:$CB$183,L$9,FALSE))),"")</f>
        <v>2476.0834817982031</v>
      </c>
      <c r="M105" s="87">
        <f ca="1">IFERROR(IF((VLOOKUP($E105,'NEA Backsheet'!$D$5:$CB$183,M$9,FALSE))="","",(VLOOKUP($E105,'NEA Backsheet'!$D$5:$CB$183,M$9,FALSE))),"")</f>
        <v>2646.7800679636262</v>
      </c>
      <c r="N105" s="201">
        <f ca="1">IFERROR(IF((VLOOKUP($E105,'NEA Backsheet'!$D$5:$CB$183,N$9,FALSE))="","",(VLOOKUP($E105,'NEA Backsheet'!$D$5:$CB$183,N$9,FALSE))),"")</f>
        <v>2632.2821042975147</v>
      </c>
      <c r="O105" s="72"/>
      <c r="Q105" s="86">
        <f ca="1">IFERROR(IF((VLOOKUP($E105,'DTOC Backsheet'!$D$5:$AF$183,Q$9,FALSE))="","",(VLOOKUP($E105,'DTOC Backsheet'!$D$5:$AF$183,Q$9,FALSE))),"")</f>
        <v>886.30342916183122</v>
      </c>
      <c r="R105" s="87">
        <f ca="1">IFERROR(IF((VLOOKUP($E105,'DTOC Backsheet'!$D$5:$AF$183,R$9,FALSE))="","",(VLOOKUP($E105,'DTOC Backsheet'!$D$5:$AF$183,R$9,FALSE))),"")</f>
        <v>1067.4814782170122</v>
      </c>
      <c r="S105" s="87">
        <f ca="1">IFERROR(IF((VLOOKUP($E105,'DTOC Backsheet'!$D$5:$AF$183,S$9,FALSE))="","",(VLOOKUP($E105,'DTOC Backsheet'!$D$5:$AF$183,S$9,FALSE))),"")</f>
        <v>1003.3346554434211</v>
      </c>
      <c r="T105" s="88">
        <f ca="1">IFERROR(IF((VLOOKUP($E105,'DTOC Backsheet'!$D$5:$AF$183,T$9,FALSE))="","",(VLOOKUP($E105,'DTOC Backsheet'!$D$5:$AF$183,T$9,FALSE))),"")</f>
        <v>1193.0197589293962</v>
      </c>
      <c r="U105" s="148">
        <f ca="1">IFERROR(IF((VLOOKUP($E105,'DTOC Backsheet'!$D$5:$AF$183,U$9,FALSE))="","",(VLOOKUP($E105,'DTOC Backsheet'!$D$5:$AF$183,U$9,FALSE))),"")</f>
        <v>801.71319596363776</v>
      </c>
      <c r="V105" s="198">
        <f ca="1">IFERROR(IF((VLOOKUP($E105,'DTOC Backsheet'!$D$5:$AF$183,V$9,FALSE))="","",(VLOOKUP($E105,'DTOC Backsheet'!$D$5:$AF$183,V$9,FALSE))),"")</f>
        <v>979.98051626343261</v>
      </c>
      <c r="W105" s="87">
        <f ca="1">IFERROR(IF((VLOOKUP($E105,'DTOC Backsheet'!$D$5:$AF$183,W$9,FALSE))="","",(VLOOKUP($E105,'DTOC Backsheet'!$D$5:$AF$183,W$9,FALSE))),"")</f>
        <v>992.22415089940762</v>
      </c>
      <c r="X105" s="201">
        <f ca="1">IFERROR(IF((VLOOKUP($E105,'DTOC Backsheet'!$D$5:$AF$183,X$9,FALSE))="","",(VLOOKUP($E105,'DTOC Backsheet'!$D$5:$AF$183,X$9,FALSE))),"")</f>
        <v>958.03442838758303</v>
      </c>
      <c r="Y105" s="72"/>
    </row>
    <row r="106" spans="1:25" ht="30" customHeight="1" x14ac:dyDescent="0.3">
      <c r="A106" s="141">
        <v>94</v>
      </c>
      <c r="B106" s="77" t="str">
        <f ca="1">IFERROR(IF((VLOOKUP($E106,'Org List'!$AJ$10:$AL$190,3,FALSE))="","",(VLOOKUP($E106,'Org List'!$AJ$10:$AL$190,3,FALSE))),"")</f>
        <v>London Commissioning Region</v>
      </c>
      <c r="C106" s="78" t="str">
        <f ca="1">IFERROR(IF((VLOOKUP($E106,'Org List'!$AO$10:$AQ$190,3,FALSE))="","",(VLOOKUP($E106,'Org List'!$AO$10:$AQ$190,3,FALSE))),"")</f>
        <v>London Region</v>
      </c>
      <c r="D106" s="79" t="str">
        <f ca="1">IFERROR(IF((VLOOKUP($E106,'Org List'!$AT$10:$AV$190,3,FALSE))="","",(VLOOKUP($E106,'Org List'!$AT$10:$AV$190,3,FALSE))),"")</f>
        <v>NHS England London</v>
      </c>
      <c r="E106" s="77" t="str">
        <f t="shared" ca="1" si="1"/>
        <v>E09000021</v>
      </c>
      <c r="F106" s="79" t="str">
        <f ca="1">IF(E106="","",VLOOKUP(E106,'Org List'!$J$9:$K$640,2,0))</f>
        <v>Kingston upon Thames</v>
      </c>
      <c r="G106" s="86">
        <f ca="1">IFERROR(IF((VLOOKUP($E106,'Adj NEA Backsheet'!$D$5:$CB$183,G$9,FALSE))="","",(VLOOKUP($E106,'Adj NEA Backsheet'!$D$5:$CB$183,G$9,FALSE))),"")</f>
        <v>2235.8516867261069</v>
      </c>
      <c r="H106" s="87">
        <f ca="1">IFERROR(IF((VLOOKUP($E106,'Adj NEA Backsheet'!$D$5:$CB$183,H$9,FALSE))="","",(VLOOKUP($E106,'Adj NEA Backsheet'!$D$5:$CB$183,H$9,FALSE))),"")</f>
        <v>2192.5021559386096</v>
      </c>
      <c r="I106" s="87">
        <f ca="1">IFERROR(IF((VLOOKUP($E106,'Adj NEA Backsheet'!$D$5:$CB$183,I$9,FALSE))="","",(VLOOKUP($E106,'Adj NEA Backsheet'!$D$5:$CB$183,I$9,FALSE))),"")</f>
        <v>2352.9481470755304</v>
      </c>
      <c r="J106" s="88">
        <f ca="1">IFERROR(IF((VLOOKUP($E106,'Adj NEA Backsheet'!$D$5:$CB$183,J$9,FALSE))="","",(VLOOKUP($E106,'Adj NEA Backsheet'!$D$5:$CB$183,J$9,FALSE))),"")</f>
        <v>2303.7917505742153</v>
      </c>
      <c r="K106" s="148">
        <f ca="1">IFERROR(IF((VLOOKUP($E106,'Adj NEA Backsheet'!$D$5:$CB$183,K$9,FALSE))="","",(VLOOKUP($E106,'Adj NEA Backsheet'!$D$5:$CB$183,K$9,FALSE))),"")</f>
        <v>2295.0284819386488</v>
      </c>
      <c r="L106" s="198">
        <f ca="1">IFERROR(IF((VLOOKUP($E106,'Adj NEA Backsheet'!$D$5:$CB$183,L$9,FALSE))="","",(VLOOKUP($E106,'Adj NEA Backsheet'!$D$5:$CB$183,L$9,FALSE))),"")</f>
        <v>2322.673803996166</v>
      </c>
      <c r="M106" s="87">
        <f ca="1">IFERROR(IF((VLOOKUP($E106,'NEA Backsheet'!$D$5:$CB$183,M$9,FALSE))="","",(VLOOKUP($E106,'NEA Backsheet'!$D$5:$CB$183,M$9,FALSE))),"")</f>
        <v>2466.6916206604801</v>
      </c>
      <c r="N106" s="201">
        <f ca="1">IFERROR(IF((VLOOKUP($E106,'NEA Backsheet'!$D$5:$CB$183,N$9,FALSE))="","",(VLOOKUP($E106,'NEA Backsheet'!$D$5:$CB$183,N$9,FALSE))),"")</f>
        <v>2515.0110822179545</v>
      </c>
      <c r="O106" s="72"/>
      <c r="Q106" s="86">
        <f ca="1">IFERROR(IF((VLOOKUP($E106,'DTOC Backsheet'!$D$5:$AF$183,Q$9,FALSE))="","",(VLOOKUP($E106,'DTOC Backsheet'!$D$5:$AF$183,Q$9,FALSE))),"")</f>
        <v>805.14705882352939</v>
      </c>
      <c r="R106" s="87">
        <f ca="1">IFERROR(IF((VLOOKUP($E106,'DTOC Backsheet'!$D$5:$AF$183,R$9,FALSE))="","",(VLOOKUP($E106,'DTOC Backsheet'!$D$5:$AF$183,R$9,FALSE))),"")</f>
        <v>444.11764705882359</v>
      </c>
      <c r="S106" s="87">
        <f ca="1">IFERROR(IF((VLOOKUP($E106,'DTOC Backsheet'!$D$5:$AF$183,S$9,FALSE))="","",(VLOOKUP($E106,'DTOC Backsheet'!$D$5:$AF$183,S$9,FALSE))),"")</f>
        <v>477.20588235294116</v>
      </c>
      <c r="T106" s="88">
        <f ca="1">IFERROR(IF((VLOOKUP($E106,'DTOC Backsheet'!$D$5:$AF$183,T$9,FALSE))="","",(VLOOKUP($E106,'DTOC Backsheet'!$D$5:$AF$183,T$9,FALSE))),"")</f>
        <v>505.57482908766048</v>
      </c>
      <c r="U106" s="148">
        <f ca="1">IFERROR(IF((VLOOKUP($E106,'DTOC Backsheet'!$D$5:$AF$183,U$9,FALSE))="","",(VLOOKUP($E106,'DTOC Backsheet'!$D$5:$AF$183,U$9,FALSE))),"")</f>
        <v>480.40396277461906</v>
      </c>
      <c r="V106" s="198">
        <f ca="1">IFERROR(IF((VLOOKUP($E106,'DTOC Backsheet'!$D$5:$AF$183,V$9,FALSE))="","",(VLOOKUP($E106,'DTOC Backsheet'!$D$5:$AF$183,V$9,FALSE))),"")</f>
        <v>320.02958598009803</v>
      </c>
      <c r="W106" s="87">
        <f ca="1">IFERROR(IF((VLOOKUP($E106,'DTOC Backsheet'!$D$5:$AF$183,W$9,FALSE))="","",(VLOOKUP($E106,'DTOC Backsheet'!$D$5:$AF$183,W$9,FALSE))),"")</f>
        <v>336.57044098581093</v>
      </c>
      <c r="X106" s="201">
        <f ca="1">IFERROR(IF((VLOOKUP($E106,'DTOC Backsheet'!$D$5:$AF$183,X$9,FALSE))="","",(VLOOKUP($E106,'DTOC Backsheet'!$D$5:$AF$183,X$9,FALSE))),"")</f>
        <v>399.14392237636838</v>
      </c>
      <c r="Y106" s="72"/>
    </row>
    <row r="107" spans="1:25" ht="30" customHeight="1" x14ac:dyDescent="0.3">
      <c r="A107" s="141">
        <v>95</v>
      </c>
      <c r="B107" s="77" t="str">
        <f ca="1">IFERROR(IF((VLOOKUP($E107,'Org List'!$AJ$10:$AL$190,3,FALSE))="","",(VLOOKUP($E107,'Org List'!$AJ$10:$AL$190,3,FALSE))),"")</f>
        <v>North East and Yorkshire Commissioning Region</v>
      </c>
      <c r="C107" s="78" t="str">
        <f ca="1">IFERROR(IF((VLOOKUP($E107,'Org List'!$AO$10:$AQ$190,3,FALSE))="","",(VLOOKUP($E107,'Org List'!$AO$10:$AQ$190,3,FALSE))),"")</f>
        <v>Yorkshire and The Humber Region</v>
      </c>
      <c r="D107" s="79" t="str">
        <f ca="1">IFERROR(IF((VLOOKUP($E107,'Org List'!$AT$10:$AV$190,3,FALSE))="","",(VLOOKUP($E107,'Org List'!$AT$10:$AV$190,3,FALSE))),"")</f>
        <v>NHS England North East and Yokrshire (Yorkshire And Humber)</v>
      </c>
      <c r="E107" s="77" t="str">
        <f t="shared" ca="1" si="1"/>
        <v>E08000034</v>
      </c>
      <c r="F107" s="79" t="str">
        <f ca="1">IF(E107="","",VLOOKUP(E107,'Org List'!$J$9:$K$640,2,0))</f>
        <v>Kirklees</v>
      </c>
      <c r="G107" s="86">
        <f ca="1">IFERROR(IF((VLOOKUP($E107,'Adj NEA Backsheet'!$D$5:$CB$183,G$9,FALSE))="","",(VLOOKUP($E107,'Adj NEA Backsheet'!$D$5:$CB$183,G$9,FALSE))),"")</f>
        <v>2835.2491851477794</v>
      </c>
      <c r="H107" s="87">
        <f ca="1">IFERROR(IF((VLOOKUP($E107,'Adj NEA Backsheet'!$D$5:$CB$183,H$9,FALSE))="","",(VLOOKUP($E107,'Adj NEA Backsheet'!$D$5:$CB$183,H$9,FALSE))),"")</f>
        <v>2841.7172670602508</v>
      </c>
      <c r="I107" s="87">
        <f ca="1">IFERROR(IF((VLOOKUP($E107,'Adj NEA Backsheet'!$D$5:$CB$183,I$9,FALSE))="","",(VLOOKUP($E107,'Adj NEA Backsheet'!$D$5:$CB$183,I$9,FALSE))),"")</f>
        <v>2975.4421675613471</v>
      </c>
      <c r="J107" s="88">
        <f ca="1">IFERROR(IF((VLOOKUP($E107,'Adj NEA Backsheet'!$D$5:$CB$183,J$9,FALSE))="","",(VLOOKUP($E107,'Adj NEA Backsheet'!$D$5:$CB$183,J$9,FALSE))),"")</f>
        <v>2778.7003120957861</v>
      </c>
      <c r="K107" s="148">
        <f ca="1">IFERROR(IF((VLOOKUP($E107,'Adj NEA Backsheet'!$D$5:$CB$183,K$9,FALSE))="","",(VLOOKUP($E107,'Adj NEA Backsheet'!$D$5:$CB$183,K$9,FALSE))),"")</f>
        <v>2822.8762609905916</v>
      </c>
      <c r="L107" s="198">
        <f ca="1">IFERROR(IF((VLOOKUP($E107,'Adj NEA Backsheet'!$D$5:$CB$183,L$9,FALSE))="","",(VLOOKUP($E107,'Adj NEA Backsheet'!$D$5:$CB$183,L$9,FALSE))),"")</f>
        <v>2788.4496491838299</v>
      </c>
      <c r="M107" s="87">
        <f ca="1">IFERROR(IF((VLOOKUP($E107,'NEA Backsheet'!$D$5:$CB$183,M$9,FALSE))="","",(VLOOKUP($E107,'NEA Backsheet'!$D$5:$CB$183,M$9,FALSE))),"")</f>
        <v>2966.6293976430165</v>
      </c>
      <c r="N107" s="201">
        <f ca="1">IFERROR(IF((VLOOKUP($E107,'NEA Backsheet'!$D$5:$CB$183,N$9,FALSE))="","",(VLOOKUP($E107,'NEA Backsheet'!$D$5:$CB$183,N$9,FALSE))),"")</f>
        <v>2916.9419905085647</v>
      </c>
      <c r="O107" s="72"/>
      <c r="Q107" s="86">
        <f ca="1">IFERROR(IF((VLOOKUP($E107,'DTOC Backsheet'!$D$5:$AF$183,Q$9,FALSE))="","",(VLOOKUP($E107,'DTOC Backsheet'!$D$5:$AF$183,Q$9,FALSE))),"")</f>
        <v>723.03085998873507</v>
      </c>
      <c r="R107" s="87">
        <f ca="1">IFERROR(IF((VLOOKUP($E107,'DTOC Backsheet'!$D$5:$AF$183,R$9,FALSE))="","",(VLOOKUP($E107,'DTOC Backsheet'!$D$5:$AF$183,R$9,FALSE))),"")</f>
        <v>666.11330151483708</v>
      </c>
      <c r="S107" s="87">
        <f ca="1">IFERROR(IF((VLOOKUP($E107,'DTOC Backsheet'!$D$5:$AF$183,S$9,FALSE))="","",(VLOOKUP($E107,'DTOC Backsheet'!$D$5:$AF$183,S$9,FALSE))),"")</f>
        <v>751.19319360863255</v>
      </c>
      <c r="T107" s="88">
        <f ca="1">IFERROR(IF((VLOOKUP($E107,'DTOC Backsheet'!$D$5:$AF$183,T$9,FALSE))="","",(VLOOKUP($E107,'DTOC Backsheet'!$D$5:$AF$183,T$9,FALSE))),"")</f>
        <v>679.32907212105056</v>
      </c>
      <c r="U107" s="148">
        <f ca="1">IFERROR(IF((VLOOKUP($E107,'DTOC Backsheet'!$D$5:$AF$183,U$9,FALSE))="","",(VLOOKUP($E107,'DTOC Backsheet'!$D$5:$AF$183,U$9,FALSE))),"")</f>
        <v>884.18740582826513</v>
      </c>
      <c r="V107" s="198">
        <f ca="1">IFERROR(IF((VLOOKUP($E107,'DTOC Backsheet'!$D$5:$AF$183,V$9,FALSE))="","",(VLOOKUP($E107,'DTOC Backsheet'!$D$5:$AF$183,V$9,FALSE))),"")</f>
        <v>845.62929991498186</v>
      </c>
      <c r="W107" s="87">
        <f ca="1">IFERROR(IF((VLOOKUP($E107,'DTOC Backsheet'!$D$5:$AF$183,W$9,FALSE))="","",(VLOOKUP($E107,'DTOC Backsheet'!$D$5:$AF$183,W$9,FALSE))),"")</f>
        <v>634.29555910782665</v>
      </c>
      <c r="X107" s="201">
        <f ca="1">IFERROR(IF((VLOOKUP($E107,'DTOC Backsheet'!$D$5:$AF$183,X$9,FALSE))="","",(VLOOKUP($E107,'DTOC Backsheet'!$D$5:$AF$183,X$9,FALSE))),"")</f>
        <v>674.06370881066471</v>
      </c>
      <c r="Y107" s="72"/>
    </row>
    <row r="108" spans="1:25" ht="30" customHeight="1" x14ac:dyDescent="0.3">
      <c r="A108" s="141">
        <v>96</v>
      </c>
      <c r="B108" s="77" t="str">
        <f ca="1">IFERROR(IF((VLOOKUP($E108,'Org List'!$AJ$10:$AL$190,3,FALSE))="","",(VLOOKUP($E108,'Org List'!$AJ$10:$AL$190,3,FALSE))),"")</f>
        <v>North West Commissioning Region</v>
      </c>
      <c r="C108" s="78" t="str">
        <f ca="1">IFERROR(IF((VLOOKUP($E108,'Org List'!$AO$10:$AQ$190,3,FALSE))="","",(VLOOKUP($E108,'Org List'!$AO$10:$AQ$190,3,FALSE))),"")</f>
        <v>North West Region</v>
      </c>
      <c r="D108" s="79" t="str">
        <f ca="1">IFERROR(IF((VLOOKUP($E108,'Org List'!$AT$10:$AV$190,3,FALSE))="","",(VLOOKUP($E108,'Org List'!$AT$10:$AV$190,3,FALSE))),"")</f>
        <v>NHS England North West (Cheshire And Merseyside)</v>
      </c>
      <c r="E108" s="77" t="str">
        <f t="shared" ca="1" si="1"/>
        <v>E08000011</v>
      </c>
      <c r="F108" s="79" t="str">
        <f ca="1">IF(E108="","",VLOOKUP(E108,'Org List'!$J$9:$K$640,2,0))</f>
        <v>Knowsley</v>
      </c>
      <c r="G108" s="86">
        <f ca="1">IFERROR(IF((VLOOKUP($E108,'Adj NEA Backsheet'!$D$5:$CB$183,G$9,FALSE))="","",(VLOOKUP($E108,'Adj NEA Backsheet'!$D$5:$CB$183,G$9,FALSE))),"")</f>
        <v>4190.4321720188082</v>
      </c>
      <c r="H108" s="87">
        <f ca="1">IFERROR(IF((VLOOKUP($E108,'Adj NEA Backsheet'!$D$5:$CB$183,H$9,FALSE))="","",(VLOOKUP($E108,'Adj NEA Backsheet'!$D$5:$CB$183,H$9,FALSE))),"")</f>
        <v>4130.1952593376709</v>
      </c>
      <c r="I108" s="87">
        <f ca="1">IFERROR(IF((VLOOKUP($E108,'Adj NEA Backsheet'!$D$5:$CB$183,I$9,FALSE))="","",(VLOOKUP($E108,'Adj NEA Backsheet'!$D$5:$CB$183,I$9,FALSE))),"")</f>
        <v>4243.6959277127571</v>
      </c>
      <c r="J108" s="88">
        <f ca="1">IFERROR(IF((VLOOKUP($E108,'Adj NEA Backsheet'!$D$5:$CB$183,J$9,FALSE))="","",(VLOOKUP($E108,'Adj NEA Backsheet'!$D$5:$CB$183,J$9,FALSE))),"")</f>
        <v>4511.1068324965281</v>
      </c>
      <c r="K108" s="148">
        <f ca="1">IFERROR(IF((VLOOKUP($E108,'Adj NEA Backsheet'!$D$5:$CB$183,K$9,FALSE))="","",(VLOOKUP($E108,'Adj NEA Backsheet'!$D$5:$CB$183,K$9,FALSE))),"")</f>
        <v>4671.9667762993495</v>
      </c>
      <c r="L108" s="198">
        <f ca="1">IFERROR(IF((VLOOKUP($E108,'Adj NEA Backsheet'!$D$5:$CB$183,L$9,FALSE))="","",(VLOOKUP($E108,'Adj NEA Backsheet'!$D$5:$CB$183,L$9,FALSE))),"")</f>
        <v>4667.0059552709763</v>
      </c>
      <c r="M108" s="87">
        <f ca="1">IFERROR(IF((VLOOKUP($E108,'NEA Backsheet'!$D$5:$CB$183,M$9,FALSE))="","",(VLOOKUP($E108,'NEA Backsheet'!$D$5:$CB$183,M$9,FALSE))),"")</f>
        <v>4768.3890026165891</v>
      </c>
      <c r="N108" s="201">
        <f ca="1">IFERROR(IF((VLOOKUP($E108,'NEA Backsheet'!$D$5:$CB$183,N$9,FALSE))="","",(VLOOKUP($E108,'NEA Backsheet'!$D$5:$CB$183,N$9,FALSE))),"")</f>
        <v>4729.9308148963346</v>
      </c>
      <c r="O108" s="72"/>
      <c r="Q108" s="86">
        <f ca="1">IFERROR(IF((VLOOKUP($E108,'DTOC Backsheet'!$D$5:$AF$183,Q$9,FALSE))="","",(VLOOKUP($E108,'DTOC Backsheet'!$D$5:$AF$183,Q$9,FALSE))),"")</f>
        <v>1060.2784744443484</v>
      </c>
      <c r="R108" s="87">
        <f ca="1">IFERROR(IF((VLOOKUP($E108,'DTOC Backsheet'!$D$5:$AF$183,R$9,FALSE))="","",(VLOOKUP($E108,'DTOC Backsheet'!$D$5:$AF$183,R$9,FALSE))),"")</f>
        <v>1420.911528150134</v>
      </c>
      <c r="S108" s="87">
        <f ca="1">IFERROR(IF((VLOOKUP($E108,'DTOC Backsheet'!$D$5:$AF$183,S$9,FALSE))="","",(VLOOKUP($E108,'DTOC Backsheet'!$D$5:$AF$183,S$9,FALSE))),"")</f>
        <v>733.37369194845633</v>
      </c>
      <c r="T108" s="88">
        <f ca="1">IFERROR(IF((VLOOKUP($E108,'DTOC Backsheet'!$D$5:$AF$183,T$9,FALSE))="","",(VLOOKUP($E108,'DTOC Backsheet'!$D$5:$AF$183,T$9,FALSE))),"")</f>
        <v>782.0499201388767</v>
      </c>
      <c r="U108" s="148">
        <f ca="1">IFERROR(IF((VLOOKUP($E108,'DTOC Backsheet'!$D$5:$AF$183,U$9,FALSE))="","",(VLOOKUP($E108,'DTOC Backsheet'!$D$5:$AF$183,U$9,FALSE))),"")</f>
        <v>826.98538516343092</v>
      </c>
      <c r="V108" s="198">
        <f ca="1">IFERROR(IF((VLOOKUP($E108,'DTOC Backsheet'!$D$5:$AF$183,V$9,FALSE))="","",(VLOOKUP($E108,'DTOC Backsheet'!$D$5:$AF$183,V$9,FALSE))),"")</f>
        <v>1240.0460059660641</v>
      </c>
      <c r="W108" s="87">
        <f ca="1">IFERROR(IF((VLOOKUP($E108,'DTOC Backsheet'!$D$5:$AF$183,W$9,FALSE))="","",(VLOOKUP($E108,'DTOC Backsheet'!$D$5:$AF$183,W$9,FALSE))),"")</f>
        <v>909.94316674722336</v>
      </c>
      <c r="X108" s="201">
        <f ca="1">IFERROR(IF((VLOOKUP($E108,'DTOC Backsheet'!$D$5:$AF$183,X$9,FALSE))="","",(VLOOKUP($E108,'DTOC Backsheet'!$D$5:$AF$183,X$9,FALSE))),"")</f>
        <v>1163.0786380935861</v>
      </c>
      <c r="Y108" s="72"/>
    </row>
    <row r="109" spans="1:25" ht="30" customHeight="1" x14ac:dyDescent="0.3">
      <c r="A109" s="141">
        <v>97</v>
      </c>
      <c r="B109" s="77" t="str">
        <f ca="1">IFERROR(IF((VLOOKUP($E109,'Org List'!$AJ$10:$AL$190,3,FALSE))="","",(VLOOKUP($E109,'Org List'!$AJ$10:$AL$190,3,FALSE))),"")</f>
        <v>London Commissioning Region</v>
      </c>
      <c r="C109" s="78" t="str">
        <f ca="1">IFERROR(IF((VLOOKUP($E109,'Org List'!$AO$10:$AQ$190,3,FALSE))="","",(VLOOKUP($E109,'Org List'!$AO$10:$AQ$190,3,FALSE))),"")</f>
        <v>London Region</v>
      </c>
      <c r="D109" s="79" t="str">
        <f ca="1">IFERROR(IF((VLOOKUP($E109,'Org List'!$AT$10:$AV$190,3,FALSE))="","",(VLOOKUP($E109,'Org List'!$AT$10:$AV$190,3,FALSE))),"")</f>
        <v>NHS England London</v>
      </c>
      <c r="E109" s="77" t="str">
        <f t="shared" ca="1" si="1"/>
        <v>E09000022</v>
      </c>
      <c r="F109" s="79" t="str">
        <f ca="1">IF(E109="","",VLOOKUP(E109,'Org List'!$J$9:$K$640,2,0))</f>
        <v>Lambeth</v>
      </c>
      <c r="G109" s="86">
        <f ca="1">IFERROR(IF((VLOOKUP($E109,'Adj NEA Backsheet'!$D$5:$CB$183,G$9,FALSE))="","",(VLOOKUP($E109,'Adj NEA Backsheet'!$D$5:$CB$183,G$9,FALSE))),"")</f>
        <v>2009.1759064424509</v>
      </c>
      <c r="H109" s="87">
        <f ca="1">IFERROR(IF((VLOOKUP($E109,'Adj NEA Backsheet'!$D$5:$CB$183,H$9,FALSE))="","",(VLOOKUP($E109,'Adj NEA Backsheet'!$D$5:$CB$183,H$9,FALSE))),"")</f>
        <v>1943.886414047739</v>
      </c>
      <c r="I109" s="87">
        <f ca="1">IFERROR(IF((VLOOKUP($E109,'Adj NEA Backsheet'!$D$5:$CB$183,I$9,FALSE))="","",(VLOOKUP($E109,'Adj NEA Backsheet'!$D$5:$CB$183,I$9,FALSE))),"")</f>
        <v>2069.5034564352495</v>
      </c>
      <c r="J109" s="88">
        <f ca="1">IFERROR(IF((VLOOKUP($E109,'Adj NEA Backsheet'!$D$5:$CB$183,J$9,FALSE))="","",(VLOOKUP($E109,'Adj NEA Backsheet'!$D$5:$CB$183,J$9,FALSE))),"")</f>
        <v>2020.8637457238058</v>
      </c>
      <c r="K109" s="148">
        <f ca="1">IFERROR(IF((VLOOKUP($E109,'Adj NEA Backsheet'!$D$5:$CB$183,K$9,FALSE))="","",(VLOOKUP($E109,'Adj NEA Backsheet'!$D$5:$CB$183,K$9,FALSE))),"")</f>
        <v>2030.821286578677</v>
      </c>
      <c r="L109" s="198">
        <f ca="1">IFERROR(IF((VLOOKUP($E109,'Adj NEA Backsheet'!$D$5:$CB$183,L$9,FALSE))="","",(VLOOKUP($E109,'Adj NEA Backsheet'!$D$5:$CB$183,L$9,FALSE))),"")</f>
        <v>2108.9618778923159</v>
      </c>
      <c r="M109" s="87">
        <f ca="1">IFERROR(IF((VLOOKUP($E109,'NEA Backsheet'!$D$5:$CB$183,M$9,FALSE))="","",(VLOOKUP($E109,'NEA Backsheet'!$D$5:$CB$183,M$9,FALSE))),"")</f>
        <v>2258.9740657280086</v>
      </c>
      <c r="N109" s="201">
        <f ca="1">IFERROR(IF((VLOOKUP($E109,'NEA Backsheet'!$D$5:$CB$183,N$9,FALSE))="","",(VLOOKUP($E109,'NEA Backsheet'!$D$5:$CB$183,N$9,FALSE))),"")</f>
        <v>2179.5819757349027</v>
      </c>
      <c r="O109" s="72"/>
      <c r="Q109" s="86">
        <f ca="1">IFERROR(IF((VLOOKUP($E109,'DTOC Backsheet'!$D$5:$AF$183,Q$9,FALSE))="","",(VLOOKUP($E109,'DTOC Backsheet'!$D$5:$AF$183,Q$9,FALSE))),"")</f>
        <v>804.46491415980654</v>
      </c>
      <c r="R109" s="87">
        <f ca="1">IFERROR(IF((VLOOKUP($E109,'DTOC Backsheet'!$D$5:$AF$183,R$9,FALSE))="","",(VLOOKUP($E109,'DTOC Backsheet'!$D$5:$AF$183,R$9,FALSE))),"")</f>
        <v>761.2387918107537</v>
      </c>
      <c r="S109" s="87">
        <f ca="1">IFERROR(IF((VLOOKUP($E109,'DTOC Backsheet'!$D$5:$AF$183,S$9,FALSE))="","",(VLOOKUP($E109,'DTOC Backsheet'!$D$5:$AF$183,S$9,FALSE))),"")</f>
        <v>608.60850139241677</v>
      </c>
      <c r="T109" s="88">
        <f ca="1">IFERROR(IF((VLOOKUP($E109,'DTOC Backsheet'!$D$5:$AF$183,T$9,FALSE))="","",(VLOOKUP($E109,'DTOC Backsheet'!$D$5:$AF$183,T$9,FALSE))),"")</f>
        <v>614.18905898239257</v>
      </c>
      <c r="U109" s="148">
        <f ca="1">IFERROR(IF((VLOOKUP($E109,'DTOC Backsheet'!$D$5:$AF$183,U$9,FALSE))="","",(VLOOKUP($E109,'DTOC Backsheet'!$D$5:$AF$183,U$9,FALSE))),"")</f>
        <v>666.59684240691843</v>
      </c>
      <c r="V109" s="198">
        <f ca="1">IFERROR(IF((VLOOKUP($E109,'DTOC Backsheet'!$D$5:$AF$183,V$9,FALSE))="","",(VLOOKUP($E109,'DTOC Backsheet'!$D$5:$AF$183,V$9,FALSE))),"")</f>
        <v>535.38886663904077</v>
      </c>
      <c r="W109" s="87">
        <f ca="1">IFERROR(IF((VLOOKUP($E109,'DTOC Backsheet'!$D$5:$AF$183,W$9,FALSE))="","",(VLOOKUP($E109,'DTOC Backsheet'!$D$5:$AF$183,W$9,FALSE))),"")</f>
        <v>529.35631602902345</v>
      </c>
      <c r="X109" s="201">
        <f ca="1">IFERROR(IF((VLOOKUP($E109,'DTOC Backsheet'!$D$5:$AF$183,X$9,FALSE))="","",(VLOOKUP($E109,'DTOC Backsheet'!$D$5:$AF$183,X$9,FALSE))),"")</f>
        <v>803.66025885795898</v>
      </c>
      <c r="Y109" s="72"/>
    </row>
    <row r="110" spans="1:25" ht="30" customHeight="1" x14ac:dyDescent="0.3">
      <c r="A110" s="141">
        <v>98</v>
      </c>
      <c r="B110" s="77" t="str">
        <f ca="1">IFERROR(IF((VLOOKUP($E110,'Org List'!$AJ$10:$AL$190,3,FALSE))="","",(VLOOKUP($E110,'Org List'!$AJ$10:$AL$190,3,FALSE))),"")</f>
        <v>North West Commissioning Region</v>
      </c>
      <c r="C110" s="78" t="str">
        <f ca="1">IFERROR(IF((VLOOKUP($E110,'Org List'!$AO$10:$AQ$190,3,FALSE))="","",(VLOOKUP($E110,'Org List'!$AO$10:$AQ$190,3,FALSE))),"")</f>
        <v>North West Region</v>
      </c>
      <c r="D110" s="79" t="str">
        <f ca="1">IFERROR(IF((VLOOKUP($E110,'Org List'!$AT$10:$AV$190,3,FALSE))="","",(VLOOKUP($E110,'Org List'!$AT$10:$AV$190,3,FALSE))),"")</f>
        <v>NHS England North West (Lancashire)</v>
      </c>
      <c r="E110" s="77" t="str">
        <f t="shared" ca="1" si="1"/>
        <v>E10000017</v>
      </c>
      <c r="F110" s="79" t="str">
        <f ca="1">IF(E110="","",VLOOKUP(E110,'Org List'!$J$9:$K$640,2,0))</f>
        <v>Lancashire</v>
      </c>
      <c r="G110" s="86">
        <f ca="1">IFERROR(IF((VLOOKUP($E110,'Adj NEA Backsheet'!$D$5:$CB$183,G$9,FALSE))="","",(VLOOKUP($E110,'Adj NEA Backsheet'!$D$5:$CB$183,G$9,FALSE))),"")</f>
        <v>2735.5293159672451</v>
      </c>
      <c r="H110" s="87">
        <f ca="1">IFERROR(IF((VLOOKUP($E110,'Adj NEA Backsheet'!$D$5:$CB$183,H$9,FALSE))="","",(VLOOKUP($E110,'Adj NEA Backsheet'!$D$5:$CB$183,H$9,FALSE))),"")</f>
        <v>2711.8233195997609</v>
      </c>
      <c r="I110" s="87">
        <f ca="1">IFERROR(IF((VLOOKUP($E110,'Adj NEA Backsheet'!$D$5:$CB$183,I$9,FALSE))="","",(VLOOKUP($E110,'Adj NEA Backsheet'!$D$5:$CB$183,I$9,FALSE))),"")</f>
        <v>3057.1118423158064</v>
      </c>
      <c r="J110" s="88">
        <f ca="1">IFERROR(IF((VLOOKUP($E110,'Adj NEA Backsheet'!$D$5:$CB$183,J$9,FALSE))="","",(VLOOKUP($E110,'Adj NEA Backsheet'!$D$5:$CB$183,J$9,FALSE))),"")</f>
        <v>2989.378243105858</v>
      </c>
      <c r="K110" s="148">
        <f ca="1">IFERROR(IF((VLOOKUP($E110,'Adj NEA Backsheet'!$D$5:$CB$183,K$9,FALSE))="","",(VLOOKUP($E110,'Adj NEA Backsheet'!$D$5:$CB$183,K$9,FALSE))),"")</f>
        <v>2964.3628346594978</v>
      </c>
      <c r="L110" s="198">
        <f ca="1">IFERROR(IF((VLOOKUP($E110,'Adj NEA Backsheet'!$D$5:$CB$183,L$9,FALSE))="","",(VLOOKUP($E110,'Adj NEA Backsheet'!$D$5:$CB$183,L$9,FALSE))),"")</f>
        <v>2905.1730717738774</v>
      </c>
      <c r="M110" s="87">
        <f ca="1">IFERROR(IF((VLOOKUP($E110,'NEA Backsheet'!$D$5:$CB$183,M$9,FALSE))="","",(VLOOKUP($E110,'NEA Backsheet'!$D$5:$CB$183,M$9,FALSE))),"")</f>
        <v>3220.7059167880798</v>
      </c>
      <c r="N110" s="201">
        <f ca="1">IFERROR(IF((VLOOKUP($E110,'NEA Backsheet'!$D$5:$CB$183,N$9,FALSE))="","",(VLOOKUP($E110,'NEA Backsheet'!$D$5:$CB$183,N$9,FALSE))),"")</f>
        <v>3162.3974854243625</v>
      </c>
      <c r="O110" s="72"/>
      <c r="Q110" s="86">
        <f ca="1">IFERROR(IF((VLOOKUP($E110,'DTOC Backsheet'!$D$5:$AF$183,Q$9,FALSE))="","",(VLOOKUP($E110,'DTOC Backsheet'!$D$5:$AF$183,Q$9,FALSE))),"")</f>
        <v>1472.7478749977727</v>
      </c>
      <c r="R110" s="87">
        <f ca="1">IFERROR(IF((VLOOKUP($E110,'DTOC Backsheet'!$D$5:$AF$183,R$9,FALSE))="","",(VLOOKUP($E110,'DTOC Backsheet'!$D$5:$AF$183,R$9,FALSE))),"")</f>
        <v>1445.5989995796642</v>
      </c>
      <c r="S110" s="87">
        <f ca="1">IFERROR(IF((VLOOKUP($E110,'DTOC Backsheet'!$D$5:$AF$183,S$9,FALSE))="","",(VLOOKUP($E110,'DTOC Backsheet'!$D$5:$AF$183,S$9,FALSE))),"")</f>
        <v>1379.3515506829672</v>
      </c>
      <c r="T110" s="88">
        <f ca="1">IFERROR(IF((VLOOKUP($E110,'DTOC Backsheet'!$D$5:$AF$183,T$9,FALSE))="","",(VLOOKUP($E110,'DTOC Backsheet'!$D$5:$AF$183,T$9,FALSE))),"")</f>
        <v>1112.2587022628788</v>
      </c>
      <c r="U110" s="148">
        <f ca="1">IFERROR(IF((VLOOKUP($E110,'DTOC Backsheet'!$D$5:$AF$183,U$9,FALSE))="","",(VLOOKUP($E110,'DTOC Backsheet'!$D$5:$AF$183,U$9,FALSE))),"")</f>
        <v>979.63960975648524</v>
      </c>
      <c r="V110" s="198">
        <f ca="1">IFERROR(IF((VLOOKUP($E110,'DTOC Backsheet'!$D$5:$AF$183,V$9,FALSE))="","",(VLOOKUP($E110,'DTOC Backsheet'!$D$5:$AF$183,V$9,FALSE))),"")</f>
        <v>948.16355931984106</v>
      </c>
      <c r="W110" s="87">
        <f ca="1">IFERROR(IF((VLOOKUP($E110,'DTOC Backsheet'!$D$5:$AF$183,W$9,FALSE))="","",(VLOOKUP($E110,'DTOC Backsheet'!$D$5:$AF$183,W$9,FALSE))),"")</f>
        <v>1068.7168324921879</v>
      </c>
      <c r="X110" s="201">
        <f ca="1">IFERROR(IF((VLOOKUP($E110,'DTOC Backsheet'!$D$5:$AF$183,X$9,FALSE))="","",(VLOOKUP($E110,'DTOC Backsheet'!$D$5:$AF$183,X$9,FALSE))),"")</f>
        <v>1095.5890059183257</v>
      </c>
      <c r="Y110" s="72"/>
    </row>
    <row r="111" spans="1:25" ht="30" customHeight="1" x14ac:dyDescent="0.3">
      <c r="A111" s="141">
        <v>99</v>
      </c>
      <c r="B111" s="77" t="str">
        <f ca="1">IFERROR(IF((VLOOKUP($E111,'Org List'!$AJ$10:$AL$190,3,FALSE))="","",(VLOOKUP($E111,'Org List'!$AJ$10:$AL$190,3,FALSE))),"")</f>
        <v>North East and Yorkshire Commissioning Region</v>
      </c>
      <c r="C111" s="78" t="str">
        <f ca="1">IFERROR(IF((VLOOKUP($E111,'Org List'!$AO$10:$AQ$190,3,FALSE))="","",(VLOOKUP($E111,'Org List'!$AO$10:$AQ$190,3,FALSE))),"")</f>
        <v>Yorkshire and The Humber Region</v>
      </c>
      <c r="D111" s="79" t="str">
        <f ca="1">IFERROR(IF((VLOOKUP($E111,'Org List'!$AT$10:$AV$190,3,FALSE))="","",(VLOOKUP($E111,'Org List'!$AT$10:$AV$190,3,FALSE))),"")</f>
        <v>NHS England North East and Yokrshire (Yorkshire And Humber)</v>
      </c>
      <c r="E111" s="77" t="str">
        <f t="shared" ca="1" si="1"/>
        <v>E08000035</v>
      </c>
      <c r="F111" s="79" t="str">
        <f ca="1">IF(E111="","",VLOOKUP(E111,'Org List'!$J$9:$K$640,2,0))</f>
        <v>Leeds</v>
      </c>
      <c r="G111" s="86">
        <f ca="1">IFERROR(IF((VLOOKUP($E111,'Adj NEA Backsheet'!$D$5:$CB$183,G$9,FALSE))="","",(VLOOKUP($E111,'Adj NEA Backsheet'!$D$5:$CB$183,G$9,FALSE))),"")</f>
        <v>2476.9243555499061</v>
      </c>
      <c r="H111" s="87">
        <f ca="1">IFERROR(IF((VLOOKUP($E111,'Adj NEA Backsheet'!$D$5:$CB$183,H$9,FALSE))="","",(VLOOKUP($E111,'Adj NEA Backsheet'!$D$5:$CB$183,H$9,FALSE))),"")</f>
        <v>2448.0320272550107</v>
      </c>
      <c r="I111" s="87">
        <f ca="1">IFERROR(IF((VLOOKUP($E111,'Adj NEA Backsheet'!$D$5:$CB$183,I$9,FALSE))="","",(VLOOKUP($E111,'Adj NEA Backsheet'!$D$5:$CB$183,I$9,FALSE))),"")</f>
        <v>2351.1724683413145</v>
      </c>
      <c r="J111" s="88">
        <f ca="1">IFERROR(IF((VLOOKUP($E111,'Adj NEA Backsheet'!$D$5:$CB$183,J$9,FALSE))="","",(VLOOKUP($E111,'Adj NEA Backsheet'!$D$5:$CB$183,J$9,FALSE))),"")</f>
        <v>2303.8027772350615</v>
      </c>
      <c r="K111" s="148">
        <f ca="1">IFERROR(IF((VLOOKUP($E111,'Adj NEA Backsheet'!$D$5:$CB$183,K$9,FALSE))="","",(VLOOKUP($E111,'Adj NEA Backsheet'!$D$5:$CB$183,K$9,FALSE))),"")</f>
        <v>2445.6057175791952</v>
      </c>
      <c r="L111" s="198">
        <f ca="1">IFERROR(IF((VLOOKUP($E111,'Adj NEA Backsheet'!$D$5:$CB$183,L$9,FALSE))="","",(VLOOKUP($E111,'Adj NEA Backsheet'!$D$5:$CB$183,L$9,FALSE))),"")</f>
        <v>2416.9845067664105</v>
      </c>
      <c r="M111" s="87">
        <f ca="1">IFERROR(IF((VLOOKUP($E111,'NEA Backsheet'!$D$5:$CB$183,M$9,FALSE))="","",(VLOOKUP($E111,'NEA Backsheet'!$D$5:$CB$183,M$9,FALSE))),"")</f>
        <v>2295.1903895403916</v>
      </c>
      <c r="N111" s="201">
        <f ca="1">IFERROR(IF((VLOOKUP($E111,'NEA Backsheet'!$D$5:$CB$183,N$9,FALSE))="","",(VLOOKUP($E111,'NEA Backsheet'!$D$5:$CB$183,N$9,FALSE))),"")</f>
        <v>2253.5517002458491</v>
      </c>
      <c r="O111" s="72"/>
      <c r="Q111" s="86">
        <f ca="1">IFERROR(IF((VLOOKUP($E111,'DTOC Backsheet'!$D$5:$AF$183,Q$9,FALSE))="","",(VLOOKUP($E111,'DTOC Backsheet'!$D$5:$AF$183,Q$9,FALSE))),"")</f>
        <v>1386.4055947673535</v>
      </c>
      <c r="R111" s="87">
        <f ca="1">IFERROR(IF((VLOOKUP($E111,'DTOC Backsheet'!$D$5:$AF$183,R$9,FALSE))="","",(VLOOKUP($E111,'DTOC Backsheet'!$D$5:$AF$183,R$9,FALSE))),"")</f>
        <v>1544.1868285002051</v>
      </c>
      <c r="S111" s="87">
        <f ca="1">IFERROR(IF((VLOOKUP($E111,'DTOC Backsheet'!$D$5:$AF$183,S$9,FALSE))="","",(VLOOKUP($E111,'DTOC Backsheet'!$D$5:$AF$183,S$9,FALSE))),"")</f>
        <v>1669.6358422058333</v>
      </c>
      <c r="T111" s="88">
        <f ca="1">IFERROR(IF((VLOOKUP($E111,'DTOC Backsheet'!$D$5:$AF$183,T$9,FALSE))="","",(VLOOKUP($E111,'DTOC Backsheet'!$D$5:$AF$183,T$9,FALSE))),"")</f>
        <v>1711.0529240611097</v>
      </c>
      <c r="U111" s="148">
        <f ca="1">IFERROR(IF((VLOOKUP($E111,'DTOC Backsheet'!$D$5:$AF$183,U$9,FALSE))="","",(VLOOKUP($E111,'DTOC Backsheet'!$D$5:$AF$183,U$9,FALSE))),"")</f>
        <v>1439.5924329152133</v>
      </c>
      <c r="V111" s="198">
        <f ca="1">IFERROR(IF((VLOOKUP($E111,'DTOC Backsheet'!$D$5:$AF$183,V$9,FALSE))="","",(VLOOKUP($E111,'DTOC Backsheet'!$D$5:$AF$183,V$9,FALSE))),"")</f>
        <v>1643.7101497626311</v>
      </c>
      <c r="W111" s="87">
        <f ca="1">IFERROR(IF((VLOOKUP($E111,'DTOC Backsheet'!$D$5:$AF$183,W$9,FALSE))="","",(VLOOKUP($E111,'DTOC Backsheet'!$D$5:$AF$183,W$9,FALSE))),"")</f>
        <v>1515.2927830216177</v>
      </c>
      <c r="X111" s="201">
        <f ca="1">IFERROR(IF((VLOOKUP($E111,'DTOC Backsheet'!$D$5:$AF$183,X$9,FALSE))="","",(VLOOKUP($E111,'DTOC Backsheet'!$D$5:$AF$183,X$9,FALSE))),"")</f>
        <v>1360.8315194159356</v>
      </c>
      <c r="Y111" s="72"/>
    </row>
    <row r="112" spans="1:25" ht="30" customHeight="1" x14ac:dyDescent="0.3">
      <c r="A112" s="141">
        <v>100</v>
      </c>
      <c r="B112" s="77" t="str">
        <f ca="1">IFERROR(IF((VLOOKUP($E112,'Org List'!$AJ$10:$AL$190,3,FALSE))="","",(VLOOKUP($E112,'Org List'!$AJ$10:$AL$190,3,FALSE))),"")</f>
        <v>Midlands Commissioning Region</v>
      </c>
      <c r="C112" s="78" t="str">
        <f ca="1">IFERROR(IF((VLOOKUP($E112,'Org List'!$AO$10:$AQ$190,3,FALSE))="","",(VLOOKUP($E112,'Org List'!$AO$10:$AQ$190,3,FALSE))),"")</f>
        <v>East Midlands Region</v>
      </c>
      <c r="D112" s="79" t="str">
        <f ca="1">IFERROR(IF((VLOOKUP($E112,'Org List'!$AT$10:$AV$190,3,FALSE))="","",(VLOOKUP($E112,'Org List'!$AT$10:$AV$190,3,FALSE))),"")</f>
        <v>NHS England Midlands (Central Midlands)</v>
      </c>
      <c r="E112" s="77" t="str">
        <f t="shared" ca="1" si="1"/>
        <v>E06000016</v>
      </c>
      <c r="F112" s="79" t="str">
        <f ca="1">IF(E112="","",VLOOKUP(E112,'Org List'!$J$9:$K$640,2,0))</f>
        <v>Leicester</v>
      </c>
      <c r="G112" s="86">
        <f ca="1">IFERROR(IF((VLOOKUP($E112,'Adj NEA Backsheet'!$D$5:$CB$183,G$9,FALSE))="","",(VLOOKUP($E112,'Adj NEA Backsheet'!$D$5:$CB$183,G$9,FALSE))),"")</f>
        <v>2859.8993006788683</v>
      </c>
      <c r="H112" s="87">
        <f ca="1">IFERROR(IF((VLOOKUP($E112,'Adj NEA Backsheet'!$D$5:$CB$183,H$9,FALSE))="","",(VLOOKUP($E112,'Adj NEA Backsheet'!$D$5:$CB$183,H$9,FALSE))),"")</f>
        <v>2874.6674606146184</v>
      </c>
      <c r="I112" s="87">
        <f ca="1">IFERROR(IF((VLOOKUP($E112,'Adj NEA Backsheet'!$D$5:$CB$183,I$9,FALSE))="","",(VLOOKUP($E112,'Adj NEA Backsheet'!$D$5:$CB$183,I$9,FALSE))),"")</f>
        <v>2863.8922212931675</v>
      </c>
      <c r="J112" s="88">
        <f ca="1">IFERROR(IF((VLOOKUP($E112,'Adj NEA Backsheet'!$D$5:$CB$183,J$9,FALSE))="","",(VLOOKUP($E112,'Adj NEA Backsheet'!$D$5:$CB$183,J$9,FALSE))),"")</f>
        <v>2884.3880807151204</v>
      </c>
      <c r="K112" s="148">
        <f ca="1">IFERROR(IF((VLOOKUP($E112,'Adj NEA Backsheet'!$D$5:$CB$183,K$9,FALSE))="","",(VLOOKUP($E112,'Adj NEA Backsheet'!$D$5:$CB$183,K$9,FALSE))),"")</f>
        <v>2915.9963627441512</v>
      </c>
      <c r="L112" s="198">
        <f ca="1">IFERROR(IF((VLOOKUP($E112,'Adj NEA Backsheet'!$D$5:$CB$183,L$9,FALSE))="","",(VLOOKUP($E112,'Adj NEA Backsheet'!$D$5:$CB$183,L$9,FALSE))),"")</f>
        <v>2720.388566765314</v>
      </c>
      <c r="M112" s="87">
        <f ca="1">IFERROR(IF((VLOOKUP($E112,'NEA Backsheet'!$D$5:$CB$183,M$9,FALSE))="","",(VLOOKUP($E112,'NEA Backsheet'!$D$5:$CB$183,M$9,FALSE))),"")</f>
        <v>2933.108596033333</v>
      </c>
      <c r="N112" s="201">
        <f ca="1">IFERROR(IF((VLOOKUP($E112,'NEA Backsheet'!$D$5:$CB$183,N$9,FALSE))="","",(VLOOKUP($E112,'NEA Backsheet'!$D$5:$CB$183,N$9,FALSE))),"")</f>
        <v>2872.1811053787555</v>
      </c>
      <c r="O112" s="72"/>
      <c r="Q112" s="86">
        <f ca="1">IFERROR(IF((VLOOKUP($E112,'DTOC Backsheet'!$D$5:$AF$183,Q$9,FALSE))="","",(VLOOKUP($E112,'DTOC Backsheet'!$D$5:$AF$183,Q$9,FALSE))),"")</f>
        <v>795.14535034586038</v>
      </c>
      <c r="R112" s="87">
        <f ca="1">IFERROR(IF((VLOOKUP($E112,'DTOC Backsheet'!$D$5:$AF$183,R$9,FALSE))="","",(VLOOKUP($E112,'DTOC Backsheet'!$D$5:$AF$183,R$9,FALSE))),"")</f>
        <v>1052.4091606675515</v>
      </c>
      <c r="S112" s="87">
        <f ca="1">IFERROR(IF((VLOOKUP($E112,'DTOC Backsheet'!$D$5:$AF$183,S$9,FALSE))="","",(VLOOKUP($E112,'DTOC Backsheet'!$D$5:$AF$183,S$9,FALSE))),"")</f>
        <v>769.93794529993113</v>
      </c>
      <c r="T112" s="88">
        <f ca="1">IFERROR(IF((VLOOKUP($E112,'DTOC Backsheet'!$D$5:$AF$183,T$9,FALSE))="","",(VLOOKUP($E112,'DTOC Backsheet'!$D$5:$AF$183,T$9,FALSE))),"")</f>
        <v>547.4551519593291</v>
      </c>
      <c r="U112" s="148">
        <f ca="1">IFERROR(IF((VLOOKUP($E112,'DTOC Backsheet'!$D$5:$AF$183,U$9,FALSE))="","",(VLOOKUP($E112,'DTOC Backsheet'!$D$5:$AF$183,U$9,FALSE))),"")</f>
        <v>458.91793061819772</v>
      </c>
      <c r="V112" s="198">
        <f ca="1">IFERROR(IF((VLOOKUP($E112,'DTOC Backsheet'!$D$5:$AF$183,V$9,FALSE))="","",(VLOOKUP($E112,'DTOC Backsheet'!$D$5:$AF$183,V$9,FALSE))),"")</f>
        <v>483.26566648700879</v>
      </c>
      <c r="W112" s="87">
        <f ca="1">IFERROR(IF((VLOOKUP($E112,'DTOC Backsheet'!$D$5:$AF$183,W$9,FALSE))="","",(VLOOKUP($E112,'DTOC Backsheet'!$D$5:$AF$183,W$9,FALSE))),"")</f>
        <v>530.85442295786697</v>
      </c>
      <c r="X112" s="201">
        <f ca="1">IFERROR(IF((VLOOKUP($E112,'DTOC Backsheet'!$D$5:$AF$183,X$9,FALSE))="","",(VLOOKUP($E112,'DTOC Backsheet'!$D$5:$AF$183,X$9,FALSE))),"")</f>
        <v>522.50292207743928</v>
      </c>
      <c r="Y112" s="72"/>
    </row>
    <row r="113" spans="1:25" ht="30" customHeight="1" x14ac:dyDescent="0.3">
      <c r="A113" s="141">
        <v>101</v>
      </c>
      <c r="B113" s="77" t="str">
        <f ca="1">IFERROR(IF((VLOOKUP($E113,'Org List'!$AJ$10:$AL$190,3,FALSE))="","",(VLOOKUP($E113,'Org List'!$AJ$10:$AL$190,3,FALSE))),"")</f>
        <v>Midlands Commissioning Region</v>
      </c>
      <c r="C113" s="78" t="str">
        <f ca="1">IFERROR(IF((VLOOKUP($E113,'Org List'!$AO$10:$AQ$190,3,FALSE))="","",(VLOOKUP($E113,'Org List'!$AO$10:$AQ$190,3,FALSE))),"")</f>
        <v>East Midlands Region</v>
      </c>
      <c r="D113" s="79" t="str">
        <f ca="1">IFERROR(IF((VLOOKUP($E113,'Org List'!$AT$10:$AV$190,3,FALSE))="","",(VLOOKUP($E113,'Org List'!$AT$10:$AV$190,3,FALSE))),"")</f>
        <v>NHS England Midlands (Central Midlands)</v>
      </c>
      <c r="E113" s="77" t="str">
        <f t="shared" ca="1" si="1"/>
        <v>E10000018</v>
      </c>
      <c r="F113" s="79" t="str">
        <f ca="1">IF(E113="","",VLOOKUP(E113,'Org List'!$J$9:$K$640,2,0))</f>
        <v>Leicestershire</v>
      </c>
      <c r="G113" s="86">
        <f ca="1">IFERROR(IF((VLOOKUP($E113,'Adj NEA Backsheet'!$D$5:$CB$183,G$9,FALSE))="","",(VLOOKUP($E113,'Adj NEA Backsheet'!$D$5:$CB$183,G$9,FALSE))),"")</f>
        <v>2416.3825328188977</v>
      </c>
      <c r="H113" s="87">
        <f ca="1">IFERROR(IF((VLOOKUP($E113,'Adj NEA Backsheet'!$D$5:$CB$183,H$9,FALSE))="","",(VLOOKUP($E113,'Adj NEA Backsheet'!$D$5:$CB$183,H$9,FALSE))),"")</f>
        <v>2479.1208145041464</v>
      </c>
      <c r="I113" s="87">
        <f ca="1">IFERROR(IF((VLOOKUP($E113,'Adj NEA Backsheet'!$D$5:$CB$183,I$9,FALSE))="","",(VLOOKUP($E113,'Adj NEA Backsheet'!$D$5:$CB$183,I$9,FALSE))),"")</f>
        <v>2549.9409641511593</v>
      </c>
      <c r="J113" s="88">
        <f ca="1">IFERROR(IF((VLOOKUP($E113,'Adj NEA Backsheet'!$D$5:$CB$183,J$9,FALSE))="","",(VLOOKUP($E113,'Adj NEA Backsheet'!$D$5:$CB$183,J$9,FALSE))),"")</f>
        <v>2610.138687331199</v>
      </c>
      <c r="K113" s="148">
        <f ca="1">IFERROR(IF((VLOOKUP($E113,'Adj NEA Backsheet'!$D$5:$CB$183,K$9,FALSE))="","",(VLOOKUP($E113,'Adj NEA Backsheet'!$D$5:$CB$183,K$9,FALSE))),"")</f>
        <v>2554.4983795085082</v>
      </c>
      <c r="L113" s="198">
        <f ca="1">IFERROR(IF((VLOOKUP($E113,'Adj NEA Backsheet'!$D$5:$CB$183,L$9,FALSE))="","",(VLOOKUP($E113,'Adj NEA Backsheet'!$D$5:$CB$183,L$9,FALSE))),"")</f>
        <v>2482.1307193305133</v>
      </c>
      <c r="M113" s="87">
        <f ca="1">IFERROR(IF((VLOOKUP($E113,'NEA Backsheet'!$D$5:$CB$183,M$9,FALSE))="","",(VLOOKUP($E113,'NEA Backsheet'!$D$5:$CB$183,M$9,FALSE))),"")</f>
        <v>2582.9872229074945</v>
      </c>
      <c r="N113" s="201">
        <f ca="1">IFERROR(IF((VLOOKUP($E113,'NEA Backsheet'!$D$5:$CB$183,N$9,FALSE))="","",(VLOOKUP($E113,'NEA Backsheet'!$D$5:$CB$183,N$9,FALSE))),"")</f>
        <v>2613.2901084422883</v>
      </c>
      <c r="O113" s="72"/>
      <c r="Q113" s="86">
        <f ca="1">IFERROR(IF((VLOOKUP($E113,'DTOC Backsheet'!$D$5:$AF$183,Q$9,FALSE))="","",(VLOOKUP($E113,'DTOC Backsheet'!$D$5:$AF$183,Q$9,FALSE))),"")</f>
        <v>842.51235044454347</v>
      </c>
      <c r="R113" s="87">
        <f ca="1">IFERROR(IF((VLOOKUP($E113,'DTOC Backsheet'!$D$5:$AF$183,R$9,FALSE))="","",(VLOOKUP($E113,'DTOC Backsheet'!$D$5:$AF$183,R$9,FALSE))),"")</f>
        <v>833.26990478468736</v>
      </c>
      <c r="S113" s="87">
        <f ca="1">IFERROR(IF((VLOOKUP($E113,'DTOC Backsheet'!$D$5:$AF$183,S$9,FALSE))="","",(VLOOKUP($E113,'DTOC Backsheet'!$D$5:$AF$183,S$9,FALSE))),"")</f>
        <v>848.31153203504152</v>
      </c>
      <c r="T113" s="88">
        <f ca="1">IFERROR(IF((VLOOKUP($E113,'DTOC Backsheet'!$D$5:$AF$183,T$9,FALSE))="","",(VLOOKUP($E113,'DTOC Backsheet'!$D$5:$AF$183,T$9,FALSE))),"")</f>
        <v>744.22756591027326</v>
      </c>
      <c r="U113" s="148">
        <f ca="1">IFERROR(IF((VLOOKUP($E113,'DTOC Backsheet'!$D$5:$AF$183,U$9,FALSE))="","",(VLOOKUP($E113,'DTOC Backsheet'!$D$5:$AF$183,U$9,FALSE))),"")</f>
        <v>485.75983357027087</v>
      </c>
      <c r="V113" s="198">
        <f ca="1">IFERROR(IF((VLOOKUP($E113,'DTOC Backsheet'!$D$5:$AF$183,V$9,FALSE))="","",(VLOOKUP($E113,'DTOC Backsheet'!$D$5:$AF$183,V$9,FALSE))),"")</f>
        <v>580.37424891492822</v>
      </c>
      <c r="W113" s="87">
        <f ca="1">IFERROR(IF((VLOOKUP($E113,'DTOC Backsheet'!$D$5:$AF$183,W$9,FALSE))="","",(VLOOKUP($E113,'DTOC Backsheet'!$D$5:$AF$183,W$9,FALSE))),"")</f>
        <v>661.21338539714486</v>
      </c>
      <c r="X113" s="201">
        <f ca="1">IFERROR(IF((VLOOKUP($E113,'DTOC Backsheet'!$D$5:$AF$183,X$9,FALSE))="","",(VLOOKUP($E113,'DTOC Backsheet'!$D$5:$AF$183,X$9,FALSE))),"")</f>
        <v>626.83486802833443</v>
      </c>
      <c r="Y113" s="72"/>
    </row>
    <row r="114" spans="1:25" ht="30" customHeight="1" x14ac:dyDescent="0.3">
      <c r="A114" s="141">
        <v>102</v>
      </c>
      <c r="B114" s="77" t="str">
        <f ca="1">IFERROR(IF((VLOOKUP($E114,'Org List'!$AJ$10:$AL$190,3,FALSE))="","",(VLOOKUP($E114,'Org List'!$AJ$10:$AL$190,3,FALSE))),"")</f>
        <v>London Commissioning Region</v>
      </c>
      <c r="C114" s="78" t="str">
        <f ca="1">IFERROR(IF((VLOOKUP($E114,'Org List'!$AO$10:$AQ$190,3,FALSE))="","",(VLOOKUP($E114,'Org List'!$AO$10:$AQ$190,3,FALSE))),"")</f>
        <v>London Region</v>
      </c>
      <c r="D114" s="79" t="str">
        <f ca="1">IFERROR(IF((VLOOKUP($E114,'Org List'!$AT$10:$AV$190,3,FALSE))="","",(VLOOKUP($E114,'Org List'!$AT$10:$AV$190,3,FALSE))),"")</f>
        <v>NHS England London</v>
      </c>
      <c r="E114" s="77" t="str">
        <f t="shared" ca="1" si="1"/>
        <v>E09000023</v>
      </c>
      <c r="F114" s="79" t="str">
        <f ca="1">IF(E114="","",VLOOKUP(E114,'Org List'!$J$9:$K$640,2,0))</f>
        <v>Lewisham</v>
      </c>
      <c r="G114" s="86">
        <f ca="1">IFERROR(IF((VLOOKUP($E114,'Adj NEA Backsheet'!$D$5:$CB$183,G$9,FALSE))="","",(VLOOKUP($E114,'Adj NEA Backsheet'!$D$5:$CB$183,G$9,FALSE))),"")</f>
        <v>2224.2606875799975</v>
      </c>
      <c r="H114" s="87">
        <f ca="1">IFERROR(IF((VLOOKUP($E114,'Adj NEA Backsheet'!$D$5:$CB$183,H$9,FALSE))="","",(VLOOKUP($E114,'Adj NEA Backsheet'!$D$5:$CB$183,H$9,FALSE))),"")</f>
        <v>2200.8560627143997</v>
      </c>
      <c r="I114" s="87">
        <f ca="1">IFERROR(IF((VLOOKUP($E114,'Adj NEA Backsheet'!$D$5:$CB$183,I$9,FALSE))="","",(VLOOKUP($E114,'Adj NEA Backsheet'!$D$5:$CB$183,I$9,FALSE))),"")</f>
        <v>2218.0001166683528</v>
      </c>
      <c r="J114" s="88">
        <f ca="1">IFERROR(IF((VLOOKUP($E114,'Adj NEA Backsheet'!$D$5:$CB$183,J$9,FALSE))="","",(VLOOKUP($E114,'Adj NEA Backsheet'!$D$5:$CB$183,J$9,FALSE))),"")</f>
        <v>2048.6418528114168</v>
      </c>
      <c r="K114" s="148">
        <f ca="1">IFERROR(IF((VLOOKUP($E114,'Adj NEA Backsheet'!$D$5:$CB$183,K$9,FALSE))="","",(VLOOKUP($E114,'Adj NEA Backsheet'!$D$5:$CB$183,K$9,FALSE))),"")</f>
        <v>2146.9170730914548</v>
      </c>
      <c r="L114" s="198">
        <f ca="1">IFERROR(IF((VLOOKUP($E114,'Adj NEA Backsheet'!$D$5:$CB$183,L$9,FALSE))="","",(VLOOKUP($E114,'Adj NEA Backsheet'!$D$5:$CB$183,L$9,FALSE))),"")</f>
        <v>2152.6246446316686</v>
      </c>
      <c r="M114" s="87">
        <f ca="1">IFERROR(IF((VLOOKUP($E114,'NEA Backsheet'!$D$5:$CB$183,M$9,FALSE))="","",(VLOOKUP($E114,'NEA Backsheet'!$D$5:$CB$183,M$9,FALSE))),"")</f>
        <v>2287.4357780012447</v>
      </c>
      <c r="N114" s="201">
        <f ca="1">IFERROR(IF((VLOOKUP($E114,'NEA Backsheet'!$D$5:$CB$183,N$9,FALSE))="","",(VLOOKUP($E114,'NEA Backsheet'!$D$5:$CB$183,N$9,FALSE))),"")</f>
        <v>2226.2974166391164</v>
      </c>
      <c r="O114" s="72"/>
      <c r="Q114" s="86">
        <f ca="1">IFERROR(IF((VLOOKUP($E114,'DTOC Backsheet'!$D$5:$AF$183,Q$9,FALSE))="","",(VLOOKUP($E114,'DTOC Backsheet'!$D$5:$AF$183,Q$9,FALSE))),"")</f>
        <v>382.7751196172249</v>
      </c>
      <c r="R114" s="87">
        <f ca="1">IFERROR(IF((VLOOKUP($E114,'DTOC Backsheet'!$D$5:$AF$183,R$9,FALSE))="","",(VLOOKUP($E114,'DTOC Backsheet'!$D$5:$AF$183,R$9,FALSE))),"")</f>
        <v>522.66826871499995</v>
      </c>
      <c r="S114" s="87">
        <f ca="1">IFERROR(IF((VLOOKUP($E114,'DTOC Backsheet'!$D$5:$AF$183,S$9,FALSE))="","",(VLOOKUP($E114,'DTOC Backsheet'!$D$5:$AF$183,S$9,FALSE))),"")</f>
        <v>684.01742227562386</v>
      </c>
      <c r="T114" s="88">
        <f ca="1">IFERROR(IF((VLOOKUP($E114,'DTOC Backsheet'!$D$5:$AF$183,T$9,FALSE))="","",(VLOOKUP($E114,'DTOC Backsheet'!$D$5:$AF$183,T$9,FALSE))),"")</f>
        <v>455.62299795907006</v>
      </c>
      <c r="U114" s="148">
        <f ca="1">IFERROR(IF((VLOOKUP($E114,'DTOC Backsheet'!$D$5:$AF$183,U$9,FALSE))="","",(VLOOKUP($E114,'DTOC Backsheet'!$D$5:$AF$183,U$9,FALSE))),"")</f>
        <v>282.97472701339655</v>
      </c>
      <c r="V114" s="198">
        <f ca="1">IFERROR(IF((VLOOKUP($E114,'DTOC Backsheet'!$D$5:$AF$183,V$9,FALSE))="","",(VLOOKUP($E114,'DTOC Backsheet'!$D$5:$AF$183,V$9,FALSE))),"")</f>
        <v>272.02630007537823</v>
      </c>
      <c r="W114" s="87">
        <f ca="1">IFERROR(IF((VLOOKUP($E114,'DTOC Backsheet'!$D$5:$AF$183,W$9,FALSE))="","",(VLOOKUP($E114,'DTOC Backsheet'!$D$5:$AF$183,W$9,FALSE))),"")</f>
        <v>358.35043554821499</v>
      </c>
      <c r="X114" s="201">
        <f ca="1">IFERROR(IF((VLOOKUP($E114,'DTOC Backsheet'!$D$5:$AF$183,X$9,FALSE))="","",(VLOOKUP($E114,'DTOC Backsheet'!$D$5:$AF$183,X$9,FALSE))),"")</f>
        <v>426.7511282295344</v>
      </c>
      <c r="Y114" s="72"/>
    </row>
    <row r="115" spans="1:25" ht="30" customHeight="1" x14ac:dyDescent="0.3">
      <c r="A115" s="141">
        <v>103</v>
      </c>
      <c r="B115" s="77" t="str">
        <f ca="1">IFERROR(IF((VLOOKUP($E115,'Org List'!$AJ$10:$AL$190,3,FALSE))="","",(VLOOKUP($E115,'Org List'!$AJ$10:$AL$190,3,FALSE))),"")</f>
        <v>Midlands Commissioning Region</v>
      </c>
      <c r="C115" s="78" t="str">
        <f ca="1">IFERROR(IF((VLOOKUP($E115,'Org List'!$AO$10:$AQ$190,3,FALSE))="","",(VLOOKUP($E115,'Org List'!$AO$10:$AQ$190,3,FALSE))),"")</f>
        <v>East Midlands Region</v>
      </c>
      <c r="D115" s="79" t="str">
        <f ca="1">IFERROR(IF((VLOOKUP($E115,'Org List'!$AT$10:$AV$190,3,FALSE))="","",(VLOOKUP($E115,'Org List'!$AT$10:$AV$190,3,FALSE))),"")</f>
        <v>NHS England Midlands (Central Midlands)</v>
      </c>
      <c r="E115" s="77" t="str">
        <f t="shared" ca="1" si="1"/>
        <v>E10000019</v>
      </c>
      <c r="F115" s="79" t="str">
        <f ca="1">IF(E115="","",VLOOKUP(E115,'Org List'!$J$9:$K$640,2,0))</f>
        <v>Lincolnshire</v>
      </c>
      <c r="G115" s="86">
        <f ca="1">IFERROR(IF((VLOOKUP($E115,'Adj NEA Backsheet'!$D$5:$CB$183,G$9,FALSE))="","",(VLOOKUP($E115,'Adj NEA Backsheet'!$D$5:$CB$183,G$9,FALSE))),"")</f>
        <v>2438.9396645047973</v>
      </c>
      <c r="H115" s="87">
        <f ca="1">IFERROR(IF((VLOOKUP($E115,'Adj NEA Backsheet'!$D$5:$CB$183,H$9,FALSE))="","",(VLOOKUP($E115,'Adj NEA Backsheet'!$D$5:$CB$183,H$9,FALSE))),"")</f>
        <v>2485.7288529632979</v>
      </c>
      <c r="I115" s="87">
        <f ca="1">IFERROR(IF((VLOOKUP($E115,'Adj NEA Backsheet'!$D$5:$CB$183,I$9,FALSE))="","",(VLOOKUP($E115,'Adj NEA Backsheet'!$D$5:$CB$183,I$9,FALSE))),"")</f>
        <v>2627.551619354761</v>
      </c>
      <c r="J115" s="88">
        <f ca="1">IFERROR(IF((VLOOKUP($E115,'Adj NEA Backsheet'!$D$5:$CB$183,J$9,FALSE))="","",(VLOOKUP($E115,'Adj NEA Backsheet'!$D$5:$CB$183,J$9,FALSE))),"")</f>
        <v>2542.9031332137051</v>
      </c>
      <c r="K115" s="148">
        <f ca="1">IFERROR(IF((VLOOKUP($E115,'Adj NEA Backsheet'!$D$5:$CB$183,K$9,FALSE))="","",(VLOOKUP($E115,'Adj NEA Backsheet'!$D$5:$CB$183,K$9,FALSE))),"")</f>
        <v>2504.201861049542</v>
      </c>
      <c r="L115" s="198">
        <f ca="1">IFERROR(IF((VLOOKUP($E115,'Adj NEA Backsheet'!$D$5:$CB$183,L$9,FALSE))="","",(VLOOKUP($E115,'Adj NEA Backsheet'!$D$5:$CB$183,L$9,FALSE))),"")</f>
        <v>2508.097584175996</v>
      </c>
      <c r="M115" s="87">
        <f ca="1">IFERROR(IF((VLOOKUP($E115,'NEA Backsheet'!$D$5:$CB$183,M$9,FALSE))="","",(VLOOKUP($E115,'NEA Backsheet'!$D$5:$CB$183,M$9,FALSE))),"")</f>
        <v>2664.9085100737152</v>
      </c>
      <c r="N115" s="201">
        <f ca="1">IFERROR(IF((VLOOKUP($E115,'NEA Backsheet'!$D$5:$CB$183,N$9,FALSE))="","",(VLOOKUP($E115,'NEA Backsheet'!$D$5:$CB$183,N$9,FALSE))),"")</f>
        <v>2685.9243005002509</v>
      </c>
      <c r="O115" s="72"/>
      <c r="Q115" s="86">
        <f ca="1">IFERROR(IF((VLOOKUP($E115,'DTOC Backsheet'!$D$5:$AF$183,Q$9,FALSE))="","",(VLOOKUP($E115,'DTOC Backsheet'!$D$5:$AF$183,Q$9,FALSE))),"")</f>
        <v>1227.6634823698555</v>
      </c>
      <c r="R115" s="87">
        <f ca="1">IFERROR(IF((VLOOKUP($E115,'DTOC Backsheet'!$D$5:$AF$183,R$9,FALSE))="","",(VLOOKUP($E115,'DTOC Backsheet'!$D$5:$AF$183,R$9,FALSE))),"")</f>
        <v>1078.121341823326</v>
      </c>
      <c r="S115" s="87">
        <f ca="1">IFERROR(IF((VLOOKUP($E115,'DTOC Backsheet'!$D$5:$AF$183,S$9,FALSE))="","",(VLOOKUP($E115,'DTOC Backsheet'!$D$5:$AF$183,S$9,FALSE))),"")</f>
        <v>1156.6021123857824</v>
      </c>
      <c r="T115" s="88">
        <f ca="1">IFERROR(IF((VLOOKUP($E115,'DTOC Backsheet'!$D$5:$AF$183,T$9,FALSE))="","",(VLOOKUP($E115,'DTOC Backsheet'!$D$5:$AF$183,T$9,FALSE))),"")</f>
        <v>1018.4004551473735</v>
      </c>
      <c r="U115" s="148">
        <f ca="1">IFERROR(IF((VLOOKUP($E115,'DTOC Backsheet'!$D$5:$AF$183,U$9,FALSE))="","",(VLOOKUP($E115,'DTOC Backsheet'!$D$5:$AF$183,U$9,FALSE))),"")</f>
        <v>1006.3941190321025</v>
      </c>
      <c r="V115" s="198">
        <f ca="1">IFERROR(IF((VLOOKUP($E115,'DTOC Backsheet'!$D$5:$AF$183,V$9,FALSE))="","",(VLOOKUP($E115,'DTOC Backsheet'!$D$5:$AF$183,V$9,FALSE))),"")</f>
        <v>1126.9508912580432</v>
      </c>
      <c r="W115" s="87">
        <f ca="1">IFERROR(IF((VLOOKUP($E115,'DTOC Backsheet'!$D$5:$AF$183,W$9,FALSE))="","",(VLOOKUP($E115,'DTOC Backsheet'!$D$5:$AF$183,W$9,FALSE))),"")</f>
        <v>853.9300974039345</v>
      </c>
      <c r="X115" s="201">
        <f ca="1">IFERROR(IF((VLOOKUP($E115,'DTOC Backsheet'!$D$5:$AF$183,X$9,FALSE))="","",(VLOOKUP($E115,'DTOC Backsheet'!$D$5:$AF$183,X$9,FALSE))),"")</f>
        <v>792.88714151946044</v>
      </c>
      <c r="Y115" s="72"/>
    </row>
    <row r="116" spans="1:25" ht="30" customHeight="1" x14ac:dyDescent="0.3">
      <c r="A116" s="141">
        <v>104</v>
      </c>
      <c r="B116" s="77" t="str">
        <f ca="1">IFERROR(IF((VLOOKUP($E116,'Org List'!$AJ$10:$AL$190,3,FALSE))="","",(VLOOKUP($E116,'Org List'!$AJ$10:$AL$190,3,FALSE))),"")</f>
        <v>North West Commissioning Region</v>
      </c>
      <c r="C116" s="78" t="str">
        <f ca="1">IFERROR(IF((VLOOKUP($E116,'Org List'!$AO$10:$AQ$190,3,FALSE))="","",(VLOOKUP($E116,'Org List'!$AO$10:$AQ$190,3,FALSE))),"")</f>
        <v>North West Region</v>
      </c>
      <c r="D116" s="79" t="str">
        <f ca="1">IFERROR(IF((VLOOKUP($E116,'Org List'!$AT$10:$AV$190,3,FALSE))="","",(VLOOKUP($E116,'Org List'!$AT$10:$AV$190,3,FALSE))),"")</f>
        <v>NHS England North West (Cheshire And Merseyside)</v>
      </c>
      <c r="E116" s="77" t="str">
        <f t="shared" ca="1" si="1"/>
        <v>E08000012</v>
      </c>
      <c r="F116" s="79" t="str">
        <f ca="1">IF(E116="","",VLOOKUP(E116,'Org List'!$J$9:$K$640,2,0))</f>
        <v>Liverpool</v>
      </c>
      <c r="G116" s="86">
        <f ca="1">IFERROR(IF((VLOOKUP($E116,'Adj NEA Backsheet'!$D$5:$CB$183,G$9,FALSE))="","",(VLOOKUP($E116,'Adj NEA Backsheet'!$D$5:$CB$183,G$9,FALSE))),"")</f>
        <v>3118.1882944223385</v>
      </c>
      <c r="H116" s="87">
        <f ca="1">IFERROR(IF((VLOOKUP($E116,'Adj NEA Backsheet'!$D$5:$CB$183,H$9,FALSE))="","",(VLOOKUP($E116,'Adj NEA Backsheet'!$D$5:$CB$183,H$9,FALSE))),"")</f>
        <v>3205.3564754042523</v>
      </c>
      <c r="I116" s="87">
        <f ca="1">IFERROR(IF((VLOOKUP($E116,'Adj NEA Backsheet'!$D$5:$CB$183,I$9,FALSE))="","",(VLOOKUP($E116,'Adj NEA Backsheet'!$D$5:$CB$183,I$9,FALSE))),"")</f>
        <v>3419.4823718884013</v>
      </c>
      <c r="J116" s="88">
        <f ca="1">IFERROR(IF((VLOOKUP($E116,'Adj NEA Backsheet'!$D$5:$CB$183,J$9,FALSE))="","",(VLOOKUP($E116,'Adj NEA Backsheet'!$D$5:$CB$183,J$9,FALSE))),"")</f>
        <v>3477.7582522997777</v>
      </c>
      <c r="K116" s="148">
        <f ca="1">IFERROR(IF((VLOOKUP($E116,'Adj NEA Backsheet'!$D$5:$CB$183,K$9,FALSE))="","",(VLOOKUP($E116,'Adj NEA Backsheet'!$D$5:$CB$183,K$9,FALSE))),"")</f>
        <v>3593.5175476040913</v>
      </c>
      <c r="L116" s="198">
        <f ca="1">IFERROR(IF((VLOOKUP($E116,'Adj NEA Backsheet'!$D$5:$CB$183,L$9,FALSE))="","",(VLOOKUP($E116,'Adj NEA Backsheet'!$D$5:$CB$183,L$9,FALSE))),"")</f>
        <v>3610.2343776971061</v>
      </c>
      <c r="M116" s="87">
        <f ca="1">IFERROR(IF((VLOOKUP($E116,'NEA Backsheet'!$D$5:$CB$183,M$9,FALSE))="","",(VLOOKUP($E116,'NEA Backsheet'!$D$5:$CB$183,M$9,FALSE))),"")</f>
        <v>3721.6601145429463</v>
      </c>
      <c r="N116" s="201">
        <f ca="1">IFERROR(IF((VLOOKUP($E116,'NEA Backsheet'!$D$5:$CB$183,N$9,FALSE))="","",(VLOOKUP($E116,'NEA Backsheet'!$D$5:$CB$183,N$9,FALSE))),"")</f>
        <v>3685.9710381113778</v>
      </c>
      <c r="O116" s="72"/>
      <c r="Q116" s="86">
        <f ca="1">IFERROR(IF((VLOOKUP($E116,'DTOC Backsheet'!$D$5:$AF$183,Q$9,FALSE))="","",(VLOOKUP($E116,'DTOC Backsheet'!$D$5:$AF$183,Q$9,FALSE))),"")</f>
        <v>1224.8959152547909</v>
      </c>
      <c r="R116" s="87">
        <f ca="1">IFERROR(IF((VLOOKUP($E116,'DTOC Backsheet'!$D$5:$AF$183,R$9,FALSE))="","",(VLOOKUP($E116,'DTOC Backsheet'!$D$5:$AF$183,R$9,FALSE))),"")</f>
        <v>1138.4622342604016</v>
      </c>
      <c r="S116" s="87">
        <f ca="1">IFERROR(IF((VLOOKUP($E116,'DTOC Backsheet'!$D$5:$AF$183,S$9,FALSE))="","",(VLOOKUP($E116,'DTOC Backsheet'!$D$5:$AF$183,S$9,FALSE))),"")</f>
        <v>1218.8656584412288</v>
      </c>
      <c r="T116" s="88">
        <f ca="1">IFERROR(IF((VLOOKUP($E116,'DTOC Backsheet'!$D$5:$AF$183,T$9,FALSE))="","",(VLOOKUP($E116,'DTOC Backsheet'!$D$5:$AF$183,T$9,FALSE))),"")</f>
        <v>989.13003962410062</v>
      </c>
      <c r="U116" s="148">
        <f ca="1">IFERROR(IF((VLOOKUP($E116,'DTOC Backsheet'!$D$5:$AF$183,U$9,FALSE))="","",(VLOOKUP($E116,'DTOC Backsheet'!$D$5:$AF$183,U$9,FALSE))),"")</f>
        <v>1063.7201737596886</v>
      </c>
      <c r="V116" s="198">
        <f ca="1">IFERROR(IF((VLOOKUP($E116,'DTOC Backsheet'!$D$5:$AF$183,V$9,FALSE))="","",(VLOOKUP($E116,'DTOC Backsheet'!$D$5:$AF$183,V$9,FALSE))),"")</f>
        <v>1287.9895068295664</v>
      </c>
      <c r="W116" s="87">
        <f ca="1">IFERROR(IF((VLOOKUP($E116,'DTOC Backsheet'!$D$5:$AF$183,W$9,FALSE))="","",(VLOOKUP($E116,'DTOC Backsheet'!$D$5:$AF$183,W$9,FALSE))),"")</f>
        <v>1241.3394898283793</v>
      </c>
      <c r="X116" s="201">
        <f ca="1">IFERROR(IF((VLOOKUP($E116,'DTOC Backsheet'!$D$5:$AF$183,X$9,FALSE))="","",(VLOOKUP($E116,'DTOC Backsheet'!$D$5:$AF$183,X$9,FALSE))),"")</f>
        <v>1301.6427958502743</v>
      </c>
      <c r="Y116" s="72"/>
    </row>
    <row r="117" spans="1:25" ht="30" customHeight="1" x14ac:dyDescent="0.3">
      <c r="A117" s="141">
        <v>105</v>
      </c>
      <c r="B117" s="77" t="str">
        <f ca="1">IFERROR(IF((VLOOKUP($E117,'Org List'!$AJ$10:$AL$190,3,FALSE))="","",(VLOOKUP($E117,'Org List'!$AJ$10:$AL$190,3,FALSE))),"")</f>
        <v>East of England Commissioning Region</v>
      </c>
      <c r="C117" s="78" t="str">
        <f ca="1">IFERROR(IF((VLOOKUP($E117,'Org List'!$AO$10:$AQ$190,3,FALSE))="","",(VLOOKUP($E117,'Org List'!$AO$10:$AQ$190,3,FALSE))),"")</f>
        <v>East Region</v>
      </c>
      <c r="D117" s="79" t="str">
        <f ca="1">IFERROR(IF((VLOOKUP($E117,'Org List'!$AT$10:$AV$190,3,FALSE))="","",(VLOOKUP($E117,'Org List'!$AT$10:$AV$190,3,FALSE))),"")</f>
        <v>NHS England East (East)</v>
      </c>
      <c r="E117" s="77" t="str">
        <f t="shared" ca="1" si="1"/>
        <v>E06000032</v>
      </c>
      <c r="F117" s="79" t="str">
        <f ca="1">IF(E117="","",VLOOKUP(E117,'Org List'!$J$9:$K$640,2,0))</f>
        <v>Luton</v>
      </c>
      <c r="G117" s="86">
        <f ca="1">IFERROR(IF((VLOOKUP($E117,'Adj NEA Backsheet'!$D$5:$CB$183,G$9,FALSE))="","",(VLOOKUP($E117,'Adj NEA Backsheet'!$D$5:$CB$183,G$9,FALSE))),"")</f>
        <v>3218.3409766247992</v>
      </c>
      <c r="H117" s="87">
        <f ca="1">IFERROR(IF((VLOOKUP($E117,'Adj NEA Backsheet'!$D$5:$CB$183,H$9,FALSE))="","",(VLOOKUP($E117,'Adj NEA Backsheet'!$D$5:$CB$183,H$9,FALSE))),"")</f>
        <v>3208.7040364970558</v>
      </c>
      <c r="I117" s="87">
        <f ca="1">IFERROR(IF((VLOOKUP($E117,'Adj NEA Backsheet'!$D$5:$CB$183,I$9,FALSE))="","",(VLOOKUP($E117,'Adj NEA Backsheet'!$D$5:$CB$183,I$9,FALSE))),"")</f>
        <v>3442.7615010176714</v>
      </c>
      <c r="J117" s="88">
        <f ca="1">IFERROR(IF((VLOOKUP($E117,'Adj NEA Backsheet'!$D$5:$CB$183,J$9,FALSE))="","",(VLOOKUP($E117,'Adj NEA Backsheet'!$D$5:$CB$183,J$9,FALSE))),"")</f>
        <v>3287.4602487075404</v>
      </c>
      <c r="K117" s="148">
        <f ca="1">IFERROR(IF((VLOOKUP($E117,'Adj NEA Backsheet'!$D$5:$CB$183,K$9,FALSE))="","",(VLOOKUP($E117,'Adj NEA Backsheet'!$D$5:$CB$183,K$9,FALSE))),"")</f>
        <v>3149.9696946878776</v>
      </c>
      <c r="L117" s="198">
        <f ca="1">IFERROR(IF((VLOOKUP($E117,'Adj NEA Backsheet'!$D$5:$CB$183,L$9,FALSE))="","",(VLOOKUP($E117,'Adj NEA Backsheet'!$D$5:$CB$183,L$9,FALSE))),"")</f>
        <v>3202.1373981998504</v>
      </c>
      <c r="M117" s="87">
        <f ca="1">IFERROR(IF((VLOOKUP($E117,'NEA Backsheet'!$D$5:$CB$183,M$9,FALSE))="","",(VLOOKUP($E117,'NEA Backsheet'!$D$5:$CB$183,M$9,FALSE))),"")</f>
        <v>3503.7775158738341</v>
      </c>
      <c r="N117" s="201">
        <f ca="1">IFERROR(IF((VLOOKUP($E117,'NEA Backsheet'!$D$5:$CB$183,N$9,FALSE))="","",(VLOOKUP($E117,'NEA Backsheet'!$D$5:$CB$183,N$9,FALSE))),"")</f>
        <v>3541.0774415221167</v>
      </c>
      <c r="O117" s="72"/>
      <c r="Q117" s="86">
        <f ca="1">IFERROR(IF((VLOOKUP($E117,'DTOC Backsheet'!$D$5:$AF$183,Q$9,FALSE))="","",(VLOOKUP($E117,'DTOC Backsheet'!$D$5:$AF$183,Q$9,FALSE))),"")</f>
        <v>287.40919328744093</v>
      </c>
      <c r="R117" s="87">
        <f ca="1">IFERROR(IF((VLOOKUP($E117,'DTOC Backsheet'!$D$5:$AF$183,R$9,FALSE))="","",(VLOOKUP($E117,'DTOC Backsheet'!$D$5:$AF$183,R$9,FALSE))),"")</f>
        <v>483.45652380801317</v>
      </c>
      <c r="S117" s="87">
        <f ca="1">IFERROR(IF((VLOOKUP($E117,'DTOC Backsheet'!$D$5:$AF$183,S$9,FALSE))="","",(VLOOKUP($E117,'DTOC Backsheet'!$D$5:$AF$183,S$9,FALSE))),"")</f>
        <v>229.67357167782257</v>
      </c>
      <c r="T117" s="88">
        <f ca="1">IFERROR(IF((VLOOKUP($E117,'DTOC Backsheet'!$D$5:$AF$183,T$9,FALSE))="","",(VLOOKUP($E117,'DTOC Backsheet'!$D$5:$AF$183,T$9,FALSE))),"")</f>
        <v>376.10710575257747</v>
      </c>
      <c r="U117" s="148">
        <f ca="1">IFERROR(IF((VLOOKUP($E117,'DTOC Backsheet'!$D$5:$AF$183,U$9,FALSE))="","",(VLOOKUP($E117,'DTOC Backsheet'!$D$5:$AF$183,U$9,FALSE))),"")</f>
        <v>387.24185559393669</v>
      </c>
      <c r="V117" s="198">
        <f ca="1">IFERROR(IF((VLOOKUP($E117,'DTOC Backsheet'!$D$5:$AF$183,V$9,FALSE))="","",(VLOOKUP($E117,'DTOC Backsheet'!$D$5:$AF$183,V$9,FALSE))),"")</f>
        <v>445.38999365436808</v>
      </c>
      <c r="W117" s="87">
        <f ca="1">IFERROR(IF((VLOOKUP($E117,'DTOC Backsheet'!$D$5:$AF$183,W$9,FALSE))="","",(VLOOKUP($E117,'DTOC Backsheet'!$D$5:$AF$183,W$9,FALSE))),"")</f>
        <v>203.51848321150987</v>
      </c>
      <c r="X117" s="201">
        <f ca="1">IFERROR(IF((VLOOKUP($E117,'DTOC Backsheet'!$D$5:$AF$183,X$9,FALSE))="","",(VLOOKUP($E117,'DTOC Backsheet'!$D$5:$AF$183,X$9,FALSE))),"")</f>
        <v>261.69623043657884</v>
      </c>
      <c r="Y117" s="72"/>
    </row>
    <row r="118" spans="1:25" ht="30" customHeight="1" x14ac:dyDescent="0.3">
      <c r="A118" s="141">
        <v>106</v>
      </c>
      <c r="B118" s="77" t="str">
        <f ca="1">IFERROR(IF((VLOOKUP($E118,'Org List'!$AJ$10:$AL$190,3,FALSE))="","",(VLOOKUP($E118,'Org List'!$AJ$10:$AL$190,3,FALSE))),"")</f>
        <v>North West Commissioning Region</v>
      </c>
      <c r="C118" s="78" t="str">
        <f ca="1">IFERROR(IF((VLOOKUP($E118,'Org List'!$AO$10:$AQ$190,3,FALSE))="","",(VLOOKUP($E118,'Org List'!$AO$10:$AQ$190,3,FALSE))),"")</f>
        <v>North West Region</v>
      </c>
      <c r="D118" s="79" t="str">
        <f ca="1">IFERROR(IF((VLOOKUP($E118,'Org List'!$AT$10:$AV$190,3,FALSE))="","",(VLOOKUP($E118,'Org List'!$AT$10:$AV$190,3,FALSE))),"")</f>
        <v>NHS England North West (Greater Manchester)</v>
      </c>
      <c r="E118" s="77" t="str">
        <f t="shared" ca="1" si="1"/>
        <v>E08000003</v>
      </c>
      <c r="F118" s="79" t="str">
        <f ca="1">IF(E118="","",VLOOKUP(E118,'Org List'!$J$9:$K$640,2,0))</f>
        <v>Manchester</v>
      </c>
      <c r="G118" s="86">
        <f ca="1">IFERROR(IF((VLOOKUP($E118,'Adj NEA Backsheet'!$D$5:$CB$183,G$9,FALSE))="","",(VLOOKUP($E118,'Adj NEA Backsheet'!$D$5:$CB$183,G$9,FALSE))),"")</f>
        <v>2862.5264376648638</v>
      </c>
      <c r="H118" s="87">
        <f ca="1">IFERROR(IF((VLOOKUP($E118,'Adj NEA Backsheet'!$D$5:$CB$183,H$9,FALSE))="","",(VLOOKUP($E118,'Adj NEA Backsheet'!$D$5:$CB$183,H$9,FALSE))),"")</f>
        <v>2951.6462033256307</v>
      </c>
      <c r="I118" s="87">
        <f ca="1">IFERROR(IF((VLOOKUP($E118,'Adj NEA Backsheet'!$D$5:$CB$183,I$9,FALSE))="","",(VLOOKUP($E118,'Adj NEA Backsheet'!$D$5:$CB$183,I$9,FALSE))),"")</f>
        <v>3167.0062896267386</v>
      </c>
      <c r="J118" s="88">
        <f ca="1">IFERROR(IF((VLOOKUP($E118,'Adj NEA Backsheet'!$D$5:$CB$183,J$9,FALSE))="","",(VLOOKUP($E118,'Adj NEA Backsheet'!$D$5:$CB$183,J$9,FALSE))),"")</f>
        <v>3064.3661819170202</v>
      </c>
      <c r="K118" s="148">
        <f ca="1">IFERROR(IF((VLOOKUP($E118,'Adj NEA Backsheet'!$D$5:$CB$183,K$9,FALSE))="","",(VLOOKUP($E118,'Adj NEA Backsheet'!$D$5:$CB$183,K$9,FALSE))),"")</f>
        <v>3105.0253081980459</v>
      </c>
      <c r="L118" s="198">
        <f ca="1">IFERROR(IF((VLOOKUP($E118,'Adj NEA Backsheet'!$D$5:$CB$183,L$9,FALSE))="","",(VLOOKUP($E118,'Adj NEA Backsheet'!$D$5:$CB$183,L$9,FALSE))),"")</f>
        <v>3146.8620820186366</v>
      </c>
      <c r="M118" s="87">
        <f ca="1">IFERROR(IF((VLOOKUP($E118,'NEA Backsheet'!$D$5:$CB$183,M$9,FALSE))="","",(VLOOKUP($E118,'NEA Backsheet'!$D$5:$CB$183,M$9,FALSE))),"")</f>
        <v>3279.829858581204</v>
      </c>
      <c r="N118" s="201">
        <f ca="1">IFERROR(IF((VLOOKUP($E118,'NEA Backsheet'!$D$5:$CB$183,N$9,FALSE))="","",(VLOOKUP($E118,'NEA Backsheet'!$D$5:$CB$183,N$9,FALSE))),"")</f>
        <v>3251.6360221350578</v>
      </c>
      <c r="O118" s="72"/>
      <c r="Q118" s="86">
        <f ca="1">IFERROR(IF((VLOOKUP($E118,'DTOC Backsheet'!$D$5:$AF$183,Q$9,FALSE))="","",(VLOOKUP($E118,'DTOC Backsheet'!$D$5:$AF$183,Q$9,FALSE))),"")</f>
        <v>1297.8443105305207</v>
      </c>
      <c r="R118" s="87">
        <f ca="1">IFERROR(IF((VLOOKUP($E118,'DTOC Backsheet'!$D$5:$AF$183,R$9,FALSE))="","",(VLOOKUP($E118,'DTOC Backsheet'!$D$5:$AF$183,R$9,FALSE))),"")</f>
        <v>1329.4243246236913</v>
      </c>
      <c r="S118" s="87">
        <f ca="1">IFERROR(IF((VLOOKUP($E118,'DTOC Backsheet'!$D$5:$AF$183,S$9,FALSE))="","",(VLOOKUP($E118,'DTOC Backsheet'!$D$5:$AF$183,S$9,FALSE))),"")</f>
        <v>1432.4128780469412</v>
      </c>
      <c r="T118" s="88">
        <f ca="1">IFERROR(IF((VLOOKUP($E118,'DTOC Backsheet'!$D$5:$AF$183,T$9,FALSE))="","",(VLOOKUP($E118,'DTOC Backsheet'!$D$5:$AF$183,T$9,FALSE))),"")</f>
        <v>1453.8163111168953</v>
      </c>
      <c r="U118" s="148">
        <f ca="1">IFERROR(IF((VLOOKUP($E118,'DTOC Backsheet'!$D$5:$AF$183,U$9,FALSE))="","",(VLOOKUP($E118,'DTOC Backsheet'!$D$5:$AF$183,U$9,FALSE))),"")</f>
        <v>1270.8379891732798</v>
      </c>
      <c r="V118" s="198">
        <f ca="1">IFERROR(IF((VLOOKUP($E118,'DTOC Backsheet'!$D$5:$AF$183,V$9,FALSE))="","",(VLOOKUP($E118,'DTOC Backsheet'!$D$5:$AF$183,V$9,FALSE))),"")</f>
        <v>1360.231978519779</v>
      </c>
      <c r="W118" s="87">
        <f ca="1">IFERROR(IF((VLOOKUP($E118,'DTOC Backsheet'!$D$5:$AF$183,W$9,FALSE))="","",(VLOOKUP($E118,'DTOC Backsheet'!$D$5:$AF$183,W$9,FALSE))),"")</f>
        <v>1042.2314851673884</v>
      </c>
      <c r="X118" s="201">
        <f ca="1">IFERROR(IF((VLOOKUP($E118,'DTOC Backsheet'!$D$5:$AF$183,X$9,FALSE))="","",(VLOOKUP($E118,'DTOC Backsheet'!$D$5:$AF$183,X$9,FALSE))),"")</f>
        <v>1329.401550231999</v>
      </c>
      <c r="Y118" s="72"/>
    </row>
    <row r="119" spans="1:25" ht="30" customHeight="1" x14ac:dyDescent="0.3">
      <c r="A119" s="141">
        <v>107</v>
      </c>
      <c r="B119" s="77" t="str">
        <f ca="1">IFERROR(IF((VLOOKUP($E119,'Org List'!$AJ$10:$AL$190,3,FALSE))="","",(VLOOKUP($E119,'Org List'!$AJ$10:$AL$190,3,FALSE))),"")</f>
        <v>South East England Commissioning Region</v>
      </c>
      <c r="C119" s="78" t="str">
        <f ca="1">IFERROR(IF((VLOOKUP($E119,'Org List'!$AO$10:$AQ$190,3,FALSE))="","",(VLOOKUP($E119,'Org List'!$AO$10:$AQ$190,3,FALSE))),"")</f>
        <v>South East Region</v>
      </c>
      <c r="D119" s="79" t="str">
        <f ca="1">IFERROR(IF((VLOOKUP($E119,'Org List'!$AT$10:$AV$190,3,FALSE))="","",(VLOOKUP($E119,'Org List'!$AT$10:$AV$190,3,FALSE))),"")</f>
        <v>NHS England South East (Kent, Surrey and Sussex)</v>
      </c>
      <c r="E119" s="77" t="str">
        <f t="shared" ca="1" si="1"/>
        <v>E06000035</v>
      </c>
      <c r="F119" s="79" t="str">
        <f ca="1">IF(E119="","",VLOOKUP(E119,'Org List'!$J$9:$K$640,2,0))</f>
        <v>Medway</v>
      </c>
      <c r="G119" s="86">
        <f ca="1">IFERROR(IF((VLOOKUP($E119,'Adj NEA Backsheet'!$D$5:$CB$183,G$9,FALSE))="","",(VLOOKUP($E119,'Adj NEA Backsheet'!$D$5:$CB$183,G$9,FALSE))),"")</f>
        <v>2709.5988302075302</v>
      </c>
      <c r="H119" s="87">
        <f ca="1">IFERROR(IF((VLOOKUP($E119,'Adj NEA Backsheet'!$D$5:$CB$183,H$9,FALSE))="","",(VLOOKUP($E119,'Adj NEA Backsheet'!$D$5:$CB$183,H$9,FALSE))),"")</f>
        <v>2723.6977117305996</v>
      </c>
      <c r="I119" s="87">
        <f ca="1">IFERROR(IF((VLOOKUP($E119,'Adj NEA Backsheet'!$D$5:$CB$183,I$9,FALSE))="","",(VLOOKUP($E119,'Adj NEA Backsheet'!$D$5:$CB$183,I$9,FALSE))),"")</f>
        <v>2867.0287861766183</v>
      </c>
      <c r="J119" s="88">
        <f ca="1">IFERROR(IF((VLOOKUP($E119,'Adj NEA Backsheet'!$D$5:$CB$183,J$9,FALSE))="","",(VLOOKUP($E119,'Adj NEA Backsheet'!$D$5:$CB$183,J$9,FALSE))),"")</f>
        <v>2584.0118081314477</v>
      </c>
      <c r="K119" s="148">
        <f ca="1">IFERROR(IF((VLOOKUP($E119,'Adj NEA Backsheet'!$D$5:$CB$183,K$9,FALSE))="","",(VLOOKUP($E119,'Adj NEA Backsheet'!$D$5:$CB$183,K$9,FALSE))),"")</f>
        <v>2537.3694072551125</v>
      </c>
      <c r="L119" s="198">
        <f ca="1">IFERROR(IF((VLOOKUP($E119,'Adj NEA Backsheet'!$D$5:$CB$183,L$9,FALSE))="","",(VLOOKUP($E119,'Adj NEA Backsheet'!$D$5:$CB$183,L$9,FALSE))),"")</f>
        <v>2583.420417621765</v>
      </c>
      <c r="M119" s="87">
        <f ca="1">IFERROR(IF((VLOOKUP($E119,'NEA Backsheet'!$D$5:$CB$183,M$9,FALSE))="","",(VLOOKUP($E119,'NEA Backsheet'!$D$5:$CB$183,M$9,FALSE))),"")</f>
        <v>2679.8091783789105</v>
      </c>
      <c r="N119" s="201">
        <f ca="1">IFERROR(IF((VLOOKUP($E119,'NEA Backsheet'!$D$5:$CB$183,N$9,FALSE))="","",(VLOOKUP($E119,'NEA Backsheet'!$D$5:$CB$183,N$9,FALSE))),"")</f>
        <v>2490.570958486343</v>
      </c>
      <c r="O119" s="72"/>
      <c r="Q119" s="86">
        <f ca="1">IFERROR(IF((VLOOKUP($E119,'DTOC Backsheet'!$D$5:$AF$183,Q$9,FALSE))="","",(VLOOKUP($E119,'DTOC Backsheet'!$D$5:$AF$183,Q$9,FALSE))),"")</f>
        <v>667.37491400410909</v>
      </c>
      <c r="R119" s="87">
        <f ca="1">IFERROR(IF((VLOOKUP($E119,'DTOC Backsheet'!$D$5:$AF$183,R$9,FALSE))="","",(VLOOKUP($E119,'DTOC Backsheet'!$D$5:$AF$183,R$9,FALSE))),"")</f>
        <v>702.00727279534624</v>
      </c>
      <c r="S119" s="87">
        <f ca="1">IFERROR(IF((VLOOKUP($E119,'DTOC Backsheet'!$D$5:$AF$183,S$9,FALSE))="","",(VLOOKUP($E119,'DTOC Backsheet'!$D$5:$AF$183,S$9,FALSE))),"")</f>
        <v>552.71372611420247</v>
      </c>
      <c r="T119" s="88">
        <f ca="1">IFERROR(IF((VLOOKUP($E119,'DTOC Backsheet'!$D$5:$AF$183,T$9,FALSE))="","",(VLOOKUP($E119,'DTOC Backsheet'!$D$5:$AF$183,T$9,FALSE))),"")</f>
        <v>452.33803153776404</v>
      </c>
      <c r="U119" s="148">
        <f ca="1">IFERROR(IF((VLOOKUP($E119,'DTOC Backsheet'!$D$5:$AF$183,U$9,FALSE))="","",(VLOOKUP($E119,'DTOC Backsheet'!$D$5:$AF$183,U$9,FALSE))),"")</f>
        <v>326.45802887740768</v>
      </c>
      <c r="V119" s="198">
        <f ca="1">IFERROR(IF((VLOOKUP($E119,'DTOC Backsheet'!$D$5:$AF$183,V$9,FALSE))="","",(VLOOKUP($E119,'DTOC Backsheet'!$D$5:$AF$183,V$9,FALSE))),"")</f>
        <v>286.8035225448412</v>
      </c>
      <c r="W119" s="87">
        <f ca="1">IFERROR(IF((VLOOKUP($E119,'DTOC Backsheet'!$D$5:$AF$183,W$9,FALSE))="","",(VLOOKUP($E119,'DTOC Backsheet'!$D$5:$AF$183,W$9,FALSE))),"")</f>
        <v>544.55781370652323</v>
      </c>
      <c r="X119" s="201">
        <f ca="1">IFERROR(IF((VLOOKUP($E119,'DTOC Backsheet'!$D$5:$AF$183,X$9,FALSE))="","",(VLOOKUP($E119,'DTOC Backsheet'!$D$5:$AF$183,X$9,FALSE))),"")</f>
        <v>518.41676472620543</v>
      </c>
      <c r="Y119" s="72"/>
    </row>
    <row r="120" spans="1:25" ht="30" customHeight="1" x14ac:dyDescent="0.3">
      <c r="A120" s="141">
        <v>108</v>
      </c>
      <c r="B120" s="77" t="str">
        <f ca="1">IFERROR(IF((VLOOKUP($E120,'Org List'!$AJ$10:$AL$190,3,FALSE))="","",(VLOOKUP($E120,'Org List'!$AJ$10:$AL$190,3,FALSE))),"")</f>
        <v>London Commissioning Region</v>
      </c>
      <c r="C120" s="78" t="str">
        <f ca="1">IFERROR(IF((VLOOKUP($E120,'Org List'!$AO$10:$AQ$190,3,FALSE))="","",(VLOOKUP($E120,'Org List'!$AO$10:$AQ$190,3,FALSE))),"")</f>
        <v>London Region</v>
      </c>
      <c r="D120" s="79" t="str">
        <f ca="1">IFERROR(IF((VLOOKUP($E120,'Org List'!$AT$10:$AV$190,3,FALSE))="","",(VLOOKUP($E120,'Org List'!$AT$10:$AV$190,3,FALSE))),"")</f>
        <v>NHS England London</v>
      </c>
      <c r="E120" s="77" t="str">
        <f t="shared" ca="1" si="1"/>
        <v>E09000024</v>
      </c>
      <c r="F120" s="79" t="str">
        <f ca="1">IF(E120="","",VLOOKUP(E120,'Org List'!$J$9:$K$640,2,0))</f>
        <v>Merton</v>
      </c>
      <c r="G120" s="86">
        <f ca="1">IFERROR(IF((VLOOKUP($E120,'Adj NEA Backsheet'!$D$5:$CB$183,G$9,FALSE))="","",(VLOOKUP($E120,'Adj NEA Backsheet'!$D$5:$CB$183,G$9,FALSE))),"")</f>
        <v>2613.970865015895</v>
      </c>
      <c r="H120" s="87">
        <f ca="1">IFERROR(IF((VLOOKUP($E120,'Adj NEA Backsheet'!$D$5:$CB$183,H$9,FALSE))="","",(VLOOKUP($E120,'Adj NEA Backsheet'!$D$5:$CB$183,H$9,FALSE))),"")</f>
        <v>2590.6001570870817</v>
      </c>
      <c r="I120" s="87">
        <f ca="1">IFERROR(IF((VLOOKUP($E120,'Adj NEA Backsheet'!$D$5:$CB$183,I$9,FALSE))="","",(VLOOKUP($E120,'Adj NEA Backsheet'!$D$5:$CB$183,I$9,FALSE))),"")</f>
        <v>2614.9441457063331</v>
      </c>
      <c r="J120" s="88">
        <f ca="1">IFERROR(IF((VLOOKUP($E120,'Adj NEA Backsheet'!$D$5:$CB$183,J$9,FALSE))="","",(VLOOKUP($E120,'Adj NEA Backsheet'!$D$5:$CB$183,J$9,FALSE))),"")</f>
        <v>2578.1677791472116</v>
      </c>
      <c r="K120" s="148">
        <f ca="1">IFERROR(IF((VLOOKUP($E120,'Adj NEA Backsheet'!$D$5:$CB$183,K$9,FALSE))="","",(VLOOKUP($E120,'Adj NEA Backsheet'!$D$5:$CB$183,K$9,FALSE))),"")</f>
        <v>2587.7741775435029</v>
      </c>
      <c r="L120" s="198">
        <f ca="1">IFERROR(IF((VLOOKUP($E120,'Adj NEA Backsheet'!$D$5:$CB$183,L$9,FALSE))="","",(VLOOKUP($E120,'Adj NEA Backsheet'!$D$5:$CB$183,L$9,FALSE))),"")</f>
        <v>2551.2755143304616</v>
      </c>
      <c r="M120" s="87">
        <f ca="1">IFERROR(IF((VLOOKUP($E120,'NEA Backsheet'!$D$5:$CB$183,M$9,FALSE))="","",(VLOOKUP($E120,'NEA Backsheet'!$D$5:$CB$183,M$9,FALSE))),"")</f>
        <v>2724.8537702013027</v>
      </c>
      <c r="N120" s="201">
        <f ca="1">IFERROR(IF((VLOOKUP($E120,'NEA Backsheet'!$D$5:$CB$183,N$9,FALSE))="","",(VLOOKUP($E120,'NEA Backsheet'!$D$5:$CB$183,N$9,FALSE))),"")</f>
        <v>2778.985690146751</v>
      </c>
      <c r="O120" s="72"/>
      <c r="Q120" s="86">
        <f ca="1">IFERROR(IF((VLOOKUP($E120,'DTOC Backsheet'!$D$5:$AF$183,Q$9,FALSE))="","",(VLOOKUP($E120,'DTOC Backsheet'!$D$5:$AF$183,Q$9,FALSE))),"")</f>
        <v>523.73467463061934</v>
      </c>
      <c r="R120" s="87">
        <f ca="1">IFERROR(IF((VLOOKUP($E120,'DTOC Backsheet'!$D$5:$AF$183,R$9,FALSE))="","",(VLOOKUP($E120,'DTOC Backsheet'!$D$5:$AF$183,R$9,FALSE))),"")</f>
        <v>796.60484124489153</v>
      </c>
      <c r="S120" s="87">
        <f ca="1">IFERROR(IF((VLOOKUP($E120,'DTOC Backsheet'!$D$5:$AF$183,S$9,FALSE))="","",(VLOOKUP($E120,'DTOC Backsheet'!$D$5:$AF$183,S$9,FALSE))),"")</f>
        <v>491.04055328513044</v>
      </c>
      <c r="T120" s="88">
        <f ca="1">IFERROR(IF((VLOOKUP($E120,'DTOC Backsheet'!$D$5:$AF$183,T$9,FALSE))="","",(VLOOKUP($E120,'DTOC Backsheet'!$D$5:$AF$183,T$9,FALSE))),"")</f>
        <v>408.99071397118553</v>
      </c>
      <c r="U120" s="148">
        <f ca="1">IFERROR(IF((VLOOKUP($E120,'DTOC Backsheet'!$D$5:$AF$183,U$9,FALSE))="","",(VLOOKUP($E120,'DTOC Backsheet'!$D$5:$AF$183,U$9,FALSE))),"")</f>
        <v>475.29678426651401</v>
      </c>
      <c r="V120" s="198">
        <f ca="1">IFERROR(IF((VLOOKUP($E120,'DTOC Backsheet'!$D$5:$AF$183,V$9,FALSE))="","",(VLOOKUP($E120,'DTOC Backsheet'!$D$5:$AF$183,V$9,FALSE))),"")</f>
        <v>427.58120096987568</v>
      </c>
      <c r="W120" s="87">
        <f ca="1">IFERROR(IF((VLOOKUP($E120,'DTOC Backsheet'!$D$5:$AF$183,W$9,FALSE))="","",(VLOOKUP($E120,'DTOC Backsheet'!$D$5:$AF$183,W$9,FALSE))),"")</f>
        <v>418.28595747053055</v>
      </c>
      <c r="X120" s="201">
        <f ca="1">IFERROR(IF((VLOOKUP($E120,'DTOC Backsheet'!$D$5:$AF$183,X$9,FALSE))="","",(VLOOKUP($E120,'DTOC Backsheet'!$D$5:$AF$183,X$9,FALSE))),"")</f>
        <v>418.6493551767179</v>
      </c>
      <c r="Y120" s="72"/>
    </row>
    <row r="121" spans="1:25" ht="30" customHeight="1" x14ac:dyDescent="0.3">
      <c r="A121" s="141">
        <v>109</v>
      </c>
      <c r="B121" s="77" t="str">
        <f ca="1">IFERROR(IF((VLOOKUP($E121,'Org List'!$AJ$10:$AL$190,3,FALSE))="","",(VLOOKUP($E121,'Org List'!$AJ$10:$AL$190,3,FALSE))),"")</f>
        <v>North East and Yorkshire Commissioning Region</v>
      </c>
      <c r="C121" s="78" t="str">
        <f ca="1">IFERROR(IF((VLOOKUP($E121,'Org List'!$AO$10:$AQ$190,3,FALSE))="","",(VLOOKUP($E121,'Org List'!$AO$10:$AQ$190,3,FALSE))),"")</f>
        <v>North East Region</v>
      </c>
      <c r="D121" s="79" t="str">
        <f ca="1">IFERROR(IF((VLOOKUP($E121,'Org List'!$AT$10:$AV$190,3,FALSE))="","",(VLOOKUP($E121,'Org List'!$AT$10:$AV$190,3,FALSE))),"")</f>
        <v>NHS England North East and Yorkshire (Cumbria And North East)</v>
      </c>
      <c r="E121" s="77" t="str">
        <f t="shared" ca="1" si="1"/>
        <v>E06000002</v>
      </c>
      <c r="F121" s="79" t="str">
        <f ca="1">IF(E121="","",VLOOKUP(E121,'Org List'!$J$9:$K$640,2,0))</f>
        <v>Middlesbrough</v>
      </c>
      <c r="G121" s="86">
        <f ca="1">IFERROR(IF((VLOOKUP($E121,'Adj NEA Backsheet'!$D$5:$CB$183,G$9,FALSE))="","",(VLOOKUP($E121,'Adj NEA Backsheet'!$D$5:$CB$183,G$9,FALSE))),"")</f>
        <v>3191.3029808989177</v>
      </c>
      <c r="H121" s="87">
        <f ca="1">IFERROR(IF((VLOOKUP($E121,'Adj NEA Backsheet'!$D$5:$CB$183,H$9,FALSE))="","",(VLOOKUP($E121,'Adj NEA Backsheet'!$D$5:$CB$183,H$9,FALSE))),"")</f>
        <v>3262.6977713479805</v>
      </c>
      <c r="I121" s="87">
        <f ca="1">IFERROR(IF((VLOOKUP($E121,'Adj NEA Backsheet'!$D$5:$CB$183,I$9,FALSE))="","",(VLOOKUP($E121,'Adj NEA Backsheet'!$D$5:$CB$183,I$9,FALSE))),"")</f>
        <v>3483.0883360723374</v>
      </c>
      <c r="J121" s="88">
        <f ca="1">IFERROR(IF((VLOOKUP($E121,'Adj NEA Backsheet'!$D$5:$CB$183,J$9,FALSE))="","",(VLOOKUP($E121,'Adj NEA Backsheet'!$D$5:$CB$183,J$9,FALSE))),"")</f>
        <v>3429.9457557728533</v>
      </c>
      <c r="K121" s="148">
        <f ca="1">IFERROR(IF((VLOOKUP($E121,'Adj NEA Backsheet'!$D$5:$CB$183,K$9,FALSE))="","",(VLOOKUP($E121,'Adj NEA Backsheet'!$D$5:$CB$183,K$9,FALSE))),"")</f>
        <v>3448.973335792633</v>
      </c>
      <c r="L121" s="198">
        <f ca="1">IFERROR(IF((VLOOKUP($E121,'Adj NEA Backsheet'!$D$5:$CB$183,L$9,FALSE))="","",(VLOOKUP($E121,'Adj NEA Backsheet'!$D$5:$CB$183,L$9,FALSE))),"")</f>
        <v>3420.0622271812899</v>
      </c>
      <c r="M121" s="87">
        <f ca="1">IFERROR(IF((VLOOKUP($E121,'NEA Backsheet'!$D$5:$CB$183,M$9,FALSE))="","",(VLOOKUP($E121,'NEA Backsheet'!$D$5:$CB$183,M$9,FALSE))),"")</f>
        <v>3624.3645494791317</v>
      </c>
      <c r="N121" s="201">
        <f ca="1">IFERROR(IF((VLOOKUP($E121,'NEA Backsheet'!$D$5:$CB$183,N$9,FALSE))="","",(VLOOKUP($E121,'NEA Backsheet'!$D$5:$CB$183,N$9,FALSE))),"")</f>
        <v>3699.9835060065238</v>
      </c>
      <c r="O121" s="72"/>
      <c r="Q121" s="86">
        <f ca="1">IFERROR(IF((VLOOKUP($E121,'DTOC Backsheet'!$D$5:$AF$183,Q$9,FALSE))="","",(VLOOKUP($E121,'DTOC Backsheet'!$D$5:$AF$183,Q$9,FALSE))),"")</f>
        <v>957.10577127389297</v>
      </c>
      <c r="R121" s="87">
        <f ca="1">IFERROR(IF((VLOOKUP($E121,'DTOC Backsheet'!$D$5:$AF$183,R$9,FALSE))="","",(VLOOKUP($E121,'DTOC Backsheet'!$D$5:$AF$183,R$9,FALSE))),"")</f>
        <v>876.73105882135565</v>
      </c>
      <c r="S121" s="87">
        <f ca="1">IFERROR(IF((VLOOKUP($E121,'DTOC Backsheet'!$D$5:$AF$183,S$9,FALSE))="","",(VLOOKUP($E121,'DTOC Backsheet'!$D$5:$AF$183,S$9,FALSE))),"")</f>
        <v>912.76110233456211</v>
      </c>
      <c r="T121" s="88">
        <f ca="1">IFERROR(IF((VLOOKUP($E121,'DTOC Backsheet'!$D$5:$AF$183,T$9,FALSE))="","",(VLOOKUP($E121,'DTOC Backsheet'!$D$5:$AF$183,T$9,FALSE))),"")</f>
        <v>1344.9314791518609</v>
      </c>
      <c r="U121" s="148">
        <f ca="1">IFERROR(IF((VLOOKUP($E121,'DTOC Backsheet'!$D$5:$AF$183,U$9,FALSE))="","",(VLOOKUP($E121,'DTOC Backsheet'!$D$5:$AF$183,U$9,FALSE))),"")</f>
        <v>1411.3023266494165</v>
      </c>
      <c r="V121" s="198">
        <f ca="1">IFERROR(IF((VLOOKUP($E121,'DTOC Backsheet'!$D$5:$AF$183,V$9,FALSE))="","",(VLOOKUP($E121,'DTOC Backsheet'!$D$5:$AF$183,V$9,FALSE))),"")</f>
        <v>1315.4333247085026</v>
      </c>
      <c r="W121" s="87">
        <f ca="1">IFERROR(IF((VLOOKUP($E121,'DTOC Backsheet'!$D$5:$AF$183,W$9,FALSE))="","",(VLOOKUP($E121,'DTOC Backsheet'!$D$5:$AF$183,W$9,FALSE))),"")</f>
        <v>1007.5463377059518</v>
      </c>
      <c r="X121" s="201">
        <f ca="1">IFERROR(IF((VLOOKUP($E121,'DTOC Backsheet'!$D$5:$AF$183,X$9,FALSE))="","",(VLOOKUP($E121,'DTOC Backsheet'!$D$5:$AF$183,X$9,FALSE))),"")</f>
        <v>1643.7694678187615</v>
      </c>
      <c r="Y121" s="72"/>
    </row>
    <row r="122" spans="1:25" ht="30" customHeight="1" x14ac:dyDescent="0.3">
      <c r="A122" s="141">
        <v>110</v>
      </c>
      <c r="B122" s="77" t="str">
        <f ca="1">IFERROR(IF((VLOOKUP($E122,'Org List'!$AJ$10:$AL$190,3,FALSE))="","",(VLOOKUP($E122,'Org List'!$AJ$10:$AL$190,3,FALSE))),"")</f>
        <v>East of England Commissioning Region</v>
      </c>
      <c r="C122" s="78" t="str">
        <f ca="1">IFERROR(IF((VLOOKUP($E122,'Org List'!$AO$10:$AQ$190,3,FALSE))="","",(VLOOKUP($E122,'Org List'!$AO$10:$AQ$190,3,FALSE))),"")</f>
        <v>South East Region</v>
      </c>
      <c r="D122" s="79" t="str">
        <f ca="1">IFERROR(IF((VLOOKUP($E122,'Org List'!$AT$10:$AV$190,3,FALSE))="","",(VLOOKUP($E122,'Org List'!$AT$10:$AV$190,3,FALSE))),"")</f>
        <v>NHS England East (East)</v>
      </c>
      <c r="E122" s="77" t="str">
        <f t="shared" ca="1" si="1"/>
        <v>E06000042</v>
      </c>
      <c r="F122" s="79" t="str">
        <f ca="1">IF(E122="","",VLOOKUP(E122,'Org List'!$J$9:$K$640,2,0))</f>
        <v>Milton Keynes</v>
      </c>
      <c r="G122" s="86">
        <f ca="1">IFERROR(IF((VLOOKUP($E122,'Adj NEA Backsheet'!$D$5:$CB$183,G$9,FALSE))="","",(VLOOKUP($E122,'Adj NEA Backsheet'!$D$5:$CB$183,G$9,FALSE))),"")</f>
        <v>2550.8419410294491</v>
      </c>
      <c r="H122" s="87">
        <f ca="1">IFERROR(IF((VLOOKUP($E122,'Adj NEA Backsheet'!$D$5:$CB$183,H$9,FALSE))="","",(VLOOKUP($E122,'Adj NEA Backsheet'!$D$5:$CB$183,H$9,FALSE))),"")</f>
        <v>2559.907855953069</v>
      </c>
      <c r="I122" s="87">
        <f ca="1">IFERROR(IF((VLOOKUP($E122,'Adj NEA Backsheet'!$D$5:$CB$183,I$9,FALSE))="","",(VLOOKUP($E122,'Adj NEA Backsheet'!$D$5:$CB$183,I$9,FALSE))),"")</f>
        <v>2686.516165192159</v>
      </c>
      <c r="J122" s="88">
        <f ca="1">IFERROR(IF((VLOOKUP($E122,'Adj NEA Backsheet'!$D$5:$CB$183,J$9,FALSE))="","",(VLOOKUP($E122,'Adj NEA Backsheet'!$D$5:$CB$183,J$9,FALSE))),"")</f>
        <v>2552.5306287072635</v>
      </c>
      <c r="K122" s="148">
        <f ca="1">IFERROR(IF((VLOOKUP($E122,'Adj NEA Backsheet'!$D$5:$CB$183,K$9,FALSE))="","",(VLOOKUP($E122,'Adj NEA Backsheet'!$D$5:$CB$183,K$9,FALSE))),"")</f>
        <v>2952.4738409534261</v>
      </c>
      <c r="L122" s="198">
        <f ca="1">IFERROR(IF((VLOOKUP($E122,'Adj NEA Backsheet'!$D$5:$CB$183,L$9,FALSE))="","",(VLOOKUP($E122,'Adj NEA Backsheet'!$D$5:$CB$183,L$9,FALSE))),"")</f>
        <v>3034.8618500214725</v>
      </c>
      <c r="M122" s="87">
        <f ca="1">IFERROR(IF((VLOOKUP($E122,'NEA Backsheet'!$D$5:$CB$183,M$9,FALSE))="","",(VLOOKUP($E122,'NEA Backsheet'!$D$5:$CB$183,M$9,FALSE))),"")</f>
        <v>3450.2221374230558</v>
      </c>
      <c r="N122" s="201">
        <f ca="1">IFERROR(IF((VLOOKUP($E122,'NEA Backsheet'!$D$5:$CB$183,N$9,FALSE))="","",(VLOOKUP($E122,'NEA Backsheet'!$D$5:$CB$183,N$9,FALSE))),"")</f>
        <v>2763.7311972873567</v>
      </c>
      <c r="O122" s="72"/>
      <c r="Q122" s="86">
        <f ca="1">IFERROR(IF((VLOOKUP($E122,'DTOC Backsheet'!$D$5:$AF$183,Q$9,FALSE))="","",(VLOOKUP($E122,'DTOC Backsheet'!$D$5:$AF$183,Q$9,FALSE))),"")</f>
        <v>1964.7377848044268</v>
      </c>
      <c r="R122" s="87">
        <f ca="1">IFERROR(IF((VLOOKUP($E122,'DTOC Backsheet'!$D$5:$AF$183,R$9,FALSE))="","",(VLOOKUP($E122,'DTOC Backsheet'!$D$5:$AF$183,R$9,FALSE))),"")</f>
        <v>2213.3944384962524</v>
      </c>
      <c r="S122" s="87">
        <f ca="1">IFERROR(IF((VLOOKUP($E122,'DTOC Backsheet'!$D$5:$AF$183,S$9,FALSE))="","",(VLOOKUP($E122,'DTOC Backsheet'!$D$5:$AF$183,S$9,FALSE))),"")</f>
        <v>1734.0924782613047</v>
      </c>
      <c r="T122" s="88">
        <f ca="1">IFERROR(IF((VLOOKUP($E122,'DTOC Backsheet'!$D$5:$AF$183,T$9,FALSE))="","",(VLOOKUP($E122,'DTOC Backsheet'!$D$5:$AF$183,T$9,FALSE))),"")</f>
        <v>1609.2593183138101</v>
      </c>
      <c r="U122" s="148">
        <f ca="1">IFERROR(IF((VLOOKUP($E122,'DTOC Backsheet'!$D$5:$AF$183,U$9,FALSE))="","",(VLOOKUP($E122,'DTOC Backsheet'!$D$5:$AF$183,U$9,FALSE))),"")</f>
        <v>987.24239344029434</v>
      </c>
      <c r="V122" s="198">
        <f ca="1">IFERROR(IF((VLOOKUP($E122,'DTOC Backsheet'!$D$5:$AF$183,V$9,FALSE))="","",(VLOOKUP($E122,'DTOC Backsheet'!$D$5:$AF$183,V$9,FALSE))),"")</f>
        <v>811.28356445468035</v>
      </c>
      <c r="W122" s="87">
        <f ca="1">IFERROR(IF((VLOOKUP($E122,'DTOC Backsheet'!$D$5:$AF$183,W$9,FALSE))="","",(VLOOKUP($E122,'DTOC Backsheet'!$D$5:$AF$183,W$9,FALSE))),"")</f>
        <v>732.42246462919491</v>
      </c>
      <c r="X122" s="201">
        <f ca="1">IFERROR(IF((VLOOKUP($E122,'DTOC Backsheet'!$D$5:$AF$183,X$9,FALSE))="","",(VLOOKUP($E122,'DTOC Backsheet'!$D$5:$AF$183,X$9,FALSE))),"")</f>
        <v>807.07398738726465</v>
      </c>
      <c r="Y122" s="72"/>
    </row>
    <row r="123" spans="1:25" ht="30" customHeight="1" x14ac:dyDescent="0.3">
      <c r="A123" s="141">
        <v>111</v>
      </c>
      <c r="B123" s="77" t="str">
        <f ca="1">IFERROR(IF((VLOOKUP($E123,'Org List'!$AJ$10:$AL$190,3,FALSE))="","",(VLOOKUP($E123,'Org List'!$AJ$10:$AL$190,3,FALSE))),"")</f>
        <v>North East and Yorkshire Commissioning Region</v>
      </c>
      <c r="C123" s="78" t="str">
        <f ca="1">IFERROR(IF((VLOOKUP($E123,'Org List'!$AO$10:$AQ$190,3,FALSE))="","",(VLOOKUP($E123,'Org List'!$AO$10:$AQ$190,3,FALSE))),"")</f>
        <v>North East Region</v>
      </c>
      <c r="D123" s="79" t="str">
        <f ca="1">IFERROR(IF((VLOOKUP($E123,'Org List'!$AT$10:$AV$190,3,FALSE))="","",(VLOOKUP($E123,'Org List'!$AT$10:$AV$190,3,FALSE))),"")</f>
        <v>NHS England North East and Yorkshire (Cumbria And North East)</v>
      </c>
      <c r="E123" s="77" t="str">
        <f t="shared" ca="1" si="1"/>
        <v>E08000021</v>
      </c>
      <c r="F123" s="79" t="str">
        <f ca="1">IF(E123="","",VLOOKUP(E123,'Org List'!$J$9:$K$640,2,0))</f>
        <v>Newcastle upon Tyne</v>
      </c>
      <c r="G123" s="86">
        <f ca="1">IFERROR(IF((VLOOKUP($E123,'Adj NEA Backsheet'!$D$5:$CB$183,G$9,FALSE))="","",(VLOOKUP($E123,'Adj NEA Backsheet'!$D$5:$CB$183,G$9,FALSE))),"")</f>
        <v>2757.6047135209269</v>
      </c>
      <c r="H123" s="87">
        <f ca="1">IFERROR(IF((VLOOKUP($E123,'Adj NEA Backsheet'!$D$5:$CB$183,H$9,FALSE))="","",(VLOOKUP($E123,'Adj NEA Backsheet'!$D$5:$CB$183,H$9,FALSE))),"")</f>
        <v>2812.8790496897554</v>
      </c>
      <c r="I123" s="87">
        <f ca="1">IFERROR(IF((VLOOKUP($E123,'Adj NEA Backsheet'!$D$5:$CB$183,I$9,FALSE))="","",(VLOOKUP($E123,'Adj NEA Backsheet'!$D$5:$CB$183,I$9,FALSE))),"")</f>
        <v>2932.8509248109399</v>
      </c>
      <c r="J123" s="88">
        <f ca="1">IFERROR(IF((VLOOKUP($E123,'Adj NEA Backsheet'!$D$5:$CB$183,J$9,FALSE))="","",(VLOOKUP($E123,'Adj NEA Backsheet'!$D$5:$CB$183,J$9,FALSE))),"")</f>
        <v>2884.1982091884747</v>
      </c>
      <c r="K123" s="148">
        <f ca="1">IFERROR(IF((VLOOKUP($E123,'Adj NEA Backsheet'!$D$5:$CB$183,K$9,FALSE))="","",(VLOOKUP($E123,'Adj NEA Backsheet'!$D$5:$CB$183,K$9,FALSE))),"")</f>
        <v>2859.3631170421786</v>
      </c>
      <c r="L123" s="198">
        <f ca="1">IFERROR(IF((VLOOKUP($E123,'Adj NEA Backsheet'!$D$5:$CB$183,L$9,FALSE))="","",(VLOOKUP($E123,'Adj NEA Backsheet'!$D$5:$CB$183,L$9,FALSE))),"")</f>
        <v>2866.9048663525464</v>
      </c>
      <c r="M123" s="87">
        <f ca="1">IFERROR(IF((VLOOKUP($E123,'NEA Backsheet'!$D$5:$CB$183,M$9,FALSE))="","",(VLOOKUP($E123,'NEA Backsheet'!$D$5:$CB$183,M$9,FALSE))),"")</f>
        <v>3041.3067648027682</v>
      </c>
      <c r="N123" s="201">
        <f ca="1">IFERROR(IF((VLOOKUP($E123,'NEA Backsheet'!$D$5:$CB$183,N$9,FALSE))="","",(VLOOKUP($E123,'NEA Backsheet'!$D$5:$CB$183,N$9,FALSE))),"")</f>
        <v>3019.3285051127459</v>
      </c>
      <c r="O123" s="72"/>
      <c r="Q123" s="86">
        <f ca="1">IFERROR(IF((VLOOKUP($E123,'DTOC Backsheet'!$D$5:$AF$183,Q$9,FALSE))="","",(VLOOKUP($E123,'DTOC Backsheet'!$D$5:$AF$183,Q$9,FALSE))),"")</f>
        <v>708.35676338030532</v>
      </c>
      <c r="R123" s="87">
        <f ca="1">IFERROR(IF((VLOOKUP($E123,'DTOC Backsheet'!$D$5:$AF$183,R$9,FALSE))="","",(VLOOKUP($E123,'DTOC Backsheet'!$D$5:$AF$183,R$9,FALSE))),"")</f>
        <v>470.41939084675494</v>
      </c>
      <c r="S123" s="87">
        <f ca="1">IFERROR(IF((VLOOKUP($E123,'DTOC Backsheet'!$D$5:$AF$183,S$9,FALSE))="","",(VLOOKUP($E123,'DTOC Backsheet'!$D$5:$AF$183,S$9,FALSE))),"")</f>
        <v>469.99974821442055</v>
      </c>
      <c r="T123" s="88">
        <f ca="1">IFERROR(IF((VLOOKUP($E123,'DTOC Backsheet'!$D$5:$AF$183,T$9,FALSE))="","",(VLOOKUP($E123,'DTOC Backsheet'!$D$5:$AF$183,T$9,FALSE))),"")</f>
        <v>541.21881959539724</v>
      </c>
      <c r="U123" s="148">
        <f ca="1">IFERROR(IF((VLOOKUP($E123,'DTOC Backsheet'!$D$5:$AF$183,U$9,FALSE))="","",(VLOOKUP($E123,'DTOC Backsheet'!$D$5:$AF$183,U$9,FALSE))),"")</f>
        <v>438.32868851311918</v>
      </c>
      <c r="V123" s="198">
        <f ca="1">IFERROR(IF((VLOOKUP($E123,'DTOC Backsheet'!$D$5:$AF$183,V$9,FALSE))="","",(VLOOKUP($E123,'DTOC Backsheet'!$D$5:$AF$183,V$9,FALSE))),"")</f>
        <v>426.19936411724092</v>
      </c>
      <c r="W123" s="87">
        <f ca="1">IFERROR(IF((VLOOKUP($E123,'DTOC Backsheet'!$D$5:$AF$183,W$9,FALSE))="","",(VLOOKUP($E123,'DTOC Backsheet'!$D$5:$AF$183,W$9,FALSE))),"")</f>
        <v>378.51857166447792</v>
      </c>
      <c r="X123" s="201">
        <f ca="1">IFERROR(IF((VLOOKUP($E123,'DTOC Backsheet'!$D$5:$AF$183,X$9,FALSE))="","",(VLOOKUP($E123,'DTOC Backsheet'!$D$5:$AF$183,X$9,FALSE))),"")</f>
        <v>303.88505538192584</v>
      </c>
      <c r="Y123" s="72"/>
    </row>
    <row r="124" spans="1:25" ht="30" customHeight="1" x14ac:dyDescent="0.3">
      <c r="A124" s="141">
        <v>112</v>
      </c>
      <c r="B124" s="77" t="str">
        <f ca="1">IFERROR(IF((VLOOKUP($E124,'Org List'!$AJ$10:$AL$190,3,FALSE))="","",(VLOOKUP($E124,'Org List'!$AJ$10:$AL$190,3,FALSE))),"")</f>
        <v>London Commissioning Region</v>
      </c>
      <c r="C124" s="78" t="str">
        <f ca="1">IFERROR(IF((VLOOKUP($E124,'Org List'!$AO$10:$AQ$190,3,FALSE))="","",(VLOOKUP($E124,'Org List'!$AO$10:$AQ$190,3,FALSE))),"")</f>
        <v>London Region</v>
      </c>
      <c r="D124" s="79" t="str">
        <f ca="1">IFERROR(IF((VLOOKUP($E124,'Org List'!$AT$10:$AV$190,3,FALSE))="","",(VLOOKUP($E124,'Org List'!$AT$10:$AV$190,3,FALSE))),"")</f>
        <v>NHS England London</v>
      </c>
      <c r="E124" s="77" t="str">
        <f t="shared" ca="1" si="1"/>
        <v>E09000025</v>
      </c>
      <c r="F124" s="79" t="str">
        <f ca="1">IF(E124="","",VLOOKUP(E124,'Org List'!$J$9:$K$640,2,0))</f>
        <v>Newham</v>
      </c>
      <c r="G124" s="86">
        <f ca="1">IFERROR(IF((VLOOKUP($E124,'Adj NEA Backsheet'!$D$5:$CB$183,G$9,FALSE))="","",(VLOOKUP($E124,'Adj NEA Backsheet'!$D$5:$CB$183,G$9,FALSE))),"")</f>
        <v>1995.7399030701297</v>
      </c>
      <c r="H124" s="87">
        <f ca="1">IFERROR(IF((VLOOKUP($E124,'Adj NEA Backsheet'!$D$5:$CB$183,H$9,FALSE))="","",(VLOOKUP($E124,'Adj NEA Backsheet'!$D$5:$CB$183,H$9,FALSE))),"")</f>
        <v>1968.3042858798169</v>
      </c>
      <c r="I124" s="87">
        <f ca="1">IFERROR(IF((VLOOKUP($E124,'Adj NEA Backsheet'!$D$5:$CB$183,I$9,FALSE))="","",(VLOOKUP($E124,'Adj NEA Backsheet'!$D$5:$CB$183,I$9,FALSE))),"")</f>
        <v>1967.9878982262967</v>
      </c>
      <c r="J124" s="88">
        <f ca="1">IFERROR(IF((VLOOKUP($E124,'Adj NEA Backsheet'!$D$5:$CB$183,J$9,FALSE))="","",(VLOOKUP($E124,'Adj NEA Backsheet'!$D$5:$CB$183,J$9,FALSE))),"")</f>
        <v>2082.7100517876133</v>
      </c>
      <c r="K124" s="148">
        <f ca="1">IFERROR(IF((VLOOKUP($E124,'Adj NEA Backsheet'!$D$5:$CB$183,K$9,FALSE))="","",(VLOOKUP($E124,'Adj NEA Backsheet'!$D$5:$CB$183,K$9,FALSE))),"")</f>
        <v>2239.6584287951168</v>
      </c>
      <c r="L124" s="198">
        <f ca="1">IFERROR(IF((VLOOKUP($E124,'Adj NEA Backsheet'!$D$5:$CB$183,L$9,FALSE))="","",(VLOOKUP($E124,'Adj NEA Backsheet'!$D$5:$CB$183,L$9,FALSE))),"")</f>
        <v>2225.6948540883009</v>
      </c>
      <c r="M124" s="87">
        <f ca="1">IFERROR(IF((VLOOKUP($E124,'NEA Backsheet'!$D$5:$CB$183,M$9,FALSE))="","",(VLOOKUP($E124,'NEA Backsheet'!$D$5:$CB$183,M$9,FALSE))),"")</f>
        <v>2316.5583026186341</v>
      </c>
      <c r="N124" s="201">
        <f ca="1">IFERROR(IF((VLOOKUP($E124,'NEA Backsheet'!$D$5:$CB$183,N$9,FALSE))="","",(VLOOKUP($E124,'NEA Backsheet'!$D$5:$CB$183,N$9,FALSE))),"")</f>
        <v>2245.6843703848808</v>
      </c>
      <c r="O124" s="72"/>
      <c r="Q124" s="86">
        <f ca="1">IFERROR(IF((VLOOKUP($E124,'DTOC Backsheet'!$D$5:$AF$183,Q$9,FALSE))="","",(VLOOKUP($E124,'DTOC Backsheet'!$D$5:$AF$183,Q$9,FALSE))),"")</f>
        <v>269.59933801350667</v>
      </c>
      <c r="R124" s="87">
        <f ca="1">IFERROR(IF((VLOOKUP($E124,'DTOC Backsheet'!$D$5:$AF$183,R$9,FALSE))="","",(VLOOKUP($E124,'DTOC Backsheet'!$D$5:$AF$183,R$9,FALSE))),"")</f>
        <v>392.76848395178484</v>
      </c>
      <c r="S124" s="87">
        <f ca="1">IFERROR(IF((VLOOKUP($E124,'DTOC Backsheet'!$D$5:$AF$183,S$9,FALSE))="","",(VLOOKUP($E124,'DTOC Backsheet'!$D$5:$AF$183,S$9,FALSE))),"")</f>
        <v>347.00904892827594</v>
      </c>
      <c r="T124" s="88">
        <f ca="1">IFERROR(IF((VLOOKUP($E124,'DTOC Backsheet'!$D$5:$AF$183,T$9,FALSE))="","",(VLOOKUP($E124,'DTOC Backsheet'!$D$5:$AF$183,T$9,FALSE))),"")</f>
        <v>279.21853482686606</v>
      </c>
      <c r="U124" s="148">
        <f ca="1">IFERROR(IF((VLOOKUP($E124,'DTOC Backsheet'!$D$5:$AF$183,U$9,FALSE))="","",(VLOOKUP($E124,'DTOC Backsheet'!$D$5:$AF$183,U$9,FALSE))),"")</f>
        <v>322.20398530222025</v>
      </c>
      <c r="V124" s="198">
        <f ca="1">IFERROR(IF((VLOOKUP($E124,'DTOC Backsheet'!$D$5:$AF$183,V$9,FALSE))="","",(VLOOKUP($E124,'DTOC Backsheet'!$D$5:$AF$183,V$9,FALSE))),"")</f>
        <v>424.24770686545236</v>
      </c>
      <c r="W124" s="87">
        <f ca="1">IFERROR(IF((VLOOKUP($E124,'DTOC Backsheet'!$D$5:$AF$183,W$9,FALSE))="","",(VLOOKUP($E124,'DTOC Backsheet'!$D$5:$AF$183,W$9,FALSE))),"")</f>
        <v>310.6166030001682</v>
      </c>
      <c r="X124" s="201">
        <f ca="1">IFERROR(IF((VLOOKUP($E124,'DTOC Backsheet'!$D$5:$AF$183,X$9,FALSE))="","",(VLOOKUP($E124,'DTOC Backsheet'!$D$5:$AF$183,X$9,FALSE))),"")</f>
        <v>292.12450374381706</v>
      </c>
      <c r="Y124" s="72"/>
    </row>
    <row r="125" spans="1:25" ht="30" customHeight="1" x14ac:dyDescent="0.3">
      <c r="A125" s="141">
        <v>113</v>
      </c>
      <c r="B125" s="77" t="str">
        <f ca="1">IFERROR(IF((VLOOKUP($E125,'Org List'!$AJ$10:$AL$190,3,FALSE))="","",(VLOOKUP($E125,'Org List'!$AJ$10:$AL$190,3,FALSE))),"")</f>
        <v>East of England Commissioning Region</v>
      </c>
      <c r="C125" s="78" t="str">
        <f ca="1">IFERROR(IF((VLOOKUP($E125,'Org List'!$AO$10:$AQ$190,3,FALSE))="","",(VLOOKUP($E125,'Org List'!$AO$10:$AQ$190,3,FALSE))),"")</f>
        <v>East Region</v>
      </c>
      <c r="D125" s="79" t="str">
        <f ca="1">IFERROR(IF((VLOOKUP($E125,'Org List'!$AT$10:$AV$190,3,FALSE))="","",(VLOOKUP($E125,'Org List'!$AT$10:$AV$190,3,FALSE))),"")</f>
        <v>NHS England East (East)</v>
      </c>
      <c r="E125" s="77" t="str">
        <f t="shared" ca="1" si="1"/>
        <v>E10000020</v>
      </c>
      <c r="F125" s="79" t="str">
        <f ca="1">IF(E125="","",VLOOKUP(E125,'Org List'!$J$9:$K$640,2,0))</f>
        <v>Norfolk</v>
      </c>
      <c r="G125" s="86">
        <f ca="1">IFERROR(IF((VLOOKUP($E125,'Adj NEA Backsheet'!$D$5:$CB$183,G$9,FALSE))="","",(VLOOKUP($E125,'Adj NEA Backsheet'!$D$5:$CB$183,G$9,FALSE))),"")</f>
        <v>2674.6806430210045</v>
      </c>
      <c r="H125" s="87">
        <f ca="1">IFERROR(IF((VLOOKUP($E125,'Adj NEA Backsheet'!$D$5:$CB$183,H$9,FALSE))="","",(VLOOKUP($E125,'Adj NEA Backsheet'!$D$5:$CB$183,H$9,FALSE))),"")</f>
        <v>2615.3196281565192</v>
      </c>
      <c r="I125" s="87">
        <f ca="1">IFERROR(IF((VLOOKUP($E125,'Adj NEA Backsheet'!$D$5:$CB$183,I$9,FALSE))="","",(VLOOKUP($E125,'Adj NEA Backsheet'!$D$5:$CB$183,I$9,FALSE))),"")</f>
        <v>2776.4618142126692</v>
      </c>
      <c r="J125" s="88">
        <f ca="1">IFERROR(IF((VLOOKUP($E125,'Adj NEA Backsheet'!$D$5:$CB$183,J$9,FALSE))="","",(VLOOKUP($E125,'Adj NEA Backsheet'!$D$5:$CB$183,J$9,FALSE))),"")</f>
        <v>2741.9050571868293</v>
      </c>
      <c r="K125" s="148">
        <f ca="1">IFERROR(IF((VLOOKUP($E125,'Adj NEA Backsheet'!$D$5:$CB$183,K$9,FALSE))="","",(VLOOKUP($E125,'Adj NEA Backsheet'!$D$5:$CB$183,K$9,FALSE))),"")</f>
        <v>2737.3500861171783</v>
      </c>
      <c r="L125" s="198">
        <f ca="1">IFERROR(IF((VLOOKUP($E125,'Adj NEA Backsheet'!$D$5:$CB$183,L$9,FALSE))="","",(VLOOKUP($E125,'Adj NEA Backsheet'!$D$5:$CB$183,L$9,FALSE))),"")</f>
        <v>2718.8110310477118</v>
      </c>
      <c r="M125" s="87">
        <f ca="1">IFERROR(IF((VLOOKUP($E125,'NEA Backsheet'!$D$5:$CB$183,M$9,FALSE))="","",(VLOOKUP($E125,'NEA Backsheet'!$D$5:$CB$183,M$9,FALSE))),"")</f>
        <v>2842.0174500277049</v>
      </c>
      <c r="N125" s="201">
        <f ca="1">IFERROR(IF((VLOOKUP($E125,'NEA Backsheet'!$D$5:$CB$183,N$9,FALSE))="","",(VLOOKUP($E125,'NEA Backsheet'!$D$5:$CB$183,N$9,FALSE))),"")</f>
        <v>2842.8590777041718</v>
      </c>
      <c r="O125" s="72"/>
      <c r="Q125" s="86">
        <f ca="1">IFERROR(IF((VLOOKUP($E125,'DTOC Backsheet'!$D$5:$AF$183,Q$9,FALSE))="","",(VLOOKUP($E125,'DTOC Backsheet'!$D$5:$AF$183,Q$9,FALSE))),"")</f>
        <v>1026.5457565918186</v>
      </c>
      <c r="R125" s="87">
        <f ca="1">IFERROR(IF((VLOOKUP($E125,'DTOC Backsheet'!$D$5:$AF$183,R$9,FALSE))="","",(VLOOKUP($E125,'DTOC Backsheet'!$D$5:$AF$183,R$9,FALSE))),"")</f>
        <v>988.10349206785065</v>
      </c>
      <c r="S125" s="87">
        <f ca="1">IFERROR(IF((VLOOKUP($E125,'DTOC Backsheet'!$D$5:$AF$183,S$9,FALSE))="","",(VLOOKUP($E125,'DTOC Backsheet'!$D$5:$AF$183,S$9,FALSE))),"")</f>
        <v>1168.7821353305005</v>
      </c>
      <c r="T125" s="88">
        <f ca="1">IFERROR(IF((VLOOKUP($E125,'DTOC Backsheet'!$D$5:$AF$183,T$9,FALSE))="","",(VLOOKUP($E125,'DTOC Backsheet'!$D$5:$AF$183,T$9,FALSE))),"")</f>
        <v>1082.9449067243486</v>
      </c>
      <c r="U125" s="148">
        <f ca="1">IFERROR(IF((VLOOKUP($E125,'DTOC Backsheet'!$D$5:$AF$183,U$9,FALSE))="","",(VLOOKUP($E125,'DTOC Backsheet'!$D$5:$AF$183,U$9,FALSE))),"")</f>
        <v>996.2546199991923</v>
      </c>
      <c r="V125" s="198">
        <f ca="1">IFERROR(IF((VLOOKUP($E125,'DTOC Backsheet'!$D$5:$AF$183,V$9,FALSE))="","",(VLOOKUP($E125,'DTOC Backsheet'!$D$5:$AF$183,V$9,FALSE))),"")</f>
        <v>1136.8186811245243</v>
      </c>
      <c r="W125" s="87">
        <f ca="1">IFERROR(IF((VLOOKUP($E125,'DTOC Backsheet'!$D$5:$AF$183,W$9,FALSE))="","",(VLOOKUP($E125,'DTOC Backsheet'!$D$5:$AF$183,W$9,FALSE))),"")</f>
        <v>1085.8163515527842</v>
      </c>
      <c r="X125" s="201">
        <f ca="1">IFERROR(IF((VLOOKUP($E125,'DTOC Backsheet'!$D$5:$AF$183,X$9,FALSE))="","",(VLOOKUP($E125,'DTOC Backsheet'!$D$5:$AF$183,X$9,FALSE))),"")</f>
        <v>1040.8619048067681</v>
      </c>
      <c r="Y125" s="72"/>
    </row>
    <row r="126" spans="1:25" ht="30" customHeight="1" x14ac:dyDescent="0.3">
      <c r="A126" s="141">
        <v>114</v>
      </c>
      <c r="B126" s="77" t="str">
        <f ca="1">IFERROR(IF((VLOOKUP($E126,'Org List'!$AJ$10:$AL$190,3,FALSE))="","",(VLOOKUP($E126,'Org List'!$AJ$10:$AL$190,3,FALSE))),"")</f>
        <v>North East and Yorkshire Commissioning Region</v>
      </c>
      <c r="C126" s="78" t="str">
        <f ca="1">IFERROR(IF((VLOOKUP($E126,'Org List'!$AO$10:$AQ$190,3,FALSE))="","",(VLOOKUP($E126,'Org List'!$AO$10:$AQ$190,3,FALSE))),"")</f>
        <v>Yorkshire and The Humber Region</v>
      </c>
      <c r="D126" s="79" t="str">
        <f ca="1">IFERROR(IF((VLOOKUP($E126,'Org List'!$AT$10:$AV$190,3,FALSE))="","",(VLOOKUP($E126,'Org List'!$AT$10:$AV$190,3,FALSE))),"")</f>
        <v>NHS England North East and Yokrshire (Yorkshire And Humber)</v>
      </c>
      <c r="E126" s="77" t="str">
        <f t="shared" ca="1" si="1"/>
        <v>E06000012</v>
      </c>
      <c r="F126" s="79" t="str">
        <f ca="1">IF(E126="","",VLOOKUP(E126,'Org List'!$J$9:$K$640,2,0))</f>
        <v>North East Lincolnshire</v>
      </c>
      <c r="G126" s="86">
        <f ca="1">IFERROR(IF((VLOOKUP($E126,'Adj NEA Backsheet'!$D$5:$CB$183,G$9,FALSE))="","",(VLOOKUP($E126,'Adj NEA Backsheet'!$D$5:$CB$183,G$9,FALSE))),"")</f>
        <v>2131.2185369823105</v>
      </c>
      <c r="H126" s="87">
        <f ca="1">IFERROR(IF((VLOOKUP($E126,'Adj NEA Backsheet'!$D$5:$CB$183,H$9,FALSE))="","",(VLOOKUP($E126,'Adj NEA Backsheet'!$D$5:$CB$183,H$9,FALSE))),"")</f>
        <v>2279.1017573733602</v>
      </c>
      <c r="I126" s="87">
        <f ca="1">IFERROR(IF((VLOOKUP($E126,'Adj NEA Backsheet'!$D$5:$CB$183,I$9,FALSE))="","",(VLOOKUP($E126,'Adj NEA Backsheet'!$D$5:$CB$183,I$9,FALSE))),"")</f>
        <v>2610.9029525263559</v>
      </c>
      <c r="J126" s="88">
        <f ca="1">IFERROR(IF((VLOOKUP($E126,'Adj NEA Backsheet'!$D$5:$CB$183,J$9,FALSE))="","",(VLOOKUP($E126,'Adj NEA Backsheet'!$D$5:$CB$183,J$9,FALSE))),"")</f>
        <v>2634.0135713637133</v>
      </c>
      <c r="K126" s="148">
        <f ca="1">IFERROR(IF((VLOOKUP($E126,'Adj NEA Backsheet'!$D$5:$CB$183,K$9,FALSE))="","",(VLOOKUP($E126,'Adj NEA Backsheet'!$D$5:$CB$183,K$9,FALSE))),"")</f>
        <v>2529.050025836962</v>
      </c>
      <c r="L126" s="198">
        <f ca="1">IFERROR(IF((VLOOKUP($E126,'Adj NEA Backsheet'!$D$5:$CB$183,L$9,FALSE))="","",(VLOOKUP($E126,'Adj NEA Backsheet'!$D$5:$CB$183,L$9,FALSE))),"")</f>
        <v>2728.5878297327172</v>
      </c>
      <c r="M126" s="87">
        <f ca="1">IFERROR(IF((VLOOKUP($E126,'NEA Backsheet'!$D$5:$CB$183,M$9,FALSE))="","",(VLOOKUP($E126,'NEA Backsheet'!$D$5:$CB$183,M$9,FALSE))),"")</f>
        <v>2869.9529385105875</v>
      </c>
      <c r="N126" s="201">
        <f ca="1">IFERROR(IF((VLOOKUP($E126,'NEA Backsheet'!$D$5:$CB$183,N$9,FALSE))="","",(VLOOKUP($E126,'NEA Backsheet'!$D$5:$CB$183,N$9,FALSE))),"")</f>
        <v>2709.1961325980146</v>
      </c>
      <c r="O126" s="72"/>
      <c r="Q126" s="86">
        <f ca="1">IFERROR(IF((VLOOKUP($E126,'DTOC Backsheet'!$D$5:$AF$183,Q$9,FALSE))="","",(VLOOKUP($E126,'DTOC Backsheet'!$D$5:$AF$183,Q$9,FALSE))),"")</f>
        <v>835.49914696174881</v>
      </c>
      <c r="R126" s="87">
        <f ca="1">IFERROR(IF((VLOOKUP($E126,'DTOC Backsheet'!$D$5:$AF$183,R$9,FALSE))="","",(VLOOKUP($E126,'DTOC Backsheet'!$D$5:$AF$183,R$9,FALSE))),"")</f>
        <v>560.45410335315785</v>
      </c>
      <c r="S126" s="87">
        <f ca="1">IFERROR(IF((VLOOKUP($E126,'DTOC Backsheet'!$D$5:$AF$183,S$9,FALSE))="","",(VLOOKUP($E126,'DTOC Backsheet'!$D$5:$AF$183,S$9,FALSE))),"")</f>
        <v>541.3205351021254</v>
      </c>
      <c r="T126" s="88">
        <f ca="1">IFERROR(IF((VLOOKUP($E126,'DTOC Backsheet'!$D$5:$AF$183,T$9,FALSE))="","",(VLOOKUP($E126,'DTOC Backsheet'!$D$5:$AF$183,T$9,FALSE))),"")</f>
        <v>436.42245540496532</v>
      </c>
      <c r="U126" s="148">
        <f ca="1">IFERROR(IF((VLOOKUP($E126,'DTOC Backsheet'!$D$5:$AF$183,U$9,FALSE))="","",(VLOOKUP($E126,'DTOC Backsheet'!$D$5:$AF$183,U$9,FALSE))),"")</f>
        <v>508.22870949353359</v>
      </c>
      <c r="V126" s="198">
        <f ca="1">IFERROR(IF((VLOOKUP($E126,'DTOC Backsheet'!$D$5:$AF$183,V$9,FALSE))="","",(VLOOKUP($E126,'DTOC Backsheet'!$D$5:$AF$183,V$9,FALSE))),"")</f>
        <v>623.91656330289368</v>
      </c>
      <c r="W126" s="87">
        <f ca="1">IFERROR(IF((VLOOKUP($E126,'DTOC Backsheet'!$D$5:$AF$183,W$9,FALSE))="","",(VLOOKUP($E126,'DTOC Backsheet'!$D$5:$AF$183,W$9,FALSE))),"")</f>
        <v>881.62123075408886</v>
      </c>
      <c r="X126" s="201">
        <f ca="1">IFERROR(IF((VLOOKUP($E126,'DTOC Backsheet'!$D$5:$AF$183,X$9,FALSE))="","",(VLOOKUP($E126,'DTOC Backsheet'!$D$5:$AF$183,X$9,FALSE))),"")</f>
        <v>657.66266019319903</v>
      </c>
      <c r="Y126" s="72"/>
    </row>
    <row r="127" spans="1:25" ht="30" customHeight="1" x14ac:dyDescent="0.3">
      <c r="A127" s="141">
        <v>115</v>
      </c>
      <c r="B127" s="77" t="str">
        <f ca="1">IFERROR(IF((VLOOKUP($E127,'Org List'!$AJ$10:$AL$190,3,FALSE))="","",(VLOOKUP($E127,'Org List'!$AJ$10:$AL$190,3,FALSE))),"")</f>
        <v>North East and Yorkshire Commissioning Region</v>
      </c>
      <c r="C127" s="78" t="str">
        <f ca="1">IFERROR(IF((VLOOKUP($E127,'Org List'!$AO$10:$AQ$190,3,FALSE))="","",(VLOOKUP($E127,'Org List'!$AO$10:$AQ$190,3,FALSE))),"")</f>
        <v>Yorkshire and The Humber Region</v>
      </c>
      <c r="D127" s="79" t="str">
        <f ca="1">IFERROR(IF((VLOOKUP($E127,'Org List'!$AT$10:$AV$190,3,FALSE))="","",(VLOOKUP($E127,'Org List'!$AT$10:$AV$190,3,FALSE))),"")</f>
        <v>NHS England North East and Yokrshire (Yorkshire And Humber)</v>
      </c>
      <c r="E127" s="77" t="str">
        <f t="shared" ca="1" si="1"/>
        <v>E06000013</v>
      </c>
      <c r="F127" s="79" t="str">
        <f ca="1">IF(E127="","",VLOOKUP(E127,'Org List'!$J$9:$K$640,2,0))</f>
        <v>North Lincolnshire</v>
      </c>
      <c r="G127" s="86">
        <f ca="1">IFERROR(IF((VLOOKUP($E127,'Adj NEA Backsheet'!$D$5:$CB$183,G$9,FALSE))="","",(VLOOKUP($E127,'Adj NEA Backsheet'!$D$5:$CB$183,G$9,FALSE))),"")</f>
        <v>2592.6963982114339</v>
      </c>
      <c r="H127" s="87">
        <f ca="1">IFERROR(IF((VLOOKUP($E127,'Adj NEA Backsheet'!$D$5:$CB$183,H$9,FALSE))="","",(VLOOKUP($E127,'Adj NEA Backsheet'!$D$5:$CB$183,H$9,FALSE))),"")</f>
        <v>2670.1447753112134</v>
      </c>
      <c r="I127" s="87">
        <f ca="1">IFERROR(IF((VLOOKUP($E127,'Adj NEA Backsheet'!$D$5:$CB$183,I$9,FALSE))="","",(VLOOKUP($E127,'Adj NEA Backsheet'!$D$5:$CB$183,I$9,FALSE))),"")</f>
        <v>2844.9367276878966</v>
      </c>
      <c r="J127" s="88">
        <f ca="1">IFERROR(IF((VLOOKUP($E127,'Adj NEA Backsheet'!$D$5:$CB$183,J$9,FALSE))="","",(VLOOKUP($E127,'Adj NEA Backsheet'!$D$5:$CB$183,J$9,FALSE))),"")</f>
        <v>2767.674196239172</v>
      </c>
      <c r="K127" s="148">
        <f ca="1">IFERROR(IF((VLOOKUP($E127,'Adj NEA Backsheet'!$D$5:$CB$183,K$9,FALSE))="","",(VLOOKUP($E127,'Adj NEA Backsheet'!$D$5:$CB$183,K$9,FALSE))),"")</f>
        <v>2905.4693641885947</v>
      </c>
      <c r="L127" s="198">
        <f ca="1">IFERROR(IF((VLOOKUP($E127,'Adj NEA Backsheet'!$D$5:$CB$183,L$9,FALSE))="","",(VLOOKUP($E127,'Adj NEA Backsheet'!$D$5:$CB$183,L$9,FALSE))),"")</f>
        <v>2929.4597464292597</v>
      </c>
      <c r="M127" s="87">
        <f ca="1">IFERROR(IF((VLOOKUP($E127,'NEA Backsheet'!$D$5:$CB$183,M$9,FALSE))="","",(VLOOKUP($E127,'NEA Backsheet'!$D$5:$CB$183,M$9,FALSE))),"")</f>
        <v>3078.1391863296108</v>
      </c>
      <c r="N127" s="201">
        <f ca="1">IFERROR(IF((VLOOKUP($E127,'NEA Backsheet'!$D$5:$CB$183,N$9,FALSE))="","",(VLOOKUP($E127,'NEA Backsheet'!$D$5:$CB$183,N$9,FALSE))),"")</f>
        <v>2937.6390087748068</v>
      </c>
      <c r="O127" s="72"/>
      <c r="Q127" s="86">
        <f ca="1">IFERROR(IF((VLOOKUP($E127,'DTOC Backsheet'!$D$5:$AF$183,Q$9,FALSE))="","",(VLOOKUP($E127,'DTOC Backsheet'!$D$5:$AF$183,Q$9,FALSE))),"")</f>
        <v>547.87449765881354</v>
      </c>
      <c r="R127" s="87">
        <f ca="1">IFERROR(IF((VLOOKUP($E127,'DTOC Backsheet'!$D$5:$AF$183,R$9,FALSE))="","",(VLOOKUP($E127,'DTOC Backsheet'!$D$5:$AF$183,R$9,FALSE))),"")</f>
        <v>523.54090624193486</v>
      </c>
      <c r="S127" s="87">
        <f ca="1">IFERROR(IF((VLOOKUP($E127,'DTOC Backsheet'!$D$5:$AF$183,S$9,FALSE))="","",(VLOOKUP($E127,'DTOC Backsheet'!$D$5:$AF$183,S$9,FALSE))),"")</f>
        <v>342.882424510563</v>
      </c>
      <c r="T127" s="88">
        <f ca="1">IFERROR(IF((VLOOKUP($E127,'DTOC Backsheet'!$D$5:$AF$183,T$9,FALSE))="","",(VLOOKUP($E127,'DTOC Backsheet'!$D$5:$AF$183,T$9,FALSE))),"")</f>
        <v>377.66485916265094</v>
      </c>
      <c r="U127" s="148">
        <f ca="1">IFERROR(IF((VLOOKUP($E127,'DTOC Backsheet'!$D$5:$AF$183,U$9,FALSE))="","",(VLOOKUP($E127,'DTOC Backsheet'!$D$5:$AF$183,U$9,FALSE))),"")</f>
        <v>631.39697813406292</v>
      </c>
      <c r="V127" s="198">
        <f ca="1">IFERROR(IF((VLOOKUP($E127,'DTOC Backsheet'!$D$5:$AF$183,V$9,FALSE))="","",(VLOOKUP($E127,'DTOC Backsheet'!$D$5:$AF$183,V$9,FALSE))),"")</f>
        <v>716.4632376736115</v>
      </c>
      <c r="W127" s="87">
        <f ca="1">IFERROR(IF((VLOOKUP($E127,'DTOC Backsheet'!$D$5:$AF$183,W$9,FALSE))="","",(VLOOKUP($E127,'DTOC Backsheet'!$D$5:$AF$183,W$9,FALSE))),"")</f>
        <v>618.19704130896059</v>
      </c>
      <c r="X127" s="201">
        <f ca="1">IFERROR(IF((VLOOKUP($E127,'DTOC Backsheet'!$D$5:$AF$183,X$9,FALSE))="","",(VLOOKUP($E127,'DTOC Backsheet'!$D$5:$AF$183,X$9,FALSE))),"")</f>
        <v>407.72319505691007</v>
      </c>
      <c r="Y127" s="72"/>
    </row>
    <row r="128" spans="1:25" ht="30" customHeight="1" x14ac:dyDescent="0.3">
      <c r="A128" s="141">
        <v>116</v>
      </c>
      <c r="B128" s="77" t="str">
        <f ca="1">IFERROR(IF((VLOOKUP($E128,'Org List'!$AJ$10:$AL$190,3,FALSE))="","",(VLOOKUP($E128,'Org List'!$AJ$10:$AL$190,3,FALSE))),"")</f>
        <v>South West England Commissioning Region</v>
      </c>
      <c r="C128" s="78" t="str">
        <f ca="1">IFERROR(IF((VLOOKUP($E128,'Org List'!$AO$10:$AQ$190,3,FALSE))="","",(VLOOKUP($E128,'Org List'!$AO$10:$AQ$190,3,FALSE))),"")</f>
        <v>South West Region</v>
      </c>
      <c r="D128" s="79" t="str">
        <f ca="1">IFERROR(IF((VLOOKUP($E128,'Org List'!$AT$10:$AV$190,3,FALSE))="","",(VLOOKUP($E128,'Org List'!$AT$10:$AV$190,3,FALSE))),"")</f>
        <v>NHS England South West (South West North)</v>
      </c>
      <c r="E128" s="77" t="str">
        <f t="shared" ca="1" si="1"/>
        <v>E06000024</v>
      </c>
      <c r="F128" s="79" t="str">
        <f ca="1">IF(E128="","",VLOOKUP(E128,'Org List'!$J$9:$K$640,2,0))</f>
        <v>North Somerset</v>
      </c>
      <c r="G128" s="86">
        <f ca="1">IFERROR(IF((VLOOKUP($E128,'Adj NEA Backsheet'!$D$5:$CB$183,G$9,FALSE))="","",(VLOOKUP($E128,'Adj NEA Backsheet'!$D$5:$CB$183,G$9,FALSE))),"")</f>
        <v>2382.1805083140312</v>
      </c>
      <c r="H128" s="87">
        <f ca="1">IFERROR(IF((VLOOKUP($E128,'Adj NEA Backsheet'!$D$5:$CB$183,H$9,FALSE))="","",(VLOOKUP($E128,'Adj NEA Backsheet'!$D$5:$CB$183,H$9,FALSE))),"")</f>
        <v>2390.0340016926207</v>
      </c>
      <c r="I128" s="87">
        <f ca="1">IFERROR(IF((VLOOKUP($E128,'Adj NEA Backsheet'!$D$5:$CB$183,I$9,FALSE))="","",(VLOOKUP($E128,'Adj NEA Backsheet'!$D$5:$CB$183,I$9,FALSE))),"")</f>
        <v>2533.9151777680336</v>
      </c>
      <c r="J128" s="88">
        <f ca="1">IFERROR(IF((VLOOKUP($E128,'Adj NEA Backsheet'!$D$5:$CB$183,J$9,FALSE))="","",(VLOOKUP($E128,'Adj NEA Backsheet'!$D$5:$CB$183,J$9,FALSE))),"")</f>
        <v>2539.2039893873894</v>
      </c>
      <c r="K128" s="148">
        <f ca="1">IFERROR(IF((VLOOKUP($E128,'Adj NEA Backsheet'!$D$5:$CB$183,K$9,FALSE))="","",(VLOOKUP($E128,'Adj NEA Backsheet'!$D$5:$CB$183,K$9,FALSE))),"")</f>
        <v>2551.5982226109677</v>
      </c>
      <c r="L128" s="198">
        <f ca="1">IFERROR(IF((VLOOKUP($E128,'Adj NEA Backsheet'!$D$5:$CB$183,L$9,FALSE))="","",(VLOOKUP($E128,'Adj NEA Backsheet'!$D$5:$CB$183,L$9,FALSE))),"")</f>
        <v>2661.4369158837817</v>
      </c>
      <c r="M128" s="87">
        <f ca="1">IFERROR(IF((VLOOKUP($E128,'NEA Backsheet'!$D$5:$CB$183,M$9,FALSE))="","",(VLOOKUP($E128,'NEA Backsheet'!$D$5:$CB$183,M$9,FALSE))),"")</f>
        <v>2850.534938435203</v>
      </c>
      <c r="N128" s="201">
        <f ca="1">IFERROR(IF((VLOOKUP($E128,'NEA Backsheet'!$D$5:$CB$183,N$9,FALSE))="","",(VLOOKUP($E128,'NEA Backsheet'!$D$5:$CB$183,N$9,FALSE))),"")</f>
        <v>2789.604118685545</v>
      </c>
      <c r="O128" s="72"/>
      <c r="Q128" s="86">
        <f ca="1">IFERROR(IF((VLOOKUP($E128,'DTOC Backsheet'!$D$5:$AF$183,Q$9,FALSE))="","",(VLOOKUP($E128,'DTOC Backsheet'!$D$5:$AF$183,Q$9,FALSE))),"")</f>
        <v>1067.5233575996936</v>
      </c>
      <c r="R128" s="87">
        <f ca="1">IFERROR(IF((VLOOKUP($E128,'DTOC Backsheet'!$D$5:$AF$183,R$9,FALSE))="","",(VLOOKUP($E128,'DTOC Backsheet'!$D$5:$AF$183,R$9,FALSE))),"")</f>
        <v>785.75849568215983</v>
      </c>
      <c r="S128" s="87">
        <f ca="1">IFERROR(IF((VLOOKUP($E128,'DTOC Backsheet'!$D$5:$AF$183,S$9,FALSE))="","",(VLOOKUP($E128,'DTOC Backsheet'!$D$5:$AF$183,S$9,FALSE))),"")</f>
        <v>696.15962745733736</v>
      </c>
      <c r="T128" s="88">
        <f ca="1">IFERROR(IF((VLOOKUP($E128,'DTOC Backsheet'!$D$5:$AF$183,T$9,FALSE))="","",(VLOOKUP($E128,'DTOC Backsheet'!$D$5:$AF$183,T$9,FALSE))),"")</f>
        <v>1051.208129787283</v>
      </c>
      <c r="U128" s="148">
        <f ca="1">IFERROR(IF((VLOOKUP($E128,'DTOC Backsheet'!$D$5:$AF$183,U$9,FALSE))="","",(VLOOKUP($E128,'DTOC Backsheet'!$D$5:$AF$183,U$9,FALSE))),"")</f>
        <v>770.92480915109502</v>
      </c>
      <c r="V128" s="198">
        <f ca="1">IFERROR(IF((VLOOKUP($E128,'DTOC Backsheet'!$D$5:$AF$183,V$9,FALSE))="","",(VLOOKUP($E128,'DTOC Backsheet'!$D$5:$AF$183,V$9,FALSE))),"")</f>
        <v>1147.3552148288027</v>
      </c>
      <c r="W128" s="87">
        <f ca="1">IFERROR(IF((VLOOKUP($E128,'DTOC Backsheet'!$D$5:$AF$183,W$9,FALSE))="","",(VLOOKUP($E128,'DTOC Backsheet'!$D$5:$AF$183,W$9,FALSE))),"")</f>
        <v>1425.8904066460539</v>
      </c>
      <c r="X128" s="201">
        <f ca="1">IFERROR(IF((VLOOKUP($E128,'DTOC Backsheet'!$D$5:$AF$183,X$9,FALSE))="","",(VLOOKUP($E128,'DTOC Backsheet'!$D$5:$AF$183,X$9,FALSE))),"")</f>
        <v>881.6336522420969</v>
      </c>
      <c r="Y128" s="72"/>
    </row>
    <row r="129" spans="1:25" ht="30" customHeight="1" x14ac:dyDescent="0.3">
      <c r="A129" s="141">
        <v>117</v>
      </c>
      <c r="B129" s="77" t="str">
        <f ca="1">IFERROR(IF((VLOOKUP($E129,'Org List'!$AJ$10:$AL$190,3,FALSE))="","",(VLOOKUP($E129,'Org List'!$AJ$10:$AL$190,3,FALSE))),"")</f>
        <v>North East and Yorkshire Commissioning Region</v>
      </c>
      <c r="C129" s="78" t="str">
        <f ca="1">IFERROR(IF((VLOOKUP($E129,'Org List'!$AO$10:$AQ$190,3,FALSE))="","",(VLOOKUP($E129,'Org List'!$AO$10:$AQ$190,3,FALSE))),"")</f>
        <v>North East Region</v>
      </c>
      <c r="D129" s="79" t="str">
        <f ca="1">IFERROR(IF((VLOOKUP($E129,'Org List'!$AT$10:$AV$190,3,FALSE))="","",(VLOOKUP($E129,'Org List'!$AT$10:$AV$190,3,FALSE))),"")</f>
        <v>NHS England North East and Yorkshire (Cumbria And North East)</v>
      </c>
      <c r="E129" s="77" t="str">
        <f t="shared" ca="1" si="1"/>
        <v>E08000022</v>
      </c>
      <c r="F129" s="79" t="str">
        <f ca="1">IF(E129="","",VLOOKUP(E129,'Org List'!$J$9:$K$640,2,0))</f>
        <v>North Tyneside</v>
      </c>
      <c r="G129" s="86">
        <f ca="1">IFERROR(IF((VLOOKUP($E129,'Adj NEA Backsheet'!$D$5:$CB$183,G$9,FALSE))="","",(VLOOKUP($E129,'Adj NEA Backsheet'!$D$5:$CB$183,G$9,FALSE))),"")</f>
        <v>3162.2534499222375</v>
      </c>
      <c r="H129" s="87">
        <f ca="1">IFERROR(IF((VLOOKUP($E129,'Adj NEA Backsheet'!$D$5:$CB$183,H$9,FALSE))="","",(VLOOKUP($E129,'Adj NEA Backsheet'!$D$5:$CB$183,H$9,FALSE))),"")</f>
        <v>3190.0423128385382</v>
      </c>
      <c r="I129" s="87">
        <f ca="1">IFERROR(IF((VLOOKUP($E129,'Adj NEA Backsheet'!$D$5:$CB$183,I$9,FALSE))="","",(VLOOKUP($E129,'Adj NEA Backsheet'!$D$5:$CB$183,I$9,FALSE))),"")</f>
        <v>3354.2386075952431</v>
      </c>
      <c r="J129" s="88">
        <f ca="1">IFERROR(IF((VLOOKUP($E129,'Adj NEA Backsheet'!$D$5:$CB$183,J$9,FALSE))="","",(VLOOKUP($E129,'Adj NEA Backsheet'!$D$5:$CB$183,J$9,FALSE))),"")</f>
        <v>3418.4798144447768</v>
      </c>
      <c r="K129" s="148">
        <f ca="1">IFERROR(IF((VLOOKUP($E129,'Adj NEA Backsheet'!$D$5:$CB$183,K$9,FALSE))="","",(VLOOKUP($E129,'Adj NEA Backsheet'!$D$5:$CB$183,K$9,FALSE))),"")</f>
        <v>3173.455973505399</v>
      </c>
      <c r="L129" s="198">
        <f ca="1">IFERROR(IF((VLOOKUP($E129,'Adj NEA Backsheet'!$D$5:$CB$183,L$9,FALSE))="","",(VLOOKUP($E129,'Adj NEA Backsheet'!$D$5:$CB$183,L$9,FALSE))),"")</f>
        <v>3352.774684394496</v>
      </c>
      <c r="M129" s="87">
        <f ca="1">IFERROR(IF((VLOOKUP($E129,'NEA Backsheet'!$D$5:$CB$183,M$9,FALSE))="","",(VLOOKUP($E129,'NEA Backsheet'!$D$5:$CB$183,M$9,FALSE))),"")</f>
        <v>3576.9658768832724</v>
      </c>
      <c r="N129" s="201">
        <f ca="1">IFERROR(IF((VLOOKUP($E129,'NEA Backsheet'!$D$5:$CB$183,N$9,FALSE))="","",(VLOOKUP($E129,'NEA Backsheet'!$D$5:$CB$183,N$9,FALSE))),"")</f>
        <v>3573.0243297176985</v>
      </c>
      <c r="O129" s="72"/>
      <c r="Q129" s="86">
        <f ca="1">IFERROR(IF((VLOOKUP($E129,'DTOC Backsheet'!$D$5:$AF$183,Q$9,FALSE))="","",(VLOOKUP($E129,'DTOC Backsheet'!$D$5:$AF$183,Q$9,FALSE))),"")</f>
        <v>625.320912491748</v>
      </c>
      <c r="R129" s="87">
        <f ca="1">IFERROR(IF((VLOOKUP($E129,'DTOC Backsheet'!$D$5:$AF$183,R$9,FALSE))="","",(VLOOKUP($E129,'DTOC Backsheet'!$D$5:$AF$183,R$9,FALSE))),"")</f>
        <v>544.63434313797404</v>
      </c>
      <c r="S129" s="87">
        <f ca="1">IFERROR(IF((VLOOKUP($E129,'DTOC Backsheet'!$D$5:$AF$183,S$9,FALSE))="","",(VLOOKUP($E129,'DTOC Backsheet'!$D$5:$AF$183,S$9,FALSE))),"")</f>
        <v>420.54817966209441</v>
      </c>
      <c r="T129" s="88">
        <f ca="1">IFERROR(IF((VLOOKUP($E129,'DTOC Backsheet'!$D$5:$AF$183,T$9,FALSE))="","",(VLOOKUP($E129,'DTOC Backsheet'!$D$5:$AF$183,T$9,FALSE))),"")</f>
        <v>519.37492135757373</v>
      </c>
      <c r="U129" s="148">
        <f ca="1">IFERROR(IF((VLOOKUP($E129,'DTOC Backsheet'!$D$5:$AF$183,U$9,FALSE))="","",(VLOOKUP($E129,'DTOC Backsheet'!$D$5:$AF$183,U$9,FALSE))),"")</f>
        <v>394.87141494518232</v>
      </c>
      <c r="V129" s="198">
        <f ca="1">IFERROR(IF((VLOOKUP($E129,'DTOC Backsheet'!$D$5:$AF$183,V$9,FALSE))="","",(VLOOKUP($E129,'DTOC Backsheet'!$D$5:$AF$183,V$9,FALSE))),"")</f>
        <v>487.63873344853278</v>
      </c>
      <c r="W129" s="87">
        <f ca="1">IFERROR(IF((VLOOKUP($E129,'DTOC Backsheet'!$D$5:$AF$183,W$9,FALSE))="","",(VLOOKUP($E129,'DTOC Backsheet'!$D$5:$AF$183,W$9,FALSE))),"")</f>
        <v>769.60255679424256</v>
      </c>
      <c r="X129" s="201">
        <f ca="1">IFERROR(IF((VLOOKUP($E129,'DTOC Backsheet'!$D$5:$AF$183,X$9,FALSE))="","",(VLOOKUP($E129,'DTOC Backsheet'!$D$5:$AF$183,X$9,FALSE))),"")</f>
        <v>478.36693270684566</v>
      </c>
      <c r="Y129" s="72"/>
    </row>
    <row r="130" spans="1:25" ht="30" customHeight="1" x14ac:dyDescent="0.3">
      <c r="A130" s="141">
        <v>118</v>
      </c>
      <c r="B130" s="77" t="str">
        <f ca="1">IFERROR(IF((VLOOKUP($E130,'Org List'!$AJ$10:$AL$190,3,FALSE))="","",(VLOOKUP($E130,'Org List'!$AJ$10:$AL$190,3,FALSE))),"")</f>
        <v>North East and Yorkshire Commissioning Region</v>
      </c>
      <c r="C130" s="78" t="str">
        <f ca="1">IFERROR(IF((VLOOKUP($E130,'Org List'!$AO$10:$AQ$190,3,FALSE))="","",(VLOOKUP($E130,'Org List'!$AO$10:$AQ$190,3,FALSE))),"")</f>
        <v>Yorkshire and The Humber Region</v>
      </c>
      <c r="D130" s="79" t="str">
        <f ca="1">IFERROR(IF((VLOOKUP($E130,'Org List'!$AT$10:$AV$190,3,FALSE))="","",(VLOOKUP($E130,'Org List'!$AT$10:$AV$190,3,FALSE))),"")</f>
        <v>NHS England North East and Yokrshire (Yorkshire And Humber)</v>
      </c>
      <c r="E130" s="77" t="str">
        <f t="shared" ca="1" si="1"/>
        <v>E10000023</v>
      </c>
      <c r="F130" s="79" t="str">
        <f ca="1">IF(E130="","",VLOOKUP(E130,'Org List'!$J$9:$K$640,2,0))</f>
        <v>North Yorkshire</v>
      </c>
      <c r="G130" s="86">
        <f ca="1">IFERROR(IF((VLOOKUP($E130,'Adj NEA Backsheet'!$D$5:$CB$183,G$9,FALSE))="","",(VLOOKUP($E130,'Adj NEA Backsheet'!$D$5:$CB$183,G$9,FALSE))),"")</f>
        <v>2701.9627764703114</v>
      </c>
      <c r="H130" s="87">
        <f ca="1">IFERROR(IF((VLOOKUP($E130,'Adj NEA Backsheet'!$D$5:$CB$183,H$9,FALSE))="","",(VLOOKUP($E130,'Adj NEA Backsheet'!$D$5:$CB$183,H$9,FALSE))),"")</f>
        <v>2675.6535861083662</v>
      </c>
      <c r="I130" s="87">
        <f ca="1">IFERROR(IF((VLOOKUP($E130,'Adj NEA Backsheet'!$D$5:$CB$183,I$9,FALSE))="","",(VLOOKUP($E130,'Adj NEA Backsheet'!$D$5:$CB$183,I$9,FALSE))),"")</f>
        <v>2896.5934910666642</v>
      </c>
      <c r="J130" s="88">
        <f ca="1">IFERROR(IF((VLOOKUP($E130,'Adj NEA Backsheet'!$D$5:$CB$183,J$9,FALSE))="","",(VLOOKUP($E130,'Adj NEA Backsheet'!$D$5:$CB$183,J$9,FALSE))),"")</f>
        <v>2817.0567756633127</v>
      </c>
      <c r="K130" s="148">
        <f ca="1">IFERROR(IF((VLOOKUP($E130,'Adj NEA Backsheet'!$D$5:$CB$183,K$9,FALSE))="","",(VLOOKUP($E130,'Adj NEA Backsheet'!$D$5:$CB$183,K$9,FALSE))),"")</f>
        <v>2827.7846926826182</v>
      </c>
      <c r="L130" s="198">
        <f ca="1">IFERROR(IF((VLOOKUP($E130,'Adj NEA Backsheet'!$D$5:$CB$183,L$9,FALSE))="","",(VLOOKUP($E130,'Adj NEA Backsheet'!$D$5:$CB$183,L$9,FALSE))),"")</f>
        <v>2770.7649893187663</v>
      </c>
      <c r="M130" s="87">
        <f ca="1">IFERROR(IF((VLOOKUP($E130,'NEA Backsheet'!$D$5:$CB$183,M$9,FALSE))="","",(VLOOKUP($E130,'NEA Backsheet'!$D$5:$CB$183,M$9,FALSE))),"")</f>
        <v>2977.952901181317</v>
      </c>
      <c r="N130" s="201">
        <f ca="1">IFERROR(IF((VLOOKUP($E130,'NEA Backsheet'!$D$5:$CB$183,N$9,FALSE))="","",(VLOOKUP($E130,'NEA Backsheet'!$D$5:$CB$183,N$9,FALSE))),"")</f>
        <v>2916.1385210045592</v>
      </c>
      <c r="O130" s="72"/>
      <c r="Q130" s="86">
        <f ca="1">IFERROR(IF((VLOOKUP($E130,'DTOC Backsheet'!$D$5:$AF$183,Q$9,FALSE))="","",(VLOOKUP($E130,'DTOC Backsheet'!$D$5:$AF$183,Q$9,FALSE))),"")</f>
        <v>1374.3909869098873</v>
      </c>
      <c r="R130" s="87">
        <f ca="1">IFERROR(IF((VLOOKUP($E130,'DTOC Backsheet'!$D$5:$AF$183,R$9,FALSE))="","",(VLOOKUP($E130,'DTOC Backsheet'!$D$5:$AF$183,R$9,FALSE))),"")</f>
        <v>1163.0707821478959</v>
      </c>
      <c r="S130" s="87">
        <f ca="1">IFERROR(IF((VLOOKUP($E130,'DTOC Backsheet'!$D$5:$AF$183,S$9,FALSE))="","",(VLOOKUP($E130,'DTOC Backsheet'!$D$5:$AF$183,S$9,FALSE))),"")</f>
        <v>1177.0373474051539</v>
      </c>
      <c r="T130" s="88">
        <f ca="1">IFERROR(IF((VLOOKUP($E130,'DTOC Backsheet'!$D$5:$AF$183,T$9,FALSE))="","",(VLOOKUP($E130,'DTOC Backsheet'!$D$5:$AF$183,T$9,FALSE))),"")</f>
        <v>1229.9870834767589</v>
      </c>
      <c r="U130" s="148">
        <f ca="1">IFERROR(IF((VLOOKUP($E130,'DTOC Backsheet'!$D$5:$AF$183,U$9,FALSE))="","",(VLOOKUP($E130,'DTOC Backsheet'!$D$5:$AF$183,U$9,FALSE))),"")</f>
        <v>1231.8077880411161</v>
      </c>
      <c r="V130" s="198">
        <f ca="1">IFERROR(IF((VLOOKUP($E130,'DTOC Backsheet'!$D$5:$AF$183,V$9,FALSE))="","",(VLOOKUP($E130,'DTOC Backsheet'!$D$5:$AF$183,V$9,FALSE))),"")</f>
        <v>1239.2929068056949</v>
      </c>
      <c r="W130" s="87">
        <f ca="1">IFERROR(IF((VLOOKUP($E130,'DTOC Backsheet'!$D$5:$AF$183,W$9,FALSE))="","",(VLOOKUP($E130,'DTOC Backsheet'!$D$5:$AF$183,W$9,FALSE))),"")</f>
        <v>1103.3469660003689</v>
      </c>
      <c r="X130" s="201">
        <f ca="1">IFERROR(IF((VLOOKUP($E130,'DTOC Backsheet'!$D$5:$AF$183,X$9,FALSE))="","",(VLOOKUP($E130,'DTOC Backsheet'!$D$5:$AF$183,X$9,FALSE))),"")</f>
        <v>959.32393617351124</v>
      </c>
      <c r="Y130" s="72"/>
    </row>
    <row r="131" spans="1:25" ht="30" customHeight="1" x14ac:dyDescent="0.3">
      <c r="A131" s="141">
        <v>119</v>
      </c>
      <c r="B131" s="77" t="str">
        <f ca="1">IFERROR(IF((VLOOKUP($E131,'Org List'!$AJ$10:$AL$190,3,FALSE))="","",(VLOOKUP($E131,'Org List'!$AJ$10:$AL$190,3,FALSE))),"")</f>
        <v>Midlands Commissioning Region</v>
      </c>
      <c r="C131" s="78" t="str">
        <f ca="1">IFERROR(IF((VLOOKUP($E131,'Org List'!$AO$10:$AQ$190,3,FALSE))="","",(VLOOKUP($E131,'Org List'!$AO$10:$AQ$190,3,FALSE))),"")</f>
        <v>East Midlands Region</v>
      </c>
      <c r="D131" s="79" t="str">
        <f ca="1">IFERROR(IF((VLOOKUP($E131,'Org List'!$AT$10:$AV$190,3,FALSE))="","",(VLOOKUP($E131,'Org List'!$AT$10:$AV$190,3,FALSE))),"")</f>
        <v>NHS England Midlands (Central Midlands)</v>
      </c>
      <c r="E131" s="77" t="str">
        <f t="shared" ca="1" si="1"/>
        <v>E10000021</v>
      </c>
      <c r="F131" s="79" t="str">
        <f ca="1">IF(E131="","",VLOOKUP(E131,'Org List'!$J$9:$K$640,2,0))</f>
        <v>Northamptonshire</v>
      </c>
      <c r="G131" s="86">
        <f ca="1">IFERROR(IF((VLOOKUP($E131,'Adj NEA Backsheet'!$D$5:$CB$183,G$9,FALSE))="","",(VLOOKUP($E131,'Adj NEA Backsheet'!$D$5:$CB$183,G$9,FALSE))),"")</f>
        <v>2898.848751764137</v>
      </c>
      <c r="H131" s="87">
        <f ca="1">IFERROR(IF((VLOOKUP($E131,'Adj NEA Backsheet'!$D$5:$CB$183,H$9,FALSE))="","",(VLOOKUP($E131,'Adj NEA Backsheet'!$D$5:$CB$183,H$9,FALSE))),"")</f>
        <v>2835.5726836869699</v>
      </c>
      <c r="I131" s="87">
        <f ca="1">IFERROR(IF((VLOOKUP($E131,'Adj NEA Backsheet'!$D$5:$CB$183,I$9,FALSE))="","",(VLOOKUP($E131,'Adj NEA Backsheet'!$D$5:$CB$183,I$9,FALSE))),"")</f>
        <v>2904.0357257242435</v>
      </c>
      <c r="J131" s="88">
        <f ca="1">IFERROR(IF((VLOOKUP($E131,'Adj NEA Backsheet'!$D$5:$CB$183,J$9,FALSE))="","",(VLOOKUP($E131,'Adj NEA Backsheet'!$D$5:$CB$183,J$9,FALSE))),"")</f>
        <v>2789.7750315568369</v>
      </c>
      <c r="K131" s="148">
        <f ca="1">IFERROR(IF((VLOOKUP($E131,'Adj NEA Backsheet'!$D$5:$CB$183,K$9,FALSE))="","",(VLOOKUP($E131,'Adj NEA Backsheet'!$D$5:$CB$183,K$9,FALSE))),"")</f>
        <v>2914.9580024889715</v>
      </c>
      <c r="L131" s="198">
        <f ca="1">IFERROR(IF((VLOOKUP($E131,'Adj NEA Backsheet'!$D$5:$CB$183,L$9,FALSE))="","",(VLOOKUP($E131,'Adj NEA Backsheet'!$D$5:$CB$183,L$9,FALSE))),"")</f>
        <v>3000.92804156488</v>
      </c>
      <c r="M131" s="87">
        <f ca="1">IFERROR(IF((VLOOKUP($E131,'NEA Backsheet'!$D$5:$CB$183,M$9,FALSE))="","",(VLOOKUP($E131,'NEA Backsheet'!$D$5:$CB$183,M$9,FALSE))),"")</f>
        <v>3235.4474592960987</v>
      </c>
      <c r="N131" s="201">
        <f ca="1">IFERROR(IF((VLOOKUP($E131,'NEA Backsheet'!$D$5:$CB$183,N$9,FALSE))="","",(VLOOKUP($E131,'NEA Backsheet'!$D$5:$CB$183,N$9,FALSE))),"")</f>
        <v>3098.4824020488995</v>
      </c>
      <c r="O131" s="72"/>
      <c r="Q131" s="86">
        <f ca="1">IFERROR(IF((VLOOKUP($E131,'DTOC Backsheet'!$D$5:$AF$183,Q$9,FALSE))="","",(VLOOKUP($E131,'DTOC Backsheet'!$D$5:$AF$183,Q$9,FALSE))),"")</f>
        <v>2502.8739090920194</v>
      </c>
      <c r="R131" s="87">
        <f ca="1">IFERROR(IF((VLOOKUP($E131,'DTOC Backsheet'!$D$5:$AF$183,R$9,FALSE))="","",(VLOOKUP($E131,'DTOC Backsheet'!$D$5:$AF$183,R$9,FALSE))),"")</f>
        <v>2762.7904218148451</v>
      </c>
      <c r="S131" s="87">
        <f ca="1">IFERROR(IF((VLOOKUP($E131,'DTOC Backsheet'!$D$5:$AF$183,S$9,FALSE))="","",(VLOOKUP($E131,'DTOC Backsheet'!$D$5:$AF$183,S$9,FALSE))),"")</f>
        <v>2050.7238413218411</v>
      </c>
      <c r="T131" s="88">
        <f ca="1">IFERROR(IF((VLOOKUP($E131,'DTOC Backsheet'!$D$5:$AF$183,T$9,FALSE))="","",(VLOOKUP($E131,'DTOC Backsheet'!$D$5:$AF$183,T$9,FALSE))),"")</f>
        <v>1518.4057151092636</v>
      </c>
      <c r="U131" s="148">
        <f ca="1">IFERROR(IF((VLOOKUP($E131,'DTOC Backsheet'!$D$5:$AF$183,U$9,FALSE))="","",(VLOOKUP($E131,'DTOC Backsheet'!$D$5:$AF$183,U$9,FALSE))),"")</f>
        <v>1627.5936617499251</v>
      </c>
      <c r="V131" s="198">
        <f ca="1">IFERROR(IF((VLOOKUP($E131,'DTOC Backsheet'!$D$5:$AF$183,V$9,FALSE))="","",(VLOOKUP($E131,'DTOC Backsheet'!$D$5:$AF$183,V$9,FALSE))),"")</f>
        <v>1599.1701327831499</v>
      </c>
      <c r="W131" s="87">
        <f ca="1">IFERROR(IF((VLOOKUP($E131,'DTOC Backsheet'!$D$5:$AF$183,W$9,FALSE))="","",(VLOOKUP($E131,'DTOC Backsheet'!$D$5:$AF$183,W$9,FALSE))),"")</f>
        <v>1123.0760225896618</v>
      </c>
      <c r="X131" s="201">
        <f ca="1">IFERROR(IF((VLOOKUP($E131,'DTOC Backsheet'!$D$5:$AF$183,X$9,FALSE))="","",(VLOOKUP($E131,'DTOC Backsheet'!$D$5:$AF$183,X$9,FALSE))),"")</f>
        <v>1132.1174167698498</v>
      </c>
      <c r="Y131" s="72"/>
    </row>
    <row r="132" spans="1:25" ht="30" customHeight="1" x14ac:dyDescent="0.3">
      <c r="A132" s="141">
        <v>120</v>
      </c>
      <c r="B132" s="77" t="str">
        <f ca="1">IFERROR(IF((VLOOKUP($E132,'Org List'!$AJ$10:$AL$190,3,FALSE))="","",(VLOOKUP($E132,'Org List'!$AJ$10:$AL$190,3,FALSE))),"")</f>
        <v>North East and Yorkshire Commissioning Region</v>
      </c>
      <c r="C132" s="78" t="str">
        <f ca="1">IFERROR(IF((VLOOKUP($E132,'Org List'!$AO$10:$AQ$190,3,FALSE))="","",(VLOOKUP($E132,'Org List'!$AO$10:$AQ$190,3,FALSE))),"")</f>
        <v>North East Region</v>
      </c>
      <c r="D132" s="79" t="str">
        <f ca="1">IFERROR(IF((VLOOKUP($E132,'Org List'!$AT$10:$AV$190,3,FALSE))="","",(VLOOKUP($E132,'Org List'!$AT$10:$AV$190,3,FALSE))),"")</f>
        <v>NHS England North East and Yorkshire (Cumbria And North East)</v>
      </c>
      <c r="E132" s="77" t="str">
        <f t="shared" ca="1" si="1"/>
        <v>E06000057</v>
      </c>
      <c r="F132" s="79" t="str">
        <f ca="1">IF(E132="","",VLOOKUP(E132,'Org List'!$J$9:$K$640,2,0))</f>
        <v>Northumberland</v>
      </c>
      <c r="G132" s="86">
        <f ca="1">IFERROR(IF((VLOOKUP($E132,'Adj NEA Backsheet'!$D$5:$CB$183,G$9,FALSE))="","",(VLOOKUP($E132,'Adj NEA Backsheet'!$D$5:$CB$183,G$9,FALSE))),"")</f>
        <v>3064.9279162238272</v>
      </c>
      <c r="H132" s="87">
        <f ca="1">IFERROR(IF((VLOOKUP($E132,'Adj NEA Backsheet'!$D$5:$CB$183,H$9,FALSE))="","",(VLOOKUP($E132,'Adj NEA Backsheet'!$D$5:$CB$183,H$9,FALSE))),"")</f>
        <v>3105.5409063112534</v>
      </c>
      <c r="I132" s="87">
        <f ca="1">IFERROR(IF((VLOOKUP($E132,'Adj NEA Backsheet'!$D$5:$CB$183,I$9,FALSE))="","",(VLOOKUP($E132,'Adj NEA Backsheet'!$D$5:$CB$183,I$9,FALSE))),"")</f>
        <v>3240.345284005592</v>
      </c>
      <c r="J132" s="88">
        <f ca="1">IFERROR(IF((VLOOKUP($E132,'Adj NEA Backsheet'!$D$5:$CB$183,J$9,FALSE))="","",(VLOOKUP($E132,'Adj NEA Backsheet'!$D$5:$CB$183,J$9,FALSE))),"")</f>
        <v>3292.3448336413862</v>
      </c>
      <c r="K132" s="148">
        <f ca="1">IFERROR(IF((VLOOKUP($E132,'Adj NEA Backsheet'!$D$5:$CB$183,K$9,FALSE))="","",(VLOOKUP($E132,'Adj NEA Backsheet'!$D$5:$CB$183,K$9,FALSE))),"")</f>
        <v>3173.1862932275285</v>
      </c>
      <c r="L132" s="198">
        <f ca="1">IFERROR(IF((VLOOKUP($E132,'Adj NEA Backsheet'!$D$5:$CB$183,L$9,FALSE))="","",(VLOOKUP($E132,'Adj NEA Backsheet'!$D$5:$CB$183,L$9,FALSE))),"")</f>
        <v>3225.7807248653216</v>
      </c>
      <c r="M132" s="87">
        <f ca="1">IFERROR(IF((VLOOKUP($E132,'NEA Backsheet'!$D$5:$CB$183,M$9,FALSE))="","",(VLOOKUP($E132,'NEA Backsheet'!$D$5:$CB$183,M$9,FALSE))),"")</f>
        <v>3454.9481429458483</v>
      </c>
      <c r="N132" s="201">
        <f ca="1">IFERROR(IF((VLOOKUP($E132,'NEA Backsheet'!$D$5:$CB$183,N$9,FALSE))="","",(VLOOKUP($E132,'NEA Backsheet'!$D$5:$CB$183,N$9,FALSE))),"")</f>
        <v>3572.4848726048863</v>
      </c>
      <c r="O132" s="72"/>
      <c r="Q132" s="86">
        <f ca="1">IFERROR(IF((VLOOKUP($E132,'DTOC Backsheet'!$D$5:$AF$183,Q$9,FALSE))="","",(VLOOKUP($E132,'DTOC Backsheet'!$D$5:$AF$183,Q$9,FALSE))),"")</f>
        <v>371.00544397625566</v>
      </c>
      <c r="R132" s="87">
        <f ca="1">IFERROR(IF((VLOOKUP($E132,'DTOC Backsheet'!$D$5:$AF$183,R$9,FALSE))="","",(VLOOKUP($E132,'DTOC Backsheet'!$D$5:$AF$183,R$9,FALSE))),"")</f>
        <v>299.88004798080766</v>
      </c>
      <c r="S132" s="87">
        <f ca="1">IFERROR(IF((VLOOKUP($E132,'DTOC Backsheet'!$D$5:$AF$183,S$9,FALSE))="","",(VLOOKUP($E132,'DTOC Backsheet'!$D$5:$AF$183,S$9,FALSE))),"")</f>
        <v>305.64697198043859</v>
      </c>
      <c r="T132" s="88">
        <f ca="1">IFERROR(IF((VLOOKUP($E132,'DTOC Backsheet'!$D$5:$AF$183,T$9,FALSE))="","",(VLOOKUP($E132,'DTOC Backsheet'!$D$5:$AF$183,T$9,FALSE))),"")</f>
        <v>432.77242388617884</v>
      </c>
      <c r="U132" s="148">
        <f ca="1">IFERROR(IF((VLOOKUP($E132,'DTOC Backsheet'!$D$5:$AF$183,U$9,FALSE))="","",(VLOOKUP($E132,'DTOC Backsheet'!$D$5:$AF$183,U$9,FALSE))),"")</f>
        <v>315.1292961809342</v>
      </c>
      <c r="V132" s="198">
        <f ca="1">IFERROR(IF((VLOOKUP($E132,'DTOC Backsheet'!$D$5:$AF$183,V$9,FALSE))="","",(VLOOKUP($E132,'DTOC Backsheet'!$D$5:$AF$183,V$9,FALSE))),"")</f>
        <v>253.8005837050853</v>
      </c>
      <c r="W132" s="87">
        <f ca="1">IFERROR(IF((VLOOKUP($E132,'DTOC Backsheet'!$D$5:$AF$183,W$9,FALSE))="","",(VLOOKUP($E132,'DTOC Backsheet'!$D$5:$AF$183,W$9,FALSE))),"")</f>
        <v>322.07216929140759</v>
      </c>
      <c r="X132" s="201">
        <f ca="1">IFERROR(IF((VLOOKUP($E132,'DTOC Backsheet'!$D$5:$AF$183,X$9,FALSE))="","",(VLOOKUP($E132,'DTOC Backsheet'!$D$5:$AF$183,X$9,FALSE))),"")</f>
        <v>333.21607337724572</v>
      </c>
      <c r="Y132" s="72"/>
    </row>
    <row r="133" spans="1:25" ht="30" customHeight="1" x14ac:dyDescent="0.3">
      <c r="A133" s="141">
        <v>121</v>
      </c>
      <c r="B133" s="77" t="str">
        <f ca="1">IFERROR(IF((VLOOKUP($E133,'Org List'!$AJ$10:$AL$190,3,FALSE))="","",(VLOOKUP($E133,'Org List'!$AJ$10:$AL$190,3,FALSE))),"")</f>
        <v>Midlands Commissioning Region</v>
      </c>
      <c r="C133" s="78" t="str">
        <f ca="1">IFERROR(IF((VLOOKUP($E133,'Org List'!$AO$10:$AQ$190,3,FALSE))="","",(VLOOKUP($E133,'Org List'!$AO$10:$AQ$190,3,FALSE))),"")</f>
        <v>East Midlands Region</v>
      </c>
      <c r="D133" s="79" t="str">
        <f ca="1">IFERROR(IF((VLOOKUP($E133,'Org List'!$AT$10:$AV$190,3,FALSE))="","",(VLOOKUP($E133,'Org List'!$AT$10:$AV$190,3,FALSE))),"")</f>
        <v>NHS England Midlands (North Midlands)</v>
      </c>
      <c r="E133" s="77" t="str">
        <f t="shared" ca="1" si="1"/>
        <v>E06000018</v>
      </c>
      <c r="F133" s="79" t="str">
        <f ca="1">IF(E133="","",VLOOKUP(E133,'Org List'!$J$9:$K$640,2,0))</f>
        <v>Nottingham</v>
      </c>
      <c r="G133" s="86">
        <f ca="1">IFERROR(IF((VLOOKUP($E133,'Adj NEA Backsheet'!$D$5:$CB$183,G$9,FALSE))="","",(VLOOKUP($E133,'Adj NEA Backsheet'!$D$5:$CB$183,G$9,FALSE))),"")</f>
        <v>2223.630820591407</v>
      </c>
      <c r="H133" s="87">
        <f ca="1">IFERROR(IF((VLOOKUP($E133,'Adj NEA Backsheet'!$D$5:$CB$183,H$9,FALSE))="","",(VLOOKUP($E133,'Adj NEA Backsheet'!$D$5:$CB$183,H$9,FALSE))),"")</f>
        <v>2204.7654463653175</v>
      </c>
      <c r="I133" s="87">
        <f ca="1">IFERROR(IF((VLOOKUP($E133,'Adj NEA Backsheet'!$D$5:$CB$183,I$9,FALSE))="","",(VLOOKUP($E133,'Adj NEA Backsheet'!$D$5:$CB$183,I$9,FALSE))),"")</f>
        <v>2320.329605230932</v>
      </c>
      <c r="J133" s="88">
        <f ca="1">IFERROR(IF((VLOOKUP($E133,'Adj NEA Backsheet'!$D$5:$CB$183,J$9,FALSE))="","",(VLOOKUP($E133,'Adj NEA Backsheet'!$D$5:$CB$183,J$9,FALSE))),"")</f>
        <v>2409.7499569067545</v>
      </c>
      <c r="K133" s="148">
        <f ca="1">IFERROR(IF((VLOOKUP($E133,'Adj NEA Backsheet'!$D$5:$CB$183,K$9,FALSE))="","",(VLOOKUP($E133,'Adj NEA Backsheet'!$D$5:$CB$183,K$9,FALSE))),"")</f>
        <v>2391.3810680417846</v>
      </c>
      <c r="L133" s="198">
        <f ca="1">IFERROR(IF((VLOOKUP($E133,'Adj NEA Backsheet'!$D$5:$CB$183,L$9,FALSE))="","",(VLOOKUP($E133,'Adj NEA Backsheet'!$D$5:$CB$183,L$9,FALSE))),"")</f>
        <v>2417.0883366105013</v>
      </c>
      <c r="M133" s="87">
        <f ca="1">IFERROR(IF((VLOOKUP($E133,'NEA Backsheet'!$D$5:$CB$183,M$9,FALSE))="","",(VLOOKUP($E133,'NEA Backsheet'!$D$5:$CB$183,M$9,FALSE))),"")</f>
        <v>2490.9729843160526</v>
      </c>
      <c r="N133" s="201">
        <f ca="1">IFERROR(IF((VLOOKUP($E133,'NEA Backsheet'!$D$5:$CB$183,N$9,FALSE))="","",(VLOOKUP($E133,'NEA Backsheet'!$D$5:$CB$183,N$9,FALSE))),"")</f>
        <v>2551.2088637524589</v>
      </c>
      <c r="O133" s="72"/>
      <c r="Q133" s="86">
        <f ca="1">IFERROR(IF((VLOOKUP($E133,'DTOC Backsheet'!$D$5:$AF$183,Q$9,FALSE))="","",(VLOOKUP($E133,'DTOC Backsheet'!$D$5:$AF$183,Q$9,FALSE))),"")</f>
        <v>1114.9385692961305</v>
      </c>
      <c r="R133" s="87">
        <f ca="1">IFERROR(IF((VLOOKUP($E133,'DTOC Backsheet'!$D$5:$AF$183,R$9,FALSE))="","",(VLOOKUP($E133,'DTOC Backsheet'!$D$5:$AF$183,R$9,FALSE))),"")</f>
        <v>1582.2712136869904</v>
      </c>
      <c r="S133" s="87">
        <f ca="1">IFERROR(IF((VLOOKUP($E133,'DTOC Backsheet'!$D$5:$AF$183,S$9,FALSE))="","",(VLOOKUP($E133,'DTOC Backsheet'!$D$5:$AF$183,S$9,FALSE))),"")</f>
        <v>1723.5044207142037</v>
      </c>
      <c r="T133" s="88">
        <f ca="1">IFERROR(IF((VLOOKUP($E133,'DTOC Backsheet'!$D$5:$AF$183,T$9,FALSE))="","",(VLOOKUP($E133,'DTOC Backsheet'!$D$5:$AF$183,T$9,FALSE))),"")</f>
        <v>1455.7880956076558</v>
      </c>
      <c r="U133" s="148">
        <f ca="1">IFERROR(IF((VLOOKUP($E133,'DTOC Backsheet'!$D$5:$AF$183,U$9,FALSE))="","",(VLOOKUP($E133,'DTOC Backsheet'!$D$5:$AF$183,U$9,FALSE))),"")</f>
        <v>1273.4306732939331</v>
      </c>
      <c r="V133" s="198">
        <f ca="1">IFERROR(IF((VLOOKUP($E133,'DTOC Backsheet'!$D$5:$AF$183,V$9,FALSE))="","",(VLOOKUP($E133,'DTOC Backsheet'!$D$5:$AF$183,V$9,FALSE))),"")</f>
        <v>1190.5060349365349</v>
      </c>
      <c r="W133" s="87">
        <f ca="1">IFERROR(IF((VLOOKUP($E133,'DTOC Backsheet'!$D$5:$AF$183,W$9,FALSE))="","",(VLOOKUP($E133,'DTOC Backsheet'!$D$5:$AF$183,W$9,FALSE))),"")</f>
        <v>1743.7208676819548</v>
      </c>
      <c r="X133" s="201">
        <f ca="1">IFERROR(IF((VLOOKUP($E133,'DTOC Backsheet'!$D$5:$AF$183,X$9,FALSE))="","",(VLOOKUP($E133,'DTOC Backsheet'!$D$5:$AF$183,X$9,FALSE))),"")</f>
        <v>1301.7104076820776</v>
      </c>
      <c r="Y133" s="72"/>
    </row>
    <row r="134" spans="1:25" ht="30" customHeight="1" x14ac:dyDescent="0.3">
      <c r="A134" s="141">
        <v>122</v>
      </c>
      <c r="B134" s="77" t="str">
        <f ca="1">IFERROR(IF((VLOOKUP($E134,'Org List'!$AJ$10:$AL$190,3,FALSE))="","",(VLOOKUP($E134,'Org List'!$AJ$10:$AL$190,3,FALSE))),"")</f>
        <v>Midlands Commissioning Region</v>
      </c>
      <c r="C134" s="78" t="str">
        <f ca="1">IFERROR(IF((VLOOKUP($E134,'Org List'!$AO$10:$AQ$190,3,FALSE))="","",(VLOOKUP($E134,'Org List'!$AO$10:$AQ$190,3,FALSE))),"")</f>
        <v>East Midlands Region</v>
      </c>
      <c r="D134" s="79" t="str">
        <f ca="1">IFERROR(IF((VLOOKUP($E134,'Org List'!$AT$10:$AV$190,3,FALSE))="","",(VLOOKUP($E134,'Org List'!$AT$10:$AV$190,3,FALSE))),"")</f>
        <v>NHS England Midlands (North Midlands)</v>
      </c>
      <c r="E134" s="77" t="str">
        <f t="shared" ca="1" si="1"/>
        <v>E10000024</v>
      </c>
      <c r="F134" s="79" t="str">
        <f ca="1">IF(E134="","",VLOOKUP(E134,'Org List'!$J$9:$K$640,2,0))</f>
        <v>Nottinghamshire</v>
      </c>
      <c r="G134" s="86">
        <f ca="1">IFERROR(IF((VLOOKUP($E134,'Adj NEA Backsheet'!$D$5:$CB$183,G$9,FALSE))="","",(VLOOKUP($E134,'Adj NEA Backsheet'!$D$5:$CB$183,G$9,FALSE))),"")</f>
        <v>2570.8248583089157</v>
      </c>
      <c r="H134" s="87">
        <f ca="1">IFERROR(IF((VLOOKUP($E134,'Adj NEA Backsheet'!$D$5:$CB$183,H$9,FALSE))="","",(VLOOKUP($E134,'Adj NEA Backsheet'!$D$5:$CB$183,H$9,FALSE))),"")</f>
        <v>2536.2207408002932</v>
      </c>
      <c r="I134" s="87">
        <f ca="1">IFERROR(IF((VLOOKUP($E134,'Adj NEA Backsheet'!$D$5:$CB$183,I$9,FALSE))="","",(VLOOKUP($E134,'Adj NEA Backsheet'!$D$5:$CB$183,I$9,FALSE))),"")</f>
        <v>2591.3116679278119</v>
      </c>
      <c r="J134" s="88">
        <f ca="1">IFERROR(IF((VLOOKUP($E134,'Adj NEA Backsheet'!$D$5:$CB$183,J$9,FALSE))="","",(VLOOKUP($E134,'Adj NEA Backsheet'!$D$5:$CB$183,J$9,FALSE))),"")</f>
        <v>2656.7350245935531</v>
      </c>
      <c r="K134" s="148">
        <f ca="1">IFERROR(IF((VLOOKUP($E134,'Adj NEA Backsheet'!$D$5:$CB$183,K$9,FALSE))="","",(VLOOKUP($E134,'Adj NEA Backsheet'!$D$5:$CB$183,K$9,FALSE))),"")</f>
        <v>2687.6173405022819</v>
      </c>
      <c r="L134" s="198">
        <f ca="1">IFERROR(IF((VLOOKUP($E134,'Adj NEA Backsheet'!$D$5:$CB$183,L$9,FALSE))="","",(VLOOKUP($E134,'Adj NEA Backsheet'!$D$5:$CB$183,L$9,FALSE))),"")</f>
        <v>2698.8534404342181</v>
      </c>
      <c r="M134" s="87">
        <f ca="1">IFERROR(IF((VLOOKUP($E134,'NEA Backsheet'!$D$5:$CB$183,M$9,FALSE))="","",(VLOOKUP($E134,'NEA Backsheet'!$D$5:$CB$183,M$9,FALSE))),"")</f>
        <v>2847.0282052164416</v>
      </c>
      <c r="N134" s="201">
        <f ca="1">IFERROR(IF((VLOOKUP($E134,'NEA Backsheet'!$D$5:$CB$183,N$9,FALSE))="","",(VLOOKUP($E134,'NEA Backsheet'!$D$5:$CB$183,N$9,FALSE))),"")</f>
        <v>2895.5875680655463</v>
      </c>
      <c r="O134" s="72"/>
      <c r="Q134" s="86">
        <f ca="1">IFERROR(IF((VLOOKUP($E134,'DTOC Backsheet'!$D$5:$AF$183,Q$9,FALSE))="","",(VLOOKUP($E134,'DTOC Backsheet'!$D$5:$AF$183,Q$9,FALSE))),"")</f>
        <v>633.99604518907972</v>
      </c>
      <c r="R134" s="87">
        <f ca="1">IFERROR(IF((VLOOKUP($E134,'DTOC Backsheet'!$D$5:$AF$183,R$9,FALSE))="","",(VLOOKUP($E134,'DTOC Backsheet'!$D$5:$AF$183,R$9,FALSE))),"")</f>
        <v>641.20054570259208</v>
      </c>
      <c r="S134" s="87">
        <f ca="1">IFERROR(IF((VLOOKUP($E134,'DTOC Backsheet'!$D$5:$AF$183,S$9,FALSE))="","",(VLOOKUP($E134,'DTOC Backsheet'!$D$5:$AF$183,S$9,FALSE))),"")</f>
        <v>696.53724113616511</v>
      </c>
      <c r="T134" s="88">
        <f ca="1">IFERROR(IF((VLOOKUP($E134,'DTOC Backsheet'!$D$5:$AF$183,T$9,FALSE))="","",(VLOOKUP($E134,'DTOC Backsheet'!$D$5:$AF$183,T$9,FALSE))),"")</f>
        <v>974.8148319776127</v>
      </c>
      <c r="U134" s="148">
        <f ca="1">IFERROR(IF((VLOOKUP($E134,'DTOC Backsheet'!$D$5:$AF$183,U$9,FALSE))="","",(VLOOKUP($E134,'DTOC Backsheet'!$D$5:$AF$183,U$9,FALSE))),"")</f>
        <v>784.27590785554105</v>
      </c>
      <c r="V134" s="198">
        <f ca="1">IFERROR(IF((VLOOKUP($E134,'DTOC Backsheet'!$D$5:$AF$183,V$9,FALSE))="","",(VLOOKUP($E134,'DTOC Backsheet'!$D$5:$AF$183,V$9,FALSE))),"")</f>
        <v>578.02400600362671</v>
      </c>
      <c r="W134" s="87">
        <f ca="1">IFERROR(IF((VLOOKUP($E134,'DTOC Backsheet'!$D$5:$AF$183,W$9,FALSE))="","",(VLOOKUP($E134,'DTOC Backsheet'!$D$5:$AF$183,W$9,FALSE))),"")</f>
        <v>803.49760876777555</v>
      </c>
      <c r="X134" s="201">
        <f ca="1">IFERROR(IF((VLOOKUP($E134,'DTOC Backsheet'!$D$5:$AF$183,X$9,FALSE))="","",(VLOOKUP($E134,'DTOC Backsheet'!$D$5:$AF$183,X$9,FALSE))),"")</f>
        <v>759.23752174960168</v>
      </c>
      <c r="Y134" s="72"/>
    </row>
    <row r="135" spans="1:25" ht="30" customHeight="1" x14ac:dyDescent="0.3">
      <c r="A135" s="141">
        <v>123</v>
      </c>
      <c r="B135" s="77" t="str">
        <f ca="1">IFERROR(IF((VLOOKUP($E135,'Org List'!$AJ$10:$AL$190,3,FALSE))="","",(VLOOKUP($E135,'Org List'!$AJ$10:$AL$190,3,FALSE))),"")</f>
        <v>North West Commissioning Region</v>
      </c>
      <c r="C135" s="78" t="str">
        <f ca="1">IFERROR(IF((VLOOKUP($E135,'Org List'!$AO$10:$AQ$190,3,FALSE))="","",(VLOOKUP($E135,'Org List'!$AO$10:$AQ$190,3,FALSE))),"")</f>
        <v>North West Region</v>
      </c>
      <c r="D135" s="79" t="str">
        <f ca="1">IFERROR(IF((VLOOKUP($E135,'Org List'!$AT$10:$AV$190,3,FALSE))="","",(VLOOKUP($E135,'Org List'!$AT$10:$AV$190,3,FALSE))),"")</f>
        <v>NHS England North West (Greater Manchester)</v>
      </c>
      <c r="E135" s="77" t="str">
        <f t="shared" ca="1" si="1"/>
        <v>E08000004</v>
      </c>
      <c r="F135" s="79" t="str">
        <f ca="1">IF(E135="","",VLOOKUP(E135,'Org List'!$J$9:$K$640,2,0))</f>
        <v>Oldham</v>
      </c>
      <c r="G135" s="86">
        <f ca="1">IFERROR(IF((VLOOKUP($E135,'Adj NEA Backsheet'!$D$5:$CB$183,G$9,FALSE))="","",(VLOOKUP($E135,'Adj NEA Backsheet'!$D$5:$CB$183,G$9,FALSE))),"")</f>
        <v>3231.1943309997287</v>
      </c>
      <c r="H135" s="87">
        <f ca="1">IFERROR(IF((VLOOKUP($E135,'Adj NEA Backsheet'!$D$5:$CB$183,H$9,FALSE))="","",(VLOOKUP($E135,'Adj NEA Backsheet'!$D$5:$CB$183,H$9,FALSE))),"")</f>
        <v>3323.0795168271784</v>
      </c>
      <c r="I135" s="87">
        <f ca="1">IFERROR(IF((VLOOKUP($E135,'Adj NEA Backsheet'!$D$5:$CB$183,I$9,FALSE))="","",(VLOOKUP($E135,'Adj NEA Backsheet'!$D$5:$CB$183,I$9,FALSE))),"")</f>
        <v>3781.9304953459537</v>
      </c>
      <c r="J135" s="88">
        <f ca="1">IFERROR(IF((VLOOKUP($E135,'Adj NEA Backsheet'!$D$5:$CB$183,J$9,FALSE))="","",(VLOOKUP($E135,'Adj NEA Backsheet'!$D$5:$CB$183,J$9,FALSE))),"")</f>
        <v>3585.0516599600828</v>
      </c>
      <c r="K135" s="148">
        <f ca="1">IFERROR(IF((VLOOKUP($E135,'Adj NEA Backsheet'!$D$5:$CB$183,K$9,FALSE))="","",(VLOOKUP($E135,'Adj NEA Backsheet'!$D$5:$CB$183,K$9,FALSE))),"")</f>
        <v>3814.6196833769586</v>
      </c>
      <c r="L135" s="198">
        <f ca="1">IFERROR(IF((VLOOKUP($E135,'Adj NEA Backsheet'!$D$5:$CB$183,L$9,FALSE))="","",(VLOOKUP($E135,'Adj NEA Backsheet'!$D$5:$CB$183,L$9,FALSE))),"")</f>
        <v>3601.7782932598384</v>
      </c>
      <c r="M135" s="87">
        <f ca="1">IFERROR(IF((VLOOKUP($E135,'NEA Backsheet'!$D$5:$CB$183,M$9,FALSE))="","",(VLOOKUP($E135,'NEA Backsheet'!$D$5:$CB$183,M$9,FALSE))),"")</f>
        <v>3933.9705785122451</v>
      </c>
      <c r="N135" s="201">
        <f ca="1">IFERROR(IF((VLOOKUP($E135,'NEA Backsheet'!$D$5:$CB$183,N$9,FALSE))="","",(VLOOKUP($E135,'NEA Backsheet'!$D$5:$CB$183,N$9,FALSE))),"")</f>
        <v>3785.856479431819</v>
      </c>
      <c r="O135" s="72"/>
      <c r="Q135" s="86">
        <f ca="1">IFERROR(IF((VLOOKUP($E135,'DTOC Backsheet'!$D$5:$AF$183,Q$9,FALSE))="","",(VLOOKUP($E135,'DTOC Backsheet'!$D$5:$AF$183,Q$9,FALSE))),"")</f>
        <v>664.03343064857745</v>
      </c>
      <c r="R135" s="87">
        <f ca="1">IFERROR(IF((VLOOKUP($E135,'DTOC Backsheet'!$D$5:$AF$183,R$9,FALSE))="","",(VLOOKUP($E135,'DTOC Backsheet'!$D$5:$AF$183,R$9,FALSE))),"")</f>
        <v>483.71400767073101</v>
      </c>
      <c r="S135" s="87">
        <f ca="1">IFERROR(IF((VLOOKUP($E135,'DTOC Backsheet'!$D$5:$AF$183,S$9,FALSE))="","",(VLOOKUP($E135,'DTOC Backsheet'!$D$5:$AF$183,S$9,FALSE))),"")</f>
        <v>619.38290686358687</v>
      </c>
      <c r="T135" s="88">
        <f ca="1">IFERROR(IF((VLOOKUP($E135,'DTOC Backsheet'!$D$5:$AF$183,T$9,FALSE))="","",(VLOOKUP($E135,'DTOC Backsheet'!$D$5:$AF$183,T$9,FALSE))),"")</f>
        <v>641.64883920966747</v>
      </c>
      <c r="U135" s="148">
        <f ca="1">IFERROR(IF((VLOOKUP($E135,'DTOC Backsheet'!$D$5:$AF$183,U$9,FALSE))="","",(VLOOKUP($E135,'DTOC Backsheet'!$D$5:$AF$183,U$9,FALSE))),"")</f>
        <v>679.25880669442586</v>
      </c>
      <c r="V135" s="198">
        <f ca="1">IFERROR(IF((VLOOKUP($E135,'DTOC Backsheet'!$D$5:$AF$183,V$9,FALSE))="","",(VLOOKUP($E135,'DTOC Backsheet'!$D$5:$AF$183,V$9,FALSE))),"")</f>
        <v>906.62815557955662</v>
      </c>
      <c r="W135" s="87">
        <f ca="1">IFERROR(IF((VLOOKUP($E135,'DTOC Backsheet'!$D$5:$AF$183,W$9,FALSE))="","",(VLOOKUP($E135,'DTOC Backsheet'!$D$5:$AF$183,W$9,FALSE))),"")</f>
        <v>678.68895870223253</v>
      </c>
      <c r="X135" s="201">
        <f ca="1">IFERROR(IF((VLOOKUP($E135,'DTOC Backsheet'!$D$5:$AF$183,X$9,FALSE))="","",(VLOOKUP($E135,'DTOC Backsheet'!$D$5:$AF$183,X$9,FALSE))),"")</f>
        <v>634.03278737798382</v>
      </c>
      <c r="Y135" s="72"/>
    </row>
    <row r="136" spans="1:25" ht="30" customHeight="1" x14ac:dyDescent="0.3">
      <c r="A136" s="141">
        <v>124</v>
      </c>
      <c r="B136" s="77" t="str">
        <f ca="1">IFERROR(IF((VLOOKUP($E136,'Org List'!$AJ$10:$AL$190,3,FALSE))="","",(VLOOKUP($E136,'Org List'!$AJ$10:$AL$190,3,FALSE))),"")</f>
        <v>South East England Commissioning Region</v>
      </c>
      <c r="C136" s="78" t="str">
        <f ca="1">IFERROR(IF((VLOOKUP($E136,'Org List'!$AO$10:$AQ$190,3,FALSE))="","",(VLOOKUP($E136,'Org List'!$AO$10:$AQ$190,3,FALSE))),"")</f>
        <v>South East Region</v>
      </c>
      <c r="D136" s="79" t="str">
        <f ca="1">IFERROR(IF((VLOOKUP($E136,'Org List'!$AT$10:$AV$190,3,FALSE))="","",(VLOOKUP($E136,'Org List'!$AT$10:$AV$190,3,FALSE))),"")</f>
        <v>NHS England South East (Hampshire, Isle of Wight and Thames Valley)</v>
      </c>
      <c r="E136" s="77" t="str">
        <f t="shared" ca="1" si="1"/>
        <v>E10000025</v>
      </c>
      <c r="F136" s="79" t="str">
        <f ca="1">IF(E136="","",VLOOKUP(E136,'Org List'!$J$9:$K$640,2,0))</f>
        <v>Oxfordshire</v>
      </c>
      <c r="G136" s="86">
        <f ca="1">IFERROR(IF((VLOOKUP($E136,'Adj NEA Backsheet'!$D$5:$CB$183,G$9,FALSE))="","",(VLOOKUP($E136,'Adj NEA Backsheet'!$D$5:$CB$183,G$9,FALSE))),"")</f>
        <v>2354.4726335463888</v>
      </c>
      <c r="H136" s="87">
        <f ca="1">IFERROR(IF((VLOOKUP($E136,'Adj NEA Backsheet'!$D$5:$CB$183,H$9,FALSE))="","",(VLOOKUP($E136,'Adj NEA Backsheet'!$D$5:$CB$183,H$9,FALSE))),"")</f>
        <v>2348.3905348828698</v>
      </c>
      <c r="I136" s="87">
        <f ca="1">IFERROR(IF((VLOOKUP($E136,'Adj NEA Backsheet'!$D$5:$CB$183,I$9,FALSE))="","",(VLOOKUP($E136,'Adj NEA Backsheet'!$D$5:$CB$183,I$9,FALSE))),"")</f>
        <v>2435.5887469500881</v>
      </c>
      <c r="J136" s="88">
        <f ca="1">IFERROR(IF((VLOOKUP($E136,'Adj NEA Backsheet'!$D$5:$CB$183,J$9,FALSE))="","",(VLOOKUP($E136,'Adj NEA Backsheet'!$D$5:$CB$183,J$9,FALSE))),"")</f>
        <v>2418.6246233773404</v>
      </c>
      <c r="K136" s="148">
        <f ca="1">IFERROR(IF((VLOOKUP($E136,'Adj NEA Backsheet'!$D$5:$CB$183,K$9,FALSE))="","",(VLOOKUP($E136,'Adj NEA Backsheet'!$D$5:$CB$183,K$9,FALSE))),"")</f>
        <v>2475.2199817422211</v>
      </c>
      <c r="L136" s="198">
        <f ca="1">IFERROR(IF((VLOOKUP($E136,'Adj NEA Backsheet'!$D$5:$CB$183,L$9,FALSE))="","",(VLOOKUP($E136,'Adj NEA Backsheet'!$D$5:$CB$183,L$9,FALSE))),"")</f>
        <v>2434.6777944118026</v>
      </c>
      <c r="M136" s="87">
        <f ca="1">IFERROR(IF((VLOOKUP($E136,'NEA Backsheet'!$D$5:$CB$183,M$9,FALSE))="","",(VLOOKUP($E136,'NEA Backsheet'!$D$5:$CB$183,M$9,FALSE))),"")</f>
        <v>2629.4349958764324</v>
      </c>
      <c r="N136" s="201">
        <f ca="1">IFERROR(IF((VLOOKUP($E136,'NEA Backsheet'!$D$5:$CB$183,N$9,FALSE))="","",(VLOOKUP($E136,'NEA Backsheet'!$D$5:$CB$183,N$9,FALSE))),"")</f>
        <v>2610.5278390479984</v>
      </c>
      <c r="O136" s="72"/>
      <c r="Q136" s="86">
        <f ca="1">IFERROR(IF((VLOOKUP($E136,'DTOC Backsheet'!$D$5:$AF$183,Q$9,FALSE))="","",(VLOOKUP($E136,'DTOC Backsheet'!$D$5:$AF$183,Q$9,FALSE))),"")</f>
        <v>3264.9350649350649</v>
      </c>
      <c r="R136" s="87">
        <f ca="1">IFERROR(IF((VLOOKUP($E136,'DTOC Backsheet'!$D$5:$AF$183,R$9,FALSE))="","",(VLOOKUP($E136,'DTOC Backsheet'!$D$5:$AF$183,R$9,FALSE))),"")</f>
        <v>2630.7977736549165</v>
      </c>
      <c r="S136" s="87">
        <f ca="1">IFERROR(IF((VLOOKUP($E136,'DTOC Backsheet'!$D$5:$AF$183,S$9,FALSE))="","",(VLOOKUP($E136,'DTOC Backsheet'!$D$5:$AF$183,S$9,FALSE))),"")</f>
        <v>2093.135435992579</v>
      </c>
      <c r="T136" s="88">
        <f ca="1">IFERROR(IF((VLOOKUP($E136,'DTOC Backsheet'!$D$5:$AF$183,T$9,FALSE))="","",(VLOOKUP($E136,'DTOC Backsheet'!$D$5:$AF$183,T$9,FALSE))),"")</f>
        <v>2140.8322250016367</v>
      </c>
      <c r="U136" s="148">
        <f ca="1">IFERROR(IF((VLOOKUP($E136,'DTOC Backsheet'!$D$5:$AF$183,U$9,FALSE))="","",(VLOOKUP($E136,'DTOC Backsheet'!$D$5:$AF$183,U$9,FALSE))),"")</f>
        <v>1718.4408072726264</v>
      </c>
      <c r="V136" s="198">
        <f ca="1">IFERROR(IF((VLOOKUP($E136,'DTOC Backsheet'!$D$5:$AF$183,V$9,FALSE))="","",(VLOOKUP($E136,'DTOC Backsheet'!$D$5:$AF$183,V$9,FALSE))),"")</f>
        <v>1848.7491149331101</v>
      </c>
      <c r="W136" s="87">
        <f ca="1">IFERROR(IF((VLOOKUP($E136,'DTOC Backsheet'!$D$5:$AF$183,W$9,FALSE))="","",(VLOOKUP($E136,'DTOC Backsheet'!$D$5:$AF$183,W$9,FALSE))),"")</f>
        <v>1495.2137915928779</v>
      </c>
      <c r="X136" s="201">
        <f ca="1">IFERROR(IF((VLOOKUP($E136,'DTOC Backsheet'!$D$5:$AF$183,X$9,FALSE))="","",(VLOOKUP($E136,'DTOC Backsheet'!$D$5:$AF$183,X$9,FALSE))),"")</f>
        <v>1587.0288484593921</v>
      </c>
      <c r="Y136" s="72"/>
    </row>
    <row r="137" spans="1:25" ht="30" customHeight="1" x14ac:dyDescent="0.3">
      <c r="A137" s="141">
        <v>125</v>
      </c>
      <c r="B137" s="77" t="str">
        <f ca="1">IFERROR(IF((VLOOKUP($E137,'Org List'!$AJ$10:$AL$190,3,FALSE))="","",(VLOOKUP($E137,'Org List'!$AJ$10:$AL$190,3,FALSE))),"")</f>
        <v>East of England Commissioning Region</v>
      </c>
      <c r="C137" s="78" t="str">
        <f ca="1">IFERROR(IF((VLOOKUP($E137,'Org List'!$AO$10:$AQ$190,3,FALSE))="","",(VLOOKUP($E137,'Org List'!$AO$10:$AQ$190,3,FALSE))),"")</f>
        <v>East Region</v>
      </c>
      <c r="D137" s="79" t="str">
        <f ca="1">IFERROR(IF((VLOOKUP($E137,'Org List'!$AT$10:$AV$190,3,FALSE))="","",(VLOOKUP($E137,'Org List'!$AT$10:$AV$190,3,FALSE))),"")</f>
        <v>NHS England East (East)</v>
      </c>
      <c r="E137" s="77" t="str">
        <f t="shared" ca="1" si="1"/>
        <v>E06000031</v>
      </c>
      <c r="F137" s="79" t="str">
        <f ca="1">IF(E137="","",VLOOKUP(E137,'Org List'!$J$9:$K$640,2,0))</f>
        <v>Peterborough</v>
      </c>
      <c r="G137" s="86">
        <f ca="1">IFERROR(IF((VLOOKUP($E137,'Adj NEA Backsheet'!$D$5:$CB$183,G$9,FALSE))="","",(VLOOKUP($E137,'Adj NEA Backsheet'!$D$5:$CB$183,G$9,FALSE))),"")</f>
        <v>2594.9631891265335</v>
      </c>
      <c r="H137" s="87">
        <f ca="1">IFERROR(IF((VLOOKUP($E137,'Adj NEA Backsheet'!$D$5:$CB$183,H$9,FALSE))="","",(VLOOKUP($E137,'Adj NEA Backsheet'!$D$5:$CB$183,H$9,FALSE))),"")</f>
        <v>2506.5931719737964</v>
      </c>
      <c r="I137" s="87">
        <f ca="1">IFERROR(IF((VLOOKUP($E137,'Adj NEA Backsheet'!$D$5:$CB$183,I$9,FALSE))="","",(VLOOKUP($E137,'Adj NEA Backsheet'!$D$5:$CB$183,I$9,FALSE))),"")</f>
        <v>2619.075635938726</v>
      </c>
      <c r="J137" s="88">
        <f ca="1">IFERROR(IF((VLOOKUP($E137,'Adj NEA Backsheet'!$D$5:$CB$183,J$9,FALSE))="","",(VLOOKUP($E137,'Adj NEA Backsheet'!$D$5:$CB$183,J$9,FALSE))),"")</f>
        <v>2552.4691820194921</v>
      </c>
      <c r="K137" s="148">
        <f ca="1">IFERROR(IF((VLOOKUP($E137,'Adj NEA Backsheet'!$D$5:$CB$183,K$9,FALSE))="","",(VLOOKUP($E137,'Adj NEA Backsheet'!$D$5:$CB$183,K$9,FALSE))),"")</f>
        <v>2617.4713783637399</v>
      </c>
      <c r="L137" s="198">
        <f ca="1">IFERROR(IF((VLOOKUP($E137,'Adj NEA Backsheet'!$D$5:$CB$183,L$9,FALSE))="","",(VLOOKUP($E137,'Adj NEA Backsheet'!$D$5:$CB$183,L$9,FALSE))),"")</f>
        <v>2599.6474269398936</v>
      </c>
      <c r="M137" s="87">
        <f ca="1">IFERROR(IF((VLOOKUP($E137,'NEA Backsheet'!$D$5:$CB$183,M$9,FALSE))="","",(VLOOKUP($E137,'NEA Backsheet'!$D$5:$CB$183,M$9,FALSE))),"")</f>
        <v>2764.1894263165673</v>
      </c>
      <c r="N137" s="201">
        <f ca="1">IFERROR(IF((VLOOKUP($E137,'NEA Backsheet'!$D$5:$CB$183,N$9,FALSE))="","",(VLOOKUP($E137,'NEA Backsheet'!$D$5:$CB$183,N$9,FALSE))),"")</f>
        <v>2669.8747686596453</v>
      </c>
      <c r="O137" s="72"/>
      <c r="Q137" s="86">
        <f ca="1">IFERROR(IF((VLOOKUP($E137,'DTOC Backsheet'!$D$5:$AF$183,Q$9,FALSE))="","",(VLOOKUP($E137,'DTOC Backsheet'!$D$5:$AF$183,Q$9,FALSE))),"")</f>
        <v>1284.0401598334508</v>
      </c>
      <c r="R137" s="87">
        <f ca="1">IFERROR(IF((VLOOKUP($E137,'DTOC Backsheet'!$D$5:$AF$183,R$9,FALSE))="","",(VLOOKUP($E137,'DTOC Backsheet'!$D$5:$AF$183,R$9,FALSE))),"")</f>
        <v>1303.5156643497533</v>
      </c>
      <c r="S137" s="87">
        <f ca="1">IFERROR(IF((VLOOKUP($E137,'DTOC Backsheet'!$D$5:$AF$183,S$9,FALSE))="","",(VLOOKUP($E137,'DTOC Backsheet'!$D$5:$AF$183,S$9,FALSE))),"")</f>
        <v>1271.2803465296665</v>
      </c>
      <c r="T137" s="88">
        <f ca="1">IFERROR(IF((VLOOKUP($E137,'DTOC Backsheet'!$D$5:$AF$183,T$9,FALSE))="","",(VLOOKUP($E137,'DTOC Backsheet'!$D$5:$AF$183,T$9,FALSE))),"")</f>
        <v>1243.6504835360347</v>
      </c>
      <c r="U137" s="148">
        <f ca="1">IFERROR(IF((VLOOKUP($E137,'DTOC Backsheet'!$D$5:$AF$183,U$9,FALSE))="","",(VLOOKUP($E137,'DTOC Backsheet'!$D$5:$AF$183,U$9,FALSE))),"")</f>
        <v>1358.1621982941708</v>
      </c>
      <c r="V137" s="198">
        <f ca="1">IFERROR(IF((VLOOKUP($E137,'DTOC Backsheet'!$D$5:$AF$183,V$9,FALSE))="","",(VLOOKUP($E137,'DTOC Backsheet'!$D$5:$AF$183,V$9,FALSE))),"")</f>
        <v>1594.5090514286956</v>
      </c>
      <c r="W137" s="87">
        <f ca="1">IFERROR(IF((VLOOKUP($E137,'DTOC Backsheet'!$D$5:$AF$183,W$9,FALSE))="","",(VLOOKUP($E137,'DTOC Backsheet'!$D$5:$AF$183,W$9,FALSE))),"")</f>
        <v>1118.4865162422582</v>
      </c>
      <c r="X137" s="201">
        <f ca="1">IFERROR(IF((VLOOKUP($E137,'DTOC Backsheet'!$D$5:$AF$183,X$9,FALSE))="","",(VLOOKUP($E137,'DTOC Backsheet'!$D$5:$AF$183,X$9,FALSE))),"")</f>
        <v>1135.3635545787697</v>
      </c>
      <c r="Y137" s="72"/>
    </row>
    <row r="138" spans="1:25" ht="30" customHeight="1" x14ac:dyDescent="0.3">
      <c r="A138" s="141">
        <v>126</v>
      </c>
      <c r="B138" s="77" t="str">
        <f ca="1">IFERROR(IF((VLOOKUP($E138,'Org List'!$AJ$10:$AL$190,3,FALSE))="","",(VLOOKUP($E138,'Org List'!$AJ$10:$AL$190,3,FALSE))),"")</f>
        <v>South West England Commissioning Region</v>
      </c>
      <c r="C138" s="78" t="str">
        <f ca="1">IFERROR(IF((VLOOKUP($E138,'Org List'!$AO$10:$AQ$190,3,FALSE))="","",(VLOOKUP($E138,'Org List'!$AO$10:$AQ$190,3,FALSE))),"")</f>
        <v>South West Region</v>
      </c>
      <c r="D138" s="79" t="str">
        <f ca="1">IFERROR(IF((VLOOKUP($E138,'Org List'!$AT$10:$AV$190,3,FALSE))="","",(VLOOKUP($E138,'Org List'!$AT$10:$AV$190,3,FALSE))),"")</f>
        <v>NHS England South West (South West South)</v>
      </c>
      <c r="E138" s="77" t="str">
        <f t="shared" ca="1" si="1"/>
        <v>E06000026</v>
      </c>
      <c r="F138" s="79" t="str">
        <f ca="1">IF(E138="","",VLOOKUP(E138,'Org List'!$J$9:$K$640,2,0))</f>
        <v>Plymouth</v>
      </c>
      <c r="G138" s="86">
        <f ca="1">IFERROR(IF((VLOOKUP($E138,'Adj NEA Backsheet'!$D$5:$CB$183,G$9,FALSE))="","",(VLOOKUP($E138,'Adj NEA Backsheet'!$D$5:$CB$183,G$9,FALSE))),"")</f>
        <v>2483.3156670776984</v>
      </c>
      <c r="H138" s="87">
        <f ca="1">IFERROR(IF((VLOOKUP($E138,'Adj NEA Backsheet'!$D$5:$CB$183,H$9,FALSE))="","",(VLOOKUP($E138,'Adj NEA Backsheet'!$D$5:$CB$183,H$9,FALSE))),"")</f>
        <v>2477.4619163947627</v>
      </c>
      <c r="I138" s="87">
        <f ca="1">IFERROR(IF((VLOOKUP($E138,'Adj NEA Backsheet'!$D$5:$CB$183,I$9,FALSE))="","",(VLOOKUP($E138,'Adj NEA Backsheet'!$D$5:$CB$183,I$9,FALSE))),"")</f>
        <v>2673.6177883361433</v>
      </c>
      <c r="J138" s="88">
        <f ca="1">IFERROR(IF((VLOOKUP($E138,'Adj NEA Backsheet'!$D$5:$CB$183,J$9,FALSE))="","",(VLOOKUP($E138,'Adj NEA Backsheet'!$D$5:$CB$183,J$9,FALSE))),"")</f>
        <v>2591.9327182799211</v>
      </c>
      <c r="K138" s="148">
        <f ca="1">IFERROR(IF((VLOOKUP($E138,'Adj NEA Backsheet'!$D$5:$CB$183,K$9,FALSE))="","",(VLOOKUP($E138,'Adj NEA Backsheet'!$D$5:$CB$183,K$9,FALSE))),"")</f>
        <v>2572.8016292419679</v>
      </c>
      <c r="L138" s="198">
        <f ca="1">IFERROR(IF((VLOOKUP($E138,'Adj NEA Backsheet'!$D$5:$CB$183,L$9,FALSE))="","",(VLOOKUP($E138,'Adj NEA Backsheet'!$D$5:$CB$183,L$9,FALSE))),"")</f>
        <v>2474.8372595131395</v>
      </c>
      <c r="M138" s="87">
        <f ca="1">IFERROR(IF((VLOOKUP($E138,'NEA Backsheet'!$D$5:$CB$183,M$9,FALSE))="","",(VLOOKUP($E138,'NEA Backsheet'!$D$5:$CB$183,M$9,FALSE))),"")</f>
        <v>2720.1330045917211</v>
      </c>
      <c r="N138" s="201">
        <f ca="1">IFERROR(IF((VLOOKUP($E138,'NEA Backsheet'!$D$5:$CB$183,N$9,FALSE))="","",(VLOOKUP($E138,'NEA Backsheet'!$D$5:$CB$183,N$9,FALSE))),"")</f>
        <v>2619.0080848086745</v>
      </c>
      <c r="O138" s="72"/>
      <c r="Q138" s="86">
        <f ca="1">IFERROR(IF((VLOOKUP($E138,'DTOC Backsheet'!$D$5:$AF$183,Q$9,FALSE))="","",(VLOOKUP($E138,'DTOC Backsheet'!$D$5:$AF$183,Q$9,FALSE))),"")</f>
        <v>2673.5911665155495</v>
      </c>
      <c r="R138" s="87">
        <f ca="1">IFERROR(IF((VLOOKUP($E138,'DTOC Backsheet'!$D$5:$AF$183,R$9,FALSE))="","",(VLOOKUP($E138,'DTOC Backsheet'!$D$5:$AF$183,R$9,FALSE))),"")</f>
        <v>2408.2258500947055</v>
      </c>
      <c r="S138" s="87">
        <f ca="1">IFERROR(IF((VLOOKUP($E138,'DTOC Backsheet'!$D$5:$AF$183,S$9,FALSE))="","",(VLOOKUP($E138,'DTOC Backsheet'!$D$5:$AF$183,S$9,FALSE))),"")</f>
        <v>2114.3776732351307</v>
      </c>
      <c r="T138" s="88">
        <f ca="1">IFERROR(IF((VLOOKUP($E138,'DTOC Backsheet'!$D$5:$AF$183,T$9,FALSE))="","",(VLOOKUP($E138,'DTOC Backsheet'!$D$5:$AF$183,T$9,FALSE))),"")</f>
        <v>2966.3557686974923</v>
      </c>
      <c r="U138" s="148">
        <f ca="1">IFERROR(IF((VLOOKUP($E138,'DTOC Backsheet'!$D$5:$AF$183,U$9,FALSE))="","",(VLOOKUP($E138,'DTOC Backsheet'!$D$5:$AF$183,U$9,FALSE))),"")</f>
        <v>1716.6673282200909</v>
      </c>
      <c r="V138" s="198">
        <f ca="1">IFERROR(IF((VLOOKUP($E138,'DTOC Backsheet'!$D$5:$AF$183,V$9,FALSE))="","",(VLOOKUP($E138,'DTOC Backsheet'!$D$5:$AF$183,V$9,FALSE))),"")</f>
        <v>1540.3686185763427</v>
      </c>
      <c r="W138" s="87">
        <f ca="1">IFERROR(IF((VLOOKUP($E138,'DTOC Backsheet'!$D$5:$AF$183,W$9,FALSE))="","",(VLOOKUP($E138,'DTOC Backsheet'!$D$5:$AF$183,W$9,FALSE))),"")</f>
        <v>1156.5762533465206</v>
      </c>
      <c r="X138" s="201">
        <f ca="1">IFERROR(IF((VLOOKUP($E138,'DTOC Backsheet'!$D$5:$AF$183,X$9,FALSE))="","",(VLOOKUP($E138,'DTOC Backsheet'!$D$5:$AF$183,X$9,FALSE))),"")</f>
        <v>1241.4758789774223</v>
      </c>
      <c r="Y138" s="72"/>
    </row>
    <row r="139" spans="1:25" ht="30" customHeight="1" x14ac:dyDescent="0.3">
      <c r="A139" s="141">
        <v>127</v>
      </c>
      <c r="B139" s="77" t="str">
        <f ca="1">IFERROR(IF((VLOOKUP($E139,'Org List'!$AJ$10:$AL$190,3,FALSE))="","",(VLOOKUP($E139,'Org List'!$AJ$10:$AL$190,3,FALSE))),"")</f>
        <v>South East England Commissioning Region</v>
      </c>
      <c r="C139" s="78" t="str">
        <f ca="1">IFERROR(IF((VLOOKUP($E139,'Org List'!$AO$10:$AQ$190,3,FALSE))="","",(VLOOKUP($E139,'Org List'!$AO$10:$AQ$190,3,FALSE))),"")</f>
        <v>South East Region</v>
      </c>
      <c r="D139" s="79" t="str">
        <f ca="1">IFERROR(IF((VLOOKUP($E139,'Org List'!$AT$10:$AV$190,3,FALSE))="","",(VLOOKUP($E139,'Org List'!$AT$10:$AV$190,3,FALSE))),"")</f>
        <v>NHS England South East (Hampshire, Isle of Wight and Thames Valley)</v>
      </c>
      <c r="E139" s="77" t="str">
        <f t="shared" ca="1" si="1"/>
        <v>E06000044</v>
      </c>
      <c r="F139" s="79" t="str">
        <f ca="1">IF(E139="","",VLOOKUP(E139,'Org List'!$J$9:$K$640,2,0))</f>
        <v>Portsmouth</v>
      </c>
      <c r="G139" s="86">
        <f ca="1">IFERROR(IF((VLOOKUP($E139,'Adj NEA Backsheet'!$D$5:$CB$183,G$9,FALSE))="","",(VLOOKUP($E139,'Adj NEA Backsheet'!$D$5:$CB$183,G$9,FALSE))),"")</f>
        <v>2196.2411333839791</v>
      </c>
      <c r="H139" s="87">
        <f ca="1">IFERROR(IF((VLOOKUP($E139,'Adj NEA Backsheet'!$D$5:$CB$183,H$9,FALSE))="","",(VLOOKUP($E139,'Adj NEA Backsheet'!$D$5:$CB$183,H$9,FALSE))),"")</f>
        <v>2186.9014540129579</v>
      </c>
      <c r="I139" s="87">
        <f ca="1">IFERROR(IF((VLOOKUP($E139,'Adj NEA Backsheet'!$D$5:$CB$183,I$9,FALSE))="","",(VLOOKUP($E139,'Adj NEA Backsheet'!$D$5:$CB$183,I$9,FALSE))),"")</f>
        <v>2277.3939605536762</v>
      </c>
      <c r="J139" s="88">
        <f ca="1">IFERROR(IF((VLOOKUP($E139,'Adj NEA Backsheet'!$D$5:$CB$183,J$9,FALSE))="","",(VLOOKUP($E139,'Adj NEA Backsheet'!$D$5:$CB$183,J$9,FALSE))),"")</f>
        <v>2182.0950865313675</v>
      </c>
      <c r="K139" s="148">
        <f ca="1">IFERROR(IF((VLOOKUP($E139,'Adj NEA Backsheet'!$D$5:$CB$183,K$9,FALSE))="","",(VLOOKUP($E139,'Adj NEA Backsheet'!$D$5:$CB$183,K$9,FALSE))),"")</f>
        <v>2439.751106337425</v>
      </c>
      <c r="L139" s="198">
        <f ca="1">IFERROR(IF((VLOOKUP($E139,'Adj NEA Backsheet'!$D$5:$CB$183,L$9,FALSE))="","",(VLOOKUP($E139,'Adj NEA Backsheet'!$D$5:$CB$183,L$9,FALSE))),"")</f>
        <v>2352.1435519523179</v>
      </c>
      <c r="M139" s="87">
        <f ca="1">IFERROR(IF((VLOOKUP($E139,'NEA Backsheet'!$D$5:$CB$183,M$9,FALSE))="","",(VLOOKUP($E139,'NEA Backsheet'!$D$5:$CB$183,M$9,FALSE))),"")</f>
        <v>2480.1849302869</v>
      </c>
      <c r="N139" s="201">
        <f ca="1">IFERROR(IF((VLOOKUP($E139,'NEA Backsheet'!$D$5:$CB$183,N$9,FALSE))="","",(VLOOKUP($E139,'NEA Backsheet'!$D$5:$CB$183,N$9,FALSE))),"")</f>
        <v>2489.1920059139165</v>
      </c>
      <c r="O139" s="72"/>
      <c r="Q139" s="86">
        <f ca="1">IFERROR(IF((VLOOKUP($E139,'DTOC Backsheet'!$D$5:$AF$183,Q$9,FALSE))="","",(VLOOKUP($E139,'DTOC Backsheet'!$D$5:$AF$183,Q$9,FALSE))),"")</f>
        <v>1519.4163939809764</v>
      </c>
      <c r="R139" s="87">
        <f ca="1">IFERROR(IF((VLOOKUP($E139,'DTOC Backsheet'!$D$5:$AF$183,R$9,FALSE))="","",(VLOOKUP($E139,'DTOC Backsheet'!$D$5:$AF$183,R$9,FALSE))),"")</f>
        <v>1238.5208120755779</v>
      </c>
      <c r="S139" s="87">
        <f ca="1">IFERROR(IF((VLOOKUP($E139,'DTOC Backsheet'!$D$5:$AF$183,S$9,FALSE))="","",(VLOOKUP($E139,'DTOC Backsheet'!$D$5:$AF$183,S$9,FALSE))),"")</f>
        <v>1029.7549933734444</v>
      </c>
      <c r="T139" s="88">
        <f ca="1">IFERROR(IF((VLOOKUP($E139,'DTOC Backsheet'!$D$5:$AF$183,T$9,FALSE))="","",(VLOOKUP($E139,'DTOC Backsheet'!$D$5:$AF$183,T$9,FALSE))),"")</f>
        <v>1141.5849274127934</v>
      </c>
      <c r="U139" s="148">
        <f ca="1">IFERROR(IF((VLOOKUP($E139,'DTOC Backsheet'!$D$5:$AF$183,U$9,FALSE))="","",(VLOOKUP($E139,'DTOC Backsheet'!$D$5:$AF$183,U$9,FALSE))),"")</f>
        <v>811.32610304606101</v>
      </c>
      <c r="V139" s="198">
        <f ca="1">IFERROR(IF((VLOOKUP($E139,'DTOC Backsheet'!$D$5:$AF$183,V$9,FALSE))="","",(VLOOKUP($E139,'DTOC Backsheet'!$D$5:$AF$183,V$9,FALSE))),"")</f>
        <v>510.29372331355273</v>
      </c>
      <c r="W139" s="87">
        <f ca="1">IFERROR(IF((VLOOKUP($E139,'DTOC Backsheet'!$D$5:$AF$183,W$9,FALSE))="","",(VLOOKUP($E139,'DTOC Backsheet'!$D$5:$AF$183,W$9,FALSE))),"")</f>
        <v>649.41159977245945</v>
      </c>
      <c r="X139" s="201">
        <f ca="1">IFERROR(IF((VLOOKUP($E139,'DTOC Backsheet'!$D$5:$AF$183,X$9,FALSE))="","",(VLOOKUP($E139,'DTOC Backsheet'!$D$5:$AF$183,X$9,FALSE))),"")</f>
        <v>757.82166614356981</v>
      </c>
      <c r="Y139" s="72"/>
    </row>
    <row r="140" spans="1:25" ht="30" customHeight="1" x14ac:dyDescent="0.3">
      <c r="A140" s="141">
        <v>128</v>
      </c>
      <c r="B140" s="77" t="str">
        <f ca="1">IFERROR(IF((VLOOKUP($E140,'Org List'!$AJ$10:$AL$190,3,FALSE))="","",(VLOOKUP($E140,'Org List'!$AJ$10:$AL$190,3,FALSE))),"")</f>
        <v>South East England Commissioning Region</v>
      </c>
      <c r="C140" s="78" t="str">
        <f ca="1">IFERROR(IF((VLOOKUP($E140,'Org List'!$AO$10:$AQ$190,3,FALSE))="","",(VLOOKUP($E140,'Org List'!$AO$10:$AQ$190,3,FALSE))),"")</f>
        <v>South East Region</v>
      </c>
      <c r="D140" s="79" t="str">
        <f ca="1">IFERROR(IF((VLOOKUP($E140,'Org List'!$AT$10:$AV$190,3,FALSE))="","",(VLOOKUP($E140,'Org List'!$AT$10:$AV$190,3,FALSE))),"")</f>
        <v>NHS England South East (Hampshire, Isle of Wight and Thames Valley)</v>
      </c>
      <c r="E140" s="77" t="str">
        <f t="shared" ca="1" si="1"/>
        <v>E06000038</v>
      </c>
      <c r="F140" s="79" t="str">
        <f ca="1">IF(E140="","",VLOOKUP(E140,'Org List'!$J$9:$K$640,2,0))</f>
        <v>Reading</v>
      </c>
      <c r="G140" s="86">
        <f ca="1">IFERROR(IF((VLOOKUP($E140,'Adj NEA Backsheet'!$D$5:$CB$183,G$9,FALSE))="","",(VLOOKUP($E140,'Adj NEA Backsheet'!$D$5:$CB$183,G$9,FALSE))),"")</f>
        <v>2392.1215058205039</v>
      </c>
      <c r="H140" s="87">
        <f ca="1">IFERROR(IF((VLOOKUP($E140,'Adj NEA Backsheet'!$D$5:$CB$183,H$9,FALSE))="","",(VLOOKUP($E140,'Adj NEA Backsheet'!$D$5:$CB$183,H$9,FALSE))),"")</f>
        <v>2387.3063229879663</v>
      </c>
      <c r="I140" s="87">
        <f ca="1">IFERROR(IF((VLOOKUP($E140,'Adj NEA Backsheet'!$D$5:$CB$183,I$9,FALSE))="","",(VLOOKUP($E140,'Adj NEA Backsheet'!$D$5:$CB$183,I$9,FALSE))),"")</f>
        <v>2492.4161282884829</v>
      </c>
      <c r="J140" s="88">
        <f ca="1">IFERROR(IF((VLOOKUP($E140,'Adj NEA Backsheet'!$D$5:$CB$183,J$9,FALSE))="","",(VLOOKUP($E140,'Adj NEA Backsheet'!$D$5:$CB$183,J$9,FALSE))),"")</f>
        <v>2438.2216609515358</v>
      </c>
      <c r="K140" s="148">
        <f ca="1">IFERROR(IF((VLOOKUP($E140,'Adj NEA Backsheet'!$D$5:$CB$183,K$9,FALSE))="","",(VLOOKUP($E140,'Adj NEA Backsheet'!$D$5:$CB$183,K$9,FALSE))),"")</f>
        <v>2423.8292828723879</v>
      </c>
      <c r="L140" s="198">
        <f ca="1">IFERROR(IF((VLOOKUP($E140,'Adj NEA Backsheet'!$D$5:$CB$183,L$9,FALSE))="","",(VLOOKUP($E140,'Adj NEA Backsheet'!$D$5:$CB$183,L$9,FALSE))),"")</f>
        <v>2407.103279729607</v>
      </c>
      <c r="M140" s="87">
        <f ca="1">IFERROR(IF((VLOOKUP($E140,'NEA Backsheet'!$D$5:$CB$183,M$9,FALSE))="","",(VLOOKUP($E140,'NEA Backsheet'!$D$5:$CB$183,M$9,FALSE))),"")</f>
        <v>2586.0972684017615</v>
      </c>
      <c r="N140" s="201">
        <f ca="1">IFERROR(IF((VLOOKUP($E140,'NEA Backsheet'!$D$5:$CB$183,N$9,FALSE))="","",(VLOOKUP($E140,'NEA Backsheet'!$D$5:$CB$183,N$9,FALSE))),"")</f>
        <v>2620.8796716450847</v>
      </c>
      <c r="O140" s="72"/>
      <c r="Q140" s="86">
        <f ca="1">IFERROR(IF((VLOOKUP($E140,'DTOC Backsheet'!$D$5:$AF$183,Q$9,FALSE))="","",(VLOOKUP($E140,'DTOC Backsheet'!$D$5:$AF$183,Q$9,FALSE))),"")</f>
        <v>1239.8596624914669</v>
      </c>
      <c r="R140" s="87">
        <f ca="1">IFERROR(IF((VLOOKUP($E140,'DTOC Backsheet'!$D$5:$AF$183,R$9,FALSE))="","",(VLOOKUP($E140,'DTOC Backsheet'!$D$5:$AF$183,R$9,FALSE))),"")</f>
        <v>1532.758648060834</v>
      </c>
      <c r="S140" s="87">
        <f ca="1">IFERROR(IF((VLOOKUP($E140,'DTOC Backsheet'!$D$5:$AF$183,S$9,FALSE))="","",(VLOOKUP($E140,'DTOC Backsheet'!$D$5:$AF$183,S$9,FALSE))),"")</f>
        <v>1479.5764474289979</v>
      </c>
      <c r="T140" s="88">
        <f ca="1">IFERROR(IF((VLOOKUP($E140,'DTOC Backsheet'!$D$5:$AF$183,T$9,FALSE))="","",(VLOOKUP($E140,'DTOC Backsheet'!$D$5:$AF$183,T$9,FALSE))),"")</f>
        <v>955.61695694274636</v>
      </c>
      <c r="U140" s="148">
        <f ca="1">IFERROR(IF((VLOOKUP($E140,'DTOC Backsheet'!$D$5:$AF$183,U$9,FALSE))="","",(VLOOKUP($E140,'DTOC Backsheet'!$D$5:$AF$183,U$9,FALSE))),"")</f>
        <v>793.74076210874603</v>
      </c>
      <c r="V140" s="198">
        <f ca="1">IFERROR(IF((VLOOKUP($E140,'DTOC Backsheet'!$D$5:$AF$183,V$9,FALSE))="","",(VLOOKUP($E140,'DTOC Backsheet'!$D$5:$AF$183,V$9,FALSE))),"")</f>
        <v>962.65505237031152</v>
      </c>
      <c r="W140" s="87">
        <f ca="1">IFERROR(IF((VLOOKUP($E140,'DTOC Backsheet'!$D$5:$AF$183,W$9,FALSE))="","",(VLOOKUP($E140,'DTOC Backsheet'!$D$5:$AF$183,W$9,FALSE))),"")</f>
        <v>1307.5217283210081</v>
      </c>
      <c r="X140" s="201">
        <f ca="1">IFERROR(IF((VLOOKUP($E140,'DTOC Backsheet'!$D$5:$AF$183,X$9,FALSE))="","",(VLOOKUP($E140,'DTOC Backsheet'!$D$5:$AF$183,X$9,FALSE))),"")</f>
        <v>1053.0353803166768</v>
      </c>
      <c r="Y140" s="72"/>
    </row>
    <row r="141" spans="1:25" ht="30" customHeight="1" x14ac:dyDescent="0.3">
      <c r="A141" s="141">
        <v>129</v>
      </c>
      <c r="B141" s="77" t="str">
        <f ca="1">IFERROR(IF((VLOOKUP($E141,'Org List'!$AJ$10:$AL$190,3,FALSE))="","",(VLOOKUP($E141,'Org List'!$AJ$10:$AL$190,3,FALSE))),"")</f>
        <v>London Commissioning Region</v>
      </c>
      <c r="C141" s="78" t="str">
        <f ca="1">IFERROR(IF((VLOOKUP($E141,'Org List'!$AO$10:$AQ$190,3,FALSE))="","",(VLOOKUP($E141,'Org List'!$AO$10:$AQ$190,3,FALSE))),"")</f>
        <v>London Region</v>
      </c>
      <c r="D141" s="79" t="str">
        <f ca="1">IFERROR(IF((VLOOKUP($E141,'Org List'!$AT$10:$AV$190,3,FALSE))="","",(VLOOKUP($E141,'Org List'!$AT$10:$AV$190,3,FALSE))),"")</f>
        <v>NHS England London</v>
      </c>
      <c r="E141" s="77" t="str">
        <f t="shared" ref="E141:E190" ca="1" si="2">IF($A141&gt;$AB$5-1,"",INDIRECT("'Comms by AT'!D"&amp;$A141+$AB$4))</f>
        <v>E09000026</v>
      </c>
      <c r="F141" s="79" t="str">
        <f ca="1">IF(E141="","",VLOOKUP(E141,'Org List'!$J$9:$K$640,2,0))</f>
        <v>Redbridge</v>
      </c>
      <c r="G141" s="86">
        <f ca="1">IFERROR(IF((VLOOKUP($E141,'Adj NEA Backsheet'!$D$5:$CB$183,G$9,FALSE))="","",(VLOOKUP($E141,'Adj NEA Backsheet'!$D$5:$CB$183,G$9,FALSE))),"")</f>
        <v>2088.5815828471086</v>
      </c>
      <c r="H141" s="87">
        <f ca="1">IFERROR(IF((VLOOKUP($E141,'Adj NEA Backsheet'!$D$5:$CB$183,H$9,FALSE))="","",(VLOOKUP($E141,'Adj NEA Backsheet'!$D$5:$CB$183,H$9,FALSE))),"")</f>
        <v>2148.7272678102627</v>
      </c>
      <c r="I141" s="87">
        <f ca="1">IFERROR(IF((VLOOKUP($E141,'Adj NEA Backsheet'!$D$5:$CB$183,I$9,FALSE))="","",(VLOOKUP($E141,'Adj NEA Backsheet'!$D$5:$CB$183,I$9,FALSE))),"")</f>
        <v>2253.1084110996189</v>
      </c>
      <c r="J141" s="88">
        <f ca="1">IFERROR(IF((VLOOKUP($E141,'Adj NEA Backsheet'!$D$5:$CB$183,J$9,FALSE))="","",(VLOOKUP($E141,'Adj NEA Backsheet'!$D$5:$CB$183,J$9,FALSE))),"")</f>
        <v>2222.9743495237585</v>
      </c>
      <c r="K141" s="148">
        <f ca="1">IFERROR(IF((VLOOKUP($E141,'Adj NEA Backsheet'!$D$5:$CB$183,K$9,FALSE))="","",(VLOOKUP($E141,'Adj NEA Backsheet'!$D$5:$CB$183,K$9,FALSE))),"")</f>
        <v>2287.6405328674477</v>
      </c>
      <c r="L141" s="198">
        <f ca="1">IFERROR(IF((VLOOKUP($E141,'Adj NEA Backsheet'!$D$5:$CB$183,L$9,FALSE))="","",(VLOOKUP($E141,'Adj NEA Backsheet'!$D$5:$CB$183,L$9,FALSE))),"")</f>
        <v>2206.2373034556804</v>
      </c>
      <c r="M141" s="87">
        <f ca="1">IFERROR(IF((VLOOKUP($E141,'NEA Backsheet'!$D$5:$CB$183,M$9,FALSE))="","",(VLOOKUP($E141,'NEA Backsheet'!$D$5:$CB$183,M$9,FALSE))),"")</f>
        <v>2331.7640908812236</v>
      </c>
      <c r="N141" s="201">
        <f ca="1">IFERROR(IF((VLOOKUP($E141,'NEA Backsheet'!$D$5:$CB$183,N$9,FALSE))="","",(VLOOKUP($E141,'NEA Backsheet'!$D$5:$CB$183,N$9,FALSE))),"")</f>
        <v>2233.5870481956908</v>
      </c>
      <c r="O141" s="72"/>
      <c r="Q141" s="86">
        <f ca="1">IFERROR(IF((VLOOKUP($E141,'DTOC Backsheet'!$D$5:$AF$183,Q$9,FALSE))="","",(VLOOKUP($E141,'DTOC Backsheet'!$D$5:$AF$183,Q$9,FALSE))),"")</f>
        <v>351.51874692863811</v>
      </c>
      <c r="R141" s="87">
        <f ca="1">IFERROR(IF((VLOOKUP($E141,'DTOC Backsheet'!$D$5:$AF$183,R$9,FALSE))="","",(VLOOKUP($E141,'DTOC Backsheet'!$D$5:$AF$183,R$9,FALSE))),"")</f>
        <v>235.08369599383735</v>
      </c>
      <c r="S141" s="87">
        <f ca="1">IFERROR(IF((VLOOKUP($E141,'DTOC Backsheet'!$D$5:$AF$183,S$9,FALSE))="","",(VLOOKUP($E141,'DTOC Backsheet'!$D$5:$AF$183,S$9,FALSE))),"")</f>
        <v>293.52258087366135</v>
      </c>
      <c r="T141" s="88">
        <f ca="1">IFERROR(IF((VLOOKUP($E141,'DTOC Backsheet'!$D$5:$AF$183,T$9,FALSE))="","",(VLOOKUP($E141,'DTOC Backsheet'!$D$5:$AF$183,T$9,FALSE))),"")</f>
        <v>359.00964550782044</v>
      </c>
      <c r="U141" s="148">
        <f ca="1">IFERROR(IF((VLOOKUP($E141,'DTOC Backsheet'!$D$5:$AF$183,U$9,FALSE))="","",(VLOOKUP($E141,'DTOC Backsheet'!$D$5:$AF$183,U$9,FALSE))),"")</f>
        <v>397.50586050805663</v>
      </c>
      <c r="V141" s="198">
        <f ca="1">IFERROR(IF((VLOOKUP($E141,'DTOC Backsheet'!$D$5:$AF$183,V$9,FALSE))="","",(VLOOKUP($E141,'DTOC Backsheet'!$D$5:$AF$183,V$9,FALSE))),"")</f>
        <v>522.5104238234303</v>
      </c>
      <c r="W141" s="87">
        <f ca="1">IFERROR(IF((VLOOKUP($E141,'DTOC Backsheet'!$D$5:$AF$183,W$9,FALSE))="","",(VLOOKUP($E141,'DTOC Backsheet'!$D$5:$AF$183,W$9,FALSE))),"")</f>
        <v>572.25272410463424</v>
      </c>
      <c r="X141" s="201">
        <f ca="1">IFERROR(IF((VLOOKUP($E141,'DTOC Backsheet'!$D$5:$AF$183,X$9,FALSE))="","",(VLOOKUP($E141,'DTOC Backsheet'!$D$5:$AF$183,X$9,FALSE))),"")</f>
        <v>457.7265608966149</v>
      </c>
      <c r="Y141" s="72"/>
    </row>
    <row r="142" spans="1:25" ht="30" customHeight="1" x14ac:dyDescent="0.3">
      <c r="A142" s="141">
        <v>130</v>
      </c>
      <c r="B142" s="77" t="str">
        <f ca="1">IFERROR(IF((VLOOKUP($E142,'Org List'!$AJ$10:$AL$190,3,FALSE))="","",(VLOOKUP($E142,'Org List'!$AJ$10:$AL$190,3,FALSE))),"")</f>
        <v>North East and Yorkshire Commissioning Region</v>
      </c>
      <c r="C142" s="78" t="str">
        <f ca="1">IFERROR(IF((VLOOKUP($E142,'Org List'!$AO$10:$AQ$190,3,FALSE))="","",(VLOOKUP($E142,'Org List'!$AO$10:$AQ$190,3,FALSE))),"")</f>
        <v>North East Region</v>
      </c>
      <c r="D142" s="79" t="str">
        <f ca="1">IFERROR(IF((VLOOKUP($E142,'Org List'!$AT$10:$AV$190,3,FALSE))="","",(VLOOKUP($E142,'Org List'!$AT$10:$AV$190,3,FALSE))),"")</f>
        <v>NHS England North East and Yorkshire (Cumbria And North East)</v>
      </c>
      <c r="E142" s="77" t="str">
        <f t="shared" ca="1" si="2"/>
        <v>E06000003</v>
      </c>
      <c r="F142" s="79" t="str">
        <f ca="1">IF(E142="","",VLOOKUP(E142,'Org List'!$J$9:$K$640,2,0))</f>
        <v>Redcar and Cleveland</v>
      </c>
      <c r="G142" s="86">
        <f ca="1">IFERROR(IF((VLOOKUP($E142,'Adj NEA Backsheet'!$D$5:$CB$183,G$9,FALSE))="","",(VLOOKUP($E142,'Adj NEA Backsheet'!$D$5:$CB$183,G$9,FALSE))),"")</f>
        <v>3000.9973268739477</v>
      </c>
      <c r="H142" s="87">
        <f ca="1">IFERROR(IF((VLOOKUP($E142,'Adj NEA Backsheet'!$D$5:$CB$183,H$9,FALSE))="","",(VLOOKUP($E142,'Adj NEA Backsheet'!$D$5:$CB$183,H$9,FALSE))),"")</f>
        <v>3068.5734700585481</v>
      </c>
      <c r="I142" s="87">
        <f ca="1">IFERROR(IF((VLOOKUP($E142,'Adj NEA Backsheet'!$D$5:$CB$183,I$9,FALSE))="","",(VLOOKUP($E142,'Adj NEA Backsheet'!$D$5:$CB$183,I$9,FALSE))),"")</f>
        <v>3275.9066024776157</v>
      </c>
      <c r="J142" s="88">
        <f ca="1">IFERROR(IF((VLOOKUP($E142,'Adj NEA Backsheet'!$D$5:$CB$183,J$9,FALSE))="","",(VLOOKUP($E142,'Adj NEA Backsheet'!$D$5:$CB$183,J$9,FALSE))),"")</f>
        <v>3242.8722332905782</v>
      </c>
      <c r="K142" s="148">
        <f ca="1">IFERROR(IF((VLOOKUP($E142,'Adj NEA Backsheet'!$D$5:$CB$183,K$9,FALSE))="","",(VLOOKUP($E142,'Adj NEA Backsheet'!$D$5:$CB$183,K$9,FALSE))),"")</f>
        <v>3259.6374027173761</v>
      </c>
      <c r="L142" s="198">
        <f ca="1">IFERROR(IF((VLOOKUP($E142,'Adj NEA Backsheet'!$D$5:$CB$183,L$9,FALSE))="","",(VLOOKUP($E142,'Adj NEA Backsheet'!$D$5:$CB$183,L$9,FALSE))),"")</f>
        <v>3232.0226232495675</v>
      </c>
      <c r="M142" s="87">
        <f ca="1">IFERROR(IF((VLOOKUP($E142,'NEA Backsheet'!$D$5:$CB$183,M$9,FALSE))="","",(VLOOKUP($E142,'NEA Backsheet'!$D$5:$CB$183,M$9,FALSE))),"")</f>
        <v>3426.2725770415841</v>
      </c>
      <c r="N142" s="201">
        <f ca="1">IFERROR(IF((VLOOKUP($E142,'NEA Backsheet'!$D$5:$CB$183,N$9,FALSE))="","",(VLOOKUP($E142,'NEA Backsheet'!$D$5:$CB$183,N$9,FALSE))),"")</f>
        <v>3499.5794809160584</v>
      </c>
      <c r="O142" s="72"/>
      <c r="Q142" s="86">
        <f ca="1">IFERROR(IF((VLOOKUP($E142,'DTOC Backsheet'!$D$5:$AF$183,Q$9,FALSE))="","",(VLOOKUP($E142,'DTOC Backsheet'!$D$5:$AF$183,Q$9,FALSE))),"")</f>
        <v>1269.2882030861126</v>
      </c>
      <c r="R142" s="87">
        <f ca="1">IFERROR(IF((VLOOKUP($E142,'DTOC Backsheet'!$D$5:$AF$183,R$9,FALSE))="","",(VLOOKUP($E142,'DTOC Backsheet'!$D$5:$AF$183,R$9,FALSE))),"")</f>
        <v>1492.358460999576</v>
      </c>
      <c r="S142" s="87">
        <f ca="1">IFERROR(IF((VLOOKUP($E142,'DTOC Backsheet'!$D$5:$AF$183,S$9,FALSE))="","",(VLOOKUP($E142,'DTOC Backsheet'!$D$5:$AF$183,S$9,FALSE))),"")</f>
        <v>1252.6962004313921</v>
      </c>
      <c r="T142" s="88">
        <f ca="1">IFERROR(IF((VLOOKUP($E142,'DTOC Backsheet'!$D$5:$AF$183,T$9,FALSE))="","",(VLOOKUP($E142,'DTOC Backsheet'!$D$5:$AF$183,T$9,FALSE))),"")</f>
        <v>1634.4117480333164</v>
      </c>
      <c r="U142" s="148">
        <f ca="1">IFERROR(IF((VLOOKUP($E142,'DTOC Backsheet'!$D$5:$AF$183,U$9,FALSE))="","",(VLOOKUP($E142,'DTOC Backsheet'!$D$5:$AF$183,U$9,FALSE))),"")</f>
        <v>1859.050919284502</v>
      </c>
      <c r="V142" s="198">
        <f ca="1">IFERROR(IF((VLOOKUP($E142,'DTOC Backsheet'!$D$5:$AF$183,V$9,FALSE))="","",(VLOOKUP($E142,'DTOC Backsheet'!$D$5:$AF$183,V$9,FALSE))),"")</f>
        <v>1513.3099725851464</v>
      </c>
      <c r="W142" s="87">
        <f ca="1">IFERROR(IF((VLOOKUP($E142,'DTOC Backsheet'!$D$5:$AF$183,W$9,FALSE))="","",(VLOOKUP($E142,'DTOC Backsheet'!$D$5:$AF$183,W$9,FALSE))),"")</f>
        <v>1306.2351809791155</v>
      </c>
      <c r="X142" s="201">
        <f ca="1">IFERROR(IF((VLOOKUP($E142,'DTOC Backsheet'!$D$5:$AF$183,X$9,FALSE))="","",(VLOOKUP($E142,'DTOC Backsheet'!$D$5:$AF$183,X$9,FALSE))),"")</f>
        <v>1830.558831131485</v>
      </c>
      <c r="Y142" s="72"/>
    </row>
    <row r="143" spans="1:25" ht="30" customHeight="1" x14ac:dyDescent="0.3">
      <c r="A143" s="141">
        <v>131</v>
      </c>
      <c r="B143" s="77" t="str">
        <f ca="1">IFERROR(IF((VLOOKUP($E143,'Org List'!$AJ$10:$AL$190,3,FALSE))="","",(VLOOKUP($E143,'Org List'!$AJ$10:$AL$190,3,FALSE))),"")</f>
        <v>London Commissioning Region</v>
      </c>
      <c r="C143" s="78" t="str">
        <f ca="1">IFERROR(IF((VLOOKUP($E143,'Org List'!$AO$10:$AQ$190,3,FALSE))="","",(VLOOKUP($E143,'Org List'!$AO$10:$AQ$190,3,FALSE))),"")</f>
        <v>London Region</v>
      </c>
      <c r="D143" s="79" t="str">
        <f ca="1">IFERROR(IF((VLOOKUP($E143,'Org List'!$AT$10:$AV$190,3,FALSE))="","",(VLOOKUP($E143,'Org List'!$AT$10:$AV$190,3,FALSE))),"")</f>
        <v>NHS England London</v>
      </c>
      <c r="E143" s="77" t="str">
        <f t="shared" ca="1" si="2"/>
        <v>E09000027</v>
      </c>
      <c r="F143" s="79" t="str">
        <f ca="1">IF(E143="","",VLOOKUP(E143,'Org List'!$J$9:$K$640,2,0))</f>
        <v>Richmond upon Thames</v>
      </c>
      <c r="G143" s="86">
        <f ca="1">IFERROR(IF((VLOOKUP($E143,'Adj NEA Backsheet'!$D$5:$CB$183,G$9,FALSE))="","",(VLOOKUP($E143,'Adj NEA Backsheet'!$D$5:$CB$183,G$9,FALSE))),"")</f>
        <v>2331.2417741808581</v>
      </c>
      <c r="H143" s="87">
        <f ca="1">IFERROR(IF((VLOOKUP($E143,'Adj NEA Backsheet'!$D$5:$CB$183,H$9,FALSE))="","",(VLOOKUP($E143,'Adj NEA Backsheet'!$D$5:$CB$183,H$9,FALSE))),"")</f>
        <v>2307.6057820366232</v>
      </c>
      <c r="I143" s="87">
        <f ca="1">IFERROR(IF((VLOOKUP($E143,'Adj NEA Backsheet'!$D$5:$CB$183,I$9,FALSE))="","",(VLOOKUP($E143,'Adj NEA Backsheet'!$D$5:$CB$183,I$9,FALSE))),"")</f>
        <v>2386.0937319258987</v>
      </c>
      <c r="J143" s="88">
        <f ca="1">IFERROR(IF((VLOOKUP($E143,'Adj NEA Backsheet'!$D$5:$CB$183,J$9,FALSE))="","",(VLOOKUP($E143,'Adj NEA Backsheet'!$D$5:$CB$183,J$9,FALSE))),"")</f>
        <v>2298.8692080403944</v>
      </c>
      <c r="K143" s="148">
        <f ca="1">IFERROR(IF((VLOOKUP($E143,'Adj NEA Backsheet'!$D$5:$CB$183,K$9,FALSE))="","",(VLOOKUP($E143,'Adj NEA Backsheet'!$D$5:$CB$183,K$9,FALSE))),"")</f>
        <v>2349.0778634984904</v>
      </c>
      <c r="L143" s="198">
        <f ca="1">IFERROR(IF((VLOOKUP($E143,'Adj NEA Backsheet'!$D$5:$CB$183,L$9,FALSE))="","",(VLOOKUP($E143,'Adj NEA Backsheet'!$D$5:$CB$183,L$9,FALSE))),"")</f>
        <v>2371.5761329767834</v>
      </c>
      <c r="M143" s="87">
        <f ca="1">IFERROR(IF((VLOOKUP($E143,'NEA Backsheet'!$D$5:$CB$183,M$9,FALSE))="","",(VLOOKUP($E143,'NEA Backsheet'!$D$5:$CB$183,M$9,FALSE))),"")</f>
        <v>2476.2179759277524</v>
      </c>
      <c r="N143" s="201">
        <f ca="1">IFERROR(IF((VLOOKUP($E143,'NEA Backsheet'!$D$5:$CB$183,N$9,FALSE))="","",(VLOOKUP($E143,'NEA Backsheet'!$D$5:$CB$183,N$9,FALSE))),"")</f>
        <v>2456.986505387008</v>
      </c>
      <c r="O143" s="72"/>
      <c r="Q143" s="86">
        <f ca="1">IFERROR(IF((VLOOKUP($E143,'DTOC Backsheet'!$D$5:$AF$183,Q$9,FALSE))="","",(VLOOKUP($E143,'DTOC Backsheet'!$D$5:$AF$183,Q$9,FALSE))),"")</f>
        <v>955.11364391131656</v>
      </c>
      <c r="R143" s="87">
        <f ca="1">IFERROR(IF((VLOOKUP($E143,'DTOC Backsheet'!$D$5:$AF$183,R$9,FALSE))="","",(VLOOKUP($E143,'DTOC Backsheet'!$D$5:$AF$183,R$9,FALSE))),"")</f>
        <v>897.32860425882393</v>
      </c>
      <c r="S143" s="87">
        <f ca="1">IFERROR(IF((VLOOKUP($E143,'DTOC Backsheet'!$D$5:$AF$183,S$9,FALSE))="","",(VLOOKUP($E143,'DTOC Backsheet'!$D$5:$AF$183,S$9,FALSE))),"")</f>
        <v>793.04985454110715</v>
      </c>
      <c r="T143" s="88">
        <f ca="1">IFERROR(IF((VLOOKUP($E143,'DTOC Backsheet'!$D$5:$AF$183,T$9,FALSE))="","",(VLOOKUP($E143,'DTOC Backsheet'!$D$5:$AF$183,T$9,FALSE))),"")</f>
        <v>818.16486759084864</v>
      </c>
      <c r="U143" s="148">
        <f ca="1">IFERROR(IF((VLOOKUP($E143,'DTOC Backsheet'!$D$5:$AF$183,U$9,FALSE))="","",(VLOOKUP($E143,'DTOC Backsheet'!$D$5:$AF$183,U$9,FALSE))),"")</f>
        <v>785.43827288721468</v>
      </c>
      <c r="V143" s="198">
        <f ca="1">IFERROR(IF((VLOOKUP($E143,'DTOC Backsheet'!$D$5:$AF$183,V$9,FALSE))="","",(VLOOKUP($E143,'DTOC Backsheet'!$D$5:$AF$183,V$9,FALSE))),"")</f>
        <v>809.65595296790377</v>
      </c>
      <c r="W143" s="87">
        <f ca="1">IFERROR(IF((VLOOKUP($E143,'DTOC Backsheet'!$D$5:$AF$183,W$9,FALSE))="","",(VLOOKUP($E143,'DTOC Backsheet'!$D$5:$AF$183,W$9,FALSE))),"")</f>
        <v>392.06460454953469</v>
      </c>
      <c r="X143" s="201">
        <f ca="1">IFERROR(IF((VLOOKUP($E143,'DTOC Backsheet'!$D$5:$AF$183,X$9,FALSE))="","",(VLOOKUP($E143,'DTOC Backsheet'!$D$5:$AF$183,X$9,FALSE))),"")</f>
        <v>514.99978435601713</v>
      </c>
      <c r="Y143" s="72"/>
    </row>
    <row r="144" spans="1:25" ht="30" customHeight="1" x14ac:dyDescent="0.3">
      <c r="A144" s="141">
        <v>132</v>
      </c>
      <c r="B144" s="77" t="str">
        <f ca="1">IFERROR(IF((VLOOKUP($E144,'Org List'!$AJ$10:$AL$190,3,FALSE))="","",(VLOOKUP($E144,'Org List'!$AJ$10:$AL$190,3,FALSE))),"")</f>
        <v>North West Commissioning Region</v>
      </c>
      <c r="C144" s="78" t="str">
        <f ca="1">IFERROR(IF((VLOOKUP($E144,'Org List'!$AO$10:$AQ$190,3,FALSE))="","",(VLOOKUP($E144,'Org List'!$AO$10:$AQ$190,3,FALSE))),"")</f>
        <v>North West Region</v>
      </c>
      <c r="D144" s="79" t="str">
        <f ca="1">IFERROR(IF((VLOOKUP($E144,'Org List'!$AT$10:$AV$190,3,FALSE))="","",(VLOOKUP($E144,'Org List'!$AT$10:$AV$190,3,FALSE))),"")</f>
        <v>NHS England North West (Greater Manchester)</v>
      </c>
      <c r="E144" s="77" t="str">
        <f t="shared" ca="1" si="2"/>
        <v>E08000005</v>
      </c>
      <c r="F144" s="79" t="str">
        <f ca="1">IF(E144="","",VLOOKUP(E144,'Org List'!$J$9:$K$640,2,0))</f>
        <v>Rochdale</v>
      </c>
      <c r="G144" s="86">
        <f ca="1">IFERROR(IF((VLOOKUP($E144,'Adj NEA Backsheet'!$D$5:$CB$183,G$9,FALSE))="","",(VLOOKUP($E144,'Adj NEA Backsheet'!$D$5:$CB$183,G$9,FALSE))),"")</f>
        <v>3228.5599563331225</v>
      </c>
      <c r="H144" s="87">
        <f ca="1">IFERROR(IF((VLOOKUP($E144,'Adj NEA Backsheet'!$D$5:$CB$183,H$9,FALSE))="","",(VLOOKUP($E144,'Adj NEA Backsheet'!$D$5:$CB$183,H$9,FALSE))),"")</f>
        <v>3345.8264023696283</v>
      </c>
      <c r="I144" s="87">
        <f ca="1">IFERROR(IF((VLOOKUP($E144,'Adj NEA Backsheet'!$D$5:$CB$183,I$9,FALSE))="","",(VLOOKUP($E144,'Adj NEA Backsheet'!$D$5:$CB$183,I$9,FALSE))),"")</f>
        <v>3626.8758131027853</v>
      </c>
      <c r="J144" s="88">
        <f ca="1">IFERROR(IF((VLOOKUP($E144,'Adj NEA Backsheet'!$D$5:$CB$183,J$9,FALSE))="","",(VLOOKUP($E144,'Adj NEA Backsheet'!$D$5:$CB$183,J$9,FALSE))),"")</f>
        <v>3471.8854527190665</v>
      </c>
      <c r="K144" s="148">
        <f ca="1">IFERROR(IF((VLOOKUP($E144,'Adj NEA Backsheet'!$D$5:$CB$183,K$9,FALSE))="","",(VLOOKUP($E144,'Adj NEA Backsheet'!$D$5:$CB$183,K$9,FALSE))),"")</f>
        <v>3517.8688697303437</v>
      </c>
      <c r="L144" s="198">
        <f ca="1">IFERROR(IF((VLOOKUP($E144,'Adj NEA Backsheet'!$D$5:$CB$183,L$9,FALSE))="","",(VLOOKUP($E144,'Adj NEA Backsheet'!$D$5:$CB$183,L$9,FALSE))),"")</f>
        <v>3385.1884598998827</v>
      </c>
      <c r="M144" s="87">
        <f ca="1">IFERROR(IF((VLOOKUP($E144,'NEA Backsheet'!$D$5:$CB$183,M$9,FALSE))="","",(VLOOKUP($E144,'NEA Backsheet'!$D$5:$CB$183,M$9,FALSE))),"")</f>
        <v>3691.5217961087747</v>
      </c>
      <c r="N144" s="201">
        <f ca="1">IFERROR(IF((VLOOKUP($E144,'NEA Backsheet'!$D$5:$CB$183,N$9,FALSE))="","",(VLOOKUP($E144,'NEA Backsheet'!$D$5:$CB$183,N$9,FALSE))),"")</f>
        <v>3709.6025612459798</v>
      </c>
      <c r="O144" s="72"/>
      <c r="Q144" s="86">
        <f ca="1">IFERROR(IF((VLOOKUP($E144,'DTOC Backsheet'!$D$5:$AF$183,Q$9,FALSE))="","",(VLOOKUP($E144,'DTOC Backsheet'!$D$5:$AF$183,Q$9,FALSE))),"")</f>
        <v>290.38483505780641</v>
      </c>
      <c r="R144" s="87">
        <f ca="1">IFERROR(IF((VLOOKUP($E144,'DTOC Backsheet'!$D$5:$AF$183,R$9,FALSE))="","",(VLOOKUP($E144,'DTOC Backsheet'!$D$5:$AF$183,R$9,FALSE))),"")</f>
        <v>444.8960205854591</v>
      </c>
      <c r="S144" s="87">
        <f ca="1">IFERROR(IF((VLOOKUP($E144,'DTOC Backsheet'!$D$5:$AF$183,S$9,FALSE))="","",(VLOOKUP($E144,'DTOC Backsheet'!$D$5:$AF$183,S$9,FALSE))),"")</f>
        <v>506.82073696424595</v>
      </c>
      <c r="T144" s="88">
        <f ca="1">IFERROR(IF((VLOOKUP($E144,'DTOC Backsheet'!$D$5:$AF$183,T$9,FALSE))="","",(VLOOKUP($E144,'DTOC Backsheet'!$D$5:$AF$183,T$9,FALSE))),"")</f>
        <v>655.03037318043653</v>
      </c>
      <c r="U144" s="148">
        <f ca="1">IFERROR(IF((VLOOKUP($E144,'DTOC Backsheet'!$D$5:$AF$183,U$9,FALSE))="","",(VLOOKUP($E144,'DTOC Backsheet'!$D$5:$AF$183,U$9,FALSE))),"")</f>
        <v>680.31647214512248</v>
      </c>
      <c r="V144" s="198">
        <f ca="1">IFERROR(IF((VLOOKUP($E144,'DTOC Backsheet'!$D$5:$AF$183,V$9,FALSE))="","",(VLOOKUP($E144,'DTOC Backsheet'!$D$5:$AF$183,V$9,FALSE))),"")</f>
        <v>615.29507480735856</v>
      </c>
      <c r="W144" s="87">
        <f ca="1">IFERROR(IF((VLOOKUP($E144,'DTOC Backsheet'!$D$5:$AF$183,W$9,FALSE))="","",(VLOOKUP($E144,'DTOC Backsheet'!$D$5:$AF$183,W$9,FALSE))),"")</f>
        <v>708.01077101120711</v>
      </c>
      <c r="X144" s="201">
        <f ca="1">IFERROR(IF((VLOOKUP($E144,'DTOC Backsheet'!$D$5:$AF$183,X$9,FALSE))="","",(VLOOKUP($E144,'DTOC Backsheet'!$D$5:$AF$183,X$9,FALSE))),"")</f>
        <v>478.8295447405697</v>
      </c>
      <c r="Y144" s="72"/>
    </row>
    <row r="145" spans="1:25" ht="30" customHeight="1" x14ac:dyDescent="0.3">
      <c r="A145" s="141">
        <v>133</v>
      </c>
      <c r="B145" s="77" t="str">
        <f ca="1">IFERROR(IF((VLOOKUP($E145,'Org List'!$AJ$10:$AL$190,3,FALSE))="","",(VLOOKUP($E145,'Org List'!$AJ$10:$AL$190,3,FALSE))),"")</f>
        <v>North East and Yorkshire Commissioning Region</v>
      </c>
      <c r="C145" s="78" t="str">
        <f ca="1">IFERROR(IF((VLOOKUP($E145,'Org List'!$AO$10:$AQ$190,3,FALSE))="","",(VLOOKUP($E145,'Org List'!$AO$10:$AQ$190,3,FALSE))),"")</f>
        <v>Yorkshire and The Humber Region</v>
      </c>
      <c r="D145" s="79" t="str">
        <f ca="1">IFERROR(IF((VLOOKUP($E145,'Org List'!$AT$10:$AV$190,3,FALSE))="","",(VLOOKUP($E145,'Org List'!$AT$10:$AV$190,3,FALSE))),"")</f>
        <v>NHS England North East and Yokrshire (Yorkshire And Humber)</v>
      </c>
      <c r="E145" s="77" t="str">
        <f t="shared" ca="1" si="2"/>
        <v>E08000018</v>
      </c>
      <c r="F145" s="79" t="str">
        <f ca="1">IF(E145="","",VLOOKUP(E145,'Org List'!$J$9:$K$640,2,0))</f>
        <v>Rotherham</v>
      </c>
      <c r="G145" s="86">
        <f ca="1">IFERROR(IF((VLOOKUP($E145,'Adj NEA Backsheet'!$D$5:$CB$183,G$9,FALSE))="","",(VLOOKUP($E145,'Adj NEA Backsheet'!$D$5:$CB$183,G$9,FALSE))),"")</f>
        <v>2766.9571613272333</v>
      </c>
      <c r="H145" s="87">
        <f ca="1">IFERROR(IF((VLOOKUP($E145,'Adj NEA Backsheet'!$D$5:$CB$183,H$9,FALSE))="","",(VLOOKUP($E145,'Adj NEA Backsheet'!$D$5:$CB$183,H$9,FALSE))),"")</f>
        <v>2708.8111120805652</v>
      </c>
      <c r="I145" s="87">
        <f ca="1">IFERROR(IF((VLOOKUP($E145,'Adj NEA Backsheet'!$D$5:$CB$183,I$9,FALSE))="","",(VLOOKUP($E145,'Adj NEA Backsheet'!$D$5:$CB$183,I$9,FALSE))),"")</f>
        <v>2652.8477120056396</v>
      </c>
      <c r="J145" s="88">
        <f ca="1">IFERROR(IF((VLOOKUP($E145,'Adj NEA Backsheet'!$D$5:$CB$183,J$9,FALSE))="","",(VLOOKUP($E145,'Adj NEA Backsheet'!$D$5:$CB$183,J$9,FALSE))),"")</f>
        <v>2782.3376766010788</v>
      </c>
      <c r="K145" s="148">
        <f ca="1">IFERROR(IF((VLOOKUP($E145,'Adj NEA Backsheet'!$D$5:$CB$183,K$9,FALSE))="","",(VLOOKUP($E145,'Adj NEA Backsheet'!$D$5:$CB$183,K$9,FALSE))),"")</f>
        <v>2770.5808943114753</v>
      </c>
      <c r="L145" s="198">
        <f ca="1">IFERROR(IF((VLOOKUP($E145,'Adj NEA Backsheet'!$D$5:$CB$183,L$9,FALSE))="","",(VLOOKUP($E145,'Adj NEA Backsheet'!$D$5:$CB$183,L$9,FALSE))),"")</f>
        <v>2739.232926910287</v>
      </c>
      <c r="M145" s="87">
        <f ca="1">IFERROR(IF((VLOOKUP($E145,'NEA Backsheet'!$D$5:$CB$183,M$9,FALSE))="","",(VLOOKUP($E145,'NEA Backsheet'!$D$5:$CB$183,M$9,FALSE))),"")</f>
        <v>2851.7610809352086</v>
      </c>
      <c r="N145" s="201">
        <f ca="1">IFERROR(IF((VLOOKUP($E145,'NEA Backsheet'!$D$5:$CB$183,N$9,FALSE))="","",(VLOOKUP($E145,'NEA Backsheet'!$D$5:$CB$183,N$9,FALSE))),"")</f>
        <v>2896.1248392788625</v>
      </c>
      <c r="O145" s="72"/>
      <c r="Q145" s="86">
        <f ca="1">IFERROR(IF((VLOOKUP($E145,'DTOC Backsheet'!$D$5:$AF$183,Q$9,FALSE))="","",(VLOOKUP($E145,'DTOC Backsheet'!$D$5:$AF$183,Q$9,FALSE))),"")</f>
        <v>1311.3531110120718</v>
      </c>
      <c r="R145" s="87">
        <f ca="1">IFERROR(IF((VLOOKUP($E145,'DTOC Backsheet'!$D$5:$AF$183,R$9,FALSE))="","",(VLOOKUP($E145,'DTOC Backsheet'!$D$5:$AF$183,R$9,FALSE))),"")</f>
        <v>1163.1174065533746</v>
      </c>
      <c r="S145" s="87">
        <f ca="1">IFERROR(IF((VLOOKUP($E145,'DTOC Backsheet'!$D$5:$AF$183,S$9,FALSE))="","",(VLOOKUP($E145,'DTOC Backsheet'!$D$5:$AF$183,S$9,FALSE))),"")</f>
        <v>712.11269788982122</v>
      </c>
      <c r="T145" s="88">
        <f ca="1">IFERROR(IF((VLOOKUP($E145,'DTOC Backsheet'!$D$5:$AF$183,T$9,FALSE))="","",(VLOOKUP($E145,'DTOC Backsheet'!$D$5:$AF$183,T$9,FALSE))),"")</f>
        <v>592.88316386345537</v>
      </c>
      <c r="U145" s="148">
        <f ca="1">IFERROR(IF((VLOOKUP($E145,'DTOC Backsheet'!$D$5:$AF$183,U$9,FALSE))="","",(VLOOKUP($E145,'DTOC Backsheet'!$D$5:$AF$183,U$9,FALSE))),"")</f>
        <v>650.38365000832198</v>
      </c>
      <c r="V145" s="198">
        <f ca="1">IFERROR(IF((VLOOKUP($E145,'DTOC Backsheet'!$D$5:$AF$183,V$9,FALSE))="","",(VLOOKUP($E145,'DTOC Backsheet'!$D$5:$AF$183,V$9,FALSE))),"")</f>
        <v>984.75622490115893</v>
      </c>
      <c r="W145" s="87">
        <f ca="1">IFERROR(IF((VLOOKUP($E145,'DTOC Backsheet'!$D$5:$AF$183,W$9,FALSE))="","",(VLOOKUP($E145,'DTOC Backsheet'!$D$5:$AF$183,W$9,FALSE))),"")</f>
        <v>1006.0169088538828</v>
      </c>
      <c r="X145" s="201">
        <f ca="1">IFERROR(IF((VLOOKUP($E145,'DTOC Backsheet'!$D$5:$AF$183,X$9,FALSE))="","",(VLOOKUP($E145,'DTOC Backsheet'!$D$5:$AF$183,X$9,FALSE))),"")</f>
        <v>1180.0178382255415</v>
      </c>
      <c r="Y145" s="72"/>
    </row>
    <row r="146" spans="1:25" ht="30" customHeight="1" x14ac:dyDescent="0.3">
      <c r="A146" s="141">
        <v>134</v>
      </c>
      <c r="B146" s="77" t="str">
        <f ca="1">IFERROR(IF((VLOOKUP($E146,'Org List'!$AJ$10:$AL$190,3,FALSE))="","",(VLOOKUP($E146,'Org List'!$AJ$10:$AL$190,3,FALSE))),"")</f>
        <v>Midlands Commissioning Region</v>
      </c>
      <c r="C146" s="78" t="str">
        <f ca="1">IFERROR(IF((VLOOKUP($E146,'Org List'!$AO$10:$AQ$190,3,FALSE))="","",(VLOOKUP($E146,'Org List'!$AO$10:$AQ$190,3,FALSE))),"")</f>
        <v>East Midlands Region</v>
      </c>
      <c r="D146" s="79" t="str">
        <f ca="1">IFERROR(IF((VLOOKUP($E146,'Org List'!$AT$10:$AV$190,3,FALSE))="","",(VLOOKUP($E146,'Org List'!$AT$10:$AV$190,3,FALSE))),"")</f>
        <v>NHS England Midlands (Central Midlands)</v>
      </c>
      <c r="E146" s="77" t="str">
        <f t="shared" ca="1" si="2"/>
        <v>E06000017</v>
      </c>
      <c r="F146" s="79" t="str">
        <f ca="1">IF(E146="","",VLOOKUP(E146,'Org List'!$J$9:$K$640,2,0))</f>
        <v>Rutland</v>
      </c>
      <c r="G146" s="86">
        <f ca="1">IFERROR(IF((VLOOKUP($E146,'Adj NEA Backsheet'!$D$5:$CB$183,G$9,FALSE))="","",(VLOOKUP($E146,'Adj NEA Backsheet'!$D$5:$CB$183,G$9,FALSE))),"")</f>
        <v>2281.809970430807</v>
      </c>
      <c r="H146" s="87">
        <f ca="1">IFERROR(IF((VLOOKUP($E146,'Adj NEA Backsheet'!$D$5:$CB$183,H$9,FALSE))="","",(VLOOKUP($E146,'Adj NEA Backsheet'!$D$5:$CB$183,H$9,FALSE))),"")</f>
        <v>2332.8200000907427</v>
      </c>
      <c r="I146" s="87">
        <f ca="1">IFERROR(IF((VLOOKUP($E146,'Adj NEA Backsheet'!$D$5:$CB$183,I$9,FALSE))="","",(VLOOKUP($E146,'Adj NEA Backsheet'!$D$5:$CB$183,I$9,FALSE))),"")</f>
        <v>2422.0812674129152</v>
      </c>
      <c r="J146" s="88">
        <f ca="1">IFERROR(IF((VLOOKUP($E146,'Adj NEA Backsheet'!$D$5:$CB$183,J$9,FALSE))="","",(VLOOKUP($E146,'Adj NEA Backsheet'!$D$5:$CB$183,J$9,FALSE))),"")</f>
        <v>2474.3310317369214</v>
      </c>
      <c r="K146" s="148">
        <f ca="1">IFERROR(IF((VLOOKUP($E146,'Adj NEA Backsheet'!$D$5:$CB$183,K$9,FALSE))="","",(VLOOKUP($E146,'Adj NEA Backsheet'!$D$5:$CB$183,K$9,FALSE))),"")</f>
        <v>2411.5796444380599</v>
      </c>
      <c r="L146" s="198">
        <f ca="1">IFERROR(IF((VLOOKUP($E146,'Adj NEA Backsheet'!$D$5:$CB$183,L$9,FALSE))="","",(VLOOKUP($E146,'Adj NEA Backsheet'!$D$5:$CB$183,L$9,FALSE))),"")</f>
        <v>2323.2294767511653</v>
      </c>
      <c r="M146" s="87">
        <f ca="1">IFERROR(IF((VLOOKUP($E146,'NEA Backsheet'!$D$5:$CB$183,M$9,FALSE))="","",(VLOOKUP($E146,'NEA Backsheet'!$D$5:$CB$183,M$9,FALSE))),"")</f>
        <v>2450.1946708070623</v>
      </c>
      <c r="N146" s="201">
        <f ca="1">IFERROR(IF((VLOOKUP($E146,'NEA Backsheet'!$D$5:$CB$183,N$9,FALSE))="","",(VLOOKUP($E146,'NEA Backsheet'!$D$5:$CB$183,N$9,FALSE))),"")</f>
        <v>2413.6952657523598</v>
      </c>
      <c r="O146" s="72"/>
      <c r="Q146" s="86">
        <f ca="1">IFERROR(IF((VLOOKUP($E146,'DTOC Backsheet'!$D$5:$AF$183,Q$9,FALSE))="","",(VLOOKUP($E146,'DTOC Backsheet'!$D$5:$AF$183,Q$9,FALSE))),"")</f>
        <v>602.35264435964552</v>
      </c>
      <c r="R146" s="87">
        <f ca="1">IFERROR(IF((VLOOKUP($E146,'DTOC Backsheet'!$D$5:$AF$183,R$9,FALSE))="","",(VLOOKUP($E146,'DTOC Backsheet'!$D$5:$AF$183,R$9,FALSE))),"")</f>
        <v>510.89596013750042</v>
      </c>
      <c r="S146" s="87">
        <f ca="1">IFERROR(IF((VLOOKUP($E146,'DTOC Backsheet'!$D$5:$AF$183,S$9,FALSE))="","",(VLOOKUP($E146,'DTOC Backsheet'!$D$5:$AF$183,S$9,FALSE))),"")</f>
        <v>425.74663344791696</v>
      </c>
      <c r="T146" s="88">
        <f ca="1">IFERROR(IF((VLOOKUP($E146,'DTOC Backsheet'!$D$5:$AF$183,T$9,FALSE))="","",(VLOOKUP($E146,'DTOC Backsheet'!$D$5:$AF$183,T$9,FALSE))),"")</f>
        <v>480.1737224008229</v>
      </c>
      <c r="U146" s="148">
        <f ca="1">IFERROR(IF((VLOOKUP($E146,'DTOC Backsheet'!$D$5:$AF$183,U$9,FALSE))="","",(VLOOKUP($E146,'DTOC Backsheet'!$D$5:$AF$183,U$9,FALSE))),"")</f>
        <v>601.01214260765244</v>
      </c>
      <c r="V146" s="198">
        <f ca="1">IFERROR(IF((VLOOKUP($E146,'DTOC Backsheet'!$D$5:$AF$183,V$9,FALSE))="","",(VLOOKUP($E146,'DTOC Backsheet'!$D$5:$AF$183,V$9,FALSE))),"")</f>
        <v>483.35368082731839</v>
      </c>
      <c r="W146" s="87">
        <f ca="1">IFERROR(IF((VLOOKUP($E146,'DTOC Backsheet'!$D$5:$AF$183,W$9,FALSE))="","",(VLOOKUP($E146,'DTOC Backsheet'!$D$5:$AF$183,W$9,FALSE))),"")</f>
        <v>661.43135271106723</v>
      </c>
      <c r="X146" s="201">
        <f ca="1">IFERROR(IF((VLOOKUP($E146,'DTOC Backsheet'!$D$5:$AF$183,X$9,FALSE))="","",(VLOOKUP($E146,'DTOC Backsheet'!$D$5:$AF$183,X$9,FALSE))),"")</f>
        <v>492.02120947891882</v>
      </c>
      <c r="Y146" s="72"/>
    </row>
    <row r="147" spans="1:25" ht="30" customHeight="1" x14ac:dyDescent="0.3">
      <c r="A147" s="141">
        <v>135</v>
      </c>
      <c r="B147" s="77" t="str">
        <f ca="1">IFERROR(IF((VLOOKUP($E147,'Org List'!$AJ$10:$AL$190,3,FALSE))="","",(VLOOKUP($E147,'Org List'!$AJ$10:$AL$190,3,FALSE))),"")</f>
        <v>North West Commissioning Region</v>
      </c>
      <c r="C147" s="78" t="str">
        <f ca="1">IFERROR(IF((VLOOKUP($E147,'Org List'!$AO$10:$AQ$190,3,FALSE))="","",(VLOOKUP($E147,'Org List'!$AO$10:$AQ$190,3,FALSE))),"")</f>
        <v>North West Region</v>
      </c>
      <c r="D147" s="79" t="str">
        <f ca="1">IFERROR(IF((VLOOKUP($E147,'Org List'!$AT$10:$AV$190,3,FALSE))="","",(VLOOKUP($E147,'Org List'!$AT$10:$AV$190,3,FALSE))),"")</f>
        <v>NHS England North West (Greater Manchester)</v>
      </c>
      <c r="E147" s="77" t="str">
        <f t="shared" ca="1" si="2"/>
        <v>E08000006</v>
      </c>
      <c r="F147" s="79" t="str">
        <f ca="1">IF(E147="","",VLOOKUP(E147,'Org List'!$J$9:$K$640,2,0))</f>
        <v>Salford</v>
      </c>
      <c r="G147" s="86">
        <f ca="1">IFERROR(IF((VLOOKUP($E147,'Adj NEA Backsheet'!$D$5:$CB$183,G$9,FALSE))="","",(VLOOKUP($E147,'Adj NEA Backsheet'!$D$5:$CB$183,G$9,FALSE))),"")</f>
        <v>3233.8187963520322</v>
      </c>
      <c r="H147" s="87">
        <f ca="1">IFERROR(IF((VLOOKUP($E147,'Adj NEA Backsheet'!$D$5:$CB$183,H$9,FALSE))="","",(VLOOKUP($E147,'Adj NEA Backsheet'!$D$5:$CB$183,H$9,FALSE))),"")</f>
        <v>3321.4694077488011</v>
      </c>
      <c r="I147" s="87">
        <f ca="1">IFERROR(IF((VLOOKUP($E147,'Adj NEA Backsheet'!$D$5:$CB$183,I$9,FALSE))="","",(VLOOKUP($E147,'Adj NEA Backsheet'!$D$5:$CB$183,I$9,FALSE))),"")</f>
        <v>3557.658831932989</v>
      </c>
      <c r="J147" s="88">
        <f ca="1">IFERROR(IF((VLOOKUP($E147,'Adj NEA Backsheet'!$D$5:$CB$183,J$9,FALSE))="","",(VLOOKUP($E147,'Adj NEA Backsheet'!$D$5:$CB$183,J$9,FALSE))),"")</f>
        <v>3336.9934519000776</v>
      </c>
      <c r="K147" s="148">
        <f ca="1">IFERROR(IF((VLOOKUP($E147,'Adj NEA Backsheet'!$D$5:$CB$183,K$9,FALSE))="","",(VLOOKUP($E147,'Adj NEA Backsheet'!$D$5:$CB$183,K$9,FALSE))),"")</f>
        <v>3385.2028153202555</v>
      </c>
      <c r="L147" s="198">
        <f ca="1">IFERROR(IF((VLOOKUP($E147,'Adj NEA Backsheet'!$D$5:$CB$183,L$9,FALSE))="","",(VLOOKUP($E147,'Adj NEA Backsheet'!$D$5:$CB$183,L$9,FALSE))),"")</f>
        <v>3447.6982218725575</v>
      </c>
      <c r="M147" s="87">
        <f ca="1">IFERROR(IF((VLOOKUP($E147,'NEA Backsheet'!$D$5:$CB$183,M$9,FALSE))="","",(VLOOKUP($E147,'NEA Backsheet'!$D$5:$CB$183,M$9,FALSE))),"")</f>
        <v>3535.5200456838347</v>
      </c>
      <c r="N147" s="201">
        <f ca="1">IFERROR(IF((VLOOKUP($E147,'NEA Backsheet'!$D$5:$CB$183,N$9,FALSE))="","",(VLOOKUP($E147,'NEA Backsheet'!$D$5:$CB$183,N$9,FALSE))),"")</f>
        <v>3472.1312740263002</v>
      </c>
      <c r="O147" s="72"/>
      <c r="Q147" s="86">
        <f ca="1">IFERROR(IF((VLOOKUP($E147,'DTOC Backsheet'!$D$5:$AF$183,Q$9,FALSE))="","",(VLOOKUP($E147,'DTOC Backsheet'!$D$5:$AF$183,Q$9,FALSE))),"")</f>
        <v>952.59997444742555</v>
      </c>
      <c r="R147" s="87">
        <f ca="1">IFERROR(IF((VLOOKUP($E147,'DTOC Backsheet'!$D$5:$AF$183,R$9,FALSE))="","",(VLOOKUP($E147,'DTOC Backsheet'!$D$5:$AF$183,R$9,FALSE))),"")</f>
        <v>891.7848473233679</v>
      </c>
      <c r="S147" s="87">
        <f ca="1">IFERROR(IF((VLOOKUP($E147,'DTOC Backsheet'!$D$5:$AF$183,S$9,FALSE))="","",(VLOOKUP($E147,'DTOC Backsheet'!$D$5:$AF$183,S$9,FALSE))),"")</f>
        <v>681.74268557557173</v>
      </c>
      <c r="T147" s="88">
        <f ca="1">IFERROR(IF((VLOOKUP($E147,'DTOC Backsheet'!$D$5:$AF$183,T$9,FALSE))="","",(VLOOKUP($E147,'DTOC Backsheet'!$D$5:$AF$183,T$9,FALSE))),"")</f>
        <v>709.52899472956142</v>
      </c>
      <c r="U147" s="148">
        <f ca="1">IFERROR(IF((VLOOKUP($E147,'DTOC Backsheet'!$D$5:$AF$183,U$9,FALSE))="","",(VLOOKUP($E147,'DTOC Backsheet'!$D$5:$AF$183,U$9,FALSE))),"")</f>
        <v>386.27653008199621</v>
      </c>
      <c r="V147" s="198">
        <f ca="1">IFERROR(IF((VLOOKUP($E147,'DTOC Backsheet'!$D$5:$AF$183,V$9,FALSE))="","",(VLOOKUP($E147,'DTOC Backsheet'!$D$5:$AF$183,V$9,FALSE))),"")</f>
        <v>467.0896462438875</v>
      </c>
      <c r="W147" s="87">
        <f ca="1">IFERROR(IF((VLOOKUP($E147,'DTOC Backsheet'!$D$5:$AF$183,W$9,FALSE))="","",(VLOOKUP($E147,'DTOC Backsheet'!$D$5:$AF$183,W$9,FALSE))),"")</f>
        <v>403.04906362503027</v>
      </c>
      <c r="X147" s="201">
        <f ca="1">IFERROR(IF((VLOOKUP($E147,'DTOC Backsheet'!$D$5:$AF$183,X$9,FALSE))="","",(VLOOKUP($E147,'DTOC Backsheet'!$D$5:$AF$183,X$9,FALSE))),"")</f>
        <v>743.76789193543686</v>
      </c>
      <c r="Y147" s="72"/>
    </row>
    <row r="148" spans="1:25" ht="30" customHeight="1" x14ac:dyDescent="0.3">
      <c r="A148" s="141">
        <v>136</v>
      </c>
      <c r="B148" s="77" t="str">
        <f ca="1">IFERROR(IF((VLOOKUP($E148,'Org List'!$AJ$10:$AL$190,3,FALSE))="","",(VLOOKUP($E148,'Org List'!$AJ$10:$AL$190,3,FALSE))),"")</f>
        <v>Midlands Commissioning Region</v>
      </c>
      <c r="C148" s="78" t="str">
        <f ca="1">IFERROR(IF((VLOOKUP($E148,'Org List'!$AO$10:$AQ$190,3,FALSE))="","",(VLOOKUP($E148,'Org List'!$AO$10:$AQ$190,3,FALSE))),"")</f>
        <v>West Midlands Region</v>
      </c>
      <c r="D148" s="79" t="str">
        <f ca="1">IFERROR(IF((VLOOKUP($E148,'Org List'!$AT$10:$AV$190,3,FALSE))="","",(VLOOKUP($E148,'Org List'!$AT$10:$AV$190,3,FALSE))),"")</f>
        <v>NHS England Midlands (West Midlands)</v>
      </c>
      <c r="E148" s="77" t="str">
        <f t="shared" ca="1" si="2"/>
        <v>E08000028</v>
      </c>
      <c r="F148" s="79" t="str">
        <f ca="1">IF(E148="","",VLOOKUP(E148,'Org List'!$J$9:$K$640,2,0))</f>
        <v>Sandwell</v>
      </c>
      <c r="G148" s="86">
        <f ca="1">IFERROR(IF((VLOOKUP($E148,'Adj NEA Backsheet'!$D$5:$CB$183,G$9,FALSE))="","",(VLOOKUP($E148,'Adj NEA Backsheet'!$D$5:$CB$183,G$9,FALSE))),"")</f>
        <v>2841.6549209321893</v>
      </c>
      <c r="H148" s="87">
        <f ca="1">IFERROR(IF((VLOOKUP($E148,'Adj NEA Backsheet'!$D$5:$CB$183,H$9,FALSE))="","",(VLOOKUP($E148,'Adj NEA Backsheet'!$D$5:$CB$183,H$9,FALSE))),"")</f>
        <v>2722.7402125913968</v>
      </c>
      <c r="I148" s="87">
        <f ca="1">IFERROR(IF((VLOOKUP($E148,'Adj NEA Backsheet'!$D$5:$CB$183,I$9,FALSE))="","",(VLOOKUP($E148,'Adj NEA Backsheet'!$D$5:$CB$183,I$9,FALSE))),"")</f>
        <v>2808.663152458379</v>
      </c>
      <c r="J148" s="88">
        <f ca="1">IFERROR(IF((VLOOKUP($E148,'Adj NEA Backsheet'!$D$5:$CB$183,J$9,FALSE))="","",(VLOOKUP($E148,'Adj NEA Backsheet'!$D$5:$CB$183,J$9,FALSE))),"")</f>
        <v>2875.7052811773833</v>
      </c>
      <c r="K148" s="148">
        <f ca="1">IFERROR(IF((VLOOKUP($E148,'Adj NEA Backsheet'!$D$5:$CB$183,K$9,FALSE))="","",(VLOOKUP($E148,'Adj NEA Backsheet'!$D$5:$CB$183,K$9,FALSE))),"")</f>
        <v>2867.3288915094636</v>
      </c>
      <c r="L148" s="198">
        <f ca="1">IFERROR(IF((VLOOKUP($E148,'Adj NEA Backsheet'!$D$5:$CB$183,L$9,FALSE))="","",(VLOOKUP($E148,'Adj NEA Backsheet'!$D$5:$CB$183,L$9,FALSE))),"")</f>
        <v>2911.3061387246157</v>
      </c>
      <c r="M148" s="87">
        <f ca="1">IFERROR(IF((VLOOKUP($E148,'NEA Backsheet'!$D$5:$CB$183,M$9,FALSE))="","",(VLOOKUP($E148,'NEA Backsheet'!$D$5:$CB$183,M$9,FALSE))),"")</f>
        <v>3049.0323229524956</v>
      </c>
      <c r="N148" s="201">
        <f ca="1">IFERROR(IF((VLOOKUP($E148,'NEA Backsheet'!$D$5:$CB$183,N$9,FALSE))="","",(VLOOKUP($E148,'NEA Backsheet'!$D$5:$CB$183,N$9,FALSE))),"")</f>
        <v>2943.2519112050873</v>
      </c>
      <c r="O148" s="72"/>
      <c r="Q148" s="86">
        <f ca="1">IFERROR(IF((VLOOKUP($E148,'DTOC Backsheet'!$D$5:$AF$183,Q$9,FALSE))="","",(VLOOKUP($E148,'DTOC Backsheet'!$D$5:$AF$183,Q$9,FALSE))),"")</f>
        <v>570.83231033636139</v>
      </c>
      <c r="R148" s="87">
        <f ca="1">IFERROR(IF((VLOOKUP($E148,'DTOC Backsheet'!$D$5:$AF$183,R$9,FALSE))="","",(VLOOKUP($E148,'DTOC Backsheet'!$D$5:$AF$183,R$9,FALSE))),"")</f>
        <v>483.26376953924216</v>
      </c>
      <c r="S148" s="87">
        <f ca="1">IFERROR(IF((VLOOKUP($E148,'DTOC Backsheet'!$D$5:$AF$183,S$9,FALSE))="","",(VLOOKUP($E148,'DTOC Backsheet'!$D$5:$AF$183,S$9,FALSE))),"")</f>
        <v>348.22816924461904</v>
      </c>
      <c r="T148" s="88">
        <f ca="1">IFERROR(IF((VLOOKUP($E148,'DTOC Backsheet'!$D$5:$AF$183,T$9,FALSE))="","",(VLOOKUP($E148,'DTOC Backsheet'!$D$5:$AF$183,T$9,FALSE))),"")</f>
        <v>333.51190455491246</v>
      </c>
      <c r="U148" s="148">
        <f ca="1">IFERROR(IF((VLOOKUP($E148,'DTOC Backsheet'!$D$5:$AF$183,U$9,FALSE))="","",(VLOOKUP($E148,'DTOC Backsheet'!$D$5:$AF$183,U$9,FALSE))),"")</f>
        <v>377.03114088098027</v>
      </c>
      <c r="V148" s="198">
        <f ca="1">IFERROR(IF((VLOOKUP($E148,'DTOC Backsheet'!$D$5:$AF$183,V$9,FALSE))="","",(VLOOKUP($E148,'DTOC Backsheet'!$D$5:$AF$183,V$9,FALSE))),"")</f>
        <v>263.96247080016855</v>
      </c>
      <c r="W148" s="87">
        <f ca="1">IFERROR(IF((VLOOKUP($E148,'DTOC Backsheet'!$D$5:$AF$183,W$9,FALSE))="","",(VLOOKUP($E148,'DTOC Backsheet'!$D$5:$AF$183,W$9,FALSE))),"")</f>
        <v>218.40962529998532</v>
      </c>
      <c r="X148" s="201">
        <f ca="1">IFERROR(IF((VLOOKUP($E148,'DTOC Backsheet'!$D$5:$AF$183,X$9,FALSE))="","",(VLOOKUP($E148,'DTOC Backsheet'!$D$5:$AF$183,X$9,FALSE))),"")</f>
        <v>207.64997453762879</v>
      </c>
      <c r="Y148" s="72"/>
    </row>
    <row r="149" spans="1:25" ht="30" customHeight="1" x14ac:dyDescent="0.3">
      <c r="A149" s="141">
        <v>137</v>
      </c>
      <c r="B149" s="77" t="str">
        <f ca="1">IFERROR(IF((VLOOKUP($E149,'Org List'!$AJ$10:$AL$190,3,FALSE))="","",(VLOOKUP($E149,'Org List'!$AJ$10:$AL$190,3,FALSE))),"")</f>
        <v>North West Commissioning Region</v>
      </c>
      <c r="C149" s="78" t="str">
        <f ca="1">IFERROR(IF((VLOOKUP($E149,'Org List'!$AO$10:$AQ$190,3,FALSE))="","",(VLOOKUP($E149,'Org List'!$AO$10:$AQ$190,3,FALSE))),"")</f>
        <v>North West Region</v>
      </c>
      <c r="D149" s="79" t="str">
        <f ca="1">IFERROR(IF((VLOOKUP($E149,'Org List'!$AT$10:$AV$190,3,FALSE))="","",(VLOOKUP($E149,'Org List'!$AT$10:$AV$190,3,FALSE))),"")</f>
        <v>NHS England North West (Cheshire And Merseyside)</v>
      </c>
      <c r="E149" s="77" t="str">
        <f t="shared" ca="1" si="2"/>
        <v>E08000014</v>
      </c>
      <c r="F149" s="79" t="str">
        <f ca="1">IF(E149="","",VLOOKUP(E149,'Org List'!$J$9:$K$640,2,0))</f>
        <v>Sefton</v>
      </c>
      <c r="G149" s="86">
        <f ca="1">IFERROR(IF((VLOOKUP($E149,'Adj NEA Backsheet'!$D$5:$CB$183,G$9,FALSE))="","",(VLOOKUP($E149,'Adj NEA Backsheet'!$D$5:$CB$183,G$9,FALSE))),"")</f>
        <v>3358.5452707152576</v>
      </c>
      <c r="H149" s="87">
        <f ca="1">IFERROR(IF((VLOOKUP($E149,'Adj NEA Backsheet'!$D$5:$CB$183,H$9,FALSE))="","",(VLOOKUP($E149,'Adj NEA Backsheet'!$D$5:$CB$183,H$9,FALSE))),"")</f>
        <v>3392.5141368577488</v>
      </c>
      <c r="I149" s="87">
        <f ca="1">IFERROR(IF((VLOOKUP($E149,'Adj NEA Backsheet'!$D$5:$CB$183,I$9,FALSE))="","",(VLOOKUP($E149,'Adj NEA Backsheet'!$D$5:$CB$183,I$9,FALSE))),"")</f>
        <v>3572.0012818478031</v>
      </c>
      <c r="J149" s="88">
        <f ca="1">IFERROR(IF((VLOOKUP($E149,'Adj NEA Backsheet'!$D$5:$CB$183,J$9,FALSE))="","",(VLOOKUP($E149,'Adj NEA Backsheet'!$D$5:$CB$183,J$9,FALSE))),"")</f>
        <v>3590.5460674334049</v>
      </c>
      <c r="K149" s="148">
        <f ca="1">IFERROR(IF((VLOOKUP($E149,'Adj NEA Backsheet'!$D$5:$CB$183,K$9,FALSE))="","",(VLOOKUP($E149,'Adj NEA Backsheet'!$D$5:$CB$183,K$9,FALSE))),"")</f>
        <v>3958.4834739397461</v>
      </c>
      <c r="L149" s="198">
        <f ca="1">IFERROR(IF((VLOOKUP($E149,'Adj NEA Backsheet'!$D$5:$CB$183,L$9,FALSE))="","",(VLOOKUP($E149,'Adj NEA Backsheet'!$D$5:$CB$183,L$9,FALSE))),"")</f>
        <v>4194.7082978000208</v>
      </c>
      <c r="M149" s="87">
        <f ca="1">IFERROR(IF((VLOOKUP($E149,'NEA Backsheet'!$D$5:$CB$183,M$9,FALSE))="","",(VLOOKUP($E149,'NEA Backsheet'!$D$5:$CB$183,M$9,FALSE))),"")</f>
        <v>4498.1128865398041</v>
      </c>
      <c r="N149" s="201">
        <f ca="1">IFERROR(IF((VLOOKUP($E149,'NEA Backsheet'!$D$5:$CB$183,N$9,FALSE))="","",(VLOOKUP($E149,'NEA Backsheet'!$D$5:$CB$183,N$9,FALSE))),"")</f>
        <v>4430.0275746816424</v>
      </c>
      <c r="O149" s="72"/>
      <c r="Q149" s="86">
        <f ca="1">IFERROR(IF((VLOOKUP($E149,'DTOC Backsheet'!$D$5:$AF$183,Q$9,FALSE))="","",(VLOOKUP($E149,'DTOC Backsheet'!$D$5:$AF$183,Q$9,FALSE))),"")</f>
        <v>1303.1776546420899</v>
      </c>
      <c r="R149" s="87">
        <f ca="1">IFERROR(IF((VLOOKUP($E149,'DTOC Backsheet'!$D$5:$AF$183,R$9,FALSE))="","",(VLOOKUP($E149,'DTOC Backsheet'!$D$5:$AF$183,R$9,FALSE))),"")</f>
        <v>1228.0900147008933</v>
      </c>
      <c r="S149" s="87">
        <f ca="1">IFERROR(IF((VLOOKUP($E149,'DTOC Backsheet'!$D$5:$AF$183,S$9,FALSE))="","",(VLOOKUP($E149,'DTOC Backsheet'!$D$5:$AF$183,S$9,FALSE))),"")</f>
        <v>1564.6273888951714</v>
      </c>
      <c r="T149" s="88">
        <f ca="1">IFERROR(IF((VLOOKUP($E149,'DTOC Backsheet'!$D$5:$AF$183,T$9,FALSE))="","",(VLOOKUP($E149,'DTOC Backsheet'!$D$5:$AF$183,T$9,FALSE))),"")</f>
        <v>1315.4222563861101</v>
      </c>
      <c r="U149" s="148">
        <f ca="1">IFERROR(IF((VLOOKUP($E149,'DTOC Backsheet'!$D$5:$AF$183,U$9,FALSE))="","",(VLOOKUP($E149,'DTOC Backsheet'!$D$5:$AF$183,U$9,FALSE))),"")</f>
        <v>1170.1664379511556</v>
      </c>
      <c r="V149" s="198">
        <f ca="1">IFERROR(IF((VLOOKUP($E149,'DTOC Backsheet'!$D$5:$AF$183,V$9,FALSE))="","",(VLOOKUP($E149,'DTOC Backsheet'!$D$5:$AF$183,V$9,FALSE))),"")</f>
        <v>1280.2360643428603</v>
      </c>
      <c r="W149" s="87">
        <f ca="1">IFERROR(IF((VLOOKUP($E149,'DTOC Backsheet'!$D$5:$AF$183,W$9,FALSE))="","",(VLOOKUP($E149,'DTOC Backsheet'!$D$5:$AF$183,W$9,FALSE))),"")</f>
        <v>1131.3714056983417</v>
      </c>
      <c r="X149" s="201">
        <f ca="1">IFERROR(IF((VLOOKUP($E149,'DTOC Backsheet'!$D$5:$AF$183,X$9,FALSE))="","",(VLOOKUP($E149,'DTOC Backsheet'!$D$5:$AF$183,X$9,FALSE))),"")</f>
        <v>1324.4732235715896</v>
      </c>
      <c r="Y149" s="72"/>
    </row>
    <row r="150" spans="1:25" ht="30" customHeight="1" x14ac:dyDescent="0.3">
      <c r="A150" s="141">
        <v>138</v>
      </c>
      <c r="B150" s="77" t="str">
        <f ca="1">IFERROR(IF((VLOOKUP($E150,'Org List'!$AJ$10:$AL$190,3,FALSE))="","",(VLOOKUP($E150,'Org List'!$AJ$10:$AL$190,3,FALSE))),"")</f>
        <v>North East and Yorkshire Commissioning Region</v>
      </c>
      <c r="C150" s="78" t="str">
        <f ca="1">IFERROR(IF((VLOOKUP($E150,'Org List'!$AO$10:$AQ$190,3,FALSE))="","",(VLOOKUP($E150,'Org List'!$AO$10:$AQ$190,3,FALSE))),"")</f>
        <v>Yorkshire and The Humber Region</v>
      </c>
      <c r="D150" s="79" t="str">
        <f ca="1">IFERROR(IF((VLOOKUP($E150,'Org List'!$AT$10:$AV$190,3,FALSE))="","",(VLOOKUP($E150,'Org List'!$AT$10:$AV$190,3,FALSE))),"")</f>
        <v>NHS England North East and Yokrshire (Yorkshire And Humber)</v>
      </c>
      <c r="E150" s="77" t="str">
        <f t="shared" ca="1" si="2"/>
        <v>E08000019</v>
      </c>
      <c r="F150" s="79" t="str">
        <f ca="1">IF(E150="","",VLOOKUP(E150,'Org List'!$J$9:$K$640,2,0))</f>
        <v>Sheffield</v>
      </c>
      <c r="G150" s="86">
        <f ca="1">IFERROR(IF((VLOOKUP($E150,'Adj NEA Backsheet'!$D$5:$CB$183,G$9,FALSE))="","",(VLOOKUP($E150,'Adj NEA Backsheet'!$D$5:$CB$183,G$9,FALSE))),"")</f>
        <v>2346.1137992244562</v>
      </c>
      <c r="H150" s="87">
        <f ca="1">IFERROR(IF((VLOOKUP($E150,'Adj NEA Backsheet'!$D$5:$CB$183,H$9,FALSE))="","",(VLOOKUP($E150,'Adj NEA Backsheet'!$D$5:$CB$183,H$9,FALSE))),"")</f>
        <v>2440.4402620567071</v>
      </c>
      <c r="I150" s="87">
        <f ca="1">IFERROR(IF((VLOOKUP($E150,'Adj NEA Backsheet'!$D$5:$CB$183,I$9,FALSE))="","",(VLOOKUP($E150,'Adj NEA Backsheet'!$D$5:$CB$183,I$9,FALSE))),"")</f>
        <v>2471.2995089358833</v>
      </c>
      <c r="J150" s="88">
        <f ca="1">IFERROR(IF((VLOOKUP($E150,'Adj NEA Backsheet'!$D$5:$CB$183,J$9,FALSE))="","",(VLOOKUP($E150,'Adj NEA Backsheet'!$D$5:$CB$183,J$9,FALSE))),"")</f>
        <v>2416.4563132581302</v>
      </c>
      <c r="K150" s="148">
        <f ca="1">IFERROR(IF((VLOOKUP($E150,'Adj NEA Backsheet'!$D$5:$CB$183,K$9,FALSE))="","",(VLOOKUP($E150,'Adj NEA Backsheet'!$D$5:$CB$183,K$9,FALSE))),"")</f>
        <v>2421.2976123559633</v>
      </c>
      <c r="L150" s="198">
        <f ca="1">IFERROR(IF((VLOOKUP($E150,'Adj NEA Backsheet'!$D$5:$CB$183,L$9,FALSE))="","",(VLOOKUP($E150,'Adj NEA Backsheet'!$D$5:$CB$183,L$9,FALSE))),"")</f>
        <v>2376.6021557570111</v>
      </c>
      <c r="M150" s="87">
        <f ca="1">IFERROR(IF((VLOOKUP($E150,'NEA Backsheet'!$D$5:$CB$183,M$9,FALSE))="","",(VLOOKUP($E150,'NEA Backsheet'!$D$5:$CB$183,M$9,FALSE))),"")</f>
        <v>2440.7010283053646</v>
      </c>
      <c r="N150" s="201">
        <f ca="1">IFERROR(IF((VLOOKUP($E150,'NEA Backsheet'!$D$5:$CB$183,N$9,FALSE))="","",(VLOOKUP($E150,'NEA Backsheet'!$D$5:$CB$183,N$9,FALSE))),"")</f>
        <v>2478.4206265387493</v>
      </c>
      <c r="O150" s="72"/>
      <c r="Q150" s="86">
        <f ca="1">IFERROR(IF((VLOOKUP($E150,'DTOC Backsheet'!$D$5:$AF$183,Q$9,FALSE))="","",(VLOOKUP($E150,'DTOC Backsheet'!$D$5:$AF$183,Q$9,FALSE))),"")</f>
        <v>2074.6671987438349</v>
      </c>
      <c r="R150" s="87">
        <f ca="1">IFERROR(IF((VLOOKUP($E150,'DTOC Backsheet'!$D$5:$AF$183,R$9,FALSE))="","",(VLOOKUP($E150,'DTOC Backsheet'!$D$5:$AF$183,R$9,FALSE))),"")</f>
        <v>1635.9204139791709</v>
      </c>
      <c r="S150" s="87">
        <f ca="1">IFERROR(IF((VLOOKUP($E150,'DTOC Backsheet'!$D$5:$AF$183,S$9,FALSE))="","",(VLOOKUP($E150,'DTOC Backsheet'!$D$5:$AF$183,S$9,FALSE))),"")</f>
        <v>1233.8262276451683</v>
      </c>
      <c r="T150" s="88">
        <f ca="1">IFERROR(IF((VLOOKUP($E150,'DTOC Backsheet'!$D$5:$AF$183,T$9,FALSE))="","",(VLOOKUP($E150,'DTOC Backsheet'!$D$5:$AF$183,T$9,FALSE))),"")</f>
        <v>2018.5768641720044</v>
      </c>
      <c r="U150" s="148">
        <f ca="1">IFERROR(IF((VLOOKUP($E150,'DTOC Backsheet'!$D$5:$AF$183,U$9,FALSE))="","",(VLOOKUP($E150,'DTOC Backsheet'!$D$5:$AF$183,U$9,FALSE))),"")</f>
        <v>1437.5301819375688</v>
      </c>
      <c r="V150" s="198">
        <f ca="1">IFERROR(IF((VLOOKUP($E150,'DTOC Backsheet'!$D$5:$AF$183,V$9,FALSE))="","",(VLOOKUP($E150,'DTOC Backsheet'!$D$5:$AF$183,V$9,FALSE))),"")</f>
        <v>1592.2748102181049</v>
      </c>
      <c r="W150" s="87">
        <f ca="1">IFERROR(IF((VLOOKUP($E150,'DTOC Backsheet'!$D$5:$AF$183,W$9,FALSE))="","",(VLOOKUP($E150,'DTOC Backsheet'!$D$5:$AF$183,W$9,FALSE))),"")</f>
        <v>1614.6890739244777</v>
      </c>
      <c r="X150" s="201">
        <f ca="1">IFERROR(IF((VLOOKUP($E150,'DTOC Backsheet'!$D$5:$AF$183,X$9,FALSE))="","",(VLOOKUP($E150,'DTOC Backsheet'!$D$5:$AF$183,X$9,FALSE))),"")</f>
        <v>999.99447997900188</v>
      </c>
      <c r="Y150" s="72"/>
    </row>
    <row r="151" spans="1:25" ht="30" customHeight="1" x14ac:dyDescent="0.3">
      <c r="A151" s="141">
        <v>139</v>
      </c>
      <c r="B151" s="77" t="str">
        <f ca="1">IFERROR(IF((VLOOKUP($E151,'Org List'!$AJ$10:$AL$190,3,FALSE))="","",(VLOOKUP($E151,'Org List'!$AJ$10:$AL$190,3,FALSE))),"")</f>
        <v>Midlands Commissioning Region</v>
      </c>
      <c r="C151" s="78" t="str">
        <f ca="1">IFERROR(IF((VLOOKUP($E151,'Org List'!$AO$10:$AQ$190,3,FALSE))="","",(VLOOKUP($E151,'Org List'!$AO$10:$AQ$190,3,FALSE))),"")</f>
        <v>West Midlands Region</v>
      </c>
      <c r="D151" s="79" t="str">
        <f ca="1">IFERROR(IF((VLOOKUP($E151,'Org List'!$AT$10:$AV$190,3,FALSE))="","",(VLOOKUP($E151,'Org List'!$AT$10:$AV$190,3,FALSE))),"")</f>
        <v>NHS England Midlands (North Midlands)</v>
      </c>
      <c r="E151" s="77" t="str">
        <f t="shared" ca="1" si="2"/>
        <v>E06000051</v>
      </c>
      <c r="F151" s="79" t="str">
        <f ca="1">IF(E151="","",VLOOKUP(E151,'Org List'!$J$9:$K$640,2,0))</f>
        <v>Shropshire</v>
      </c>
      <c r="G151" s="86">
        <f ca="1">IFERROR(IF((VLOOKUP($E151,'Adj NEA Backsheet'!$D$5:$CB$183,G$9,FALSE))="","",(VLOOKUP($E151,'Adj NEA Backsheet'!$D$5:$CB$183,G$9,FALSE))),"")</f>
        <v>2703.5886551545159</v>
      </c>
      <c r="H151" s="87">
        <f ca="1">IFERROR(IF((VLOOKUP($E151,'Adj NEA Backsheet'!$D$5:$CB$183,H$9,FALSE))="","",(VLOOKUP($E151,'Adj NEA Backsheet'!$D$5:$CB$183,H$9,FALSE))),"")</f>
        <v>2649.3225245912549</v>
      </c>
      <c r="I151" s="87">
        <f ca="1">IFERROR(IF((VLOOKUP($E151,'Adj NEA Backsheet'!$D$5:$CB$183,I$9,FALSE))="","",(VLOOKUP($E151,'Adj NEA Backsheet'!$D$5:$CB$183,I$9,FALSE))),"")</f>
        <v>2746.4448193534408</v>
      </c>
      <c r="J151" s="88">
        <f ca="1">IFERROR(IF((VLOOKUP($E151,'Adj NEA Backsheet'!$D$5:$CB$183,J$9,FALSE))="","",(VLOOKUP($E151,'Adj NEA Backsheet'!$D$5:$CB$183,J$9,FALSE))),"")</f>
        <v>2818.4738148216375</v>
      </c>
      <c r="K151" s="148">
        <f ca="1">IFERROR(IF((VLOOKUP($E151,'Adj NEA Backsheet'!$D$5:$CB$183,K$9,FALSE))="","",(VLOOKUP($E151,'Adj NEA Backsheet'!$D$5:$CB$183,K$9,FALSE))),"")</f>
        <v>2821.2395587540432</v>
      </c>
      <c r="L151" s="198">
        <f ca="1">IFERROR(IF((VLOOKUP($E151,'Adj NEA Backsheet'!$D$5:$CB$183,L$9,FALSE))="","",(VLOOKUP($E151,'Adj NEA Backsheet'!$D$5:$CB$183,L$9,FALSE))),"")</f>
        <v>2854.0379879153907</v>
      </c>
      <c r="M151" s="87">
        <f ca="1">IFERROR(IF((VLOOKUP($E151,'NEA Backsheet'!$D$5:$CB$183,M$9,FALSE))="","",(VLOOKUP($E151,'NEA Backsheet'!$D$5:$CB$183,M$9,FALSE))),"")</f>
        <v>2973.111048158743</v>
      </c>
      <c r="N151" s="201">
        <f ca="1">IFERROR(IF((VLOOKUP($E151,'NEA Backsheet'!$D$5:$CB$183,N$9,FALSE))="","",(VLOOKUP($E151,'NEA Backsheet'!$D$5:$CB$183,N$9,FALSE))),"")</f>
        <v>3064.3853133461139</v>
      </c>
      <c r="O151" s="72"/>
      <c r="Q151" s="86">
        <f ca="1">IFERROR(IF((VLOOKUP($E151,'DTOC Backsheet'!$D$5:$AF$183,Q$9,FALSE))="","",(VLOOKUP($E151,'DTOC Backsheet'!$D$5:$AF$183,Q$9,FALSE))),"")</f>
        <v>940.76844294093917</v>
      </c>
      <c r="R151" s="87">
        <f ca="1">IFERROR(IF((VLOOKUP($E151,'DTOC Backsheet'!$D$5:$AF$183,R$9,FALSE))="","",(VLOOKUP($E151,'DTOC Backsheet'!$D$5:$AF$183,R$9,FALSE))),"")</f>
        <v>777.44328233139879</v>
      </c>
      <c r="S151" s="87">
        <f ca="1">IFERROR(IF((VLOOKUP($E151,'DTOC Backsheet'!$D$5:$AF$183,S$9,FALSE))="","",(VLOOKUP($E151,'DTOC Backsheet'!$D$5:$AF$183,S$9,FALSE))),"")</f>
        <v>607.13509822786386</v>
      </c>
      <c r="T151" s="88">
        <f ca="1">IFERROR(IF((VLOOKUP($E151,'DTOC Backsheet'!$D$5:$AF$183,T$9,FALSE))="","",(VLOOKUP($E151,'DTOC Backsheet'!$D$5:$AF$183,T$9,FALSE))),"")</f>
        <v>671.37700215280995</v>
      </c>
      <c r="U151" s="148">
        <f ca="1">IFERROR(IF((VLOOKUP($E151,'DTOC Backsheet'!$D$5:$AF$183,U$9,FALSE))="","",(VLOOKUP($E151,'DTOC Backsheet'!$D$5:$AF$183,U$9,FALSE))),"")</f>
        <v>447.71410265019659</v>
      </c>
      <c r="V151" s="198">
        <f ca="1">IFERROR(IF((VLOOKUP($E151,'DTOC Backsheet'!$D$5:$AF$183,V$9,FALSE))="","",(VLOOKUP($E151,'DTOC Backsheet'!$D$5:$AF$183,V$9,FALSE))),"")</f>
        <v>333.16452738410118</v>
      </c>
      <c r="W151" s="87">
        <f ca="1">IFERROR(IF((VLOOKUP($E151,'DTOC Backsheet'!$D$5:$AF$183,W$9,FALSE))="","",(VLOOKUP($E151,'DTOC Backsheet'!$D$5:$AF$183,W$9,FALSE))),"")</f>
        <v>398.01123609406028</v>
      </c>
      <c r="X151" s="201">
        <f ca="1">IFERROR(IF((VLOOKUP($E151,'DTOC Backsheet'!$D$5:$AF$183,X$9,FALSE))="","",(VLOOKUP($E151,'DTOC Backsheet'!$D$5:$AF$183,X$9,FALSE))),"")</f>
        <v>292.13449662011209</v>
      </c>
      <c r="Y151" s="72"/>
    </row>
    <row r="152" spans="1:25" ht="30" customHeight="1" x14ac:dyDescent="0.3">
      <c r="A152" s="141">
        <v>140</v>
      </c>
      <c r="B152" s="77" t="str">
        <f ca="1">IFERROR(IF((VLOOKUP($E152,'Org List'!$AJ$10:$AL$190,3,FALSE))="","",(VLOOKUP($E152,'Org List'!$AJ$10:$AL$190,3,FALSE))),"")</f>
        <v>South East England Commissioning Region</v>
      </c>
      <c r="C152" s="78" t="str">
        <f ca="1">IFERROR(IF((VLOOKUP($E152,'Org List'!$AO$10:$AQ$190,3,FALSE))="","",(VLOOKUP($E152,'Org List'!$AO$10:$AQ$190,3,FALSE))),"")</f>
        <v>South East Region</v>
      </c>
      <c r="D152" s="79" t="str">
        <f ca="1">IFERROR(IF((VLOOKUP($E152,'Org List'!$AT$10:$AV$190,3,FALSE))="","",(VLOOKUP($E152,'Org List'!$AT$10:$AV$190,3,FALSE))),"")</f>
        <v>NHS England South East (Hampshire, Isle of Wight and Thames Valley)</v>
      </c>
      <c r="E152" s="77" t="str">
        <f t="shared" ca="1" si="2"/>
        <v>E06000039</v>
      </c>
      <c r="F152" s="79" t="str">
        <f ca="1">IF(E152="","",VLOOKUP(E152,'Org List'!$J$9:$K$640,2,0))</f>
        <v>Slough</v>
      </c>
      <c r="G152" s="86">
        <f ca="1">IFERROR(IF((VLOOKUP($E152,'Adj NEA Backsheet'!$D$5:$CB$183,G$9,FALSE))="","",(VLOOKUP($E152,'Adj NEA Backsheet'!$D$5:$CB$183,G$9,FALSE))),"")</f>
        <v>2800.8972995996351</v>
      </c>
      <c r="H152" s="87">
        <f ca="1">IFERROR(IF((VLOOKUP($E152,'Adj NEA Backsheet'!$D$5:$CB$183,H$9,FALSE))="","",(VLOOKUP($E152,'Adj NEA Backsheet'!$D$5:$CB$183,H$9,FALSE))),"")</f>
        <v>2766.907522087929</v>
      </c>
      <c r="I152" s="87">
        <f ca="1">IFERROR(IF((VLOOKUP($E152,'Adj NEA Backsheet'!$D$5:$CB$183,I$9,FALSE))="","",(VLOOKUP($E152,'Adj NEA Backsheet'!$D$5:$CB$183,I$9,FALSE))),"")</f>
        <v>2919.2709252304085</v>
      </c>
      <c r="J152" s="88">
        <f ca="1">IFERROR(IF((VLOOKUP($E152,'Adj NEA Backsheet'!$D$5:$CB$183,J$9,FALSE))="","",(VLOOKUP($E152,'Adj NEA Backsheet'!$D$5:$CB$183,J$9,FALSE))),"")</f>
        <v>2879.4384073470974</v>
      </c>
      <c r="K152" s="148">
        <f ca="1">IFERROR(IF((VLOOKUP($E152,'Adj NEA Backsheet'!$D$5:$CB$183,K$9,FALSE))="","",(VLOOKUP($E152,'Adj NEA Backsheet'!$D$5:$CB$183,K$9,FALSE))),"")</f>
        <v>2992.8152812587464</v>
      </c>
      <c r="L152" s="198">
        <f ca="1">IFERROR(IF((VLOOKUP($E152,'Adj NEA Backsheet'!$D$5:$CB$183,L$9,FALSE))="","",(VLOOKUP($E152,'Adj NEA Backsheet'!$D$5:$CB$183,L$9,FALSE))),"")</f>
        <v>2946.5596037703308</v>
      </c>
      <c r="M152" s="87">
        <f ca="1">IFERROR(IF((VLOOKUP($E152,'NEA Backsheet'!$D$5:$CB$183,M$9,FALSE))="","",(VLOOKUP($E152,'NEA Backsheet'!$D$5:$CB$183,M$9,FALSE))),"")</f>
        <v>2972.1915434235543</v>
      </c>
      <c r="N152" s="201">
        <f ca="1">IFERROR(IF((VLOOKUP($E152,'NEA Backsheet'!$D$5:$CB$183,N$9,FALSE))="","",(VLOOKUP($E152,'NEA Backsheet'!$D$5:$CB$183,N$9,FALSE))),"")</f>
        <v>2945.7656157681326</v>
      </c>
      <c r="O152" s="72"/>
      <c r="Q152" s="86">
        <f ca="1">IFERROR(IF((VLOOKUP($E152,'DTOC Backsheet'!$D$5:$AF$183,Q$9,FALSE))="","",(VLOOKUP($E152,'DTOC Backsheet'!$D$5:$AF$183,Q$9,FALSE))),"")</f>
        <v>810.59781588921817</v>
      </c>
      <c r="R152" s="87">
        <f ca="1">IFERROR(IF((VLOOKUP($E152,'DTOC Backsheet'!$D$5:$AF$183,R$9,FALSE))="","",(VLOOKUP($E152,'DTOC Backsheet'!$D$5:$AF$183,R$9,FALSE))),"")</f>
        <v>748.67714939768075</v>
      </c>
      <c r="S152" s="87">
        <f ca="1">IFERROR(IF((VLOOKUP($E152,'DTOC Backsheet'!$D$5:$AF$183,S$9,FALSE))="","",(VLOOKUP($E152,'DTOC Backsheet'!$D$5:$AF$183,S$9,FALSE))),"")</f>
        <v>604.19559425076</v>
      </c>
      <c r="T152" s="88">
        <f ca="1">IFERROR(IF((VLOOKUP($E152,'DTOC Backsheet'!$D$5:$AF$183,T$9,FALSE))="","",(VLOOKUP($E152,'DTOC Backsheet'!$D$5:$AF$183,T$9,FALSE))),"")</f>
        <v>712.64373919418972</v>
      </c>
      <c r="U152" s="148">
        <f ca="1">IFERROR(IF((VLOOKUP($E152,'DTOC Backsheet'!$D$5:$AF$183,U$9,FALSE))="","",(VLOOKUP($E152,'DTOC Backsheet'!$D$5:$AF$183,U$9,FALSE))),"")</f>
        <v>717.30154141114508</v>
      </c>
      <c r="V152" s="198">
        <f ca="1">IFERROR(IF((VLOOKUP($E152,'DTOC Backsheet'!$D$5:$AF$183,V$9,FALSE))="","",(VLOOKUP($E152,'DTOC Backsheet'!$D$5:$AF$183,V$9,FALSE))),"")</f>
        <v>1358.2151264642202</v>
      </c>
      <c r="W152" s="87">
        <f ca="1">IFERROR(IF((VLOOKUP($E152,'DTOC Backsheet'!$D$5:$AF$183,W$9,FALSE))="","",(VLOOKUP($E152,'DTOC Backsheet'!$D$5:$AF$183,W$9,FALSE))),"")</f>
        <v>772.26360757121995</v>
      </c>
      <c r="X152" s="201">
        <f ca="1">IFERROR(IF((VLOOKUP($E152,'DTOC Backsheet'!$D$5:$AF$183,X$9,FALSE))="","",(VLOOKUP($E152,'DTOC Backsheet'!$D$5:$AF$183,X$9,FALSE))),"")</f>
        <v>597.73043145248278</v>
      </c>
      <c r="Y152" s="72"/>
    </row>
    <row r="153" spans="1:25" ht="30" customHeight="1" x14ac:dyDescent="0.3">
      <c r="A153" s="141">
        <v>141</v>
      </c>
      <c r="B153" s="77" t="str">
        <f ca="1">IFERROR(IF((VLOOKUP($E153,'Org List'!$AJ$10:$AL$190,3,FALSE))="","",(VLOOKUP($E153,'Org List'!$AJ$10:$AL$190,3,FALSE))),"")</f>
        <v>Midlands Commissioning Region</v>
      </c>
      <c r="C153" s="78" t="str">
        <f ca="1">IFERROR(IF((VLOOKUP($E153,'Org List'!$AO$10:$AQ$190,3,FALSE))="","",(VLOOKUP($E153,'Org List'!$AO$10:$AQ$190,3,FALSE))),"")</f>
        <v>West Midlands Region</v>
      </c>
      <c r="D153" s="79" t="str">
        <f ca="1">IFERROR(IF((VLOOKUP($E153,'Org List'!$AT$10:$AV$190,3,FALSE))="","",(VLOOKUP($E153,'Org List'!$AT$10:$AV$190,3,FALSE))),"")</f>
        <v>NHS England Midlands (West Midlands)</v>
      </c>
      <c r="E153" s="77" t="str">
        <f t="shared" ca="1" si="2"/>
        <v>E08000029</v>
      </c>
      <c r="F153" s="79" t="str">
        <f ca="1">IF(E153="","",VLOOKUP(E153,'Org List'!$J$9:$K$640,2,0))</f>
        <v>Solihull</v>
      </c>
      <c r="G153" s="86">
        <f ca="1">IFERROR(IF((VLOOKUP($E153,'Adj NEA Backsheet'!$D$5:$CB$183,G$9,FALSE))="","",(VLOOKUP($E153,'Adj NEA Backsheet'!$D$5:$CB$183,G$9,FALSE))),"")</f>
        <v>2939.5637227700731</v>
      </c>
      <c r="H153" s="87">
        <f ca="1">IFERROR(IF((VLOOKUP($E153,'Adj NEA Backsheet'!$D$5:$CB$183,H$9,FALSE))="","",(VLOOKUP($E153,'Adj NEA Backsheet'!$D$5:$CB$183,H$9,FALSE))),"")</f>
        <v>2925.4556108051825</v>
      </c>
      <c r="I153" s="87">
        <f ca="1">IFERROR(IF((VLOOKUP($E153,'Adj NEA Backsheet'!$D$5:$CB$183,I$9,FALSE))="","",(VLOOKUP($E153,'Adj NEA Backsheet'!$D$5:$CB$183,I$9,FALSE))),"")</f>
        <v>3175.9547476463404</v>
      </c>
      <c r="J153" s="88">
        <f ca="1">IFERROR(IF((VLOOKUP($E153,'Adj NEA Backsheet'!$D$5:$CB$183,J$9,FALSE))="","",(VLOOKUP($E153,'Adj NEA Backsheet'!$D$5:$CB$183,J$9,FALSE))),"")</f>
        <v>3307.5880071215897</v>
      </c>
      <c r="K153" s="148">
        <f ca="1">IFERROR(IF((VLOOKUP($E153,'Adj NEA Backsheet'!$D$5:$CB$183,K$9,FALSE))="","",(VLOOKUP($E153,'Adj NEA Backsheet'!$D$5:$CB$183,K$9,FALSE))),"")</f>
        <v>3418.4559210117636</v>
      </c>
      <c r="L153" s="198">
        <f ca="1">IFERROR(IF((VLOOKUP($E153,'Adj NEA Backsheet'!$D$5:$CB$183,L$9,FALSE))="","",(VLOOKUP($E153,'Adj NEA Backsheet'!$D$5:$CB$183,L$9,FALSE))),"")</f>
        <v>3561.8090859038366</v>
      </c>
      <c r="M153" s="87">
        <f ca="1">IFERROR(IF((VLOOKUP($E153,'NEA Backsheet'!$D$5:$CB$183,M$9,FALSE))="","",(VLOOKUP($E153,'NEA Backsheet'!$D$5:$CB$183,M$9,FALSE))),"")</f>
        <v>3580.6117920269007</v>
      </c>
      <c r="N153" s="201">
        <f ca="1">IFERROR(IF((VLOOKUP($E153,'NEA Backsheet'!$D$5:$CB$183,N$9,FALSE))="","",(VLOOKUP($E153,'NEA Backsheet'!$D$5:$CB$183,N$9,FALSE))),"")</f>
        <v>3377.2595038646568</v>
      </c>
      <c r="O153" s="72"/>
      <c r="Q153" s="86">
        <f ca="1">IFERROR(IF((VLOOKUP($E153,'DTOC Backsheet'!$D$5:$AF$183,Q$9,FALSE))="","",(VLOOKUP($E153,'DTOC Backsheet'!$D$5:$AF$183,Q$9,FALSE))),"")</f>
        <v>1717.5081778984445</v>
      </c>
      <c r="R153" s="87">
        <f ca="1">IFERROR(IF((VLOOKUP($E153,'DTOC Backsheet'!$D$5:$AF$183,R$9,FALSE))="","",(VLOOKUP($E153,'DTOC Backsheet'!$D$5:$AF$183,R$9,FALSE))),"")</f>
        <v>1102.7455014083328</v>
      </c>
      <c r="S153" s="87">
        <f ca="1">IFERROR(IF((VLOOKUP($E153,'DTOC Backsheet'!$D$5:$AF$183,S$9,FALSE))="","",(VLOOKUP($E153,'DTOC Backsheet'!$D$5:$AF$183,S$9,FALSE))),"")</f>
        <v>700.27927448435889</v>
      </c>
      <c r="T153" s="88">
        <f ca="1">IFERROR(IF((VLOOKUP($E153,'DTOC Backsheet'!$D$5:$AF$183,T$9,FALSE))="","",(VLOOKUP($E153,'DTOC Backsheet'!$D$5:$AF$183,T$9,FALSE))),"")</f>
        <v>1059.7162414615518</v>
      </c>
      <c r="U153" s="148">
        <f ca="1">IFERROR(IF((VLOOKUP($E153,'DTOC Backsheet'!$D$5:$AF$183,U$9,FALSE))="","",(VLOOKUP($E153,'DTOC Backsheet'!$D$5:$AF$183,U$9,FALSE))),"")</f>
        <v>1290.4271659985845</v>
      </c>
      <c r="V153" s="198">
        <f ca="1">IFERROR(IF((VLOOKUP($E153,'DTOC Backsheet'!$D$5:$AF$183,V$9,FALSE))="","",(VLOOKUP($E153,'DTOC Backsheet'!$D$5:$AF$183,V$9,FALSE))),"")</f>
        <v>1208.5427186888087</v>
      </c>
      <c r="W153" s="87">
        <f ca="1">IFERROR(IF((VLOOKUP($E153,'DTOC Backsheet'!$D$5:$AF$183,W$9,FALSE))="","",(VLOOKUP($E153,'DTOC Backsheet'!$D$5:$AF$183,W$9,FALSE))),"")</f>
        <v>1251.5768807786178</v>
      </c>
      <c r="X153" s="201">
        <f ca="1">IFERROR(IF((VLOOKUP($E153,'DTOC Backsheet'!$D$5:$AF$183,X$9,FALSE))="","",(VLOOKUP($E153,'DTOC Backsheet'!$D$5:$AF$183,X$9,FALSE))),"")</f>
        <v>1390.2265666650217</v>
      </c>
      <c r="Y153" s="72"/>
    </row>
    <row r="154" spans="1:25" ht="30" customHeight="1" x14ac:dyDescent="0.3">
      <c r="A154" s="141">
        <v>142</v>
      </c>
      <c r="B154" s="77" t="str">
        <f ca="1">IFERROR(IF((VLOOKUP($E154,'Org List'!$AJ$10:$AL$190,3,FALSE))="","",(VLOOKUP($E154,'Org List'!$AJ$10:$AL$190,3,FALSE))),"")</f>
        <v>South West England Commissioning Region</v>
      </c>
      <c r="C154" s="78" t="str">
        <f ca="1">IFERROR(IF((VLOOKUP($E154,'Org List'!$AO$10:$AQ$190,3,FALSE))="","",(VLOOKUP($E154,'Org List'!$AO$10:$AQ$190,3,FALSE))),"")</f>
        <v>South West Region</v>
      </c>
      <c r="D154" s="79" t="str">
        <f ca="1">IFERROR(IF((VLOOKUP($E154,'Org List'!$AT$10:$AV$190,3,FALSE))="","",(VLOOKUP($E154,'Org List'!$AT$10:$AV$190,3,FALSE))),"")</f>
        <v>NHS England South West (South West South)</v>
      </c>
      <c r="E154" s="77" t="str">
        <f t="shared" ca="1" si="2"/>
        <v>E10000027</v>
      </c>
      <c r="F154" s="79" t="str">
        <f ca="1">IF(E154="","",VLOOKUP(E154,'Org List'!$J$9:$K$640,2,0))</f>
        <v>Somerset</v>
      </c>
      <c r="G154" s="86">
        <f ca="1">IFERROR(IF((VLOOKUP($E154,'Adj NEA Backsheet'!$D$5:$CB$183,G$9,FALSE))="","",(VLOOKUP($E154,'Adj NEA Backsheet'!$D$5:$CB$183,G$9,FALSE))),"")</f>
        <v>3093.2203599139939</v>
      </c>
      <c r="H154" s="87">
        <f ca="1">IFERROR(IF((VLOOKUP($E154,'Adj NEA Backsheet'!$D$5:$CB$183,H$9,FALSE))="","",(VLOOKUP($E154,'Adj NEA Backsheet'!$D$5:$CB$183,H$9,FALSE))),"")</f>
        <v>3105.478240098199</v>
      </c>
      <c r="I154" s="87">
        <f ca="1">IFERROR(IF((VLOOKUP($E154,'Adj NEA Backsheet'!$D$5:$CB$183,I$9,FALSE))="","",(VLOOKUP($E154,'Adj NEA Backsheet'!$D$5:$CB$183,I$9,FALSE))),"")</f>
        <v>3326.7933923587048</v>
      </c>
      <c r="J154" s="88">
        <f ca="1">IFERROR(IF((VLOOKUP($E154,'Adj NEA Backsheet'!$D$5:$CB$183,J$9,FALSE))="","",(VLOOKUP($E154,'Adj NEA Backsheet'!$D$5:$CB$183,J$9,FALSE))),"")</f>
        <v>3350.5481251612805</v>
      </c>
      <c r="K154" s="148">
        <f ca="1">IFERROR(IF((VLOOKUP($E154,'Adj NEA Backsheet'!$D$5:$CB$183,K$9,FALSE))="","",(VLOOKUP($E154,'Adj NEA Backsheet'!$D$5:$CB$183,K$9,FALSE))),"")</f>
        <v>3296.7680748203034</v>
      </c>
      <c r="L154" s="198">
        <f ca="1">IFERROR(IF((VLOOKUP($E154,'Adj NEA Backsheet'!$D$5:$CB$183,L$9,FALSE))="","",(VLOOKUP($E154,'Adj NEA Backsheet'!$D$5:$CB$183,L$9,FALSE))),"")</f>
        <v>3238.2854988940876</v>
      </c>
      <c r="M154" s="87">
        <f ca="1">IFERROR(IF((VLOOKUP($E154,'NEA Backsheet'!$D$5:$CB$183,M$9,FALSE))="","",(VLOOKUP($E154,'NEA Backsheet'!$D$5:$CB$183,M$9,FALSE))),"")</f>
        <v>3412.8656135690412</v>
      </c>
      <c r="N154" s="201">
        <f ca="1">IFERROR(IF((VLOOKUP($E154,'NEA Backsheet'!$D$5:$CB$183,N$9,FALSE))="","",(VLOOKUP($E154,'NEA Backsheet'!$D$5:$CB$183,N$9,FALSE))),"")</f>
        <v>3454.2637510017912</v>
      </c>
      <c r="O154" s="72"/>
      <c r="Q154" s="86">
        <f ca="1">IFERROR(IF((VLOOKUP($E154,'DTOC Backsheet'!$D$5:$AF$183,Q$9,FALSE))="","",(VLOOKUP($E154,'DTOC Backsheet'!$D$5:$AF$183,Q$9,FALSE))),"")</f>
        <v>1523.6648835908347</v>
      </c>
      <c r="R154" s="87">
        <f ca="1">IFERROR(IF((VLOOKUP($E154,'DTOC Backsheet'!$D$5:$AF$183,R$9,FALSE))="","",(VLOOKUP($E154,'DTOC Backsheet'!$D$5:$AF$183,R$9,FALSE))),"")</f>
        <v>1286.1960275077452</v>
      </c>
      <c r="S154" s="87">
        <f ca="1">IFERROR(IF((VLOOKUP($E154,'DTOC Backsheet'!$D$5:$AF$183,S$9,FALSE))="","",(VLOOKUP($E154,'DTOC Backsheet'!$D$5:$AF$183,S$9,FALSE))),"")</f>
        <v>979.0816223369003</v>
      </c>
      <c r="T154" s="88">
        <f ca="1">IFERROR(IF((VLOOKUP($E154,'DTOC Backsheet'!$D$5:$AF$183,T$9,FALSE))="","",(VLOOKUP($E154,'DTOC Backsheet'!$D$5:$AF$183,T$9,FALSE))),"")</f>
        <v>886.16464221627814</v>
      </c>
      <c r="U154" s="148">
        <f ca="1">IFERROR(IF((VLOOKUP($E154,'DTOC Backsheet'!$D$5:$AF$183,U$9,FALSE))="","",(VLOOKUP($E154,'DTOC Backsheet'!$D$5:$AF$183,U$9,FALSE))),"")</f>
        <v>698.87435969994988</v>
      </c>
      <c r="V154" s="198">
        <f ca="1">IFERROR(IF((VLOOKUP($E154,'DTOC Backsheet'!$D$5:$AF$183,V$9,FALSE))="","",(VLOOKUP($E154,'DTOC Backsheet'!$D$5:$AF$183,V$9,FALSE))),"")</f>
        <v>868.50839839910634</v>
      </c>
      <c r="W154" s="87">
        <f ca="1">IFERROR(IF((VLOOKUP($E154,'DTOC Backsheet'!$D$5:$AF$183,W$9,FALSE))="","",(VLOOKUP($E154,'DTOC Backsheet'!$D$5:$AF$183,W$9,FALSE))),"")</f>
        <v>687.2525283266217</v>
      </c>
      <c r="X154" s="201">
        <f ca="1">IFERROR(IF((VLOOKUP($E154,'DTOC Backsheet'!$D$5:$AF$183,X$9,FALSE))="","",(VLOOKUP($E154,'DTOC Backsheet'!$D$5:$AF$183,X$9,FALSE))),"")</f>
        <v>579.2827233327381</v>
      </c>
      <c r="Y154" s="72"/>
    </row>
    <row r="155" spans="1:25" ht="30" customHeight="1" x14ac:dyDescent="0.3">
      <c r="A155" s="141">
        <v>143</v>
      </c>
      <c r="B155" s="77" t="str">
        <f ca="1">IFERROR(IF((VLOOKUP($E155,'Org List'!$AJ$10:$AL$190,3,FALSE))="","",(VLOOKUP($E155,'Org List'!$AJ$10:$AL$190,3,FALSE))),"")</f>
        <v>South West England Commissioning Region</v>
      </c>
      <c r="C155" s="78" t="str">
        <f ca="1">IFERROR(IF((VLOOKUP($E155,'Org List'!$AO$10:$AQ$190,3,FALSE))="","",(VLOOKUP($E155,'Org List'!$AO$10:$AQ$190,3,FALSE))),"")</f>
        <v>South West Region</v>
      </c>
      <c r="D155" s="79" t="str">
        <f ca="1">IFERROR(IF((VLOOKUP($E155,'Org List'!$AT$10:$AV$190,3,FALSE))="","",(VLOOKUP($E155,'Org List'!$AT$10:$AV$190,3,FALSE))),"")</f>
        <v>NHS England South West (South West North)</v>
      </c>
      <c r="E155" s="77" t="str">
        <f t="shared" ca="1" si="2"/>
        <v>E06000025</v>
      </c>
      <c r="F155" s="79" t="str">
        <f ca="1">IF(E155="","",VLOOKUP(E155,'Org List'!$J$9:$K$640,2,0))</f>
        <v>South Gloucestershire</v>
      </c>
      <c r="G155" s="86">
        <f ca="1">IFERROR(IF((VLOOKUP($E155,'Adj NEA Backsheet'!$D$5:$CB$183,G$9,FALSE))="","",(VLOOKUP($E155,'Adj NEA Backsheet'!$D$5:$CB$183,G$9,FALSE))),"")</f>
        <v>2366.7329372524869</v>
      </c>
      <c r="H155" s="87">
        <f ca="1">IFERROR(IF((VLOOKUP($E155,'Adj NEA Backsheet'!$D$5:$CB$183,H$9,FALSE))="","",(VLOOKUP($E155,'Adj NEA Backsheet'!$D$5:$CB$183,H$9,FALSE))),"")</f>
        <v>2374.8978338597353</v>
      </c>
      <c r="I155" s="87">
        <f ca="1">IFERROR(IF((VLOOKUP($E155,'Adj NEA Backsheet'!$D$5:$CB$183,I$9,FALSE))="","",(VLOOKUP($E155,'Adj NEA Backsheet'!$D$5:$CB$183,I$9,FALSE))),"")</f>
        <v>2518.4041825064055</v>
      </c>
      <c r="J155" s="88">
        <f ca="1">IFERROR(IF((VLOOKUP($E155,'Adj NEA Backsheet'!$D$5:$CB$183,J$9,FALSE))="","",(VLOOKUP($E155,'Adj NEA Backsheet'!$D$5:$CB$183,J$9,FALSE))),"")</f>
        <v>2527.3749404036266</v>
      </c>
      <c r="K155" s="148">
        <f ca="1">IFERROR(IF((VLOOKUP($E155,'Adj NEA Backsheet'!$D$5:$CB$183,K$9,FALSE))="","",(VLOOKUP($E155,'Adj NEA Backsheet'!$D$5:$CB$183,K$9,FALSE))),"")</f>
        <v>2536.3820522903638</v>
      </c>
      <c r="L155" s="198">
        <f ca="1">IFERROR(IF((VLOOKUP($E155,'Adj NEA Backsheet'!$D$5:$CB$183,L$9,FALSE))="","",(VLOOKUP($E155,'Adj NEA Backsheet'!$D$5:$CB$183,L$9,FALSE))),"")</f>
        <v>2645.1822164015316</v>
      </c>
      <c r="M155" s="87">
        <f ca="1">IFERROR(IF((VLOOKUP($E155,'NEA Backsheet'!$D$5:$CB$183,M$9,FALSE))="","",(VLOOKUP($E155,'NEA Backsheet'!$D$5:$CB$183,M$9,FALSE))),"")</f>
        <v>2832.1815576599461</v>
      </c>
      <c r="N155" s="201">
        <f ca="1">IFERROR(IF((VLOOKUP($E155,'NEA Backsheet'!$D$5:$CB$183,N$9,FALSE))="","",(VLOOKUP($E155,'NEA Backsheet'!$D$5:$CB$183,N$9,FALSE))),"")</f>
        <v>2766.9194371521307</v>
      </c>
      <c r="O155" s="72"/>
      <c r="Q155" s="86">
        <f ca="1">IFERROR(IF((VLOOKUP($E155,'DTOC Backsheet'!$D$5:$AF$183,Q$9,FALSE))="","",(VLOOKUP($E155,'DTOC Backsheet'!$D$5:$AF$183,Q$9,FALSE))),"")</f>
        <v>646.56050638184195</v>
      </c>
      <c r="R155" s="87">
        <f ca="1">IFERROR(IF((VLOOKUP($E155,'DTOC Backsheet'!$D$5:$AF$183,R$9,FALSE))="","",(VLOOKUP($E155,'DTOC Backsheet'!$D$5:$AF$183,R$9,FALSE))),"")</f>
        <v>1014.2125590303403</v>
      </c>
      <c r="S155" s="87">
        <f ca="1">IFERROR(IF((VLOOKUP($E155,'DTOC Backsheet'!$D$5:$AF$183,S$9,FALSE))="","",(VLOOKUP($E155,'DTOC Backsheet'!$D$5:$AF$183,S$9,FALSE))),"")</f>
        <v>834.00872041691377</v>
      </c>
      <c r="T155" s="88">
        <f ca="1">IFERROR(IF((VLOOKUP($E155,'DTOC Backsheet'!$D$5:$AF$183,T$9,FALSE))="","",(VLOOKUP($E155,'DTOC Backsheet'!$D$5:$AF$183,T$9,FALSE))),"")</f>
        <v>1214.9518502252915</v>
      </c>
      <c r="U155" s="148">
        <f ca="1">IFERROR(IF((VLOOKUP($E155,'DTOC Backsheet'!$D$5:$AF$183,U$9,FALSE))="","",(VLOOKUP($E155,'DTOC Backsheet'!$D$5:$AF$183,U$9,FALSE))),"")</f>
        <v>1130.6673676266366</v>
      </c>
      <c r="V155" s="198">
        <f ca="1">IFERROR(IF((VLOOKUP($E155,'DTOC Backsheet'!$D$5:$AF$183,V$9,FALSE))="","",(VLOOKUP($E155,'DTOC Backsheet'!$D$5:$AF$183,V$9,FALSE))),"")</f>
        <v>1067.005683961695</v>
      </c>
      <c r="W155" s="87">
        <f ca="1">IFERROR(IF((VLOOKUP($E155,'DTOC Backsheet'!$D$5:$AF$183,W$9,FALSE))="","",(VLOOKUP($E155,'DTOC Backsheet'!$D$5:$AF$183,W$9,FALSE))),"")</f>
        <v>1071.0405794052476</v>
      </c>
      <c r="X155" s="201">
        <f ca="1">IFERROR(IF((VLOOKUP($E155,'DTOC Backsheet'!$D$5:$AF$183,X$9,FALSE))="","",(VLOOKUP($E155,'DTOC Backsheet'!$D$5:$AF$183,X$9,FALSE))),"")</f>
        <v>1161.4148233591836</v>
      </c>
      <c r="Y155" s="72"/>
    </row>
    <row r="156" spans="1:25" ht="30" customHeight="1" x14ac:dyDescent="0.3">
      <c r="A156" s="141">
        <v>144</v>
      </c>
      <c r="B156" s="77" t="str">
        <f ca="1">IFERROR(IF((VLOOKUP($E156,'Org List'!$AJ$10:$AL$190,3,FALSE))="","",(VLOOKUP($E156,'Org List'!$AJ$10:$AL$190,3,FALSE))),"")</f>
        <v>North East and Yorkshire Commissioning Region</v>
      </c>
      <c r="C156" s="78" t="str">
        <f ca="1">IFERROR(IF((VLOOKUP($E156,'Org List'!$AO$10:$AQ$190,3,FALSE))="","",(VLOOKUP($E156,'Org List'!$AO$10:$AQ$190,3,FALSE))),"")</f>
        <v>North East Region</v>
      </c>
      <c r="D156" s="79" t="str">
        <f ca="1">IFERROR(IF((VLOOKUP($E156,'Org List'!$AT$10:$AV$190,3,FALSE))="","",(VLOOKUP($E156,'Org List'!$AT$10:$AV$190,3,FALSE))),"")</f>
        <v>NHS England North East and Yorkshire (Cumbria And North East)</v>
      </c>
      <c r="E156" s="77" t="str">
        <f t="shared" ca="1" si="2"/>
        <v>E08000023</v>
      </c>
      <c r="F156" s="79" t="str">
        <f ca="1">IF(E156="","",VLOOKUP(E156,'Org List'!$J$9:$K$640,2,0))</f>
        <v>South Tyneside</v>
      </c>
      <c r="G156" s="86">
        <f ca="1">IFERROR(IF((VLOOKUP($E156,'Adj NEA Backsheet'!$D$5:$CB$183,G$9,FALSE))="","",(VLOOKUP($E156,'Adj NEA Backsheet'!$D$5:$CB$183,G$9,FALSE))),"")</f>
        <v>3282.6224812130386</v>
      </c>
      <c r="H156" s="87">
        <f ca="1">IFERROR(IF((VLOOKUP($E156,'Adj NEA Backsheet'!$D$5:$CB$183,H$9,FALSE))="","",(VLOOKUP($E156,'Adj NEA Backsheet'!$D$5:$CB$183,H$9,FALSE))),"")</f>
        <v>3373.314604908554</v>
      </c>
      <c r="I156" s="87">
        <f ca="1">IFERROR(IF((VLOOKUP($E156,'Adj NEA Backsheet'!$D$5:$CB$183,I$9,FALSE))="","",(VLOOKUP($E156,'Adj NEA Backsheet'!$D$5:$CB$183,I$9,FALSE))),"")</f>
        <v>3578.6733312042547</v>
      </c>
      <c r="J156" s="88">
        <f ca="1">IFERROR(IF((VLOOKUP($E156,'Adj NEA Backsheet'!$D$5:$CB$183,J$9,FALSE))="","",(VLOOKUP($E156,'Adj NEA Backsheet'!$D$5:$CB$183,J$9,FALSE))),"")</f>
        <v>3695.3969480911501</v>
      </c>
      <c r="K156" s="148">
        <f ca="1">IFERROR(IF((VLOOKUP($E156,'Adj NEA Backsheet'!$D$5:$CB$183,K$9,FALSE))="","",(VLOOKUP($E156,'Adj NEA Backsheet'!$D$5:$CB$183,K$9,FALSE))),"")</f>
        <v>3757.6083749736249</v>
      </c>
      <c r="L156" s="198">
        <f ca="1">IFERROR(IF((VLOOKUP($E156,'Adj NEA Backsheet'!$D$5:$CB$183,L$9,FALSE))="","",(VLOOKUP($E156,'Adj NEA Backsheet'!$D$5:$CB$183,L$9,FALSE))),"")</f>
        <v>3589.9899952701908</v>
      </c>
      <c r="M156" s="87">
        <f ca="1">IFERROR(IF((VLOOKUP($E156,'NEA Backsheet'!$D$5:$CB$183,M$9,FALSE))="","",(VLOOKUP($E156,'NEA Backsheet'!$D$5:$CB$183,M$9,FALSE))),"")</f>
        <v>3743.1052023586431</v>
      </c>
      <c r="N156" s="201">
        <f ca="1">IFERROR(IF((VLOOKUP($E156,'NEA Backsheet'!$D$5:$CB$183,N$9,FALSE))="","",(VLOOKUP($E156,'NEA Backsheet'!$D$5:$CB$183,N$9,FALSE))),"")</f>
        <v>3811.4022333255766</v>
      </c>
      <c r="O156" s="72"/>
      <c r="Q156" s="86">
        <f ca="1">IFERROR(IF((VLOOKUP($E156,'DTOC Backsheet'!$D$5:$AF$183,Q$9,FALSE))="","",(VLOOKUP($E156,'DTOC Backsheet'!$D$5:$AF$183,Q$9,FALSE))),"")</f>
        <v>577.75999199639841</v>
      </c>
      <c r="R156" s="87">
        <f ca="1">IFERROR(IF((VLOOKUP($E156,'DTOC Backsheet'!$D$5:$AF$183,R$9,FALSE))="","",(VLOOKUP($E156,'DTOC Backsheet'!$D$5:$AF$183,R$9,FALSE))),"")</f>
        <v>494.38914178046787</v>
      </c>
      <c r="S156" s="87">
        <f ca="1">IFERROR(IF((VLOOKUP($E156,'DTOC Backsheet'!$D$5:$AF$183,S$9,FALSE))="","",(VLOOKUP($E156,'DTOC Backsheet'!$D$5:$AF$183,S$9,FALSE))),"")</f>
        <v>521.06781384956571</v>
      </c>
      <c r="T156" s="88">
        <f ca="1">IFERROR(IF((VLOOKUP($E156,'DTOC Backsheet'!$D$5:$AF$183,T$9,FALSE))="","",(VLOOKUP($E156,'DTOC Backsheet'!$D$5:$AF$183,T$9,FALSE))),"")</f>
        <v>726.97217158873559</v>
      </c>
      <c r="U156" s="148">
        <f ca="1">IFERROR(IF((VLOOKUP($E156,'DTOC Backsheet'!$D$5:$AF$183,U$9,FALSE))="","",(VLOOKUP($E156,'DTOC Backsheet'!$D$5:$AF$183,U$9,FALSE))),"")</f>
        <v>489.93417304545102</v>
      </c>
      <c r="V156" s="198">
        <f ca="1">IFERROR(IF((VLOOKUP($E156,'DTOC Backsheet'!$D$5:$AF$183,V$9,FALSE))="","",(VLOOKUP($E156,'DTOC Backsheet'!$D$5:$AF$183,V$9,FALSE))),"")</f>
        <v>313.82495581786975</v>
      </c>
      <c r="W156" s="87">
        <f ca="1">IFERROR(IF((VLOOKUP($E156,'DTOC Backsheet'!$D$5:$AF$183,W$9,FALSE))="","",(VLOOKUP($E156,'DTOC Backsheet'!$D$5:$AF$183,W$9,FALSE))),"")</f>
        <v>495.77665892503893</v>
      </c>
      <c r="X156" s="201">
        <f ca="1">IFERROR(IF((VLOOKUP($E156,'DTOC Backsheet'!$D$5:$AF$183,X$9,FALSE))="","",(VLOOKUP($E156,'DTOC Backsheet'!$D$5:$AF$183,X$9,FALSE))),"")</f>
        <v>514.31540144855251</v>
      </c>
      <c r="Y156" s="72"/>
    </row>
    <row r="157" spans="1:25" ht="30" customHeight="1" x14ac:dyDescent="0.3">
      <c r="A157" s="141">
        <v>145</v>
      </c>
      <c r="B157" s="77" t="str">
        <f ca="1">IFERROR(IF((VLOOKUP($E157,'Org List'!$AJ$10:$AL$190,3,FALSE))="","",(VLOOKUP($E157,'Org List'!$AJ$10:$AL$190,3,FALSE))),"")</f>
        <v>South East England Commissioning Region</v>
      </c>
      <c r="C157" s="78" t="str">
        <f ca="1">IFERROR(IF((VLOOKUP($E157,'Org List'!$AO$10:$AQ$190,3,FALSE))="","",(VLOOKUP($E157,'Org List'!$AO$10:$AQ$190,3,FALSE))),"")</f>
        <v>South East Region</v>
      </c>
      <c r="D157" s="79" t="str">
        <f ca="1">IFERROR(IF((VLOOKUP($E157,'Org List'!$AT$10:$AV$190,3,FALSE))="","",(VLOOKUP($E157,'Org List'!$AT$10:$AV$190,3,FALSE))),"")</f>
        <v>NHS England South East (Hampshire, Isle of Wight and Thames Valley)</v>
      </c>
      <c r="E157" s="77" t="str">
        <f t="shared" ca="1" si="2"/>
        <v>E06000045</v>
      </c>
      <c r="F157" s="79" t="str">
        <f ca="1">IF(E157="","",VLOOKUP(E157,'Org List'!$J$9:$K$640,2,0))</f>
        <v>Southampton</v>
      </c>
      <c r="G157" s="86">
        <f ca="1">IFERROR(IF((VLOOKUP($E157,'Adj NEA Backsheet'!$D$5:$CB$183,G$9,FALSE))="","",(VLOOKUP($E157,'Adj NEA Backsheet'!$D$5:$CB$183,G$9,FALSE))),"")</f>
        <v>2897.9197248642363</v>
      </c>
      <c r="H157" s="87">
        <f ca="1">IFERROR(IF((VLOOKUP($E157,'Adj NEA Backsheet'!$D$5:$CB$183,H$9,FALSE))="","",(VLOOKUP($E157,'Adj NEA Backsheet'!$D$5:$CB$183,H$9,FALSE))),"")</f>
        <v>2772.6824609833357</v>
      </c>
      <c r="I157" s="87">
        <f ca="1">IFERROR(IF((VLOOKUP($E157,'Adj NEA Backsheet'!$D$5:$CB$183,I$9,FALSE))="","",(VLOOKUP($E157,'Adj NEA Backsheet'!$D$5:$CB$183,I$9,FALSE))),"")</f>
        <v>2727.9851906248346</v>
      </c>
      <c r="J157" s="88">
        <f ca="1">IFERROR(IF((VLOOKUP($E157,'Adj NEA Backsheet'!$D$5:$CB$183,J$9,FALSE))="","",(VLOOKUP($E157,'Adj NEA Backsheet'!$D$5:$CB$183,J$9,FALSE))),"")</f>
        <v>2717.3353080215375</v>
      </c>
      <c r="K157" s="148">
        <f ca="1">IFERROR(IF((VLOOKUP($E157,'Adj NEA Backsheet'!$D$5:$CB$183,K$9,FALSE))="","",(VLOOKUP($E157,'Adj NEA Backsheet'!$D$5:$CB$183,K$9,FALSE))),"")</f>
        <v>2735.4907364307574</v>
      </c>
      <c r="L157" s="198">
        <f ca="1">IFERROR(IF((VLOOKUP($E157,'Adj NEA Backsheet'!$D$5:$CB$183,L$9,FALSE))="","",(VLOOKUP($E157,'Adj NEA Backsheet'!$D$5:$CB$183,L$9,FALSE))),"")</f>
        <v>2719.3142933752547</v>
      </c>
      <c r="M157" s="87">
        <f ca="1">IFERROR(IF((VLOOKUP($E157,'NEA Backsheet'!$D$5:$CB$183,M$9,FALSE))="","",(VLOOKUP($E157,'NEA Backsheet'!$D$5:$CB$183,M$9,FALSE))),"")</f>
        <v>2963.5687916714264</v>
      </c>
      <c r="N157" s="201">
        <f ca="1">IFERROR(IF((VLOOKUP($E157,'NEA Backsheet'!$D$5:$CB$183,N$9,FALSE))="","",(VLOOKUP($E157,'NEA Backsheet'!$D$5:$CB$183,N$9,FALSE))),"")</f>
        <v>3017.4716963820574</v>
      </c>
      <c r="O157" s="72"/>
      <c r="Q157" s="86">
        <f ca="1">IFERROR(IF((VLOOKUP($E157,'DTOC Backsheet'!$D$5:$AF$183,Q$9,FALSE))="","",(VLOOKUP($E157,'DTOC Backsheet'!$D$5:$AF$183,Q$9,FALSE))),"")</f>
        <v>1786.6510932720955</v>
      </c>
      <c r="R157" s="87">
        <f ca="1">IFERROR(IF((VLOOKUP($E157,'DTOC Backsheet'!$D$5:$AF$183,R$9,FALSE))="","",(VLOOKUP($E157,'DTOC Backsheet'!$D$5:$AF$183,R$9,FALSE))),"")</f>
        <v>1896.5227117503241</v>
      </c>
      <c r="S157" s="87">
        <f ca="1">IFERROR(IF((VLOOKUP($E157,'DTOC Backsheet'!$D$5:$AF$183,S$9,FALSE))="","",(VLOOKUP($E157,'DTOC Backsheet'!$D$5:$AF$183,S$9,FALSE))),"")</f>
        <v>1766.3594880576482</v>
      </c>
      <c r="T157" s="88">
        <f ca="1">IFERROR(IF((VLOOKUP($E157,'DTOC Backsheet'!$D$5:$AF$183,T$9,FALSE))="","",(VLOOKUP($E157,'DTOC Backsheet'!$D$5:$AF$183,T$9,FALSE))),"")</f>
        <v>1516.2365103686745</v>
      </c>
      <c r="U157" s="148">
        <f ca="1">IFERROR(IF((VLOOKUP($E157,'DTOC Backsheet'!$D$5:$AF$183,U$9,FALSE))="","",(VLOOKUP($E157,'DTOC Backsheet'!$D$5:$AF$183,U$9,FALSE))),"")</f>
        <v>1827.3603657430258</v>
      </c>
      <c r="V157" s="198">
        <f ca="1">IFERROR(IF((VLOOKUP($E157,'DTOC Backsheet'!$D$5:$AF$183,V$9,FALSE))="","",(VLOOKUP($E157,'DTOC Backsheet'!$D$5:$AF$183,V$9,FALSE))),"")</f>
        <v>1925.8172820007319</v>
      </c>
      <c r="W157" s="87">
        <f ca="1">IFERROR(IF((VLOOKUP($E157,'DTOC Backsheet'!$D$5:$AF$183,W$9,FALSE))="","",(VLOOKUP($E157,'DTOC Backsheet'!$D$5:$AF$183,W$9,FALSE))),"")</f>
        <v>1589.5869129806656</v>
      </c>
      <c r="X157" s="201">
        <f ca="1">IFERROR(IF((VLOOKUP($E157,'DTOC Backsheet'!$D$5:$AF$183,X$9,FALSE))="","",(VLOOKUP($E157,'DTOC Backsheet'!$D$5:$AF$183,X$9,FALSE))),"")</f>
        <v>1583.9982787284098</v>
      </c>
      <c r="Y157" s="72"/>
    </row>
    <row r="158" spans="1:25" ht="30" customHeight="1" x14ac:dyDescent="0.3">
      <c r="A158" s="141">
        <v>146</v>
      </c>
      <c r="B158" s="77" t="str">
        <f ca="1">IFERROR(IF((VLOOKUP($E158,'Org List'!$AJ$10:$AL$190,3,FALSE))="","",(VLOOKUP($E158,'Org List'!$AJ$10:$AL$190,3,FALSE))),"")</f>
        <v>East of England Commissioning Region</v>
      </c>
      <c r="C158" s="78" t="str">
        <f ca="1">IFERROR(IF((VLOOKUP($E158,'Org List'!$AO$10:$AQ$190,3,FALSE))="","",(VLOOKUP($E158,'Org List'!$AO$10:$AQ$190,3,FALSE))),"")</f>
        <v>East Region</v>
      </c>
      <c r="D158" s="79" t="str">
        <f ca="1">IFERROR(IF((VLOOKUP($E158,'Org List'!$AT$10:$AV$190,3,FALSE))="","",(VLOOKUP($E158,'Org List'!$AT$10:$AV$190,3,FALSE))),"")</f>
        <v>NHS England East (East)</v>
      </c>
      <c r="E158" s="77" t="str">
        <f t="shared" ca="1" si="2"/>
        <v>E06000033</v>
      </c>
      <c r="F158" s="79" t="str">
        <f ca="1">IF(E158="","",VLOOKUP(E158,'Org List'!$J$9:$K$640,2,0))</f>
        <v>Southend-on-Sea</v>
      </c>
      <c r="G158" s="86">
        <f ca="1">IFERROR(IF((VLOOKUP($E158,'Adj NEA Backsheet'!$D$5:$CB$183,G$9,FALSE))="","",(VLOOKUP($E158,'Adj NEA Backsheet'!$D$5:$CB$183,G$9,FALSE))),"")</f>
        <v>2914.2626425571857</v>
      </c>
      <c r="H158" s="87">
        <f ca="1">IFERROR(IF((VLOOKUP($E158,'Adj NEA Backsheet'!$D$5:$CB$183,H$9,FALSE))="","",(VLOOKUP($E158,'Adj NEA Backsheet'!$D$5:$CB$183,H$9,FALSE))),"")</f>
        <v>2994.2721482218749</v>
      </c>
      <c r="I158" s="87">
        <f ca="1">IFERROR(IF((VLOOKUP($E158,'Adj NEA Backsheet'!$D$5:$CB$183,I$9,FALSE))="","",(VLOOKUP($E158,'Adj NEA Backsheet'!$D$5:$CB$183,I$9,FALSE))),"")</f>
        <v>3170.4286894336124</v>
      </c>
      <c r="J158" s="88">
        <f ca="1">IFERROR(IF((VLOOKUP($E158,'Adj NEA Backsheet'!$D$5:$CB$183,J$9,FALSE))="","",(VLOOKUP($E158,'Adj NEA Backsheet'!$D$5:$CB$183,J$9,FALSE))),"")</f>
        <v>3327.4147875585877</v>
      </c>
      <c r="K158" s="148">
        <f ca="1">IFERROR(IF((VLOOKUP($E158,'Adj NEA Backsheet'!$D$5:$CB$183,K$9,FALSE))="","",(VLOOKUP($E158,'Adj NEA Backsheet'!$D$5:$CB$183,K$9,FALSE))),"")</f>
        <v>3252.8047781231189</v>
      </c>
      <c r="L158" s="198">
        <f ca="1">IFERROR(IF((VLOOKUP($E158,'Adj NEA Backsheet'!$D$5:$CB$183,L$9,FALSE))="","",(VLOOKUP($E158,'Adj NEA Backsheet'!$D$5:$CB$183,L$9,FALSE))),"")</f>
        <v>3303.0422357635439</v>
      </c>
      <c r="M158" s="87">
        <f ca="1">IFERROR(IF((VLOOKUP($E158,'NEA Backsheet'!$D$5:$CB$183,M$9,FALSE))="","",(VLOOKUP($E158,'NEA Backsheet'!$D$5:$CB$183,M$9,FALSE))),"")</f>
        <v>3333.1819799807186</v>
      </c>
      <c r="N158" s="201">
        <f ca="1">IFERROR(IF((VLOOKUP($E158,'NEA Backsheet'!$D$5:$CB$183,N$9,FALSE))="","",(VLOOKUP($E158,'NEA Backsheet'!$D$5:$CB$183,N$9,FALSE))),"")</f>
        <v>3387.3517631078967</v>
      </c>
      <c r="O158" s="72"/>
      <c r="Q158" s="86">
        <f ca="1">IFERROR(IF((VLOOKUP($E158,'DTOC Backsheet'!$D$5:$AF$183,Q$9,FALSE))="","",(VLOOKUP($E158,'DTOC Backsheet'!$D$5:$AF$183,Q$9,FALSE))),"")</f>
        <v>763.87769547209746</v>
      </c>
      <c r="R158" s="87">
        <f ca="1">IFERROR(IF((VLOOKUP($E158,'DTOC Backsheet'!$D$5:$AF$183,R$9,FALSE))="","",(VLOOKUP($E158,'DTOC Backsheet'!$D$5:$AF$183,R$9,FALSE))),"")</f>
        <v>808.02842465993433</v>
      </c>
      <c r="S158" s="87">
        <f ca="1">IFERROR(IF((VLOOKUP($E158,'DTOC Backsheet'!$D$5:$AF$183,S$9,FALSE))="","",(VLOOKUP($E158,'DTOC Backsheet'!$D$5:$AF$183,S$9,FALSE))),"")</f>
        <v>1009.8603295186168</v>
      </c>
      <c r="T158" s="88">
        <f ca="1">IFERROR(IF((VLOOKUP($E158,'DTOC Backsheet'!$D$5:$AF$183,T$9,FALSE))="","",(VLOOKUP($E158,'DTOC Backsheet'!$D$5:$AF$183,T$9,FALSE))),"")</f>
        <v>743.60501254330859</v>
      </c>
      <c r="U158" s="148">
        <f ca="1">IFERROR(IF((VLOOKUP($E158,'DTOC Backsheet'!$D$5:$AF$183,U$9,FALSE))="","",(VLOOKUP($E158,'DTOC Backsheet'!$D$5:$AF$183,U$9,FALSE))),"")</f>
        <v>488.31685575809411</v>
      </c>
      <c r="V158" s="198">
        <f ca="1">IFERROR(IF((VLOOKUP($E158,'DTOC Backsheet'!$D$5:$AF$183,V$9,FALSE))="","",(VLOOKUP($E158,'DTOC Backsheet'!$D$5:$AF$183,V$9,FALSE))),"")</f>
        <v>470.9266543422076</v>
      </c>
      <c r="W158" s="87">
        <f ca="1">IFERROR(IF((VLOOKUP($E158,'DTOC Backsheet'!$D$5:$AF$183,W$9,FALSE))="","",(VLOOKUP($E158,'DTOC Backsheet'!$D$5:$AF$183,W$9,FALSE))),"")</f>
        <v>347.10842026109538</v>
      </c>
      <c r="X158" s="201">
        <f ca="1">IFERROR(IF((VLOOKUP($E158,'DTOC Backsheet'!$D$5:$AF$183,X$9,FALSE))="","",(VLOOKUP($E158,'DTOC Backsheet'!$D$5:$AF$183,X$9,FALSE))),"")</f>
        <v>213.49508218223733</v>
      </c>
      <c r="Y158" s="72"/>
    </row>
    <row r="159" spans="1:25" ht="30" customHeight="1" x14ac:dyDescent="0.3">
      <c r="A159" s="141">
        <v>147</v>
      </c>
      <c r="B159" s="77" t="str">
        <f ca="1">IFERROR(IF((VLOOKUP($E159,'Org List'!$AJ$10:$AL$190,3,FALSE))="","",(VLOOKUP($E159,'Org List'!$AJ$10:$AL$190,3,FALSE))),"")</f>
        <v>London Commissioning Region</v>
      </c>
      <c r="C159" s="78" t="str">
        <f ca="1">IFERROR(IF((VLOOKUP($E159,'Org List'!$AO$10:$AQ$190,3,FALSE))="","",(VLOOKUP($E159,'Org List'!$AO$10:$AQ$190,3,FALSE))),"")</f>
        <v>London Region</v>
      </c>
      <c r="D159" s="79" t="str">
        <f ca="1">IFERROR(IF((VLOOKUP($E159,'Org List'!$AT$10:$AV$190,3,FALSE))="","",(VLOOKUP($E159,'Org List'!$AT$10:$AV$190,3,FALSE))),"")</f>
        <v>NHS England London</v>
      </c>
      <c r="E159" s="77" t="str">
        <f t="shared" ca="1" si="2"/>
        <v>E09000028</v>
      </c>
      <c r="F159" s="79" t="str">
        <f ca="1">IF(E159="","",VLOOKUP(E159,'Org List'!$J$9:$K$640,2,0))</f>
        <v>Southwark</v>
      </c>
      <c r="G159" s="86">
        <f ca="1">IFERROR(IF((VLOOKUP($E159,'Adj NEA Backsheet'!$D$5:$CB$183,G$9,FALSE))="","",(VLOOKUP($E159,'Adj NEA Backsheet'!$D$5:$CB$183,G$9,FALSE))),"")</f>
        <v>2009.3558484894347</v>
      </c>
      <c r="H159" s="87">
        <f ca="1">IFERROR(IF((VLOOKUP($E159,'Adj NEA Backsheet'!$D$5:$CB$183,H$9,FALSE))="","",(VLOOKUP($E159,'Adj NEA Backsheet'!$D$5:$CB$183,H$9,FALSE))),"")</f>
        <v>2043.8487754681107</v>
      </c>
      <c r="I159" s="87">
        <f ca="1">IFERROR(IF((VLOOKUP($E159,'Adj NEA Backsheet'!$D$5:$CB$183,I$9,FALSE))="","",(VLOOKUP($E159,'Adj NEA Backsheet'!$D$5:$CB$183,I$9,FALSE))),"")</f>
        <v>2102.1319992962663</v>
      </c>
      <c r="J159" s="88">
        <f ca="1">IFERROR(IF((VLOOKUP($E159,'Adj NEA Backsheet'!$D$5:$CB$183,J$9,FALSE))="","",(VLOOKUP($E159,'Adj NEA Backsheet'!$D$5:$CB$183,J$9,FALSE))),"")</f>
        <v>2012.9213854580598</v>
      </c>
      <c r="K159" s="148">
        <f ca="1">IFERROR(IF((VLOOKUP($E159,'Adj NEA Backsheet'!$D$5:$CB$183,K$9,FALSE))="","",(VLOOKUP($E159,'Adj NEA Backsheet'!$D$5:$CB$183,K$9,FALSE))),"")</f>
        <v>2104.6773574629774</v>
      </c>
      <c r="L159" s="198">
        <f ca="1">IFERROR(IF((VLOOKUP($E159,'Adj NEA Backsheet'!$D$5:$CB$183,L$9,FALSE))="","",(VLOOKUP($E159,'Adj NEA Backsheet'!$D$5:$CB$183,L$9,FALSE))),"")</f>
        <v>2179.603245945465</v>
      </c>
      <c r="M159" s="87">
        <f ca="1">IFERROR(IF((VLOOKUP($E159,'NEA Backsheet'!$D$5:$CB$183,M$9,FALSE))="","",(VLOOKUP($E159,'NEA Backsheet'!$D$5:$CB$183,M$9,FALSE))),"")</f>
        <v>2297.1257796613204</v>
      </c>
      <c r="N159" s="201">
        <f ca="1">IFERROR(IF((VLOOKUP($E159,'NEA Backsheet'!$D$5:$CB$183,N$9,FALSE))="","",(VLOOKUP($E159,'NEA Backsheet'!$D$5:$CB$183,N$9,FALSE))),"")</f>
        <v>2187.5038043740765</v>
      </c>
      <c r="O159" s="72"/>
      <c r="Q159" s="86">
        <f ca="1">IFERROR(IF((VLOOKUP($E159,'DTOC Backsheet'!$D$5:$AF$183,Q$9,FALSE))="","",(VLOOKUP($E159,'DTOC Backsheet'!$D$5:$AF$183,Q$9,FALSE))),"")</f>
        <v>516.31805191998274</v>
      </c>
      <c r="R159" s="87">
        <f ca="1">IFERROR(IF((VLOOKUP($E159,'DTOC Backsheet'!$D$5:$AF$183,R$9,FALSE))="","",(VLOOKUP($E159,'DTOC Backsheet'!$D$5:$AF$183,R$9,FALSE))),"")</f>
        <v>339.00882943893441</v>
      </c>
      <c r="S159" s="87">
        <f ca="1">IFERROR(IF((VLOOKUP($E159,'DTOC Backsheet'!$D$5:$AF$183,S$9,FALSE))="","",(VLOOKUP($E159,'DTOC Backsheet'!$D$5:$AF$183,S$9,FALSE))),"")</f>
        <v>406.65049670597085</v>
      </c>
      <c r="T159" s="88">
        <f ca="1">IFERROR(IF((VLOOKUP($E159,'DTOC Backsheet'!$D$5:$AF$183,T$9,FALSE))="","",(VLOOKUP($E159,'DTOC Backsheet'!$D$5:$AF$183,T$9,FALSE))),"")</f>
        <v>372.72297372448128</v>
      </c>
      <c r="U159" s="148">
        <f ca="1">IFERROR(IF((VLOOKUP($E159,'DTOC Backsheet'!$D$5:$AF$183,U$9,FALSE))="","",(VLOOKUP($E159,'DTOC Backsheet'!$D$5:$AF$183,U$9,FALSE))),"")</f>
        <v>375.86831527489886</v>
      </c>
      <c r="V159" s="198">
        <f ca="1">IFERROR(IF((VLOOKUP($E159,'DTOC Backsheet'!$D$5:$AF$183,V$9,FALSE))="","",(VLOOKUP($E159,'DTOC Backsheet'!$D$5:$AF$183,V$9,FALSE))),"")</f>
        <v>390.41551994558006</v>
      </c>
      <c r="W159" s="87">
        <f ca="1">IFERROR(IF((VLOOKUP($E159,'DTOC Backsheet'!$D$5:$AF$183,W$9,FALSE))="","",(VLOOKUP($E159,'DTOC Backsheet'!$D$5:$AF$183,W$9,FALSE))),"")</f>
        <v>526.05837430733743</v>
      </c>
      <c r="X159" s="201">
        <f ca="1">IFERROR(IF((VLOOKUP($E159,'DTOC Backsheet'!$D$5:$AF$183,X$9,FALSE))="","",(VLOOKUP($E159,'DTOC Backsheet'!$D$5:$AF$183,X$9,FALSE))),"")</f>
        <v>806.96504369058164</v>
      </c>
      <c r="Y159" s="72"/>
    </row>
    <row r="160" spans="1:25" ht="30" customHeight="1" x14ac:dyDescent="0.3">
      <c r="A160" s="141">
        <v>148</v>
      </c>
      <c r="B160" s="77" t="str">
        <f ca="1">IFERROR(IF((VLOOKUP($E160,'Org List'!$AJ$10:$AL$190,3,FALSE))="","",(VLOOKUP($E160,'Org List'!$AJ$10:$AL$190,3,FALSE))),"")</f>
        <v>North West Commissioning Region</v>
      </c>
      <c r="C160" s="78" t="str">
        <f ca="1">IFERROR(IF((VLOOKUP($E160,'Org List'!$AO$10:$AQ$190,3,FALSE))="","",(VLOOKUP($E160,'Org List'!$AO$10:$AQ$190,3,FALSE))),"")</f>
        <v>North West Region</v>
      </c>
      <c r="D160" s="79" t="str">
        <f ca="1">IFERROR(IF((VLOOKUP($E160,'Org List'!$AT$10:$AV$190,3,FALSE))="","",(VLOOKUP($E160,'Org List'!$AT$10:$AV$190,3,FALSE))),"")</f>
        <v>NHS England North West (Cheshire And Merseyside)</v>
      </c>
      <c r="E160" s="77" t="str">
        <f t="shared" ca="1" si="2"/>
        <v>E08000013</v>
      </c>
      <c r="F160" s="79" t="str">
        <f ca="1">IF(E160="","",VLOOKUP(E160,'Org List'!$J$9:$K$640,2,0))</f>
        <v>St. Helens</v>
      </c>
      <c r="G160" s="86">
        <f ca="1">IFERROR(IF((VLOOKUP($E160,'Adj NEA Backsheet'!$D$5:$CB$183,G$9,FALSE))="","",(VLOOKUP($E160,'Adj NEA Backsheet'!$D$5:$CB$183,G$9,FALSE))),"")</f>
        <v>3805.1027324889001</v>
      </c>
      <c r="H160" s="87">
        <f ca="1">IFERROR(IF((VLOOKUP($E160,'Adj NEA Backsheet'!$D$5:$CB$183,H$9,FALSE))="","",(VLOOKUP($E160,'Adj NEA Backsheet'!$D$5:$CB$183,H$9,FALSE))),"")</f>
        <v>3729.003532191115</v>
      </c>
      <c r="I160" s="87">
        <f ca="1">IFERROR(IF((VLOOKUP($E160,'Adj NEA Backsheet'!$D$5:$CB$183,I$9,FALSE))="","",(VLOOKUP($E160,'Adj NEA Backsheet'!$D$5:$CB$183,I$9,FALSE))),"")</f>
        <v>3961.5077362997763</v>
      </c>
      <c r="J160" s="88">
        <f ca="1">IFERROR(IF((VLOOKUP($E160,'Adj NEA Backsheet'!$D$5:$CB$183,J$9,FALSE))="","",(VLOOKUP($E160,'Adj NEA Backsheet'!$D$5:$CB$183,J$9,FALSE))),"")</f>
        <v>3757.6756758147785</v>
      </c>
      <c r="K160" s="148">
        <f ca="1">IFERROR(IF((VLOOKUP($E160,'Adj NEA Backsheet'!$D$5:$CB$183,K$9,FALSE))="","",(VLOOKUP($E160,'Adj NEA Backsheet'!$D$5:$CB$183,K$9,FALSE))),"")</f>
        <v>3917.7574417179549</v>
      </c>
      <c r="L160" s="198">
        <f ca="1">IFERROR(IF((VLOOKUP($E160,'Adj NEA Backsheet'!$D$5:$CB$183,L$9,FALSE))="","",(VLOOKUP($E160,'Adj NEA Backsheet'!$D$5:$CB$183,L$9,FALSE))),"")</f>
        <v>3981.2528763447644</v>
      </c>
      <c r="M160" s="87">
        <f ca="1">IFERROR(IF((VLOOKUP($E160,'NEA Backsheet'!$D$5:$CB$183,M$9,FALSE))="","",(VLOOKUP($E160,'NEA Backsheet'!$D$5:$CB$183,M$9,FALSE))),"")</f>
        <v>3986.1210854980891</v>
      </c>
      <c r="N160" s="201">
        <f ca="1">IFERROR(IF((VLOOKUP($E160,'NEA Backsheet'!$D$5:$CB$183,N$9,FALSE))="","",(VLOOKUP($E160,'NEA Backsheet'!$D$5:$CB$183,N$9,FALSE))),"")</f>
        <v>3896.9738859996842</v>
      </c>
      <c r="O160" s="72"/>
      <c r="Q160" s="86">
        <f ca="1">IFERROR(IF((VLOOKUP($E160,'DTOC Backsheet'!$D$5:$AF$183,Q$9,FALSE))="","",(VLOOKUP($E160,'DTOC Backsheet'!$D$5:$AF$183,Q$9,FALSE))),"")</f>
        <v>751.9956267915087</v>
      </c>
      <c r="R160" s="87">
        <f ca="1">IFERROR(IF((VLOOKUP($E160,'DTOC Backsheet'!$D$5:$AF$183,R$9,FALSE))="","",(VLOOKUP($E160,'DTOC Backsheet'!$D$5:$AF$183,R$9,FALSE))),"")</f>
        <v>1049.8503717928054</v>
      </c>
      <c r="S160" s="87">
        <f ca="1">IFERROR(IF((VLOOKUP($E160,'DTOC Backsheet'!$D$5:$AF$183,S$9,FALSE))="","",(VLOOKUP($E160,'DTOC Backsheet'!$D$5:$AF$183,S$9,FALSE))),"")</f>
        <v>705.03970228542198</v>
      </c>
      <c r="T160" s="88">
        <f ca="1">IFERROR(IF((VLOOKUP($E160,'DTOC Backsheet'!$D$5:$AF$183,T$9,FALSE))="","",(VLOOKUP($E160,'DTOC Backsheet'!$D$5:$AF$183,T$9,FALSE))),"")</f>
        <v>485.22366346312998</v>
      </c>
      <c r="U160" s="148">
        <f ca="1">IFERROR(IF((VLOOKUP($E160,'DTOC Backsheet'!$D$5:$AF$183,U$9,FALSE))="","",(VLOOKUP($E160,'DTOC Backsheet'!$D$5:$AF$183,U$9,FALSE))),"")</f>
        <v>557.23812648431499</v>
      </c>
      <c r="V160" s="198">
        <f ca="1">IFERROR(IF((VLOOKUP($E160,'DTOC Backsheet'!$D$5:$AF$183,V$9,FALSE))="","",(VLOOKUP($E160,'DTOC Backsheet'!$D$5:$AF$183,V$9,FALSE))),"")</f>
        <v>378.94989279109001</v>
      </c>
      <c r="W160" s="87">
        <f ca="1">IFERROR(IF((VLOOKUP($E160,'DTOC Backsheet'!$D$5:$AF$183,W$9,FALSE))="","",(VLOOKUP($E160,'DTOC Backsheet'!$D$5:$AF$183,W$9,FALSE))),"")</f>
        <v>571.92068690611006</v>
      </c>
      <c r="X160" s="201">
        <f ca="1">IFERROR(IF((VLOOKUP($E160,'DTOC Backsheet'!$D$5:$AF$183,X$9,FALSE))="","",(VLOOKUP($E160,'DTOC Backsheet'!$D$5:$AF$183,X$9,FALSE))),"")</f>
        <v>553.92989997581731</v>
      </c>
      <c r="Y160" s="72"/>
    </row>
    <row r="161" spans="1:25" ht="30" customHeight="1" x14ac:dyDescent="0.3">
      <c r="A161" s="141">
        <v>149</v>
      </c>
      <c r="B161" s="77" t="str">
        <f ca="1">IFERROR(IF((VLOOKUP($E161,'Org List'!$AJ$10:$AL$190,3,FALSE))="","",(VLOOKUP($E161,'Org List'!$AJ$10:$AL$190,3,FALSE))),"")</f>
        <v>Midlands Commissioning Region</v>
      </c>
      <c r="C161" s="78" t="str">
        <f ca="1">IFERROR(IF((VLOOKUP($E161,'Org List'!$AO$10:$AQ$190,3,FALSE))="","",(VLOOKUP($E161,'Org List'!$AO$10:$AQ$190,3,FALSE))),"")</f>
        <v>West Midlands Region</v>
      </c>
      <c r="D161" s="79" t="str">
        <f ca="1">IFERROR(IF((VLOOKUP($E161,'Org List'!$AT$10:$AV$190,3,FALSE))="","",(VLOOKUP($E161,'Org List'!$AT$10:$AV$190,3,FALSE))),"")</f>
        <v>NHS England Midlands (North Midlands)</v>
      </c>
      <c r="E161" s="77" t="str">
        <f t="shared" ca="1" si="2"/>
        <v>E10000028</v>
      </c>
      <c r="F161" s="79" t="str">
        <f ca="1">IF(E161="","",VLOOKUP(E161,'Org List'!$J$9:$K$640,2,0))</f>
        <v>Staffordshire</v>
      </c>
      <c r="G161" s="86">
        <f ca="1">IFERROR(IF((VLOOKUP($E161,'Adj NEA Backsheet'!$D$5:$CB$183,G$9,FALSE))="","",(VLOOKUP($E161,'Adj NEA Backsheet'!$D$5:$CB$183,G$9,FALSE))),"")</f>
        <v>2746.3871916164298</v>
      </c>
      <c r="H161" s="87">
        <f ca="1">IFERROR(IF((VLOOKUP($E161,'Adj NEA Backsheet'!$D$5:$CB$183,H$9,FALSE))="","",(VLOOKUP($E161,'Adj NEA Backsheet'!$D$5:$CB$183,H$9,FALSE))),"")</f>
        <v>2706.362185438275</v>
      </c>
      <c r="I161" s="87">
        <f ca="1">IFERROR(IF((VLOOKUP($E161,'Adj NEA Backsheet'!$D$5:$CB$183,I$9,FALSE))="","",(VLOOKUP($E161,'Adj NEA Backsheet'!$D$5:$CB$183,I$9,FALSE))),"")</f>
        <v>2851.969831299421</v>
      </c>
      <c r="J161" s="88">
        <f ca="1">IFERROR(IF((VLOOKUP($E161,'Adj NEA Backsheet'!$D$5:$CB$183,J$9,FALSE))="","",(VLOOKUP($E161,'Adj NEA Backsheet'!$D$5:$CB$183,J$9,FALSE))),"")</f>
        <v>2863.2428706694959</v>
      </c>
      <c r="K161" s="148">
        <f ca="1">IFERROR(IF((VLOOKUP($E161,'Adj NEA Backsheet'!$D$5:$CB$183,K$9,FALSE))="","",(VLOOKUP($E161,'Adj NEA Backsheet'!$D$5:$CB$183,K$9,FALSE))),"")</f>
        <v>3001.7217916832456</v>
      </c>
      <c r="L161" s="198">
        <f ca="1">IFERROR(IF((VLOOKUP($E161,'Adj NEA Backsheet'!$D$5:$CB$183,L$9,FALSE))="","",(VLOOKUP($E161,'Adj NEA Backsheet'!$D$5:$CB$183,L$9,FALSE))),"")</f>
        <v>3057.3472207669665</v>
      </c>
      <c r="M161" s="87">
        <f ca="1">IFERROR(IF((VLOOKUP($E161,'NEA Backsheet'!$D$5:$CB$183,M$9,FALSE))="","",(VLOOKUP($E161,'NEA Backsheet'!$D$5:$CB$183,M$9,FALSE))),"")</f>
        <v>3264.7650837622782</v>
      </c>
      <c r="N161" s="201">
        <f ca="1">IFERROR(IF((VLOOKUP($E161,'NEA Backsheet'!$D$5:$CB$183,N$9,FALSE))="","",(VLOOKUP($E161,'NEA Backsheet'!$D$5:$CB$183,N$9,FALSE))),"")</f>
        <v>3238.6944409048242</v>
      </c>
      <c r="O161" s="72"/>
      <c r="Q161" s="86">
        <f ca="1">IFERROR(IF((VLOOKUP($E161,'DTOC Backsheet'!$D$5:$AF$183,Q$9,FALSE))="","",(VLOOKUP($E161,'DTOC Backsheet'!$D$5:$AF$183,Q$9,FALSE))),"")</f>
        <v>1601.1055863454387</v>
      </c>
      <c r="R161" s="87">
        <f ca="1">IFERROR(IF((VLOOKUP($E161,'DTOC Backsheet'!$D$5:$AF$183,R$9,FALSE))="","",(VLOOKUP($E161,'DTOC Backsheet'!$D$5:$AF$183,R$9,FALSE))),"")</f>
        <v>1577.027739389363</v>
      </c>
      <c r="S161" s="87">
        <f ca="1">IFERROR(IF((VLOOKUP($E161,'DTOC Backsheet'!$D$5:$AF$183,S$9,FALSE))="","",(VLOOKUP($E161,'DTOC Backsheet'!$D$5:$AF$183,S$9,FALSE))),"")</f>
        <v>1498.3829374973286</v>
      </c>
      <c r="T161" s="88">
        <f ca="1">IFERROR(IF((VLOOKUP($E161,'DTOC Backsheet'!$D$5:$AF$183,T$9,FALSE))="","",(VLOOKUP($E161,'DTOC Backsheet'!$D$5:$AF$183,T$9,FALSE))),"")</f>
        <v>1542.7580499999754</v>
      </c>
      <c r="U161" s="148">
        <f ca="1">IFERROR(IF((VLOOKUP($E161,'DTOC Backsheet'!$D$5:$AF$183,U$9,FALSE))="","",(VLOOKUP($E161,'DTOC Backsheet'!$D$5:$AF$183,U$9,FALSE))),"")</f>
        <v>1512.8458359384856</v>
      </c>
      <c r="V161" s="198">
        <f ca="1">IFERROR(IF((VLOOKUP($E161,'DTOC Backsheet'!$D$5:$AF$183,V$9,FALSE))="","",(VLOOKUP($E161,'DTOC Backsheet'!$D$5:$AF$183,V$9,FALSE))),"")</f>
        <v>1392.3423450050559</v>
      </c>
      <c r="W161" s="87">
        <f ca="1">IFERROR(IF((VLOOKUP($E161,'DTOC Backsheet'!$D$5:$AF$183,W$9,FALSE))="","",(VLOOKUP($E161,'DTOC Backsheet'!$D$5:$AF$183,W$9,FALSE))),"")</f>
        <v>1299.1871640707022</v>
      </c>
      <c r="X161" s="201">
        <f ca="1">IFERROR(IF((VLOOKUP($E161,'DTOC Backsheet'!$D$5:$AF$183,X$9,FALSE))="","",(VLOOKUP($E161,'DTOC Backsheet'!$D$5:$AF$183,X$9,FALSE))),"")</f>
        <v>1412.4379799910623</v>
      </c>
      <c r="Y161" s="72"/>
    </row>
    <row r="162" spans="1:25" ht="30" customHeight="1" x14ac:dyDescent="0.3">
      <c r="A162" s="141">
        <v>150</v>
      </c>
      <c r="B162" s="77" t="str">
        <f ca="1">IFERROR(IF((VLOOKUP($E162,'Org List'!$AJ$10:$AL$190,3,FALSE))="","",(VLOOKUP($E162,'Org List'!$AJ$10:$AL$190,3,FALSE))),"")</f>
        <v>North West Commissioning Region</v>
      </c>
      <c r="C162" s="78" t="str">
        <f ca="1">IFERROR(IF((VLOOKUP($E162,'Org List'!$AO$10:$AQ$190,3,FALSE))="","",(VLOOKUP($E162,'Org List'!$AO$10:$AQ$190,3,FALSE))),"")</f>
        <v>North West Region</v>
      </c>
      <c r="D162" s="79" t="str">
        <f ca="1">IFERROR(IF((VLOOKUP($E162,'Org List'!$AT$10:$AV$190,3,FALSE))="","",(VLOOKUP($E162,'Org List'!$AT$10:$AV$190,3,FALSE))),"")</f>
        <v>NHS England North West (Greater Manchester)</v>
      </c>
      <c r="E162" s="77" t="str">
        <f t="shared" ca="1" si="2"/>
        <v>E08000007</v>
      </c>
      <c r="F162" s="79" t="str">
        <f ca="1">IF(E162="","",VLOOKUP(E162,'Org List'!$J$9:$K$640,2,0))</f>
        <v>Stockport</v>
      </c>
      <c r="G162" s="86">
        <f ca="1">IFERROR(IF((VLOOKUP($E162,'Adj NEA Backsheet'!$D$5:$CB$183,G$9,FALSE))="","",(VLOOKUP($E162,'Adj NEA Backsheet'!$D$5:$CB$183,G$9,FALSE))),"")</f>
        <v>3692.7627929165255</v>
      </c>
      <c r="H162" s="87">
        <f ca="1">IFERROR(IF((VLOOKUP($E162,'Adj NEA Backsheet'!$D$5:$CB$183,H$9,FALSE))="","",(VLOOKUP($E162,'Adj NEA Backsheet'!$D$5:$CB$183,H$9,FALSE))),"")</f>
        <v>3586.604391548316</v>
      </c>
      <c r="I162" s="87">
        <f ca="1">IFERROR(IF((VLOOKUP($E162,'Adj NEA Backsheet'!$D$5:$CB$183,I$9,FALSE))="","",(VLOOKUP($E162,'Adj NEA Backsheet'!$D$5:$CB$183,I$9,FALSE))),"")</f>
        <v>3758.1832582636166</v>
      </c>
      <c r="J162" s="88">
        <f ca="1">IFERROR(IF((VLOOKUP($E162,'Adj NEA Backsheet'!$D$5:$CB$183,J$9,FALSE))="","",(VLOOKUP($E162,'Adj NEA Backsheet'!$D$5:$CB$183,J$9,FALSE))),"")</f>
        <v>3609.2625278576684</v>
      </c>
      <c r="K162" s="148">
        <f ca="1">IFERROR(IF((VLOOKUP($E162,'Adj NEA Backsheet'!$D$5:$CB$183,K$9,FALSE))="","",(VLOOKUP($E162,'Adj NEA Backsheet'!$D$5:$CB$183,K$9,FALSE))),"")</f>
        <v>3776.8290045869853</v>
      </c>
      <c r="L162" s="198">
        <f ca="1">IFERROR(IF((VLOOKUP($E162,'Adj NEA Backsheet'!$D$5:$CB$183,L$9,FALSE))="","",(VLOOKUP($E162,'Adj NEA Backsheet'!$D$5:$CB$183,L$9,FALSE))),"")</f>
        <v>3699.7958739691417</v>
      </c>
      <c r="M162" s="87">
        <f ca="1">IFERROR(IF((VLOOKUP($E162,'NEA Backsheet'!$D$5:$CB$183,M$9,FALSE))="","",(VLOOKUP($E162,'NEA Backsheet'!$D$5:$CB$183,M$9,FALSE))),"")</f>
        <v>3649.8985452581887</v>
      </c>
      <c r="N162" s="201">
        <f ca="1">IFERROR(IF((VLOOKUP($E162,'NEA Backsheet'!$D$5:$CB$183,N$9,FALSE))="","",(VLOOKUP($E162,'NEA Backsheet'!$D$5:$CB$183,N$9,FALSE))),"")</f>
        <v>3632.4324823265747</v>
      </c>
      <c r="O162" s="72"/>
      <c r="Q162" s="86">
        <f ca="1">IFERROR(IF((VLOOKUP($E162,'DTOC Backsheet'!$D$5:$AF$183,Q$9,FALSE))="","",(VLOOKUP($E162,'DTOC Backsheet'!$D$5:$AF$183,Q$9,FALSE))),"")</f>
        <v>1316.3373996747512</v>
      </c>
      <c r="R162" s="87">
        <f ca="1">IFERROR(IF((VLOOKUP($E162,'DTOC Backsheet'!$D$5:$AF$183,R$9,FALSE))="","",(VLOOKUP($E162,'DTOC Backsheet'!$D$5:$AF$183,R$9,FALSE))),"")</f>
        <v>1546.0279749093729</v>
      </c>
      <c r="S162" s="87">
        <f ca="1">IFERROR(IF((VLOOKUP($E162,'DTOC Backsheet'!$D$5:$AF$183,S$9,FALSE))="","",(VLOOKUP($E162,'DTOC Backsheet'!$D$5:$AF$183,S$9,FALSE))),"")</f>
        <v>1236.1210346596065</v>
      </c>
      <c r="T162" s="88">
        <f ca="1">IFERROR(IF((VLOOKUP($E162,'DTOC Backsheet'!$D$5:$AF$183,T$9,FALSE))="","",(VLOOKUP($E162,'DTOC Backsheet'!$D$5:$AF$183,T$9,FALSE))),"")</f>
        <v>1411.4053852521838</v>
      </c>
      <c r="U162" s="148">
        <f ca="1">IFERROR(IF((VLOOKUP($E162,'DTOC Backsheet'!$D$5:$AF$183,U$9,FALSE))="","",(VLOOKUP($E162,'DTOC Backsheet'!$D$5:$AF$183,U$9,FALSE))),"")</f>
        <v>1190.87329380653</v>
      </c>
      <c r="V162" s="198">
        <f ca="1">IFERROR(IF((VLOOKUP($E162,'DTOC Backsheet'!$D$5:$AF$183,V$9,FALSE))="","",(VLOOKUP($E162,'DTOC Backsheet'!$D$5:$AF$183,V$9,FALSE))),"")</f>
        <v>1124.495317767442</v>
      </c>
      <c r="W162" s="87">
        <f ca="1">IFERROR(IF((VLOOKUP($E162,'DTOC Backsheet'!$D$5:$AF$183,W$9,FALSE))="","",(VLOOKUP($E162,'DTOC Backsheet'!$D$5:$AF$183,W$9,FALSE))),"")</f>
        <v>1184.7595328555615</v>
      </c>
      <c r="X162" s="201">
        <f ca="1">IFERROR(IF((VLOOKUP($E162,'DTOC Backsheet'!$D$5:$AF$183,X$9,FALSE))="","",(VLOOKUP($E162,'DTOC Backsheet'!$D$5:$AF$183,X$9,FALSE))),"")</f>
        <v>1027.6305435510087</v>
      </c>
      <c r="Y162" s="72"/>
    </row>
    <row r="163" spans="1:25" ht="30" customHeight="1" x14ac:dyDescent="0.3">
      <c r="A163" s="141">
        <v>151</v>
      </c>
      <c r="B163" s="77" t="str">
        <f ca="1">IFERROR(IF((VLOOKUP($E163,'Org List'!$AJ$10:$AL$190,3,FALSE))="","",(VLOOKUP($E163,'Org List'!$AJ$10:$AL$190,3,FALSE))),"")</f>
        <v>North East and Yorkshire Commissioning Region</v>
      </c>
      <c r="C163" s="78" t="str">
        <f ca="1">IFERROR(IF((VLOOKUP($E163,'Org List'!$AO$10:$AQ$190,3,FALSE))="","",(VLOOKUP($E163,'Org List'!$AO$10:$AQ$190,3,FALSE))),"")</f>
        <v>North East Region</v>
      </c>
      <c r="D163" s="79" t="str">
        <f ca="1">IFERROR(IF((VLOOKUP($E163,'Org List'!$AT$10:$AV$190,3,FALSE))="","",(VLOOKUP($E163,'Org List'!$AT$10:$AV$190,3,FALSE))),"")</f>
        <v>NHS England North East and Yorkshire (Cumbria And North East)</v>
      </c>
      <c r="E163" s="77" t="str">
        <f t="shared" ca="1" si="2"/>
        <v>E06000004</v>
      </c>
      <c r="F163" s="79" t="str">
        <f ca="1">IF(E163="","",VLOOKUP(E163,'Org List'!$J$9:$K$640,2,0))</f>
        <v>Stockton-on-Tees</v>
      </c>
      <c r="G163" s="86">
        <f ca="1">IFERROR(IF((VLOOKUP($E163,'Adj NEA Backsheet'!$D$5:$CB$183,G$9,FALSE))="","",(VLOOKUP($E163,'Adj NEA Backsheet'!$D$5:$CB$183,G$9,FALSE))),"")</f>
        <v>3413.8876991759785</v>
      </c>
      <c r="H163" s="87">
        <f ca="1">IFERROR(IF((VLOOKUP($E163,'Adj NEA Backsheet'!$D$5:$CB$183,H$9,FALSE))="","",(VLOOKUP($E163,'Adj NEA Backsheet'!$D$5:$CB$183,H$9,FALSE))),"")</f>
        <v>3386.8935647506078</v>
      </c>
      <c r="I163" s="87">
        <f ca="1">IFERROR(IF((VLOOKUP($E163,'Adj NEA Backsheet'!$D$5:$CB$183,I$9,FALSE))="","",(VLOOKUP($E163,'Adj NEA Backsheet'!$D$5:$CB$183,I$9,FALSE))),"")</f>
        <v>3542.9341828833985</v>
      </c>
      <c r="J163" s="88">
        <f ca="1">IFERROR(IF((VLOOKUP($E163,'Adj NEA Backsheet'!$D$5:$CB$183,J$9,FALSE))="","",(VLOOKUP($E163,'Adj NEA Backsheet'!$D$5:$CB$183,J$9,FALSE))),"")</f>
        <v>3520.8891392491992</v>
      </c>
      <c r="K163" s="148">
        <f ca="1">IFERROR(IF((VLOOKUP($E163,'Adj NEA Backsheet'!$D$5:$CB$183,K$9,FALSE))="","",(VLOOKUP($E163,'Adj NEA Backsheet'!$D$5:$CB$183,K$9,FALSE))),"")</f>
        <v>3627.9354172200797</v>
      </c>
      <c r="L163" s="198">
        <f ca="1">IFERROR(IF((VLOOKUP($E163,'Adj NEA Backsheet'!$D$5:$CB$183,L$9,FALSE))="","",(VLOOKUP($E163,'Adj NEA Backsheet'!$D$5:$CB$183,L$9,FALSE))),"")</f>
        <v>3564.4771977903401</v>
      </c>
      <c r="M163" s="87">
        <f ca="1">IFERROR(IF((VLOOKUP($E163,'NEA Backsheet'!$D$5:$CB$183,M$9,FALSE))="","",(VLOOKUP($E163,'NEA Backsheet'!$D$5:$CB$183,M$9,FALSE))),"")</f>
        <v>3632.2728461357915</v>
      </c>
      <c r="N163" s="201">
        <f ca="1">IFERROR(IF((VLOOKUP($E163,'NEA Backsheet'!$D$5:$CB$183,N$9,FALSE))="","",(VLOOKUP($E163,'NEA Backsheet'!$D$5:$CB$183,N$9,FALSE))),"")</f>
        <v>3851.4652362340717</v>
      </c>
      <c r="O163" s="72"/>
      <c r="Q163" s="86">
        <f ca="1">IFERROR(IF((VLOOKUP($E163,'DTOC Backsheet'!$D$5:$AF$183,Q$9,FALSE))="","",(VLOOKUP($E163,'DTOC Backsheet'!$D$5:$AF$183,Q$9,FALSE))),"")</f>
        <v>765.48092170950883</v>
      </c>
      <c r="R163" s="87">
        <f ca="1">IFERROR(IF((VLOOKUP($E163,'DTOC Backsheet'!$D$5:$AF$183,R$9,FALSE))="","",(VLOOKUP($E163,'DTOC Backsheet'!$D$5:$AF$183,R$9,FALSE))),"")</f>
        <v>564.4850786689899</v>
      </c>
      <c r="S163" s="87">
        <f ca="1">IFERROR(IF((VLOOKUP($E163,'DTOC Backsheet'!$D$5:$AF$183,S$9,FALSE))="","",(VLOOKUP($E163,'DTOC Backsheet'!$D$5:$AF$183,S$9,FALSE))),"")</f>
        <v>625.82796583070672</v>
      </c>
      <c r="T163" s="88">
        <f ca="1">IFERROR(IF((VLOOKUP($E163,'DTOC Backsheet'!$D$5:$AF$183,T$9,FALSE))="","",(VLOOKUP($E163,'DTOC Backsheet'!$D$5:$AF$183,T$9,FALSE))),"")</f>
        <v>723.54309718652303</v>
      </c>
      <c r="U163" s="148">
        <f ca="1">IFERROR(IF((VLOOKUP($E163,'DTOC Backsheet'!$D$5:$AF$183,U$9,FALSE))="","",(VLOOKUP($E163,'DTOC Backsheet'!$D$5:$AF$183,U$9,FALSE))),"")</f>
        <v>785.13502750258021</v>
      </c>
      <c r="V163" s="198">
        <f ca="1">IFERROR(IF((VLOOKUP($E163,'DTOC Backsheet'!$D$5:$AF$183,V$9,FALSE))="","",(VLOOKUP($E163,'DTOC Backsheet'!$D$5:$AF$183,V$9,FALSE))),"")</f>
        <v>628.23768922378224</v>
      </c>
      <c r="W163" s="87">
        <f ca="1">IFERROR(IF((VLOOKUP($E163,'DTOC Backsheet'!$D$5:$AF$183,W$9,FALSE))="","",(VLOOKUP($E163,'DTOC Backsheet'!$D$5:$AF$183,W$9,FALSE))),"")</f>
        <v>503.10882026589775</v>
      </c>
      <c r="X163" s="201">
        <f ca="1">IFERROR(IF((VLOOKUP($E163,'DTOC Backsheet'!$D$5:$AF$183,X$9,FALSE))="","",(VLOOKUP($E163,'DTOC Backsheet'!$D$5:$AF$183,X$9,FALSE))),"")</f>
        <v>443.43666387988918</v>
      </c>
      <c r="Y163" s="72"/>
    </row>
    <row r="164" spans="1:25" ht="30" customHeight="1" x14ac:dyDescent="0.3">
      <c r="A164" s="141">
        <v>152</v>
      </c>
      <c r="B164" s="77" t="str">
        <f ca="1">IFERROR(IF((VLOOKUP($E164,'Org List'!$AJ$10:$AL$190,3,FALSE))="","",(VLOOKUP($E164,'Org List'!$AJ$10:$AL$190,3,FALSE))),"")</f>
        <v>Midlands Commissioning Region</v>
      </c>
      <c r="C164" s="78" t="str">
        <f ca="1">IFERROR(IF((VLOOKUP($E164,'Org List'!$AO$10:$AQ$190,3,FALSE))="","",(VLOOKUP($E164,'Org List'!$AO$10:$AQ$190,3,FALSE))),"")</f>
        <v>West Midlands Region</v>
      </c>
      <c r="D164" s="79" t="str">
        <f ca="1">IFERROR(IF((VLOOKUP($E164,'Org List'!$AT$10:$AV$190,3,FALSE))="","",(VLOOKUP($E164,'Org List'!$AT$10:$AV$190,3,FALSE))),"")</f>
        <v>NHS England Midlands (North Midlands)</v>
      </c>
      <c r="E164" s="77" t="str">
        <f t="shared" ca="1" si="2"/>
        <v>E06000021</v>
      </c>
      <c r="F164" s="79" t="str">
        <f ca="1">IF(E164="","",VLOOKUP(E164,'Org List'!$J$9:$K$640,2,0))</f>
        <v>Stoke-on-Trent</v>
      </c>
      <c r="G164" s="86">
        <f ca="1">IFERROR(IF((VLOOKUP($E164,'Adj NEA Backsheet'!$D$5:$CB$183,G$9,FALSE))="","",(VLOOKUP($E164,'Adj NEA Backsheet'!$D$5:$CB$183,G$9,FALSE))),"")</f>
        <v>3485.5553249509071</v>
      </c>
      <c r="H164" s="87">
        <f ca="1">IFERROR(IF((VLOOKUP($E164,'Adj NEA Backsheet'!$D$5:$CB$183,H$9,FALSE))="","",(VLOOKUP($E164,'Adj NEA Backsheet'!$D$5:$CB$183,H$9,FALSE))),"")</f>
        <v>3466.221263925122</v>
      </c>
      <c r="I164" s="87">
        <f ca="1">IFERROR(IF((VLOOKUP($E164,'Adj NEA Backsheet'!$D$5:$CB$183,I$9,FALSE))="","",(VLOOKUP($E164,'Adj NEA Backsheet'!$D$5:$CB$183,I$9,FALSE))),"")</f>
        <v>3530.7514581393666</v>
      </c>
      <c r="J164" s="88">
        <f ca="1">IFERROR(IF((VLOOKUP($E164,'Adj NEA Backsheet'!$D$5:$CB$183,J$9,FALSE))="","",(VLOOKUP($E164,'Adj NEA Backsheet'!$D$5:$CB$183,J$9,FALSE))),"")</f>
        <v>3709.8733185218953</v>
      </c>
      <c r="K164" s="148">
        <f ca="1">IFERROR(IF((VLOOKUP($E164,'Adj NEA Backsheet'!$D$5:$CB$183,K$9,FALSE))="","",(VLOOKUP($E164,'Adj NEA Backsheet'!$D$5:$CB$183,K$9,FALSE))),"")</f>
        <v>3902.8581505864508</v>
      </c>
      <c r="L164" s="198">
        <f ca="1">IFERROR(IF((VLOOKUP($E164,'Adj NEA Backsheet'!$D$5:$CB$183,L$9,FALSE))="","",(VLOOKUP($E164,'Adj NEA Backsheet'!$D$5:$CB$183,L$9,FALSE))),"")</f>
        <v>4079.3937687118059</v>
      </c>
      <c r="M164" s="87">
        <f ca="1">IFERROR(IF((VLOOKUP($E164,'NEA Backsheet'!$D$5:$CB$183,M$9,FALSE))="","",(VLOOKUP($E164,'NEA Backsheet'!$D$5:$CB$183,M$9,FALSE))),"")</f>
        <v>4429.6545329495184</v>
      </c>
      <c r="N164" s="201">
        <f ca="1">IFERROR(IF((VLOOKUP($E164,'NEA Backsheet'!$D$5:$CB$183,N$9,FALSE))="","",(VLOOKUP($E164,'NEA Backsheet'!$D$5:$CB$183,N$9,FALSE))),"")</f>
        <v>4313.2488896240029</v>
      </c>
      <c r="O164" s="72"/>
      <c r="Q164" s="86">
        <f ca="1">IFERROR(IF((VLOOKUP($E164,'DTOC Backsheet'!$D$5:$AF$183,Q$9,FALSE))="","",(VLOOKUP($E164,'DTOC Backsheet'!$D$5:$AF$183,Q$9,FALSE))),"")</f>
        <v>2637.4635929068636</v>
      </c>
      <c r="R164" s="87">
        <f ca="1">IFERROR(IF((VLOOKUP($E164,'DTOC Backsheet'!$D$5:$AF$183,R$9,FALSE))="","",(VLOOKUP($E164,'DTOC Backsheet'!$D$5:$AF$183,R$9,FALSE))),"")</f>
        <v>2761.1341345838359</v>
      </c>
      <c r="S164" s="87">
        <f ca="1">IFERROR(IF((VLOOKUP($E164,'DTOC Backsheet'!$D$5:$AF$183,S$9,FALSE))="","",(VLOOKUP($E164,'DTOC Backsheet'!$D$5:$AF$183,S$9,FALSE))),"")</f>
        <v>2189.72575426411</v>
      </c>
      <c r="T164" s="88">
        <f ca="1">IFERROR(IF((VLOOKUP($E164,'DTOC Backsheet'!$D$5:$AF$183,T$9,FALSE))="","",(VLOOKUP($E164,'DTOC Backsheet'!$D$5:$AF$183,T$9,FALSE))),"")</f>
        <v>1802.6177482684438</v>
      </c>
      <c r="U164" s="148">
        <f ca="1">IFERROR(IF((VLOOKUP($E164,'DTOC Backsheet'!$D$5:$AF$183,U$9,FALSE))="","",(VLOOKUP($E164,'DTOC Backsheet'!$D$5:$AF$183,U$9,FALSE))),"")</f>
        <v>1623.920833430295</v>
      </c>
      <c r="V164" s="198">
        <f ca="1">IFERROR(IF((VLOOKUP($E164,'DTOC Backsheet'!$D$5:$AF$183,V$9,FALSE))="","",(VLOOKUP($E164,'DTOC Backsheet'!$D$5:$AF$183,V$9,FALSE))),"")</f>
        <v>1804.1321289026655</v>
      </c>
      <c r="W164" s="87">
        <f ca="1">IFERROR(IF((VLOOKUP($E164,'DTOC Backsheet'!$D$5:$AF$183,W$9,FALSE))="","",(VLOOKUP($E164,'DTOC Backsheet'!$D$5:$AF$183,W$9,FALSE))),"")</f>
        <v>1618.3681044381494</v>
      </c>
      <c r="X164" s="201">
        <f ca="1">IFERROR(IF((VLOOKUP($E164,'DTOC Backsheet'!$D$5:$AF$183,X$9,FALSE))="","",(VLOOKUP($E164,'DTOC Backsheet'!$D$5:$AF$183,X$9,FALSE))),"")</f>
        <v>1913.3908999672888</v>
      </c>
      <c r="Y164" s="72"/>
    </row>
    <row r="165" spans="1:25" ht="30" customHeight="1" x14ac:dyDescent="0.3">
      <c r="A165" s="141">
        <v>153</v>
      </c>
      <c r="B165" s="77" t="str">
        <f ca="1">IFERROR(IF((VLOOKUP($E165,'Org List'!$AJ$10:$AL$190,3,FALSE))="","",(VLOOKUP($E165,'Org List'!$AJ$10:$AL$190,3,FALSE))),"")</f>
        <v>East of England Commissioning Region</v>
      </c>
      <c r="C165" s="78" t="str">
        <f ca="1">IFERROR(IF((VLOOKUP($E165,'Org List'!$AO$10:$AQ$190,3,FALSE))="","",(VLOOKUP($E165,'Org List'!$AO$10:$AQ$190,3,FALSE))),"")</f>
        <v>East Region</v>
      </c>
      <c r="D165" s="79" t="str">
        <f ca="1">IFERROR(IF((VLOOKUP($E165,'Org List'!$AT$10:$AV$190,3,FALSE))="","",(VLOOKUP($E165,'Org List'!$AT$10:$AV$190,3,FALSE))),"")</f>
        <v>NHS England East (East)</v>
      </c>
      <c r="E165" s="77" t="str">
        <f t="shared" ca="1" si="2"/>
        <v>E10000029</v>
      </c>
      <c r="F165" s="79" t="str">
        <f ca="1">IF(E165="","",VLOOKUP(E165,'Org List'!$J$9:$K$640,2,0))</f>
        <v>Suffolk</v>
      </c>
      <c r="G165" s="86">
        <f ca="1">IFERROR(IF((VLOOKUP($E165,'Adj NEA Backsheet'!$D$5:$CB$183,G$9,FALSE))="","",(VLOOKUP($E165,'Adj NEA Backsheet'!$D$5:$CB$183,G$9,FALSE))),"")</f>
        <v>2469.2123750692854</v>
      </c>
      <c r="H165" s="87">
        <f ca="1">IFERROR(IF((VLOOKUP($E165,'Adj NEA Backsheet'!$D$5:$CB$183,H$9,FALSE))="","",(VLOOKUP($E165,'Adj NEA Backsheet'!$D$5:$CB$183,H$9,FALSE))),"")</f>
        <v>2418.6829402557714</v>
      </c>
      <c r="I165" s="87">
        <f ca="1">IFERROR(IF((VLOOKUP($E165,'Adj NEA Backsheet'!$D$5:$CB$183,I$9,FALSE))="","",(VLOOKUP($E165,'Adj NEA Backsheet'!$D$5:$CB$183,I$9,FALSE))),"")</f>
        <v>2521.6072952415575</v>
      </c>
      <c r="J165" s="88">
        <f ca="1">IFERROR(IF((VLOOKUP($E165,'Adj NEA Backsheet'!$D$5:$CB$183,J$9,FALSE))="","",(VLOOKUP($E165,'Adj NEA Backsheet'!$D$5:$CB$183,J$9,FALSE))),"")</f>
        <v>2550.8713130814599</v>
      </c>
      <c r="K165" s="148">
        <f ca="1">IFERROR(IF((VLOOKUP($E165,'Adj NEA Backsheet'!$D$5:$CB$183,K$9,FALSE))="","",(VLOOKUP($E165,'Adj NEA Backsheet'!$D$5:$CB$183,K$9,FALSE))),"")</f>
        <v>2466.4279572949736</v>
      </c>
      <c r="L165" s="198">
        <f ca="1">IFERROR(IF((VLOOKUP($E165,'Adj NEA Backsheet'!$D$5:$CB$183,L$9,FALSE))="","",(VLOOKUP($E165,'Adj NEA Backsheet'!$D$5:$CB$183,L$9,FALSE))),"")</f>
        <v>2463.478264887809</v>
      </c>
      <c r="M165" s="87">
        <f ca="1">IFERROR(IF((VLOOKUP($E165,'NEA Backsheet'!$D$5:$CB$183,M$9,FALSE))="","",(VLOOKUP($E165,'NEA Backsheet'!$D$5:$CB$183,M$9,FALSE))),"")</f>
        <v>2648.9077617581261</v>
      </c>
      <c r="N165" s="201">
        <f ca="1">IFERROR(IF((VLOOKUP($E165,'NEA Backsheet'!$D$5:$CB$183,N$9,FALSE))="","",(VLOOKUP($E165,'NEA Backsheet'!$D$5:$CB$183,N$9,FALSE))),"")</f>
        <v>2681.9694324784346</v>
      </c>
      <c r="O165" s="72"/>
      <c r="Q165" s="86">
        <f ca="1">IFERROR(IF((VLOOKUP($E165,'DTOC Backsheet'!$D$5:$AF$183,Q$9,FALSE))="","",(VLOOKUP($E165,'DTOC Backsheet'!$D$5:$AF$183,Q$9,FALSE))),"")</f>
        <v>1369.8630136986301</v>
      </c>
      <c r="R165" s="87">
        <f ca="1">IFERROR(IF((VLOOKUP($E165,'DTOC Backsheet'!$D$5:$AF$183,R$9,FALSE))="","",(VLOOKUP($E165,'DTOC Backsheet'!$D$5:$AF$183,R$9,FALSE))),"")</f>
        <v>1297.6865455448412</v>
      </c>
      <c r="S165" s="87">
        <f ca="1">IFERROR(IF((VLOOKUP($E165,'DTOC Backsheet'!$D$5:$AF$183,S$9,FALSE))="","",(VLOOKUP($E165,'DTOC Backsheet'!$D$5:$AF$183,S$9,FALSE))),"")</f>
        <v>1160.9485577122045</v>
      </c>
      <c r="T165" s="88">
        <f ca="1">IFERROR(IF((VLOOKUP($E165,'DTOC Backsheet'!$D$5:$AF$183,T$9,FALSE))="","",(VLOOKUP($E165,'DTOC Backsheet'!$D$5:$AF$183,T$9,FALSE))),"")</f>
        <v>1050.3152488288683</v>
      </c>
      <c r="U165" s="148">
        <f ca="1">IFERROR(IF((VLOOKUP($E165,'DTOC Backsheet'!$D$5:$AF$183,U$9,FALSE))="","",(VLOOKUP($E165,'DTOC Backsheet'!$D$5:$AF$183,U$9,FALSE))),"")</f>
        <v>957.87826323336833</v>
      </c>
      <c r="V165" s="198">
        <f ca="1">IFERROR(IF((VLOOKUP($E165,'DTOC Backsheet'!$D$5:$AF$183,V$9,FALSE))="","",(VLOOKUP($E165,'DTOC Backsheet'!$D$5:$AF$183,V$9,FALSE))),"")</f>
        <v>936.41967729155579</v>
      </c>
      <c r="W165" s="87">
        <f ca="1">IFERROR(IF((VLOOKUP($E165,'DTOC Backsheet'!$D$5:$AF$183,W$9,FALSE))="","",(VLOOKUP($E165,'DTOC Backsheet'!$D$5:$AF$183,W$9,FALSE))),"")</f>
        <v>889.87105240239339</v>
      </c>
      <c r="X165" s="201">
        <f ca="1">IFERROR(IF((VLOOKUP($E165,'DTOC Backsheet'!$D$5:$AF$183,X$9,FALSE))="","",(VLOOKUP($E165,'DTOC Backsheet'!$D$5:$AF$183,X$9,FALSE))),"")</f>
        <v>788.80123459534946</v>
      </c>
      <c r="Y165" s="72"/>
    </row>
    <row r="166" spans="1:25" ht="30" customHeight="1" x14ac:dyDescent="0.3">
      <c r="A166" s="141">
        <v>154</v>
      </c>
      <c r="B166" s="77" t="str">
        <f ca="1">IFERROR(IF((VLOOKUP($E166,'Org List'!$AJ$10:$AL$190,3,FALSE))="","",(VLOOKUP($E166,'Org List'!$AJ$10:$AL$190,3,FALSE))),"")</f>
        <v>North East and Yorkshire Commissioning Region</v>
      </c>
      <c r="C166" s="78" t="str">
        <f ca="1">IFERROR(IF((VLOOKUP($E166,'Org List'!$AO$10:$AQ$190,3,FALSE))="","",(VLOOKUP($E166,'Org List'!$AO$10:$AQ$190,3,FALSE))),"")</f>
        <v>North East Region</v>
      </c>
      <c r="D166" s="79" t="str">
        <f ca="1">IFERROR(IF((VLOOKUP($E166,'Org List'!$AT$10:$AV$190,3,FALSE))="","",(VLOOKUP($E166,'Org List'!$AT$10:$AV$190,3,FALSE))),"")</f>
        <v>NHS England North East and Yorkshire (Cumbria And North East)</v>
      </c>
      <c r="E166" s="77" t="str">
        <f t="shared" ca="1" si="2"/>
        <v>E08000024</v>
      </c>
      <c r="F166" s="79" t="str">
        <f ca="1">IF(E166="","",VLOOKUP(E166,'Org List'!$J$9:$K$640,2,0))</f>
        <v>Sunderland</v>
      </c>
      <c r="G166" s="86">
        <f ca="1">IFERROR(IF((VLOOKUP($E166,'Adj NEA Backsheet'!$D$5:$CB$183,G$9,FALSE))="","",(VLOOKUP($E166,'Adj NEA Backsheet'!$D$5:$CB$183,G$9,FALSE))),"")</f>
        <v>2927.1610954866364</v>
      </c>
      <c r="H166" s="87">
        <f ca="1">IFERROR(IF((VLOOKUP($E166,'Adj NEA Backsheet'!$D$5:$CB$183,H$9,FALSE))="","",(VLOOKUP($E166,'Adj NEA Backsheet'!$D$5:$CB$183,H$9,FALSE))),"")</f>
        <v>2894.6888092030385</v>
      </c>
      <c r="I166" s="87">
        <f ca="1">IFERROR(IF((VLOOKUP($E166,'Adj NEA Backsheet'!$D$5:$CB$183,I$9,FALSE))="","",(VLOOKUP($E166,'Adj NEA Backsheet'!$D$5:$CB$183,I$9,FALSE))),"")</f>
        <v>3177.698145230348</v>
      </c>
      <c r="J166" s="88">
        <f ca="1">IFERROR(IF((VLOOKUP($E166,'Adj NEA Backsheet'!$D$5:$CB$183,J$9,FALSE))="","",(VLOOKUP($E166,'Adj NEA Backsheet'!$D$5:$CB$183,J$9,FALSE))),"")</f>
        <v>3141.5646221425777</v>
      </c>
      <c r="K166" s="148">
        <f ca="1">IFERROR(IF((VLOOKUP($E166,'Adj NEA Backsheet'!$D$5:$CB$183,K$9,FALSE))="","",(VLOOKUP($E166,'Adj NEA Backsheet'!$D$5:$CB$183,K$9,FALSE))),"")</f>
        <v>3111.2374476067789</v>
      </c>
      <c r="L166" s="198">
        <f ca="1">IFERROR(IF((VLOOKUP($E166,'Adj NEA Backsheet'!$D$5:$CB$183,L$9,FALSE))="","",(VLOOKUP($E166,'Adj NEA Backsheet'!$D$5:$CB$183,L$9,FALSE))),"")</f>
        <v>3055.7155528948701</v>
      </c>
      <c r="M166" s="87">
        <f ca="1">IFERROR(IF((VLOOKUP($E166,'NEA Backsheet'!$D$5:$CB$183,M$9,FALSE))="","",(VLOOKUP($E166,'NEA Backsheet'!$D$5:$CB$183,M$9,FALSE))),"")</f>
        <v>3133.3750034319269</v>
      </c>
      <c r="N166" s="201">
        <f ca="1">IFERROR(IF((VLOOKUP($E166,'NEA Backsheet'!$D$5:$CB$183,N$9,FALSE))="","",(VLOOKUP($E166,'NEA Backsheet'!$D$5:$CB$183,N$9,FALSE))),"")</f>
        <v>3164.4331349692015</v>
      </c>
      <c r="O166" s="72"/>
      <c r="Q166" s="86">
        <f ca="1">IFERROR(IF((VLOOKUP($E166,'DTOC Backsheet'!$D$5:$AF$183,Q$9,FALSE))="","",(VLOOKUP($E166,'DTOC Backsheet'!$D$5:$AF$183,Q$9,FALSE))),"")</f>
        <v>221.71854312066606</v>
      </c>
      <c r="R166" s="87">
        <f ca="1">IFERROR(IF((VLOOKUP($E166,'DTOC Backsheet'!$D$5:$AF$183,R$9,FALSE))="","",(VLOOKUP($E166,'DTOC Backsheet'!$D$5:$AF$183,R$9,FALSE))),"")</f>
        <v>209.6003231525325</v>
      </c>
      <c r="S166" s="87">
        <f ca="1">IFERROR(IF((VLOOKUP($E166,'DTOC Backsheet'!$D$5:$AF$183,S$9,FALSE))="","",(VLOOKUP($E166,'DTOC Backsheet'!$D$5:$AF$183,S$9,FALSE))),"")</f>
        <v>242.81322232445413</v>
      </c>
      <c r="T166" s="88">
        <f ca="1">IFERROR(IF((VLOOKUP($E166,'DTOC Backsheet'!$D$5:$AF$183,T$9,FALSE))="","",(VLOOKUP($E166,'DTOC Backsheet'!$D$5:$AF$183,T$9,FALSE))),"")</f>
        <v>287.80326037677344</v>
      </c>
      <c r="U166" s="148">
        <f ca="1">IFERROR(IF((VLOOKUP($E166,'DTOC Backsheet'!$D$5:$AF$183,U$9,FALSE))="","",(VLOOKUP($E166,'DTOC Backsheet'!$D$5:$AF$183,U$9,FALSE))),"")</f>
        <v>243.04381086250069</v>
      </c>
      <c r="V166" s="198">
        <f ca="1">IFERROR(IF((VLOOKUP($E166,'DTOC Backsheet'!$D$5:$AF$183,V$9,FALSE))="","",(VLOOKUP($E166,'DTOC Backsheet'!$D$5:$AF$183,V$9,FALSE))),"")</f>
        <v>312.42095760962337</v>
      </c>
      <c r="W166" s="87">
        <f ca="1">IFERROR(IF((VLOOKUP($E166,'DTOC Backsheet'!$D$5:$AF$183,W$9,FALSE))="","",(VLOOKUP($E166,'DTOC Backsheet'!$D$5:$AF$183,W$9,FALSE))),"")</f>
        <v>548.30325654984051</v>
      </c>
      <c r="X166" s="201">
        <f ca="1">IFERROR(IF((VLOOKUP($E166,'DTOC Backsheet'!$D$5:$AF$183,X$9,FALSE))="","",(VLOOKUP($E166,'DTOC Backsheet'!$D$5:$AF$183,X$9,FALSE))),"")</f>
        <v>527.16551235245231</v>
      </c>
      <c r="Y166" s="72"/>
    </row>
    <row r="167" spans="1:25" ht="30" customHeight="1" x14ac:dyDescent="0.3">
      <c r="A167" s="141">
        <v>155</v>
      </c>
      <c r="B167" s="77" t="str">
        <f ca="1">IFERROR(IF((VLOOKUP($E167,'Org List'!$AJ$10:$AL$190,3,FALSE))="","",(VLOOKUP($E167,'Org List'!$AJ$10:$AL$190,3,FALSE))),"")</f>
        <v>South East England Commissioning Region</v>
      </c>
      <c r="C167" s="78" t="str">
        <f ca="1">IFERROR(IF((VLOOKUP($E167,'Org List'!$AO$10:$AQ$190,3,FALSE))="","",(VLOOKUP($E167,'Org List'!$AO$10:$AQ$190,3,FALSE))),"")</f>
        <v>South East Region</v>
      </c>
      <c r="D167" s="79" t="str">
        <f ca="1">IFERROR(IF((VLOOKUP($E167,'Org List'!$AT$10:$AV$190,3,FALSE))="","",(VLOOKUP($E167,'Org List'!$AT$10:$AV$190,3,FALSE))),"")</f>
        <v>NHS England South East (Kent, Surrey and Sussex)</v>
      </c>
      <c r="E167" s="77" t="str">
        <f t="shared" ca="1" si="2"/>
        <v>E10000030</v>
      </c>
      <c r="F167" s="79" t="str">
        <f ca="1">IF(E167="","",VLOOKUP(E167,'Org List'!$J$9:$K$640,2,0))</f>
        <v>Surrey</v>
      </c>
      <c r="G167" s="86">
        <f ca="1">IFERROR(IF((VLOOKUP($E167,'Adj NEA Backsheet'!$D$5:$CB$183,G$9,FALSE))="","",(VLOOKUP($E167,'Adj NEA Backsheet'!$D$5:$CB$183,G$9,FALSE))),"")</f>
        <v>2396.8561818282319</v>
      </c>
      <c r="H167" s="87">
        <f ca="1">IFERROR(IF((VLOOKUP($E167,'Adj NEA Backsheet'!$D$5:$CB$183,H$9,FALSE))="","",(VLOOKUP($E167,'Adj NEA Backsheet'!$D$5:$CB$183,H$9,FALSE))),"")</f>
        <v>2389.125862156146</v>
      </c>
      <c r="I167" s="87">
        <f ca="1">IFERROR(IF((VLOOKUP($E167,'Adj NEA Backsheet'!$D$5:$CB$183,I$9,FALSE))="","",(VLOOKUP($E167,'Adj NEA Backsheet'!$D$5:$CB$183,I$9,FALSE))),"")</f>
        <v>2485.2147625484786</v>
      </c>
      <c r="J167" s="88">
        <f ca="1">IFERROR(IF((VLOOKUP($E167,'Adj NEA Backsheet'!$D$5:$CB$183,J$9,FALSE))="","",(VLOOKUP($E167,'Adj NEA Backsheet'!$D$5:$CB$183,J$9,FALSE))),"")</f>
        <v>2447.9645504039941</v>
      </c>
      <c r="K167" s="148">
        <f ca="1">IFERROR(IF((VLOOKUP($E167,'Adj NEA Backsheet'!$D$5:$CB$183,K$9,FALSE))="","",(VLOOKUP($E167,'Adj NEA Backsheet'!$D$5:$CB$183,K$9,FALSE))),"")</f>
        <v>2386.2190361170319</v>
      </c>
      <c r="L167" s="198">
        <f ca="1">IFERROR(IF((VLOOKUP($E167,'Adj NEA Backsheet'!$D$5:$CB$183,L$9,FALSE))="","",(VLOOKUP($E167,'Adj NEA Backsheet'!$D$5:$CB$183,L$9,FALSE))),"")</f>
        <v>2386.9390920786404</v>
      </c>
      <c r="M167" s="87">
        <f ca="1">IFERROR(IF((VLOOKUP($E167,'NEA Backsheet'!$D$5:$CB$183,M$9,FALSE))="","",(VLOOKUP($E167,'NEA Backsheet'!$D$5:$CB$183,M$9,FALSE))),"")</f>
        <v>2541.5494661554776</v>
      </c>
      <c r="N167" s="201">
        <f ca="1">IFERROR(IF((VLOOKUP($E167,'NEA Backsheet'!$D$5:$CB$183,N$9,FALSE))="","",(VLOOKUP($E167,'NEA Backsheet'!$D$5:$CB$183,N$9,FALSE))),"")</f>
        <v>2538.5947084454788</v>
      </c>
      <c r="O167" s="72"/>
      <c r="Q167" s="86">
        <f ca="1">IFERROR(IF((VLOOKUP($E167,'DTOC Backsheet'!$D$5:$AF$183,Q$9,FALSE))="","",(VLOOKUP($E167,'DTOC Backsheet'!$D$5:$AF$183,Q$9,FALSE))),"")</f>
        <v>902.03845122678956</v>
      </c>
      <c r="R167" s="87">
        <f ca="1">IFERROR(IF((VLOOKUP($E167,'DTOC Backsheet'!$D$5:$AF$183,R$9,FALSE))="","",(VLOOKUP($E167,'DTOC Backsheet'!$D$5:$AF$183,R$9,FALSE))),"")</f>
        <v>1000.1989154782189</v>
      </c>
      <c r="S167" s="87">
        <f ca="1">IFERROR(IF((VLOOKUP($E167,'DTOC Backsheet'!$D$5:$AF$183,S$9,FALSE))="","",(VLOOKUP($E167,'DTOC Backsheet'!$D$5:$AF$183,S$9,FALSE))),"")</f>
        <v>833.71530870817378</v>
      </c>
      <c r="T167" s="88">
        <f ca="1">IFERROR(IF((VLOOKUP($E167,'DTOC Backsheet'!$D$5:$AF$183,T$9,FALSE))="","",(VLOOKUP($E167,'DTOC Backsheet'!$D$5:$AF$183,T$9,FALSE))),"")</f>
        <v>655.1578804603248</v>
      </c>
      <c r="U167" s="148">
        <f ca="1">IFERROR(IF((VLOOKUP($E167,'DTOC Backsheet'!$D$5:$AF$183,U$9,FALSE))="","",(VLOOKUP($E167,'DTOC Backsheet'!$D$5:$AF$183,U$9,FALSE))),"")</f>
        <v>890.61530947531867</v>
      </c>
      <c r="V167" s="198">
        <f ca="1">IFERROR(IF((VLOOKUP($E167,'DTOC Backsheet'!$D$5:$AF$183,V$9,FALSE))="","",(VLOOKUP($E167,'DTOC Backsheet'!$D$5:$AF$183,V$9,FALSE))),"")</f>
        <v>850.56714667431868</v>
      </c>
      <c r="W167" s="87">
        <f ca="1">IFERROR(IF((VLOOKUP($E167,'DTOC Backsheet'!$D$5:$AF$183,W$9,FALSE))="","",(VLOOKUP($E167,'DTOC Backsheet'!$D$5:$AF$183,W$9,FALSE))),"")</f>
        <v>881.38168480806394</v>
      </c>
      <c r="X167" s="201">
        <f ca="1">IFERROR(IF((VLOOKUP($E167,'DTOC Backsheet'!$D$5:$AF$183,X$9,FALSE))="","",(VLOOKUP($E167,'DTOC Backsheet'!$D$5:$AF$183,X$9,FALSE))),"")</f>
        <v>911.94806015635049</v>
      </c>
      <c r="Y167" s="72"/>
    </row>
    <row r="168" spans="1:25" ht="30" customHeight="1" x14ac:dyDescent="0.3">
      <c r="A168" s="141">
        <v>156</v>
      </c>
      <c r="B168" s="77" t="str">
        <f ca="1">IFERROR(IF((VLOOKUP($E168,'Org List'!$AJ$10:$AL$190,3,FALSE))="","",(VLOOKUP($E168,'Org List'!$AJ$10:$AL$190,3,FALSE))),"")</f>
        <v>London Commissioning Region</v>
      </c>
      <c r="C168" s="78" t="str">
        <f ca="1">IFERROR(IF((VLOOKUP($E168,'Org List'!$AO$10:$AQ$190,3,FALSE))="","",(VLOOKUP($E168,'Org List'!$AO$10:$AQ$190,3,FALSE))),"")</f>
        <v>London Region</v>
      </c>
      <c r="D168" s="79" t="str">
        <f ca="1">IFERROR(IF((VLOOKUP($E168,'Org List'!$AT$10:$AV$190,3,FALSE))="","",(VLOOKUP($E168,'Org List'!$AT$10:$AV$190,3,FALSE))),"")</f>
        <v>NHS England London</v>
      </c>
      <c r="E168" s="77" t="str">
        <f t="shared" ca="1" si="2"/>
        <v>E09000029</v>
      </c>
      <c r="F168" s="79" t="str">
        <f ca="1">IF(E168="","",VLOOKUP(E168,'Org List'!$J$9:$K$640,2,0))</f>
        <v>Sutton</v>
      </c>
      <c r="G168" s="86">
        <f ca="1">IFERROR(IF((VLOOKUP($E168,'Adj NEA Backsheet'!$D$5:$CB$183,G$9,FALSE))="","",(VLOOKUP($E168,'Adj NEA Backsheet'!$D$5:$CB$183,G$9,FALSE))),"")</f>
        <v>2847.521082326195</v>
      </c>
      <c r="H168" s="87">
        <f ca="1">IFERROR(IF((VLOOKUP($E168,'Adj NEA Backsheet'!$D$5:$CB$183,H$9,FALSE))="","",(VLOOKUP($E168,'Adj NEA Backsheet'!$D$5:$CB$183,H$9,FALSE))),"")</f>
        <v>2836.5735501295776</v>
      </c>
      <c r="I168" s="87">
        <f ca="1">IFERROR(IF((VLOOKUP($E168,'Adj NEA Backsheet'!$D$5:$CB$183,I$9,FALSE))="","",(VLOOKUP($E168,'Adj NEA Backsheet'!$D$5:$CB$183,I$9,FALSE))),"")</f>
        <v>2885.6772787960217</v>
      </c>
      <c r="J168" s="88">
        <f ca="1">IFERROR(IF((VLOOKUP($E168,'Adj NEA Backsheet'!$D$5:$CB$183,J$9,FALSE))="","",(VLOOKUP($E168,'Adj NEA Backsheet'!$D$5:$CB$183,J$9,FALSE))),"")</f>
        <v>2832.6430061544779</v>
      </c>
      <c r="K168" s="148">
        <f ca="1">IFERROR(IF((VLOOKUP($E168,'Adj NEA Backsheet'!$D$5:$CB$183,K$9,FALSE))="","",(VLOOKUP($E168,'Adj NEA Backsheet'!$D$5:$CB$183,K$9,FALSE))),"")</f>
        <v>2773.5751666340029</v>
      </c>
      <c r="L168" s="198">
        <f ca="1">IFERROR(IF((VLOOKUP($E168,'Adj NEA Backsheet'!$D$5:$CB$183,L$9,FALSE))="","",(VLOOKUP($E168,'Adj NEA Backsheet'!$D$5:$CB$183,L$9,FALSE))),"")</f>
        <v>2916.8352244218354</v>
      </c>
      <c r="M168" s="87">
        <f ca="1">IFERROR(IF((VLOOKUP($E168,'NEA Backsheet'!$D$5:$CB$183,M$9,FALSE))="","",(VLOOKUP($E168,'NEA Backsheet'!$D$5:$CB$183,M$9,FALSE))),"")</f>
        <v>3006.5824222379174</v>
      </c>
      <c r="N168" s="201">
        <f ca="1">IFERROR(IF((VLOOKUP($E168,'NEA Backsheet'!$D$5:$CB$183,N$9,FALSE))="","",(VLOOKUP($E168,'NEA Backsheet'!$D$5:$CB$183,N$9,FALSE))),"")</f>
        <v>3029.2706708975707</v>
      </c>
      <c r="O168" s="72"/>
      <c r="Q168" s="86">
        <f ca="1">IFERROR(IF((VLOOKUP($E168,'DTOC Backsheet'!$D$5:$AF$183,Q$9,FALSE))="","",(VLOOKUP($E168,'DTOC Backsheet'!$D$5:$AF$183,Q$9,FALSE))),"")</f>
        <v>433.32006624982347</v>
      </c>
      <c r="R168" s="87">
        <f ca="1">IFERROR(IF((VLOOKUP($E168,'DTOC Backsheet'!$D$5:$AF$183,R$9,FALSE))="","",(VLOOKUP($E168,'DTOC Backsheet'!$D$5:$AF$183,R$9,FALSE))),"")</f>
        <v>584.82160052383585</v>
      </c>
      <c r="S168" s="87">
        <f ca="1">IFERROR(IF((VLOOKUP($E168,'DTOC Backsheet'!$D$5:$AF$183,S$9,FALSE))="","",(VLOOKUP($E168,'DTOC Backsheet'!$D$5:$AF$183,S$9,FALSE))),"")</f>
        <v>343.44627473134159</v>
      </c>
      <c r="T168" s="88">
        <f ca="1">IFERROR(IF((VLOOKUP($E168,'DTOC Backsheet'!$D$5:$AF$183,T$9,FALSE))="","",(VLOOKUP($E168,'DTOC Backsheet'!$D$5:$AF$183,T$9,FALSE))),"")</f>
        <v>413.94639234227611</v>
      </c>
      <c r="U168" s="148">
        <f ca="1">IFERROR(IF((VLOOKUP($E168,'DTOC Backsheet'!$D$5:$AF$183,U$9,FALSE))="","",(VLOOKUP($E168,'DTOC Backsheet'!$D$5:$AF$183,U$9,FALSE))),"")</f>
        <v>704.08979924476114</v>
      </c>
      <c r="V168" s="198">
        <f ca="1">IFERROR(IF((VLOOKUP($E168,'DTOC Backsheet'!$D$5:$AF$183,V$9,FALSE))="","",(VLOOKUP($E168,'DTOC Backsheet'!$D$5:$AF$183,V$9,FALSE))),"")</f>
        <v>612.03116904594208</v>
      </c>
      <c r="W168" s="87">
        <f ca="1">IFERROR(IF((VLOOKUP($E168,'DTOC Backsheet'!$D$5:$AF$183,W$9,FALSE))="","",(VLOOKUP($E168,'DTOC Backsheet'!$D$5:$AF$183,W$9,FALSE))),"")</f>
        <v>510.44923227483139</v>
      </c>
      <c r="X168" s="201">
        <f ca="1">IFERROR(IF((VLOOKUP($E168,'DTOC Backsheet'!$D$5:$AF$183,X$9,FALSE))="","",(VLOOKUP($E168,'DTOC Backsheet'!$D$5:$AF$183,X$9,FALSE))),"")</f>
        <v>401.33060310917188</v>
      </c>
      <c r="Y168" s="72"/>
    </row>
    <row r="169" spans="1:25" ht="30" customHeight="1" x14ac:dyDescent="0.3">
      <c r="A169" s="141">
        <v>157</v>
      </c>
      <c r="B169" s="77" t="str">
        <f ca="1">IFERROR(IF((VLOOKUP($E169,'Org List'!$AJ$10:$AL$190,3,FALSE))="","",(VLOOKUP($E169,'Org List'!$AJ$10:$AL$190,3,FALSE))),"")</f>
        <v>South West England Commissioning Region</v>
      </c>
      <c r="C169" s="78" t="str">
        <f ca="1">IFERROR(IF((VLOOKUP($E169,'Org List'!$AO$10:$AQ$190,3,FALSE))="","",(VLOOKUP($E169,'Org List'!$AO$10:$AQ$190,3,FALSE))),"")</f>
        <v>South West Region</v>
      </c>
      <c r="D169" s="79" t="str">
        <f ca="1">IFERROR(IF((VLOOKUP($E169,'Org List'!$AT$10:$AV$190,3,FALSE))="","",(VLOOKUP($E169,'Org List'!$AT$10:$AV$190,3,FALSE))),"")</f>
        <v>NHS England South West (South West North)</v>
      </c>
      <c r="E169" s="77" t="str">
        <f t="shared" ca="1" si="2"/>
        <v>E06000030</v>
      </c>
      <c r="F169" s="79" t="str">
        <f ca="1">IF(E169="","",VLOOKUP(E169,'Org List'!$J$9:$K$640,2,0))</f>
        <v>Swindon</v>
      </c>
      <c r="G169" s="86">
        <f ca="1">IFERROR(IF((VLOOKUP($E169,'Adj NEA Backsheet'!$D$5:$CB$183,G$9,FALSE))="","",(VLOOKUP($E169,'Adj NEA Backsheet'!$D$5:$CB$183,G$9,FALSE))),"")</f>
        <v>2864.5840626683798</v>
      </c>
      <c r="H169" s="87">
        <f ca="1">IFERROR(IF((VLOOKUP($E169,'Adj NEA Backsheet'!$D$5:$CB$183,H$9,FALSE))="","",(VLOOKUP($E169,'Adj NEA Backsheet'!$D$5:$CB$183,H$9,FALSE))),"")</f>
        <v>2977.4907193255385</v>
      </c>
      <c r="I169" s="87">
        <f ca="1">IFERROR(IF((VLOOKUP($E169,'Adj NEA Backsheet'!$D$5:$CB$183,I$9,FALSE))="","",(VLOOKUP($E169,'Adj NEA Backsheet'!$D$5:$CB$183,I$9,FALSE))),"")</f>
        <v>3193.546432614125</v>
      </c>
      <c r="J169" s="88">
        <f ca="1">IFERROR(IF((VLOOKUP($E169,'Adj NEA Backsheet'!$D$5:$CB$183,J$9,FALSE))="","",(VLOOKUP($E169,'Adj NEA Backsheet'!$D$5:$CB$183,J$9,FALSE))),"")</f>
        <v>3280.9253542561278</v>
      </c>
      <c r="K169" s="148">
        <f ca="1">IFERROR(IF((VLOOKUP($E169,'Adj NEA Backsheet'!$D$5:$CB$183,K$9,FALSE))="","",(VLOOKUP($E169,'Adj NEA Backsheet'!$D$5:$CB$183,K$9,FALSE))),"")</f>
        <v>3334.9673263685381</v>
      </c>
      <c r="L169" s="198">
        <f ca="1">IFERROR(IF((VLOOKUP($E169,'Adj NEA Backsheet'!$D$5:$CB$183,L$9,FALSE))="","",(VLOOKUP($E169,'Adj NEA Backsheet'!$D$5:$CB$183,L$9,FALSE))),"")</f>
        <v>3179.9248679452462</v>
      </c>
      <c r="M169" s="87">
        <f ca="1">IFERROR(IF((VLOOKUP($E169,'NEA Backsheet'!$D$5:$CB$183,M$9,FALSE))="","",(VLOOKUP($E169,'NEA Backsheet'!$D$5:$CB$183,M$9,FALSE))),"")</f>
        <v>3336.711372263147</v>
      </c>
      <c r="N169" s="201">
        <f ca="1">IFERROR(IF((VLOOKUP($E169,'NEA Backsheet'!$D$5:$CB$183,N$9,FALSE))="","",(VLOOKUP($E169,'NEA Backsheet'!$D$5:$CB$183,N$9,FALSE))),"")</f>
        <v>3259.6106321983725</v>
      </c>
      <c r="O169" s="72"/>
      <c r="Q169" s="86">
        <f ca="1">IFERROR(IF((VLOOKUP($E169,'DTOC Backsheet'!$D$5:$AF$183,Q$9,FALSE))="","",(VLOOKUP($E169,'DTOC Backsheet'!$D$5:$AF$183,Q$9,FALSE))),"")</f>
        <v>1581.2108730982932</v>
      </c>
      <c r="R169" s="87">
        <f ca="1">IFERROR(IF((VLOOKUP($E169,'DTOC Backsheet'!$D$5:$AF$183,R$9,FALSE))="","",(VLOOKUP($E169,'DTOC Backsheet'!$D$5:$AF$183,R$9,FALSE))),"")</f>
        <v>1466.2137186911448</v>
      </c>
      <c r="S169" s="87">
        <f ca="1">IFERROR(IF((VLOOKUP($E169,'DTOC Backsheet'!$D$5:$AF$183,S$9,FALSE))="","",(VLOOKUP($E169,'DTOC Backsheet'!$D$5:$AF$183,S$9,FALSE))),"")</f>
        <v>1072.5244808993248</v>
      </c>
      <c r="T169" s="88">
        <f ca="1">IFERROR(IF((VLOOKUP($E169,'DTOC Backsheet'!$D$5:$AF$183,T$9,FALSE))="","",(VLOOKUP($E169,'DTOC Backsheet'!$D$5:$AF$183,T$9,FALSE))),"")</f>
        <v>690.18768690685465</v>
      </c>
      <c r="U169" s="148">
        <f ca="1">IFERROR(IF((VLOOKUP($E169,'DTOC Backsheet'!$D$5:$AF$183,U$9,FALSE))="","",(VLOOKUP($E169,'DTOC Backsheet'!$D$5:$AF$183,U$9,FALSE))),"")</f>
        <v>531.36277079969352</v>
      </c>
      <c r="V169" s="198">
        <f ca="1">IFERROR(IF((VLOOKUP($E169,'DTOC Backsheet'!$D$5:$AF$183,V$9,FALSE))="","",(VLOOKUP($E169,'DTOC Backsheet'!$D$5:$AF$183,V$9,FALSE))),"")</f>
        <v>703.03381982728683</v>
      </c>
      <c r="W169" s="87">
        <f ca="1">IFERROR(IF((VLOOKUP($E169,'DTOC Backsheet'!$D$5:$AF$183,W$9,FALSE))="","",(VLOOKUP($E169,'DTOC Backsheet'!$D$5:$AF$183,W$9,FALSE))),"")</f>
        <v>672.67023292444708</v>
      </c>
      <c r="X169" s="201">
        <f ca="1">IFERROR(IF((VLOOKUP($E169,'DTOC Backsheet'!$D$5:$AF$183,X$9,FALSE))="","",(VLOOKUP($E169,'DTOC Backsheet'!$D$5:$AF$183,X$9,FALSE))),"")</f>
        <v>698.2885099539576</v>
      </c>
      <c r="Y169" s="72"/>
    </row>
    <row r="170" spans="1:25" ht="30" customHeight="1" x14ac:dyDescent="0.3">
      <c r="A170" s="141">
        <v>158</v>
      </c>
      <c r="B170" s="77" t="str">
        <f ca="1">IFERROR(IF((VLOOKUP($E170,'Org List'!$AJ$10:$AL$190,3,FALSE))="","",(VLOOKUP($E170,'Org List'!$AJ$10:$AL$190,3,FALSE))),"")</f>
        <v>North West Commissioning Region</v>
      </c>
      <c r="C170" s="78" t="str">
        <f ca="1">IFERROR(IF((VLOOKUP($E170,'Org List'!$AO$10:$AQ$190,3,FALSE))="","",(VLOOKUP($E170,'Org List'!$AO$10:$AQ$190,3,FALSE))),"")</f>
        <v>North West Region</v>
      </c>
      <c r="D170" s="79" t="str">
        <f ca="1">IFERROR(IF((VLOOKUP($E170,'Org List'!$AT$10:$AV$190,3,FALSE))="","",(VLOOKUP($E170,'Org List'!$AT$10:$AV$190,3,FALSE))),"")</f>
        <v>NHS England North West (Greater Manchester)</v>
      </c>
      <c r="E170" s="77" t="str">
        <f t="shared" ca="1" si="2"/>
        <v>E08000008</v>
      </c>
      <c r="F170" s="79" t="str">
        <f ca="1">IF(E170="","",VLOOKUP(E170,'Org List'!$J$9:$K$640,2,0))</f>
        <v>Tameside</v>
      </c>
      <c r="G170" s="86">
        <f ca="1">IFERROR(IF((VLOOKUP($E170,'Adj NEA Backsheet'!$D$5:$CB$183,G$9,FALSE))="","",(VLOOKUP($E170,'Adj NEA Backsheet'!$D$5:$CB$183,G$9,FALSE))),"")</f>
        <v>3128.5180854834725</v>
      </c>
      <c r="H170" s="87">
        <f ca="1">IFERROR(IF((VLOOKUP($E170,'Adj NEA Backsheet'!$D$5:$CB$183,H$9,FALSE))="","",(VLOOKUP($E170,'Adj NEA Backsheet'!$D$5:$CB$183,H$9,FALSE))),"")</f>
        <v>3049.1643621714602</v>
      </c>
      <c r="I170" s="87">
        <f ca="1">IFERROR(IF((VLOOKUP($E170,'Adj NEA Backsheet'!$D$5:$CB$183,I$9,FALSE))="","",(VLOOKUP($E170,'Adj NEA Backsheet'!$D$5:$CB$183,I$9,FALSE))),"")</f>
        <v>3232.1064526964387</v>
      </c>
      <c r="J170" s="88">
        <f ca="1">IFERROR(IF((VLOOKUP($E170,'Adj NEA Backsheet'!$D$5:$CB$183,J$9,FALSE))="","",(VLOOKUP($E170,'Adj NEA Backsheet'!$D$5:$CB$183,J$9,FALSE))),"")</f>
        <v>3128.2880211426773</v>
      </c>
      <c r="K170" s="148">
        <f ca="1">IFERROR(IF((VLOOKUP($E170,'Adj NEA Backsheet'!$D$5:$CB$183,K$9,FALSE))="","",(VLOOKUP($E170,'Adj NEA Backsheet'!$D$5:$CB$183,K$9,FALSE))),"")</f>
        <v>3344.8051014335083</v>
      </c>
      <c r="L170" s="198">
        <f ca="1">IFERROR(IF((VLOOKUP($E170,'Adj NEA Backsheet'!$D$5:$CB$183,L$9,FALSE))="","",(VLOOKUP($E170,'Adj NEA Backsheet'!$D$5:$CB$183,L$9,FALSE))),"")</f>
        <v>3214.7935554630731</v>
      </c>
      <c r="M170" s="87">
        <f ca="1">IFERROR(IF((VLOOKUP($E170,'NEA Backsheet'!$D$5:$CB$183,M$9,FALSE))="","",(VLOOKUP($E170,'NEA Backsheet'!$D$5:$CB$183,M$9,FALSE))),"")</f>
        <v>3315.7250421227982</v>
      </c>
      <c r="N170" s="201">
        <f ca="1">IFERROR(IF((VLOOKUP($E170,'NEA Backsheet'!$D$5:$CB$183,N$9,FALSE))="","",(VLOOKUP($E170,'NEA Backsheet'!$D$5:$CB$183,N$9,FALSE))),"")</f>
        <v>3435.9012597409637</v>
      </c>
      <c r="O170" s="72"/>
      <c r="Q170" s="86">
        <f ca="1">IFERROR(IF((VLOOKUP($E170,'DTOC Backsheet'!$D$5:$AF$183,Q$9,FALSE))="","",(VLOOKUP($E170,'DTOC Backsheet'!$D$5:$AF$183,Q$9,FALSE))),"")</f>
        <v>1314.2359320013297</v>
      </c>
      <c r="R170" s="87">
        <f ca="1">IFERROR(IF((VLOOKUP($E170,'DTOC Backsheet'!$D$5:$AF$183,R$9,FALSE))="","",(VLOOKUP($E170,'DTOC Backsheet'!$D$5:$AF$183,R$9,FALSE))),"")</f>
        <v>1591.0680101333151</v>
      </c>
      <c r="S170" s="87">
        <f ca="1">IFERROR(IF((VLOOKUP($E170,'DTOC Backsheet'!$D$5:$AF$183,S$9,FALSE))="","",(VLOOKUP($E170,'DTOC Backsheet'!$D$5:$AF$183,S$9,FALSE))),"")</f>
        <v>1417.4031660877838</v>
      </c>
      <c r="T170" s="88">
        <f ca="1">IFERROR(IF((VLOOKUP($E170,'DTOC Backsheet'!$D$5:$AF$183,T$9,FALSE))="","",(VLOOKUP($E170,'DTOC Backsheet'!$D$5:$AF$183,T$9,FALSE))),"")</f>
        <v>1474.854298811362</v>
      </c>
      <c r="U170" s="148">
        <f ca="1">IFERROR(IF((VLOOKUP($E170,'DTOC Backsheet'!$D$5:$AF$183,U$9,FALSE))="","",(VLOOKUP($E170,'DTOC Backsheet'!$D$5:$AF$183,U$9,FALSE))),"")</f>
        <v>1552.2368601559147</v>
      </c>
      <c r="V170" s="198">
        <f ca="1">IFERROR(IF((VLOOKUP($E170,'DTOC Backsheet'!$D$5:$AF$183,V$9,FALSE))="","",(VLOOKUP($E170,'DTOC Backsheet'!$D$5:$AF$183,V$9,FALSE))),"")</f>
        <v>1302.8930513790228</v>
      </c>
      <c r="W170" s="87">
        <f ca="1">IFERROR(IF((VLOOKUP($E170,'DTOC Backsheet'!$D$5:$AF$183,W$9,FALSE))="","",(VLOOKUP($E170,'DTOC Backsheet'!$D$5:$AF$183,W$9,FALSE))),"")</f>
        <v>1408.9358206289653</v>
      </c>
      <c r="X170" s="201">
        <f ca="1">IFERROR(IF((VLOOKUP($E170,'DTOC Backsheet'!$D$5:$AF$183,X$9,FALSE))="","",(VLOOKUP($E170,'DTOC Backsheet'!$D$5:$AF$183,X$9,FALSE))),"")</f>
        <v>1253.5982302923462</v>
      </c>
      <c r="Y170" s="72"/>
    </row>
    <row r="171" spans="1:25" ht="30" customHeight="1" x14ac:dyDescent="0.3">
      <c r="A171" s="141">
        <v>159</v>
      </c>
      <c r="B171" s="77" t="str">
        <f ca="1">IFERROR(IF((VLOOKUP($E171,'Org List'!$AJ$10:$AL$190,3,FALSE))="","",(VLOOKUP($E171,'Org List'!$AJ$10:$AL$190,3,FALSE))),"")</f>
        <v>Midlands Commissioning Region</v>
      </c>
      <c r="C171" s="78" t="str">
        <f ca="1">IFERROR(IF((VLOOKUP($E171,'Org List'!$AO$10:$AQ$190,3,FALSE))="","",(VLOOKUP($E171,'Org List'!$AO$10:$AQ$190,3,FALSE))),"")</f>
        <v>West Midlands Region</v>
      </c>
      <c r="D171" s="79" t="str">
        <f ca="1">IFERROR(IF((VLOOKUP($E171,'Org List'!$AT$10:$AV$190,3,FALSE))="","",(VLOOKUP($E171,'Org List'!$AT$10:$AV$190,3,FALSE))),"")</f>
        <v>NHS England Midlands (North Midlands)</v>
      </c>
      <c r="E171" s="77" t="str">
        <f t="shared" ca="1" si="2"/>
        <v>E06000020</v>
      </c>
      <c r="F171" s="79" t="str">
        <f ca="1">IF(E171="","",VLOOKUP(E171,'Org List'!$J$9:$K$640,2,0))</f>
        <v>Telford and Wrekin</v>
      </c>
      <c r="G171" s="86">
        <f ca="1">IFERROR(IF((VLOOKUP($E171,'Adj NEA Backsheet'!$D$5:$CB$183,G$9,FALSE))="","",(VLOOKUP($E171,'Adj NEA Backsheet'!$D$5:$CB$183,G$9,FALSE))),"")</f>
        <v>2657.4393135719852</v>
      </c>
      <c r="H171" s="87">
        <f ca="1">IFERROR(IF((VLOOKUP($E171,'Adj NEA Backsheet'!$D$5:$CB$183,H$9,FALSE))="","",(VLOOKUP($E171,'Adj NEA Backsheet'!$D$5:$CB$183,H$9,FALSE))),"")</f>
        <v>2659.5645142595754</v>
      </c>
      <c r="I171" s="87">
        <f ca="1">IFERROR(IF((VLOOKUP($E171,'Adj NEA Backsheet'!$D$5:$CB$183,I$9,FALSE))="","",(VLOOKUP($E171,'Adj NEA Backsheet'!$D$5:$CB$183,I$9,FALSE))),"")</f>
        <v>2862.8501206323394</v>
      </c>
      <c r="J171" s="88">
        <f ca="1">IFERROR(IF((VLOOKUP($E171,'Adj NEA Backsheet'!$D$5:$CB$183,J$9,FALSE))="","",(VLOOKUP($E171,'Adj NEA Backsheet'!$D$5:$CB$183,J$9,FALSE))),"")</f>
        <v>2919.4401680922483</v>
      </c>
      <c r="K171" s="148">
        <f ca="1">IFERROR(IF((VLOOKUP($E171,'Adj NEA Backsheet'!$D$5:$CB$183,K$9,FALSE))="","",(VLOOKUP($E171,'Adj NEA Backsheet'!$D$5:$CB$183,K$9,FALSE))),"")</f>
        <v>3124.4294828896786</v>
      </c>
      <c r="L171" s="198">
        <f ca="1">IFERROR(IF((VLOOKUP($E171,'Adj NEA Backsheet'!$D$5:$CB$183,L$9,FALSE))="","",(VLOOKUP($E171,'Adj NEA Backsheet'!$D$5:$CB$183,L$9,FALSE))),"")</f>
        <v>3189.6825880224715</v>
      </c>
      <c r="M171" s="87">
        <f ca="1">IFERROR(IF((VLOOKUP($E171,'NEA Backsheet'!$D$5:$CB$183,M$9,FALSE))="","",(VLOOKUP($E171,'NEA Backsheet'!$D$5:$CB$183,M$9,FALSE))),"")</f>
        <v>3341.2403280424392</v>
      </c>
      <c r="N171" s="201">
        <f ca="1">IFERROR(IF((VLOOKUP($E171,'NEA Backsheet'!$D$5:$CB$183,N$9,FALSE))="","",(VLOOKUP($E171,'NEA Backsheet'!$D$5:$CB$183,N$9,FALSE))),"")</f>
        <v>3362.7509682353075</v>
      </c>
      <c r="O171" s="72"/>
      <c r="Q171" s="86">
        <f ca="1">IFERROR(IF((VLOOKUP($E171,'DTOC Backsheet'!$D$5:$AF$183,Q$9,FALSE))="","",(VLOOKUP($E171,'DTOC Backsheet'!$D$5:$AF$183,Q$9,FALSE))),"")</f>
        <v>657.6861539369005</v>
      </c>
      <c r="R171" s="87">
        <f ca="1">IFERROR(IF((VLOOKUP($E171,'DTOC Backsheet'!$D$5:$AF$183,R$9,FALSE))="","",(VLOOKUP($E171,'DTOC Backsheet'!$D$5:$AF$183,R$9,FALSE))),"")</f>
        <v>631.14276655828121</v>
      </c>
      <c r="S171" s="87">
        <f ca="1">IFERROR(IF((VLOOKUP($E171,'DTOC Backsheet'!$D$5:$AF$183,S$9,FALSE))="","",(VLOOKUP($E171,'DTOC Backsheet'!$D$5:$AF$183,S$9,FALSE))),"")</f>
        <v>477.04365649907464</v>
      </c>
      <c r="T171" s="88">
        <f ca="1">IFERROR(IF((VLOOKUP($E171,'DTOC Backsheet'!$D$5:$AF$183,T$9,FALSE))="","",(VLOOKUP($E171,'DTOC Backsheet'!$D$5:$AF$183,T$9,FALSE))),"")</f>
        <v>428.96611307267619</v>
      </c>
      <c r="U171" s="148">
        <f ca="1">IFERROR(IF((VLOOKUP($E171,'DTOC Backsheet'!$D$5:$AF$183,U$9,FALSE))="","",(VLOOKUP($E171,'DTOC Backsheet'!$D$5:$AF$183,U$9,FALSE))),"")</f>
        <v>320.25552277343633</v>
      </c>
      <c r="V171" s="198">
        <f ca="1">IFERROR(IF((VLOOKUP($E171,'DTOC Backsheet'!$D$5:$AF$183,V$9,FALSE))="","",(VLOOKUP($E171,'DTOC Backsheet'!$D$5:$AF$183,V$9,FALSE))),"")</f>
        <v>533.26951727870357</v>
      </c>
      <c r="W171" s="87">
        <f ca="1">IFERROR(IF((VLOOKUP($E171,'DTOC Backsheet'!$D$5:$AF$183,W$9,FALSE))="","",(VLOOKUP($E171,'DTOC Backsheet'!$D$5:$AF$183,W$9,FALSE))),"")</f>
        <v>467.16172588051722</v>
      </c>
      <c r="X171" s="201">
        <f ca="1">IFERROR(IF((VLOOKUP($E171,'DTOC Backsheet'!$D$5:$AF$183,X$9,FALSE))="","",(VLOOKUP($E171,'DTOC Backsheet'!$D$5:$AF$183,X$9,FALSE))),"")</f>
        <v>402.29003639724573</v>
      </c>
      <c r="Y171" s="72"/>
    </row>
    <row r="172" spans="1:25" ht="30" customHeight="1" x14ac:dyDescent="0.3">
      <c r="A172" s="141">
        <v>160</v>
      </c>
      <c r="B172" s="77" t="str">
        <f ca="1">IFERROR(IF((VLOOKUP($E172,'Org List'!$AJ$10:$AL$190,3,FALSE))="","",(VLOOKUP($E172,'Org List'!$AJ$10:$AL$190,3,FALSE))),"")</f>
        <v>East of England Commissioning Region</v>
      </c>
      <c r="C172" s="78" t="str">
        <f ca="1">IFERROR(IF((VLOOKUP($E172,'Org List'!$AO$10:$AQ$190,3,FALSE))="","",(VLOOKUP($E172,'Org List'!$AO$10:$AQ$190,3,FALSE))),"")</f>
        <v>East Region</v>
      </c>
      <c r="D172" s="79" t="str">
        <f ca="1">IFERROR(IF((VLOOKUP($E172,'Org List'!$AT$10:$AV$190,3,FALSE))="","",(VLOOKUP($E172,'Org List'!$AT$10:$AV$190,3,FALSE))),"")</f>
        <v>NHS England East (East)</v>
      </c>
      <c r="E172" s="77" t="str">
        <f t="shared" ca="1" si="2"/>
        <v>E06000034</v>
      </c>
      <c r="F172" s="79" t="str">
        <f ca="1">IF(E172="","",VLOOKUP(E172,'Org List'!$J$9:$K$640,2,0))</f>
        <v>Thurrock</v>
      </c>
      <c r="G172" s="86">
        <f ca="1">IFERROR(IF((VLOOKUP($E172,'Adj NEA Backsheet'!$D$5:$CB$183,G$9,FALSE))="","",(VLOOKUP($E172,'Adj NEA Backsheet'!$D$5:$CB$183,G$9,FALSE))),"")</f>
        <v>2307.4644669243717</v>
      </c>
      <c r="H172" s="87">
        <f ca="1">IFERROR(IF((VLOOKUP($E172,'Adj NEA Backsheet'!$D$5:$CB$183,H$9,FALSE))="","",(VLOOKUP($E172,'Adj NEA Backsheet'!$D$5:$CB$183,H$9,FALSE))),"")</f>
        <v>2461.0451708569162</v>
      </c>
      <c r="I172" s="87">
        <f ca="1">IFERROR(IF((VLOOKUP($E172,'Adj NEA Backsheet'!$D$5:$CB$183,I$9,FALSE))="","",(VLOOKUP($E172,'Adj NEA Backsheet'!$D$5:$CB$183,I$9,FALSE))),"")</f>
        <v>2533.185398101004</v>
      </c>
      <c r="J172" s="88">
        <f ca="1">IFERROR(IF((VLOOKUP($E172,'Adj NEA Backsheet'!$D$5:$CB$183,J$9,FALSE))="","",(VLOOKUP($E172,'Adj NEA Backsheet'!$D$5:$CB$183,J$9,FALSE))),"")</f>
        <v>2666.3004139638379</v>
      </c>
      <c r="K172" s="148">
        <f ca="1">IFERROR(IF((VLOOKUP($E172,'Adj NEA Backsheet'!$D$5:$CB$183,K$9,FALSE))="","",(VLOOKUP($E172,'Adj NEA Backsheet'!$D$5:$CB$183,K$9,FALSE))),"")</f>
        <v>2889.2202890212943</v>
      </c>
      <c r="L172" s="198">
        <f ca="1">IFERROR(IF((VLOOKUP($E172,'Adj NEA Backsheet'!$D$5:$CB$183,L$9,FALSE))="","",(VLOOKUP($E172,'Adj NEA Backsheet'!$D$5:$CB$183,L$9,FALSE))),"")</f>
        <v>2948.5777592262325</v>
      </c>
      <c r="M172" s="87">
        <f ca="1">IFERROR(IF((VLOOKUP($E172,'NEA Backsheet'!$D$5:$CB$183,M$9,FALSE))="","",(VLOOKUP($E172,'NEA Backsheet'!$D$5:$CB$183,M$9,FALSE))),"")</f>
        <v>2953.8409890112894</v>
      </c>
      <c r="N172" s="201">
        <f ca="1">IFERROR(IF((VLOOKUP($E172,'NEA Backsheet'!$D$5:$CB$183,N$9,FALSE))="","",(VLOOKUP($E172,'NEA Backsheet'!$D$5:$CB$183,N$9,FALSE))),"")</f>
        <v>2884.4848993878491</v>
      </c>
      <c r="O172" s="72"/>
      <c r="Q172" s="86">
        <f ca="1">IFERROR(IF((VLOOKUP($E172,'DTOC Backsheet'!$D$5:$AF$183,Q$9,FALSE))="","",(VLOOKUP($E172,'DTOC Backsheet'!$D$5:$AF$183,Q$9,FALSE))),"")</f>
        <v>752.52802383005417</v>
      </c>
      <c r="R172" s="87">
        <f ca="1">IFERROR(IF((VLOOKUP($E172,'DTOC Backsheet'!$D$5:$AF$183,R$9,FALSE))="","",(VLOOKUP($E172,'DTOC Backsheet'!$D$5:$AF$183,R$9,FALSE))),"")</f>
        <v>758.79909069530447</v>
      </c>
      <c r="S172" s="87">
        <f ca="1">IFERROR(IF((VLOOKUP($E172,'DTOC Backsheet'!$D$5:$AF$183,S$9,FALSE))="","",(VLOOKUP($E172,'DTOC Backsheet'!$D$5:$AF$183,S$9,FALSE))),"")</f>
        <v>600.45465234773064</v>
      </c>
      <c r="T172" s="88">
        <f ca="1">IFERROR(IF((VLOOKUP($E172,'DTOC Backsheet'!$D$5:$AF$183,T$9,FALSE))="","",(VLOOKUP($E172,'DTOC Backsheet'!$D$5:$AF$183,T$9,FALSE))),"")</f>
        <v>586.81022851002695</v>
      </c>
      <c r="U172" s="148">
        <f ca="1">IFERROR(IF((VLOOKUP($E172,'DTOC Backsheet'!$D$5:$AF$183,U$9,FALSE))="","",(VLOOKUP($E172,'DTOC Backsheet'!$D$5:$AF$183,U$9,FALSE))),"")</f>
        <v>298.44377539809824</v>
      </c>
      <c r="V172" s="198">
        <f ca="1">IFERROR(IF((VLOOKUP($E172,'DTOC Backsheet'!$D$5:$AF$183,V$9,FALSE))="","",(VLOOKUP($E172,'DTOC Backsheet'!$D$5:$AF$183,V$9,FALSE))),"")</f>
        <v>582.15915668564094</v>
      </c>
      <c r="W172" s="87">
        <f ca="1">IFERROR(IF((VLOOKUP($E172,'DTOC Backsheet'!$D$5:$AF$183,W$9,FALSE))="","",(VLOOKUP($E172,'DTOC Backsheet'!$D$5:$AF$183,W$9,FALSE))),"")</f>
        <v>465.88236107599232</v>
      </c>
      <c r="X172" s="201">
        <f ca="1">IFERROR(IF((VLOOKUP($E172,'DTOC Backsheet'!$D$5:$AF$183,X$9,FALSE))="","",(VLOOKUP($E172,'DTOC Backsheet'!$D$5:$AF$183,X$9,FALSE))),"")</f>
        <v>554.58127880620577</v>
      </c>
      <c r="Y172" s="72"/>
    </row>
    <row r="173" spans="1:25" ht="30" customHeight="1" x14ac:dyDescent="0.3">
      <c r="A173" s="141">
        <v>161</v>
      </c>
      <c r="B173" s="77" t="str">
        <f ca="1">IFERROR(IF((VLOOKUP($E173,'Org List'!$AJ$10:$AL$190,3,FALSE))="","",(VLOOKUP($E173,'Org List'!$AJ$10:$AL$190,3,FALSE))),"")</f>
        <v>South West England Commissioning Region</v>
      </c>
      <c r="C173" s="78" t="str">
        <f ca="1">IFERROR(IF((VLOOKUP($E173,'Org List'!$AO$10:$AQ$190,3,FALSE))="","",(VLOOKUP($E173,'Org List'!$AO$10:$AQ$190,3,FALSE))),"")</f>
        <v>South West Region</v>
      </c>
      <c r="D173" s="79" t="str">
        <f ca="1">IFERROR(IF((VLOOKUP($E173,'Org List'!$AT$10:$AV$190,3,FALSE))="","",(VLOOKUP($E173,'Org List'!$AT$10:$AV$190,3,FALSE))),"")</f>
        <v>NHS England South West (South West South)</v>
      </c>
      <c r="E173" s="77" t="str">
        <f t="shared" ca="1" si="2"/>
        <v>E06000027</v>
      </c>
      <c r="F173" s="79" t="str">
        <f ca="1">IF(E173="","",VLOOKUP(E173,'Org List'!$J$9:$K$640,2,0))</f>
        <v>Torbay</v>
      </c>
      <c r="G173" s="86">
        <f ca="1">IFERROR(IF((VLOOKUP($E173,'Adj NEA Backsheet'!$D$5:$CB$183,G$9,FALSE))="","",(VLOOKUP($E173,'Adj NEA Backsheet'!$D$5:$CB$183,G$9,FALSE))),"")</f>
        <v>3334.0474857794343</v>
      </c>
      <c r="H173" s="87">
        <f ca="1">IFERROR(IF((VLOOKUP($E173,'Adj NEA Backsheet'!$D$5:$CB$183,H$9,FALSE))="","",(VLOOKUP($E173,'Adj NEA Backsheet'!$D$5:$CB$183,H$9,FALSE))),"")</f>
        <v>3290.8136735583917</v>
      </c>
      <c r="I173" s="87">
        <f ca="1">IFERROR(IF((VLOOKUP($E173,'Adj NEA Backsheet'!$D$5:$CB$183,I$9,FALSE))="","",(VLOOKUP($E173,'Adj NEA Backsheet'!$D$5:$CB$183,I$9,FALSE))),"")</f>
        <v>3537.9669667553544</v>
      </c>
      <c r="J173" s="88">
        <f ca="1">IFERROR(IF((VLOOKUP($E173,'Adj NEA Backsheet'!$D$5:$CB$183,J$9,FALSE))="","",(VLOOKUP($E173,'Adj NEA Backsheet'!$D$5:$CB$183,J$9,FALSE))),"")</f>
        <v>3442.1270346618098</v>
      </c>
      <c r="K173" s="148">
        <f ca="1">IFERROR(IF((VLOOKUP($E173,'Adj NEA Backsheet'!$D$5:$CB$183,K$9,FALSE))="","",(VLOOKUP($E173,'Adj NEA Backsheet'!$D$5:$CB$183,K$9,FALSE))),"")</f>
        <v>3470.1468539796588</v>
      </c>
      <c r="L173" s="198">
        <f ca="1">IFERROR(IF((VLOOKUP($E173,'Adj NEA Backsheet'!$D$5:$CB$183,L$9,FALSE))="","",(VLOOKUP($E173,'Adj NEA Backsheet'!$D$5:$CB$183,L$9,FALSE))),"")</f>
        <v>3414.1072153439623</v>
      </c>
      <c r="M173" s="87">
        <f ca="1">IFERROR(IF((VLOOKUP($E173,'NEA Backsheet'!$D$5:$CB$183,M$9,FALSE))="","",(VLOOKUP($E173,'NEA Backsheet'!$D$5:$CB$183,M$9,FALSE))),"")</f>
        <v>3433.864780247573</v>
      </c>
      <c r="N173" s="201">
        <f ca="1">IFERROR(IF((VLOOKUP($E173,'NEA Backsheet'!$D$5:$CB$183,N$9,FALSE))="","",(VLOOKUP($E173,'NEA Backsheet'!$D$5:$CB$183,N$9,FALSE))),"")</f>
        <v>3441.7733302404699</v>
      </c>
      <c r="O173" s="72"/>
      <c r="Q173" s="86">
        <f ca="1">IFERROR(IF((VLOOKUP($E173,'DTOC Backsheet'!$D$5:$AF$183,Q$9,FALSE))="","",(VLOOKUP($E173,'DTOC Backsheet'!$D$5:$AF$183,Q$9,FALSE))),"")</f>
        <v>557.22480196667584</v>
      </c>
      <c r="R173" s="87">
        <f ca="1">IFERROR(IF((VLOOKUP($E173,'DTOC Backsheet'!$D$5:$AF$183,R$9,FALSE))="","",(VLOOKUP($E173,'DTOC Backsheet'!$D$5:$AF$183,R$9,FALSE))),"")</f>
        <v>871.34662660475271</v>
      </c>
      <c r="S173" s="87">
        <f ca="1">IFERROR(IF((VLOOKUP($E173,'DTOC Backsheet'!$D$5:$AF$183,S$9,FALSE))="","",(VLOOKUP($E173,'DTOC Backsheet'!$D$5:$AF$183,S$9,FALSE))),"")</f>
        <v>802.14877538013297</v>
      </c>
      <c r="T173" s="88">
        <f ca="1">IFERROR(IF((VLOOKUP($E173,'DTOC Backsheet'!$D$5:$AF$183,T$9,FALSE))="","",(VLOOKUP($E173,'DTOC Backsheet'!$D$5:$AF$183,T$9,FALSE))),"")</f>
        <v>634.14007185715548</v>
      </c>
      <c r="U173" s="148">
        <f ca="1">IFERROR(IF((VLOOKUP($E173,'DTOC Backsheet'!$D$5:$AF$183,U$9,FALSE))="","",(VLOOKUP($E173,'DTOC Backsheet'!$D$5:$AF$183,U$9,FALSE))),"")</f>
        <v>926.68033423251927</v>
      </c>
      <c r="V173" s="198">
        <f ca="1">IFERROR(IF((VLOOKUP($E173,'DTOC Backsheet'!$D$5:$AF$183,V$9,FALSE))="","",(VLOOKUP($E173,'DTOC Backsheet'!$D$5:$AF$183,V$9,FALSE))),"")</f>
        <v>677.74855817397986</v>
      </c>
      <c r="W173" s="87">
        <f ca="1">IFERROR(IF((VLOOKUP($E173,'DTOC Backsheet'!$D$5:$AF$183,W$9,FALSE))="","",(VLOOKUP($E173,'DTOC Backsheet'!$D$5:$AF$183,W$9,FALSE))),"")</f>
        <v>666.84643659477376</v>
      </c>
      <c r="X173" s="201">
        <f ca="1">IFERROR(IF((VLOOKUP($E173,'DTOC Backsheet'!$D$5:$AF$183,X$9,FALSE))="","",(VLOOKUP($E173,'DTOC Backsheet'!$D$5:$AF$183,X$9,FALSE))),"")</f>
        <v>703.58351564854422</v>
      </c>
      <c r="Y173" s="72"/>
    </row>
    <row r="174" spans="1:25" ht="30" customHeight="1" x14ac:dyDescent="0.3">
      <c r="A174" s="141">
        <v>162</v>
      </c>
      <c r="B174" s="77" t="str">
        <f ca="1">IFERROR(IF((VLOOKUP($E174,'Org List'!$AJ$10:$AL$190,3,FALSE))="","",(VLOOKUP($E174,'Org List'!$AJ$10:$AL$190,3,FALSE))),"")</f>
        <v>London Commissioning Region</v>
      </c>
      <c r="C174" s="78" t="str">
        <f ca="1">IFERROR(IF((VLOOKUP($E174,'Org List'!$AO$10:$AQ$190,3,FALSE))="","",(VLOOKUP($E174,'Org List'!$AO$10:$AQ$190,3,FALSE))),"")</f>
        <v>London Region</v>
      </c>
      <c r="D174" s="79" t="str">
        <f ca="1">IFERROR(IF((VLOOKUP($E174,'Org List'!$AT$10:$AV$190,3,FALSE))="","",(VLOOKUP($E174,'Org List'!$AT$10:$AV$190,3,FALSE))),"")</f>
        <v>NHS England London</v>
      </c>
      <c r="E174" s="77" t="str">
        <f t="shared" ca="1" si="2"/>
        <v>E09000030</v>
      </c>
      <c r="F174" s="79" t="str">
        <f ca="1">IF(E174="","",VLOOKUP(E174,'Org List'!$J$9:$K$640,2,0))</f>
        <v>Tower Hamlets</v>
      </c>
      <c r="G174" s="86">
        <f ca="1">IFERROR(IF((VLOOKUP($E174,'Adj NEA Backsheet'!$D$5:$CB$183,G$9,FALSE))="","",(VLOOKUP($E174,'Adj NEA Backsheet'!$D$5:$CB$183,G$9,FALSE))),"")</f>
        <v>1796.2242412647083</v>
      </c>
      <c r="H174" s="87">
        <f ca="1">IFERROR(IF((VLOOKUP($E174,'Adj NEA Backsheet'!$D$5:$CB$183,H$9,FALSE))="","",(VLOOKUP($E174,'Adj NEA Backsheet'!$D$5:$CB$183,H$9,FALSE))),"")</f>
        <v>1909.9149044800208</v>
      </c>
      <c r="I174" s="87">
        <f ca="1">IFERROR(IF((VLOOKUP($E174,'Adj NEA Backsheet'!$D$5:$CB$183,I$9,FALSE))="","",(VLOOKUP($E174,'Adj NEA Backsheet'!$D$5:$CB$183,I$9,FALSE))),"")</f>
        <v>2049.4867262558123</v>
      </c>
      <c r="J174" s="88">
        <f ca="1">IFERROR(IF((VLOOKUP($E174,'Adj NEA Backsheet'!$D$5:$CB$183,J$9,FALSE))="","",(VLOOKUP($E174,'Adj NEA Backsheet'!$D$5:$CB$183,J$9,FALSE))),"")</f>
        <v>1922.3511219288825</v>
      </c>
      <c r="K174" s="148">
        <f ca="1">IFERROR(IF((VLOOKUP($E174,'Adj NEA Backsheet'!$D$5:$CB$183,K$9,FALSE))="","",(VLOOKUP($E174,'Adj NEA Backsheet'!$D$5:$CB$183,K$9,FALSE))),"")</f>
        <v>2023.5639284030865</v>
      </c>
      <c r="L174" s="198">
        <f ca="1">IFERROR(IF((VLOOKUP($E174,'Adj NEA Backsheet'!$D$5:$CB$183,L$9,FALSE))="","",(VLOOKUP($E174,'Adj NEA Backsheet'!$D$5:$CB$183,L$9,FALSE))),"")</f>
        <v>2125.4052005712806</v>
      </c>
      <c r="M174" s="87">
        <f ca="1">IFERROR(IF((VLOOKUP($E174,'NEA Backsheet'!$D$5:$CB$183,M$9,FALSE))="","",(VLOOKUP($E174,'NEA Backsheet'!$D$5:$CB$183,M$9,FALSE))),"")</f>
        <v>2283.0847182901489</v>
      </c>
      <c r="N174" s="201">
        <f ca="1">IFERROR(IF((VLOOKUP($E174,'NEA Backsheet'!$D$5:$CB$183,N$9,FALSE))="","",(VLOOKUP($E174,'NEA Backsheet'!$D$5:$CB$183,N$9,FALSE))),"")</f>
        <v>2253.685572647722</v>
      </c>
      <c r="O174" s="72"/>
      <c r="Q174" s="86">
        <f ca="1">IFERROR(IF((VLOOKUP($E174,'DTOC Backsheet'!$D$5:$AF$183,Q$9,FALSE))="","",(VLOOKUP($E174,'DTOC Backsheet'!$D$5:$AF$183,Q$9,FALSE))),"")</f>
        <v>533.05838596432648</v>
      </c>
      <c r="R174" s="87">
        <f ca="1">IFERROR(IF((VLOOKUP($E174,'DTOC Backsheet'!$D$5:$AF$183,R$9,FALSE))="","",(VLOOKUP($E174,'DTOC Backsheet'!$D$5:$AF$183,R$9,FALSE))),"")</f>
        <v>711.71851845667697</v>
      </c>
      <c r="S174" s="87">
        <f ca="1">IFERROR(IF((VLOOKUP($E174,'DTOC Backsheet'!$D$5:$AF$183,S$9,FALSE))="","",(VLOOKUP($E174,'DTOC Backsheet'!$D$5:$AF$183,S$9,FALSE))),"")</f>
        <v>511.76944494304166</v>
      </c>
      <c r="T174" s="88">
        <f ca="1">IFERROR(IF((VLOOKUP($E174,'DTOC Backsheet'!$D$5:$AF$183,T$9,FALSE))="","",(VLOOKUP($E174,'DTOC Backsheet'!$D$5:$AF$183,T$9,FALSE))),"")</f>
        <v>466.67983804277674</v>
      </c>
      <c r="U174" s="148">
        <f ca="1">IFERROR(IF((VLOOKUP($E174,'DTOC Backsheet'!$D$5:$AF$183,U$9,FALSE))="","",(VLOOKUP($E174,'DTOC Backsheet'!$D$5:$AF$183,U$9,FALSE))),"")</f>
        <v>632.15757974178746</v>
      </c>
      <c r="V174" s="198">
        <f ca="1">IFERROR(IF((VLOOKUP($E174,'DTOC Backsheet'!$D$5:$AF$183,V$9,FALSE))="","",(VLOOKUP($E174,'DTOC Backsheet'!$D$5:$AF$183,V$9,FALSE))),"")</f>
        <v>500.10145089824192</v>
      </c>
      <c r="W174" s="87">
        <f ca="1">IFERROR(IF((VLOOKUP($E174,'DTOC Backsheet'!$D$5:$AF$183,W$9,FALSE))="","",(VLOOKUP($E174,'DTOC Backsheet'!$D$5:$AF$183,W$9,FALSE))),"")</f>
        <v>597.5132249525858</v>
      </c>
      <c r="X174" s="201">
        <f ca="1">IFERROR(IF((VLOOKUP($E174,'DTOC Backsheet'!$D$5:$AF$183,X$9,FALSE))="","",(VLOOKUP($E174,'DTOC Backsheet'!$D$5:$AF$183,X$9,FALSE))),"")</f>
        <v>605.84089851512374</v>
      </c>
      <c r="Y174" s="72"/>
    </row>
    <row r="175" spans="1:25" ht="30" customHeight="1" x14ac:dyDescent="0.3">
      <c r="A175" s="141">
        <v>163</v>
      </c>
      <c r="B175" s="77" t="str">
        <f ca="1">IFERROR(IF((VLOOKUP($E175,'Org List'!$AJ$10:$AL$190,3,FALSE))="","",(VLOOKUP($E175,'Org List'!$AJ$10:$AL$190,3,FALSE))),"")</f>
        <v>North West Commissioning Region</v>
      </c>
      <c r="C175" s="78" t="str">
        <f ca="1">IFERROR(IF((VLOOKUP($E175,'Org List'!$AO$10:$AQ$190,3,FALSE))="","",(VLOOKUP($E175,'Org List'!$AO$10:$AQ$190,3,FALSE))),"")</f>
        <v>North West Region</v>
      </c>
      <c r="D175" s="79" t="str">
        <f ca="1">IFERROR(IF((VLOOKUP($E175,'Org List'!$AT$10:$AV$190,3,FALSE))="","",(VLOOKUP($E175,'Org List'!$AT$10:$AV$190,3,FALSE))),"")</f>
        <v>NHS England North West (Greater Manchester)</v>
      </c>
      <c r="E175" s="77" t="str">
        <f t="shared" ca="1" si="2"/>
        <v>E08000009</v>
      </c>
      <c r="F175" s="79" t="str">
        <f ca="1">IF(E175="","",VLOOKUP(E175,'Org List'!$J$9:$K$640,2,0))</f>
        <v>Trafford</v>
      </c>
      <c r="G175" s="86">
        <f ca="1">IFERROR(IF((VLOOKUP($E175,'Adj NEA Backsheet'!$D$5:$CB$183,G$9,FALSE))="","",(VLOOKUP($E175,'Adj NEA Backsheet'!$D$5:$CB$183,G$9,FALSE))),"")</f>
        <v>2859.1705620436828</v>
      </c>
      <c r="H175" s="87">
        <f ca="1">IFERROR(IF((VLOOKUP($E175,'Adj NEA Backsheet'!$D$5:$CB$183,H$9,FALSE))="","",(VLOOKUP($E175,'Adj NEA Backsheet'!$D$5:$CB$183,H$9,FALSE))),"")</f>
        <v>2901.7553087640858</v>
      </c>
      <c r="I175" s="87">
        <f ca="1">IFERROR(IF((VLOOKUP($E175,'Adj NEA Backsheet'!$D$5:$CB$183,I$9,FALSE))="","",(VLOOKUP($E175,'Adj NEA Backsheet'!$D$5:$CB$183,I$9,FALSE))),"")</f>
        <v>3056.5719660562645</v>
      </c>
      <c r="J175" s="88">
        <f ca="1">IFERROR(IF((VLOOKUP($E175,'Adj NEA Backsheet'!$D$5:$CB$183,J$9,FALSE))="","",(VLOOKUP($E175,'Adj NEA Backsheet'!$D$5:$CB$183,J$9,FALSE))),"")</f>
        <v>3029.7227908103159</v>
      </c>
      <c r="K175" s="148">
        <f ca="1">IFERROR(IF((VLOOKUP($E175,'Adj NEA Backsheet'!$D$5:$CB$183,K$9,FALSE))="","",(VLOOKUP($E175,'Adj NEA Backsheet'!$D$5:$CB$183,K$9,FALSE))),"")</f>
        <v>2987.5640859351302</v>
      </c>
      <c r="L175" s="198">
        <f ca="1">IFERROR(IF((VLOOKUP($E175,'Adj NEA Backsheet'!$D$5:$CB$183,L$9,FALSE))="","",(VLOOKUP($E175,'Adj NEA Backsheet'!$D$5:$CB$183,L$9,FALSE))),"")</f>
        <v>3049.8830187844183</v>
      </c>
      <c r="M175" s="87">
        <f ca="1">IFERROR(IF((VLOOKUP($E175,'NEA Backsheet'!$D$5:$CB$183,M$9,FALSE))="","",(VLOOKUP($E175,'NEA Backsheet'!$D$5:$CB$183,M$9,FALSE))),"")</f>
        <v>3172.011285397964</v>
      </c>
      <c r="N175" s="201">
        <f ca="1">IFERROR(IF((VLOOKUP($E175,'NEA Backsheet'!$D$5:$CB$183,N$9,FALSE))="","",(VLOOKUP($E175,'NEA Backsheet'!$D$5:$CB$183,N$9,FALSE))),"")</f>
        <v>3127.4990416394839</v>
      </c>
      <c r="O175" s="72"/>
      <c r="Q175" s="86">
        <f ca="1">IFERROR(IF((VLOOKUP($E175,'DTOC Backsheet'!$D$5:$AF$183,Q$9,FALSE))="","",(VLOOKUP($E175,'DTOC Backsheet'!$D$5:$AF$183,Q$9,FALSE))),"")</f>
        <v>2284.112960172587</v>
      </c>
      <c r="R175" s="87">
        <f ca="1">IFERROR(IF((VLOOKUP($E175,'DTOC Backsheet'!$D$5:$AF$183,R$9,FALSE))="","",(VLOOKUP($E175,'DTOC Backsheet'!$D$5:$AF$183,R$9,FALSE))),"")</f>
        <v>2547.6644555771163</v>
      </c>
      <c r="S175" s="87">
        <f ca="1">IFERROR(IF((VLOOKUP($E175,'DTOC Backsheet'!$D$5:$AF$183,S$9,FALSE))="","",(VLOOKUP($E175,'DTOC Backsheet'!$D$5:$AF$183,S$9,FALSE))),"")</f>
        <v>2242.9677900039474</v>
      </c>
      <c r="T175" s="88">
        <f ca="1">IFERROR(IF((VLOOKUP($E175,'DTOC Backsheet'!$D$5:$AF$183,T$9,FALSE))="","",(VLOOKUP($E175,'DTOC Backsheet'!$D$5:$AF$183,T$9,FALSE))),"")</f>
        <v>1543.9964610915633</v>
      </c>
      <c r="U175" s="148">
        <f ca="1">IFERROR(IF((VLOOKUP($E175,'DTOC Backsheet'!$D$5:$AF$183,U$9,FALSE))="","",(VLOOKUP($E175,'DTOC Backsheet'!$D$5:$AF$183,U$9,FALSE))),"")</f>
        <v>1471.5784387489227</v>
      </c>
      <c r="V175" s="198">
        <f ca="1">IFERROR(IF((VLOOKUP($E175,'DTOC Backsheet'!$D$5:$AF$183,V$9,FALSE))="","",(VLOOKUP($E175,'DTOC Backsheet'!$D$5:$AF$183,V$9,FALSE))),"")</f>
        <v>1568.3200716493966</v>
      </c>
      <c r="W175" s="87">
        <f ca="1">IFERROR(IF((VLOOKUP($E175,'DTOC Backsheet'!$D$5:$AF$183,W$9,FALSE))="","",(VLOOKUP($E175,'DTOC Backsheet'!$D$5:$AF$183,W$9,FALSE))),"")</f>
        <v>1529.0706091583472</v>
      </c>
      <c r="X175" s="201">
        <f ca="1">IFERROR(IF((VLOOKUP($E175,'DTOC Backsheet'!$D$5:$AF$183,X$9,FALSE))="","",(VLOOKUP($E175,'DTOC Backsheet'!$D$5:$AF$183,X$9,FALSE))),"")</f>
        <v>1756.0081245669792</v>
      </c>
      <c r="Y175" s="72"/>
    </row>
    <row r="176" spans="1:25" ht="30" customHeight="1" x14ac:dyDescent="0.3">
      <c r="A176" s="141">
        <v>164</v>
      </c>
      <c r="B176" s="77" t="str">
        <f ca="1">IFERROR(IF((VLOOKUP($E176,'Org List'!$AJ$10:$AL$190,3,FALSE))="","",(VLOOKUP($E176,'Org List'!$AJ$10:$AL$190,3,FALSE))),"")</f>
        <v>North East and Yorkshire Commissioning Region</v>
      </c>
      <c r="C176" s="78" t="str">
        <f ca="1">IFERROR(IF((VLOOKUP($E176,'Org List'!$AO$10:$AQ$190,3,FALSE))="","",(VLOOKUP($E176,'Org List'!$AO$10:$AQ$190,3,FALSE))),"")</f>
        <v>Yorkshire and The Humber Region</v>
      </c>
      <c r="D176" s="79" t="str">
        <f ca="1">IFERROR(IF((VLOOKUP($E176,'Org List'!$AT$10:$AV$190,3,FALSE))="","",(VLOOKUP($E176,'Org List'!$AT$10:$AV$190,3,FALSE))),"")</f>
        <v>NHS England North East and Yokrshire (Yorkshire And Humber)</v>
      </c>
      <c r="E176" s="77" t="str">
        <f t="shared" ca="1" si="2"/>
        <v>E08000036</v>
      </c>
      <c r="F176" s="79" t="str">
        <f ca="1">IF(E176="","",VLOOKUP(E176,'Org List'!$J$9:$K$640,2,0))</f>
        <v>Wakefield</v>
      </c>
      <c r="G176" s="86">
        <f ca="1">IFERROR(IF((VLOOKUP($E176,'Adj NEA Backsheet'!$D$5:$CB$183,G$9,FALSE))="","",(VLOOKUP($E176,'Adj NEA Backsheet'!$D$5:$CB$183,G$9,FALSE))),"")</f>
        <v>3103.0634030746023</v>
      </c>
      <c r="H176" s="87">
        <f ca="1">IFERROR(IF((VLOOKUP($E176,'Adj NEA Backsheet'!$D$5:$CB$183,H$9,FALSE))="","",(VLOOKUP($E176,'Adj NEA Backsheet'!$D$5:$CB$183,H$9,FALSE))),"")</f>
        <v>2947.4562917147769</v>
      </c>
      <c r="I176" s="87">
        <f ca="1">IFERROR(IF((VLOOKUP($E176,'Adj NEA Backsheet'!$D$5:$CB$183,I$9,FALSE))="","",(VLOOKUP($E176,'Adj NEA Backsheet'!$D$5:$CB$183,I$9,FALSE))),"")</f>
        <v>2929.0037179419865</v>
      </c>
      <c r="J176" s="88">
        <f ca="1">IFERROR(IF((VLOOKUP($E176,'Adj NEA Backsheet'!$D$5:$CB$183,J$9,FALSE))="","",(VLOOKUP($E176,'Adj NEA Backsheet'!$D$5:$CB$183,J$9,FALSE))),"")</f>
        <v>2917.7497717231504</v>
      </c>
      <c r="K176" s="148">
        <f ca="1">IFERROR(IF((VLOOKUP($E176,'Adj NEA Backsheet'!$D$5:$CB$183,K$9,FALSE))="","",(VLOOKUP($E176,'Adj NEA Backsheet'!$D$5:$CB$183,K$9,FALSE))),"")</f>
        <v>2936.7850680045849</v>
      </c>
      <c r="L176" s="198">
        <f ca="1">IFERROR(IF((VLOOKUP($E176,'Adj NEA Backsheet'!$D$5:$CB$183,L$9,FALSE))="","",(VLOOKUP($E176,'Adj NEA Backsheet'!$D$5:$CB$183,L$9,FALSE))),"")</f>
        <v>2836.8028857906852</v>
      </c>
      <c r="M176" s="87">
        <f ca="1">IFERROR(IF((VLOOKUP($E176,'NEA Backsheet'!$D$5:$CB$183,M$9,FALSE))="","",(VLOOKUP($E176,'NEA Backsheet'!$D$5:$CB$183,M$9,FALSE))),"")</f>
        <v>2983.2241561973628</v>
      </c>
      <c r="N176" s="201">
        <f ca="1">IFERROR(IF((VLOOKUP($E176,'NEA Backsheet'!$D$5:$CB$183,N$9,FALSE))="","",(VLOOKUP($E176,'NEA Backsheet'!$D$5:$CB$183,N$9,FALSE))),"")</f>
        <v>2995.4849291225719</v>
      </c>
      <c r="O176" s="72"/>
      <c r="Q176" s="86">
        <f ca="1">IFERROR(IF((VLOOKUP($E176,'DTOC Backsheet'!$D$5:$AF$183,Q$9,FALSE))="","",(VLOOKUP($E176,'DTOC Backsheet'!$D$5:$AF$183,Q$9,FALSE))),"")</f>
        <v>889.83507399192274</v>
      </c>
      <c r="R176" s="87">
        <f ca="1">IFERROR(IF((VLOOKUP($E176,'DTOC Backsheet'!$D$5:$AF$183,R$9,FALSE))="","",(VLOOKUP($E176,'DTOC Backsheet'!$D$5:$AF$183,R$9,FALSE))),"")</f>
        <v>924.75970737615694</v>
      </c>
      <c r="S176" s="87">
        <f ca="1">IFERROR(IF((VLOOKUP($E176,'DTOC Backsheet'!$D$5:$AF$183,S$9,FALSE))="","",(VLOOKUP($E176,'DTOC Backsheet'!$D$5:$AF$183,S$9,FALSE))),"")</f>
        <v>854.91044060768854</v>
      </c>
      <c r="T176" s="88">
        <f ca="1">IFERROR(IF((VLOOKUP($E176,'DTOC Backsheet'!$D$5:$AF$183,T$9,FALSE))="","",(VLOOKUP($E176,'DTOC Backsheet'!$D$5:$AF$183,T$9,FALSE))),"")</f>
        <v>1014.5256237433831</v>
      </c>
      <c r="U176" s="148">
        <f ca="1">IFERROR(IF((VLOOKUP($E176,'DTOC Backsheet'!$D$5:$AF$183,U$9,FALSE))="","",(VLOOKUP($E176,'DTOC Backsheet'!$D$5:$AF$183,U$9,FALSE))),"")</f>
        <v>1003.7604414936363</v>
      </c>
      <c r="V176" s="198">
        <f ca="1">IFERROR(IF((VLOOKUP($E176,'DTOC Backsheet'!$D$5:$AF$183,V$9,FALSE))="","",(VLOOKUP($E176,'DTOC Backsheet'!$D$5:$AF$183,V$9,FALSE))),"")</f>
        <v>1053.5030077510871</v>
      </c>
      <c r="W176" s="87">
        <f ca="1">IFERROR(IF((VLOOKUP($E176,'DTOC Backsheet'!$D$5:$AF$183,W$9,FALSE))="","",(VLOOKUP($E176,'DTOC Backsheet'!$D$5:$AF$183,W$9,FALSE))),"")</f>
        <v>944.73754571054155</v>
      </c>
      <c r="X176" s="201">
        <f ca="1">IFERROR(IF((VLOOKUP($E176,'DTOC Backsheet'!$D$5:$AF$183,X$9,FALSE))="","",(VLOOKUP($E176,'DTOC Backsheet'!$D$5:$AF$183,X$9,FALSE))),"")</f>
        <v>919.82541174133075</v>
      </c>
      <c r="Y176" s="72"/>
    </row>
    <row r="177" spans="1:28" ht="30" customHeight="1" x14ac:dyDescent="0.3">
      <c r="A177" s="141">
        <v>165</v>
      </c>
      <c r="B177" s="77" t="str">
        <f ca="1">IFERROR(IF((VLOOKUP($E177,'Org List'!$AJ$10:$AL$190,3,FALSE))="","",(VLOOKUP($E177,'Org List'!$AJ$10:$AL$190,3,FALSE))),"")</f>
        <v>Midlands Commissioning Region</v>
      </c>
      <c r="C177" s="78" t="str">
        <f ca="1">IFERROR(IF((VLOOKUP($E177,'Org List'!$AO$10:$AQ$190,3,FALSE))="","",(VLOOKUP($E177,'Org List'!$AO$10:$AQ$190,3,FALSE))),"")</f>
        <v>West Midlands Region</v>
      </c>
      <c r="D177" s="79" t="str">
        <f ca="1">IFERROR(IF((VLOOKUP($E177,'Org List'!$AT$10:$AV$190,3,FALSE))="","",(VLOOKUP($E177,'Org List'!$AT$10:$AV$190,3,FALSE))),"")</f>
        <v>NHS England Midlands (West Midlands)</v>
      </c>
      <c r="E177" s="77" t="str">
        <f t="shared" ca="1" si="2"/>
        <v>E08000030</v>
      </c>
      <c r="F177" s="79" t="str">
        <f ca="1">IF(E177="","",VLOOKUP(E177,'Org List'!$J$9:$K$640,2,0))</f>
        <v>Walsall</v>
      </c>
      <c r="G177" s="86">
        <f ca="1">IFERROR(IF((VLOOKUP($E177,'Adj NEA Backsheet'!$D$5:$CB$183,G$9,FALSE))="","",(VLOOKUP($E177,'Adj NEA Backsheet'!$D$5:$CB$183,G$9,FALSE))),"")</f>
        <v>3028.2563922177005</v>
      </c>
      <c r="H177" s="87">
        <f ca="1">IFERROR(IF((VLOOKUP($E177,'Adj NEA Backsheet'!$D$5:$CB$183,H$9,FALSE))="","",(VLOOKUP($E177,'Adj NEA Backsheet'!$D$5:$CB$183,H$9,FALSE))),"")</f>
        <v>3134.9873851818038</v>
      </c>
      <c r="I177" s="87">
        <f ca="1">IFERROR(IF((VLOOKUP($E177,'Adj NEA Backsheet'!$D$5:$CB$183,I$9,FALSE))="","",(VLOOKUP($E177,'Adj NEA Backsheet'!$D$5:$CB$183,I$9,FALSE))),"")</f>
        <v>3210.9531199354997</v>
      </c>
      <c r="J177" s="88">
        <f ca="1">IFERROR(IF((VLOOKUP($E177,'Adj NEA Backsheet'!$D$5:$CB$183,J$9,FALSE))="","",(VLOOKUP($E177,'Adj NEA Backsheet'!$D$5:$CB$183,J$9,FALSE))),"")</f>
        <v>3161.6584032467294</v>
      </c>
      <c r="K177" s="148">
        <f ca="1">IFERROR(IF((VLOOKUP($E177,'Adj NEA Backsheet'!$D$5:$CB$183,K$9,FALSE))="","",(VLOOKUP($E177,'Adj NEA Backsheet'!$D$5:$CB$183,K$9,FALSE))),"")</f>
        <v>3094.6129346225539</v>
      </c>
      <c r="L177" s="198">
        <f ca="1">IFERROR(IF((VLOOKUP($E177,'Adj NEA Backsheet'!$D$5:$CB$183,L$9,FALSE))="","",(VLOOKUP($E177,'Adj NEA Backsheet'!$D$5:$CB$183,L$9,FALSE))),"")</f>
        <v>3125.364848146874</v>
      </c>
      <c r="M177" s="87">
        <f ca="1">IFERROR(IF((VLOOKUP($E177,'NEA Backsheet'!$D$5:$CB$183,M$9,FALSE))="","",(VLOOKUP($E177,'NEA Backsheet'!$D$5:$CB$183,M$9,FALSE))),"")</f>
        <v>3385.3400375636534</v>
      </c>
      <c r="N177" s="201">
        <f ca="1">IFERROR(IF((VLOOKUP($E177,'NEA Backsheet'!$D$5:$CB$183,N$9,FALSE))="","",(VLOOKUP($E177,'NEA Backsheet'!$D$5:$CB$183,N$9,FALSE))),"")</f>
        <v>3285.2338207961416</v>
      </c>
      <c r="O177" s="72"/>
      <c r="Q177" s="86">
        <f ca="1">IFERROR(IF((VLOOKUP($E177,'DTOC Backsheet'!$D$5:$AF$183,Q$9,FALSE))="","",(VLOOKUP($E177,'DTOC Backsheet'!$D$5:$AF$183,Q$9,FALSE))),"")</f>
        <v>849.20731308564018</v>
      </c>
      <c r="R177" s="87">
        <f ca="1">IFERROR(IF((VLOOKUP($E177,'DTOC Backsheet'!$D$5:$AF$183,R$9,FALSE))="","",(VLOOKUP($E177,'DTOC Backsheet'!$D$5:$AF$183,R$9,FALSE))),"")</f>
        <v>858.54952775104869</v>
      </c>
      <c r="S177" s="87">
        <f ca="1">IFERROR(IF((VLOOKUP($E177,'DTOC Backsheet'!$D$5:$AF$183,S$9,FALSE))="","",(VLOOKUP($E177,'DTOC Backsheet'!$D$5:$AF$183,S$9,FALSE))),"")</f>
        <v>889.84594688016739</v>
      </c>
      <c r="T177" s="88">
        <f ca="1">IFERROR(IF((VLOOKUP($E177,'DTOC Backsheet'!$D$5:$AF$183,T$9,FALSE))="","",(VLOOKUP($E177,'DTOC Backsheet'!$D$5:$AF$183,T$9,FALSE))),"")</f>
        <v>720.13622967783033</v>
      </c>
      <c r="U177" s="148">
        <f ca="1">IFERROR(IF((VLOOKUP($E177,'DTOC Backsheet'!$D$5:$AF$183,U$9,FALSE))="","",(VLOOKUP($E177,'DTOC Backsheet'!$D$5:$AF$183,U$9,FALSE))),"")</f>
        <v>1017.866970629905</v>
      </c>
      <c r="V177" s="198">
        <f ca="1">IFERROR(IF((VLOOKUP($E177,'DTOC Backsheet'!$D$5:$AF$183,V$9,FALSE))="","",(VLOOKUP($E177,'DTOC Backsheet'!$D$5:$AF$183,V$9,FALSE))),"")</f>
        <v>939.71265112998537</v>
      </c>
      <c r="W177" s="87">
        <f ca="1">IFERROR(IF((VLOOKUP($E177,'DTOC Backsheet'!$D$5:$AF$183,W$9,FALSE))="","",(VLOOKUP($E177,'DTOC Backsheet'!$D$5:$AF$183,W$9,FALSE))),"")</f>
        <v>1059.7353560762906</v>
      </c>
      <c r="X177" s="201">
        <f ca="1">IFERROR(IF((VLOOKUP($E177,'DTOC Backsheet'!$D$5:$AF$183,X$9,FALSE))="","",(VLOOKUP($E177,'DTOC Backsheet'!$D$5:$AF$183,X$9,FALSE))),"")</f>
        <v>835.71553545130041</v>
      </c>
      <c r="Y177" s="72"/>
    </row>
    <row r="178" spans="1:28" ht="30" customHeight="1" x14ac:dyDescent="0.3">
      <c r="A178" s="141">
        <v>166</v>
      </c>
      <c r="B178" s="77" t="str">
        <f ca="1">IFERROR(IF((VLOOKUP($E178,'Org List'!$AJ$10:$AL$190,3,FALSE))="","",(VLOOKUP($E178,'Org List'!$AJ$10:$AL$190,3,FALSE))),"")</f>
        <v>London Commissioning Region</v>
      </c>
      <c r="C178" s="78" t="str">
        <f ca="1">IFERROR(IF((VLOOKUP($E178,'Org List'!$AO$10:$AQ$190,3,FALSE))="","",(VLOOKUP($E178,'Org List'!$AO$10:$AQ$190,3,FALSE))),"")</f>
        <v>London Region</v>
      </c>
      <c r="D178" s="79" t="str">
        <f ca="1">IFERROR(IF((VLOOKUP($E178,'Org List'!$AT$10:$AV$190,3,FALSE))="","",(VLOOKUP($E178,'Org List'!$AT$10:$AV$190,3,FALSE))),"")</f>
        <v>NHS England London</v>
      </c>
      <c r="E178" s="77" t="str">
        <f t="shared" ca="1" si="2"/>
        <v>E09000031</v>
      </c>
      <c r="F178" s="79" t="str">
        <f ca="1">IF(E178="","",VLOOKUP(E178,'Org List'!$J$9:$K$640,2,0))</f>
        <v>Waltham Forest</v>
      </c>
      <c r="G178" s="86">
        <f ca="1">IFERROR(IF((VLOOKUP($E178,'Adj NEA Backsheet'!$D$5:$CB$183,G$9,FALSE))="","",(VLOOKUP($E178,'Adj NEA Backsheet'!$D$5:$CB$183,G$9,FALSE))),"")</f>
        <v>1991.8292732348314</v>
      </c>
      <c r="H178" s="87">
        <f ca="1">IFERROR(IF((VLOOKUP($E178,'Adj NEA Backsheet'!$D$5:$CB$183,H$9,FALSE))="","",(VLOOKUP($E178,'Adj NEA Backsheet'!$D$5:$CB$183,H$9,FALSE))),"")</f>
        <v>2297.9570325319505</v>
      </c>
      <c r="I178" s="87">
        <f ca="1">IFERROR(IF((VLOOKUP($E178,'Adj NEA Backsheet'!$D$5:$CB$183,I$9,FALSE))="","",(VLOOKUP($E178,'Adj NEA Backsheet'!$D$5:$CB$183,I$9,FALSE))),"")</f>
        <v>2448.0448515189532</v>
      </c>
      <c r="J178" s="88">
        <f ca="1">IFERROR(IF((VLOOKUP($E178,'Adj NEA Backsheet'!$D$5:$CB$183,J$9,FALSE))="","",(VLOOKUP($E178,'Adj NEA Backsheet'!$D$5:$CB$183,J$9,FALSE))),"")</f>
        <v>2633.9041374754006</v>
      </c>
      <c r="K178" s="148">
        <f ca="1">IFERROR(IF((VLOOKUP($E178,'Adj NEA Backsheet'!$D$5:$CB$183,K$9,FALSE))="","",(VLOOKUP($E178,'Adj NEA Backsheet'!$D$5:$CB$183,K$9,FALSE))),"")</f>
        <v>2634.0062990091087</v>
      </c>
      <c r="L178" s="198">
        <f ca="1">IFERROR(IF((VLOOKUP($E178,'Adj NEA Backsheet'!$D$5:$CB$183,L$9,FALSE))="","",(VLOOKUP($E178,'Adj NEA Backsheet'!$D$5:$CB$183,L$9,FALSE))),"")</f>
        <v>2566.6089201995642</v>
      </c>
      <c r="M178" s="87">
        <f ca="1">IFERROR(IF((VLOOKUP($E178,'NEA Backsheet'!$D$5:$CB$183,M$9,FALSE))="","",(VLOOKUP($E178,'NEA Backsheet'!$D$5:$CB$183,M$9,FALSE))),"")</f>
        <v>2719.8186489698651</v>
      </c>
      <c r="N178" s="201">
        <f ca="1">IFERROR(IF((VLOOKUP($E178,'NEA Backsheet'!$D$5:$CB$183,N$9,FALSE))="","",(VLOOKUP($E178,'NEA Backsheet'!$D$5:$CB$183,N$9,FALSE))),"")</f>
        <v>2652.6430566807294</v>
      </c>
      <c r="O178" s="72"/>
      <c r="Q178" s="86">
        <f ca="1">IFERROR(IF((VLOOKUP($E178,'DTOC Backsheet'!$D$5:$AF$183,Q$9,FALSE))="","",(VLOOKUP($E178,'DTOC Backsheet'!$D$5:$AF$183,Q$9,FALSE))),"")</f>
        <v>718.72125114995401</v>
      </c>
      <c r="R178" s="87">
        <f ca="1">IFERROR(IF((VLOOKUP($E178,'DTOC Backsheet'!$D$5:$AF$183,R$9,FALSE))="","",(VLOOKUP($E178,'DTOC Backsheet'!$D$5:$AF$183,R$9,FALSE))),"")</f>
        <v>543.83241337013192</v>
      </c>
      <c r="S178" s="87">
        <f ca="1">IFERROR(IF((VLOOKUP($E178,'DTOC Backsheet'!$D$5:$AF$183,S$9,FALSE))="","",(VLOOKUP($E178,'DTOC Backsheet'!$D$5:$AF$183,S$9,FALSE))),"")</f>
        <v>332.04921803127877</v>
      </c>
      <c r="T178" s="88">
        <f ca="1">IFERROR(IF((VLOOKUP($E178,'DTOC Backsheet'!$D$5:$AF$183,T$9,FALSE))="","",(VLOOKUP($E178,'DTOC Backsheet'!$D$5:$AF$183,T$9,FALSE))),"")</f>
        <v>423.94586991226163</v>
      </c>
      <c r="U178" s="148">
        <f ca="1">IFERROR(IF((VLOOKUP($E178,'DTOC Backsheet'!$D$5:$AF$183,U$9,FALSE))="","",(VLOOKUP($E178,'DTOC Backsheet'!$D$5:$AF$183,U$9,FALSE))),"")</f>
        <v>820.54039337857103</v>
      </c>
      <c r="V178" s="198">
        <f ca="1">IFERROR(IF((VLOOKUP($E178,'DTOC Backsheet'!$D$5:$AF$183,V$9,FALSE))="","",(VLOOKUP($E178,'DTOC Backsheet'!$D$5:$AF$183,V$9,FALSE))),"")</f>
        <v>990.30737131896501</v>
      </c>
      <c r="W178" s="87">
        <f ca="1">IFERROR(IF((VLOOKUP($E178,'DTOC Backsheet'!$D$5:$AF$183,W$9,FALSE))="","",(VLOOKUP($E178,'DTOC Backsheet'!$D$5:$AF$183,W$9,FALSE))),"")</f>
        <v>717.73705673688789</v>
      </c>
      <c r="X178" s="201">
        <f ca="1">IFERROR(IF((VLOOKUP($E178,'DTOC Backsheet'!$D$5:$AF$183,X$9,FALSE))="","",(VLOOKUP($E178,'DTOC Backsheet'!$D$5:$AF$183,X$9,FALSE))),"")</f>
        <v>655.65965672716698</v>
      </c>
      <c r="Y178" s="72"/>
    </row>
    <row r="179" spans="1:28" ht="30" customHeight="1" x14ac:dyDescent="0.3">
      <c r="A179" s="141">
        <v>167</v>
      </c>
      <c r="B179" s="77" t="str">
        <f ca="1">IFERROR(IF((VLOOKUP($E179,'Org List'!$AJ$10:$AL$190,3,FALSE))="","",(VLOOKUP($E179,'Org List'!$AJ$10:$AL$190,3,FALSE))),"")</f>
        <v>London Commissioning Region</v>
      </c>
      <c r="C179" s="78" t="str">
        <f ca="1">IFERROR(IF((VLOOKUP($E179,'Org List'!$AO$10:$AQ$190,3,FALSE))="","",(VLOOKUP($E179,'Org List'!$AO$10:$AQ$190,3,FALSE))),"")</f>
        <v>London Region</v>
      </c>
      <c r="D179" s="79" t="str">
        <f ca="1">IFERROR(IF((VLOOKUP($E179,'Org List'!$AT$10:$AV$190,3,FALSE))="","",(VLOOKUP($E179,'Org List'!$AT$10:$AV$190,3,FALSE))),"")</f>
        <v>NHS England London</v>
      </c>
      <c r="E179" s="77" t="str">
        <f t="shared" ca="1" si="2"/>
        <v>E09000032</v>
      </c>
      <c r="F179" s="79" t="str">
        <f ca="1">IF(E179="","",VLOOKUP(E179,'Org List'!$J$9:$K$640,2,0))</f>
        <v>Wandsworth</v>
      </c>
      <c r="G179" s="86">
        <f ca="1">IFERROR(IF((VLOOKUP($E179,'Adj NEA Backsheet'!$D$5:$CB$183,G$9,FALSE))="","",(VLOOKUP($E179,'Adj NEA Backsheet'!$D$5:$CB$183,G$9,FALSE))),"")</f>
        <v>2104.8294313080851</v>
      </c>
      <c r="H179" s="87">
        <f ca="1">IFERROR(IF((VLOOKUP($E179,'Adj NEA Backsheet'!$D$5:$CB$183,H$9,FALSE))="","",(VLOOKUP($E179,'Adj NEA Backsheet'!$D$5:$CB$183,H$9,FALSE))),"")</f>
        <v>2093.6822562861362</v>
      </c>
      <c r="I179" s="87">
        <f ca="1">IFERROR(IF((VLOOKUP($E179,'Adj NEA Backsheet'!$D$5:$CB$183,I$9,FALSE))="","",(VLOOKUP($E179,'Adj NEA Backsheet'!$D$5:$CB$183,I$9,FALSE))),"")</f>
        <v>2191.6042434996139</v>
      </c>
      <c r="J179" s="88">
        <f ca="1">IFERROR(IF((VLOOKUP($E179,'Adj NEA Backsheet'!$D$5:$CB$183,J$9,FALSE))="","",(VLOOKUP($E179,'Adj NEA Backsheet'!$D$5:$CB$183,J$9,FALSE))),"")</f>
        <v>2155.3794808411212</v>
      </c>
      <c r="K179" s="148">
        <f ca="1">IFERROR(IF((VLOOKUP($E179,'Adj NEA Backsheet'!$D$5:$CB$183,K$9,FALSE))="","",(VLOOKUP($E179,'Adj NEA Backsheet'!$D$5:$CB$183,K$9,FALSE))),"")</f>
        <v>2125.6831665602731</v>
      </c>
      <c r="L179" s="198">
        <f ca="1">IFERROR(IF((VLOOKUP($E179,'Adj NEA Backsheet'!$D$5:$CB$183,L$9,FALSE))="","",(VLOOKUP($E179,'Adj NEA Backsheet'!$D$5:$CB$183,L$9,FALSE))),"")</f>
        <v>2203.1897406394255</v>
      </c>
      <c r="M179" s="87">
        <f ca="1">IFERROR(IF((VLOOKUP($E179,'NEA Backsheet'!$D$5:$CB$183,M$9,FALSE))="","",(VLOOKUP($E179,'NEA Backsheet'!$D$5:$CB$183,M$9,FALSE))),"")</f>
        <v>2328.9697439971133</v>
      </c>
      <c r="N179" s="201">
        <f ca="1">IFERROR(IF((VLOOKUP($E179,'NEA Backsheet'!$D$5:$CB$183,N$9,FALSE))="","",(VLOOKUP($E179,'NEA Backsheet'!$D$5:$CB$183,N$9,FALSE))),"")</f>
        <v>2312.5729114083538</v>
      </c>
      <c r="O179" s="72"/>
      <c r="Q179" s="86">
        <f ca="1">IFERROR(IF((VLOOKUP($E179,'DTOC Backsheet'!$D$5:$AF$183,Q$9,FALSE))="","",(VLOOKUP($E179,'DTOC Backsheet'!$D$5:$AF$183,Q$9,FALSE))),"")</f>
        <v>435.7549627648537</v>
      </c>
      <c r="R179" s="87">
        <f ca="1">IFERROR(IF((VLOOKUP($E179,'DTOC Backsheet'!$D$5:$AF$183,R$9,FALSE))="","",(VLOOKUP($E179,'DTOC Backsheet'!$D$5:$AF$183,R$9,FALSE))),"")</f>
        <v>461.50062634972602</v>
      </c>
      <c r="S179" s="87">
        <f ca="1">IFERROR(IF((VLOOKUP($E179,'DTOC Backsheet'!$D$5:$AF$183,S$9,FALSE))="","",(VLOOKUP($E179,'DTOC Backsheet'!$D$5:$AF$183,S$9,FALSE))),"")</f>
        <v>461.88488998532108</v>
      </c>
      <c r="T179" s="88">
        <f ca="1">IFERROR(IF((VLOOKUP($E179,'DTOC Backsheet'!$D$5:$AF$183,T$9,FALSE))="","",(VLOOKUP($E179,'DTOC Backsheet'!$D$5:$AF$183,T$9,FALSE))),"")</f>
        <v>394.2160874649025</v>
      </c>
      <c r="U179" s="148">
        <f ca="1">IFERROR(IF((VLOOKUP($E179,'DTOC Backsheet'!$D$5:$AF$183,U$9,FALSE))="","",(VLOOKUP($E179,'DTOC Backsheet'!$D$5:$AF$183,U$9,FALSE))),"")</f>
        <v>489.43736463033787</v>
      </c>
      <c r="V179" s="198">
        <f ca="1">IFERROR(IF((VLOOKUP($E179,'DTOC Backsheet'!$D$5:$AF$183,V$9,FALSE))="","",(VLOOKUP($E179,'DTOC Backsheet'!$D$5:$AF$183,V$9,FALSE))),"")</f>
        <v>274.2372782364539</v>
      </c>
      <c r="W179" s="87">
        <f ca="1">IFERROR(IF((VLOOKUP($E179,'DTOC Backsheet'!$D$5:$AF$183,W$9,FALSE))="","",(VLOOKUP($E179,'DTOC Backsheet'!$D$5:$AF$183,W$9,FALSE))),"")</f>
        <v>306.61251247270195</v>
      </c>
      <c r="X179" s="201">
        <f ca="1">IFERROR(IF((VLOOKUP($E179,'DTOC Backsheet'!$D$5:$AF$183,X$9,FALSE))="","",(VLOOKUP($E179,'DTOC Backsheet'!$D$5:$AF$183,X$9,FALSE))),"")</f>
        <v>295.14523521131588</v>
      </c>
      <c r="Y179" s="72"/>
    </row>
    <row r="180" spans="1:28" ht="30" customHeight="1" x14ac:dyDescent="0.3">
      <c r="A180" s="141">
        <v>168</v>
      </c>
      <c r="B180" s="77" t="str">
        <f ca="1">IFERROR(IF((VLOOKUP($E180,'Org List'!$AJ$10:$AL$190,3,FALSE))="","",(VLOOKUP($E180,'Org List'!$AJ$10:$AL$190,3,FALSE))),"")</f>
        <v>North West Commissioning Region</v>
      </c>
      <c r="C180" s="78" t="str">
        <f ca="1">IFERROR(IF((VLOOKUP($E180,'Org List'!$AO$10:$AQ$190,3,FALSE))="","",(VLOOKUP($E180,'Org List'!$AO$10:$AQ$190,3,FALSE))),"")</f>
        <v>North West Region</v>
      </c>
      <c r="D180" s="79" t="str">
        <f ca="1">IFERROR(IF((VLOOKUP($E180,'Org List'!$AT$10:$AV$190,3,FALSE))="","",(VLOOKUP($E180,'Org List'!$AT$10:$AV$190,3,FALSE))),"")</f>
        <v>NHS England North West (Cheshire And Merseyside)</v>
      </c>
      <c r="E180" s="77" t="str">
        <f t="shared" ca="1" si="2"/>
        <v>E06000007</v>
      </c>
      <c r="F180" s="79" t="str">
        <f ca="1">IF(E180="","",VLOOKUP(E180,'Org List'!$J$9:$K$640,2,0))</f>
        <v>Warrington</v>
      </c>
      <c r="G180" s="86">
        <f ca="1">IFERROR(IF((VLOOKUP($E180,'Adj NEA Backsheet'!$D$5:$CB$183,G$9,FALSE))="","",(VLOOKUP($E180,'Adj NEA Backsheet'!$D$5:$CB$183,G$9,FALSE))),"")</f>
        <v>3280.7088529736584</v>
      </c>
      <c r="H180" s="87">
        <f ca="1">IFERROR(IF((VLOOKUP($E180,'Adj NEA Backsheet'!$D$5:$CB$183,H$9,FALSE))="","",(VLOOKUP($E180,'Adj NEA Backsheet'!$D$5:$CB$183,H$9,FALSE))),"")</f>
        <v>3194.2883647144422</v>
      </c>
      <c r="I180" s="87">
        <f ca="1">IFERROR(IF((VLOOKUP($E180,'Adj NEA Backsheet'!$D$5:$CB$183,I$9,FALSE))="","",(VLOOKUP($E180,'Adj NEA Backsheet'!$D$5:$CB$183,I$9,FALSE))),"")</f>
        <v>3108.3062030110709</v>
      </c>
      <c r="J180" s="88">
        <f ca="1">IFERROR(IF((VLOOKUP($E180,'Adj NEA Backsheet'!$D$5:$CB$183,J$9,FALSE))="","",(VLOOKUP($E180,'Adj NEA Backsheet'!$D$5:$CB$183,J$9,FALSE))),"")</f>
        <v>2764.9576511192331</v>
      </c>
      <c r="K180" s="148">
        <f ca="1">IFERROR(IF((VLOOKUP($E180,'Adj NEA Backsheet'!$D$5:$CB$183,K$9,FALSE))="","",(VLOOKUP($E180,'Adj NEA Backsheet'!$D$5:$CB$183,K$9,FALSE))),"")</f>
        <v>3045.001542380046</v>
      </c>
      <c r="L180" s="198">
        <f ca="1">IFERROR(IF((VLOOKUP($E180,'Adj NEA Backsheet'!$D$5:$CB$183,L$9,FALSE))="","",(VLOOKUP($E180,'Adj NEA Backsheet'!$D$5:$CB$183,L$9,FALSE))),"")</f>
        <v>3054.3159005909797</v>
      </c>
      <c r="M180" s="87">
        <f ca="1">IFERROR(IF((VLOOKUP($E180,'NEA Backsheet'!$D$5:$CB$183,M$9,FALSE))="","",(VLOOKUP($E180,'NEA Backsheet'!$D$5:$CB$183,M$9,FALSE))),"")</f>
        <v>2903.7656498459905</v>
      </c>
      <c r="N180" s="201">
        <f ca="1">IFERROR(IF((VLOOKUP($E180,'NEA Backsheet'!$D$5:$CB$183,N$9,FALSE))="","",(VLOOKUP($E180,'NEA Backsheet'!$D$5:$CB$183,N$9,FALSE))),"")</f>
        <v>3117.3530456344565</v>
      </c>
      <c r="O180" s="72"/>
      <c r="Q180" s="86">
        <f ca="1">IFERROR(IF((VLOOKUP($E180,'DTOC Backsheet'!$D$5:$AF$183,Q$9,FALSE))="","",(VLOOKUP($E180,'DTOC Backsheet'!$D$5:$AF$183,Q$9,FALSE))),"")</f>
        <v>1110.5187267505967</v>
      </c>
      <c r="R180" s="87">
        <f ca="1">IFERROR(IF((VLOOKUP($E180,'DTOC Backsheet'!$D$5:$AF$183,R$9,FALSE))="","",(VLOOKUP($E180,'DTOC Backsheet'!$D$5:$AF$183,R$9,FALSE))),"")</f>
        <v>1129.9058512765209</v>
      </c>
      <c r="S180" s="87">
        <f ca="1">IFERROR(IF((VLOOKUP($E180,'DTOC Backsheet'!$D$5:$AF$183,S$9,FALSE))="","",(VLOOKUP($E180,'DTOC Backsheet'!$D$5:$AF$183,S$9,FALSE))),"")</f>
        <v>1566.722000751251</v>
      </c>
      <c r="T180" s="88">
        <f ca="1">IFERROR(IF((VLOOKUP($E180,'DTOC Backsheet'!$D$5:$AF$183,T$9,FALSE))="","",(VLOOKUP($E180,'DTOC Backsheet'!$D$5:$AF$183,T$9,FALSE))),"")</f>
        <v>1253.8339449049358</v>
      </c>
      <c r="U180" s="148">
        <f ca="1">IFERROR(IF((VLOOKUP($E180,'DTOC Backsheet'!$D$5:$AF$183,U$9,FALSE))="","",(VLOOKUP($E180,'DTOC Backsheet'!$D$5:$AF$183,U$9,FALSE))),"")</f>
        <v>1235.7758468026084</v>
      </c>
      <c r="V180" s="198">
        <f ca="1">IFERROR(IF((VLOOKUP($E180,'DTOC Backsheet'!$D$5:$AF$183,V$9,FALSE))="","",(VLOOKUP($E180,'DTOC Backsheet'!$D$5:$AF$183,V$9,FALSE))),"")</f>
        <v>935.40948170056174</v>
      </c>
      <c r="W180" s="87">
        <f ca="1">IFERROR(IF((VLOOKUP($E180,'DTOC Backsheet'!$D$5:$AF$183,W$9,FALSE))="","",(VLOOKUP($E180,'DTOC Backsheet'!$D$5:$AF$183,W$9,FALSE))),"")</f>
        <v>1484.3756640113161</v>
      </c>
      <c r="X180" s="201">
        <f ca="1">IFERROR(IF((VLOOKUP($E180,'DTOC Backsheet'!$D$5:$AF$183,X$9,FALSE))="","",(VLOOKUP($E180,'DTOC Backsheet'!$D$5:$AF$183,X$9,FALSE))),"")</f>
        <v>932.33484026845281</v>
      </c>
      <c r="Y180" s="72"/>
    </row>
    <row r="181" spans="1:28" ht="30" customHeight="1" x14ac:dyDescent="0.3">
      <c r="A181" s="141">
        <v>169</v>
      </c>
      <c r="B181" s="77" t="str">
        <f ca="1">IFERROR(IF((VLOOKUP($E181,'Org List'!$AJ$10:$AL$190,3,FALSE))="","",(VLOOKUP($E181,'Org List'!$AJ$10:$AL$190,3,FALSE))),"")</f>
        <v>Midlands Commissioning Region</v>
      </c>
      <c r="C181" s="78" t="str">
        <f ca="1">IFERROR(IF((VLOOKUP($E181,'Org List'!$AO$10:$AQ$190,3,FALSE))="","",(VLOOKUP($E181,'Org List'!$AO$10:$AQ$190,3,FALSE))),"")</f>
        <v>West Midlands Region</v>
      </c>
      <c r="D181" s="79" t="str">
        <f ca="1">IFERROR(IF((VLOOKUP($E181,'Org List'!$AT$10:$AV$190,3,FALSE))="","",(VLOOKUP($E181,'Org List'!$AT$10:$AV$190,3,FALSE))),"")</f>
        <v>NHS England Midlands (West Midlands)</v>
      </c>
      <c r="E181" s="77" t="str">
        <f t="shared" ca="1" si="2"/>
        <v>E10000031</v>
      </c>
      <c r="F181" s="79" t="str">
        <f ca="1">IF(E181="","",VLOOKUP(E181,'Org List'!$J$9:$K$640,2,0))</f>
        <v>Warwickshire</v>
      </c>
      <c r="G181" s="86">
        <f ca="1">IFERROR(IF((VLOOKUP($E181,'Adj NEA Backsheet'!$D$5:$CB$183,G$9,FALSE))="","",(VLOOKUP($E181,'Adj NEA Backsheet'!$D$5:$CB$183,G$9,FALSE))),"")</f>
        <v>2531.8361364669167</v>
      </c>
      <c r="H181" s="87">
        <f ca="1">IFERROR(IF((VLOOKUP($E181,'Adj NEA Backsheet'!$D$5:$CB$183,H$9,FALSE))="","",(VLOOKUP($E181,'Adj NEA Backsheet'!$D$5:$CB$183,H$9,FALSE))),"")</f>
        <v>2540.2452796699895</v>
      </c>
      <c r="I181" s="87">
        <f ca="1">IFERROR(IF((VLOOKUP($E181,'Adj NEA Backsheet'!$D$5:$CB$183,I$9,FALSE))="","",(VLOOKUP($E181,'Adj NEA Backsheet'!$D$5:$CB$183,I$9,FALSE))),"")</f>
        <v>2615.899423949405</v>
      </c>
      <c r="J181" s="88">
        <f ca="1">IFERROR(IF((VLOOKUP($E181,'Adj NEA Backsheet'!$D$5:$CB$183,J$9,FALSE))="","",(VLOOKUP($E181,'Adj NEA Backsheet'!$D$5:$CB$183,J$9,FALSE))),"")</f>
        <v>2525.6082041786849</v>
      </c>
      <c r="K181" s="148">
        <f ca="1">IFERROR(IF((VLOOKUP($E181,'Adj NEA Backsheet'!$D$5:$CB$183,K$9,FALSE))="","",(VLOOKUP($E181,'Adj NEA Backsheet'!$D$5:$CB$183,K$9,FALSE))),"")</f>
        <v>2664.2742380387008</v>
      </c>
      <c r="L181" s="198">
        <f ca="1">IFERROR(IF((VLOOKUP($E181,'Adj NEA Backsheet'!$D$5:$CB$183,L$9,FALSE))="","",(VLOOKUP($E181,'Adj NEA Backsheet'!$D$5:$CB$183,L$9,FALSE))),"")</f>
        <v>2649.5997508498476</v>
      </c>
      <c r="M181" s="87">
        <f ca="1">IFERROR(IF((VLOOKUP($E181,'NEA Backsheet'!$D$5:$CB$183,M$9,FALSE))="","",(VLOOKUP($E181,'NEA Backsheet'!$D$5:$CB$183,M$9,FALSE))),"")</f>
        <v>2772.4700372664397</v>
      </c>
      <c r="N181" s="201">
        <f ca="1">IFERROR(IF((VLOOKUP($E181,'NEA Backsheet'!$D$5:$CB$183,N$9,FALSE))="","",(VLOOKUP($E181,'NEA Backsheet'!$D$5:$CB$183,N$9,FALSE))),"")</f>
        <v>2752.602332028403</v>
      </c>
      <c r="O181" s="72"/>
      <c r="Q181" s="86">
        <f ca="1">IFERROR(IF((VLOOKUP($E181,'DTOC Backsheet'!$D$5:$AF$183,Q$9,FALSE))="","",(VLOOKUP($E181,'DTOC Backsheet'!$D$5:$AF$183,Q$9,FALSE))),"")</f>
        <v>1637.9348647087572</v>
      </c>
      <c r="R181" s="87">
        <f ca="1">IFERROR(IF((VLOOKUP($E181,'DTOC Backsheet'!$D$5:$AF$183,R$9,FALSE))="","",(VLOOKUP($E181,'DTOC Backsheet'!$D$5:$AF$183,R$9,FALSE))),"")</f>
        <v>1431.9989336650819</v>
      </c>
      <c r="S181" s="87">
        <f ca="1">IFERROR(IF((VLOOKUP($E181,'DTOC Backsheet'!$D$5:$AF$183,S$9,FALSE))="","",(VLOOKUP($E181,'DTOC Backsheet'!$D$5:$AF$183,S$9,FALSE))),"")</f>
        <v>1140.3119029635225</v>
      </c>
      <c r="T181" s="88">
        <f ca="1">IFERROR(IF((VLOOKUP($E181,'DTOC Backsheet'!$D$5:$AF$183,T$9,FALSE))="","",(VLOOKUP($E181,'DTOC Backsheet'!$D$5:$AF$183,T$9,FALSE))),"")</f>
        <v>1078.5096931610071</v>
      </c>
      <c r="U181" s="148">
        <f ca="1">IFERROR(IF((VLOOKUP($E181,'DTOC Backsheet'!$D$5:$AF$183,U$9,FALSE))="","",(VLOOKUP($E181,'DTOC Backsheet'!$D$5:$AF$183,U$9,FALSE))),"")</f>
        <v>834.78120641898249</v>
      </c>
      <c r="V181" s="198">
        <f ca="1">IFERROR(IF((VLOOKUP($E181,'DTOC Backsheet'!$D$5:$AF$183,V$9,FALSE))="","",(VLOOKUP($E181,'DTOC Backsheet'!$D$5:$AF$183,V$9,FALSE))),"")</f>
        <v>909.63748753901939</v>
      </c>
      <c r="W181" s="87">
        <f ca="1">IFERROR(IF((VLOOKUP($E181,'DTOC Backsheet'!$D$5:$AF$183,W$9,FALSE))="","",(VLOOKUP($E181,'DTOC Backsheet'!$D$5:$AF$183,W$9,FALSE))),"")</f>
        <v>873.9916393866207</v>
      </c>
      <c r="X181" s="201">
        <f ca="1">IFERROR(IF((VLOOKUP($E181,'DTOC Backsheet'!$D$5:$AF$183,X$9,FALSE))="","",(VLOOKUP($E181,'DTOC Backsheet'!$D$5:$AF$183,X$9,FALSE))),"")</f>
        <v>904.29070843739328</v>
      </c>
      <c r="Y181" s="72"/>
    </row>
    <row r="182" spans="1:28" ht="30" customHeight="1" x14ac:dyDescent="0.3">
      <c r="A182" s="141">
        <v>170</v>
      </c>
      <c r="B182" s="77" t="str">
        <f ca="1">IFERROR(IF((VLOOKUP($E182,'Org List'!$AJ$10:$AL$190,3,FALSE))="","",(VLOOKUP($E182,'Org List'!$AJ$10:$AL$190,3,FALSE))),"")</f>
        <v>South East England Commissioning Region</v>
      </c>
      <c r="C182" s="78" t="str">
        <f ca="1">IFERROR(IF((VLOOKUP($E182,'Org List'!$AO$10:$AQ$190,3,FALSE))="","",(VLOOKUP($E182,'Org List'!$AO$10:$AQ$190,3,FALSE))),"")</f>
        <v>South East Region</v>
      </c>
      <c r="D182" s="79" t="str">
        <f ca="1">IFERROR(IF((VLOOKUP($E182,'Org List'!$AT$10:$AV$190,3,FALSE))="","",(VLOOKUP($E182,'Org List'!$AT$10:$AV$190,3,FALSE))),"")</f>
        <v>NHS England South East (Hampshire, Isle of Wight and Thames Valley)</v>
      </c>
      <c r="E182" s="77" t="str">
        <f t="shared" ca="1" si="2"/>
        <v>E06000037</v>
      </c>
      <c r="F182" s="79" t="str">
        <f ca="1">IF(E182="","",VLOOKUP(E182,'Org List'!$J$9:$K$640,2,0))</f>
        <v>West Berkshire</v>
      </c>
      <c r="G182" s="86">
        <f ca="1">IFERROR(IF((VLOOKUP($E182,'Adj NEA Backsheet'!$D$5:$CB$183,G$9,FALSE))="","",(VLOOKUP($E182,'Adj NEA Backsheet'!$D$5:$CB$183,G$9,FALSE))),"")</f>
        <v>2132.1486965184408</v>
      </c>
      <c r="H182" s="87">
        <f ca="1">IFERROR(IF((VLOOKUP($E182,'Adj NEA Backsheet'!$D$5:$CB$183,H$9,FALSE))="","",(VLOOKUP($E182,'Adj NEA Backsheet'!$D$5:$CB$183,H$9,FALSE))),"")</f>
        <v>2129.0320590309343</v>
      </c>
      <c r="I182" s="87">
        <f ca="1">IFERROR(IF((VLOOKUP($E182,'Adj NEA Backsheet'!$D$5:$CB$183,I$9,FALSE))="","",(VLOOKUP($E182,'Adj NEA Backsheet'!$D$5:$CB$183,I$9,FALSE))),"")</f>
        <v>2222.1891888076593</v>
      </c>
      <c r="J182" s="88">
        <f ca="1">IFERROR(IF((VLOOKUP($E182,'Adj NEA Backsheet'!$D$5:$CB$183,J$9,FALSE))="","",(VLOOKUP($E182,'Adj NEA Backsheet'!$D$5:$CB$183,J$9,FALSE))),"")</f>
        <v>2186.3789356709044</v>
      </c>
      <c r="K182" s="148">
        <f ca="1">IFERROR(IF((VLOOKUP($E182,'Adj NEA Backsheet'!$D$5:$CB$183,K$9,FALSE))="","",(VLOOKUP($E182,'Adj NEA Backsheet'!$D$5:$CB$183,K$9,FALSE))),"")</f>
        <v>2173.8782166791298</v>
      </c>
      <c r="L182" s="198">
        <f ca="1">IFERROR(IF((VLOOKUP($E182,'Adj NEA Backsheet'!$D$5:$CB$183,L$9,FALSE))="","",(VLOOKUP($E182,'Adj NEA Backsheet'!$D$5:$CB$183,L$9,FALSE))),"")</f>
        <v>2158.8650446372567</v>
      </c>
      <c r="M182" s="87">
        <f ca="1">IFERROR(IF((VLOOKUP($E182,'NEA Backsheet'!$D$5:$CB$183,M$9,FALSE))="","",(VLOOKUP($E182,'NEA Backsheet'!$D$5:$CB$183,M$9,FALSE))),"")</f>
        <v>2318.6119665560232</v>
      </c>
      <c r="N182" s="201">
        <f ca="1">IFERROR(IF((VLOOKUP($E182,'NEA Backsheet'!$D$5:$CB$183,N$9,FALSE))="","",(VLOOKUP($E182,'NEA Backsheet'!$D$5:$CB$183,N$9,FALSE))),"")</f>
        <v>2355.8037760295902</v>
      </c>
      <c r="O182" s="72"/>
      <c r="Q182" s="86">
        <f ca="1">IFERROR(IF((VLOOKUP($E182,'DTOC Backsheet'!$D$5:$AF$183,Q$9,FALSE))="","",(VLOOKUP($E182,'DTOC Backsheet'!$D$5:$AF$183,Q$9,FALSE))),"")</f>
        <v>2041.0325799010459</v>
      </c>
      <c r="R182" s="87">
        <f ca="1">IFERROR(IF((VLOOKUP($E182,'DTOC Backsheet'!$D$5:$AF$183,R$9,FALSE))="","",(VLOOKUP($E182,'DTOC Backsheet'!$D$5:$AF$183,R$9,FALSE))),"")</f>
        <v>1696.2415330567399</v>
      </c>
      <c r="S182" s="87">
        <f ca="1">IFERROR(IF((VLOOKUP($E182,'DTOC Backsheet'!$D$5:$AF$183,S$9,FALSE))="","",(VLOOKUP($E182,'DTOC Backsheet'!$D$5:$AF$183,S$9,FALSE))),"")</f>
        <v>1547.8917209393314</v>
      </c>
      <c r="T182" s="88">
        <f ca="1">IFERROR(IF((VLOOKUP($E182,'DTOC Backsheet'!$D$5:$AF$183,T$9,FALSE))="","",(VLOOKUP($E182,'DTOC Backsheet'!$D$5:$AF$183,T$9,FALSE))),"")</f>
        <v>1370.8747934382272</v>
      </c>
      <c r="U182" s="148">
        <f ca="1">IFERROR(IF((VLOOKUP($E182,'DTOC Backsheet'!$D$5:$AF$183,U$9,FALSE))="","",(VLOOKUP($E182,'DTOC Backsheet'!$D$5:$AF$183,U$9,FALSE))),"")</f>
        <v>921.46065124975189</v>
      </c>
      <c r="V182" s="198">
        <f ca="1">IFERROR(IF((VLOOKUP($E182,'DTOC Backsheet'!$D$5:$AF$183,V$9,FALSE))="","",(VLOOKUP($E182,'DTOC Backsheet'!$D$5:$AF$183,V$9,FALSE))),"")</f>
        <v>883.47060685612166</v>
      </c>
      <c r="W182" s="87">
        <f ca="1">IFERROR(IF((VLOOKUP($E182,'DTOC Backsheet'!$D$5:$AF$183,W$9,FALSE))="","",(VLOOKUP($E182,'DTOC Backsheet'!$D$5:$AF$183,W$9,FALSE))),"")</f>
        <v>1043.5137725994996</v>
      </c>
      <c r="X182" s="201">
        <f ca="1">IFERROR(IF((VLOOKUP($E182,'DTOC Backsheet'!$D$5:$AF$183,X$9,FALSE))="","",(VLOOKUP($E182,'DTOC Backsheet'!$D$5:$AF$183,X$9,FALSE))),"")</f>
        <v>1537.9962455346702</v>
      </c>
      <c r="Y182" s="72"/>
    </row>
    <row r="183" spans="1:28" ht="30" customHeight="1" x14ac:dyDescent="0.3">
      <c r="A183" s="141">
        <v>171</v>
      </c>
      <c r="B183" s="77" t="str">
        <f ca="1">IFERROR(IF((VLOOKUP($E183,'Org List'!$AJ$10:$AL$190,3,FALSE))="","",(VLOOKUP($E183,'Org List'!$AJ$10:$AL$190,3,FALSE))),"")</f>
        <v>South East England Commissioning Region</v>
      </c>
      <c r="C183" s="78" t="str">
        <f ca="1">IFERROR(IF((VLOOKUP($E183,'Org List'!$AO$10:$AQ$190,3,FALSE))="","",(VLOOKUP($E183,'Org List'!$AO$10:$AQ$190,3,FALSE))),"")</f>
        <v>South East Region</v>
      </c>
      <c r="D183" s="79" t="str">
        <f ca="1">IFERROR(IF((VLOOKUP($E183,'Org List'!$AT$10:$AV$190,3,FALSE))="","",(VLOOKUP($E183,'Org List'!$AT$10:$AV$190,3,FALSE))),"")</f>
        <v>NHS England South East (Kent, Surrey and Sussex)</v>
      </c>
      <c r="E183" s="77" t="str">
        <f t="shared" ca="1" si="2"/>
        <v>E10000032</v>
      </c>
      <c r="F183" s="79" t="str">
        <f ca="1">IF(E183="","",VLOOKUP(E183,'Org List'!$J$9:$K$640,2,0))</f>
        <v>West Sussex</v>
      </c>
      <c r="G183" s="86">
        <f ca="1">IFERROR(IF((VLOOKUP($E183,'Adj NEA Backsheet'!$D$5:$CB$183,G$9,FALSE))="","",(VLOOKUP($E183,'Adj NEA Backsheet'!$D$5:$CB$183,G$9,FALSE))),"")</f>
        <v>2644.2580300694235</v>
      </c>
      <c r="H183" s="87">
        <f ca="1">IFERROR(IF((VLOOKUP($E183,'Adj NEA Backsheet'!$D$5:$CB$183,H$9,FALSE))="","",(VLOOKUP($E183,'Adj NEA Backsheet'!$D$5:$CB$183,H$9,FALSE))),"")</f>
        <v>2626.0383622963573</v>
      </c>
      <c r="I183" s="87">
        <f ca="1">IFERROR(IF((VLOOKUP($E183,'Adj NEA Backsheet'!$D$5:$CB$183,I$9,FALSE))="","",(VLOOKUP($E183,'Adj NEA Backsheet'!$D$5:$CB$183,I$9,FALSE))),"")</f>
        <v>2745.2398798439849</v>
      </c>
      <c r="J183" s="88">
        <f ca="1">IFERROR(IF((VLOOKUP($E183,'Adj NEA Backsheet'!$D$5:$CB$183,J$9,FALSE))="","",(VLOOKUP($E183,'Adj NEA Backsheet'!$D$5:$CB$183,J$9,FALSE))),"")</f>
        <v>2746.602260919974</v>
      </c>
      <c r="K183" s="148">
        <f ca="1">IFERROR(IF((VLOOKUP($E183,'Adj NEA Backsheet'!$D$5:$CB$183,K$9,FALSE))="","",(VLOOKUP($E183,'Adj NEA Backsheet'!$D$5:$CB$183,K$9,FALSE))),"")</f>
        <v>2773.9685069952202</v>
      </c>
      <c r="L183" s="198">
        <f ca="1">IFERROR(IF((VLOOKUP($E183,'Adj NEA Backsheet'!$D$5:$CB$183,L$9,FALSE))="","",(VLOOKUP($E183,'Adj NEA Backsheet'!$D$5:$CB$183,L$9,FALSE))),"")</f>
        <v>2715.3257370505107</v>
      </c>
      <c r="M183" s="87">
        <f ca="1">IFERROR(IF((VLOOKUP($E183,'NEA Backsheet'!$D$5:$CB$183,M$9,FALSE))="","",(VLOOKUP($E183,'NEA Backsheet'!$D$5:$CB$183,M$9,FALSE))),"")</f>
        <v>2840.034360181076</v>
      </c>
      <c r="N183" s="201">
        <f ca="1">IFERROR(IF((VLOOKUP($E183,'NEA Backsheet'!$D$5:$CB$183,N$9,FALSE))="","",(VLOOKUP($E183,'NEA Backsheet'!$D$5:$CB$183,N$9,FALSE))),"")</f>
        <v>2830.9296278865436</v>
      </c>
      <c r="O183" s="72"/>
      <c r="Q183" s="86">
        <f ca="1">IFERROR(IF((VLOOKUP($E183,'DTOC Backsheet'!$D$5:$AF$183,Q$9,FALSE))="","",(VLOOKUP($E183,'DTOC Backsheet'!$D$5:$AF$183,Q$9,FALSE))),"")</f>
        <v>1299.8621648367182</v>
      </c>
      <c r="R183" s="87">
        <f ca="1">IFERROR(IF((VLOOKUP($E183,'DTOC Backsheet'!$D$5:$AF$183,R$9,FALSE))="","",(VLOOKUP($E183,'DTOC Backsheet'!$D$5:$AF$183,R$9,FALSE))),"")</f>
        <v>1571.9982564440884</v>
      </c>
      <c r="S183" s="87">
        <f ca="1">IFERROR(IF((VLOOKUP($E183,'DTOC Backsheet'!$D$5:$AF$183,S$9,FALSE))="","",(VLOOKUP($E183,'DTOC Backsheet'!$D$5:$AF$183,S$9,FALSE))),"")</f>
        <v>1363.6256538334667</v>
      </c>
      <c r="T183" s="88">
        <f ca="1">IFERROR(IF((VLOOKUP($E183,'DTOC Backsheet'!$D$5:$AF$183,T$9,FALSE))="","",(VLOOKUP($E183,'DTOC Backsheet'!$D$5:$AF$183,T$9,FALSE))),"")</f>
        <v>1207.9166122519512</v>
      </c>
      <c r="U183" s="148">
        <f ca="1">IFERROR(IF((VLOOKUP($E183,'DTOC Backsheet'!$D$5:$AF$183,U$9,FALSE))="","",(VLOOKUP($E183,'DTOC Backsheet'!$D$5:$AF$183,U$9,FALSE))),"")</f>
        <v>1102.0178729094907</v>
      </c>
      <c r="V183" s="198">
        <f ca="1">IFERROR(IF((VLOOKUP($E183,'DTOC Backsheet'!$D$5:$AF$183,V$9,FALSE))="","",(VLOOKUP($E183,'DTOC Backsheet'!$D$5:$AF$183,V$9,FALSE))),"")</f>
        <v>1188.078831879259</v>
      </c>
      <c r="W183" s="87">
        <f ca="1">IFERROR(IF((VLOOKUP($E183,'DTOC Backsheet'!$D$5:$AF$183,W$9,FALSE))="","",(VLOOKUP($E183,'DTOC Backsheet'!$D$5:$AF$183,W$9,FALSE))),"")</f>
        <v>1084.0763509547762</v>
      </c>
      <c r="X183" s="201">
        <f ca="1">IFERROR(IF((VLOOKUP($E183,'DTOC Backsheet'!$D$5:$AF$183,X$9,FALSE))="","",(VLOOKUP($E183,'DTOC Backsheet'!$D$5:$AF$183,X$9,FALSE))),"")</f>
        <v>1066.0770913342024</v>
      </c>
      <c r="Y183" s="72"/>
    </row>
    <row r="184" spans="1:28" ht="30" customHeight="1" x14ac:dyDescent="0.3">
      <c r="A184" s="141">
        <v>172</v>
      </c>
      <c r="B184" s="77" t="str">
        <f ca="1">IFERROR(IF((VLOOKUP($E184,'Org List'!$AJ$10:$AL$190,3,FALSE))="","",(VLOOKUP($E184,'Org List'!$AJ$10:$AL$190,3,FALSE))),"")</f>
        <v>London Commissioning Region</v>
      </c>
      <c r="C184" s="78" t="str">
        <f ca="1">IFERROR(IF((VLOOKUP($E184,'Org List'!$AO$10:$AQ$190,3,FALSE))="","",(VLOOKUP($E184,'Org List'!$AO$10:$AQ$190,3,FALSE))),"")</f>
        <v>London Region</v>
      </c>
      <c r="D184" s="79" t="str">
        <f ca="1">IFERROR(IF((VLOOKUP($E184,'Org List'!$AT$10:$AV$190,3,FALSE))="","",(VLOOKUP($E184,'Org List'!$AT$10:$AV$190,3,FALSE))),"")</f>
        <v>NHS England London</v>
      </c>
      <c r="E184" s="77" t="str">
        <f t="shared" ca="1" si="2"/>
        <v>E09000033</v>
      </c>
      <c r="F184" s="79" t="str">
        <f ca="1">IF(E184="","",VLOOKUP(E184,'Org List'!$J$9:$K$640,2,0))</f>
        <v>Westminster</v>
      </c>
      <c r="G184" s="86">
        <f ca="1">IFERROR(IF((VLOOKUP($E184,'Adj NEA Backsheet'!$D$5:$CB$183,G$9,FALSE))="","",(VLOOKUP($E184,'Adj NEA Backsheet'!$D$5:$CB$183,G$9,FALSE))),"")</f>
        <v>1611.2248190228145</v>
      </c>
      <c r="H184" s="87">
        <f ca="1">IFERROR(IF((VLOOKUP($E184,'Adj NEA Backsheet'!$D$5:$CB$183,H$9,FALSE))="","",(VLOOKUP($E184,'Adj NEA Backsheet'!$D$5:$CB$183,H$9,FALSE))),"")</f>
        <v>1554.3977385171802</v>
      </c>
      <c r="I184" s="87">
        <f ca="1">IFERROR(IF((VLOOKUP($E184,'Adj NEA Backsheet'!$D$5:$CB$183,I$9,FALSE))="","",(VLOOKUP($E184,'Adj NEA Backsheet'!$D$5:$CB$183,I$9,FALSE))),"")</f>
        <v>1655.3864931037942</v>
      </c>
      <c r="J184" s="88">
        <f ca="1">IFERROR(IF((VLOOKUP($E184,'Adj NEA Backsheet'!$D$5:$CB$183,J$9,FALSE))="","",(VLOOKUP($E184,'Adj NEA Backsheet'!$D$5:$CB$183,J$9,FALSE))),"")</f>
        <v>1640.364474031981</v>
      </c>
      <c r="K184" s="148">
        <f ca="1">IFERROR(IF((VLOOKUP($E184,'Adj NEA Backsheet'!$D$5:$CB$183,K$9,FALSE))="","",(VLOOKUP($E184,'Adj NEA Backsheet'!$D$5:$CB$183,K$9,FALSE))),"")</f>
        <v>1606.947322904866</v>
      </c>
      <c r="L184" s="198">
        <f ca="1">IFERROR(IF((VLOOKUP($E184,'Adj NEA Backsheet'!$D$5:$CB$183,L$9,FALSE))="","",(VLOOKUP($E184,'Adj NEA Backsheet'!$D$5:$CB$183,L$9,FALSE))),"")</f>
        <v>1679.2602682503589</v>
      </c>
      <c r="M184" s="87">
        <f ca="1">IFERROR(IF((VLOOKUP($E184,'NEA Backsheet'!$D$5:$CB$183,M$9,FALSE))="","",(VLOOKUP($E184,'NEA Backsheet'!$D$5:$CB$183,M$9,FALSE))),"")</f>
        <v>1785.7637601357565</v>
      </c>
      <c r="N184" s="201">
        <f ca="1">IFERROR(IF((VLOOKUP($E184,'NEA Backsheet'!$D$5:$CB$183,N$9,FALSE))="","",(VLOOKUP($E184,'NEA Backsheet'!$D$5:$CB$183,N$9,FALSE))),"")</f>
        <v>1710.8324019258944</v>
      </c>
      <c r="O184" s="72"/>
      <c r="Q184" s="86">
        <f ca="1">IFERROR(IF((VLOOKUP($E184,'DTOC Backsheet'!$D$5:$AF$183,Q$9,FALSE))="","",(VLOOKUP($E184,'DTOC Backsheet'!$D$5:$AF$183,Q$9,FALSE))),"")</f>
        <v>277.01108545266015</v>
      </c>
      <c r="R184" s="87">
        <f ca="1">IFERROR(IF((VLOOKUP($E184,'DTOC Backsheet'!$D$5:$AF$183,R$9,FALSE))="","",(VLOOKUP($E184,'DTOC Backsheet'!$D$5:$AF$183,R$9,FALSE))),"")</f>
        <v>413.26246925577692</v>
      </c>
      <c r="S184" s="87">
        <f ca="1">IFERROR(IF((VLOOKUP($E184,'DTOC Backsheet'!$D$5:$AF$183,S$9,FALSE))="","",(VLOOKUP($E184,'DTOC Backsheet'!$D$5:$AF$183,S$9,FALSE))),"")</f>
        <v>494.41219049145673</v>
      </c>
      <c r="T184" s="88">
        <f ca="1">IFERROR(IF((VLOOKUP($E184,'DTOC Backsheet'!$D$5:$AF$183,T$9,FALSE))="","",(VLOOKUP($E184,'DTOC Backsheet'!$D$5:$AF$183,T$9,FALSE))),"")</f>
        <v>665.62343854086191</v>
      </c>
      <c r="U184" s="148">
        <f ca="1">IFERROR(IF((VLOOKUP($E184,'DTOC Backsheet'!$D$5:$AF$183,U$9,FALSE))="","",(VLOOKUP($E184,'DTOC Backsheet'!$D$5:$AF$183,U$9,FALSE))),"")</f>
        <v>799.4394265561242</v>
      </c>
      <c r="V184" s="198">
        <f ca="1">IFERROR(IF((VLOOKUP($E184,'DTOC Backsheet'!$D$5:$AF$183,V$9,FALSE))="","",(VLOOKUP($E184,'DTOC Backsheet'!$D$5:$AF$183,V$9,FALSE))),"")</f>
        <v>619.20756077911039</v>
      </c>
      <c r="W184" s="87">
        <f ca="1">IFERROR(IF((VLOOKUP($E184,'DTOC Backsheet'!$D$5:$AF$183,W$9,FALSE))="","",(VLOOKUP($E184,'DTOC Backsheet'!$D$5:$AF$183,W$9,FALSE))),"")</f>
        <v>628.58949351818785</v>
      </c>
      <c r="X184" s="201">
        <f ca="1">IFERROR(IF((VLOOKUP($E184,'DTOC Backsheet'!$D$5:$AF$183,X$9,FALSE))="","",(VLOOKUP($E184,'DTOC Backsheet'!$D$5:$AF$183,X$9,FALSE))),"")</f>
        <v>644.63573028820622</v>
      </c>
      <c r="Y184" s="72"/>
    </row>
    <row r="185" spans="1:28" ht="30" customHeight="1" x14ac:dyDescent="0.3">
      <c r="A185" s="141">
        <v>173</v>
      </c>
      <c r="B185" s="77" t="str">
        <f ca="1">IFERROR(IF((VLOOKUP($E185,'Org List'!$AJ$10:$AL$190,3,FALSE))="","",(VLOOKUP($E185,'Org List'!$AJ$10:$AL$190,3,FALSE))),"")</f>
        <v>North West Commissioning Region</v>
      </c>
      <c r="C185" s="78" t="str">
        <f ca="1">IFERROR(IF((VLOOKUP($E185,'Org List'!$AO$10:$AQ$190,3,FALSE))="","",(VLOOKUP($E185,'Org List'!$AO$10:$AQ$190,3,FALSE))),"")</f>
        <v>North West Region</v>
      </c>
      <c r="D185" s="79" t="str">
        <f ca="1">IFERROR(IF((VLOOKUP($E185,'Org List'!$AT$10:$AV$190,3,FALSE))="","",(VLOOKUP($E185,'Org List'!$AT$10:$AV$190,3,FALSE))),"")</f>
        <v>NHS England North West (Greater Manchester)</v>
      </c>
      <c r="E185" s="77" t="str">
        <f t="shared" ca="1" si="2"/>
        <v>E08000010</v>
      </c>
      <c r="F185" s="79" t="str">
        <f ca="1">IF(E185="","",VLOOKUP(E185,'Org List'!$J$9:$K$640,2,0))</f>
        <v>Wigan</v>
      </c>
      <c r="G185" s="86">
        <f ca="1">IFERROR(IF((VLOOKUP($E185,'Adj NEA Backsheet'!$D$5:$CB$183,G$9,FALSE))="","",(VLOOKUP($E185,'Adj NEA Backsheet'!$D$5:$CB$183,G$9,FALSE))),"")</f>
        <v>2649.406109696054</v>
      </c>
      <c r="H185" s="87">
        <f ca="1">IFERROR(IF((VLOOKUP($E185,'Adj NEA Backsheet'!$D$5:$CB$183,H$9,FALSE))="","",(VLOOKUP($E185,'Adj NEA Backsheet'!$D$5:$CB$183,H$9,FALSE))),"")</f>
        <v>2819.2018668493542</v>
      </c>
      <c r="I185" s="87">
        <f ca="1">IFERROR(IF((VLOOKUP($E185,'Adj NEA Backsheet'!$D$5:$CB$183,I$9,FALSE))="","",(VLOOKUP($E185,'Adj NEA Backsheet'!$D$5:$CB$183,I$9,FALSE))),"")</f>
        <v>3097.1948198075693</v>
      </c>
      <c r="J185" s="88">
        <f ca="1">IFERROR(IF((VLOOKUP($E185,'Adj NEA Backsheet'!$D$5:$CB$183,J$9,FALSE))="","",(VLOOKUP($E185,'Adj NEA Backsheet'!$D$5:$CB$183,J$9,FALSE))),"")</f>
        <v>3074.00646064291</v>
      </c>
      <c r="K185" s="148">
        <f ca="1">IFERROR(IF((VLOOKUP($E185,'Adj NEA Backsheet'!$D$5:$CB$183,K$9,FALSE))="","",(VLOOKUP($E185,'Adj NEA Backsheet'!$D$5:$CB$183,K$9,FALSE))),"")</f>
        <v>3283.1499726706516</v>
      </c>
      <c r="L185" s="198">
        <f ca="1">IFERROR(IF((VLOOKUP($E185,'Adj NEA Backsheet'!$D$5:$CB$183,L$9,FALSE))="","",(VLOOKUP($E185,'Adj NEA Backsheet'!$D$5:$CB$183,L$9,FALSE))),"")</f>
        <v>3092.6114301685302</v>
      </c>
      <c r="M185" s="87">
        <f ca="1">IFERROR(IF((VLOOKUP($E185,'NEA Backsheet'!$D$5:$CB$183,M$9,FALSE))="","",(VLOOKUP($E185,'NEA Backsheet'!$D$5:$CB$183,M$9,FALSE))),"")</f>
        <v>3045.7319132153484</v>
      </c>
      <c r="N185" s="201">
        <f ca="1">IFERROR(IF((VLOOKUP($E185,'NEA Backsheet'!$D$5:$CB$183,N$9,FALSE))="","",(VLOOKUP($E185,'NEA Backsheet'!$D$5:$CB$183,N$9,FALSE))),"")</f>
        <v>2964.5075411672597</v>
      </c>
      <c r="O185" s="72"/>
      <c r="Q185" s="86">
        <f ca="1">IFERROR(IF((VLOOKUP($E185,'DTOC Backsheet'!$D$5:$AF$183,Q$9,FALSE))="","",(VLOOKUP($E185,'DTOC Backsheet'!$D$5:$AF$183,Q$9,FALSE))),"")</f>
        <v>423.26969996959934</v>
      </c>
      <c r="R185" s="87">
        <f ca="1">IFERROR(IF((VLOOKUP($E185,'DTOC Backsheet'!$D$5:$AF$183,R$9,FALSE))="","",(VLOOKUP($E185,'DTOC Backsheet'!$D$5:$AF$183,R$9,FALSE))),"")</f>
        <v>623.60176791101208</v>
      </c>
      <c r="S185" s="87">
        <f ca="1">IFERROR(IF((VLOOKUP($E185,'DTOC Backsheet'!$D$5:$AF$183,S$9,FALSE))="","",(VLOOKUP($E185,'DTOC Backsheet'!$D$5:$AF$183,S$9,FALSE))),"")</f>
        <v>539.80528034796976</v>
      </c>
      <c r="T185" s="88">
        <f ca="1">IFERROR(IF((VLOOKUP($E185,'DTOC Backsheet'!$D$5:$AF$183,T$9,FALSE))="","",(VLOOKUP($E185,'DTOC Backsheet'!$D$5:$AF$183,T$9,FALSE))),"")</f>
        <v>568.16548280592519</v>
      </c>
      <c r="U185" s="148">
        <f ca="1">IFERROR(IF((VLOOKUP($E185,'DTOC Backsheet'!$D$5:$AF$183,U$9,FALSE))="","",(VLOOKUP($E185,'DTOC Backsheet'!$D$5:$AF$183,U$9,FALSE))),"")</f>
        <v>382.01550588113849</v>
      </c>
      <c r="V185" s="198">
        <f ca="1">IFERROR(IF((VLOOKUP($E185,'DTOC Backsheet'!$D$5:$AF$183,V$9,FALSE))="","",(VLOOKUP($E185,'DTOC Backsheet'!$D$5:$AF$183,V$9,FALSE))),"")</f>
        <v>394.45141248154181</v>
      </c>
      <c r="W185" s="87">
        <f ca="1">IFERROR(IF((VLOOKUP($E185,'DTOC Backsheet'!$D$5:$AF$183,W$9,FALSE))="","",(VLOOKUP($E185,'DTOC Backsheet'!$D$5:$AF$183,W$9,FALSE))),"")</f>
        <v>440.69744015179157</v>
      </c>
      <c r="X185" s="201">
        <f ca="1">IFERROR(IF((VLOOKUP($E185,'DTOC Backsheet'!$D$5:$AF$183,X$9,FALSE))="","",(VLOOKUP($E185,'DTOC Backsheet'!$D$5:$AF$183,X$9,FALSE))),"")</f>
        <v>534.61185629633292</v>
      </c>
      <c r="Y185" s="72"/>
    </row>
    <row r="186" spans="1:28" ht="30" customHeight="1" x14ac:dyDescent="0.3">
      <c r="A186" s="141">
        <v>174</v>
      </c>
      <c r="B186" s="77" t="str">
        <f ca="1">IFERROR(IF((VLOOKUP($E186,'Org List'!$AJ$10:$AL$190,3,FALSE))="","",(VLOOKUP($E186,'Org List'!$AJ$10:$AL$190,3,FALSE))),"")</f>
        <v>South West England Commissioning Region</v>
      </c>
      <c r="C186" s="78" t="str">
        <f ca="1">IFERROR(IF((VLOOKUP($E186,'Org List'!$AO$10:$AQ$190,3,FALSE))="","",(VLOOKUP($E186,'Org List'!$AO$10:$AQ$190,3,FALSE))),"")</f>
        <v>South West Region</v>
      </c>
      <c r="D186" s="79" t="str">
        <f ca="1">IFERROR(IF((VLOOKUP($E186,'Org List'!$AT$10:$AV$190,3,FALSE))="","",(VLOOKUP($E186,'Org List'!$AT$10:$AV$190,3,FALSE))),"")</f>
        <v>NHS England South West (South West North)</v>
      </c>
      <c r="E186" s="77" t="str">
        <f t="shared" ca="1" si="2"/>
        <v>E06000054</v>
      </c>
      <c r="F186" s="79" t="str">
        <f ca="1">IF(E186="","",VLOOKUP(E186,'Org List'!$J$9:$K$640,2,0))</f>
        <v>Wiltshire</v>
      </c>
      <c r="G186" s="86">
        <f ca="1">IFERROR(IF((VLOOKUP($E186,'Adj NEA Backsheet'!$D$5:$CB$183,G$9,FALSE))="","",(VLOOKUP($E186,'Adj NEA Backsheet'!$D$5:$CB$183,G$9,FALSE))),"")</f>
        <v>2290.7443870478833</v>
      </c>
      <c r="H186" s="87">
        <f ca="1">IFERROR(IF((VLOOKUP($E186,'Adj NEA Backsheet'!$D$5:$CB$183,H$9,FALSE))="","",(VLOOKUP($E186,'Adj NEA Backsheet'!$D$5:$CB$183,H$9,FALSE))),"")</f>
        <v>2351.2423603050001</v>
      </c>
      <c r="I186" s="87">
        <f ca="1">IFERROR(IF((VLOOKUP($E186,'Adj NEA Backsheet'!$D$5:$CB$183,I$9,FALSE))="","",(VLOOKUP($E186,'Adj NEA Backsheet'!$D$5:$CB$183,I$9,FALSE))),"")</f>
        <v>2517.362033465542</v>
      </c>
      <c r="J186" s="88">
        <f ca="1">IFERROR(IF((VLOOKUP($E186,'Adj NEA Backsheet'!$D$5:$CB$183,J$9,FALSE))="","",(VLOOKUP($E186,'Adj NEA Backsheet'!$D$5:$CB$183,J$9,FALSE))),"")</f>
        <v>2508.4032365197809</v>
      </c>
      <c r="K186" s="148">
        <f ca="1">IFERROR(IF((VLOOKUP($E186,'Adj NEA Backsheet'!$D$5:$CB$183,K$9,FALSE))="","",(VLOOKUP($E186,'Adj NEA Backsheet'!$D$5:$CB$183,K$9,FALSE))),"")</f>
        <v>2528.1903162336766</v>
      </c>
      <c r="L186" s="198">
        <f ca="1">IFERROR(IF((VLOOKUP($E186,'Adj NEA Backsheet'!$D$5:$CB$183,L$9,FALSE))="","",(VLOOKUP($E186,'Adj NEA Backsheet'!$D$5:$CB$183,L$9,FALSE))),"")</f>
        <v>2527.8976248204685</v>
      </c>
      <c r="M186" s="87">
        <f ca="1">IFERROR(IF((VLOOKUP($E186,'NEA Backsheet'!$D$5:$CB$183,M$9,FALSE))="","",(VLOOKUP($E186,'NEA Backsheet'!$D$5:$CB$183,M$9,FALSE))),"")</f>
        <v>2665.1755126788803</v>
      </c>
      <c r="N186" s="201">
        <f ca="1">IFERROR(IF((VLOOKUP($E186,'NEA Backsheet'!$D$5:$CB$183,N$9,FALSE))="","",(VLOOKUP($E186,'NEA Backsheet'!$D$5:$CB$183,N$9,FALSE))),"")</f>
        <v>2614.0975005676746</v>
      </c>
      <c r="O186" s="72"/>
      <c r="Q186" s="86">
        <f ca="1">IFERROR(IF((VLOOKUP($E186,'DTOC Backsheet'!$D$5:$AF$183,Q$9,FALSE))="","",(VLOOKUP($E186,'DTOC Backsheet'!$D$5:$AF$183,Q$9,FALSE))),"")</f>
        <v>1984.3973302326058</v>
      </c>
      <c r="R186" s="87">
        <f ca="1">IFERROR(IF((VLOOKUP($E186,'DTOC Backsheet'!$D$5:$AF$183,R$9,FALSE))="","",(VLOOKUP($E186,'DTOC Backsheet'!$D$5:$AF$183,R$9,FALSE))),"")</f>
        <v>1728.0238496488632</v>
      </c>
      <c r="S186" s="87">
        <f ca="1">IFERROR(IF((VLOOKUP($E186,'DTOC Backsheet'!$D$5:$AF$183,S$9,FALSE))="","",(VLOOKUP($E186,'DTOC Backsheet'!$D$5:$AF$183,S$9,FALSE))),"")</f>
        <v>1413.7678449772825</v>
      </c>
      <c r="T186" s="88">
        <f ca="1">IFERROR(IF((VLOOKUP($E186,'DTOC Backsheet'!$D$5:$AF$183,T$9,FALSE))="","",(VLOOKUP($E186,'DTOC Backsheet'!$D$5:$AF$183,T$9,FALSE))),"")</f>
        <v>1352.8734984690459</v>
      </c>
      <c r="U186" s="148">
        <f ca="1">IFERROR(IF((VLOOKUP($E186,'DTOC Backsheet'!$D$5:$AF$183,U$9,FALSE))="","",(VLOOKUP($E186,'DTOC Backsheet'!$D$5:$AF$183,U$9,FALSE))),"")</f>
        <v>1160.9891992889382</v>
      </c>
      <c r="V186" s="198">
        <f ca="1">IFERROR(IF((VLOOKUP($E186,'DTOC Backsheet'!$D$5:$AF$183,V$9,FALSE))="","",(VLOOKUP($E186,'DTOC Backsheet'!$D$5:$AF$183,V$9,FALSE))),"")</f>
        <v>1392.8812474348852</v>
      </c>
      <c r="W186" s="87">
        <f ca="1">IFERROR(IF((VLOOKUP($E186,'DTOC Backsheet'!$D$5:$AF$183,W$9,FALSE))="","",(VLOOKUP($E186,'DTOC Backsheet'!$D$5:$AF$183,W$9,FALSE))),"")</f>
        <v>1278.4641819211156</v>
      </c>
      <c r="X186" s="201">
        <f ca="1">IFERROR(IF((VLOOKUP($E186,'DTOC Backsheet'!$D$5:$AF$183,X$9,FALSE))="","",(VLOOKUP($E186,'DTOC Backsheet'!$D$5:$AF$183,X$9,FALSE))),"")</f>
        <v>1051.3585763005256</v>
      </c>
      <c r="Y186" s="72"/>
    </row>
    <row r="187" spans="1:28" ht="30" customHeight="1" x14ac:dyDescent="0.3">
      <c r="A187" s="141">
        <v>175</v>
      </c>
      <c r="B187" s="77" t="str">
        <f ca="1">IFERROR(IF((VLOOKUP($E187,'Org List'!$AJ$10:$AL$190,3,FALSE))="","",(VLOOKUP($E187,'Org List'!$AJ$10:$AL$190,3,FALSE))),"")</f>
        <v>South East England Commissioning Region</v>
      </c>
      <c r="C187" s="78" t="str">
        <f ca="1">IFERROR(IF((VLOOKUP($E187,'Org List'!$AO$10:$AQ$190,3,FALSE))="","",(VLOOKUP($E187,'Org List'!$AO$10:$AQ$190,3,FALSE))),"")</f>
        <v>South East Region</v>
      </c>
      <c r="D187" s="79" t="str">
        <f ca="1">IFERROR(IF((VLOOKUP($E187,'Org List'!$AT$10:$AV$190,3,FALSE))="","",(VLOOKUP($E187,'Org List'!$AT$10:$AV$190,3,FALSE))),"")</f>
        <v>NHS England South East (Hampshire, Isle of Wight and Thames Valley)</v>
      </c>
      <c r="E187" s="77" t="str">
        <f t="shared" ca="1" si="2"/>
        <v>E06000040</v>
      </c>
      <c r="F187" s="79" t="str">
        <f ca="1">IF(E187="","",VLOOKUP(E187,'Org List'!$J$9:$K$640,2,0))</f>
        <v>Windsor and Maidenhead</v>
      </c>
      <c r="G187" s="86">
        <f ca="1">IFERROR(IF((VLOOKUP($E187,'Adj NEA Backsheet'!$D$5:$CB$183,G$9,FALSE))="","",(VLOOKUP($E187,'Adj NEA Backsheet'!$D$5:$CB$183,G$9,FALSE))),"")</f>
        <v>2714.597073798313</v>
      </c>
      <c r="H187" s="87">
        <f ca="1">IFERROR(IF((VLOOKUP($E187,'Adj NEA Backsheet'!$D$5:$CB$183,H$9,FALSE))="","",(VLOOKUP($E187,'Adj NEA Backsheet'!$D$5:$CB$183,H$9,FALSE))),"")</f>
        <v>2682.8445536177705</v>
      </c>
      <c r="I187" s="87">
        <f ca="1">IFERROR(IF((VLOOKUP($E187,'Adj NEA Backsheet'!$D$5:$CB$183,I$9,FALSE))="","",(VLOOKUP($E187,'Adj NEA Backsheet'!$D$5:$CB$183,I$9,FALSE))),"")</f>
        <v>2831.9464499359565</v>
      </c>
      <c r="J187" s="88">
        <f ca="1">IFERROR(IF((VLOOKUP($E187,'Adj NEA Backsheet'!$D$5:$CB$183,J$9,FALSE))="","",(VLOOKUP($E187,'Adj NEA Backsheet'!$D$5:$CB$183,J$9,FALSE))),"")</f>
        <v>2799.2794298923181</v>
      </c>
      <c r="K187" s="148">
        <f ca="1">IFERROR(IF((VLOOKUP($E187,'Adj NEA Backsheet'!$D$5:$CB$183,K$9,FALSE))="","",(VLOOKUP($E187,'Adj NEA Backsheet'!$D$5:$CB$183,K$9,FALSE))),"")</f>
        <v>2901.4487066875586</v>
      </c>
      <c r="L187" s="198">
        <f ca="1">IFERROR(IF((VLOOKUP($E187,'Adj NEA Backsheet'!$D$5:$CB$183,L$9,FALSE))="","",(VLOOKUP($E187,'Adj NEA Backsheet'!$D$5:$CB$183,L$9,FALSE))),"")</f>
        <v>2859.138286776119</v>
      </c>
      <c r="M187" s="87">
        <f ca="1">IFERROR(IF((VLOOKUP($E187,'NEA Backsheet'!$D$5:$CB$183,M$9,FALSE))="","",(VLOOKUP($E187,'NEA Backsheet'!$D$5:$CB$183,M$9,FALSE))),"")</f>
        <v>2873.4147887720851</v>
      </c>
      <c r="N187" s="201">
        <f ca="1">IFERROR(IF((VLOOKUP($E187,'NEA Backsheet'!$D$5:$CB$183,N$9,FALSE))="","",(VLOOKUP($E187,'NEA Backsheet'!$D$5:$CB$183,N$9,FALSE))),"")</f>
        <v>2856.1177664086081</v>
      </c>
      <c r="O187" s="72"/>
      <c r="Q187" s="86">
        <f ca="1">IFERROR(IF((VLOOKUP($E187,'DTOC Backsheet'!$D$5:$AF$183,Q$9,FALSE))="","",(VLOOKUP($E187,'DTOC Backsheet'!$D$5:$AF$183,Q$9,FALSE))),"")</f>
        <v>915.46619684250538</v>
      </c>
      <c r="R187" s="87">
        <f ca="1">IFERROR(IF((VLOOKUP($E187,'DTOC Backsheet'!$D$5:$AF$183,R$9,FALSE))="","",(VLOOKUP($E187,'DTOC Backsheet'!$D$5:$AF$183,R$9,FALSE))),"")</f>
        <v>1239.3339551594293</v>
      </c>
      <c r="S187" s="87">
        <f ca="1">IFERROR(IF((VLOOKUP($E187,'DTOC Backsheet'!$D$5:$AF$183,S$9,FALSE))="","",(VLOOKUP($E187,'DTOC Backsheet'!$D$5:$AF$183,S$9,FALSE))),"")</f>
        <v>1243.6521919369884</v>
      </c>
      <c r="T187" s="88">
        <f ca="1">IFERROR(IF((VLOOKUP($E187,'DTOC Backsheet'!$D$5:$AF$183,T$9,FALSE))="","",(VLOOKUP($E187,'DTOC Backsheet'!$D$5:$AF$183,T$9,FALSE))),"")</f>
        <v>903.04926097493126</v>
      </c>
      <c r="U187" s="148">
        <f ca="1">IFERROR(IF((VLOOKUP($E187,'DTOC Backsheet'!$D$5:$AF$183,U$9,FALSE))="","",(VLOOKUP($E187,'DTOC Backsheet'!$D$5:$AF$183,U$9,FALSE))),"")</f>
        <v>1051.4011930548627</v>
      </c>
      <c r="V187" s="198">
        <f ca="1">IFERROR(IF((VLOOKUP($E187,'DTOC Backsheet'!$D$5:$AF$183,V$9,FALSE))="","",(VLOOKUP($E187,'DTOC Backsheet'!$D$5:$AF$183,V$9,FALSE))),"")</f>
        <v>1561.1453317713713</v>
      </c>
      <c r="W187" s="87">
        <f ca="1">IFERROR(IF((VLOOKUP($E187,'DTOC Backsheet'!$D$5:$AF$183,W$9,FALSE))="","",(VLOOKUP($E187,'DTOC Backsheet'!$D$5:$AF$183,W$9,FALSE))),"")</f>
        <v>1242.0161755529141</v>
      </c>
      <c r="X187" s="201">
        <f ca="1">IFERROR(IF((VLOOKUP($E187,'DTOC Backsheet'!$D$5:$AF$183,X$9,FALSE))="","",(VLOOKUP($E187,'DTOC Backsheet'!$D$5:$AF$183,X$9,FALSE))),"")</f>
        <v>592.30051454065529</v>
      </c>
      <c r="Y187" s="72"/>
    </row>
    <row r="188" spans="1:28" ht="30" customHeight="1" x14ac:dyDescent="0.3">
      <c r="A188" s="141">
        <v>176</v>
      </c>
      <c r="B188" s="77" t="str">
        <f ca="1">IFERROR(IF((VLOOKUP($E188,'Org List'!$AJ$10:$AL$190,3,FALSE))="","",(VLOOKUP($E188,'Org List'!$AJ$10:$AL$190,3,FALSE))),"")</f>
        <v>North West Commissioning Region</v>
      </c>
      <c r="C188" s="78" t="str">
        <f ca="1">IFERROR(IF((VLOOKUP($E188,'Org List'!$AO$10:$AQ$190,3,FALSE))="","",(VLOOKUP($E188,'Org List'!$AO$10:$AQ$190,3,FALSE))),"")</f>
        <v>North West Region</v>
      </c>
      <c r="D188" s="79" t="str">
        <f ca="1">IFERROR(IF((VLOOKUP($E188,'Org List'!$AT$10:$AV$190,3,FALSE))="","",(VLOOKUP($E188,'Org List'!$AT$10:$AV$190,3,FALSE))),"")</f>
        <v>NHS England North West (Cheshire And Merseyside)</v>
      </c>
      <c r="E188" s="77" t="str">
        <f t="shared" ca="1" si="2"/>
        <v>E08000015</v>
      </c>
      <c r="F188" s="79" t="str">
        <f ca="1">IF(E188="","",VLOOKUP(E188,'Org List'!$J$9:$K$640,2,0))</f>
        <v>Wirral</v>
      </c>
      <c r="G188" s="86">
        <f ca="1">IFERROR(IF((VLOOKUP($E188,'Adj NEA Backsheet'!$D$5:$CB$183,G$9,FALSE))="","",(VLOOKUP($E188,'Adj NEA Backsheet'!$D$5:$CB$183,G$9,FALSE))),"")</f>
        <v>3628.0699658350677</v>
      </c>
      <c r="H188" s="87">
        <f ca="1">IFERROR(IF((VLOOKUP($E188,'Adj NEA Backsheet'!$D$5:$CB$183,H$9,FALSE))="","",(VLOOKUP($E188,'Adj NEA Backsheet'!$D$5:$CB$183,H$9,FALSE))),"")</f>
        <v>3671.9405150132457</v>
      </c>
      <c r="I188" s="87">
        <f ca="1">IFERROR(IF((VLOOKUP($E188,'Adj NEA Backsheet'!$D$5:$CB$183,I$9,FALSE))="","",(VLOOKUP($E188,'Adj NEA Backsheet'!$D$5:$CB$183,I$9,FALSE))),"")</f>
        <v>3889.2749017676538</v>
      </c>
      <c r="J188" s="88">
        <f ca="1">IFERROR(IF((VLOOKUP($E188,'Adj NEA Backsheet'!$D$5:$CB$183,J$9,FALSE))="","",(VLOOKUP($E188,'Adj NEA Backsheet'!$D$5:$CB$183,J$9,FALSE))),"")</f>
        <v>3912.0504676339615</v>
      </c>
      <c r="K188" s="148">
        <f ca="1">IFERROR(IF((VLOOKUP($E188,'Adj NEA Backsheet'!$D$5:$CB$183,K$9,FALSE))="","",(VLOOKUP($E188,'Adj NEA Backsheet'!$D$5:$CB$183,K$9,FALSE))),"")</f>
        <v>3664.7913553633407</v>
      </c>
      <c r="L188" s="198">
        <f ca="1">IFERROR(IF((VLOOKUP($E188,'Adj NEA Backsheet'!$D$5:$CB$183,L$9,FALSE))="","",(VLOOKUP($E188,'Adj NEA Backsheet'!$D$5:$CB$183,L$9,FALSE))),"")</f>
        <v>3710.5708675993465</v>
      </c>
      <c r="M188" s="87">
        <f ca="1">IFERROR(IF((VLOOKUP($E188,'NEA Backsheet'!$D$5:$CB$183,M$9,FALSE))="","",(VLOOKUP($E188,'NEA Backsheet'!$D$5:$CB$183,M$9,FALSE))),"")</f>
        <v>3893.1779716788469</v>
      </c>
      <c r="N188" s="201">
        <f ca="1">IFERROR(IF((VLOOKUP($E188,'NEA Backsheet'!$D$5:$CB$183,N$9,FALSE))="","",(VLOOKUP($E188,'NEA Backsheet'!$D$5:$CB$183,N$9,FALSE))),"")</f>
        <v>3776.7612653104179</v>
      </c>
      <c r="O188" s="72"/>
      <c r="Q188" s="86">
        <f ca="1">IFERROR(IF((VLOOKUP($E188,'DTOC Backsheet'!$D$5:$AF$183,Q$9,FALSE))="","",(VLOOKUP($E188,'DTOC Backsheet'!$D$5:$AF$183,Q$9,FALSE))),"")</f>
        <v>1275.6282096514956</v>
      </c>
      <c r="R188" s="87">
        <f ca="1">IFERROR(IF((VLOOKUP($E188,'DTOC Backsheet'!$D$5:$AF$183,R$9,FALSE))="","",(VLOOKUP($E188,'DTOC Backsheet'!$D$5:$AF$183,R$9,FALSE))),"")</f>
        <v>1032.5767376220158</v>
      </c>
      <c r="S188" s="87">
        <f ca="1">IFERROR(IF((VLOOKUP($E188,'DTOC Backsheet'!$D$5:$AF$183,S$9,FALSE))="","",(VLOOKUP($E188,'DTOC Backsheet'!$D$5:$AF$183,S$9,FALSE))),"")</f>
        <v>651.14273393704184</v>
      </c>
      <c r="T188" s="88">
        <f ca="1">IFERROR(IF((VLOOKUP($E188,'DTOC Backsheet'!$D$5:$AF$183,T$9,FALSE))="","",(VLOOKUP($E188,'DTOC Backsheet'!$D$5:$AF$183,T$9,FALSE))),"")</f>
        <v>477.54646374057569</v>
      </c>
      <c r="U188" s="148">
        <f ca="1">IFERROR(IF((VLOOKUP($E188,'DTOC Backsheet'!$D$5:$AF$183,U$9,FALSE))="","",(VLOOKUP($E188,'DTOC Backsheet'!$D$5:$AF$183,U$9,FALSE))),"")</f>
        <v>612.53083804358141</v>
      </c>
      <c r="V188" s="198">
        <f ca="1">IFERROR(IF((VLOOKUP($E188,'DTOC Backsheet'!$D$5:$AF$183,V$9,FALSE))="","",(VLOOKUP($E188,'DTOC Backsheet'!$D$5:$AF$183,V$9,FALSE))),"")</f>
        <v>721.61704750938259</v>
      </c>
      <c r="W188" s="87">
        <f ca="1">IFERROR(IF((VLOOKUP($E188,'DTOC Backsheet'!$D$5:$AF$183,W$9,FALSE))="","",(VLOOKUP($E188,'DTOC Backsheet'!$D$5:$AF$183,W$9,FALSE))),"")</f>
        <v>688.65574680748591</v>
      </c>
      <c r="X188" s="201">
        <f ca="1">IFERROR(IF((VLOOKUP($E188,'DTOC Backsheet'!$D$5:$AF$183,X$9,FALSE))="","",(VLOOKUP($E188,'DTOC Backsheet'!$D$5:$AF$183,X$9,FALSE))),"")</f>
        <v>677.75485373962022</v>
      </c>
      <c r="Y188" s="72"/>
    </row>
    <row r="189" spans="1:28" ht="30" customHeight="1" x14ac:dyDescent="0.3">
      <c r="A189" s="141">
        <v>177</v>
      </c>
      <c r="B189" s="77" t="str">
        <f ca="1">IFERROR(IF((VLOOKUP($E189,'Org List'!$AJ$10:$AL$190,3,FALSE))="","",(VLOOKUP($E189,'Org List'!$AJ$10:$AL$190,3,FALSE))),"")</f>
        <v>South East England Commissioning Region</v>
      </c>
      <c r="C189" s="78" t="str">
        <f ca="1">IFERROR(IF((VLOOKUP($E189,'Org List'!$AO$10:$AQ$190,3,FALSE))="","",(VLOOKUP($E189,'Org List'!$AO$10:$AQ$190,3,FALSE))),"")</f>
        <v>South East Region</v>
      </c>
      <c r="D189" s="79" t="str">
        <f ca="1">IFERROR(IF((VLOOKUP($E189,'Org List'!$AT$10:$AV$190,3,FALSE))="","",(VLOOKUP($E189,'Org List'!$AT$10:$AV$190,3,FALSE))),"")</f>
        <v>NHS England South East (Hampshire, Isle of Wight and Thames Valley)</v>
      </c>
      <c r="E189" s="77" t="str">
        <f t="shared" ca="1" si="2"/>
        <v>E06000041</v>
      </c>
      <c r="F189" s="79" t="str">
        <f ca="1">IF(E189="","",VLOOKUP(E189,'Org List'!$J$9:$K$640,2,0))</f>
        <v>Wokingham</v>
      </c>
      <c r="G189" s="86">
        <f ca="1">IFERROR(IF((VLOOKUP($E189,'Adj NEA Backsheet'!$D$5:$CB$183,G$9,FALSE))="","",(VLOOKUP($E189,'Adj NEA Backsheet'!$D$5:$CB$183,G$9,FALSE))),"")</f>
        <v>2171.3189002129184</v>
      </c>
      <c r="H189" s="87">
        <f ca="1">IFERROR(IF((VLOOKUP($E189,'Adj NEA Backsheet'!$D$5:$CB$183,H$9,FALSE))="","",(VLOOKUP($E189,'Adj NEA Backsheet'!$D$5:$CB$183,H$9,FALSE))),"")</f>
        <v>2166.2558988078481</v>
      </c>
      <c r="I189" s="87">
        <f ca="1">IFERROR(IF((VLOOKUP($E189,'Adj NEA Backsheet'!$D$5:$CB$183,I$9,FALSE))="","",(VLOOKUP($E189,'Adj NEA Backsheet'!$D$5:$CB$183,I$9,FALSE))),"")</f>
        <v>2262.5068172114743</v>
      </c>
      <c r="J189" s="88">
        <f ca="1">IFERROR(IF((VLOOKUP($E189,'Adj NEA Backsheet'!$D$5:$CB$183,J$9,FALSE))="","",(VLOOKUP($E189,'Adj NEA Backsheet'!$D$5:$CB$183,J$9,FALSE))),"")</f>
        <v>2233.0909435746362</v>
      </c>
      <c r="K189" s="148">
        <f ca="1">IFERROR(IF((VLOOKUP($E189,'Adj NEA Backsheet'!$D$5:$CB$183,K$9,FALSE))="","",(VLOOKUP($E189,'Adj NEA Backsheet'!$D$5:$CB$183,K$9,FALSE))),"")</f>
        <v>2222.8942458787787</v>
      </c>
      <c r="L189" s="198">
        <f ca="1">IFERROR(IF((VLOOKUP($E189,'Adj NEA Backsheet'!$D$5:$CB$183,L$9,FALSE))="","",(VLOOKUP($E189,'Adj NEA Backsheet'!$D$5:$CB$183,L$9,FALSE))),"")</f>
        <v>2207.0139672902988</v>
      </c>
      <c r="M189" s="87">
        <f ca="1">IFERROR(IF((VLOOKUP($E189,'NEA Backsheet'!$D$5:$CB$183,M$9,FALSE))="","",(VLOOKUP($E189,'NEA Backsheet'!$D$5:$CB$183,M$9,FALSE))),"")</f>
        <v>2365.802940799284</v>
      </c>
      <c r="N189" s="201">
        <f ca="1">IFERROR(IF((VLOOKUP($E189,'NEA Backsheet'!$D$5:$CB$183,N$9,FALSE))="","",(VLOOKUP($E189,'NEA Backsheet'!$D$5:$CB$183,N$9,FALSE))),"")</f>
        <v>2392.6535651810163</v>
      </c>
      <c r="O189" s="72"/>
      <c r="Q189" s="86">
        <f ca="1">IFERROR(IF((VLOOKUP($E189,'DTOC Backsheet'!$D$5:$AF$183,Q$9,FALSE))="","",(VLOOKUP($E189,'DTOC Backsheet'!$D$5:$AF$183,Q$9,FALSE))),"")</f>
        <v>589.1762618983513</v>
      </c>
      <c r="R189" s="87">
        <f ca="1">IFERROR(IF((VLOOKUP($E189,'DTOC Backsheet'!$D$5:$AF$183,R$9,FALSE))="","",(VLOOKUP($E189,'DTOC Backsheet'!$D$5:$AF$183,R$9,FALSE))),"")</f>
        <v>779.23312057523879</v>
      </c>
      <c r="S189" s="87">
        <f ca="1">IFERROR(IF((VLOOKUP($E189,'DTOC Backsheet'!$D$5:$AF$183,S$9,FALSE))="","",(VLOOKUP($E189,'DTOC Backsheet'!$D$5:$AF$183,S$9,FALSE))),"")</f>
        <v>663.61519821346553</v>
      </c>
      <c r="T189" s="88">
        <f ca="1">IFERROR(IF((VLOOKUP($E189,'DTOC Backsheet'!$D$5:$AF$183,T$9,FALSE))="","",(VLOOKUP($E189,'DTOC Backsheet'!$D$5:$AF$183,T$9,FALSE))),"")</f>
        <v>886.20266804768039</v>
      </c>
      <c r="U189" s="148">
        <f ca="1">IFERROR(IF((VLOOKUP($E189,'DTOC Backsheet'!$D$5:$AF$183,U$9,FALSE))="","",(VLOOKUP($E189,'DTOC Backsheet'!$D$5:$AF$183,U$9,FALSE))),"")</f>
        <v>731.53149891380201</v>
      </c>
      <c r="V189" s="198">
        <f ca="1">IFERROR(IF((VLOOKUP($E189,'DTOC Backsheet'!$D$5:$AF$183,V$9,FALSE))="","",(VLOOKUP($E189,'DTOC Backsheet'!$D$5:$AF$183,V$9,FALSE))),"")</f>
        <v>466.38092325572489</v>
      </c>
      <c r="W189" s="87">
        <f ca="1">IFERROR(IF((VLOOKUP($E189,'DTOC Backsheet'!$D$5:$AF$183,W$9,FALSE))="","",(VLOOKUP($E189,'DTOC Backsheet'!$D$5:$AF$183,W$9,FALSE))),"")</f>
        <v>423.76743788210536</v>
      </c>
      <c r="X189" s="201">
        <f ca="1">IFERROR(IF((VLOOKUP($E189,'DTOC Backsheet'!$D$5:$AF$183,X$9,FALSE))="","",(VLOOKUP($E189,'DTOC Backsheet'!$D$5:$AF$183,X$9,FALSE))),"")</f>
        <v>741.22458842544893</v>
      </c>
      <c r="Y189" s="72"/>
    </row>
    <row r="190" spans="1:28" ht="30" customHeight="1" thickBot="1" x14ac:dyDescent="0.35">
      <c r="A190" s="141">
        <v>178</v>
      </c>
      <c r="B190" s="80" t="str">
        <f ca="1">IFERROR(IF((VLOOKUP($E190,'Org List'!$AJ$10:$AL$190,3,FALSE))="","",(VLOOKUP($E190,'Org List'!$AJ$10:$AL$190,3,FALSE))),"")</f>
        <v>Midlands Commissioning Region</v>
      </c>
      <c r="C190" s="81" t="str">
        <f ca="1">IFERROR(IF((VLOOKUP($E190,'Org List'!$AO$10:$AQ$190,3,FALSE))="","",(VLOOKUP($E190,'Org List'!$AO$10:$AQ$190,3,FALSE))),"")</f>
        <v>West Midlands Region</v>
      </c>
      <c r="D190" s="82" t="str">
        <f ca="1">IFERROR(IF((VLOOKUP($E190,'Org List'!$AT$10:$AV$190,3,FALSE))="","",(VLOOKUP($E190,'Org List'!$AT$10:$AV$190,3,FALSE))),"")</f>
        <v>NHS England Midlands (West Midlands)</v>
      </c>
      <c r="E190" s="80" t="str">
        <f t="shared" ca="1" si="2"/>
        <v>E08000031</v>
      </c>
      <c r="F190" s="82" t="str">
        <f ca="1">IF(E190="","",VLOOKUP(E190,'Org List'!$J$9:$K$640,2,0))</f>
        <v>Wolverhampton</v>
      </c>
      <c r="G190" s="89">
        <f ca="1">IFERROR(IF((VLOOKUP($E190,'Adj NEA Backsheet'!$D$5:$CB$183,G$9,FALSE))="","",(VLOOKUP($E190,'Adj NEA Backsheet'!$D$5:$CB$183,G$9,FALSE))),"")</f>
        <v>2835.8555434912605</v>
      </c>
      <c r="H190" s="90">
        <f ca="1">IFERROR(IF((VLOOKUP($E190,'Adj NEA Backsheet'!$D$5:$CB$183,H$9,FALSE))="","",(VLOOKUP($E190,'Adj NEA Backsheet'!$D$5:$CB$183,H$9,FALSE))),"")</f>
        <v>2696.1218445229665</v>
      </c>
      <c r="I190" s="90">
        <f ca="1">IFERROR(IF((VLOOKUP($E190,'Adj NEA Backsheet'!$D$5:$CB$183,I$9,FALSE))="","",(VLOOKUP($E190,'Adj NEA Backsheet'!$D$5:$CB$183,I$9,FALSE))),"")</f>
        <v>2792.3091476815734</v>
      </c>
      <c r="J190" s="91">
        <f ca="1">IFERROR(IF((VLOOKUP($E190,'Adj NEA Backsheet'!$D$5:$CB$183,J$9,FALSE))="","",(VLOOKUP($E190,'Adj NEA Backsheet'!$D$5:$CB$183,J$9,FALSE))),"")</f>
        <v>2724.607877342115</v>
      </c>
      <c r="K190" s="149">
        <f ca="1">IFERROR(IF((VLOOKUP($E190,'Adj NEA Backsheet'!$D$5:$CB$183,K$9,FALSE))="","",(VLOOKUP($E190,'Adj NEA Backsheet'!$D$5:$CB$183,K$9,FALSE))),"")</f>
        <v>2703.196419046958</v>
      </c>
      <c r="L190" s="199">
        <f ca="1">IFERROR(IF((VLOOKUP($E190,'Adj NEA Backsheet'!$D$5:$CB$183,L$9,FALSE))="","",(VLOOKUP($E190,'Adj NEA Backsheet'!$D$5:$CB$183,L$9,FALSE))),"")</f>
        <v>2737.9147898372203</v>
      </c>
      <c r="M190" s="90">
        <f ca="1">IFERROR(IF((VLOOKUP($E190,'NEA Backsheet'!$D$5:$CB$183,M$9,FALSE))="","",(VLOOKUP($E190,'NEA Backsheet'!$D$5:$CB$183,M$9,FALSE))),"")</f>
        <v>2971.161971586575</v>
      </c>
      <c r="N190" s="202">
        <f ca="1">IFERROR(IF((VLOOKUP($E190,'NEA Backsheet'!$D$5:$CB$183,N$9,FALSE))="","",(VLOOKUP($E190,'NEA Backsheet'!$D$5:$CB$183,N$9,FALSE))),"")</f>
        <v>2822.6352611577622</v>
      </c>
      <c r="O190" s="73"/>
      <c r="Q190" s="89">
        <f ca="1">IFERROR(IF((VLOOKUP($E190,'DTOC Backsheet'!$D$5:$AF$183,Q$9,FALSE))="","",(VLOOKUP($E190,'DTOC Backsheet'!$D$5:$AF$183,Q$9,FALSE))),"")</f>
        <v>1068.3814146671002</v>
      </c>
      <c r="R190" s="90">
        <f ca="1">IFERROR(IF((VLOOKUP($E190,'DTOC Backsheet'!$D$5:$AF$183,R$9,FALSE))="","",(VLOOKUP($E190,'DTOC Backsheet'!$D$5:$AF$183,R$9,FALSE))),"")</f>
        <v>1044.3615983186128</v>
      </c>
      <c r="S190" s="90">
        <f ca="1">IFERROR(IF((VLOOKUP($E190,'DTOC Backsheet'!$D$5:$AF$183,S$9,FALSE))="","",(VLOOKUP($E190,'DTOC Backsheet'!$D$5:$AF$183,S$9,FALSE))),"")</f>
        <v>784.64733405059178</v>
      </c>
      <c r="T190" s="91">
        <f ca="1">IFERROR(IF((VLOOKUP($E190,'DTOC Backsheet'!$D$5:$AF$183,T$9,FALSE))="","",(VLOOKUP($E190,'DTOC Backsheet'!$D$5:$AF$183,T$9,FALSE))),"")</f>
        <v>669.78427790609362</v>
      </c>
      <c r="U190" s="149">
        <f ca="1">IFERROR(IF((VLOOKUP($E190,'DTOC Backsheet'!$D$5:$AF$183,U$9,FALSE))="","",(VLOOKUP($E190,'DTOC Backsheet'!$D$5:$AF$183,U$9,FALSE))),"")</f>
        <v>600.41019845084247</v>
      </c>
      <c r="V190" s="199">
        <f ca="1">IFERROR(IF((VLOOKUP($E190,'DTOC Backsheet'!$D$5:$AF$183,V$9,FALSE))="","",(VLOOKUP($E190,'DTOC Backsheet'!$D$5:$AF$183,V$9,FALSE))),"")</f>
        <v>712.20727613412487</v>
      </c>
      <c r="W190" s="90">
        <f ca="1">IFERROR(IF((VLOOKUP($E190,'DTOC Backsheet'!$D$5:$AF$183,W$9,FALSE))="","",(VLOOKUP($E190,'DTOC Backsheet'!$D$5:$AF$183,W$9,FALSE))),"")</f>
        <v>554.99263564200908</v>
      </c>
      <c r="X190" s="202">
        <f ca="1">IFERROR(IF((VLOOKUP($E190,'DTOC Backsheet'!$D$5:$AF$183,X$9,FALSE))="","",(VLOOKUP($E190,'DTOC Backsheet'!$D$5:$AF$183,X$9,FALSE))),"")</f>
        <v>406.01943314492462</v>
      </c>
      <c r="Y190" s="73"/>
    </row>
    <row r="192" spans="1:28" s="138" customFormat="1" x14ac:dyDescent="0.3">
      <c r="A192" s="22"/>
      <c r="B192" s="22"/>
      <c r="C192" s="22"/>
      <c r="D192" s="22"/>
      <c r="E192" s="23" t="s">
        <v>1070</v>
      </c>
      <c r="F192" s="22"/>
      <c r="G192" s="22"/>
      <c r="H192" s="22"/>
      <c r="I192" s="22"/>
      <c r="J192" s="22"/>
      <c r="K192" s="22"/>
      <c r="L192" s="22"/>
      <c r="M192" s="22"/>
      <c r="N192" s="22"/>
      <c r="O192" s="22"/>
      <c r="P192" s="22"/>
      <c r="Q192" s="22"/>
      <c r="R192" s="22"/>
      <c r="S192" s="22"/>
      <c r="T192" s="22"/>
      <c r="U192" s="22"/>
      <c r="V192" s="22"/>
      <c r="W192" s="22"/>
      <c r="X192" s="22"/>
      <c r="Y192" s="22"/>
      <c r="Z192" s="22"/>
      <c r="AB192" s="1"/>
    </row>
    <row r="194" spans="5:17" x14ac:dyDescent="0.3">
      <c r="E194" s="392" t="s">
        <v>1071</v>
      </c>
      <c r="F194" s="392"/>
      <c r="G194" s="392"/>
      <c r="H194" s="392"/>
      <c r="I194" s="392"/>
      <c r="J194" s="392"/>
      <c r="K194" s="392"/>
      <c r="L194" s="392"/>
      <c r="M194" s="392"/>
      <c r="N194" s="392"/>
      <c r="O194" s="392"/>
      <c r="P194" s="392"/>
      <c r="Q194" s="392"/>
    </row>
    <row r="195" spans="5:17" x14ac:dyDescent="0.3">
      <c r="E195" s="392" t="s">
        <v>1072</v>
      </c>
      <c r="F195" s="392"/>
      <c r="G195" s="392"/>
    </row>
  </sheetData>
  <sheetProtection formatColumns="0" formatRows="0" autoFilter="0"/>
  <autoFilter ref="B11:Y190" xr:uid="{00000000-0009-0000-0000-000015000000}"/>
  <mergeCells count="8">
    <mergeCell ref="B1:R1"/>
    <mergeCell ref="B2:R2"/>
    <mergeCell ref="Q10:T10"/>
    <mergeCell ref="U10:X10"/>
    <mergeCell ref="K10:N10"/>
    <mergeCell ref="G10:J10"/>
    <mergeCell ref="E194:Q194"/>
    <mergeCell ref="E195:G195"/>
  </mergeCells>
  <hyperlinks>
    <hyperlink ref="E6" location="Contents!A1" display="&lt;&lt; Contents" xr:uid="{00000000-0004-0000-1500-000000000000}"/>
  </hyperlink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Drop Down 1">
              <controlPr defaultSize="0" autoLine="0" autoPict="0">
                <anchor moveWithCells="1" sizeWithCells="1">
                  <from>
                    <xdr:col>5</xdr:col>
                    <xdr:colOff>1219200</xdr:colOff>
                    <xdr:row>2</xdr:row>
                    <xdr:rowOff>114300</xdr:rowOff>
                  </from>
                  <to>
                    <xdr:col>8</xdr:col>
                    <xdr:colOff>106680</xdr:colOff>
                    <xdr:row>4</xdr:row>
                    <xdr:rowOff>83820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displayEmptyCellsAs="gap" xr2:uid="{00000000-0003-0000-1500-000001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'Adj NEA and DTOC Trends'!$G$12:$N$12</xm:f>
              <xm:sqref>O12</xm:sqref>
            </x14:sparkline>
            <x14:sparkline>
              <xm:f>'Adj NEA and DTOC Trends'!$G$13:$N$13</xm:f>
              <xm:sqref>O13</xm:sqref>
            </x14:sparkline>
            <x14:sparkline>
              <xm:f>'Adj NEA and DTOC Trends'!$G$14:$N$14</xm:f>
              <xm:sqref>O14</xm:sqref>
            </x14:sparkline>
            <x14:sparkline>
              <xm:f>'Adj NEA and DTOC Trends'!$G$15:$N$15</xm:f>
              <xm:sqref>O15</xm:sqref>
            </x14:sparkline>
            <x14:sparkline>
              <xm:f>'Adj NEA and DTOC Trends'!$G$16:$N$16</xm:f>
              <xm:sqref>O16</xm:sqref>
            </x14:sparkline>
            <x14:sparkline>
              <xm:f>'Adj NEA and DTOC Trends'!$G$17:$N$17</xm:f>
              <xm:sqref>O17</xm:sqref>
            </x14:sparkline>
            <x14:sparkline>
              <xm:f>'Adj NEA and DTOC Trends'!$G$18:$N$18</xm:f>
              <xm:sqref>O18</xm:sqref>
            </x14:sparkline>
            <x14:sparkline>
              <xm:f>'Adj NEA and DTOC Trends'!$G$19:$N$19</xm:f>
              <xm:sqref>O19</xm:sqref>
            </x14:sparkline>
            <x14:sparkline>
              <xm:f>'Adj NEA and DTOC Trends'!$G$20:$N$20</xm:f>
              <xm:sqref>O20</xm:sqref>
            </x14:sparkline>
            <x14:sparkline>
              <xm:f>'Adj NEA and DTOC Trends'!$G$21:$N$21</xm:f>
              <xm:sqref>O21</xm:sqref>
            </x14:sparkline>
            <x14:sparkline>
              <xm:f>'Adj NEA and DTOC Trends'!$G$22:$N$22</xm:f>
              <xm:sqref>O22</xm:sqref>
            </x14:sparkline>
            <x14:sparkline>
              <xm:f>'Adj NEA and DTOC Trends'!$G$23:$N$23</xm:f>
              <xm:sqref>O23</xm:sqref>
            </x14:sparkline>
            <x14:sparkline>
              <xm:f>'Adj NEA and DTOC Trends'!$G$24:$N$24</xm:f>
              <xm:sqref>O24</xm:sqref>
            </x14:sparkline>
            <x14:sparkline>
              <xm:f>'Adj NEA and DTOC Trends'!$G$25:$N$25</xm:f>
              <xm:sqref>O25</xm:sqref>
            </x14:sparkline>
            <x14:sparkline>
              <xm:f>'Adj NEA and DTOC Trends'!$G$26:$N$26</xm:f>
              <xm:sqref>O26</xm:sqref>
            </x14:sparkline>
            <x14:sparkline>
              <xm:f>'Adj NEA and DTOC Trends'!$G$27:$N$27</xm:f>
              <xm:sqref>O27</xm:sqref>
            </x14:sparkline>
            <x14:sparkline>
              <xm:f>'Adj NEA and DTOC Trends'!$G$28:$N$28</xm:f>
              <xm:sqref>O28</xm:sqref>
            </x14:sparkline>
            <x14:sparkline>
              <xm:f>'Adj NEA and DTOC Trends'!$G$29:$N$29</xm:f>
              <xm:sqref>O29</xm:sqref>
            </x14:sparkline>
            <x14:sparkline>
              <xm:f>'Adj NEA and DTOC Trends'!$G$30:$N$30</xm:f>
              <xm:sqref>O30</xm:sqref>
            </x14:sparkline>
            <x14:sparkline>
              <xm:f>'Adj NEA and DTOC Trends'!$G$31:$N$31</xm:f>
              <xm:sqref>O31</xm:sqref>
            </x14:sparkline>
            <x14:sparkline>
              <xm:f>'Adj NEA and DTOC Trends'!$G$32:$N$32</xm:f>
              <xm:sqref>O32</xm:sqref>
            </x14:sparkline>
            <x14:sparkline>
              <xm:f>'Adj NEA and DTOC Trends'!$G$33:$N$33</xm:f>
              <xm:sqref>O33</xm:sqref>
            </x14:sparkline>
            <x14:sparkline>
              <xm:f>'Adj NEA and DTOC Trends'!$G$34:$N$34</xm:f>
              <xm:sqref>O34</xm:sqref>
            </x14:sparkline>
            <x14:sparkline>
              <xm:f>'Adj NEA and DTOC Trends'!$G$35:$N$35</xm:f>
              <xm:sqref>O35</xm:sqref>
            </x14:sparkline>
            <x14:sparkline>
              <xm:f>'Adj NEA and DTOC Trends'!$G$36:$N$36</xm:f>
              <xm:sqref>O36</xm:sqref>
            </x14:sparkline>
            <x14:sparkline>
              <xm:f>'Adj NEA and DTOC Trends'!$G$37:$N$37</xm:f>
              <xm:sqref>O37</xm:sqref>
            </x14:sparkline>
            <x14:sparkline>
              <xm:f>'Adj NEA and DTOC Trends'!$G$38:$N$38</xm:f>
              <xm:sqref>O38</xm:sqref>
            </x14:sparkline>
            <x14:sparkline>
              <xm:f>'Adj NEA and DTOC Trends'!$G$39:$N$39</xm:f>
              <xm:sqref>O39</xm:sqref>
            </x14:sparkline>
            <x14:sparkline>
              <xm:f>'Adj NEA and DTOC Trends'!$G$40:$N$40</xm:f>
              <xm:sqref>O40</xm:sqref>
            </x14:sparkline>
            <x14:sparkline>
              <xm:f>'Adj NEA and DTOC Trends'!$G$41:$N$41</xm:f>
              <xm:sqref>O41</xm:sqref>
            </x14:sparkline>
            <x14:sparkline>
              <xm:f>'Adj NEA and DTOC Trends'!$G$42:$N$42</xm:f>
              <xm:sqref>O42</xm:sqref>
            </x14:sparkline>
            <x14:sparkline>
              <xm:f>'Adj NEA and DTOC Trends'!$G$43:$N$43</xm:f>
              <xm:sqref>O43</xm:sqref>
            </x14:sparkline>
            <x14:sparkline>
              <xm:f>'Adj NEA and DTOC Trends'!$G$44:$N$44</xm:f>
              <xm:sqref>O44</xm:sqref>
            </x14:sparkline>
            <x14:sparkline>
              <xm:f>'Adj NEA and DTOC Trends'!$G$45:$N$45</xm:f>
              <xm:sqref>O45</xm:sqref>
            </x14:sparkline>
            <x14:sparkline>
              <xm:f>'Adj NEA and DTOC Trends'!$G$46:$N$46</xm:f>
              <xm:sqref>O46</xm:sqref>
            </x14:sparkline>
            <x14:sparkline>
              <xm:f>'Adj NEA and DTOC Trends'!$G$47:$N$47</xm:f>
              <xm:sqref>O47</xm:sqref>
            </x14:sparkline>
            <x14:sparkline>
              <xm:f>'Adj NEA and DTOC Trends'!$G$48:$N$48</xm:f>
              <xm:sqref>O48</xm:sqref>
            </x14:sparkline>
            <x14:sparkline>
              <xm:f>'Adj NEA and DTOC Trends'!$G$49:$N$49</xm:f>
              <xm:sqref>O49</xm:sqref>
            </x14:sparkline>
            <x14:sparkline>
              <xm:f>'Adj NEA and DTOC Trends'!$G$50:$N$50</xm:f>
              <xm:sqref>O50</xm:sqref>
            </x14:sparkline>
            <x14:sparkline>
              <xm:f>'Adj NEA and DTOC Trends'!$G$51:$N$51</xm:f>
              <xm:sqref>O51</xm:sqref>
            </x14:sparkline>
            <x14:sparkline>
              <xm:f>'Adj NEA and DTOC Trends'!$G$52:$N$52</xm:f>
              <xm:sqref>O52</xm:sqref>
            </x14:sparkline>
            <x14:sparkline>
              <xm:f>'Adj NEA and DTOC Trends'!$G$53:$N$53</xm:f>
              <xm:sqref>O53</xm:sqref>
            </x14:sparkline>
            <x14:sparkline>
              <xm:f>'Adj NEA and DTOC Trends'!$G$54:$N$54</xm:f>
              <xm:sqref>O54</xm:sqref>
            </x14:sparkline>
            <x14:sparkline>
              <xm:f>'Adj NEA and DTOC Trends'!$G$55:$N$55</xm:f>
              <xm:sqref>O55</xm:sqref>
            </x14:sparkline>
            <x14:sparkline>
              <xm:f>'Adj NEA and DTOC Trends'!$G$56:$N$56</xm:f>
              <xm:sqref>O56</xm:sqref>
            </x14:sparkline>
            <x14:sparkline>
              <xm:f>'Adj NEA and DTOC Trends'!$G$57:$N$57</xm:f>
              <xm:sqref>O57</xm:sqref>
            </x14:sparkline>
            <x14:sparkline>
              <xm:f>'Adj NEA and DTOC Trends'!$G$58:$N$58</xm:f>
              <xm:sqref>O58</xm:sqref>
            </x14:sparkline>
            <x14:sparkline>
              <xm:f>'Adj NEA and DTOC Trends'!$G$59:$N$59</xm:f>
              <xm:sqref>O59</xm:sqref>
            </x14:sparkline>
            <x14:sparkline>
              <xm:f>'Adj NEA and DTOC Trends'!$G$60:$N$60</xm:f>
              <xm:sqref>O60</xm:sqref>
            </x14:sparkline>
            <x14:sparkline>
              <xm:f>'Adj NEA and DTOC Trends'!$G$61:$N$61</xm:f>
              <xm:sqref>O61</xm:sqref>
            </x14:sparkline>
            <x14:sparkline>
              <xm:f>'Adj NEA and DTOC Trends'!$G$62:$N$62</xm:f>
              <xm:sqref>O62</xm:sqref>
            </x14:sparkline>
            <x14:sparkline>
              <xm:f>'Adj NEA and DTOC Trends'!$G$63:$N$63</xm:f>
              <xm:sqref>O63</xm:sqref>
            </x14:sparkline>
            <x14:sparkline>
              <xm:f>'Adj NEA and DTOC Trends'!$G$64:$N$64</xm:f>
              <xm:sqref>O64</xm:sqref>
            </x14:sparkline>
            <x14:sparkline>
              <xm:f>'Adj NEA and DTOC Trends'!$G$65:$N$65</xm:f>
              <xm:sqref>O65</xm:sqref>
            </x14:sparkline>
            <x14:sparkline>
              <xm:f>'Adj NEA and DTOC Trends'!$G$66:$N$66</xm:f>
              <xm:sqref>O66</xm:sqref>
            </x14:sparkline>
            <x14:sparkline>
              <xm:f>'Adj NEA and DTOC Trends'!$G$67:$N$67</xm:f>
              <xm:sqref>O67</xm:sqref>
            </x14:sparkline>
            <x14:sparkline>
              <xm:f>'Adj NEA and DTOC Trends'!$G$68:$N$68</xm:f>
              <xm:sqref>O68</xm:sqref>
            </x14:sparkline>
            <x14:sparkline>
              <xm:f>'Adj NEA and DTOC Trends'!$G$69:$N$69</xm:f>
              <xm:sqref>O69</xm:sqref>
            </x14:sparkline>
            <x14:sparkline>
              <xm:f>'Adj NEA and DTOC Trends'!$G$70:$N$70</xm:f>
              <xm:sqref>O70</xm:sqref>
            </x14:sparkline>
            <x14:sparkline>
              <xm:f>'Adj NEA and DTOC Trends'!$G$71:$N$71</xm:f>
              <xm:sqref>O71</xm:sqref>
            </x14:sparkline>
            <x14:sparkline>
              <xm:f>'Adj NEA and DTOC Trends'!$G$72:$N$72</xm:f>
              <xm:sqref>O72</xm:sqref>
            </x14:sparkline>
            <x14:sparkline>
              <xm:f>'Adj NEA and DTOC Trends'!$G$73:$N$73</xm:f>
              <xm:sqref>O73</xm:sqref>
            </x14:sparkline>
            <x14:sparkline>
              <xm:f>'Adj NEA and DTOC Trends'!$G$74:$N$74</xm:f>
              <xm:sqref>O74</xm:sqref>
            </x14:sparkline>
            <x14:sparkline>
              <xm:f>'Adj NEA and DTOC Trends'!$G$75:$N$75</xm:f>
              <xm:sqref>O75</xm:sqref>
            </x14:sparkline>
            <x14:sparkline>
              <xm:f>'Adj NEA and DTOC Trends'!$G$76:$N$76</xm:f>
              <xm:sqref>O76</xm:sqref>
            </x14:sparkline>
            <x14:sparkline>
              <xm:f>'Adj NEA and DTOC Trends'!$G$77:$N$77</xm:f>
              <xm:sqref>O77</xm:sqref>
            </x14:sparkline>
            <x14:sparkline>
              <xm:f>'Adj NEA and DTOC Trends'!$G$78:$N$78</xm:f>
              <xm:sqref>O78</xm:sqref>
            </x14:sparkline>
            <x14:sparkline>
              <xm:f>'Adj NEA and DTOC Trends'!$G$79:$N$79</xm:f>
              <xm:sqref>O79</xm:sqref>
            </x14:sparkline>
            <x14:sparkline>
              <xm:f>'Adj NEA and DTOC Trends'!$G$80:$N$80</xm:f>
              <xm:sqref>O80</xm:sqref>
            </x14:sparkline>
            <x14:sparkline>
              <xm:f>'Adj NEA and DTOC Trends'!$G$81:$N$81</xm:f>
              <xm:sqref>O81</xm:sqref>
            </x14:sparkline>
            <x14:sparkline>
              <xm:f>'Adj NEA and DTOC Trends'!$G$82:$N$82</xm:f>
              <xm:sqref>O82</xm:sqref>
            </x14:sparkline>
            <x14:sparkline>
              <xm:f>'Adj NEA and DTOC Trends'!$G$83:$N$83</xm:f>
              <xm:sqref>O83</xm:sqref>
            </x14:sparkline>
            <x14:sparkline>
              <xm:f>'Adj NEA and DTOC Trends'!$G$84:$N$84</xm:f>
              <xm:sqref>O84</xm:sqref>
            </x14:sparkline>
            <x14:sparkline>
              <xm:f>'Adj NEA and DTOC Trends'!$G$85:$N$85</xm:f>
              <xm:sqref>O85</xm:sqref>
            </x14:sparkline>
            <x14:sparkline>
              <xm:f>'Adj NEA and DTOC Trends'!$G$86:$N$86</xm:f>
              <xm:sqref>O86</xm:sqref>
            </x14:sparkline>
            <x14:sparkline>
              <xm:f>'Adj NEA and DTOC Trends'!$G$87:$N$87</xm:f>
              <xm:sqref>O87</xm:sqref>
            </x14:sparkline>
            <x14:sparkline>
              <xm:f>'Adj NEA and DTOC Trends'!$G$88:$N$88</xm:f>
              <xm:sqref>O88</xm:sqref>
            </x14:sparkline>
            <x14:sparkline>
              <xm:f>'Adj NEA and DTOC Trends'!$G$89:$N$89</xm:f>
              <xm:sqref>O89</xm:sqref>
            </x14:sparkline>
            <x14:sparkline>
              <xm:f>'Adj NEA and DTOC Trends'!$G$90:$N$90</xm:f>
              <xm:sqref>O90</xm:sqref>
            </x14:sparkline>
            <x14:sparkline>
              <xm:f>'Adj NEA and DTOC Trends'!$G$91:$N$91</xm:f>
              <xm:sqref>O91</xm:sqref>
            </x14:sparkline>
            <x14:sparkline>
              <xm:f>'Adj NEA and DTOC Trends'!$G$92:$N$92</xm:f>
              <xm:sqref>O92</xm:sqref>
            </x14:sparkline>
            <x14:sparkline>
              <xm:f>'Adj NEA and DTOC Trends'!$G$93:$N$93</xm:f>
              <xm:sqref>O93</xm:sqref>
            </x14:sparkline>
            <x14:sparkline>
              <xm:f>'Adj NEA and DTOC Trends'!$G$94:$N$94</xm:f>
              <xm:sqref>O94</xm:sqref>
            </x14:sparkline>
            <x14:sparkline>
              <xm:f>'Adj NEA and DTOC Trends'!$G$95:$N$95</xm:f>
              <xm:sqref>O95</xm:sqref>
            </x14:sparkline>
            <x14:sparkline>
              <xm:f>'Adj NEA and DTOC Trends'!$G$96:$N$96</xm:f>
              <xm:sqref>O96</xm:sqref>
            </x14:sparkline>
            <x14:sparkline>
              <xm:f>'Adj NEA and DTOC Trends'!$G$97:$N$97</xm:f>
              <xm:sqref>O97</xm:sqref>
            </x14:sparkline>
            <x14:sparkline>
              <xm:f>'Adj NEA and DTOC Trends'!$G$98:$N$98</xm:f>
              <xm:sqref>O98</xm:sqref>
            </x14:sparkline>
            <x14:sparkline>
              <xm:f>'Adj NEA and DTOC Trends'!$G$99:$N$99</xm:f>
              <xm:sqref>O99</xm:sqref>
            </x14:sparkline>
            <x14:sparkline>
              <xm:f>'Adj NEA and DTOC Trends'!$G$100:$N$100</xm:f>
              <xm:sqref>O100</xm:sqref>
            </x14:sparkline>
            <x14:sparkline>
              <xm:f>'Adj NEA and DTOC Trends'!$G$101:$N$101</xm:f>
              <xm:sqref>O101</xm:sqref>
            </x14:sparkline>
            <x14:sparkline>
              <xm:f>'Adj NEA and DTOC Trends'!$G$102:$N$102</xm:f>
              <xm:sqref>O102</xm:sqref>
            </x14:sparkline>
            <x14:sparkline>
              <xm:f>'Adj NEA and DTOC Trends'!$G$103:$N$103</xm:f>
              <xm:sqref>O103</xm:sqref>
            </x14:sparkline>
            <x14:sparkline>
              <xm:f>'Adj NEA and DTOC Trends'!$G$104:$N$104</xm:f>
              <xm:sqref>O104</xm:sqref>
            </x14:sparkline>
            <x14:sparkline>
              <xm:f>'Adj NEA and DTOC Trends'!$G$105:$N$105</xm:f>
              <xm:sqref>O105</xm:sqref>
            </x14:sparkline>
            <x14:sparkline>
              <xm:f>'Adj NEA and DTOC Trends'!$G$106:$N$106</xm:f>
              <xm:sqref>O106</xm:sqref>
            </x14:sparkline>
            <x14:sparkline>
              <xm:f>'Adj NEA and DTOC Trends'!$G$107:$N$107</xm:f>
              <xm:sqref>O107</xm:sqref>
            </x14:sparkline>
            <x14:sparkline>
              <xm:f>'Adj NEA and DTOC Trends'!$G$108:$N$108</xm:f>
              <xm:sqref>O108</xm:sqref>
            </x14:sparkline>
            <x14:sparkline>
              <xm:f>'Adj NEA and DTOC Trends'!$G$109:$N$109</xm:f>
              <xm:sqref>O109</xm:sqref>
            </x14:sparkline>
            <x14:sparkline>
              <xm:f>'Adj NEA and DTOC Trends'!$G$110:$N$110</xm:f>
              <xm:sqref>O110</xm:sqref>
            </x14:sparkline>
            <x14:sparkline>
              <xm:f>'Adj NEA and DTOC Trends'!$G$111:$N$111</xm:f>
              <xm:sqref>O111</xm:sqref>
            </x14:sparkline>
            <x14:sparkline>
              <xm:f>'Adj NEA and DTOC Trends'!$G$112:$N$112</xm:f>
              <xm:sqref>O112</xm:sqref>
            </x14:sparkline>
            <x14:sparkline>
              <xm:f>'Adj NEA and DTOC Trends'!$G$113:$N$113</xm:f>
              <xm:sqref>O113</xm:sqref>
            </x14:sparkline>
            <x14:sparkline>
              <xm:f>'Adj NEA and DTOC Trends'!$G$114:$N$114</xm:f>
              <xm:sqref>O114</xm:sqref>
            </x14:sparkline>
            <x14:sparkline>
              <xm:f>'Adj NEA and DTOC Trends'!$G$115:$N$115</xm:f>
              <xm:sqref>O115</xm:sqref>
            </x14:sparkline>
            <x14:sparkline>
              <xm:f>'Adj NEA and DTOC Trends'!$G$116:$N$116</xm:f>
              <xm:sqref>O116</xm:sqref>
            </x14:sparkline>
            <x14:sparkline>
              <xm:f>'Adj NEA and DTOC Trends'!$G$117:$N$117</xm:f>
              <xm:sqref>O117</xm:sqref>
            </x14:sparkline>
            <x14:sparkline>
              <xm:f>'Adj NEA and DTOC Trends'!$G$118:$N$118</xm:f>
              <xm:sqref>O118</xm:sqref>
            </x14:sparkline>
            <x14:sparkline>
              <xm:f>'Adj NEA and DTOC Trends'!$G$119:$N$119</xm:f>
              <xm:sqref>O119</xm:sqref>
            </x14:sparkline>
            <x14:sparkline>
              <xm:f>'Adj NEA and DTOC Trends'!$G$120:$N$120</xm:f>
              <xm:sqref>O120</xm:sqref>
            </x14:sparkline>
            <x14:sparkline>
              <xm:f>'Adj NEA and DTOC Trends'!$G$121:$N$121</xm:f>
              <xm:sqref>O121</xm:sqref>
            </x14:sparkline>
            <x14:sparkline>
              <xm:f>'Adj NEA and DTOC Trends'!$G$122:$N$122</xm:f>
              <xm:sqref>O122</xm:sqref>
            </x14:sparkline>
            <x14:sparkline>
              <xm:f>'Adj NEA and DTOC Trends'!$G$123:$N$123</xm:f>
              <xm:sqref>O123</xm:sqref>
            </x14:sparkline>
            <x14:sparkline>
              <xm:f>'Adj NEA and DTOC Trends'!$G$124:$N$124</xm:f>
              <xm:sqref>O124</xm:sqref>
            </x14:sparkline>
            <x14:sparkline>
              <xm:f>'Adj NEA and DTOC Trends'!$G$125:$N$125</xm:f>
              <xm:sqref>O125</xm:sqref>
            </x14:sparkline>
            <x14:sparkline>
              <xm:f>'Adj NEA and DTOC Trends'!$G$126:$N$126</xm:f>
              <xm:sqref>O126</xm:sqref>
            </x14:sparkline>
            <x14:sparkline>
              <xm:f>'Adj NEA and DTOC Trends'!$G$127:$N$127</xm:f>
              <xm:sqref>O127</xm:sqref>
            </x14:sparkline>
            <x14:sparkline>
              <xm:f>'Adj NEA and DTOC Trends'!$G$128:$N$128</xm:f>
              <xm:sqref>O128</xm:sqref>
            </x14:sparkline>
            <x14:sparkline>
              <xm:f>'Adj NEA and DTOC Trends'!$G$129:$N$129</xm:f>
              <xm:sqref>O129</xm:sqref>
            </x14:sparkline>
            <x14:sparkline>
              <xm:f>'Adj NEA and DTOC Trends'!$G$130:$N$130</xm:f>
              <xm:sqref>O130</xm:sqref>
            </x14:sparkline>
            <x14:sparkline>
              <xm:f>'Adj NEA and DTOC Trends'!$G$131:$N$131</xm:f>
              <xm:sqref>O131</xm:sqref>
            </x14:sparkline>
            <x14:sparkline>
              <xm:f>'Adj NEA and DTOC Trends'!$G$132:$N$132</xm:f>
              <xm:sqref>O132</xm:sqref>
            </x14:sparkline>
            <x14:sparkline>
              <xm:f>'Adj NEA and DTOC Trends'!$G$133:$N$133</xm:f>
              <xm:sqref>O133</xm:sqref>
            </x14:sparkline>
            <x14:sparkline>
              <xm:f>'Adj NEA and DTOC Trends'!$G$134:$N$134</xm:f>
              <xm:sqref>O134</xm:sqref>
            </x14:sparkline>
            <x14:sparkline>
              <xm:f>'Adj NEA and DTOC Trends'!$G$135:$N$135</xm:f>
              <xm:sqref>O135</xm:sqref>
            </x14:sparkline>
            <x14:sparkline>
              <xm:f>'Adj NEA and DTOC Trends'!$G$136:$N$136</xm:f>
              <xm:sqref>O136</xm:sqref>
            </x14:sparkline>
            <x14:sparkline>
              <xm:f>'Adj NEA and DTOC Trends'!$G$137:$N$137</xm:f>
              <xm:sqref>O137</xm:sqref>
            </x14:sparkline>
            <x14:sparkline>
              <xm:f>'Adj NEA and DTOC Trends'!$G$138:$N$138</xm:f>
              <xm:sqref>O138</xm:sqref>
            </x14:sparkline>
            <x14:sparkline>
              <xm:f>'Adj NEA and DTOC Trends'!$G$139:$N$139</xm:f>
              <xm:sqref>O139</xm:sqref>
            </x14:sparkline>
            <x14:sparkline>
              <xm:f>'Adj NEA and DTOC Trends'!$G$140:$N$140</xm:f>
              <xm:sqref>O140</xm:sqref>
            </x14:sparkline>
            <x14:sparkline>
              <xm:f>'Adj NEA and DTOC Trends'!$G$141:$N$141</xm:f>
              <xm:sqref>O141</xm:sqref>
            </x14:sparkline>
            <x14:sparkline>
              <xm:f>'Adj NEA and DTOC Trends'!$G$142:$N$142</xm:f>
              <xm:sqref>O142</xm:sqref>
            </x14:sparkline>
            <x14:sparkline>
              <xm:f>'Adj NEA and DTOC Trends'!$G$143:$N$143</xm:f>
              <xm:sqref>O143</xm:sqref>
            </x14:sparkline>
            <x14:sparkline>
              <xm:f>'Adj NEA and DTOC Trends'!$G$144:$N$144</xm:f>
              <xm:sqref>O144</xm:sqref>
            </x14:sparkline>
            <x14:sparkline>
              <xm:f>'Adj NEA and DTOC Trends'!$G$145:$N$145</xm:f>
              <xm:sqref>O145</xm:sqref>
            </x14:sparkline>
            <x14:sparkline>
              <xm:f>'Adj NEA and DTOC Trends'!$G$146:$N$146</xm:f>
              <xm:sqref>O146</xm:sqref>
            </x14:sparkline>
            <x14:sparkline>
              <xm:f>'Adj NEA and DTOC Trends'!$G$147:$N$147</xm:f>
              <xm:sqref>O147</xm:sqref>
            </x14:sparkline>
            <x14:sparkline>
              <xm:f>'Adj NEA and DTOC Trends'!$G$148:$N$148</xm:f>
              <xm:sqref>O148</xm:sqref>
            </x14:sparkline>
            <x14:sparkline>
              <xm:f>'Adj NEA and DTOC Trends'!$G$149:$N$149</xm:f>
              <xm:sqref>O149</xm:sqref>
            </x14:sparkline>
            <x14:sparkline>
              <xm:f>'Adj NEA and DTOC Trends'!$G$150:$N$150</xm:f>
              <xm:sqref>O150</xm:sqref>
            </x14:sparkline>
            <x14:sparkline>
              <xm:f>'Adj NEA and DTOC Trends'!$G$151:$N$151</xm:f>
              <xm:sqref>O151</xm:sqref>
            </x14:sparkline>
            <x14:sparkline>
              <xm:f>'Adj NEA and DTOC Trends'!$G$152:$N$152</xm:f>
              <xm:sqref>O152</xm:sqref>
            </x14:sparkline>
            <x14:sparkline>
              <xm:f>'Adj NEA and DTOC Trends'!$G$153:$N$153</xm:f>
              <xm:sqref>O153</xm:sqref>
            </x14:sparkline>
            <x14:sparkline>
              <xm:f>'Adj NEA and DTOC Trends'!$G$154:$N$154</xm:f>
              <xm:sqref>O154</xm:sqref>
            </x14:sparkline>
            <x14:sparkline>
              <xm:f>'Adj NEA and DTOC Trends'!$G$155:$N$155</xm:f>
              <xm:sqref>O155</xm:sqref>
            </x14:sparkline>
            <x14:sparkline>
              <xm:f>'Adj NEA and DTOC Trends'!$G$156:$N$156</xm:f>
              <xm:sqref>O156</xm:sqref>
            </x14:sparkline>
            <x14:sparkline>
              <xm:f>'Adj NEA and DTOC Trends'!$G$157:$N$157</xm:f>
              <xm:sqref>O157</xm:sqref>
            </x14:sparkline>
            <x14:sparkline>
              <xm:f>'Adj NEA and DTOC Trends'!$G$158:$N$158</xm:f>
              <xm:sqref>O158</xm:sqref>
            </x14:sparkline>
            <x14:sparkline>
              <xm:f>'Adj NEA and DTOC Trends'!$G$159:$N$159</xm:f>
              <xm:sqref>O159</xm:sqref>
            </x14:sparkline>
            <x14:sparkline>
              <xm:f>'Adj NEA and DTOC Trends'!$G$160:$N$160</xm:f>
              <xm:sqref>O160</xm:sqref>
            </x14:sparkline>
            <x14:sparkline>
              <xm:f>'Adj NEA and DTOC Trends'!$G$161:$N$161</xm:f>
              <xm:sqref>O161</xm:sqref>
            </x14:sparkline>
            <x14:sparkline>
              <xm:f>'Adj NEA and DTOC Trends'!$G$162:$N$162</xm:f>
              <xm:sqref>O162</xm:sqref>
            </x14:sparkline>
            <x14:sparkline>
              <xm:f>'Adj NEA and DTOC Trends'!$G$163:$N$163</xm:f>
              <xm:sqref>O163</xm:sqref>
            </x14:sparkline>
            <x14:sparkline>
              <xm:f>'Adj NEA and DTOC Trends'!$G$164:$N$164</xm:f>
              <xm:sqref>O164</xm:sqref>
            </x14:sparkline>
            <x14:sparkline>
              <xm:f>'Adj NEA and DTOC Trends'!$G$165:$N$165</xm:f>
              <xm:sqref>O165</xm:sqref>
            </x14:sparkline>
            <x14:sparkline>
              <xm:f>'Adj NEA and DTOC Trends'!$G$166:$N$166</xm:f>
              <xm:sqref>O166</xm:sqref>
            </x14:sparkline>
            <x14:sparkline>
              <xm:f>'Adj NEA and DTOC Trends'!$G$167:$N$167</xm:f>
              <xm:sqref>O167</xm:sqref>
            </x14:sparkline>
            <x14:sparkline>
              <xm:f>'Adj NEA and DTOC Trends'!$G$168:$N$168</xm:f>
              <xm:sqref>O168</xm:sqref>
            </x14:sparkline>
            <x14:sparkline>
              <xm:f>'Adj NEA and DTOC Trends'!$G$169:$N$169</xm:f>
              <xm:sqref>O169</xm:sqref>
            </x14:sparkline>
            <x14:sparkline>
              <xm:f>'Adj NEA and DTOC Trends'!$G$170:$N$170</xm:f>
              <xm:sqref>O170</xm:sqref>
            </x14:sparkline>
            <x14:sparkline>
              <xm:f>'Adj NEA and DTOC Trends'!$G$171:$N$171</xm:f>
              <xm:sqref>O171</xm:sqref>
            </x14:sparkline>
            <x14:sparkline>
              <xm:f>'Adj NEA and DTOC Trends'!$G$172:$N$172</xm:f>
              <xm:sqref>O172</xm:sqref>
            </x14:sparkline>
            <x14:sparkline>
              <xm:f>'Adj NEA and DTOC Trends'!$G$173:$N$173</xm:f>
              <xm:sqref>O173</xm:sqref>
            </x14:sparkline>
            <x14:sparkline>
              <xm:f>'Adj NEA and DTOC Trends'!$G$174:$N$174</xm:f>
              <xm:sqref>O174</xm:sqref>
            </x14:sparkline>
            <x14:sparkline>
              <xm:f>'Adj NEA and DTOC Trends'!$G$175:$N$175</xm:f>
              <xm:sqref>O175</xm:sqref>
            </x14:sparkline>
            <x14:sparkline>
              <xm:f>'Adj NEA and DTOC Trends'!$G$176:$N$176</xm:f>
              <xm:sqref>O176</xm:sqref>
            </x14:sparkline>
            <x14:sparkline>
              <xm:f>'Adj NEA and DTOC Trends'!$G$177:$N$177</xm:f>
              <xm:sqref>O177</xm:sqref>
            </x14:sparkline>
            <x14:sparkline>
              <xm:f>'Adj NEA and DTOC Trends'!$G$178:$N$178</xm:f>
              <xm:sqref>O178</xm:sqref>
            </x14:sparkline>
            <x14:sparkline>
              <xm:f>'Adj NEA and DTOC Trends'!$G$179:$N$179</xm:f>
              <xm:sqref>O179</xm:sqref>
            </x14:sparkline>
            <x14:sparkline>
              <xm:f>'Adj NEA and DTOC Trends'!$G$180:$N$180</xm:f>
              <xm:sqref>O180</xm:sqref>
            </x14:sparkline>
            <x14:sparkline>
              <xm:f>'Adj NEA and DTOC Trends'!$G$181:$N$181</xm:f>
              <xm:sqref>O181</xm:sqref>
            </x14:sparkline>
            <x14:sparkline>
              <xm:f>'Adj NEA and DTOC Trends'!$G$182:$N$182</xm:f>
              <xm:sqref>O182</xm:sqref>
            </x14:sparkline>
            <x14:sparkline>
              <xm:f>'Adj NEA and DTOC Trends'!$G$183:$N$183</xm:f>
              <xm:sqref>O183</xm:sqref>
            </x14:sparkline>
            <x14:sparkline>
              <xm:f>'Adj NEA and DTOC Trends'!$G$184:$N$184</xm:f>
              <xm:sqref>O184</xm:sqref>
            </x14:sparkline>
            <x14:sparkline>
              <xm:f>'Adj NEA and DTOC Trends'!$G$185:$N$185</xm:f>
              <xm:sqref>O185</xm:sqref>
            </x14:sparkline>
            <x14:sparkline>
              <xm:f>'Adj NEA and DTOC Trends'!$G$186:$N$186</xm:f>
              <xm:sqref>O186</xm:sqref>
            </x14:sparkline>
            <x14:sparkline>
              <xm:f>'Adj NEA and DTOC Trends'!$G$187:$N$187</xm:f>
              <xm:sqref>O187</xm:sqref>
            </x14:sparkline>
            <x14:sparkline>
              <xm:f>'Adj NEA and DTOC Trends'!$G$188:$N$188</xm:f>
              <xm:sqref>O188</xm:sqref>
            </x14:sparkline>
            <x14:sparkline>
              <xm:f>'Adj NEA and DTOC Trends'!$G$189:$N$189</xm:f>
              <xm:sqref>O189</xm:sqref>
            </x14:sparkline>
            <x14:sparkline>
              <xm:f>'Adj NEA and DTOC Trends'!$G$190:$N$190</xm:f>
              <xm:sqref>O190</xm:sqref>
            </x14:sparkline>
          </x14:sparklines>
        </x14:sparklineGroup>
        <x14:sparklineGroup displayEmptyCellsAs="gap" xr2:uid="{00000000-0003-0000-1500-000000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'Adj NEA and DTOC Trends'!$Q$12:$X$12</xm:f>
              <xm:sqref>Y12</xm:sqref>
            </x14:sparkline>
            <x14:sparkline>
              <xm:f>'Adj NEA and DTOC Trends'!$Q$13:$X$13</xm:f>
              <xm:sqref>Y13</xm:sqref>
            </x14:sparkline>
            <x14:sparkline>
              <xm:f>'Adj NEA and DTOC Trends'!$Q$14:$X$14</xm:f>
              <xm:sqref>Y14</xm:sqref>
            </x14:sparkline>
            <x14:sparkline>
              <xm:f>'Adj NEA and DTOC Trends'!$Q$15:$X$15</xm:f>
              <xm:sqref>Y15</xm:sqref>
            </x14:sparkline>
            <x14:sparkline>
              <xm:f>'Adj NEA and DTOC Trends'!$Q$16:$X$16</xm:f>
              <xm:sqref>Y16</xm:sqref>
            </x14:sparkline>
            <x14:sparkline>
              <xm:f>'Adj NEA and DTOC Trends'!$Q$17:$X$17</xm:f>
              <xm:sqref>Y17</xm:sqref>
            </x14:sparkline>
            <x14:sparkline>
              <xm:f>'Adj NEA and DTOC Trends'!$Q$18:$X$18</xm:f>
              <xm:sqref>Y18</xm:sqref>
            </x14:sparkline>
            <x14:sparkline>
              <xm:f>'Adj NEA and DTOC Trends'!$Q$19:$X$19</xm:f>
              <xm:sqref>Y19</xm:sqref>
            </x14:sparkline>
            <x14:sparkline>
              <xm:f>'Adj NEA and DTOC Trends'!$Q$20:$X$20</xm:f>
              <xm:sqref>Y20</xm:sqref>
            </x14:sparkline>
            <x14:sparkline>
              <xm:f>'Adj NEA and DTOC Trends'!$Q$21:$X$21</xm:f>
              <xm:sqref>Y21</xm:sqref>
            </x14:sparkline>
            <x14:sparkline>
              <xm:f>'Adj NEA and DTOC Trends'!$Q$22:$X$22</xm:f>
              <xm:sqref>Y22</xm:sqref>
            </x14:sparkline>
            <x14:sparkline>
              <xm:f>'Adj NEA and DTOC Trends'!$Q$23:$X$23</xm:f>
              <xm:sqref>Y23</xm:sqref>
            </x14:sparkline>
            <x14:sparkline>
              <xm:f>'Adj NEA and DTOC Trends'!$Q$24:$X$24</xm:f>
              <xm:sqref>Y24</xm:sqref>
            </x14:sparkline>
            <x14:sparkline>
              <xm:f>'Adj NEA and DTOC Trends'!$Q$25:$X$25</xm:f>
              <xm:sqref>Y25</xm:sqref>
            </x14:sparkline>
            <x14:sparkline>
              <xm:f>'Adj NEA and DTOC Trends'!$Q$26:$X$26</xm:f>
              <xm:sqref>Y26</xm:sqref>
            </x14:sparkline>
            <x14:sparkline>
              <xm:f>'Adj NEA and DTOC Trends'!$Q$27:$X$27</xm:f>
              <xm:sqref>Y27</xm:sqref>
            </x14:sparkline>
            <x14:sparkline>
              <xm:f>'Adj NEA and DTOC Trends'!$Q$28:$X$28</xm:f>
              <xm:sqref>Y28</xm:sqref>
            </x14:sparkline>
            <x14:sparkline>
              <xm:f>'Adj NEA and DTOC Trends'!$Q$29:$X$29</xm:f>
              <xm:sqref>Y29</xm:sqref>
            </x14:sparkline>
            <x14:sparkline>
              <xm:f>'Adj NEA and DTOC Trends'!$Q$30:$X$30</xm:f>
              <xm:sqref>Y30</xm:sqref>
            </x14:sparkline>
            <x14:sparkline>
              <xm:f>'Adj NEA and DTOC Trends'!$Q$31:$X$31</xm:f>
              <xm:sqref>Y31</xm:sqref>
            </x14:sparkline>
            <x14:sparkline>
              <xm:f>'Adj NEA and DTOC Trends'!$Q$32:$X$32</xm:f>
              <xm:sqref>Y32</xm:sqref>
            </x14:sparkline>
            <x14:sparkline>
              <xm:f>'Adj NEA and DTOC Trends'!$Q$33:$X$33</xm:f>
              <xm:sqref>Y33</xm:sqref>
            </x14:sparkline>
            <x14:sparkline>
              <xm:f>'Adj NEA and DTOC Trends'!$Q$34:$X$34</xm:f>
              <xm:sqref>Y34</xm:sqref>
            </x14:sparkline>
            <x14:sparkline>
              <xm:f>'Adj NEA and DTOC Trends'!$Q$35:$X$35</xm:f>
              <xm:sqref>Y35</xm:sqref>
            </x14:sparkline>
            <x14:sparkline>
              <xm:f>'Adj NEA and DTOC Trends'!$Q$36:$X$36</xm:f>
              <xm:sqref>Y36</xm:sqref>
            </x14:sparkline>
            <x14:sparkline>
              <xm:f>'Adj NEA and DTOC Trends'!$Q$37:$X$37</xm:f>
              <xm:sqref>Y37</xm:sqref>
            </x14:sparkline>
            <x14:sparkline>
              <xm:f>'Adj NEA and DTOC Trends'!$Q$38:$X$38</xm:f>
              <xm:sqref>Y38</xm:sqref>
            </x14:sparkline>
            <x14:sparkline>
              <xm:f>'Adj NEA and DTOC Trends'!$Q$39:$X$39</xm:f>
              <xm:sqref>Y39</xm:sqref>
            </x14:sparkline>
            <x14:sparkline>
              <xm:f>'Adj NEA and DTOC Trends'!$Q$40:$X$40</xm:f>
              <xm:sqref>Y40</xm:sqref>
            </x14:sparkline>
            <x14:sparkline>
              <xm:f>'Adj NEA and DTOC Trends'!$Q$41:$X$41</xm:f>
              <xm:sqref>Y41</xm:sqref>
            </x14:sparkline>
            <x14:sparkline>
              <xm:f>'Adj NEA and DTOC Trends'!$Q$42:$X$42</xm:f>
              <xm:sqref>Y42</xm:sqref>
            </x14:sparkline>
            <x14:sparkline>
              <xm:f>'Adj NEA and DTOC Trends'!$Q$43:$X$43</xm:f>
              <xm:sqref>Y43</xm:sqref>
            </x14:sparkline>
            <x14:sparkline>
              <xm:f>'Adj NEA and DTOC Trends'!$Q$44:$X$44</xm:f>
              <xm:sqref>Y44</xm:sqref>
            </x14:sparkline>
            <x14:sparkline>
              <xm:f>'Adj NEA and DTOC Trends'!$Q$45:$X$45</xm:f>
              <xm:sqref>Y45</xm:sqref>
            </x14:sparkline>
            <x14:sparkline>
              <xm:f>'Adj NEA and DTOC Trends'!$Q$46:$X$46</xm:f>
              <xm:sqref>Y46</xm:sqref>
            </x14:sparkline>
            <x14:sparkline>
              <xm:f>'Adj NEA and DTOC Trends'!$Q$47:$X$47</xm:f>
              <xm:sqref>Y47</xm:sqref>
            </x14:sparkline>
            <x14:sparkline>
              <xm:f>'Adj NEA and DTOC Trends'!$Q$48:$X$48</xm:f>
              <xm:sqref>Y48</xm:sqref>
            </x14:sparkline>
            <x14:sparkline>
              <xm:f>'Adj NEA and DTOC Trends'!$Q$49:$X$49</xm:f>
              <xm:sqref>Y49</xm:sqref>
            </x14:sparkline>
            <x14:sparkline>
              <xm:f>'Adj NEA and DTOC Trends'!$Q$50:$X$50</xm:f>
              <xm:sqref>Y50</xm:sqref>
            </x14:sparkline>
            <x14:sparkline>
              <xm:f>'Adj NEA and DTOC Trends'!$Q$51:$X$51</xm:f>
              <xm:sqref>Y51</xm:sqref>
            </x14:sparkline>
            <x14:sparkline>
              <xm:f>'Adj NEA and DTOC Trends'!$Q$52:$X$52</xm:f>
              <xm:sqref>Y52</xm:sqref>
            </x14:sparkline>
            <x14:sparkline>
              <xm:f>'Adj NEA and DTOC Trends'!$Q$53:$X$53</xm:f>
              <xm:sqref>Y53</xm:sqref>
            </x14:sparkline>
            <x14:sparkline>
              <xm:f>'Adj NEA and DTOC Trends'!$Q$54:$X$54</xm:f>
              <xm:sqref>Y54</xm:sqref>
            </x14:sparkline>
            <x14:sparkline>
              <xm:f>'Adj NEA and DTOC Trends'!$Q$55:$X$55</xm:f>
              <xm:sqref>Y55</xm:sqref>
            </x14:sparkline>
            <x14:sparkline>
              <xm:f>'Adj NEA and DTOC Trends'!$Q$56:$X$56</xm:f>
              <xm:sqref>Y56</xm:sqref>
            </x14:sparkline>
            <x14:sparkline>
              <xm:f>'Adj NEA and DTOC Trends'!$Q$57:$X$57</xm:f>
              <xm:sqref>Y57</xm:sqref>
            </x14:sparkline>
            <x14:sparkline>
              <xm:f>'Adj NEA and DTOC Trends'!$Q$58:$X$58</xm:f>
              <xm:sqref>Y58</xm:sqref>
            </x14:sparkline>
            <x14:sparkline>
              <xm:f>'Adj NEA and DTOC Trends'!$Q$59:$X$59</xm:f>
              <xm:sqref>Y59</xm:sqref>
            </x14:sparkline>
            <x14:sparkline>
              <xm:f>'Adj NEA and DTOC Trends'!$Q$60:$X$60</xm:f>
              <xm:sqref>Y60</xm:sqref>
            </x14:sparkline>
            <x14:sparkline>
              <xm:f>'Adj NEA and DTOC Trends'!$Q$61:$X$61</xm:f>
              <xm:sqref>Y61</xm:sqref>
            </x14:sparkline>
            <x14:sparkline>
              <xm:f>'Adj NEA and DTOC Trends'!$Q$62:$X$62</xm:f>
              <xm:sqref>Y62</xm:sqref>
            </x14:sparkline>
            <x14:sparkline>
              <xm:f>'Adj NEA and DTOC Trends'!$Q$63:$X$63</xm:f>
              <xm:sqref>Y63</xm:sqref>
            </x14:sparkline>
            <x14:sparkline>
              <xm:f>'Adj NEA and DTOC Trends'!$Q$64:$X$64</xm:f>
              <xm:sqref>Y64</xm:sqref>
            </x14:sparkline>
            <x14:sparkline>
              <xm:f>'Adj NEA and DTOC Trends'!$Q$65:$X$65</xm:f>
              <xm:sqref>Y65</xm:sqref>
            </x14:sparkline>
            <x14:sparkline>
              <xm:f>'Adj NEA and DTOC Trends'!$Q$66:$X$66</xm:f>
              <xm:sqref>Y66</xm:sqref>
            </x14:sparkline>
            <x14:sparkline>
              <xm:f>'Adj NEA and DTOC Trends'!$Q$67:$X$67</xm:f>
              <xm:sqref>Y67</xm:sqref>
            </x14:sparkline>
            <x14:sparkline>
              <xm:f>'Adj NEA and DTOC Trends'!$Q$68:$X$68</xm:f>
              <xm:sqref>Y68</xm:sqref>
            </x14:sparkline>
            <x14:sparkline>
              <xm:f>'Adj NEA and DTOC Trends'!$Q$69:$X$69</xm:f>
              <xm:sqref>Y69</xm:sqref>
            </x14:sparkline>
            <x14:sparkline>
              <xm:f>'Adj NEA and DTOC Trends'!$Q$70:$X$70</xm:f>
              <xm:sqref>Y70</xm:sqref>
            </x14:sparkline>
            <x14:sparkline>
              <xm:f>'Adj NEA and DTOC Trends'!$Q$71:$X$71</xm:f>
              <xm:sqref>Y71</xm:sqref>
            </x14:sparkline>
            <x14:sparkline>
              <xm:f>'Adj NEA and DTOC Trends'!$Q$72:$X$72</xm:f>
              <xm:sqref>Y72</xm:sqref>
            </x14:sparkline>
            <x14:sparkline>
              <xm:f>'Adj NEA and DTOC Trends'!$Q$73:$X$73</xm:f>
              <xm:sqref>Y73</xm:sqref>
            </x14:sparkline>
            <x14:sparkline>
              <xm:f>'Adj NEA and DTOC Trends'!$Q$74:$X$74</xm:f>
              <xm:sqref>Y74</xm:sqref>
            </x14:sparkline>
            <x14:sparkline>
              <xm:f>'Adj NEA and DTOC Trends'!$Q$75:$X$75</xm:f>
              <xm:sqref>Y75</xm:sqref>
            </x14:sparkline>
            <x14:sparkline>
              <xm:f>'Adj NEA and DTOC Trends'!$Q$76:$X$76</xm:f>
              <xm:sqref>Y76</xm:sqref>
            </x14:sparkline>
            <x14:sparkline>
              <xm:f>'Adj NEA and DTOC Trends'!$Q$77:$X$77</xm:f>
              <xm:sqref>Y77</xm:sqref>
            </x14:sparkline>
            <x14:sparkline>
              <xm:f>'Adj NEA and DTOC Trends'!$Q$78:$X$78</xm:f>
              <xm:sqref>Y78</xm:sqref>
            </x14:sparkline>
            <x14:sparkline>
              <xm:f>'Adj NEA and DTOC Trends'!$Q$79:$X$79</xm:f>
              <xm:sqref>Y79</xm:sqref>
            </x14:sparkline>
            <x14:sparkline>
              <xm:f>'Adj NEA and DTOC Trends'!$Q$80:$X$80</xm:f>
              <xm:sqref>Y80</xm:sqref>
            </x14:sparkline>
            <x14:sparkline>
              <xm:f>'Adj NEA and DTOC Trends'!$Q$81:$X$81</xm:f>
              <xm:sqref>Y81</xm:sqref>
            </x14:sparkline>
            <x14:sparkline>
              <xm:f>'Adj NEA and DTOC Trends'!$Q$82:$X$82</xm:f>
              <xm:sqref>Y82</xm:sqref>
            </x14:sparkline>
            <x14:sparkline>
              <xm:f>'Adj NEA and DTOC Trends'!$Q$83:$X$83</xm:f>
              <xm:sqref>Y83</xm:sqref>
            </x14:sparkline>
            <x14:sparkline>
              <xm:f>'Adj NEA and DTOC Trends'!$Q$84:$X$84</xm:f>
              <xm:sqref>Y84</xm:sqref>
            </x14:sparkline>
            <x14:sparkline>
              <xm:f>'Adj NEA and DTOC Trends'!$Q$85:$X$85</xm:f>
              <xm:sqref>Y85</xm:sqref>
            </x14:sparkline>
            <x14:sparkline>
              <xm:f>'Adj NEA and DTOC Trends'!$Q$86:$X$86</xm:f>
              <xm:sqref>Y86</xm:sqref>
            </x14:sparkline>
            <x14:sparkline>
              <xm:f>'Adj NEA and DTOC Trends'!$Q$87:$X$87</xm:f>
              <xm:sqref>Y87</xm:sqref>
            </x14:sparkline>
            <x14:sparkline>
              <xm:f>'Adj NEA and DTOC Trends'!$Q$88:$X$88</xm:f>
              <xm:sqref>Y88</xm:sqref>
            </x14:sparkline>
            <x14:sparkline>
              <xm:f>'Adj NEA and DTOC Trends'!$Q$89:$X$89</xm:f>
              <xm:sqref>Y89</xm:sqref>
            </x14:sparkline>
            <x14:sparkline>
              <xm:f>'Adj NEA and DTOC Trends'!$Q$90:$X$90</xm:f>
              <xm:sqref>Y90</xm:sqref>
            </x14:sparkline>
            <x14:sparkline>
              <xm:f>'Adj NEA and DTOC Trends'!$Q$91:$X$91</xm:f>
              <xm:sqref>Y91</xm:sqref>
            </x14:sparkline>
            <x14:sparkline>
              <xm:f>'Adj NEA and DTOC Trends'!$Q$92:$X$92</xm:f>
              <xm:sqref>Y92</xm:sqref>
            </x14:sparkline>
            <x14:sparkline>
              <xm:f>'Adj NEA and DTOC Trends'!$Q$93:$X$93</xm:f>
              <xm:sqref>Y93</xm:sqref>
            </x14:sparkline>
            <x14:sparkline>
              <xm:f>'Adj NEA and DTOC Trends'!$Q$94:$X$94</xm:f>
              <xm:sqref>Y94</xm:sqref>
            </x14:sparkline>
            <x14:sparkline>
              <xm:f>'Adj NEA and DTOC Trends'!$Q$95:$X$95</xm:f>
              <xm:sqref>Y95</xm:sqref>
            </x14:sparkline>
            <x14:sparkline>
              <xm:f>'Adj NEA and DTOC Trends'!$Q$96:$X$96</xm:f>
              <xm:sqref>Y96</xm:sqref>
            </x14:sparkline>
            <x14:sparkline>
              <xm:f>'Adj NEA and DTOC Trends'!$Q$97:$X$97</xm:f>
              <xm:sqref>Y97</xm:sqref>
            </x14:sparkline>
            <x14:sparkline>
              <xm:f>'Adj NEA and DTOC Trends'!$Q$98:$X$98</xm:f>
              <xm:sqref>Y98</xm:sqref>
            </x14:sparkline>
            <x14:sparkline>
              <xm:f>'Adj NEA and DTOC Trends'!$Q$99:$X$99</xm:f>
              <xm:sqref>Y99</xm:sqref>
            </x14:sparkline>
            <x14:sparkline>
              <xm:f>'Adj NEA and DTOC Trends'!$Q$100:$X$100</xm:f>
              <xm:sqref>Y100</xm:sqref>
            </x14:sparkline>
            <x14:sparkline>
              <xm:f>'Adj NEA and DTOC Trends'!$Q$101:$X$101</xm:f>
              <xm:sqref>Y101</xm:sqref>
            </x14:sparkline>
            <x14:sparkline>
              <xm:f>'Adj NEA and DTOC Trends'!$Q$102:$X$102</xm:f>
              <xm:sqref>Y102</xm:sqref>
            </x14:sparkline>
            <x14:sparkline>
              <xm:f>'Adj NEA and DTOC Trends'!$Q$103:$X$103</xm:f>
              <xm:sqref>Y103</xm:sqref>
            </x14:sparkline>
            <x14:sparkline>
              <xm:f>'Adj NEA and DTOC Trends'!$Q$104:$X$104</xm:f>
              <xm:sqref>Y104</xm:sqref>
            </x14:sparkline>
            <x14:sparkline>
              <xm:f>'Adj NEA and DTOC Trends'!$Q$105:$X$105</xm:f>
              <xm:sqref>Y105</xm:sqref>
            </x14:sparkline>
            <x14:sparkline>
              <xm:f>'Adj NEA and DTOC Trends'!$Q$106:$X$106</xm:f>
              <xm:sqref>Y106</xm:sqref>
            </x14:sparkline>
            <x14:sparkline>
              <xm:f>'Adj NEA and DTOC Trends'!$Q$107:$X$107</xm:f>
              <xm:sqref>Y107</xm:sqref>
            </x14:sparkline>
            <x14:sparkline>
              <xm:f>'Adj NEA and DTOC Trends'!$Q$108:$X$108</xm:f>
              <xm:sqref>Y108</xm:sqref>
            </x14:sparkline>
            <x14:sparkline>
              <xm:f>'Adj NEA and DTOC Trends'!$Q$109:$X$109</xm:f>
              <xm:sqref>Y109</xm:sqref>
            </x14:sparkline>
            <x14:sparkline>
              <xm:f>'Adj NEA and DTOC Trends'!$Q$110:$X$110</xm:f>
              <xm:sqref>Y110</xm:sqref>
            </x14:sparkline>
            <x14:sparkline>
              <xm:f>'Adj NEA and DTOC Trends'!$Q$111:$X$111</xm:f>
              <xm:sqref>Y111</xm:sqref>
            </x14:sparkline>
            <x14:sparkline>
              <xm:f>'Adj NEA and DTOC Trends'!$Q$112:$X$112</xm:f>
              <xm:sqref>Y112</xm:sqref>
            </x14:sparkline>
            <x14:sparkline>
              <xm:f>'Adj NEA and DTOC Trends'!$Q$113:$X$113</xm:f>
              <xm:sqref>Y113</xm:sqref>
            </x14:sparkline>
            <x14:sparkline>
              <xm:f>'Adj NEA and DTOC Trends'!$Q$114:$X$114</xm:f>
              <xm:sqref>Y114</xm:sqref>
            </x14:sparkline>
            <x14:sparkline>
              <xm:f>'Adj NEA and DTOC Trends'!$Q$115:$X$115</xm:f>
              <xm:sqref>Y115</xm:sqref>
            </x14:sparkline>
            <x14:sparkline>
              <xm:f>'Adj NEA and DTOC Trends'!$Q$116:$X$116</xm:f>
              <xm:sqref>Y116</xm:sqref>
            </x14:sparkline>
            <x14:sparkline>
              <xm:f>'Adj NEA and DTOC Trends'!$Q$117:$X$117</xm:f>
              <xm:sqref>Y117</xm:sqref>
            </x14:sparkline>
            <x14:sparkline>
              <xm:f>'Adj NEA and DTOC Trends'!$Q$118:$X$118</xm:f>
              <xm:sqref>Y118</xm:sqref>
            </x14:sparkline>
            <x14:sparkline>
              <xm:f>'Adj NEA and DTOC Trends'!$Q$119:$X$119</xm:f>
              <xm:sqref>Y119</xm:sqref>
            </x14:sparkline>
            <x14:sparkline>
              <xm:f>'Adj NEA and DTOC Trends'!$Q$120:$X$120</xm:f>
              <xm:sqref>Y120</xm:sqref>
            </x14:sparkline>
            <x14:sparkline>
              <xm:f>'Adj NEA and DTOC Trends'!$Q$121:$X$121</xm:f>
              <xm:sqref>Y121</xm:sqref>
            </x14:sparkline>
            <x14:sparkline>
              <xm:f>'Adj NEA and DTOC Trends'!$Q$122:$X$122</xm:f>
              <xm:sqref>Y122</xm:sqref>
            </x14:sparkline>
            <x14:sparkline>
              <xm:f>'Adj NEA and DTOC Trends'!$Q$123:$X$123</xm:f>
              <xm:sqref>Y123</xm:sqref>
            </x14:sparkline>
            <x14:sparkline>
              <xm:f>'Adj NEA and DTOC Trends'!$Q$124:$X$124</xm:f>
              <xm:sqref>Y124</xm:sqref>
            </x14:sparkline>
            <x14:sparkline>
              <xm:f>'Adj NEA and DTOC Trends'!$Q$125:$X$125</xm:f>
              <xm:sqref>Y125</xm:sqref>
            </x14:sparkline>
            <x14:sparkline>
              <xm:f>'Adj NEA and DTOC Trends'!$Q$126:$X$126</xm:f>
              <xm:sqref>Y126</xm:sqref>
            </x14:sparkline>
            <x14:sparkline>
              <xm:f>'Adj NEA and DTOC Trends'!$Q$127:$X$127</xm:f>
              <xm:sqref>Y127</xm:sqref>
            </x14:sparkline>
            <x14:sparkline>
              <xm:f>'Adj NEA and DTOC Trends'!$Q$128:$X$128</xm:f>
              <xm:sqref>Y128</xm:sqref>
            </x14:sparkline>
            <x14:sparkline>
              <xm:f>'Adj NEA and DTOC Trends'!$Q$129:$X$129</xm:f>
              <xm:sqref>Y129</xm:sqref>
            </x14:sparkline>
            <x14:sparkline>
              <xm:f>'Adj NEA and DTOC Trends'!$Q$130:$X$130</xm:f>
              <xm:sqref>Y130</xm:sqref>
            </x14:sparkline>
            <x14:sparkline>
              <xm:f>'Adj NEA and DTOC Trends'!$Q$131:$X$131</xm:f>
              <xm:sqref>Y131</xm:sqref>
            </x14:sparkline>
            <x14:sparkline>
              <xm:f>'Adj NEA and DTOC Trends'!$Q$132:$X$132</xm:f>
              <xm:sqref>Y132</xm:sqref>
            </x14:sparkline>
            <x14:sparkline>
              <xm:f>'Adj NEA and DTOC Trends'!$Q$133:$X$133</xm:f>
              <xm:sqref>Y133</xm:sqref>
            </x14:sparkline>
            <x14:sparkline>
              <xm:f>'Adj NEA and DTOC Trends'!$Q$134:$X$134</xm:f>
              <xm:sqref>Y134</xm:sqref>
            </x14:sparkline>
            <x14:sparkline>
              <xm:f>'Adj NEA and DTOC Trends'!$Q$135:$X$135</xm:f>
              <xm:sqref>Y135</xm:sqref>
            </x14:sparkline>
            <x14:sparkline>
              <xm:f>'Adj NEA and DTOC Trends'!$Q$136:$X$136</xm:f>
              <xm:sqref>Y136</xm:sqref>
            </x14:sparkline>
            <x14:sparkline>
              <xm:f>'Adj NEA and DTOC Trends'!$Q$137:$X$137</xm:f>
              <xm:sqref>Y137</xm:sqref>
            </x14:sparkline>
            <x14:sparkline>
              <xm:f>'Adj NEA and DTOC Trends'!$Q$138:$X$138</xm:f>
              <xm:sqref>Y138</xm:sqref>
            </x14:sparkline>
            <x14:sparkline>
              <xm:f>'Adj NEA and DTOC Trends'!$Q$139:$X$139</xm:f>
              <xm:sqref>Y139</xm:sqref>
            </x14:sparkline>
            <x14:sparkline>
              <xm:f>'Adj NEA and DTOC Trends'!$Q$140:$X$140</xm:f>
              <xm:sqref>Y140</xm:sqref>
            </x14:sparkline>
            <x14:sparkline>
              <xm:f>'Adj NEA and DTOC Trends'!$Q$141:$X$141</xm:f>
              <xm:sqref>Y141</xm:sqref>
            </x14:sparkline>
            <x14:sparkline>
              <xm:f>'Adj NEA and DTOC Trends'!$Q$142:$X$142</xm:f>
              <xm:sqref>Y142</xm:sqref>
            </x14:sparkline>
            <x14:sparkline>
              <xm:f>'Adj NEA and DTOC Trends'!$Q$143:$X$143</xm:f>
              <xm:sqref>Y143</xm:sqref>
            </x14:sparkline>
            <x14:sparkline>
              <xm:f>'Adj NEA and DTOC Trends'!$Q$144:$X$144</xm:f>
              <xm:sqref>Y144</xm:sqref>
            </x14:sparkline>
            <x14:sparkline>
              <xm:f>'Adj NEA and DTOC Trends'!$Q$145:$X$145</xm:f>
              <xm:sqref>Y145</xm:sqref>
            </x14:sparkline>
            <x14:sparkline>
              <xm:f>'Adj NEA and DTOC Trends'!$Q$146:$X$146</xm:f>
              <xm:sqref>Y146</xm:sqref>
            </x14:sparkline>
            <x14:sparkline>
              <xm:f>'Adj NEA and DTOC Trends'!$Q$147:$X$147</xm:f>
              <xm:sqref>Y147</xm:sqref>
            </x14:sparkline>
            <x14:sparkline>
              <xm:f>'Adj NEA and DTOC Trends'!$Q$148:$X$148</xm:f>
              <xm:sqref>Y148</xm:sqref>
            </x14:sparkline>
            <x14:sparkline>
              <xm:f>'Adj NEA and DTOC Trends'!$Q$149:$X$149</xm:f>
              <xm:sqref>Y149</xm:sqref>
            </x14:sparkline>
            <x14:sparkline>
              <xm:f>'Adj NEA and DTOC Trends'!$Q$150:$X$150</xm:f>
              <xm:sqref>Y150</xm:sqref>
            </x14:sparkline>
            <x14:sparkline>
              <xm:f>'Adj NEA and DTOC Trends'!$Q$151:$X$151</xm:f>
              <xm:sqref>Y151</xm:sqref>
            </x14:sparkline>
            <x14:sparkline>
              <xm:f>'Adj NEA and DTOC Trends'!$Q$152:$X$152</xm:f>
              <xm:sqref>Y152</xm:sqref>
            </x14:sparkline>
            <x14:sparkline>
              <xm:f>'Adj NEA and DTOC Trends'!$Q$153:$X$153</xm:f>
              <xm:sqref>Y153</xm:sqref>
            </x14:sparkline>
            <x14:sparkline>
              <xm:f>'Adj NEA and DTOC Trends'!$Q$154:$X$154</xm:f>
              <xm:sqref>Y154</xm:sqref>
            </x14:sparkline>
            <x14:sparkline>
              <xm:f>'Adj NEA and DTOC Trends'!$Q$155:$X$155</xm:f>
              <xm:sqref>Y155</xm:sqref>
            </x14:sparkline>
            <x14:sparkline>
              <xm:f>'Adj NEA and DTOC Trends'!$Q$156:$X$156</xm:f>
              <xm:sqref>Y156</xm:sqref>
            </x14:sparkline>
            <x14:sparkline>
              <xm:f>'Adj NEA and DTOC Trends'!$Q$157:$X$157</xm:f>
              <xm:sqref>Y157</xm:sqref>
            </x14:sparkline>
            <x14:sparkline>
              <xm:f>'Adj NEA and DTOC Trends'!$Q$158:$X$158</xm:f>
              <xm:sqref>Y158</xm:sqref>
            </x14:sparkline>
            <x14:sparkline>
              <xm:f>'Adj NEA and DTOC Trends'!$Q$159:$X$159</xm:f>
              <xm:sqref>Y159</xm:sqref>
            </x14:sparkline>
            <x14:sparkline>
              <xm:f>'Adj NEA and DTOC Trends'!$Q$160:$X$160</xm:f>
              <xm:sqref>Y160</xm:sqref>
            </x14:sparkline>
            <x14:sparkline>
              <xm:f>'Adj NEA and DTOC Trends'!$Q$161:$X$161</xm:f>
              <xm:sqref>Y161</xm:sqref>
            </x14:sparkline>
            <x14:sparkline>
              <xm:f>'Adj NEA and DTOC Trends'!$Q$162:$X$162</xm:f>
              <xm:sqref>Y162</xm:sqref>
            </x14:sparkline>
            <x14:sparkline>
              <xm:f>'Adj NEA and DTOC Trends'!$Q$163:$X$163</xm:f>
              <xm:sqref>Y163</xm:sqref>
            </x14:sparkline>
            <x14:sparkline>
              <xm:f>'Adj NEA and DTOC Trends'!$Q$164:$X$164</xm:f>
              <xm:sqref>Y164</xm:sqref>
            </x14:sparkline>
            <x14:sparkline>
              <xm:f>'Adj NEA and DTOC Trends'!$Q$165:$X$165</xm:f>
              <xm:sqref>Y165</xm:sqref>
            </x14:sparkline>
            <x14:sparkline>
              <xm:f>'Adj NEA and DTOC Trends'!$Q$166:$X$166</xm:f>
              <xm:sqref>Y166</xm:sqref>
            </x14:sparkline>
            <x14:sparkline>
              <xm:f>'Adj NEA and DTOC Trends'!$Q$167:$X$167</xm:f>
              <xm:sqref>Y167</xm:sqref>
            </x14:sparkline>
            <x14:sparkline>
              <xm:f>'Adj NEA and DTOC Trends'!$Q$168:$X$168</xm:f>
              <xm:sqref>Y168</xm:sqref>
            </x14:sparkline>
            <x14:sparkline>
              <xm:f>'Adj NEA and DTOC Trends'!$Q$169:$X$169</xm:f>
              <xm:sqref>Y169</xm:sqref>
            </x14:sparkline>
            <x14:sparkline>
              <xm:f>'Adj NEA and DTOC Trends'!$Q$170:$X$170</xm:f>
              <xm:sqref>Y170</xm:sqref>
            </x14:sparkline>
            <x14:sparkline>
              <xm:f>'Adj NEA and DTOC Trends'!$Q$171:$X$171</xm:f>
              <xm:sqref>Y171</xm:sqref>
            </x14:sparkline>
            <x14:sparkline>
              <xm:f>'Adj NEA and DTOC Trends'!$Q$172:$X$172</xm:f>
              <xm:sqref>Y172</xm:sqref>
            </x14:sparkline>
            <x14:sparkline>
              <xm:f>'Adj NEA and DTOC Trends'!$Q$173:$X$173</xm:f>
              <xm:sqref>Y173</xm:sqref>
            </x14:sparkline>
            <x14:sparkline>
              <xm:f>'Adj NEA and DTOC Trends'!$Q$174:$X$174</xm:f>
              <xm:sqref>Y174</xm:sqref>
            </x14:sparkline>
            <x14:sparkline>
              <xm:f>'Adj NEA and DTOC Trends'!$Q$175:$X$175</xm:f>
              <xm:sqref>Y175</xm:sqref>
            </x14:sparkline>
            <x14:sparkline>
              <xm:f>'Adj NEA and DTOC Trends'!$Q$176:$X$176</xm:f>
              <xm:sqref>Y176</xm:sqref>
            </x14:sparkline>
            <x14:sparkline>
              <xm:f>'Adj NEA and DTOC Trends'!$Q$177:$X$177</xm:f>
              <xm:sqref>Y177</xm:sqref>
            </x14:sparkline>
            <x14:sparkline>
              <xm:f>'Adj NEA and DTOC Trends'!$Q$178:$X$178</xm:f>
              <xm:sqref>Y178</xm:sqref>
            </x14:sparkline>
            <x14:sparkline>
              <xm:f>'Adj NEA and DTOC Trends'!$Q$179:$X$179</xm:f>
              <xm:sqref>Y179</xm:sqref>
            </x14:sparkline>
            <x14:sparkline>
              <xm:f>'Adj NEA and DTOC Trends'!$Q$180:$X$180</xm:f>
              <xm:sqref>Y180</xm:sqref>
            </x14:sparkline>
            <x14:sparkline>
              <xm:f>'Adj NEA and DTOC Trends'!$Q$181:$X$181</xm:f>
              <xm:sqref>Y181</xm:sqref>
            </x14:sparkline>
            <x14:sparkline>
              <xm:f>'Adj NEA and DTOC Trends'!$Q$182:$X$182</xm:f>
              <xm:sqref>Y182</xm:sqref>
            </x14:sparkline>
            <x14:sparkline>
              <xm:f>'Adj NEA and DTOC Trends'!$Q$183:$X$183</xm:f>
              <xm:sqref>Y183</xm:sqref>
            </x14:sparkline>
            <x14:sparkline>
              <xm:f>'Adj NEA and DTOC Trends'!$Q$184:$X$184</xm:f>
              <xm:sqref>Y184</xm:sqref>
            </x14:sparkline>
            <x14:sparkline>
              <xm:f>'Adj NEA and DTOC Trends'!$Q$185:$X$185</xm:f>
              <xm:sqref>Y185</xm:sqref>
            </x14:sparkline>
            <x14:sparkline>
              <xm:f>'Adj NEA and DTOC Trends'!$Q$186:$X$186</xm:f>
              <xm:sqref>Y186</xm:sqref>
            </x14:sparkline>
            <x14:sparkline>
              <xm:f>'Adj NEA and DTOC Trends'!$Q$187:$X$187</xm:f>
              <xm:sqref>Y187</xm:sqref>
            </x14:sparkline>
            <x14:sparkline>
              <xm:f>'Adj NEA and DTOC Trends'!$Q$188:$X$188</xm:f>
              <xm:sqref>Y188</xm:sqref>
            </x14:sparkline>
            <x14:sparkline>
              <xm:f>'Adj NEA and DTOC Trends'!$Q$189:$X$189</xm:f>
              <xm:sqref>Y189</xm:sqref>
            </x14:sparkline>
            <x14:sparkline>
              <xm:f>'Adj NEA and DTOC Trends'!$Q$190:$X$190</xm:f>
              <xm:sqref>Y190</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U191"/>
  <sheetViews>
    <sheetView showGridLines="0" zoomScale="70" zoomScaleNormal="70" workbookViewId="0"/>
  </sheetViews>
  <sheetFormatPr defaultColWidth="9.109375" defaultRowHeight="14.4" outlineLevelCol="1" x14ac:dyDescent="0.3"/>
  <cols>
    <col min="1" max="1" width="4.6640625" style="189" customWidth="1"/>
    <col min="2" max="4" width="25.6640625" style="189" hidden="1" customWidth="1" outlineLevel="1"/>
    <col min="5" max="5" width="25.6640625" style="189" customWidth="1" collapsed="1"/>
    <col min="6" max="6" width="50.6640625" style="189" customWidth="1"/>
    <col min="7" max="18" width="17.6640625" style="189" customWidth="1"/>
    <col min="19" max="20" width="4.6640625" style="189" customWidth="1"/>
    <col min="21" max="21" width="9.109375" style="1" hidden="1" customWidth="1"/>
    <col min="22" max="22" width="4.6640625" style="189" customWidth="1"/>
    <col min="23" max="16384" width="9.109375" style="189"/>
  </cols>
  <sheetData>
    <row r="1" spans="1:21" ht="21" x14ac:dyDescent="0.4">
      <c r="A1" s="22"/>
      <c r="B1" s="377" t="s">
        <v>1189</v>
      </c>
      <c r="C1" s="377"/>
      <c r="D1" s="377"/>
      <c r="E1" s="377"/>
      <c r="F1" s="377"/>
      <c r="G1" s="377"/>
      <c r="H1" s="377"/>
      <c r="I1" s="377"/>
      <c r="J1" s="377"/>
      <c r="K1" s="377"/>
      <c r="L1" s="377"/>
      <c r="M1" s="22"/>
      <c r="N1" s="22"/>
      <c r="O1" s="22"/>
      <c r="P1" s="22"/>
      <c r="Q1" s="22"/>
      <c r="R1" s="22"/>
      <c r="S1" s="22"/>
    </row>
    <row r="2" spans="1:21" x14ac:dyDescent="0.3">
      <c r="A2" s="22"/>
      <c r="B2" s="379"/>
      <c r="C2" s="379"/>
      <c r="D2" s="379"/>
      <c r="E2" s="379"/>
      <c r="F2" s="379"/>
      <c r="G2" s="379"/>
      <c r="H2" s="379"/>
      <c r="I2" s="379"/>
      <c r="J2" s="379"/>
      <c r="K2" s="379"/>
      <c r="L2" s="379"/>
      <c r="M2" s="22"/>
      <c r="N2" s="22"/>
      <c r="O2" s="22"/>
      <c r="P2" s="22"/>
      <c r="Q2" s="22"/>
      <c r="R2" s="22"/>
      <c r="S2" s="22"/>
    </row>
    <row r="3" spans="1:21" x14ac:dyDescent="0.3">
      <c r="A3" s="22"/>
      <c r="B3" s="22"/>
      <c r="C3" s="22"/>
      <c r="D3" s="22"/>
      <c r="E3" s="22"/>
      <c r="F3" s="22"/>
      <c r="G3" s="22"/>
      <c r="H3" s="22"/>
      <c r="I3" s="22"/>
      <c r="J3" s="22"/>
      <c r="K3" s="22"/>
      <c r="L3" s="22"/>
      <c r="M3" s="22"/>
      <c r="N3" s="22"/>
      <c r="O3" s="22"/>
      <c r="P3" s="22"/>
      <c r="Q3" s="22"/>
      <c r="R3" s="22"/>
      <c r="S3" s="22"/>
    </row>
    <row r="4" spans="1:21" x14ac:dyDescent="0.3">
      <c r="A4" s="22"/>
      <c r="B4" s="22"/>
      <c r="C4" s="22"/>
      <c r="D4" s="22"/>
      <c r="E4" s="23" t="s">
        <v>1005</v>
      </c>
      <c r="F4" s="22"/>
      <c r="G4" s="24" t="str">
        <f ca="1">'Org List'!J7</f>
        <v>ENG</v>
      </c>
      <c r="H4" s="22"/>
      <c r="I4" s="22"/>
      <c r="J4" s="22"/>
      <c r="K4" s="22"/>
      <c r="L4" s="22"/>
      <c r="M4" s="22"/>
      <c r="N4" s="22"/>
      <c r="O4" s="22"/>
      <c r="P4" s="22"/>
      <c r="Q4" s="144"/>
      <c r="R4" s="144"/>
      <c r="S4" s="22"/>
      <c r="U4" s="1">
        <f ca="1">MATCH($G$4, 'Comms by AT'!$B:$B, 0)</f>
        <v>4</v>
      </c>
    </row>
    <row r="5" spans="1:21" x14ac:dyDescent="0.3">
      <c r="A5" s="22"/>
      <c r="B5" s="22"/>
      <c r="C5" s="22"/>
      <c r="D5" s="22"/>
      <c r="E5" s="22"/>
      <c r="F5" s="22"/>
      <c r="G5" s="22"/>
      <c r="H5" s="22"/>
      <c r="I5" s="22"/>
      <c r="J5" s="22"/>
      <c r="K5" s="22"/>
      <c r="L5" s="22"/>
      <c r="M5" s="22"/>
      <c r="N5" s="22"/>
      <c r="O5" s="22"/>
      <c r="P5" s="22"/>
      <c r="Q5" s="22"/>
      <c r="R5" s="22"/>
      <c r="S5" s="22"/>
      <c r="U5" s="1">
        <f ca="1">COUNTIF('Comms by AT'!$C:$C, $G$4)</f>
        <v>181</v>
      </c>
    </row>
    <row r="6" spans="1:21" ht="20.100000000000001" customHeight="1" x14ac:dyDescent="0.3">
      <c r="E6" s="169" t="s">
        <v>1141</v>
      </c>
    </row>
    <row r="7" spans="1:21" x14ac:dyDescent="0.3">
      <c r="A7" s="22"/>
      <c r="B7" s="22"/>
      <c r="C7" s="22"/>
      <c r="D7" s="22"/>
      <c r="E7" s="23" t="s">
        <v>1006</v>
      </c>
      <c r="F7" s="22"/>
      <c r="G7" s="22"/>
      <c r="H7" s="22"/>
      <c r="I7" s="22"/>
      <c r="J7" s="22"/>
      <c r="K7" s="22"/>
      <c r="L7" s="22"/>
      <c r="M7" s="22"/>
      <c r="N7" s="22"/>
      <c r="O7" s="22"/>
      <c r="P7" s="22"/>
      <c r="Q7" s="22"/>
      <c r="R7" s="22"/>
      <c r="S7" s="22"/>
    </row>
    <row r="9" spans="1:21" s="1" customFormat="1" hidden="1" x14ac:dyDescent="0.3">
      <c r="G9" s="1">
        <v>11</v>
      </c>
      <c r="H9" s="1">
        <v>12</v>
      </c>
      <c r="I9" s="1">
        <v>13</v>
      </c>
      <c r="J9" s="1">
        <v>14</v>
      </c>
      <c r="K9" s="1">
        <v>23</v>
      </c>
      <c r="L9" s="1">
        <v>24</v>
      </c>
      <c r="M9" s="1">
        <v>25</v>
      </c>
      <c r="N9" s="1">
        <v>26</v>
      </c>
      <c r="O9" s="1">
        <v>35</v>
      </c>
      <c r="P9" s="1">
        <v>36</v>
      </c>
      <c r="Q9" s="1">
        <v>37</v>
      </c>
      <c r="R9" s="1">
        <v>38</v>
      </c>
    </row>
    <row r="10" spans="1:21" ht="15" thickBot="1" x14ac:dyDescent="0.35"/>
    <row r="11" spans="1:21" ht="15" customHeight="1" x14ac:dyDescent="0.3">
      <c r="B11" s="158"/>
      <c r="C11" s="159"/>
      <c r="D11" s="160"/>
      <c r="E11" s="190"/>
      <c r="F11" s="156"/>
      <c r="G11" s="424" t="s">
        <v>1110</v>
      </c>
      <c r="H11" s="425"/>
      <c r="I11" s="425"/>
      <c r="J11" s="426"/>
      <c r="K11" s="424" t="s">
        <v>1109</v>
      </c>
      <c r="L11" s="425"/>
      <c r="M11" s="425"/>
      <c r="N11" s="426"/>
      <c r="O11" s="424" t="s">
        <v>1108</v>
      </c>
      <c r="P11" s="425"/>
      <c r="Q11" s="425"/>
      <c r="R11" s="426"/>
    </row>
    <row r="12" spans="1:21" ht="15" thickBot="1" x14ac:dyDescent="0.35">
      <c r="B12" s="161" t="s">
        <v>1015</v>
      </c>
      <c r="C12" s="162" t="s">
        <v>1087</v>
      </c>
      <c r="D12" s="163" t="s">
        <v>1017</v>
      </c>
      <c r="E12" s="191" t="s">
        <v>195</v>
      </c>
      <c r="F12" s="157" t="s">
        <v>1007</v>
      </c>
      <c r="G12" s="66" t="s">
        <v>877</v>
      </c>
      <c r="H12" s="67" t="s">
        <v>878</v>
      </c>
      <c r="I12" s="65" t="s">
        <v>879</v>
      </c>
      <c r="J12" s="68" t="s">
        <v>880</v>
      </c>
      <c r="K12" s="66" t="s">
        <v>877</v>
      </c>
      <c r="L12" s="67" t="s">
        <v>878</v>
      </c>
      <c r="M12" s="65" t="s">
        <v>879</v>
      </c>
      <c r="N12" s="68" t="s">
        <v>880</v>
      </c>
      <c r="O12" s="66" t="s">
        <v>877</v>
      </c>
      <c r="P12" s="67" t="s">
        <v>878</v>
      </c>
      <c r="Q12" s="65" t="s">
        <v>879</v>
      </c>
      <c r="R12" s="68" t="s">
        <v>880</v>
      </c>
    </row>
    <row r="13" spans="1:21" ht="15" customHeight="1" x14ac:dyDescent="0.3">
      <c r="A13" s="41">
        <v>0</v>
      </c>
      <c r="B13" s="74" t="str">
        <f ca="1">IFERROR(IF((VLOOKUP($E13,'Org List'!$AJ$10:$AL$190,3,FALSE))="","",(VLOOKUP($E13,'Org List'!$AJ$10:$AL$190,3,FALSE))),"")</f>
        <v/>
      </c>
      <c r="C13" s="75" t="str">
        <f ca="1">IFERROR(IF((VLOOKUP($E13,'Org List'!$AO$10:$AQ$190,3,FALSE))="","",(VLOOKUP($E13,'Org List'!$AO$10:$AQ$190,3,FALSE))),"")</f>
        <v/>
      </c>
      <c r="D13" s="92" t="str">
        <f ca="1">IFERROR(IF((VLOOKUP($E13,'Org List'!$AT$10:$AV$190,3,FALSE))="","",(VLOOKUP($E13,'Org List'!$AT$10:$AV$190,3,FALSE))),"")</f>
        <v/>
      </c>
      <c r="E13" s="74" t="str">
        <f t="shared" ref="E13:E76" ca="1" si="0">IF($A13&gt;$U$5-1,"",INDIRECT("'Comms by AT'!D"&amp;$A13+$U$4))</f>
        <v>ENG</v>
      </c>
      <c r="F13" s="76" t="str">
        <f ca="1">IF(E13="","",VLOOKUP(E13,'Org List'!$J$9:$K$640,2,0))</f>
        <v>England</v>
      </c>
      <c r="G13" s="95" t="str">
        <f ca="1">IFERROR(IF((VLOOKUP($E13,'Adj NEA Backsheet'!$D$5:$CB$183,G$9,FALSE))="","",(VLOOKUP($E13,'Adj NEA Backsheet'!$D$5:$CB$183,G$9,FALSE))),"")</f>
        <v/>
      </c>
      <c r="H13" s="96" t="str">
        <f ca="1">IFERROR(IF((VLOOKUP($E13,'Adj NEA Backsheet'!$D$5:$CB$183,H$9,FALSE))="","",(VLOOKUP($E13,'Adj NEA Backsheet'!$D$5:$CB$183,H$9,FALSE))),"")</f>
        <v/>
      </c>
      <c r="I13" s="96" t="str">
        <f ca="1">IFERROR(IF((VLOOKUP($E13,'Adj NEA Backsheet'!$D$5:$CB$183,I$9,FALSE))="","",(VLOOKUP($E13,'Adj NEA Backsheet'!$D$5:$CB$183,I$9,FALSE))),"")</f>
        <v/>
      </c>
      <c r="J13" s="97" t="str">
        <f ca="1">IFERROR(IF((VLOOKUP($E13,'Adj NEA Backsheet'!$D$5:$CB$183,J$9,FALSE))="","",(VLOOKUP($E13,'Adj NEA Backsheet'!$D$5:$CB$183,J$9,FALSE))),"")</f>
        <v/>
      </c>
      <c r="K13" s="95" t="str">
        <f ca="1">IFERROR(IF((VLOOKUP($E13,'Adj NEA Backsheet'!$D$5:$CB$183,K$9,FALSE))="","",(VLOOKUP($E13,'Adj NEA Backsheet'!$D$5:$CB$183,K$9,FALSE))),"")</f>
        <v/>
      </c>
      <c r="L13" s="96" t="str">
        <f ca="1">IFERROR(IF((VLOOKUP($E13,'Adj NEA Backsheet'!$D$5:$CB$183,L$9,FALSE))="","",(VLOOKUP($E13,'Adj NEA Backsheet'!$D$5:$CB$183,L$9,FALSE))),"")</f>
        <v/>
      </c>
      <c r="M13" s="96" t="str">
        <f ca="1">IFERROR(IF((VLOOKUP($E13,'Adj NEA Backsheet'!$D$5:$CB$183,M$9,FALSE))="","",(VLOOKUP($E13,'Adj NEA Backsheet'!$D$5:$CB$183,M$9,FALSE))),"")</f>
        <v/>
      </c>
      <c r="N13" s="98" t="str">
        <f ca="1">IFERROR(IF((VLOOKUP($E13,'Adj NEA Backsheet'!$D$5:$CB$183,N$9,FALSE))="","",(VLOOKUP($E13,'Adj NEA Backsheet'!$D$5:$CB$183,N$9,FALSE))),"")</f>
        <v/>
      </c>
      <c r="O13" s="95" t="str">
        <f ca="1">IFERROR(IF((VLOOKUP($E13,'Adj NEA Backsheet'!$D$5:$CB$183,O$9,FALSE))="","",(VLOOKUP($E13,'Adj NEA Backsheet'!$D$5:$CB$183,O$9,FALSE))),"")</f>
        <v/>
      </c>
      <c r="P13" s="99" t="str">
        <f ca="1">IFERROR(IF((VLOOKUP($E13,'Adj NEA Backsheet'!$D$5:$CB$183,P$9,FALSE))="","",(VLOOKUP($E13,'Adj NEA Backsheet'!$D$5:$CB$183,P$9,FALSE))),"")</f>
        <v/>
      </c>
      <c r="Q13" s="96" t="str">
        <f ca="1">IFERROR(IF((VLOOKUP($E13,'Adj NEA Backsheet'!$D$5:$CB$183,Q$9,FALSE))="","",(VLOOKUP($E13,'Adj NEA Backsheet'!$D$5:$CB$183,Q$9,FALSE))),"")</f>
        <v/>
      </c>
      <c r="R13" s="98" t="str">
        <f ca="1">IFERROR(IF((VLOOKUP($E13,'Adj NEA Backsheet'!$D$5:$CB$183,R$9,FALSE))="","",(VLOOKUP($E13,'Adj NEA Backsheet'!$D$5:$CB$183,R$9,FALSE))),"")</f>
        <v/>
      </c>
    </row>
    <row r="14" spans="1:21" ht="15" customHeight="1" x14ac:dyDescent="0.3">
      <c r="A14" s="41">
        <v>1</v>
      </c>
      <c r="B14" s="77" t="str">
        <f ca="1">IFERROR(IF((VLOOKUP($E14,'Org List'!$AJ$10:$AL$190,3,FALSE))="","",(VLOOKUP($E14,'Org List'!$AJ$10:$AL$190,3,FALSE))),"")</f>
        <v>London Commissioning Region</v>
      </c>
      <c r="C14" s="78" t="str">
        <f ca="1">IFERROR(IF((VLOOKUP($E14,'Org List'!$AO$10:$AQ$190,3,FALSE))="","",(VLOOKUP($E14,'Org List'!$AO$10:$AQ$190,3,FALSE))),"")</f>
        <v/>
      </c>
      <c r="D14" s="93" t="str">
        <f ca="1">IFERROR(IF((VLOOKUP($E14,'Org List'!$AT$10:$AV$190,3,FALSE))="","",(VLOOKUP($E14,'Org List'!$AT$10:$AV$190,3,FALSE))),"")</f>
        <v/>
      </c>
      <c r="E14" s="77" t="str">
        <f t="shared" ca="1" si="0"/>
        <v>Y56</v>
      </c>
      <c r="F14" s="79" t="str">
        <f ca="1">IF(E14="","",VLOOKUP(E14,'Org List'!$J$9:$K$640,2,0))</f>
        <v>London Commissioning Region</v>
      </c>
      <c r="G14" s="100">
        <f ca="1">IFERROR(IF((VLOOKUP($E14,'Adj NEA Backsheet'!$D$5:$CB$183,G$9,FALSE))="","",(VLOOKUP($E14,'Adj NEA Backsheet'!$D$5:$CB$183,G$9,FALSE))),"")</f>
        <v>68464.33466128273</v>
      </c>
      <c r="H14" s="101">
        <f ca="1">IFERROR(IF((VLOOKUP($E14,'Adj NEA Backsheet'!$D$5:$CB$183,H$9,FALSE))="","",(VLOOKUP($E14,'Adj NEA Backsheet'!$D$5:$CB$183,H$9,FALSE))),"")</f>
        <v>70440.057049965777</v>
      </c>
      <c r="I14" s="101">
        <f ca="1">IFERROR(IF((VLOOKUP($E14,'Adj NEA Backsheet'!$D$5:$CB$183,I$9,FALSE))="","",(VLOOKUP($E14,'Adj NEA Backsheet'!$D$5:$CB$183,I$9,FALSE))),"")</f>
        <v>74852.274458171931</v>
      </c>
      <c r="J14" s="102">
        <f ca="1">IFERROR(IF((VLOOKUP($E14,'Adj NEA Backsheet'!$D$5:$CB$183,J$9,FALSE))="","",(VLOOKUP($E14,'Adj NEA Backsheet'!$D$5:$CB$183,J$9,FALSE))),"")</f>
        <v>74370.743024135707</v>
      </c>
      <c r="K14" s="100">
        <f ca="1">IFERROR(IF((VLOOKUP($E14,'Adj NEA Backsheet'!$D$5:$CB$183,K$9,FALSE))="","",(VLOOKUP($E14,'Adj NEA Backsheet'!$D$5:$CB$183,K$9,FALSE))),"")</f>
        <v>135336.63388986362</v>
      </c>
      <c r="L14" s="101">
        <f ca="1">IFERROR(IF((VLOOKUP($E14,'Adj NEA Backsheet'!$D$5:$CB$183,L$9,FALSE))="","",(VLOOKUP($E14,'Adj NEA Backsheet'!$D$5:$CB$183,L$9,FALSE))),"")</f>
        <v>134735.62229970103</v>
      </c>
      <c r="M14" s="101">
        <f ca="1">IFERROR(IF((VLOOKUP($E14,'Adj NEA Backsheet'!$D$5:$CB$183,M$9,FALSE))="","",(VLOOKUP($E14,'Adj NEA Backsheet'!$D$5:$CB$183,M$9,FALSE))),"")</f>
        <v>141195.57852640492</v>
      </c>
      <c r="N14" s="103">
        <f ca="1">IFERROR(IF((VLOOKUP($E14,'Adj NEA Backsheet'!$D$5:$CB$183,N$9,FALSE))="","",(VLOOKUP($E14,'Adj NEA Backsheet'!$D$5:$CB$183,N$9,FALSE))),"")</f>
        <v>137579.54430046811</v>
      </c>
      <c r="O14" s="100">
        <f ca="1">IFERROR(IF((VLOOKUP($E14,'Adj NEA Backsheet'!$D$5:$CB$183,O$9,FALSE))="","",(VLOOKUP($E14,'Adj NEA Backsheet'!$D$5:$CB$183,O$9,FALSE))),"")</f>
        <v>203800.96855114627</v>
      </c>
      <c r="P14" s="104">
        <f ca="1">IFERROR(IF((VLOOKUP($E14,'Adj NEA Backsheet'!$D$5:$CB$183,P$9,FALSE))="","",(VLOOKUP($E14,'Adj NEA Backsheet'!$D$5:$CB$183,P$9,FALSE))),"")</f>
        <v>205175.67934966684</v>
      </c>
      <c r="Q14" s="101">
        <f ca="1">IFERROR(IF((VLOOKUP($E14,'Adj NEA Backsheet'!$D$5:$CB$183,Q$9,FALSE))="","",(VLOOKUP($E14,'Adj NEA Backsheet'!$D$5:$CB$183,Q$9,FALSE))),"")</f>
        <v>216047.85298457689</v>
      </c>
      <c r="R14" s="103">
        <f ca="1">IFERROR(IF((VLOOKUP($E14,'Adj NEA Backsheet'!$D$5:$CB$183,R$9,FALSE))="","",(VLOOKUP($E14,'Adj NEA Backsheet'!$D$5:$CB$183,R$9,FALSE))),"")</f>
        <v>211950.28732460382</v>
      </c>
    </row>
    <row r="15" spans="1:21" ht="15" customHeight="1" x14ac:dyDescent="0.3">
      <c r="A15" s="41">
        <v>2</v>
      </c>
      <c r="B15" s="77" t="str">
        <f ca="1">IFERROR(IF((VLOOKUP($E15,'Org List'!$AJ$10:$AL$190,3,FALSE))="","",(VLOOKUP($E15,'Org List'!$AJ$10:$AL$190,3,FALSE))),"")</f>
        <v>South West England Commissioning Region</v>
      </c>
      <c r="C15" s="78" t="str">
        <f ca="1">IFERROR(IF((VLOOKUP($E15,'Org List'!$AO$10:$AQ$190,3,FALSE))="","",(VLOOKUP($E15,'Org List'!$AO$10:$AQ$190,3,FALSE))),"")</f>
        <v/>
      </c>
      <c r="D15" s="93" t="str">
        <f ca="1">IFERROR(IF((VLOOKUP($E15,'Org List'!$AT$10:$AV$190,3,FALSE))="","",(VLOOKUP($E15,'Org List'!$AT$10:$AV$190,3,FALSE))),"")</f>
        <v/>
      </c>
      <c r="E15" s="77" t="str">
        <f t="shared" ca="1" si="0"/>
        <v>Y58</v>
      </c>
      <c r="F15" s="79" t="str">
        <f ca="1">IF(E15="","",VLOOKUP(E15,'Org List'!$J$9:$K$640,2,0))</f>
        <v>South West England Commissioning Region</v>
      </c>
      <c r="G15" s="100">
        <f ca="1">IFERROR(IF((VLOOKUP($E15,'Adj NEA Backsheet'!$D$5:$CB$183,G$9,FALSE))="","",(VLOOKUP($E15,'Adj NEA Backsheet'!$D$5:$CB$183,G$9,FALSE))),"")</f>
        <v>49230.087884899382</v>
      </c>
      <c r="H15" s="101">
        <f ca="1">IFERROR(IF((VLOOKUP($E15,'Adj NEA Backsheet'!$D$5:$CB$183,H$9,FALSE))="","",(VLOOKUP($E15,'Adj NEA Backsheet'!$D$5:$CB$183,H$9,FALSE))),"")</f>
        <v>49439.490705828546</v>
      </c>
      <c r="I15" s="101">
        <f ca="1">IFERROR(IF((VLOOKUP($E15,'Adj NEA Backsheet'!$D$5:$CB$183,I$9,FALSE))="","",(VLOOKUP($E15,'Adj NEA Backsheet'!$D$5:$CB$183,I$9,FALSE))),"")</f>
        <v>53267.198704593669</v>
      </c>
      <c r="J15" s="102">
        <f ca="1">IFERROR(IF((VLOOKUP($E15,'Adj NEA Backsheet'!$D$5:$CB$183,J$9,FALSE))="","",(VLOOKUP($E15,'Adj NEA Backsheet'!$D$5:$CB$183,J$9,FALSE))),"")</f>
        <v>51394.033209516863</v>
      </c>
      <c r="K15" s="100">
        <f ca="1">IFERROR(IF((VLOOKUP($E15,'Adj NEA Backsheet'!$D$5:$CB$183,K$9,FALSE))="","",(VLOOKUP($E15,'Adj NEA Backsheet'!$D$5:$CB$183,K$9,FALSE))),"")</f>
        <v>106417.82228176027</v>
      </c>
      <c r="L15" s="101">
        <f ca="1">IFERROR(IF((VLOOKUP($E15,'Adj NEA Backsheet'!$D$5:$CB$183,L$9,FALSE))="","",(VLOOKUP($E15,'Adj NEA Backsheet'!$D$5:$CB$183,L$9,FALSE))),"")</f>
        <v>104606.81760584492</v>
      </c>
      <c r="M15" s="101">
        <f ca="1">IFERROR(IF((VLOOKUP($E15,'Adj NEA Backsheet'!$D$5:$CB$183,M$9,FALSE))="","",(VLOOKUP($E15,'Adj NEA Backsheet'!$D$5:$CB$183,M$9,FALSE))),"")</f>
        <v>111685.89622488398</v>
      </c>
      <c r="N15" s="103">
        <f ca="1">IFERROR(IF((VLOOKUP($E15,'Adj NEA Backsheet'!$D$5:$CB$183,N$9,FALSE))="","",(VLOOKUP($E15,'Adj NEA Backsheet'!$D$5:$CB$183,N$9,FALSE))),"")</f>
        <v>111171.80918749528</v>
      </c>
      <c r="O15" s="100">
        <f ca="1">IFERROR(IF((VLOOKUP($E15,'Adj NEA Backsheet'!$D$5:$CB$183,O$9,FALSE))="","",(VLOOKUP($E15,'Adj NEA Backsheet'!$D$5:$CB$183,O$9,FALSE))),"")</f>
        <v>155647.91016665963</v>
      </c>
      <c r="P15" s="104">
        <f ca="1">IFERROR(IF((VLOOKUP($E15,'Adj NEA Backsheet'!$D$5:$CB$183,P$9,FALSE))="","",(VLOOKUP($E15,'Adj NEA Backsheet'!$D$5:$CB$183,P$9,FALSE))),"")</f>
        <v>154046.30831167346</v>
      </c>
      <c r="Q15" s="101">
        <f ca="1">IFERROR(IF((VLOOKUP($E15,'Adj NEA Backsheet'!$D$5:$CB$183,Q$9,FALSE))="","",(VLOOKUP($E15,'Adj NEA Backsheet'!$D$5:$CB$183,Q$9,FALSE))),"")</f>
        <v>164953.09492947767</v>
      </c>
      <c r="R15" s="103">
        <f ca="1">IFERROR(IF((VLOOKUP($E15,'Adj NEA Backsheet'!$D$5:$CB$183,R$9,FALSE))="","",(VLOOKUP($E15,'Adj NEA Backsheet'!$D$5:$CB$183,R$9,FALSE))),"")</f>
        <v>162565.84239701214</v>
      </c>
    </row>
    <row r="16" spans="1:21" ht="15" customHeight="1" x14ac:dyDescent="0.3">
      <c r="A16" s="41">
        <v>3</v>
      </c>
      <c r="B16" s="77" t="str">
        <f ca="1">IFERROR(IF((VLOOKUP($E16,'Org List'!$AJ$10:$AL$190,3,FALSE))="","",(VLOOKUP($E16,'Org List'!$AJ$10:$AL$190,3,FALSE))),"")</f>
        <v>South East England Commissioning Region</v>
      </c>
      <c r="C16" s="78" t="str">
        <f ca="1">IFERROR(IF((VLOOKUP($E16,'Org List'!$AO$10:$AQ$190,3,FALSE))="","",(VLOOKUP($E16,'Org List'!$AO$10:$AQ$190,3,FALSE))),"")</f>
        <v/>
      </c>
      <c r="D16" s="93" t="str">
        <f ca="1">IFERROR(IF((VLOOKUP($E16,'Org List'!$AT$10:$AV$190,3,FALSE))="","",(VLOOKUP($E16,'Org List'!$AT$10:$AV$190,3,FALSE))),"")</f>
        <v/>
      </c>
      <c r="E16" s="77" t="str">
        <f t="shared" ca="1" si="0"/>
        <v>Y59</v>
      </c>
      <c r="F16" s="79" t="str">
        <f ca="1">IF(E16="","",VLOOKUP(E16,'Org List'!$J$9:$K$640,2,0))</f>
        <v>South East England Commissioning Region</v>
      </c>
      <c r="G16" s="100">
        <f ca="1">IFERROR(IF((VLOOKUP($E16,'Adj NEA Backsheet'!$D$5:$CB$183,G$9,FALSE))="","",(VLOOKUP($E16,'Adj NEA Backsheet'!$D$5:$CB$183,G$9,FALSE))),"")</f>
        <v>80180.817649201883</v>
      </c>
      <c r="H16" s="101">
        <f ca="1">IFERROR(IF((VLOOKUP($E16,'Adj NEA Backsheet'!$D$5:$CB$183,H$9,FALSE))="","",(VLOOKUP($E16,'Adj NEA Backsheet'!$D$5:$CB$183,H$9,FALSE))),"")</f>
        <v>79496.935823382955</v>
      </c>
      <c r="I16" s="101">
        <f ca="1">IFERROR(IF((VLOOKUP($E16,'Adj NEA Backsheet'!$D$5:$CB$183,I$9,FALSE))="","",(VLOOKUP($E16,'Adj NEA Backsheet'!$D$5:$CB$183,I$9,FALSE))),"")</f>
        <v>84402.849701454485</v>
      </c>
      <c r="J16" s="102">
        <f ca="1">IFERROR(IF((VLOOKUP($E16,'Adj NEA Backsheet'!$D$5:$CB$183,J$9,FALSE))="","",(VLOOKUP($E16,'Adj NEA Backsheet'!$D$5:$CB$183,J$9,FALSE))),"")</f>
        <v>85948.080141802653</v>
      </c>
      <c r="K16" s="100">
        <f ca="1">IFERROR(IF((VLOOKUP($E16,'Adj NEA Backsheet'!$D$5:$CB$183,K$9,FALSE))="","",(VLOOKUP($E16,'Adj NEA Backsheet'!$D$5:$CB$183,K$9,FALSE))),"")</f>
        <v>147549.282939831</v>
      </c>
      <c r="L16" s="101">
        <f ca="1">IFERROR(IF((VLOOKUP($E16,'Adj NEA Backsheet'!$D$5:$CB$183,L$9,FALSE))="","",(VLOOKUP($E16,'Adj NEA Backsheet'!$D$5:$CB$183,L$9,FALSE))),"")</f>
        <v>146222.53553756728</v>
      </c>
      <c r="M16" s="101">
        <f ca="1">IFERROR(IF((VLOOKUP($E16,'Adj NEA Backsheet'!$D$5:$CB$183,M$9,FALSE))="","",(VLOOKUP($E16,'Adj NEA Backsheet'!$D$5:$CB$183,M$9,FALSE))),"")</f>
        <v>153298.28312540732</v>
      </c>
      <c r="N16" s="103">
        <f ca="1">IFERROR(IF((VLOOKUP($E16,'Adj NEA Backsheet'!$D$5:$CB$183,N$9,FALSE))="","",(VLOOKUP($E16,'Adj NEA Backsheet'!$D$5:$CB$183,N$9,FALSE))),"")</f>
        <v>153298.47301584209</v>
      </c>
      <c r="O16" s="100">
        <f ca="1">IFERROR(IF((VLOOKUP($E16,'Adj NEA Backsheet'!$D$5:$CB$183,O$9,FALSE))="","",(VLOOKUP($E16,'Adj NEA Backsheet'!$D$5:$CB$183,O$9,FALSE))),"")</f>
        <v>227730.10058903284</v>
      </c>
      <c r="P16" s="104">
        <f ca="1">IFERROR(IF((VLOOKUP($E16,'Adj NEA Backsheet'!$D$5:$CB$183,P$9,FALSE))="","",(VLOOKUP($E16,'Adj NEA Backsheet'!$D$5:$CB$183,P$9,FALSE))),"")</f>
        <v>225719.47136095024</v>
      </c>
      <c r="Q16" s="101">
        <f ca="1">IFERROR(IF((VLOOKUP($E16,'Adj NEA Backsheet'!$D$5:$CB$183,Q$9,FALSE))="","",(VLOOKUP($E16,'Adj NEA Backsheet'!$D$5:$CB$183,Q$9,FALSE))),"")</f>
        <v>237701.13282686181</v>
      </c>
      <c r="R16" s="103">
        <f ca="1">IFERROR(IF((VLOOKUP($E16,'Adj NEA Backsheet'!$D$5:$CB$183,R$9,FALSE))="","",(VLOOKUP($E16,'Adj NEA Backsheet'!$D$5:$CB$183,R$9,FALSE))),"")</f>
        <v>239246.55315764475</v>
      </c>
    </row>
    <row r="17" spans="1:18" ht="15" customHeight="1" x14ac:dyDescent="0.3">
      <c r="A17" s="41">
        <v>4</v>
      </c>
      <c r="B17" s="77" t="str">
        <f ca="1">IFERROR(IF((VLOOKUP($E17,'Org List'!$AJ$10:$AL$190,3,FALSE))="","",(VLOOKUP($E17,'Org List'!$AJ$10:$AL$190,3,FALSE))),"")</f>
        <v>Midlands Commissioning Region</v>
      </c>
      <c r="C17" s="78" t="str">
        <f ca="1">IFERROR(IF((VLOOKUP($E17,'Org List'!$AO$10:$AQ$190,3,FALSE))="","",(VLOOKUP($E17,'Org List'!$AO$10:$AQ$190,3,FALSE))),"")</f>
        <v/>
      </c>
      <c r="D17" s="93" t="str">
        <f ca="1">IFERROR(IF((VLOOKUP($E17,'Org List'!$AT$10:$AV$190,3,FALSE))="","",(VLOOKUP($E17,'Org List'!$AT$10:$AV$190,3,FALSE))),"")</f>
        <v/>
      </c>
      <c r="E17" s="77" t="str">
        <f t="shared" ca="1" si="0"/>
        <v>Y60</v>
      </c>
      <c r="F17" s="79" t="str">
        <f ca="1">IF(E17="","",VLOOKUP(E17,'Org List'!$J$9:$K$640,2,0))</f>
        <v>Midlands Commissioning Region</v>
      </c>
      <c r="G17" s="100" t="str">
        <f ca="1">IFERROR(IF((VLOOKUP($E17,'Adj NEA Backsheet'!$D$5:$CB$183,G$9,FALSE))="","",(VLOOKUP($E17,'Adj NEA Backsheet'!$D$5:$CB$183,G$9,FALSE))),"")</f>
        <v/>
      </c>
      <c r="H17" s="101" t="str">
        <f ca="1">IFERROR(IF((VLOOKUP($E17,'Adj NEA Backsheet'!$D$5:$CB$183,H$9,FALSE))="","",(VLOOKUP($E17,'Adj NEA Backsheet'!$D$5:$CB$183,H$9,FALSE))),"")</f>
        <v/>
      </c>
      <c r="I17" s="101" t="str">
        <f ca="1">IFERROR(IF((VLOOKUP($E17,'Adj NEA Backsheet'!$D$5:$CB$183,I$9,FALSE))="","",(VLOOKUP($E17,'Adj NEA Backsheet'!$D$5:$CB$183,I$9,FALSE))),"")</f>
        <v/>
      </c>
      <c r="J17" s="102" t="str">
        <f ca="1">IFERROR(IF((VLOOKUP($E17,'Adj NEA Backsheet'!$D$5:$CB$183,J$9,FALSE))="","",(VLOOKUP($E17,'Adj NEA Backsheet'!$D$5:$CB$183,J$9,FALSE))),"")</f>
        <v/>
      </c>
      <c r="K17" s="100" t="str">
        <f ca="1">IFERROR(IF((VLOOKUP($E17,'Adj NEA Backsheet'!$D$5:$CB$183,K$9,FALSE))="","",(VLOOKUP($E17,'Adj NEA Backsheet'!$D$5:$CB$183,K$9,FALSE))),"")</f>
        <v/>
      </c>
      <c r="L17" s="101" t="str">
        <f ca="1">IFERROR(IF((VLOOKUP($E17,'Adj NEA Backsheet'!$D$5:$CB$183,L$9,FALSE))="","",(VLOOKUP($E17,'Adj NEA Backsheet'!$D$5:$CB$183,L$9,FALSE))),"")</f>
        <v/>
      </c>
      <c r="M17" s="101" t="str">
        <f ca="1">IFERROR(IF((VLOOKUP($E17,'Adj NEA Backsheet'!$D$5:$CB$183,M$9,FALSE))="","",(VLOOKUP($E17,'Adj NEA Backsheet'!$D$5:$CB$183,M$9,FALSE))),"")</f>
        <v/>
      </c>
      <c r="N17" s="103" t="str">
        <f ca="1">IFERROR(IF((VLOOKUP($E17,'Adj NEA Backsheet'!$D$5:$CB$183,N$9,FALSE))="","",(VLOOKUP($E17,'Adj NEA Backsheet'!$D$5:$CB$183,N$9,FALSE))),"")</f>
        <v/>
      </c>
      <c r="O17" s="100" t="str">
        <f ca="1">IFERROR(IF((VLOOKUP($E17,'Adj NEA Backsheet'!$D$5:$CB$183,O$9,FALSE))="","",(VLOOKUP($E17,'Adj NEA Backsheet'!$D$5:$CB$183,O$9,FALSE))),"")</f>
        <v/>
      </c>
      <c r="P17" s="104" t="str">
        <f ca="1">IFERROR(IF((VLOOKUP($E17,'Adj NEA Backsheet'!$D$5:$CB$183,P$9,FALSE))="","",(VLOOKUP($E17,'Adj NEA Backsheet'!$D$5:$CB$183,P$9,FALSE))),"")</f>
        <v/>
      </c>
      <c r="Q17" s="101" t="str">
        <f ca="1">IFERROR(IF((VLOOKUP($E17,'Adj NEA Backsheet'!$D$5:$CB$183,Q$9,FALSE))="","",(VLOOKUP($E17,'Adj NEA Backsheet'!$D$5:$CB$183,Q$9,FALSE))),"")</f>
        <v/>
      </c>
      <c r="R17" s="103" t="str">
        <f ca="1">IFERROR(IF((VLOOKUP($E17,'Adj NEA Backsheet'!$D$5:$CB$183,R$9,FALSE))="","",(VLOOKUP($E17,'Adj NEA Backsheet'!$D$5:$CB$183,R$9,FALSE))),"")</f>
        <v/>
      </c>
    </row>
    <row r="18" spans="1:18" ht="15" customHeight="1" x14ac:dyDescent="0.3">
      <c r="A18" s="41">
        <v>5</v>
      </c>
      <c r="B18" s="77" t="str">
        <f ca="1">IFERROR(IF((VLOOKUP($E18,'Org List'!$AJ$10:$AL$190,3,FALSE))="","",(VLOOKUP($E18,'Org List'!$AJ$10:$AL$190,3,FALSE))),"")</f>
        <v>East of England Commissioning Region</v>
      </c>
      <c r="C18" s="78" t="str">
        <f ca="1">IFERROR(IF((VLOOKUP($E18,'Org List'!$AO$10:$AQ$190,3,FALSE))="","",(VLOOKUP($E18,'Org List'!$AO$10:$AQ$190,3,FALSE))),"")</f>
        <v/>
      </c>
      <c r="D18" s="93" t="str">
        <f ca="1">IFERROR(IF((VLOOKUP($E18,'Org List'!$AT$10:$AV$190,3,FALSE))="","",(VLOOKUP($E18,'Org List'!$AT$10:$AV$190,3,FALSE))),"")</f>
        <v/>
      </c>
      <c r="E18" s="77" t="str">
        <f t="shared" ca="1" si="0"/>
        <v>Y61</v>
      </c>
      <c r="F18" s="79" t="str">
        <f ca="1">IF(E18="","",VLOOKUP(E18,'Org List'!$J$9:$K$640,2,0))</f>
        <v>East of England Commissioning Region</v>
      </c>
      <c r="G18" s="100" t="str">
        <f ca="1">IFERROR(IF((VLOOKUP($E18,'Adj NEA Backsheet'!$D$5:$CB$183,G$9,FALSE))="","",(VLOOKUP($E18,'Adj NEA Backsheet'!$D$5:$CB$183,G$9,FALSE))),"")</f>
        <v/>
      </c>
      <c r="H18" s="101" t="str">
        <f ca="1">IFERROR(IF((VLOOKUP($E18,'Adj NEA Backsheet'!$D$5:$CB$183,H$9,FALSE))="","",(VLOOKUP($E18,'Adj NEA Backsheet'!$D$5:$CB$183,H$9,FALSE))),"")</f>
        <v/>
      </c>
      <c r="I18" s="101" t="str">
        <f ca="1">IFERROR(IF((VLOOKUP($E18,'Adj NEA Backsheet'!$D$5:$CB$183,I$9,FALSE))="","",(VLOOKUP($E18,'Adj NEA Backsheet'!$D$5:$CB$183,I$9,FALSE))),"")</f>
        <v/>
      </c>
      <c r="J18" s="102" t="str">
        <f ca="1">IFERROR(IF((VLOOKUP($E18,'Adj NEA Backsheet'!$D$5:$CB$183,J$9,FALSE))="","",(VLOOKUP($E18,'Adj NEA Backsheet'!$D$5:$CB$183,J$9,FALSE))),"")</f>
        <v/>
      </c>
      <c r="K18" s="100" t="str">
        <f ca="1">IFERROR(IF((VLOOKUP($E18,'Adj NEA Backsheet'!$D$5:$CB$183,K$9,FALSE))="","",(VLOOKUP($E18,'Adj NEA Backsheet'!$D$5:$CB$183,K$9,FALSE))),"")</f>
        <v/>
      </c>
      <c r="L18" s="101" t="str">
        <f ca="1">IFERROR(IF((VLOOKUP($E18,'Adj NEA Backsheet'!$D$5:$CB$183,L$9,FALSE))="","",(VLOOKUP($E18,'Adj NEA Backsheet'!$D$5:$CB$183,L$9,FALSE))),"")</f>
        <v/>
      </c>
      <c r="M18" s="101" t="str">
        <f ca="1">IFERROR(IF((VLOOKUP($E18,'Adj NEA Backsheet'!$D$5:$CB$183,M$9,FALSE))="","",(VLOOKUP($E18,'Adj NEA Backsheet'!$D$5:$CB$183,M$9,FALSE))),"")</f>
        <v/>
      </c>
      <c r="N18" s="103" t="str">
        <f ca="1">IFERROR(IF((VLOOKUP($E18,'Adj NEA Backsheet'!$D$5:$CB$183,N$9,FALSE))="","",(VLOOKUP($E18,'Adj NEA Backsheet'!$D$5:$CB$183,N$9,FALSE))),"")</f>
        <v/>
      </c>
      <c r="O18" s="100" t="str">
        <f ca="1">IFERROR(IF((VLOOKUP($E18,'Adj NEA Backsheet'!$D$5:$CB$183,O$9,FALSE))="","",(VLOOKUP($E18,'Adj NEA Backsheet'!$D$5:$CB$183,O$9,FALSE))),"")</f>
        <v/>
      </c>
      <c r="P18" s="104" t="str">
        <f ca="1">IFERROR(IF((VLOOKUP($E18,'Adj NEA Backsheet'!$D$5:$CB$183,P$9,FALSE))="","",(VLOOKUP($E18,'Adj NEA Backsheet'!$D$5:$CB$183,P$9,FALSE))),"")</f>
        <v/>
      </c>
      <c r="Q18" s="101" t="str">
        <f ca="1">IFERROR(IF((VLOOKUP($E18,'Adj NEA Backsheet'!$D$5:$CB$183,Q$9,FALSE))="","",(VLOOKUP($E18,'Adj NEA Backsheet'!$D$5:$CB$183,Q$9,FALSE))),"")</f>
        <v/>
      </c>
      <c r="R18" s="103" t="str">
        <f ca="1">IFERROR(IF((VLOOKUP($E18,'Adj NEA Backsheet'!$D$5:$CB$183,R$9,FALSE))="","",(VLOOKUP($E18,'Adj NEA Backsheet'!$D$5:$CB$183,R$9,FALSE))),"")</f>
        <v/>
      </c>
    </row>
    <row r="19" spans="1:18" ht="15" customHeight="1" x14ac:dyDescent="0.3">
      <c r="A19" s="41">
        <v>6</v>
      </c>
      <c r="B19" s="77" t="str">
        <f ca="1">IFERROR(IF((VLOOKUP($E19,'Org List'!$AJ$10:$AL$190,3,FALSE))="","",(VLOOKUP($E19,'Org List'!$AJ$10:$AL$190,3,FALSE))),"")</f>
        <v>North West Commissioning Region</v>
      </c>
      <c r="C19" s="78" t="str">
        <f ca="1">IFERROR(IF((VLOOKUP($E19,'Org List'!$AO$10:$AQ$190,3,FALSE))="","",(VLOOKUP($E19,'Org List'!$AO$10:$AQ$190,3,FALSE))),"")</f>
        <v/>
      </c>
      <c r="D19" s="93" t="str">
        <f ca="1">IFERROR(IF((VLOOKUP($E19,'Org List'!$AT$10:$AV$190,3,FALSE))="","",(VLOOKUP($E19,'Org List'!$AT$10:$AV$190,3,FALSE))),"")</f>
        <v/>
      </c>
      <c r="E19" s="77" t="str">
        <f t="shared" ca="1" si="0"/>
        <v>Y62</v>
      </c>
      <c r="F19" s="79" t="str">
        <f ca="1">IF(E19="","",VLOOKUP(E19,'Org List'!$J$9:$K$640,2,0))</f>
        <v>North West Commissioning Region</v>
      </c>
      <c r="G19" s="100" t="str">
        <f ca="1">IFERROR(IF((VLOOKUP($E19,'Adj NEA Backsheet'!$D$5:$CB$183,G$9,FALSE))="","",(VLOOKUP($E19,'Adj NEA Backsheet'!$D$5:$CB$183,G$9,FALSE))),"")</f>
        <v/>
      </c>
      <c r="H19" s="101" t="str">
        <f ca="1">IFERROR(IF((VLOOKUP($E19,'Adj NEA Backsheet'!$D$5:$CB$183,H$9,FALSE))="","",(VLOOKUP($E19,'Adj NEA Backsheet'!$D$5:$CB$183,H$9,FALSE))),"")</f>
        <v/>
      </c>
      <c r="I19" s="101" t="str">
        <f ca="1">IFERROR(IF((VLOOKUP($E19,'Adj NEA Backsheet'!$D$5:$CB$183,I$9,FALSE))="","",(VLOOKUP($E19,'Adj NEA Backsheet'!$D$5:$CB$183,I$9,FALSE))),"")</f>
        <v/>
      </c>
      <c r="J19" s="102" t="str">
        <f ca="1">IFERROR(IF((VLOOKUP($E19,'Adj NEA Backsheet'!$D$5:$CB$183,J$9,FALSE))="","",(VLOOKUP($E19,'Adj NEA Backsheet'!$D$5:$CB$183,J$9,FALSE))),"")</f>
        <v/>
      </c>
      <c r="K19" s="100" t="str">
        <f ca="1">IFERROR(IF((VLOOKUP($E19,'Adj NEA Backsheet'!$D$5:$CB$183,K$9,FALSE))="","",(VLOOKUP($E19,'Adj NEA Backsheet'!$D$5:$CB$183,K$9,FALSE))),"")</f>
        <v/>
      </c>
      <c r="L19" s="101" t="str">
        <f ca="1">IFERROR(IF((VLOOKUP($E19,'Adj NEA Backsheet'!$D$5:$CB$183,L$9,FALSE))="","",(VLOOKUP($E19,'Adj NEA Backsheet'!$D$5:$CB$183,L$9,FALSE))),"")</f>
        <v/>
      </c>
      <c r="M19" s="101" t="str">
        <f ca="1">IFERROR(IF((VLOOKUP($E19,'Adj NEA Backsheet'!$D$5:$CB$183,M$9,FALSE))="","",(VLOOKUP($E19,'Adj NEA Backsheet'!$D$5:$CB$183,M$9,FALSE))),"")</f>
        <v/>
      </c>
      <c r="N19" s="103" t="str">
        <f ca="1">IFERROR(IF((VLOOKUP($E19,'Adj NEA Backsheet'!$D$5:$CB$183,N$9,FALSE))="","",(VLOOKUP($E19,'Adj NEA Backsheet'!$D$5:$CB$183,N$9,FALSE))),"")</f>
        <v/>
      </c>
      <c r="O19" s="100" t="str">
        <f ca="1">IFERROR(IF((VLOOKUP($E19,'Adj NEA Backsheet'!$D$5:$CB$183,O$9,FALSE))="","",(VLOOKUP($E19,'Adj NEA Backsheet'!$D$5:$CB$183,O$9,FALSE))),"")</f>
        <v/>
      </c>
      <c r="P19" s="104" t="str">
        <f ca="1">IFERROR(IF((VLOOKUP($E19,'Adj NEA Backsheet'!$D$5:$CB$183,P$9,FALSE))="","",(VLOOKUP($E19,'Adj NEA Backsheet'!$D$5:$CB$183,P$9,FALSE))),"")</f>
        <v/>
      </c>
      <c r="Q19" s="101" t="str">
        <f ca="1">IFERROR(IF((VLOOKUP($E19,'Adj NEA Backsheet'!$D$5:$CB$183,Q$9,FALSE))="","",(VLOOKUP($E19,'Adj NEA Backsheet'!$D$5:$CB$183,Q$9,FALSE))),"")</f>
        <v/>
      </c>
      <c r="R19" s="103" t="str">
        <f ca="1">IFERROR(IF((VLOOKUP($E19,'Adj NEA Backsheet'!$D$5:$CB$183,R$9,FALSE))="","",(VLOOKUP($E19,'Adj NEA Backsheet'!$D$5:$CB$183,R$9,FALSE))),"")</f>
        <v/>
      </c>
    </row>
    <row r="20" spans="1:18" ht="15" customHeight="1" x14ac:dyDescent="0.3">
      <c r="A20" s="41">
        <v>7</v>
      </c>
      <c r="B20" s="77" t="str">
        <f ca="1">IFERROR(IF((VLOOKUP($E20,'Org List'!$AJ$10:$AL$190,3,FALSE))="","",(VLOOKUP($E20,'Org List'!$AJ$10:$AL$190,3,FALSE))),"")</f>
        <v>North East and Yorkshire Commissioning Region</v>
      </c>
      <c r="C20" s="78" t="str">
        <f ca="1">IFERROR(IF((VLOOKUP($E20,'Org List'!$AO$10:$AQ$190,3,FALSE))="","",(VLOOKUP($E20,'Org List'!$AO$10:$AQ$190,3,FALSE))),"")</f>
        <v/>
      </c>
      <c r="D20" s="93" t="str">
        <f ca="1">IFERROR(IF((VLOOKUP($E20,'Org List'!$AT$10:$AV$190,3,FALSE))="","",(VLOOKUP($E20,'Org List'!$AT$10:$AV$190,3,FALSE))),"")</f>
        <v/>
      </c>
      <c r="E20" s="77" t="str">
        <f t="shared" ca="1" si="0"/>
        <v>Y63</v>
      </c>
      <c r="F20" s="79" t="str">
        <f ca="1">IF(E20="","",VLOOKUP(E20,'Org List'!$J$9:$K$640,2,0))</f>
        <v>North East and Yorkshire Commissioning Region</v>
      </c>
      <c r="G20" s="100" t="str">
        <f ca="1">IFERROR(IF((VLOOKUP($E20,'Adj NEA Backsheet'!$D$5:$CB$183,G$9,FALSE))="","",(VLOOKUP($E20,'Adj NEA Backsheet'!$D$5:$CB$183,G$9,FALSE))),"")</f>
        <v/>
      </c>
      <c r="H20" s="101" t="str">
        <f ca="1">IFERROR(IF((VLOOKUP($E20,'Adj NEA Backsheet'!$D$5:$CB$183,H$9,FALSE))="","",(VLOOKUP($E20,'Adj NEA Backsheet'!$D$5:$CB$183,H$9,FALSE))),"")</f>
        <v/>
      </c>
      <c r="I20" s="101" t="str">
        <f ca="1">IFERROR(IF((VLOOKUP($E20,'Adj NEA Backsheet'!$D$5:$CB$183,I$9,FALSE))="","",(VLOOKUP($E20,'Adj NEA Backsheet'!$D$5:$CB$183,I$9,FALSE))),"")</f>
        <v/>
      </c>
      <c r="J20" s="102" t="str">
        <f ca="1">IFERROR(IF((VLOOKUP($E20,'Adj NEA Backsheet'!$D$5:$CB$183,J$9,FALSE))="","",(VLOOKUP($E20,'Adj NEA Backsheet'!$D$5:$CB$183,J$9,FALSE))),"")</f>
        <v/>
      </c>
      <c r="K20" s="100" t="str">
        <f ca="1">IFERROR(IF((VLOOKUP($E20,'Adj NEA Backsheet'!$D$5:$CB$183,K$9,FALSE))="","",(VLOOKUP($E20,'Adj NEA Backsheet'!$D$5:$CB$183,K$9,FALSE))),"")</f>
        <v/>
      </c>
      <c r="L20" s="101" t="str">
        <f ca="1">IFERROR(IF((VLOOKUP($E20,'Adj NEA Backsheet'!$D$5:$CB$183,L$9,FALSE))="","",(VLOOKUP($E20,'Adj NEA Backsheet'!$D$5:$CB$183,L$9,FALSE))),"")</f>
        <v/>
      </c>
      <c r="M20" s="101" t="str">
        <f ca="1">IFERROR(IF((VLOOKUP($E20,'Adj NEA Backsheet'!$D$5:$CB$183,M$9,FALSE))="","",(VLOOKUP($E20,'Adj NEA Backsheet'!$D$5:$CB$183,M$9,FALSE))),"")</f>
        <v/>
      </c>
      <c r="N20" s="103" t="str">
        <f ca="1">IFERROR(IF((VLOOKUP($E20,'Adj NEA Backsheet'!$D$5:$CB$183,N$9,FALSE))="","",(VLOOKUP($E20,'Adj NEA Backsheet'!$D$5:$CB$183,N$9,FALSE))),"")</f>
        <v/>
      </c>
      <c r="O20" s="100" t="str">
        <f ca="1">IFERROR(IF((VLOOKUP($E20,'Adj NEA Backsheet'!$D$5:$CB$183,O$9,FALSE))="","",(VLOOKUP($E20,'Adj NEA Backsheet'!$D$5:$CB$183,O$9,FALSE))),"")</f>
        <v/>
      </c>
      <c r="P20" s="104" t="str">
        <f ca="1">IFERROR(IF((VLOOKUP($E20,'Adj NEA Backsheet'!$D$5:$CB$183,P$9,FALSE))="","",(VLOOKUP($E20,'Adj NEA Backsheet'!$D$5:$CB$183,P$9,FALSE))),"")</f>
        <v/>
      </c>
      <c r="Q20" s="101" t="str">
        <f ca="1">IFERROR(IF((VLOOKUP($E20,'Adj NEA Backsheet'!$D$5:$CB$183,Q$9,FALSE))="","",(VLOOKUP($E20,'Adj NEA Backsheet'!$D$5:$CB$183,Q$9,FALSE))),"")</f>
        <v/>
      </c>
      <c r="R20" s="103" t="str">
        <f ca="1">IFERROR(IF((VLOOKUP($E20,'Adj NEA Backsheet'!$D$5:$CB$183,R$9,FALSE))="","",(VLOOKUP($E20,'Adj NEA Backsheet'!$D$5:$CB$183,R$9,FALSE))),"")</f>
        <v/>
      </c>
    </row>
    <row r="21" spans="1:18" ht="15" customHeight="1" x14ac:dyDescent="0.3">
      <c r="A21" s="41">
        <v>8</v>
      </c>
      <c r="B21" s="77" t="str">
        <f ca="1">IFERROR(IF((VLOOKUP($E21,'Org List'!$AJ$10:$AL$190,3,FALSE))="","",(VLOOKUP($E21,'Org List'!$AJ$10:$AL$190,3,FALSE))),"")</f>
        <v/>
      </c>
      <c r="C21" s="78" t="str">
        <f ca="1">IFERROR(IF((VLOOKUP($E21,'Org List'!$AO$10:$AQ$190,3,FALSE))="","",(VLOOKUP($E21,'Org List'!$AO$10:$AQ$190,3,FALSE))),"")</f>
        <v>North East Region</v>
      </c>
      <c r="D21" s="93" t="str">
        <f ca="1">IFERROR(IF((VLOOKUP($E21,'Org List'!$AT$10:$AV$190,3,FALSE))="","",(VLOOKUP($E21,'Org List'!$AT$10:$AV$190,3,FALSE))),"")</f>
        <v/>
      </c>
      <c r="E21" s="77" t="str">
        <f t="shared" ca="1" si="0"/>
        <v>E12000001</v>
      </c>
      <c r="F21" s="79" t="str">
        <f ca="1">IF(E21="","",VLOOKUP(E21,'Org List'!$J$9:$K$640,2,0))</f>
        <v>North East Region</v>
      </c>
      <c r="G21" s="100">
        <f ca="1">IFERROR(IF((VLOOKUP($E21,'Adj NEA Backsheet'!$D$5:$CB$183,G$9,FALSE))="","",(VLOOKUP($E21,'Adj NEA Backsheet'!$D$5:$CB$183,G$9,FALSE))),"")</f>
        <v>28987.312780843597</v>
      </c>
      <c r="H21" s="101">
        <f ca="1">IFERROR(IF((VLOOKUP($E21,'Adj NEA Backsheet'!$D$5:$CB$183,H$9,FALSE))="","",(VLOOKUP($E21,'Adj NEA Backsheet'!$D$5:$CB$183,H$9,FALSE))),"")</f>
        <v>28957.721924046054</v>
      </c>
      <c r="I21" s="101">
        <f ca="1">IFERROR(IF((VLOOKUP($E21,'Adj NEA Backsheet'!$D$5:$CB$183,I$9,FALSE))="","",(VLOOKUP($E21,'Adj NEA Backsheet'!$D$5:$CB$183,I$9,FALSE))),"")</f>
        <v>30756.261719547412</v>
      </c>
      <c r="J21" s="102">
        <f ca="1">IFERROR(IF((VLOOKUP($E21,'Adj NEA Backsheet'!$D$5:$CB$183,J$9,FALSE))="","",(VLOOKUP($E21,'Adj NEA Backsheet'!$D$5:$CB$183,J$9,FALSE))),"")</f>
        <v>30453.946133859434</v>
      </c>
      <c r="K21" s="100">
        <f ca="1">IFERROR(IF((VLOOKUP($E21,'Adj NEA Backsheet'!$D$5:$CB$183,K$9,FALSE))="","",(VLOOKUP($E21,'Adj NEA Backsheet'!$D$5:$CB$183,K$9,FALSE))),"")</f>
        <v>55099.588159091873</v>
      </c>
      <c r="L21" s="101">
        <f ca="1">IFERROR(IF((VLOOKUP($E21,'Adj NEA Backsheet'!$D$5:$CB$183,L$9,FALSE))="","",(VLOOKUP($E21,'Adj NEA Backsheet'!$D$5:$CB$183,L$9,FALSE))),"")</f>
        <v>54624.921857032263</v>
      </c>
      <c r="M21" s="101">
        <f ca="1">IFERROR(IF((VLOOKUP($E21,'Adj NEA Backsheet'!$D$5:$CB$183,M$9,FALSE))="","",(VLOOKUP($E21,'Adj NEA Backsheet'!$D$5:$CB$183,M$9,FALSE))),"")</f>
        <v>57383.198156692379</v>
      </c>
      <c r="N21" s="103">
        <f ca="1">IFERROR(IF((VLOOKUP($E21,'Adj NEA Backsheet'!$D$5:$CB$183,N$9,FALSE))="","",(VLOOKUP($E21,'Adj NEA Backsheet'!$D$5:$CB$183,N$9,FALSE))),"")</f>
        <v>59189.114919640677</v>
      </c>
      <c r="O21" s="100">
        <f ca="1">IFERROR(IF((VLOOKUP($E21,'Adj NEA Backsheet'!$D$5:$CB$183,O$9,FALSE))="","",(VLOOKUP($E21,'Adj NEA Backsheet'!$D$5:$CB$183,O$9,FALSE))),"")</f>
        <v>84086.900939935469</v>
      </c>
      <c r="P21" s="104">
        <f ca="1">IFERROR(IF((VLOOKUP($E21,'Adj NEA Backsheet'!$D$5:$CB$183,P$9,FALSE))="","",(VLOOKUP($E21,'Adj NEA Backsheet'!$D$5:$CB$183,P$9,FALSE))),"")</f>
        <v>83582.64378107831</v>
      </c>
      <c r="Q21" s="101">
        <f ca="1">IFERROR(IF((VLOOKUP($E21,'Adj NEA Backsheet'!$D$5:$CB$183,Q$9,FALSE))="","",(VLOOKUP($E21,'Adj NEA Backsheet'!$D$5:$CB$183,Q$9,FALSE))),"")</f>
        <v>88139.45987623978</v>
      </c>
      <c r="R21" s="103">
        <f ca="1">IFERROR(IF((VLOOKUP($E21,'Adj NEA Backsheet'!$D$5:$CB$183,R$9,FALSE))="","",(VLOOKUP($E21,'Adj NEA Backsheet'!$D$5:$CB$183,R$9,FALSE))),"")</f>
        <v>89643.061053500103</v>
      </c>
    </row>
    <row r="22" spans="1:18" ht="15" customHeight="1" x14ac:dyDescent="0.3">
      <c r="A22" s="41">
        <v>9</v>
      </c>
      <c r="B22" s="77" t="str">
        <f ca="1">IFERROR(IF((VLOOKUP($E22,'Org List'!$AJ$10:$AL$190,3,FALSE))="","",(VLOOKUP($E22,'Org List'!$AJ$10:$AL$190,3,FALSE))),"")</f>
        <v/>
      </c>
      <c r="C22" s="78" t="str">
        <f ca="1">IFERROR(IF((VLOOKUP($E22,'Org List'!$AO$10:$AQ$190,3,FALSE))="","",(VLOOKUP($E22,'Org List'!$AO$10:$AQ$190,3,FALSE))),"")</f>
        <v>North West Region</v>
      </c>
      <c r="D22" s="93" t="str">
        <f ca="1">IFERROR(IF((VLOOKUP($E22,'Org List'!$AT$10:$AV$190,3,FALSE))="","",(VLOOKUP($E22,'Org List'!$AT$10:$AV$190,3,FALSE))),"")</f>
        <v/>
      </c>
      <c r="E22" s="77" t="str">
        <f t="shared" ca="1" si="0"/>
        <v>E12000002</v>
      </c>
      <c r="F22" s="79" t="str">
        <f ca="1">IF(E22="","",VLOOKUP(E22,'Org List'!$J$9:$K$640,2,0))</f>
        <v>North West Region</v>
      </c>
      <c r="G22" s="100">
        <f ca="1">IFERROR(IF((VLOOKUP($E22,'Adj NEA Backsheet'!$D$5:$CB$183,G$9,FALSE))="","",(VLOOKUP($E22,'Adj NEA Backsheet'!$D$5:$CB$183,G$9,FALSE))),"")</f>
        <v>84500.347590142614</v>
      </c>
      <c r="H22" s="101">
        <f ca="1">IFERROR(IF((VLOOKUP($E22,'Adj NEA Backsheet'!$D$5:$CB$183,H$9,FALSE))="","",(VLOOKUP($E22,'Adj NEA Backsheet'!$D$5:$CB$183,H$9,FALSE))),"")</f>
        <v>85402.883043486785</v>
      </c>
      <c r="I22" s="101">
        <f ca="1">IFERROR(IF((VLOOKUP($E22,'Adj NEA Backsheet'!$D$5:$CB$183,I$9,FALSE))="","",(VLOOKUP($E22,'Adj NEA Backsheet'!$D$5:$CB$183,I$9,FALSE))),"")</f>
        <v>91268.777118421538</v>
      </c>
      <c r="J22" s="102">
        <f ca="1">IFERROR(IF((VLOOKUP($E22,'Adj NEA Backsheet'!$D$5:$CB$183,J$9,FALSE))="","",(VLOOKUP($E22,'Adj NEA Backsheet'!$D$5:$CB$183,J$9,FALSE))),"")</f>
        <v>90687.792135512995</v>
      </c>
      <c r="K22" s="100">
        <f ca="1">IFERROR(IF((VLOOKUP($E22,'Adj NEA Backsheet'!$D$5:$CB$183,K$9,FALSE))="","",(VLOOKUP($E22,'Adj NEA Backsheet'!$D$5:$CB$183,K$9,FALSE))),"")</f>
        <v>155299.06127508209</v>
      </c>
      <c r="L22" s="101">
        <f ca="1">IFERROR(IF((VLOOKUP($E22,'Adj NEA Backsheet'!$D$5:$CB$183,L$9,FALSE))="","",(VLOOKUP($E22,'Adj NEA Backsheet'!$D$5:$CB$183,L$9,FALSE))),"")</f>
        <v>152065.49830616295</v>
      </c>
      <c r="M22" s="101">
        <f ca="1">IFERROR(IF((VLOOKUP($E22,'Adj NEA Backsheet'!$D$5:$CB$183,M$9,FALSE))="","",(VLOOKUP($E22,'Adj NEA Backsheet'!$D$5:$CB$183,M$9,FALSE))),"")</f>
        <v>159513.31953058505</v>
      </c>
      <c r="N22" s="103">
        <f ca="1">IFERROR(IF((VLOOKUP($E22,'Adj NEA Backsheet'!$D$5:$CB$183,N$9,FALSE))="","",(VLOOKUP($E22,'Adj NEA Backsheet'!$D$5:$CB$183,N$9,FALSE))),"")</f>
        <v>158489.85978280933</v>
      </c>
      <c r="O22" s="100">
        <f ca="1">IFERROR(IF((VLOOKUP($E22,'Adj NEA Backsheet'!$D$5:$CB$183,O$9,FALSE))="","",(VLOOKUP($E22,'Adj NEA Backsheet'!$D$5:$CB$183,O$9,FALSE))),"")</f>
        <v>239799.40886522474</v>
      </c>
      <c r="P22" s="104">
        <f ca="1">IFERROR(IF((VLOOKUP($E22,'Adj NEA Backsheet'!$D$5:$CB$183,P$9,FALSE))="","",(VLOOKUP($E22,'Adj NEA Backsheet'!$D$5:$CB$183,P$9,FALSE))),"")</f>
        <v>237468.38134964975</v>
      </c>
      <c r="Q22" s="101">
        <f ca="1">IFERROR(IF((VLOOKUP($E22,'Adj NEA Backsheet'!$D$5:$CB$183,Q$9,FALSE))="","",(VLOOKUP($E22,'Adj NEA Backsheet'!$D$5:$CB$183,Q$9,FALSE))),"")</f>
        <v>250782.09664900659</v>
      </c>
      <c r="R22" s="103">
        <f ca="1">IFERROR(IF((VLOOKUP($E22,'Adj NEA Backsheet'!$D$5:$CB$183,R$9,FALSE))="","",(VLOOKUP($E22,'Adj NEA Backsheet'!$D$5:$CB$183,R$9,FALSE))),"")</f>
        <v>249177.65191832237</v>
      </c>
    </row>
    <row r="23" spans="1:18" ht="15" customHeight="1" x14ac:dyDescent="0.3">
      <c r="A23" s="41">
        <v>10</v>
      </c>
      <c r="B23" s="77" t="str">
        <f ca="1">IFERROR(IF((VLOOKUP($E23,'Org List'!$AJ$10:$AL$190,3,FALSE))="","",(VLOOKUP($E23,'Org List'!$AJ$10:$AL$190,3,FALSE))),"")</f>
        <v/>
      </c>
      <c r="C23" s="78" t="str">
        <f ca="1">IFERROR(IF((VLOOKUP($E23,'Org List'!$AO$10:$AQ$190,3,FALSE))="","",(VLOOKUP($E23,'Org List'!$AO$10:$AQ$190,3,FALSE))),"")</f>
        <v>Yorkshire and The Humber Region</v>
      </c>
      <c r="D23" s="93" t="str">
        <f ca="1">IFERROR(IF((VLOOKUP($E23,'Org List'!$AT$10:$AV$190,3,FALSE))="","",(VLOOKUP($E23,'Org List'!$AT$10:$AV$190,3,FALSE))),"")</f>
        <v/>
      </c>
      <c r="E23" s="77" t="str">
        <f t="shared" ca="1" si="0"/>
        <v>E12000003</v>
      </c>
      <c r="F23" s="79" t="str">
        <f ca="1">IF(E23="","",VLOOKUP(E23,'Org List'!$J$9:$K$640,2,0))</f>
        <v>Yorkshire and The Humber Region</v>
      </c>
      <c r="G23" s="100">
        <f ca="1">IFERROR(IF((VLOOKUP($E23,'Adj NEA Backsheet'!$D$5:$CB$183,G$9,FALSE))="","",(VLOOKUP($E23,'Adj NEA Backsheet'!$D$5:$CB$183,G$9,FALSE))),"")</f>
        <v>46530.591225475364</v>
      </c>
      <c r="H23" s="101">
        <f ca="1">IFERROR(IF((VLOOKUP($E23,'Adj NEA Backsheet'!$D$5:$CB$183,H$9,FALSE))="","",(VLOOKUP($E23,'Adj NEA Backsheet'!$D$5:$CB$183,H$9,FALSE))),"")</f>
        <v>45554.231145777347</v>
      </c>
      <c r="I23" s="101">
        <f ca="1">IFERROR(IF((VLOOKUP($E23,'Adj NEA Backsheet'!$D$5:$CB$183,I$9,FALSE))="","",(VLOOKUP($E23,'Adj NEA Backsheet'!$D$5:$CB$183,I$9,FALSE))),"")</f>
        <v>46776.400736951866</v>
      </c>
      <c r="J23" s="102">
        <f ca="1">IFERROR(IF((VLOOKUP($E23,'Adj NEA Backsheet'!$D$5:$CB$183,J$9,FALSE))="","",(VLOOKUP($E23,'Adj NEA Backsheet'!$D$5:$CB$183,J$9,FALSE))),"")</f>
        <v>46250.371084679042</v>
      </c>
      <c r="K23" s="100">
        <f ca="1">IFERROR(IF((VLOOKUP($E23,'Adj NEA Backsheet'!$D$5:$CB$183,K$9,FALSE))="","",(VLOOKUP($E23,'Adj NEA Backsheet'!$D$5:$CB$183,K$9,FALSE))),"")</f>
        <v>109448.27442660437</v>
      </c>
      <c r="L23" s="101">
        <f ca="1">IFERROR(IF((VLOOKUP($E23,'Adj NEA Backsheet'!$D$5:$CB$183,L$9,FALSE))="","",(VLOOKUP($E23,'Adj NEA Backsheet'!$D$5:$CB$183,L$9,FALSE))),"")</f>
        <v>108368.56954228735</v>
      </c>
      <c r="M23" s="101">
        <f ca="1">IFERROR(IF((VLOOKUP($E23,'Adj NEA Backsheet'!$D$5:$CB$183,M$9,FALSE))="","",(VLOOKUP($E23,'Adj NEA Backsheet'!$D$5:$CB$183,M$9,FALSE))),"")</f>
        <v>113758.08400485579</v>
      </c>
      <c r="N23" s="103">
        <f ca="1">IFERROR(IF((VLOOKUP($E23,'Adj NEA Backsheet'!$D$5:$CB$183,N$9,FALSE))="","",(VLOOKUP($E23,'Adj NEA Backsheet'!$D$5:$CB$183,N$9,FALSE))),"")</f>
        <v>112572.26495634705</v>
      </c>
      <c r="O23" s="100">
        <f ca="1">IFERROR(IF((VLOOKUP($E23,'Adj NEA Backsheet'!$D$5:$CB$183,O$9,FALSE))="","",(VLOOKUP($E23,'Adj NEA Backsheet'!$D$5:$CB$183,O$9,FALSE))),"")</f>
        <v>155978.86565207972</v>
      </c>
      <c r="P23" s="104">
        <f ca="1">IFERROR(IF((VLOOKUP($E23,'Adj NEA Backsheet'!$D$5:$CB$183,P$9,FALSE))="","",(VLOOKUP($E23,'Adj NEA Backsheet'!$D$5:$CB$183,P$9,FALSE))),"")</f>
        <v>153922.80068806469</v>
      </c>
      <c r="Q23" s="101">
        <f ca="1">IFERROR(IF((VLOOKUP($E23,'Adj NEA Backsheet'!$D$5:$CB$183,Q$9,FALSE))="","",(VLOOKUP($E23,'Adj NEA Backsheet'!$D$5:$CB$183,Q$9,FALSE))),"")</f>
        <v>160534.48474180774</v>
      </c>
      <c r="R23" s="103">
        <f ca="1">IFERROR(IF((VLOOKUP($E23,'Adj NEA Backsheet'!$D$5:$CB$183,R$9,FALSE))="","",(VLOOKUP($E23,'Adj NEA Backsheet'!$D$5:$CB$183,R$9,FALSE))),"")</f>
        <v>158822.6360410261</v>
      </c>
    </row>
    <row r="24" spans="1:18" ht="15" customHeight="1" x14ac:dyDescent="0.3">
      <c r="A24" s="41">
        <v>11</v>
      </c>
      <c r="B24" s="77" t="str">
        <f ca="1">IFERROR(IF((VLOOKUP($E24,'Org List'!$AJ$10:$AL$190,3,FALSE))="","",(VLOOKUP($E24,'Org List'!$AJ$10:$AL$190,3,FALSE))),"")</f>
        <v/>
      </c>
      <c r="C24" s="78" t="str">
        <f ca="1">IFERROR(IF((VLOOKUP($E24,'Org List'!$AO$10:$AQ$190,3,FALSE))="","",(VLOOKUP($E24,'Org List'!$AO$10:$AQ$190,3,FALSE))),"")</f>
        <v>East Midlands Region</v>
      </c>
      <c r="D24" s="93" t="str">
        <f ca="1">IFERROR(IF((VLOOKUP($E24,'Org List'!$AT$10:$AV$190,3,FALSE))="","",(VLOOKUP($E24,'Org List'!$AT$10:$AV$190,3,FALSE))),"")</f>
        <v/>
      </c>
      <c r="E24" s="77" t="str">
        <f t="shared" ca="1" si="0"/>
        <v>E12000004</v>
      </c>
      <c r="F24" s="79" t="str">
        <f ca="1">IF(E24="","",VLOOKUP(E24,'Org List'!$J$9:$K$640,2,0))</f>
        <v>East Midlands Region</v>
      </c>
      <c r="G24" s="100">
        <f ca="1">IFERROR(IF((VLOOKUP($E24,'Adj NEA Backsheet'!$D$5:$CB$183,G$9,FALSE))="","",(VLOOKUP($E24,'Adj NEA Backsheet'!$D$5:$CB$183,G$9,FALSE))),"")</f>
        <v>37281.142068839836</v>
      </c>
      <c r="H24" s="101">
        <f ca="1">IFERROR(IF((VLOOKUP($E24,'Adj NEA Backsheet'!$D$5:$CB$183,H$9,FALSE))="","",(VLOOKUP($E24,'Adj NEA Backsheet'!$D$5:$CB$183,H$9,FALSE))),"")</f>
        <v>37314.129750301072</v>
      </c>
      <c r="I24" s="101">
        <f ca="1">IFERROR(IF((VLOOKUP($E24,'Adj NEA Backsheet'!$D$5:$CB$183,I$9,FALSE))="","",(VLOOKUP($E24,'Adj NEA Backsheet'!$D$5:$CB$183,I$9,FALSE))),"")</f>
        <v>39877.132870018148</v>
      </c>
      <c r="J24" s="102">
        <f ca="1">IFERROR(IF((VLOOKUP($E24,'Adj NEA Backsheet'!$D$5:$CB$183,J$9,FALSE))="","",(VLOOKUP($E24,'Adj NEA Backsheet'!$D$5:$CB$183,J$9,FALSE))),"")</f>
        <v>39406.200446457537</v>
      </c>
      <c r="K24" s="100">
        <f ca="1">IFERROR(IF((VLOOKUP($E24,'Adj NEA Backsheet'!$D$5:$CB$183,K$9,FALSE))="","",(VLOOKUP($E24,'Adj NEA Backsheet'!$D$5:$CB$183,K$9,FALSE))),"")</f>
        <v>90234.880052638298</v>
      </c>
      <c r="L24" s="101">
        <f ca="1">IFERROR(IF((VLOOKUP($E24,'Adj NEA Backsheet'!$D$5:$CB$183,L$9,FALSE))="","",(VLOOKUP($E24,'Adj NEA Backsheet'!$D$5:$CB$183,L$9,FALSE))),"")</f>
        <v>90282.244879775128</v>
      </c>
      <c r="M24" s="101">
        <f ca="1">IFERROR(IF((VLOOKUP($E24,'Adj NEA Backsheet'!$D$5:$CB$183,M$9,FALSE))="","",(VLOOKUP($E24,'Adj NEA Backsheet'!$D$5:$CB$183,M$9,FALSE))),"")</f>
        <v>95193.398005784096</v>
      </c>
      <c r="N24" s="103">
        <f ca="1">IFERROR(IF((VLOOKUP($E24,'Adj NEA Backsheet'!$D$5:$CB$183,N$9,FALSE))="","",(VLOOKUP($E24,'Adj NEA Backsheet'!$D$5:$CB$183,N$9,FALSE))),"")</f>
        <v>95597.650580386675</v>
      </c>
      <c r="O24" s="100">
        <f ca="1">IFERROR(IF((VLOOKUP($E24,'Adj NEA Backsheet'!$D$5:$CB$183,O$9,FALSE))="","",(VLOOKUP($E24,'Adj NEA Backsheet'!$D$5:$CB$183,O$9,FALSE))),"")</f>
        <v>127516.02212147813</v>
      </c>
      <c r="P24" s="104">
        <f ca="1">IFERROR(IF((VLOOKUP($E24,'Adj NEA Backsheet'!$D$5:$CB$183,P$9,FALSE))="","",(VLOOKUP($E24,'Adj NEA Backsheet'!$D$5:$CB$183,P$9,FALSE))),"")</f>
        <v>127596.3746300762</v>
      </c>
      <c r="Q24" s="101">
        <f ca="1">IFERROR(IF((VLOOKUP($E24,'Adj NEA Backsheet'!$D$5:$CB$183,Q$9,FALSE))="","",(VLOOKUP($E24,'Adj NEA Backsheet'!$D$5:$CB$183,Q$9,FALSE))),"")</f>
        <v>135070.53087580224</v>
      </c>
      <c r="R24" s="103">
        <f ca="1">IFERROR(IF((VLOOKUP($E24,'Adj NEA Backsheet'!$D$5:$CB$183,R$9,FALSE))="","",(VLOOKUP($E24,'Adj NEA Backsheet'!$D$5:$CB$183,R$9,FALSE))),"")</f>
        <v>135003.8510268442</v>
      </c>
    </row>
    <row r="25" spans="1:18" ht="15" customHeight="1" x14ac:dyDescent="0.3">
      <c r="A25" s="41">
        <v>12</v>
      </c>
      <c r="B25" s="77" t="str">
        <f ca="1">IFERROR(IF((VLOOKUP($E25,'Org List'!$AJ$10:$AL$190,3,FALSE))="","",(VLOOKUP($E25,'Org List'!$AJ$10:$AL$190,3,FALSE))),"")</f>
        <v/>
      </c>
      <c r="C25" s="78" t="str">
        <f ca="1">IFERROR(IF((VLOOKUP($E25,'Org List'!$AO$10:$AQ$190,3,FALSE))="","",(VLOOKUP($E25,'Org List'!$AO$10:$AQ$190,3,FALSE))),"")</f>
        <v>West Midlands Region</v>
      </c>
      <c r="D25" s="93" t="str">
        <f ca="1">IFERROR(IF((VLOOKUP($E25,'Org List'!$AT$10:$AV$190,3,FALSE))="","",(VLOOKUP($E25,'Org List'!$AT$10:$AV$190,3,FALSE))),"")</f>
        <v/>
      </c>
      <c r="E25" s="77" t="str">
        <f t="shared" ca="1" si="0"/>
        <v>E12000005</v>
      </c>
      <c r="F25" s="79" t="str">
        <f ca="1">IF(E25="","",VLOOKUP(E25,'Org List'!$J$9:$K$640,2,0))</f>
        <v>West Midlands Region</v>
      </c>
      <c r="G25" s="100">
        <f ca="1">IFERROR(IF((VLOOKUP($E25,'Adj NEA Backsheet'!$D$5:$CB$183,G$9,FALSE))="","",(VLOOKUP($E25,'Adj NEA Backsheet'!$D$5:$CB$183,G$9,FALSE))),"")</f>
        <v>59571.959208893662</v>
      </c>
      <c r="H25" s="101">
        <f ca="1">IFERROR(IF((VLOOKUP($E25,'Adj NEA Backsheet'!$D$5:$CB$183,H$9,FALSE))="","",(VLOOKUP($E25,'Adj NEA Backsheet'!$D$5:$CB$183,H$9,FALSE))),"")</f>
        <v>61017.173266213562</v>
      </c>
      <c r="I25" s="101">
        <f ca="1">IFERROR(IF((VLOOKUP($E25,'Adj NEA Backsheet'!$D$5:$CB$183,I$9,FALSE))="","",(VLOOKUP($E25,'Adj NEA Backsheet'!$D$5:$CB$183,I$9,FALSE))),"")</f>
        <v>65703.715103396316</v>
      </c>
      <c r="J25" s="102">
        <f ca="1">IFERROR(IF((VLOOKUP($E25,'Adj NEA Backsheet'!$D$5:$CB$183,J$9,FALSE))="","",(VLOOKUP($E25,'Adj NEA Backsheet'!$D$5:$CB$183,J$9,FALSE))),"")</f>
        <v>64233.64940599112</v>
      </c>
      <c r="K25" s="100">
        <f ca="1">IFERROR(IF((VLOOKUP($E25,'Adj NEA Backsheet'!$D$5:$CB$183,K$9,FALSE))="","",(VLOOKUP($E25,'Adj NEA Backsheet'!$D$5:$CB$183,K$9,FALSE))),"")</f>
        <v>114480.55528238259</v>
      </c>
      <c r="L25" s="101">
        <f ca="1">IFERROR(IF((VLOOKUP($E25,'Adj NEA Backsheet'!$D$5:$CB$183,L$9,FALSE))="","",(VLOOKUP($E25,'Adj NEA Backsheet'!$D$5:$CB$183,L$9,FALSE))),"")</f>
        <v>117020.29063811302</v>
      </c>
      <c r="M25" s="101">
        <f ca="1">IFERROR(IF((VLOOKUP($E25,'Adj NEA Backsheet'!$D$5:$CB$183,M$9,FALSE))="","",(VLOOKUP($E25,'Adj NEA Backsheet'!$D$5:$CB$183,M$9,FALSE))),"")</f>
        <v>120092.44216788326</v>
      </c>
      <c r="N25" s="103">
        <f ca="1">IFERROR(IF((VLOOKUP($E25,'Adj NEA Backsheet'!$D$5:$CB$183,N$9,FALSE))="","",(VLOOKUP($E25,'Adj NEA Backsheet'!$D$5:$CB$183,N$9,FALSE))),"")</f>
        <v>118410.72090496551</v>
      </c>
      <c r="O25" s="100">
        <f ca="1">IFERROR(IF((VLOOKUP($E25,'Adj NEA Backsheet'!$D$5:$CB$183,O$9,FALSE))="","",(VLOOKUP($E25,'Adj NEA Backsheet'!$D$5:$CB$183,O$9,FALSE))),"")</f>
        <v>174052.5144912762</v>
      </c>
      <c r="P25" s="104">
        <f ca="1">IFERROR(IF((VLOOKUP($E25,'Adj NEA Backsheet'!$D$5:$CB$183,P$9,FALSE))="","",(VLOOKUP($E25,'Adj NEA Backsheet'!$D$5:$CB$183,P$9,FALSE))),"")</f>
        <v>178037.46390432658</v>
      </c>
      <c r="Q25" s="101">
        <f ca="1">IFERROR(IF((VLOOKUP($E25,'Adj NEA Backsheet'!$D$5:$CB$183,Q$9,FALSE))="","",(VLOOKUP($E25,'Adj NEA Backsheet'!$D$5:$CB$183,Q$9,FALSE))),"")</f>
        <v>185796.1572712796</v>
      </c>
      <c r="R25" s="103">
        <f ca="1">IFERROR(IF((VLOOKUP($E25,'Adj NEA Backsheet'!$D$5:$CB$183,R$9,FALSE))="","",(VLOOKUP($E25,'Adj NEA Backsheet'!$D$5:$CB$183,R$9,FALSE))),"")</f>
        <v>182644.37031095664</v>
      </c>
    </row>
    <row r="26" spans="1:18" ht="15" customHeight="1" x14ac:dyDescent="0.3">
      <c r="A26" s="41">
        <v>13</v>
      </c>
      <c r="B26" s="77" t="str">
        <f ca="1">IFERROR(IF((VLOOKUP($E26,'Org List'!$AJ$10:$AL$190,3,FALSE))="","",(VLOOKUP($E26,'Org List'!$AJ$10:$AL$190,3,FALSE))),"")</f>
        <v/>
      </c>
      <c r="C26" s="78" t="str">
        <f ca="1">IFERROR(IF((VLOOKUP($E26,'Org List'!$AO$10:$AQ$190,3,FALSE))="","",(VLOOKUP($E26,'Org List'!$AO$10:$AQ$190,3,FALSE))),"")</f>
        <v>East Region</v>
      </c>
      <c r="D26" s="93" t="str">
        <f ca="1">IFERROR(IF((VLOOKUP($E26,'Org List'!$AT$10:$AV$190,3,FALSE))="","",(VLOOKUP($E26,'Org List'!$AT$10:$AV$190,3,FALSE))),"")</f>
        <v/>
      </c>
      <c r="E26" s="77" t="str">
        <f t="shared" ca="1" si="0"/>
        <v>E12000006</v>
      </c>
      <c r="F26" s="79" t="str">
        <f ca="1">IF(E26="","",VLOOKUP(E26,'Org List'!$J$9:$K$640,2,0))</f>
        <v>East Region</v>
      </c>
      <c r="G26" s="100">
        <f ca="1">IFERROR(IF((VLOOKUP($E26,'Adj NEA Backsheet'!$D$5:$CB$183,G$9,FALSE))="","",(VLOOKUP($E26,'Adj NEA Backsheet'!$D$5:$CB$183,G$9,FALSE))),"")</f>
        <v>51888.87680406202</v>
      </c>
      <c r="H26" s="101">
        <f ca="1">IFERROR(IF((VLOOKUP($E26,'Adj NEA Backsheet'!$D$5:$CB$183,H$9,FALSE))="","",(VLOOKUP($E26,'Adj NEA Backsheet'!$D$5:$CB$183,H$9,FALSE))),"")</f>
        <v>53737.640753354819</v>
      </c>
      <c r="I26" s="101">
        <f ca="1">IFERROR(IF((VLOOKUP($E26,'Adj NEA Backsheet'!$D$5:$CB$183,I$9,FALSE))="","",(VLOOKUP($E26,'Adj NEA Backsheet'!$D$5:$CB$183,I$9,FALSE))),"")</f>
        <v>57749.916296053634</v>
      </c>
      <c r="J26" s="102">
        <f ca="1">IFERROR(IF((VLOOKUP($E26,'Adj NEA Backsheet'!$D$5:$CB$183,J$9,FALSE))="","",(VLOOKUP($E26,'Adj NEA Backsheet'!$D$5:$CB$183,J$9,FALSE))),"")</f>
        <v>55717.700994383791</v>
      </c>
      <c r="K26" s="100">
        <f ca="1">IFERROR(IF((VLOOKUP($E26,'Adj NEA Backsheet'!$D$5:$CB$183,K$9,FALSE))="","",(VLOOKUP($E26,'Adj NEA Backsheet'!$D$5:$CB$183,K$9,FALSE))),"")</f>
        <v>113253.5190088464</v>
      </c>
      <c r="L26" s="101">
        <f ca="1">IFERROR(IF((VLOOKUP($E26,'Adj NEA Backsheet'!$D$5:$CB$183,L$9,FALSE))="","",(VLOOKUP($E26,'Adj NEA Backsheet'!$D$5:$CB$183,L$9,FALSE))),"")</f>
        <v>112666.2783522761</v>
      </c>
      <c r="M26" s="101">
        <f ca="1">IFERROR(IF((VLOOKUP($E26,'Adj NEA Backsheet'!$D$5:$CB$183,M$9,FALSE))="","",(VLOOKUP($E26,'Adj NEA Backsheet'!$D$5:$CB$183,M$9,FALSE))),"")</f>
        <v>118132.80278436288</v>
      </c>
      <c r="N26" s="103">
        <f ca="1">IFERROR(IF((VLOOKUP($E26,'Adj NEA Backsheet'!$D$5:$CB$183,N$9,FALSE))="","",(VLOOKUP($E26,'Adj NEA Backsheet'!$D$5:$CB$183,N$9,FALSE))),"")</f>
        <v>118886.17459567946</v>
      </c>
      <c r="O26" s="100">
        <f ca="1">IFERROR(IF((VLOOKUP($E26,'Adj NEA Backsheet'!$D$5:$CB$183,O$9,FALSE))="","",(VLOOKUP($E26,'Adj NEA Backsheet'!$D$5:$CB$183,O$9,FALSE))),"")</f>
        <v>165142.39581290842</v>
      </c>
      <c r="P26" s="104">
        <f ca="1">IFERROR(IF((VLOOKUP($E26,'Adj NEA Backsheet'!$D$5:$CB$183,P$9,FALSE))="","",(VLOOKUP($E26,'Adj NEA Backsheet'!$D$5:$CB$183,P$9,FALSE))),"")</f>
        <v>166403.91910563086</v>
      </c>
      <c r="Q26" s="101">
        <f ca="1">IFERROR(IF((VLOOKUP($E26,'Adj NEA Backsheet'!$D$5:$CB$183,Q$9,FALSE))="","",(VLOOKUP($E26,'Adj NEA Backsheet'!$D$5:$CB$183,Q$9,FALSE))),"")</f>
        <v>175882.71908041654</v>
      </c>
      <c r="R26" s="103">
        <f ca="1">IFERROR(IF((VLOOKUP($E26,'Adj NEA Backsheet'!$D$5:$CB$183,R$9,FALSE))="","",(VLOOKUP($E26,'Adj NEA Backsheet'!$D$5:$CB$183,R$9,FALSE))),"")</f>
        <v>174603.87559006325</v>
      </c>
    </row>
    <row r="27" spans="1:18" ht="15" customHeight="1" x14ac:dyDescent="0.3">
      <c r="A27" s="41">
        <v>14</v>
      </c>
      <c r="B27" s="77" t="str">
        <f ca="1">IFERROR(IF((VLOOKUP($E27,'Org List'!$AJ$10:$AL$190,3,FALSE))="","",(VLOOKUP($E27,'Org List'!$AJ$10:$AL$190,3,FALSE))),"")</f>
        <v/>
      </c>
      <c r="C27" s="78" t="str">
        <f ca="1">IFERROR(IF((VLOOKUP($E27,'Org List'!$AO$10:$AQ$190,3,FALSE))="","",(VLOOKUP($E27,'Org List'!$AO$10:$AQ$190,3,FALSE))),"")</f>
        <v>London Region</v>
      </c>
      <c r="D27" s="93" t="str">
        <f ca="1">IFERROR(IF((VLOOKUP($E27,'Org List'!$AT$10:$AV$190,3,FALSE))="","",(VLOOKUP($E27,'Org List'!$AT$10:$AV$190,3,FALSE))),"")</f>
        <v/>
      </c>
      <c r="E27" s="77" t="str">
        <f t="shared" ca="1" si="0"/>
        <v>E12000007</v>
      </c>
      <c r="F27" s="79" t="str">
        <f ca="1">IF(E27="","",VLOOKUP(E27,'Org List'!$J$9:$K$640,2,0))</f>
        <v>London Region</v>
      </c>
      <c r="G27" s="100">
        <f ca="1">IFERROR(IF((VLOOKUP($E27,'Adj NEA Backsheet'!$D$5:$CB$183,G$9,FALSE))="","",(VLOOKUP($E27,'Adj NEA Backsheet'!$D$5:$CB$183,G$9,FALSE))),"")</f>
        <v>68464.33466128273</v>
      </c>
      <c r="H27" s="101">
        <f ca="1">IFERROR(IF((VLOOKUP($E27,'Adj NEA Backsheet'!$D$5:$CB$183,H$9,FALSE))="","",(VLOOKUP($E27,'Adj NEA Backsheet'!$D$5:$CB$183,H$9,FALSE))),"")</f>
        <v>70440.057049965777</v>
      </c>
      <c r="I27" s="101">
        <f ca="1">IFERROR(IF((VLOOKUP($E27,'Adj NEA Backsheet'!$D$5:$CB$183,I$9,FALSE))="","",(VLOOKUP($E27,'Adj NEA Backsheet'!$D$5:$CB$183,I$9,FALSE))),"")</f>
        <v>74852.274458171931</v>
      </c>
      <c r="J27" s="102">
        <f ca="1">IFERROR(IF((VLOOKUP($E27,'Adj NEA Backsheet'!$D$5:$CB$183,J$9,FALSE))="","",(VLOOKUP($E27,'Adj NEA Backsheet'!$D$5:$CB$183,J$9,FALSE))),"")</f>
        <v>74370.743024135707</v>
      </c>
      <c r="K27" s="100">
        <f ca="1">IFERROR(IF((VLOOKUP($E27,'Adj NEA Backsheet'!$D$5:$CB$183,K$9,FALSE))="","",(VLOOKUP($E27,'Adj NEA Backsheet'!$D$5:$CB$183,K$9,FALSE))),"")</f>
        <v>135336.63388986362</v>
      </c>
      <c r="L27" s="101">
        <f ca="1">IFERROR(IF((VLOOKUP($E27,'Adj NEA Backsheet'!$D$5:$CB$183,L$9,FALSE))="","",(VLOOKUP($E27,'Adj NEA Backsheet'!$D$5:$CB$183,L$9,FALSE))),"")</f>
        <v>134735.62229970103</v>
      </c>
      <c r="M27" s="101">
        <f ca="1">IFERROR(IF((VLOOKUP($E27,'Adj NEA Backsheet'!$D$5:$CB$183,M$9,FALSE))="","",(VLOOKUP($E27,'Adj NEA Backsheet'!$D$5:$CB$183,M$9,FALSE))),"")</f>
        <v>141195.57852640492</v>
      </c>
      <c r="N27" s="103">
        <f ca="1">IFERROR(IF((VLOOKUP($E27,'Adj NEA Backsheet'!$D$5:$CB$183,N$9,FALSE))="","",(VLOOKUP($E27,'Adj NEA Backsheet'!$D$5:$CB$183,N$9,FALSE))),"")</f>
        <v>137579.54430046811</v>
      </c>
      <c r="O27" s="100">
        <f ca="1">IFERROR(IF((VLOOKUP($E27,'Adj NEA Backsheet'!$D$5:$CB$183,O$9,FALSE))="","",(VLOOKUP($E27,'Adj NEA Backsheet'!$D$5:$CB$183,O$9,FALSE))),"")</f>
        <v>203800.96855114627</v>
      </c>
      <c r="P27" s="104">
        <f ca="1">IFERROR(IF((VLOOKUP($E27,'Adj NEA Backsheet'!$D$5:$CB$183,P$9,FALSE))="","",(VLOOKUP($E27,'Adj NEA Backsheet'!$D$5:$CB$183,P$9,FALSE))),"")</f>
        <v>205175.67934966684</v>
      </c>
      <c r="Q27" s="101">
        <f ca="1">IFERROR(IF((VLOOKUP($E27,'Adj NEA Backsheet'!$D$5:$CB$183,Q$9,FALSE))="","",(VLOOKUP($E27,'Adj NEA Backsheet'!$D$5:$CB$183,Q$9,FALSE))),"")</f>
        <v>216047.85298457689</v>
      </c>
      <c r="R27" s="103">
        <f ca="1">IFERROR(IF((VLOOKUP($E27,'Adj NEA Backsheet'!$D$5:$CB$183,R$9,FALSE))="","",(VLOOKUP($E27,'Adj NEA Backsheet'!$D$5:$CB$183,R$9,FALSE))),"")</f>
        <v>211950.28732460382</v>
      </c>
    </row>
    <row r="28" spans="1:18" ht="15" customHeight="1" x14ac:dyDescent="0.3">
      <c r="A28" s="41">
        <v>15</v>
      </c>
      <c r="B28" s="77" t="str">
        <f ca="1">IFERROR(IF((VLOOKUP($E28,'Org List'!$AJ$10:$AL$190,3,FALSE))="","",(VLOOKUP($E28,'Org List'!$AJ$10:$AL$190,3,FALSE))),"")</f>
        <v/>
      </c>
      <c r="C28" s="78" t="str">
        <f ca="1">IFERROR(IF((VLOOKUP($E28,'Org List'!$AO$10:$AQ$190,3,FALSE))="","",(VLOOKUP($E28,'Org List'!$AO$10:$AQ$190,3,FALSE))),"")</f>
        <v>South East Region</v>
      </c>
      <c r="D28" s="93" t="str">
        <f ca="1">IFERROR(IF((VLOOKUP($E28,'Org List'!$AT$10:$AV$190,3,FALSE))="","",(VLOOKUP($E28,'Org List'!$AT$10:$AV$190,3,FALSE))),"")</f>
        <v/>
      </c>
      <c r="E28" s="77" t="str">
        <f t="shared" ca="1" si="0"/>
        <v>E12000008</v>
      </c>
      <c r="F28" s="79" t="str">
        <f ca="1">IF(E28="","",VLOOKUP(E28,'Org List'!$J$9:$K$640,2,0))</f>
        <v>South East Region</v>
      </c>
      <c r="G28" s="100">
        <f ca="1">IFERROR(IF((VLOOKUP($E28,'Adj NEA Backsheet'!$D$5:$CB$183,G$9,FALSE))="","",(VLOOKUP($E28,'Adj NEA Backsheet'!$D$5:$CB$183,G$9,FALSE))),"")</f>
        <v>83216.347775560818</v>
      </c>
      <c r="H28" s="101">
        <f ca="1">IFERROR(IF((VLOOKUP($E28,'Adj NEA Backsheet'!$D$5:$CB$183,H$9,FALSE))="","",(VLOOKUP($E28,'Adj NEA Backsheet'!$D$5:$CB$183,H$9,FALSE))),"")</f>
        <v>82907.672361026067</v>
      </c>
      <c r="I28" s="101">
        <f ca="1">IFERROR(IF((VLOOKUP($E28,'Adj NEA Backsheet'!$D$5:$CB$183,I$9,FALSE))="","",(VLOOKUP($E28,'Adj NEA Backsheet'!$D$5:$CB$183,I$9,FALSE))),"")</f>
        <v>88361.322992845468</v>
      </c>
      <c r="J28" s="102">
        <f ca="1">IFERROR(IF((VLOOKUP($E28,'Adj NEA Backsheet'!$D$5:$CB$183,J$9,FALSE))="","",(VLOOKUP($E28,'Adj NEA Backsheet'!$D$5:$CB$183,J$9,FALSE))),"")</f>
        <v>89035.563565463512</v>
      </c>
      <c r="K28" s="100">
        <f ca="1">IFERROR(IF((VLOOKUP($E28,'Adj NEA Backsheet'!$D$5:$CB$183,K$9,FALSE))="","",(VLOOKUP($E28,'Adj NEA Backsheet'!$D$5:$CB$183,K$9,FALSE))),"")</f>
        <v>152542.66562373054</v>
      </c>
      <c r="L28" s="101">
        <f ca="1">IFERROR(IF((VLOOKUP($E28,'Adj NEA Backsheet'!$D$5:$CB$183,L$9,FALSE))="","",(VLOOKUP($E28,'Adj NEA Backsheet'!$D$5:$CB$183,L$9,FALSE))),"")</f>
        <v>151064.75651880723</v>
      </c>
      <c r="M28" s="101">
        <f ca="1">IFERROR(IF((VLOOKUP($E28,'Adj NEA Backsheet'!$D$5:$CB$183,M$9,FALSE))="","",(VLOOKUP($E28,'Adj NEA Backsheet'!$D$5:$CB$183,M$9,FALSE))),"")</f>
        <v>158722.28059854757</v>
      </c>
      <c r="N28" s="103">
        <f ca="1">IFERROR(IF((VLOOKUP($E28,'Adj NEA Backsheet'!$D$5:$CB$183,N$9,FALSE))="","",(VLOOKUP($E28,'Adj NEA Backsheet'!$D$5:$CB$183,N$9,FALSE))),"")</f>
        <v>158832.86077220787</v>
      </c>
      <c r="O28" s="100">
        <f ca="1">IFERROR(IF((VLOOKUP($E28,'Adj NEA Backsheet'!$D$5:$CB$183,O$9,FALSE))="","",(VLOOKUP($E28,'Adj NEA Backsheet'!$D$5:$CB$183,O$9,FALSE))),"")</f>
        <v>235759.01339929132</v>
      </c>
      <c r="P28" s="104">
        <f ca="1">IFERROR(IF((VLOOKUP($E28,'Adj NEA Backsheet'!$D$5:$CB$183,P$9,FALSE))="","",(VLOOKUP($E28,'Adj NEA Backsheet'!$D$5:$CB$183,P$9,FALSE))),"")</f>
        <v>233972.42887983331</v>
      </c>
      <c r="Q28" s="101">
        <f ca="1">IFERROR(IF((VLOOKUP($E28,'Adj NEA Backsheet'!$D$5:$CB$183,Q$9,FALSE))="","",(VLOOKUP($E28,'Adj NEA Backsheet'!$D$5:$CB$183,Q$9,FALSE))),"")</f>
        <v>247083.60359139304</v>
      </c>
      <c r="R28" s="103">
        <f ca="1">IFERROR(IF((VLOOKUP($E28,'Adj NEA Backsheet'!$D$5:$CB$183,R$9,FALSE))="","",(VLOOKUP($E28,'Adj NEA Backsheet'!$D$5:$CB$183,R$9,FALSE))),"")</f>
        <v>247868.42433767137</v>
      </c>
    </row>
    <row r="29" spans="1:18" ht="15" customHeight="1" x14ac:dyDescent="0.3">
      <c r="A29" s="41">
        <v>16</v>
      </c>
      <c r="B29" s="77" t="str">
        <f ca="1">IFERROR(IF((VLOOKUP($E29,'Org List'!$AJ$10:$AL$190,3,FALSE))="","",(VLOOKUP($E29,'Org List'!$AJ$10:$AL$190,3,FALSE))),"")</f>
        <v/>
      </c>
      <c r="C29" s="78" t="str">
        <f ca="1">IFERROR(IF((VLOOKUP($E29,'Org List'!$AO$10:$AQ$190,3,FALSE))="","",(VLOOKUP($E29,'Org List'!$AO$10:$AQ$190,3,FALSE))),"")</f>
        <v>South West Region</v>
      </c>
      <c r="D29" s="93" t="str">
        <f ca="1">IFERROR(IF((VLOOKUP($E29,'Org List'!$AT$10:$AV$190,3,FALSE))="","",(VLOOKUP($E29,'Org List'!$AT$10:$AV$190,3,FALSE))),"")</f>
        <v/>
      </c>
      <c r="E29" s="77" t="str">
        <f t="shared" ca="1" si="0"/>
        <v>E12000009</v>
      </c>
      <c r="F29" s="79" t="str">
        <f ca="1">IF(E29="","",VLOOKUP(E29,'Org List'!$J$9:$K$640,2,0))</f>
        <v>South West Region</v>
      </c>
      <c r="G29" s="100">
        <f ca="1">IFERROR(IF((VLOOKUP($E29,'Adj NEA Backsheet'!$D$5:$CB$183,G$9,FALSE))="","",(VLOOKUP($E29,'Adj NEA Backsheet'!$D$5:$CB$183,G$9,FALSE))),"")</f>
        <v>49230.087884899382</v>
      </c>
      <c r="H29" s="101">
        <f ca="1">IFERROR(IF((VLOOKUP($E29,'Adj NEA Backsheet'!$D$5:$CB$183,H$9,FALSE))="","",(VLOOKUP($E29,'Adj NEA Backsheet'!$D$5:$CB$183,H$9,FALSE))),"")</f>
        <v>49439.490705828546</v>
      </c>
      <c r="I29" s="101">
        <f ca="1">IFERROR(IF((VLOOKUP($E29,'Adj NEA Backsheet'!$D$5:$CB$183,I$9,FALSE))="","",(VLOOKUP($E29,'Adj NEA Backsheet'!$D$5:$CB$183,I$9,FALSE))),"")</f>
        <v>53267.198704593669</v>
      </c>
      <c r="J29" s="102">
        <f ca="1">IFERROR(IF((VLOOKUP($E29,'Adj NEA Backsheet'!$D$5:$CB$183,J$9,FALSE))="","",(VLOOKUP($E29,'Adj NEA Backsheet'!$D$5:$CB$183,J$9,FALSE))),"")</f>
        <v>51394.033209516863</v>
      </c>
      <c r="K29" s="100">
        <f ca="1">IFERROR(IF((VLOOKUP($E29,'Adj NEA Backsheet'!$D$5:$CB$183,K$9,FALSE))="","",(VLOOKUP($E29,'Adj NEA Backsheet'!$D$5:$CB$183,K$9,FALSE))),"")</f>
        <v>106417.82228176027</v>
      </c>
      <c r="L29" s="101">
        <f ca="1">IFERROR(IF((VLOOKUP($E29,'Adj NEA Backsheet'!$D$5:$CB$183,L$9,FALSE))="","",(VLOOKUP($E29,'Adj NEA Backsheet'!$D$5:$CB$183,L$9,FALSE))),"")</f>
        <v>104606.81760584492</v>
      </c>
      <c r="M29" s="101">
        <f ca="1">IFERROR(IF((VLOOKUP($E29,'Adj NEA Backsheet'!$D$5:$CB$183,M$9,FALSE))="","",(VLOOKUP($E29,'Adj NEA Backsheet'!$D$5:$CB$183,M$9,FALSE))),"")</f>
        <v>111685.89622488398</v>
      </c>
      <c r="N29" s="103">
        <f ca="1">IFERROR(IF((VLOOKUP($E29,'Adj NEA Backsheet'!$D$5:$CB$183,N$9,FALSE))="","",(VLOOKUP($E29,'Adj NEA Backsheet'!$D$5:$CB$183,N$9,FALSE))),"")</f>
        <v>111171.80918749528</v>
      </c>
      <c r="O29" s="100">
        <f ca="1">IFERROR(IF((VLOOKUP($E29,'Adj NEA Backsheet'!$D$5:$CB$183,O$9,FALSE))="","",(VLOOKUP($E29,'Adj NEA Backsheet'!$D$5:$CB$183,O$9,FALSE))),"")</f>
        <v>155647.91016665963</v>
      </c>
      <c r="P29" s="104">
        <f ca="1">IFERROR(IF((VLOOKUP($E29,'Adj NEA Backsheet'!$D$5:$CB$183,P$9,FALSE))="","",(VLOOKUP($E29,'Adj NEA Backsheet'!$D$5:$CB$183,P$9,FALSE))),"")</f>
        <v>154046.30831167346</v>
      </c>
      <c r="Q29" s="101">
        <f ca="1">IFERROR(IF((VLOOKUP($E29,'Adj NEA Backsheet'!$D$5:$CB$183,Q$9,FALSE))="","",(VLOOKUP($E29,'Adj NEA Backsheet'!$D$5:$CB$183,Q$9,FALSE))),"")</f>
        <v>164953.09492947767</v>
      </c>
      <c r="R29" s="103">
        <f ca="1">IFERROR(IF((VLOOKUP($E29,'Adj NEA Backsheet'!$D$5:$CB$183,R$9,FALSE))="","",(VLOOKUP($E29,'Adj NEA Backsheet'!$D$5:$CB$183,R$9,FALSE))),"")</f>
        <v>162565.84239701214</v>
      </c>
    </row>
    <row r="30" spans="1:18" ht="15" customHeight="1" x14ac:dyDescent="0.3">
      <c r="A30" s="41">
        <v>17</v>
      </c>
      <c r="B30" s="77" t="str">
        <f ca="1">IFERROR(IF((VLOOKUP($E30,'Org List'!$AJ$10:$AL$190,3,FALSE))="","",(VLOOKUP($E30,'Org List'!$AJ$10:$AL$190,3,FALSE))),"")</f>
        <v>North East and Yorkshire Commissioning Region</v>
      </c>
      <c r="C30" s="78" t="str">
        <f ca="1">IFERROR(IF((VLOOKUP($E30,'Org List'!$AO$10:$AQ$190,3,FALSE))="","",(VLOOKUP($E30,'Org List'!$AO$10:$AQ$190,3,FALSE))),"")</f>
        <v/>
      </c>
      <c r="D30" s="93" t="str">
        <f ca="1">IFERROR(IF((VLOOKUP($E30,'Org List'!$AT$10:$AV$190,3,FALSE))="","",(VLOOKUP($E30,'Org List'!$AT$10:$AV$190,3,FALSE))),"")</f>
        <v>NHS England North East and Yokrshire (Yorkshire And Humber)</v>
      </c>
      <c r="E30" s="77" t="str">
        <f t="shared" ca="1" si="0"/>
        <v>Q72</v>
      </c>
      <c r="F30" s="79" t="str">
        <f ca="1">IF(E30="","",VLOOKUP(E30,'Org List'!$J$9:$K$640,2,0))</f>
        <v>NHS England North East and Yokrshire (Yorkshire And Humber)</v>
      </c>
      <c r="G30" s="100">
        <f ca="1">IFERROR(IF((VLOOKUP($E30,'Adj NEA Backsheet'!$D$5:$CB$183,G$9,FALSE))="","",(VLOOKUP($E30,'Adj NEA Backsheet'!$D$5:$CB$183,G$9,FALSE))),"")</f>
        <v>46530.591225475364</v>
      </c>
      <c r="H30" s="101">
        <f ca="1">IFERROR(IF((VLOOKUP($E30,'Adj NEA Backsheet'!$D$5:$CB$183,H$9,FALSE))="","",(VLOOKUP($E30,'Adj NEA Backsheet'!$D$5:$CB$183,H$9,FALSE))),"")</f>
        <v>45554.231145777347</v>
      </c>
      <c r="I30" s="101">
        <f ca="1">IFERROR(IF((VLOOKUP($E30,'Adj NEA Backsheet'!$D$5:$CB$183,I$9,FALSE))="","",(VLOOKUP($E30,'Adj NEA Backsheet'!$D$5:$CB$183,I$9,FALSE))),"")</f>
        <v>46776.400736951866</v>
      </c>
      <c r="J30" s="102">
        <f ca="1">IFERROR(IF((VLOOKUP($E30,'Adj NEA Backsheet'!$D$5:$CB$183,J$9,FALSE))="","",(VLOOKUP($E30,'Adj NEA Backsheet'!$D$5:$CB$183,J$9,FALSE))),"")</f>
        <v>46250.371084679042</v>
      </c>
      <c r="K30" s="100">
        <f ca="1">IFERROR(IF((VLOOKUP($E30,'Adj NEA Backsheet'!$D$5:$CB$183,K$9,FALSE))="","",(VLOOKUP($E30,'Adj NEA Backsheet'!$D$5:$CB$183,K$9,FALSE))),"")</f>
        <v>109448.27442660437</v>
      </c>
      <c r="L30" s="101">
        <f ca="1">IFERROR(IF((VLOOKUP($E30,'Adj NEA Backsheet'!$D$5:$CB$183,L$9,FALSE))="","",(VLOOKUP($E30,'Adj NEA Backsheet'!$D$5:$CB$183,L$9,FALSE))),"")</f>
        <v>108368.56954228735</v>
      </c>
      <c r="M30" s="101">
        <f ca="1">IFERROR(IF((VLOOKUP($E30,'Adj NEA Backsheet'!$D$5:$CB$183,M$9,FALSE))="","",(VLOOKUP($E30,'Adj NEA Backsheet'!$D$5:$CB$183,M$9,FALSE))),"")</f>
        <v>113758.08400485579</v>
      </c>
      <c r="N30" s="103">
        <f ca="1">IFERROR(IF((VLOOKUP($E30,'Adj NEA Backsheet'!$D$5:$CB$183,N$9,FALSE))="","",(VLOOKUP($E30,'Adj NEA Backsheet'!$D$5:$CB$183,N$9,FALSE))),"")</f>
        <v>112572.26495634705</v>
      </c>
      <c r="O30" s="100">
        <f ca="1">IFERROR(IF((VLOOKUP($E30,'Adj NEA Backsheet'!$D$5:$CB$183,O$9,FALSE))="","",(VLOOKUP($E30,'Adj NEA Backsheet'!$D$5:$CB$183,O$9,FALSE))),"")</f>
        <v>155978.86565207972</v>
      </c>
      <c r="P30" s="104">
        <f ca="1">IFERROR(IF((VLOOKUP($E30,'Adj NEA Backsheet'!$D$5:$CB$183,P$9,FALSE))="","",(VLOOKUP($E30,'Adj NEA Backsheet'!$D$5:$CB$183,P$9,FALSE))),"")</f>
        <v>153922.80068806469</v>
      </c>
      <c r="Q30" s="101">
        <f ca="1">IFERROR(IF((VLOOKUP($E30,'Adj NEA Backsheet'!$D$5:$CB$183,Q$9,FALSE))="","",(VLOOKUP($E30,'Adj NEA Backsheet'!$D$5:$CB$183,Q$9,FALSE))),"")</f>
        <v>160534.48474180774</v>
      </c>
      <c r="R30" s="103">
        <f ca="1">IFERROR(IF((VLOOKUP($E30,'Adj NEA Backsheet'!$D$5:$CB$183,R$9,FALSE))="","",(VLOOKUP($E30,'Adj NEA Backsheet'!$D$5:$CB$183,R$9,FALSE))),"")</f>
        <v>158822.6360410261</v>
      </c>
    </row>
    <row r="31" spans="1:18" ht="15" customHeight="1" x14ac:dyDescent="0.3">
      <c r="A31" s="41">
        <v>18</v>
      </c>
      <c r="B31" s="77" t="str">
        <f ca="1">IFERROR(IF((VLOOKUP($E31,'Org List'!$AJ$10:$AL$190,3,FALSE))="","",(VLOOKUP($E31,'Org List'!$AJ$10:$AL$190,3,FALSE))),"")</f>
        <v>North East and Yorkshire Commissioning Region</v>
      </c>
      <c r="C31" s="78" t="str">
        <f ca="1">IFERROR(IF((VLOOKUP($E31,'Org List'!$AO$10:$AQ$190,3,FALSE))="","",(VLOOKUP($E31,'Org List'!$AO$10:$AQ$190,3,FALSE))),"")</f>
        <v/>
      </c>
      <c r="D31" s="93" t="str">
        <f ca="1">IFERROR(IF((VLOOKUP($E31,'Org List'!$AT$10:$AV$190,3,FALSE))="","",(VLOOKUP($E31,'Org List'!$AT$10:$AV$190,3,FALSE))),"")</f>
        <v>NHS England North East and Yorkshire (Cumbria And North East)</v>
      </c>
      <c r="E31" s="77" t="str">
        <f t="shared" ca="1" si="0"/>
        <v>Q74</v>
      </c>
      <c r="F31" s="79" t="str">
        <f ca="1">IF(E31="","",VLOOKUP(E31,'Org List'!$J$9:$K$640,2,0))</f>
        <v>NHS England North East and Yorkshire (Cumbria And North East)</v>
      </c>
      <c r="G31" s="100">
        <f ca="1">IFERROR(IF((VLOOKUP($E31,'Adj NEA Backsheet'!$D$5:$CB$183,G$9,FALSE))="","",(VLOOKUP($E31,'Adj NEA Backsheet'!$D$5:$CB$183,G$9,FALSE))),"")</f>
        <v>33347.137002073643</v>
      </c>
      <c r="H31" s="101">
        <f ca="1">IFERROR(IF((VLOOKUP($E31,'Adj NEA Backsheet'!$D$5:$CB$183,H$9,FALSE))="","",(VLOOKUP($E31,'Adj NEA Backsheet'!$D$5:$CB$183,H$9,FALSE))),"")</f>
        <v>33104.442255337744</v>
      </c>
      <c r="I31" s="101">
        <f ca="1">IFERROR(IF((VLOOKUP($E31,'Adj NEA Backsheet'!$D$5:$CB$183,I$9,FALSE))="","",(VLOOKUP($E31,'Adj NEA Backsheet'!$D$5:$CB$183,I$9,FALSE))),"")</f>
        <v>35513.48655375377</v>
      </c>
      <c r="J31" s="102">
        <f ca="1">IFERROR(IF((VLOOKUP($E31,'Adj NEA Backsheet'!$D$5:$CB$183,J$9,FALSE))="","",(VLOOKUP($E31,'Adj NEA Backsheet'!$D$5:$CB$183,J$9,FALSE))),"")</f>
        <v>34955.051292024829</v>
      </c>
      <c r="K31" s="100">
        <f ca="1">IFERROR(IF((VLOOKUP($E31,'Adj NEA Backsheet'!$D$5:$CB$183,K$9,FALSE))="","",(VLOOKUP($E31,'Adj NEA Backsheet'!$D$5:$CB$183,K$9,FALSE))),"")</f>
        <v>65273.129061578868</v>
      </c>
      <c r="L31" s="101">
        <f ca="1">IFERROR(IF((VLOOKUP($E31,'Adj NEA Backsheet'!$D$5:$CB$183,L$9,FALSE))="","",(VLOOKUP($E31,'Adj NEA Backsheet'!$D$5:$CB$183,L$9,FALSE))),"")</f>
        <v>64452.412922288036</v>
      </c>
      <c r="M31" s="101">
        <f ca="1">IFERROR(IF((VLOOKUP($E31,'Adj NEA Backsheet'!$D$5:$CB$183,M$9,FALSE))="","",(VLOOKUP($E31,'Adj NEA Backsheet'!$D$5:$CB$183,M$9,FALSE))),"")</f>
        <v>68055.666655586901</v>
      </c>
      <c r="N31" s="103">
        <f ca="1">IFERROR(IF((VLOOKUP($E31,'Adj NEA Backsheet'!$D$5:$CB$183,N$9,FALSE))="","",(VLOOKUP($E31,'Adj NEA Backsheet'!$D$5:$CB$183,N$9,FALSE))),"")</f>
        <v>69225.632526032714</v>
      </c>
      <c r="O31" s="100">
        <f ca="1">IFERROR(IF((VLOOKUP($E31,'Adj NEA Backsheet'!$D$5:$CB$183,O$9,FALSE))="","",(VLOOKUP($E31,'Adj NEA Backsheet'!$D$5:$CB$183,O$9,FALSE))),"")</f>
        <v>98620.266063652525</v>
      </c>
      <c r="P31" s="104">
        <f ca="1">IFERROR(IF((VLOOKUP($E31,'Adj NEA Backsheet'!$D$5:$CB$183,P$9,FALSE))="","",(VLOOKUP($E31,'Adj NEA Backsheet'!$D$5:$CB$183,P$9,FALSE))),"")</f>
        <v>97556.855177625781</v>
      </c>
      <c r="Q31" s="101">
        <f ca="1">IFERROR(IF((VLOOKUP($E31,'Adj NEA Backsheet'!$D$5:$CB$183,Q$9,FALSE))="","",(VLOOKUP($E31,'Adj NEA Backsheet'!$D$5:$CB$183,Q$9,FALSE))),"")</f>
        <v>103569.15320934069</v>
      </c>
      <c r="R31" s="103">
        <f ca="1">IFERROR(IF((VLOOKUP($E31,'Adj NEA Backsheet'!$D$5:$CB$183,R$9,FALSE))="","",(VLOOKUP($E31,'Adj NEA Backsheet'!$D$5:$CB$183,R$9,FALSE))),"")</f>
        <v>104180.68381805753</v>
      </c>
    </row>
    <row r="32" spans="1:18" ht="15" customHeight="1" x14ac:dyDescent="0.3">
      <c r="A32" s="41">
        <v>19</v>
      </c>
      <c r="B32" s="77" t="str">
        <f ca="1">IFERROR(IF((VLOOKUP($E32,'Org List'!$AJ$10:$AL$190,3,FALSE))="","",(VLOOKUP($E32,'Org List'!$AJ$10:$AL$190,3,FALSE))),"")</f>
        <v>North West Commissioning Region</v>
      </c>
      <c r="C32" s="78" t="str">
        <f ca="1">IFERROR(IF((VLOOKUP($E32,'Org List'!$AO$10:$AQ$190,3,FALSE))="","",(VLOOKUP($E32,'Org List'!$AO$10:$AQ$190,3,FALSE))),"")</f>
        <v/>
      </c>
      <c r="D32" s="93" t="str">
        <f ca="1">IFERROR(IF((VLOOKUP($E32,'Org List'!$AT$10:$AV$190,3,FALSE))="","",(VLOOKUP($E32,'Org List'!$AT$10:$AV$190,3,FALSE))),"")</f>
        <v>NHS England North West (Cheshire And Merseyside)</v>
      </c>
      <c r="E32" s="77" t="str">
        <f t="shared" ca="1" si="0"/>
        <v>Q75</v>
      </c>
      <c r="F32" s="79" t="str">
        <f ca="1">IF(E32="","",VLOOKUP(E32,'Org List'!$J$9:$K$640,2,0))</f>
        <v>NHS England North West (Cheshire And Merseyside)</v>
      </c>
      <c r="G32" s="100">
        <f ca="1">IFERROR(IF((VLOOKUP($E32,'Adj NEA Backsheet'!$D$5:$CB$183,G$9,FALSE))="","",(VLOOKUP($E32,'Adj NEA Backsheet'!$D$5:$CB$183,G$9,FALSE))),"")</f>
        <v>32298.538521896742</v>
      </c>
      <c r="H32" s="101">
        <f ca="1">IFERROR(IF((VLOOKUP($E32,'Adj NEA Backsheet'!$D$5:$CB$183,H$9,FALSE))="","",(VLOOKUP($E32,'Adj NEA Backsheet'!$D$5:$CB$183,H$9,FALSE))),"")</f>
        <v>34251.113032585847</v>
      </c>
      <c r="I32" s="101">
        <f ca="1">IFERROR(IF((VLOOKUP($E32,'Adj NEA Backsheet'!$D$5:$CB$183,I$9,FALSE))="","",(VLOOKUP($E32,'Adj NEA Backsheet'!$D$5:$CB$183,I$9,FALSE))),"")</f>
        <v>35018.686200094024</v>
      </c>
      <c r="J32" s="102">
        <f ca="1">IFERROR(IF((VLOOKUP($E32,'Adj NEA Backsheet'!$D$5:$CB$183,J$9,FALSE))="","",(VLOOKUP($E32,'Adj NEA Backsheet'!$D$5:$CB$183,J$9,FALSE))),"")</f>
        <v>34882.62057760077</v>
      </c>
      <c r="K32" s="100">
        <f ca="1">IFERROR(IF((VLOOKUP($E32,'Adj NEA Backsheet'!$D$5:$CB$183,K$9,FALSE))="","",(VLOOKUP($E32,'Adj NEA Backsheet'!$D$5:$CB$183,K$9,FALSE))),"")</f>
        <v>55247.145197324069</v>
      </c>
      <c r="L32" s="101">
        <f ca="1">IFERROR(IF((VLOOKUP($E32,'Adj NEA Backsheet'!$D$5:$CB$183,L$9,FALSE))="","",(VLOOKUP($E32,'Adj NEA Backsheet'!$D$5:$CB$183,L$9,FALSE))),"")</f>
        <v>54514.34161565367</v>
      </c>
      <c r="M32" s="101">
        <f ca="1">IFERROR(IF((VLOOKUP($E32,'Adj NEA Backsheet'!$D$5:$CB$183,M$9,FALSE))="","",(VLOOKUP($E32,'Adj NEA Backsheet'!$D$5:$CB$183,M$9,FALSE))),"")</f>
        <v>56962.127137094212</v>
      </c>
      <c r="N32" s="103">
        <f ca="1">IFERROR(IF((VLOOKUP($E32,'Adj NEA Backsheet'!$D$5:$CB$183,N$9,FALSE))="","",(VLOOKUP($E32,'Adj NEA Backsheet'!$D$5:$CB$183,N$9,FALSE))),"")</f>
        <v>56924.577283933511</v>
      </c>
      <c r="O32" s="100">
        <f ca="1">IFERROR(IF((VLOOKUP($E32,'Adj NEA Backsheet'!$D$5:$CB$183,O$9,FALSE))="","",(VLOOKUP($E32,'Adj NEA Backsheet'!$D$5:$CB$183,O$9,FALSE))),"")</f>
        <v>87545.683719220804</v>
      </c>
      <c r="P32" s="104">
        <f ca="1">IFERROR(IF((VLOOKUP($E32,'Adj NEA Backsheet'!$D$5:$CB$183,P$9,FALSE))="","",(VLOOKUP($E32,'Adj NEA Backsheet'!$D$5:$CB$183,P$9,FALSE))),"")</f>
        <v>88765.454648239524</v>
      </c>
      <c r="Q32" s="101">
        <f ca="1">IFERROR(IF((VLOOKUP($E32,'Adj NEA Backsheet'!$D$5:$CB$183,Q$9,FALSE))="","",(VLOOKUP($E32,'Adj NEA Backsheet'!$D$5:$CB$183,Q$9,FALSE))),"")</f>
        <v>91980.813337188229</v>
      </c>
      <c r="R32" s="103">
        <f ca="1">IFERROR(IF((VLOOKUP($E32,'Adj NEA Backsheet'!$D$5:$CB$183,R$9,FALSE))="","",(VLOOKUP($E32,'Adj NEA Backsheet'!$D$5:$CB$183,R$9,FALSE))),"")</f>
        <v>91807.197861534281</v>
      </c>
    </row>
    <row r="33" spans="1:18" ht="15" customHeight="1" x14ac:dyDescent="0.3">
      <c r="A33" s="41">
        <v>20</v>
      </c>
      <c r="B33" s="77" t="str">
        <f ca="1">IFERROR(IF((VLOOKUP($E33,'Org List'!$AJ$10:$AL$190,3,FALSE))="","",(VLOOKUP($E33,'Org List'!$AJ$10:$AL$190,3,FALSE))),"")</f>
        <v>North West Commissioning Region</v>
      </c>
      <c r="C33" s="78" t="str">
        <f ca="1">IFERROR(IF((VLOOKUP($E33,'Org List'!$AO$10:$AQ$190,3,FALSE))="","",(VLOOKUP($E33,'Org List'!$AO$10:$AQ$190,3,FALSE))),"")</f>
        <v/>
      </c>
      <c r="D33" s="93" t="str">
        <f ca="1">IFERROR(IF((VLOOKUP($E33,'Org List'!$AT$10:$AV$190,3,FALSE))="","",(VLOOKUP($E33,'Org List'!$AT$10:$AV$190,3,FALSE))),"")</f>
        <v>NHS England North West (Greater Manchester)</v>
      </c>
      <c r="E33" s="77" t="str">
        <f t="shared" ca="1" si="0"/>
        <v>Q83</v>
      </c>
      <c r="F33" s="79" t="str">
        <f ca="1">IF(E33="","",VLOOKUP(E33,'Org List'!$J$9:$K$640,2,0))</f>
        <v>NHS England North West (Greater Manchester)</v>
      </c>
      <c r="G33" s="100">
        <f ca="1">IFERROR(IF((VLOOKUP($E33,'Adj NEA Backsheet'!$D$5:$CB$183,G$9,FALSE))="","",(VLOOKUP($E33,'Adj NEA Backsheet'!$D$5:$CB$183,G$9,FALSE))),"")</f>
        <v>33839.414465445268</v>
      </c>
      <c r="H33" s="101">
        <f ca="1">IFERROR(IF((VLOOKUP($E33,'Adj NEA Backsheet'!$D$5:$CB$183,H$9,FALSE))="","",(VLOOKUP($E33,'Adj NEA Backsheet'!$D$5:$CB$183,H$9,FALSE))),"")</f>
        <v>33086.82879316061</v>
      </c>
      <c r="I33" s="101">
        <f ca="1">IFERROR(IF((VLOOKUP($E33,'Adj NEA Backsheet'!$D$5:$CB$183,I$9,FALSE))="","",(VLOOKUP($E33,'Adj NEA Backsheet'!$D$5:$CB$183,I$9,FALSE))),"")</f>
        <v>34827.277984737848</v>
      </c>
      <c r="J33" s="102">
        <f ca="1">IFERROR(IF((VLOOKUP($E33,'Adj NEA Backsheet'!$D$5:$CB$183,J$9,FALSE))="","",(VLOOKUP($E33,'Adj NEA Backsheet'!$D$5:$CB$183,J$9,FALSE))),"")</f>
        <v>34477.841420615245</v>
      </c>
      <c r="K33" s="100">
        <f ca="1">IFERROR(IF((VLOOKUP($E33,'Adj NEA Backsheet'!$D$5:$CB$183,K$9,FALSE))="","",(VLOOKUP($E33,'Adj NEA Backsheet'!$D$5:$CB$183,K$9,FALSE))),"")</f>
        <v>58902.245315886044</v>
      </c>
      <c r="L33" s="101">
        <f ca="1">IFERROR(IF((VLOOKUP($E33,'Adj NEA Backsheet'!$D$5:$CB$183,L$9,FALSE))="","",(VLOOKUP($E33,'Adj NEA Backsheet'!$D$5:$CB$183,L$9,FALSE))),"")</f>
        <v>57520.237866665819</v>
      </c>
      <c r="M33" s="101">
        <f ca="1">IFERROR(IF((VLOOKUP($E33,'Adj NEA Backsheet'!$D$5:$CB$183,M$9,FALSE))="","",(VLOOKUP($E33,'Adj NEA Backsheet'!$D$5:$CB$183,M$9,FALSE))),"")</f>
        <v>59591.843622994471</v>
      </c>
      <c r="N33" s="103">
        <f ca="1">IFERROR(IF((VLOOKUP($E33,'Adj NEA Backsheet'!$D$5:$CB$183,N$9,FALSE))="","",(VLOOKUP($E33,'Adj NEA Backsheet'!$D$5:$CB$183,N$9,FALSE))),"")</f>
        <v>59875.812610325469</v>
      </c>
      <c r="O33" s="100">
        <f ca="1">IFERROR(IF((VLOOKUP($E33,'Adj NEA Backsheet'!$D$5:$CB$183,O$9,FALSE))="","",(VLOOKUP($E33,'Adj NEA Backsheet'!$D$5:$CB$183,O$9,FALSE))),"")</f>
        <v>92741.659781331313</v>
      </c>
      <c r="P33" s="104">
        <f ca="1">IFERROR(IF((VLOOKUP($E33,'Adj NEA Backsheet'!$D$5:$CB$183,P$9,FALSE))="","",(VLOOKUP($E33,'Adj NEA Backsheet'!$D$5:$CB$183,P$9,FALSE))),"")</f>
        <v>90607.066659826422</v>
      </c>
      <c r="Q33" s="101">
        <f ca="1">IFERROR(IF((VLOOKUP($E33,'Adj NEA Backsheet'!$D$5:$CB$183,Q$9,FALSE))="","",(VLOOKUP($E33,'Adj NEA Backsheet'!$D$5:$CB$183,Q$9,FALSE))),"")</f>
        <v>94419.121607732319</v>
      </c>
      <c r="R33" s="103">
        <f ca="1">IFERROR(IF((VLOOKUP($E33,'Adj NEA Backsheet'!$D$5:$CB$183,R$9,FALSE))="","",(VLOOKUP($E33,'Adj NEA Backsheet'!$D$5:$CB$183,R$9,FALSE))),"")</f>
        <v>94353.654030940699</v>
      </c>
    </row>
    <row r="34" spans="1:18" ht="15" customHeight="1" x14ac:dyDescent="0.3">
      <c r="A34" s="41">
        <v>21</v>
      </c>
      <c r="B34" s="77" t="str">
        <f ca="1">IFERROR(IF((VLOOKUP($E34,'Org List'!$AJ$10:$AL$190,3,FALSE))="","",(VLOOKUP($E34,'Org List'!$AJ$10:$AL$190,3,FALSE))),"")</f>
        <v>North West Commissioning Region</v>
      </c>
      <c r="C34" s="78" t="str">
        <f ca="1">IFERROR(IF((VLOOKUP($E34,'Org List'!$AO$10:$AQ$190,3,FALSE))="","",(VLOOKUP($E34,'Org List'!$AO$10:$AQ$190,3,FALSE))),"")</f>
        <v/>
      </c>
      <c r="D34" s="93" t="str">
        <f ca="1">IFERROR(IF((VLOOKUP($E34,'Org List'!$AT$10:$AV$190,3,FALSE))="","",(VLOOKUP($E34,'Org List'!$AT$10:$AV$190,3,FALSE))),"")</f>
        <v>NHS England North West (Lancashire)</v>
      </c>
      <c r="E34" s="77" t="str">
        <f t="shared" ca="1" si="0"/>
        <v>Q84</v>
      </c>
      <c r="F34" s="79" t="str">
        <f ca="1">IF(E34="","",VLOOKUP(E34,'Org List'!$J$9:$K$640,2,0))</f>
        <v>NHS England North West (Lancashire)</v>
      </c>
      <c r="G34" s="100">
        <f ca="1">IFERROR(IF((VLOOKUP($E34,'Adj NEA Backsheet'!$D$5:$CB$183,G$9,FALSE))="","",(VLOOKUP($E34,'Adj NEA Backsheet'!$D$5:$CB$183,G$9,FALSE))),"")</f>
        <v>14002.570381570547</v>
      </c>
      <c r="H34" s="101">
        <f ca="1">IFERROR(IF((VLOOKUP($E34,'Adj NEA Backsheet'!$D$5:$CB$183,H$9,FALSE))="","",(VLOOKUP($E34,'Adj NEA Backsheet'!$D$5:$CB$183,H$9,FALSE))),"")</f>
        <v>13918.220886448618</v>
      </c>
      <c r="I34" s="101">
        <f ca="1">IFERROR(IF((VLOOKUP($E34,'Adj NEA Backsheet'!$D$5:$CB$183,I$9,FALSE))="","",(VLOOKUP($E34,'Adj NEA Backsheet'!$D$5:$CB$183,I$9,FALSE))),"")</f>
        <v>16665.588099383276</v>
      </c>
      <c r="J34" s="102">
        <f ca="1">IFERROR(IF((VLOOKUP($E34,'Adj NEA Backsheet'!$D$5:$CB$183,J$9,FALSE))="","",(VLOOKUP($E34,'Adj NEA Backsheet'!$D$5:$CB$183,J$9,FALSE))),"")</f>
        <v>16826.224979131592</v>
      </c>
      <c r="K34" s="100">
        <f ca="1">IFERROR(IF((VLOOKUP($E34,'Adj NEA Backsheet'!$D$5:$CB$183,K$9,FALSE))="","",(VLOOKUP($E34,'Adj NEA Backsheet'!$D$5:$CB$183,K$9,FALSE))),"")</f>
        <v>30976.129859384986</v>
      </c>
      <c r="L34" s="101">
        <f ca="1">IFERROR(IF((VLOOKUP($E34,'Adj NEA Backsheet'!$D$5:$CB$183,L$9,FALSE))="","",(VLOOKUP($E34,'Adj NEA Backsheet'!$D$5:$CB$183,L$9,FALSE))),"")</f>
        <v>30203.427758587721</v>
      </c>
      <c r="M34" s="101">
        <f ca="1">IFERROR(IF((VLOOKUP($E34,'Adj NEA Backsheet'!$D$5:$CB$183,M$9,FALSE))="","",(VLOOKUP($E34,'Adj NEA Backsheet'!$D$5:$CB$183,M$9,FALSE))),"")</f>
        <v>32286.88027160188</v>
      </c>
      <c r="N34" s="103">
        <f ca="1">IFERROR(IF((VLOOKUP($E34,'Adj NEA Backsheet'!$D$5:$CB$183,N$9,FALSE))="","",(VLOOKUP($E34,'Adj NEA Backsheet'!$D$5:$CB$183,N$9,FALSE))),"")</f>
        <v>31652.952282158312</v>
      </c>
      <c r="O34" s="100">
        <f ca="1">IFERROR(IF((VLOOKUP($E34,'Adj NEA Backsheet'!$D$5:$CB$183,O$9,FALSE))="","",(VLOOKUP($E34,'Adj NEA Backsheet'!$D$5:$CB$183,O$9,FALSE))),"")</f>
        <v>44978.700240955535</v>
      </c>
      <c r="P34" s="104">
        <f ca="1">IFERROR(IF((VLOOKUP($E34,'Adj NEA Backsheet'!$D$5:$CB$183,P$9,FALSE))="","",(VLOOKUP($E34,'Adj NEA Backsheet'!$D$5:$CB$183,P$9,FALSE))),"")</f>
        <v>44121.648645036337</v>
      </c>
      <c r="Q34" s="101">
        <f ca="1">IFERROR(IF((VLOOKUP($E34,'Adj NEA Backsheet'!$D$5:$CB$183,Q$9,FALSE))="","",(VLOOKUP($E34,'Adj NEA Backsheet'!$D$5:$CB$183,Q$9,FALSE))),"")</f>
        <v>48952.46837098516</v>
      </c>
      <c r="R34" s="103">
        <f ca="1">IFERROR(IF((VLOOKUP($E34,'Adj NEA Backsheet'!$D$5:$CB$183,R$9,FALSE))="","",(VLOOKUP($E34,'Adj NEA Backsheet'!$D$5:$CB$183,R$9,FALSE))),"")</f>
        <v>48479.177261289908</v>
      </c>
    </row>
    <row r="35" spans="1:18" ht="15" customHeight="1" x14ac:dyDescent="0.3">
      <c r="A35" s="41">
        <v>22</v>
      </c>
      <c r="B35" s="77" t="str">
        <f ca="1">IFERROR(IF((VLOOKUP($E35,'Org List'!$AJ$10:$AL$190,3,FALSE))="","",(VLOOKUP($E35,'Org List'!$AJ$10:$AL$190,3,FALSE))),"")</f>
        <v>Midlands Commissioning Region</v>
      </c>
      <c r="C35" s="78" t="str">
        <f ca="1">IFERROR(IF((VLOOKUP($E35,'Org List'!$AO$10:$AQ$190,3,FALSE))="","",(VLOOKUP($E35,'Org List'!$AO$10:$AQ$190,3,FALSE))),"")</f>
        <v/>
      </c>
      <c r="D35" s="93" t="str">
        <f ca="1">IFERROR(IF((VLOOKUP($E35,'Org List'!$AT$10:$AV$190,3,FALSE))="","",(VLOOKUP($E35,'Org List'!$AT$10:$AV$190,3,FALSE))),"")</f>
        <v>NHS England Midlands (North Midlands)</v>
      </c>
      <c r="E35" s="77" t="str">
        <f t="shared" ca="1" si="0"/>
        <v>Q76</v>
      </c>
      <c r="F35" s="79" t="str">
        <f ca="1">IF(E35="","",VLOOKUP(E35,'Org List'!$J$9:$K$640,2,0))</f>
        <v>NHS England Midlands (North Midlands)</v>
      </c>
      <c r="G35" s="100">
        <f ca="1">IFERROR(IF((VLOOKUP($E35,'Adj NEA Backsheet'!$D$5:$CB$183,G$9,FALSE))="","",(VLOOKUP($E35,'Adj NEA Backsheet'!$D$5:$CB$183,G$9,FALSE))),"")</f>
        <v>34693.696806725951</v>
      </c>
      <c r="H35" s="101">
        <f ca="1">IFERROR(IF((VLOOKUP($E35,'Adj NEA Backsheet'!$D$5:$CB$183,H$9,FALSE))="","",(VLOOKUP($E35,'Adj NEA Backsheet'!$D$5:$CB$183,H$9,FALSE))),"")</f>
        <v>35837.356729243453</v>
      </c>
      <c r="I35" s="101">
        <f ca="1">IFERROR(IF((VLOOKUP($E35,'Adj NEA Backsheet'!$D$5:$CB$183,I$9,FALSE))="","",(VLOOKUP($E35,'Adj NEA Backsheet'!$D$5:$CB$183,I$9,FALSE))),"")</f>
        <v>38910.149450269317</v>
      </c>
      <c r="J35" s="102">
        <f ca="1">IFERROR(IF((VLOOKUP($E35,'Adj NEA Backsheet'!$D$5:$CB$183,J$9,FALSE))="","",(VLOOKUP($E35,'Adj NEA Backsheet'!$D$5:$CB$183,J$9,FALSE))),"")</f>
        <v>39000.822908656432</v>
      </c>
      <c r="K35" s="100">
        <f ca="1">IFERROR(IF((VLOOKUP($E35,'Adj NEA Backsheet'!$D$5:$CB$183,K$9,FALSE))="","",(VLOOKUP($E35,'Adj NEA Backsheet'!$D$5:$CB$183,K$9,FALSE))),"")</f>
        <v>73789.335181003975</v>
      </c>
      <c r="L35" s="101">
        <f ca="1">IFERROR(IF((VLOOKUP($E35,'Adj NEA Backsheet'!$D$5:$CB$183,L$9,FALSE))="","",(VLOOKUP($E35,'Adj NEA Backsheet'!$D$5:$CB$183,L$9,FALSE))),"")</f>
        <v>74441.321884032732</v>
      </c>
      <c r="M35" s="101">
        <f ca="1">IFERROR(IF((VLOOKUP($E35,'Adj NEA Backsheet'!$D$5:$CB$183,M$9,FALSE))="","",(VLOOKUP($E35,'Adj NEA Backsheet'!$D$5:$CB$183,M$9,FALSE))),"")</f>
        <v>77749.470813538253</v>
      </c>
      <c r="N35" s="103">
        <f ca="1">IFERROR(IF((VLOOKUP($E35,'Adj NEA Backsheet'!$D$5:$CB$183,N$9,FALSE))="","",(VLOOKUP($E35,'Adj NEA Backsheet'!$D$5:$CB$183,N$9,FALSE))),"")</f>
        <v>77879.479954539333</v>
      </c>
      <c r="O35" s="100">
        <f ca="1">IFERROR(IF((VLOOKUP($E35,'Adj NEA Backsheet'!$D$5:$CB$183,O$9,FALSE))="","",(VLOOKUP($E35,'Adj NEA Backsheet'!$D$5:$CB$183,O$9,FALSE))),"")</f>
        <v>108483.03198772992</v>
      </c>
      <c r="P35" s="104">
        <f ca="1">IFERROR(IF((VLOOKUP($E35,'Adj NEA Backsheet'!$D$5:$CB$183,P$9,FALSE))="","",(VLOOKUP($E35,'Adj NEA Backsheet'!$D$5:$CB$183,P$9,FALSE))),"")</f>
        <v>110278.67861327618</v>
      </c>
      <c r="Q35" s="101">
        <f ca="1">IFERROR(IF((VLOOKUP($E35,'Adj NEA Backsheet'!$D$5:$CB$183,Q$9,FALSE))="","",(VLOOKUP($E35,'Adj NEA Backsheet'!$D$5:$CB$183,Q$9,FALSE))),"")</f>
        <v>116659.62026380758</v>
      </c>
      <c r="R35" s="103">
        <f ca="1">IFERROR(IF((VLOOKUP($E35,'Adj NEA Backsheet'!$D$5:$CB$183,R$9,FALSE))="","",(VLOOKUP($E35,'Adj NEA Backsheet'!$D$5:$CB$183,R$9,FALSE))),"")</f>
        <v>116880.30286319577</v>
      </c>
    </row>
    <row r="36" spans="1:18" ht="15" customHeight="1" x14ac:dyDescent="0.3">
      <c r="A36" s="41">
        <v>23</v>
      </c>
      <c r="B36" s="77" t="str">
        <f ca="1">IFERROR(IF((VLOOKUP($E36,'Org List'!$AJ$10:$AL$190,3,FALSE))="","",(VLOOKUP($E36,'Org List'!$AJ$10:$AL$190,3,FALSE))),"")</f>
        <v>Midlands Commissioning Region</v>
      </c>
      <c r="C36" s="78" t="str">
        <f ca="1">IFERROR(IF((VLOOKUP($E36,'Org List'!$AO$10:$AQ$190,3,FALSE))="","",(VLOOKUP($E36,'Org List'!$AO$10:$AQ$190,3,FALSE))),"")</f>
        <v/>
      </c>
      <c r="D36" s="93" t="str">
        <f ca="1">IFERROR(IF((VLOOKUP($E36,'Org List'!$AT$10:$AV$190,3,FALSE))="","",(VLOOKUP($E36,'Org List'!$AT$10:$AV$190,3,FALSE))),"")</f>
        <v>NHS England Midlands (West Midlands)</v>
      </c>
      <c r="E36" s="77" t="str">
        <f t="shared" ca="1" si="0"/>
        <v>Q77</v>
      </c>
      <c r="F36" s="79" t="str">
        <f ca="1">IF(E36="","",VLOOKUP(E36,'Org List'!$J$9:$K$640,2,0))</f>
        <v>NHS England Midlands (West Midlands)</v>
      </c>
      <c r="G36" s="100">
        <f ca="1">IFERROR(IF((VLOOKUP($E36,'Adj NEA Backsheet'!$D$5:$CB$183,G$9,FALSE))="","",(VLOOKUP($E36,'Adj NEA Backsheet'!$D$5:$CB$183,G$9,FALSE))),"")</f>
        <v>40532.951497736416</v>
      </c>
      <c r="H36" s="101">
        <f ca="1">IFERROR(IF((VLOOKUP($E36,'Adj NEA Backsheet'!$D$5:$CB$183,H$9,FALSE))="","",(VLOOKUP($E36,'Adj NEA Backsheet'!$D$5:$CB$183,H$9,FALSE))),"")</f>
        <v>41411.710406762017</v>
      </c>
      <c r="I36" s="101">
        <f ca="1">IFERROR(IF((VLOOKUP($E36,'Adj NEA Backsheet'!$D$5:$CB$183,I$9,FALSE))="","",(VLOOKUP($E36,'Adj NEA Backsheet'!$D$5:$CB$183,I$9,FALSE))),"")</f>
        <v>43857.502523010888</v>
      </c>
      <c r="J36" s="102">
        <f ca="1">IFERROR(IF((VLOOKUP($E36,'Adj NEA Backsheet'!$D$5:$CB$183,J$9,FALSE))="","",(VLOOKUP($E36,'Adj NEA Backsheet'!$D$5:$CB$183,J$9,FALSE))),"")</f>
        <v>42626.421438946571</v>
      </c>
      <c r="K36" s="100">
        <f ca="1">IFERROR(IF((VLOOKUP($E36,'Adj NEA Backsheet'!$D$5:$CB$183,K$9,FALSE))="","",(VLOOKUP($E36,'Adj NEA Backsheet'!$D$5:$CB$183,K$9,FALSE))),"")</f>
        <v>82976.711117647472</v>
      </c>
      <c r="L36" s="101">
        <f ca="1">IFERROR(IF((VLOOKUP($E36,'Adj NEA Backsheet'!$D$5:$CB$183,L$9,FALSE))="","",(VLOOKUP($E36,'Adj NEA Backsheet'!$D$5:$CB$183,L$9,FALSE))),"")</f>
        <v>84928.733168749561</v>
      </c>
      <c r="M36" s="101">
        <f ca="1">IFERROR(IF((VLOOKUP($E36,'Adj NEA Backsheet'!$D$5:$CB$183,M$9,FALSE))="","",(VLOOKUP($E36,'Adj NEA Backsheet'!$D$5:$CB$183,M$9,FALSE))),"")</f>
        <v>86903.768861868448</v>
      </c>
      <c r="N36" s="103">
        <f ca="1">IFERROR(IF((VLOOKUP($E36,'Adj NEA Backsheet'!$D$5:$CB$183,N$9,FALSE))="","",(VLOOKUP($E36,'Adj NEA Backsheet'!$D$5:$CB$183,N$9,FALSE))),"")</f>
        <v>84973.066208002099</v>
      </c>
      <c r="O36" s="100">
        <f ca="1">IFERROR(IF((VLOOKUP($E36,'Adj NEA Backsheet'!$D$5:$CB$183,O$9,FALSE))="","",(VLOOKUP($E36,'Adj NEA Backsheet'!$D$5:$CB$183,O$9,FALSE))),"")</f>
        <v>123509.66261538387</v>
      </c>
      <c r="P36" s="104">
        <f ca="1">IFERROR(IF((VLOOKUP($E36,'Adj NEA Backsheet'!$D$5:$CB$183,P$9,FALSE))="","",(VLOOKUP($E36,'Adj NEA Backsheet'!$D$5:$CB$183,P$9,FALSE))),"")</f>
        <v>126340.44357551158</v>
      </c>
      <c r="Q36" s="101">
        <f ca="1">IFERROR(IF((VLOOKUP($E36,'Adj NEA Backsheet'!$D$5:$CB$183,Q$9,FALSE))="","",(VLOOKUP($E36,'Adj NEA Backsheet'!$D$5:$CB$183,Q$9,FALSE))),"")</f>
        <v>130761.27138487934</v>
      </c>
      <c r="R36" s="103">
        <f ca="1">IFERROR(IF((VLOOKUP($E36,'Adj NEA Backsheet'!$D$5:$CB$183,R$9,FALSE))="","",(VLOOKUP($E36,'Adj NEA Backsheet'!$D$5:$CB$183,R$9,FALSE))),"")</f>
        <v>127599.48764694868</v>
      </c>
    </row>
    <row r="37" spans="1:18" ht="15" customHeight="1" x14ac:dyDescent="0.3">
      <c r="A37" s="41">
        <v>24</v>
      </c>
      <c r="B37" s="77" t="str">
        <f ca="1">IFERROR(IF((VLOOKUP($E37,'Org List'!$AJ$10:$AL$190,3,FALSE))="","",(VLOOKUP($E37,'Org List'!$AJ$10:$AL$190,3,FALSE))),"")</f>
        <v>Midlands Commissioning Region</v>
      </c>
      <c r="C37" s="78" t="str">
        <f ca="1">IFERROR(IF((VLOOKUP($E37,'Org List'!$AO$10:$AQ$190,3,FALSE))="","",(VLOOKUP($E37,'Org List'!$AO$10:$AQ$190,3,FALSE))),"")</f>
        <v/>
      </c>
      <c r="D37" s="93" t="str">
        <f ca="1">IFERROR(IF((VLOOKUP($E37,'Org List'!$AT$10:$AV$190,3,FALSE))="","",(VLOOKUP($E37,'Org List'!$AT$10:$AV$190,3,FALSE))),"")</f>
        <v>NHS England Midlands (Central Midlands)</v>
      </c>
      <c r="E37" s="77" t="str">
        <f t="shared" ca="1" si="0"/>
        <v>Q78</v>
      </c>
      <c r="F37" s="79" t="str">
        <f ca="1">IF(E37="","",VLOOKUP(E37,'Org List'!$J$9:$K$640,2,0))</f>
        <v>NHS England Midlands (Central Midlands)</v>
      </c>
      <c r="G37" s="100">
        <f ca="1">IFERROR(IF((VLOOKUP($E37,'Adj NEA Backsheet'!$D$5:$CB$183,G$9,FALSE))="","",(VLOOKUP($E37,'Adj NEA Backsheet'!$D$5:$CB$183,G$9,FALSE))),"")</f>
        <v>40514.95905699733</v>
      </c>
      <c r="H37" s="101">
        <f ca="1">IFERROR(IF((VLOOKUP($E37,'Adj NEA Backsheet'!$D$5:$CB$183,H$9,FALSE))="","",(VLOOKUP($E37,'Adj NEA Backsheet'!$D$5:$CB$183,H$9,FALSE))),"")</f>
        <v>40759.789515266137</v>
      </c>
      <c r="I37" s="101">
        <f ca="1">IFERROR(IF((VLOOKUP($E37,'Adj NEA Backsheet'!$D$5:$CB$183,I$9,FALSE))="","",(VLOOKUP($E37,'Adj NEA Backsheet'!$D$5:$CB$183,I$9,FALSE))),"")</f>
        <v>44686.600594445226</v>
      </c>
      <c r="J37" s="102">
        <f ca="1">IFERROR(IF((VLOOKUP($E37,'Adj NEA Backsheet'!$D$5:$CB$183,J$9,FALSE))="","",(VLOOKUP($E37,'Adj NEA Backsheet'!$D$5:$CB$183,J$9,FALSE))),"")</f>
        <v>41883.60224720346</v>
      </c>
      <c r="K37" s="100">
        <f ca="1">IFERROR(IF((VLOOKUP($E37,'Adj NEA Backsheet'!$D$5:$CB$183,K$9,FALSE))="","",(VLOOKUP($E37,'Adj NEA Backsheet'!$D$5:$CB$183,K$9,FALSE))),"")</f>
        <v>84970.408318753733</v>
      </c>
      <c r="L37" s="101">
        <f ca="1">IFERROR(IF((VLOOKUP($E37,'Adj NEA Backsheet'!$D$5:$CB$183,L$9,FALSE))="","",(VLOOKUP($E37,'Adj NEA Backsheet'!$D$5:$CB$183,L$9,FALSE))),"")</f>
        <v>84679.325883033962</v>
      </c>
      <c r="M37" s="101">
        <f ca="1">IFERROR(IF((VLOOKUP($E37,'Adj NEA Backsheet'!$D$5:$CB$183,M$9,FALSE))="","",(VLOOKUP($E37,'Adj NEA Backsheet'!$D$5:$CB$183,M$9,FALSE))),"")</f>
        <v>90040.030907652326</v>
      </c>
      <c r="N37" s="103">
        <f ca="1">IFERROR(IF((VLOOKUP($E37,'Adj NEA Backsheet'!$D$5:$CB$183,N$9,FALSE))="","",(VLOOKUP($E37,'Adj NEA Backsheet'!$D$5:$CB$183,N$9,FALSE))),"")</f>
        <v>90615.876053471817</v>
      </c>
      <c r="O37" s="100">
        <f ca="1">IFERROR(IF((VLOOKUP($E37,'Adj NEA Backsheet'!$D$5:$CB$183,O$9,FALSE))="","",(VLOOKUP($E37,'Adj NEA Backsheet'!$D$5:$CB$183,O$9,FALSE))),"")</f>
        <v>125485.36737575107</v>
      </c>
      <c r="P37" s="104">
        <f ca="1">IFERROR(IF((VLOOKUP($E37,'Adj NEA Backsheet'!$D$5:$CB$183,P$9,FALSE))="","",(VLOOKUP($E37,'Adj NEA Backsheet'!$D$5:$CB$183,P$9,FALSE))),"")</f>
        <v>125439.11539830013</v>
      </c>
      <c r="Q37" s="101">
        <f ca="1">IFERROR(IF((VLOOKUP($E37,'Adj NEA Backsheet'!$D$5:$CB$183,Q$9,FALSE))="","",(VLOOKUP($E37,'Adj NEA Backsheet'!$D$5:$CB$183,Q$9,FALSE))),"")</f>
        <v>134726.63150209759</v>
      </c>
      <c r="R37" s="103">
        <f ca="1">IFERROR(IF((VLOOKUP($E37,'Adj NEA Backsheet'!$D$5:$CB$183,R$9,FALSE))="","",(VLOOKUP($E37,'Adj NEA Backsheet'!$D$5:$CB$183,R$9,FALSE))),"")</f>
        <v>132499.47830067526</v>
      </c>
    </row>
    <row r="38" spans="1:18" ht="15" customHeight="1" x14ac:dyDescent="0.3">
      <c r="A38" s="41">
        <v>25</v>
      </c>
      <c r="B38" s="77" t="str">
        <f ca="1">IFERROR(IF((VLOOKUP($E38,'Org List'!$AJ$10:$AL$190,3,FALSE))="","",(VLOOKUP($E38,'Org List'!$AJ$10:$AL$190,3,FALSE))),"")</f>
        <v>East of England Commissioning Region</v>
      </c>
      <c r="C38" s="78" t="str">
        <f ca="1">IFERROR(IF((VLOOKUP($E38,'Org List'!$AO$10:$AQ$190,3,FALSE))="","",(VLOOKUP($E38,'Org List'!$AO$10:$AQ$190,3,FALSE))),"")</f>
        <v/>
      </c>
      <c r="D38" s="93" t="str">
        <f ca="1">IFERROR(IF((VLOOKUP($E38,'Org List'!$AT$10:$AV$190,3,FALSE))="","",(VLOOKUP($E38,'Org List'!$AT$10:$AV$190,3,FALSE))),"")</f>
        <v>NHS England East (East)</v>
      </c>
      <c r="E38" s="77" t="str">
        <f t="shared" ca="1" si="0"/>
        <v>Q79</v>
      </c>
      <c r="F38" s="79" t="str">
        <f ca="1">IF(E38="","",VLOOKUP(E38,'Org List'!$J$9:$K$640,2,0))</f>
        <v>NHS England East (East)</v>
      </c>
      <c r="G38" s="100">
        <f ca="1">IFERROR(IF((VLOOKUP($E38,'Adj NEA Backsheet'!$D$5:$CB$183,G$9,FALSE))="","",(VLOOKUP($E38,'Adj NEA Backsheet'!$D$5:$CB$183,G$9,FALSE))),"")</f>
        <v>36035.900846694763</v>
      </c>
      <c r="H38" s="101">
        <f ca="1">IFERROR(IF((VLOOKUP($E38,'Adj NEA Backsheet'!$D$5:$CB$183,H$9,FALSE))="","",(VLOOKUP($E38,'Adj NEA Backsheet'!$D$5:$CB$183,H$9,FALSE))),"")</f>
        <v>37470.823656240958</v>
      </c>
      <c r="I38" s="101">
        <f ca="1">IFERROR(IF((VLOOKUP($E38,'Adj NEA Backsheet'!$D$5:$CB$183,I$9,FALSE))="","",(VLOOKUP($E38,'Adj NEA Backsheet'!$D$5:$CB$183,I$9,FALSE))),"")</f>
        <v>39834.984993133636</v>
      </c>
      <c r="J38" s="102">
        <f ca="1">IFERROR(IF((VLOOKUP($E38,'Adj NEA Backsheet'!$D$5:$CB$183,J$9,FALSE))="","",(VLOOKUP($E38,'Adj NEA Backsheet'!$D$5:$CB$183,J$9,FALSE))),"")</f>
        <v>38934.187675686844</v>
      </c>
      <c r="K38" s="100">
        <f ca="1">IFERROR(IF((VLOOKUP($E38,'Adj NEA Backsheet'!$D$5:$CB$183,K$9,FALSE))="","",(VLOOKUP($E38,'Adj NEA Backsheet'!$D$5:$CB$183,K$9,FALSE))),"")</f>
        <v>81225.882410361664</v>
      </c>
      <c r="L38" s="101">
        <f ca="1">IFERROR(IF((VLOOKUP($E38,'Adj NEA Backsheet'!$D$5:$CB$183,L$9,FALSE))="","",(VLOOKUP($E38,'Adj NEA Backsheet'!$D$5:$CB$183,L$9,FALSE))),"")</f>
        <v>80761.6539155879</v>
      </c>
      <c r="M38" s="101">
        <f ca="1">IFERROR(IF((VLOOKUP($E38,'Adj NEA Backsheet'!$D$5:$CB$183,M$9,FALSE))="","",(VLOOKUP($E38,'Adj NEA Backsheet'!$D$5:$CB$183,M$9,FALSE))),"")</f>
        <v>84149.369848111441</v>
      </c>
      <c r="N38" s="103">
        <f ca="1">IFERROR(IF((VLOOKUP($E38,'Adj NEA Backsheet'!$D$5:$CB$183,N$9,FALSE))="","",(VLOOKUP($E38,'Adj NEA Backsheet'!$D$5:$CB$183,N$9,FALSE))),"")</f>
        <v>84960.511621384197</v>
      </c>
      <c r="O38" s="100">
        <f ca="1">IFERROR(IF((VLOOKUP($E38,'Adj NEA Backsheet'!$D$5:$CB$183,O$9,FALSE))="","",(VLOOKUP($E38,'Adj NEA Backsheet'!$D$5:$CB$183,O$9,FALSE))),"")</f>
        <v>117261.78325705644</v>
      </c>
      <c r="P38" s="104">
        <f ca="1">IFERROR(IF((VLOOKUP($E38,'Adj NEA Backsheet'!$D$5:$CB$183,P$9,FALSE))="","",(VLOOKUP($E38,'Adj NEA Backsheet'!$D$5:$CB$183,P$9,FALSE))),"")</f>
        <v>118232.47757182884</v>
      </c>
      <c r="Q38" s="101">
        <f ca="1">IFERROR(IF((VLOOKUP($E38,'Adj NEA Backsheet'!$D$5:$CB$183,Q$9,FALSE))="","",(VLOOKUP($E38,'Adj NEA Backsheet'!$D$5:$CB$183,Q$9,FALSE))),"")</f>
        <v>123984.35484124506</v>
      </c>
      <c r="R38" s="103">
        <f ca="1">IFERROR(IF((VLOOKUP($E38,'Adj NEA Backsheet'!$D$5:$CB$183,R$9,FALSE))="","",(VLOOKUP($E38,'Adj NEA Backsheet'!$D$5:$CB$183,R$9,FALSE))),"")</f>
        <v>123894.69929707103</v>
      </c>
    </row>
    <row r="39" spans="1:18" ht="15" customHeight="1" x14ac:dyDescent="0.3">
      <c r="A39" s="41">
        <v>26</v>
      </c>
      <c r="B39" s="77" t="str">
        <f ca="1">IFERROR(IF((VLOOKUP($E39,'Org List'!$AJ$10:$AL$190,3,FALSE))="","",(VLOOKUP($E39,'Org List'!$AJ$10:$AL$190,3,FALSE))),"")</f>
        <v>South West England Commissioning Region</v>
      </c>
      <c r="C39" s="78" t="str">
        <f ca="1">IFERROR(IF((VLOOKUP($E39,'Org List'!$AO$10:$AQ$190,3,FALSE))="","",(VLOOKUP($E39,'Org List'!$AO$10:$AQ$190,3,FALSE))),"")</f>
        <v/>
      </c>
      <c r="D39" s="93" t="str">
        <f ca="1">IFERROR(IF((VLOOKUP($E39,'Org List'!$AT$10:$AV$190,3,FALSE))="","",(VLOOKUP($E39,'Org List'!$AT$10:$AV$190,3,FALSE))),"")</f>
        <v>NHS England South West (South West South)</v>
      </c>
      <c r="E39" s="77" t="str">
        <f t="shared" ca="1" si="0"/>
        <v>Q85</v>
      </c>
      <c r="F39" s="79" t="str">
        <f ca="1">IF(E39="","",VLOOKUP(E39,'Org List'!$J$9:$K$640,2,0))</f>
        <v>NHS England South West (South West South)</v>
      </c>
      <c r="G39" s="100">
        <f ca="1">IFERROR(IF((VLOOKUP($E39,'Adj NEA Backsheet'!$D$5:$CB$183,G$9,FALSE))="","",(VLOOKUP($E39,'Adj NEA Backsheet'!$D$5:$CB$183,G$9,FALSE))),"")</f>
        <v>28977.531170294762</v>
      </c>
      <c r="H39" s="101">
        <f ca="1">IFERROR(IF((VLOOKUP($E39,'Adj NEA Backsheet'!$D$5:$CB$183,H$9,FALSE))="","",(VLOOKUP($E39,'Adj NEA Backsheet'!$D$5:$CB$183,H$9,FALSE))),"")</f>
        <v>28251.879190441032</v>
      </c>
      <c r="I39" s="101">
        <f ca="1">IFERROR(IF((VLOOKUP($E39,'Adj NEA Backsheet'!$D$5:$CB$183,I$9,FALSE))="","",(VLOOKUP($E39,'Adj NEA Backsheet'!$D$5:$CB$183,I$9,FALSE))),"")</f>
        <v>30247.172364132883</v>
      </c>
      <c r="J39" s="102">
        <f ca="1">IFERROR(IF((VLOOKUP($E39,'Adj NEA Backsheet'!$D$5:$CB$183,J$9,FALSE))="","",(VLOOKUP($E39,'Adj NEA Backsheet'!$D$5:$CB$183,J$9,FALSE))),"")</f>
        <v>28985.018877750743</v>
      </c>
      <c r="K39" s="100">
        <f ca="1">IFERROR(IF((VLOOKUP($E39,'Adj NEA Backsheet'!$D$5:$CB$183,K$9,FALSE))="","",(VLOOKUP($E39,'Adj NEA Backsheet'!$D$5:$CB$183,K$9,FALSE))),"")</f>
        <v>62417.363855222124</v>
      </c>
      <c r="L39" s="101">
        <f ca="1">IFERROR(IF((VLOOKUP($E39,'Adj NEA Backsheet'!$D$5:$CB$183,L$9,FALSE))="","",(VLOOKUP($E39,'Adj NEA Backsheet'!$D$5:$CB$183,L$9,FALSE))),"")</f>
        <v>60945.288015195736</v>
      </c>
      <c r="M39" s="101">
        <f ca="1">IFERROR(IF((VLOOKUP($E39,'Adj NEA Backsheet'!$D$5:$CB$183,M$9,FALSE))="","",(VLOOKUP($E39,'Adj NEA Backsheet'!$D$5:$CB$183,M$9,FALSE))),"")</f>
        <v>65409.978764363092</v>
      </c>
      <c r="N39" s="103">
        <f ca="1">IFERROR(IF((VLOOKUP($E39,'Adj NEA Backsheet'!$D$5:$CB$183,N$9,FALSE))="","",(VLOOKUP($E39,'Adj NEA Backsheet'!$D$5:$CB$183,N$9,FALSE))),"")</f>
        <v>65450.180865218194</v>
      </c>
      <c r="O39" s="100">
        <f ca="1">IFERROR(IF((VLOOKUP($E39,'Adj NEA Backsheet'!$D$5:$CB$183,O$9,FALSE))="","",(VLOOKUP($E39,'Adj NEA Backsheet'!$D$5:$CB$183,O$9,FALSE))),"")</f>
        <v>91394.895025516875</v>
      </c>
      <c r="P39" s="104">
        <f ca="1">IFERROR(IF((VLOOKUP($E39,'Adj NEA Backsheet'!$D$5:$CB$183,P$9,FALSE))="","",(VLOOKUP($E39,'Adj NEA Backsheet'!$D$5:$CB$183,P$9,FALSE))),"")</f>
        <v>89197.167205636753</v>
      </c>
      <c r="Q39" s="101">
        <f ca="1">IFERROR(IF((VLOOKUP($E39,'Adj NEA Backsheet'!$D$5:$CB$183,Q$9,FALSE))="","",(VLOOKUP($E39,'Adj NEA Backsheet'!$D$5:$CB$183,Q$9,FALSE))),"")</f>
        <v>95657.151128495956</v>
      </c>
      <c r="R39" s="103">
        <f ca="1">IFERROR(IF((VLOOKUP($E39,'Adj NEA Backsheet'!$D$5:$CB$183,R$9,FALSE))="","",(VLOOKUP($E39,'Adj NEA Backsheet'!$D$5:$CB$183,R$9,FALSE))),"")</f>
        <v>94435.199742968936</v>
      </c>
    </row>
    <row r="40" spans="1:18" ht="15" customHeight="1" x14ac:dyDescent="0.3">
      <c r="A40" s="41">
        <v>27</v>
      </c>
      <c r="B40" s="77" t="str">
        <f ca="1">IFERROR(IF((VLOOKUP($E40,'Org List'!$AJ$10:$AL$190,3,FALSE))="","",(VLOOKUP($E40,'Org List'!$AJ$10:$AL$190,3,FALSE))),"")</f>
        <v>South West England Commissioning Region</v>
      </c>
      <c r="C40" s="78" t="str">
        <f ca="1">IFERROR(IF((VLOOKUP($E40,'Org List'!$AO$10:$AQ$190,3,FALSE))="","",(VLOOKUP($E40,'Org List'!$AO$10:$AQ$190,3,FALSE))),"")</f>
        <v/>
      </c>
      <c r="D40" s="93" t="str">
        <f ca="1">IFERROR(IF((VLOOKUP($E40,'Org List'!$AT$10:$AV$190,3,FALSE))="","",(VLOOKUP($E40,'Org List'!$AT$10:$AV$190,3,FALSE))),"")</f>
        <v>NHS England South West (South West North)</v>
      </c>
      <c r="E40" s="77" t="str">
        <f t="shared" ca="1" si="0"/>
        <v>Q86</v>
      </c>
      <c r="F40" s="79" t="str">
        <f ca="1">IF(E40="","",VLOOKUP(E40,'Org List'!$J$9:$K$640,2,0))</f>
        <v>NHS England South West (South West North)</v>
      </c>
      <c r="G40" s="100">
        <f ca="1">IFERROR(IF((VLOOKUP($E40,'Adj NEA Backsheet'!$D$5:$CB$183,G$9,FALSE))="","",(VLOOKUP($E40,'Adj NEA Backsheet'!$D$5:$CB$183,G$9,FALSE))),"")</f>
        <v>20252.556714604623</v>
      </c>
      <c r="H40" s="101">
        <f ca="1">IFERROR(IF((VLOOKUP($E40,'Adj NEA Backsheet'!$D$5:$CB$183,H$9,FALSE))="","",(VLOOKUP($E40,'Adj NEA Backsheet'!$D$5:$CB$183,H$9,FALSE))),"")</f>
        <v>21187.611515387514</v>
      </c>
      <c r="I40" s="101">
        <f ca="1">IFERROR(IF((VLOOKUP($E40,'Adj NEA Backsheet'!$D$5:$CB$183,I$9,FALSE))="","",(VLOOKUP($E40,'Adj NEA Backsheet'!$D$5:$CB$183,I$9,FALSE))),"")</f>
        <v>23020.02634046079</v>
      </c>
      <c r="J40" s="102">
        <f ca="1">IFERROR(IF((VLOOKUP($E40,'Adj NEA Backsheet'!$D$5:$CB$183,J$9,FALSE))="","",(VLOOKUP($E40,'Adj NEA Backsheet'!$D$5:$CB$183,J$9,FALSE))),"")</f>
        <v>22409.01433176612</v>
      </c>
      <c r="K40" s="100">
        <f ca="1">IFERROR(IF((VLOOKUP($E40,'Adj NEA Backsheet'!$D$5:$CB$183,K$9,FALSE))="","",(VLOOKUP($E40,'Adj NEA Backsheet'!$D$5:$CB$183,K$9,FALSE))),"")</f>
        <v>44000.45842653812</v>
      </c>
      <c r="L40" s="101">
        <f ca="1">IFERROR(IF((VLOOKUP($E40,'Adj NEA Backsheet'!$D$5:$CB$183,L$9,FALSE))="","",(VLOOKUP($E40,'Adj NEA Backsheet'!$D$5:$CB$183,L$9,FALSE))),"")</f>
        <v>43661.529590649174</v>
      </c>
      <c r="M40" s="101">
        <f ca="1">IFERROR(IF((VLOOKUP($E40,'Adj NEA Backsheet'!$D$5:$CB$183,M$9,FALSE))="","",(VLOOKUP($E40,'Adj NEA Backsheet'!$D$5:$CB$183,M$9,FALSE))),"")</f>
        <v>46275.917460520897</v>
      </c>
      <c r="N40" s="103">
        <f ca="1">IFERROR(IF((VLOOKUP($E40,'Adj NEA Backsheet'!$D$5:$CB$183,N$9,FALSE))="","",(VLOOKUP($E40,'Adj NEA Backsheet'!$D$5:$CB$183,N$9,FALSE))),"")</f>
        <v>45721.628322277087</v>
      </c>
      <c r="O40" s="100">
        <f ca="1">IFERROR(IF((VLOOKUP($E40,'Adj NEA Backsheet'!$D$5:$CB$183,O$9,FALSE))="","",(VLOOKUP($E40,'Adj NEA Backsheet'!$D$5:$CB$183,O$9,FALSE))),"")</f>
        <v>64253.015141142751</v>
      </c>
      <c r="P40" s="104">
        <f ca="1">IFERROR(IF((VLOOKUP($E40,'Adj NEA Backsheet'!$D$5:$CB$183,P$9,FALSE))="","",(VLOOKUP($E40,'Adj NEA Backsheet'!$D$5:$CB$183,P$9,FALSE))),"")</f>
        <v>64849.141106036688</v>
      </c>
      <c r="Q40" s="101">
        <f ca="1">IFERROR(IF((VLOOKUP($E40,'Adj NEA Backsheet'!$D$5:$CB$183,Q$9,FALSE))="","",(VLOOKUP($E40,'Adj NEA Backsheet'!$D$5:$CB$183,Q$9,FALSE))),"")</f>
        <v>69295.94380098168</v>
      </c>
      <c r="R40" s="103">
        <f ca="1">IFERROR(IF((VLOOKUP($E40,'Adj NEA Backsheet'!$D$5:$CB$183,R$9,FALSE))="","",(VLOOKUP($E40,'Adj NEA Backsheet'!$D$5:$CB$183,R$9,FALSE))),"")</f>
        <v>68130.6426540432</v>
      </c>
    </row>
    <row r="41" spans="1:18" ht="15" customHeight="1" x14ac:dyDescent="0.3">
      <c r="A41" s="41">
        <v>28</v>
      </c>
      <c r="B41" s="77" t="str">
        <f ca="1">IFERROR(IF((VLOOKUP($E41,'Org List'!$AJ$10:$AL$190,3,FALSE))="","",(VLOOKUP($E41,'Org List'!$AJ$10:$AL$190,3,FALSE))),"")</f>
        <v>South East England Commissioning Region</v>
      </c>
      <c r="C41" s="78" t="str">
        <f ca="1">IFERROR(IF((VLOOKUP($E41,'Org List'!$AO$10:$AQ$190,3,FALSE))="","",(VLOOKUP($E41,'Org List'!$AO$10:$AQ$190,3,FALSE))),"")</f>
        <v/>
      </c>
      <c r="D41" s="93" t="str">
        <f ca="1">IFERROR(IF((VLOOKUP($E41,'Org List'!$AT$10:$AV$190,3,FALSE))="","",(VLOOKUP($E41,'Org List'!$AT$10:$AV$190,3,FALSE))),"")</f>
        <v>NHS England South East (Hampshire, Isle of Wight and Thames Valley)</v>
      </c>
      <c r="E41" s="77" t="str">
        <f t="shared" ca="1" si="0"/>
        <v>Q87</v>
      </c>
      <c r="F41" s="79" t="str">
        <f ca="1">IF(E41="","",VLOOKUP(E41,'Org List'!$J$9:$K$640,2,0))</f>
        <v>NHS England South East (Hampshire, Isle of Wight and Thames Valley)</v>
      </c>
      <c r="G41" s="100">
        <f ca="1">IFERROR(IF((VLOOKUP($E41,'Adj NEA Backsheet'!$D$5:$CB$183,G$9,FALSE))="","",(VLOOKUP($E41,'Adj NEA Backsheet'!$D$5:$CB$183,G$9,FALSE))),"")</f>
        <v>37880.084764158601</v>
      </c>
      <c r="H41" s="101">
        <f ca="1">IFERROR(IF((VLOOKUP($E41,'Adj NEA Backsheet'!$D$5:$CB$183,H$9,FALSE))="","",(VLOOKUP($E41,'Adj NEA Backsheet'!$D$5:$CB$183,H$9,FALSE))),"")</f>
        <v>36717.856342196596</v>
      </c>
      <c r="I41" s="101">
        <f ca="1">IFERROR(IF((VLOOKUP($E41,'Adj NEA Backsheet'!$D$5:$CB$183,I$9,FALSE))="","",(VLOOKUP($E41,'Adj NEA Backsheet'!$D$5:$CB$183,I$9,FALSE))),"")</f>
        <v>39383.508018602988</v>
      </c>
      <c r="J41" s="102">
        <f ca="1">IFERROR(IF((VLOOKUP($E41,'Adj NEA Backsheet'!$D$5:$CB$183,J$9,FALSE))="","",(VLOOKUP($E41,'Adj NEA Backsheet'!$D$5:$CB$183,J$9,FALSE))),"")</f>
        <v>40078.817275627916</v>
      </c>
      <c r="K41" s="100">
        <f ca="1">IFERROR(IF((VLOOKUP($E41,'Adj NEA Backsheet'!$D$5:$CB$183,K$9,FALSE))="","",(VLOOKUP($E41,'Adj NEA Backsheet'!$D$5:$CB$183,K$9,FALSE))),"")</f>
        <v>66804.622510211499</v>
      </c>
      <c r="L41" s="101">
        <f ca="1">IFERROR(IF((VLOOKUP($E41,'Adj NEA Backsheet'!$D$5:$CB$183,L$9,FALSE))="","",(VLOOKUP($E41,'Adj NEA Backsheet'!$D$5:$CB$183,L$9,FALSE))),"")</f>
        <v>66615.82965830389</v>
      </c>
      <c r="M41" s="101">
        <f ca="1">IFERROR(IF((VLOOKUP($E41,'Adj NEA Backsheet'!$D$5:$CB$183,M$9,FALSE))="","",(VLOOKUP($E41,'Adj NEA Backsheet'!$D$5:$CB$183,M$9,FALSE))),"")</f>
        <v>70638.296848920087</v>
      </c>
      <c r="N41" s="103">
        <f ca="1">IFERROR(IF((VLOOKUP($E41,'Adj NEA Backsheet'!$D$5:$CB$183,N$9,FALSE))="","",(VLOOKUP($E41,'Adj NEA Backsheet'!$D$5:$CB$183,N$9,FALSE))),"")</f>
        <v>70508.279784443846</v>
      </c>
      <c r="O41" s="100">
        <f ca="1">IFERROR(IF((VLOOKUP($E41,'Adj NEA Backsheet'!$D$5:$CB$183,O$9,FALSE))="","",(VLOOKUP($E41,'Adj NEA Backsheet'!$D$5:$CB$183,O$9,FALSE))),"")</f>
        <v>104684.7072743701</v>
      </c>
      <c r="P41" s="104">
        <f ca="1">IFERROR(IF((VLOOKUP($E41,'Adj NEA Backsheet'!$D$5:$CB$183,P$9,FALSE))="","",(VLOOKUP($E41,'Adj NEA Backsheet'!$D$5:$CB$183,P$9,FALSE))),"")</f>
        <v>103333.6860005005</v>
      </c>
      <c r="Q41" s="101">
        <f ca="1">IFERROR(IF((VLOOKUP($E41,'Adj NEA Backsheet'!$D$5:$CB$183,Q$9,FALSE))="","",(VLOOKUP($E41,'Adj NEA Backsheet'!$D$5:$CB$183,Q$9,FALSE))),"")</f>
        <v>110021.80486752308</v>
      </c>
      <c r="R41" s="103">
        <f ca="1">IFERROR(IF((VLOOKUP($E41,'Adj NEA Backsheet'!$D$5:$CB$183,R$9,FALSE))="","",(VLOOKUP($E41,'Adj NEA Backsheet'!$D$5:$CB$183,R$9,FALSE))),"")</f>
        <v>110587.09706007176</v>
      </c>
    </row>
    <row r="42" spans="1:18" ht="15" customHeight="1" x14ac:dyDescent="0.3">
      <c r="A42" s="41">
        <v>29</v>
      </c>
      <c r="B42" s="77" t="str">
        <f ca="1">IFERROR(IF((VLOOKUP($E42,'Org List'!$AJ$10:$AL$190,3,FALSE))="","",(VLOOKUP($E42,'Org List'!$AJ$10:$AL$190,3,FALSE))),"")</f>
        <v>South East England Commissioning Region</v>
      </c>
      <c r="C42" s="78" t="str">
        <f ca="1">IFERROR(IF((VLOOKUP($E42,'Org List'!$AO$10:$AQ$190,3,FALSE))="","",(VLOOKUP($E42,'Org List'!$AO$10:$AQ$190,3,FALSE))),"")</f>
        <v/>
      </c>
      <c r="D42" s="93" t="str">
        <f ca="1">IFERROR(IF((VLOOKUP($E42,'Org List'!$AT$10:$AV$190,3,FALSE))="","",(VLOOKUP($E42,'Org List'!$AT$10:$AV$190,3,FALSE))),"")</f>
        <v>NHS England South East (Kent, Surrey and Sussex)</v>
      </c>
      <c r="E42" s="77" t="str">
        <f t="shared" ca="1" si="0"/>
        <v>Q88</v>
      </c>
      <c r="F42" s="79" t="str">
        <f ca="1">IF(E42="","",VLOOKUP(E42,'Org List'!$J$9:$K$640,2,0))</f>
        <v>NHS England South East (Kent, Surrey and Sussex)</v>
      </c>
      <c r="G42" s="100">
        <f ca="1">IFERROR(IF((VLOOKUP($E42,'Adj NEA Backsheet'!$D$5:$CB$183,G$9,FALSE))="","",(VLOOKUP($E42,'Adj NEA Backsheet'!$D$5:$CB$183,G$9,FALSE))),"")</f>
        <v>42300.732885043268</v>
      </c>
      <c r="H42" s="101">
        <f ca="1">IFERROR(IF((VLOOKUP($E42,'Adj NEA Backsheet'!$D$5:$CB$183,H$9,FALSE))="","",(VLOOKUP($E42,'Adj NEA Backsheet'!$D$5:$CB$183,H$9,FALSE))),"")</f>
        <v>42779.07948118636</v>
      </c>
      <c r="I42" s="101">
        <f ca="1">IFERROR(IF((VLOOKUP($E42,'Adj NEA Backsheet'!$D$5:$CB$183,I$9,FALSE))="","",(VLOOKUP($E42,'Adj NEA Backsheet'!$D$5:$CB$183,I$9,FALSE))),"")</f>
        <v>45019.341682851504</v>
      </c>
      <c r="J42" s="102">
        <f ca="1">IFERROR(IF((VLOOKUP($E42,'Adj NEA Backsheet'!$D$5:$CB$183,J$9,FALSE))="","",(VLOOKUP($E42,'Adj NEA Backsheet'!$D$5:$CB$183,J$9,FALSE))),"")</f>
        <v>45869.262866174744</v>
      </c>
      <c r="K42" s="100">
        <f ca="1">IFERROR(IF((VLOOKUP($E42,'Adj NEA Backsheet'!$D$5:$CB$183,K$9,FALSE))="","",(VLOOKUP($E42,'Adj NEA Backsheet'!$D$5:$CB$183,K$9,FALSE))),"")</f>
        <v>80744.660429619471</v>
      </c>
      <c r="L42" s="101">
        <f ca="1">IFERROR(IF((VLOOKUP($E42,'Adj NEA Backsheet'!$D$5:$CB$183,L$9,FALSE))="","",(VLOOKUP($E42,'Adj NEA Backsheet'!$D$5:$CB$183,L$9,FALSE))),"")</f>
        <v>79606.70587926342</v>
      </c>
      <c r="M42" s="101">
        <f ca="1">IFERROR(IF((VLOOKUP($E42,'Adj NEA Backsheet'!$D$5:$CB$183,M$9,FALSE))="","",(VLOOKUP($E42,'Adj NEA Backsheet'!$D$5:$CB$183,M$9,FALSE))),"")</f>
        <v>82659.986276487238</v>
      </c>
      <c r="N42" s="103">
        <f ca="1">IFERROR(IF((VLOOKUP($E42,'Adj NEA Backsheet'!$D$5:$CB$183,N$9,FALSE))="","",(VLOOKUP($E42,'Adj NEA Backsheet'!$D$5:$CB$183,N$9,FALSE))),"")</f>
        <v>82790.193231398254</v>
      </c>
      <c r="O42" s="100">
        <f ca="1">IFERROR(IF((VLOOKUP($E42,'Adj NEA Backsheet'!$D$5:$CB$183,O$9,FALSE))="","",(VLOOKUP($E42,'Adj NEA Backsheet'!$D$5:$CB$183,O$9,FALSE))),"")</f>
        <v>123045.39331466274</v>
      </c>
      <c r="P42" s="104">
        <f ca="1">IFERROR(IF((VLOOKUP($E42,'Adj NEA Backsheet'!$D$5:$CB$183,P$9,FALSE))="","",(VLOOKUP($E42,'Adj NEA Backsheet'!$D$5:$CB$183,P$9,FALSE))),"")</f>
        <v>122385.78536044978</v>
      </c>
      <c r="Q42" s="101">
        <f ca="1">IFERROR(IF((VLOOKUP($E42,'Adj NEA Backsheet'!$D$5:$CB$183,Q$9,FALSE))="","",(VLOOKUP($E42,'Adj NEA Backsheet'!$D$5:$CB$183,Q$9,FALSE))),"")</f>
        <v>127679.32795933874</v>
      </c>
      <c r="R42" s="103">
        <f ca="1">IFERROR(IF((VLOOKUP($E42,'Adj NEA Backsheet'!$D$5:$CB$183,R$9,FALSE))="","",(VLOOKUP($E42,'Adj NEA Backsheet'!$D$5:$CB$183,R$9,FALSE))),"")</f>
        <v>128659.456097573</v>
      </c>
    </row>
    <row r="43" spans="1:18" ht="15" customHeight="1" x14ac:dyDescent="0.3">
      <c r="A43" s="41">
        <v>30</v>
      </c>
      <c r="B43" s="77" t="str">
        <f ca="1">IFERROR(IF((VLOOKUP($E43,'Org List'!$AJ$10:$AL$190,3,FALSE))="","",(VLOOKUP($E43,'Org List'!$AJ$10:$AL$190,3,FALSE))),"")</f>
        <v>London Commissioning Region</v>
      </c>
      <c r="C43" s="78" t="str">
        <f ca="1">IFERROR(IF((VLOOKUP($E43,'Org List'!$AO$10:$AQ$190,3,FALSE))="","",(VLOOKUP($E43,'Org List'!$AO$10:$AQ$190,3,FALSE))),"")</f>
        <v/>
      </c>
      <c r="D43" s="93" t="str">
        <f ca="1">IFERROR(IF((VLOOKUP($E43,'Org List'!$AT$10:$AV$190,3,FALSE))="","",(VLOOKUP($E43,'Org List'!$AT$10:$AV$190,3,FALSE))),"")</f>
        <v>NHS England London</v>
      </c>
      <c r="E43" s="77" t="str">
        <f t="shared" ca="1" si="0"/>
        <v>Q71</v>
      </c>
      <c r="F43" s="79" t="str">
        <f ca="1">IF(E43="","",VLOOKUP(E43,'Org List'!$J$9:$K$640,2,0))</f>
        <v>NHS England London</v>
      </c>
      <c r="G43" s="100">
        <f ca="1">IFERROR(IF((VLOOKUP($E43,'Adj NEA Backsheet'!$D$5:$CB$183,G$9,FALSE))="","",(VLOOKUP($E43,'Adj NEA Backsheet'!$D$5:$CB$183,G$9,FALSE))),"")</f>
        <v>68464.33466128273</v>
      </c>
      <c r="H43" s="101">
        <f ca="1">IFERROR(IF((VLOOKUP($E43,'Adj NEA Backsheet'!$D$5:$CB$183,H$9,FALSE))="","",(VLOOKUP($E43,'Adj NEA Backsheet'!$D$5:$CB$183,H$9,FALSE))),"")</f>
        <v>70440.057049965777</v>
      </c>
      <c r="I43" s="101">
        <f ca="1">IFERROR(IF((VLOOKUP($E43,'Adj NEA Backsheet'!$D$5:$CB$183,I$9,FALSE))="","",(VLOOKUP($E43,'Adj NEA Backsheet'!$D$5:$CB$183,I$9,FALSE))),"")</f>
        <v>74852.274458171931</v>
      </c>
      <c r="J43" s="102">
        <f ca="1">IFERROR(IF((VLOOKUP($E43,'Adj NEA Backsheet'!$D$5:$CB$183,J$9,FALSE))="","",(VLOOKUP($E43,'Adj NEA Backsheet'!$D$5:$CB$183,J$9,FALSE))),"")</f>
        <v>74370.743024135707</v>
      </c>
      <c r="K43" s="100">
        <f ca="1">IFERROR(IF((VLOOKUP($E43,'Adj NEA Backsheet'!$D$5:$CB$183,K$9,FALSE))="","",(VLOOKUP($E43,'Adj NEA Backsheet'!$D$5:$CB$183,K$9,FALSE))),"")</f>
        <v>135336.63388986362</v>
      </c>
      <c r="L43" s="101">
        <f ca="1">IFERROR(IF((VLOOKUP($E43,'Adj NEA Backsheet'!$D$5:$CB$183,L$9,FALSE))="","",(VLOOKUP($E43,'Adj NEA Backsheet'!$D$5:$CB$183,L$9,FALSE))),"")</f>
        <v>134735.62229970103</v>
      </c>
      <c r="M43" s="101">
        <f ca="1">IFERROR(IF((VLOOKUP($E43,'Adj NEA Backsheet'!$D$5:$CB$183,M$9,FALSE))="","",(VLOOKUP($E43,'Adj NEA Backsheet'!$D$5:$CB$183,M$9,FALSE))),"")</f>
        <v>141195.57852640492</v>
      </c>
      <c r="N43" s="103">
        <f ca="1">IFERROR(IF((VLOOKUP($E43,'Adj NEA Backsheet'!$D$5:$CB$183,N$9,FALSE))="","",(VLOOKUP($E43,'Adj NEA Backsheet'!$D$5:$CB$183,N$9,FALSE))),"")</f>
        <v>137579.54430046811</v>
      </c>
      <c r="O43" s="100">
        <f ca="1">IFERROR(IF((VLOOKUP($E43,'Adj NEA Backsheet'!$D$5:$CB$183,O$9,FALSE))="","",(VLOOKUP($E43,'Adj NEA Backsheet'!$D$5:$CB$183,O$9,FALSE))),"")</f>
        <v>203800.96855114627</v>
      </c>
      <c r="P43" s="104">
        <f ca="1">IFERROR(IF((VLOOKUP($E43,'Adj NEA Backsheet'!$D$5:$CB$183,P$9,FALSE))="","",(VLOOKUP($E43,'Adj NEA Backsheet'!$D$5:$CB$183,P$9,FALSE))),"")</f>
        <v>205175.67934966684</v>
      </c>
      <c r="Q43" s="101">
        <f ca="1">IFERROR(IF((VLOOKUP($E43,'Adj NEA Backsheet'!$D$5:$CB$183,Q$9,FALSE))="","",(VLOOKUP($E43,'Adj NEA Backsheet'!$D$5:$CB$183,Q$9,FALSE))),"")</f>
        <v>216047.85298457689</v>
      </c>
      <c r="R43" s="103">
        <f ca="1">IFERROR(IF((VLOOKUP($E43,'Adj NEA Backsheet'!$D$5:$CB$183,R$9,FALSE))="","",(VLOOKUP($E43,'Adj NEA Backsheet'!$D$5:$CB$183,R$9,FALSE))),"")</f>
        <v>211950.28732460382</v>
      </c>
    </row>
    <row r="44" spans="1:18" ht="15" customHeight="1" x14ac:dyDescent="0.3">
      <c r="A44" s="41">
        <v>31</v>
      </c>
      <c r="B44" s="77" t="str">
        <f ca="1">IFERROR(IF((VLOOKUP($E44,'Org List'!$AJ$10:$AL$190,3,FALSE))="","",(VLOOKUP($E44,'Org List'!$AJ$10:$AL$190,3,FALSE))),"")</f>
        <v>London Commissioning Region</v>
      </c>
      <c r="C44" s="78" t="str">
        <f ca="1">IFERROR(IF((VLOOKUP($E44,'Org List'!$AO$10:$AQ$190,3,FALSE))="","",(VLOOKUP($E44,'Org List'!$AO$10:$AQ$190,3,FALSE))),"")</f>
        <v>London Region</v>
      </c>
      <c r="D44" s="93" t="str">
        <f ca="1">IFERROR(IF((VLOOKUP($E44,'Org List'!$AT$10:$AV$190,3,FALSE))="","",(VLOOKUP($E44,'Org List'!$AT$10:$AV$190,3,FALSE))),"")</f>
        <v>NHS England London</v>
      </c>
      <c r="E44" s="77" t="str">
        <f t="shared" ca="1" si="0"/>
        <v>E09000002</v>
      </c>
      <c r="F44" s="79" t="str">
        <f ca="1">IF(E44="","",VLOOKUP(E44,'Org List'!$J$9:$K$640,2,0))</f>
        <v>Barking and Dagenham</v>
      </c>
      <c r="G44" s="100">
        <f ca="1">IFERROR(IF((VLOOKUP($E44,'Adj NEA Backsheet'!$D$5:$CB$183,G$9,FALSE))="","",(VLOOKUP($E44,'Adj NEA Backsheet'!$D$5:$CB$183,G$9,FALSE))),"")</f>
        <v>2069.8786068877407</v>
      </c>
      <c r="H44" s="101">
        <f ca="1">IFERROR(IF((VLOOKUP($E44,'Adj NEA Backsheet'!$D$5:$CB$183,H$9,FALSE))="","",(VLOOKUP($E44,'Adj NEA Backsheet'!$D$5:$CB$183,H$9,FALSE))),"")</f>
        <v>1847.9957127040971</v>
      </c>
      <c r="I44" s="101">
        <f ca="1">IFERROR(IF((VLOOKUP($E44,'Adj NEA Backsheet'!$D$5:$CB$183,I$9,FALSE))="","",(VLOOKUP($E44,'Adj NEA Backsheet'!$D$5:$CB$183,I$9,FALSE))),"")</f>
        <v>1752.9064154568314</v>
      </c>
      <c r="J44" s="102">
        <f ca="1">IFERROR(IF((VLOOKUP($E44,'Adj NEA Backsheet'!$D$5:$CB$183,J$9,FALSE))="","",(VLOOKUP($E44,'Adj NEA Backsheet'!$D$5:$CB$183,J$9,FALSE))),"")</f>
        <v>1701.9590138704527</v>
      </c>
      <c r="K44" s="100">
        <f ca="1">IFERROR(IF((VLOOKUP($E44,'Adj NEA Backsheet'!$D$5:$CB$183,K$9,FALSE))="","",(VLOOKUP($E44,'Adj NEA Backsheet'!$D$5:$CB$183,K$9,FALSE))),"")</f>
        <v>3621.4073889933979</v>
      </c>
      <c r="L44" s="101">
        <f ca="1">IFERROR(IF((VLOOKUP($E44,'Adj NEA Backsheet'!$D$5:$CB$183,L$9,FALSE))="","",(VLOOKUP($E44,'Adj NEA Backsheet'!$D$5:$CB$183,L$9,FALSE))),"")</f>
        <v>3407.7216413087717</v>
      </c>
      <c r="M44" s="101">
        <f ca="1">IFERROR(IF((VLOOKUP($E44,'Adj NEA Backsheet'!$D$5:$CB$183,M$9,FALSE))="","",(VLOOKUP($E44,'Adj NEA Backsheet'!$D$5:$CB$183,M$9,FALSE))),"")</f>
        <v>3502.3977448209971</v>
      </c>
      <c r="N44" s="103">
        <f ca="1">IFERROR(IF((VLOOKUP($E44,'Adj NEA Backsheet'!$D$5:$CB$183,N$9,FALSE))="","",(VLOOKUP($E44,'Adj NEA Backsheet'!$D$5:$CB$183,N$9,FALSE))),"")</f>
        <v>3367.2638266652857</v>
      </c>
      <c r="O44" s="100">
        <f ca="1">IFERROR(IF((VLOOKUP($E44,'Adj NEA Backsheet'!$D$5:$CB$183,O$9,FALSE))="","",(VLOOKUP($E44,'Adj NEA Backsheet'!$D$5:$CB$183,O$9,FALSE))),"")</f>
        <v>5691.2859958811387</v>
      </c>
      <c r="P44" s="104">
        <f ca="1">IFERROR(IF((VLOOKUP($E44,'Adj NEA Backsheet'!$D$5:$CB$183,P$9,FALSE))="","",(VLOOKUP($E44,'Adj NEA Backsheet'!$D$5:$CB$183,P$9,FALSE))),"")</f>
        <v>5255.7173540128688</v>
      </c>
      <c r="Q44" s="101">
        <f ca="1">IFERROR(IF((VLOOKUP($E44,'Adj NEA Backsheet'!$D$5:$CB$183,Q$9,FALSE))="","",(VLOOKUP($E44,'Adj NEA Backsheet'!$D$5:$CB$183,Q$9,FALSE))),"")</f>
        <v>5255.3041602778285</v>
      </c>
      <c r="R44" s="103">
        <f ca="1">IFERROR(IF((VLOOKUP($E44,'Adj NEA Backsheet'!$D$5:$CB$183,R$9,FALSE))="","",(VLOOKUP($E44,'Adj NEA Backsheet'!$D$5:$CB$183,R$9,FALSE))),"")</f>
        <v>5069.2228405357382</v>
      </c>
    </row>
    <row r="45" spans="1:18" ht="15" customHeight="1" x14ac:dyDescent="0.3">
      <c r="A45" s="41">
        <v>32</v>
      </c>
      <c r="B45" s="77" t="str">
        <f ca="1">IFERROR(IF((VLOOKUP($E45,'Org List'!$AJ$10:$AL$190,3,FALSE))="","",(VLOOKUP($E45,'Org List'!$AJ$10:$AL$190,3,FALSE))),"")</f>
        <v>London Commissioning Region</v>
      </c>
      <c r="C45" s="78" t="str">
        <f ca="1">IFERROR(IF((VLOOKUP($E45,'Org List'!$AO$10:$AQ$190,3,FALSE))="","",(VLOOKUP($E45,'Org List'!$AO$10:$AQ$190,3,FALSE))),"")</f>
        <v>London Region</v>
      </c>
      <c r="D45" s="93" t="str">
        <f ca="1">IFERROR(IF((VLOOKUP($E45,'Org List'!$AT$10:$AV$190,3,FALSE))="","",(VLOOKUP($E45,'Org List'!$AT$10:$AV$190,3,FALSE))),"")</f>
        <v>NHS England London</v>
      </c>
      <c r="E45" s="77" t="str">
        <f t="shared" ca="1" si="0"/>
        <v>E09000003</v>
      </c>
      <c r="F45" s="79" t="str">
        <f ca="1">IF(E45="","",VLOOKUP(E45,'Org List'!$J$9:$K$640,2,0))</f>
        <v>Barnet</v>
      </c>
      <c r="G45" s="100">
        <f ca="1">IFERROR(IF((VLOOKUP($E45,'Adj NEA Backsheet'!$D$5:$CB$183,G$9,FALSE))="","",(VLOOKUP($E45,'Adj NEA Backsheet'!$D$5:$CB$183,G$9,FALSE))),"")</f>
        <v>2899.2477505502202</v>
      </c>
      <c r="H45" s="101">
        <f ca="1">IFERROR(IF((VLOOKUP($E45,'Adj NEA Backsheet'!$D$5:$CB$183,H$9,FALSE))="","",(VLOOKUP($E45,'Adj NEA Backsheet'!$D$5:$CB$183,H$9,FALSE))),"")</f>
        <v>2785.4982394611889</v>
      </c>
      <c r="I45" s="101">
        <f ca="1">IFERROR(IF((VLOOKUP($E45,'Adj NEA Backsheet'!$D$5:$CB$183,I$9,FALSE))="","",(VLOOKUP($E45,'Adj NEA Backsheet'!$D$5:$CB$183,I$9,FALSE))),"")</f>
        <v>2800.2567925955609</v>
      </c>
      <c r="J45" s="102">
        <f ca="1">IFERROR(IF((VLOOKUP($E45,'Adj NEA Backsheet'!$D$5:$CB$183,J$9,FALSE))="","",(VLOOKUP($E45,'Adj NEA Backsheet'!$D$5:$CB$183,J$9,FALSE))),"")</f>
        <v>2774.1581895988729</v>
      </c>
      <c r="K45" s="100">
        <f ca="1">IFERROR(IF((VLOOKUP($E45,'Adj NEA Backsheet'!$D$5:$CB$183,K$9,FALSE))="","",(VLOOKUP($E45,'Adj NEA Backsheet'!$D$5:$CB$183,K$9,FALSE))),"")</f>
        <v>5254.7835426093761</v>
      </c>
      <c r="L45" s="101">
        <f ca="1">IFERROR(IF((VLOOKUP($E45,'Adj NEA Backsheet'!$D$5:$CB$183,L$9,FALSE))="","",(VLOOKUP($E45,'Adj NEA Backsheet'!$D$5:$CB$183,L$9,FALSE))),"")</f>
        <v>5390.4454089835772</v>
      </c>
      <c r="M45" s="101">
        <f ca="1">IFERROR(IF((VLOOKUP($E45,'Adj NEA Backsheet'!$D$5:$CB$183,M$9,FALSE))="","",(VLOOKUP($E45,'Adj NEA Backsheet'!$D$5:$CB$183,M$9,FALSE))),"")</f>
        <v>5578.4452292407768</v>
      </c>
      <c r="N45" s="103">
        <f ca="1">IFERROR(IF((VLOOKUP($E45,'Adj NEA Backsheet'!$D$5:$CB$183,N$9,FALSE))="","",(VLOOKUP($E45,'Adj NEA Backsheet'!$D$5:$CB$183,N$9,FALSE))),"")</f>
        <v>5555.2367207289572</v>
      </c>
      <c r="O45" s="100">
        <f ca="1">IFERROR(IF((VLOOKUP($E45,'Adj NEA Backsheet'!$D$5:$CB$183,O$9,FALSE))="","",(VLOOKUP($E45,'Adj NEA Backsheet'!$D$5:$CB$183,O$9,FALSE))),"")</f>
        <v>8154.0312931595963</v>
      </c>
      <c r="P45" s="104">
        <f ca="1">IFERROR(IF((VLOOKUP($E45,'Adj NEA Backsheet'!$D$5:$CB$183,P$9,FALSE))="","",(VLOOKUP($E45,'Adj NEA Backsheet'!$D$5:$CB$183,P$9,FALSE))),"")</f>
        <v>8175.943648444766</v>
      </c>
      <c r="Q45" s="101">
        <f ca="1">IFERROR(IF((VLOOKUP($E45,'Adj NEA Backsheet'!$D$5:$CB$183,Q$9,FALSE))="","",(VLOOKUP($E45,'Adj NEA Backsheet'!$D$5:$CB$183,Q$9,FALSE))),"")</f>
        <v>8378.7020218363377</v>
      </c>
      <c r="R45" s="103">
        <f ca="1">IFERROR(IF((VLOOKUP($E45,'Adj NEA Backsheet'!$D$5:$CB$183,R$9,FALSE))="","",(VLOOKUP($E45,'Adj NEA Backsheet'!$D$5:$CB$183,R$9,FALSE))),"")</f>
        <v>8329.3949103278301</v>
      </c>
    </row>
    <row r="46" spans="1:18" ht="15" customHeight="1" x14ac:dyDescent="0.3">
      <c r="A46" s="41">
        <v>33</v>
      </c>
      <c r="B46" s="77" t="str">
        <f ca="1">IFERROR(IF((VLOOKUP($E46,'Org List'!$AJ$10:$AL$190,3,FALSE))="","",(VLOOKUP($E46,'Org List'!$AJ$10:$AL$190,3,FALSE))),"")</f>
        <v>North East and Yorkshire Commissioning Region</v>
      </c>
      <c r="C46" s="78" t="str">
        <f ca="1">IFERROR(IF((VLOOKUP($E46,'Org List'!$AO$10:$AQ$190,3,FALSE))="","",(VLOOKUP($E46,'Org List'!$AO$10:$AQ$190,3,FALSE))),"")</f>
        <v>Yorkshire and The Humber Region</v>
      </c>
      <c r="D46" s="93" t="str">
        <f ca="1">IFERROR(IF((VLOOKUP($E46,'Org List'!$AT$10:$AV$190,3,FALSE))="","",(VLOOKUP($E46,'Org List'!$AT$10:$AV$190,3,FALSE))),"")</f>
        <v>NHS England North East and Yokrshire (Yorkshire And Humber)</v>
      </c>
      <c r="E46" s="77" t="str">
        <f t="shared" ca="1" si="0"/>
        <v>E08000016</v>
      </c>
      <c r="F46" s="79" t="str">
        <f ca="1">IF(E46="","",VLOOKUP(E46,'Org List'!$J$9:$K$640,2,0))</f>
        <v>Barnsley</v>
      </c>
      <c r="G46" s="100">
        <f ca="1">IFERROR(IF((VLOOKUP($E46,'Adj NEA Backsheet'!$D$5:$CB$183,G$9,FALSE))="","",(VLOOKUP($E46,'Adj NEA Backsheet'!$D$5:$CB$183,G$9,FALSE))),"")</f>
        <v>2286.2014440776106</v>
      </c>
      <c r="H46" s="101">
        <f ca="1">IFERROR(IF((VLOOKUP($E46,'Adj NEA Backsheet'!$D$5:$CB$183,H$9,FALSE))="","",(VLOOKUP($E46,'Adj NEA Backsheet'!$D$5:$CB$183,H$9,FALSE))),"")</f>
        <v>2302.5736851130123</v>
      </c>
      <c r="I46" s="101">
        <f ca="1">IFERROR(IF((VLOOKUP($E46,'Adj NEA Backsheet'!$D$5:$CB$183,I$9,FALSE))="","",(VLOOKUP($E46,'Adj NEA Backsheet'!$D$5:$CB$183,I$9,FALSE))),"")</f>
        <v>2420.6748461538182</v>
      </c>
      <c r="J46" s="102">
        <f ca="1">IFERROR(IF((VLOOKUP($E46,'Adj NEA Backsheet'!$D$5:$CB$183,J$9,FALSE))="","",(VLOOKUP($E46,'Adj NEA Backsheet'!$D$5:$CB$183,J$9,FALSE))),"")</f>
        <v>2534.9733426364987</v>
      </c>
      <c r="K46" s="100">
        <f ca="1">IFERROR(IF((VLOOKUP($E46,'Adj NEA Backsheet'!$D$5:$CB$183,K$9,FALSE))="","",(VLOOKUP($E46,'Adj NEA Backsheet'!$D$5:$CB$183,K$9,FALSE))),"")</f>
        <v>6166.3104351214233</v>
      </c>
      <c r="L46" s="101">
        <f ca="1">IFERROR(IF((VLOOKUP($E46,'Adj NEA Backsheet'!$D$5:$CB$183,L$9,FALSE))="","",(VLOOKUP($E46,'Adj NEA Backsheet'!$D$5:$CB$183,L$9,FALSE))),"")</f>
        <v>6172.6259527116454</v>
      </c>
      <c r="M46" s="101">
        <f ca="1">IFERROR(IF((VLOOKUP($E46,'Adj NEA Backsheet'!$D$5:$CB$183,M$9,FALSE))="","",(VLOOKUP($E46,'Adj NEA Backsheet'!$D$5:$CB$183,M$9,FALSE))),"")</f>
        <v>6624.1581993464952</v>
      </c>
      <c r="N46" s="103">
        <f ca="1">IFERROR(IF((VLOOKUP($E46,'Adj NEA Backsheet'!$D$5:$CB$183,N$9,FALSE))="","",(VLOOKUP($E46,'Adj NEA Backsheet'!$D$5:$CB$183,N$9,FALSE))),"")</f>
        <v>6828.3991410440931</v>
      </c>
      <c r="O46" s="100">
        <f ca="1">IFERROR(IF((VLOOKUP($E46,'Adj NEA Backsheet'!$D$5:$CB$183,O$9,FALSE))="","",(VLOOKUP($E46,'Adj NEA Backsheet'!$D$5:$CB$183,O$9,FALSE))),"")</f>
        <v>8452.5118791990335</v>
      </c>
      <c r="P46" s="104">
        <f ca="1">IFERROR(IF((VLOOKUP($E46,'Adj NEA Backsheet'!$D$5:$CB$183,P$9,FALSE))="","",(VLOOKUP($E46,'Adj NEA Backsheet'!$D$5:$CB$183,P$9,FALSE))),"")</f>
        <v>8475.1996378246586</v>
      </c>
      <c r="Q46" s="101">
        <f ca="1">IFERROR(IF((VLOOKUP($E46,'Adj NEA Backsheet'!$D$5:$CB$183,Q$9,FALSE))="","",(VLOOKUP($E46,'Adj NEA Backsheet'!$D$5:$CB$183,Q$9,FALSE))),"")</f>
        <v>9044.8330455003124</v>
      </c>
      <c r="R46" s="103">
        <f ca="1">IFERROR(IF((VLOOKUP($E46,'Adj NEA Backsheet'!$D$5:$CB$183,R$9,FALSE))="","",(VLOOKUP($E46,'Adj NEA Backsheet'!$D$5:$CB$183,R$9,FALSE))),"")</f>
        <v>9363.3724836805923</v>
      </c>
    </row>
    <row r="47" spans="1:18" ht="15" customHeight="1" x14ac:dyDescent="0.3">
      <c r="A47" s="41">
        <v>34</v>
      </c>
      <c r="B47" s="77" t="str">
        <f ca="1">IFERROR(IF((VLOOKUP($E47,'Org List'!$AJ$10:$AL$190,3,FALSE))="","",(VLOOKUP($E47,'Org List'!$AJ$10:$AL$190,3,FALSE))),"")</f>
        <v>South West England Commissioning Region</v>
      </c>
      <c r="C47" s="78" t="str">
        <f ca="1">IFERROR(IF((VLOOKUP($E47,'Org List'!$AO$10:$AQ$190,3,FALSE))="","",(VLOOKUP($E47,'Org List'!$AO$10:$AQ$190,3,FALSE))),"")</f>
        <v>South West Region</v>
      </c>
      <c r="D47" s="93" t="str">
        <f ca="1">IFERROR(IF((VLOOKUP($E47,'Org List'!$AT$10:$AV$190,3,FALSE))="","",(VLOOKUP($E47,'Org List'!$AT$10:$AV$190,3,FALSE))),"")</f>
        <v>NHS England South West (South West North)</v>
      </c>
      <c r="E47" s="77" t="str">
        <f t="shared" ca="1" si="0"/>
        <v>E06000022</v>
      </c>
      <c r="F47" s="79" t="str">
        <f ca="1">IF(E47="","",VLOOKUP(E47,'Org List'!$J$9:$K$640,2,0))</f>
        <v>Bath and North East Somerset</v>
      </c>
      <c r="G47" s="100">
        <f ca="1">IFERROR(IF((VLOOKUP($E47,'Adj NEA Backsheet'!$D$5:$CB$183,G$9,FALSE))="","",(VLOOKUP($E47,'Adj NEA Backsheet'!$D$5:$CB$183,G$9,FALSE))),"")</f>
        <v>1426.5086128693381</v>
      </c>
      <c r="H47" s="101">
        <f ca="1">IFERROR(IF((VLOOKUP($E47,'Adj NEA Backsheet'!$D$5:$CB$183,H$9,FALSE))="","",(VLOOKUP($E47,'Adj NEA Backsheet'!$D$5:$CB$183,H$9,FALSE))),"")</f>
        <v>1460.2773996314113</v>
      </c>
      <c r="I47" s="101">
        <f ca="1">IFERROR(IF((VLOOKUP($E47,'Adj NEA Backsheet'!$D$5:$CB$183,I$9,FALSE))="","",(VLOOKUP($E47,'Adj NEA Backsheet'!$D$5:$CB$183,I$9,FALSE))),"")</f>
        <v>1710.8491753514054</v>
      </c>
      <c r="J47" s="102">
        <f ca="1">IFERROR(IF((VLOOKUP($E47,'Adj NEA Backsheet'!$D$5:$CB$183,J$9,FALSE))="","",(VLOOKUP($E47,'Adj NEA Backsheet'!$D$5:$CB$183,J$9,FALSE))),"")</f>
        <v>1769.9433433441941</v>
      </c>
      <c r="K47" s="100">
        <f ca="1">IFERROR(IF((VLOOKUP($E47,'Adj NEA Backsheet'!$D$5:$CB$183,K$9,FALSE))="","",(VLOOKUP($E47,'Adj NEA Backsheet'!$D$5:$CB$183,K$9,FALSE))),"")</f>
        <v>3148.3449778913946</v>
      </c>
      <c r="L47" s="101">
        <f ca="1">IFERROR(IF((VLOOKUP($E47,'Adj NEA Backsheet'!$D$5:$CB$183,L$9,FALSE))="","",(VLOOKUP($E47,'Adj NEA Backsheet'!$D$5:$CB$183,L$9,FALSE))),"")</f>
        <v>3003.810046953281</v>
      </c>
      <c r="M47" s="101">
        <f ca="1">IFERROR(IF((VLOOKUP($E47,'Adj NEA Backsheet'!$D$5:$CB$183,M$9,FALSE))="","",(VLOOKUP($E47,'Adj NEA Backsheet'!$D$5:$CB$183,M$9,FALSE))),"")</f>
        <v>3267.5655287802765</v>
      </c>
      <c r="N47" s="103">
        <f ca="1">IFERROR(IF((VLOOKUP($E47,'Adj NEA Backsheet'!$D$5:$CB$183,N$9,FALSE))="","",(VLOOKUP($E47,'Adj NEA Backsheet'!$D$5:$CB$183,N$9,FALSE))),"")</f>
        <v>3260.6343598603444</v>
      </c>
      <c r="O47" s="100">
        <f ca="1">IFERROR(IF((VLOOKUP($E47,'Adj NEA Backsheet'!$D$5:$CB$183,O$9,FALSE))="","",(VLOOKUP($E47,'Adj NEA Backsheet'!$D$5:$CB$183,O$9,FALSE))),"")</f>
        <v>4574.8535907607329</v>
      </c>
      <c r="P47" s="104">
        <f ca="1">IFERROR(IF((VLOOKUP($E47,'Adj NEA Backsheet'!$D$5:$CB$183,P$9,FALSE))="","",(VLOOKUP($E47,'Adj NEA Backsheet'!$D$5:$CB$183,P$9,FALSE))),"")</f>
        <v>4464.0874465846919</v>
      </c>
      <c r="Q47" s="101">
        <f ca="1">IFERROR(IF((VLOOKUP($E47,'Adj NEA Backsheet'!$D$5:$CB$183,Q$9,FALSE))="","",(VLOOKUP($E47,'Adj NEA Backsheet'!$D$5:$CB$183,Q$9,FALSE))),"")</f>
        <v>4978.4147041316819</v>
      </c>
      <c r="R47" s="103">
        <f ca="1">IFERROR(IF((VLOOKUP($E47,'Adj NEA Backsheet'!$D$5:$CB$183,R$9,FALSE))="","",(VLOOKUP($E47,'Adj NEA Backsheet'!$D$5:$CB$183,R$9,FALSE))),"")</f>
        <v>5030.5777032045389</v>
      </c>
    </row>
    <row r="48" spans="1:18" ht="15" customHeight="1" x14ac:dyDescent="0.3">
      <c r="A48" s="41">
        <v>35</v>
      </c>
      <c r="B48" s="77" t="str">
        <f ca="1">IFERROR(IF((VLOOKUP($E48,'Org List'!$AJ$10:$AL$190,3,FALSE))="","",(VLOOKUP($E48,'Org List'!$AJ$10:$AL$190,3,FALSE))),"")</f>
        <v>East of England Commissioning Region</v>
      </c>
      <c r="C48" s="78" t="str">
        <f ca="1">IFERROR(IF((VLOOKUP($E48,'Org List'!$AO$10:$AQ$190,3,FALSE))="","",(VLOOKUP($E48,'Org List'!$AO$10:$AQ$190,3,FALSE))),"")</f>
        <v>East Region</v>
      </c>
      <c r="D48" s="93" t="str">
        <f ca="1">IFERROR(IF((VLOOKUP($E48,'Org List'!$AT$10:$AV$190,3,FALSE))="","",(VLOOKUP($E48,'Org List'!$AT$10:$AV$190,3,FALSE))),"")</f>
        <v>NHS England East (East)</v>
      </c>
      <c r="E48" s="77" t="str">
        <f t="shared" ca="1" si="0"/>
        <v>E06000055</v>
      </c>
      <c r="F48" s="79" t="str">
        <f ca="1">IF(E48="","",VLOOKUP(E48,'Org List'!$J$9:$K$640,2,0))</f>
        <v>Bedford</v>
      </c>
      <c r="G48" s="100">
        <f ca="1">IFERROR(IF((VLOOKUP($E48,'Adj NEA Backsheet'!$D$5:$CB$183,G$9,FALSE))="","",(VLOOKUP($E48,'Adj NEA Backsheet'!$D$5:$CB$183,G$9,FALSE))),"")</f>
        <v>1571.9785887456915</v>
      </c>
      <c r="H48" s="101">
        <f ca="1">IFERROR(IF((VLOOKUP($E48,'Adj NEA Backsheet'!$D$5:$CB$183,H$9,FALSE))="","",(VLOOKUP($E48,'Adj NEA Backsheet'!$D$5:$CB$183,H$9,FALSE))),"")</f>
        <v>1588.640574759791</v>
      </c>
      <c r="I48" s="101">
        <f ca="1">IFERROR(IF((VLOOKUP($E48,'Adj NEA Backsheet'!$D$5:$CB$183,I$9,FALSE))="","",(VLOOKUP($E48,'Adj NEA Backsheet'!$D$5:$CB$183,I$9,FALSE))),"")</f>
        <v>1739.8422141982196</v>
      </c>
      <c r="J48" s="102">
        <f ca="1">IFERROR(IF((VLOOKUP($E48,'Adj NEA Backsheet'!$D$5:$CB$183,J$9,FALSE))="","",(VLOOKUP($E48,'Adj NEA Backsheet'!$D$5:$CB$183,J$9,FALSE))),"")</f>
        <v>1668.0164636155305</v>
      </c>
      <c r="K48" s="100">
        <f ca="1">IFERROR(IF((VLOOKUP($E48,'Adj NEA Backsheet'!$D$5:$CB$183,K$9,FALSE))="","",(VLOOKUP($E48,'Adj NEA Backsheet'!$D$5:$CB$183,K$9,FALSE))),"")</f>
        <v>3226.6275900208061</v>
      </c>
      <c r="L48" s="101">
        <f ca="1">IFERROR(IF((VLOOKUP($E48,'Adj NEA Backsheet'!$D$5:$CB$183,L$9,FALSE))="","",(VLOOKUP($E48,'Adj NEA Backsheet'!$D$5:$CB$183,L$9,FALSE))),"")</f>
        <v>3210.7902236986074</v>
      </c>
      <c r="M48" s="101">
        <f ca="1">IFERROR(IF((VLOOKUP($E48,'Adj NEA Backsheet'!$D$5:$CB$183,M$9,FALSE))="","",(VLOOKUP($E48,'Adj NEA Backsheet'!$D$5:$CB$183,M$9,FALSE))),"")</f>
        <v>3483.1116835174125</v>
      </c>
      <c r="N48" s="103">
        <f ca="1">IFERROR(IF((VLOOKUP($E48,'Adj NEA Backsheet'!$D$5:$CB$183,N$9,FALSE))="","",(VLOOKUP($E48,'Adj NEA Backsheet'!$D$5:$CB$183,N$9,FALSE))),"")</f>
        <v>3384.5147827306828</v>
      </c>
      <c r="O48" s="100">
        <f ca="1">IFERROR(IF((VLOOKUP($E48,'Adj NEA Backsheet'!$D$5:$CB$183,O$9,FALSE))="","",(VLOOKUP($E48,'Adj NEA Backsheet'!$D$5:$CB$183,O$9,FALSE))),"")</f>
        <v>4798.6061787664976</v>
      </c>
      <c r="P48" s="104">
        <f ca="1">IFERROR(IF((VLOOKUP($E48,'Adj NEA Backsheet'!$D$5:$CB$183,P$9,FALSE))="","",(VLOOKUP($E48,'Adj NEA Backsheet'!$D$5:$CB$183,P$9,FALSE))),"")</f>
        <v>4799.4307984583984</v>
      </c>
      <c r="Q48" s="101">
        <f ca="1">IFERROR(IF((VLOOKUP($E48,'Adj NEA Backsheet'!$D$5:$CB$183,Q$9,FALSE))="","",(VLOOKUP($E48,'Adj NEA Backsheet'!$D$5:$CB$183,Q$9,FALSE))),"")</f>
        <v>5222.9538977156317</v>
      </c>
      <c r="R48" s="103">
        <f ca="1">IFERROR(IF((VLOOKUP($E48,'Adj NEA Backsheet'!$D$5:$CB$183,R$9,FALSE))="","",(VLOOKUP($E48,'Adj NEA Backsheet'!$D$5:$CB$183,R$9,FALSE))),"")</f>
        <v>5052.5312463462133</v>
      </c>
    </row>
    <row r="49" spans="1:18" ht="15" customHeight="1" x14ac:dyDescent="0.3">
      <c r="A49" s="41">
        <v>36</v>
      </c>
      <c r="B49" s="77" t="str">
        <f ca="1">IFERROR(IF((VLOOKUP($E49,'Org List'!$AJ$10:$AL$190,3,FALSE))="","",(VLOOKUP($E49,'Org List'!$AJ$10:$AL$190,3,FALSE))),"")</f>
        <v>London Commissioning Region</v>
      </c>
      <c r="C49" s="78" t="str">
        <f ca="1">IFERROR(IF((VLOOKUP($E49,'Org List'!$AO$10:$AQ$190,3,FALSE))="","",(VLOOKUP($E49,'Org List'!$AO$10:$AQ$190,3,FALSE))),"")</f>
        <v>London Region</v>
      </c>
      <c r="D49" s="93" t="str">
        <f ca="1">IFERROR(IF((VLOOKUP($E49,'Org List'!$AT$10:$AV$190,3,FALSE))="","",(VLOOKUP($E49,'Org List'!$AT$10:$AV$190,3,FALSE))),"")</f>
        <v>NHS England London</v>
      </c>
      <c r="E49" s="77" t="str">
        <f t="shared" ca="1" si="0"/>
        <v>E09000004</v>
      </c>
      <c r="F49" s="79" t="str">
        <f ca="1">IF(E49="","",VLOOKUP(E49,'Org List'!$J$9:$K$640,2,0))</f>
        <v>Bexley</v>
      </c>
      <c r="G49" s="100">
        <f ca="1">IFERROR(IF((VLOOKUP($E49,'Adj NEA Backsheet'!$D$5:$CB$183,G$9,FALSE))="","",(VLOOKUP($E49,'Adj NEA Backsheet'!$D$5:$CB$183,G$9,FALSE))),"")</f>
        <v>2520.7920922561261</v>
      </c>
      <c r="H49" s="101">
        <f ca="1">IFERROR(IF((VLOOKUP($E49,'Adj NEA Backsheet'!$D$5:$CB$183,H$9,FALSE))="","",(VLOOKUP($E49,'Adj NEA Backsheet'!$D$5:$CB$183,H$9,FALSE))),"")</f>
        <v>2357.5409523542012</v>
      </c>
      <c r="I49" s="101">
        <f ca="1">IFERROR(IF((VLOOKUP($E49,'Adj NEA Backsheet'!$D$5:$CB$183,I$9,FALSE))="","",(VLOOKUP($E49,'Adj NEA Backsheet'!$D$5:$CB$183,I$9,FALSE))),"")</f>
        <v>2685.8871127241282</v>
      </c>
      <c r="J49" s="102">
        <f ca="1">IFERROR(IF((VLOOKUP($E49,'Adj NEA Backsheet'!$D$5:$CB$183,J$9,FALSE))="","",(VLOOKUP($E49,'Adj NEA Backsheet'!$D$5:$CB$183,J$9,FALSE))),"")</f>
        <v>2586.4334233989575</v>
      </c>
      <c r="K49" s="100">
        <f ca="1">IFERROR(IF((VLOOKUP($E49,'Adj NEA Backsheet'!$D$5:$CB$183,K$9,FALSE))="","",(VLOOKUP($E49,'Adj NEA Backsheet'!$D$5:$CB$183,K$9,FALSE))),"")</f>
        <v>4242.4241314024457</v>
      </c>
      <c r="L49" s="101">
        <f ca="1">IFERROR(IF((VLOOKUP($E49,'Adj NEA Backsheet'!$D$5:$CB$183,L$9,FALSE))="","",(VLOOKUP($E49,'Adj NEA Backsheet'!$D$5:$CB$183,L$9,FALSE))),"")</f>
        <v>4046.7733228685393</v>
      </c>
      <c r="M49" s="101">
        <f ca="1">IFERROR(IF((VLOOKUP($E49,'Adj NEA Backsheet'!$D$5:$CB$183,M$9,FALSE))="","",(VLOOKUP($E49,'Adj NEA Backsheet'!$D$5:$CB$183,M$9,FALSE))),"")</f>
        <v>4265.3953262055584</v>
      </c>
      <c r="N49" s="103">
        <f ca="1">IFERROR(IF((VLOOKUP($E49,'Adj NEA Backsheet'!$D$5:$CB$183,N$9,FALSE))="","",(VLOOKUP($E49,'Adj NEA Backsheet'!$D$5:$CB$183,N$9,FALSE))),"")</f>
        <v>4237.7695161158135</v>
      </c>
      <c r="O49" s="100">
        <f ca="1">IFERROR(IF((VLOOKUP($E49,'Adj NEA Backsheet'!$D$5:$CB$183,O$9,FALSE))="","",(VLOOKUP($E49,'Adj NEA Backsheet'!$D$5:$CB$183,O$9,FALSE))),"")</f>
        <v>6763.2162236585718</v>
      </c>
      <c r="P49" s="104">
        <f ca="1">IFERROR(IF((VLOOKUP($E49,'Adj NEA Backsheet'!$D$5:$CB$183,P$9,FALSE))="","",(VLOOKUP($E49,'Adj NEA Backsheet'!$D$5:$CB$183,P$9,FALSE))),"")</f>
        <v>6404.3142752227404</v>
      </c>
      <c r="Q49" s="101">
        <f ca="1">IFERROR(IF((VLOOKUP($E49,'Adj NEA Backsheet'!$D$5:$CB$183,Q$9,FALSE))="","",(VLOOKUP($E49,'Adj NEA Backsheet'!$D$5:$CB$183,Q$9,FALSE))),"")</f>
        <v>6951.2824389296866</v>
      </c>
      <c r="R49" s="103">
        <f ca="1">IFERROR(IF((VLOOKUP($E49,'Adj NEA Backsheet'!$D$5:$CB$183,R$9,FALSE))="","",(VLOOKUP($E49,'Adj NEA Backsheet'!$D$5:$CB$183,R$9,FALSE))),"")</f>
        <v>6824.2029395147711</v>
      </c>
    </row>
    <row r="50" spans="1:18" ht="15" customHeight="1" x14ac:dyDescent="0.3">
      <c r="A50" s="41">
        <v>37</v>
      </c>
      <c r="B50" s="77" t="str">
        <f ca="1">IFERROR(IF((VLOOKUP($E50,'Org List'!$AJ$10:$AL$190,3,FALSE))="","",(VLOOKUP($E50,'Org List'!$AJ$10:$AL$190,3,FALSE))),"")</f>
        <v>Midlands Commissioning Region</v>
      </c>
      <c r="C50" s="78" t="str">
        <f ca="1">IFERROR(IF((VLOOKUP($E50,'Org List'!$AO$10:$AQ$190,3,FALSE))="","",(VLOOKUP($E50,'Org List'!$AO$10:$AQ$190,3,FALSE))),"")</f>
        <v>West Midlands Region</v>
      </c>
      <c r="D50" s="93" t="str">
        <f ca="1">IFERROR(IF((VLOOKUP($E50,'Org List'!$AT$10:$AV$190,3,FALSE))="","",(VLOOKUP($E50,'Org List'!$AT$10:$AV$190,3,FALSE))),"")</f>
        <v>NHS England Midlands (West Midlands)</v>
      </c>
      <c r="E50" s="77" t="str">
        <f t="shared" ca="1" si="0"/>
        <v>E08000025</v>
      </c>
      <c r="F50" s="79" t="str">
        <f ca="1">IF(E50="","",VLOOKUP(E50,'Org List'!$J$9:$K$640,2,0))</f>
        <v>Birmingham</v>
      </c>
      <c r="G50" s="100">
        <f ca="1">IFERROR(IF((VLOOKUP($E50,'Adj NEA Backsheet'!$D$5:$CB$183,G$9,FALSE))="","",(VLOOKUP($E50,'Adj NEA Backsheet'!$D$5:$CB$183,G$9,FALSE))),"")</f>
        <v>14831.310133978794</v>
      </c>
      <c r="H50" s="101">
        <f ca="1">IFERROR(IF((VLOOKUP($E50,'Adj NEA Backsheet'!$D$5:$CB$183,H$9,FALSE))="","",(VLOOKUP($E50,'Adj NEA Backsheet'!$D$5:$CB$183,H$9,FALSE))),"")</f>
        <v>15170.792583431339</v>
      </c>
      <c r="I50" s="101">
        <f ca="1">IFERROR(IF((VLOOKUP($E50,'Adj NEA Backsheet'!$D$5:$CB$183,I$9,FALSE))="","",(VLOOKUP($E50,'Adj NEA Backsheet'!$D$5:$CB$183,I$9,FALSE))),"")</f>
        <v>15661.7144166418</v>
      </c>
      <c r="J50" s="102">
        <f ca="1">IFERROR(IF((VLOOKUP($E50,'Adj NEA Backsheet'!$D$5:$CB$183,J$9,FALSE))="","",(VLOOKUP($E50,'Adj NEA Backsheet'!$D$5:$CB$183,J$9,FALSE))),"")</f>
        <v>14769.985622111093</v>
      </c>
      <c r="K50" s="100">
        <f ca="1">IFERROR(IF((VLOOKUP($E50,'Adj NEA Backsheet'!$D$5:$CB$183,K$9,FALSE))="","",(VLOOKUP($E50,'Adj NEA Backsheet'!$D$5:$CB$183,K$9,FALSE))),"")</f>
        <v>24603.520509890848</v>
      </c>
      <c r="L50" s="101">
        <f ca="1">IFERROR(IF((VLOOKUP($E50,'Adj NEA Backsheet'!$D$5:$CB$183,L$9,FALSE))="","",(VLOOKUP($E50,'Adj NEA Backsheet'!$D$5:$CB$183,L$9,FALSE))),"")</f>
        <v>25747.485139130175</v>
      </c>
      <c r="M50" s="101">
        <f ca="1">IFERROR(IF((VLOOKUP($E50,'Adj NEA Backsheet'!$D$5:$CB$183,M$9,FALSE))="","",(VLOOKUP($E50,'Adj NEA Backsheet'!$D$5:$CB$183,M$9,FALSE))),"")</f>
        <v>25728.789276151008</v>
      </c>
      <c r="N50" s="103">
        <f ca="1">IFERROR(IF((VLOOKUP($E50,'Adj NEA Backsheet'!$D$5:$CB$183,N$9,FALSE))="","",(VLOOKUP($E50,'Adj NEA Backsheet'!$D$5:$CB$183,N$9,FALSE))),"")</f>
        <v>24632.171014222462</v>
      </c>
      <c r="O50" s="100">
        <f ca="1">IFERROR(IF((VLOOKUP($E50,'Adj NEA Backsheet'!$D$5:$CB$183,O$9,FALSE))="","",(VLOOKUP($E50,'Adj NEA Backsheet'!$D$5:$CB$183,O$9,FALSE))),"")</f>
        <v>39434.830643869645</v>
      </c>
      <c r="P50" s="104">
        <f ca="1">IFERROR(IF((VLOOKUP($E50,'Adj NEA Backsheet'!$D$5:$CB$183,P$9,FALSE))="","",(VLOOKUP($E50,'Adj NEA Backsheet'!$D$5:$CB$183,P$9,FALSE))),"")</f>
        <v>40918.277722561514</v>
      </c>
      <c r="Q50" s="101">
        <f ca="1">IFERROR(IF((VLOOKUP($E50,'Adj NEA Backsheet'!$D$5:$CB$183,Q$9,FALSE))="","",(VLOOKUP($E50,'Adj NEA Backsheet'!$D$5:$CB$183,Q$9,FALSE))),"")</f>
        <v>41390.503692792809</v>
      </c>
      <c r="R50" s="103">
        <f ca="1">IFERROR(IF((VLOOKUP($E50,'Adj NEA Backsheet'!$D$5:$CB$183,R$9,FALSE))="","",(VLOOKUP($E50,'Adj NEA Backsheet'!$D$5:$CB$183,R$9,FALSE))),"")</f>
        <v>39402.156636333559</v>
      </c>
    </row>
    <row r="51" spans="1:18" ht="15" customHeight="1" x14ac:dyDescent="0.3">
      <c r="A51" s="41">
        <v>38</v>
      </c>
      <c r="B51" s="77" t="str">
        <f ca="1">IFERROR(IF((VLOOKUP($E51,'Org List'!$AJ$10:$AL$190,3,FALSE))="","",(VLOOKUP($E51,'Org List'!$AJ$10:$AL$190,3,FALSE))),"")</f>
        <v>North West Commissioning Region</v>
      </c>
      <c r="C51" s="78" t="str">
        <f ca="1">IFERROR(IF((VLOOKUP($E51,'Org List'!$AO$10:$AQ$190,3,FALSE))="","",(VLOOKUP($E51,'Org List'!$AO$10:$AQ$190,3,FALSE))),"")</f>
        <v>North West Region</v>
      </c>
      <c r="D51" s="93" t="str">
        <f ca="1">IFERROR(IF((VLOOKUP($E51,'Org List'!$AT$10:$AV$190,3,FALSE))="","",(VLOOKUP($E51,'Org List'!$AT$10:$AV$190,3,FALSE))),"")</f>
        <v>NHS England North West (Lancashire)</v>
      </c>
      <c r="E51" s="77" t="str">
        <f t="shared" ca="1" si="0"/>
        <v>E06000008</v>
      </c>
      <c r="F51" s="79" t="str">
        <f ca="1">IF(E51="","",VLOOKUP(E51,'Org List'!$J$9:$K$640,2,0))</f>
        <v>Blackburn with Darwen</v>
      </c>
      <c r="G51" s="100">
        <f ca="1">IFERROR(IF((VLOOKUP($E51,'Adj NEA Backsheet'!$D$5:$CB$183,G$9,FALSE))="","",(VLOOKUP($E51,'Adj NEA Backsheet'!$D$5:$CB$183,G$9,FALSE))),"")</f>
        <v>1468.7605951415862</v>
      </c>
      <c r="H51" s="101">
        <f ca="1">IFERROR(IF((VLOOKUP($E51,'Adj NEA Backsheet'!$D$5:$CB$183,H$9,FALSE))="","",(VLOOKUP($E51,'Adj NEA Backsheet'!$D$5:$CB$183,H$9,FALSE))),"")</f>
        <v>1541.3738623033189</v>
      </c>
      <c r="I51" s="101">
        <f ca="1">IFERROR(IF((VLOOKUP($E51,'Adj NEA Backsheet'!$D$5:$CB$183,I$9,FALSE))="","",(VLOOKUP($E51,'Adj NEA Backsheet'!$D$5:$CB$183,I$9,FALSE))),"")</f>
        <v>1949.875280498874</v>
      </c>
      <c r="J51" s="102">
        <f ca="1">IFERROR(IF((VLOOKUP($E51,'Adj NEA Backsheet'!$D$5:$CB$183,J$9,FALSE))="","",(VLOOKUP($E51,'Adj NEA Backsheet'!$D$5:$CB$183,J$9,FALSE))),"")</f>
        <v>2100.8291707065705</v>
      </c>
      <c r="K51" s="100">
        <f ca="1">IFERROR(IF((VLOOKUP($E51,'Adj NEA Backsheet'!$D$5:$CB$183,K$9,FALSE))="","",(VLOOKUP($E51,'Adj NEA Backsheet'!$D$5:$CB$183,K$9,FALSE))),"")</f>
        <v>3041.9421934137481</v>
      </c>
      <c r="L51" s="101">
        <f ca="1">IFERROR(IF((VLOOKUP($E51,'Adj NEA Backsheet'!$D$5:$CB$183,L$9,FALSE))="","",(VLOOKUP($E51,'Adj NEA Backsheet'!$D$5:$CB$183,L$9,FALSE))),"")</f>
        <v>2993.4768346743513</v>
      </c>
      <c r="M51" s="101">
        <f ca="1">IFERROR(IF((VLOOKUP($E51,'Adj NEA Backsheet'!$D$5:$CB$183,M$9,FALSE))="","",(VLOOKUP($E51,'Adj NEA Backsheet'!$D$5:$CB$183,M$9,FALSE))),"")</f>
        <v>3162.0030638717835</v>
      </c>
      <c r="N51" s="103">
        <f ca="1">IFERROR(IF((VLOOKUP($E51,'Adj NEA Backsheet'!$D$5:$CB$183,N$9,FALSE))="","",(VLOOKUP($E51,'Adj NEA Backsheet'!$D$5:$CB$183,N$9,FALSE))),"")</f>
        <v>3147.3433905118218</v>
      </c>
      <c r="O51" s="100">
        <f ca="1">IFERROR(IF((VLOOKUP($E51,'Adj NEA Backsheet'!$D$5:$CB$183,O$9,FALSE))="","",(VLOOKUP($E51,'Adj NEA Backsheet'!$D$5:$CB$183,O$9,FALSE))),"")</f>
        <v>4510.7027885553343</v>
      </c>
      <c r="P51" s="104">
        <f ca="1">IFERROR(IF((VLOOKUP($E51,'Adj NEA Backsheet'!$D$5:$CB$183,P$9,FALSE))="","",(VLOOKUP($E51,'Adj NEA Backsheet'!$D$5:$CB$183,P$9,FALSE))),"")</f>
        <v>4534.8506969776699</v>
      </c>
      <c r="Q51" s="101">
        <f ca="1">IFERROR(IF((VLOOKUP($E51,'Adj NEA Backsheet'!$D$5:$CB$183,Q$9,FALSE))="","",(VLOOKUP($E51,'Adj NEA Backsheet'!$D$5:$CB$183,Q$9,FALSE))),"")</f>
        <v>5111.8783443706579</v>
      </c>
      <c r="R51" s="103">
        <f ca="1">IFERROR(IF((VLOOKUP($E51,'Adj NEA Backsheet'!$D$5:$CB$183,R$9,FALSE))="","",(VLOOKUP($E51,'Adj NEA Backsheet'!$D$5:$CB$183,R$9,FALSE))),"")</f>
        <v>5248.1725612183927</v>
      </c>
    </row>
    <row r="52" spans="1:18" ht="15" customHeight="1" x14ac:dyDescent="0.3">
      <c r="A52" s="41">
        <v>39</v>
      </c>
      <c r="B52" s="77" t="str">
        <f ca="1">IFERROR(IF((VLOOKUP($E52,'Org List'!$AJ$10:$AL$190,3,FALSE))="","",(VLOOKUP($E52,'Org List'!$AJ$10:$AL$190,3,FALSE))),"")</f>
        <v>North West Commissioning Region</v>
      </c>
      <c r="C52" s="78" t="str">
        <f ca="1">IFERROR(IF((VLOOKUP($E52,'Org List'!$AO$10:$AQ$190,3,FALSE))="","",(VLOOKUP($E52,'Org List'!$AO$10:$AQ$190,3,FALSE))),"")</f>
        <v>North West Region</v>
      </c>
      <c r="D52" s="93" t="str">
        <f ca="1">IFERROR(IF((VLOOKUP($E52,'Org List'!$AT$10:$AV$190,3,FALSE))="","",(VLOOKUP($E52,'Org List'!$AT$10:$AV$190,3,FALSE))),"")</f>
        <v>NHS England North West (Lancashire)</v>
      </c>
      <c r="E52" s="77" t="str">
        <f t="shared" ca="1" si="0"/>
        <v>E06000009</v>
      </c>
      <c r="F52" s="79" t="str">
        <f ca="1">IF(E52="","",VLOOKUP(E52,'Org List'!$J$9:$K$640,2,0))</f>
        <v>Blackpool</v>
      </c>
      <c r="G52" s="100">
        <f ca="1">IFERROR(IF((VLOOKUP($E52,'Adj NEA Backsheet'!$D$5:$CB$183,G$9,FALSE))="","",(VLOOKUP($E52,'Adj NEA Backsheet'!$D$5:$CB$183,G$9,FALSE))),"")</f>
        <v>1298.5053853660079</v>
      </c>
      <c r="H52" s="101">
        <f ca="1">IFERROR(IF((VLOOKUP($E52,'Adj NEA Backsheet'!$D$5:$CB$183,H$9,FALSE))="","",(VLOOKUP($E52,'Adj NEA Backsheet'!$D$5:$CB$183,H$9,FALSE))),"")</f>
        <v>1195.1870749232453</v>
      </c>
      <c r="I52" s="101">
        <f ca="1">IFERROR(IF((VLOOKUP($E52,'Adj NEA Backsheet'!$D$5:$CB$183,I$9,FALSE))="","",(VLOOKUP($E52,'Adj NEA Backsheet'!$D$5:$CB$183,I$9,FALSE))),"")</f>
        <v>1426.160528390812</v>
      </c>
      <c r="J52" s="102">
        <f ca="1">IFERROR(IF((VLOOKUP($E52,'Adj NEA Backsheet'!$D$5:$CB$183,J$9,FALSE))="","",(VLOOKUP($E52,'Adj NEA Backsheet'!$D$5:$CB$183,J$9,FALSE))),"")</f>
        <v>1445.6767795391297</v>
      </c>
      <c r="K52" s="100">
        <f ca="1">IFERROR(IF((VLOOKUP($E52,'Adj NEA Backsheet'!$D$5:$CB$183,K$9,FALSE))="","",(VLOOKUP($E52,'Adj NEA Backsheet'!$D$5:$CB$183,K$9,FALSE))),"")</f>
        <v>3552.6618776068635</v>
      </c>
      <c r="L52" s="101">
        <f ca="1">IFERROR(IF((VLOOKUP($E52,'Adj NEA Backsheet'!$D$5:$CB$183,L$9,FALSE))="","",(VLOOKUP($E52,'Adj NEA Backsheet'!$D$5:$CB$183,L$9,FALSE))),"")</f>
        <v>3485.9458990457633</v>
      </c>
      <c r="M52" s="101">
        <f ca="1">IFERROR(IF((VLOOKUP($E52,'Adj NEA Backsheet'!$D$5:$CB$183,M$9,FALSE))="","",(VLOOKUP($E52,'Adj NEA Backsheet'!$D$5:$CB$183,M$9,FALSE))),"")</f>
        <v>3726.435666854115</v>
      </c>
      <c r="N52" s="103">
        <f ca="1">IFERROR(IF((VLOOKUP($E52,'Adj NEA Backsheet'!$D$5:$CB$183,N$9,FALSE))="","",(VLOOKUP($E52,'Adj NEA Backsheet'!$D$5:$CB$183,N$9,FALSE))),"")</f>
        <v>3684.7149525665995</v>
      </c>
      <c r="O52" s="100">
        <f ca="1">IFERROR(IF((VLOOKUP($E52,'Adj NEA Backsheet'!$D$5:$CB$183,O$9,FALSE))="","",(VLOOKUP($E52,'Adj NEA Backsheet'!$D$5:$CB$183,O$9,FALSE))),"")</f>
        <v>4851.167262972871</v>
      </c>
      <c r="P52" s="104">
        <f ca="1">IFERROR(IF((VLOOKUP($E52,'Adj NEA Backsheet'!$D$5:$CB$183,P$9,FALSE))="","",(VLOOKUP($E52,'Adj NEA Backsheet'!$D$5:$CB$183,P$9,FALSE))),"")</f>
        <v>4681.1329739690082</v>
      </c>
      <c r="Q52" s="101">
        <f ca="1">IFERROR(IF((VLOOKUP($E52,'Adj NEA Backsheet'!$D$5:$CB$183,Q$9,FALSE))="","",(VLOOKUP($E52,'Adj NEA Backsheet'!$D$5:$CB$183,Q$9,FALSE))),"")</f>
        <v>5152.596195244927</v>
      </c>
      <c r="R52" s="103">
        <f ca="1">IFERROR(IF((VLOOKUP($E52,'Adj NEA Backsheet'!$D$5:$CB$183,R$9,FALSE))="","",(VLOOKUP($E52,'Adj NEA Backsheet'!$D$5:$CB$183,R$9,FALSE))),"")</f>
        <v>5130.3917321057288</v>
      </c>
    </row>
    <row r="53" spans="1:18" ht="15" customHeight="1" x14ac:dyDescent="0.3">
      <c r="A53" s="41">
        <v>40</v>
      </c>
      <c r="B53" s="77" t="str">
        <f ca="1">IFERROR(IF((VLOOKUP($E53,'Org List'!$AJ$10:$AL$190,3,FALSE))="","",(VLOOKUP($E53,'Org List'!$AJ$10:$AL$190,3,FALSE))),"")</f>
        <v>North West Commissioning Region</v>
      </c>
      <c r="C53" s="78" t="str">
        <f ca="1">IFERROR(IF((VLOOKUP($E53,'Org List'!$AO$10:$AQ$190,3,FALSE))="","",(VLOOKUP($E53,'Org List'!$AO$10:$AQ$190,3,FALSE))),"")</f>
        <v>North West Region</v>
      </c>
      <c r="D53" s="93" t="str">
        <f ca="1">IFERROR(IF((VLOOKUP($E53,'Org List'!$AT$10:$AV$190,3,FALSE))="","",(VLOOKUP($E53,'Org List'!$AT$10:$AV$190,3,FALSE))),"")</f>
        <v>NHS England North West (Greater Manchester)</v>
      </c>
      <c r="E53" s="77" t="str">
        <f t="shared" ca="1" si="0"/>
        <v>E08000001</v>
      </c>
      <c r="F53" s="79" t="str">
        <f ca="1">IF(E53="","",VLOOKUP(E53,'Org List'!$J$9:$K$640,2,0))</f>
        <v>Bolton</v>
      </c>
      <c r="G53" s="100">
        <f ca="1">IFERROR(IF((VLOOKUP($E53,'Adj NEA Backsheet'!$D$5:$CB$183,G$9,FALSE))="","",(VLOOKUP($E53,'Adj NEA Backsheet'!$D$5:$CB$183,G$9,FALSE))),"")</f>
        <v>2297.8514264670648</v>
      </c>
      <c r="H53" s="101">
        <f ca="1">IFERROR(IF((VLOOKUP($E53,'Adj NEA Backsheet'!$D$5:$CB$183,H$9,FALSE))="","",(VLOOKUP($E53,'Adj NEA Backsheet'!$D$5:$CB$183,H$9,FALSE))),"")</f>
        <v>2157.5180381257774</v>
      </c>
      <c r="I53" s="101">
        <f ca="1">IFERROR(IF((VLOOKUP($E53,'Adj NEA Backsheet'!$D$5:$CB$183,I$9,FALSE))="","",(VLOOKUP($E53,'Adj NEA Backsheet'!$D$5:$CB$183,I$9,FALSE))),"")</f>
        <v>2462.59040155609</v>
      </c>
      <c r="J53" s="102">
        <f ca="1">IFERROR(IF((VLOOKUP($E53,'Adj NEA Backsheet'!$D$5:$CB$183,J$9,FALSE))="","",(VLOOKUP($E53,'Adj NEA Backsheet'!$D$5:$CB$183,J$9,FALSE))),"")</f>
        <v>2389.6830865538791</v>
      </c>
      <c r="K53" s="100">
        <f ca="1">IFERROR(IF((VLOOKUP($E53,'Adj NEA Backsheet'!$D$5:$CB$183,K$9,FALSE))="","",(VLOOKUP($E53,'Adj NEA Backsheet'!$D$5:$CB$183,K$9,FALSE))),"")</f>
        <v>5790.224466862971</v>
      </c>
      <c r="L53" s="101">
        <f ca="1">IFERROR(IF((VLOOKUP($E53,'Adj NEA Backsheet'!$D$5:$CB$183,L$9,FALSE))="","",(VLOOKUP($E53,'Adj NEA Backsheet'!$D$5:$CB$183,L$9,FALSE))),"")</f>
        <v>5445.227366784733</v>
      </c>
      <c r="M53" s="101">
        <f ca="1">IFERROR(IF((VLOOKUP($E53,'Adj NEA Backsheet'!$D$5:$CB$183,M$9,FALSE))="","",(VLOOKUP($E53,'Adj NEA Backsheet'!$D$5:$CB$183,M$9,FALSE))),"")</f>
        <v>5850.4081447705303</v>
      </c>
      <c r="N53" s="103">
        <f ca="1">IFERROR(IF((VLOOKUP($E53,'Adj NEA Backsheet'!$D$5:$CB$183,N$9,FALSE))="","",(VLOOKUP($E53,'Adj NEA Backsheet'!$D$5:$CB$183,N$9,FALSE))),"")</f>
        <v>5869.4170635561268</v>
      </c>
      <c r="O53" s="100">
        <f ca="1">IFERROR(IF((VLOOKUP($E53,'Adj NEA Backsheet'!$D$5:$CB$183,O$9,FALSE))="","",(VLOOKUP($E53,'Adj NEA Backsheet'!$D$5:$CB$183,O$9,FALSE))),"")</f>
        <v>8088.0758933300358</v>
      </c>
      <c r="P53" s="104">
        <f ca="1">IFERROR(IF((VLOOKUP($E53,'Adj NEA Backsheet'!$D$5:$CB$183,P$9,FALSE))="","",(VLOOKUP($E53,'Adj NEA Backsheet'!$D$5:$CB$183,P$9,FALSE))),"")</f>
        <v>7602.7454049105108</v>
      </c>
      <c r="Q53" s="101">
        <f ca="1">IFERROR(IF((VLOOKUP($E53,'Adj NEA Backsheet'!$D$5:$CB$183,Q$9,FALSE))="","",(VLOOKUP($E53,'Adj NEA Backsheet'!$D$5:$CB$183,Q$9,FALSE))),"")</f>
        <v>8312.9985463266203</v>
      </c>
      <c r="R53" s="103">
        <f ca="1">IFERROR(IF((VLOOKUP($E53,'Adj NEA Backsheet'!$D$5:$CB$183,R$9,FALSE))="","",(VLOOKUP($E53,'Adj NEA Backsheet'!$D$5:$CB$183,R$9,FALSE))),"")</f>
        <v>8259.1001501100054</v>
      </c>
    </row>
    <row r="54" spans="1:18" ht="15" customHeight="1" x14ac:dyDescent="0.3">
      <c r="A54" s="41">
        <v>41</v>
      </c>
      <c r="B54" s="77" t="str">
        <f ca="1">IFERROR(IF((VLOOKUP($E54,'Org List'!$AJ$10:$AL$190,3,FALSE))="","",(VLOOKUP($E54,'Org List'!$AJ$10:$AL$190,3,FALSE))),"")</f>
        <v>South West England Commissioning Region</v>
      </c>
      <c r="C54" s="78" t="str">
        <f ca="1">IFERROR(IF((VLOOKUP($E54,'Org List'!$AO$10:$AQ$190,3,FALSE))="","",(VLOOKUP($E54,'Org List'!$AO$10:$AQ$190,3,FALSE))),"")</f>
        <v>South West Region</v>
      </c>
      <c r="D54" s="93" t="str">
        <f ca="1">IFERROR(IF((VLOOKUP($E54,'Org List'!$AT$10:$AV$190,3,FALSE))="","",(VLOOKUP($E54,'Org List'!$AT$10:$AV$190,3,FALSE))),"")</f>
        <v>NHS England South West (South West South)</v>
      </c>
      <c r="E54" s="77" t="str">
        <f t="shared" ca="1" si="0"/>
        <v>E06000058</v>
      </c>
      <c r="F54" s="79" t="str">
        <f ca="1">IF(E54="","",VLOOKUP(E54,'Org List'!$J$9:$K$640,2,0))</f>
        <v>Bournemouth, Christchurch and Poole</v>
      </c>
      <c r="G54" s="100" t="str">
        <f ca="1">IFERROR(IF((VLOOKUP($E54,'Adj NEA Backsheet'!$D$5:$CB$183,G$9,FALSE))="","",(VLOOKUP($E54,'Adj NEA Backsheet'!$D$5:$CB$183,G$9,FALSE))),"")</f>
        <v/>
      </c>
      <c r="H54" s="101" t="str">
        <f ca="1">IFERROR(IF((VLOOKUP($E54,'Adj NEA Backsheet'!$D$5:$CB$183,H$9,FALSE))="","",(VLOOKUP($E54,'Adj NEA Backsheet'!$D$5:$CB$183,H$9,FALSE))),"")</f>
        <v/>
      </c>
      <c r="I54" s="101" t="str">
        <f ca="1">IFERROR(IF((VLOOKUP($E54,'Adj NEA Backsheet'!$D$5:$CB$183,I$9,FALSE))="","",(VLOOKUP($E54,'Adj NEA Backsheet'!$D$5:$CB$183,I$9,FALSE))),"")</f>
        <v/>
      </c>
      <c r="J54" s="102" t="str">
        <f ca="1">IFERROR(IF((VLOOKUP($E54,'Adj NEA Backsheet'!$D$5:$CB$183,J$9,FALSE))="","",(VLOOKUP($E54,'Adj NEA Backsheet'!$D$5:$CB$183,J$9,FALSE))),"")</f>
        <v/>
      </c>
      <c r="K54" s="100" t="str">
        <f ca="1">IFERROR(IF((VLOOKUP($E54,'Adj NEA Backsheet'!$D$5:$CB$183,K$9,FALSE))="","",(VLOOKUP($E54,'Adj NEA Backsheet'!$D$5:$CB$183,K$9,FALSE))),"")</f>
        <v/>
      </c>
      <c r="L54" s="101" t="str">
        <f ca="1">IFERROR(IF((VLOOKUP($E54,'Adj NEA Backsheet'!$D$5:$CB$183,L$9,FALSE))="","",(VLOOKUP($E54,'Adj NEA Backsheet'!$D$5:$CB$183,L$9,FALSE))),"")</f>
        <v/>
      </c>
      <c r="M54" s="101" t="str">
        <f ca="1">IFERROR(IF((VLOOKUP($E54,'Adj NEA Backsheet'!$D$5:$CB$183,M$9,FALSE))="","",(VLOOKUP($E54,'Adj NEA Backsheet'!$D$5:$CB$183,M$9,FALSE))),"")</f>
        <v/>
      </c>
      <c r="N54" s="103" t="str">
        <f ca="1">IFERROR(IF((VLOOKUP($E54,'Adj NEA Backsheet'!$D$5:$CB$183,N$9,FALSE))="","",(VLOOKUP($E54,'Adj NEA Backsheet'!$D$5:$CB$183,N$9,FALSE))),"")</f>
        <v/>
      </c>
      <c r="O54" s="100" t="str">
        <f ca="1">IFERROR(IF((VLOOKUP($E54,'Adj NEA Backsheet'!$D$5:$CB$183,O$9,FALSE))="","",(VLOOKUP($E54,'Adj NEA Backsheet'!$D$5:$CB$183,O$9,FALSE))),"")</f>
        <v/>
      </c>
      <c r="P54" s="104" t="str">
        <f ca="1">IFERROR(IF((VLOOKUP($E54,'Adj NEA Backsheet'!$D$5:$CB$183,P$9,FALSE))="","",(VLOOKUP($E54,'Adj NEA Backsheet'!$D$5:$CB$183,P$9,FALSE))),"")</f>
        <v/>
      </c>
      <c r="Q54" s="101" t="str">
        <f ca="1">IFERROR(IF((VLOOKUP($E54,'Adj NEA Backsheet'!$D$5:$CB$183,Q$9,FALSE))="","",(VLOOKUP($E54,'Adj NEA Backsheet'!$D$5:$CB$183,Q$9,FALSE))),"")</f>
        <v/>
      </c>
      <c r="R54" s="103" t="str">
        <f ca="1">IFERROR(IF((VLOOKUP($E54,'Adj NEA Backsheet'!$D$5:$CB$183,R$9,FALSE))="","",(VLOOKUP($E54,'Adj NEA Backsheet'!$D$5:$CB$183,R$9,FALSE))),"")</f>
        <v/>
      </c>
    </row>
    <row r="55" spans="1:18" ht="15" customHeight="1" x14ac:dyDescent="0.3">
      <c r="A55" s="41">
        <v>42</v>
      </c>
      <c r="B55" s="77" t="str">
        <f ca="1">IFERROR(IF((VLOOKUP($E55,'Org List'!$AJ$10:$AL$190,3,FALSE))="","",(VLOOKUP($E55,'Org List'!$AJ$10:$AL$190,3,FALSE))),"")</f>
        <v>South East England Commissioning Region</v>
      </c>
      <c r="C55" s="78" t="str">
        <f ca="1">IFERROR(IF((VLOOKUP($E55,'Org List'!$AO$10:$AQ$190,3,FALSE))="","",(VLOOKUP($E55,'Org List'!$AO$10:$AQ$190,3,FALSE))),"")</f>
        <v>South East Region</v>
      </c>
      <c r="D55" s="93" t="str">
        <f ca="1">IFERROR(IF((VLOOKUP($E55,'Org List'!$AT$10:$AV$190,3,FALSE))="","",(VLOOKUP($E55,'Org List'!$AT$10:$AV$190,3,FALSE))),"")</f>
        <v>NHS England South East (Hampshire, Isle of Wight and Thames Valley)</v>
      </c>
      <c r="E55" s="77" t="str">
        <f t="shared" ca="1" si="0"/>
        <v>E06000036</v>
      </c>
      <c r="F55" s="79" t="str">
        <f ca="1">IF(E55="","",VLOOKUP(E55,'Org List'!$J$9:$K$640,2,0))</f>
        <v>Bracknell Forest</v>
      </c>
      <c r="G55" s="100">
        <f ca="1">IFERROR(IF((VLOOKUP($E55,'Adj NEA Backsheet'!$D$5:$CB$183,G$9,FALSE))="","",(VLOOKUP($E55,'Adj NEA Backsheet'!$D$5:$CB$183,G$9,FALSE))),"")</f>
        <v>1405.4086339944606</v>
      </c>
      <c r="H55" s="101">
        <f ca="1">IFERROR(IF((VLOOKUP($E55,'Adj NEA Backsheet'!$D$5:$CB$183,H$9,FALSE))="","",(VLOOKUP($E55,'Adj NEA Backsheet'!$D$5:$CB$183,H$9,FALSE))),"")</f>
        <v>1312.6548383960785</v>
      </c>
      <c r="I55" s="101">
        <f ca="1">IFERROR(IF((VLOOKUP($E55,'Adj NEA Backsheet'!$D$5:$CB$183,I$9,FALSE))="","",(VLOOKUP($E55,'Adj NEA Backsheet'!$D$5:$CB$183,I$9,FALSE))),"")</f>
        <v>1282.1879795908856</v>
      </c>
      <c r="J55" s="102">
        <f ca="1">IFERROR(IF((VLOOKUP($E55,'Adj NEA Backsheet'!$D$5:$CB$183,J$9,FALSE))="","",(VLOOKUP($E55,'Adj NEA Backsheet'!$D$5:$CB$183,J$9,FALSE))),"")</f>
        <v>1335.1662722709643</v>
      </c>
      <c r="K55" s="100">
        <f ca="1">IFERROR(IF((VLOOKUP($E55,'Adj NEA Backsheet'!$D$5:$CB$183,K$9,FALSE))="","",(VLOOKUP($E55,'Adj NEA Backsheet'!$D$5:$CB$183,K$9,FALSE))),"")</f>
        <v>1931.1132724265979</v>
      </c>
      <c r="L55" s="101">
        <f ca="1">IFERROR(IF((VLOOKUP($E55,'Adj NEA Backsheet'!$D$5:$CB$183,L$9,FALSE))="","",(VLOOKUP($E55,'Adj NEA Backsheet'!$D$5:$CB$183,L$9,FALSE))),"")</f>
        <v>1976.1874476740313</v>
      </c>
      <c r="M55" s="101">
        <f ca="1">IFERROR(IF((VLOOKUP($E55,'Adj NEA Backsheet'!$D$5:$CB$183,M$9,FALSE))="","",(VLOOKUP($E55,'Adj NEA Backsheet'!$D$5:$CB$183,M$9,FALSE))),"")</f>
        <v>2019.936245372437</v>
      </c>
      <c r="N55" s="103">
        <f ca="1">IFERROR(IF((VLOOKUP($E55,'Adj NEA Backsheet'!$D$5:$CB$183,N$9,FALSE))="","",(VLOOKUP($E55,'Adj NEA Backsheet'!$D$5:$CB$183,N$9,FALSE))),"")</f>
        <v>1960.2933565162559</v>
      </c>
      <c r="O55" s="100">
        <f ca="1">IFERROR(IF((VLOOKUP($E55,'Adj NEA Backsheet'!$D$5:$CB$183,O$9,FALSE))="","",(VLOOKUP($E55,'Adj NEA Backsheet'!$D$5:$CB$183,O$9,FALSE))),"")</f>
        <v>3336.5219064210587</v>
      </c>
      <c r="P55" s="104">
        <f ca="1">IFERROR(IF((VLOOKUP($E55,'Adj NEA Backsheet'!$D$5:$CB$183,P$9,FALSE))="","",(VLOOKUP($E55,'Adj NEA Backsheet'!$D$5:$CB$183,P$9,FALSE))),"")</f>
        <v>3288.8422860701098</v>
      </c>
      <c r="Q55" s="101">
        <f ca="1">IFERROR(IF((VLOOKUP($E55,'Adj NEA Backsheet'!$D$5:$CB$183,Q$9,FALSE))="","",(VLOOKUP($E55,'Adj NEA Backsheet'!$D$5:$CB$183,Q$9,FALSE))),"")</f>
        <v>3302.1242249633224</v>
      </c>
      <c r="R55" s="103">
        <f ca="1">IFERROR(IF((VLOOKUP($E55,'Adj NEA Backsheet'!$D$5:$CB$183,R$9,FALSE))="","",(VLOOKUP($E55,'Adj NEA Backsheet'!$D$5:$CB$183,R$9,FALSE))),"")</f>
        <v>3295.45962878722</v>
      </c>
    </row>
    <row r="56" spans="1:18" ht="15" customHeight="1" x14ac:dyDescent="0.3">
      <c r="A56" s="41">
        <v>43</v>
      </c>
      <c r="B56" s="77" t="str">
        <f ca="1">IFERROR(IF((VLOOKUP($E56,'Org List'!$AJ$10:$AL$190,3,FALSE))="","",(VLOOKUP($E56,'Org List'!$AJ$10:$AL$190,3,FALSE))),"")</f>
        <v>North East and Yorkshire Commissioning Region</v>
      </c>
      <c r="C56" s="78" t="str">
        <f ca="1">IFERROR(IF((VLOOKUP($E56,'Org List'!$AO$10:$AQ$190,3,FALSE))="","",(VLOOKUP($E56,'Org List'!$AO$10:$AQ$190,3,FALSE))),"")</f>
        <v>Yorkshire and The Humber Region</v>
      </c>
      <c r="D56" s="93" t="str">
        <f ca="1">IFERROR(IF((VLOOKUP($E56,'Org List'!$AT$10:$AV$190,3,FALSE))="","",(VLOOKUP($E56,'Org List'!$AT$10:$AV$190,3,FALSE))),"")</f>
        <v>NHS England North East and Yokrshire (Yorkshire And Humber)</v>
      </c>
      <c r="E56" s="77" t="str">
        <f t="shared" ca="1" si="0"/>
        <v>E08000032</v>
      </c>
      <c r="F56" s="79" t="str">
        <f ca="1">IF(E56="","",VLOOKUP(E56,'Org List'!$J$9:$K$640,2,0))</f>
        <v>Bradford</v>
      </c>
      <c r="G56" s="100">
        <f ca="1">IFERROR(IF((VLOOKUP($E56,'Adj NEA Backsheet'!$D$5:$CB$183,G$9,FALSE))="","",(VLOOKUP($E56,'Adj NEA Backsheet'!$D$5:$CB$183,G$9,FALSE))),"")</f>
        <v>8030.4941928374374</v>
      </c>
      <c r="H56" s="101">
        <f ca="1">IFERROR(IF((VLOOKUP($E56,'Adj NEA Backsheet'!$D$5:$CB$183,H$9,FALSE))="","",(VLOOKUP($E56,'Adj NEA Backsheet'!$D$5:$CB$183,H$9,FALSE))),"")</f>
        <v>7444.3079535634843</v>
      </c>
      <c r="I56" s="101">
        <f ca="1">IFERROR(IF((VLOOKUP($E56,'Adj NEA Backsheet'!$D$5:$CB$183,I$9,FALSE))="","",(VLOOKUP($E56,'Adj NEA Backsheet'!$D$5:$CB$183,I$9,FALSE))),"")</f>
        <v>7702.9155382405643</v>
      </c>
      <c r="J56" s="102">
        <f ca="1">IFERROR(IF((VLOOKUP($E56,'Adj NEA Backsheet'!$D$5:$CB$183,J$9,FALSE))="","",(VLOOKUP($E56,'Adj NEA Backsheet'!$D$5:$CB$183,J$9,FALSE))),"")</f>
        <v>7950.3621909971116</v>
      </c>
      <c r="K56" s="100">
        <f ca="1">IFERROR(IF((VLOOKUP($E56,'Adj NEA Backsheet'!$D$5:$CB$183,K$9,FALSE))="","",(VLOOKUP($E56,'Adj NEA Backsheet'!$D$5:$CB$183,K$9,FALSE))),"")</f>
        <v>12571.105989147734</v>
      </c>
      <c r="L56" s="101">
        <f ca="1">IFERROR(IF((VLOOKUP($E56,'Adj NEA Backsheet'!$D$5:$CB$183,L$9,FALSE))="","",(VLOOKUP($E56,'Adj NEA Backsheet'!$D$5:$CB$183,L$9,FALSE))),"")</f>
        <v>12545.042231381594</v>
      </c>
      <c r="M56" s="101">
        <f ca="1">IFERROR(IF((VLOOKUP($E56,'Adj NEA Backsheet'!$D$5:$CB$183,M$9,FALSE))="","",(VLOOKUP($E56,'Adj NEA Backsheet'!$D$5:$CB$183,M$9,FALSE))),"")</f>
        <v>13440.093982497821</v>
      </c>
      <c r="N56" s="103">
        <f ca="1">IFERROR(IF((VLOOKUP($E56,'Adj NEA Backsheet'!$D$5:$CB$183,N$9,FALSE))="","",(VLOOKUP($E56,'Adj NEA Backsheet'!$D$5:$CB$183,N$9,FALSE))),"")</f>
        <v>12841.266556352344</v>
      </c>
      <c r="O56" s="100">
        <f ca="1">IFERROR(IF((VLOOKUP($E56,'Adj NEA Backsheet'!$D$5:$CB$183,O$9,FALSE))="","",(VLOOKUP($E56,'Adj NEA Backsheet'!$D$5:$CB$183,O$9,FALSE))),"")</f>
        <v>20601.600181985174</v>
      </c>
      <c r="P56" s="104">
        <f ca="1">IFERROR(IF((VLOOKUP($E56,'Adj NEA Backsheet'!$D$5:$CB$183,P$9,FALSE))="","",(VLOOKUP($E56,'Adj NEA Backsheet'!$D$5:$CB$183,P$9,FALSE))),"")</f>
        <v>19989.350184945077</v>
      </c>
      <c r="Q56" s="101">
        <f ca="1">IFERROR(IF((VLOOKUP($E56,'Adj NEA Backsheet'!$D$5:$CB$183,Q$9,FALSE))="","",(VLOOKUP($E56,'Adj NEA Backsheet'!$D$5:$CB$183,Q$9,FALSE))),"")</f>
        <v>21143.009520738386</v>
      </c>
      <c r="R56" s="103">
        <f ca="1">IFERROR(IF((VLOOKUP($E56,'Adj NEA Backsheet'!$D$5:$CB$183,R$9,FALSE))="","",(VLOOKUP($E56,'Adj NEA Backsheet'!$D$5:$CB$183,R$9,FALSE))),"")</f>
        <v>20791.628747349456</v>
      </c>
    </row>
    <row r="57" spans="1:18" ht="15" customHeight="1" x14ac:dyDescent="0.3">
      <c r="A57" s="41">
        <v>44</v>
      </c>
      <c r="B57" s="77" t="str">
        <f ca="1">IFERROR(IF((VLOOKUP($E57,'Org List'!$AJ$10:$AL$190,3,FALSE))="","",(VLOOKUP($E57,'Org List'!$AJ$10:$AL$190,3,FALSE))),"")</f>
        <v>London Commissioning Region</v>
      </c>
      <c r="C57" s="78" t="str">
        <f ca="1">IFERROR(IF((VLOOKUP($E57,'Org List'!$AO$10:$AQ$190,3,FALSE))="","",(VLOOKUP($E57,'Org List'!$AO$10:$AQ$190,3,FALSE))),"")</f>
        <v>London Region</v>
      </c>
      <c r="D57" s="93" t="str">
        <f ca="1">IFERROR(IF((VLOOKUP($E57,'Org List'!$AT$10:$AV$190,3,FALSE))="","",(VLOOKUP($E57,'Org List'!$AT$10:$AV$190,3,FALSE))),"")</f>
        <v>NHS England London</v>
      </c>
      <c r="E57" s="77" t="str">
        <f t="shared" ca="1" si="0"/>
        <v>E09000005</v>
      </c>
      <c r="F57" s="79" t="str">
        <f ca="1">IF(E57="","",VLOOKUP(E57,'Org List'!$J$9:$K$640,2,0))</f>
        <v>Brent</v>
      </c>
      <c r="G57" s="100">
        <f ca="1">IFERROR(IF((VLOOKUP($E57,'Adj NEA Backsheet'!$D$5:$CB$183,G$9,FALSE))="","",(VLOOKUP($E57,'Adj NEA Backsheet'!$D$5:$CB$183,G$9,FALSE))),"")</f>
        <v>2882.5414346209786</v>
      </c>
      <c r="H57" s="101">
        <f ca="1">IFERROR(IF((VLOOKUP($E57,'Adj NEA Backsheet'!$D$5:$CB$183,H$9,FALSE))="","",(VLOOKUP($E57,'Adj NEA Backsheet'!$D$5:$CB$183,H$9,FALSE))),"")</f>
        <v>3001.9614554261934</v>
      </c>
      <c r="I57" s="101">
        <f ca="1">IFERROR(IF((VLOOKUP($E57,'Adj NEA Backsheet'!$D$5:$CB$183,I$9,FALSE))="","",(VLOOKUP($E57,'Adj NEA Backsheet'!$D$5:$CB$183,I$9,FALSE))),"")</f>
        <v>3309.0077697168772</v>
      </c>
      <c r="J57" s="102">
        <f ca="1">IFERROR(IF((VLOOKUP($E57,'Adj NEA Backsheet'!$D$5:$CB$183,J$9,FALSE))="","",(VLOOKUP($E57,'Adj NEA Backsheet'!$D$5:$CB$183,J$9,FALSE))),"")</f>
        <v>3454.605235352582</v>
      </c>
      <c r="K57" s="100">
        <f ca="1">IFERROR(IF((VLOOKUP($E57,'Adj NEA Backsheet'!$D$5:$CB$183,K$9,FALSE))="","",(VLOOKUP($E57,'Adj NEA Backsheet'!$D$5:$CB$183,K$9,FALSE))),"")</f>
        <v>5239.6119452906423</v>
      </c>
      <c r="L57" s="101">
        <f ca="1">IFERROR(IF((VLOOKUP($E57,'Adj NEA Backsheet'!$D$5:$CB$183,L$9,FALSE))="","",(VLOOKUP($E57,'Adj NEA Backsheet'!$D$5:$CB$183,L$9,FALSE))),"")</f>
        <v>5380.5034210860022</v>
      </c>
      <c r="M57" s="101">
        <f ca="1">IFERROR(IF((VLOOKUP($E57,'Adj NEA Backsheet'!$D$5:$CB$183,M$9,FALSE))="","",(VLOOKUP($E57,'Adj NEA Backsheet'!$D$5:$CB$183,M$9,FALSE))),"")</f>
        <v>5632.5182323425934</v>
      </c>
      <c r="N57" s="103">
        <f ca="1">IFERROR(IF((VLOOKUP($E57,'Adj NEA Backsheet'!$D$5:$CB$183,N$9,FALSE))="","",(VLOOKUP($E57,'Adj NEA Backsheet'!$D$5:$CB$183,N$9,FALSE))),"")</f>
        <v>5643.4339644641805</v>
      </c>
      <c r="O57" s="100">
        <f ca="1">IFERROR(IF((VLOOKUP($E57,'Adj NEA Backsheet'!$D$5:$CB$183,O$9,FALSE))="","",(VLOOKUP($E57,'Adj NEA Backsheet'!$D$5:$CB$183,O$9,FALSE))),"")</f>
        <v>8122.1533799116205</v>
      </c>
      <c r="P57" s="104">
        <f ca="1">IFERROR(IF((VLOOKUP($E57,'Adj NEA Backsheet'!$D$5:$CB$183,P$9,FALSE))="","",(VLOOKUP($E57,'Adj NEA Backsheet'!$D$5:$CB$183,P$9,FALSE))),"")</f>
        <v>8382.4648765121965</v>
      </c>
      <c r="Q57" s="101">
        <f ca="1">IFERROR(IF((VLOOKUP($E57,'Adj NEA Backsheet'!$D$5:$CB$183,Q$9,FALSE))="","",(VLOOKUP($E57,'Adj NEA Backsheet'!$D$5:$CB$183,Q$9,FALSE))),"")</f>
        <v>8941.5260020594706</v>
      </c>
      <c r="R57" s="103">
        <f ca="1">IFERROR(IF((VLOOKUP($E57,'Adj NEA Backsheet'!$D$5:$CB$183,R$9,FALSE))="","",(VLOOKUP($E57,'Adj NEA Backsheet'!$D$5:$CB$183,R$9,FALSE))),"")</f>
        <v>9098.0391998167615</v>
      </c>
    </row>
    <row r="58" spans="1:18" ht="15" customHeight="1" x14ac:dyDescent="0.3">
      <c r="A58" s="41">
        <v>45</v>
      </c>
      <c r="B58" s="77" t="str">
        <f ca="1">IFERROR(IF((VLOOKUP($E58,'Org List'!$AJ$10:$AL$190,3,FALSE))="","",(VLOOKUP($E58,'Org List'!$AJ$10:$AL$190,3,FALSE))),"")</f>
        <v>South East England Commissioning Region</v>
      </c>
      <c r="C58" s="78" t="str">
        <f ca="1">IFERROR(IF((VLOOKUP($E58,'Org List'!$AO$10:$AQ$190,3,FALSE))="","",(VLOOKUP($E58,'Org List'!$AO$10:$AQ$190,3,FALSE))),"")</f>
        <v>South East Region</v>
      </c>
      <c r="D58" s="93" t="str">
        <f ca="1">IFERROR(IF((VLOOKUP($E58,'Org List'!$AT$10:$AV$190,3,FALSE))="","",(VLOOKUP($E58,'Org List'!$AT$10:$AV$190,3,FALSE))),"")</f>
        <v>NHS England South East (Kent, Surrey and Sussex)</v>
      </c>
      <c r="E58" s="77" t="str">
        <f t="shared" ca="1" si="0"/>
        <v>E06000043</v>
      </c>
      <c r="F58" s="79" t="str">
        <f ca="1">IF(E58="","",VLOOKUP(E58,'Org List'!$J$9:$K$640,2,0))</f>
        <v>Brighton and Hove</v>
      </c>
      <c r="G58" s="100">
        <f ca="1">IFERROR(IF((VLOOKUP($E58,'Adj NEA Backsheet'!$D$5:$CB$183,G$9,FALSE))="","",(VLOOKUP($E58,'Adj NEA Backsheet'!$D$5:$CB$183,G$9,FALSE))),"")</f>
        <v>1460.2392339020801</v>
      </c>
      <c r="H58" s="101">
        <f ca="1">IFERROR(IF((VLOOKUP($E58,'Adj NEA Backsheet'!$D$5:$CB$183,H$9,FALSE))="","",(VLOOKUP($E58,'Adj NEA Backsheet'!$D$5:$CB$183,H$9,FALSE))),"")</f>
        <v>1474.8565890088321</v>
      </c>
      <c r="I58" s="101">
        <f ca="1">IFERROR(IF((VLOOKUP($E58,'Adj NEA Backsheet'!$D$5:$CB$183,I$9,FALSE))="","",(VLOOKUP($E58,'Adj NEA Backsheet'!$D$5:$CB$183,I$9,FALSE))),"")</f>
        <v>1550.6781179520021</v>
      </c>
      <c r="J58" s="102">
        <f ca="1">IFERROR(IF((VLOOKUP($E58,'Adj NEA Backsheet'!$D$5:$CB$183,J$9,FALSE))="","",(VLOOKUP($E58,'Adj NEA Backsheet'!$D$5:$CB$183,J$9,FALSE))),"")</f>
        <v>1399.8461040083475</v>
      </c>
      <c r="K58" s="100">
        <f ca="1">IFERROR(IF((VLOOKUP($E58,'Adj NEA Backsheet'!$D$5:$CB$183,K$9,FALSE))="","",(VLOOKUP($E58,'Adj NEA Backsheet'!$D$5:$CB$183,K$9,FALSE))),"")</f>
        <v>4198.0507652702699</v>
      </c>
      <c r="L58" s="101">
        <f ca="1">IFERROR(IF((VLOOKUP($E58,'Adj NEA Backsheet'!$D$5:$CB$183,L$9,FALSE))="","",(VLOOKUP($E58,'Adj NEA Backsheet'!$D$5:$CB$183,L$9,FALSE))),"")</f>
        <v>3865.8158480210486</v>
      </c>
      <c r="M58" s="101">
        <f ca="1">IFERROR(IF((VLOOKUP($E58,'Adj NEA Backsheet'!$D$5:$CB$183,M$9,FALSE))="","",(VLOOKUP($E58,'Adj NEA Backsheet'!$D$5:$CB$183,M$9,FALSE))),"")</f>
        <v>4154.075143869064</v>
      </c>
      <c r="N58" s="103">
        <f ca="1">IFERROR(IF((VLOOKUP($E58,'Adj NEA Backsheet'!$D$5:$CB$183,N$9,FALSE))="","",(VLOOKUP($E58,'Adj NEA Backsheet'!$D$5:$CB$183,N$9,FALSE))),"")</f>
        <v>4086.7816459266114</v>
      </c>
      <c r="O58" s="100">
        <f ca="1">IFERROR(IF((VLOOKUP($E58,'Adj NEA Backsheet'!$D$5:$CB$183,O$9,FALSE))="","",(VLOOKUP($E58,'Adj NEA Backsheet'!$D$5:$CB$183,O$9,FALSE))),"")</f>
        <v>5658.2899991723498</v>
      </c>
      <c r="P58" s="104">
        <f ca="1">IFERROR(IF((VLOOKUP($E58,'Adj NEA Backsheet'!$D$5:$CB$183,P$9,FALSE))="","",(VLOOKUP($E58,'Adj NEA Backsheet'!$D$5:$CB$183,P$9,FALSE))),"")</f>
        <v>5340.6724370298807</v>
      </c>
      <c r="Q58" s="101">
        <f ca="1">IFERROR(IF((VLOOKUP($E58,'Adj NEA Backsheet'!$D$5:$CB$183,Q$9,FALSE))="","",(VLOOKUP($E58,'Adj NEA Backsheet'!$D$5:$CB$183,Q$9,FALSE))),"")</f>
        <v>5704.7532618210662</v>
      </c>
      <c r="R58" s="103">
        <f ca="1">IFERROR(IF((VLOOKUP($E58,'Adj NEA Backsheet'!$D$5:$CB$183,R$9,FALSE))="","",(VLOOKUP($E58,'Adj NEA Backsheet'!$D$5:$CB$183,R$9,FALSE))),"")</f>
        <v>5486.627749934959</v>
      </c>
    </row>
    <row r="59" spans="1:18" ht="15" customHeight="1" x14ac:dyDescent="0.3">
      <c r="A59" s="41">
        <v>46</v>
      </c>
      <c r="B59" s="77" t="str">
        <f ca="1">IFERROR(IF((VLOOKUP($E59,'Org List'!$AJ$10:$AL$190,3,FALSE))="","",(VLOOKUP($E59,'Org List'!$AJ$10:$AL$190,3,FALSE))),"")</f>
        <v>South West England Commissioning Region</v>
      </c>
      <c r="C59" s="78" t="str">
        <f ca="1">IFERROR(IF((VLOOKUP($E59,'Org List'!$AO$10:$AQ$190,3,FALSE))="","",(VLOOKUP($E59,'Org List'!$AO$10:$AQ$190,3,FALSE))),"")</f>
        <v>South West Region</v>
      </c>
      <c r="D59" s="93" t="str">
        <f ca="1">IFERROR(IF((VLOOKUP($E59,'Org List'!$AT$10:$AV$190,3,FALSE))="","",(VLOOKUP($E59,'Org List'!$AT$10:$AV$190,3,FALSE))),"")</f>
        <v>NHS England South West (South West North)</v>
      </c>
      <c r="E59" s="77" t="str">
        <f t="shared" ca="1" si="0"/>
        <v>E06000023</v>
      </c>
      <c r="F59" s="79" t="str">
        <f ca="1">IF(E59="","",VLOOKUP(E59,'Org List'!$J$9:$K$640,2,0))</f>
        <v>Bristol, City of</v>
      </c>
      <c r="G59" s="100">
        <f ca="1">IFERROR(IF((VLOOKUP($E59,'Adj NEA Backsheet'!$D$5:$CB$183,G$9,FALSE))="","",(VLOOKUP($E59,'Adj NEA Backsheet'!$D$5:$CB$183,G$9,FALSE))),"")</f>
        <v>4235.2783204547568</v>
      </c>
      <c r="H59" s="101">
        <f ca="1">IFERROR(IF((VLOOKUP($E59,'Adj NEA Backsheet'!$D$5:$CB$183,H$9,FALSE))="","",(VLOOKUP($E59,'Adj NEA Backsheet'!$D$5:$CB$183,H$9,FALSE))),"")</f>
        <v>4777.8613663318629</v>
      </c>
      <c r="I59" s="101">
        <f ca="1">IFERROR(IF((VLOOKUP($E59,'Adj NEA Backsheet'!$D$5:$CB$183,I$9,FALSE))="","",(VLOOKUP($E59,'Adj NEA Backsheet'!$D$5:$CB$183,I$9,FALSE))),"")</f>
        <v>5183.1491670556625</v>
      </c>
      <c r="J59" s="102">
        <f ca="1">IFERROR(IF((VLOOKUP($E59,'Adj NEA Backsheet'!$D$5:$CB$183,J$9,FALSE))="","",(VLOOKUP($E59,'Adj NEA Backsheet'!$D$5:$CB$183,J$9,FALSE))),"")</f>
        <v>5127.9937132373389</v>
      </c>
      <c r="K59" s="100">
        <f ca="1">IFERROR(IF((VLOOKUP($E59,'Adj NEA Backsheet'!$D$5:$CB$183,K$9,FALSE))="","",(VLOOKUP($E59,'Adj NEA Backsheet'!$D$5:$CB$183,K$9,FALSE))),"")</f>
        <v>7991.0826101604125</v>
      </c>
      <c r="L59" s="101">
        <f ca="1">IFERROR(IF((VLOOKUP($E59,'Adj NEA Backsheet'!$D$5:$CB$183,L$9,FALSE))="","",(VLOOKUP($E59,'Adj NEA Backsheet'!$D$5:$CB$183,L$9,FALSE))),"")</f>
        <v>7986.4365980366347</v>
      </c>
      <c r="M59" s="101">
        <f ca="1">IFERROR(IF((VLOOKUP($E59,'Adj NEA Backsheet'!$D$5:$CB$183,M$9,FALSE))="","",(VLOOKUP($E59,'Adj NEA Backsheet'!$D$5:$CB$183,M$9,FALSE))),"")</f>
        <v>8479.5329382668006</v>
      </c>
      <c r="N59" s="103">
        <f ca="1">IFERROR(IF((VLOOKUP($E59,'Adj NEA Backsheet'!$D$5:$CB$183,N$9,FALSE))="","",(VLOOKUP($E59,'Adj NEA Backsheet'!$D$5:$CB$183,N$9,FALSE))),"")</f>
        <v>8349.3145670069134</v>
      </c>
      <c r="O59" s="100">
        <f ca="1">IFERROR(IF((VLOOKUP($E59,'Adj NEA Backsheet'!$D$5:$CB$183,O$9,FALSE))="","",(VLOOKUP($E59,'Adj NEA Backsheet'!$D$5:$CB$183,O$9,FALSE))),"")</f>
        <v>12226.36093061517</v>
      </c>
      <c r="P59" s="104">
        <f ca="1">IFERROR(IF((VLOOKUP($E59,'Adj NEA Backsheet'!$D$5:$CB$183,P$9,FALSE))="","",(VLOOKUP($E59,'Adj NEA Backsheet'!$D$5:$CB$183,P$9,FALSE))),"")</f>
        <v>12764.297964368498</v>
      </c>
      <c r="Q59" s="101">
        <f ca="1">IFERROR(IF((VLOOKUP($E59,'Adj NEA Backsheet'!$D$5:$CB$183,Q$9,FALSE))="","",(VLOOKUP($E59,'Adj NEA Backsheet'!$D$5:$CB$183,Q$9,FALSE))),"")</f>
        <v>13662.682105322463</v>
      </c>
      <c r="R59" s="103">
        <f ca="1">IFERROR(IF((VLOOKUP($E59,'Adj NEA Backsheet'!$D$5:$CB$183,R$9,FALSE))="","",(VLOOKUP($E59,'Adj NEA Backsheet'!$D$5:$CB$183,R$9,FALSE))),"")</f>
        <v>13477.308280244251</v>
      </c>
    </row>
    <row r="60" spans="1:18" ht="15" customHeight="1" x14ac:dyDescent="0.3">
      <c r="A60" s="41">
        <v>47</v>
      </c>
      <c r="B60" s="77" t="str">
        <f ca="1">IFERROR(IF((VLOOKUP($E60,'Org List'!$AJ$10:$AL$190,3,FALSE))="","",(VLOOKUP($E60,'Org List'!$AJ$10:$AL$190,3,FALSE))),"")</f>
        <v>London Commissioning Region</v>
      </c>
      <c r="C60" s="78" t="str">
        <f ca="1">IFERROR(IF((VLOOKUP($E60,'Org List'!$AO$10:$AQ$190,3,FALSE))="","",(VLOOKUP($E60,'Org List'!$AO$10:$AQ$190,3,FALSE))),"")</f>
        <v>London Region</v>
      </c>
      <c r="D60" s="93" t="str">
        <f ca="1">IFERROR(IF((VLOOKUP($E60,'Org List'!$AT$10:$AV$190,3,FALSE))="","",(VLOOKUP($E60,'Org List'!$AT$10:$AV$190,3,FALSE))),"")</f>
        <v>NHS England London</v>
      </c>
      <c r="E60" s="77" t="str">
        <f t="shared" ca="1" si="0"/>
        <v>E09000006</v>
      </c>
      <c r="F60" s="79" t="str">
        <f ca="1">IF(E60="","",VLOOKUP(E60,'Org List'!$J$9:$K$640,2,0))</f>
        <v>Bromley</v>
      </c>
      <c r="G60" s="100">
        <f ca="1">IFERROR(IF((VLOOKUP($E60,'Adj NEA Backsheet'!$D$5:$CB$183,G$9,FALSE))="","",(VLOOKUP($E60,'Adj NEA Backsheet'!$D$5:$CB$183,G$9,FALSE))),"")</f>
        <v>1553.1498124951077</v>
      </c>
      <c r="H60" s="101">
        <f ca="1">IFERROR(IF((VLOOKUP($E60,'Adj NEA Backsheet'!$D$5:$CB$183,H$9,FALSE))="","",(VLOOKUP($E60,'Adj NEA Backsheet'!$D$5:$CB$183,H$9,FALSE))),"")</f>
        <v>1607.7380581771126</v>
      </c>
      <c r="I60" s="101">
        <f ca="1">IFERROR(IF((VLOOKUP($E60,'Adj NEA Backsheet'!$D$5:$CB$183,I$9,FALSE))="","",(VLOOKUP($E60,'Adj NEA Backsheet'!$D$5:$CB$183,I$9,FALSE))),"")</f>
        <v>1638.4125821252585</v>
      </c>
      <c r="J60" s="102">
        <f ca="1">IFERROR(IF((VLOOKUP($E60,'Adj NEA Backsheet'!$D$5:$CB$183,J$9,FALSE))="","",(VLOOKUP($E60,'Adj NEA Backsheet'!$D$5:$CB$183,J$9,FALSE))),"")</f>
        <v>2351.996827064143</v>
      </c>
      <c r="K60" s="100">
        <f ca="1">IFERROR(IF((VLOOKUP($E60,'Adj NEA Backsheet'!$D$5:$CB$183,K$9,FALSE))="","",(VLOOKUP($E60,'Adj NEA Backsheet'!$D$5:$CB$183,K$9,FALSE))),"")</f>
        <v>5223.4780729484173</v>
      </c>
      <c r="L60" s="101">
        <f ca="1">IFERROR(IF((VLOOKUP($E60,'Adj NEA Backsheet'!$D$5:$CB$183,L$9,FALSE))="","",(VLOOKUP($E60,'Adj NEA Backsheet'!$D$5:$CB$183,L$9,FALSE))),"")</f>
        <v>5240.2918759867935</v>
      </c>
      <c r="M60" s="101">
        <f ca="1">IFERROR(IF((VLOOKUP($E60,'Adj NEA Backsheet'!$D$5:$CB$183,M$9,FALSE))="","",(VLOOKUP($E60,'Adj NEA Backsheet'!$D$5:$CB$183,M$9,FALSE))),"")</f>
        <v>5417.2808353453802</v>
      </c>
      <c r="N60" s="103">
        <f ca="1">IFERROR(IF((VLOOKUP($E60,'Adj NEA Backsheet'!$D$5:$CB$183,N$9,FALSE))="","",(VLOOKUP($E60,'Adj NEA Backsheet'!$D$5:$CB$183,N$9,FALSE))),"")</f>
        <v>5353.5352966287464</v>
      </c>
      <c r="O60" s="100">
        <f ca="1">IFERROR(IF((VLOOKUP($E60,'Adj NEA Backsheet'!$D$5:$CB$183,O$9,FALSE))="","",(VLOOKUP($E60,'Adj NEA Backsheet'!$D$5:$CB$183,O$9,FALSE))),"")</f>
        <v>6776.627885443525</v>
      </c>
      <c r="P60" s="104">
        <f ca="1">IFERROR(IF((VLOOKUP($E60,'Adj NEA Backsheet'!$D$5:$CB$183,P$9,FALSE))="","",(VLOOKUP($E60,'Adj NEA Backsheet'!$D$5:$CB$183,P$9,FALSE))),"")</f>
        <v>6848.0299341639056</v>
      </c>
      <c r="Q60" s="101">
        <f ca="1">IFERROR(IF((VLOOKUP($E60,'Adj NEA Backsheet'!$D$5:$CB$183,Q$9,FALSE))="","",(VLOOKUP($E60,'Adj NEA Backsheet'!$D$5:$CB$183,Q$9,FALSE))),"")</f>
        <v>7055.6934174706385</v>
      </c>
      <c r="R60" s="103">
        <f ca="1">IFERROR(IF((VLOOKUP($E60,'Adj NEA Backsheet'!$D$5:$CB$183,R$9,FALSE))="","",(VLOOKUP($E60,'Adj NEA Backsheet'!$D$5:$CB$183,R$9,FALSE))),"")</f>
        <v>7705.5321236928894</v>
      </c>
    </row>
    <row r="61" spans="1:18" ht="15" customHeight="1" x14ac:dyDescent="0.3">
      <c r="A61" s="41">
        <v>48</v>
      </c>
      <c r="B61" s="77" t="str">
        <f ca="1">IFERROR(IF((VLOOKUP($E61,'Org List'!$AJ$10:$AL$190,3,FALSE))="","",(VLOOKUP($E61,'Org List'!$AJ$10:$AL$190,3,FALSE))),"")</f>
        <v>South East England Commissioning Region</v>
      </c>
      <c r="C61" s="78" t="str">
        <f ca="1">IFERROR(IF((VLOOKUP($E61,'Org List'!$AO$10:$AQ$190,3,FALSE))="","",(VLOOKUP($E61,'Org List'!$AO$10:$AQ$190,3,FALSE))),"")</f>
        <v>South East Region</v>
      </c>
      <c r="D61" s="93" t="str">
        <f ca="1">IFERROR(IF((VLOOKUP($E61,'Org List'!$AT$10:$AV$190,3,FALSE))="","",(VLOOKUP($E61,'Org List'!$AT$10:$AV$190,3,FALSE))),"")</f>
        <v>NHS England South East (Hampshire, Isle of Wight and Thames Valley)</v>
      </c>
      <c r="E61" s="77" t="str">
        <f t="shared" ca="1" si="0"/>
        <v>E10000002</v>
      </c>
      <c r="F61" s="79" t="str">
        <f ca="1">IF(E61="","",VLOOKUP(E61,'Org List'!$J$9:$K$640,2,0))</f>
        <v>Buckinghamshire</v>
      </c>
      <c r="G61" s="100">
        <f ca="1">IFERROR(IF((VLOOKUP($E61,'Adj NEA Backsheet'!$D$5:$CB$183,G$9,FALSE))="","",(VLOOKUP($E61,'Adj NEA Backsheet'!$D$5:$CB$183,G$9,FALSE))),"")</f>
        <v>6079.9886099708892</v>
      </c>
      <c r="H61" s="101">
        <f ca="1">IFERROR(IF((VLOOKUP($E61,'Adj NEA Backsheet'!$D$5:$CB$183,H$9,FALSE))="","",(VLOOKUP($E61,'Adj NEA Backsheet'!$D$5:$CB$183,H$9,FALSE))),"")</f>
        <v>5666.7224964687475</v>
      </c>
      <c r="I61" s="101">
        <f ca="1">IFERROR(IF((VLOOKUP($E61,'Adj NEA Backsheet'!$D$5:$CB$183,I$9,FALSE))="","",(VLOOKUP($E61,'Adj NEA Backsheet'!$D$5:$CB$183,I$9,FALSE))),"")</f>
        <v>6317.0850195357616</v>
      </c>
      <c r="J61" s="102">
        <f ca="1">IFERROR(IF((VLOOKUP($E61,'Adj NEA Backsheet'!$D$5:$CB$183,J$9,FALSE))="","",(VLOOKUP($E61,'Adj NEA Backsheet'!$D$5:$CB$183,J$9,FALSE))),"")</f>
        <v>6655.3356705247561</v>
      </c>
      <c r="K61" s="100">
        <f ca="1">IFERROR(IF((VLOOKUP($E61,'Adj NEA Backsheet'!$D$5:$CB$183,K$9,FALSE))="","",(VLOOKUP($E61,'Adj NEA Backsheet'!$D$5:$CB$183,K$9,FALSE))),"")</f>
        <v>8084.3885379998874</v>
      </c>
      <c r="L61" s="101">
        <f ca="1">IFERROR(IF((VLOOKUP($E61,'Adj NEA Backsheet'!$D$5:$CB$183,L$9,FALSE))="","",(VLOOKUP($E61,'Adj NEA Backsheet'!$D$5:$CB$183,L$9,FALSE))),"")</f>
        <v>8104.1344737071449</v>
      </c>
      <c r="M61" s="101">
        <f ca="1">IFERROR(IF((VLOOKUP($E61,'Adj NEA Backsheet'!$D$5:$CB$183,M$9,FALSE))="","",(VLOOKUP($E61,'Adj NEA Backsheet'!$D$5:$CB$183,M$9,FALSE))),"")</f>
        <v>8809.3786050200906</v>
      </c>
      <c r="N61" s="103">
        <f ca="1">IFERROR(IF((VLOOKUP($E61,'Adj NEA Backsheet'!$D$5:$CB$183,N$9,FALSE))="","",(VLOOKUP($E61,'Adj NEA Backsheet'!$D$5:$CB$183,N$9,FALSE))),"")</f>
        <v>8525.0444915460066</v>
      </c>
      <c r="O61" s="100">
        <f ca="1">IFERROR(IF((VLOOKUP($E61,'Adj NEA Backsheet'!$D$5:$CB$183,O$9,FALSE))="","",(VLOOKUP($E61,'Adj NEA Backsheet'!$D$5:$CB$183,O$9,FALSE))),"")</f>
        <v>14164.377147970776</v>
      </c>
      <c r="P61" s="104">
        <f ca="1">IFERROR(IF((VLOOKUP($E61,'Adj NEA Backsheet'!$D$5:$CB$183,P$9,FALSE))="","",(VLOOKUP($E61,'Adj NEA Backsheet'!$D$5:$CB$183,P$9,FALSE))),"")</f>
        <v>13770.856970175893</v>
      </c>
      <c r="Q61" s="101">
        <f ca="1">IFERROR(IF((VLOOKUP($E61,'Adj NEA Backsheet'!$D$5:$CB$183,Q$9,FALSE))="","",(VLOOKUP($E61,'Adj NEA Backsheet'!$D$5:$CB$183,Q$9,FALSE))),"")</f>
        <v>15126.463624555852</v>
      </c>
      <c r="R61" s="103">
        <f ca="1">IFERROR(IF((VLOOKUP($E61,'Adj NEA Backsheet'!$D$5:$CB$183,R$9,FALSE))="","",(VLOOKUP($E61,'Adj NEA Backsheet'!$D$5:$CB$183,R$9,FALSE))),"")</f>
        <v>15180.380162070764</v>
      </c>
    </row>
    <row r="62" spans="1:18" ht="15" customHeight="1" x14ac:dyDescent="0.3">
      <c r="A62" s="41">
        <v>49</v>
      </c>
      <c r="B62" s="77" t="str">
        <f ca="1">IFERROR(IF((VLOOKUP($E62,'Org List'!$AJ$10:$AL$190,3,FALSE))="","",(VLOOKUP($E62,'Org List'!$AJ$10:$AL$190,3,FALSE))),"")</f>
        <v>North West Commissioning Region</v>
      </c>
      <c r="C62" s="78" t="str">
        <f ca="1">IFERROR(IF((VLOOKUP($E62,'Org List'!$AO$10:$AQ$190,3,FALSE))="","",(VLOOKUP($E62,'Org List'!$AO$10:$AQ$190,3,FALSE))),"")</f>
        <v>North West Region</v>
      </c>
      <c r="D62" s="93" t="str">
        <f ca="1">IFERROR(IF((VLOOKUP($E62,'Org List'!$AT$10:$AV$190,3,FALSE))="","",(VLOOKUP($E62,'Org List'!$AT$10:$AV$190,3,FALSE))),"")</f>
        <v>NHS England North West (Greater Manchester)</v>
      </c>
      <c r="E62" s="77" t="str">
        <f t="shared" ca="1" si="0"/>
        <v>E08000002</v>
      </c>
      <c r="F62" s="79" t="str">
        <f ca="1">IF(E62="","",VLOOKUP(E62,'Org List'!$J$9:$K$640,2,0))</f>
        <v>Bury</v>
      </c>
      <c r="G62" s="100">
        <f ca="1">IFERROR(IF((VLOOKUP($E62,'Adj NEA Backsheet'!$D$5:$CB$183,G$9,FALSE))="","",(VLOOKUP($E62,'Adj NEA Backsheet'!$D$5:$CB$183,G$9,FALSE))),"")</f>
        <v>2232.9182261577689</v>
      </c>
      <c r="H62" s="101">
        <f ca="1">IFERROR(IF((VLOOKUP($E62,'Adj NEA Backsheet'!$D$5:$CB$183,H$9,FALSE))="","",(VLOOKUP($E62,'Adj NEA Backsheet'!$D$5:$CB$183,H$9,FALSE))),"")</f>
        <v>2117.4886602973038</v>
      </c>
      <c r="I62" s="101">
        <f ca="1">IFERROR(IF((VLOOKUP($E62,'Adj NEA Backsheet'!$D$5:$CB$183,I$9,FALSE))="","",(VLOOKUP($E62,'Adj NEA Backsheet'!$D$5:$CB$183,I$9,FALSE))),"")</f>
        <v>2404.4832818401464</v>
      </c>
      <c r="J62" s="102">
        <f ca="1">IFERROR(IF((VLOOKUP($E62,'Adj NEA Backsheet'!$D$5:$CB$183,J$9,FALSE))="","",(VLOOKUP($E62,'Adj NEA Backsheet'!$D$5:$CB$183,J$9,FALSE))),"")</f>
        <v>2415.8991075203116</v>
      </c>
      <c r="K62" s="100">
        <f ca="1">IFERROR(IF((VLOOKUP($E62,'Adj NEA Backsheet'!$D$5:$CB$183,K$9,FALSE))="","",(VLOOKUP($E62,'Adj NEA Backsheet'!$D$5:$CB$183,K$9,FALSE))),"")</f>
        <v>3704.9563842884204</v>
      </c>
      <c r="L62" s="101">
        <f ca="1">IFERROR(IF((VLOOKUP($E62,'Adj NEA Backsheet'!$D$5:$CB$183,L$9,FALSE))="","",(VLOOKUP($E62,'Adj NEA Backsheet'!$D$5:$CB$183,L$9,FALSE))),"")</f>
        <v>3559.9833505556485</v>
      </c>
      <c r="M62" s="101">
        <f ca="1">IFERROR(IF((VLOOKUP($E62,'Adj NEA Backsheet'!$D$5:$CB$183,M$9,FALSE))="","",(VLOOKUP($E62,'Adj NEA Backsheet'!$D$5:$CB$183,M$9,FALSE))),"")</f>
        <v>3763.4260321378142</v>
      </c>
      <c r="N62" s="103">
        <f ca="1">IFERROR(IF((VLOOKUP($E62,'Adj NEA Backsheet'!$D$5:$CB$183,N$9,FALSE))="","",(VLOOKUP($E62,'Adj NEA Backsheet'!$D$5:$CB$183,N$9,FALSE))),"")</f>
        <v>3735.8940302178562</v>
      </c>
      <c r="O62" s="100">
        <f ca="1">IFERROR(IF((VLOOKUP($E62,'Adj NEA Backsheet'!$D$5:$CB$183,O$9,FALSE))="","",(VLOOKUP($E62,'Adj NEA Backsheet'!$D$5:$CB$183,O$9,FALSE))),"")</f>
        <v>5937.8746104461898</v>
      </c>
      <c r="P62" s="104">
        <f ca="1">IFERROR(IF((VLOOKUP($E62,'Adj NEA Backsheet'!$D$5:$CB$183,P$9,FALSE))="","",(VLOOKUP($E62,'Adj NEA Backsheet'!$D$5:$CB$183,P$9,FALSE))),"")</f>
        <v>5677.4720108529527</v>
      </c>
      <c r="Q62" s="101">
        <f ca="1">IFERROR(IF((VLOOKUP($E62,'Adj NEA Backsheet'!$D$5:$CB$183,Q$9,FALSE))="","",(VLOOKUP($E62,'Adj NEA Backsheet'!$D$5:$CB$183,Q$9,FALSE))),"")</f>
        <v>6167.9093139779607</v>
      </c>
      <c r="R62" s="103">
        <f ca="1">IFERROR(IF((VLOOKUP($E62,'Adj NEA Backsheet'!$D$5:$CB$183,R$9,FALSE))="","",(VLOOKUP($E62,'Adj NEA Backsheet'!$D$5:$CB$183,R$9,FALSE))),"")</f>
        <v>6151.7931377381683</v>
      </c>
    </row>
    <row r="63" spans="1:18" ht="15" customHeight="1" x14ac:dyDescent="0.3">
      <c r="A63" s="41">
        <v>50</v>
      </c>
      <c r="B63" s="77" t="str">
        <f ca="1">IFERROR(IF((VLOOKUP($E63,'Org List'!$AJ$10:$AL$190,3,FALSE))="","",(VLOOKUP($E63,'Org List'!$AJ$10:$AL$190,3,FALSE))),"")</f>
        <v>North East and Yorkshire Commissioning Region</v>
      </c>
      <c r="C63" s="78" t="str">
        <f ca="1">IFERROR(IF((VLOOKUP($E63,'Org List'!$AO$10:$AQ$190,3,FALSE))="","",(VLOOKUP($E63,'Org List'!$AO$10:$AQ$190,3,FALSE))),"")</f>
        <v>Yorkshire and The Humber Region</v>
      </c>
      <c r="D63" s="93" t="str">
        <f ca="1">IFERROR(IF((VLOOKUP($E63,'Org List'!$AT$10:$AV$190,3,FALSE))="","",(VLOOKUP($E63,'Org List'!$AT$10:$AV$190,3,FALSE))),"")</f>
        <v>NHS England North East and Yokrshire (Yorkshire And Humber)</v>
      </c>
      <c r="E63" s="77" t="str">
        <f t="shared" ca="1" si="0"/>
        <v>E08000033</v>
      </c>
      <c r="F63" s="79" t="str">
        <f ca="1">IF(E63="","",VLOOKUP(E63,'Org List'!$J$9:$K$640,2,0))</f>
        <v>Calderdale</v>
      </c>
      <c r="G63" s="100">
        <f ca="1">IFERROR(IF((VLOOKUP($E63,'Adj NEA Backsheet'!$D$5:$CB$183,G$9,FALSE))="","",(VLOOKUP($E63,'Adj NEA Backsheet'!$D$5:$CB$183,G$9,FALSE))),"")</f>
        <v>2413.2233717269864</v>
      </c>
      <c r="H63" s="101">
        <f ca="1">IFERROR(IF((VLOOKUP($E63,'Adj NEA Backsheet'!$D$5:$CB$183,H$9,FALSE))="","",(VLOOKUP($E63,'Adj NEA Backsheet'!$D$5:$CB$183,H$9,FALSE))),"")</f>
        <v>2379.1603942730917</v>
      </c>
      <c r="I63" s="101">
        <f ca="1">IFERROR(IF((VLOOKUP($E63,'Adj NEA Backsheet'!$D$5:$CB$183,I$9,FALSE))="","",(VLOOKUP($E63,'Adj NEA Backsheet'!$D$5:$CB$183,I$9,FALSE))),"")</f>
        <v>2494.0351309932098</v>
      </c>
      <c r="J63" s="102">
        <f ca="1">IFERROR(IF((VLOOKUP($E63,'Adj NEA Backsheet'!$D$5:$CB$183,J$9,FALSE))="","",(VLOOKUP($E63,'Adj NEA Backsheet'!$D$5:$CB$183,J$9,FALSE))),"")</f>
        <v>2399.3678386721372</v>
      </c>
      <c r="K63" s="100">
        <f ca="1">IFERROR(IF((VLOOKUP($E63,'Adj NEA Backsheet'!$D$5:$CB$183,K$9,FALSE))="","",(VLOOKUP($E63,'Adj NEA Backsheet'!$D$5:$CB$183,K$9,FALSE))),"")</f>
        <v>4748.8808535409325</v>
      </c>
      <c r="L63" s="101">
        <f ca="1">IFERROR(IF((VLOOKUP($E63,'Adj NEA Backsheet'!$D$5:$CB$183,L$9,FALSE))="","",(VLOOKUP($E63,'Adj NEA Backsheet'!$D$5:$CB$183,L$9,FALSE))),"")</f>
        <v>4824.6862149201543</v>
      </c>
      <c r="M63" s="101">
        <f ca="1">IFERROR(IF((VLOOKUP($E63,'Adj NEA Backsheet'!$D$5:$CB$183,M$9,FALSE))="","",(VLOOKUP($E63,'Adj NEA Backsheet'!$D$5:$CB$183,M$9,FALSE))),"")</f>
        <v>5051.3812736575983</v>
      </c>
      <c r="N63" s="103">
        <f ca="1">IFERROR(IF((VLOOKUP($E63,'Adj NEA Backsheet'!$D$5:$CB$183,N$9,FALSE))="","",(VLOOKUP($E63,'Adj NEA Backsheet'!$D$5:$CB$183,N$9,FALSE))),"")</f>
        <v>4980.0044191351117</v>
      </c>
      <c r="O63" s="100">
        <f ca="1">IFERROR(IF((VLOOKUP($E63,'Adj NEA Backsheet'!$D$5:$CB$183,O$9,FALSE))="","",(VLOOKUP($E63,'Adj NEA Backsheet'!$D$5:$CB$183,O$9,FALSE))),"")</f>
        <v>7162.104225267919</v>
      </c>
      <c r="P63" s="104">
        <f ca="1">IFERROR(IF((VLOOKUP($E63,'Adj NEA Backsheet'!$D$5:$CB$183,P$9,FALSE))="","",(VLOOKUP($E63,'Adj NEA Backsheet'!$D$5:$CB$183,P$9,FALSE))),"")</f>
        <v>7203.846609193246</v>
      </c>
      <c r="Q63" s="101">
        <f ca="1">IFERROR(IF((VLOOKUP($E63,'Adj NEA Backsheet'!$D$5:$CB$183,Q$9,FALSE))="","",(VLOOKUP($E63,'Adj NEA Backsheet'!$D$5:$CB$183,Q$9,FALSE))),"")</f>
        <v>7545.4164046508085</v>
      </c>
      <c r="R63" s="103">
        <f ca="1">IFERROR(IF((VLOOKUP($E63,'Adj NEA Backsheet'!$D$5:$CB$183,R$9,FALSE))="","",(VLOOKUP($E63,'Adj NEA Backsheet'!$D$5:$CB$183,R$9,FALSE))),"")</f>
        <v>7379.3722578072484</v>
      </c>
    </row>
    <row r="64" spans="1:18" ht="15" customHeight="1" x14ac:dyDescent="0.3">
      <c r="A64" s="41">
        <v>51</v>
      </c>
      <c r="B64" s="77" t="str">
        <f ca="1">IFERROR(IF((VLOOKUP($E64,'Org List'!$AJ$10:$AL$190,3,FALSE))="","",(VLOOKUP($E64,'Org List'!$AJ$10:$AL$190,3,FALSE))),"")</f>
        <v>East of England Commissioning Region</v>
      </c>
      <c r="C64" s="78" t="str">
        <f ca="1">IFERROR(IF((VLOOKUP($E64,'Org List'!$AO$10:$AQ$190,3,FALSE))="","",(VLOOKUP($E64,'Org List'!$AO$10:$AQ$190,3,FALSE))),"")</f>
        <v>East Region</v>
      </c>
      <c r="D64" s="93" t="str">
        <f ca="1">IFERROR(IF((VLOOKUP($E64,'Org List'!$AT$10:$AV$190,3,FALSE))="","",(VLOOKUP($E64,'Org List'!$AT$10:$AV$190,3,FALSE))),"")</f>
        <v>NHS England East (East)</v>
      </c>
      <c r="E64" s="77" t="str">
        <f t="shared" ca="1" si="0"/>
        <v>E10000003</v>
      </c>
      <c r="F64" s="79" t="str">
        <f ca="1">IF(E64="","",VLOOKUP(E64,'Org List'!$J$9:$K$640,2,0))</f>
        <v>Cambridgeshire</v>
      </c>
      <c r="G64" s="100">
        <f ca="1">IFERROR(IF((VLOOKUP($E64,'Adj NEA Backsheet'!$D$5:$CB$183,G$9,FALSE))="","",(VLOOKUP($E64,'Adj NEA Backsheet'!$D$5:$CB$183,G$9,FALSE))),"")</f>
        <v>4770.3799567525275</v>
      </c>
      <c r="H64" s="101">
        <f ca="1">IFERROR(IF((VLOOKUP($E64,'Adj NEA Backsheet'!$D$5:$CB$183,H$9,FALSE))="","",(VLOOKUP($E64,'Adj NEA Backsheet'!$D$5:$CB$183,H$9,FALSE))),"")</f>
        <v>4949.5087557260031</v>
      </c>
      <c r="I64" s="101">
        <f ca="1">IFERROR(IF((VLOOKUP($E64,'Adj NEA Backsheet'!$D$5:$CB$183,I$9,FALSE))="","",(VLOOKUP($E64,'Adj NEA Backsheet'!$D$5:$CB$183,I$9,FALSE))),"")</f>
        <v>5459.8167937811622</v>
      </c>
      <c r="J64" s="102">
        <f ca="1">IFERROR(IF((VLOOKUP($E64,'Adj NEA Backsheet'!$D$5:$CB$183,J$9,FALSE))="","",(VLOOKUP($E64,'Adj NEA Backsheet'!$D$5:$CB$183,J$9,FALSE))),"")</f>
        <v>4886.9355059756563</v>
      </c>
      <c r="K64" s="100">
        <f ca="1">IFERROR(IF((VLOOKUP($E64,'Adj NEA Backsheet'!$D$5:$CB$183,K$9,FALSE))="","",(VLOOKUP($E64,'Adj NEA Backsheet'!$D$5:$CB$183,K$9,FALSE))),"")</f>
        <v>11639.436544175876</v>
      </c>
      <c r="L64" s="101">
        <f ca="1">IFERROR(IF((VLOOKUP($E64,'Adj NEA Backsheet'!$D$5:$CB$183,L$9,FALSE))="","",(VLOOKUP($E64,'Adj NEA Backsheet'!$D$5:$CB$183,L$9,FALSE))),"")</f>
        <v>11364.576269224361</v>
      </c>
      <c r="M64" s="101">
        <f ca="1">IFERROR(IF((VLOOKUP($E64,'Adj NEA Backsheet'!$D$5:$CB$183,M$9,FALSE))="","",(VLOOKUP($E64,'Adj NEA Backsheet'!$D$5:$CB$183,M$9,FALSE))),"")</f>
        <v>11884.347981472676</v>
      </c>
      <c r="N64" s="103">
        <f ca="1">IFERROR(IF((VLOOKUP($E64,'Adj NEA Backsheet'!$D$5:$CB$183,N$9,FALSE))="","",(VLOOKUP($E64,'Adj NEA Backsheet'!$D$5:$CB$183,N$9,FALSE))),"")</f>
        <v>12038.148903367395</v>
      </c>
      <c r="O64" s="100">
        <f ca="1">IFERROR(IF((VLOOKUP($E64,'Adj NEA Backsheet'!$D$5:$CB$183,O$9,FALSE))="","",(VLOOKUP($E64,'Adj NEA Backsheet'!$D$5:$CB$183,O$9,FALSE))),"")</f>
        <v>16409.816500928406</v>
      </c>
      <c r="P64" s="104">
        <f ca="1">IFERROR(IF((VLOOKUP($E64,'Adj NEA Backsheet'!$D$5:$CB$183,P$9,FALSE))="","",(VLOOKUP($E64,'Adj NEA Backsheet'!$D$5:$CB$183,P$9,FALSE))),"")</f>
        <v>16314.085024950364</v>
      </c>
      <c r="Q64" s="101">
        <f ca="1">IFERROR(IF((VLOOKUP($E64,'Adj NEA Backsheet'!$D$5:$CB$183,Q$9,FALSE))="","",(VLOOKUP($E64,'Adj NEA Backsheet'!$D$5:$CB$183,Q$9,FALSE))),"")</f>
        <v>17344.164775253837</v>
      </c>
      <c r="R64" s="103">
        <f ca="1">IFERROR(IF((VLOOKUP($E64,'Adj NEA Backsheet'!$D$5:$CB$183,R$9,FALSE))="","",(VLOOKUP($E64,'Adj NEA Backsheet'!$D$5:$CB$183,R$9,FALSE))),"")</f>
        <v>16925.08440934305</v>
      </c>
    </row>
    <row r="65" spans="1:18" ht="15" customHeight="1" x14ac:dyDescent="0.3">
      <c r="A65" s="41">
        <v>52</v>
      </c>
      <c r="B65" s="77" t="str">
        <f ca="1">IFERROR(IF((VLOOKUP($E65,'Org List'!$AJ$10:$AL$190,3,FALSE))="","",(VLOOKUP($E65,'Org List'!$AJ$10:$AL$190,3,FALSE))),"")</f>
        <v>London Commissioning Region</v>
      </c>
      <c r="C65" s="78" t="str">
        <f ca="1">IFERROR(IF((VLOOKUP($E65,'Org List'!$AO$10:$AQ$190,3,FALSE))="","",(VLOOKUP($E65,'Org List'!$AO$10:$AQ$190,3,FALSE))),"")</f>
        <v>London Region</v>
      </c>
      <c r="D65" s="93" t="str">
        <f ca="1">IFERROR(IF((VLOOKUP($E65,'Org List'!$AT$10:$AV$190,3,FALSE))="","",(VLOOKUP($E65,'Org List'!$AT$10:$AV$190,3,FALSE))),"")</f>
        <v>NHS England London</v>
      </c>
      <c r="E65" s="77" t="str">
        <f t="shared" ca="1" si="0"/>
        <v>E09000007</v>
      </c>
      <c r="F65" s="79" t="str">
        <f ca="1">IF(E65="","",VLOOKUP(E65,'Org List'!$J$9:$K$640,2,0))</f>
        <v>Camden</v>
      </c>
      <c r="G65" s="100">
        <f ca="1">IFERROR(IF((VLOOKUP($E65,'Adj NEA Backsheet'!$D$5:$CB$183,G$9,FALSE))="","",(VLOOKUP($E65,'Adj NEA Backsheet'!$D$5:$CB$183,G$9,FALSE))),"")</f>
        <v>1435.9258073999958</v>
      </c>
      <c r="H65" s="101">
        <f ca="1">IFERROR(IF((VLOOKUP($E65,'Adj NEA Backsheet'!$D$5:$CB$183,H$9,FALSE))="","",(VLOOKUP($E65,'Adj NEA Backsheet'!$D$5:$CB$183,H$9,FALSE))),"")</f>
        <v>1425.0923320125473</v>
      </c>
      <c r="I65" s="101">
        <f ca="1">IFERROR(IF((VLOOKUP($E65,'Adj NEA Backsheet'!$D$5:$CB$183,I$9,FALSE))="","",(VLOOKUP($E65,'Adj NEA Backsheet'!$D$5:$CB$183,I$9,FALSE))),"")</f>
        <v>1545.0671363677357</v>
      </c>
      <c r="J65" s="102">
        <f ca="1">IFERROR(IF((VLOOKUP($E65,'Adj NEA Backsheet'!$D$5:$CB$183,J$9,FALSE))="","",(VLOOKUP($E65,'Adj NEA Backsheet'!$D$5:$CB$183,J$9,FALSE))),"")</f>
        <v>1265.5449784720979</v>
      </c>
      <c r="K65" s="100">
        <f ca="1">IFERROR(IF((VLOOKUP($E65,'Adj NEA Backsheet'!$D$5:$CB$183,K$9,FALSE))="","",(VLOOKUP($E65,'Adj NEA Backsheet'!$D$5:$CB$183,K$9,FALSE))),"")</f>
        <v>2901.8068273822046</v>
      </c>
      <c r="L65" s="101">
        <f ca="1">IFERROR(IF((VLOOKUP($E65,'Adj NEA Backsheet'!$D$5:$CB$183,L$9,FALSE))="","",(VLOOKUP($E65,'Adj NEA Backsheet'!$D$5:$CB$183,L$9,FALSE))),"")</f>
        <v>2930.3307918932987</v>
      </c>
      <c r="M65" s="101">
        <f ca="1">IFERROR(IF((VLOOKUP($E65,'Adj NEA Backsheet'!$D$5:$CB$183,M$9,FALSE))="","",(VLOOKUP($E65,'Adj NEA Backsheet'!$D$5:$CB$183,M$9,FALSE))),"")</f>
        <v>3202.6368082080162</v>
      </c>
      <c r="N65" s="103">
        <f ca="1">IFERROR(IF((VLOOKUP($E65,'Adj NEA Backsheet'!$D$5:$CB$183,N$9,FALSE))="","",(VLOOKUP($E65,'Adj NEA Backsheet'!$D$5:$CB$183,N$9,FALSE))),"")</f>
        <v>3039.0300856457989</v>
      </c>
      <c r="O65" s="100">
        <f ca="1">IFERROR(IF((VLOOKUP($E65,'Adj NEA Backsheet'!$D$5:$CB$183,O$9,FALSE))="","",(VLOOKUP($E65,'Adj NEA Backsheet'!$D$5:$CB$183,O$9,FALSE))),"")</f>
        <v>4337.7326347822</v>
      </c>
      <c r="P65" s="104">
        <f ca="1">IFERROR(IF((VLOOKUP($E65,'Adj NEA Backsheet'!$D$5:$CB$183,P$9,FALSE))="","",(VLOOKUP($E65,'Adj NEA Backsheet'!$D$5:$CB$183,P$9,FALSE))),"")</f>
        <v>4355.4231239058463</v>
      </c>
      <c r="Q65" s="101">
        <f ca="1">IFERROR(IF((VLOOKUP($E65,'Adj NEA Backsheet'!$D$5:$CB$183,Q$9,FALSE))="","",(VLOOKUP($E65,'Adj NEA Backsheet'!$D$5:$CB$183,Q$9,FALSE))),"")</f>
        <v>4747.7039445757518</v>
      </c>
      <c r="R65" s="103">
        <f ca="1">IFERROR(IF((VLOOKUP($E65,'Adj NEA Backsheet'!$D$5:$CB$183,R$9,FALSE))="","",(VLOOKUP($E65,'Adj NEA Backsheet'!$D$5:$CB$183,R$9,FALSE))),"")</f>
        <v>4304.5750641178965</v>
      </c>
    </row>
    <row r="66" spans="1:18" ht="15" customHeight="1" x14ac:dyDescent="0.3">
      <c r="A66" s="41">
        <v>53</v>
      </c>
      <c r="B66" s="77" t="str">
        <f ca="1">IFERROR(IF((VLOOKUP($E66,'Org List'!$AJ$10:$AL$190,3,FALSE))="","",(VLOOKUP($E66,'Org List'!$AJ$10:$AL$190,3,FALSE))),"")</f>
        <v>East of England Commissioning Region</v>
      </c>
      <c r="C66" s="78" t="str">
        <f ca="1">IFERROR(IF((VLOOKUP($E66,'Org List'!$AO$10:$AQ$190,3,FALSE))="","",(VLOOKUP($E66,'Org List'!$AO$10:$AQ$190,3,FALSE))),"")</f>
        <v>East Region</v>
      </c>
      <c r="D66" s="93" t="str">
        <f ca="1">IFERROR(IF((VLOOKUP($E66,'Org List'!$AT$10:$AV$190,3,FALSE))="","",(VLOOKUP($E66,'Org List'!$AT$10:$AV$190,3,FALSE))),"")</f>
        <v>NHS England East (East)</v>
      </c>
      <c r="E66" s="77" t="str">
        <f t="shared" ca="1" si="0"/>
        <v>E06000056</v>
      </c>
      <c r="F66" s="79" t="str">
        <f ca="1">IF(E66="","",VLOOKUP(E66,'Org List'!$J$9:$K$640,2,0))</f>
        <v>Central Bedfordshire</v>
      </c>
      <c r="G66" s="100">
        <f ca="1">IFERROR(IF((VLOOKUP($E66,'Adj NEA Backsheet'!$D$5:$CB$183,G$9,FALSE))="","",(VLOOKUP($E66,'Adj NEA Backsheet'!$D$5:$CB$183,G$9,FALSE))),"")</f>
        <v>2453.4734480656075</v>
      </c>
      <c r="H66" s="101">
        <f ca="1">IFERROR(IF((VLOOKUP($E66,'Adj NEA Backsheet'!$D$5:$CB$183,H$9,FALSE))="","",(VLOOKUP($E66,'Adj NEA Backsheet'!$D$5:$CB$183,H$9,FALSE))),"")</f>
        <v>2475.0182021703608</v>
      </c>
      <c r="I66" s="101">
        <f ca="1">IFERROR(IF((VLOOKUP($E66,'Adj NEA Backsheet'!$D$5:$CB$183,I$9,FALSE))="","",(VLOOKUP($E66,'Adj NEA Backsheet'!$D$5:$CB$183,I$9,FALSE))),"")</f>
        <v>2714.4623484731246</v>
      </c>
      <c r="J66" s="102">
        <f ca="1">IFERROR(IF((VLOOKUP($E66,'Adj NEA Backsheet'!$D$5:$CB$183,J$9,FALSE))="","",(VLOOKUP($E66,'Adj NEA Backsheet'!$D$5:$CB$183,J$9,FALSE))),"")</f>
        <v>2609.4264994639616</v>
      </c>
      <c r="K66" s="100">
        <f ca="1">IFERROR(IF((VLOOKUP($E66,'Adj NEA Backsheet'!$D$5:$CB$183,K$9,FALSE))="","",(VLOOKUP($E66,'Adj NEA Backsheet'!$D$5:$CB$183,K$9,FALSE))),"")</f>
        <v>4969.0122845875876</v>
      </c>
      <c r="L66" s="101">
        <f ca="1">IFERROR(IF((VLOOKUP($E66,'Adj NEA Backsheet'!$D$5:$CB$183,L$9,FALSE))="","",(VLOOKUP($E66,'Adj NEA Backsheet'!$D$5:$CB$183,L$9,FALSE))),"")</f>
        <v>4947.5922240488353</v>
      </c>
      <c r="M66" s="101">
        <f ca="1">IFERROR(IF((VLOOKUP($E66,'Adj NEA Backsheet'!$D$5:$CB$183,M$9,FALSE))="","",(VLOOKUP($E66,'Adj NEA Backsheet'!$D$5:$CB$183,M$9,FALSE))),"")</f>
        <v>5367.2372632885599</v>
      </c>
      <c r="N66" s="103">
        <f ca="1">IFERROR(IF((VLOOKUP($E66,'Adj NEA Backsheet'!$D$5:$CB$183,N$9,FALSE))="","",(VLOOKUP($E66,'Adj NEA Backsheet'!$D$5:$CB$183,N$9,FALSE))),"")</f>
        <v>5222.0185113287598</v>
      </c>
      <c r="O66" s="100">
        <f ca="1">IFERROR(IF((VLOOKUP($E66,'Adj NEA Backsheet'!$D$5:$CB$183,O$9,FALSE))="","",(VLOOKUP($E66,'Adj NEA Backsheet'!$D$5:$CB$183,O$9,FALSE))),"")</f>
        <v>7422.4857326531946</v>
      </c>
      <c r="P66" s="104">
        <f ca="1">IFERROR(IF((VLOOKUP($E66,'Adj NEA Backsheet'!$D$5:$CB$183,P$9,FALSE))="","",(VLOOKUP($E66,'Adj NEA Backsheet'!$D$5:$CB$183,P$9,FALSE))),"")</f>
        <v>7422.6104262191966</v>
      </c>
      <c r="Q66" s="101">
        <f ca="1">IFERROR(IF((VLOOKUP($E66,'Adj NEA Backsheet'!$D$5:$CB$183,Q$9,FALSE))="","",(VLOOKUP($E66,'Adj NEA Backsheet'!$D$5:$CB$183,Q$9,FALSE))),"")</f>
        <v>8081.6996117616845</v>
      </c>
      <c r="R66" s="103">
        <f ca="1">IFERROR(IF((VLOOKUP($E66,'Adj NEA Backsheet'!$D$5:$CB$183,R$9,FALSE))="","",(VLOOKUP($E66,'Adj NEA Backsheet'!$D$5:$CB$183,R$9,FALSE))),"")</f>
        <v>7831.4450107927214</v>
      </c>
    </row>
    <row r="67" spans="1:18" ht="15" customHeight="1" x14ac:dyDescent="0.3">
      <c r="A67" s="41">
        <v>54</v>
      </c>
      <c r="B67" s="77" t="str">
        <f ca="1">IFERROR(IF((VLOOKUP($E67,'Org List'!$AJ$10:$AL$190,3,FALSE))="","",(VLOOKUP($E67,'Org List'!$AJ$10:$AL$190,3,FALSE))),"")</f>
        <v>North West Commissioning Region</v>
      </c>
      <c r="C67" s="78" t="str">
        <f ca="1">IFERROR(IF((VLOOKUP($E67,'Org List'!$AO$10:$AQ$190,3,FALSE))="","",(VLOOKUP($E67,'Org List'!$AO$10:$AQ$190,3,FALSE))),"")</f>
        <v>North West Region</v>
      </c>
      <c r="D67" s="93" t="str">
        <f ca="1">IFERROR(IF((VLOOKUP($E67,'Org List'!$AT$10:$AV$190,3,FALSE))="","",(VLOOKUP($E67,'Org List'!$AT$10:$AV$190,3,FALSE))),"")</f>
        <v>NHS England North West (Cheshire And Merseyside)</v>
      </c>
      <c r="E67" s="77" t="str">
        <f t="shared" ca="1" si="0"/>
        <v>E06000049</v>
      </c>
      <c r="F67" s="79" t="str">
        <f ca="1">IF(E67="","",VLOOKUP(E67,'Org List'!$J$9:$K$640,2,0))</f>
        <v>Cheshire East</v>
      </c>
      <c r="G67" s="100">
        <f ca="1">IFERROR(IF((VLOOKUP($E67,'Adj NEA Backsheet'!$D$5:$CB$183,G$9,FALSE))="","",(VLOOKUP($E67,'Adj NEA Backsheet'!$D$5:$CB$183,G$9,FALSE))),"")</f>
        <v>3927.5557093398547</v>
      </c>
      <c r="H67" s="101">
        <f ca="1">IFERROR(IF((VLOOKUP($E67,'Adj NEA Backsheet'!$D$5:$CB$183,H$9,FALSE))="","",(VLOOKUP($E67,'Adj NEA Backsheet'!$D$5:$CB$183,H$9,FALSE))),"")</f>
        <v>3900.4353757432696</v>
      </c>
      <c r="I67" s="101">
        <f ca="1">IFERROR(IF((VLOOKUP($E67,'Adj NEA Backsheet'!$D$5:$CB$183,I$9,FALSE))="","",(VLOOKUP($E67,'Adj NEA Backsheet'!$D$5:$CB$183,I$9,FALSE))),"")</f>
        <v>4312.7146258594776</v>
      </c>
      <c r="J67" s="102">
        <f ca="1">IFERROR(IF((VLOOKUP($E67,'Adj NEA Backsheet'!$D$5:$CB$183,J$9,FALSE))="","",(VLOOKUP($E67,'Adj NEA Backsheet'!$D$5:$CB$183,J$9,FALSE))),"")</f>
        <v>4290.9443248013486</v>
      </c>
      <c r="K67" s="100">
        <f ca="1">IFERROR(IF((VLOOKUP($E67,'Adj NEA Backsheet'!$D$5:$CB$183,K$9,FALSE))="","",(VLOOKUP($E67,'Adj NEA Backsheet'!$D$5:$CB$183,K$9,FALSE))),"")</f>
        <v>7143.1959339901932</v>
      </c>
      <c r="L67" s="101">
        <f ca="1">IFERROR(IF((VLOOKUP($E67,'Adj NEA Backsheet'!$D$5:$CB$183,L$9,FALSE))="","",(VLOOKUP($E67,'Adj NEA Backsheet'!$D$5:$CB$183,L$9,FALSE))),"")</f>
        <v>7090.1067251134245</v>
      </c>
      <c r="M67" s="101">
        <f ca="1">IFERROR(IF((VLOOKUP($E67,'Adj NEA Backsheet'!$D$5:$CB$183,M$9,FALSE))="","",(VLOOKUP($E67,'Adj NEA Backsheet'!$D$5:$CB$183,M$9,FALSE))),"")</f>
        <v>7498.963882079197</v>
      </c>
      <c r="N67" s="103">
        <f ca="1">IFERROR(IF((VLOOKUP($E67,'Adj NEA Backsheet'!$D$5:$CB$183,N$9,FALSE))="","",(VLOOKUP($E67,'Adj NEA Backsheet'!$D$5:$CB$183,N$9,FALSE))),"")</f>
        <v>7552.5483042339374</v>
      </c>
      <c r="O67" s="100">
        <f ca="1">IFERROR(IF((VLOOKUP($E67,'Adj NEA Backsheet'!$D$5:$CB$183,O$9,FALSE))="","",(VLOOKUP($E67,'Adj NEA Backsheet'!$D$5:$CB$183,O$9,FALSE))),"")</f>
        <v>11070.751643330048</v>
      </c>
      <c r="P67" s="104">
        <f ca="1">IFERROR(IF((VLOOKUP($E67,'Adj NEA Backsheet'!$D$5:$CB$183,P$9,FALSE))="","",(VLOOKUP($E67,'Adj NEA Backsheet'!$D$5:$CB$183,P$9,FALSE))),"")</f>
        <v>10990.542100856694</v>
      </c>
      <c r="Q67" s="101">
        <f ca="1">IFERROR(IF((VLOOKUP($E67,'Adj NEA Backsheet'!$D$5:$CB$183,Q$9,FALSE))="","",(VLOOKUP($E67,'Adj NEA Backsheet'!$D$5:$CB$183,Q$9,FALSE))),"")</f>
        <v>11811.678507938675</v>
      </c>
      <c r="R67" s="103">
        <f ca="1">IFERROR(IF((VLOOKUP($E67,'Adj NEA Backsheet'!$D$5:$CB$183,R$9,FALSE))="","",(VLOOKUP($E67,'Adj NEA Backsheet'!$D$5:$CB$183,R$9,FALSE))),"")</f>
        <v>11843.492629035285</v>
      </c>
    </row>
    <row r="68" spans="1:18" ht="15" customHeight="1" x14ac:dyDescent="0.3">
      <c r="A68" s="41">
        <v>55</v>
      </c>
      <c r="B68" s="77" t="str">
        <f ca="1">IFERROR(IF((VLOOKUP($E68,'Org List'!$AJ$10:$AL$190,3,FALSE))="","",(VLOOKUP($E68,'Org List'!$AJ$10:$AL$190,3,FALSE))),"")</f>
        <v>North West Commissioning Region</v>
      </c>
      <c r="C68" s="78" t="str">
        <f ca="1">IFERROR(IF((VLOOKUP($E68,'Org List'!$AO$10:$AQ$190,3,FALSE))="","",(VLOOKUP($E68,'Org List'!$AO$10:$AQ$190,3,FALSE))),"")</f>
        <v>North West Region</v>
      </c>
      <c r="D68" s="93" t="str">
        <f ca="1">IFERROR(IF((VLOOKUP($E68,'Org List'!$AT$10:$AV$190,3,FALSE))="","",(VLOOKUP($E68,'Org List'!$AT$10:$AV$190,3,FALSE))),"")</f>
        <v>NHS England North West (Cheshire And Merseyside)</v>
      </c>
      <c r="E68" s="77" t="str">
        <f t="shared" ca="1" si="0"/>
        <v>E06000050</v>
      </c>
      <c r="F68" s="79" t="str">
        <f ca="1">IF(E68="","",VLOOKUP(E68,'Org List'!$J$9:$K$640,2,0))</f>
        <v>Cheshire West and Chester</v>
      </c>
      <c r="G68" s="100">
        <f ca="1">IFERROR(IF((VLOOKUP($E68,'Adj NEA Backsheet'!$D$5:$CB$183,G$9,FALSE))="","",(VLOOKUP($E68,'Adj NEA Backsheet'!$D$5:$CB$183,G$9,FALSE))),"")</f>
        <v>3579.2867761612697</v>
      </c>
      <c r="H68" s="101">
        <f ca="1">IFERROR(IF((VLOOKUP($E68,'Adj NEA Backsheet'!$D$5:$CB$183,H$9,FALSE))="","",(VLOOKUP($E68,'Adj NEA Backsheet'!$D$5:$CB$183,H$9,FALSE))),"")</f>
        <v>3842.7406877197886</v>
      </c>
      <c r="I68" s="101">
        <f ca="1">IFERROR(IF((VLOOKUP($E68,'Adj NEA Backsheet'!$D$5:$CB$183,I$9,FALSE))="","",(VLOOKUP($E68,'Adj NEA Backsheet'!$D$5:$CB$183,I$9,FALSE))),"")</f>
        <v>4131.1777422035557</v>
      </c>
      <c r="J68" s="102">
        <f ca="1">IFERROR(IF((VLOOKUP($E68,'Adj NEA Backsheet'!$D$5:$CB$183,J$9,FALSE))="","",(VLOOKUP($E68,'Adj NEA Backsheet'!$D$5:$CB$183,J$9,FALSE))),"")</f>
        <v>4034.5349249292085</v>
      </c>
      <c r="K68" s="100">
        <f ca="1">IFERROR(IF((VLOOKUP($E68,'Adj NEA Backsheet'!$D$5:$CB$183,K$9,FALSE))="","",(VLOOKUP($E68,'Adj NEA Backsheet'!$D$5:$CB$183,K$9,FALSE))),"")</f>
        <v>7127.5131992078623</v>
      </c>
      <c r="L68" s="101">
        <f ca="1">IFERROR(IF((VLOOKUP($E68,'Adj NEA Backsheet'!$D$5:$CB$183,L$9,FALSE))="","",(VLOOKUP($E68,'Adj NEA Backsheet'!$D$5:$CB$183,L$9,FALSE))),"")</f>
        <v>7039.2458833654737</v>
      </c>
      <c r="M68" s="101">
        <f ca="1">IFERROR(IF((VLOOKUP($E68,'Adj NEA Backsheet'!$D$5:$CB$183,M$9,FALSE))="","",(VLOOKUP($E68,'Adj NEA Backsheet'!$D$5:$CB$183,M$9,FALSE))),"")</f>
        <v>7463.7908159231483</v>
      </c>
      <c r="N68" s="103">
        <f ca="1">IFERROR(IF((VLOOKUP($E68,'Adj NEA Backsheet'!$D$5:$CB$183,N$9,FALSE))="","",(VLOOKUP($E68,'Adj NEA Backsheet'!$D$5:$CB$183,N$9,FALSE))),"")</f>
        <v>7512.4928725354412</v>
      </c>
      <c r="O68" s="100">
        <f ca="1">IFERROR(IF((VLOOKUP($E68,'Adj NEA Backsheet'!$D$5:$CB$183,O$9,FALSE))="","",(VLOOKUP($E68,'Adj NEA Backsheet'!$D$5:$CB$183,O$9,FALSE))),"")</f>
        <v>10706.799975369133</v>
      </c>
      <c r="P68" s="104">
        <f ca="1">IFERROR(IF((VLOOKUP($E68,'Adj NEA Backsheet'!$D$5:$CB$183,P$9,FALSE))="","",(VLOOKUP($E68,'Adj NEA Backsheet'!$D$5:$CB$183,P$9,FALSE))),"")</f>
        <v>10881.986571085263</v>
      </c>
      <c r="Q68" s="101">
        <f ca="1">IFERROR(IF((VLOOKUP($E68,'Adj NEA Backsheet'!$D$5:$CB$183,Q$9,FALSE))="","",(VLOOKUP($E68,'Adj NEA Backsheet'!$D$5:$CB$183,Q$9,FALSE))),"")</f>
        <v>11594.968558126704</v>
      </c>
      <c r="R68" s="103">
        <f ca="1">IFERROR(IF((VLOOKUP($E68,'Adj NEA Backsheet'!$D$5:$CB$183,R$9,FALSE))="","",(VLOOKUP($E68,'Adj NEA Backsheet'!$D$5:$CB$183,R$9,FALSE))),"")</f>
        <v>11547.027797464649</v>
      </c>
    </row>
    <row r="69" spans="1:18" ht="15" customHeight="1" x14ac:dyDescent="0.3">
      <c r="A69" s="41">
        <v>56</v>
      </c>
      <c r="B69" s="77" t="str">
        <f ca="1">IFERROR(IF((VLOOKUP($E69,'Org List'!$AJ$10:$AL$190,3,FALSE))="","",(VLOOKUP($E69,'Org List'!$AJ$10:$AL$190,3,FALSE))),"")</f>
        <v>London Commissioning Region</v>
      </c>
      <c r="C69" s="78" t="str">
        <f ca="1">IFERROR(IF((VLOOKUP($E69,'Org List'!$AO$10:$AQ$190,3,FALSE))="","",(VLOOKUP($E69,'Org List'!$AO$10:$AQ$190,3,FALSE))),"")</f>
        <v>London Region</v>
      </c>
      <c r="D69" s="93" t="str">
        <f ca="1">IFERROR(IF((VLOOKUP($E69,'Org List'!$AT$10:$AV$190,3,FALSE))="","",(VLOOKUP($E69,'Org List'!$AT$10:$AV$190,3,FALSE))),"")</f>
        <v>NHS England London</v>
      </c>
      <c r="E69" s="77" t="str">
        <f t="shared" ca="1" si="0"/>
        <v>E09000001</v>
      </c>
      <c r="F69" s="79" t="str">
        <f ca="1">IF(E69="","",VLOOKUP(E69,'Org List'!$J$9:$K$640,2,0))</f>
        <v>City of London</v>
      </c>
      <c r="G69" s="100">
        <f ca="1">IFERROR(IF((VLOOKUP($E69,'Adj NEA Backsheet'!$D$5:$CB$183,G$9,FALSE))="","",(VLOOKUP($E69,'Adj NEA Backsheet'!$D$5:$CB$183,G$9,FALSE))),"")</f>
        <v>41.541996468846996</v>
      </c>
      <c r="H69" s="101">
        <f ca="1">IFERROR(IF((VLOOKUP($E69,'Adj NEA Backsheet'!$D$5:$CB$183,H$9,FALSE))="","",(VLOOKUP($E69,'Adj NEA Backsheet'!$D$5:$CB$183,H$9,FALSE))),"")</f>
        <v>44.218633220208403</v>
      </c>
      <c r="I69" s="101">
        <f ca="1">IFERROR(IF((VLOOKUP($E69,'Adj NEA Backsheet'!$D$5:$CB$183,I$9,FALSE))="","",(VLOOKUP($E69,'Adj NEA Backsheet'!$D$5:$CB$183,I$9,FALSE))),"")</f>
        <v>47.238824172066209</v>
      </c>
      <c r="J69" s="102">
        <f ca="1">IFERROR(IF((VLOOKUP($E69,'Adj NEA Backsheet'!$D$5:$CB$183,J$9,FALSE))="","",(VLOOKUP($E69,'Adj NEA Backsheet'!$D$5:$CB$183,J$9,FALSE))),"")</f>
        <v>44.045279719345544</v>
      </c>
      <c r="K69" s="100">
        <f ca="1">IFERROR(IF((VLOOKUP($E69,'Adj NEA Backsheet'!$D$5:$CB$183,K$9,FALSE))="","",(VLOOKUP($E69,'Adj NEA Backsheet'!$D$5:$CB$183,K$9,FALSE))),"")</f>
        <v>105.06800824370677</v>
      </c>
      <c r="L69" s="101">
        <f ca="1">IFERROR(IF((VLOOKUP($E69,'Adj NEA Backsheet'!$D$5:$CB$183,L$9,FALSE))="","",(VLOOKUP($E69,'Adj NEA Backsheet'!$D$5:$CB$183,L$9,FALSE))),"")</f>
        <v>101.05435849061959</v>
      </c>
      <c r="M69" s="101">
        <f ca="1">IFERROR(IF((VLOOKUP($E69,'Adj NEA Backsheet'!$D$5:$CB$183,M$9,FALSE))="","",(VLOOKUP($E69,'Adj NEA Backsheet'!$D$5:$CB$183,M$9,FALSE))),"")</f>
        <v>108.39879048637212</v>
      </c>
      <c r="N69" s="103">
        <f ca="1">IFERROR(IF((VLOOKUP($E69,'Adj NEA Backsheet'!$D$5:$CB$183,N$9,FALSE))="","",(VLOOKUP($E69,'Adj NEA Backsheet'!$D$5:$CB$183,N$9,FALSE))),"")</f>
        <v>93.556865383674932</v>
      </c>
      <c r="O69" s="100">
        <f ca="1">IFERROR(IF((VLOOKUP($E69,'Adj NEA Backsheet'!$D$5:$CB$183,O$9,FALSE))="","",(VLOOKUP($E69,'Adj NEA Backsheet'!$D$5:$CB$183,O$9,FALSE))),"")</f>
        <v>146.61000471255377</v>
      </c>
      <c r="P69" s="104">
        <f ca="1">IFERROR(IF((VLOOKUP($E69,'Adj NEA Backsheet'!$D$5:$CB$183,P$9,FALSE))="","",(VLOOKUP($E69,'Adj NEA Backsheet'!$D$5:$CB$183,P$9,FALSE))),"")</f>
        <v>145.27299171082799</v>
      </c>
      <c r="Q69" s="101">
        <f ca="1">IFERROR(IF((VLOOKUP($E69,'Adj NEA Backsheet'!$D$5:$CB$183,Q$9,FALSE))="","",(VLOOKUP($E69,'Adj NEA Backsheet'!$D$5:$CB$183,Q$9,FALSE))),"")</f>
        <v>155.63761465843834</v>
      </c>
      <c r="R69" s="103">
        <f ca="1">IFERROR(IF((VLOOKUP($E69,'Adj NEA Backsheet'!$D$5:$CB$183,R$9,FALSE))="","",(VLOOKUP($E69,'Adj NEA Backsheet'!$D$5:$CB$183,R$9,FALSE))),"")</f>
        <v>137.60214510302046</v>
      </c>
    </row>
    <row r="70" spans="1:18" ht="15" customHeight="1" x14ac:dyDescent="0.3">
      <c r="A70" s="41">
        <v>57</v>
      </c>
      <c r="B70" s="77" t="str">
        <f ca="1">IFERROR(IF((VLOOKUP($E70,'Org List'!$AJ$10:$AL$190,3,FALSE))="","",(VLOOKUP($E70,'Org List'!$AJ$10:$AL$190,3,FALSE))),"")</f>
        <v>South West England Commissioning Region</v>
      </c>
      <c r="C70" s="78" t="str">
        <f ca="1">IFERROR(IF((VLOOKUP($E70,'Org List'!$AO$10:$AQ$190,3,FALSE))="","",(VLOOKUP($E70,'Org List'!$AO$10:$AQ$190,3,FALSE))),"")</f>
        <v>South West Region</v>
      </c>
      <c r="D70" s="93" t="str">
        <f ca="1">IFERROR(IF((VLOOKUP($E70,'Org List'!$AT$10:$AV$190,3,FALSE))="","",(VLOOKUP($E70,'Org List'!$AT$10:$AV$190,3,FALSE))),"")</f>
        <v>NHS England South West (South West South)</v>
      </c>
      <c r="E70" s="77" t="str">
        <f t="shared" ca="1" si="0"/>
        <v>E06000052</v>
      </c>
      <c r="F70" s="79" t="str">
        <f ca="1">IF(E70="","",VLOOKUP(E70,'Org List'!$J$9:$K$640,2,0))</f>
        <v>Cornwall &amp; Scilly</v>
      </c>
      <c r="G70" s="100">
        <f ca="1">IFERROR(IF((VLOOKUP($E70,'Adj NEA Backsheet'!$D$5:$CB$183,G$9,FALSE))="","",(VLOOKUP($E70,'Adj NEA Backsheet'!$D$5:$CB$183,G$9,FALSE))),"")</f>
        <v>4534.2471980946102</v>
      </c>
      <c r="H70" s="101">
        <f ca="1">IFERROR(IF((VLOOKUP($E70,'Adj NEA Backsheet'!$D$5:$CB$183,H$9,FALSE))="","",(VLOOKUP($E70,'Adj NEA Backsheet'!$D$5:$CB$183,H$9,FALSE))),"")</f>
        <v>4203.3354231671256</v>
      </c>
      <c r="I70" s="101">
        <f ca="1">IFERROR(IF((VLOOKUP($E70,'Adj NEA Backsheet'!$D$5:$CB$183,I$9,FALSE))="","",(VLOOKUP($E70,'Adj NEA Backsheet'!$D$5:$CB$183,I$9,FALSE))),"")</f>
        <v>4763.4560888492724</v>
      </c>
      <c r="J70" s="102">
        <f ca="1">IFERROR(IF((VLOOKUP($E70,'Adj NEA Backsheet'!$D$5:$CB$183,J$9,FALSE))="","",(VLOOKUP($E70,'Adj NEA Backsheet'!$D$5:$CB$183,J$9,FALSE))),"")</f>
        <v>4452.2819647331071</v>
      </c>
      <c r="K70" s="100">
        <f ca="1">IFERROR(IF((VLOOKUP($E70,'Adj NEA Backsheet'!$D$5:$CB$183,K$9,FALSE))="","",(VLOOKUP($E70,'Adj NEA Backsheet'!$D$5:$CB$183,K$9,FALSE))),"")</f>
        <v>11278.800815036248</v>
      </c>
      <c r="L70" s="101">
        <f ca="1">IFERROR(IF((VLOOKUP($E70,'Adj NEA Backsheet'!$D$5:$CB$183,L$9,FALSE))="","",(VLOOKUP($E70,'Adj NEA Backsheet'!$D$5:$CB$183,L$9,FALSE))),"")</f>
        <v>11010.028739216012</v>
      </c>
      <c r="M70" s="101">
        <f ca="1">IFERROR(IF((VLOOKUP($E70,'Adj NEA Backsheet'!$D$5:$CB$183,M$9,FALSE))="","",(VLOOKUP($E70,'Adj NEA Backsheet'!$D$5:$CB$183,M$9,FALSE))),"")</f>
        <v>11562.188427202678</v>
      </c>
      <c r="N70" s="103">
        <f ca="1">IFERROR(IF((VLOOKUP($E70,'Adj NEA Backsheet'!$D$5:$CB$183,N$9,FALSE))="","",(VLOOKUP($E70,'Adj NEA Backsheet'!$D$5:$CB$183,N$9,FALSE))),"")</f>
        <v>11614.902607240812</v>
      </c>
      <c r="O70" s="100">
        <f ca="1">IFERROR(IF((VLOOKUP($E70,'Adj NEA Backsheet'!$D$5:$CB$183,O$9,FALSE))="","",(VLOOKUP($E70,'Adj NEA Backsheet'!$D$5:$CB$183,O$9,FALSE))),"")</f>
        <v>15813.048013130858</v>
      </c>
      <c r="P70" s="104">
        <f ca="1">IFERROR(IF((VLOOKUP($E70,'Adj NEA Backsheet'!$D$5:$CB$183,P$9,FALSE))="","",(VLOOKUP($E70,'Adj NEA Backsheet'!$D$5:$CB$183,P$9,FALSE))),"")</f>
        <v>15213.364162383137</v>
      </c>
      <c r="Q70" s="101">
        <f ca="1">IFERROR(IF((VLOOKUP($E70,'Adj NEA Backsheet'!$D$5:$CB$183,Q$9,FALSE))="","",(VLOOKUP($E70,'Adj NEA Backsheet'!$D$5:$CB$183,Q$9,FALSE))),"")</f>
        <v>16325.644516051951</v>
      </c>
      <c r="R70" s="103">
        <f ca="1">IFERROR(IF((VLOOKUP($E70,'Adj NEA Backsheet'!$D$5:$CB$183,R$9,FALSE))="","",(VLOOKUP($E70,'Adj NEA Backsheet'!$D$5:$CB$183,R$9,FALSE))),"")</f>
        <v>16067.184571973919</v>
      </c>
    </row>
    <row r="71" spans="1:18" ht="15" customHeight="1" x14ac:dyDescent="0.3">
      <c r="A71" s="41">
        <v>58</v>
      </c>
      <c r="B71" s="77" t="str">
        <f ca="1">IFERROR(IF((VLOOKUP($E71,'Org List'!$AJ$10:$AL$190,3,FALSE))="","",(VLOOKUP($E71,'Org List'!$AJ$10:$AL$190,3,FALSE))),"")</f>
        <v>North East and Yorkshire Commissioning Region</v>
      </c>
      <c r="C71" s="78" t="str">
        <f ca="1">IFERROR(IF((VLOOKUP($E71,'Org List'!$AO$10:$AQ$190,3,FALSE))="","",(VLOOKUP($E71,'Org List'!$AO$10:$AQ$190,3,FALSE))),"")</f>
        <v>North East Region</v>
      </c>
      <c r="D71" s="93" t="str">
        <f ca="1">IFERROR(IF((VLOOKUP($E71,'Org List'!$AT$10:$AV$190,3,FALSE))="","",(VLOOKUP($E71,'Org List'!$AT$10:$AV$190,3,FALSE))),"")</f>
        <v>NHS England North East and Yorkshire (Cumbria And North East)</v>
      </c>
      <c r="E71" s="77" t="str">
        <f t="shared" ca="1" si="0"/>
        <v>E06000047</v>
      </c>
      <c r="F71" s="79" t="str">
        <f ca="1">IF(E71="","",VLOOKUP(E71,'Org List'!$J$9:$K$640,2,0))</f>
        <v>County Durham</v>
      </c>
      <c r="G71" s="100">
        <f ca="1">IFERROR(IF((VLOOKUP($E71,'Adj NEA Backsheet'!$D$5:$CB$183,G$9,FALSE))="","",(VLOOKUP($E71,'Adj NEA Backsheet'!$D$5:$CB$183,G$9,FALSE))),"")</f>
        <v>5741.6643086985987</v>
      </c>
      <c r="H71" s="101">
        <f ca="1">IFERROR(IF((VLOOKUP($E71,'Adj NEA Backsheet'!$D$5:$CB$183,H$9,FALSE))="","",(VLOOKUP($E71,'Adj NEA Backsheet'!$D$5:$CB$183,H$9,FALSE))),"")</f>
        <v>5645.1481687659762</v>
      </c>
      <c r="I71" s="101">
        <f ca="1">IFERROR(IF((VLOOKUP($E71,'Adj NEA Backsheet'!$D$5:$CB$183,I$9,FALSE))="","",(VLOOKUP($E71,'Adj NEA Backsheet'!$D$5:$CB$183,I$9,FALSE))),"")</f>
        <v>5878.2365041134644</v>
      </c>
      <c r="J71" s="102">
        <f ca="1">IFERROR(IF((VLOOKUP($E71,'Adj NEA Backsheet'!$D$5:$CB$183,J$9,FALSE))="","",(VLOOKUP($E71,'Adj NEA Backsheet'!$D$5:$CB$183,J$9,FALSE))),"")</f>
        <v>5731.1616958984241</v>
      </c>
      <c r="K71" s="100">
        <f ca="1">IFERROR(IF((VLOOKUP($E71,'Adj NEA Backsheet'!$D$5:$CB$183,K$9,FALSE))="","",(VLOOKUP($E71,'Adj NEA Backsheet'!$D$5:$CB$183,K$9,FALSE))),"")</f>
        <v>10462.721468399508</v>
      </c>
      <c r="L71" s="101">
        <f ca="1">IFERROR(IF((VLOOKUP($E71,'Adj NEA Backsheet'!$D$5:$CB$183,L$9,FALSE))="","",(VLOOKUP($E71,'Adj NEA Backsheet'!$D$5:$CB$183,L$9,FALSE))),"")</f>
        <v>10193.739107965324</v>
      </c>
      <c r="M71" s="101">
        <f ca="1">IFERROR(IF((VLOOKUP($E71,'Adj NEA Backsheet'!$D$5:$CB$183,M$9,FALSE))="","",(VLOOKUP($E71,'Adj NEA Backsheet'!$D$5:$CB$183,M$9,FALSE))),"")</f>
        <v>10937.775524480659</v>
      </c>
      <c r="N71" s="103">
        <f ca="1">IFERROR(IF((VLOOKUP($E71,'Adj NEA Backsheet'!$D$5:$CB$183,N$9,FALSE))="","",(VLOOKUP($E71,'Adj NEA Backsheet'!$D$5:$CB$183,N$9,FALSE))),"")</f>
        <v>11136.180374082771</v>
      </c>
      <c r="O71" s="100">
        <f ca="1">IFERROR(IF((VLOOKUP($E71,'Adj NEA Backsheet'!$D$5:$CB$183,O$9,FALSE))="","",(VLOOKUP($E71,'Adj NEA Backsheet'!$D$5:$CB$183,O$9,FALSE))),"")</f>
        <v>16204.385777098107</v>
      </c>
      <c r="P71" s="104">
        <f ca="1">IFERROR(IF((VLOOKUP($E71,'Adj NEA Backsheet'!$D$5:$CB$183,P$9,FALSE))="","",(VLOOKUP($E71,'Adj NEA Backsheet'!$D$5:$CB$183,P$9,FALSE))),"")</f>
        <v>15838.887276731301</v>
      </c>
      <c r="Q71" s="101">
        <f ca="1">IFERROR(IF((VLOOKUP($E71,'Adj NEA Backsheet'!$D$5:$CB$183,Q$9,FALSE))="","",(VLOOKUP($E71,'Adj NEA Backsheet'!$D$5:$CB$183,Q$9,FALSE))),"")</f>
        <v>16816.012028594123</v>
      </c>
      <c r="R71" s="103">
        <f ca="1">IFERROR(IF((VLOOKUP($E71,'Adj NEA Backsheet'!$D$5:$CB$183,R$9,FALSE))="","",(VLOOKUP($E71,'Adj NEA Backsheet'!$D$5:$CB$183,R$9,FALSE))),"")</f>
        <v>16867.342069981194</v>
      </c>
    </row>
    <row r="72" spans="1:18" ht="15" customHeight="1" x14ac:dyDescent="0.3">
      <c r="A72" s="41">
        <v>59</v>
      </c>
      <c r="B72" s="77" t="str">
        <f ca="1">IFERROR(IF((VLOOKUP($E72,'Org List'!$AJ$10:$AL$190,3,FALSE))="","",(VLOOKUP($E72,'Org List'!$AJ$10:$AL$190,3,FALSE))),"")</f>
        <v>Midlands Commissioning Region</v>
      </c>
      <c r="C72" s="78" t="str">
        <f ca="1">IFERROR(IF((VLOOKUP($E72,'Org List'!$AO$10:$AQ$190,3,FALSE))="","",(VLOOKUP($E72,'Org List'!$AO$10:$AQ$190,3,FALSE))),"")</f>
        <v>West Midlands Region</v>
      </c>
      <c r="D72" s="93" t="str">
        <f ca="1">IFERROR(IF((VLOOKUP($E72,'Org List'!$AT$10:$AV$190,3,FALSE))="","",(VLOOKUP($E72,'Org List'!$AT$10:$AV$190,3,FALSE))),"")</f>
        <v>NHS England Midlands (West Midlands)</v>
      </c>
      <c r="E72" s="77" t="str">
        <f t="shared" ca="1" si="0"/>
        <v>E08000026</v>
      </c>
      <c r="F72" s="79" t="str">
        <f ca="1">IF(E72="","",VLOOKUP(E72,'Org List'!$J$9:$K$640,2,0))</f>
        <v>Coventry</v>
      </c>
      <c r="G72" s="100">
        <f ca="1">IFERROR(IF((VLOOKUP($E72,'Adj NEA Backsheet'!$D$5:$CB$183,G$9,FALSE))="","",(VLOOKUP($E72,'Adj NEA Backsheet'!$D$5:$CB$183,G$9,FALSE))),"")</f>
        <v>3269.5044829748822</v>
      </c>
      <c r="H72" s="101">
        <f ca="1">IFERROR(IF((VLOOKUP($E72,'Adj NEA Backsheet'!$D$5:$CB$183,H$9,FALSE))="","",(VLOOKUP($E72,'Adj NEA Backsheet'!$D$5:$CB$183,H$9,FALSE))),"")</f>
        <v>3195.1246098219726</v>
      </c>
      <c r="I72" s="101">
        <f ca="1">IFERROR(IF((VLOOKUP($E72,'Adj NEA Backsheet'!$D$5:$CB$183,I$9,FALSE))="","",(VLOOKUP($E72,'Adj NEA Backsheet'!$D$5:$CB$183,I$9,FALSE))),"")</f>
        <v>3392.6295976556116</v>
      </c>
      <c r="J72" s="102">
        <f ca="1">IFERROR(IF((VLOOKUP($E72,'Adj NEA Backsheet'!$D$5:$CB$183,J$9,FALSE))="","",(VLOOKUP($E72,'Adj NEA Backsheet'!$D$5:$CB$183,J$9,FALSE))),"")</f>
        <v>3459.4197233561304</v>
      </c>
      <c r="K72" s="100">
        <f ca="1">IFERROR(IF((VLOOKUP($E72,'Adj NEA Backsheet'!$D$5:$CB$183,K$9,FALSE))="","",(VLOOKUP($E72,'Adj NEA Backsheet'!$D$5:$CB$183,K$9,FALSE))),"")</f>
        <v>6316.5840378910361</v>
      </c>
      <c r="L72" s="101">
        <f ca="1">IFERROR(IF((VLOOKUP($E72,'Adj NEA Backsheet'!$D$5:$CB$183,L$9,FALSE))="","",(VLOOKUP($E72,'Adj NEA Backsheet'!$D$5:$CB$183,L$9,FALSE))),"")</f>
        <v>6463.5310456127572</v>
      </c>
      <c r="M72" s="101">
        <f ca="1">IFERROR(IF((VLOOKUP($E72,'Adj NEA Backsheet'!$D$5:$CB$183,M$9,FALSE))="","",(VLOOKUP($E72,'Adj NEA Backsheet'!$D$5:$CB$183,M$9,FALSE))),"")</f>
        <v>6692.1773742570385</v>
      </c>
      <c r="N72" s="103">
        <f ca="1">IFERROR(IF((VLOOKUP($E72,'Adj NEA Backsheet'!$D$5:$CB$183,N$9,FALSE))="","",(VLOOKUP($E72,'Adj NEA Backsheet'!$D$5:$CB$183,N$9,FALSE))),"")</f>
        <v>6642.2830086086124</v>
      </c>
      <c r="O72" s="100">
        <f ca="1">IFERROR(IF((VLOOKUP($E72,'Adj NEA Backsheet'!$D$5:$CB$183,O$9,FALSE))="","",(VLOOKUP($E72,'Adj NEA Backsheet'!$D$5:$CB$183,O$9,FALSE))),"")</f>
        <v>9586.0885208659183</v>
      </c>
      <c r="P72" s="104">
        <f ca="1">IFERROR(IF((VLOOKUP($E72,'Adj NEA Backsheet'!$D$5:$CB$183,P$9,FALSE))="","",(VLOOKUP($E72,'Adj NEA Backsheet'!$D$5:$CB$183,P$9,FALSE))),"")</f>
        <v>9658.6556554347299</v>
      </c>
      <c r="Q72" s="101">
        <f ca="1">IFERROR(IF((VLOOKUP($E72,'Adj NEA Backsheet'!$D$5:$CB$183,Q$9,FALSE))="","",(VLOOKUP($E72,'Adj NEA Backsheet'!$D$5:$CB$183,Q$9,FALSE))),"")</f>
        <v>10084.806971912651</v>
      </c>
      <c r="R72" s="103">
        <f ca="1">IFERROR(IF((VLOOKUP($E72,'Adj NEA Backsheet'!$D$5:$CB$183,R$9,FALSE))="","",(VLOOKUP($E72,'Adj NEA Backsheet'!$D$5:$CB$183,R$9,FALSE))),"")</f>
        <v>10101.702731964742</v>
      </c>
    </row>
    <row r="73" spans="1:18" ht="15" customHeight="1" x14ac:dyDescent="0.3">
      <c r="A73" s="41">
        <v>60</v>
      </c>
      <c r="B73" s="77" t="str">
        <f ca="1">IFERROR(IF((VLOOKUP($E73,'Org List'!$AJ$10:$AL$190,3,FALSE))="","",(VLOOKUP($E73,'Org List'!$AJ$10:$AL$190,3,FALSE))),"")</f>
        <v>London Commissioning Region</v>
      </c>
      <c r="C73" s="78" t="str">
        <f ca="1">IFERROR(IF((VLOOKUP($E73,'Org List'!$AO$10:$AQ$190,3,FALSE))="","",(VLOOKUP($E73,'Org List'!$AO$10:$AQ$190,3,FALSE))),"")</f>
        <v>London Region</v>
      </c>
      <c r="D73" s="93" t="str">
        <f ca="1">IFERROR(IF((VLOOKUP($E73,'Org List'!$AT$10:$AV$190,3,FALSE))="","",(VLOOKUP($E73,'Org List'!$AT$10:$AV$190,3,FALSE))),"")</f>
        <v>NHS England London</v>
      </c>
      <c r="E73" s="77" t="str">
        <f t="shared" ca="1" si="0"/>
        <v>E09000008</v>
      </c>
      <c r="F73" s="79" t="str">
        <f ca="1">IF(E73="","",VLOOKUP(E73,'Org List'!$J$9:$K$640,2,0))</f>
        <v>Croydon</v>
      </c>
      <c r="G73" s="100">
        <f ca="1">IFERROR(IF((VLOOKUP($E73,'Adj NEA Backsheet'!$D$5:$CB$183,G$9,FALSE))="","",(VLOOKUP($E73,'Adj NEA Backsheet'!$D$5:$CB$183,G$9,FALSE))),"")</f>
        <v>1913.3956124505737</v>
      </c>
      <c r="H73" s="101">
        <f ca="1">IFERROR(IF((VLOOKUP($E73,'Adj NEA Backsheet'!$D$5:$CB$183,H$9,FALSE))="","",(VLOOKUP($E73,'Adj NEA Backsheet'!$D$5:$CB$183,H$9,FALSE))),"")</f>
        <v>2244.2435089044102</v>
      </c>
      <c r="I73" s="101">
        <f ca="1">IFERROR(IF((VLOOKUP($E73,'Adj NEA Backsheet'!$D$5:$CB$183,I$9,FALSE))="","",(VLOOKUP($E73,'Adj NEA Backsheet'!$D$5:$CB$183,I$9,FALSE))),"")</f>
        <v>2312.2892659039403</v>
      </c>
      <c r="J73" s="102">
        <f ca="1">IFERROR(IF((VLOOKUP($E73,'Adj NEA Backsheet'!$D$5:$CB$183,J$9,FALSE))="","",(VLOOKUP($E73,'Adj NEA Backsheet'!$D$5:$CB$183,J$9,FALSE))),"")</f>
        <v>1707.8865769425154</v>
      </c>
      <c r="K73" s="100">
        <f ca="1">IFERROR(IF((VLOOKUP($E73,'Adj NEA Backsheet'!$D$5:$CB$183,K$9,FALSE))="","",(VLOOKUP($E73,'Adj NEA Backsheet'!$D$5:$CB$183,K$9,FALSE))),"")</f>
        <v>6578.5485381016342</v>
      </c>
      <c r="L73" s="101">
        <f ca="1">IFERROR(IF((VLOOKUP($E73,'Adj NEA Backsheet'!$D$5:$CB$183,L$9,FALSE))="","",(VLOOKUP($E73,'Adj NEA Backsheet'!$D$5:$CB$183,L$9,FALSE))),"")</f>
        <v>6545.2006101767784</v>
      </c>
      <c r="M73" s="101">
        <f ca="1">IFERROR(IF((VLOOKUP($E73,'Adj NEA Backsheet'!$D$5:$CB$183,M$9,FALSE))="","",(VLOOKUP($E73,'Adj NEA Backsheet'!$D$5:$CB$183,M$9,FALSE))),"")</f>
        <v>7028.841350849927</v>
      </c>
      <c r="N73" s="103">
        <f ca="1">IFERROR(IF((VLOOKUP($E73,'Adj NEA Backsheet'!$D$5:$CB$183,N$9,FALSE))="","",(VLOOKUP($E73,'Adj NEA Backsheet'!$D$5:$CB$183,N$9,FALSE))),"")</f>
        <v>6536.4565874194323</v>
      </c>
      <c r="O73" s="100">
        <f ca="1">IFERROR(IF((VLOOKUP($E73,'Adj NEA Backsheet'!$D$5:$CB$183,O$9,FALSE))="","",(VLOOKUP($E73,'Adj NEA Backsheet'!$D$5:$CB$183,O$9,FALSE))),"")</f>
        <v>8491.9441505522082</v>
      </c>
      <c r="P73" s="104">
        <f ca="1">IFERROR(IF((VLOOKUP($E73,'Adj NEA Backsheet'!$D$5:$CB$183,P$9,FALSE))="","",(VLOOKUP($E73,'Adj NEA Backsheet'!$D$5:$CB$183,P$9,FALSE))),"")</f>
        <v>8789.4441190811885</v>
      </c>
      <c r="Q73" s="101">
        <f ca="1">IFERROR(IF((VLOOKUP($E73,'Adj NEA Backsheet'!$D$5:$CB$183,Q$9,FALSE))="","",(VLOOKUP($E73,'Adj NEA Backsheet'!$D$5:$CB$183,Q$9,FALSE))),"")</f>
        <v>9341.1306167538678</v>
      </c>
      <c r="R73" s="103">
        <f ca="1">IFERROR(IF((VLOOKUP($E73,'Adj NEA Backsheet'!$D$5:$CB$183,R$9,FALSE))="","",(VLOOKUP($E73,'Adj NEA Backsheet'!$D$5:$CB$183,R$9,FALSE))),"")</f>
        <v>8244.3431643619479</v>
      </c>
    </row>
    <row r="74" spans="1:18" ht="15" customHeight="1" x14ac:dyDescent="0.3">
      <c r="A74" s="41">
        <v>61</v>
      </c>
      <c r="B74" s="77" t="str">
        <f ca="1">IFERROR(IF((VLOOKUP($E74,'Org List'!$AJ$10:$AL$190,3,FALSE))="","",(VLOOKUP($E74,'Org List'!$AJ$10:$AL$190,3,FALSE))),"")</f>
        <v>North East and Yorkshire Commissioning Region</v>
      </c>
      <c r="C74" s="78" t="str">
        <f ca="1">IFERROR(IF((VLOOKUP($E74,'Org List'!$AO$10:$AQ$190,3,FALSE))="","",(VLOOKUP($E74,'Org List'!$AO$10:$AQ$190,3,FALSE))),"")</f>
        <v>North West Region</v>
      </c>
      <c r="D74" s="93" t="str">
        <f ca="1">IFERROR(IF((VLOOKUP($E74,'Org List'!$AT$10:$AV$190,3,FALSE))="","",(VLOOKUP($E74,'Org List'!$AT$10:$AV$190,3,FALSE))),"")</f>
        <v>NHS England North East and Yorkshire (Cumbria And North East)</v>
      </c>
      <c r="E74" s="77" t="str">
        <f t="shared" ca="1" si="0"/>
        <v>E10000006</v>
      </c>
      <c r="F74" s="79" t="str">
        <f ca="1">IF(E74="","",VLOOKUP(E74,'Org List'!$J$9:$K$640,2,0))</f>
        <v>Cumbria</v>
      </c>
      <c r="G74" s="100">
        <f ca="1">IFERROR(IF((VLOOKUP($E74,'Adj NEA Backsheet'!$D$5:$CB$183,G$9,FALSE))="","",(VLOOKUP($E74,'Adj NEA Backsheet'!$D$5:$CB$183,G$9,FALSE))),"")</f>
        <v>4359.8242212300465</v>
      </c>
      <c r="H74" s="101">
        <f ca="1">IFERROR(IF((VLOOKUP($E74,'Adj NEA Backsheet'!$D$5:$CB$183,H$9,FALSE))="","",(VLOOKUP($E74,'Adj NEA Backsheet'!$D$5:$CB$183,H$9,FALSE))),"")</f>
        <v>4146.720331291689</v>
      </c>
      <c r="I74" s="101">
        <f ca="1">IFERROR(IF((VLOOKUP($E74,'Adj NEA Backsheet'!$D$5:$CB$183,I$9,FALSE))="","",(VLOOKUP($E74,'Adj NEA Backsheet'!$D$5:$CB$183,I$9,FALSE))),"")</f>
        <v>4757.2248342063649</v>
      </c>
      <c r="J74" s="102">
        <f ca="1">IFERROR(IF((VLOOKUP($E74,'Adj NEA Backsheet'!$D$5:$CB$183,J$9,FALSE))="","",(VLOOKUP($E74,'Adj NEA Backsheet'!$D$5:$CB$183,J$9,FALSE))),"")</f>
        <v>4501.105158165391</v>
      </c>
      <c r="K74" s="100">
        <f ca="1">IFERROR(IF((VLOOKUP($E74,'Adj NEA Backsheet'!$D$5:$CB$183,K$9,FALSE))="","",(VLOOKUP($E74,'Adj NEA Backsheet'!$D$5:$CB$183,K$9,FALSE))),"")</f>
        <v>10173.540902486997</v>
      </c>
      <c r="L74" s="101">
        <f ca="1">IFERROR(IF((VLOOKUP($E74,'Adj NEA Backsheet'!$D$5:$CB$183,L$9,FALSE))="","",(VLOOKUP($E74,'Adj NEA Backsheet'!$D$5:$CB$183,L$9,FALSE))),"")</f>
        <v>9827.4910652557701</v>
      </c>
      <c r="M74" s="101">
        <f ca="1">IFERROR(IF((VLOOKUP($E74,'Adj NEA Backsheet'!$D$5:$CB$183,M$9,FALSE))="","",(VLOOKUP($E74,'Adj NEA Backsheet'!$D$5:$CB$183,M$9,FALSE))),"")</f>
        <v>10672.468498894525</v>
      </c>
      <c r="N74" s="103">
        <f ca="1">IFERROR(IF((VLOOKUP($E74,'Adj NEA Backsheet'!$D$5:$CB$183,N$9,FALSE))="","",(VLOOKUP($E74,'Adj NEA Backsheet'!$D$5:$CB$183,N$9,FALSE))),"")</f>
        <v>10036.517606392037</v>
      </c>
      <c r="O74" s="100">
        <f ca="1">IFERROR(IF((VLOOKUP($E74,'Adj NEA Backsheet'!$D$5:$CB$183,O$9,FALSE))="","",(VLOOKUP($E74,'Adj NEA Backsheet'!$D$5:$CB$183,O$9,FALSE))),"")</f>
        <v>14533.365123717043</v>
      </c>
      <c r="P74" s="104">
        <f ca="1">IFERROR(IF((VLOOKUP($E74,'Adj NEA Backsheet'!$D$5:$CB$183,P$9,FALSE))="","",(VLOOKUP($E74,'Adj NEA Backsheet'!$D$5:$CB$183,P$9,FALSE))),"")</f>
        <v>13974.21139654746</v>
      </c>
      <c r="Q74" s="101">
        <f ca="1">IFERROR(IF((VLOOKUP($E74,'Adj NEA Backsheet'!$D$5:$CB$183,Q$9,FALSE))="","",(VLOOKUP($E74,'Adj NEA Backsheet'!$D$5:$CB$183,Q$9,FALSE))),"")</f>
        <v>15429.69333310089</v>
      </c>
      <c r="R74" s="103">
        <f ca="1">IFERROR(IF((VLOOKUP($E74,'Adj NEA Backsheet'!$D$5:$CB$183,R$9,FALSE))="","",(VLOOKUP($E74,'Adj NEA Backsheet'!$D$5:$CB$183,R$9,FALSE))),"")</f>
        <v>14537.622764557429</v>
      </c>
    </row>
    <row r="75" spans="1:18" ht="15" customHeight="1" x14ac:dyDescent="0.3">
      <c r="A75" s="41">
        <v>62</v>
      </c>
      <c r="B75" s="77" t="str">
        <f ca="1">IFERROR(IF((VLOOKUP($E75,'Org List'!$AJ$10:$AL$190,3,FALSE))="","",(VLOOKUP($E75,'Org List'!$AJ$10:$AL$190,3,FALSE))),"")</f>
        <v>North East and Yorkshire Commissioning Region</v>
      </c>
      <c r="C75" s="78" t="str">
        <f ca="1">IFERROR(IF((VLOOKUP($E75,'Org List'!$AO$10:$AQ$190,3,FALSE))="","",(VLOOKUP($E75,'Org List'!$AO$10:$AQ$190,3,FALSE))),"")</f>
        <v>North East Region</v>
      </c>
      <c r="D75" s="93" t="str">
        <f ca="1">IFERROR(IF((VLOOKUP($E75,'Org List'!$AT$10:$AV$190,3,FALSE))="","",(VLOOKUP($E75,'Org List'!$AT$10:$AV$190,3,FALSE))),"")</f>
        <v>NHS England North East and Yorkshire (Cumbria And North East)</v>
      </c>
      <c r="E75" s="77" t="str">
        <f t="shared" ca="1" si="0"/>
        <v>E06000005</v>
      </c>
      <c r="F75" s="79" t="str">
        <f ca="1">IF(E75="","",VLOOKUP(E75,'Org List'!$J$9:$K$640,2,0))</f>
        <v>Darlington</v>
      </c>
      <c r="G75" s="100">
        <f ca="1">IFERROR(IF((VLOOKUP($E75,'Adj NEA Backsheet'!$D$5:$CB$183,G$9,FALSE))="","",(VLOOKUP($E75,'Adj NEA Backsheet'!$D$5:$CB$183,G$9,FALSE))),"")</f>
        <v>1085.2129995706421</v>
      </c>
      <c r="H75" s="101">
        <f ca="1">IFERROR(IF((VLOOKUP($E75,'Adj NEA Backsheet'!$D$5:$CB$183,H$9,FALSE))="","",(VLOOKUP($E75,'Adj NEA Backsheet'!$D$5:$CB$183,H$9,FALSE))),"")</f>
        <v>992.99051149445108</v>
      </c>
      <c r="I75" s="101">
        <f ca="1">IFERROR(IF((VLOOKUP($E75,'Adj NEA Backsheet'!$D$5:$CB$183,I$9,FALSE))="","",(VLOOKUP($E75,'Adj NEA Backsheet'!$D$5:$CB$183,I$9,FALSE))),"")</f>
        <v>1183.5750802942116</v>
      </c>
      <c r="J75" s="102">
        <f ca="1">IFERROR(IF((VLOOKUP($E75,'Adj NEA Backsheet'!$D$5:$CB$183,J$9,FALSE))="","",(VLOOKUP($E75,'Adj NEA Backsheet'!$D$5:$CB$183,J$9,FALSE))),"")</f>
        <v>1115.5120986728425</v>
      </c>
      <c r="K75" s="100">
        <f ca="1">IFERROR(IF((VLOOKUP($E75,'Adj NEA Backsheet'!$D$5:$CB$183,K$9,FALSE))="","",(VLOOKUP($E75,'Adj NEA Backsheet'!$D$5:$CB$183,K$9,FALSE))),"")</f>
        <v>2183.1160002419429</v>
      </c>
      <c r="L75" s="101">
        <f ca="1">IFERROR(IF((VLOOKUP($E75,'Adj NEA Backsheet'!$D$5:$CB$183,L$9,FALSE))="","",(VLOOKUP($E75,'Adj NEA Backsheet'!$D$5:$CB$183,L$9,FALSE))),"")</f>
        <v>2249.5587396665564</v>
      </c>
      <c r="M75" s="101">
        <f ca="1">IFERROR(IF((VLOOKUP($E75,'Adj NEA Backsheet'!$D$5:$CB$183,M$9,FALSE))="","",(VLOOKUP($E75,'Adj NEA Backsheet'!$D$5:$CB$183,M$9,FALSE))),"")</f>
        <v>2419.2704980275812</v>
      </c>
      <c r="N75" s="103">
        <f ca="1">IFERROR(IF((VLOOKUP($E75,'Adj NEA Backsheet'!$D$5:$CB$183,N$9,FALSE))="","",(VLOOKUP($E75,'Adj NEA Backsheet'!$D$5:$CB$183,N$9,FALSE))),"")</f>
        <v>2469.3485922738037</v>
      </c>
      <c r="O75" s="100">
        <f ca="1">IFERROR(IF((VLOOKUP($E75,'Adj NEA Backsheet'!$D$5:$CB$183,O$9,FALSE))="","",(VLOOKUP($E75,'Adj NEA Backsheet'!$D$5:$CB$183,O$9,FALSE))),"")</f>
        <v>3268.3289998125847</v>
      </c>
      <c r="P75" s="104">
        <f ca="1">IFERROR(IF((VLOOKUP($E75,'Adj NEA Backsheet'!$D$5:$CB$183,P$9,FALSE))="","",(VLOOKUP($E75,'Adj NEA Backsheet'!$D$5:$CB$183,P$9,FALSE))),"")</f>
        <v>3242.5492511610073</v>
      </c>
      <c r="Q75" s="101">
        <f ca="1">IFERROR(IF((VLOOKUP($E75,'Adj NEA Backsheet'!$D$5:$CB$183,Q$9,FALSE))="","",(VLOOKUP($E75,'Adj NEA Backsheet'!$D$5:$CB$183,Q$9,FALSE))),"")</f>
        <v>3602.8455783217928</v>
      </c>
      <c r="R75" s="103">
        <f ca="1">IFERROR(IF((VLOOKUP($E75,'Adj NEA Backsheet'!$D$5:$CB$183,R$9,FALSE))="","",(VLOOKUP($E75,'Adj NEA Backsheet'!$D$5:$CB$183,R$9,FALSE))),"")</f>
        <v>3584.8606909466462</v>
      </c>
    </row>
    <row r="76" spans="1:18" ht="15" customHeight="1" x14ac:dyDescent="0.3">
      <c r="A76" s="41">
        <v>63</v>
      </c>
      <c r="B76" s="77" t="str">
        <f ca="1">IFERROR(IF((VLOOKUP($E76,'Org List'!$AJ$10:$AL$190,3,FALSE))="","",(VLOOKUP($E76,'Org List'!$AJ$10:$AL$190,3,FALSE))),"")</f>
        <v>Midlands Commissioning Region</v>
      </c>
      <c r="C76" s="78" t="str">
        <f ca="1">IFERROR(IF((VLOOKUP($E76,'Org List'!$AO$10:$AQ$190,3,FALSE))="","",(VLOOKUP($E76,'Org List'!$AO$10:$AQ$190,3,FALSE))),"")</f>
        <v>East Midlands Region</v>
      </c>
      <c r="D76" s="93" t="str">
        <f ca="1">IFERROR(IF((VLOOKUP($E76,'Org List'!$AT$10:$AV$190,3,FALSE))="","",(VLOOKUP($E76,'Org List'!$AT$10:$AV$190,3,FALSE))),"")</f>
        <v>NHS England Midlands (North Midlands)</v>
      </c>
      <c r="E76" s="77" t="str">
        <f t="shared" ca="1" si="0"/>
        <v>E06000015</v>
      </c>
      <c r="F76" s="79" t="str">
        <f ca="1">IF(E76="","",VLOOKUP(E76,'Org List'!$J$9:$K$640,2,0))</f>
        <v>Derby</v>
      </c>
      <c r="G76" s="100">
        <f ca="1">IFERROR(IF((VLOOKUP($E76,'Adj NEA Backsheet'!$D$5:$CB$183,G$9,FALSE))="","",(VLOOKUP($E76,'Adj NEA Backsheet'!$D$5:$CB$183,G$9,FALSE))),"")</f>
        <v>1133.624095850658</v>
      </c>
      <c r="H76" s="101">
        <f ca="1">IFERROR(IF((VLOOKUP($E76,'Adj NEA Backsheet'!$D$5:$CB$183,H$9,FALSE))="","",(VLOOKUP($E76,'Adj NEA Backsheet'!$D$5:$CB$183,H$9,FALSE))),"")</f>
        <v>1168.1583398302146</v>
      </c>
      <c r="I76" s="101">
        <f ca="1">IFERROR(IF((VLOOKUP($E76,'Adj NEA Backsheet'!$D$5:$CB$183,I$9,FALSE))="","",(VLOOKUP($E76,'Adj NEA Backsheet'!$D$5:$CB$183,I$9,FALSE))),"")</f>
        <v>1229.7193834459456</v>
      </c>
      <c r="J76" s="102">
        <f ca="1">IFERROR(IF((VLOOKUP($E76,'Adj NEA Backsheet'!$D$5:$CB$183,J$9,FALSE))="","",(VLOOKUP($E76,'Adj NEA Backsheet'!$D$5:$CB$183,J$9,FALSE))),"")</f>
        <v>1223.2129316816813</v>
      </c>
      <c r="K76" s="100">
        <f ca="1">IFERROR(IF((VLOOKUP($E76,'Adj NEA Backsheet'!$D$5:$CB$183,K$9,FALSE))="","",(VLOOKUP($E76,'Adj NEA Backsheet'!$D$5:$CB$183,K$9,FALSE))),"")</f>
        <v>5283.2388325825814</v>
      </c>
      <c r="L76" s="101">
        <f ca="1">IFERROR(IF((VLOOKUP($E76,'Adj NEA Backsheet'!$D$5:$CB$183,L$9,FALSE))="","",(VLOOKUP($E76,'Adj NEA Backsheet'!$D$5:$CB$183,L$9,FALSE))),"")</f>
        <v>5263.2189810002292</v>
      </c>
      <c r="M76" s="101">
        <f ca="1">IFERROR(IF((VLOOKUP($E76,'Adj NEA Backsheet'!$D$5:$CB$183,M$9,FALSE))="","",(VLOOKUP($E76,'Adj NEA Backsheet'!$D$5:$CB$183,M$9,FALSE))),"")</f>
        <v>5627.5802797990291</v>
      </c>
      <c r="N76" s="103">
        <f ca="1">IFERROR(IF((VLOOKUP($E76,'Adj NEA Backsheet'!$D$5:$CB$183,N$9,FALSE))="","",(VLOOKUP($E76,'Adj NEA Backsheet'!$D$5:$CB$183,N$9,FALSE))),"")</f>
        <v>5512.9666294900653</v>
      </c>
      <c r="O76" s="100">
        <f ca="1">IFERROR(IF((VLOOKUP($E76,'Adj NEA Backsheet'!$D$5:$CB$183,O$9,FALSE))="","",(VLOOKUP($E76,'Adj NEA Backsheet'!$D$5:$CB$183,O$9,FALSE))),"")</f>
        <v>6416.8629284332392</v>
      </c>
      <c r="P76" s="104">
        <f ca="1">IFERROR(IF((VLOOKUP($E76,'Adj NEA Backsheet'!$D$5:$CB$183,P$9,FALSE))="","",(VLOOKUP($E76,'Adj NEA Backsheet'!$D$5:$CB$183,P$9,FALSE))),"")</f>
        <v>6431.3773208304438</v>
      </c>
      <c r="Q76" s="101">
        <f ca="1">IFERROR(IF((VLOOKUP($E76,'Adj NEA Backsheet'!$D$5:$CB$183,Q$9,FALSE))="","",(VLOOKUP($E76,'Adj NEA Backsheet'!$D$5:$CB$183,Q$9,FALSE))),"")</f>
        <v>6857.2996632449749</v>
      </c>
      <c r="R76" s="103">
        <f ca="1">IFERROR(IF((VLOOKUP($E76,'Adj NEA Backsheet'!$D$5:$CB$183,R$9,FALSE))="","",(VLOOKUP($E76,'Adj NEA Backsheet'!$D$5:$CB$183,R$9,FALSE))),"")</f>
        <v>6736.1795611717462</v>
      </c>
    </row>
    <row r="77" spans="1:18" ht="15" customHeight="1" x14ac:dyDescent="0.3">
      <c r="A77" s="41">
        <v>64</v>
      </c>
      <c r="B77" s="77" t="str">
        <f ca="1">IFERROR(IF((VLOOKUP($E77,'Org List'!$AJ$10:$AL$190,3,FALSE))="","",(VLOOKUP($E77,'Org List'!$AJ$10:$AL$190,3,FALSE))),"")</f>
        <v>Midlands Commissioning Region</v>
      </c>
      <c r="C77" s="78" t="str">
        <f ca="1">IFERROR(IF((VLOOKUP($E77,'Org List'!$AO$10:$AQ$190,3,FALSE))="","",(VLOOKUP($E77,'Org List'!$AO$10:$AQ$190,3,FALSE))),"")</f>
        <v>East Midlands Region</v>
      </c>
      <c r="D77" s="93" t="str">
        <f ca="1">IFERROR(IF((VLOOKUP($E77,'Org List'!$AT$10:$AV$190,3,FALSE))="","",(VLOOKUP($E77,'Org List'!$AT$10:$AV$190,3,FALSE))),"")</f>
        <v>NHS England Midlands (North Midlands)</v>
      </c>
      <c r="E77" s="77" t="str">
        <f t="shared" ref="E77:E140" ca="1" si="1">IF($A77&gt;$U$5-1,"",INDIRECT("'Comms by AT'!D"&amp;$A77+$U$4))</f>
        <v>E10000007</v>
      </c>
      <c r="F77" s="79" t="str">
        <f ca="1">IF(E77="","",VLOOKUP(E77,'Org List'!$J$9:$K$640,2,0))</f>
        <v>Derbyshire</v>
      </c>
      <c r="G77" s="100">
        <f ca="1">IFERROR(IF((VLOOKUP($E77,'Adj NEA Backsheet'!$D$5:$CB$183,G$9,FALSE))="","",(VLOOKUP($E77,'Adj NEA Backsheet'!$D$5:$CB$183,G$9,FALSE))),"")</f>
        <v>5810.1711477984445</v>
      </c>
      <c r="H77" s="101">
        <f ca="1">IFERROR(IF((VLOOKUP($E77,'Adj NEA Backsheet'!$D$5:$CB$183,H$9,FALSE))="","",(VLOOKUP($E77,'Adj NEA Backsheet'!$D$5:$CB$183,H$9,FALSE))),"")</f>
        <v>6032.2850225056209</v>
      </c>
      <c r="I77" s="101">
        <f ca="1">IFERROR(IF((VLOOKUP($E77,'Adj NEA Backsheet'!$D$5:$CB$183,I$9,FALSE))="","",(VLOOKUP($E77,'Adj NEA Backsheet'!$D$5:$CB$183,I$9,FALSE))),"")</f>
        <v>6229.431163139674</v>
      </c>
      <c r="J77" s="102">
        <f ca="1">IFERROR(IF((VLOOKUP($E77,'Adj NEA Backsheet'!$D$5:$CB$183,J$9,FALSE))="","",(VLOOKUP($E77,'Adj NEA Backsheet'!$D$5:$CB$183,J$9,FALSE))),"")</f>
        <v>6008.7298808040559</v>
      </c>
      <c r="K77" s="100">
        <f ca="1">IFERROR(IF((VLOOKUP($E77,'Adj NEA Backsheet'!$D$5:$CB$183,K$9,FALSE))="","",(VLOOKUP($E77,'Adj NEA Backsheet'!$D$5:$CB$183,K$9,FALSE))),"")</f>
        <v>15765.452117556084</v>
      </c>
      <c r="L77" s="101">
        <f ca="1">IFERROR(IF((VLOOKUP($E77,'Adj NEA Backsheet'!$D$5:$CB$183,L$9,FALSE))="","",(VLOOKUP($E77,'Adj NEA Backsheet'!$D$5:$CB$183,L$9,FALSE))),"")</f>
        <v>15993.342568173503</v>
      </c>
      <c r="M77" s="101">
        <f ca="1">IFERROR(IF((VLOOKUP($E77,'Adj NEA Backsheet'!$D$5:$CB$183,M$9,FALSE))="","",(VLOOKUP($E77,'Adj NEA Backsheet'!$D$5:$CB$183,M$9,FALSE))),"")</f>
        <v>16962.161916155594</v>
      </c>
      <c r="N77" s="103">
        <f ca="1">IFERROR(IF((VLOOKUP($E77,'Adj NEA Backsheet'!$D$5:$CB$183,N$9,FALSE))="","",(VLOOKUP($E77,'Adj NEA Backsheet'!$D$5:$CB$183,N$9,FALSE))),"")</f>
        <v>16722.84714094087</v>
      </c>
      <c r="O77" s="100">
        <f ca="1">IFERROR(IF((VLOOKUP($E77,'Adj NEA Backsheet'!$D$5:$CB$183,O$9,FALSE))="","",(VLOOKUP($E77,'Adj NEA Backsheet'!$D$5:$CB$183,O$9,FALSE))),"")</f>
        <v>21575.62326535453</v>
      </c>
      <c r="P77" s="104">
        <f ca="1">IFERROR(IF((VLOOKUP($E77,'Adj NEA Backsheet'!$D$5:$CB$183,P$9,FALSE))="","",(VLOOKUP($E77,'Adj NEA Backsheet'!$D$5:$CB$183,P$9,FALSE))),"")</f>
        <v>22025.627590679123</v>
      </c>
      <c r="Q77" s="101">
        <f ca="1">IFERROR(IF((VLOOKUP($E77,'Adj NEA Backsheet'!$D$5:$CB$183,Q$9,FALSE))="","",(VLOOKUP($E77,'Adj NEA Backsheet'!$D$5:$CB$183,Q$9,FALSE))),"")</f>
        <v>23191.593079295268</v>
      </c>
      <c r="R77" s="103">
        <f ca="1">IFERROR(IF((VLOOKUP($E77,'Adj NEA Backsheet'!$D$5:$CB$183,R$9,FALSE))="","",(VLOOKUP($E77,'Adj NEA Backsheet'!$D$5:$CB$183,R$9,FALSE))),"")</f>
        <v>22731.577021744924</v>
      </c>
    </row>
    <row r="78" spans="1:18" ht="15" customHeight="1" x14ac:dyDescent="0.3">
      <c r="A78" s="41">
        <v>65</v>
      </c>
      <c r="B78" s="77" t="str">
        <f ca="1">IFERROR(IF((VLOOKUP($E78,'Org List'!$AJ$10:$AL$190,3,FALSE))="","",(VLOOKUP($E78,'Org List'!$AJ$10:$AL$190,3,FALSE))),"")</f>
        <v>South West England Commissioning Region</v>
      </c>
      <c r="C78" s="78" t="str">
        <f ca="1">IFERROR(IF((VLOOKUP($E78,'Org List'!$AO$10:$AQ$190,3,FALSE))="","",(VLOOKUP($E78,'Org List'!$AO$10:$AQ$190,3,FALSE))),"")</f>
        <v>South West Region</v>
      </c>
      <c r="D78" s="93" t="str">
        <f ca="1">IFERROR(IF((VLOOKUP($E78,'Org List'!$AT$10:$AV$190,3,FALSE))="","",(VLOOKUP($E78,'Org List'!$AT$10:$AV$190,3,FALSE))),"")</f>
        <v>NHS England South West (South West South)</v>
      </c>
      <c r="E78" s="77" t="str">
        <f t="shared" ca="1" si="1"/>
        <v>E10000008</v>
      </c>
      <c r="F78" s="79" t="str">
        <f ca="1">IF(E78="","",VLOOKUP(E78,'Org List'!$J$9:$K$640,2,0))</f>
        <v>Devon</v>
      </c>
      <c r="G78" s="100">
        <f ca="1">IFERROR(IF((VLOOKUP($E78,'Adj NEA Backsheet'!$D$5:$CB$183,G$9,FALSE))="","",(VLOOKUP($E78,'Adj NEA Backsheet'!$D$5:$CB$183,G$9,FALSE))),"")</f>
        <v>6484.2882554679554</v>
      </c>
      <c r="H78" s="101">
        <f ca="1">IFERROR(IF((VLOOKUP($E78,'Adj NEA Backsheet'!$D$5:$CB$183,H$9,FALSE))="","",(VLOOKUP($E78,'Adj NEA Backsheet'!$D$5:$CB$183,H$9,FALSE))),"")</f>
        <v>6118.0017697463154</v>
      </c>
      <c r="I78" s="101">
        <f ca="1">IFERROR(IF((VLOOKUP($E78,'Adj NEA Backsheet'!$D$5:$CB$183,I$9,FALSE))="","",(VLOOKUP($E78,'Adj NEA Backsheet'!$D$5:$CB$183,I$9,FALSE))),"")</f>
        <v>6574.1497913609946</v>
      </c>
      <c r="J78" s="102">
        <f ca="1">IFERROR(IF((VLOOKUP($E78,'Adj NEA Backsheet'!$D$5:$CB$183,J$9,FALSE))="","",(VLOOKUP($E78,'Adj NEA Backsheet'!$D$5:$CB$183,J$9,FALSE))),"")</f>
        <v>6011.2526125313361</v>
      </c>
      <c r="K78" s="100">
        <f ca="1">IFERROR(IF((VLOOKUP($E78,'Adj NEA Backsheet'!$D$5:$CB$183,K$9,FALSE))="","",(VLOOKUP($E78,'Adj NEA Backsheet'!$D$5:$CB$183,K$9,FALSE))),"")</f>
        <v>15106.847117687186</v>
      </c>
      <c r="L78" s="101">
        <f ca="1">IFERROR(IF((VLOOKUP($E78,'Adj NEA Backsheet'!$D$5:$CB$183,L$9,FALSE))="","",(VLOOKUP($E78,'Adj NEA Backsheet'!$D$5:$CB$183,L$9,FALSE))),"")</f>
        <v>14763.312856623661</v>
      </c>
      <c r="M78" s="101">
        <f ca="1">IFERROR(IF((VLOOKUP($E78,'Adj NEA Backsheet'!$D$5:$CB$183,M$9,FALSE))="","",(VLOOKUP($E78,'Adj NEA Backsheet'!$D$5:$CB$183,M$9,FALSE))),"")</f>
        <v>15914.259719120491</v>
      </c>
      <c r="N78" s="103">
        <f ca="1">IFERROR(IF((VLOOKUP($E78,'Adj NEA Backsheet'!$D$5:$CB$183,N$9,FALSE))="","",(VLOOKUP($E78,'Adj NEA Backsheet'!$D$5:$CB$183,N$9,FALSE))),"")</f>
        <v>15914.34048521049</v>
      </c>
      <c r="O78" s="100">
        <f ca="1">IFERROR(IF((VLOOKUP($E78,'Adj NEA Backsheet'!$D$5:$CB$183,O$9,FALSE))="","",(VLOOKUP($E78,'Adj NEA Backsheet'!$D$5:$CB$183,O$9,FALSE))),"")</f>
        <v>21591.135373155143</v>
      </c>
      <c r="P78" s="104">
        <f ca="1">IFERROR(IF((VLOOKUP($E78,'Adj NEA Backsheet'!$D$5:$CB$183,P$9,FALSE))="","",(VLOOKUP($E78,'Adj NEA Backsheet'!$D$5:$CB$183,P$9,FALSE))),"")</f>
        <v>20881.314626369975</v>
      </c>
      <c r="Q78" s="101">
        <f ca="1">IFERROR(IF((VLOOKUP($E78,'Adj NEA Backsheet'!$D$5:$CB$183,Q$9,FALSE))="","",(VLOOKUP($E78,'Adj NEA Backsheet'!$D$5:$CB$183,Q$9,FALSE))),"")</f>
        <v>22488.409510481484</v>
      </c>
      <c r="R78" s="103">
        <f ca="1">IFERROR(IF((VLOOKUP($E78,'Adj NEA Backsheet'!$D$5:$CB$183,R$9,FALSE))="","",(VLOOKUP($E78,'Adj NEA Backsheet'!$D$5:$CB$183,R$9,FALSE))),"")</f>
        <v>21925.593097741825</v>
      </c>
    </row>
    <row r="79" spans="1:18" ht="15" customHeight="1" x14ac:dyDescent="0.3">
      <c r="A79" s="41">
        <v>66</v>
      </c>
      <c r="B79" s="77" t="str">
        <f ca="1">IFERROR(IF((VLOOKUP($E79,'Org List'!$AJ$10:$AL$190,3,FALSE))="","",(VLOOKUP($E79,'Org List'!$AJ$10:$AL$190,3,FALSE))),"")</f>
        <v>North East and Yorkshire Commissioning Region</v>
      </c>
      <c r="C79" s="78" t="str">
        <f ca="1">IFERROR(IF((VLOOKUP($E79,'Org List'!$AO$10:$AQ$190,3,FALSE))="","",(VLOOKUP($E79,'Org List'!$AO$10:$AQ$190,3,FALSE))),"")</f>
        <v>Yorkshire and The Humber Region</v>
      </c>
      <c r="D79" s="93" t="str">
        <f ca="1">IFERROR(IF((VLOOKUP($E79,'Org List'!$AT$10:$AV$190,3,FALSE))="","",(VLOOKUP($E79,'Org List'!$AT$10:$AV$190,3,FALSE))),"")</f>
        <v>NHS England North East and Yokrshire (Yorkshire And Humber)</v>
      </c>
      <c r="E79" s="77" t="str">
        <f t="shared" ca="1" si="1"/>
        <v>E08000017</v>
      </c>
      <c r="F79" s="79" t="str">
        <f ca="1">IF(E79="","",VLOOKUP(E79,'Org List'!$J$9:$K$640,2,0))</f>
        <v>Doncaster</v>
      </c>
      <c r="G79" s="100">
        <f ca="1">IFERROR(IF((VLOOKUP($E79,'Adj NEA Backsheet'!$D$5:$CB$183,G$9,FALSE))="","",(VLOOKUP($E79,'Adj NEA Backsheet'!$D$5:$CB$183,G$9,FALSE))),"")</f>
        <v>3176.5251224663989</v>
      </c>
      <c r="H79" s="101">
        <f ca="1">IFERROR(IF((VLOOKUP($E79,'Adj NEA Backsheet'!$D$5:$CB$183,H$9,FALSE))="","",(VLOOKUP($E79,'Adj NEA Backsheet'!$D$5:$CB$183,H$9,FALSE))),"")</f>
        <v>3336.2596128026726</v>
      </c>
      <c r="I79" s="101">
        <f ca="1">IFERROR(IF((VLOOKUP($E79,'Adj NEA Backsheet'!$D$5:$CB$183,I$9,FALSE))="","",(VLOOKUP($E79,'Adj NEA Backsheet'!$D$5:$CB$183,I$9,FALSE))),"")</f>
        <v>3180.4240689523181</v>
      </c>
      <c r="J79" s="102">
        <f ca="1">IFERROR(IF((VLOOKUP($E79,'Adj NEA Backsheet'!$D$5:$CB$183,J$9,FALSE))="","",(VLOOKUP($E79,'Adj NEA Backsheet'!$D$5:$CB$183,J$9,FALSE))),"")</f>
        <v>3083.7983239435175</v>
      </c>
      <c r="K79" s="100">
        <f ca="1">IFERROR(IF((VLOOKUP($E79,'Adj NEA Backsheet'!$D$5:$CB$183,K$9,FALSE))="","",(VLOOKUP($E79,'Adj NEA Backsheet'!$D$5:$CB$183,K$9,FALSE))),"")</f>
        <v>6098.2613132632814</v>
      </c>
      <c r="L79" s="101">
        <f ca="1">IFERROR(IF((VLOOKUP($E79,'Adj NEA Backsheet'!$D$5:$CB$183,L$9,FALSE))="","",(VLOOKUP($E79,'Adj NEA Backsheet'!$D$5:$CB$183,L$9,FALSE))),"")</f>
        <v>6020.799530164807</v>
      </c>
      <c r="M79" s="101">
        <f ca="1">IFERROR(IF((VLOOKUP($E79,'Adj NEA Backsheet'!$D$5:$CB$183,M$9,FALSE))="","",(VLOOKUP($E79,'Adj NEA Backsheet'!$D$5:$CB$183,M$9,FALSE))),"")</f>
        <v>6422.8024830956783</v>
      </c>
      <c r="N79" s="103">
        <f ca="1">IFERROR(IF((VLOOKUP($E79,'Adj NEA Backsheet'!$D$5:$CB$183,N$9,FALSE))="","",(VLOOKUP($E79,'Adj NEA Backsheet'!$D$5:$CB$183,N$9,FALSE))),"")</f>
        <v>6152.8877885476541</v>
      </c>
      <c r="O79" s="100">
        <f ca="1">IFERROR(IF((VLOOKUP($E79,'Adj NEA Backsheet'!$D$5:$CB$183,O$9,FALSE))="","",(VLOOKUP($E79,'Adj NEA Backsheet'!$D$5:$CB$183,O$9,FALSE))),"")</f>
        <v>9274.7864357296803</v>
      </c>
      <c r="P79" s="104">
        <f ca="1">IFERROR(IF((VLOOKUP($E79,'Adj NEA Backsheet'!$D$5:$CB$183,P$9,FALSE))="","",(VLOOKUP($E79,'Adj NEA Backsheet'!$D$5:$CB$183,P$9,FALSE))),"")</f>
        <v>9357.0591429674787</v>
      </c>
      <c r="Q79" s="101">
        <f ca="1">IFERROR(IF((VLOOKUP($E79,'Adj NEA Backsheet'!$D$5:$CB$183,Q$9,FALSE))="","",(VLOOKUP($E79,'Adj NEA Backsheet'!$D$5:$CB$183,Q$9,FALSE))),"")</f>
        <v>9603.2265520479959</v>
      </c>
      <c r="R79" s="103">
        <f ca="1">IFERROR(IF((VLOOKUP($E79,'Adj NEA Backsheet'!$D$5:$CB$183,R$9,FALSE))="","",(VLOOKUP($E79,'Adj NEA Backsheet'!$D$5:$CB$183,R$9,FALSE))),"")</f>
        <v>9236.686112491172</v>
      </c>
    </row>
    <row r="80" spans="1:18" ht="15" customHeight="1" x14ac:dyDescent="0.3">
      <c r="A80" s="41">
        <v>67</v>
      </c>
      <c r="B80" s="77" t="str">
        <f ca="1">IFERROR(IF((VLOOKUP($E80,'Org List'!$AJ$10:$AL$190,3,FALSE))="","",(VLOOKUP($E80,'Org List'!$AJ$10:$AL$190,3,FALSE))),"")</f>
        <v>South West England Commissioning Region</v>
      </c>
      <c r="C80" s="78" t="str">
        <f ca="1">IFERROR(IF((VLOOKUP($E80,'Org List'!$AO$10:$AQ$190,3,FALSE))="","",(VLOOKUP($E80,'Org List'!$AO$10:$AQ$190,3,FALSE))),"")</f>
        <v>South West Region</v>
      </c>
      <c r="D80" s="93" t="str">
        <f ca="1">IFERROR(IF((VLOOKUP($E80,'Org List'!$AT$10:$AV$190,3,FALSE))="","",(VLOOKUP($E80,'Org List'!$AT$10:$AV$190,3,FALSE))),"")</f>
        <v>NHS England South West (South West South)</v>
      </c>
      <c r="E80" s="77" t="str">
        <f t="shared" ca="1" si="1"/>
        <v>E06000059</v>
      </c>
      <c r="F80" s="79" t="str">
        <f ca="1">IF(E80="","",VLOOKUP(E80,'Org List'!$J$9:$K$640,2,0))</f>
        <v>Dorset</v>
      </c>
      <c r="G80" s="100" t="str">
        <f ca="1">IFERROR(IF((VLOOKUP($E80,'Adj NEA Backsheet'!$D$5:$CB$183,G$9,FALSE))="","",(VLOOKUP($E80,'Adj NEA Backsheet'!$D$5:$CB$183,G$9,FALSE))),"")</f>
        <v/>
      </c>
      <c r="H80" s="101" t="str">
        <f ca="1">IFERROR(IF((VLOOKUP($E80,'Adj NEA Backsheet'!$D$5:$CB$183,H$9,FALSE))="","",(VLOOKUP($E80,'Adj NEA Backsheet'!$D$5:$CB$183,H$9,FALSE))),"")</f>
        <v/>
      </c>
      <c r="I80" s="101" t="str">
        <f ca="1">IFERROR(IF((VLOOKUP($E80,'Adj NEA Backsheet'!$D$5:$CB$183,I$9,FALSE))="","",(VLOOKUP($E80,'Adj NEA Backsheet'!$D$5:$CB$183,I$9,FALSE))),"")</f>
        <v/>
      </c>
      <c r="J80" s="102" t="str">
        <f ca="1">IFERROR(IF((VLOOKUP($E80,'Adj NEA Backsheet'!$D$5:$CB$183,J$9,FALSE))="","",(VLOOKUP($E80,'Adj NEA Backsheet'!$D$5:$CB$183,J$9,FALSE))),"")</f>
        <v/>
      </c>
      <c r="K80" s="100" t="str">
        <f ca="1">IFERROR(IF((VLOOKUP($E80,'Adj NEA Backsheet'!$D$5:$CB$183,K$9,FALSE))="","",(VLOOKUP($E80,'Adj NEA Backsheet'!$D$5:$CB$183,K$9,FALSE))),"")</f>
        <v/>
      </c>
      <c r="L80" s="101" t="str">
        <f ca="1">IFERROR(IF((VLOOKUP($E80,'Adj NEA Backsheet'!$D$5:$CB$183,L$9,FALSE))="","",(VLOOKUP($E80,'Adj NEA Backsheet'!$D$5:$CB$183,L$9,FALSE))),"")</f>
        <v/>
      </c>
      <c r="M80" s="101" t="str">
        <f ca="1">IFERROR(IF((VLOOKUP($E80,'Adj NEA Backsheet'!$D$5:$CB$183,M$9,FALSE))="","",(VLOOKUP($E80,'Adj NEA Backsheet'!$D$5:$CB$183,M$9,FALSE))),"")</f>
        <v/>
      </c>
      <c r="N80" s="103" t="str">
        <f ca="1">IFERROR(IF((VLOOKUP($E80,'Adj NEA Backsheet'!$D$5:$CB$183,N$9,FALSE))="","",(VLOOKUP($E80,'Adj NEA Backsheet'!$D$5:$CB$183,N$9,FALSE))),"")</f>
        <v/>
      </c>
      <c r="O80" s="100" t="str">
        <f ca="1">IFERROR(IF((VLOOKUP($E80,'Adj NEA Backsheet'!$D$5:$CB$183,O$9,FALSE))="","",(VLOOKUP($E80,'Adj NEA Backsheet'!$D$5:$CB$183,O$9,FALSE))),"")</f>
        <v/>
      </c>
      <c r="P80" s="104" t="str">
        <f ca="1">IFERROR(IF((VLOOKUP($E80,'Adj NEA Backsheet'!$D$5:$CB$183,P$9,FALSE))="","",(VLOOKUP($E80,'Adj NEA Backsheet'!$D$5:$CB$183,P$9,FALSE))),"")</f>
        <v/>
      </c>
      <c r="Q80" s="101" t="str">
        <f ca="1">IFERROR(IF((VLOOKUP($E80,'Adj NEA Backsheet'!$D$5:$CB$183,Q$9,FALSE))="","",(VLOOKUP($E80,'Adj NEA Backsheet'!$D$5:$CB$183,Q$9,FALSE))),"")</f>
        <v/>
      </c>
      <c r="R80" s="103" t="str">
        <f ca="1">IFERROR(IF((VLOOKUP($E80,'Adj NEA Backsheet'!$D$5:$CB$183,R$9,FALSE))="","",(VLOOKUP($E80,'Adj NEA Backsheet'!$D$5:$CB$183,R$9,FALSE))),"")</f>
        <v/>
      </c>
    </row>
    <row r="81" spans="1:18" ht="15" customHeight="1" x14ac:dyDescent="0.3">
      <c r="A81" s="41">
        <v>68</v>
      </c>
      <c r="B81" s="77" t="str">
        <f ca="1">IFERROR(IF((VLOOKUP($E81,'Org List'!$AJ$10:$AL$190,3,FALSE))="","",(VLOOKUP($E81,'Org List'!$AJ$10:$AL$190,3,FALSE))),"")</f>
        <v>Midlands Commissioning Region</v>
      </c>
      <c r="C81" s="78" t="str">
        <f ca="1">IFERROR(IF((VLOOKUP($E81,'Org List'!$AO$10:$AQ$190,3,FALSE))="","",(VLOOKUP($E81,'Org List'!$AO$10:$AQ$190,3,FALSE))),"")</f>
        <v>West Midlands Region</v>
      </c>
      <c r="D81" s="93" t="str">
        <f ca="1">IFERROR(IF((VLOOKUP($E81,'Org List'!$AT$10:$AV$190,3,FALSE))="","",(VLOOKUP($E81,'Org List'!$AT$10:$AV$190,3,FALSE))),"")</f>
        <v>NHS England Midlands (West Midlands)</v>
      </c>
      <c r="E81" s="77" t="str">
        <f t="shared" ca="1" si="1"/>
        <v>E08000027</v>
      </c>
      <c r="F81" s="79" t="str">
        <f ca="1">IF(E81="","",VLOOKUP(E81,'Org List'!$J$9:$K$640,2,0))</f>
        <v>Dudley</v>
      </c>
      <c r="G81" s="100">
        <f ca="1">IFERROR(IF((VLOOKUP($E81,'Adj NEA Backsheet'!$D$5:$CB$183,G$9,FALSE))="","",(VLOOKUP($E81,'Adj NEA Backsheet'!$D$5:$CB$183,G$9,FALSE))),"")</f>
        <v>1860.3431359285682</v>
      </c>
      <c r="H81" s="101">
        <f ca="1">IFERROR(IF((VLOOKUP($E81,'Adj NEA Backsheet'!$D$5:$CB$183,H$9,FALSE))="","",(VLOOKUP($E81,'Adj NEA Backsheet'!$D$5:$CB$183,H$9,FALSE))),"")</f>
        <v>2107.4570378709132</v>
      </c>
      <c r="I81" s="101">
        <f ca="1">IFERROR(IF((VLOOKUP($E81,'Adj NEA Backsheet'!$D$5:$CB$183,I$9,FALSE))="","",(VLOOKUP($E81,'Adj NEA Backsheet'!$D$5:$CB$183,I$9,FALSE))),"")</f>
        <v>2068.4448221177718</v>
      </c>
      <c r="J81" s="102">
        <f ca="1">IFERROR(IF((VLOOKUP($E81,'Adj NEA Backsheet'!$D$5:$CB$183,J$9,FALSE))="","",(VLOOKUP($E81,'Adj NEA Backsheet'!$D$5:$CB$183,J$9,FALSE))),"")</f>
        <v>1983.2810335882823</v>
      </c>
      <c r="K81" s="100">
        <f ca="1">IFERROR(IF((VLOOKUP($E81,'Adj NEA Backsheet'!$D$5:$CB$183,K$9,FALSE))="","",(VLOOKUP($E81,'Adj NEA Backsheet'!$D$5:$CB$183,K$9,FALSE))),"")</f>
        <v>6013.9027266968569</v>
      </c>
      <c r="L81" s="101">
        <f ca="1">IFERROR(IF((VLOOKUP($E81,'Adj NEA Backsheet'!$D$5:$CB$183,L$9,FALSE))="","",(VLOOKUP($E81,'Adj NEA Backsheet'!$D$5:$CB$183,L$9,FALSE))),"")</f>
        <v>6128.3873311046555</v>
      </c>
      <c r="M81" s="101">
        <f ca="1">IFERROR(IF((VLOOKUP($E81,'Adj NEA Backsheet'!$D$5:$CB$183,M$9,FALSE))="","",(VLOOKUP($E81,'Adj NEA Backsheet'!$D$5:$CB$183,M$9,FALSE))),"")</f>
        <v>6436.9300967209365</v>
      </c>
      <c r="N81" s="103">
        <f ca="1">IFERROR(IF((VLOOKUP($E81,'Adj NEA Backsheet'!$D$5:$CB$183,N$9,FALSE))="","",(VLOOKUP($E81,'Adj NEA Backsheet'!$D$5:$CB$183,N$9,FALSE))),"")</f>
        <v>6054.1348265777087</v>
      </c>
      <c r="O81" s="100">
        <f ca="1">IFERROR(IF((VLOOKUP($E81,'Adj NEA Backsheet'!$D$5:$CB$183,O$9,FALSE))="","",(VLOOKUP($E81,'Adj NEA Backsheet'!$D$5:$CB$183,O$9,FALSE))),"")</f>
        <v>7874.2458626254247</v>
      </c>
      <c r="P81" s="104">
        <f ca="1">IFERROR(IF((VLOOKUP($E81,'Adj NEA Backsheet'!$D$5:$CB$183,P$9,FALSE))="","",(VLOOKUP($E81,'Adj NEA Backsheet'!$D$5:$CB$183,P$9,FALSE))),"")</f>
        <v>8235.8443689755695</v>
      </c>
      <c r="Q81" s="101">
        <f ca="1">IFERROR(IF((VLOOKUP($E81,'Adj NEA Backsheet'!$D$5:$CB$183,Q$9,FALSE))="","",(VLOOKUP($E81,'Adj NEA Backsheet'!$D$5:$CB$183,Q$9,FALSE))),"")</f>
        <v>8505.3749188387083</v>
      </c>
      <c r="R81" s="103">
        <f ca="1">IFERROR(IF((VLOOKUP($E81,'Adj NEA Backsheet'!$D$5:$CB$183,R$9,FALSE))="","",(VLOOKUP($E81,'Adj NEA Backsheet'!$D$5:$CB$183,R$9,FALSE))),"")</f>
        <v>8037.415860165991</v>
      </c>
    </row>
    <row r="82" spans="1:18" ht="15" customHeight="1" x14ac:dyDescent="0.3">
      <c r="A82" s="41">
        <v>69</v>
      </c>
      <c r="B82" s="77" t="str">
        <f ca="1">IFERROR(IF((VLOOKUP($E82,'Org List'!$AJ$10:$AL$190,3,FALSE))="","",(VLOOKUP($E82,'Org List'!$AJ$10:$AL$190,3,FALSE))),"")</f>
        <v>London Commissioning Region</v>
      </c>
      <c r="C82" s="78" t="str">
        <f ca="1">IFERROR(IF((VLOOKUP($E82,'Org List'!$AO$10:$AQ$190,3,FALSE))="","",(VLOOKUP($E82,'Org List'!$AO$10:$AQ$190,3,FALSE))),"")</f>
        <v>London Region</v>
      </c>
      <c r="D82" s="93" t="str">
        <f ca="1">IFERROR(IF((VLOOKUP($E82,'Org List'!$AT$10:$AV$190,3,FALSE))="","",(VLOOKUP($E82,'Org List'!$AT$10:$AV$190,3,FALSE))),"")</f>
        <v>NHS England London</v>
      </c>
      <c r="E82" s="77" t="str">
        <f t="shared" ca="1" si="1"/>
        <v>E09000009</v>
      </c>
      <c r="F82" s="79" t="str">
        <f ca="1">IF(E82="","",VLOOKUP(E82,'Org List'!$J$9:$K$640,2,0))</f>
        <v>Ealing</v>
      </c>
      <c r="G82" s="100">
        <f ca="1">IFERROR(IF((VLOOKUP($E82,'Adj NEA Backsheet'!$D$5:$CB$183,G$9,FALSE))="","",(VLOOKUP($E82,'Adj NEA Backsheet'!$D$5:$CB$183,G$9,FALSE))),"")</f>
        <v>3055.6014360971203</v>
      </c>
      <c r="H82" s="101">
        <f ca="1">IFERROR(IF((VLOOKUP($E82,'Adj NEA Backsheet'!$D$5:$CB$183,H$9,FALSE))="","",(VLOOKUP($E82,'Adj NEA Backsheet'!$D$5:$CB$183,H$9,FALSE))),"")</f>
        <v>3303.8928029011581</v>
      </c>
      <c r="I82" s="101">
        <f ca="1">IFERROR(IF((VLOOKUP($E82,'Adj NEA Backsheet'!$D$5:$CB$183,I$9,FALSE))="","",(VLOOKUP($E82,'Adj NEA Backsheet'!$D$5:$CB$183,I$9,FALSE))),"")</f>
        <v>3329.0300048016479</v>
      </c>
      <c r="J82" s="102">
        <f ca="1">IFERROR(IF((VLOOKUP($E82,'Adj NEA Backsheet'!$D$5:$CB$183,J$9,FALSE))="","",(VLOOKUP($E82,'Adj NEA Backsheet'!$D$5:$CB$183,J$9,FALSE))),"")</f>
        <v>3235.1723877970817</v>
      </c>
      <c r="K82" s="100">
        <f ca="1">IFERROR(IF((VLOOKUP($E82,'Adj NEA Backsheet'!$D$5:$CB$183,K$9,FALSE))="","",(VLOOKUP($E82,'Adj NEA Backsheet'!$D$5:$CB$183,K$9,FALSE))),"")</f>
        <v>5859.8803877834998</v>
      </c>
      <c r="L82" s="101">
        <f ca="1">IFERROR(IF((VLOOKUP($E82,'Adj NEA Backsheet'!$D$5:$CB$183,L$9,FALSE))="","",(VLOOKUP($E82,'Adj NEA Backsheet'!$D$5:$CB$183,L$9,FALSE))),"")</f>
        <v>5881.1073807198773</v>
      </c>
      <c r="M82" s="101">
        <f ca="1">IFERROR(IF((VLOOKUP($E82,'Adj NEA Backsheet'!$D$5:$CB$183,M$9,FALSE))="","",(VLOOKUP($E82,'Adj NEA Backsheet'!$D$5:$CB$183,M$9,FALSE))),"")</f>
        <v>6073.5827220646179</v>
      </c>
      <c r="N82" s="103">
        <f ca="1">IFERROR(IF((VLOOKUP($E82,'Adj NEA Backsheet'!$D$5:$CB$183,N$9,FALSE))="","",(VLOOKUP($E82,'Adj NEA Backsheet'!$D$5:$CB$183,N$9,FALSE))),"")</f>
        <v>5997.450784900012</v>
      </c>
      <c r="O82" s="100">
        <f ca="1">IFERROR(IF((VLOOKUP($E82,'Adj NEA Backsheet'!$D$5:$CB$183,O$9,FALSE))="","",(VLOOKUP($E82,'Adj NEA Backsheet'!$D$5:$CB$183,O$9,FALSE))),"")</f>
        <v>8915.4818238806201</v>
      </c>
      <c r="P82" s="104">
        <f ca="1">IFERROR(IF((VLOOKUP($E82,'Adj NEA Backsheet'!$D$5:$CB$183,P$9,FALSE))="","",(VLOOKUP($E82,'Adj NEA Backsheet'!$D$5:$CB$183,P$9,FALSE))),"")</f>
        <v>9185.0001836210358</v>
      </c>
      <c r="Q82" s="101">
        <f ca="1">IFERROR(IF((VLOOKUP($E82,'Adj NEA Backsheet'!$D$5:$CB$183,Q$9,FALSE))="","",(VLOOKUP($E82,'Adj NEA Backsheet'!$D$5:$CB$183,Q$9,FALSE))),"")</f>
        <v>9402.6127268662658</v>
      </c>
      <c r="R82" s="103">
        <f ca="1">IFERROR(IF((VLOOKUP($E82,'Adj NEA Backsheet'!$D$5:$CB$183,R$9,FALSE))="","",(VLOOKUP($E82,'Adj NEA Backsheet'!$D$5:$CB$183,R$9,FALSE))),"")</f>
        <v>9232.6231726970946</v>
      </c>
    </row>
    <row r="83" spans="1:18" ht="15" customHeight="1" x14ac:dyDescent="0.3">
      <c r="A83" s="41">
        <v>70</v>
      </c>
      <c r="B83" s="77" t="str">
        <f ca="1">IFERROR(IF((VLOOKUP($E83,'Org List'!$AJ$10:$AL$190,3,FALSE))="","",(VLOOKUP($E83,'Org List'!$AJ$10:$AL$190,3,FALSE))),"")</f>
        <v>North East and Yorkshire Commissioning Region</v>
      </c>
      <c r="C83" s="78" t="str">
        <f ca="1">IFERROR(IF((VLOOKUP($E83,'Org List'!$AO$10:$AQ$190,3,FALSE))="","",(VLOOKUP($E83,'Org List'!$AO$10:$AQ$190,3,FALSE))),"")</f>
        <v>Yorkshire and The Humber Region</v>
      </c>
      <c r="D83" s="93" t="str">
        <f ca="1">IFERROR(IF((VLOOKUP($E83,'Org List'!$AT$10:$AV$190,3,FALSE))="","",(VLOOKUP($E83,'Org List'!$AT$10:$AV$190,3,FALSE))),"")</f>
        <v>NHS England North East and Yokrshire (Yorkshire And Humber)</v>
      </c>
      <c r="E83" s="77" t="str">
        <f t="shared" ca="1" si="1"/>
        <v>E06000011</v>
      </c>
      <c r="F83" s="79" t="str">
        <f ca="1">IF(E83="","",VLOOKUP(E83,'Org List'!$J$9:$K$640,2,0))</f>
        <v>East Riding of Yorkshire</v>
      </c>
      <c r="G83" s="100">
        <f ca="1">IFERROR(IF((VLOOKUP($E83,'Adj NEA Backsheet'!$D$5:$CB$183,G$9,FALSE))="","",(VLOOKUP($E83,'Adj NEA Backsheet'!$D$5:$CB$183,G$9,FALSE))),"")</f>
        <v>1930.9508417432044</v>
      </c>
      <c r="H83" s="101">
        <f ca="1">IFERROR(IF((VLOOKUP($E83,'Adj NEA Backsheet'!$D$5:$CB$183,H$9,FALSE))="","",(VLOOKUP($E83,'Adj NEA Backsheet'!$D$5:$CB$183,H$9,FALSE))),"")</f>
        <v>1943.9862095104691</v>
      </c>
      <c r="I83" s="101">
        <f ca="1">IFERROR(IF((VLOOKUP($E83,'Adj NEA Backsheet'!$D$5:$CB$183,I$9,FALSE))="","",(VLOOKUP($E83,'Adj NEA Backsheet'!$D$5:$CB$183,I$9,FALSE))),"")</f>
        <v>2062.9716428706943</v>
      </c>
      <c r="J83" s="102">
        <f ca="1">IFERROR(IF((VLOOKUP($E83,'Adj NEA Backsheet'!$D$5:$CB$183,J$9,FALSE))="","",(VLOOKUP($E83,'Adj NEA Backsheet'!$D$5:$CB$183,J$9,FALSE))),"")</f>
        <v>1952.2053105244568</v>
      </c>
      <c r="K83" s="100">
        <f ca="1">IFERROR(IF((VLOOKUP($E83,'Adj NEA Backsheet'!$D$5:$CB$183,K$9,FALSE))="","",(VLOOKUP($E83,'Adj NEA Backsheet'!$D$5:$CB$183,K$9,FALSE))),"")</f>
        <v>6266.9395045311858</v>
      </c>
      <c r="L83" s="101">
        <f ca="1">IFERROR(IF((VLOOKUP($E83,'Adj NEA Backsheet'!$D$5:$CB$183,L$9,FALSE))="","",(VLOOKUP($E83,'Adj NEA Backsheet'!$D$5:$CB$183,L$9,FALSE))),"")</f>
        <v>6141.0652531429614</v>
      </c>
      <c r="M83" s="101">
        <f ca="1">IFERROR(IF((VLOOKUP($E83,'Adj NEA Backsheet'!$D$5:$CB$183,M$9,FALSE))="","",(VLOOKUP($E83,'Adj NEA Backsheet'!$D$5:$CB$183,M$9,FALSE))),"")</f>
        <v>6690.3346709455436</v>
      </c>
      <c r="N83" s="103">
        <f ca="1">IFERROR(IF((VLOOKUP($E83,'Adj NEA Backsheet'!$D$5:$CB$183,N$9,FALSE))="","",(VLOOKUP($E83,'Adj NEA Backsheet'!$D$5:$CB$183,N$9,FALSE))),"")</f>
        <v>6669.9923806027855</v>
      </c>
      <c r="O83" s="100">
        <f ca="1">IFERROR(IF((VLOOKUP($E83,'Adj NEA Backsheet'!$D$5:$CB$183,O$9,FALSE))="","",(VLOOKUP($E83,'Adj NEA Backsheet'!$D$5:$CB$183,O$9,FALSE))),"")</f>
        <v>8197.890346274391</v>
      </c>
      <c r="P83" s="104">
        <f ca="1">IFERROR(IF((VLOOKUP($E83,'Adj NEA Backsheet'!$D$5:$CB$183,P$9,FALSE))="","",(VLOOKUP($E83,'Adj NEA Backsheet'!$D$5:$CB$183,P$9,FALSE))),"")</f>
        <v>8085.0514626534305</v>
      </c>
      <c r="Q83" s="101">
        <f ca="1">IFERROR(IF((VLOOKUP($E83,'Adj NEA Backsheet'!$D$5:$CB$183,Q$9,FALSE))="","",(VLOOKUP($E83,'Adj NEA Backsheet'!$D$5:$CB$183,Q$9,FALSE))),"")</f>
        <v>8753.3063138162379</v>
      </c>
      <c r="R83" s="103">
        <f ca="1">IFERROR(IF((VLOOKUP($E83,'Adj NEA Backsheet'!$D$5:$CB$183,R$9,FALSE))="","",(VLOOKUP($E83,'Adj NEA Backsheet'!$D$5:$CB$183,R$9,FALSE))),"")</f>
        <v>8622.1976911272432</v>
      </c>
    </row>
    <row r="84" spans="1:18" ht="15" customHeight="1" x14ac:dyDescent="0.3">
      <c r="A84" s="41">
        <v>71</v>
      </c>
      <c r="B84" s="77" t="str">
        <f ca="1">IFERROR(IF((VLOOKUP($E84,'Org List'!$AJ$10:$AL$190,3,FALSE))="","",(VLOOKUP($E84,'Org List'!$AJ$10:$AL$190,3,FALSE))),"")</f>
        <v>South East England Commissioning Region</v>
      </c>
      <c r="C84" s="78" t="str">
        <f ca="1">IFERROR(IF((VLOOKUP($E84,'Org List'!$AO$10:$AQ$190,3,FALSE))="","",(VLOOKUP($E84,'Org List'!$AO$10:$AQ$190,3,FALSE))),"")</f>
        <v>South East Region</v>
      </c>
      <c r="D84" s="93" t="str">
        <f ca="1">IFERROR(IF((VLOOKUP($E84,'Org List'!$AT$10:$AV$190,3,FALSE))="","",(VLOOKUP($E84,'Org List'!$AT$10:$AV$190,3,FALSE))),"")</f>
        <v>NHS England South East (Kent, Surrey and Sussex)</v>
      </c>
      <c r="E84" s="77" t="str">
        <f t="shared" ca="1" si="1"/>
        <v>E10000011</v>
      </c>
      <c r="F84" s="79" t="str">
        <f ca="1">IF(E84="","",VLOOKUP(E84,'Org List'!$J$9:$K$640,2,0))</f>
        <v>East Sussex</v>
      </c>
      <c r="G84" s="100">
        <f ca="1">IFERROR(IF((VLOOKUP($E84,'Adj NEA Backsheet'!$D$5:$CB$183,G$9,FALSE))="","",(VLOOKUP($E84,'Adj NEA Backsheet'!$D$5:$CB$183,G$9,FALSE))),"")</f>
        <v>5760.477773855273</v>
      </c>
      <c r="H84" s="101">
        <f ca="1">IFERROR(IF((VLOOKUP($E84,'Adj NEA Backsheet'!$D$5:$CB$183,H$9,FALSE))="","",(VLOOKUP($E84,'Adj NEA Backsheet'!$D$5:$CB$183,H$9,FALSE))),"")</f>
        <v>5720.1689371731718</v>
      </c>
      <c r="I84" s="101">
        <f ca="1">IFERROR(IF((VLOOKUP($E84,'Adj NEA Backsheet'!$D$5:$CB$183,I$9,FALSE))="","",(VLOOKUP($E84,'Adj NEA Backsheet'!$D$5:$CB$183,I$9,FALSE))),"")</f>
        <v>6270.3121883260428</v>
      </c>
      <c r="J84" s="102">
        <f ca="1">IFERROR(IF((VLOOKUP($E84,'Adj NEA Backsheet'!$D$5:$CB$183,J$9,FALSE))="","",(VLOOKUP($E84,'Adj NEA Backsheet'!$D$5:$CB$183,J$9,FALSE))),"")</f>
        <v>6355.7514874952394</v>
      </c>
      <c r="K84" s="100">
        <f ca="1">IFERROR(IF((VLOOKUP($E84,'Adj NEA Backsheet'!$D$5:$CB$183,K$9,FALSE))="","",(VLOOKUP($E84,'Adj NEA Backsheet'!$D$5:$CB$183,K$9,FALSE))),"")</f>
        <v>10099.71015471186</v>
      </c>
      <c r="L84" s="101">
        <f ca="1">IFERROR(IF((VLOOKUP($E84,'Adj NEA Backsheet'!$D$5:$CB$183,L$9,FALSE))="","",(VLOOKUP($E84,'Adj NEA Backsheet'!$D$5:$CB$183,L$9,FALSE))),"")</f>
        <v>10159.412057121021</v>
      </c>
      <c r="M84" s="101">
        <f ca="1">IFERROR(IF((VLOOKUP($E84,'Adj NEA Backsheet'!$D$5:$CB$183,M$9,FALSE))="","",(VLOOKUP($E84,'Adj NEA Backsheet'!$D$5:$CB$183,M$9,FALSE))),"")</f>
        <v>10210.958173253581</v>
      </c>
      <c r="N84" s="103">
        <f ca="1">IFERROR(IF((VLOOKUP($E84,'Adj NEA Backsheet'!$D$5:$CB$183,N$9,FALSE))="","",(VLOOKUP($E84,'Adj NEA Backsheet'!$D$5:$CB$183,N$9,FALSE))),"")</f>
        <v>10531.806598836145</v>
      </c>
      <c r="O84" s="100">
        <f ca="1">IFERROR(IF((VLOOKUP($E84,'Adj NEA Backsheet'!$D$5:$CB$183,O$9,FALSE))="","",(VLOOKUP($E84,'Adj NEA Backsheet'!$D$5:$CB$183,O$9,FALSE))),"")</f>
        <v>15860.187928567133</v>
      </c>
      <c r="P84" s="104">
        <f ca="1">IFERROR(IF((VLOOKUP($E84,'Adj NEA Backsheet'!$D$5:$CB$183,P$9,FALSE))="","",(VLOOKUP($E84,'Adj NEA Backsheet'!$D$5:$CB$183,P$9,FALSE))),"")</f>
        <v>15879.580994294192</v>
      </c>
      <c r="Q84" s="101">
        <f ca="1">IFERROR(IF((VLOOKUP($E84,'Adj NEA Backsheet'!$D$5:$CB$183,Q$9,FALSE))="","",(VLOOKUP($E84,'Adj NEA Backsheet'!$D$5:$CB$183,Q$9,FALSE))),"")</f>
        <v>16481.270361579624</v>
      </c>
      <c r="R84" s="103">
        <f ca="1">IFERROR(IF((VLOOKUP($E84,'Adj NEA Backsheet'!$D$5:$CB$183,R$9,FALSE))="","",(VLOOKUP($E84,'Adj NEA Backsheet'!$D$5:$CB$183,R$9,FALSE))),"")</f>
        <v>16887.558086331384</v>
      </c>
    </row>
    <row r="85" spans="1:18" ht="15" customHeight="1" x14ac:dyDescent="0.3">
      <c r="A85" s="41">
        <v>72</v>
      </c>
      <c r="B85" s="77" t="str">
        <f ca="1">IFERROR(IF((VLOOKUP($E85,'Org List'!$AJ$10:$AL$190,3,FALSE))="","",(VLOOKUP($E85,'Org List'!$AJ$10:$AL$190,3,FALSE))),"")</f>
        <v>London Commissioning Region</v>
      </c>
      <c r="C85" s="78" t="str">
        <f ca="1">IFERROR(IF((VLOOKUP($E85,'Org List'!$AO$10:$AQ$190,3,FALSE))="","",(VLOOKUP($E85,'Org List'!$AO$10:$AQ$190,3,FALSE))),"")</f>
        <v>London Region</v>
      </c>
      <c r="D85" s="93" t="str">
        <f ca="1">IFERROR(IF((VLOOKUP($E85,'Org List'!$AT$10:$AV$190,3,FALSE))="","",(VLOOKUP($E85,'Org List'!$AT$10:$AV$190,3,FALSE))),"")</f>
        <v>NHS England London</v>
      </c>
      <c r="E85" s="77" t="str">
        <f t="shared" ca="1" si="1"/>
        <v>E09000010</v>
      </c>
      <c r="F85" s="79" t="str">
        <f ca="1">IF(E85="","",VLOOKUP(E85,'Org List'!$J$9:$K$640,2,0))</f>
        <v>Enfield</v>
      </c>
      <c r="G85" s="100">
        <f ca="1">IFERROR(IF((VLOOKUP($E85,'Adj NEA Backsheet'!$D$5:$CB$183,G$9,FALSE))="","",(VLOOKUP($E85,'Adj NEA Backsheet'!$D$5:$CB$183,G$9,FALSE))),"")</f>
        <v>2768.1511480086501</v>
      </c>
      <c r="H85" s="101">
        <f ca="1">IFERROR(IF((VLOOKUP($E85,'Adj NEA Backsheet'!$D$5:$CB$183,H$9,FALSE))="","",(VLOOKUP($E85,'Adj NEA Backsheet'!$D$5:$CB$183,H$9,FALSE))),"")</f>
        <v>2760.5160596759365</v>
      </c>
      <c r="I85" s="101">
        <f ca="1">IFERROR(IF((VLOOKUP($E85,'Adj NEA Backsheet'!$D$5:$CB$183,I$9,FALSE))="","",(VLOOKUP($E85,'Adj NEA Backsheet'!$D$5:$CB$183,I$9,FALSE))),"")</f>
        <v>3190.3104379629694</v>
      </c>
      <c r="J85" s="102">
        <f ca="1">IFERROR(IF((VLOOKUP($E85,'Adj NEA Backsheet'!$D$5:$CB$183,J$9,FALSE))="","",(VLOOKUP($E85,'Adj NEA Backsheet'!$D$5:$CB$183,J$9,FALSE))),"")</f>
        <v>3154.6980305064317</v>
      </c>
      <c r="K85" s="100">
        <f ca="1">IFERROR(IF((VLOOKUP($E85,'Adj NEA Backsheet'!$D$5:$CB$183,K$9,FALSE))="","",(VLOOKUP($E85,'Adj NEA Backsheet'!$D$5:$CB$183,K$9,FALSE))),"")</f>
        <v>5193.3238206226479</v>
      </c>
      <c r="L85" s="101">
        <f ca="1">IFERROR(IF((VLOOKUP($E85,'Adj NEA Backsheet'!$D$5:$CB$183,L$9,FALSE))="","",(VLOOKUP($E85,'Adj NEA Backsheet'!$D$5:$CB$183,L$9,FALSE))),"")</f>
        <v>5259.9762765422474</v>
      </c>
      <c r="M85" s="101">
        <f ca="1">IFERROR(IF((VLOOKUP($E85,'Adj NEA Backsheet'!$D$5:$CB$183,M$9,FALSE))="","",(VLOOKUP($E85,'Adj NEA Backsheet'!$D$5:$CB$183,M$9,FALSE))),"")</f>
        <v>5553.1541728826242</v>
      </c>
      <c r="N85" s="103">
        <f ca="1">IFERROR(IF((VLOOKUP($E85,'Adj NEA Backsheet'!$D$5:$CB$183,N$9,FALSE))="","",(VLOOKUP($E85,'Adj NEA Backsheet'!$D$5:$CB$183,N$9,FALSE))),"")</f>
        <v>5485.6865991669738</v>
      </c>
      <c r="O85" s="100">
        <f ca="1">IFERROR(IF((VLOOKUP($E85,'Adj NEA Backsheet'!$D$5:$CB$183,O$9,FALSE))="","",(VLOOKUP($E85,'Adj NEA Backsheet'!$D$5:$CB$183,O$9,FALSE))),"")</f>
        <v>7961.474968631298</v>
      </c>
      <c r="P85" s="104">
        <f ca="1">IFERROR(IF((VLOOKUP($E85,'Adj NEA Backsheet'!$D$5:$CB$183,P$9,FALSE))="","",(VLOOKUP($E85,'Adj NEA Backsheet'!$D$5:$CB$183,P$9,FALSE))),"")</f>
        <v>8020.4923362181835</v>
      </c>
      <c r="Q85" s="101">
        <f ca="1">IFERROR(IF((VLOOKUP($E85,'Adj NEA Backsheet'!$D$5:$CB$183,Q$9,FALSE))="","",(VLOOKUP($E85,'Adj NEA Backsheet'!$D$5:$CB$183,Q$9,FALSE))),"")</f>
        <v>8743.4646108455927</v>
      </c>
      <c r="R85" s="103">
        <f ca="1">IFERROR(IF((VLOOKUP($E85,'Adj NEA Backsheet'!$D$5:$CB$183,R$9,FALSE))="","",(VLOOKUP($E85,'Adj NEA Backsheet'!$D$5:$CB$183,R$9,FALSE))),"")</f>
        <v>8640.3846296734046</v>
      </c>
    </row>
    <row r="86" spans="1:18" ht="15" customHeight="1" x14ac:dyDescent="0.3">
      <c r="A86" s="41">
        <v>73</v>
      </c>
      <c r="B86" s="77" t="str">
        <f ca="1">IFERROR(IF((VLOOKUP($E86,'Org List'!$AJ$10:$AL$190,3,FALSE))="","",(VLOOKUP($E86,'Org List'!$AJ$10:$AL$190,3,FALSE))),"")</f>
        <v>East of England Commissioning Region</v>
      </c>
      <c r="C86" s="78" t="str">
        <f ca="1">IFERROR(IF((VLOOKUP($E86,'Org List'!$AO$10:$AQ$190,3,FALSE))="","",(VLOOKUP($E86,'Org List'!$AO$10:$AQ$190,3,FALSE))),"")</f>
        <v>East Region</v>
      </c>
      <c r="D86" s="93" t="str">
        <f ca="1">IFERROR(IF((VLOOKUP($E86,'Org List'!$AT$10:$AV$190,3,FALSE))="","",(VLOOKUP($E86,'Org List'!$AT$10:$AV$190,3,FALSE))),"")</f>
        <v>NHS England East (East)</v>
      </c>
      <c r="E86" s="77" t="str">
        <f t="shared" ca="1" si="1"/>
        <v>E10000012</v>
      </c>
      <c r="F86" s="79" t="str">
        <f ca="1">IF(E86="","",VLOOKUP(E86,'Org List'!$J$9:$K$640,2,0))</f>
        <v>Essex</v>
      </c>
      <c r="G86" s="100">
        <f ca="1">IFERROR(IF((VLOOKUP($E86,'Adj NEA Backsheet'!$D$5:$CB$183,G$9,FALSE))="","",(VLOOKUP($E86,'Adj NEA Backsheet'!$D$5:$CB$183,G$9,FALSE))),"")</f>
        <v>13687.255040813387</v>
      </c>
      <c r="H86" s="101">
        <f ca="1">IFERROR(IF((VLOOKUP($E86,'Adj NEA Backsheet'!$D$5:$CB$183,H$9,FALSE))="","",(VLOOKUP($E86,'Adj NEA Backsheet'!$D$5:$CB$183,H$9,FALSE))),"")</f>
        <v>14594.906908449113</v>
      </c>
      <c r="I86" s="101">
        <f ca="1">IFERROR(IF((VLOOKUP($E86,'Adj NEA Backsheet'!$D$5:$CB$183,I$9,FALSE))="","",(VLOOKUP($E86,'Adj NEA Backsheet'!$D$5:$CB$183,I$9,FALSE))),"")</f>
        <v>15318.734006307015</v>
      </c>
      <c r="J86" s="102">
        <f ca="1">IFERROR(IF((VLOOKUP($E86,'Adj NEA Backsheet'!$D$5:$CB$183,J$9,FALSE))="","",(VLOOKUP($E86,'Adj NEA Backsheet'!$D$5:$CB$183,J$9,FALSE))),"")</f>
        <v>15005.315853389013</v>
      </c>
      <c r="K86" s="100">
        <f ca="1">IFERROR(IF((VLOOKUP($E86,'Adj NEA Backsheet'!$D$5:$CB$183,K$9,FALSE))="","",(VLOOKUP($E86,'Adj NEA Backsheet'!$D$5:$CB$183,K$9,FALSE))),"")</f>
        <v>27557.166268765428</v>
      </c>
      <c r="L86" s="101">
        <f ca="1">IFERROR(IF((VLOOKUP($E86,'Adj NEA Backsheet'!$D$5:$CB$183,L$9,FALSE))="","",(VLOOKUP($E86,'Adj NEA Backsheet'!$D$5:$CB$183,L$9,FALSE))),"")</f>
        <v>27747.19087704473</v>
      </c>
      <c r="M86" s="101">
        <f ca="1">IFERROR(IF((VLOOKUP($E86,'Adj NEA Backsheet'!$D$5:$CB$183,M$9,FALSE))="","",(VLOOKUP($E86,'Adj NEA Backsheet'!$D$5:$CB$183,M$9,FALSE))),"")</f>
        <v>28843.34817261788</v>
      </c>
      <c r="N86" s="103">
        <f ca="1">IFERROR(IF((VLOOKUP($E86,'Adj NEA Backsheet'!$D$5:$CB$183,N$9,FALSE))="","",(VLOOKUP($E86,'Adj NEA Backsheet'!$D$5:$CB$183,N$9,FALSE))),"")</f>
        <v>29017.594513703476</v>
      </c>
      <c r="O86" s="100">
        <f ca="1">IFERROR(IF((VLOOKUP($E86,'Adj NEA Backsheet'!$D$5:$CB$183,O$9,FALSE))="","",(VLOOKUP($E86,'Adj NEA Backsheet'!$D$5:$CB$183,O$9,FALSE))),"")</f>
        <v>41244.421309578815</v>
      </c>
      <c r="P86" s="104">
        <f ca="1">IFERROR(IF((VLOOKUP($E86,'Adj NEA Backsheet'!$D$5:$CB$183,P$9,FALSE))="","",(VLOOKUP($E86,'Adj NEA Backsheet'!$D$5:$CB$183,P$9,FALSE))),"")</f>
        <v>42342.097785493839</v>
      </c>
      <c r="Q86" s="101">
        <f ca="1">IFERROR(IF((VLOOKUP($E86,'Adj NEA Backsheet'!$D$5:$CB$183,Q$9,FALSE))="","",(VLOOKUP($E86,'Adj NEA Backsheet'!$D$5:$CB$183,Q$9,FALSE))),"")</f>
        <v>44162.082178924895</v>
      </c>
      <c r="R86" s="103">
        <f ca="1">IFERROR(IF((VLOOKUP($E86,'Adj NEA Backsheet'!$D$5:$CB$183,R$9,FALSE))="","",(VLOOKUP($E86,'Adj NEA Backsheet'!$D$5:$CB$183,R$9,FALSE))),"")</f>
        <v>44022.910367092489</v>
      </c>
    </row>
    <row r="87" spans="1:18" ht="15" customHeight="1" x14ac:dyDescent="0.3">
      <c r="A87" s="41">
        <v>74</v>
      </c>
      <c r="B87" s="77" t="str">
        <f ca="1">IFERROR(IF((VLOOKUP($E87,'Org List'!$AJ$10:$AL$190,3,FALSE))="","",(VLOOKUP($E87,'Org List'!$AJ$10:$AL$190,3,FALSE))),"")</f>
        <v>North East and Yorkshire Commissioning Region</v>
      </c>
      <c r="C87" s="78" t="str">
        <f ca="1">IFERROR(IF((VLOOKUP($E87,'Org List'!$AO$10:$AQ$190,3,FALSE))="","",(VLOOKUP($E87,'Org List'!$AO$10:$AQ$190,3,FALSE))),"")</f>
        <v>North East Region</v>
      </c>
      <c r="D87" s="93" t="str">
        <f ca="1">IFERROR(IF((VLOOKUP($E87,'Org List'!$AT$10:$AV$190,3,FALSE))="","",(VLOOKUP($E87,'Org List'!$AT$10:$AV$190,3,FALSE))),"")</f>
        <v>NHS England North East and Yorkshire (Cumbria And North East)</v>
      </c>
      <c r="E87" s="77" t="str">
        <f t="shared" ca="1" si="1"/>
        <v>E08000037</v>
      </c>
      <c r="F87" s="79" t="str">
        <f ca="1">IF(E87="","",VLOOKUP(E87,'Org List'!$J$9:$K$640,2,0))</f>
        <v>Gateshead</v>
      </c>
      <c r="G87" s="100">
        <f ca="1">IFERROR(IF((VLOOKUP($E87,'Adj NEA Backsheet'!$D$5:$CB$183,G$9,FALSE))="","",(VLOOKUP($E87,'Adj NEA Backsheet'!$D$5:$CB$183,G$9,FALSE))),"")</f>
        <v>1364.0309246244731</v>
      </c>
      <c r="H87" s="101">
        <f ca="1">IFERROR(IF((VLOOKUP($E87,'Adj NEA Backsheet'!$D$5:$CB$183,H$9,FALSE))="","",(VLOOKUP($E87,'Adj NEA Backsheet'!$D$5:$CB$183,H$9,FALSE))),"")</f>
        <v>1408.1218548216686</v>
      </c>
      <c r="I87" s="101">
        <f ca="1">IFERROR(IF((VLOOKUP($E87,'Adj NEA Backsheet'!$D$5:$CB$183,I$9,FALSE))="","",(VLOOKUP($E87,'Adj NEA Backsheet'!$D$5:$CB$183,I$9,FALSE))),"")</f>
        <v>1498.1088970269582</v>
      </c>
      <c r="J87" s="102">
        <f ca="1">IFERROR(IF((VLOOKUP($E87,'Adj NEA Backsheet'!$D$5:$CB$183,J$9,FALSE))="","",(VLOOKUP($E87,'Adj NEA Backsheet'!$D$5:$CB$183,J$9,FALSE))),"")</f>
        <v>1418.9910779075401</v>
      </c>
      <c r="K87" s="100">
        <f ca="1">IFERROR(IF((VLOOKUP($E87,'Adj NEA Backsheet'!$D$5:$CB$183,K$9,FALSE))="","",(VLOOKUP($E87,'Adj NEA Backsheet'!$D$5:$CB$183,K$9,FALSE))),"")</f>
        <v>4023.4181744506532</v>
      </c>
      <c r="L87" s="101">
        <f ca="1">IFERROR(IF((VLOOKUP($E87,'Adj NEA Backsheet'!$D$5:$CB$183,L$9,FALSE))="","",(VLOOKUP($E87,'Adj NEA Backsheet'!$D$5:$CB$183,L$9,FALSE))),"")</f>
        <v>3978.7177178564134</v>
      </c>
      <c r="M87" s="101">
        <f ca="1">IFERROR(IF((VLOOKUP($E87,'Adj NEA Backsheet'!$D$5:$CB$183,M$9,FALSE))="","",(VLOOKUP($E87,'Adj NEA Backsheet'!$D$5:$CB$183,M$9,FALSE))),"")</f>
        <v>4213.0611725507142</v>
      </c>
      <c r="N87" s="103">
        <f ca="1">IFERROR(IF((VLOOKUP($E87,'Adj NEA Backsheet'!$D$5:$CB$183,N$9,FALSE))="","",(VLOOKUP($E87,'Adj NEA Backsheet'!$D$5:$CB$183,N$9,FALSE))),"")</f>
        <v>4279.205644250007</v>
      </c>
      <c r="O87" s="100">
        <f ca="1">IFERROR(IF((VLOOKUP($E87,'Adj NEA Backsheet'!$D$5:$CB$183,O$9,FALSE))="","",(VLOOKUP($E87,'Adj NEA Backsheet'!$D$5:$CB$183,O$9,FALSE))),"")</f>
        <v>5387.4490990751265</v>
      </c>
      <c r="P87" s="104">
        <f ca="1">IFERROR(IF((VLOOKUP($E87,'Adj NEA Backsheet'!$D$5:$CB$183,P$9,FALSE))="","",(VLOOKUP($E87,'Adj NEA Backsheet'!$D$5:$CB$183,P$9,FALSE))),"")</f>
        <v>5386.8395726780818</v>
      </c>
      <c r="Q87" s="101">
        <f ca="1">IFERROR(IF((VLOOKUP($E87,'Adj NEA Backsheet'!$D$5:$CB$183,Q$9,FALSE))="","",(VLOOKUP($E87,'Adj NEA Backsheet'!$D$5:$CB$183,Q$9,FALSE))),"")</f>
        <v>5711.1700695776726</v>
      </c>
      <c r="R87" s="103">
        <f ca="1">IFERROR(IF((VLOOKUP($E87,'Adj NEA Backsheet'!$D$5:$CB$183,R$9,FALSE))="","",(VLOOKUP($E87,'Adj NEA Backsheet'!$D$5:$CB$183,R$9,FALSE))),"")</f>
        <v>5698.1967221575469</v>
      </c>
    </row>
    <row r="88" spans="1:18" ht="15" customHeight="1" x14ac:dyDescent="0.3">
      <c r="A88" s="41">
        <v>75</v>
      </c>
      <c r="B88" s="77" t="str">
        <f ca="1">IFERROR(IF((VLOOKUP($E88,'Org List'!$AJ$10:$AL$190,3,FALSE))="","",(VLOOKUP($E88,'Org List'!$AJ$10:$AL$190,3,FALSE))),"")</f>
        <v>South West England Commissioning Region</v>
      </c>
      <c r="C88" s="78" t="str">
        <f ca="1">IFERROR(IF((VLOOKUP($E88,'Org List'!$AO$10:$AQ$190,3,FALSE))="","",(VLOOKUP($E88,'Org List'!$AO$10:$AQ$190,3,FALSE))),"")</f>
        <v>South West Region</v>
      </c>
      <c r="D88" s="93" t="str">
        <f ca="1">IFERROR(IF((VLOOKUP($E88,'Org List'!$AT$10:$AV$190,3,FALSE))="","",(VLOOKUP($E88,'Org List'!$AT$10:$AV$190,3,FALSE))),"")</f>
        <v>NHS England South West (South West North)</v>
      </c>
      <c r="E88" s="77" t="str">
        <f t="shared" ca="1" si="1"/>
        <v>E10000013</v>
      </c>
      <c r="F88" s="79" t="str">
        <f ca="1">IF(E88="","",VLOOKUP(E88,'Org List'!$J$9:$K$640,2,0))</f>
        <v>Gloucestershire</v>
      </c>
      <c r="G88" s="100">
        <f ca="1">IFERROR(IF((VLOOKUP($E88,'Adj NEA Backsheet'!$D$5:$CB$183,G$9,FALSE))="","",(VLOOKUP($E88,'Adj NEA Backsheet'!$D$5:$CB$183,G$9,FALSE))),"")</f>
        <v>3171.7619647898441</v>
      </c>
      <c r="H88" s="101">
        <f ca="1">IFERROR(IF((VLOOKUP($E88,'Adj NEA Backsheet'!$D$5:$CB$183,H$9,FALSE))="","",(VLOOKUP($E88,'Adj NEA Backsheet'!$D$5:$CB$183,H$9,FALSE))),"")</f>
        <v>3283.9498927038931</v>
      </c>
      <c r="I88" s="101">
        <f ca="1">IFERROR(IF((VLOOKUP($E88,'Adj NEA Backsheet'!$D$5:$CB$183,I$9,FALSE))="","",(VLOOKUP($E88,'Adj NEA Backsheet'!$D$5:$CB$183,I$9,FALSE))),"")</f>
        <v>3625.743336755454</v>
      </c>
      <c r="J88" s="102">
        <f ca="1">IFERROR(IF((VLOOKUP($E88,'Adj NEA Backsheet'!$D$5:$CB$183,J$9,FALSE))="","",(VLOOKUP($E88,'Adj NEA Backsheet'!$D$5:$CB$183,J$9,FALSE))),"")</f>
        <v>3215.0067366888215</v>
      </c>
      <c r="K88" s="100">
        <f ca="1">IFERROR(IF((VLOOKUP($E88,'Adj NEA Backsheet'!$D$5:$CB$183,K$9,FALSE))="","",(VLOOKUP($E88,'Adj NEA Backsheet'!$D$5:$CB$183,K$9,FALSE))),"")</f>
        <v>11648.117574000475</v>
      </c>
      <c r="L88" s="101">
        <f ca="1">IFERROR(IF((VLOOKUP($E88,'Adj NEA Backsheet'!$D$5:$CB$183,L$9,FALSE))="","",(VLOOKUP($E88,'Adj NEA Backsheet'!$D$5:$CB$183,L$9,FALSE))),"")</f>
        <v>11506.871096408649</v>
      </c>
      <c r="M88" s="101">
        <f ca="1">IFERROR(IF((VLOOKUP($E88,'Adj NEA Backsheet'!$D$5:$CB$183,M$9,FALSE))="","",(VLOOKUP($E88,'Adj NEA Backsheet'!$D$5:$CB$183,M$9,FALSE))),"")</f>
        <v>12234.541548589863</v>
      </c>
      <c r="N88" s="103">
        <f ca="1">IFERROR(IF((VLOOKUP($E88,'Adj NEA Backsheet'!$D$5:$CB$183,N$9,FALSE))="","",(VLOOKUP($E88,'Adj NEA Backsheet'!$D$5:$CB$183,N$9,FALSE))),"")</f>
        <v>12053.673081679111</v>
      </c>
      <c r="O88" s="100">
        <f ca="1">IFERROR(IF((VLOOKUP($E88,'Adj NEA Backsheet'!$D$5:$CB$183,O$9,FALSE))="","",(VLOOKUP($E88,'Adj NEA Backsheet'!$D$5:$CB$183,O$9,FALSE))),"")</f>
        <v>14819.879538790319</v>
      </c>
      <c r="P88" s="104">
        <f ca="1">IFERROR(IF((VLOOKUP($E88,'Adj NEA Backsheet'!$D$5:$CB$183,P$9,FALSE))="","",(VLOOKUP($E88,'Adj NEA Backsheet'!$D$5:$CB$183,P$9,FALSE))),"")</f>
        <v>14790.820989112543</v>
      </c>
      <c r="Q88" s="101">
        <f ca="1">IFERROR(IF((VLOOKUP($E88,'Adj NEA Backsheet'!$D$5:$CB$183,Q$9,FALSE))="","",(VLOOKUP($E88,'Adj NEA Backsheet'!$D$5:$CB$183,Q$9,FALSE))),"")</f>
        <v>15860.284885345318</v>
      </c>
      <c r="R88" s="103">
        <f ca="1">IFERROR(IF((VLOOKUP($E88,'Adj NEA Backsheet'!$D$5:$CB$183,R$9,FALSE))="","",(VLOOKUP($E88,'Adj NEA Backsheet'!$D$5:$CB$183,R$9,FALSE))),"")</f>
        <v>15268.679818367933</v>
      </c>
    </row>
    <row r="89" spans="1:18" ht="15" customHeight="1" x14ac:dyDescent="0.3">
      <c r="A89" s="41">
        <v>76</v>
      </c>
      <c r="B89" s="77" t="str">
        <f ca="1">IFERROR(IF((VLOOKUP($E89,'Org List'!$AJ$10:$AL$190,3,FALSE))="","",(VLOOKUP($E89,'Org List'!$AJ$10:$AL$190,3,FALSE))),"")</f>
        <v>London Commissioning Region</v>
      </c>
      <c r="C89" s="78" t="str">
        <f ca="1">IFERROR(IF((VLOOKUP($E89,'Org List'!$AO$10:$AQ$190,3,FALSE))="","",(VLOOKUP($E89,'Org List'!$AO$10:$AQ$190,3,FALSE))),"")</f>
        <v>London Region</v>
      </c>
      <c r="D89" s="93" t="str">
        <f ca="1">IFERROR(IF((VLOOKUP($E89,'Org List'!$AT$10:$AV$190,3,FALSE))="","",(VLOOKUP($E89,'Org List'!$AT$10:$AV$190,3,FALSE))),"")</f>
        <v>NHS England London</v>
      </c>
      <c r="E89" s="77" t="str">
        <f t="shared" ca="1" si="1"/>
        <v>E09000011</v>
      </c>
      <c r="F89" s="79" t="str">
        <f ca="1">IF(E89="","",VLOOKUP(E89,'Org List'!$J$9:$K$640,2,0))</f>
        <v>Greenwich</v>
      </c>
      <c r="G89" s="100">
        <f ca="1">IFERROR(IF((VLOOKUP($E89,'Adj NEA Backsheet'!$D$5:$CB$183,G$9,FALSE))="","",(VLOOKUP($E89,'Adj NEA Backsheet'!$D$5:$CB$183,G$9,FALSE))),"")</f>
        <v>2770.9240483464182</v>
      </c>
      <c r="H89" s="101">
        <f ca="1">IFERROR(IF((VLOOKUP($E89,'Adj NEA Backsheet'!$D$5:$CB$183,H$9,FALSE))="","",(VLOOKUP($E89,'Adj NEA Backsheet'!$D$5:$CB$183,H$9,FALSE))),"")</f>
        <v>2710.0260969298001</v>
      </c>
      <c r="I89" s="101">
        <f ca="1">IFERROR(IF((VLOOKUP($E89,'Adj NEA Backsheet'!$D$5:$CB$183,I$9,FALSE))="","",(VLOOKUP($E89,'Adj NEA Backsheet'!$D$5:$CB$183,I$9,FALSE))),"")</f>
        <v>3174.0934378227612</v>
      </c>
      <c r="J89" s="102">
        <f ca="1">IFERROR(IF((VLOOKUP($E89,'Adj NEA Backsheet'!$D$5:$CB$183,J$9,FALSE))="","",(VLOOKUP($E89,'Adj NEA Backsheet'!$D$5:$CB$183,J$9,FALSE))),"")</f>
        <v>3013.0304666215434</v>
      </c>
      <c r="K89" s="100">
        <f ca="1">IFERROR(IF((VLOOKUP($E89,'Adj NEA Backsheet'!$D$5:$CB$183,K$9,FALSE))="","",(VLOOKUP($E89,'Adj NEA Backsheet'!$D$5:$CB$183,K$9,FALSE))),"")</f>
        <v>4520.2731750425964</v>
      </c>
      <c r="L89" s="101">
        <f ca="1">IFERROR(IF((VLOOKUP($E89,'Adj NEA Backsheet'!$D$5:$CB$183,L$9,FALSE))="","",(VLOOKUP($E89,'Adj NEA Backsheet'!$D$5:$CB$183,L$9,FALSE))),"")</f>
        <v>4451.4487195369566</v>
      </c>
      <c r="M89" s="101">
        <f ca="1">IFERROR(IF((VLOOKUP($E89,'Adj NEA Backsheet'!$D$5:$CB$183,M$9,FALSE))="","",(VLOOKUP($E89,'Adj NEA Backsheet'!$D$5:$CB$183,M$9,FALSE))),"")</f>
        <v>4540.4601553357325</v>
      </c>
      <c r="N89" s="103">
        <f ca="1">IFERROR(IF((VLOOKUP($E89,'Adj NEA Backsheet'!$D$5:$CB$183,N$9,FALSE))="","",(VLOOKUP($E89,'Adj NEA Backsheet'!$D$5:$CB$183,N$9,FALSE))),"")</f>
        <v>4482.043079337448</v>
      </c>
      <c r="O89" s="100">
        <f ca="1">IFERROR(IF((VLOOKUP($E89,'Adj NEA Backsheet'!$D$5:$CB$183,O$9,FALSE))="","",(VLOOKUP($E89,'Adj NEA Backsheet'!$D$5:$CB$183,O$9,FALSE))),"")</f>
        <v>7291.1972233890147</v>
      </c>
      <c r="P89" s="104">
        <f ca="1">IFERROR(IF((VLOOKUP($E89,'Adj NEA Backsheet'!$D$5:$CB$183,P$9,FALSE))="","",(VLOOKUP($E89,'Adj NEA Backsheet'!$D$5:$CB$183,P$9,FALSE))),"")</f>
        <v>7161.4748164667562</v>
      </c>
      <c r="Q89" s="101">
        <f ca="1">IFERROR(IF((VLOOKUP($E89,'Adj NEA Backsheet'!$D$5:$CB$183,Q$9,FALSE))="","",(VLOOKUP($E89,'Adj NEA Backsheet'!$D$5:$CB$183,Q$9,FALSE))),"")</f>
        <v>7714.5535931584936</v>
      </c>
      <c r="R89" s="103">
        <f ca="1">IFERROR(IF((VLOOKUP($E89,'Adj NEA Backsheet'!$D$5:$CB$183,R$9,FALSE))="","",(VLOOKUP($E89,'Adj NEA Backsheet'!$D$5:$CB$183,R$9,FALSE))),"")</f>
        <v>7495.0735459589914</v>
      </c>
    </row>
    <row r="90" spans="1:18" ht="15" customHeight="1" x14ac:dyDescent="0.3">
      <c r="A90" s="41">
        <v>77</v>
      </c>
      <c r="B90" s="77" t="str">
        <f ca="1">IFERROR(IF((VLOOKUP($E90,'Org List'!$AJ$10:$AL$190,3,FALSE))="","",(VLOOKUP($E90,'Org List'!$AJ$10:$AL$190,3,FALSE))),"")</f>
        <v>London Commissioning Region</v>
      </c>
      <c r="C90" s="78" t="str">
        <f ca="1">IFERROR(IF((VLOOKUP($E90,'Org List'!$AO$10:$AQ$190,3,FALSE))="","",(VLOOKUP($E90,'Org List'!$AO$10:$AQ$190,3,FALSE))),"")</f>
        <v>London Region</v>
      </c>
      <c r="D90" s="93" t="str">
        <f ca="1">IFERROR(IF((VLOOKUP($E90,'Org List'!$AT$10:$AV$190,3,FALSE))="","",(VLOOKUP($E90,'Org List'!$AT$10:$AV$190,3,FALSE))),"")</f>
        <v>NHS England London</v>
      </c>
      <c r="E90" s="77" t="str">
        <f t="shared" ca="1" si="1"/>
        <v>E09000012</v>
      </c>
      <c r="F90" s="79" t="str">
        <f ca="1">IF(E90="","",VLOOKUP(E90,'Org List'!$J$9:$K$640,2,0))</f>
        <v>Hackney</v>
      </c>
      <c r="G90" s="100">
        <f ca="1">IFERROR(IF((VLOOKUP($E90,'Adj NEA Backsheet'!$D$5:$CB$183,G$9,FALSE))="","",(VLOOKUP($E90,'Adj NEA Backsheet'!$D$5:$CB$183,G$9,FALSE))),"")</f>
        <v>1509.0324877975511</v>
      </c>
      <c r="H90" s="101">
        <f ca="1">IFERROR(IF((VLOOKUP($E90,'Adj NEA Backsheet'!$D$5:$CB$183,H$9,FALSE))="","",(VLOOKUP($E90,'Adj NEA Backsheet'!$D$5:$CB$183,H$9,FALSE))),"")</f>
        <v>1556.3190847583428</v>
      </c>
      <c r="I90" s="101">
        <f ca="1">IFERROR(IF((VLOOKUP($E90,'Adj NEA Backsheet'!$D$5:$CB$183,I$9,FALSE))="","",(VLOOKUP($E90,'Adj NEA Backsheet'!$D$5:$CB$183,I$9,FALSE))),"")</f>
        <v>1675.496856707292</v>
      </c>
      <c r="J90" s="102">
        <f ca="1">IFERROR(IF((VLOOKUP($E90,'Adj NEA Backsheet'!$D$5:$CB$183,J$9,FALSE))="","",(VLOOKUP($E90,'Adj NEA Backsheet'!$D$5:$CB$183,J$9,FALSE))),"")</f>
        <v>1541.8469486162826</v>
      </c>
      <c r="K90" s="100">
        <f ca="1">IFERROR(IF((VLOOKUP($E90,'Adj NEA Backsheet'!$D$5:$CB$183,K$9,FALSE))="","",(VLOOKUP($E90,'Adj NEA Backsheet'!$D$5:$CB$183,K$9,FALSE))),"")</f>
        <v>4187.0925642751954</v>
      </c>
      <c r="L90" s="101">
        <f ca="1">IFERROR(IF((VLOOKUP($E90,'Adj NEA Backsheet'!$D$5:$CB$183,L$9,FALSE))="","",(VLOOKUP($E90,'Adj NEA Backsheet'!$D$5:$CB$183,L$9,FALSE))),"")</f>
        <v>4013.3544190751363</v>
      </c>
      <c r="M90" s="101">
        <f ca="1">IFERROR(IF((VLOOKUP($E90,'Adj NEA Backsheet'!$D$5:$CB$183,M$9,FALSE))="","",(VLOOKUP($E90,'Adj NEA Backsheet'!$D$5:$CB$183,M$9,FALSE))),"")</f>
        <v>4281.1491103035187</v>
      </c>
      <c r="N90" s="103">
        <f ca="1">IFERROR(IF((VLOOKUP($E90,'Adj NEA Backsheet'!$D$5:$CB$183,N$9,FALSE))="","",(VLOOKUP($E90,'Adj NEA Backsheet'!$D$5:$CB$183,N$9,FALSE))),"")</f>
        <v>3550.089985059677</v>
      </c>
      <c r="O90" s="100">
        <f ca="1">IFERROR(IF((VLOOKUP($E90,'Adj NEA Backsheet'!$D$5:$CB$183,O$9,FALSE))="","",(VLOOKUP($E90,'Adj NEA Backsheet'!$D$5:$CB$183,O$9,FALSE))),"")</f>
        <v>5696.1250520727463</v>
      </c>
      <c r="P90" s="104">
        <f ca="1">IFERROR(IF((VLOOKUP($E90,'Adj NEA Backsheet'!$D$5:$CB$183,P$9,FALSE))="","",(VLOOKUP($E90,'Adj NEA Backsheet'!$D$5:$CB$183,P$9,FALSE))),"")</f>
        <v>5569.6735038334791</v>
      </c>
      <c r="Q90" s="101">
        <f ca="1">IFERROR(IF((VLOOKUP($E90,'Adj NEA Backsheet'!$D$5:$CB$183,Q$9,FALSE))="","",(VLOOKUP($E90,'Adj NEA Backsheet'!$D$5:$CB$183,Q$9,FALSE))),"")</f>
        <v>5956.6459670108106</v>
      </c>
      <c r="R90" s="103">
        <f ca="1">IFERROR(IF((VLOOKUP($E90,'Adj NEA Backsheet'!$D$5:$CB$183,R$9,FALSE))="","",(VLOOKUP($E90,'Adj NEA Backsheet'!$D$5:$CB$183,R$9,FALSE))),"")</f>
        <v>5091.9369336759592</v>
      </c>
    </row>
    <row r="91" spans="1:18" ht="15" customHeight="1" x14ac:dyDescent="0.3">
      <c r="A91" s="41">
        <v>78</v>
      </c>
      <c r="B91" s="77" t="str">
        <f ca="1">IFERROR(IF((VLOOKUP($E91,'Org List'!$AJ$10:$AL$190,3,FALSE))="","",(VLOOKUP($E91,'Org List'!$AJ$10:$AL$190,3,FALSE))),"")</f>
        <v>North West Commissioning Region</v>
      </c>
      <c r="C91" s="78" t="str">
        <f ca="1">IFERROR(IF((VLOOKUP($E91,'Org List'!$AO$10:$AQ$190,3,FALSE))="","",(VLOOKUP($E91,'Org List'!$AO$10:$AQ$190,3,FALSE))),"")</f>
        <v>North West Region</v>
      </c>
      <c r="D91" s="93" t="str">
        <f ca="1">IFERROR(IF((VLOOKUP($E91,'Org List'!$AT$10:$AV$190,3,FALSE))="","",(VLOOKUP($E91,'Org List'!$AT$10:$AV$190,3,FALSE))),"")</f>
        <v>NHS England North West (Cheshire And Merseyside)</v>
      </c>
      <c r="E91" s="77" t="str">
        <f t="shared" ca="1" si="1"/>
        <v>E06000006</v>
      </c>
      <c r="F91" s="79" t="str">
        <f ca="1">IF(E91="","",VLOOKUP(E91,'Org List'!$J$9:$K$640,2,0))</f>
        <v>Halton</v>
      </c>
      <c r="G91" s="100">
        <f ca="1">IFERROR(IF((VLOOKUP($E91,'Adj NEA Backsheet'!$D$5:$CB$183,G$9,FALSE))="","",(VLOOKUP($E91,'Adj NEA Backsheet'!$D$5:$CB$183,G$9,FALSE))),"")</f>
        <v>1913.6026272308939</v>
      </c>
      <c r="H91" s="101">
        <f ca="1">IFERROR(IF((VLOOKUP($E91,'Adj NEA Backsheet'!$D$5:$CB$183,H$9,FALSE))="","",(VLOOKUP($E91,'Adj NEA Backsheet'!$D$5:$CB$183,H$9,FALSE))),"")</f>
        <v>2049.9025314047744</v>
      </c>
      <c r="I91" s="101">
        <f ca="1">IFERROR(IF((VLOOKUP($E91,'Adj NEA Backsheet'!$D$5:$CB$183,I$9,FALSE))="","",(VLOOKUP($E91,'Adj NEA Backsheet'!$D$5:$CB$183,I$9,FALSE))),"")</f>
        <v>1893.4902254490542</v>
      </c>
      <c r="J91" s="102">
        <f ca="1">IFERROR(IF((VLOOKUP($E91,'Adj NEA Backsheet'!$D$5:$CB$183,J$9,FALSE))="","",(VLOOKUP($E91,'Adj NEA Backsheet'!$D$5:$CB$183,J$9,FALSE))),"")</f>
        <v>1945.0995299151605</v>
      </c>
      <c r="K91" s="100">
        <f ca="1">IFERROR(IF((VLOOKUP($E91,'Adj NEA Backsheet'!$D$5:$CB$183,K$9,FALSE))="","",(VLOOKUP($E91,'Adj NEA Backsheet'!$D$5:$CB$183,K$9,FALSE))),"")</f>
        <v>2924.3075797230717</v>
      </c>
      <c r="L91" s="101">
        <f ca="1">IFERROR(IF((VLOOKUP($E91,'Adj NEA Backsheet'!$D$5:$CB$183,L$9,FALSE))="","",(VLOOKUP($E91,'Adj NEA Backsheet'!$D$5:$CB$183,L$9,FALSE))),"")</f>
        <v>2905.7589738536758</v>
      </c>
      <c r="M91" s="101">
        <f ca="1">IFERROR(IF((VLOOKUP($E91,'Adj NEA Backsheet'!$D$5:$CB$183,M$9,FALSE))="","",(VLOOKUP($E91,'Adj NEA Backsheet'!$D$5:$CB$183,M$9,FALSE))),"")</f>
        <v>2928.0667479470449</v>
      </c>
      <c r="N91" s="103">
        <f ca="1">IFERROR(IF((VLOOKUP($E91,'Adj NEA Backsheet'!$D$5:$CB$183,N$9,FALSE))="","",(VLOOKUP($E91,'Adj NEA Backsheet'!$D$5:$CB$183,N$9,FALSE))),"")</f>
        <v>2982.7252216324468</v>
      </c>
      <c r="O91" s="100">
        <f ca="1">IFERROR(IF((VLOOKUP($E91,'Adj NEA Backsheet'!$D$5:$CB$183,O$9,FALSE))="","",(VLOOKUP($E91,'Adj NEA Backsheet'!$D$5:$CB$183,O$9,FALSE))),"")</f>
        <v>4837.9102069539658</v>
      </c>
      <c r="P91" s="104">
        <f ca="1">IFERROR(IF((VLOOKUP($E91,'Adj NEA Backsheet'!$D$5:$CB$183,P$9,FALSE))="","",(VLOOKUP($E91,'Adj NEA Backsheet'!$D$5:$CB$183,P$9,FALSE))),"")</f>
        <v>4955.6615052584502</v>
      </c>
      <c r="Q91" s="101">
        <f ca="1">IFERROR(IF((VLOOKUP($E91,'Adj NEA Backsheet'!$D$5:$CB$183,Q$9,FALSE))="","",(VLOOKUP($E91,'Adj NEA Backsheet'!$D$5:$CB$183,Q$9,FALSE))),"")</f>
        <v>4821.5569733960992</v>
      </c>
      <c r="R91" s="103">
        <f ca="1">IFERROR(IF((VLOOKUP($E91,'Adj NEA Backsheet'!$D$5:$CB$183,R$9,FALSE))="","",(VLOOKUP($E91,'Adj NEA Backsheet'!$D$5:$CB$183,R$9,FALSE))),"")</f>
        <v>4927.8247515476069</v>
      </c>
    </row>
    <row r="92" spans="1:18" ht="15" customHeight="1" x14ac:dyDescent="0.3">
      <c r="A92" s="41">
        <v>79</v>
      </c>
      <c r="B92" s="77" t="str">
        <f ca="1">IFERROR(IF((VLOOKUP($E92,'Org List'!$AJ$10:$AL$190,3,FALSE))="","",(VLOOKUP($E92,'Org List'!$AJ$10:$AL$190,3,FALSE))),"")</f>
        <v>London Commissioning Region</v>
      </c>
      <c r="C92" s="78" t="str">
        <f ca="1">IFERROR(IF((VLOOKUP($E92,'Org List'!$AO$10:$AQ$190,3,FALSE))="","",(VLOOKUP($E92,'Org List'!$AO$10:$AQ$190,3,FALSE))),"")</f>
        <v>London Region</v>
      </c>
      <c r="D92" s="93" t="str">
        <f ca="1">IFERROR(IF((VLOOKUP($E92,'Org List'!$AT$10:$AV$190,3,FALSE))="","",(VLOOKUP($E92,'Org List'!$AT$10:$AV$190,3,FALSE))),"")</f>
        <v>NHS England London</v>
      </c>
      <c r="E92" s="77" t="str">
        <f t="shared" ca="1" si="1"/>
        <v>E09000013</v>
      </c>
      <c r="F92" s="79" t="str">
        <f ca="1">IF(E92="","",VLOOKUP(E92,'Org List'!$J$9:$K$640,2,0))</f>
        <v>Hammersmith and Fulham</v>
      </c>
      <c r="G92" s="100">
        <f ca="1">IFERROR(IF((VLOOKUP($E92,'Adj NEA Backsheet'!$D$5:$CB$183,G$9,FALSE))="","",(VLOOKUP($E92,'Adj NEA Backsheet'!$D$5:$CB$183,G$9,FALSE))),"")</f>
        <v>1169.8783961354229</v>
      </c>
      <c r="H92" s="101">
        <f ca="1">IFERROR(IF((VLOOKUP($E92,'Adj NEA Backsheet'!$D$5:$CB$183,H$9,FALSE))="","",(VLOOKUP($E92,'Adj NEA Backsheet'!$D$5:$CB$183,H$9,FALSE))),"")</f>
        <v>1181.8865964853865</v>
      </c>
      <c r="I92" s="101">
        <f ca="1">IFERROR(IF((VLOOKUP($E92,'Adj NEA Backsheet'!$D$5:$CB$183,I$9,FALSE))="","",(VLOOKUP($E92,'Adj NEA Backsheet'!$D$5:$CB$183,I$9,FALSE))),"")</f>
        <v>1238.0992366274338</v>
      </c>
      <c r="J92" s="102">
        <f ca="1">IFERROR(IF((VLOOKUP($E92,'Adj NEA Backsheet'!$D$5:$CB$183,J$9,FALSE))="","",(VLOOKUP($E92,'Adj NEA Backsheet'!$D$5:$CB$183,J$9,FALSE))),"")</f>
        <v>1211.3327436027491</v>
      </c>
      <c r="K92" s="100">
        <f ca="1">IFERROR(IF((VLOOKUP($E92,'Adj NEA Backsheet'!$D$5:$CB$183,K$9,FALSE))="","",(VLOOKUP($E92,'Adj NEA Backsheet'!$D$5:$CB$183,K$9,FALSE))),"")</f>
        <v>2852.6504956758267</v>
      </c>
      <c r="L92" s="101">
        <f ca="1">IFERROR(IF((VLOOKUP($E92,'Adj NEA Backsheet'!$D$5:$CB$183,L$9,FALSE))="","",(VLOOKUP($E92,'Adj NEA Backsheet'!$D$5:$CB$183,L$9,FALSE))),"")</f>
        <v>2824.2039676077629</v>
      </c>
      <c r="M92" s="101">
        <f ca="1">IFERROR(IF((VLOOKUP($E92,'Adj NEA Backsheet'!$D$5:$CB$183,M$9,FALSE))="","",(VLOOKUP($E92,'Adj NEA Backsheet'!$D$5:$CB$183,M$9,FALSE))),"")</f>
        <v>3041.8600933798043</v>
      </c>
      <c r="N92" s="103">
        <f ca="1">IFERROR(IF((VLOOKUP($E92,'Adj NEA Backsheet'!$D$5:$CB$183,N$9,FALSE))="","",(VLOOKUP($E92,'Adj NEA Backsheet'!$D$5:$CB$183,N$9,FALSE))),"")</f>
        <v>2910.0360814066776</v>
      </c>
      <c r="O92" s="100">
        <f ca="1">IFERROR(IF((VLOOKUP($E92,'Adj NEA Backsheet'!$D$5:$CB$183,O$9,FALSE))="","",(VLOOKUP($E92,'Adj NEA Backsheet'!$D$5:$CB$183,O$9,FALSE))),"")</f>
        <v>4022.5288918112497</v>
      </c>
      <c r="P92" s="104">
        <f ca="1">IFERROR(IF((VLOOKUP($E92,'Adj NEA Backsheet'!$D$5:$CB$183,P$9,FALSE))="","",(VLOOKUP($E92,'Adj NEA Backsheet'!$D$5:$CB$183,P$9,FALSE))),"")</f>
        <v>4006.0905640931496</v>
      </c>
      <c r="Q92" s="101">
        <f ca="1">IFERROR(IF((VLOOKUP($E92,'Adj NEA Backsheet'!$D$5:$CB$183,Q$9,FALSE))="","",(VLOOKUP($E92,'Adj NEA Backsheet'!$D$5:$CB$183,Q$9,FALSE))),"")</f>
        <v>4279.9593300072383</v>
      </c>
      <c r="R92" s="103">
        <f ca="1">IFERROR(IF((VLOOKUP($E92,'Adj NEA Backsheet'!$D$5:$CB$183,R$9,FALSE))="","",(VLOOKUP($E92,'Adj NEA Backsheet'!$D$5:$CB$183,R$9,FALSE))),"")</f>
        <v>4121.3688250094265</v>
      </c>
    </row>
    <row r="93" spans="1:18" ht="15" customHeight="1" x14ac:dyDescent="0.3">
      <c r="A93" s="41">
        <v>80</v>
      </c>
      <c r="B93" s="77" t="str">
        <f ca="1">IFERROR(IF((VLOOKUP($E93,'Org List'!$AJ$10:$AL$190,3,FALSE))="","",(VLOOKUP($E93,'Org List'!$AJ$10:$AL$190,3,FALSE))),"")</f>
        <v>South East England Commissioning Region</v>
      </c>
      <c r="C93" s="78" t="str">
        <f ca="1">IFERROR(IF((VLOOKUP($E93,'Org List'!$AO$10:$AQ$190,3,FALSE))="","",(VLOOKUP($E93,'Org List'!$AO$10:$AQ$190,3,FALSE))),"")</f>
        <v>South East Region</v>
      </c>
      <c r="D93" s="93" t="str">
        <f ca="1">IFERROR(IF((VLOOKUP($E93,'Org List'!$AT$10:$AV$190,3,FALSE))="","",(VLOOKUP($E93,'Org List'!$AT$10:$AV$190,3,FALSE))),"")</f>
        <v>NHS England South East (Hampshire, Isle of Wight and Thames Valley)</v>
      </c>
      <c r="E93" s="77" t="str">
        <f t="shared" ca="1" si="1"/>
        <v>E10000014</v>
      </c>
      <c r="F93" s="79" t="str">
        <f ca="1">IF(E93="","",VLOOKUP(E93,'Org List'!$J$9:$K$640,2,0))</f>
        <v>Hampshire</v>
      </c>
      <c r="G93" s="100">
        <f ca="1">IFERROR(IF((VLOOKUP($E93,'Adj NEA Backsheet'!$D$5:$CB$183,G$9,FALSE))="","",(VLOOKUP($E93,'Adj NEA Backsheet'!$D$5:$CB$183,G$9,FALSE))),"")</f>
        <v>11246.510890015716</v>
      </c>
      <c r="H93" s="101">
        <f ca="1">IFERROR(IF((VLOOKUP($E93,'Adj NEA Backsheet'!$D$5:$CB$183,H$9,FALSE))="","",(VLOOKUP($E93,'Adj NEA Backsheet'!$D$5:$CB$183,H$9,FALSE))),"")</f>
        <v>10935.082628420756</v>
      </c>
      <c r="I93" s="101">
        <f ca="1">IFERROR(IF((VLOOKUP($E93,'Adj NEA Backsheet'!$D$5:$CB$183,I$9,FALSE))="","",(VLOOKUP($E93,'Adj NEA Backsheet'!$D$5:$CB$183,I$9,FALSE))),"")</f>
        <v>11650.722817874761</v>
      </c>
      <c r="J93" s="102">
        <f ca="1">IFERROR(IF((VLOOKUP($E93,'Adj NEA Backsheet'!$D$5:$CB$183,J$9,FALSE))="","",(VLOOKUP($E93,'Adj NEA Backsheet'!$D$5:$CB$183,J$9,FALSE))),"")</f>
        <v>11662.087881493986</v>
      </c>
      <c r="K93" s="100">
        <f ca="1">IFERROR(IF((VLOOKUP($E93,'Adj NEA Backsheet'!$D$5:$CB$183,K$9,FALSE))="","",(VLOOKUP($E93,'Adj NEA Backsheet'!$D$5:$CB$183,K$9,FALSE))),"")</f>
        <v>23439.709287834205</v>
      </c>
      <c r="L93" s="101">
        <f ca="1">IFERROR(IF((VLOOKUP($E93,'Adj NEA Backsheet'!$D$5:$CB$183,L$9,FALSE))="","",(VLOOKUP($E93,'Adj NEA Backsheet'!$D$5:$CB$183,L$9,FALSE))),"")</f>
        <v>23455.976858372742</v>
      </c>
      <c r="M93" s="101">
        <f ca="1">IFERROR(IF((VLOOKUP($E93,'Adj NEA Backsheet'!$D$5:$CB$183,M$9,FALSE))="","",(VLOOKUP($E93,'Adj NEA Backsheet'!$D$5:$CB$183,M$9,FALSE))),"")</f>
        <v>24769.692481953309</v>
      </c>
      <c r="N93" s="103">
        <f ca="1">IFERROR(IF((VLOOKUP($E93,'Adj NEA Backsheet'!$D$5:$CB$183,N$9,FALSE))="","",(VLOOKUP($E93,'Adj NEA Backsheet'!$D$5:$CB$183,N$9,FALSE))),"")</f>
        <v>24856.249890913692</v>
      </c>
      <c r="O93" s="100">
        <f ca="1">IFERROR(IF((VLOOKUP($E93,'Adj NEA Backsheet'!$D$5:$CB$183,O$9,FALSE))="","",(VLOOKUP($E93,'Adj NEA Backsheet'!$D$5:$CB$183,O$9,FALSE))),"")</f>
        <v>34686.220177849922</v>
      </c>
      <c r="P93" s="104">
        <f ca="1">IFERROR(IF((VLOOKUP($E93,'Adj NEA Backsheet'!$D$5:$CB$183,P$9,FALSE))="","",(VLOOKUP($E93,'Adj NEA Backsheet'!$D$5:$CB$183,P$9,FALSE))),"")</f>
        <v>34391.0594867935</v>
      </c>
      <c r="Q93" s="101">
        <f ca="1">IFERROR(IF((VLOOKUP($E93,'Adj NEA Backsheet'!$D$5:$CB$183,Q$9,FALSE))="","",(VLOOKUP($E93,'Adj NEA Backsheet'!$D$5:$CB$183,Q$9,FALSE))),"")</f>
        <v>36420.41529982807</v>
      </c>
      <c r="R93" s="103">
        <f ca="1">IFERROR(IF((VLOOKUP($E93,'Adj NEA Backsheet'!$D$5:$CB$183,R$9,FALSE))="","",(VLOOKUP($E93,'Adj NEA Backsheet'!$D$5:$CB$183,R$9,FALSE))),"")</f>
        <v>36518.337772407678</v>
      </c>
    </row>
    <row r="94" spans="1:18" ht="15" customHeight="1" x14ac:dyDescent="0.3">
      <c r="A94" s="41">
        <v>81</v>
      </c>
      <c r="B94" s="77" t="str">
        <f ca="1">IFERROR(IF((VLOOKUP($E94,'Org List'!$AJ$10:$AL$190,3,FALSE))="","",(VLOOKUP($E94,'Org List'!$AJ$10:$AL$190,3,FALSE))),"")</f>
        <v>London Commissioning Region</v>
      </c>
      <c r="C94" s="78" t="str">
        <f ca="1">IFERROR(IF((VLOOKUP($E94,'Org List'!$AO$10:$AQ$190,3,FALSE))="","",(VLOOKUP($E94,'Org List'!$AO$10:$AQ$190,3,FALSE))),"")</f>
        <v>London Region</v>
      </c>
      <c r="D94" s="93" t="str">
        <f ca="1">IFERROR(IF((VLOOKUP($E94,'Org List'!$AT$10:$AV$190,3,FALSE))="","",(VLOOKUP($E94,'Org List'!$AT$10:$AV$190,3,FALSE))),"")</f>
        <v>NHS England London</v>
      </c>
      <c r="E94" s="77" t="str">
        <f t="shared" ca="1" si="1"/>
        <v>E09000014</v>
      </c>
      <c r="F94" s="79" t="str">
        <f ca="1">IF(E94="","",VLOOKUP(E94,'Org List'!$J$9:$K$640,2,0))</f>
        <v>Haringey</v>
      </c>
      <c r="G94" s="100">
        <f ca="1">IFERROR(IF((VLOOKUP($E94,'Adj NEA Backsheet'!$D$5:$CB$183,G$9,FALSE))="","",(VLOOKUP($E94,'Adj NEA Backsheet'!$D$5:$CB$183,G$9,FALSE))),"")</f>
        <v>1895.7552288009133</v>
      </c>
      <c r="H94" s="101">
        <f ca="1">IFERROR(IF((VLOOKUP($E94,'Adj NEA Backsheet'!$D$5:$CB$183,H$9,FALSE))="","",(VLOOKUP($E94,'Adj NEA Backsheet'!$D$5:$CB$183,H$9,FALSE))),"")</f>
        <v>1922.6668302240685</v>
      </c>
      <c r="I94" s="101">
        <f ca="1">IFERROR(IF((VLOOKUP($E94,'Adj NEA Backsheet'!$D$5:$CB$183,I$9,FALSE))="","",(VLOOKUP($E94,'Adj NEA Backsheet'!$D$5:$CB$183,I$9,FALSE))),"")</f>
        <v>2252.7611138584371</v>
      </c>
      <c r="J94" s="102">
        <f ca="1">IFERROR(IF((VLOOKUP($E94,'Adj NEA Backsheet'!$D$5:$CB$183,J$9,FALSE))="","",(VLOOKUP($E94,'Adj NEA Backsheet'!$D$5:$CB$183,J$9,FALSE))),"")</f>
        <v>2074.7883636387674</v>
      </c>
      <c r="K94" s="100">
        <f ca="1">IFERROR(IF((VLOOKUP($E94,'Adj NEA Backsheet'!$D$5:$CB$183,K$9,FALSE))="","",(VLOOKUP($E94,'Adj NEA Backsheet'!$D$5:$CB$183,K$9,FALSE))),"")</f>
        <v>4129.3074431193327</v>
      </c>
      <c r="L94" s="101">
        <f ca="1">IFERROR(IF((VLOOKUP($E94,'Adj NEA Backsheet'!$D$5:$CB$183,L$9,FALSE))="","",(VLOOKUP($E94,'Adj NEA Backsheet'!$D$5:$CB$183,L$9,FALSE))),"")</f>
        <v>3917.038117804485</v>
      </c>
      <c r="M94" s="101">
        <f ca="1">IFERROR(IF((VLOOKUP($E94,'Adj NEA Backsheet'!$D$5:$CB$183,M$9,FALSE))="","",(VLOOKUP($E94,'Adj NEA Backsheet'!$D$5:$CB$183,M$9,FALSE))),"")</f>
        <v>4167.3454142150185</v>
      </c>
      <c r="N94" s="103">
        <f ca="1">IFERROR(IF((VLOOKUP($E94,'Adj NEA Backsheet'!$D$5:$CB$183,N$9,FALSE))="","",(VLOOKUP($E94,'Adj NEA Backsheet'!$D$5:$CB$183,N$9,FALSE))),"")</f>
        <v>4068.5866223519679</v>
      </c>
      <c r="O94" s="100">
        <f ca="1">IFERROR(IF((VLOOKUP($E94,'Adj NEA Backsheet'!$D$5:$CB$183,O$9,FALSE))="","",(VLOOKUP($E94,'Adj NEA Backsheet'!$D$5:$CB$183,O$9,FALSE))),"")</f>
        <v>6025.0626719202464</v>
      </c>
      <c r="P94" s="104">
        <f ca="1">IFERROR(IF((VLOOKUP($E94,'Adj NEA Backsheet'!$D$5:$CB$183,P$9,FALSE))="","",(VLOOKUP($E94,'Adj NEA Backsheet'!$D$5:$CB$183,P$9,FALSE))),"")</f>
        <v>5839.7049480285532</v>
      </c>
      <c r="Q94" s="101">
        <f ca="1">IFERROR(IF((VLOOKUP($E94,'Adj NEA Backsheet'!$D$5:$CB$183,Q$9,FALSE))="","",(VLOOKUP($E94,'Adj NEA Backsheet'!$D$5:$CB$183,Q$9,FALSE))),"")</f>
        <v>6420.1065280734556</v>
      </c>
      <c r="R94" s="103">
        <f ca="1">IFERROR(IF((VLOOKUP($E94,'Adj NEA Backsheet'!$D$5:$CB$183,R$9,FALSE))="","",(VLOOKUP($E94,'Adj NEA Backsheet'!$D$5:$CB$183,R$9,FALSE))),"")</f>
        <v>6143.3749859907348</v>
      </c>
    </row>
    <row r="95" spans="1:18" ht="15" customHeight="1" x14ac:dyDescent="0.3">
      <c r="A95" s="41">
        <v>82</v>
      </c>
      <c r="B95" s="77" t="str">
        <f ca="1">IFERROR(IF((VLOOKUP($E95,'Org List'!$AJ$10:$AL$190,3,FALSE))="","",(VLOOKUP($E95,'Org List'!$AJ$10:$AL$190,3,FALSE))),"")</f>
        <v>London Commissioning Region</v>
      </c>
      <c r="C95" s="78" t="str">
        <f ca="1">IFERROR(IF((VLOOKUP($E95,'Org List'!$AO$10:$AQ$190,3,FALSE))="","",(VLOOKUP($E95,'Org List'!$AO$10:$AQ$190,3,FALSE))),"")</f>
        <v>London Region</v>
      </c>
      <c r="D95" s="93" t="str">
        <f ca="1">IFERROR(IF((VLOOKUP($E95,'Org List'!$AT$10:$AV$190,3,FALSE))="","",(VLOOKUP($E95,'Org List'!$AT$10:$AV$190,3,FALSE))),"")</f>
        <v>NHS England London</v>
      </c>
      <c r="E95" s="77" t="str">
        <f t="shared" ca="1" si="1"/>
        <v>E09000015</v>
      </c>
      <c r="F95" s="79" t="str">
        <f ca="1">IF(E95="","",VLOOKUP(E95,'Org List'!$J$9:$K$640,2,0))</f>
        <v>Harrow</v>
      </c>
      <c r="G95" s="100">
        <f ca="1">IFERROR(IF((VLOOKUP($E95,'Adj NEA Backsheet'!$D$5:$CB$183,G$9,FALSE))="","",(VLOOKUP($E95,'Adj NEA Backsheet'!$D$5:$CB$183,G$9,FALSE))),"")</f>
        <v>2481.3948406141753</v>
      </c>
      <c r="H95" s="101">
        <f ca="1">IFERROR(IF((VLOOKUP($E95,'Adj NEA Backsheet'!$D$5:$CB$183,H$9,FALSE))="","",(VLOOKUP($E95,'Adj NEA Backsheet'!$D$5:$CB$183,H$9,FALSE))),"")</f>
        <v>2619.6179405585694</v>
      </c>
      <c r="I95" s="101">
        <f ca="1">IFERROR(IF((VLOOKUP($E95,'Adj NEA Backsheet'!$D$5:$CB$183,I$9,FALSE))="","",(VLOOKUP($E95,'Adj NEA Backsheet'!$D$5:$CB$183,I$9,FALSE))),"")</f>
        <v>2792.7301419657074</v>
      </c>
      <c r="J95" s="102">
        <f ca="1">IFERROR(IF((VLOOKUP($E95,'Adj NEA Backsheet'!$D$5:$CB$183,J$9,FALSE))="","",(VLOOKUP($E95,'Adj NEA Backsheet'!$D$5:$CB$183,J$9,FALSE))),"")</f>
        <v>2996.2828073391829</v>
      </c>
      <c r="K95" s="100">
        <f ca="1">IFERROR(IF((VLOOKUP($E95,'Adj NEA Backsheet'!$D$5:$CB$183,K$9,FALSE))="","",(VLOOKUP($E95,'Adj NEA Backsheet'!$D$5:$CB$183,K$9,FALSE))),"")</f>
        <v>4139.9699591655717</v>
      </c>
      <c r="L95" s="101">
        <f ca="1">IFERROR(IF((VLOOKUP($E95,'Adj NEA Backsheet'!$D$5:$CB$183,L$9,FALSE))="","",(VLOOKUP($E95,'Adj NEA Backsheet'!$D$5:$CB$183,L$9,FALSE))),"")</f>
        <v>4177.5140920598215</v>
      </c>
      <c r="M95" s="101">
        <f ca="1">IFERROR(IF((VLOOKUP($E95,'Adj NEA Backsheet'!$D$5:$CB$183,M$9,FALSE))="","",(VLOOKUP($E95,'Adj NEA Backsheet'!$D$5:$CB$183,M$9,FALSE))),"")</f>
        <v>4396.3608613774722</v>
      </c>
      <c r="N95" s="103">
        <f ca="1">IFERROR(IF((VLOOKUP($E95,'Adj NEA Backsheet'!$D$5:$CB$183,N$9,FALSE))="","",(VLOOKUP($E95,'Adj NEA Backsheet'!$D$5:$CB$183,N$9,FALSE))),"")</f>
        <v>4343.7758965784506</v>
      </c>
      <c r="O95" s="100">
        <f ca="1">IFERROR(IF((VLOOKUP($E95,'Adj NEA Backsheet'!$D$5:$CB$183,O$9,FALSE))="","",(VLOOKUP($E95,'Adj NEA Backsheet'!$D$5:$CB$183,O$9,FALSE))),"")</f>
        <v>6621.364799779747</v>
      </c>
      <c r="P95" s="104">
        <f ca="1">IFERROR(IF((VLOOKUP($E95,'Adj NEA Backsheet'!$D$5:$CB$183,P$9,FALSE))="","",(VLOOKUP($E95,'Adj NEA Backsheet'!$D$5:$CB$183,P$9,FALSE))),"")</f>
        <v>6797.1320326183904</v>
      </c>
      <c r="Q95" s="101">
        <f ca="1">IFERROR(IF((VLOOKUP($E95,'Adj NEA Backsheet'!$D$5:$CB$183,Q$9,FALSE))="","",(VLOOKUP($E95,'Adj NEA Backsheet'!$D$5:$CB$183,Q$9,FALSE))),"")</f>
        <v>7189.0910033431792</v>
      </c>
      <c r="R95" s="103">
        <f ca="1">IFERROR(IF((VLOOKUP($E95,'Adj NEA Backsheet'!$D$5:$CB$183,R$9,FALSE))="","",(VLOOKUP($E95,'Adj NEA Backsheet'!$D$5:$CB$183,R$9,FALSE))),"")</f>
        <v>7340.0587039176335</v>
      </c>
    </row>
    <row r="96" spans="1:18" ht="15" customHeight="1" x14ac:dyDescent="0.3">
      <c r="A96" s="41">
        <v>83</v>
      </c>
      <c r="B96" s="77" t="str">
        <f ca="1">IFERROR(IF((VLOOKUP($E96,'Org List'!$AJ$10:$AL$190,3,FALSE))="","",(VLOOKUP($E96,'Org List'!$AJ$10:$AL$190,3,FALSE))),"")</f>
        <v>North East and Yorkshire Commissioning Region</v>
      </c>
      <c r="C96" s="78" t="str">
        <f ca="1">IFERROR(IF((VLOOKUP($E96,'Org List'!$AO$10:$AQ$190,3,FALSE))="","",(VLOOKUP($E96,'Org List'!$AO$10:$AQ$190,3,FALSE))),"")</f>
        <v>North East Region</v>
      </c>
      <c r="D96" s="93" t="str">
        <f ca="1">IFERROR(IF((VLOOKUP($E96,'Org List'!$AT$10:$AV$190,3,FALSE))="","",(VLOOKUP($E96,'Org List'!$AT$10:$AV$190,3,FALSE))),"")</f>
        <v>NHS England North East and Yorkshire (Cumbria And North East)</v>
      </c>
      <c r="E96" s="77" t="str">
        <f t="shared" ca="1" si="1"/>
        <v>E06000001</v>
      </c>
      <c r="F96" s="79" t="str">
        <f ca="1">IF(E96="","",VLOOKUP(E96,'Org List'!$J$9:$K$640,2,0))</f>
        <v>Hartlepool</v>
      </c>
      <c r="G96" s="100">
        <f ca="1">IFERROR(IF((VLOOKUP($E96,'Adj NEA Backsheet'!$D$5:$CB$183,G$9,FALSE))="","",(VLOOKUP($E96,'Adj NEA Backsheet'!$D$5:$CB$183,G$9,FALSE))),"")</f>
        <v>1305.9426440600682</v>
      </c>
      <c r="H96" s="101">
        <f ca="1">IFERROR(IF((VLOOKUP($E96,'Adj NEA Backsheet'!$D$5:$CB$183,H$9,FALSE))="","",(VLOOKUP($E96,'Adj NEA Backsheet'!$D$5:$CB$183,H$9,FALSE))),"")</f>
        <v>1229.7347022458105</v>
      </c>
      <c r="I96" s="101">
        <f ca="1">IFERROR(IF((VLOOKUP($E96,'Adj NEA Backsheet'!$D$5:$CB$183,I$9,FALSE))="","",(VLOOKUP($E96,'Adj NEA Backsheet'!$D$5:$CB$183,I$9,FALSE))),"")</f>
        <v>1260.1296851420402</v>
      </c>
      <c r="J96" s="102">
        <f ca="1">IFERROR(IF((VLOOKUP($E96,'Adj NEA Backsheet'!$D$5:$CB$183,J$9,FALSE))="","",(VLOOKUP($E96,'Adj NEA Backsheet'!$D$5:$CB$183,J$9,FALSE))),"")</f>
        <v>1342.1978930163461</v>
      </c>
      <c r="K96" s="100">
        <f ca="1">IFERROR(IF((VLOOKUP($E96,'Adj NEA Backsheet'!$D$5:$CB$183,K$9,FALSE))="","",(VLOOKUP($E96,'Adj NEA Backsheet'!$D$5:$CB$183,K$9,FALSE))),"")</f>
        <v>2141.3612955567542</v>
      </c>
      <c r="L96" s="101">
        <f ca="1">IFERROR(IF((VLOOKUP($E96,'Adj NEA Backsheet'!$D$5:$CB$183,L$9,FALSE))="","",(VLOOKUP($E96,'Adj NEA Backsheet'!$D$5:$CB$183,L$9,FALSE))),"")</f>
        <v>2157.0445203029508</v>
      </c>
      <c r="M96" s="101">
        <f ca="1">IFERROR(IF((VLOOKUP($E96,'Adj NEA Backsheet'!$D$5:$CB$183,M$9,FALSE))="","",(VLOOKUP($E96,'Adj NEA Backsheet'!$D$5:$CB$183,M$9,FALSE))),"")</f>
        <v>2188.8087446292134</v>
      </c>
      <c r="N96" s="103">
        <f ca="1">IFERROR(IF((VLOOKUP($E96,'Adj NEA Backsheet'!$D$5:$CB$183,N$9,FALSE))="","",(VLOOKUP($E96,'Adj NEA Backsheet'!$D$5:$CB$183,N$9,FALSE))),"")</f>
        <v>2331.3404885590971</v>
      </c>
      <c r="O96" s="100">
        <f ca="1">IFERROR(IF((VLOOKUP($E96,'Adj NEA Backsheet'!$D$5:$CB$183,O$9,FALSE))="","",(VLOOKUP($E96,'Adj NEA Backsheet'!$D$5:$CB$183,O$9,FALSE))),"")</f>
        <v>3447.3039396168224</v>
      </c>
      <c r="P96" s="104">
        <f ca="1">IFERROR(IF((VLOOKUP($E96,'Adj NEA Backsheet'!$D$5:$CB$183,P$9,FALSE))="","",(VLOOKUP($E96,'Adj NEA Backsheet'!$D$5:$CB$183,P$9,FALSE))),"")</f>
        <v>3386.779222548761</v>
      </c>
      <c r="Q96" s="101">
        <f ca="1">IFERROR(IF((VLOOKUP($E96,'Adj NEA Backsheet'!$D$5:$CB$183,Q$9,FALSE))="","",(VLOOKUP($E96,'Adj NEA Backsheet'!$D$5:$CB$183,Q$9,FALSE))),"")</f>
        <v>3448.9384297712536</v>
      </c>
      <c r="R96" s="103">
        <f ca="1">IFERROR(IF((VLOOKUP($E96,'Adj NEA Backsheet'!$D$5:$CB$183,R$9,FALSE))="","",(VLOOKUP($E96,'Adj NEA Backsheet'!$D$5:$CB$183,R$9,FALSE))),"")</f>
        <v>3673.5383815754431</v>
      </c>
    </row>
    <row r="97" spans="1:18" ht="15" customHeight="1" x14ac:dyDescent="0.3">
      <c r="A97" s="41">
        <v>84</v>
      </c>
      <c r="B97" s="77" t="str">
        <f ca="1">IFERROR(IF((VLOOKUP($E97,'Org List'!$AJ$10:$AL$190,3,FALSE))="","",(VLOOKUP($E97,'Org List'!$AJ$10:$AL$190,3,FALSE))),"")</f>
        <v>London Commissioning Region</v>
      </c>
      <c r="C97" s="78" t="str">
        <f ca="1">IFERROR(IF((VLOOKUP($E97,'Org List'!$AO$10:$AQ$190,3,FALSE))="","",(VLOOKUP($E97,'Org List'!$AO$10:$AQ$190,3,FALSE))),"")</f>
        <v>London Region</v>
      </c>
      <c r="D97" s="93" t="str">
        <f ca="1">IFERROR(IF((VLOOKUP($E97,'Org List'!$AT$10:$AV$190,3,FALSE))="","",(VLOOKUP($E97,'Org List'!$AT$10:$AV$190,3,FALSE))),"")</f>
        <v>NHS England London</v>
      </c>
      <c r="E97" s="77" t="str">
        <f t="shared" ca="1" si="1"/>
        <v>E09000016</v>
      </c>
      <c r="F97" s="79" t="str">
        <f ca="1">IF(E97="","",VLOOKUP(E97,'Org List'!$J$9:$K$640,2,0))</f>
        <v>Havering</v>
      </c>
      <c r="G97" s="100">
        <f ca="1">IFERROR(IF((VLOOKUP($E97,'Adj NEA Backsheet'!$D$5:$CB$183,G$9,FALSE))="","",(VLOOKUP($E97,'Adj NEA Backsheet'!$D$5:$CB$183,G$9,FALSE))),"")</f>
        <v>2525.2818886818213</v>
      </c>
      <c r="H97" s="101">
        <f ca="1">IFERROR(IF((VLOOKUP($E97,'Adj NEA Backsheet'!$D$5:$CB$183,H$9,FALSE))="","",(VLOOKUP($E97,'Adj NEA Backsheet'!$D$5:$CB$183,H$9,FALSE))),"")</f>
        <v>2408.1758685504064</v>
      </c>
      <c r="I97" s="101">
        <f ca="1">IFERROR(IF((VLOOKUP($E97,'Adj NEA Backsheet'!$D$5:$CB$183,I$9,FALSE))="","",(VLOOKUP($E97,'Adj NEA Backsheet'!$D$5:$CB$183,I$9,FALSE))),"")</f>
        <v>2179.3698372009767</v>
      </c>
      <c r="J97" s="102">
        <f ca="1">IFERROR(IF((VLOOKUP($E97,'Adj NEA Backsheet'!$D$5:$CB$183,J$9,FALSE))="","",(VLOOKUP($E97,'Adj NEA Backsheet'!$D$5:$CB$183,J$9,FALSE))),"")</f>
        <v>2005.2069434990067</v>
      </c>
      <c r="K97" s="100">
        <f ca="1">IFERROR(IF((VLOOKUP($E97,'Adj NEA Backsheet'!$D$5:$CB$183,K$9,FALSE))="","",(VLOOKUP($E97,'Adj NEA Backsheet'!$D$5:$CB$183,K$9,FALSE))),"")</f>
        <v>4557.5979688241505</v>
      </c>
      <c r="L97" s="101">
        <f ca="1">IFERROR(IF((VLOOKUP($E97,'Adj NEA Backsheet'!$D$5:$CB$183,L$9,FALSE))="","",(VLOOKUP($E97,'Adj NEA Backsheet'!$D$5:$CB$183,L$9,FALSE))),"")</f>
        <v>4539.9586394786957</v>
      </c>
      <c r="M97" s="101">
        <f ca="1">IFERROR(IF((VLOOKUP($E97,'Adj NEA Backsheet'!$D$5:$CB$183,M$9,FALSE))="","",(VLOOKUP($E97,'Adj NEA Backsheet'!$D$5:$CB$183,M$9,FALSE))),"")</f>
        <v>4625.5181213425894</v>
      </c>
      <c r="N97" s="103">
        <f ca="1">IFERROR(IF((VLOOKUP($E97,'Adj NEA Backsheet'!$D$5:$CB$183,N$9,FALSE))="","",(VLOOKUP($E97,'Adj NEA Backsheet'!$D$5:$CB$183,N$9,FALSE))),"")</f>
        <v>4422.992033711188</v>
      </c>
      <c r="O97" s="100">
        <f ca="1">IFERROR(IF((VLOOKUP($E97,'Adj NEA Backsheet'!$D$5:$CB$183,O$9,FALSE))="","",(VLOOKUP($E97,'Adj NEA Backsheet'!$D$5:$CB$183,O$9,FALSE))),"")</f>
        <v>7082.8798575059718</v>
      </c>
      <c r="P97" s="104">
        <f ca="1">IFERROR(IF((VLOOKUP($E97,'Adj NEA Backsheet'!$D$5:$CB$183,P$9,FALSE))="","",(VLOOKUP($E97,'Adj NEA Backsheet'!$D$5:$CB$183,P$9,FALSE))),"")</f>
        <v>6948.1345080291021</v>
      </c>
      <c r="Q97" s="101">
        <f ca="1">IFERROR(IF((VLOOKUP($E97,'Adj NEA Backsheet'!$D$5:$CB$183,Q$9,FALSE))="","",(VLOOKUP($E97,'Adj NEA Backsheet'!$D$5:$CB$183,Q$9,FALSE))),"")</f>
        <v>6804.8879585435661</v>
      </c>
      <c r="R97" s="103">
        <f ca="1">IFERROR(IF((VLOOKUP($E97,'Adj NEA Backsheet'!$D$5:$CB$183,R$9,FALSE))="","",(VLOOKUP($E97,'Adj NEA Backsheet'!$D$5:$CB$183,R$9,FALSE))),"")</f>
        <v>6428.1989772101952</v>
      </c>
    </row>
    <row r="98" spans="1:18" ht="15" customHeight="1" x14ac:dyDescent="0.3">
      <c r="A98" s="41">
        <v>85</v>
      </c>
      <c r="B98" s="77" t="str">
        <f ca="1">IFERROR(IF((VLOOKUP($E98,'Org List'!$AJ$10:$AL$190,3,FALSE))="","",(VLOOKUP($E98,'Org List'!$AJ$10:$AL$190,3,FALSE))),"")</f>
        <v>Midlands Commissioning Region</v>
      </c>
      <c r="C98" s="78" t="str">
        <f ca="1">IFERROR(IF((VLOOKUP($E98,'Org List'!$AO$10:$AQ$190,3,FALSE))="","",(VLOOKUP($E98,'Org List'!$AO$10:$AQ$190,3,FALSE))),"")</f>
        <v>West Midlands Region</v>
      </c>
      <c r="D98" s="93" t="str">
        <f ca="1">IFERROR(IF((VLOOKUP($E98,'Org List'!$AT$10:$AV$190,3,FALSE))="","",(VLOOKUP($E98,'Org List'!$AT$10:$AV$190,3,FALSE))),"")</f>
        <v>NHS England Midlands (West Midlands)</v>
      </c>
      <c r="E98" s="77" t="str">
        <f t="shared" ca="1" si="1"/>
        <v>E06000019</v>
      </c>
      <c r="F98" s="79" t="str">
        <f ca="1">IF(E98="","",VLOOKUP(E98,'Org List'!$J$9:$K$640,2,0))</f>
        <v>Herefordshire, County of</v>
      </c>
      <c r="G98" s="100">
        <f ca="1">IFERROR(IF((VLOOKUP($E98,'Adj NEA Backsheet'!$D$5:$CB$183,G$9,FALSE))="","",(VLOOKUP($E98,'Adj NEA Backsheet'!$D$5:$CB$183,G$9,FALSE))),"")</f>
        <v>1315.4056953159895</v>
      </c>
      <c r="H98" s="101">
        <f ca="1">IFERROR(IF((VLOOKUP($E98,'Adj NEA Backsheet'!$D$5:$CB$183,H$9,FALSE))="","",(VLOOKUP($E98,'Adj NEA Backsheet'!$D$5:$CB$183,H$9,FALSE))),"")</f>
        <v>1383.7923363096681</v>
      </c>
      <c r="I98" s="101">
        <f ca="1">IFERROR(IF((VLOOKUP($E98,'Adj NEA Backsheet'!$D$5:$CB$183,I$9,FALSE))="","",(VLOOKUP($E98,'Adj NEA Backsheet'!$D$5:$CB$183,I$9,FALSE))),"")</f>
        <v>1571.5754990130461</v>
      </c>
      <c r="J98" s="102">
        <f ca="1">IFERROR(IF((VLOOKUP($E98,'Adj NEA Backsheet'!$D$5:$CB$183,J$9,FALSE))="","",(VLOOKUP($E98,'Adj NEA Backsheet'!$D$5:$CB$183,J$9,FALSE))),"")</f>
        <v>1729.4033520207204</v>
      </c>
      <c r="K98" s="100">
        <f ca="1">IFERROR(IF((VLOOKUP($E98,'Adj NEA Backsheet'!$D$5:$CB$183,K$9,FALSE))="","",(VLOOKUP($E98,'Adj NEA Backsheet'!$D$5:$CB$183,K$9,FALSE))),"")</f>
        <v>3427.552818407004</v>
      </c>
      <c r="L98" s="101">
        <f ca="1">IFERROR(IF((VLOOKUP($E98,'Adj NEA Backsheet'!$D$5:$CB$183,L$9,FALSE))="","",(VLOOKUP($E98,'Adj NEA Backsheet'!$D$5:$CB$183,L$9,FALSE))),"")</f>
        <v>3334.1864840656872</v>
      </c>
      <c r="M98" s="101">
        <f ca="1">IFERROR(IF((VLOOKUP($E98,'Adj NEA Backsheet'!$D$5:$CB$183,M$9,FALSE))="","",(VLOOKUP($E98,'Adj NEA Backsheet'!$D$5:$CB$183,M$9,FALSE))),"")</f>
        <v>3412.5132531292425</v>
      </c>
      <c r="N98" s="103">
        <f ca="1">IFERROR(IF((VLOOKUP($E98,'Adj NEA Backsheet'!$D$5:$CB$183,N$9,FALSE))="","",(VLOOKUP($E98,'Adj NEA Backsheet'!$D$5:$CB$183,N$9,FALSE))),"")</f>
        <v>3612.1713203261888</v>
      </c>
      <c r="O98" s="100">
        <f ca="1">IFERROR(IF((VLOOKUP($E98,'Adj NEA Backsheet'!$D$5:$CB$183,O$9,FALSE))="","",(VLOOKUP($E98,'Adj NEA Backsheet'!$D$5:$CB$183,O$9,FALSE))),"")</f>
        <v>4742.9585137229933</v>
      </c>
      <c r="P98" s="104">
        <f ca="1">IFERROR(IF((VLOOKUP($E98,'Adj NEA Backsheet'!$D$5:$CB$183,P$9,FALSE))="","",(VLOOKUP($E98,'Adj NEA Backsheet'!$D$5:$CB$183,P$9,FALSE))),"")</f>
        <v>4717.9788203753551</v>
      </c>
      <c r="Q98" s="101">
        <f ca="1">IFERROR(IF((VLOOKUP($E98,'Adj NEA Backsheet'!$D$5:$CB$183,Q$9,FALSE))="","",(VLOOKUP($E98,'Adj NEA Backsheet'!$D$5:$CB$183,Q$9,FALSE))),"")</f>
        <v>4984.0887521422883</v>
      </c>
      <c r="R98" s="103">
        <f ca="1">IFERROR(IF((VLOOKUP($E98,'Adj NEA Backsheet'!$D$5:$CB$183,R$9,FALSE))="","",(VLOOKUP($E98,'Adj NEA Backsheet'!$D$5:$CB$183,R$9,FALSE))),"")</f>
        <v>5341.5746723469092</v>
      </c>
    </row>
    <row r="99" spans="1:18" ht="15" customHeight="1" x14ac:dyDescent="0.3">
      <c r="A99" s="41">
        <v>86</v>
      </c>
      <c r="B99" s="77" t="str">
        <f ca="1">IFERROR(IF((VLOOKUP($E99,'Org List'!$AJ$10:$AL$190,3,FALSE))="","",(VLOOKUP($E99,'Org List'!$AJ$10:$AL$190,3,FALSE))),"")</f>
        <v>East of England Commissioning Region</v>
      </c>
      <c r="C99" s="78" t="str">
        <f ca="1">IFERROR(IF((VLOOKUP($E99,'Org List'!$AO$10:$AQ$190,3,FALSE))="","",(VLOOKUP($E99,'Org List'!$AO$10:$AQ$190,3,FALSE))),"")</f>
        <v>East Region</v>
      </c>
      <c r="D99" s="93" t="str">
        <f ca="1">IFERROR(IF((VLOOKUP($E99,'Org List'!$AT$10:$AV$190,3,FALSE))="","",(VLOOKUP($E99,'Org List'!$AT$10:$AV$190,3,FALSE))),"")</f>
        <v>NHS England East (East)</v>
      </c>
      <c r="E99" s="77" t="str">
        <f t="shared" ca="1" si="1"/>
        <v>E10000015</v>
      </c>
      <c r="F99" s="79" t="str">
        <f ca="1">IF(E99="","",VLOOKUP(E99,'Org List'!$J$9:$K$640,2,0))</f>
        <v>Hertfordshire</v>
      </c>
      <c r="G99" s="100">
        <f ca="1">IFERROR(IF((VLOOKUP($E99,'Adj NEA Backsheet'!$D$5:$CB$183,G$9,FALSE))="","",(VLOOKUP($E99,'Adj NEA Backsheet'!$D$5:$CB$183,G$9,FALSE))),"")</f>
        <v>9249.916813727119</v>
      </c>
      <c r="H99" s="101">
        <f ca="1">IFERROR(IF((VLOOKUP($E99,'Adj NEA Backsheet'!$D$5:$CB$183,H$9,FALSE))="","",(VLOOKUP($E99,'Adj NEA Backsheet'!$D$5:$CB$183,H$9,FALSE))),"")</f>
        <v>9586.7169138041063</v>
      </c>
      <c r="I99" s="101">
        <f ca="1">IFERROR(IF((VLOOKUP($E99,'Adj NEA Backsheet'!$D$5:$CB$183,I$9,FALSE))="","",(VLOOKUP($E99,'Adj NEA Backsheet'!$D$5:$CB$183,I$9,FALSE))),"")</f>
        <v>10448.260121559411</v>
      </c>
      <c r="J99" s="102">
        <f ca="1">IFERROR(IF((VLOOKUP($E99,'Adj NEA Backsheet'!$D$5:$CB$183,J$9,FALSE))="","",(VLOOKUP($E99,'Adj NEA Backsheet'!$D$5:$CB$183,J$9,FALSE))),"")</f>
        <v>9564.869483185701</v>
      </c>
      <c r="K99" s="100">
        <f ca="1">IFERROR(IF((VLOOKUP($E99,'Adj NEA Backsheet'!$D$5:$CB$183,K$9,FALSE))="","",(VLOOKUP($E99,'Adj NEA Backsheet'!$D$5:$CB$183,K$9,FALSE))),"")</f>
        <v>19477.85945881559</v>
      </c>
      <c r="L99" s="101">
        <f ca="1">IFERROR(IF((VLOOKUP($E99,'Adj NEA Backsheet'!$D$5:$CB$183,L$9,FALSE))="","",(VLOOKUP($E99,'Adj NEA Backsheet'!$D$5:$CB$183,L$9,FALSE))),"")</f>
        <v>19316.140082404949</v>
      </c>
      <c r="M99" s="101">
        <f ca="1">IFERROR(IF((VLOOKUP($E99,'Adj NEA Backsheet'!$D$5:$CB$183,M$9,FALSE))="","",(VLOOKUP($E99,'Adj NEA Backsheet'!$D$5:$CB$183,M$9,FALSE))),"")</f>
        <v>20435.125611367304</v>
      </c>
      <c r="N99" s="103">
        <f ca="1">IFERROR(IF((VLOOKUP($E99,'Adj NEA Backsheet'!$D$5:$CB$183,N$9,FALSE))="","",(VLOOKUP($E99,'Adj NEA Backsheet'!$D$5:$CB$183,N$9,FALSE))),"")</f>
        <v>20380.879001803616</v>
      </c>
      <c r="O99" s="100">
        <f ca="1">IFERROR(IF((VLOOKUP($E99,'Adj NEA Backsheet'!$D$5:$CB$183,O$9,FALSE))="","",(VLOOKUP($E99,'Adj NEA Backsheet'!$D$5:$CB$183,O$9,FALSE))),"")</f>
        <v>28727.776272542709</v>
      </c>
      <c r="P99" s="104">
        <f ca="1">IFERROR(IF((VLOOKUP($E99,'Adj NEA Backsheet'!$D$5:$CB$183,P$9,FALSE))="","",(VLOOKUP($E99,'Adj NEA Backsheet'!$D$5:$CB$183,P$9,FALSE))),"")</f>
        <v>28902.856996209055</v>
      </c>
      <c r="Q99" s="101">
        <f ca="1">IFERROR(IF((VLOOKUP($E99,'Adj NEA Backsheet'!$D$5:$CB$183,Q$9,FALSE))="","",(VLOOKUP($E99,'Adj NEA Backsheet'!$D$5:$CB$183,Q$9,FALSE))),"")</f>
        <v>30883.385732926716</v>
      </c>
      <c r="R99" s="103">
        <f ca="1">IFERROR(IF((VLOOKUP($E99,'Adj NEA Backsheet'!$D$5:$CB$183,R$9,FALSE))="","",(VLOOKUP($E99,'Adj NEA Backsheet'!$D$5:$CB$183,R$9,FALSE))),"")</f>
        <v>29945.748484989315</v>
      </c>
    </row>
    <row r="100" spans="1:18" ht="15" customHeight="1" x14ac:dyDescent="0.3">
      <c r="A100" s="41">
        <v>87</v>
      </c>
      <c r="B100" s="77" t="str">
        <f ca="1">IFERROR(IF((VLOOKUP($E100,'Org List'!$AJ$10:$AL$190,3,FALSE))="","",(VLOOKUP($E100,'Org List'!$AJ$10:$AL$190,3,FALSE))),"")</f>
        <v>London Commissioning Region</v>
      </c>
      <c r="C100" s="78" t="str">
        <f ca="1">IFERROR(IF((VLOOKUP($E100,'Org List'!$AO$10:$AQ$190,3,FALSE))="","",(VLOOKUP($E100,'Org List'!$AO$10:$AQ$190,3,FALSE))),"")</f>
        <v>London Region</v>
      </c>
      <c r="D100" s="93" t="str">
        <f ca="1">IFERROR(IF((VLOOKUP($E100,'Org List'!$AT$10:$AV$190,3,FALSE))="","",(VLOOKUP($E100,'Org List'!$AT$10:$AV$190,3,FALSE))),"")</f>
        <v>NHS England London</v>
      </c>
      <c r="E100" s="77" t="str">
        <f t="shared" ca="1" si="1"/>
        <v>E09000017</v>
      </c>
      <c r="F100" s="79" t="str">
        <f ca="1">IF(E100="","",VLOOKUP(E100,'Org List'!$J$9:$K$640,2,0))</f>
        <v>Hillingdon</v>
      </c>
      <c r="G100" s="100">
        <f ca="1">IFERROR(IF((VLOOKUP($E100,'Adj NEA Backsheet'!$D$5:$CB$183,G$9,FALSE))="","",(VLOOKUP($E100,'Adj NEA Backsheet'!$D$5:$CB$183,G$9,FALSE))),"")</f>
        <v>1979.1424356950436</v>
      </c>
      <c r="H100" s="101">
        <f ca="1">IFERROR(IF((VLOOKUP($E100,'Adj NEA Backsheet'!$D$5:$CB$183,H$9,FALSE))="","",(VLOOKUP($E100,'Adj NEA Backsheet'!$D$5:$CB$183,H$9,FALSE))),"")</f>
        <v>2143.0389130612693</v>
      </c>
      <c r="I100" s="101">
        <f ca="1">IFERROR(IF((VLOOKUP($E100,'Adj NEA Backsheet'!$D$5:$CB$183,I$9,FALSE))="","",(VLOOKUP($E100,'Adj NEA Backsheet'!$D$5:$CB$183,I$9,FALSE))),"")</f>
        <v>2037.5275503605112</v>
      </c>
      <c r="J100" s="102">
        <f ca="1">IFERROR(IF((VLOOKUP($E100,'Adj NEA Backsheet'!$D$5:$CB$183,J$9,FALSE))="","",(VLOOKUP($E100,'Adj NEA Backsheet'!$D$5:$CB$183,J$9,FALSE))),"")</f>
        <v>1815.5260464952466</v>
      </c>
      <c r="K100" s="100">
        <f ca="1">IFERROR(IF((VLOOKUP($E100,'Adj NEA Backsheet'!$D$5:$CB$183,K$9,FALSE))="","",(VLOOKUP($E100,'Adj NEA Backsheet'!$D$5:$CB$183,K$9,FALSE))),"")</f>
        <v>5096.5108226704942</v>
      </c>
      <c r="L100" s="101">
        <f ca="1">IFERROR(IF((VLOOKUP($E100,'Adj NEA Backsheet'!$D$5:$CB$183,L$9,FALSE))="","",(VLOOKUP($E100,'Adj NEA Backsheet'!$D$5:$CB$183,L$9,FALSE))),"")</f>
        <v>5137.6631406785655</v>
      </c>
      <c r="M100" s="101">
        <f ca="1">IFERROR(IF((VLOOKUP($E100,'Adj NEA Backsheet'!$D$5:$CB$183,M$9,FALSE))="","",(VLOOKUP($E100,'Adj NEA Backsheet'!$D$5:$CB$183,M$9,FALSE))),"")</f>
        <v>5410.7746956178962</v>
      </c>
      <c r="N100" s="103">
        <f ca="1">IFERROR(IF((VLOOKUP($E100,'Adj NEA Backsheet'!$D$5:$CB$183,N$9,FALSE))="","",(VLOOKUP($E100,'Adj NEA Backsheet'!$D$5:$CB$183,N$9,FALSE))),"")</f>
        <v>5303.0019806415257</v>
      </c>
      <c r="O100" s="100">
        <f ca="1">IFERROR(IF((VLOOKUP($E100,'Adj NEA Backsheet'!$D$5:$CB$183,O$9,FALSE))="","",(VLOOKUP($E100,'Adj NEA Backsheet'!$D$5:$CB$183,O$9,FALSE))),"")</f>
        <v>7075.653258365538</v>
      </c>
      <c r="P100" s="104">
        <f ca="1">IFERROR(IF((VLOOKUP($E100,'Adj NEA Backsheet'!$D$5:$CB$183,P$9,FALSE))="","",(VLOOKUP($E100,'Adj NEA Backsheet'!$D$5:$CB$183,P$9,FALSE))),"")</f>
        <v>7280.7020537398348</v>
      </c>
      <c r="Q100" s="101">
        <f ca="1">IFERROR(IF((VLOOKUP($E100,'Adj NEA Backsheet'!$D$5:$CB$183,Q$9,FALSE))="","",(VLOOKUP($E100,'Adj NEA Backsheet'!$D$5:$CB$183,Q$9,FALSE))),"")</f>
        <v>7448.3022459784079</v>
      </c>
      <c r="R100" s="103">
        <f ca="1">IFERROR(IF((VLOOKUP($E100,'Adj NEA Backsheet'!$D$5:$CB$183,R$9,FALSE))="","",(VLOOKUP($E100,'Adj NEA Backsheet'!$D$5:$CB$183,R$9,FALSE))),"")</f>
        <v>7118.5280271367719</v>
      </c>
    </row>
    <row r="101" spans="1:18" ht="15" customHeight="1" x14ac:dyDescent="0.3">
      <c r="A101" s="41">
        <v>88</v>
      </c>
      <c r="B101" s="77" t="str">
        <f ca="1">IFERROR(IF((VLOOKUP($E101,'Org List'!$AJ$10:$AL$190,3,FALSE))="","",(VLOOKUP($E101,'Org List'!$AJ$10:$AL$190,3,FALSE))),"")</f>
        <v>London Commissioning Region</v>
      </c>
      <c r="C101" s="78" t="str">
        <f ca="1">IFERROR(IF((VLOOKUP($E101,'Org List'!$AO$10:$AQ$190,3,FALSE))="","",(VLOOKUP($E101,'Org List'!$AO$10:$AQ$190,3,FALSE))),"")</f>
        <v>London Region</v>
      </c>
      <c r="D101" s="93" t="str">
        <f ca="1">IFERROR(IF((VLOOKUP($E101,'Org List'!$AT$10:$AV$190,3,FALSE))="","",(VLOOKUP($E101,'Org List'!$AT$10:$AV$190,3,FALSE))),"")</f>
        <v>NHS England London</v>
      </c>
      <c r="E101" s="77" t="str">
        <f t="shared" ca="1" si="1"/>
        <v>E09000018</v>
      </c>
      <c r="F101" s="79" t="str">
        <f ca="1">IF(E101="","",VLOOKUP(E101,'Org List'!$J$9:$K$640,2,0))</f>
        <v>Hounslow</v>
      </c>
      <c r="G101" s="100">
        <f ca="1">IFERROR(IF((VLOOKUP($E101,'Adj NEA Backsheet'!$D$5:$CB$183,G$9,FALSE))="","",(VLOOKUP($E101,'Adj NEA Backsheet'!$D$5:$CB$183,G$9,FALSE))),"")</f>
        <v>2891.2924790472821</v>
      </c>
      <c r="H101" s="101">
        <f ca="1">IFERROR(IF((VLOOKUP($E101,'Adj NEA Backsheet'!$D$5:$CB$183,H$9,FALSE))="","",(VLOOKUP($E101,'Adj NEA Backsheet'!$D$5:$CB$183,H$9,FALSE))),"")</f>
        <v>3206.8911729209231</v>
      </c>
      <c r="I101" s="101">
        <f ca="1">IFERROR(IF((VLOOKUP($E101,'Adj NEA Backsheet'!$D$5:$CB$183,I$9,FALSE))="","",(VLOOKUP($E101,'Adj NEA Backsheet'!$D$5:$CB$183,I$9,FALSE))),"")</f>
        <v>3068.1030117248283</v>
      </c>
      <c r="J101" s="102">
        <f ca="1">IFERROR(IF((VLOOKUP($E101,'Adj NEA Backsheet'!$D$5:$CB$183,J$9,FALSE))="","",(VLOOKUP($E101,'Adj NEA Backsheet'!$D$5:$CB$183,J$9,FALSE))),"")</f>
        <v>3319.7067371802505</v>
      </c>
      <c r="K101" s="100">
        <f ca="1">IFERROR(IF((VLOOKUP($E101,'Adj NEA Backsheet'!$D$5:$CB$183,K$9,FALSE))="","",(VLOOKUP($E101,'Adj NEA Backsheet'!$D$5:$CB$183,K$9,FALSE))),"")</f>
        <v>4396.3974924626227</v>
      </c>
      <c r="L101" s="101">
        <f ca="1">IFERROR(IF((VLOOKUP($E101,'Adj NEA Backsheet'!$D$5:$CB$183,L$9,FALSE))="","",(VLOOKUP($E101,'Adj NEA Backsheet'!$D$5:$CB$183,L$9,FALSE))),"")</f>
        <v>4393.0207450606649</v>
      </c>
      <c r="M101" s="101">
        <f ca="1">IFERROR(IF((VLOOKUP($E101,'Adj NEA Backsheet'!$D$5:$CB$183,M$9,FALSE))="","",(VLOOKUP($E101,'Adj NEA Backsheet'!$D$5:$CB$183,M$9,FALSE))),"")</f>
        <v>4668.9505104621476</v>
      </c>
      <c r="N101" s="103">
        <f ca="1">IFERROR(IF((VLOOKUP($E101,'Adj NEA Backsheet'!$D$5:$CB$183,N$9,FALSE))="","",(VLOOKUP($E101,'Adj NEA Backsheet'!$D$5:$CB$183,N$9,FALSE))),"")</f>
        <v>4668.4554421414377</v>
      </c>
      <c r="O101" s="100">
        <f ca="1">IFERROR(IF((VLOOKUP($E101,'Adj NEA Backsheet'!$D$5:$CB$183,O$9,FALSE))="","",(VLOOKUP($E101,'Adj NEA Backsheet'!$D$5:$CB$183,O$9,FALSE))),"")</f>
        <v>7287.6899715099044</v>
      </c>
      <c r="P101" s="104">
        <f ca="1">IFERROR(IF((VLOOKUP($E101,'Adj NEA Backsheet'!$D$5:$CB$183,P$9,FALSE))="","",(VLOOKUP($E101,'Adj NEA Backsheet'!$D$5:$CB$183,P$9,FALSE))),"")</f>
        <v>7599.911917981588</v>
      </c>
      <c r="Q101" s="101">
        <f ca="1">IFERROR(IF((VLOOKUP($E101,'Adj NEA Backsheet'!$D$5:$CB$183,Q$9,FALSE))="","",(VLOOKUP($E101,'Adj NEA Backsheet'!$D$5:$CB$183,Q$9,FALSE))),"")</f>
        <v>7737.0535221869759</v>
      </c>
      <c r="R101" s="103">
        <f ca="1">IFERROR(IF((VLOOKUP($E101,'Adj NEA Backsheet'!$D$5:$CB$183,R$9,FALSE))="","",(VLOOKUP($E101,'Adj NEA Backsheet'!$D$5:$CB$183,R$9,FALSE))),"")</f>
        <v>7988.1621793216882</v>
      </c>
    </row>
    <row r="102" spans="1:18" ht="15" customHeight="1" x14ac:dyDescent="0.3">
      <c r="A102" s="41">
        <v>89</v>
      </c>
      <c r="B102" s="77" t="str">
        <f ca="1">IFERROR(IF((VLOOKUP($E102,'Org List'!$AJ$10:$AL$190,3,FALSE))="","",(VLOOKUP($E102,'Org List'!$AJ$10:$AL$190,3,FALSE))),"")</f>
        <v>South East England Commissioning Region</v>
      </c>
      <c r="C102" s="78" t="str">
        <f ca="1">IFERROR(IF((VLOOKUP($E102,'Org List'!$AO$10:$AQ$190,3,FALSE))="","",(VLOOKUP($E102,'Org List'!$AO$10:$AQ$190,3,FALSE))),"")</f>
        <v>South East Region</v>
      </c>
      <c r="D102" s="93" t="str">
        <f ca="1">IFERROR(IF((VLOOKUP($E102,'Org List'!$AT$10:$AV$190,3,FALSE))="","",(VLOOKUP($E102,'Org List'!$AT$10:$AV$190,3,FALSE))),"")</f>
        <v>NHS England South East (Hampshire, Isle of Wight and Thames Valley)</v>
      </c>
      <c r="E102" s="77" t="str">
        <f t="shared" ca="1" si="1"/>
        <v>E06000046</v>
      </c>
      <c r="F102" s="79" t="str">
        <f ca="1">IF(E102="","",VLOOKUP(E102,'Org List'!$J$9:$K$640,2,0))</f>
        <v>Isle of Wight</v>
      </c>
      <c r="G102" s="100">
        <f ca="1">IFERROR(IF((VLOOKUP($E102,'Adj NEA Backsheet'!$D$5:$CB$183,G$9,FALSE))="","",(VLOOKUP($E102,'Adj NEA Backsheet'!$D$5:$CB$183,G$9,FALSE))),"")</f>
        <v>625.99999999999989</v>
      </c>
      <c r="H102" s="101">
        <f ca="1">IFERROR(IF((VLOOKUP($E102,'Adj NEA Backsheet'!$D$5:$CB$183,H$9,FALSE))="","",(VLOOKUP($E102,'Adj NEA Backsheet'!$D$5:$CB$183,H$9,FALSE))),"")</f>
        <v>710.99999999999989</v>
      </c>
      <c r="I102" s="101">
        <f ca="1">IFERROR(IF((VLOOKUP($E102,'Adj NEA Backsheet'!$D$5:$CB$183,I$9,FALSE))="","",(VLOOKUP($E102,'Adj NEA Backsheet'!$D$5:$CB$183,I$9,FALSE))),"")</f>
        <v>796.99999999999977</v>
      </c>
      <c r="J102" s="102">
        <f ca="1">IFERROR(IF((VLOOKUP($E102,'Adj NEA Backsheet'!$D$5:$CB$183,J$9,FALSE))="","",(VLOOKUP($E102,'Adj NEA Backsheet'!$D$5:$CB$183,J$9,FALSE))),"")</f>
        <v>766.99999999999989</v>
      </c>
      <c r="K102" s="100">
        <f ca="1">IFERROR(IF((VLOOKUP($E102,'Adj NEA Backsheet'!$D$5:$CB$183,K$9,FALSE))="","",(VLOOKUP($E102,'Adj NEA Backsheet'!$D$5:$CB$183,K$9,FALSE))),"")</f>
        <v>2687.9999999999995</v>
      </c>
      <c r="L102" s="101">
        <f ca="1">IFERROR(IF((VLOOKUP($E102,'Adj NEA Backsheet'!$D$5:$CB$183,L$9,FALSE))="","",(VLOOKUP($E102,'Adj NEA Backsheet'!$D$5:$CB$183,L$9,FALSE))),"")</f>
        <v>2706.9999999999995</v>
      </c>
      <c r="M102" s="101">
        <f ca="1">IFERROR(IF((VLOOKUP($E102,'Adj NEA Backsheet'!$D$5:$CB$183,M$9,FALSE))="","",(VLOOKUP($E102,'Adj NEA Backsheet'!$D$5:$CB$183,M$9,FALSE))),"")</f>
        <v>2832.9999999999995</v>
      </c>
      <c r="N102" s="103">
        <f ca="1">IFERROR(IF((VLOOKUP($E102,'Adj NEA Backsheet'!$D$5:$CB$183,N$9,FALSE))="","",(VLOOKUP($E102,'Adj NEA Backsheet'!$D$5:$CB$183,N$9,FALSE))),"")</f>
        <v>2885.9999999999995</v>
      </c>
      <c r="O102" s="100">
        <f ca="1">IFERROR(IF((VLOOKUP($E102,'Adj NEA Backsheet'!$D$5:$CB$183,O$9,FALSE))="","",(VLOOKUP($E102,'Adj NEA Backsheet'!$D$5:$CB$183,O$9,FALSE))),"")</f>
        <v>3313.9999999999995</v>
      </c>
      <c r="P102" s="104">
        <f ca="1">IFERROR(IF((VLOOKUP($E102,'Adj NEA Backsheet'!$D$5:$CB$183,P$9,FALSE))="","",(VLOOKUP($E102,'Adj NEA Backsheet'!$D$5:$CB$183,P$9,FALSE))),"")</f>
        <v>3417.9999999999995</v>
      </c>
      <c r="Q102" s="101">
        <f ca="1">IFERROR(IF((VLOOKUP($E102,'Adj NEA Backsheet'!$D$5:$CB$183,Q$9,FALSE))="","",(VLOOKUP($E102,'Adj NEA Backsheet'!$D$5:$CB$183,Q$9,FALSE))),"")</f>
        <v>3629.9999999999991</v>
      </c>
      <c r="R102" s="103">
        <f ca="1">IFERROR(IF((VLOOKUP($E102,'Adj NEA Backsheet'!$D$5:$CB$183,R$9,FALSE))="","",(VLOOKUP($E102,'Adj NEA Backsheet'!$D$5:$CB$183,R$9,FALSE))),"")</f>
        <v>3652.9999999999995</v>
      </c>
    </row>
    <row r="103" spans="1:18" ht="15" customHeight="1" x14ac:dyDescent="0.3">
      <c r="A103" s="41">
        <v>90</v>
      </c>
      <c r="B103" s="77" t="str">
        <f ca="1">IFERROR(IF((VLOOKUP($E103,'Org List'!$AJ$10:$AL$190,3,FALSE))="","",(VLOOKUP($E103,'Org List'!$AJ$10:$AL$190,3,FALSE))),"")</f>
        <v>London Commissioning Region</v>
      </c>
      <c r="C103" s="78" t="str">
        <f ca="1">IFERROR(IF((VLOOKUP($E103,'Org List'!$AO$10:$AQ$190,3,FALSE))="","",(VLOOKUP($E103,'Org List'!$AO$10:$AQ$190,3,FALSE))),"")</f>
        <v>London Region</v>
      </c>
      <c r="D103" s="93" t="str">
        <f ca="1">IFERROR(IF((VLOOKUP($E103,'Org List'!$AT$10:$AV$190,3,FALSE))="","",(VLOOKUP($E103,'Org List'!$AT$10:$AV$190,3,FALSE))),"")</f>
        <v>NHS England London</v>
      </c>
      <c r="E103" s="77" t="str">
        <f t="shared" ca="1" si="1"/>
        <v>E09000019</v>
      </c>
      <c r="F103" s="79" t="str">
        <f ca="1">IF(E103="","",VLOOKUP(E103,'Org List'!$J$9:$K$640,2,0))</f>
        <v>Islington</v>
      </c>
      <c r="G103" s="100">
        <f ca="1">IFERROR(IF((VLOOKUP($E103,'Adj NEA Backsheet'!$D$5:$CB$183,G$9,FALSE))="","",(VLOOKUP($E103,'Adj NEA Backsheet'!$D$5:$CB$183,G$9,FALSE))),"")</f>
        <v>1679.8778751112968</v>
      </c>
      <c r="H103" s="101">
        <f ca="1">IFERROR(IF((VLOOKUP($E103,'Adj NEA Backsheet'!$D$5:$CB$183,H$9,FALSE))="","",(VLOOKUP($E103,'Adj NEA Backsheet'!$D$5:$CB$183,H$9,FALSE))),"")</f>
        <v>1668.9031308356643</v>
      </c>
      <c r="I103" s="101">
        <f ca="1">IFERROR(IF((VLOOKUP($E103,'Adj NEA Backsheet'!$D$5:$CB$183,I$9,FALSE))="","",(VLOOKUP($E103,'Adj NEA Backsheet'!$D$5:$CB$183,I$9,FALSE))),"")</f>
        <v>1795.708927555223</v>
      </c>
      <c r="J103" s="102">
        <f ca="1">IFERROR(IF((VLOOKUP($E103,'Adj NEA Backsheet'!$D$5:$CB$183,J$9,FALSE))="","",(VLOOKUP($E103,'Adj NEA Backsheet'!$D$5:$CB$183,J$9,FALSE))),"")</f>
        <v>1651.1206121373964</v>
      </c>
      <c r="K103" s="100">
        <f ca="1">IFERROR(IF((VLOOKUP($E103,'Adj NEA Backsheet'!$D$5:$CB$183,K$9,FALSE))="","",(VLOOKUP($E103,'Adj NEA Backsheet'!$D$5:$CB$183,K$9,FALSE))),"")</f>
        <v>3253.589301299899</v>
      </c>
      <c r="L103" s="101">
        <f ca="1">IFERROR(IF((VLOOKUP($E103,'Adj NEA Backsheet'!$D$5:$CB$183,L$9,FALSE))="","",(VLOOKUP($E103,'Adj NEA Backsheet'!$D$5:$CB$183,L$9,FALSE))),"")</f>
        <v>3098.5348391936632</v>
      </c>
      <c r="M103" s="101">
        <f ca="1">IFERROR(IF((VLOOKUP($E103,'Adj NEA Backsheet'!$D$5:$CB$183,M$9,FALSE))="","",(VLOOKUP($E103,'Adj NEA Backsheet'!$D$5:$CB$183,M$9,FALSE))),"")</f>
        <v>3360.5595682039657</v>
      </c>
      <c r="N103" s="103">
        <f ca="1">IFERROR(IF((VLOOKUP($E103,'Adj NEA Backsheet'!$D$5:$CB$183,N$9,FALSE))="","",(VLOOKUP($E103,'Adj NEA Backsheet'!$D$5:$CB$183,N$9,FALSE))),"")</f>
        <v>3272.6171732161965</v>
      </c>
      <c r="O103" s="100">
        <f ca="1">IFERROR(IF((VLOOKUP($E103,'Adj NEA Backsheet'!$D$5:$CB$183,O$9,FALSE))="","",(VLOOKUP($E103,'Adj NEA Backsheet'!$D$5:$CB$183,O$9,FALSE))),"")</f>
        <v>4933.4671764111954</v>
      </c>
      <c r="P103" s="104">
        <f ca="1">IFERROR(IF((VLOOKUP($E103,'Adj NEA Backsheet'!$D$5:$CB$183,P$9,FALSE))="","",(VLOOKUP($E103,'Adj NEA Backsheet'!$D$5:$CB$183,P$9,FALSE))),"")</f>
        <v>4767.4379700293275</v>
      </c>
      <c r="Q103" s="101">
        <f ca="1">IFERROR(IF((VLOOKUP($E103,'Adj NEA Backsheet'!$D$5:$CB$183,Q$9,FALSE))="","",(VLOOKUP($E103,'Adj NEA Backsheet'!$D$5:$CB$183,Q$9,FALSE))),"")</f>
        <v>5156.2684957591882</v>
      </c>
      <c r="R103" s="103">
        <f ca="1">IFERROR(IF((VLOOKUP($E103,'Adj NEA Backsheet'!$D$5:$CB$183,R$9,FALSE))="","",(VLOOKUP($E103,'Adj NEA Backsheet'!$D$5:$CB$183,R$9,FALSE))),"")</f>
        <v>4923.7377853535927</v>
      </c>
    </row>
    <row r="104" spans="1:18" ht="15" customHeight="1" x14ac:dyDescent="0.3">
      <c r="A104" s="41">
        <v>91</v>
      </c>
      <c r="B104" s="77" t="str">
        <f ca="1">IFERROR(IF((VLOOKUP($E104,'Org List'!$AJ$10:$AL$190,3,FALSE))="","",(VLOOKUP($E104,'Org List'!$AJ$10:$AL$190,3,FALSE))),"")</f>
        <v>London Commissioning Region</v>
      </c>
      <c r="C104" s="78" t="str">
        <f ca="1">IFERROR(IF((VLOOKUP($E104,'Org List'!$AO$10:$AQ$190,3,FALSE))="","",(VLOOKUP($E104,'Org List'!$AO$10:$AQ$190,3,FALSE))),"")</f>
        <v>London Region</v>
      </c>
      <c r="D104" s="93" t="str">
        <f ca="1">IFERROR(IF((VLOOKUP($E104,'Org List'!$AT$10:$AV$190,3,FALSE))="","",(VLOOKUP($E104,'Org List'!$AT$10:$AV$190,3,FALSE))),"")</f>
        <v>NHS England London</v>
      </c>
      <c r="E104" s="77" t="str">
        <f t="shared" ca="1" si="1"/>
        <v>E09000020</v>
      </c>
      <c r="F104" s="79" t="str">
        <f ca="1">IF(E104="","",VLOOKUP(E104,'Org List'!$J$9:$K$640,2,0))</f>
        <v>Kensington and Chelsea</v>
      </c>
      <c r="G104" s="100">
        <f ca="1">IFERROR(IF((VLOOKUP($E104,'Adj NEA Backsheet'!$D$5:$CB$183,G$9,FALSE))="","",(VLOOKUP($E104,'Adj NEA Backsheet'!$D$5:$CB$183,G$9,FALSE))),"")</f>
        <v>841.44248256354103</v>
      </c>
      <c r="H104" s="101">
        <f ca="1">IFERROR(IF((VLOOKUP($E104,'Adj NEA Backsheet'!$D$5:$CB$183,H$9,FALSE))="","",(VLOOKUP($E104,'Adj NEA Backsheet'!$D$5:$CB$183,H$9,FALSE))),"")</f>
        <v>882.51702870675626</v>
      </c>
      <c r="I104" s="101">
        <f ca="1">IFERROR(IF((VLOOKUP($E104,'Adj NEA Backsheet'!$D$5:$CB$183,I$9,FALSE))="","",(VLOOKUP($E104,'Adj NEA Backsheet'!$D$5:$CB$183,I$9,FALSE))),"")</f>
        <v>927.62355387750449</v>
      </c>
      <c r="J104" s="102">
        <f ca="1">IFERROR(IF((VLOOKUP($E104,'Adj NEA Backsheet'!$D$5:$CB$183,J$9,FALSE))="","",(VLOOKUP($E104,'Adj NEA Backsheet'!$D$5:$CB$183,J$9,FALSE))),"")</f>
        <v>872.01851984323673</v>
      </c>
      <c r="K104" s="100">
        <f ca="1">IFERROR(IF((VLOOKUP($E104,'Adj NEA Backsheet'!$D$5:$CB$183,K$9,FALSE))="","",(VLOOKUP($E104,'Adj NEA Backsheet'!$D$5:$CB$183,K$9,FALSE))),"")</f>
        <v>1984.7976357945176</v>
      </c>
      <c r="L104" s="101">
        <f ca="1">IFERROR(IF((VLOOKUP($E104,'Adj NEA Backsheet'!$D$5:$CB$183,L$9,FALSE))="","",(VLOOKUP($E104,'Adj NEA Backsheet'!$D$5:$CB$183,L$9,FALSE))),"")</f>
        <v>2091.8810194973944</v>
      </c>
      <c r="M104" s="101">
        <f ca="1">IFERROR(IF((VLOOKUP($E104,'Adj NEA Backsheet'!$D$5:$CB$183,M$9,FALSE))="","",(VLOOKUP($E104,'Adj NEA Backsheet'!$D$5:$CB$183,M$9,FALSE))),"")</f>
        <v>2184.8542084564956</v>
      </c>
      <c r="N104" s="103">
        <f ca="1">IFERROR(IF((VLOOKUP($E104,'Adj NEA Backsheet'!$D$5:$CB$183,N$9,FALSE))="","",(VLOOKUP($E104,'Adj NEA Backsheet'!$D$5:$CB$183,N$9,FALSE))),"")</f>
        <v>2236.7005207019151</v>
      </c>
      <c r="O104" s="100">
        <f ca="1">IFERROR(IF((VLOOKUP($E104,'Adj NEA Backsheet'!$D$5:$CB$183,O$9,FALSE))="","",(VLOOKUP($E104,'Adj NEA Backsheet'!$D$5:$CB$183,O$9,FALSE))),"")</f>
        <v>2826.2401183580587</v>
      </c>
      <c r="P104" s="104">
        <f ca="1">IFERROR(IF((VLOOKUP($E104,'Adj NEA Backsheet'!$D$5:$CB$183,P$9,FALSE))="","",(VLOOKUP($E104,'Adj NEA Backsheet'!$D$5:$CB$183,P$9,FALSE))),"")</f>
        <v>2974.3980482041507</v>
      </c>
      <c r="Q104" s="101">
        <f ca="1">IFERROR(IF((VLOOKUP($E104,'Adj NEA Backsheet'!$D$5:$CB$183,Q$9,FALSE))="","",(VLOOKUP($E104,'Adj NEA Backsheet'!$D$5:$CB$183,Q$9,FALSE))),"")</f>
        <v>3112.4777623340001</v>
      </c>
      <c r="R104" s="103">
        <f ca="1">IFERROR(IF((VLOOKUP($E104,'Adj NEA Backsheet'!$D$5:$CB$183,R$9,FALSE))="","",(VLOOKUP($E104,'Adj NEA Backsheet'!$D$5:$CB$183,R$9,FALSE))),"")</f>
        <v>3108.719040545152</v>
      </c>
    </row>
    <row r="105" spans="1:18" ht="15" customHeight="1" x14ac:dyDescent="0.3">
      <c r="A105" s="41">
        <v>92</v>
      </c>
      <c r="B105" s="77" t="str">
        <f ca="1">IFERROR(IF((VLOOKUP($E105,'Org List'!$AJ$10:$AL$190,3,FALSE))="","",(VLOOKUP($E105,'Org List'!$AJ$10:$AL$190,3,FALSE))),"")</f>
        <v>South East England Commissioning Region</v>
      </c>
      <c r="C105" s="78" t="str">
        <f ca="1">IFERROR(IF((VLOOKUP($E105,'Org List'!$AO$10:$AQ$190,3,FALSE))="","",(VLOOKUP($E105,'Org List'!$AO$10:$AQ$190,3,FALSE))),"")</f>
        <v>South East Region</v>
      </c>
      <c r="D105" s="93" t="str">
        <f ca="1">IFERROR(IF((VLOOKUP($E105,'Org List'!$AT$10:$AV$190,3,FALSE))="","",(VLOOKUP($E105,'Org List'!$AT$10:$AV$190,3,FALSE))),"")</f>
        <v>NHS England South East (Kent, Surrey and Sussex)</v>
      </c>
      <c r="E105" s="77" t="str">
        <f t="shared" ca="1" si="1"/>
        <v>E10000016</v>
      </c>
      <c r="F105" s="79" t="str">
        <f ca="1">IF(E105="","",VLOOKUP(E105,'Org List'!$J$9:$K$640,2,0))</f>
        <v>Kent</v>
      </c>
      <c r="G105" s="100">
        <f ca="1">IFERROR(IF((VLOOKUP($E105,'Adj NEA Backsheet'!$D$5:$CB$183,G$9,FALSE))="","",(VLOOKUP($E105,'Adj NEA Backsheet'!$D$5:$CB$183,G$9,FALSE))),"")</f>
        <v>16086.127472371791</v>
      </c>
      <c r="H105" s="101">
        <f ca="1">IFERROR(IF((VLOOKUP($E105,'Adj NEA Backsheet'!$D$5:$CB$183,H$9,FALSE))="","",(VLOOKUP($E105,'Adj NEA Backsheet'!$D$5:$CB$183,H$9,FALSE))),"")</f>
        <v>16468.846762957292</v>
      </c>
      <c r="I105" s="101">
        <f ca="1">IFERROR(IF((VLOOKUP($E105,'Adj NEA Backsheet'!$D$5:$CB$183,I$9,FALSE))="","",(VLOOKUP($E105,'Adj NEA Backsheet'!$D$5:$CB$183,I$9,FALSE))),"")</f>
        <v>16841.221825436332</v>
      </c>
      <c r="J105" s="102">
        <f ca="1">IFERROR(IF((VLOOKUP($E105,'Adj NEA Backsheet'!$D$5:$CB$183,J$9,FALSE))="","",(VLOOKUP($E105,'Adj NEA Backsheet'!$D$5:$CB$183,J$9,FALSE))),"")</f>
        <v>17750.614273349616</v>
      </c>
      <c r="K105" s="100">
        <f ca="1">IFERROR(IF((VLOOKUP($E105,'Adj NEA Backsheet'!$D$5:$CB$183,K$9,FALSE))="","",(VLOOKUP($E105,'Adj NEA Backsheet'!$D$5:$CB$183,K$9,FALSE))),"")</f>
        <v>25924.056291728302</v>
      </c>
      <c r="L105" s="101">
        <f ca="1">IFERROR(IF((VLOOKUP($E105,'Adj NEA Backsheet'!$D$5:$CB$183,L$9,FALSE))="","",(VLOOKUP($E105,'Adj NEA Backsheet'!$D$5:$CB$183,L$9,FALSE))),"")</f>
        <v>25546.281681151871</v>
      </c>
      <c r="M105" s="101">
        <f ca="1">IFERROR(IF((VLOOKUP($E105,'Adj NEA Backsheet'!$D$5:$CB$183,M$9,FALSE))="","",(VLOOKUP($E105,'Adj NEA Backsheet'!$D$5:$CB$183,M$9,FALSE))),"")</f>
        <v>26321.534468754591</v>
      </c>
      <c r="N105" s="103">
        <f ca="1">IFERROR(IF((VLOOKUP($E105,'Adj NEA Backsheet'!$D$5:$CB$183,N$9,FALSE))="","",(VLOOKUP($E105,'Adj NEA Backsheet'!$D$5:$CB$183,N$9,FALSE))),"")</f>
        <v>26410.499578403051</v>
      </c>
      <c r="O105" s="100">
        <f ca="1">IFERROR(IF((VLOOKUP($E105,'Adj NEA Backsheet'!$D$5:$CB$183,O$9,FALSE))="","",(VLOOKUP($E105,'Adj NEA Backsheet'!$D$5:$CB$183,O$9,FALSE))),"")</f>
        <v>42010.183764100089</v>
      </c>
      <c r="P105" s="104">
        <f ca="1">IFERROR(IF((VLOOKUP($E105,'Adj NEA Backsheet'!$D$5:$CB$183,P$9,FALSE))="","",(VLOOKUP($E105,'Adj NEA Backsheet'!$D$5:$CB$183,P$9,FALSE))),"")</f>
        <v>42015.128444109163</v>
      </c>
      <c r="Q105" s="101">
        <f ca="1">IFERROR(IF((VLOOKUP($E105,'Adj NEA Backsheet'!$D$5:$CB$183,Q$9,FALSE))="","",(VLOOKUP($E105,'Adj NEA Backsheet'!$D$5:$CB$183,Q$9,FALSE))),"")</f>
        <v>43162.756294190927</v>
      </c>
      <c r="R105" s="103">
        <f ca="1">IFERROR(IF((VLOOKUP($E105,'Adj NEA Backsheet'!$D$5:$CB$183,R$9,FALSE))="","",(VLOOKUP($E105,'Adj NEA Backsheet'!$D$5:$CB$183,R$9,FALSE))),"")</f>
        <v>44161.113851752671</v>
      </c>
    </row>
    <row r="106" spans="1:18" ht="15" customHeight="1" x14ac:dyDescent="0.3">
      <c r="A106" s="41">
        <v>93</v>
      </c>
      <c r="B106" s="77" t="str">
        <f ca="1">IFERROR(IF((VLOOKUP($E106,'Org List'!$AJ$10:$AL$190,3,FALSE))="","",(VLOOKUP($E106,'Org List'!$AJ$10:$AL$190,3,FALSE))),"")</f>
        <v>North East and Yorkshire Commissioning Region</v>
      </c>
      <c r="C106" s="78" t="str">
        <f ca="1">IFERROR(IF((VLOOKUP($E106,'Org List'!$AO$10:$AQ$190,3,FALSE))="","",(VLOOKUP($E106,'Org List'!$AO$10:$AQ$190,3,FALSE))),"")</f>
        <v>Yorkshire and The Humber Region</v>
      </c>
      <c r="D106" s="93" t="str">
        <f ca="1">IFERROR(IF((VLOOKUP($E106,'Org List'!$AT$10:$AV$190,3,FALSE))="","",(VLOOKUP($E106,'Org List'!$AT$10:$AV$190,3,FALSE))),"")</f>
        <v>NHS England North East and Yokrshire (Yorkshire And Humber)</v>
      </c>
      <c r="E106" s="77" t="str">
        <f t="shared" ca="1" si="1"/>
        <v>E06000010</v>
      </c>
      <c r="F106" s="79" t="str">
        <f ca="1">IF(E106="","",VLOOKUP(E106,'Org List'!$J$9:$K$640,2,0))</f>
        <v>Kingston upon Hull, City of</v>
      </c>
      <c r="G106" s="100">
        <f ca="1">IFERROR(IF((VLOOKUP($E106,'Adj NEA Backsheet'!$D$5:$CB$183,G$9,FALSE))="","",(VLOOKUP($E106,'Adj NEA Backsheet'!$D$5:$CB$183,G$9,FALSE))),"")</f>
        <v>1665.0404332545268</v>
      </c>
      <c r="H106" s="101">
        <f ca="1">IFERROR(IF((VLOOKUP($E106,'Adj NEA Backsheet'!$D$5:$CB$183,H$9,FALSE))="","",(VLOOKUP($E106,'Adj NEA Backsheet'!$D$5:$CB$183,H$9,FALSE))),"")</f>
        <v>1544.721951466923</v>
      </c>
      <c r="I106" s="101">
        <f ca="1">IFERROR(IF((VLOOKUP($E106,'Adj NEA Backsheet'!$D$5:$CB$183,I$9,FALSE))="","",(VLOOKUP($E106,'Adj NEA Backsheet'!$D$5:$CB$183,I$9,FALSE))),"")</f>
        <v>1632.9359914775459</v>
      </c>
      <c r="J106" s="102">
        <f ca="1">IFERROR(IF((VLOOKUP($E106,'Adj NEA Backsheet'!$D$5:$CB$183,J$9,FALSE))="","",(VLOOKUP($E106,'Adj NEA Backsheet'!$D$5:$CB$183,J$9,FALSE))),"")</f>
        <v>1506.4911705725222</v>
      </c>
      <c r="K106" s="100">
        <f ca="1">IFERROR(IF((VLOOKUP($E106,'Adj NEA Backsheet'!$D$5:$CB$183,K$9,FALSE))="","",(VLOOKUP($E106,'Adj NEA Backsheet'!$D$5:$CB$183,K$9,FALSE))),"")</f>
        <v>5111.6204852907031</v>
      </c>
      <c r="L106" s="101">
        <f ca="1">IFERROR(IF((VLOOKUP($E106,'Adj NEA Backsheet'!$D$5:$CB$183,L$9,FALSE))="","",(VLOOKUP($E106,'Adj NEA Backsheet'!$D$5:$CB$183,L$9,FALSE))),"")</f>
        <v>4921.6990651984861</v>
      </c>
      <c r="M106" s="101">
        <f ca="1">IFERROR(IF((VLOOKUP($E106,'Adj NEA Backsheet'!$D$5:$CB$183,M$9,FALSE))="","",(VLOOKUP($E106,'Adj NEA Backsheet'!$D$5:$CB$183,M$9,FALSE))),"")</f>
        <v>5279.2680532510039</v>
      </c>
      <c r="N106" s="103">
        <f ca="1">IFERROR(IF((VLOOKUP($E106,'Adj NEA Backsheet'!$D$5:$CB$183,N$9,FALSE))="","",(VLOOKUP($E106,'Adj NEA Backsheet'!$D$5:$CB$183,N$9,FALSE))),"")</f>
        <v>5379.9906724472194</v>
      </c>
      <c r="O106" s="100">
        <f ca="1">IFERROR(IF((VLOOKUP($E106,'Adj NEA Backsheet'!$D$5:$CB$183,O$9,FALSE))="","",(VLOOKUP($E106,'Adj NEA Backsheet'!$D$5:$CB$183,O$9,FALSE))),"")</f>
        <v>6776.6609185452298</v>
      </c>
      <c r="P106" s="104">
        <f ca="1">IFERROR(IF((VLOOKUP($E106,'Adj NEA Backsheet'!$D$5:$CB$183,P$9,FALSE))="","",(VLOOKUP($E106,'Adj NEA Backsheet'!$D$5:$CB$183,P$9,FALSE))),"")</f>
        <v>6466.4210166654093</v>
      </c>
      <c r="Q106" s="101">
        <f ca="1">IFERROR(IF((VLOOKUP($E106,'Adj NEA Backsheet'!$D$5:$CB$183,Q$9,FALSE))="","",(VLOOKUP($E106,'Adj NEA Backsheet'!$D$5:$CB$183,Q$9,FALSE))),"")</f>
        <v>6912.2040447285499</v>
      </c>
      <c r="R106" s="103">
        <f ca="1">IFERROR(IF((VLOOKUP($E106,'Adj NEA Backsheet'!$D$5:$CB$183,R$9,FALSE))="","",(VLOOKUP($E106,'Adj NEA Backsheet'!$D$5:$CB$183,R$9,FALSE))),"")</f>
        <v>6886.4818430197411</v>
      </c>
    </row>
    <row r="107" spans="1:18" ht="15" customHeight="1" x14ac:dyDescent="0.3">
      <c r="A107" s="41">
        <v>94</v>
      </c>
      <c r="B107" s="77" t="str">
        <f ca="1">IFERROR(IF((VLOOKUP($E107,'Org List'!$AJ$10:$AL$190,3,FALSE))="","",(VLOOKUP($E107,'Org List'!$AJ$10:$AL$190,3,FALSE))),"")</f>
        <v>London Commissioning Region</v>
      </c>
      <c r="C107" s="78" t="str">
        <f ca="1">IFERROR(IF((VLOOKUP($E107,'Org List'!$AO$10:$AQ$190,3,FALSE))="","",(VLOOKUP($E107,'Org List'!$AO$10:$AQ$190,3,FALSE))),"")</f>
        <v>London Region</v>
      </c>
      <c r="D107" s="93" t="str">
        <f ca="1">IFERROR(IF((VLOOKUP($E107,'Org List'!$AT$10:$AV$190,3,FALSE))="","",(VLOOKUP($E107,'Org List'!$AT$10:$AV$190,3,FALSE))),"")</f>
        <v>NHS England London</v>
      </c>
      <c r="E107" s="77" t="str">
        <f t="shared" ca="1" si="1"/>
        <v>E09000021</v>
      </c>
      <c r="F107" s="79" t="str">
        <f ca="1">IF(E107="","",VLOOKUP(E107,'Org List'!$J$9:$K$640,2,0))</f>
        <v>Kingston upon Thames</v>
      </c>
      <c r="G107" s="100">
        <f ca="1">IFERROR(IF((VLOOKUP($E107,'Adj NEA Backsheet'!$D$5:$CB$183,G$9,FALSE))="","",(VLOOKUP($E107,'Adj NEA Backsheet'!$D$5:$CB$183,G$9,FALSE))),"")</f>
        <v>1539.1684676415202</v>
      </c>
      <c r="H107" s="101">
        <f ca="1">IFERROR(IF((VLOOKUP($E107,'Adj NEA Backsheet'!$D$5:$CB$183,H$9,FALSE))="","",(VLOOKUP($E107,'Adj NEA Backsheet'!$D$5:$CB$183,H$9,FALSE))),"")</f>
        <v>1523.5940402891492</v>
      </c>
      <c r="I107" s="101">
        <f ca="1">IFERROR(IF((VLOOKUP($E107,'Adj NEA Backsheet'!$D$5:$CB$183,I$9,FALSE))="","",(VLOOKUP($E107,'Adj NEA Backsheet'!$D$5:$CB$183,I$9,FALSE))),"")</f>
        <v>1671.7022265010496</v>
      </c>
      <c r="J107" s="102">
        <f ca="1">IFERROR(IF((VLOOKUP($E107,'Adj NEA Backsheet'!$D$5:$CB$183,J$9,FALSE))="","",(VLOOKUP($E107,'Adj NEA Backsheet'!$D$5:$CB$183,J$9,FALSE))),"")</f>
        <v>1870.6626264741858</v>
      </c>
      <c r="K107" s="100">
        <f ca="1">IFERROR(IF((VLOOKUP($E107,'Adj NEA Backsheet'!$D$5:$CB$183,K$9,FALSE))="","",(VLOOKUP($E107,'Adj NEA Backsheet'!$D$5:$CB$183,K$9,FALSE))),"")</f>
        <v>2562.0606718971849</v>
      </c>
      <c r="L107" s="101">
        <f ca="1">IFERROR(IF((VLOOKUP($E107,'Adj NEA Backsheet'!$D$5:$CB$183,L$9,FALSE))="","",(VLOOKUP($E107,'Adj NEA Backsheet'!$D$5:$CB$183,L$9,FALSE))),"")</f>
        <v>2627.0374492798487</v>
      </c>
      <c r="M107" s="101">
        <f ca="1">IFERROR(IF((VLOOKUP($E107,'Adj NEA Backsheet'!$D$5:$CB$183,M$9,FALSE))="","",(VLOOKUP($E107,'Adj NEA Backsheet'!$D$5:$CB$183,M$9,FALSE))),"")</f>
        <v>2736.2899324298792</v>
      </c>
      <c r="N107" s="103">
        <f ca="1">IFERROR(IF((VLOOKUP($E107,'Adj NEA Backsheet'!$D$5:$CB$183,N$9,FALSE))="","",(VLOOKUP($E107,'Adj NEA Backsheet'!$D$5:$CB$183,N$9,FALSE))),"")</f>
        <v>2683.4347064047151</v>
      </c>
      <c r="O107" s="100">
        <f ca="1">IFERROR(IF((VLOOKUP($E107,'Adj NEA Backsheet'!$D$5:$CB$183,O$9,FALSE))="","",(VLOOKUP($E107,'Adj NEA Backsheet'!$D$5:$CB$183,O$9,FALSE))),"")</f>
        <v>4101.2291395387056</v>
      </c>
      <c r="P107" s="104">
        <f ca="1">IFERROR(IF((VLOOKUP($E107,'Adj NEA Backsheet'!$D$5:$CB$183,P$9,FALSE))="","",(VLOOKUP($E107,'Adj NEA Backsheet'!$D$5:$CB$183,P$9,FALSE))),"")</f>
        <v>4150.6314895689975</v>
      </c>
      <c r="Q107" s="101">
        <f ca="1">IFERROR(IF((VLOOKUP($E107,'Adj NEA Backsheet'!$D$5:$CB$183,Q$9,FALSE))="","",(VLOOKUP($E107,'Adj NEA Backsheet'!$D$5:$CB$183,Q$9,FALSE))),"")</f>
        <v>4407.9921589309288</v>
      </c>
      <c r="R107" s="103">
        <f ca="1">IFERROR(IF((VLOOKUP($E107,'Adj NEA Backsheet'!$D$5:$CB$183,R$9,FALSE))="","",(VLOOKUP($E107,'Adj NEA Backsheet'!$D$5:$CB$183,R$9,FALSE))),"")</f>
        <v>4554.0973328789005</v>
      </c>
    </row>
    <row r="108" spans="1:18" ht="15" customHeight="1" x14ac:dyDescent="0.3">
      <c r="A108" s="41">
        <v>95</v>
      </c>
      <c r="B108" s="77" t="str">
        <f ca="1">IFERROR(IF((VLOOKUP($E108,'Org List'!$AJ$10:$AL$190,3,FALSE))="","",(VLOOKUP($E108,'Org List'!$AJ$10:$AL$190,3,FALSE))),"")</f>
        <v>North East and Yorkshire Commissioning Region</v>
      </c>
      <c r="C108" s="78" t="str">
        <f ca="1">IFERROR(IF((VLOOKUP($E108,'Org List'!$AO$10:$AQ$190,3,FALSE))="","",(VLOOKUP($E108,'Org List'!$AO$10:$AQ$190,3,FALSE))),"")</f>
        <v>Yorkshire and The Humber Region</v>
      </c>
      <c r="D108" s="93" t="str">
        <f ca="1">IFERROR(IF((VLOOKUP($E108,'Org List'!$AT$10:$AV$190,3,FALSE))="","",(VLOOKUP($E108,'Org List'!$AT$10:$AV$190,3,FALSE))),"")</f>
        <v>NHS England North East and Yokrshire (Yorkshire And Humber)</v>
      </c>
      <c r="E108" s="77" t="str">
        <f t="shared" ca="1" si="1"/>
        <v>E08000034</v>
      </c>
      <c r="F108" s="79" t="str">
        <f ca="1">IF(E108="","",VLOOKUP(E108,'Org List'!$J$9:$K$640,2,0))</f>
        <v>Kirklees</v>
      </c>
      <c r="G108" s="100">
        <f ca="1">IFERROR(IF((VLOOKUP($E108,'Adj NEA Backsheet'!$D$5:$CB$183,G$9,FALSE))="","",(VLOOKUP($E108,'Adj NEA Backsheet'!$D$5:$CB$183,G$9,FALSE))),"")</f>
        <v>3932.6573367656019</v>
      </c>
      <c r="H108" s="101">
        <f ca="1">IFERROR(IF((VLOOKUP($E108,'Adj NEA Backsheet'!$D$5:$CB$183,H$9,FALSE))="","",(VLOOKUP($E108,'Adj NEA Backsheet'!$D$5:$CB$183,H$9,FALSE))),"")</f>
        <v>3854.6644801568391</v>
      </c>
      <c r="I108" s="101">
        <f ca="1">IFERROR(IF((VLOOKUP($E108,'Adj NEA Backsheet'!$D$5:$CB$183,I$9,FALSE))="","",(VLOOKUP($E108,'Adj NEA Backsheet'!$D$5:$CB$183,I$9,FALSE))),"")</f>
        <v>4126.0923470192738</v>
      </c>
      <c r="J108" s="102">
        <f ca="1">IFERROR(IF((VLOOKUP($E108,'Adj NEA Backsheet'!$D$5:$CB$183,J$9,FALSE))="","",(VLOOKUP($E108,'Adj NEA Backsheet'!$D$5:$CB$183,J$9,FALSE))),"")</f>
        <v>4042.2865793533429</v>
      </c>
      <c r="K108" s="100">
        <f ca="1">IFERROR(IF((VLOOKUP($E108,'Adj NEA Backsheet'!$D$5:$CB$183,K$9,FALSE))="","",(VLOOKUP($E108,'Adj NEA Backsheet'!$D$5:$CB$183,K$9,FALSE))),"")</f>
        <v>8477.9895908946073</v>
      </c>
      <c r="L108" s="101">
        <f ca="1">IFERROR(IF((VLOOKUP($E108,'Adj NEA Backsheet'!$D$5:$CB$183,L$9,FALSE))="","",(VLOOKUP($E108,'Adj NEA Backsheet'!$D$5:$CB$183,L$9,FALSE))),"")</f>
        <v>8404.6274164828446</v>
      </c>
      <c r="M108" s="101">
        <f ca="1">IFERROR(IF((VLOOKUP($E108,'Adj NEA Backsheet'!$D$5:$CB$183,M$9,FALSE))="","",(VLOOKUP($E108,'Adj NEA Backsheet'!$D$5:$CB$183,M$9,FALSE))),"")</f>
        <v>8916.5586994154801</v>
      </c>
      <c r="N108" s="103">
        <f ca="1">IFERROR(IF((VLOOKUP($E108,'Adj NEA Backsheet'!$D$5:$CB$183,N$9,FALSE))="","",(VLOOKUP($E108,'Adj NEA Backsheet'!$D$5:$CB$183,N$9,FALSE))),"")</f>
        <v>8848.2481599603962</v>
      </c>
      <c r="O108" s="100">
        <f ca="1">IFERROR(IF((VLOOKUP($E108,'Adj NEA Backsheet'!$D$5:$CB$183,O$9,FALSE))="","",(VLOOKUP($E108,'Adj NEA Backsheet'!$D$5:$CB$183,O$9,FALSE))),"")</f>
        <v>12410.646927660209</v>
      </c>
      <c r="P108" s="104">
        <f ca="1">IFERROR(IF((VLOOKUP($E108,'Adj NEA Backsheet'!$D$5:$CB$183,P$9,FALSE))="","",(VLOOKUP($E108,'Adj NEA Backsheet'!$D$5:$CB$183,P$9,FALSE))),"")</f>
        <v>12259.291896639683</v>
      </c>
      <c r="Q108" s="101">
        <f ca="1">IFERROR(IF((VLOOKUP($E108,'Adj NEA Backsheet'!$D$5:$CB$183,Q$9,FALSE))="","",(VLOOKUP($E108,'Adj NEA Backsheet'!$D$5:$CB$183,Q$9,FALSE))),"")</f>
        <v>13042.651046434754</v>
      </c>
      <c r="R108" s="103">
        <f ca="1">IFERROR(IF((VLOOKUP($E108,'Adj NEA Backsheet'!$D$5:$CB$183,R$9,FALSE))="","",(VLOOKUP($E108,'Adj NEA Backsheet'!$D$5:$CB$183,R$9,FALSE))),"")</f>
        <v>12890.534739313738</v>
      </c>
    </row>
    <row r="109" spans="1:18" ht="15" customHeight="1" x14ac:dyDescent="0.3">
      <c r="A109" s="41">
        <v>96</v>
      </c>
      <c r="B109" s="77" t="str">
        <f ca="1">IFERROR(IF((VLOOKUP($E109,'Org List'!$AJ$10:$AL$190,3,FALSE))="","",(VLOOKUP($E109,'Org List'!$AJ$10:$AL$190,3,FALSE))),"")</f>
        <v>North West Commissioning Region</v>
      </c>
      <c r="C109" s="78" t="str">
        <f ca="1">IFERROR(IF((VLOOKUP($E109,'Org List'!$AO$10:$AQ$190,3,FALSE))="","",(VLOOKUP($E109,'Org List'!$AO$10:$AQ$190,3,FALSE))),"")</f>
        <v>North West Region</v>
      </c>
      <c r="D109" s="93" t="str">
        <f ca="1">IFERROR(IF((VLOOKUP($E109,'Org List'!$AT$10:$AV$190,3,FALSE))="","",(VLOOKUP($E109,'Org List'!$AT$10:$AV$190,3,FALSE))),"")</f>
        <v>NHS England North West (Cheshire And Merseyside)</v>
      </c>
      <c r="E109" s="77" t="str">
        <f t="shared" ca="1" si="1"/>
        <v>E08000011</v>
      </c>
      <c r="F109" s="79" t="str">
        <f ca="1">IF(E109="","",VLOOKUP(E109,'Org List'!$J$9:$K$640,2,0))</f>
        <v>Knowsley</v>
      </c>
      <c r="G109" s="100">
        <f ca="1">IFERROR(IF((VLOOKUP($E109,'Adj NEA Backsheet'!$D$5:$CB$183,G$9,FALSE))="","",(VLOOKUP($E109,'Adj NEA Backsheet'!$D$5:$CB$183,G$9,FALSE))),"")</f>
        <v>2819.1426180856142</v>
      </c>
      <c r="H109" s="101">
        <f ca="1">IFERROR(IF((VLOOKUP($E109,'Adj NEA Backsheet'!$D$5:$CB$183,H$9,FALSE))="","",(VLOOKUP($E109,'Adj NEA Backsheet'!$D$5:$CB$183,H$9,FALSE))),"")</f>
        <v>2944.3902622810047</v>
      </c>
      <c r="I109" s="101">
        <f ca="1">IFERROR(IF((VLOOKUP($E109,'Adj NEA Backsheet'!$D$5:$CB$183,I$9,FALSE))="","",(VLOOKUP($E109,'Adj NEA Backsheet'!$D$5:$CB$183,I$9,FALSE))),"")</f>
        <v>2915.6107871363802</v>
      </c>
      <c r="J109" s="102">
        <f ca="1">IFERROR(IF((VLOOKUP($E109,'Adj NEA Backsheet'!$D$5:$CB$183,J$9,FALSE))="","",(VLOOKUP($E109,'Adj NEA Backsheet'!$D$5:$CB$183,J$9,FALSE))),"")</f>
        <v>2909.3781396381273</v>
      </c>
      <c r="K109" s="100">
        <f ca="1">IFERROR(IF((VLOOKUP($E109,'Adj NEA Backsheet'!$D$5:$CB$183,K$9,FALSE))="","",(VLOOKUP($E109,'Adj NEA Backsheet'!$D$5:$CB$183,K$9,FALSE))),"")</f>
        <v>4131.4917177927655</v>
      </c>
      <c r="L109" s="101">
        <f ca="1">IFERROR(IF((VLOOKUP($E109,'Adj NEA Backsheet'!$D$5:$CB$183,L$9,FALSE))="","",(VLOOKUP($E109,'Adj NEA Backsheet'!$D$5:$CB$183,L$9,FALSE))),"")</f>
        <v>3998.8637015560157</v>
      </c>
      <c r="M109" s="101">
        <f ca="1">IFERROR(IF((VLOOKUP($E109,'Adj NEA Backsheet'!$D$5:$CB$183,M$9,FALSE))="","",(VLOOKUP($E109,'Adj NEA Backsheet'!$D$5:$CB$183,M$9,FALSE))),"")</f>
        <v>4177.6055732577743</v>
      </c>
      <c r="N109" s="103">
        <f ca="1">IFERROR(IF((VLOOKUP($E109,'Adj NEA Backsheet'!$D$5:$CB$183,N$9,FALSE))="","",(VLOOKUP($E109,'Adj NEA Backsheet'!$D$5:$CB$183,N$9,FALSE))),"")</f>
        <v>4148.9297020122385</v>
      </c>
      <c r="O109" s="100">
        <f ca="1">IFERROR(IF((VLOOKUP($E109,'Adj NEA Backsheet'!$D$5:$CB$183,O$9,FALSE))="","",(VLOOKUP($E109,'Adj NEA Backsheet'!$D$5:$CB$183,O$9,FALSE))),"")</f>
        <v>6950.6343358783797</v>
      </c>
      <c r="P109" s="104">
        <f ca="1">IFERROR(IF((VLOOKUP($E109,'Adj NEA Backsheet'!$D$5:$CB$183,P$9,FALSE))="","",(VLOOKUP($E109,'Adj NEA Backsheet'!$D$5:$CB$183,P$9,FALSE))),"")</f>
        <v>6943.2539638370199</v>
      </c>
      <c r="Q109" s="101">
        <f ca="1">IFERROR(IF((VLOOKUP($E109,'Adj NEA Backsheet'!$D$5:$CB$183,Q$9,FALSE))="","",(VLOOKUP($E109,'Adj NEA Backsheet'!$D$5:$CB$183,Q$9,FALSE))),"")</f>
        <v>7093.2163603941544</v>
      </c>
      <c r="R109" s="103">
        <f ca="1">IFERROR(IF((VLOOKUP($E109,'Adj NEA Backsheet'!$D$5:$CB$183,R$9,FALSE))="","",(VLOOKUP($E109,'Adj NEA Backsheet'!$D$5:$CB$183,R$9,FALSE))),"")</f>
        <v>7058.3078416503658</v>
      </c>
    </row>
    <row r="110" spans="1:18" ht="15" customHeight="1" x14ac:dyDescent="0.3">
      <c r="A110" s="41">
        <v>97</v>
      </c>
      <c r="B110" s="77" t="str">
        <f ca="1">IFERROR(IF((VLOOKUP($E110,'Org List'!$AJ$10:$AL$190,3,FALSE))="","",(VLOOKUP($E110,'Org List'!$AJ$10:$AL$190,3,FALSE))),"")</f>
        <v>London Commissioning Region</v>
      </c>
      <c r="C110" s="78" t="str">
        <f ca="1">IFERROR(IF((VLOOKUP($E110,'Org List'!$AO$10:$AQ$190,3,FALSE))="","",(VLOOKUP($E110,'Org List'!$AO$10:$AQ$190,3,FALSE))),"")</f>
        <v>London Region</v>
      </c>
      <c r="D110" s="93" t="str">
        <f ca="1">IFERROR(IF((VLOOKUP($E110,'Org List'!$AT$10:$AV$190,3,FALSE))="","",(VLOOKUP($E110,'Org List'!$AT$10:$AV$190,3,FALSE))),"")</f>
        <v>NHS England London</v>
      </c>
      <c r="E110" s="77" t="str">
        <f t="shared" ca="1" si="1"/>
        <v>E09000022</v>
      </c>
      <c r="F110" s="79" t="str">
        <f ca="1">IF(E110="","",VLOOKUP(E110,'Org List'!$J$9:$K$640,2,0))</f>
        <v>Lambeth</v>
      </c>
      <c r="G110" s="100">
        <f ca="1">IFERROR(IF((VLOOKUP($E110,'Adj NEA Backsheet'!$D$5:$CB$183,G$9,FALSE))="","",(VLOOKUP($E110,'Adj NEA Backsheet'!$D$5:$CB$183,G$9,FALSE))),"")</f>
        <v>1962.9272913272491</v>
      </c>
      <c r="H110" s="101">
        <f ca="1">IFERROR(IF((VLOOKUP($E110,'Adj NEA Backsheet'!$D$5:$CB$183,H$9,FALSE))="","",(VLOOKUP($E110,'Adj NEA Backsheet'!$D$5:$CB$183,H$9,FALSE))),"")</f>
        <v>2125.2563800285975</v>
      </c>
      <c r="I110" s="101">
        <f ca="1">IFERROR(IF((VLOOKUP($E110,'Adj NEA Backsheet'!$D$5:$CB$183,I$9,FALSE))="","",(VLOOKUP($E110,'Adj NEA Backsheet'!$D$5:$CB$183,I$9,FALSE))),"")</f>
        <v>2465.6315122888341</v>
      </c>
      <c r="J110" s="102">
        <f ca="1">IFERROR(IF((VLOOKUP($E110,'Adj NEA Backsheet'!$D$5:$CB$183,J$9,FALSE))="","",(VLOOKUP($E110,'Adj NEA Backsheet'!$D$5:$CB$183,J$9,FALSE))),"")</f>
        <v>2423.6030851236555</v>
      </c>
      <c r="K110" s="100">
        <f ca="1">IFERROR(IF((VLOOKUP($E110,'Adj NEA Backsheet'!$D$5:$CB$183,K$9,FALSE))="","",(VLOOKUP($E110,'Adj NEA Backsheet'!$D$5:$CB$183,K$9,FALSE))),"")</f>
        <v>4705.5146899284655</v>
      </c>
      <c r="L110" s="101">
        <f ca="1">IFERROR(IF((VLOOKUP($E110,'Adj NEA Backsheet'!$D$5:$CB$183,L$9,FALSE))="","",(VLOOKUP($E110,'Adj NEA Backsheet'!$D$5:$CB$183,L$9,FALSE))),"")</f>
        <v>4799.7694784002142</v>
      </c>
      <c r="M110" s="101">
        <f ca="1">IFERROR(IF((VLOOKUP($E110,'Adj NEA Backsheet'!$D$5:$CB$183,M$9,FALSE))="","",(VLOOKUP($E110,'Adj NEA Backsheet'!$D$5:$CB$183,M$9,FALSE))),"")</f>
        <v>4948.4345534880231</v>
      </c>
      <c r="N110" s="103">
        <f ca="1">IFERROR(IF((VLOOKUP($E110,'Adj NEA Backsheet'!$D$5:$CB$183,N$9,FALSE))="","",(VLOOKUP($E110,'Adj NEA Backsheet'!$D$5:$CB$183,N$9,FALSE))),"")</f>
        <v>4787.0152076405593</v>
      </c>
      <c r="O110" s="100">
        <f ca="1">IFERROR(IF((VLOOKUP($E110,'Adj NEA Backsheet'!$D$5:$CB$183,O$9,FALSE))="","",(VLOOKUP($E110,'Adj NEA Backsheet'!$D$5:$CB$183,O$9,FALSE))),"")</f>
        <v>6668.4419812557144</v>
      </c>
      <c r="P110" s="104">
        <f ca="1">IFERROR(IF((VLOOKUP($E110,'Adj NEA Backsheet'!$D$5:$CB$183,P$9,FALSE))="","",(VLOOKUP($E110,'Adj NEA Backsheet'!$D$5:$CB$183,P$9,FALSE))),"")</f>
        <v>6925.0258584288113</v>
      </c>
      <c r="Q110" s="101">
        <f ca="1">IFERROR(IF((VLOOKUP($E110,'Adj NEA Backsheet'!$D$5:$CB$183,Q$9,FALSE))="","",(VLOOKUP($E110,'Adj NEA Backsheet'!$D$5:$CB$183,Q$9,FALSE))),"")</f>
        <v>7414.0660657768567</v>
      </c>
      <c r="R110" s="103">
        <f ca="1">IFERROR(IF((VLOOKUP($E110,'Adj NEA Backsheet'!$D$5:$CB$183,R$9,FALSE))="","",(VLOOKUP($E110,'Adj NEA Backsheet'!$D$5:$CB$183,R$9,FALSE))),"")</f>
        <v>7210.6182927642149</v>
      </c>
    </row>
    <row r="111" spans="1:18" ht="15" customHeight="1" x14ac:dyDescent="0.3">
      <c r="A111" s="41">
        <v>98</v>
      </c>
      <c r="B111" s="77" t="str">
        <f ca="1">IFERROR(IF((VLOOKUP($E111,'Org List'!$AJ$10:$AL$190,3,FALSE))="","",(VLOOKUP($E111,'Org List'!$AJ$10:$AL$190,3,FALSE))),"")</f>
        <v>North West Commissioning Region</v>
      </c>
      <c r="C111" s="78" t="str">
        <f ca="1">IFERROR(IF((VLOOKUP($E111,'Org List'!$AO$10:$AQ$190,3,FALSE))="","",(VLOOKUP($E111,'Org List'!$AO$10:$AQ$190,3,FALSE))),"")</f>
        <v>North West Region</v>
      </c>
      <c r="D111" s="93" t="str">
        <f ca="1">IFERROR(IF((VLOOKUP($E111,'Org List'!$AT$10:$AV$190,3,FALSE))="","",(VLOOKUP($E111,'Org List'!$AT$10:$AV$190,3,FALSE))),"")</f>
        <v>NHS England North West (Lancashire)</v>
      </c>
      <c r="E111" s="77" t="str">
        <f t="shared" ca="1" si="1"/>
        <v>E10000017</v>
      </c>
      <c r="F111" s="79" t="str">
        <f ca="1">IF(E111="","",VLOOKUP(E111,'Org List'!$J$9:$K$640,2,0))</f>
        <v>Lancashire</v>
      </c>
      <c r="G111" s="100">
        <f ca="1">IFERROR(IF((VLOOKUP($E111,'Adj NEA Backsheet'!$D$5:$CB$183,G$9,FALSE))="","",(VLOOKUP($E111,'Adj NEA Backsheet'!$D$5:$CB$183,G$9,FALSE))),"")</f>
        <v>11235.304401062953</v>
      </c>
      <c r="H111" s="101">
        <f ca="1">IFERROR(IF((VLOOKUP($E111,'Adj NEA Backsheet'!$D$5:$CB$183,H$9,FALSE))="","",(VLOOKUP($E111,'Adj NEA Backsheet'!$D$5:$CB$183,H$9,FALSE))),"")</f>
        <v>11181.659949222054</v>
      </c>
      <c r="I111" s="101">
        <f ca="1">IFERROR(IF((VLOOKUP($E111,'Adj NEA Backsheet'!$D$5:$CB$183,I$9,FALSE))="","",(VLOOKUP($E111,'Adj NEA Backsheet'!$D$5:$CB$183,I$9,FALSE))),"")</f>
        <v>13289.552290493591</v>
      </c>
      <c r="J111" s="102">
        <f ca="1">IFERROR(IF((VLOOKUP($E111,'Adj NEA Backsheet'!$D$5:$CB$183,J$9,FALSE))="","",(VLOOKUP($E111,'Adj NEA Backsheet'!$D$5:$CB$183,J$9,FALSE))),"")</f>
        <v>13279.719028885891</v>
      </c>
      <c r="K111" s="100">
        <f ca="1">IFERROR(IF((VLOOKUP($E111,'Adj NEA Backsheet'!$D$5:$CB$183,K$9,FALSE))="","",(VLOOKUP($E111,'Adj NEA Backsheet'!$D$5:$CB$183,K$9,FALSE))),"")</f>
        <v>24381.525788364375</v>
      </c>
      <c r="L111" s="101">
        <f ca="1">IFERROR(IF((VLOOKUP($E111,'Adj NEA Backsheet'!$D$5:$CB$183,L$9,FALSE))="","",(VLOOKUP($E111,'Adj NEA Backsheet'!$D$5:$CB$183,L$9,FALSE))),"")</f>
        <v>23724.005024867605</v>
      </c>
      <c r="M111" s="101">
        <f ca="1">IFERROR(IF((VLOOKUP($E111,'Adj NEA Backsheet'!$D$5:$CB$183,M$9,FALSE))="","",(VLOOKUP($E111,'Adj NEA Backsheet'!$D$5:$CB$183,M$9,FALSE))),"")</f>
        <v>25398.441540875981</v>
      </c>
      <c r="N111" s="103">
        <f ca="1">IFERROR(IF((VLOOKUP($E111,'Adj NEA Backsheet'!$D$5:$CB$183,N$9,FALSE))="","",(VLOOKUP($E111,'Adj NEA Backsheet'!$D$5:$CB$183,N$9,FALSE))),"")</f>
        <v>24820.893939079891</v>
      </c>
      <c r="O111" s="100">
        <f ca="1">IFERROR(IF((VLOOKUP($E111,'Adj NEA Backsheet'!$D$5:$CB$183,O$9,FALSE))="","",(VLOOKUP($E111,'Adj NEA Backsheet'!$D$5:$CB$183,O$9,FALSE))),"")</f>
        <v>35616.830189427332</v>
      </c>
      <c r="P111" s="104">
        <f ca="1">IFERROR(IF((VLOOKUP($E111,'Adj NEA Backsheet'!$D$5:$CB$183,P$9,FALSE))="","",(VLOOKUP($E111,'Adj NEA Backsheet'!$D$5:$CB$183,P$9,FALSE))),"")</f>
        <v>34905.664974089661</v>
      </c>
      <c r="Q111" s="101">
        <f ca="1">IFERROR(IF((VLOOKUP($E111,'Adj NEA Backsheet'!$D$5:$CB$183,Q$9,FALSE))="","",(VLOOKUP($E111,'Adj NEA Backsheet'!$D$5:$CB$183,Q$9,FALSE))),"")</f>
        <v>38687.993831369575</v>
      </c>
      <c r="R111" s="103">
        <f ca="1">IFERROR(IF((VLOOKUP($E111,'Adj NEA Backsheet'!$D$5:$CB$183,R$9,FALSE))="","",(VLOOKUP($E111,'Adj NEA Backsheet'!$D$5:$CB$183,R$9,FALSE))),"")</f>
        <v>38100.612967965782</v>
      </c>
    </row>
    <row r="112" spans="1:18" ht="15" customHeight="1" x14ac:dyDescent="0.3">
      <c r="A112" s="41">
        <v>99</v>
      </c>
      <c r="B112" s="77" t="str">
        <f ca="1">IFERROR(IF((VLOOKUP($E112,'Org List'!$AJ$10:$AL$190,3,FALSE))="","",(VLOOKUP($E112,'Org List'!$AJ$10:$AL$190,3,FALSE))),"")</f>
        <v>North East and Yorkshire Commissioning Region</v>
      </c>
      <c r="C112" s="78" t="str">
        <f ca="1">IFERROR(IF((VLOOKUP($E112,'Org List'!$AO$10:$AQ$190,3,FALSE))="","",(VLOOKUP($E112,'Org List'!$AO$10:$AQ$190,3,FALSE))),"")</f>
        <v>Yorkshire and The Humber Region</v>
      </c>
      <c r="D112" s="93" t="str">
        <f ca="1">IFERROR(IF((VLOOKUP($E112,'Org List'!$AT$10:$AV$190,3,FALSE))="","",(VLOOKUP($E112,'Org List'!$AT$10:$AV$190,3,FALSE))),"")</f>
        <v>NHS England North East and Yokrshire (Yorkshire And Humber)</v>
      </c>
      <c r="E112" s="77" t="str">
        <f t="shared" ca="1" si="1"/>
        <v>E08000035</v>
      </c>
      <c r="F112" s="79" t="str">
        <f ca="1">IF(E112="","",VLOOKUP(E112,'Org List'!$J$9:$K$640,2,0))</f>
        <v>Leeds</v>
      </c>
      <c r="G112" s="100">
        <f ca="1">IFERROR(IF((VLOOKUP($E112,'Adj NEA Backsheet'!$D$5:$CB$183,G$9,FALSE))="","",(VLOOKUP($E112,'Adj NEA Backsheet'!$D$5:$CB$183,G$9,FALSE))),"")</f>
        <v>5433.8420363352552</v>
      </c>
      <c r="H112" s="101">
        <f ca="1">IFERROR(IF((VLOOKUP($E112,'Adj NEA Backsheet'!$D$5:$CB$183,H$9,FALSE))="","",(VLOOKUP($E112,'Adj NEA Backsheet'!$D$5:$CB$183,H$9,FALSE))),"")</f>
        <v>5066.7840295913556</v>
      </c>
      <c r="I112" s="101">
        <f ca="1">IFERROR(IF((VLOOKUP($E112,'Adj NEA Backsheet'!$D$5:$CB$183,I$9,FALSE))="","",(VLOOKUP($E112,'Adj NEA Backsheet'!$D$5:$CB$183,I$9,FALSE))),"")</f>
        <v>4474.2041758901269</v>
      </c>
      <c r="J112" s="102">
        <f ca="1">IFERROR(IF((VLOOKUP($E112,'Adj NEA Backsheet'!$D$5:$CB$183,J$9,FALSE))="","",(VLOOKUP($E112,'Adj NEA Backsheet'!$D$5:$CB$183,J$9,FALSE))),"")</f>
        <v>4347.0501341062891</v>
      </c>
      <c r="K112" s="100">
        <f ca="1">IFERROR(IF((VLOOKUP($E112,'Adj NEA Backsheet'!$D$5:$CB$183,K$9,FALSE))="","",(VLOOKUP($E112,'Adj NEA Backsheet'!$D$5:$CB$183,K$9,FALSE))),"")</f>
        <v>13913.963509224246</v>
      </c>
      <c r="L112" s="101">
        <f ca="1">IFERROR(IF((VLOOKUP($E112,'Adj NEA Backsheet'!$D$5:$CB$183,L$9,FALSE))="","",(VLOOKUP($E112,'Adj NEA Backsheet'!$D$5:$CB$183,L$9,FALSE))),"")</f>
        <v>14054.591876348084</v>
      </c>
      <c r="M112" s="101">
        <f ca="1">IFERROR(IF((VLOOKUP($E112,'Adj NEA Backsheet'!$D$5:$CB$183,M$9,FALSE))="","",(VLOOKUP($E112,'Adj NEA Backsheet'!$D$5:$CB$183,M$9,FALSE))),"")</f>
        <v>13683.627655980561</v>
      </c>
      <c r="N112" s="103">
        <f ca="1">IFERROR(IF((VLOOKUP($E112,'Adj NEA Backsheet'!$D$5:$CB$183,N$9,FALSE))="","",(VLOOKUP($E112,'Adj NEA Backsheet'!$D$5:$CB$183,N$9,FALSE))),"")</f>
        <v>13583.10961221927</v>
      </c>
      <c r="O112" s="100">
        <f ca="1">IFERROR(IF((VLOOKUP($E112,'Adj NEA Backsheet'!$D$5:$CB$183,O$9,FALSE))="","",(VLOOKUP($E112,'Adj NEA Backsheet'!$D$5:$CB$183,O$9,FALSE))),"")</f>
        <v>19347.805545559502</v>
      </c>
      <c r="P112" s="104">
        <f ca="1">IFERROR(IF((VLOOKUP($E112,'Adj NEA Backsheet'!$D$5:$CB$183,P$9,FALSE))="","",(VLOOKUP($E112,'Adj NEA Backsheet'!$D$5:$CB$183,P$9,FALSE))),"")</f>
        <v>19121.37590593944</v>
      </c>
      <c r="Q112" s="101">
        <f ca="1">IFERROR(IF((VLOOKUP($E112,'Adj NEA Backsheet'!$D$5:$CB$183,Q$9,FALSE))="","",(VLOOKUP($E112,'Adj NEA Backsheet'!$D$5:$CB$183,Q$9,FALSE))),"")</f>
        <v>18157.831831870688</v>
      </c>
      <c r="R112" s="103">
        <f ca="1">IFERROR(IF((VLOOKUP($E112,'Adj NEA Backsheet'!$D$5:$CB$183,R$9,FALSE))="","",(VLOOKUP($E112,'Adj NEA Backsheet'!$D$5:$CB$183,R$9,FALSE))),"")</f>
        <v>17930.15974632556</v>
      </c>
    </row>
    <row r="113" spans="1:18" ht="15" customHeight="1" x14ac:dyDescent="0.3">
      <c r="A113" s="41">
        <v>100</v>
      </c>
      <c r="B113" s="77" t="str">
        <f ca="1">IFERROR(IF((VLOOKUP($E113,'Org List'!$AJ$10:$AL$190,3,FALSE))="","",(VLOOKUP($E113,'Org List'!$AJ$10:$AL$190,3,FALSE))),"")</f>
        <v>Midlands Commissioning Region</v>
      </c>
      <c r="C113" s="78" t="str">
        <f ca="1">IFERROR(IF((VLOOKUP($E113,'Org List'!$AO$10:$AQ$190,3,FALSE))="","",(VLOOKUP($E113,'Org List'!$AO$10:$AQ$190,3,FALSE))),"")</f>
        <v>East Midlands Region</v>
      </c>
      <c r="D113" s="93" t="str">
        <f ca="1">IFERROR(IF((VLOOKUP($E113,'Org List'!$AT$10:$AV$190,3,FALSE))="","",(VLOOKUP($E113,'Org List'!$AT$10:$AV$190,3,FALSE))),"")</f>
        <v>NHS England Midlands (Central Midlands)</v>
      </c>
      <c r="E113" s="77" t="str">
        <f t="shared" ca="1" si="1"/>
        <v>E06000016</v>
      </c>
      <c r="F113" s="79" t="str">
        <f ca="1">IF(E113="","",VLOOKUP(E113,'Org List'!$J$9:$K$640,2,0))</f>
        <v>Leicester</v>
      </c>
      <c r="G113" s="100">
        <f ca="1">IFERROR(IF((VLOOKUP($E113,'Adj NEA Backsheet'!$D$5:$CB$183,G$9,FALSE))="","",(VLOOKUP($E113,'Adj NEA Backsheet'!$D$5:$CB$183,G$9,FALSE))),"")</f>
        <v>3704.6151674734861</v>
      </c>
      <c r="H113" s="101">
        <f ca="1">IFERROR(IF((VLOOKUP($E113,'Adj NEA Backsheet'!$D$5:$CB$183,H$9,FALSE))="","",(VLOOKUP($E113,'Adj NEA Backsheet'!$D$5:$CB$183,H$9,FALSE))),"")</f>
        <v>3262.4362018212337</v>
      </c>
      <c r="I113" s="101">
        <f ca="1">IFERROR(IF((VLOOKUP($E113,'Adj NEA Backsheet'!$D$5:$CB$183,I$9,FALSE))="","",(VLOOKUP($E113,'Adj NEA Backsheet'!$D$5:$CB$183,I$9,FALSE))),"")</f>
        <v>3389.3523457762299</v>
      </c>
      <c r="J113" s="102">
        <f ca="1">IFERROR(IF((VLOOKUP($E113,'Adj NEA Backsheet'!$D$5:$CB$183,J$9,FALSE))="","",(VLOOKUP($E113,'Adj NEA Backsheet'!$D$5:$CB$183,J$9,FALSE))),"")</f>
        <v>3176.5766452188168</v>
      </c>
      <c r="K113" s="100">
        <f ca="1">IFERROR(IF((VLOOKUP($E113,'Adj NEA Backsheet'!$D$5:$CB$183,K$9,FALSE))="","",(VLOOKUP($E113,'Adj NEA Backsheet'!$D$5:$CB$183,K$9,FALSE))),"")</f>
        <v>6689.750920077513</v>
      </c>
      <c r="L113" s="101">
        <f ca="1">IFERROR(IF((VLOOKUP($E113,'Adj NEA Backsheet'!$D$5:$CB$183,L$9,FALSE))="","",(VLOOKUP($E113,'Adj NEA Backsheet'!$D$5:$CB$183,L$9,FALSE))),"")</f>
        <v>6434.6659703970245</v>
      </c>
      <c r="M113" s="101">
        <f ca="1">IFERROR(IF((VLOOKUP($E113,'Adj NEA Backsheet'!$D$5:$CB$183,M$9,FALSE))="","",(VLOOKUP($E113,'Adj NEA Backsheet'!$D$5:$CB$183,M$9,FALSE))),"")</f>
        <v>7065.9847227885766</v>
      </c>
      <c r="N113" s="103">
        <f ca="1">IFERROR(IF((VLOOKUP($E113,'Adj NEA Backsheet'!$D$5:$CB$183,N$9,FALSE))="","",(VLOOKUP($E113,'Adj NEA Backsheet'!$D$5:$CB$183,N$9,FALSE))),"")</f>
        <v>7147.8481627586716</v>
      </c>
      <c r="O113" s="100">
        <f ca="1">IFERROR(IF((VLOOKUP($E113,'Adj NEA Backsheet'!$D$5:$CB$183,O$9,FALSE))="","",(VLOOKUP($E113,'Adj NEA Backsheet'!$D$5:$CB$183,O$9,FALSE))),"")</f>
        <v>10394.366087551</v>
      </c>
      <c r="P113" s="104">
        <f ca="1">IFERROR(IF((VLOOKUP($E113,'Adj NEA Backsheet'!$D$5:$CB$183,P$9,FALSE))="","",(VLOOKUP($E113,'Adj NEA Backsheet'!$D$5:$CB$183,P$9,FALSE))),"")</f>
        <v>9697.1021722182577</v>
      </c>
      <c r="Q113" s="101">
        <f ca="1">IFERROR(IF((VLOOKUP($E113,'Adj NEA Backsheet'!$D$5:$CB$183,Q$9,FALSE))="","",(VLOOKUP($E113,'Adj NEA Backsheet'!$D$5:$CB$183,Q$9,FALSE))),"")</f>
        <v>10455.337068564806</v>
      </c>
      <c r="R113" s="103">
        <f ca="1">IFERROR(IF((VLOOKUP($E113,'Adj NEA Backsheet'!$D$5:$CB$183,R$9,FALSE))="","",(VLOOKUP($E113,'Adj NEA Backsheet'!$D$5:$CB$183,R$9,FALSE))),"")</f>
        <v>10324.424807977488</v>
      </c>
    </row>
    <row r="114" spans="1:18" ht="15" customHeight="1" x14ac:dyDescent="0.3">
      <c r="A114" s="41">
        <v>101</v>
      </c>
      <c r="B114" s="77" t="str">
        <f ca="1">IFERROR(IF((VLOOKUP($E114,'Org List'!$AJ$10:$AL$190,3,FALSE))="","",(VLOOKUP($E114,'Org List'!$AJ$10:$AL$190,3,FALSE))),"")</f>
        <v>Midlands Commissioning Region</v>
      </c>
      <c r="C114" s="78" t="str">
        <f ca="1">IFERROR(IF((VLOOKUP($E114,'Org List'!$AO$10:$AQ$190,3,FALSE))="","",(VLOOKUP($E114,'Org List'!$AO$10:$AQ$190,3,FALSE))),"")</f>
        <v>East Midlands Region</v>
      </c>
      <c r="D114" s="93" t="str">
        <f ca="1">IFERROR(IF((VLOOKUP($E114,'Org List'!$AT$10:$AV$190,3,FALSE))="","",(VLOOKUP($E114,'Org List'!$AT$10:$AV$190,3,FALSE))),"")</f>
        <v>NHS England Midlands (Central Midlands)</v>
      </c>
      <c r="E114" s="77" t="str">
        <f t="shared" ca="1" si="1"/>
        <v>E10000018</v>
      </c>
      <c r="F114" s="79" t="str">
        <f ca="1">IF(E114="","",VLOOKUP(E114,'Org List'!$J$9:$K$640,2,0))</f>
        <v>Leicestershire</v>
      </c>
      <c r="G114" s="100">
        <f ca="1">IFERROR(IF((VLOOKUP($E114,'Adj NEA Backsheet'!$D$5:$CB$183,G$9,FALSE))="","",(VLOOKUP($E114,'Adj NEA Backsheet'!$D$5:$CB$183,G$9,FALSE))),"")</f>
        <v>5202.7182288623444</v>
      </c>
      <c r="H114" s="101">
        <f ca="1">IFERROR(IF((VLOOKUP($E114,'Adj NEA Backsheet'!$D$5:$CB$183,H$9,FALSE))="","",(VLOOKUP($E114,'Adj NEA Backsheet'!$D$5:$CB$183,H$9,FALSE))),"")</f>
        <v>4825.2058193183584</v>
      </c>
      <c r="I114" s="101">
        <f ca="1">IFERROR(IF((VLOOKUP($E114,'Adj NEA Backsheet'!$D$5:$CB$183,I$9,FALSE))="","",(VLOOKUP($E114,'Adj NEA Backsheet'!$D$5:$CB$183,I$9,FALSE))),"")</f>
        <v>4984.0541541812599</v>
      </c>
      <c r="J114" s="102">
        <f ca="1">IFERROR(IF((VLOOKUP($E114,'Adj NEA Backsheet'!$D$5:$CB$183,J$9,FALSE))="","",(VLOOKUP($E114,'Adj NEA Backsheet'!$D$5:$CB$183,J$9,FALSE))),"")</f>
        <v>5007.5940647759162</v>
      </c>
      <c r="K114" s="100">
        <f ca="1">IFERROR(IF((VLOOKUP($E114,'Adj NEA Backsheet'!$D$5:$CB$183,K$9,FALSE))="","",(VLOOKUP($E114,'Adj NEA Backsheet'!$D$5:$CB$183,K$9,FALSE))),"")</f>
        <v>12432.144491318762</v>
      </c>
      <c r="L114" s="101">
        <f ca="1">IFERROR(IF((VLOOKUP($E114,'Adj NEA Backsheet'!$D$5:$CB$183,L$9,FALSE))="","",(VLOOKUP($E114,'Adj NEA Backsheet'!$D$5:$CB$183,L$9,FALSE))),"")</f>
        <v>12310.070068920737</v>
      </c>
      <c r="M114" s="101">
        <f ca="1">IFERROR(IF((VLOOKUP($E114,'Adj NEA Backsheet'!$D$5:$CB$183,M$9,FALSE))="","",(VLOOKUP($E114,'Adj NEA Backsheet'!$D$5:$CB$183,M$9,FALSE))),"")</f>
        <v>12846.518270396884</v>
      </c>
      <c r="N114" s="103">
        <f ca="1">IFERROR(IF((VLOOKUP($E114,'Adj NEA Backsheet'!$D$5:$CB$183,N$9,FALSE))="","",(VLOOKUP($E114,'Adj NEA Backsheet'!$D$5:$CB$183,N$9,FALSE))),"")</f>
        <v>13164.938242277767</v>
      </c>
      <c r="O114" s="100">
        <f ca="1">IFERROR(IF((VLOOKUP($E114,'Adj NEA Backsheet'!$D$5:$CB$183,O$9,FALSE))="","",(VLOOKUP($E114,'Adj NEA Backsheet'!$D$5:$CB$183,O$9,FALSE))),"")</f>
        <v>17634.862720181107</v>
      </c>
      <c r="P114" s="104">
        <f ca="1">IFERROR(IF((VLOOKUP($E114,'Adj NEA Backsheet'!$D$5:$CB$183,P$9,FALSE))="","",(VLOOKUP($E114,'Adj NEA Backsheet'!$D$5:$CB$183,P$9,FALSE))),"")</f>
        <v>17135.275888239095</v>
      </c>
      <c r="Q114" s="101">
        <f ca="1">IFERROR(IF((VLOOKUP($E114,'Adj NEA Backsheet'!$D$5:$CB$183,Q$9,FALSE))="","",(VLOOKUP($E114,'Adj NEA Backsheet'!$D$5:$CB$183,Q$9,FALSE))),"")</f>
        <v>17830.572424578146</v>
      </c>
      <c r="R114" s="103">
        <f ca="1">IFERROR(IF((VLOOKUP($E114,'Adj NEA Backsheet'!$D$5:$CB$183,R$9,FALSE))="","",(VLOOKUP($E114,'Adj NEA Backsheet'!$D$5:$CB$183,R$9,FALSE))),"")</f>
        <v>18172.532307053683</v>
      </c>
    </row>
    <row r="115" spans="1:18" ht="15" customHeight="1" x14ac:dyDescent="0.3">
      <c r="A115" s="41">
        <v>102</v>
      </c>
      <c r="B115" s="77" t="str">
        <f ca="1">IFERROR(IF((VLOOKUP($E115,'Org List'!$AJ$10:$AL$190,3,FALSE))="","",(VLOOKUP($E115,'Org List'!$AJ$10:$AL$190,3,FALSE))),"")</f>
        <v>London Commissioning Region</v>
      </c>
      <c r="C115" s="78" t="str">
        <f ca="1">IFERROR(IF((VLOOKUP($E115,'Org List'!$AO$10:$AQ$190,3,FALSE))="","",(VLOOKUP($E115,'Org List'!$AO$10:$AQ$190,3,FALSE))),"")</f>
        <v>London Region</v>
      </c>
      <c r="D115" s="93" t="str">
        <f ca="1">IFERROR(IF((VLOOKUP($E115,'Org List'!$AT$10:$AV$190,3,FALSE))="","",(VLOOKUP($E115,'Org List'!$AT$10:$AV$190,3,FALSE))),"")</f>
        <v>NHS England London</v>
      </c>
      <c r="E115" s="77" t="str">
        <f t="shared" ca="1" si="1"/>
        <v>E09000023</v>
      </c>
      <c r="F115" s="79" t="str">
        <f ca="1">IF(E115="","",VLOOKUP(E115,'Org List'!$J$9:$K$640,2,0))</f>
        <v>Lewisham</v>
      </c>
      <c r="G115" s="100">
        <f ca="1">IFERROR(IF((VLOOKUP($E115,'Adj NEA Backsheet'!$D$5:$CB$183,G$9,FALSE))="","",(VLOOKUP($E115,'Adj NEA Backsheet'!$D$5:$CB$183,G$9,FALSE))),"")</f>
        <v>1820.7392359712912</v>
      </c>
      <c r="H115" s="101">
        <f ca="1">IFERROR(IF((VLOOKUP($E115,'Adj NEA Backsheet'!$D$5:$CB$183,H$9,FALSE))="","",(VLOOKUP($E115,'Adj NEA Backsheet'!$D$5:$CB$183,H$9,FALSE))),"")</f>
        <v>1852.4488833319924</v>
      </c>
      <c r="I115" s="101">
        <f ca="1">IFERROR(IF((VLOOKUP($E115,'Adj NEA Backsheet'!$D$5:$CB$183,I$9,FALSE))="","",(VLOOKUP($E115,'Adj NEA Backsheet'!$D$5:$CB$183,I$9,FALSE))),"")</f>
        <v>2207.6554365528787</v>
      </c>
      <c r="J115" s="102">
        <f ca="1">IFERROR(IF((VLOOKUP($E115,'Adj NEA Backsheet'!$D$5:$CB$183,J$9,FALSE))="","",(VLOOKUP($E115,'Adj NEA Backsheet'!$D$5:$CB$183,J$9,FALSE))),"")</f>
        <v>2181.2704536175256</v>
      </c>
      <c r="K115" s="100">
        <f ca="1">IFERROR(IF((VLOOKUP($E115,'Adj NEA Backsheet'!$D$5:$CB$183,K$9,FALSE))="","",(VLOOKUP($E115,'Adj NEA Backsheet'!$D$5:$CB$183,K$9,FALSE))),"")</f>
        <v>4772.5705794283667</v>
      </c>
      <c r="L115" s="101">
        <f ca="1">IFERROR(IF((VLOOKUP($E115,'Adj NEA Backsheet'!$D$5:$CB$183,L$9,FALSE))="","",(VLOOKUP($E115,'Adj NEA Backsheet'!$D$5:$CB$183,L$9,FALSE))),"")</f>
        <v>4758.3892231832615</v>
      </c>
      <c r="M115" s="101">
        <f ca="1">IFERROR(IF((VLOOKUP($E115,'Adj NEA Backsheet'!$D$5:$CB$183,M$9,FALSE))="","",(VLOOKUP($E115,'Adj NEA Backsheet'!$D$5:$CB$183,M$9,FALSE))),"")</f>
        <v>4813.9836849016619</v>
      </c>
      <c r="N115" s="103">
        <f ca="1">IFERROR(IF((VLOOKUP($E115,'Adj NEA Backsheet'!$D$5:$CB$183,N$9,FALSE))="","",(VLOOKUP($E115,'Adj NEA Backsheet'!$D$5:$CB$183,N$9,FALSE))),"")</f>
        <v>4744.0602546287046</v>
      </c>
      <c r="O115" s="100">
        <f ca="1">IFERROR(IF((VLOOKUP($E115,'Adj NEA Backsheet'!$D$5:$CB$183,O$9,FALSE))="","",(VLOOKUP($E115,'Adj NEA Backsheet'!$D$5:$CB$183,O$9,FALSE))),"")</f>
        <v>6593.309815399658</v>
      </c>
      <c r="P115" s="104">
        <f ca="1">IFERROR(IF((VLOOKUP($E115,'Adj NEA Backsheet'!$D$5:$CB$183,P$9,FALSE))="","",(VLOOKUP($E115,'Adj NEA Backsheet'!$D$5:$CB$183,P$9,FALSE))),"")</f>
        <v>6610.8381065152535</v>
      </c>
      <c r="Q115" s="101">
        <f ca="1">IFERROR(IF((VLOOKUP($E115,'Adj NEA Backsheet'!$D$5:$CB$183,Q$9,FALSE))="","",(VLOOKUP($E115,'Adj NEA Backsheet'!$D$5:$CB$183,Q$9,FALSE))),"")</f>
        <v>7021.6391214545401</v>
      </c>
      <c r="R115" s="103">
        <f ca="1">IFERROR(IF((VLOOKUP($E115,'Adj NEA Backsheet'!$D$5:$CB$183,R$9,FALSE))="","",(VLOOKUP($E115,'Adj NEA Backsheet'!$D$5:$CB$183,R$9,FALSE))),"")</f>
        <v>6925.3307082462306</v>
      </c>
    </row>
    <row r="116" spans="1:18" ht="15" customHeight="1" x14ac:dyDescent="0.3">
      <c r="A116" s="41">
        <v>103</v>
      </c>
      <c r="B116" s="77" t="str">
        <f ca="1">IFERROR(IF((VLOOKUP($E116,'Org List'!$AJ$10:$AL$190,3,FALSE))="","",(VLOOKUP($E116,'Org List'!$AJ$10:$AL$190,3,FALSE))),"")</f>
        <v>Midlands Commissioning Region</v>
      </c>
      <c r="C116" s="78" t="str">
        <f ca="1">IFERROR(IF((VLOOKUP($E116,'Org List'!$AO$10:$AQ$190,3,FALSE))="","",(VLOOKUP($E116,'Org List'!$AO$10:$AQ$190,3,FALSE))),"")</f>
        <v>East Midlands Region</v>
      </c>
      <c r="D116" s="93" t="str">
        <f ca="1">IFERROR(IF((VLOOKUP($E116,'Org List'!$AT$10:$AV$190,3,FALSE))="","",(VLOOKUP($E116,'Org List'!$AT$10:$AV$190,3,FALSE))),"")</f>
        <v>NHS England Midlands (Central Midlands)</v>
      </c>
      <c r="E116" s="77" t="str">
        <f t="shared" ca="1" si="1"/>
        <v>E10000019</v>
      </c>
      <c r="F116" s="79" t="str">
        <f ca="1">IF(E116="","",VLOOKUP(E116,'Org List'!$J$9:$K$640,2,0))</f>
        <v>Lincolnshire</v>
      </c>
      <c r="G116" s="100">
        <f ca="1">IFERROR(IF((VLOOKUP($E116,'Adj NEA Backsheet'!$D$5:$CB$183,G$9,FALSE))="","",(VLOOKUP($E116,'Adj NEA Backsheet'!$D$5:$CB$183,G$9,FALSE))),"")</f>
        <v>4508.6170194840379</v>
      </c>
      <c r="H116" s="101">
        <f ca="1">IFERROR(IF((VLOOKUP($E116,'Adj NEA Backsheet'!$D$5:$CB$183,H$9,FALSE))="","",(VLOOKUP($E116,'Adj NEA Backsheet'!$D$5:$CB$183,H$9,FALSE))),"")</f>
        <v>4493.9854273421852</v>
      </c>
      <c r="I116" s="101">
        <f ca="1">IFERROR(IF((VLOOKUP($E116,'Adj NEA Backsheet'!$D$5:$CB$183,I$9,FALSE))="","",(VLOOKUP($E116,'Adj NEA Backsheet'!$D$5:$CB$183,I$9,FALSE))),"")</f>
        <v>5124.2896644184866</v>
      </c>
      <c r="J116" s="102">
        <f ca="1">IFERROR(IF((VLOOKUP($E116,'Adj NEA Backsheet'!$D$5:$CB$183,J$9,FALSE))="","",(VLOOKUP($E116,'Adj NEA Backsheet'!$D$5:$CB$183,J$9,FALSE))),"")</f>
        <v>4965.7569597639958</v>
      </c>
      <c r="K116" s="100">
        <f ca="1">IFERROR(IF((VLOOKUP($E116,'Adj NEA Backsheet'!$D$5:$CB$183,K$9,FALSE))="","",(VLOOKUP($E116,'Adj NEA Backsheet'!$D$5:$CB$183,K$9,FALSE))),"")</f>
        <v>14358.653431287245</v>
      </c>
      <c r="L116" s="101">
        <f ca="1">IFERROR(IF((VLOOKUP($E116,'Adj NEA Backsheet'!$D$5:$CB$183,L$9,FALSE))="","",(VLOOKUP($E116,'Adj NEA Backsheet'!$D$5:$CB$183,L$9,FALSE))),"")</f>
        <v>14402.636356071798</v>
      </c>
      <c r="M116" s="101">
        <f ca="1">IFERROR(IF((VLOOKUP($E116,'Adj NEA Backsheet'!$D$5:$CB$183,M$9,FALSE))="","",(VLOOKUP($E116,'Adj NEA Backsheet'!$D$5:$CB$183,M$9,FALSE))),"")</f>
        <v>14953.752850262994</v>
      </c>
      <c r="N116" s="103">
        <f ca="1">IFERROR(IF((VLOOKUP($E116,'Adj NEA Backsheet'!$D$5:$CB$183,N$9,FALSE))="","",(VLOOKUP($E116,'Adj NEA Backsheet'!$D$5:$CB$183,N$9,FALSE))),"")</f>
        <v>15390.596519883155</v>
      </c>
      <c r="O116" s="100">
        <f ca="1">IFERROR(IF((VLOOKUP($E116,'Adj NEA Backsheet'!$D$5:$CB$183,O$9,FALSE))="","",(VLOOKUP($E116,'Adj NEA Backsheet'!$D$5:$CB$183,O$9,FALSE))),"")</f>
        <v>18867.270450771284</v>
      </c>
      <c r="P116" s="104">
        <f ca="1">IFERROR(IF((VLOOKUP($E116,'Adj NEA Backsheet'!$D$5:$CB$183,P$9,FALSE))="","",(VLOOKUP($E116,'Adj NEA Backsheet'!$D$5:$CB$183,P$9,FALSE))),"")</f>
        <v>18896.621783413982</v>
      </c>
      <c r="Q116" s="101">
        <f ca="1">IFERROR(IF((VLOOKUP($E116,'Adj NEA Backsheet'!$D$5:$CB$183,Q$9,FALSE))="","",(VLOOKUP($E116,'Adj NEA Backsheet'!$D$5:$CB$183,Q$9,FALSE))),"")</f>
        <v>20078.042514681481</v>
      </c>
      <c r="R116" s="103">
        <f ca="1">IFERROR(IF((VLOOKUP($E116,'Adj NEA Backsheet'!$D$5:$CB$183,R$9,FALSE))="","",(VLOOKUP($E116,'Adj NEA Backsheet'!$D$5:$CB$183,R$9,FALSE))),"")</f>
        <v>20356.35347964715</v>
      </c>
    </row>
    <row r="117" spans="1:18" ht="15" customHeight="1" x14ac:dyDescent="0.3">
      <c r="A117" s="41">
        <v>104</v>
      </c>
      <c r="B117" s="77" t="str">
        <f ca="1">IFERROR(IF((VLOOKUP($E117,'Org List'!$AJ$10:$AL$190,3,FALSE))="","",(VLOOKUP($E117,'Org List'!$AJ$10:$AL$190,3,FALSE))),"")</f>
        <v>North West Commissioning Region</v>
      </c>
      <c r="C117" s="78" t="str">
        <f ca="1">IFERROR(IF((VLOOKUP($E117,'Org List'!$AO$10:$AQ$190,3,FALSE))="","",(VLOOKUP($E117,'Org List'!$AO$10:$AQ$190,3,FALSE))),"")</f>
        <v>North West Region</v>
      </c>
      <c r="D117" s="93" t="str">
        <f ca="1">IFERROR(IF((VLOOKUP($E117,'Org List'!$AT$10:$AV$190,3,FALSE))="","",(VLOOKUP($E117,'Org List'!$AT$10:$AV$190,3,FALSE))),"")</f>
        <v>NHS England North West (Cheshire And Merseyside)</v>
      </c>
      <c r="E117" s="77" t="str">
        <f t="shared" ca="1" si="1"/>
        <v>E08000012</v>
      </c>
      <c r="F117" s="79" t="str">
        <f ca="1">IF(E117="","",VLOOKUP(E117,'Org List'!$J$9:$K$640,2,0))</f>
        <v>Liverpool</v>
      </c>
      <c r="G117" s="100">
        <f ca="1">IFERROR(IF((VLOOKUP($E117,'Adj NEA Backsheet'!$D$5:$CB$183,G$9,FALSE))="","",(VLOOKUP($E117,'Adj NEA Backsheet'!$D$5:$CB$183,G$9,FALSE))),"")</f>
        <v>7140.2438908985505</v>
      </c>
      <c r="H117" s="101">
        <f ca="1">IFERROR(IF((VLOOKUP($E117,'Adj NEA Backsheet'!$D$5:$CB$183,H$9,FALSE))="","",(VLOOKUP($E117,'Adj NEA Backsheet'!$D$5:$CB$183,H$9,FALSE))),"")</f>
        <v>7424.27221081063</v>
      </c>
      <c r="I117" s="101">
        <f ca="1">IFERROR(IF((VLOOKUP($E117,'Adj NEA Backsheet'!$D$5:$CB$183,I$9,FALSE))="","",(VLOOKUP($E117,'Adj NEA Backsheet'!$D$5:$CB$183,I$9,FALSE))),"")</f>
        <v>7540.8794122883137</v>
      </c>
      <c r="J117" s="102">
        <f ca="1">IFERROR(IF((VLOOKUP($E117,'Adj NEA Backsheet'!$D$5:$CB$183,J$9,FALSE))="","",(VLOOKUP($E117,'Adj NEA Backsheet'!$D$5:$CB$183,J$9,FALSE))),"")</f>
        <v>7475.4490821145164</v>
      </c>
      <c r="K117" s="100">
        <f ca="1">IFERROR(IF((VLOOKUP($E117,'Adj NEA Backsheet'!$D$5:$CB$183,K$9,FALSE))="","",(VLOOKUP($E117,'Adj NEA Backsheet'!$D$5:$CB$183,K$9,FALSE))),"")</f>
        <v>10657.083884095813</v>
      </c>
      <c r="L117" s="101">
        <f ca="1">IFERROR(IF((VLOOKUP($E117,'Adj NEA Backsheet'!$D$5:$CB$183,L$9,FALSE))="","",(VLOOKUP($E117,'Adj NEA Backsheet'!$D$5:$CB$183,L$9,FALSE))),"")</f>
        <v>10455.847675418205</v>
      </c>
      <c r="M117" s="101">
        <f ca="1">IFERROR(IF((VLOOKUP($E117,'Adj NEA Backsheet'!$D$5:$CB$183,M$9,FALSE))="","",(VLOOKUP($E117,'Adj NEA Backsheet'!$D$5:$CB$183,M$9,FALSE))),"")</f>
        <v>10891.005020294431</v>
      </c>
      <c r="N117" s="103">
        <f ca="1">IFERROR(IF((VLOOKUP($E117,'Adj NEA Backsheet'!$D$5:$CB$183,N$9,FALSE))="","",(VLOOKUP($E117,'Adj NEA Backsheet'!$D$5:$CB$183,N$9,FALSE))),"")</f>
        <v>10904.117127943799</v>
      </c>
      <c r="O117" s="100">
        <f ca="1">IFERROR(IF((VLOOKUP($E117,'Adj NEA Backsheet'!$D$5:$CB$183,O$9,FALSE))="","",(VLOOKUP($E117,'Adj NEA Backsheet'!$D$5:$CB$183,O$9,FALSE))),"")</f>
        <v>17797.327774994363</v>
      </c>
      <c r="P117" s="104">
        <f ca="1">IFERROR(IF((VLOOKUP($E117,'Adj NEA Backsheet'!$D$5:$CB$183,P$9,FALSE))="","",(VLOOKUP($E117,'Adj NEA Backsheet'!$D$5:$CB$183,P$9,FALSE))),"")</f>
        <v>17880.119886228837</v>
      </c>
      <c r="Q117" s="101">
        <f ca="1">IFERROR(IF((VLOOKUP($E117,'Adj NEA Backsheet'!$D$5:$CB$183,Q$9,FALSE))="","",(VLOOKUP($E117,'Adj NEA Backsheet'!$D$5:$CB$183,Q$9,FALSE))),"")</f>
        <v>18431.884432582745</v>
      </c>
      <c r="R117" s="103">
        <f ca="1">IFERROR(IF((VLOOKUP($E117,'Adj NEA Backsheet'!$D$5:$CB$183,R$9,FALSE))="","",(VLOOKUP($E117,'Adj NEA Backsheet'!$D$5:$CB$183,R$9,FALSE))),"")</f>
        <v>18379.566210058314</v>
      </c>
    </row>
    <row r="118" spans="1:18" ht="15" customHeight="1" x14ac:dyDescent="0.3">
      <c r="A118" s="41">
        <v>105</v>
      </c>
      <c r="B118" s="77" t="str">
        <f ca="1">IFERROR(IF((VLOOKUP($E118,'Org List'!$AJ$10:$AL$190,3,FALSE))="","",(VLOOKUP($E118,'Org List'!$AJ$10:$AL$190,3,FALSE))),"")</f>
        <v>East of England Commissioning Region</v>
      </c>
      <c r="C118" s="78" t="str">
        <f ca="1">IFERROR(IF((VLOOKUP($E118,'Org List'!$AO$10:$AQ$190,3,FALSE))="","",(VLOOKUP($E118,'Org List'!$AO$10:$AQ$190,3,FALSE))),"")</f>
        <v>East Region</v>
      </c>
      <c r="D118" s="93" t="str">
        <f ca="1">IFERROR(IF((VLOOKUP($E118,'Org List'!$AT$10:$AV$190,3,FALSE))="","",(VLOOKUP($E118,'Org List'!$AT$10:$AV$190,3,FALSE))),"")</f>
        <v>NHS England East (East)</v>
      </c>
      <c r="E118" s="77" t="str">
        <f t="shared" ca="1" si="1"/>
        <v>E06000032</v>
      </c>
      <c r="F118" s="79" t="str">
        <f ca="1">IF(E118="","",VLOOKUP(E118,'Org List'!$J$9:$K$640,2,0))</f>
        <v>Luton</v>
      </c>
      <c r="G118" s="100">
        <f ca="1">IFERROR(IF((VLOOKUP($E118,'Adj NEA Backsheet'!$D$5:$CB$183,G$9,FALSE))="","",(VLOOKUP($E118,'Adj NEA Backsheet'!$D$5:$CB$183,G$9,FALSE))),"")</f>
        <v>2577.6071068288402</v>
      </c>
      <c r="H118" s="101">
        <f ca="1">IFERROR(IF((VLOOKUP($E118,'Adj NEA Backsheet'!$D$5:$CB$183,H$9,FALSE))="","",(VLOOKUP($E118,'Adj NEA Backsheet'!$D$5:$CB$183,H$9,FALSE))),"")</f>
        <v>2616.4414063796057</v>
      </c>
      <c r="I118" s="101">
        <f ca="1">IFERROR(IF((VLOOKUP($E118,'Adj NEA Backsheet'!$D$5:$CB$183,I$9,FALSE))="","",(VLOOKUP($E118,'Adj NEA Backsheet'!$D$5:$CB$183,I$9,FALSE))),"")</f>
        <v>3012.3666186892469</v>
      </c>
      <c r="J118" s="102">
        <f ca="1">IFERROR(IF((VLOOKUP($E118,'Adj NEA Backsheet'!$D$5:$CB$183,J$9,FALSE))="","",(VLOOKUP($E118,'Adj NEA Backsheet'!$D$5:$CB$183,J$9,FALSE))),"")</f>
        <v>2941.2008724317584</v>
      </c>
      <c r="K118" s="100">
        <f ca="1">IFERROR(IF((VLOOKUP($E118,'Adj NEA Backsheet'!$D$5:$CB$183,K$9,FALSE))="","",(VLOOKUP($E118,'Adj NEA Backsheet'!$D$5:$CB$183,K$9,FALSE))),"")</f>
        <v>4354.1372650607555</v>
      </c>
      <c r="L118" s="101">
        <f ca="1">IFERROR(IF((VLOOKUP($E118,'Adj NEA Backsheet'!$D$5:$CB$183,L$9,FALSE))="","",(VLOOKUP($E118,'Adj NEA Backsheet'!$D$5:$CB$183,L$9,FALSE))),"")</f>
        <v>4430.1019065357859</v>
      </c>
      <c r="M118" s="101">
        <f ca="1">IFERROR(IF((VLOOKUP($E118,'Adj NEA Backsheet'!$D$5:$CB$183,M$9,FALSE))="","",(VLOOKUP($E118,'Adj NEA Backsheet'!$D$5:$CB$183,M$9,FALSE))),"")</f>
        <v>4697.958378078165</v>
      </c>
      <c r="N118" s="103">
        <f ca="1">IFERROR(IF((VLOOKUP($E118,'Adj NEA Backsheet'!$D$5:$CB$183,N$9,FALSE))="","",(VLOOKUP($E118,'Adj NEA Backsheet'!$D$5:$CB$183,N$9,FALSE))),"")</f>
        <v>4938.2506784322268</v>
      </c>
      <c r="O118" s="100">
        <f ca="1">IFERROR(IF((VLOOKUP($E118,'Adj NEA Backsheet'!$D$5:$CB$183,O$9,FALSE))="","",(VLOOKUP($E118,'Adj NEA Backsheet'!$D$5:$CB$183,O$9,FALSE))),"")</f>
        <v>6931.7443718895956</v>
      </c>
      <c r="P118" s="104">
        <f ca="1">IFERROR(IF((VLOOKUP($E118,'Adj NEA Backsheet'!$D$5:$CB$183,P$9,FALSE))="","",(VLOOKUP($E118,'Adj NEA Backsheet'!$D$5:$CB$183,P$9,FALSE))),"")</f>
        <v>7046.5433129153917</v>
      </c>
      <c r="Q118" s="101">
        <f ca="1">IFERROR(IF((VLOOKUP($E118,'Adj NEA Backsheet'!$D$5:$CB$183,Q$9,FALSE))="","",(VLOOKUP($E118,'Adj NEA Backsheet'!$D$5:$CB$183,Q$9,FALSE))),"")</f>
        <v>7710.3249967674119</v>
      </c>
      <c r="R118" s="103">
        <f ca="1">IFERROR(IF((VLOOKUP($E118,'Adj NEA Backsheet'!$D$5:$CB$183,R$9,FALSE))="","",(VLOOKUP($E118,'Adj NEA Backsheet'!$D$5:$CB$183,R$9,FALSE))),"")</f>
        <v>7879.4515508639852</v>
      </c>
    </row>
    <row r="119" spans="1:18" ht="15" customHeight="1" x14ac:dyDescent="0.3">
      <c r="A119" s="41">
        <v>106</v>
      </c>
      <c r="B119" s="77" t="str">
        <f ca="1">IFERROR(IF((VLOOKUP($E119,'Org List'!$AJ$10:$AL$190,3,FALSE))="","",(VLOOKUP($E119,'Org List'!$AJ$10:$AL$190,3,FALSE))),"")</f>
        <v>North West Commissioning Region</v>
      </c>
      <c r="C119" s="78" t="str">
        <f ca="1">IFERROR(IF((VLOOKUP($E119,'Org List'!$AO$10:$AQ$190,3,FALSE))="","",(VLOOKUP($E119,'Org List'!$AO$10:$AQ$190,3,FALSE))),"")</f>
        <v>North West Region</v>
      </c>
      <c r="D119" s="93" t="str">
        <f ca="1">IFERROR(IF((VLOOKUP($E119,'Org List'!$AT$10:$AV$190,3,FALSE))="","",(VLOOKUP($E119,'Org List'!$AT$10:$AV$190,3,FALSE))),"")</f>
        <v>NHS England North West (Greater Manchester)</v>
      </c>
      <c r="E119" s="77" t="str">
        <f t="shared" ca="1" si="1"/>
        <v>E08000003</v>
      </c>
      <c r="F119" s="79" t="str">
        <f ca="1">IF(E119="","",VLOOKUP(E119,'Org List'!$J$9:$K$640,2,0))</f>
        <v>Manchester</v>
      </c>
      <c r="G119" s="100">
        <f ca="1">IFERROR(IF((VLOOKUP($E119,'Adj NEA Backsheet'!$D$5:$CB$183,G$9,FALSE))="","",(VLOOKUP($E119,'Adj NEA Backsheet'!$D$5:$CB$183,G$9,FALSE))),"")</f>
        <v>6664.6750437497922</v>
      </c>
      <c r="H119" s="101">
        <f ca="1">IFERROR(IF((VLOOKUP($E119,'Adj NEA Backsheet'!$D$5:$CB$183,H$9,FALSE))="","",(VLOOKUP($E119,'Adj NEA Backsheet'!$D$5:$CB$183,H$9,FALSE))),"")</f>
        <v>6834.8604982707229</v>
      </c>
      <c r="I119" s="101">
        <f ca="1">IFERROR(IF((VLOOKUP($E119,'Adj NEA Backsheet'!$D$5:$CB$183,I$9,FALSE))="","",(VLOOKUP($E119,'Adj NEA Backsheet'!$D$5:$CB$183,I$9,FALSE))),"")</f>
        <v>7182.835066307639</v>
      </c>
      <c r="J119" s="102">
        <f ca="1">IFERROR(IF((VLOOKUP($E119,'Adj NEA Backsheet'!$D$5:$CB$183,J$9,FALSE))="","",(VLOOKUP($E119,'Adj NEA Backsheet'!$D$5:$CB$183,J$9,FALSE))),"")</f>
        <v>7355.6438029987839</v>
      </c>
      <c r="K119" s="100">
        <f ca="1">IFERROR(IF((VLOOKUP($E119,'Adj NEA Backsheet'!$D$5:$CB$183,K$9,FALSE))="","",(VLOOKUP($E119,'Adj NEA Backsheet'!$D$5:$CB$183,K$9,FALSE))),"")</f>
        <v>10522.776848992227</v>
      </c>
      <c r="L119" s="101">
        <f ca="1">IFERROR(IF((VLOOKUP($E119,'Adj NEA Backsheet'!$D$5:$CB$183,L$9,FALSE))="","",(VLOOKUP($E119,'Adj NEA Backsheet'!$D$5:$CB$183,L$9,FALSE))),"")</f>
        <v>10584.173254847896</v>
      </c>
      <c r="M119" s="101">
        <f ca="1">IFERROR(IF((VLOOKUP($E119,'Adj NEA Backsheet'!$D$5:$CB$183,M$9,FALSE))="","",(VLOOKUP($E119,'Adj NEA Backsheet'!$D$5:$CB$183,M$9,FALSE))),"")</f>
        <v>10966.578265469798</v>
      </c>
      <c r="N119" s="103">
        <f ca="1">IFERROR(IF((VLOOKUP($E119,'Adj NEA Backsheet'!$D$5:$CB$183,N$9,FALSE))="","",(VLOOKUP($E119,'Adj NEA Backsheet'!$D$5:$CB$183,N$9,FALSE))),"")</f>
        <v>10863.350657877236</v>
      </c>
      <c r="O119" s="100">
        <f ca="1">IFERROR(IF((VLOOKUP($E119,'Adj NEA Backsheet'!$D$5:$CB$183,O$9,FALSE))="","",(VLOOKUP($E119,'Adj NEA Backsheet'!$D$5:$CB$183,O$9,FALSE))),"")</f>
        <v>17187.451892742021</v>
      </c>
      <c r="P119" s="104">
        <f ca="1">IFERROR(IF((VLOOKUP($E119,'Adj NEA Backsheet'!$D$5:$CB$183,P$9,FALSE))="","",(VLOOKUP($E119,'Adj NEA Backsheet'!$D$5:$CB$183,P$9,FALSE))),"")</f>
        <v>17419.03375311862</v>
      </c>
      <c r="Q119" s="101">
        <f ca="1">IFERROR(IF((VLOOKUP($E119,'Adj NEA Backsheet'!$D$5:$CB$183,Q$9,FALSE))="","",(VLOOKUP($E119,'Adj NEA Backsheet'!$D$5:$CB$183,Q$9,FALSE))),"")</f>
        <v>18149.413331777436</v>
      </c>
      <c r="R119" s="103">
        <f ca="1">IFERROR(IF((VLOOKUP($E119,'Adj NEA Backsheet'!$D$5:$CB$183,R$9,FALSE))="","",(VLOOKUP($E119,'Adj NEA Backsheet'!$D$5:$CB$183,R$9,FALSE))),"")</f>
        <v>18218.99446087602</v>
      </c>
    </row>
    <row r="120" spans="1:18" ht="15" customHeight="1" x14ac:dyDescent="0.3">
      <c r="A120" s="41">
        <v>107</v>
      </c>
      <c r="B120" s="77" t="str">
        <f ca="1">IFERROR(IF((VLOOKUP($E120,'Org List'!$AJ$10:$AL$190,3,FALSE))="","",(VLOOKUP($E120,'Org List'!$AJ$10:$AL$190,3,FALSE))),"")</f>
        <v>South East England Commissioning Region</v>
      </c>
      <c r="C120" s="78" t="str">
        <f ca="1">IFERROR(IF((VLOOKUP($E120,'Org List'!$AO$10:$AQ$190,3,FALSE))="","",(VLOOKUP($E120,'Org List'!$AO$10:$AQ$190,3,FALSE))),"")</f>
        <v>South East Region</v>
      </c>
      <c r="D120" s="93" t="str">
        <f ca="1">IFERROR(IF((VLOOKUP($E120,'Org List'!$AT$10:$AV$190,3,FALSE))="","",(VLOOKUP($E120,'Org List'!$AT$10:$AV$190,3,FALSE))),"")</f>
        <v>NHS England South East (Kent, Surrey and Sussex)</v>
      </c>
      <c r="E120" s="77" t="str">
        <f t="shared" ca="1" si="1"/>
        <v>E06000035</v>
      </c>
      <c r="F120" s="79" t="str">
        <f ca="1">IF(E120="","",VLOOKUP(E120,'Org List'!$J$9:$K$640,2,0))</f>
        <v>Medway</v>
      </c>
      <c r="G120" s="100">
        <f ca="1">IFERROR(IF((VLOOKUP($E120,'Adj NEA Backsheet'!$D$5:$CB$183,G$9,FALSE))="","",(VLOOKUP($E120,'Adj NEA Backsheet'!$D$5:$CB$183,G$9,FALSE))),"")</f>
        <v>2369.9748500427177</v>
      </c>
      <c r="H120" s="101">
        <f ca="1">IFERROR(IF((VLOOKUP($E120,'Adj NEA Backsheet'!$D$5:$CB$183,H$9,FALSE))="","",(VLOOKUP($E120,'Adj NEA Backsheet'!$D$5:$CB$183,H$9,FALSE))),"")</f>
        <v>2277.5699204312336</v>
      </c>
      <c r="I120" s="101">
        <f ca="1">IFERROR(IF((VLOOKUP($E120,'Adj NEA Backsheet'!$D$5:$CB$183,I$9,FALSE))="","",(VLOOKUP($E120,'Adj NEA Backsheet'!$D$5:$CB$183,I$9,FALSE))),"")</f>
        <v>2757.1359501398779</v>
      </c>
      <c r="J120" s="102">
        <f ca="1">IFERROR(IF((VLOOKUP($E120,'Adj NEA Backsheet'!$D$5:$CB$183,J$9,FALSE))="","",(VLOOKUP($E120,'Adj NEA Backsheet'!$D$5:$CB$183,J$9,FALSE))),"")</f>
        <v>2501.3332556002802</v>
      </c>
      <c r="K120" s="100">
        <f ca="1">IFERROR(IF((VLOOKUP($E120,'Adj NEA Backsheet'!$D$5:$CB$183,K$9,FALSE))="","",(VLOOKUP($E120,'Adj NEA Backsheet'!$D$5:$CB$183,K$9,FALSE))),"")</f>
        <v>4774.4299899976668</v>
      </c>
      <c r="L120" s="101">
        <f ca="1">IFERROR(IF((VLOOKUP($E120,'Adj NEA Backsheet'!$D$5:$CB$183,L$9,FALSE))="","",(VLOOKUP($E120,'Adj NEA Backsheet'!$D$5:$CB$183,L$9,FALSE))),"")</f>
        <v>4996.4995480276739</v>
      </c>
      <c r="M120" s="101">
        <f ca="1">IFERROR(IF((VLOOKUP($E120,'Adj NEA Backsheet'!$D$5:$CB$183,M$9,FALSE))="","",(VLOOKUP($E120,'Adj NEA Backsheet'!$D$5:$CB$183,M$9,FALSE))),"")</f>
        <v>4788.3293580961681</v>
      </c>
      <c r="N120" s="103">
        <f ca="1">IFERROR(IF((VLOOKUP($E120,'Adj NEA Backsheet'!$D$5:$CB$183,N$9,FALSE))="","",(VLOOKUP($E120,'Adj NEA Backsheet'!$D$5:$CB$183,N$9,FALSE))),"")</f>
        <v>4567.2868497124036</v>
      </c>
      <c r="O120" s="100">
        <f ca="1">IFERROR(IF((VLOOKUP($E120,'Adj NEA Backsheet'!$D$5:$CB$183,O$9,FALSE))="","",(VLOOKUP($E120,'Adj NEA Backsheet'!$D$5:$CB$183,O$9,FALSE))),"")</f>
        <v>7144.4048400403844</v>
      </c>
      <c r="P120" s="104">
        <f ca="1">IFERROR(IF((VLOOKUP($E120,'Adj NEA Backsheet'!$D$5:$CB$183,P$9,FALSE))="","",(VLOOKUP($E120,'Adj NEA Backsheet'!$D$5:$CB$183,P$9,FALSE))),"")</f>
        <v>7274.0694684589071</v>
      </c>
      <c r="Q120" s="101">
        <f ca="1">IFERROR(IF((VLOOKUP($E120,'Adj NEA Backsheet'!$D$5:$CB$183,Q$9,FALSE))="","",(VLOOKUP($E120,'Adj NEA Backsheet'!$D$5:$CB$183,Q$9,FALSE))),"")</f>
        <v>7545.4653082360455</v>
      </c>
      <c r="R120" s="103">
        <f ca="1">IFERROR(IF((VLOOKUP($E120,'Adj NEA Backsheet'!$D$5:$CB$183,R$9,FALSE))="","",(VLOOKUP($E120,'Adj NEA Backsheet'!$D$5:$CB$183,R$9,FALSE))),"")</f>
        <v>7068.6201053126842</v>
      </c>
    </row>
    <row r="121" spans="1:18" ht="15" customHeight="1" x14ac:dyDescent="0.3">
      <c r="A121" s="41">
        <v>108</v>
      </c>
      <c r="B121" s="77" t="str">
        <f ca="1">IFERROR(IF((VLOOKUP($E121,'Org List'!$AJ$10:$AL$190,3,FALSE))="","",(VLOOKUP($E121,'Org List'!$AJ$10:$AL$190,3,FALSE))),"")</f>
        <v>London Commissioning Region</v>
      </c>
      <c r="C121" s="78" t="str">
        <f ca="1">IFERROR(IF((VLOOKUP($E121,'Org List'!$AO$10:$AQ$190,3,FALSE))="","",(VLOOKUP($E121,'Org List'!$AO$10:$AQ$190,3,FALSE))),"")</f>
        <v>London Region</v>
      </c>
      <c r="D121" s="93" t="str">
        <f ca="1">IFERROR(IF((VLOOKUP($E121,'Org List'!$AT$10:$AV$190,3,FALSE))="","",(VLOOKUP($E121,'Org List'!$AT$10:$AV$190,3,FALSE))),"")</f>
        <v>NHS England London</v>
      </c>
      <c r="E121" s="77" t="str">
        <f t="shared" ca="1" si="1"/>
        <v>E09000024</v>
      </c>
      <c r="F121" s="79" t="str">
        <f ca="1">IF(E121="","",VLOOKUP(E121,'Org List'!$J$9:$K$640,2,0))</f>
        <v>Merton</v>
      </c>
      <c r="G121" s="100">
        <f ca="1">IFERROR(IF((VLOOKUP($E121,'Adj NEA Backsheet'!$D$5:$CB$183,G$9,FALSE))="","",(VLOOKUP($E121,'Adj NEA Backsheet'!$D$5:$CB$183,G$9,FALSE))),"")</f>
        <v>2025.7303432336905</v>
      </c>
      <c r="H121" s="101">
        <f ca="1">IFERROR(IF((VLOOKUP($E121,'Adj NEA Backsheet'!$D$5:$CB$183,H$9,FALSE))="","",(VLOOKUP($E121,'Adj NEA Backsheet'!$D$5:$CB$183,H$9,FALSE))),"")</f>
        <v>2098.7980217979648</v>
      </c>
      <c r="I121" s="101">
        <f ca="1">IFERROR(IF((VLOOKUP($E121,'Adj NEA Backsheet'!$D$5:$CB$183,I$9,FALSE))="","",(VLOOKUP($E121,'Adj NEA Backsheet'!$D$5:$CB$183,I$9,FALSE))),"")</f>
        <v>2243.8928412335104</v>
      </c>
      <c r="J121" s="102">
        <f ca="1">IFERROR(IF((VLOOKUP($E121,'Adj NEA Backsheet'!$D$5:$CB$183,J$9,FALSE))="","",(VLOOKUP($E121,'Adj NEA Backsheet'!$D$5:$CB$183,J$9,FALSE))),"")</f>
        <v>2401.0831612357783</v>
      </c>
      <c r="K121" s="100">
        <f ca="1">IFERROR(IF((VLOOKUP($E121,'Adj NEA Backsheet'!$D$5:$CB$183,K$9,FALSE))="","",(VLOOKUP($E121,'Adj NEA Backsheet'!$D$5:$CB$183,K$9,FALSE))),"")</f>
        <v>3387.7067353023422</v>
      </c>
      <c r="L121" s="101">
        <f ca="1">IFERROR(IF((VLOOKUP($E121,'Adj NEA Backsheet'!$D$5:$CB$183,L$9,FALSE))="","",(VLOOKUP($E121,'Adj NEA Backsheet'!$D$5:$CB$183,L$9,FALSE))),"")</f>
        <v>3238.2864837550433</v>
      </c>
      <c r="M121" s="101">
        <f ca="1">IFERROR(IF((VLOOKUP($E121,'Adj NEA Backsheet'!$D$5:$CB$183,M$9,FALSE))="","",(VLOOKUP($E121,'Adj NEA Backsheet'!$D$5:$CB$183,M$9,FALSE))),"")</f>
        <v>3456.2619897577379</v>
      </c>
      <c r="N121" s="103">
        <f ca="1">IFERROR(IF((VLOOKUP($E121,'Adj NEA Backsheet'!$D$5:$CB$183,N$9,FALSE))="","",(VLOOKUP($E121,'Adj NEA Backsheet'!$D$5:$CB$183,N$9,FALSE))),"")</f>
        <v>3447.0131249453543</v>
      </c>
      <c r="O121" s="100">
        <f ca="1">IFERROR(IF((VLOOKUP($E121,'Adj NEA Backsheet'!$D$5:$CB$183,O$9,FALSE))="","",(VLOOKUP($E121,'Adj NEA Backsheet'!$D$5:$CB$183,O$9,FALSE))),"")</f>
        <v>5413.4370785360325</v>
      </c>
      <c r="P121" s="104">
        <f ca="1">IFERROR(IF((VLOOKUP($E121,'Adj NEA Backsheet'!$D$5:$CB$183,P$9,FALSE))="","",(VLOOKUP($E121,'Adj NEA Backsheet'!$D$5:$CB$183,P$9,FALSE))),"")</f>
        <v>5337.0845055530081</v>
      </c>
      <c r="Q121" s="101">
        <f ca="1">IFERROR(IF((VLOOKUP($E121,'Adj NEA Backsheet'!$D$5:$CB$183,Q$9,FALSE))="","",(VLOOKUP($E121,'Adj NEA Backsheet'!$D$5:$CB$183,Q$9,FALSE))),"")</f>
        <v>5700.1548309912487</v>
      </c>
      <c r="R121" s="103">
        <f ca="1">IFERROR(IF((VLOOKUP($E121,'Adj NEA Backsheet'!$D$5:$CB$183,R$9,FALSE))="","",(VLOOKUP($E121,'Adj NEA Backsheet'!$D$5:$CB$183,R$9,FALSE))),"")</f>
        <v>5848.0962861811331</v>
      </c>
    </row>
    <row r="122" spans="1:18" ht="15" customHeight="1" x14ac:dyDescent="0.3">
      <c r="A122" s="41">
        <v>109</v>
      </c>
      <c r="B122" s="77" t="str">
        <f ca="1">IFERROR(IF((VLOOKUP($E122,'Org List'!$AJ$10:$AL$190,3,FALSE))="","",(VLOOKUP($E122,'Org List'!$AJ$10:$AL$190,3,FALSE))),"")</f>
        <v>North East and Yorkshire Commissioning Region</v>
      </c>
      <c r="C122" s="78" t="str">
        <f ca="1">IFERROR(IF((VLOOKUP($E122,'Org List'!$AO$10:$AQ$190,3,FALSE))="","",(VLOOKUP($E122,'Org List'!$AO$10:$AQ$190,3,FALSE))),"")</f>
        <v>North East Region</v>
      </c>
      <c r="D122" s="93" t="str">
        <f ca="1">IFERROR(IF((VLOOKUP($E122,'Org List'!$AT$10:$AV$190,3,FALSE))="","",(VLOOKUP($E122,'Org List'!$AT$10:$AV$190,3,FALSE))),"")</f>
        <v>NHS England North East and Yorkshire (Cumbria And North East)</v>
      </c>
      <c r="E122" s="77" t="str">
        <f t="shared" ca="1" si="1"/>
        <v>E06000002</v>
      </c>
      <c r="F122" s="79" t="str">
        <f ca="1">IF(E122="","",VLOOKUP(E122,'Org List'!$J$9:$K$640,2,0))</f>
        <v>Middlesbrough</v>
      </c>
      <c r="G122" s="100">
        <f ca="1">IFERROR(IF((VLOOKUP($E122,'Adj NEA Backsheet'!$D$5:$CB$183,G$9,FALSE))="","",(VLOOKUP($E122,'Adj NEA Backsheet'!$D$5:$CB$183,G$9,FALSE))),"")</f>
        <v>1918.2509338465829</v>
      </c>
      <c r="H122" s="101">
        <f ca="1">IFERROR(IF((VLOOKUP($E122,'Adj NEA Backsheet'!$D$5:$CB$183,H$9,FALSE))="","",(VLOOKUP($E122,'Adj NEA Backsheet'!$D$5:$CB$183,H$9,FALSE))),"")</f>
        <v>1887.2275944859507</v>
      </c>
      <c r="I122" s="101">
        <f ca="1">IFERROR(IF((VLOOKUP($E122,'Adj NEA Backsheet'!$D$5:$CB$183,I$9,FALSE))="","",(VLOOKUP($E122,'Adj NEA Backsheet'!$D$5:$CB$183,I$9,FALSE))),"")</f>
        <v>2009.5476408899208</v>
      </c>
      <c r="J122" s="102">
        <f ca="1">IFERROR(IF((VLOOKUP($E122,'Adj NEA Backsheet'!$D$5:$CB$183,J$9,FALSE))="","",(VLOOKUP($E122,'Adj NEA Backsheet'!$D$5:$CB$183,J$9,FALSE))),"")</f>
        <v>1946.1384946038638</v>
      </c>
      <c r="K122" s="100">
        <f ca="1">IFERROR(IF((VLOOKUP($E122,'Adj NEA Backsheet'!$D$5:$CB$183,K$9,FALSE))="","",(VLOOKUP($E122,'Adj NEA Backsheet'!$D$5:$CB$183,K$9,FALSE))),"")</f>
        <v>2941.4751072873237</v>
      </c>
      <c r="L122" s="101">
        <f ca="1">IFERROR(IF((VLOOKUP($E122,'Adj NEA Backsheet'!$D$5:$CB$183,L$9,FALSE))="","",(VLOOKUP($E122,'Adj NEA Backsheet'!$D$5:$CB$183,L$9,FALSE))),"")</f>
        <v>2931.7616668246628</v>
      </c>
      <c r="M122" s="101">
        <f ca="1">IFERROR(IF((VLOOKUP($E122,'Adj NEA Backsheet'!$D$5:$CB$183,M$9,FALSE))="","",(VLOOKUP($E122,'Adj NEA Backsheet'!$D$5:$CB$183,M$9,FALSE))),"")</f>
        <v>3097.3077276104041</v>
      </c>
      <c r="N122" s="103">
        <f ca="1">IFERROR(IF((VLOOKUP($E122,'Adj NEA Backsheet'!$D$5:$CB$183,N$9,FALSE))="","",(VLOOKUP($E122,'Adj NEA Backsheet'!$D$5:$CB$183,N$9,FALSE))),"")</f>
        <v>3276.2180610762716</v>
      </c>
      <c r="O122" s="100">
        <f ca="1">IFERROR(IF((VLOOKUP($E122,'Adj NEA Backsheet'!$D$5:$CB$183,O$9,FALSE))="","",(VLOOKUP($E122,'Adj NEA Backsheet'!$D$5:$CB$183,O$9,FALSE))),"")</f>
        <v>4859.7260411339066</v>
      </c>
      <c r="P122" s="104">
        <f ca="1">IFERROR(IF((VLOOKUP($E122,'Adj NEA Backsheet'!$D$5:$CB$183,P$9,FALSE))="","",(VLOOKUP($E122,'Adj NEA Backsheet'!$D$5:$CB$183,P$9,FALSE))),"")</f>
        <v>4818.9892613106131</v>
      </c>
      <c r="Q122" s="101">
        <f ca="1">IFERROR(IF((VLOOKUP($E122,'Adj NEA Backsheet'!$D$5:$CB$183,Q$9,FALSE))="","",(VLOOKUP($E122,'Adj NEA Backsheet'!$D$5:$CB$183,Q$9,FALSE))),"")</f>
        <v>5106.8553685003244</v>
      </c>
      <c r="R122" s="103">
        <f ca="1">IFERROR(IF((VLOOKUP($E122,'Adj NEA Backsheet'!$D$5:$CB$183,R$9,FALSE))="","",(VLOOKUP($E122,'Adj NEA Backsheet'!$D$5:$CB$183,R$9,FALSE))),"")</f>
        <v>5222.356555680135</v>
      </c>
    </row>
    <row r="123" spans="1:18" ht="15" customHeight="1" x14ac:dyDescent="0.3">
      <c r="A123" s="41">
        <v>110</v>
      </c>
      <c r="B123" s="77" t="str">
        <f ca="1">IFERROR(IF((VLOOKUP($E123,'Org List'!$AJ$10:$AL$190,3,FALSE))="","",(VLOOKUP($E123,'Org List'!$AJ$10:$AL$190,3,FALSE))),"")</f>
        <v>East of England Commissioning Region</v>
      </c>
      <c r="C123" s="78" t="str">
        <f ca="1">IFERROR(IF((VLOOKUP($E123,'Org List'!$AO$10:$AQ$190,3,FALSE))="","",(VLOOKUP($E123,'Org List'!$AO$10:$AQ$190,3,FALSE))),"")</f>
        <v>South East Region</v>
      </c>
      <c r="D123" s="93" t="str">
        <f ca="1">IFERROR(IF((VLOOKUP($E123,'Org List'!$AT$10:$AV$190,3,FALSE))="","",(VLOOKUP($E123,'Org List'!$AT$10:$AV$190,3,FALSE))),"")</f>
        <v>NHS England East (East)</v>
      </c>
      <c r="E123" s="77" t="str">
        <f t="shared" ca="1" si="1"/>
        <v>E06000042</v>
      </c>
      <c r="F123" s="79" t="str">
        <f ca="1">IF(E123="","",VLOOKUP(E123,'Org List'!$J$9:$K$640,2,0))</f>
        <v>Milton Keynes</v>
      </c>
      <c r="G123" s="100">
        <f ca="1">IFERROR(IF((VLOOKUP($E123,'Adj NEA Backsheet'!$D$5:$CB$183,G$9,FALSE))="","",(VLOOKUP($E123,'Adj NEA Backsheet'!$D$5:$CB$183,G$9,FALSE))),"")</f>
        <v>3035.5301263589399</v>
      </c>
      <c r="H123" s="101">
        <f ca="1">IFERROR(IF((VLOOKUP($E123,'Adj NEA Backsheet'!$D$5:$CB$183,H$9,FALSE))="","",(VLOOKUP($E123,'Adj NEA Backsheet'!$D$5:$CB$183,H$9,FALSE))),"")</f>
        <v>3410.7365376431198</v>
      </c>
      <c r="I123" s="101">
        <f ca="1">IFERROR(IF((VLOOKUP($E123,'Adj NEA Backsheet'!$D$5:$CB$183,I$9,FALSE))="","",(VLOOKUP($E123,'Adj NEA Backsheet'!$D$5:$CB$183,I$9,FALSE))),"")</f>
        <v>3958.4732913909702</v>
      </c>
      <c r="J123" s="102">
        <f ca="1">IFERROR(IF((VLOOKUP($E123,'Adj NEA Backsheet'!$D$5:$CB$183,J$9,FALSE))="","",(VLOOKUP($E123,'Adj NEA Backsheet'!$D$5:$CB$183,J$9,FALSE))),"")</f>
        <v>3087.4834236608476</v>
      </c>
      <c r="K123" s="100">
        <f ca="1">IFERROR(IF((VLOOKUP($E123,'Adj NEA Backsheet'!$D$5:$CB$183,K$9,FALSE))="","",(VLOOKUP($E123,'Adj NEA Backsheet'!$D$5:$CB$183,K$9,FALSE))),"")</f>
        <v>4993.3826838995465</v>
      </c>
      <c r="L123" s="101">
        <f ca="1">IFERROR(IF((VLOOKUP($E123,'Adj NEA Backsheet'!$D$5:$CB$183,L$9,FALSE))="","",(VLOOKUP($E123,'Adj NEA Backsheet'!$D$5:$CB$183,L$9,FALSE))),"")</f>
        <v>4842.220981239956</v>
      </c>
      <c r="M123" s="101">
        <f ca="1">IFERROR(IF((VLOOKUP($E123,'Adj NEA Backsheet'!$D$5:$CB$183,M$9,FALSE))="","",(VLOOKUP($E123,'Adj NEA Backsheet'!$D$5:$CB$183,M$9,FALSE))),"")</f>
        <v>5423.9974731402526</v>
      </c>
      <c r="N123" s="103">
        <f ca="1">IFERROR(IF((VLOOKUP($E123,'Adj NEA Backsheet'!$D$5:$CB$183,N$9,FALSE))="","",(VLOOKUP($E123,'Adj NEA Backsheet'!$D$5:$CB$183,N$9,FALSE))),"")</f>
        <v>5534.387756365767</v>
      </c>
      <c r="O123" s="100">
        <f ca="1">IFERROR(IF((VLOOKUP($E123,'Adj NEA Backsheet'!$D$5:$CB$183,O$9,FALSE))="","",(VLOOKUP($E123,'Adj NEA Backsheet'!$D$5:$CB$183,O$9,FALSE))),"")</f>
        <v>8028.9128102584864</v>
      </c>
      <c r="P123" s="104">
        <f ca="1">IFERROR(IF((VLOOKUP($E123,'Adj NEA Backsheet'!$D$5:$CB$183,P$9,FALSE))="","",(VLOOKUP($E123,'Adj NEA Backsheet'!$D$5:$CB$183,P$9,FALSE))),"")</f>
        <v>8252.957518883075</v>
      </c>
      <c r="Q123" s="101">
        <f ca="1">IFERROR(IF((VLOOKUP($E123,'Adj NEA Backsheet'!$D$5:$CB$183,Q$9,FALSE))="","",(VLOOKUP($E123,'Adj NEA Backsheet'!$D$5:$CB$183,Q$9,FALSE))),"")</f>
        <v>9382.4707645312228</v>
      </c>
      <c r="R123" s="103">
        <f ca="1">IFERROR(IF((VLOOKUP($E123,'Adj NEA Backsheet'!$D$5:$CB$183,R$9,FALSE))="","",(VLOOKUP($E123,'Adj NEA Backsheet'!$D$5:$CB$183,R$9,FALSE))),"")</f>
        <v>8621.8711800266137</v>
      </c>
    </row>
    <row r="124" spans="1:18" ht="15" customHeight="1" x14ac:dyDescent="0.3">
      <c r="A124" s="41">
        <v>111</v>
      </c>
      <c r="B124" s="77" t="str">
        <f ca="1">IFERROR(IF((VLOOKUP($E124,'Org List'!$AJ$10:$AL$190,3,FALSE))="","",(VLOOKUP($E124,'Org List'!$AJ$10:$AL$190,3,FALSE))),"")</f>
        <v>North East and Yorkshire Commissioning Region</v>
      </c>
      <c r="C124" s="78" t="str">
        <f ca="1">IFERROR(IF((VLOOKUP($E124,'Org List'!$AO$10:$AQ$190,3,FALSE))="","",(VLOOKUP($E124,'Org List'!$AO$10:$AQ$190,3,FALSE))),"")</f>
        <v>North East Region</v>
      </c>
      <c r="D124" s="93" t="str">
        <f ca="1">IFERROR(IF((VLOOKUP($E124,'Org List'!$AT$10:$AV$190,3,FALSE))="","",(VLOOKUP($E124,'Org List'!$AT$10:$AV$190,3,FALSE))),"")</f>
        <v>NHS England North East and Yorkshire (Cumbria And North East)</v>
      </c>
      <c r="E124" s="77" t="str">
        <f t="shared" ca="1" si="1"/>
        <v>E08000021</v>
      </c>
      <c r="F124" s="79" t="str">
        <f ca="1">IF(E124="","",VLOOKUP(E124,'Org List'!$J$9:$K$640,2,0))</f>
        <v>Newcastle upon Tyne</v>
      </c>
      <c r="G124" s="100">
        <f ca="1">IFERROR(IF((VLOOKUP($E124,'Adj NEA Backsheet'!$D$5:$CB$183,G$9,FALSE))="","",(VLOOKUP($E124,'Adj NEA Backsheet'!$D$5:$CB$183,G$9,FALSE))),"")</f>
        <v>2189.3682664278481</v>
      </c>
      <c r="H124" s="101">
        <f ca="1">IFERROR(IF((VLOOKUP($E124,'Adj NEA Backsheet'!$D$5:$CB$183,H$9,FALSE))="","",(VLOOKUP($E124,'Adj NEA Backsheet'!$D$5:$CB$183,H$9,FALSE))),"")</f>
        <v>2274.0132093724151</v>
      </c>
      <c r="I124" s="101">
        <f ca="1">IFERROR(IF((VLOOKUP($E124,'Adj NEA Backsheet'!$D$5:$CB$183,I$9,FALSE))="","",(VLOOKUP($E124,'Adj NEA Backsheet'!$D$5:$CB$183,I$9,FALSE))),"")</f>
        <v>2425.2533694511303</v>
      </c>
      <c r="J124" s="102">
        <f ca="1">IFERROR(IF((VLOOKUP($E124,'Adj NEA Backsheet'!$D$5:$CB$183,J$9,FALSE))="","",(VLOOKUP($E124,'Adj NEA Backsheet'!$D$5:$CB$183,J$9,FALSE))),"")</f>
        <v>2301.1261937945187</v>
      </c>
      <c r="K124" s="100">
        <f ca="1">IFERROR(IF((VLOOKUP($E124,'Adj NEA Backsheet'!$D$5:$CB$183,K$9,FALSE))="","",(VLOOKUP($E124,'Adj NEA Backsheet'!$D$5:$CB$183,K$9,FALSE))),"")</f>
        <v>6314.8748583080142</v>
      </c>
      <c r="L124" s="101">
        <f ca="1">IFERROR(IF((VLOOKUP($E124,'Adj NEA Backsheet'!$D$5:$CB$183,L$9,FALSE))="","",(VLOOKUP($E124,'Adj NEA Backsheet'!$D$5:$CB$183,L$9,FALSE))),"")</f>
        <v>6252.6603892472676</v>
      </c>
      <c r="M124" s="101">
        <f ca="1">IFERROR(IF((VLOOKUP($E124,'Adj NEA Backsheet'!$D$5:$CB$183,M$9,FALSE))="","",(VLOOKUP($E124,'Adj NEA Backsheet'!$D$5:$CB$183,M$9,FALSE))),"")</f>
        <v>6619.5326532903346</v>
      </c>
      <c r="N124" s="103">
        <f ca="1">IFERROR(IF((VLOOKUP($E124,'Adj NEA Backsheet'!$D$5:$CB$183,N$9,FALSE))="","",(VLOOKUP($E124,'Adj NEA Backsheet'!$D$5:$CB$183,N$9,FALSE))),"")</f>
        <v>6725.1031128521136</v>
      </c>
      <c r="O124" s="100">
        <f ca="1">IFERROR(IF((VLOOKUP($E124,'Adj NEA Backsheet'!$D$5:$CB$183,O$9,FALSE))="","",(VLOOKUP($E124,'Adj NEA Backsheet'!$D$5:$CB$183,O$9,FALSE))),"")</f>
        <v>8504.2431247358618</v>
      </c>
      <c r="P124" s="104">
        <f ca="1">IFERROR(IF((VLOOKUP($E124,'Adj NEA Backsheet'!$D$5:$CB$183,P$9,FALSE))="","",(VLOOKUP($E124,'Adj NEA Backsheet'!$D$5:$CB$183,P$9,FALSE))),"")</f>
        <v>8526.6735986196836</v>
      </c>
      <c r="Q124" s="101">
        <f ca="1">IFERROR(IF((VLOOKUP($E124,'Adj NEA Backsheet'!$D$5:$CB$183,Q$9,FALSE))="","",(VLOOKUP($E124,'Adj NEA Backsheet'!$D$5:$CB$183,Q$9,FALSE))),"")</f>
        <v>9044.786022741464</v>
      </c>
      <c r="R124" s="103">
        <f ca="1">IFERROR(IF((VLOOKUP($E124,'Adj NEA Backsheet'!$D$5:$CB$183,R$9,FALSE))="","",(VLOOKUP($E124,'Adj NEA Backsheet'!$D$5:$CB$183,R$9,FALSE))),"")</f>
        <v>9026.2293066466318</v>
      </c>
    </row>
    <row r="125" spans="1:18" ht="15" customHeight="1" x14ac:dyDescent="0.3">
      <c r="A125" s="41">
        <v>112</v>
      </c>
      <c r="B125" s="77" t="str">
        <f ca="1">IFERROR(IF((VLOOKUP($E125,'Org List'!$AJ$10:$AL$190,3,FALSE))="","",(VLOOKUP($E125,'Org List'!$AJ$10:$AL$190,3,FALSE))),"")</f>
        <v>London Commissioning Region</v>
      </c>
      <c r="C125" s="78" t="str">
        <f ca="1">IFERROR(IF((VLOOKUP($E125,'Org List'!$AO$10:$AQ$190,3,FALSE))="","",(VLOOKUP($E125,'Org List'!$AO$10:$AQ$190,3,FALSE))),"")</f>
        <v>London Region</v>
      </c>
      <c r="D125" s="93" t="str">
        <f ca="1">IFERROR(IF((VLOOKUP($E125,'Org List'!$AT$10:$AV$190,3,FALSE))="","",(VLOOKUP($E125,'Org List'!$AT$10:$AV$190,3,FALSE))),"")</f>
        <v>NHS England London</v>
      </c>
      <c r="E125" s="77" t="str">
        <f t="shared" ca="1" si="1"/>
        <v>E09000025</v>
      </c>
      <c r="F125" s="79" t="str">
        <f ca="1">IF(E125="","",VLOOKUP(E125,'Org List'!$J$9:$K$640,2,0))</f>
        <v>Newham</v>
      </c>
      <c r="G125" s="100">
        <f ca="1">IFERROR(IF((VLOOKUP($E125,'Adj NEA Backsheet'!$D$5:$CB$183,G$9,FALSE))="","",(VLOOKUP($E125,'Adj NEA Backsheet'!$D$5:$CB$183,G$9,FALSE))),"")</f>
        <v>3061.4702293943183</v>
      </c>
      <c r="H125" s="101">
        <f ca="1">IFERROR(IF((VLOOKUP($E125,'Adj NEA Backsheet'!$D$5:$CB$183,H$9,FALSE))="","",(VLOOKUP($E125,'Adj NEA Backsheet'!$D$5:$CB$183,H$9,FALSE))),"")</f>
        <v>2989.2327383028337</v>
      </c>
      <c r="I125" s="101">
        <f ca="1">IFERROR(IF((VLOOKUP($E125,'Adj NEA Backsheet'!$D$5:$CB$183,I$9,FALSE))="","",(VLOOKUP($E125,'Adj NEA Backsheet'!$D$5:$CB$183,I$9,FALSE))),"")</f>
        <v>3157.1649653695454</v>
      </c>
      <c r="J125" s="102">
        <f ca="1">IFERROR(IF((VLOOKUP($E125,'Adj NEA Backsheet'!$D$5:$CB$183,J$9,FALSE))="","",(VLOOKUP($E125,'Adj NEA Backsheet'!$D$5:$CB$183,J$9,FALSE))),"")</f>
        <v>3112.5911721951043</v>
      </c>
      <c r="K125" s="100">
        <f ca="1">IFERROR(IF((VLOOKUP($E125,'Adj NEA Backsheet'!$D$5:$CB$183,K$9,FALSE))="","",(VLOOKUP($E125,'Adj NEA Backsheet'!$D$5:$CB$183,K$9,FALSE))),"")</f>
        <v>4893.4977392515339</v>
      </c>
      <c r="L125" s="101">
        <f ca="1">IFERROR(IF((VLOOKUP($E125,'Adj NEA Backsheet'!$D$5:$CB$183,L$9,FALSE))="","",(VLOOKUP($E125,'Adj NEA Backsheet'!$D$5:$CB$183,L$9,FALSE))),"")</f>
        <v>4916.1384757252754</v>
      </c>
      <c r="M125" s="101">
        <f ca="1">IFERROR(IF((VLOOKUP($E125,'Adj NEA Backsheet'!$D$5:$CB$183,M$9,FALSE))="","",(VLOOKUP($E125,'Adj NEA Backsheet'!$D$5:$CB$183,M$9,FALSE))),"")</f>
        <v>5069.9389803770318</v>
      </c>
      <c r="N125" s="103">
        <f ca="1">IFERROR(IF((VLOOKUP($E125,'Adj NEA Backsheet'!$D$5:$CB$183,N$9,FALSE))="","",(VLOOKUP($E125,'Adj NEA Backsheet'!$D$5:$CB$183,N$9,FALSE))),"")</f>
        <v>4994.1313024913197</v>
      </c>
      <c r="O125" s="100">
        <f ca="1">IFERROR(IF((VLOOKUP($E125,'Adj NEA Backsheet'!$D$5:$CB$183,O$9,FALSE))="","",(VLOOKUP($E125,'Adj NEA Backsheet'!$D$5:$CB$183,O$9,FALSE))),"")</f>
        <v>7954.9679686458521</v>
      </c>
      <c r="P125" s="104">
        <f ca="1">IFERROR(IF((VLOOKUP($E125,'Adj NEA Backsheet'!$D$5:$CB$183,P$9,FALSE))="","",(VLOOKUP($E125,'Adj NEA Backsheet'!$D$5:$CB$183,P$9,FALSE))),"")</f>
        <v>7905.3712140281095</v>
      </c>
      <c r="Q125" s="101">
        <f ca="1">IFERROR(IF((VLOOKUP($E125,'Adj NEA Backsheet'!$D$5:$CB$183,Q$9,FALSE))="","",(VLOOKUP($E125,'Adj NEA Backsheet'!$D$5:$CB$183,Q$9,FALSE))),"")</f>
        <v>8227.1039457465777</v>
      </c>
      <c r="R125" s="103">
        <f ca="1">IFERROR(IF((VLOOKUP($E125,'Adj NEA Backsheet'!$D$5:$CB$183,R$9,FALSE))="","",(VLOOKUP($E125,'Adj NEA Backsheet'!$D$5:$CB$183,R$9,FALSE))),"")</f>
        <v>8106.722474686424</v>
      </c>
    </row>
    <row r="126" spans="1:18" ht="15" customHeight="1" x14ac:dyDescent="0.3">
      <c r="A126" s="41">
        <v>113</v>
      </c>
      <c r="B126" s="77" t="str">
        <f ca="1">IFERROR(IF((VLOOKUP($E126,'Org List'!$AJ$10:$AL$190,3,FALSE))="","",(VLOOKUP($E126,'Org List'!$AJ$10:$AL$190,3,FALSE))),"")</f>
        <v>East of England Commissioning Region</v>
      </c>
      <c r="C126" s="78" t="str">
        <f ca="1">IFERROR(IF((VLOOKUP($E126,'Org List'!$AO$10:$AQ$190,3,FALSE))="","",(VLOOKUP($E126,'Org List'!$AO$10:$AQ$190,3,FALSE))),"")</f>
        <v>East Region</v>
      </c>
      <c r="D126" s="93" t="str">
        <f ca="1">IFERROR(IF((VLOOKUP($E126,'Org List'!$AT$10:$AV$190,3,FALSE))="","",(VLOOKUP($E126,'Org List'!$AT$10:$AV$190,3,FALSE))),"")</f>
        <v>NHS England East (East)</v>
      </c>
      <c r="E126" s="77" t="str">
        <f t="shared" ca="1" si="1"/>
        <v>E10000020</v>
      </c>
      <c r="F126" s="79" t="str">
        <f ca="1">IF(E126="","",VLOOKUP(E126,'Org List'!$J$9:$K$640,2,0))</f>
        <v>Norfolk</v>
      </c>
      <c r="G126" s="100">
        <f ca="1">IFERROR(IF((VLOOKUP($E126,'Adj NEA Backsheet'!$D$5:$CB$183,G$9,FALSE))="","",(VLOOKUP($E126,'Adj NEA Backsheet'!$D$5:$CB$183,G$9,FALSE))),"")</f>
        <v>7240.3139254090765</v>
      </c>
      <c r="H126" s="101">
        <f ca="1">IFERROR(IF((VLOOKUP($E126,'Adj NEA Backsheet'!$D$5:$CB$183,H$9,FALSE))="","",(VLOOKUP($E126,'Adj NEA Backsheet'!$D$5:$CB$183,H$9,FALSE))),"")</f>
        <v>7385.0049799826556</v>
      </c>
      <c r="I126" s="101">
        <f ca="1">IFERROR(IF((VLOOKUP($E126,'Adj NEA Backsheet'!$D$5:$CB$183,I$9,FALSE))="","",(VLOOKUP($E126,'Adj NEA Backsheet'!$D$5:$CB$183,I$9,FALSE))),"")</f>
        <v>7924.55458118149</v>
      </c>
      <c r="J126" s="102">
        <f ca="1">IFERROR(IF((VLOOKUP($E126,'Adj NEA Backsheet'!$D$5:$CB$183,J$9,FALSE))="","",(VLOOKUP($E126,'Adj NEA Backsheet'!$D$5:$CB$183,J$9,FALSE))),"")</f>
        <v>7884.9320522470116</v>
      </c>
      <c r="K126" s="100">
        <f ca="1">IFERROR(IF((VLOOKUP($E126,'Adj NEA Backsheet'!$D$5:$CB$183,K$9,FALSE))="","",(VLOOKUP($E126,'Adj NEA Backsheet'!$D$5:$CB$183,K$9,FALSE))),"")</f>
        <v>17471.940930474771</v>
      </c>
      <c r="L126" s="101">
        <f ca="1">IFERROR(IF((VLOOKUP($E126,'Adj NEA Backsheet'!$D$5:$CB$183,L$9,FALSE))="","",(VLOOKUP($E126,'Adj NEA Backsheet'!$D$5:$CB$183,L$9,FALSE))),"")</f>
        <v>17159.882955613044</v>
      </c>
      <c r="M126" s="101">
        <f ca="1">IFERROR(IF((VLOOKUP($E126,'Adj NEA Backsheet'!$D$5:$CB$183,M$9,FALSE))="","",(VLOOKUP($E126,'Adj NEA Backsheet'!$D$5:$CB$183,M$9,FALSE))),"")</f>
        <v>17727.631389175764</v>
      </c>
      <c r="N126" s="103">
        <f ca="1">IFERROR(IF((VLOOKUP($E126,'Adj NEA Backsheet'!$D$5:$CB$183,N$9,FALSE))="","",(VLOOKUP($E126,'Adj NEA Backsheet'!$D$5:$CB$183,N$9,FALSE))),"")</f>
        <v>17929.431303561847</v>
      </c>
      <c r="O126" s="100">
        <f ca="1">IFERROR(IF((VLOOKUP($E126,'Adj NEA Backsheet'!$D$5:$CB$183,O$9,FALSE))="","",(VLOOKUP($E126,'Adj NEA Backsheet'!$D$5:$CB$183,O$9,FALSE))),"")</f>
        <v>24712.254855883846</v>
      </c>
      <c r="P126" s="104">
        <f ca="1">IFERROR(IF((VLOOKUP($E126,'Adj NEA Backsheet'!$D$5:$CB$183,P$9,FALSE))="","",(VLOOKUP($E126,'Adj NEA Backsheet'!$D$5:$CB$183,P$9,FALSE))),"")</f>
        <v>24544.8879355957</v>
      </c>
      <c r="Q126" s="101">
        <f ca="1">IFERROR(IF((VLOOKUP($E126,'Adj NEA Backsheet'!$D$5:$CB$183,Q$9,FALSE))="","",(VLOOKUP($E126,'Adj NEA Backsheet'!$D$5:$CB$183,Q$9,FALSE))),"")</f>
        <v>25652.185970357255</v>
      </c>
      <c r="R126" s="103">
        <f ca="1">IFERROR(IF((VLOOKUP($E126,'Adj NEA Backsheet'!$D$5:$CB$183,R$9,FALSE))="","",(VLOOKUP($E126,'Adj NEA Backsheet'!$D$5:$CB$183,R$9,FALSE))),"")</f>
        <v>25814.363355808859</v>
      </c>
    </row>
    <row r="127" spans="1:18" ht="15" customHeight="1" x14ac:dyDescent="0.3">
      <c r="A127" s="41">
        <v>114</v>
      </c>
      <c r="B127" s="77" t="str">
        <f ca="1">IFERROR(IF((VLOOKUP($E127,'Org List'!$AJ$10:$AL$190,3,FALSE))="","",(VLOOKUP($E127,'Org List'!$AJ$10:$AL$190,3,FALSE))),"")</f>
        <v>North East and Yorkshire Commissioning Region</v>
      </c>
      <c r="C127" s="78" t="str">
        <f ca="1">IFERROR(IF((VLOOKUP($E127,'Org List'!$AO$10:$AQ$190,3,FALSE))="","",(VLOOKUP($E127,'Org List'!$AO$10:$AQ$190,3,FALSE))),"")</f>
        <v>Yorkshire and The Humber Region</v>
      </c>
      <c r="D127" s="93" t="str">
        <f ca="1">IFERROR(IF((VLOOKUP($E127,'Org List'!$AT$10:$AV$190,3,FALSE))="","",(VLOOKUP($E127,'Org List'!$AT$10:$AV$190,3,FALSE))),"")</f>
        <v>NHS England North East and Yokrshire (Yorkshire And Humber)</v>
      </c>
      <c r="E127" s="77" t="str">
        <f t="shared" ca="1" si="1"/>
        <v>E06000012</v>
      </c>
      <c r="F127" s="79" t="str">
        <f ca="1">IF(E127="","",VLOOKUP(E127,'Org List'!$J$9:$K$640,2,0))</f>
        <v>North East Lincolnshire</v>
      </c>
      <c r="G127" s="100">
        <f ca="1">IFERROR(IF((VLOOKUP($E127,'Adj NEA Backsheet'!$D$5:$CB$183,G$9,FALSE))="","",(VLOOKUP($E127,'Adj NEA Backsheet'!$D$5:$CB$183,G$9,FALSE))),"")</f>
        <v>898.7814981065593</v>
      </c>
      <c r="H127" s="101">
        <f ca="1">IFERROR(IF((VLOOKUP($E127,'Adj NEA Backsheet'!$D$5:$CB$183,H$9,FALSE))="","",(VLOOKUP($E127,'Adj NEA Backsheet'!$D$5:$CB$183,H$9,FALSE))),"")</f>
        <v>1162.1510503941324</v>
      </c>
      <c r="I127" s="101">
        <f ca="1">IFERROR(IF((VLOOKUP($E127,'Adj NEA Backsheet'!$D$5:$CB$183,I$9,FALSE))="","",(VLOOKUP($E127,'Adj NEA Backsheet'!$D$5:$CB$183,I$9,FALSE))),"")</f>
        <v>1096.788117135352</v>
      </c>
      <c r="J127" s="102">
        <f ca="1">IFERROR(IF((VLOOKUP($E127,'Adj NEA Backsheet'!$D$5:$CB$183,J$9,FALSE))="","",(VLOOKUP($E127,'Adj NEA Backsheet'!$D$5:$CB$183,J$9,FALSE))),"")</f>
        <v>1034.7829114761585</v>
      </c>
      <c r="K127" s="100">
        <f ca="1">IFERROR(IF((VLOOKUP($E127,'Adj NEA Backsheet'!$D$5:$CB$183,K$9,FALSE))="","",(VLOOKUP($E127,'Adj NEA Backsheet'!$D$5:$CB$183,K$9,FALSE))),"")</f>
        <v>3137.3215727810684</v>
      </c>
      <c r="L127" s="101">
        <f ca="1">IFERROR(IF((VLOOKUP($E127,'Adj NEA Backsheet'!$D$5:$CB$183,L$9,FALSE))="","",(VLOOKUP($E127,'Adj NEA Backsheet'!$D$5:$CB$183,L$9,FALSE))),"")</f>
        <v>3192.3937811681608</v>
      </c>
      <c r="M127" s="101">
        <f ca="1">IFERROR(IF((VLOOKUP($E127,'Adj NEA Backsheet'!$D$5:$CB$183,M$9,FALSE))="","",(VLOOKUP($E127,'Adj NEA Backsheet'!$D$5:$CB$183,M$9,FALSE))),"")</f>
        <v>3483.3608518800565</v>
      </c>
      <c r="N127" s="103">
        <f ca="1">IFERROR(IF((VLOOKUP($E127,'Adj NEA Backsheet'!$D$5:$CB$183,N$9,FALSE))="","",(VLOOKUP($E127,'Adj NEA Backsheet'!$D$5:$CB$183,N$9,FALSE))),"")</f>
        <v>3287.5281515229563</v>
      </c>
      <c r="O127" s="100">
        <f ca="1">IFERROR(IF((VLOOKUP($E127,'Adj NEA Backsheet'!$D$5:$CB$183,O$9,FALSE))="","",(VLOOKUP($E127,'Adj NEA Backsheet'!$D$5:$CB$183,O$9,FALSE))),"")</f>
        <v>4036.1030708876278</v>
      </c>
      <c r="P127" s="104">
        <f ca="1">IFERROR(IF((VLOOKUP($E127,'Adj NEA Backsheet'!$D$5:$CB$183,P$9,FALSE))="","",(VLOOKUP($E127,'Adj NEA Backsheet'!$D$5:$CB$183,P$9,FALSE))),"")</f>
        <v>4354.5448315622934</v>
      </c>
      <c r="Q127" s="101">
        <f ca="1">IFERROR(IF((VLOOKUP($E127,'Adj NEA Backsheet'!$D$5:$CB$183,Q$9,FALSE))="","",(VLOOKUP($E127,'Adj NEA Backsheet'!$D$5:$CB$183,Q$9,FALSE))),"")</f>
        <v>4580.1489690154085</v>
      </c>
      <c r="R127" s="103">
        <f ca="1">IFERROR(IF((VLOOKUP($E127,'Adj NEA Backsheet'!$D$5:$CB$183,R$9,FALSE))="","",(VLOOKUP($E127,'Adj NEA Backsheet'!$D$5:$CB$183,R$9,FALSE))),"")</f>
        <v>4322.3110629991152</v>
      </c>
    </row>
    <row r="128" spans="1:18" ht="15" customHeight="1" x14ac:dyDescent="0.3">
      <c r="A128" s="41">
        <v>115</v>
      </c>
      <c r="B128" s="77" t="str">
        <f ca="1">IFERROR(IF((VLOOKUP($E128,'Org List'!$AJ$10:$AL$190,3,FALSE))="","",(VLOOKUP($E128,'Org List'!$AJ$10:$AL$190,3,FALSE))),"")</f>
        <v>North East and Yorkshire Commissioning Region</v>
      </c>
      <c r="C128" s="78" t="str">
        <f ca="1">IFERROR(IF((VLOOKUP($E128,'Org List'!$AO$10:$AQ$190,3,FALSE))="","",(VLOOKUP($E128,'Org List'!$AO$10:$AQ$190,3,FALSE))),"")</f>
        <v>Yorkshire and The Humber Region</v>
      </c>
      <c r="D128" s="93" t="str">
        <f ca="1">IFERROR(IF((VLOOKUP($E128,'Org List'!$AT$10:$AV$190,3,FALSE))="","",(VLOOKUP($E128,'Org List'!$AT$10:$AV$190,3,FALSE))),"")</f>
        <v>NHS England North East and Yokrshire (Yorkshire And Humber)</v>
      </c>
      <c r="E128" s="77" t="str">
        <f t="shared" ca="1" si="1"/>
        <v>E06000013</v>
      </c>
      <c r="F128" s="79" t="str">
        <f ca="1">IF(E128="","",VLOOKUP(E128,'Org List'!$J$9:$K$640,2,0))</f>
        <v>North Lincolnshire</v>
      </c>
      <c r="G128" s="100">
        <f ca="1">IFERROR(IF((VLOOKUP($E128,'Adj NEA Backsheet'!$D$5:$CB$183,G$9,FALSE))="","",(VLOOKUP($E128,'Adj NEA Backsheet'!$D$5:$CB$183,G$9,FALSE))),"")</f>
        <v>1374.4864763965022</v>
      </c>
      <c r="H128" s="101">
        <f ca="1">IFERROR(IF((VLOOKUP($E128,'Adj NEA Backsheet'!$D$5:$CB$183,H$9,FALSE))="","",(VLOOKUP($E128,'Adj NEA Backsheet'!$D$5:$CB$183,H$9,FALSE))),"")</f>
        <v>1346.3983178294195</v>
      </c>
      <c r="I128" s="101">
        <f ca="1">IFERROR(IF((VLOOKUP($E128,'Adj NEA Backsheet'!$D$5:$CB$183,I$9,FALSE))="","",(VLOOKUP($E128,'Adj NEA Backsheet'!$D$5:$CB$183,I$9,FALSE))),"")</f>
        <v>1443.8241571252781</v>
      </c>
      <c r="J128" s="102">
        <f ca="1">IFERROR(IF((VLOOKUP($E128,'Adj NEA Backsheet'!$D$5:$CB$183,J$9,FALSE))="","",(VLOOKUP($E128,'Adj NEA Backsheet'!$D$5:$CB$183,J$9,FALSE))),"")</f>
        <v>1340.0286438967917</v>
      </c>
      <c r="K128" s="100">
        <f ca="1">IFERROR(IF((VLOOKUP($E128,'Adj NEA Backsheet'!$D$5:$CB$183,K$9,FALSE))="","",(VLOOKUP($E128,'Adj NEA Backsheet'!$D$5:$CB$183,K$9,FALSE))),"")</f>
        <v>3617.5713088692305</v>
      </c>
      <c r="L128" s="101">
        <f ca="1">IFERROR(IF((VLOOKUP($E128,'Adj NEA Backsheet'!$D$5:$CB$183,L$9,FALSE))="","",(VLOOKUP($E128,'Adj NEA Backsheet'!$D$5:$CB$183,L$9,FALSE))),"")</f>
        <v>3686.8787540383792</v>
      </c>
      <c r="M128" s="101">
        <f ca="1">IFERROR(IF((VLOOKUP($E128,'Adj NEA Backsheet'!$D$5:$CB$183,M$9,FALSE))="","",(VLOOKUP($E128,'Adj NEA Backsheet'!$D$5:$CB$183,M$9,FALSE))),"")</f>
        <v>3844.9078042731735</v>
      </c>
      <c r="N128" s="103">
        <f ca="1">IFERROR(IF((VLOOKUP($E128,'Adj NEA Backsheet'!$D$5:$CB$183,N$9,FALSE))="","",(VLOOKUP($E128,'Adj NEA Backsheet'!$D$5:$CB$183,N$9,FALSE))),"")</f>
        <v>3723.0067113004479</v>
      </c>
      <c r="O128" s="100">
        <f ca="1">IFERROR(IF((VLOOKUP($E128,'Adj NEA Backsheet'!$D$5:$CB$183,O$9,FALSE))="","",(VLOOKUP($E128,'Adj NEA Backsheet'!$D$5:$CB$183,O$9,FALSE))),"")</f>
        <v>4992.0577852657325</v>
      </c>
      <c r="P128" s="104">
        <f ca="1">IFERROR(IF((VLOOKUP($E128,'Adj NEA Backsheet'!$D$5:$CB$183,P$9,FALSE))="","",(VLOOKUP($E128,'Adj NEA Backsheet'!$D$5:$CB$183,P$9,FALSE))),"")</f>
        <v>5033.2770718677984</v>
      </c>
      <c r="Q128" s="101">
        <f ca="1">IFERROR(IF((VLOOKUP($E128,'Adj NEA Backsheet'!$D$5:$CB$183,Q$9,FALSE))="","",(VLOOKUP($E128,'Adj NEA Backsheet'!$D$5:$CB$183,Q$9,FALSE))),"")</f>
        <v>5288.7319613984519</v>
      </c>
      <c r="R128" s="103">
        <f ca="1">IFERROR(IF((VLOOKUP($E128,'Adj NEA Backsheet'!$D$5:$CB$183,R$9,FALSE))="","",(VLOOKUP($E128,'Adj NEA Backsheet'!$D$5:$CB$183,R$9,FALSE))),"")</f>
        <v>5063.0353551972394</v>
      </c>
    </row>
    <row r="129" spans="1:18" ht="15" customHeight="1" x14ac:dyDescent="0.3">
      <c r="A129" s="41">
        <v>116</v>
      </c>
      <c r="B129" s="77" t="str">
        <f ca="1">IFERROR(IF((VLOOKUP($E129,'Org List'!$AJ$10:$AL$190,3,FALSE))="","",(VLOOKUP($E129,'Org List'!$AJ$10:$AL$190,3,FALSE))),"")</f>
        <v>South West England Commissioning Region</v>
      </c>
      <c r="C129" s="78" t="str">
        <f ca="1">IFERROR(IF((VLOOKUP($E129,'Org List'!$AO$10:$AQ$190,3,FALSE))="","",(VLOOKUP($E129,'Org List'!$AO$10:$AQ$190,3,FALSE))),"")</f>
        <v>South West Region</v>
      </c>
      <c r="D129" s="93" t="str">
        <f ca="1">IFERROR(IF((VLOOKUP($E129,'Org List'!$AT$10:$AV$190,3,FALSE))="","",(VLOOKUP($E129,'Org List'!$AT$10:$AV$190,3,FALSE))),"")</f>
        <v>NHS England South West (South West North)</v>
      </c>
      <c r="E129" s="77" t="str">
        <f t="shared" ca="1" si="1"/>
        <v>E06000024</v>
      </c>
      <c r="F129" s="79" t="str">
        <f ca="1">IF(E129="","",VLOOKUP(E129,'Org List'!$J$9:$K$640,2,0))</f>
        <v>North Somerset</v>
      </c>
      <c r="G129" s="100">
        <f ca="1">IFERROR(IF((VLOOKUP($E129,'Adj NEA Backsheet'!$D$5:$CB$183,G$9,FALSE))="","",(VLOOKUP($E129,'Adj NEA Backsheet'!$D$5:$CB$183,G$9,FALSE))),"")</f>
        <v>1899.1440504998384</v>
      </c>
      <c r="H129" s="101">
        <f ca="1">IFERROR(IF((VLOOKUP($E129,'Adj NEA Backsheet'!$D$5:$CB$183,H$9,FALSE))="","",(VLOOKUP($E129,'Adj NEA Backsheet'!$D$5:$CB$183,H$9,FALSE))),"")</f>
        <v>2139.9628732115461</v>
      </c>
      <c r="I129" s="101">
        <f ca="1">IFERROR(IF((VLOOKUP($E129,'Adj NEA Backsheet'!$D$5:$CB$183,I$9,FALSE))="","",(VLOOKUP($E129,'Adj NEA Backsheet'!$D$5:$CB$183,I$9,FALSE))),"")</f>
        <v>2323.6408601368744</v>
      </c>
      <c r="J129" s="102">
        <f ca="1">IFERROR(IF((VLOOKUP($E129,'Adj NEA Backsheet'!$D$5:$CB$183,J$9,FALSE))="","",(VLOOKUP($E129,'Adj NEA Backsheet'!$D$5:$CB$183,J$9,FALSE))),"")</f>
        <v>2300.2092616949171</v>
      </c>
      <c r="K129" s="100">
        <f ca="1">IFERROR(IF((VLOOKUP($E129,'Adj NEA Backsheet'!$D$5:$CB$183,K$9,FALSE))="","",(VLOOKUP($E129,'Adj NEA Backsheet'!$D$5:$CB$183,K$9,FALSE))),"")</f>
        <v>3590.9389600291474</v>
      </c>
      <c r="L129" s="101">
        <f ca="1">IFERROR(IF((VLOOKUP($E129,'Adj NEA Backsheet'!$D$5:$CB$183,L$9,FALSE))="","",(VLOOKUP($E129,'Adj NEA Backsheet'!$D$5:$CB$183,L$9,FALSE))),"")</f>
        <v>3586.4518365999093</v>
      </c>
      <c r="M129" s="101">
        <f ca="1">IFERROR(IF((VLOOKUP($E129,'Adj NEA Backsheet'!$D$5:$CB$183,M$9,FALSE))="","",(VLOOKUP($E129,'Adj NEA Backsheet'!$D$5:$CB$183,M$9,FALSE))),"")</f>
        <v>3809.2050780794657</v>
      </c>
      <c r="N129" s="103">
        <f ca="1">IFERROR(IF((VLOOKUP($E129,'Adj NEA Backsheet'!$D$5:$CB$183,N$9,FALSE))="","",(VLOOKUP($E129,'Adj NEA Backsheet'!$D$5:$CB$183,N$9,FALSE))),"")</f>
        <v>3751.4275525561438</v>
      </c>
      <c r="O129" s="100">
        <f ca="1">IFERROR(IF((VLOOKUP($E129,'Adj NEA Backsheet'!$D$5:$CB$183,O$9,FALSE))="","",(VLOOKUP($E129,'Adj NEA Backsheet'!$D$5:$CB$183,O$9,FALSE))),"")</f>
        <v>5490.0830105289861</v>
      </c>
      <c r="P129" s="104">
        <f ca="1">IFERROR(IF((VLOOKUP($E129,'Adj NEA Backsheet'!$D$5:$CB$183,P$9,FALSE))="","",(VLOOKUP($E129,'Adj NEA Backsheet'!$D$5:$CB$183,P$9,FALSE))),"")</f>
        <v>5726.4147098114554</v>
      </c>
      <c r="Q129" s="101">
        <f ca="1">IFERROR(IF((VLOOKUP($E129,'Adj NEA Backsheet'!$D$5:$CB$183,Q$9,FALSE))="","",(VLOOKUP($E129,'Adj NEA Backsheet'!$D$5:$CB$183,Q$9,FALSE))),"")</f>
        <v>6132.8459382163401</v>
      </c>
      <c r="R129" s="103">
        <f ca="1">IFERROR(IF((VLOOKUP($E129,'Adj NEA Backsheet'!$D$5:$CB$183,R$9,FALSE))="","",(VLOOKUP($E129,'Adj NEA Backsheet'!$D$5:$CB$183,R$9,FALSE))),"")</f>
        <v>6051.636814251061</v>
      </c>
    </row>
    <row r="130" spans="1:18" ht="15" customHeight="1" x14ac:dyDescent="0.3">
      <c r="A130" s="41">
        <v>117</v>
      </c>
      <c r="B130" s="77" t="str">
        <f ca="1">IFERROR(IF((VLOOKUP($E130,'Org List'!$AJ$10:$AL$190,3,FALSE))="","",(VLOOKUP($E130,'Org List'!$AJ$10:$AL$190,3,FALSE))),"")</f>
        <v>North East and Yorkshire Commissioning Region</v>
      </c>
      <c r="C130" s="78" t="str">
        <f ca="1">IFERROR(IF((VLOOKUP($E130,'Org List'!$AO$10:$AQ$190,3,FALSE))="","",(VLOOKUP($E130,'Org List'!$AO$10:$AQ$190,3,FALSE))),"")</f>
        <v>North East Region</v>
      </c>
      <c r="D130" s="93" t="str">
        <f ca="1">IFERROR(IF((VLOOKUP($E130,'Org List'!$AT$10:$AV$190,3,FALSE))="","",(VLOOKUP($E130,'Org List'!$AT$10:$AV$190,3,FALSE))),"")</f>
        <v>NHS England North East and Yorkshire (Cumbria And North East)</v>
      </c>
      <c r="E130" s="77" t="str">
        <f t="shared" ca="1" si="1"/>
        <v>E08000022</v>
      </c>
      <c r="F130" s="79" t="str">
        <f ca="1">IF(E130="","",VLOOKUP(E130,'Org List'!$J$9:$K$640,2,0))</f>
        <v>North Tyneside</v>
      </c>
      <c r="G130" s="100">
        <f ca="1">IFERROR(IF((VLOOKUP($E130,'Adj NEA Backsheet'!$D$5:$CB$183,G$9,FALSE))="","",(VLOOKUP($E130,'Adj NEA Backsheet'!$D$5:$CB$183,G$9,FALSE))),"")</f>
        <v>2468.1063541033454</v>
      </c>
      <c r="H130" s="101">
        <f ca="1">IFERROR(IF((VLOOKUP($E130,'Adj NEA Backsheet'!$D$5:$CB$183,H$9,FALSE))="","",(VLOOKUP($E130,'Adj NEA Backsheet'!$D$5:$CB$183,H$9,FALSE))),"")</f>
        <v>2752.3982833697332</v>
      </c>
      <c r="I130" s="101">
        <f ca="1">IFERROR(IF((VLOOKUP($E130,'Adj NEA Backsheet'!$D$5:$CB$183,I$9,FALSE))="","",(VLOOKUP($E130,'Adj NEA Backsheet'!$D$5:$CB$183,I$9,FALSE))),"")</f>
        <v>2993.5292466427718</v>
      </c>
      <c r="J130" s="102">
        <f ca="1">IFERROR(IF((VLOOKUP($E130,'Adj NEA Backsheet'!$D$5:$CB$183,J$9,FALSE))="","",(VLOOKUP($E130,'Adj NEA Backsheet'!$D$5:$CB$183,J$9,FALSE))),"")</f>
        <v>2906.6573263228452</v>
      </c>
      <c r="K130" s="100">
        <f ca="1">IFERROR(IF((VLOOKUP($E130,'Adj NEA Backsheet'!$D$5:$CB$183,K$9,FALSE))="","",(VLOOKUP($E130,'Adj NEA Backsheet'!$D$5:$CB$183,K$9,FALSE))),"")</f>
        <v>4027.4867019810208</v>
      </c>
      <c r="L130" s="101">
        <f ca="1">IFERROR(IF((VLOOKUP($E130,'Adj NEA Backsheet'!$D$5:$CB$183,L$9,FALSE))="","",(VLOOKUP($E130,'Adj NEA Backsheet'!$D$5:$CB$183,L$9,FALSE))),"")</f>
        <v>4110.2335414896734</v>
      </c>
      <c r="M130" s="101">
        <f ca="1">IFERROR(IF((VLOOKUP($E130,'Adj NEA Backsheet'!$D$5:$CB$183,M$9,FALSE))="","",(VLOOKUP($E130,'Adj NEA Backsheet'!$D$5:$CB$183,M$9,FALSE))),"")</f>
        <v>4327.9782994876959</v>
      </c>
      <c r="N130" s="103">
        <f ca="1">IFERROR(IF((VLOOKUP($E130,'Adj NEA Backsheet'!$D$5:$CB$183,N$9,FALSE))="","",(VLOOKUP($E130,'Adj NEA Backsheet'!$D$5:$CB$183,N$9,FALSE))),"")</f>
        <v>4428.4722825275794</v>
      </c>
      <c r="O130" s="100">
        <f ca="1">IFERROR(IF((VLOOKUP($E130,'Adj NEA Backsheet'!$D$5:$CB$183,O$9,FALSE))="","",(VLOOKUP($E130,'Adj NEA Backsheet'!$D$5:$CB$183,O$9,FALSE))),"")</f>
        <v>6495.5930560843663</v>
      </c>
      <c r="P130" s="104">
        <f ca="1">IFERROR(IF((VLOOKUP($E130,'Adj NEA Backsheet'!$D$5:$CB$183,P$9,FALSE))="","",(VLOOKUP($E130,'Adj NEA Backsheet'!$D$5:$CB$183,P$9,FALSE))),"")</f>
        <v>6862.6318248594071</v>
      </c>
      <c r="Q130" s="101">
        <f ca="1">IFERROR(IF((VLOOKUP($E130,'Adj NEA Backsheet'!$D$5:$CB$183,Q$9,FALSE))="","",(VLOOKUP($E130,'Adj NEA Backsheet'!$D$5:$CB$183,Q$9,FALSE))),"")</f>
        <v>7321.5075461304677</v>
      </c>
      <c r="R130" s="103">
        <f ca="1">IFERROR(IF((VLOOKUP($E130,'Adj NEA Backsheet'!$D$5:$CB$183,R$9,FALSE))="","",(VLOOKUP($E130,'Adj NEA Backsheet'!$D$5:$CB$183,R$9,FALSE))),"")</f>
        <v>7335.1296088504241</v>
      </c>
    </row>
    <row r="131" spans="1:18" ht="15" customHeight="1" x14ac:dyDescent="0.3">
      <c r="A131" s="41">
        <v>118</v>
      </c>
      <c r="B131" s="77" t="str">
        <f ca="1">IFERROR(IF((VLOOKUP($E131,'Org List'!$AJ$10:$AL$190,3,FALSE))="","",(VLOOKUP($E131,'Org List'!$AJ$10:$AL$190,3,FALSE))),"")</f>
        <v>North East and Yorkshire Commissioning Region</v>
      </c>
      <c r="C131" s="78" t="str">
        <f ca="1">IFERROR(IF((VLOOKUP($E131,'Org List'!$AO$10:$AQ$190,3,FALSE))="","",(VLOOKUP($E131,'Org List'!$AO$10:$AQ$190,3,FALSE))),"")</f>
        <v>Yorkshire and The Humber Region</v>
      </c>
      <c r="D131" s="93" t="str">
        <f ca="1">IFERROR(IF((VLOOKUP($E131,'Org List'!$AT$10:$AV$190,3,FALSE))="","",(VLOOKUP($E131,'Org List'!$AT$10:$AV$190,3,FALSE))),"")</f>
        <v>NHS England North East and Yokrshire (Yorkshire And Humber)</v>
      </c>
      <c r="E131" s="77" t="str">
        <f t="shared" ca="1" si="1"/>
        <v>E10000023</v>
      </c>
      <c r="F131" s="79" t="str">
        <f ca="1">IF(E131="","",VLOOKUP(E131,'Org List'!$J$9:$K$640,2,0))</f>
        <v>North Yorkshire</v>
      </c>
      <c r="G131" s="100">
        <f ca="1">IFERROR(IF((VLOOKUP($E131,'Adj NEA Backsheet'!$D$5:$CB$183,G$9,FALSE))="","",(VLOOKUP($E131,'Adj NEA Backsheet'!$D$5:$CB$183,G$9,FALSE))),"")</f>
        <v>5494.1668197593208</v>
      </c>
      <c r="H131" s="101">
        <f ca="1">IFERROR(IF((VLOOKUP($E131,'Adj NEA Backsheet'!$D$5:$CB$183,H$9,FALSE))="","",(VLOOKUP($E131,'Adj NEA Backsheet'!$D$5:$CB$183,H$9,FALSE))),"")</f>
        <v>5296.7579894472046</v>
      </c>
      <c r="I131" s="101">
        <f ca="1">IFERROR(IF((VLOOKUP($E131,'Adj NEA Backsheet'!$D$5:$CB$183,I$9,FALSE))="","",(VLOOKUP($E131,'Adj NEA Backsheet'!$D$5:$CB$183,I$9,FALSE))),"")</f>
        <v>5776.3007860618736</v>
      </c>
      <c r="J131" s="102">
        <f ca="1">IFERROR(IF((VLOOKUP($E131,'Adj NEA Backsheet'!$D$5:$CB$183,J$9,FALSE))="","",(VLOOKUP($E131,'Adj NEA Backsheet'!$D$5:$CB$183,J$9,FALSE))),"")</f>
        <v>5868.5877750938807</v>
      </c>
      <c r="K131" s="100">
        <f ca="1">IFERROR(IF((VLOOKUP($E131,'Adj NEA Backsheet'!$D$5:$CB$183,K$9,FALSE))="","",(VLOOKUP($E131,'Adj NEA Backsheet'!$D$5:$CB$183,K$9,FALSE))),"")</f>
        <v>11807.669084894394</v>
      </c>
      <c r="L131" s="101">
        <f ca="1">IFERROR(IF((VLOOKUP($E131,'Adj NEA Backsheet'!$D$5:$CB$183,L$9,FALSE))="","",(VLOOKUP($E131,'Adj NEA Backsheet'!$D$5:$CB$183,L$9,FALSE))),"")</f>
        <v>11656.202149139084</v>
      </c>
      <c r="M131" s="101">
        <f ca="1">IFERROR(IF((VLOOKUP($E131,'Adj NEA Backsheet'!$D$5:$CB$183,M$9,FALSE))="","",(VLOOKUP($E131,'Adj NEA Backsheet'!$D$5:$CB$183,M$9,FALSE))),"")</f>
        <v>12444.312725134543</v>
      </c>
      <c r="N131" s="103">
        <f ca="1">IFERROR(IF((VLOOKUP($E131,'Adj NEA Backsheet'!$D$5:$CB$183,N$9,FALSE))="","",(VLOOKUP($E131,'Adj NEA Backsheet'!$D$5:$CB$183,N$9,FALSE))),"")</f>
        <v>12009.136453914614</v>
      </c>
      <c r="O131" s="100">
        <f ca="1">IFERROR(IF((VLOOKUP($E131,'Adj NEA Backsheet'!$D$5:$CB$183,O$9,FALSE))="","",(VLOOKUP($E131,'Adj NEA Backsheet'!$D$5:$CB$183,O$9,FALSE))),"")</f>
        <v>17301.835904653715</v>
      </c>
      <c r="P131" s="104">
        <f ca="1">IFERROR(IF((VLOOKUP($E131,'Adj NEA Backsheet'!$D$5:$CB$183,P$9,FALSE))="","",(VLOOKUP($E131,'Adj NEA Backsheet'!$D$5:$CB$183,P$9,FALSE))),"")</f>
        <v>16952.960138586288</v>
      </c>
      <c r="Q131" s="101">
        <f ca="1">IFERROR(IF((VLOOKUP($E131,'Adj NEA Backsheet'!$D$5:$CB$183,Q$9,FALSE))="","",(VLOOKUP($E131,'Adj NEA Backsheet'!$D$5:$CB$183,Q$9,FALSE))),"")</f>
        <v>18220.613511196418</v>
      </c>
      <c r="R131" s="103">
        <f ca="1">IFERROR(IF((VLOOKUP($E131,'Adj NEA Backsheet'!$D$5:$CB$183,R$9,FALSE))="","",(VLOOKUP($E131,'Adj NEA Backsheet'!$D$5:$CB$183,R$9,FALSE))),"")</f>
        <v>17877.724229008494</v>
      </c>
    </row>
    <row r="132" spans="1:18" ht="15" customHeight="1" x14ac:dyDescent="0.3">
      <c r="A132" s="41">
        <v>119</v>
      </c>
      <c r="B132" s="77" t="str">
        <f ca="1">IFERROR(IF((VLOOKUP($E132,'Org List'!$AJ$10:$AL$190,3,FALSE))="","",(VLOOKUP($E132,'Org List'!$AJ$10:$AL$190,3,FALSE))),"")</f>
        <v>Midlands Commissioning Region</v>
      </c>
      <c r="C132" s="78" t="str">
        <f ca="1">IFERROR(IF((VLOOKUP($E132,'Org List'!$AO$10:$AQ$190,3,FALSE))="","",(VLOOKUP($E132,'Org List'!$AO$10:$AQ$190,3,FALSE))),"")</f>
        <v>East Midlands Region</v>
      </c>
      <c r="D132" s="93" t="str">
        <f ca="1">IFERROR(IF((VLOOKUP($E132,'Org List'!$AT$10:$AV$190,3,FALSE))="","",(VLOOKUP($E132,'Org List'!$AT$10:$AV$190,3,FALSE))),"")</f>
        <v>NHS England Midlands (Central Midlands)</v>
      </c>
      <c r="E132" s="77" t="str">
        <f t="shared" ca="1" si="1"/>
        <v>E10000021</v>
      </c>
      <c r="F132" s="79" t="str">
        <f ca="1">IF(E132="","",VLOOKUP(E132,'Org List'!$J$9:$K$640,2,0))</f>
        <v>Northamptonshire</v>
      </c>
      <c r="G132" s="100">
        <f ca="1">IFERROR(IF((VLOOKUP($E132,'Adj NEA Backsheet'!$D$5:$CB$183,G$9,FALSE))="","",(VLOOKUP($E132,'Adj NEA Backsheet'!$D$5:$CB$183,G$9,FALSE))),"")</f>
        <v>7931.9400748628959</v>
      </c>
      <c r="H132" s="101">
        <f ca="1">IFERROR(IF((VLOOKUP($E132,'Adj NEA Backsheet'!$D$5:$CB$183,H$9,FALSE))="","",(VLOOKUP($E132,'Adj NEA Backsheet'!$D$5:$CB$183,H$9,FALSE))),"")</f>
        <v>8252.1895333550929</v>
      </c>
      <c r="I132" s="101">
        <f ca="1">IFERROR(IF((VLOOKUP($E132,'Adj NEA Backsheet'!$D$5:$CB$183,I$9,FALSE))="","",(VLOOKUP($E132,'Adj NEA Backsheet'!$D$5:$CB$183,I$9,FALSE))),"")</f>
        <v>9046.7920663220193</v>
      </c>
      <c r="J132" s="102">
        <f ca="1">IFERROR(IF((VLOOKUP($E132,'Adj NEA Backsheet'!$D$5:$CB$183,J$9,FALSE))="","",(VLOOKUP($E132,'Adj NEA Backsheet'!$D$5:$CB$183,J$9,FALSE))),"")</f>
        <v>8609.0228402817847</v>
      </c>
      <c r="K132" s="100">
        <f ca="1">IFERROR(IF((VLOOKUP($E132,'Adj NEA Backsheet'!$D$5:$CB$183,K$9,FALSE))="","",(VLOOKUP($E132,'Adj NEA Backsheet'!$D$5:$CB$183,K$9,FALSE))),"")</f>
        <v>13802.247097444499</v>
      </c>
      <c r="L132" s="101">
        <f ca="1">IFERROR(IF((VLOOKUP($E132,'Adj NEA Backsheet'!$D$5:$CB$183,L$9,FALSE))="","",(VLOOKUP($E132,'Adj NEA Backsheet'!$D$5:$CB$183,L$9,FALSE))),"")</f>
        <v>14122.997927426764</v>
      </c>
      <c r="M132" s="101">
        <f ca="1">IFERROR(IF((VLOOKUP($E132,'Adj NEA Backsheet'!$D$5:$CB$183,M$9,FALSE))="","",(VLOOKUP($E132,'Adj NEA Backsheet'!$D$5:$CB$183,M$9,FALSE))),"")</f>
        <v>15074.762695616262</v>
      </c>
      <c r="N132" s="103">
        <f ca="1">IFERROR(IF((VLOOKUP($E132,'Adj NEA Backsheet'!$D$5:$CB$183,N$9,FALSE))="","",(VLOOKUP($E132,'Adj NEA Backsheet'!$D$5:$CB$183,N$9,FALSE))),"")</f>
        <v>14757.732460714142</v>
      </c>
      <c r="O132" s="100">
        <f ca="1">IFERROR(IF((VLOOKUP($E132,'Adj NEA Backsheet'!$D$5:$CB$183,O$9,FALSE))="","",(VLOOKUP($E132,'Adj NEA Backsheet'!$D$5:$CB$183,O$9,FALSE))),"")</f>
        <v>21734.187172307393</v>
      </c>
      <c r="P132" s="104">
        <f ca="1">IFERROR(IF((VLOOKUP($E132,'Adj NEA Backsheet'!$D$5:$CB$183,P$9,FALSE))="","",(VLOOKUP($E132,'Adj NEA Backsheet'!$D$5:$CB$183,P$9,FALSE))),"")</f>
        <v>22375.187460781857</v>
      </c>
      <c r="Q132" s="101">
        <f ca="1">IFERROR(IF((VLOOKUP($E132,'Adj NEA Backsheet'!$D$5:$CB$183,Q$9,FALSE))="","",(VLOOKUP($E132,'Adj NEA Backsheet'!$D$5:$CB$183,Q$9,FALSE))),"")</f>
        <v>24121.554761938281</v>
      </c>
      <c r="R132" s="103">
        <f ca="1">IFERROR(IF((VLOOKUP($E132,'Adj NEA Backsheet'!$D$5:$CB$183,R$9,FALSE))="","",(VLOOKUP($E132,'Adj NEA Backsheet'!$D$5:$CB$183,R$9,FALSE))),"")</f>
        <v>23366.755300995927</v>
      </c>
    </row>
    <row r="133" spans="1:18" ht="15" customHeight="1" x14ac:dyDescent="0.3">
      <c r="A133" s="41">
        <v>120</v>
      </c>
      <c r="B133" s="77" t="str">
        <f ca="1">IFERROR(IF((VLOOKUP($E133,'Org List'!$AJ$10:$AL$190,3,FALSE))="","",(VLOOKUP($E133,'Org List'!$AJ$10:$AL$190,3,FALSE))),"")</f>
        <v>North East and Yorkshire Commissioning Region</v>
      </c>
      <c r="C133" s="78" t="str">
        <f ca="1">IFERROR(IF((VLOOKUP($E133,'Org List'!$AO$10:$AQ$190,3,FALSE))="","",(VLOOKUP($E133,'Org List'!$AO$10:$AQ$190,3,FALSE))),"")</f>
        <v>North East Region</v>
      </c>
      <c r="D133" s="93" t="str">
        <f ca="1">IFERROR(IF((VLOOKUP($E133,'Org List'!$AT$10:$AV$190,3,FALSE))="","",(VLOOKUP($E133,'Org List'!$AT$10:$AV$190,3,FALSE))),"")</f>
        <v>NHS England North East and Yorkshire (Cumbria And North East)</v>
      </c>
      <c r="E133" s="77" t="str">
        <f t="shared" ca="1" si="1"/>
        <v>E06000057</v>
      </c>
      <c r="F133" s="79" t="str">
        <f ca="1">IF(E133="","",VLOOKUP(E133,'Org List'!$J$9:$K$640,2,0))</f>
        <v>Northumberland</v>
      </c>
      <c r="G133" s="100">
        <f ca="1">IFERROR(IF((VLOOKUP($E133,'Adj NEA Backsheet'!$D$5:$CB$183,G$9,FALSE))="","",(VLOOKUP($E133,'Adj NEA Backsheet'!$D$5:$CB$183,G$9,FALSE))),"")</f>
        <v>3815.6600002902414</v>
      </c>
      <c r="H133" s="101">
        <f ca="1">IFERROR(IF((VLOOKUP($E133,'Adj NEA Backsheet'!$D$5:$CB$183,H$9,FALSE))="","",(VLOOKUP($E133,'Adj NEA Backsheet'!$D$5:$CB$183,H$9,FALSE))),"")</f>
        <v>3961.7530011972149</v>
      </c>
      <c r="I133" s="101">
        <f ca="1">IFERROR(IF((VLOOKUP($E133,'Adj NEA Backsheet'!$D$5:$CB$183,I$9,FALSE))="","",(VLOOKUP($E133,'Adj NEA Backsheet'!$D$5:$CB$183,I$9,FALSE))),"")</f>
        <v>4402.3300915606405</v>
      </c>
      <c r="J133" s="102">
        <f ca="1">IFERROR(IF((VLOOKUP($E133,'Adj NEA Backsheet'!$D$5:$CB$183,J$9,FALSE))="","",(VLOOKUP($E133,'Adj NEA Backsheet'!$D$5:$CB$183,J$9,FALSE))),"")</f>
        <v>4516.94737192718</v>
      </c>
      <c r="K133" s="100">
        <f ca="1">IFERROR(IF((VLOOKUP($E133,'Adj NEA Backsheet'!$D$5:$CB$183,K$9,FALSE))="","",(VLOOKUP($E133,'Adj NEA Backsheet'!$D$5:$CB$183,K$9,FALSE))),"")</f>
        <v>6259.7395125406983</v>
      </c>
      <c r="L133" s="101">
        <f ca="1">IFERROR(IF((VLOOKUP($E133,'Adj NEA Backsheet'!$D$5:$CB$183,L$9,FALSE))="","",(VLOOKUP($E133,'Adj NEA Backsheet'!$D$5:$CB$183,L$9,FALSE))),"")</f>
        <v>6280.6426668963441</v>
      </c>
      <c r="M133" s="101">
        <f ca="1">IFERROR(IF((VLOOKUP($E133,'Adj NEA Backsheet'!$D$5:$CB$183,M$9,FALSE))="","",(VLOOKUP($E133,'Adj NEA Backsheet'!$D$5:$CB$183,M$9,FALSE))),"")</f>
        <v>6567.7078710768528</v>
      </c>
      <c r="N133" s="103">
        <f ca="1">IFERROR(IF((VLOOKUP($E133,'Adj NEA Backsheet'!$D$5:$CB$183,N$9,FALSE))="","",(VLOOKUP($E133,'Adj NEA Backsheet'!$D$5:$CB$183,N$9,FALSE))),"")</f>
        <v>6831.4179356522964</v>
      </c>
      <c r="O133" s="100">
        <f ca="1">IFERROR(IF((VLOOKUP($E133,'Adj NEA Backsheet'!$D$5:$CB$183,O$9,FALSE))="","",(VLOOKUP($E133,'Adj NEA Backsheet'!$D$5:$CB$183,O$9,FALSE))),"")</f>
        <v>10075.39951283094</v>
      </c>
      <c r="P133" s="104">
        <f ca="1">IFERROR(IF((VLOOKUP($E133,'Adj NEA Backsheet'!$D$5:$CB$183,P$9,FALSE))="","",(VLOOKUP($E133,'Adj NEA Backsheet'!$D$5:$CB$183,P$9,FALSE))),"")</f>
        <v>10242.395668093559</v>
      </c>
      <c r="Q133" s="101">
        <f ca="1">IFERROR(IF((VLOOKUP($E133,'Adj NEA Backsheet'!$D$5:$CB$183,Q$9,FALSE))="","",(VLOOKUP($E133,'Adj NEA Backsheet'!$D$5:$CB$183,Q$9,FALSE))),"")</f>
        <v>10970.037962637492</v>
      </c>
      <c r="R133" s="103">
        <f ca="1">IFERROR(IF((VLOOKUP($E133,'Adj NEA Backsheet'!$D$5:$CB$183,R$9,FALSE))="","",(VLOOKUP($E133,'Adj NEA Backsheet'!$D$5:$CB$183,R$9,FALSE))),"")</f>
        <v>11348.365307579475</v>
      </c>
    </row>
    <row r="134" spans="1:18" ht="15" customHeight="1" x14ac:dyDescent="0.3">
      <c r="A134" s="41">
        <v>121</v>
      </c>
      <c r="B134" s="77" t="str">
        <f ca="1">IFERROR(IF((VLOOKUP($E134,'Org List'!$AJ$10:$AL$190,3,FALSE))="","",(VLOOKUP($E134,'Org List'!$AJ$10:$AL$190,3,FALSE))),"")</f>
        <v>Midlands Commissioning Region</v>
      </c>
      <c r="C134" s="78" t="str">
        <f ca="1">IFERROR(IF((VLOOKUP($E134,'Org List'!$AO$10:$AQ$190,3,FALSE))="","",(VLOOKUP($E134,'Org List'!$AO$10:$AQ$190,3,FALSE))),"")</f>
        <v>East Midlands Region</v>
      </c>
      <c r="D134" s="93" t="str">
        <f ca="1">IFERROR(IF((VLOOKUP($E134,'Org List'!$AT$10:$AV$190,3,FALSE))="","",(VLOOKUP($E134,'Org List'!$AT$10:$AV$190,3,FALSE))),"")</f>
        <v>NHS England Midlands (North Midlands)</v>
      </c>
      <c r="E134" s="77" t="str">
        <f t="shared" ca="1" si="1"/>
        <v>E06000018</v>
      </c>
      <c r="F134" s="79" t="str">
        <f ca="1">IF(E134="","",VLOOKUP(E134,'Org List'!$J$9:$K$640,2,0))</f>
        <v>Nottingham</v>
      </c>
      <c r="G134" s="100">
        <f ca="1">IFERROR(IF((VLOOKUP($E134,'Adj NEA Backsheet'!$D$5:$CB$183,G$9,FALSE))="","",(VLOOKUP($E134,'Adj NEA Backsheet'!$D$5:$CB$183,G$9,FALSE))),"")</f>
        <v>2342.176988901283</v>
      </c>
      <c r="H134" s="101">
        <f ca="1">IFERROR(IF((VLOOKUP($E134,'Adj NEA Backsheet'!$D$5:$CB$183,H$9,FALSE))="","",(VLOOKUP($E134,'Adj NEA Backsheet'!$D$5:$CB$183,H$9,FALSE))),"")</f>
        <v>2349.2652611130343</v>
      </c>
      <c r="I134" s="101">
        <f ca="1">IFERROR(IF((VLOOKUP($E134,'Adj NEA Backsheet'!$D$5:$CB$183,I$9,FALSE))="","",(VLOOKUP($E134,'Adj NEA Backsheet'!$D$5:$CB$183,I$9,FALSE))),"")</f>
        <v>2424.9783912417197</v>
      </c>
      <c r="J134" s="102">
        <f ca="1">IFERROR(IF((VLOOKUP($E134,'Adj NEA Backsheet'!$D$5:$CB$183,J$9,FALSE))="","",(VLOOKUP($E134,'Adj NEA Backsheet'!$D$5:$CB$183,J$9,FALSE))),"")</f>
        <v>2720.1665167650845</v>
      </c>
      <c r="K134" s="100">
        <f ca="1">IFERROR(IF((VLOOKUP($E134,'Adj NEA Backsheet'!$D$5:$CB$183,K$9,FALSE))="","",(VLOOKUP($E134,'Adj NEA Backsheet'!$D$5:$CB$183,K$9,FALSE))),"")</f>
        <v>5536.5265754301536</v>
      </c>
      <c r="L134" s="101">
        <f ca="1">IFERROR(IF((VLOOKUP($E134,'Adj NEA Backsheet'!$D$5:$CB$183,L$9,FALSE))="","",(VLOOKUP($E134,'Adj NEA Backsheet'!$D$5:$CB$183,L$9,FALSE))),"")</f>
        <v>5614.1341098417388</v>
      </c>
      <c r="M134" s="101">
        <f ca="1">IFERROR(IF((VLOOKUP($E134,'Adj NEA Backsheet'!$D$5:$CB$183,M$9,FALSE))="","",(VLOOKUP($E134,'Adj NEA Backsheet'!$D$5:$CB$183,M$9,FALSE))),"")</f>
        <v>5774.6132672558606</v>
      </c>
      <c r="N134" s="103">
        <f ca="1">IFERROR(IF((VLOOKUP($E134,'Adj NEA Backsheet'!$D$5:$CB$183,N$9,FALSE))="","",(VLOOKUP($E134,'Adj NEA Backsheet'!$D$5:$CB$183,N$9,FALSE))),"")</f>
        <v>5726.2459522693862</v>
      </c>
      <c r="O134" s="100">
        <f ca="1">IFERROR(IF((VLOOKUP($E134,'Adj NEA Backsheet'!$D$5:$CB$183,O$9,FALSE))="","",(VLOOKUP($E134,'Adj NEA Backsheet'!$D$5:$CB$183,O$9,FALSE))),"")</f>
        <v>7878.7035643314366</v>
      </c>
      <c r="P134" s="104">
        <f ca="1">IFERROR(IF((VLOOKUP($E134,'Adj NEA Backsheet'!$D$5:$CB$183,P$9,FALSE))="","",(VLOOKUP($E134,'Adj NEA Backsheet'!$D$5:$CB$183,P$9,FALSE))),"")</f>
        <v>7963.3993709547731</v>
      </c>
      <c r="Q134" s="101">
        <f ca="1">IFERROR(IF((VLOOKUP($E134,'Adj NEA Backsheet'!$D$5:$CB$183,Q$9,FALSE))="","",(VLOOKUP($E134,'Adj NEA Backsheet'!$D$5:$CB$183,Q$9,FALSE))),"")</f>
        <v>8199.5916584975803</v>
      </c>
      <c r="R134" s="103">
        <f ca="1">IFERROR(IF((VLOOKUP($E134,'Adj NEA Backsheet'!$D$5:$CB$183,R$9,FALSE))="","",(VLOOKUP($E134,'Adj NEA Backsheet'!$D$5:$CB$183,R$9,FALSE))),"")</f>
        <v>8446.4124690344706</v>
      </c>
    </row>
    <row r="135" spans="1:18" ht="15" customHeight="1" x14ac:dyDescent="0.3">
      <c r="A135" s="41">
        <v>122</v>
      </c>
      <c r="B135" s="77" t="str">
        <f ca="1">IFERROR(IF((VLOOKUP($E135,'Org List'!$AJ$10:$AL$190,3,FALSE))="","",(VLOOKUP($E135,'Org List'!$AJ$10:$AL$190,3,FALSE))),"")</f>
        <v>Midlands Commissioning Region</v>
      </c>
      <c r="C135" s="78" t="str">
        <f ca="1">IFERROR(IF((VLOOKUP($E135,'Org List'!$AO$10:$AQ$190,3,FALSE))="","",(VLOOKUP($E135,'Org List'!$AO$10:$AQ$190,3,FALSE))),"")</f>
        <v>East Midlands Region</v>
      </c>
      <c r="D135" s="93" t="str">
        <f ca="1">IFERROR(IF((VLOOKUP($E135,'Org List'!$AT$10:$AV$190,3,FALSE))="","",(VLOOKUP($E135,'Org List'!$AT$10:$AV$190,3,FALSE))),"")</f>
        <v>NHS England Midlands (North Midlands)</v>
      </c>
      <c r="E135" s="77" t="str">
        <f t="shared" ca="1" si="1"/>
        <v>E10000024</v>
      </c>
      <c r="F135" s="79" t="str">
        <f ca="1">IF(E135="","",VLOOKUP(E135,'Org List'!$J$9:$K$640,2,0))</f>
        <v>Nottinghamshire</v>
      </c>
      <c r="G135" s="100">
        <f ca="1">IFERROR(IF((VLOOKUP($E135,'Adj NEA Backsheet'!$D$5:$CB$183,G$9,FALSE))="","",(VLOOKUP($E135,'Adj NEA Backsheet'!$D$5:$CB$183,G$9,FALSE))),"")</f>
        <v>6368.7168630183132</v>
      </c>
      <c r="H135" s="101">
        <f ca="1">IFERROR(IF((VLOOKUP($E135,'Adj NEA Backsheet'!$D$5:$CB$183,H$9,FALSE))="","",(VLOOKUP($E135,'Adj NEA Backsheet'!$D$5:$CB$183,H$9,FALSE))),"")</f>
        <v>6682.185246343045</v>
      </c>
      <c r="I135" s="101">
        <f ca="1">IFERROR(IF((VLOOKUP($E135,'Adj NEA Backsheet'!$D$5:$CB$183,I$9,FALSE))="","",(VLOOKUP($E135,'Adj NEA Backsheet'!$D$5:$CB$183,I$9,FALSE))),"")</f>
        <v>7179.8079320565557</v>
      </c>
      <c r="J135" s="102">
        <f ca="1">IFERROR(IF((VLOOKUP($E135,'Adj NEA Backsheet'!$D$5:$CB$183,J$9,FALSE))="","",(VLOOKUP($E135,'Adj NEA Backsheet'!$D$5:$CB$183,J$9,FALSE))),"")</f>
        <v>7441.4856123610562</v>
      </c>
      <c r="K135" s="100">
        <f ca="1">IFERROR(IF((VLOOKUP($E135,'Adj NEA Backsheet'!$D$5:$CB$183,K$9,FALSE))="","",(VLOOKUP($E135,'Adj NEA Backsheet'!$D$5:$CB$183,K$9,FALSE))),"")</f>
        <v>15700.273490700045</v>
      </c>
      <c r="L135" s="101">
        <f ca="1">IFERROR(IF((VLOOKUP($E135,'Adj NEA Backsheet'!$D$5:$CB$183,L$9,FALSE))="","",(VLOOKUP($E135,'Adj NEA Backsheet'!$D$5:$CB$183,L$9,FALSE))),"")</f>
        <v>15479.068755653812</v>
      </c>
      <c r="M135" s="101">
        <f ca="1">IFERROR(IF((VLOOKUP($E135,'Adj NEA Backsheet'!$D$5:$CB$183,M$9,FALSE))="","",(VLOOKUP($E135,'Adj NEA Backsheet'!$D$5:$CB$183,M$9,FALSE))),"")</f>
        <v>16196.442044312964</v>
      </c>
      <c r="N135" s="103">
        <f ca="1">IFERROR(IF((VLOOKUP($E135,'Adj NEA Backsheet'!$D$5:$CB$183,N$9,FALSE))="","",(VLOOKUP($E135,'Adj NEA Backsheet'!$D$5:$CB$183,N$9,FALSE))),"")</f>
        <v>16479.765534875609</v>
      </c>
      <c r="O135" s="100">
        <f ca="1">IFERROR(IF((VLOOKUP($E135,'Adj NEA Backsheet'!$D$5:$CB$183,O$9,FALSE))="","",(VLOOKUP($E135,'Adj NEA Backsheet'!$D$5:$CB$183,O$9,FALSE))),"")</f>
        <v>22068.990353718356</v>
      </c>
      <c r="P135" s="104">
        <f ca="1">IFERROR(IF((VLOOKUP($E135,'Adj NEA Backsheet'!$D$5:$CB$183,P$9,FALSE))="","",(VLOOKUP($E135,'Adj NEA Backsheet'!$D$5:$CB$183,P$9,FALSE))),"")</f>
        <v>22161.254001996858</v>
      </c>
      <c r="Q135" s="101">
        <f ca="1">IFERROR(IF((VLOOKUP($E135,'Adj NEA Backsheet'!$D$5:$CB$183,Q$9,FALSE))="","",(VLOOKUP($E135,'Adj NEA Backsheet'!$D$5:$CB$183,Q$9,FALSE))),"")</f>
        <v>23376.24997636952</v>
      </c>
      <c r="R135" s="103">
        <f ca="1">IFERROR(IF((VLOOKUP($E135,'Adj NEA Backsheet'!$D$5:$CB$183,R$9,FALSE))="","",(VLOOKUP($E135,'Adj NEA Backsheet'!$D$5:$CB$183,R$9,FALSE))),"")</f>
        <v>23921.251147236664</v>
      </c>
    </row>
    <row r="136" spans="1:18" ht="15" customHeight="1" x14ac:dyDescent="0.3">
      <c r="A136" s="41">
        <v>123</v>
      </c>
      <c r="B136" s="77" t="str">
        <f ca="1">IFERROR(IF((VLOOKUP($E136,'Org List'!$AJ$10:$AL$190,3,FALSE))="","",(VLOOKUP($E136,'Org List'!$AJ$10:$AL$190,3,FALSE))),"")</f>
        <v>North West Commissioning Region</v>
      </c>
      <c r="C136" s="78" t="str">
        <f ca="1">IFERROR(IF((VLOOKUP($E136,'Org List'!$AO$10:$AQ$190,3,FALSE))="","",(VLOOKUP($E136,'Org List'!$AO$10:$AQ$190,3,FALSE))),"")</f>
        <v>North West Region</v>
      </c>
      <c r="D136" s="93" t="str">
        <f ca="1">IFERROR(IF((VLOOKUP($E136,'Org List'!$AT$10:$AV$190,3,FALSE))="","",(VLOOKUP($E136,'Org List'!$AT$10:$AV$190,3,FALSE))),"")</f>
        <v>NHS England North West (Greater Manchester)</v>
      </c>
      <c r="E136" s="77" t="str">
        <f t="shared" ca="1" si="1"/>
        <v>E08000004</v>
      </c>
      <c r="F136" s="79" t="str">
        <f ca="1">IF(E136="","",VLOOKUP(E136,'Org List'!$J$9:$K$640,2,0))</f>
        <v>Oldham</v>
      </c>
      <c r="G136" s="100">
        <f ca="1">IFERROR(IF((VLOOKUP($E136,'Adj NEA Backsheet'!$D$5:$CB$183,G$9,FALSE))="","",(VLOOKUP($E136,'Adj NEA Backsheet'!$D$5:$CB$183,G$9,FALSE))),"")</f>
        <v>3538.1000763148281</v>
      </c>
      <c r="H136" s="101">
        <f ca="1">IFERROR(IF((VLOOKUP($E136,'Adj NEA Backsheet'!$D$5:$CB$183,H$9,FALSE))="","",(VLOOKUP($E136,'Adj NEA Backsheet'!$D$5:$CB$183,H$9,FALSE))),"")</f>
        <v>3229.1743885479223</v>
      </c>
      <c r="I136" s="101">
        <f ca="1">IFERROR(IF((VLOOKUP($E136,'Adj NEA Backsheet'!$D$5:$CB$183,I$9,FALSE))="","",(VLOOKUP($E136,'Adj NEA Backsheet'!$D$5:$CB$183,I$9,FALSE))),"")</f>
        <v>3718.1027728676017</v>
      </c>
      <c r="J136" s="102">
        <f ca="1">IFERROR(IF((VLOOKUP($E136,'Adj NEA Backsheet'!$D$5:$CB$183,J$9,FALSE))="","",(VLOOKUP($E136,'Adj NEA Backsheet'!$D$5:$CB$183,J$9,FALSE))),"")</f>
        <v>3448.4559758839341</v>
      </c>
      <c r="K136" s="100">
        <f ca="1">IFERROR(IF((VLOOKUP($E136,'Adj NEA Backsheet'!$D$5:$CB$183,K$9,FALSE))="","",(VLOOKUP($E136,'Adj NEA Backsheet'!$D$5:$CB$183,K$9,FALSE))),"")</f>
        <v>5430.0394812768027</v>
      </c>
      <c r="L136" s="101">
        <f ca="1">IFERROR(IF((VLOOKUP($E136,'Adj NEA Backsheet'!$D$5:$CB$183,L$9,FALSE))="","",(VLOOKUP($E136,'Adj NEA Backsheet'!$D$5:$CB$183,L$9,FALSE))),"")</f>
        <v>5238.5768083061703</v>
      </c>
      <c r="M136" s="101">
        <f ca="1">IFERROR(IF((VLOOKUP($E136,'Adj NEA Backsheet'!$D$5:$CB$183,M$9,FALSE))="","",(VLOOKUP($E136,'Adj NEA Backsheet'!$D$5:$CB$183,M$9,FALSE))),"")</f>
        <v>5530.5487505186893</v>
      </c>
      <c r="N136" s="103">
        <f ca="1">IFERROR(IF((VLOOKUP($E136,'Adj NEA Backsheet'!$D$5:$CB$183,N$9,FALSE))="","",(VLOOKUP($E136,'Adj NEA Backsheet'!$D$5:$CB$183,N$9,FALSE))),"")</f>
        <v>5515.6315748169327</v>
      </c>
      <c r="O136" s="100">
        <f ca="1">IFERROR(IF((VLOOKUP($E136,'Adj NEA Backsheet'!$D$5:$CB$183,O$9,FALSE))="","",(VLOOKUP($E136,'Adj NEA Backsheet'!$D$5:$CB$183,O$9,FALSE))),"")</f>
        <v>8968.1395575916304</v>
      </c>
      <c r="P136" s="104">
        <f ca="1">IFERROR(IF((VLOOKUP($E136,'Adj NEA Backsheet'!$D$5:$CB$183,P$9,FALSE))="","",(VLOOKUP($E136,'Adj NEA Backsheet'!$D$5:$CB$183,P$9,FALSE))),"")</f>
        <v>8467.751196854093</v>
      </c>
      <c r="Q136" s="101">
        <f ca="1">IFERROR(IF((VLOOKUP($E136,'Adj NEA Backsheet'!$D$5:$CB$183,Q$9,FALSE))="","",(VLOOKUP($E136,'Adj NEA Backsheet'!$D$5:$CB$183,Q$9,FALSE))),"")</f>
        <v>9248.651523386292</v>
      </c>
      <c r="R136" s="103">
        <f ca="1">IFERROR(IF((VLOOKUP($E136,'Adj NEA Backsheet'!$D$5:$CB$183,R$9,FALSE))="","",(VLOOKUP($E136,'Adj NEA Backsheet'!$D$5:$CB$183,R$9,FALSE))),"")</f>
        <v>8964.0875507008677</v>
      </c>
    </row>
    <row r="137" spans="1:18" ht="15" customHeight="1" x14ac:dyDescent="0.3">
      <c r="A137" s="41">
        <v>124</v>
      </c>
      <c r="B137" s="77" t="str">
        <f ca="1">IFERROR(IF((VLOOKUP($E137,'Org List'!$AJ$10:$AL$190,3,FALSE))="","",(VLOOKUP($E137,'Org List'!$AJ$10:$AL$190,3,FALSE))),"")</f>
        <v>South East England Commissioning Region</v>
      </c>
      <c r="C137" s="78" t="str">
        <f ca="1">IFERROR(IF((VLOOKUP($E137,'Org List'!$AO$10:$AQ$190,3,FALSE))="","",(VLOOKUP($E137,'Org List'!$AO$10:$AQ$190,3,FALSE))),"")</f>
        <v>South East Region</v>
      </c>
      <c r="D137" s="93" t="str">
        <f ca="1">IFERROR(IF((VLOOKUP($E137,'Org List'!$AT$10:$AV$190,3,FALSE))="","",(VLOOKUP($E137,'Org List'!$AT$10:$AV$190,3,FALSE))),"")</f>
        <v>NHS England South East (Hampshire, Isle of Wight and Thames Valley)</v>
      </c>
      <c r="E137" s="77" t="str">
        <f t="shared" ca="1" si="1"/>
        <v>E10000025</v>
      </c>
      <c r="F137" s="79" t="str">
        <f ca="1">IF(E137="","",VLOOKUP(E137,'Org List'!$J$9:$K$640,2,0))</f>
        <v>Oxfordshire</v>
      </c>
      <c r="G137" s="100">
        <f ca="1">IFERROR(IF((VLOOKUP($E137,'Adj NEA Backsheet'!$D$5:$CB$183,G$9,FALSE))="","",(VLOOKUP($E137,'Adj NEA Backsheet'!$D$5:$CB$183,G$9,FALSE))),"")</f>
        <v>6896.0803799497098</v>
      </c>
      <c r="H137" s="101">
        <f ca="1">IFERROR(IF((VLOOKUP($E137,'Adj NEA Backsheet'!$D$5:$CB$183,H$9,FALSE))="","",(VLOOKUP($E137,'Adj NEA Backsheet'!$D$5:$CB$183,H$9,FALSE))),"")</f>
        <v>6839.939622574042</v>
      </c>
      <c r="I137" s="101">
        <f ca="1">IFERROR(IF((VLOOKUP($E137,'Adj NEA Backsheet'!$D$5:$CB$183,I$9,FALSE))="","",(VLOOKUP($E137,'Adj NEA Backsheet'!$D$5:$CB$183,I$9,FALSE))),"")</f>
        <v>7599.8471145977237</v>
      </c>
      <c r="J137" s="102">
        <f ca="1">IFERROR(IF((VLOOKUP($E137,'Adj NEA Backsheet'!$D$5:$CB$183,J$9,FALSE))="","",(VLOOKUP($E137,'Adj NEA Backsheet'!$D$5:$CB$183,J$9,FALSE))),"")</f>
        <v>7325.0619785411427</v>
      </c>
      <c r="K137" s="100">
        <f ca="1">IFERROR(IF((VLOOKUP($E137,'Adj NEA Backsheet'!$D$5:$CB$183,K$9,FALSE))="","",(VLOOKUP($E137,'Adj NEA Backsheet'!$D$5:$CB$183,K$9,FALSE))),"")</f>
        <v>10042.292054153251</v>
      </c>
      <c r="L137" s="101">
        <f ca="1">IFERROR(IF((VLOOKUP($E137,'Adj NEA Backsheet'!$D$5:$CB$183,L$9,FALSE))="","",(VLOOKUP($E137,'Adj NEA Backsheet'!$D$5:$CB$183,L$9,FALSE))),"")</f>
        <v>9820.9953823867818</v>
      </c>
      <c r="M137" s="101">
        <f ca="1">IFERROR(IF((VLOOKUP($E137,'Adj NEA Backsheet'!$D$5:$CB$183,M$9,FALSE))="","",(VLOOKUP($E137,'Adj NEA Backsheet'!$D$5:$CB$183,M$9,FALSE))),"")</f>
        <v>10390.361251155076</v>
      </c>
      <c r="N137" s="103">
        <f ca="1">IFERROR(IF((VLOOKUP($E137,'Adj NEA Backsheet'!$D$5:$CB$183,N$9,FALSE))="","",(VLOOKUP($E137,'Adj NEA Backsheet'!$D$5:$CB$183,N$9,FALSE))),"")</f>
        <v>10611.984065456543</v>
      </c>
      <c r="O137" s="100">
        <f ca="1">IFERROR(IF((VLOOKUP($E137,'Adj NEA Backsheet'!$D$5:$CB$183,O$9,FALSE))="","",(VLOOKUP($E137,'Adj NEA Backsheet'!$D$5:$CB$183,O$9,FALSE))),"")</f>
        <v>16938.372434102959</v>
      </c>
      <c r="P137" s="104">
        <f ca="1">IFERROR(IF((VLOOKUP($E137,'Adj NEA Backsheet'!$D$5:$CB$183,P$9,FALSE))="","",(VLOOKUP($E137,'Adj NEA Backsheet'!$D$5:$CB$183,P$9,FALSE))),"")</f>
        <v>16660.935004960826</v>
      </c>
      <c r="Q137" s="101">
        <f ca="1">IFERROR(IF((VLOOKUP($E137,'Adj NEA Backsheet'!$D$5:$CB$183,Q$9,FALSE))="","",(VLOOKUP($E137,'Adj NEA Backsheet'!$D$5:$CB$183,Q$9,FALSE))),"")</f>
        <v>17990.208365752798</v>
      </c>
      <c r="R137" s="103">
        <f ca="1">IFERROR(IF((VLOOKUP($E137,'Adj NEA Backsheet'!$D$5:$CB$183,R$9,FALSE))="","",(VLOOKUP($E137,'Adj NEA Backsheet'!$D$5:$CB$183,R$9,FALSE))),"")</f>
        <v>17937.046043997685</v>
      </c>
    </row>
    <row r="138" spans="1:18" ht="15" customHeight="1" x14ac:dyDescent="0.3">
      <c r="A138" s="41">
        <v>125</v>
      </c>
      <c r="B138" s="77" t="str">
        <f ca="1">IFERROR(IF((VLOOKUP($E138,'Org List'!$AJ$10:$AL$190,3,FALSE))="","",(VLOOKUP($E138,'Org List'!$AJ$10:$AL$190,3,FALSE))),"")</f>
        <v>East of England Commissioning Region</v>
      </c>
      <c r="C138" s="78" t="str">
        <f ca="1">IFERROR(IF((VLOOKUP($E138,'Org List'!$AO$10:$AQ$190,3,FALSE))="","",(VLOOKUP($E138,'Org List'!$AO$10:$AQ$190,3,FALSE))),"")</f>
        <v>East Region</v>
      </c>
      <c r="D138" s="93" t="str">
        <f ca="1">IFERROR(IF((VLOOKUP($E138,'Org List'!$AT$10:$AV$190,3,FALSE))="","",(VLOOKUP($E138,'Org List'!$AT$10:$AV$190,3,FALSE))),"")</f>
        <v>NHS England East (East)</v>
      </c>
      <c r="E138" s="77" t="str">
        <f t="shared" ca="1" si="1"/>
        <v>E06000031</v>
      </c>
      <c r="F138" s="79" t="str">
        <f ca="1">IF(E138="","",VLOOKUP(E138,'Org List'!$J$9:$K$640,2,0))</f>
        <v>Peterborough</v>
      </c>
      <c r="G138" s="100">
        <f ca="1">IFERROR(IF((VLOOKUP($E138,'Adj NEA Backsheet'!$D$5:$CB$183,G$9,FALSE))="","",(VLOOKUP($E138,'Adj NEA Backsheet'!$D$5:$CB$183,G$9,FALSE))),"")</f>
        <v>1521.8649413599148</v>
      </c>
      <c r="H138" s="101">
        <f ca="1">IFERROR(IF((VLOOKUP($E138,'Adj NEA Backsheet'!$D$5:$CB$183,H$9,FALSE))="","",(VLOOKUP($E138,'Adj NEA Backsheet'!$D$5:$CB$183,H$9,FALSE))),"")</f>
        <v>1575.7044792273746</v>
      </c>
      <c r="I138" s="101">
        <f ca="1">IFERROR(IF((VLOOKUP($E138,'Adj NEA Backsheet'!$D$5:$CB$183,I$9,FALSE))="","",(VLOOKUP($E138,'Adj NEA Backsheet'!$D$5:$CB$183,I$9,FALSE))),"")</f>
        <v>1740.212948559803</v>
      </c>
      <c r="J138" s="102">
        <f ca="1">IFERROR(IF((VLOOKUP($E138,'Adj NEA Backsheet'!$D$5:$CB$183,J$9,FALSE))="","",(VLOOKUP($E138,'Adj NEA Backsheet'!$D$5:$CB$183,J$9,FALSE))),"")</f>
        <v>1553.6625843931174</v>
      </c>
      <c r="K138" s="100">
        <f ca="1">IFERROR(IF((VLOOKUP($E138,'Adj NEA Backsheet'!$D$5:$CB$183,K$9,FALSE))="","",(VLOOKUP($E138,'Adj NEA Backsheet'!$D$5:$CB$183,K$9,FALSE))),"")</f>
        <v>3732.0430183360645</v>
      </c>
      <c r="L138" s="101">
        <f ca="1">IFERROR(IF((VLOOKUP($E138,'Adj NEA Backsheet'!$D$5:$CB$183,L$9,FALSE))="","",(VLOOKUP($E138,'Adj NEA Backsheet'!$D$5:$CB$183,L$9,FALSE))),"")</f>
        <v>3642.426432041997</v>
      </c>
      <c r="M138" s="101">
        <f ca="1">IFERROR(IF((VLOOKUP($E138,'Adj NEA Backsheet'!$D$5:$CB$183,M$9,FALSE))="","",(VLOOKUP($E138,'Adj NEA Backsheet'!$D$5:$CB$183,M$9,FALSE))),"")</f>
        <v>3804.9762317118284</v>
      </c>
      <c r="N138" s="103">
        <f ca="1">IFERROR(IF((VLOOKUP($E138,'Adj NEA Backsheet'!$D$5:$CB$183,N$9,FALSE))="","",(VLOOKUP($E138,'Adj NEA Backsheet'!$D$5:$CB$183,N$9,FALSE))),"")</f>
        <v>3854.8482248422197</v>
      </c>
      <c r="O138" s="100">
        <f ca="1">IFERROR(IF((VLOOKUP($E138,'Adj NEA Backsheet'!$D$5:$CB$183,O$9,FALSE))="","",(VLOOKUP($E138,'Adj NEA Backsheet'!$D$5:$CB$183,O$9,FALSE))),"")</f>
        <v>5253.9079596959791</v>
      </c>
      <c r="P138" s="104">
        <f ca="1">IFERROR(IF((VLOOKUP($E138,'Adj NEA Backsheet'!$D$5:$CB$183,P$9,FALSE))="","",(VLOOKUP($E138,'Adj NEA Backsheet'!$D$5:$CB$183,P$9,FALSE))),"")</f>
        <v>5218.1309112693716</v>
      </c>
      <c r="Q138" s="101">
        <f ca="1">IFERROR(IF((VLOOKUP($E138,'Adj NEA Backsheet'!$D$5:$CB$183,Q$9,FALSE))="","",(VLOOKUP($E138,'Adj NEA Backsheet'!$D$5:$CB$183,Q$9,FALSE))),"")</f>
        <v>5545.1891802716309</v>
      </c>
      <c r="R138" s="103">
        <f ca="1">IFERROR(IF((VLOOKUP($E138,'Adj NEA Backsheet'!$D$5:$CB$183,R$9,FALSE))="","",(VLOOKUP($E138,'Adj NEA Backsheet'!$D$5:$CB$183,R$9,FALSE))),"")</f>
        <v>5408.5108092353366</v>
      </c>
    </row>
    <row r="139" spans="1:18" ht="15" customHeight="1" x14ac:dyDescent="0.3">
      <c r="A139" s="41">
        <v>126</v>
      </c>
      <c r="B139" s="77" t="str">
        <f ca="1">IFERROR(IF((VLOOKUP($E139,'Org List'!$AJ$10:$AL$190,3,FALSE))="","",(VLOOKUP($E139,'Org List'!$AJ$10:$AL$190,3,FALSE))),"")</f>
        <v>South West England Commissioning Region</v>
      </c>
      <c r="C139" s="78" t="str">
        <f ca="1">IFERROR(IF((VLOOKUP($E139,'Org List'!$AO$10:$AQ$190,3,FALSE))="","",(VLOOKUP($E139,'Org List'!$AO$10:$AQ$190,3,FALSE))),"")</f>
        <v>South West Region</v>
      </c>
      <c r="D139" s="93" t="str">
        <f ca="1">IFERROR(IF((VLOOKUP($E139,'Org List'!$AT$10:$AV$190,3,FALSE))="","",(VLOOKUP($E139,'Org List'!$AT$10:$AV$190,3,FALSE))),"")</f>
        <v>NHS England South West (South West South)</v>
      </c>
      <c r="E139" s="77" t="str">
        <f t="shared" ca="1" si="1"/>
        <v>E06000026</v>
      </c>
      <c r="F139" s="79" t="str">
        <f ca="1">IF(E139="","",VLOOKUP(E139,'Org List'!$J$9:$K$640,2,0))</f>
        <v>Plymouth</v>
      </c>
      <c r="G139" s="100">
        <f ca="1">IFERROR(IF((VLOOKUP($E139,'Adj NEA Backsheet'!$D$5:$CB$183,G$9,FALSE))="","",(VLOOKUP($E139,'Adj NEA Backsheet'!$D$5:$CB$183,G$9,FALSE))),"")</f>
        <v>1919.7027342641099</v>
      </c>
      <c r="H139" s="101">
        <f ca="1">IFERROR(IF((VLOOKUP($E139,'Adj NEA Backsheet'!$D$5:$CB$183,H$9,FALSE))="","",(VLOOKUP($E139,'Adj NEA Backsheet'!$D$5:$CB$183,H$9,FALSE))),"")</f>
        <v>1778.2020181165967</v>
      </c>
      <c r="I139" s="101">
        <f ca="1">IFERROR(IF((VLOOKUP($E139,'Adj NEA Backsheet'!$D$5:$CB$183,I$9,FALSE))="","",(VLOOKUP($E139,'Adj NEA Backsheet'!$D$5:$CB$183,I$9,FALSE))),"")</f>
        <v>1984.78725257426</v>
      </c>
      <c r="J139" s="102">
        <f ca="1">IFERROR(IF((VLOOKUP($E139,'Adj NEA Backsheet'!$D$5:$CB$183,J$9,FALSE))="","",(VLOOKUP($E139,'Adj NEA Backsheet'!$D$5:$CB$183,J$9,FALSE))),"")</f>
        <v>1749.1464295852797</v>
      </c>
      <c r="K139" s="100">
        <f ca="1">IFERROR(IF((VLOOKUP($E139,'Adj NEA Backsheet'!$D$5:$CB$183,K$9,FALSE))="","",(VLOOKUP($E139,'Adj NEA Backsheet'!$D$5:$CB$183,K$9,FALSE))),"")</f>
        <v>4879.3049820640535</v>
      </c>
      <c r="L139" s="101">
        <f ca="1">IFERROR(IF((VLOOKUP($E139,'Adj NEA Backsheet'!$D$5:$CB$183,L$9,FALSE))="","",(VLOOKUP($E139,'Adj NEA Backsheet'!$D$5:$CB$183,L$9,FALSE))),"")</f>
        <v>4761.9204043975333</v>
      </c>
      <c r="M139" s="101">
        <f ca="1">IFERROR(IF((VLOOKUP($E139,'Adj NEA Backsheet'!$D$5:$CB$183,M$9,FALSE))="","",(VLOOKUP($E139,'Adj NEA Backsheet'!$D$5:$CB$183,M$9,FALSE))),"")</f>
        <v>5203.5653500735507</v>
      </c>
      <c r="N139" s="103">
        <f ca="1">IFERROR(IF((VLOOKUP($E139,'Adj NEA Backsheet'!$D$5:$CB$183,N$9,FALSE))="","",(VLOOKUP($E139,'Adj NEA Backsheet'!$D$5:$CB$183,N$9,FALSE))),"")</f>
        <v>5192.5242264316503</v>
      </c>
      <c r="O139" s="100">
        <f ca="1">IFERROR(IF((VLOOKUP($E139,'Adj NEA Backsheet'!$D$5:$CB$183,O$9,FALSE))="","",(VLOOKUP($E139,'Adj NEA Backsheet'!$D$5:$CB$183,O$9,FALSE))),"")</f>
        <v>6799.007716328164</v>
      </c>
      <c r="P139" s="104">
        <f ca="1">IFERROR(IF((VLOOKUP($E139,'Adj NEA Backsheet'!$D$5:$CB$183,P$9,FALSE))="","",(VLOOKUP($E139,'Adj NEA Backsheet'!$D$5:$CB$183,P$9,FALSE))),"")</f>
        <v>6540.1224225141304</v>
      </c>
      <c r="Q139" s="101">
        <f ca="1">IFERROR(IF((VLOOKUP($E139,'Adj NEA Backsheet'!$D$5:$CB$183,Q$9,FALSE))="","",(VLOOKUP($E139,'Adj NEA Backsheet'!$D$5:$CB$183,Q$9,FALSE))),"")</f>
        <v>7188.3526026478103</v>
      </c>
      <c r="R139" s="103">
        <f ca="1">IFERROR(IF((VLOOKUP($E139,'Adj NEA Backsheet'!$D$5:$CB$183,R$9,FALSE))="","",(VLOOKUP($E139,'Adj NEA Backsheet'!$D$5:$CB$183,R$9,FALSE))),"")</f>
        <v>6941.6706560169296</v>
      </c>
    </row>
    <row r="140" spans="1:18" ht="15" customHeight="1" x14ac:dyDescent="0.3">
      <c r="A140" s="41">
        <v>127</v>
      </c>
      <c r="B140" s="77" t="str">
        <f ca="1">IFERROR(IF((VLOOKUP($E140,'Org List'!$AJ$10:$AL$190,3,FALSE))="","",(VLOOKUP($E140,'Org List'!$AJ$10:$AL$190,3,FALSE))),"")</f>
        <v>South East England Commissioning Region</v>
      </c>
      <c r="C140" s="78" t="str">
        <f ca="1">IFERROR(IF((VLOOKUP($E140,'Org List'!$AO$10:$AQ$190,3,FALSE))="","",(VLOOKUP($E140,'Org List'!$AO$10:$AQ$190,3,FALSE))),"")</f>
        <v>South East Region</v>
      </c>
      <c r="D140" s="93" t="str">
        <f ca="1">IFERROR(IF((VLOOKUP($E140,'Org List'!$AT$10:$AV$190,3,FALSE))="","",(VLOOKUP($E140,'Org List'!$AT$10:$AV$190,3,FALSE))),"")</f>
        <v>NHS England South East (Hampshire, Isle of Wight and Thames Valley)</v>
      </c>
      <c r="E140" s="77" t="str">
        <f t="shared" ca="1" si="1"/>
        <v>E06000044</v>
      </c>
      <c r="F140" s="79" t="str">
        <f ca="1">IF(E140="","",VLOOKUP(E140,'Org List'!$J$9:$K$640,2,0))</f>
        <v>Portsmouth</v>
      </c>
      <c r="G140" s="100">
        <f ca="1">IFERROR(IF((VLOOKUP($E140,'Adj NEA Backsheet'!$D$5:$CB$183,G$9,FALSE))="","",(VLOOKUP($E140,'Adj NEA Backsheet'!$D$5:$CB$183,G$9,FALSE))),"")</f>
        <v>1723.4936845929706</v>
      </c>
      <c r="H140" s="101">
        <f ca="1">IFERROR(IF((VLOOKUP($E140,'Adj NEA Backsheet'!$D$5:$CB$183,H$9,FALSE))="","",(VLOOKUP($E140,'Adj NEA Backsheet'!$D$5:$CB$183,H$9,FALSE))),"")</f>
        <v>1595.4668815890143</v>
      </c>
      <c r="I140" s="101">
        <f ca="1">IFERROR(IF((VLOOKUP($E140,'Adj NEA Backsheet'!$D$5:$CB$183,I$9,FALSE))="","",(VLOOKUP($E140,'Adj NEA Backsheet'!$D$5:$CB$183,I$9,FALSE))),"")</f>
        <v>1667.0332127673553</v>
      </c>
      <c r="J140" s="102">
        <f ca="1">IFERROR(IF((VLOOKUP($E140,'Adj NEA Backsheet'!$D$5:$CB$183,J$9,FALSE))="","",(VLOOKUP($E140,'Adj NEA Backsheet'!$D$5:$CB$183,J$9,FALSE))),"")</f>
        <v>1755.4847093451499</v>
      </c>
      <c r="K140" s="100">
        <f ca="1">IFERROR(IF((VLOOKUP($E140,'Adj NEA Backsheet'!$D$5:$CB$183,K$9,FALSE))="","",(VLOOKUP($E140,'Adj NEA Backsheet'!$D$5:$CB$183,K$9,FALSE))),"")</f>
        <v>3540.8243707067159</v>
      </c>
      <c r="L140" s="101">
        <f ca="1">IFERROR(IF((VLOOKUP($E140,'Adj NEA Backsheet'!$D$5:$CB$183,L$9,FALSE))="","",(VLOOKUP($E140,'Adj NEA Backsheet'!$D$5:$CB$183,L$9,FALSE))),"")</f>
        <v>3479.8179444061811</v>
      </c>
      <c r="M140" s="101">
        <f ca="1">IFERROR(IF((VLOOKUP($E140,'Adj NEA Backsheet'!$D$5:$CB$183,M$9,FALSE))="","",(VLOOKUP($E140,'Adj NEA Backsheet'!$D$5:$CB$183,M$9,FALSE))),"")</f>
        <v>3684.5300163982711</v>
      </c>
      <c r="N140" s="103">
        <f ca="1">IFERROR(IF((VLOOKUP($E140,'Adj NEA Backsheet'!$D$5:$CB$183,N$9,FALSE))="","",(VLOOKUP($E140,'Adj NEA Backsheet'!$D$5:$CB$183,N$9,FALSE))),"")</f>
        <v>3640.417579439094</v>
      </c>
      <c r="O140" s="100">
        <f ca="1">IFERROR(IF((VLOOKUP($E140,'Adj NEA Backsheet'!$D$5:$CB$183,O$9,FALSE))="","",(VLOOKUP($E140,'Adj NEA Backsheet'!$D$5:$CB$183,O$9,FALSE))),"")</f>
        <v>5264.3180552996864</v>
      </c>
      <c r="P140" s="104">
        <f ca="1">IFERROR(IF((VLOOKUP($E140,'Adj NEA Backsheet'!$D$5:$CB$183,P$9,FALSE))="","",(VLOOKUP($E140,'Adj NEA Backsheet'!$D$5:$CB$183,P$9,FALSE))),"")</f>
        <v>5075.2848259951952</v>
      </c>
      <c r="Q140" s="101">
        <f ca="1">IFERROR(IF((VLOOKUP($E140,'Adj NEA Backsheet'!$D$5:$CB$183,Q$9,FALSE))="","",(VLOOKUP($E140,'Adj NEA Backsheet'!$D$5:$CB$183,Q$9,FALSE))),"")</f>
        <v>5351.5632291656266</v>
      </c>
      <c r="R140" s="103">
        <f ca="1">IFERROR(IF((VLOOKUP($E140,'Adj NEA Backsheet'!$D$5:$CB$183,R$9,FALSE))="","",(VLOOKUP($E140,'Adj NEA Backsheet'!$D$5:$CB$183,R$9,FALSE))),"")</f>
        <v>5395.9022887842439</v>
      </c>
    </row>
    <row r="141" spans="1:18" ht="15" customHeight="1" x14ac:dyDescent="0.3">
      <c r="A141" s="41">
        <v>128</v>
      </c>
      <c r="B141" s="77" t="str">
        <f ca="1">IFERROR(IF((VLOOKUP($E141,'Org List'!$AJ$10:$AL$190,3,FALSE))="","",(VLOOKUP($E141,'Org List'!$AJ$10:$AL$190,3,FALSE))),"")</f>
        <v>South East England Commissioning Region</v>
      </c>
      <c r="C141" s="78" t="str">
        <f ca="1">IFERROR(IF((VLOOKUP($E141,'Org List'!$AO$10:$AQ$190,3,FALSE))="","",(VLOOKUP($E141,'Org List'!$AO$10:$AQ$190,3,FALSE))),"")</f>
        <v>South East Region</v>
      </c>
      <c r="D141" s="93" t="str">
        <f ca="1">IFERROR(IF((VLOOKUP($E141,'Org List'!$AT$10:$AV$190,3,FALSE))="","",(VLOOKUP($E141,'Org List'!$AT$10:$AV$190,3,FALSE))),"")</f>
        <v>NHS England South East (Hampshire, Isle of Wight and Thames Valley)</v>
      </c>
      <c r="E141" s="77" t="str">
        <f t="shared" ref="E141:E191" ca="1" si="2">IF($A141&gt;$U$5-1,"",INDIRECT("'Comms by AT'!D"&amp;$A141+$U$4))</f>
        <v>E06000038</v>
      </c>
      <c r="F141" s="79" t="str">
        <f ca="1">IF(E141="","",VLOOKUP(E141,'Org List'!$J$9:$K$640,2,0))</f>
        <v>Reading</v>
      </c>
      <c r="G141" s="100">
        <f ca="1">IFERROR(IF((VLOOKUP($E141,'Adj NEA Backsheet'!$D$5:$CB$183,G$9,FALSE))="","",(VLOOKUP($E141,'Adj NEA Backsheet'!$D$5:$CB$183,G$9,FALSE))),"")</f>
        <v>1289.2247801076851</v>
      </c>
      <c r="H141" s="101">
        <f ca="1">IFERROR(IF((VLOOKUP($E141,'Adj NEA Backsheet'!$D$5:$CB$183,H$9,FALSE))="","",(VLOOKUP($E141,'Adj NEA Backsheet'!$D$5:$CB$183,H$9,FALSE))),"")</f>
        <v>1291.6383551615095</v>
      </c>
      <c r="I141" s="101">
        <f ca="1">IFERROR(IF((VLOOKUP($E141,'Adj NEA Backsheet'!$D$5:$CB$183,I$9,FALSE))="","",(VLOOKUP($E141,'Adj NEA Backsheet'!$D$5:$CB$183,I$9,FALSE))),"")</f>
        <v>1343.4444504830492</v>
      </c>
      <c r="J141" s="102">
        <f ca="1">IFERROR(IF((VLOOKUP($E141,'Adj NEA Backsheet'!$D$5:$CB$183,J$9,FALSE))="","",(VLOOKUP($E141,'Adj NEA Backsheet'!$D$5:$CB$183,J$9,FALSE))),"")</f>
        <v>1419.7184235974478</v>
      </c>
      <c r="K141" s="100">
        <f ca="1">IFERROR(IF((VLOOKUP($E141,'Adj NEA Backsheet'!$D$5:$CB$183,K$9,FALSE))="","",(VLOOKUP($E141,'Adj NEA Backsheet'!$D$5:$CB$183,K$9,FALSE))),"")</f>
        <v>2719.5064291752042</v>
      </c>
      <c r="L141" s="101">
        <f ca="1">IFERROR(IF((VLOOKUP($E141,'Adj NEA Backsheet'!$D$5:$CB$183,L$9,FALSE))="","",(VLOOKUP($E141,'Adj NEA Backsheet'!$D$5:$CB$183,L$9,FALSE))),"")</f>
        <v>2689.4299938371059</v>
      </c>
      <c r="M141" s="101">
        <f ca="1">IFERROR(IF((VLOOKUP($E141,'Adj NEA Backsheet'!$D$5:$CB$183,M$9,FALSE))="","",(VLOOKUP($E141,'Adj NEA Backsheet'!$D$5:$CB$183,M$9,FALSE))),"")</f>
        <v>2929.7639419251655</v>
      </c>
      <c r="N141" s="103">
        <f ca="1">IFERROR(IF((VLOOKUP($E141,'Adj NEA Backsheet'!$D$5:$CB$183,N$9,FALSE))="","",(VLOOKUP($E141,'Adj NEA Backsheet'!$D$5:$CB$183,N$9,FALSE))),"")</f>
        <v>2939.6980887510663</v>
      </c>
      <c r="O141" s="100">
        <f ca="1">IFERROR(IF((VLOOKUP($E141,'Adj NEA Backsheet'!$D$5:$CB$183,O$9,FALSE))="","",(VLOOKUP($E141,'Adj NEA Backsheet'!$D$5:$CB$183,O$9,FALSE))),"")</f>
        <v>4008.7312092828893</v>
      </c>
      <c r="P141" s="104">
        <f ca="1">IFERROR(IF((VLOOKUP($E141,'Adj NEA Backsheet'!$D$5:$CB$183,P$9,FALSE))="","",(VLOOKUP($E141,'Adj NEA Backsheet'!$D$5:$CB$183,P$9,FALSE))),"")</f>
        <v>3981.0683489986154</v>
      </c>
      <c r="Q141" s="101">
        <f ca="1">IFERROR(IF((VLOOKUP($E141,'Adj NEA Backsheet'!$D$5:$CB$183,Q$9,FALSE))="","",(VLOOKUP($E141,'Adj NEA Backsheet'!$D$5:$CB$183,Q$9,FALSE))),"")</f>
        <v>4273.2083924082144</v>
      </c>
      <c r="R141" s="103">
        <f ca="1">IFERROR(IF((VLOOKUP($E141,'Adj NEA Backsheet'!$D$5:$CB$183,R$9,FALSE))="","",(VLOOKUP($E141,'Adj NEA Backsheet'!$D$5:$CB$183,R$9,FALSE))),"")</f>
        <v>4359.4165123485145</v>
      </c>
    </row>
    <row r="142" spans="1:18" ht="15" customHeight="1" x14ac:dyDescent="0.3">
      <c r="A142" s="41">
        <v>129</v>
      </c>
      <c r="B142" s="77" t="str">
        <f ca="1">IFERROR(IF((VLOOKUP($E142,'Org List'!$AJ$10:$AL$190,3,FALSE))="","",(VLOOKUP($E142,'Org List'!$AJ$10:$AL$190,3,FALSE))),"")</f>
        <v>London Commissioning Region</v>
      </c>
      <c r="C142" s="78" t="str">
        <f ca="1">IFERROR(IF((VLOOKUP($E142,'Org List'!$AO$10:$AQ$190,3,FALSE))="","",(VLOOKUP($E142,'Org List'!$AO$10:$AQ$190,3,FALSE))),"")</f>
        <v>London Region</v>
      </c>
      <c r="D142" s="93" t="str">
        <f ca="1">IFERROR(IF((VLOOKUP($E142,'Org List'!$AT$10:$AV$190,3,FALSE))="","",(VLOOKUP($E142,'Org List'!$AT$10:$AV$190,3,FALSE))),"")</f>
        <v>NHS England London</v>
      </c>
      <c r="E142" s="77" t="str">
        <f t="shared" ca="1" si="2"/>
        <v>E09000026</v>
      </c>
      <c r="F142" s="79" t="str">
        <f ca="1">IF(E142="","",VLOOKUP(E142,'Org List'!$J$9:$K$640,2,0))</f>
        <v>Redbridge</v>
      </c>
      <c r="G142" s="100">
        <f ca="1">IFERROR(IF((VLOOKUP($E142,'Adj NEA Backsheet'!$D$5:$CB$183,G$9,FALSE))="","",(VLOOKUP($E142,'Adj NEA Backsheet'!$D$5:$CB$183,G$9,FALSE))),"")</f>
        <v>2485.4732663045452</v>
      </c>
      <c r="H142" s="101">
        <f ca="1">IFERROR(IF((VLOOKUP($E142,'Adj NEA Backsheet'!$D$5:$CB$183,H$9,FALSE))="","",(VLOOKUP($E142,'Adj NEA Backsheet'!$D$5:$CB$183,H$9,FALSE))),"")</f>
        <v>2340.1143917323875</v>
      </c>
      <c r="I142" s="101">
        <f ca="1">IFERROR(IF((VLOOKUP($E142,'Adj NEA Backsheet'!$D$5:$CB$183,I$9,FALSE))="","",(VLOOKUP($E142,'Adj NEA Backsheet'!$D$5:$CB$183,I$9,FALSE))),"")</f>
        <v>2450.8936405660361</v>
      </c>
      <c r="J142" s="102">
        <f ca="1">IFERROR(IF((VLOOKUP($E142,'Adj NEA Backsheet'!$D$5:$CB$183,J$9,FALSE))="","",(VLOOKUP($E142,'Adj NEA Backsheet'!$D$5:$CB$183,J$9,FALSE))),"")</f>
        <v>2386.9899478648331</v>
      </c>
      <c r="K142" s="100">
        <f ca="1">IFERROR(IF((VLOOKUP($E142,'Adj NEA Backsheet'!$D$5:$CB$183,K$9,FALSE))="","",(VLOOKUP($E142,'Adj NEA Backsheet'!$D$5:$CB$183,K$9,FALSE))),"")</f>
        <v>4583.640671098442</v>
      </c>
      <c r="L142" s="101">
        <f ca="1">IFERROR(IF((VLOOKUP($E142,'Adj NEA Backsheet'!$D$5:$CB$183,L$9,FALSE))="","",(VLOOKUP($E142,'Adj NEA Backsheet'!$D$5:$CB$183,L$9,FALSE))),"")</f>
        <v>4477.4527246921116</v>
      </c>
      <c r="M142" s="101">
        <f ca="1">IFERROR(IF((VLOOKUP($E142,'Adj NEA Backsheet'!$D$5:$CB$183,M$9,FALSE))="","",(VLOOKUP($E142,'Adj NEA Backsheet'!$D$5:$CB$183,M$9,FALSE))),"")</f>
        <v>4753.5236416499029</v>
      </c>
      <c r="N142" s="103">
        <f ca="1">IFERROR(IF((VLOOKUP($E142,'Adj NEA Backsheet'!$D$5:$CB$183,N$9,FALSE))="","",(VLOOKUP($E142,'Adj NEA Backsheet'!$D$5:$CB$183,N$9,FALSE))),"")</f>
        <v>4601.5890039852557</v>
      </c>
      <c r="O142" s="100">
        <f ca="1">IFERROR(IF((VLOOKUP($E142,'Adj NEA Backsheet'!$D$5:$CB$183,O$9,FALSE))="","",(VLOOKUP($E142,'Adj NEA Backsheet'!$D$5:$CB$183,O$9,FALSE))),"")</f>
        <v>7069.1139374029872</v>
      </c>
      <c r="P142" s="104">
        <f ca="1">IFERROR(IF((VLOOKUP($E142,'Adj NEA Backsheet'!$D$5:$CB$183,P$9,FALSE))="","",(VLOOKUP($E142,'Adj NEA Backsheet'!$D$5:$CB$183,P$9,FALSE))),"")</f>
        <v>6817.5671164244995</v>
      </c>
      <c r="Q142" s="101">
        <f ca="1">IFERROR(IF((VLOOKUP($E142,'Adj NEA Backsheet'!$D$5:$CB$183,Q$9,FALSE))="","",(VLOOKUP($E142,'Adj NEA Backsheet'!$D$5:$CB$183,Q$9,FALSE))),"")</f>
        <v>7204.4172822159389</v>
      </c>
      <c r="R142" s="103">
        <f ca="1">IFERROR(IF((VLOOKUP($E142,'Adj NEA Backsheet'!$D$5:$CB$183,R$9,FALSE))="","",(VLOOKUP($E142,'Adj NEA Backsheet'!$D$5:$CB$183,R$9,FALSE))),"")</f>
        <v>6988.5789518500887</v>
      </c>
    </row>
    <row r="143" spans="1:18" ht="15" customHeight="1" x14ac:dyDescent="0.3">
      <c r="A143" s="41">
        <v>130</v>
      </c>
      <c r="B143" s="77" t="str">
        <f ca="1">IFERROR(IF((VLOOKUP($E143,'Org List'!$AJ$10:$AL$190,3,FALSE))="","",(VLOOKUP($E143,'Org List'!$AJ$10:$AL$190,3,FALSE))),"")</f>
        <v>North East and Yorkshire Commissioning Region</v>
      </c>
      <c r="C143" s="78" t="str">
        <f ca="1">IFERROR(IF((VLOOKUP($E143,'Org List'!$AO$10:$AQ$190,3,FALSE))="","",(VLOOKUP($E143,'Org List'!$AO$10:$AQ$190,3,FALSE))),"")</f>
        <v>North East Region</v>
      </c>
      <c r="D143" s="93" t="str">
        <f ca="1">IFERROR(IF((VLOOKUP($E143,'Org List'!$AT$10:$AV$190,3,FALSE))="","",(VLOOKUP($E143,'Org List'!$AT$10:$AV$190,3,FALSE))),"")</f>
        <v>NHS England North East and Yorkshire (Cumbria And North East)</v>
      </c>
      <c r="E143" s="77" t="str">
        <f t="shared" ca="1" si="2"/>
        <v>E06000003</v>
      </c>
      <c r="F143" s="79" t="str">
        <f ca="1">IF(E143="","",VLOOKUP(E143,'Org List'!$J$9:$K$640,2,0))</f>
        <v>Redcar and Cleveland</v>
      </c>
      <c r="G143" s="100">
        <f ca="1">IFERROR(IF((VLOOKUP($E143,'Adj NEA Backsheet'!$D$5:$CB$183,G$9,FALSE))="","",(VLOOKUP($E143,'Adj NEA Backsheet'!$D$5:$CB$183,G$9,FALSE))),"")</f>
        <v>1741.4990562180731</v>
      </c>
      <c r="H143" s="101">
        <f ca="1">IFERROR(IF((VLOOKUP($E143,'Adj NEA Backsheet'!$D$5:$CB$183,H$9,FALSE))="","",(VLOOKUP($E143,'Adj NEA Backsheet'!$D$5:$CB$183,H$9,FALSE))),"")</f>
        <v>1712.4885987828438</v>
      </c>
      <c r="I143" s="101">
        <f ca="1">IFERROR(IF((VLOOKUP($E143,'Adj NEA Backsheet'!$D$5:$CB$183,I$9,FALSE))="","",(VLOOKUP($E143,'Adj NEA Backsheet'!$D$5:$CB$183,I$9,FALSE))),"")</f>
        <v>1824.7614441519295</v>
      </c>
      <c r="J143" s="102">
        <f ca="1">IFERROR(IF((VLOOKUP($E143,'Adj NEA Backsheet'!$D$5:$CB$183,J$9,FALSE))="","",(VLOOKUP($E143,'Adj NEA Backsheet'!$D$5:$CB$183,J$9,FALSE))),"")</f>
        <v>1766.6972394248905</v>
      </c>
      <c r="K143" s="100">
        <f ca="1">IFERROR(IF((VLOOKUP($E143,'Adj NEA Backsheet'!$D$5:$CB$183,K$9,FALSE))="","",(VLOOKUP($E143,'Adj NEA Backsheet'!$D$5:$CB$183,K$9,FALSE))),"")</f>
        <v>2675.9017701945495</v>
      </c>
      <c r="L143" s="101">
        <f ca="1">IFERROR(IF((VLOOKUP($E143,'Adj NEA Backsheet'!$D$5:$CB$183,L$9,FALSE))="","",(VLOOKUP($E143,'Adj NEA Backsheet'!$D$5:$CB$183,L$9,FALSE))),"")</f>
        <v>2667.48918495006</v>
      </c>
      <c r="M143" s="101">
        <f ca="1">IFERROR(IF((VLOOKUP($E143,'Adj NEA Backsheet'!$D$5:$CB$183,M$9,FALSE))="","",(VLOOKUP($E143,'Adj NEA Backsheet'!$D$5:$CB$183,M$9,FALSE))),"")</f>
        <v>2818.4603144157622</v>
      </c>
      <c r="N143" s="103">
        <f ca="1">IFERROR(IF((VLOOKUP($E143,'Adj NEA Backsheet'!$D$5:$CB$183,N$9,FALSE))="","",(VLOOKUP($E143,'Adj NEA Backsheet'!$D$5:$CB$183,N$9,FALSE))),"")</f>
        <v>2978.4569466274725</v>
      </c>
      <c r="O143" s="100">
        <f ca="1">IFERROR(IF((VLOOKUP($E143,'Adj NEA Backsheet'!$D$5:$CB$183,O$9,FALSE))="","",(VLOOKUP($E143,'Adj NEA Backsheet'!$D$5:$CB$183,O$9,FALSE))),"")</f>
        <v>4417.4008264126223</v>
      </c>
      <c r="P143" s="104">
        <f ca="1">IFERROR(IF((VLOOKUP($E143,'Adj NEA Backsheet'!$D$5:$CB$183,P$9,FALSE))="","",(VLOOKUP($E143,'Adj NEA Backsheet'!$D$5:$CB$183,P$9,FALSE))),"")</f>
        <v>4379.9777837329038</v>
      </c>
      <c r="Q143" s="101">
        <f ca="1">IFERROR(IF((VLOOKUP($E143,'Adj NEA Backsheet'!$D$5:$CB$183,Q$9,FALSE))="","",(VLOOKUP($E143,'Adj NEA Backsheet'!$D$5:$CB$183,Q$9,FALSE))),"")</f>
        <v>4643.2217585676917</v>
      </c>
      <c r="R143" s="103">
        <f ca="1">IFERROR(IF((VLOOKUP($E143,'Adj NEA Backsheet'!$D$5:$CB$183,R$9,FALSE))="","",(VLOOKUP($E143,'Adj NEA Backsheet'!$D$5:$CB$183,R$9,FALSE))),"")</f>
        <v>4745.154186052363</v>
      </c>
    </row>
    <row r="144" spans="1:18" ht="15" customHeight="1" x14ac:dyDescent="0.3">
      <c r="A144" s="41">
        <v>131</v>
      </c>
      <c r="B144" s="77" t="str">
        <f ca="1">IFERROR(IF((VLOOKUP($E144,'Org List'!$AJ$10:$AL$190,3,FALSE))="","",(VLOOKUP($E144,'Org List'!$AJ$10:$AL$190,3,FALSE))),"")</f>
        <v>London Commissioning Region</v>
      </c>
      <c r="C144" s="78" t="str">
        <f ca="1">IFERROR(IF((VLOOKUP($E144,'Org List'!$AO$10:$AQ$190,3,FALSE))="","",(VLOOKUP($E144,'Org List'!$AO$10:$AQ$190,3,FALSE))),"")</f>
        <v>London Region</v>
      </c>
      <c r="D144" s="93" t="str">
        <f ca="1">IFERROR(IF((VLOOKUP($E144,'Org List'!$AT$10:$AV$190,3,FALSE))="","",(VLOOKUP($E144,'Org List'!$AT$10:$AV$190,3,FALSE))),"")</f>
        <v>NHS England London</v>
      </c>
      <c r="E144" s="77" t="str">
        <f t="shared" ca="1" si="2"/>
        <v>E09000027</v>
      </c>
      <c r="F144" s="79" t="str">
        <f ca="1">IF(E144="","",VLOOKUP(E144,'Org List'!$J$9:$K$640,2,0))</f>
        <v>Richmond upon Thames</v>
      </c>
      <c r="G144" s="100">
        <f ca="1">IFERROR(IF((VLOOKUP($E144,'Adj NEA Backsheet'!$D$5:$CB$183,G$9,FALSE))="","",(VLOOKUP($E144,'Adj NEA Backsheet'!$D$5:$CB$183,G$9,FALSE))),"")</f>
        <v>1739.8377136761701</v>
      </c>
      <c r="H144" s="101">
        <f ca="1">IFERROR(IF((VLOOKUP($E144,'Adj NEA Backsheet'!$D$5:$CB$183,H$9,FALSE))="","",(VLOOKUP($E144,'Adj NEA Backsheet'!$D$5:$CB$183,H$9,FALSE))),"")</f>
        <v>1769.755045053633</v>
      </c>
      <c r="I144" s="101">
        <f ca="1">IFERROR(IF((VLOOKUP($E144,'Adj NEA Backsheet'!$D$5:$CB$183,I$9,FALSE))="","",(VLOOKUP($E144,'Adj NEA Backsheet'!$D$5:$CB$183,I$9,FALSE))),"")</f>
        <v>1873.4933632746131</v>
      </c>
      <c r="J144" s="102">
        <f ca="1">IFERROR(IF((VLOOKUP($E144,'Adj NEA Backsheet'!$D$5:$CB$183,J$9,FALSE))="","",(VLOOKUP($E144,'Adj NEA Backsheet'!$D$5:$CB$183,J$9,FALSE))),"")</f>
        <v>1966.4121226873503</v>
      </c>
      <c r="K144" s="100">
        <f ca="1">IFERROR(IF((VLOOKUP($E144,'Adj NEA Backsheet'!$D$5:$CB$183,K$9,FALSE))="","",(VLOOKUP($E144,'Adj NEA Backsheet'!$D$5:$CB$183,K$9,FALSE))),"")</f>
        <v>2924.3633613059865</v>
      </c>
      <c r="L144" s="101">
        <f ca="1">IFERROR(IF((VLOOKUP($E144,'Adj NEA Backsheet'!$D$5:$CB$183,L$9,FALSE))="","",(VLOOKUP($E144,'Adj NEA Backsheet'!$D$5:$CB$183,L$9,FALSE))),"")</f>
        <v>2939.1173685488666</v>
      </c>
      <c r="M144" s="101">
        <f ca="1">IFERROR(IF((VLOOKUP($E144,'Adj NEA Backsheet'!$D$5:$CB$183,M$9,FALSE))="","",(VLOOKUP($E144,'Adj NEA Backsheet'!$D$5:$CB$183,M$9,FALSE))),"")</f>
        <v>3043.0476246911221</v>
      </c>
      <c r="N144" s="103">
        <f ca="1">IFERROR(IF((VLOOKUP($E144,'Adj NEA Backsheet'!$D$5:$CB$183,N$9,FALSE))="","",(VLOOKUP($E144,'Adj NEA Backsheet'!$D$5:$CB$183,N$9,FALSE))),"")</f>
        <v>2952.9158063667046</v>
      </c>
      <c r="O144" s="100">
        <f ca="1">IFERROR(IF((VLOOKUP($E144,'Adj NEA Backsheet'!$D$5:$CB$183,O$9,FALSE))="","",(VLOOKUP($E144,'Adj NEA Backsheet'!$D$5:$CB$183,O$9,FALSE))),"")</f>
        <v>4664.2010749821566</v>
      </c>
      <c r="P144" s="104">
        <f ca="1">IFERROR(IF((VLOOKUP($E144,'Adj NEA Backsheet'!$D$5:$CB$183,P$9,FALSE))="","",(VLOOKUP($E144,'Adj NEA Backsheet'!$D$5:$CB$183,P$9,FALSE))),"")</f>
        <v>4708.8724136024994</v>
      </c>
      <c r="Q144" s="101">
        <f ca="1">IFERROR(IF((VLOOKUP($E144,'Adj NEA Backsheet'!$D$5:$CB$183,Q$9,FALSE))="","",(VLOOKUP($E144,'Adj NEA Backsheet'!$D$5:$CB$183,Q$9,FALSE))),"")</f>
        <v>4916.5409879657354</v>
      </c>
      <c r="R144" s="103">
        <f ca="1">IFERROR(IF((VLOOKUP($E144,'Adj NEA Backsheet'!$D$5:$CB$183,R$9,FALSE))="","",(VLOOKUP($E144,'Adj NEA Backsheet'!$D$5:$CB$183,R$9,FALSE))),"")</f>
        <v>4919.3279290540549</v>
      </c>
    </row>
    <row r="145" spans="1:18" ht="15" customHeight="1" x14ac:dyDescent="0.3">
      <c r="A145" s="41">
        <v>132</v>
      </c>
      <c r="B145" s="77" t="str">
        <f ca="1">IFERROR(IF((VLOOKUP($E145,'Org List'!$AJ$10:$AL$190,3,FALSE))="","",(VLOOKUP($E145,'Org List'!$AJ$10:$AL$190,3,FALSE))),"")</f>
        <v>North West Commissioning Region</v>
      </c>
      <c r="C145" s="78" t="str">
        <f ca="1">IFERROR(IF((VLOOKUP($E145,'Org List'!$AO$10:$AQ$190,3,FALSE))="","",(VLOOKUP($E145,'Org List'!$AO$10:$AQ$190,3,FALSE))),"")</f>
        <v>North West Region</v>
      </c>
      <c r="D145" s="93" t="str">
        <f ca="1">IFERROR(IF((VLOOKUP($E145,'Org List'!$AT$10:$AV$190,3,FALSE))="","",(VLOOKUP($E145,'Org List'!$AT$10:$AV$190,3,FALSE))),"")</f>
        <v>NHS England North West (Greater Manchester)</v>
      </c>
      <c r="E145" s="77" t="str">
        <f t="shared" ca="1" si="2"/>
        <v>E08000005</v>
      </c>
      <c r="F145" s="79" t="str">
        <f ca="1">IF(E145="","",VLOOKUP(E145,'Org List'!$J$9:$K$640,2,0))</f>
        <v>Rochdale</v>
      </c>
      <c r="G145" s="100">
        <f ca="1">IFERROR(IF((VLOOKUP($E145,'Adj NEA Backsheet'!$D$5:$CB$183,G$9,FALSE))="","",(VLOOKUP($E145,'Adj NEA Backsheet'!$D$5:$CB$183,G$9,FALSE))),"")</f>
        <v>2789.8022441625744</v>
      </c>
      <c r="H145" s="101">
        <f ca="1">IFERROR(IF((VLOOKUP($E145,'Adj NEA Backsheet'!$D$5:$CB$183,H$9,FALSE))="","",(VLOOKUP($E145,'Adj NEA Backsheet'!$D$5:$CB$183,H$9,FALSE))),"")</f>
        <v>2613.1449147505796</v>
      </c>
      <c r="I145" s="101">
        <f ca="1">IFERROR(IF((VLOOKUP($E145,'Adj NEA Backsheet'!$D$5:$CB$183,I$9,FALSE))="","",(VLOOKUP($E145,'Adj NEA Backsheet'!$D$5:$CB$183,I$9,FALSE))),"")</f>
        <v>3047.921399258591</v>
      </c>
      <c r="J145" s="102">
        <f ca="1">IFERROR(IF((VLOOKUP($E145,'Adj NEA Backsheet'!$D$5:$CB$183,J$9,FALSE))="","",(VLOOKUP($E145,'Adj NEA Backsheet'!$D$5:$CB$183,J$9,FALSE))),"")</f>
        <v>2951.3876170187623</v>
      </c>
      <c r="K145" s="100">
        <f ca="1">IFERROR(IF((VLOOKUP($E145,'Adj NEA Backsheet'!$D$5:$CB$183,K$9,FALSE))="","",(VLOOKUP($E145,'Adj NEA Backsheet'!$D$5:$CB$183,K$9,FALSE))),"")</f>
        <v>4881.7258461441788</v>
      </c>
      <c r="L145" s="101">
        <f ca="1">IFERROR(IF((VLOOKUP($E145,'Adj NEA Backsheet'!$D$5:$CB$183,L$9,FALSE))="","",(VLOOKUP($E145,'Adj NEA Backsheet'!$D$5:$CB$183,L$9,FALSE))),"")</f>
        <v>4769.0428025235051</v>
      </c>
      <c r="M145" s="101">
        <f ca="1">IFERROR(IF((VLOOKUP($E145,'Adj NEA Backsheet'!$D$5:$CB$183,M$9,FALSE))="","",(VLOOKUP($E145,'Adj NEA Backsheet'!$D$5:$CB$183,M$9,FALSE))),"")</f>
        <v>5000.3229602486517</v>
      </c>
      <c r="N145" s="103">
        <f ca="1">IFERROR(IF((VLOOKUP($E145,'Adj NEA Backsheet'!$D$5:$CB$183,N$9,FALSE))="","",(VLOOKUP($E145,'Adj NEA Backsheet'!$D$5:$CB$183,N$9,FALSE))),"")</f>
        <v>5187.1498065291235</v>
      </c>
      <c r="O145" s="100">
        <f ca="1">IFERROR(IF((VLOOKUP($E145,'Adj NEA Backsheet'!$D$5:$CB$183,O$9,FALSE))="","",(VLOOKUP($E145,'Adj NEA Backsheet'!$D$5:$CB$183,O$9,FALSE))),"")</f>
        <v>7671.5280903067533</v>
      </c>
      <c r="P145" s="104">
        <f ca="1">IFERROR(IF((VLOOKUP($E145,'Adj NEA Backsheet'!$D$5:$CB$183,P$9,FALSE))="","",(VLOOKUP($E145,'Adj NEA Backsheet'!$D$5:$CB$183,P$9,FALSE))),"")</f>
        <v>7382.1877172740842</v>
      </c>
      <c r="Q145" s="101">
        <f ca="1">IFERROR(IF((VLOOKUP($E145,'Adj NEA Backsheet'!$D$5:$CB$183,Q$9,FALSE))="","",(VLOOKUP($E145,'Adj NEA Backsheet'!$D$5:$CB$183,Q$9,FALSE))),"")</f>
        <v>8048.2443595072427</v>
      </c>
      <c r="R145" s="103">
        <f ca="1">IFERROR(IF((VLOOKUP($E145,'Adj NEA Backsheet'!$D$5:$CB$183,R$9,FALSE))="","",(VLOOKUP($E145,'Adj NEA Backsheet'!$D$5:$CB$183,R$9,FALSE))),"")</f>
        <v>8138.5374235478857</v>
      </c>
    </row>
    <row r="146" spans="1:18" ht="15" customHeight="1" x14ac:dyDescent="0.3">
      <c r="A146" s="41">
        <v>133</v>
      </c>
      <c r="B146" s="77" t="str">
        <f ca="1">IFERROR(IF((VLOOKUP($E146,'Org List'!$AJ$10:$AL$190,3,FALSE))="","",(VLOOKUP($E146,'Org List'!$AJ$10:$AL$190,3,FALSE))),"")</f>
        <v>North East and Yorkshire Commissioning Region</v>
      </c>
      <c r="C146" s="78" t="str">
        <f ca="1">IFERROR(IF((VLOOKUP($E146,'Org List'!$AO$10:$AQ$190,3,FALSE))="","",(VLOOKUP($E146,'Org List'!$AO$10:$AQ$190,3,FALSE))),"")</f>
        <v>Yorkshire and The Humber Region</v>
      </c>
      <c r="D146" s="93" t="str">
        <f ca="1">IFERROR(IF((VLOOKUP($E146,'Org List'!$AT$10:$AV$190,3,FALSE))="","",(VLOOKUP($E146,'Org List'!$AT$10:$AV$190,3,FALSE))),"")</f>
        <v>NHS England North East and Yokrshire (Yorkshire And Humber)</v>
      </c>
      <c r="E146" s="77" t="str">
        <f t="shared" ca="1" si="2"/>
        <v>E08000018</v>
      </c>
      <c r="F146" s="79" t="str">
        <f ca="1">IF(E146="","",VLOOKUP(E146,'Org List'!$J$9:$K$640,2,0))</f>
        <v>Rotherham</v>
      </c>
      <c r="G146" s="100">
        <f ca="1">IFERROR(IF((VLOOKUP($E146,'Adj NEA Backsheet'!$D$5:$CB$183,G$9,FALSE))="","",(VLOOKUP($E146,'Adj NEA Backsheet'!$D$5:$CB$183,G$9,FALSE))),"")</f>
        <v>1312.3872350780211</v>
      </c>
      <c r="H146" s="101">
        <f ca="1">IFERROR(IF((VLOOKUP($E146,'Adj NEA Backsheet'!$D$5:$CB$183,H$9,FALSE))="","",(VLOOKUP($E146,'Adj NEA Backsheet'!$D$5:$CB$183,H$9,FALSE))),"")</f>
        <v>1373.7314693734982</v>
      </c>
      <c r="I146" s="101">
        <f ca="1">IFERROR(IF((VLOOKUP($E146,'Adj NEA Backsheet'!$D$5:$CB$183,I$9,FALSE))="","",(VLOOKUP($E146,'Adj NEA Backsheet'!$D$5:$CB$183,I$9,FALSE))),"")</f>
        <v>1417.3445149117222</v>
      </c>
      <c r="J146" s="102">
        <f ca="1">IFERROR(IF((VLOOKUP($E146,'Adj NEA Backsheet'!$D$5:$CB$183,J$9,FALSE))="","",(VLOOKUP($E146,'Adj NEA Backsheet'!$D$5:$CB$183,J$9,FALSE))),"")</f>
        <v>1400.1028491476848</v>
      </c>
      <c r="K146" s="100">
        <f ca="1">IFERROR(IF((VLOOKUP($E146,'Adj NEA Backsheet'!$D$5:$CB$183,K$9,FALSE))="","",(VLOOKUP($E146,'Adj NEA Backsheet'!$D$5:$CB$183,K$9,FALSE))),"")</f>
        <v>5995.2049484722356</v>
      </c>
      <c r="L146" s="101">
        <f ca="1">IFERROR(IF((VLOOKUP($E146,'Adj NEA Backsheet'!$D$5:$CB$183,L$9,FALSE))="","",(VLOOKUP($E146,'Adj NEA Backsheet'!$D$5:$CB$183,L$9,FALSE))),"")</f>
        <v>5851.1783561119018</v>
      </c>
      <c r="M146" s="101">
        <f ca="1">IFERROR(IF((VLOOKUP($E146,'Adj NEA Backsheet'!$D$5:$CB$183,M$9,FALSE))="","",(VLOOKUP($E146,'Adj NEA Backsheet'!$D$5:$CB$183,M$9,FALSE))),"")</f>
        <v>6104.3658336950957</v>
      </c>
      <c r="N146" s="103">
        <f ca="1">IFERROR(IF((VLOOKUP($E146,'Adj NEA Backsheet'!$D$5:$CB$183,N$9,FALSE))="","",(VLOOKUP($E146,'Adj NEA Backsheet'!$D$5:$CB$183,N$9,FALSE))),"")</f>
        <v>6265.6865038493506</v>
      </c>
      <c r="O146" s="100">
        <f ca="1">IFERROR(IF((VLOOKUP($E146,'Adj NEA Backsheet'!$D$5:$CB$183,O$9,FALSE))="","",(VLOOKUP($E146,'Adj NEA Backsheet'!$D$5:$CB$183,O$9,FALSE))),"")</f>
        <v>7307.5921835502568</v>
      </c>
      <c r="P146" s="104">
        <f ca="1">IFERROR(IF((VLOOKUP($E146,'Adj NEA Backsheet'!$D$5:$CB$183,P$9,FALSE))="","",(VLOOKUP($E146,'Adj NEA Backsheet'!$D$5:$CB$183,P$9,FALSE))),"")</f>
        <v>7224.9098254853998</v>
      </c>
      <c r="Q146" s="101">
        <f ca="1">IFERROR(IF((VLOOKUP($E146,'Adj NEA Backsheet'!$D$5:$CB$183,Q$9,FALSE))="","",(VLOOKUP($E146,'Adj NEA Backsheet'!$D$5:$CB$183,Q$9,FALSE))),"")</f>
        <v>7521.7103486068181</v>
      </c>
      <c r="R146" s="103">
        <f ca="1">IFERROR(IF((VLOOKUP($E146,'Adj NEA Backsheet'!$D$5:$CB$183,R$9,FALSE))="","",(VLOOKUP($E146,'Adj NEA Backsheet'!$D$5:$CB$183,R$9,FALSE))),"")</f>
        <v>7665.7893529970352</v>
      </c>
    </row>
    <row r="147" spans="1:18" ht="15" customHeight="1" x14ac:dyDescent="0.3">
      <c r="A147" s="41">
        <v>134</v>
      </c>
      <c r="B147" s="77" t="str">
        <f ca="1">IFERROR(IF((VLOOKUP($E147,'Org List'!$AJ$10:$AL$190,3,FALSE))="","",(VLOOKUP($E147,'Org List'!$AJ$10:$AL$190,3,FALSE))),"")</f>
        <v>Midlands Commissioning Region</v>
      </c>
      <c r="C147" s="78" t="str">
        <f ca="1">IFERROR(IF((VLOOKUP($E147,'Org List'!$AO$10:$AQ$190,3,FALSE))="","",(VLOOKUP($E147,'Org List'!$AO$10:$AQ$190,3,FALSE))),"")</f>
        <v>East Midlands Region</v>
      </c>
      <c r="D147" s="93" t="str">
        <f ca="1">IFERROR(IF((VLOOKUP($E147,'Org List'!$AT$10:$AV$190,3,FALSE))="","",(VLOOKUP($E147,'Org List'!$AT$10:$AV$190,3,FALSE))),"")</f>
        <v>NHS England Midlands (Central Midlands)</v>
      </c>
      <c r="E147" s="77" t="str">
        <f t="shared" ca="1" si="2"/>
        <v>E06000017</v>
      </c>
      <c r="F147" s="79" t="str">
        <f ca="1">IF(E147="","",VLOOKUP(E147,'Org List'!$J$9:$K$640,2,0))</f>
        <v>Rutland</v>
      </c>
      <c r="G147" s="100">
        <f ca="1">IFERROR(IF((VLOOKUP($E147,'Adj NEA Backsheet'!$D$5:$CB$183,G$9,FALSE))="","",(VLOOKUP($E147,'Adj NEA Backsheet'!$D$5:$CB$183,G$9,FALSE))),"")</f>
        <v>278.56248258837275</v>
      </c>
      <c r="H147" s="101">
        <f ca="1">IFERROR(IF((VLOOKUP($E147,'Adj NEA Backsheet'!$D$5:$CB$183,H$9,FALSE))="","",(VLOOKUP($E147,'Adj NEA Backsheet'!$D$5:$CB$183,H$9,FALSE))),"")</f>
        <v>248.41889867228471</v>
      </c>
      <c r="I147" s="101">
        <f ca="1">IFERROR(IF((VLOOKUP($E147,'Adj NEA Backsheet'!$D$5:$CB$183,I$9,FALSE))="","",(VLOOKUP($E147,'Adj NEA Backsheet'!$D$5:$CB$183,I$9,FALSE))),"")</f>
        <v>268.70776943625486</v>
      </c>
      <c r="J147" s="102">
        <f ca="1">IFERROR(IF((VLOOKUP($E147,'Adj NEA Backsheet'!$D$5:$CB$183,J$9,FALSE))="","",(VLOOKUP($E147,'Adj NEA Backsheet'!$D$5:$CB$183,J$9,FALSE))),"")</f>
        <v>253.65499480514376</v>
      </c>
      <c r="K147" s="100">
        <f ca="1">IFERROR(IF((VLOOKUP($E147,'Adj NEA Backsheet'!$D$5:$CB$183,K$9,FALSE))="","",(VLOOKUP($E147,'Adj NEA Backsheet'!$D$5:$CB$183,K$9,FALSE))),"")</f>
        <v>666.5930962414227</v>
      </c>
      <c r="L147" s="101">
        <f ca="1">IFERROR(IF((VLOOKUP($E147,'Adj NEA Backsheet'!$D$5:$CB$183,L$9,FALSE))="","",(VLOOKUP($E147,'Adj NEA Backsheet'!$D$5:$CB$183,L$9,FALSE))),"")</f>
        <v>662.1101422895174</v>
      </c>
      <c r="M147" s="101">
        <f ca="1">IFERROR(IF((VLOOKUP($E147,'Adj NEA Backsheet'!$D$5:$CB$183,M$9,FALSE))="","",(VLOOKUP($E147,'Adj NEA Backsheet'!$D$5:$CB$183,M$9,FALSE))),"")</f>
        <v>691.58195919593163</v>
      </c>
      <c r="N147" s="103">
        <f ca="1">IFERROR(IF((VLOOKUP($E147,'Adj NEA Backsheet'!$D$5:$CB$183,N$9,FALSE))="","",(VLOOKUP($E147,'Adj NEA Backsheet'!$D$5:$CB$183,N$9,FALSE))),"")</f>
        <v>694.70993717701174</v>
      </c>
      <c r="O147" s="100">
        <f ca="1">IFERROR(IF((VLOOKUP($E147,'Adj NEA Backsheet'!$D$5:$CB$183,O$9,FALSE))="","",(VLOOKUP($E147,'Adj NEA Backsheet'!$D$5:$CB$183,O$9,FALSE))),"")</f>
        <v>945.15557882979545</v>
      </c>
      <c r="P147" s="104">
        <f ca="1">IFERROR(IF((VLOOKUP($E147,'Adj NEA Backsheet'!$D$5:$CB$183,P$9,FALSE))="","",(VLOOKUP($E147,'Adj NEA Backsheet'!$D$5:$CB$183,P$9,FALSE))),"")</f>
        <v>910.52904096180214</v>
      </c>
      <c r="Q147" s="101">
        <f ca="1">IFERROR(IF((VLOOKUP($E147,'Adj NEA Backsheet'!$D$5:$CB$183,Q$9,FALSE))="","",(VLOOKUP($E147,'Adj NEA Backsheet'!$D$5:$CB$183,Q$9,FALSE))),"")</f>
        <v>960.28972863218655</v>
      </c>
      <c r="R147" s="103">
        <f ca="1">IFERROR(IF((VLOOKUP($E147,'Adj NEA Backsheet'!$D$5:$CB$183,R$9,FALSE))="","",(VLOOKUP($E147,'Adj NEA Backsheet'!$D$5:$CB$183,R$9,FALSE))),"")</f>
        <v>948.36493198215544</v>
      </c>
    </row>
    <row r="148" spans="1:18" ht="15" customHeight="1" x14ac:dyDescent="0.3">
      <c r="A148" s="41">
        <v>135</v>
      </c>
      <c r="B148" s="77" t="str">
        <f ca="1">IFERROR(IF((VLOOKUP($E148,'Org List'!$AJ$10:$AL$190,3,FALSE))="","",(VLOOKUP($E148,'Org List'!$AJ$10:$AL$190,3,FALSE))),"")</f>
        <v>North West Commissioning Region</v>
      </c>
      <c r="C148" s="78" t="str">
        <f ca="1">IFERROR(IF((VLOOKUP($E148,'Org List'!$AO$10:$AQ$190,3,FALSE))="","",(VLOOKUP($E148,'Org List'!$AO$10:$AQ$190,3,FALSE))),"")</f>
        <v>North West Region</v>
      </c>
      <c r="D148" s="93" t="str">
        <f ca="1">IFERROR(IF((VLOOKUP($E148,'Org List'!$AT$10:$AV$190,3,FALSE))="","",(VLOOKUP($E148,'Org List'!$AT$10:$AV$190,3,FALSE))),"")</f>
        <v>NHS England North West (Greater Manchester)</v>
      </c>
      <c r="E148" s="77" t="str">
        <f t="shared" ca="1" si="2"/>
        <v>E08000006</v>
      </c>
      <c r="F148" s="79" t="str">
        <f ca="1">IF(E148="","",VLOOKUP(E148,'Org List'!$J$9:$K$640,2,0))</f>
        <v>Salford</v>
      </c>
      <c r="G148" s="100">
        <f ca="1">IFERROR(IF((VLOOKUP($E148,'Adj NEA Backsheet'!$D$5:$CB$183,G$9,FALSE))="","",(VLOOKUP($E148,'Adj NEA Backsheet'!$D$5:$CB$183,G$9,FALSE))),"")</f>
        <v>3434.9481025862315</v>
      </c>
      <c r="H148" s="101">
        <f ca="1">IFERROR(IF((VLOOKUP($E148,'Adj NEA Backsheet'!$D$5:$CB$183,H$9,FALSE))="","",(VLOOKUP($E148,'Adj NEA Backsheet'!$D$5:$CB$183,H$9,FALSE))),"")</f>
        <v>3493.0389703279334</v>
      </c>
      <c r="I148" s="101">
        <f ca="1">IFERROR(IF((VLOOKUP($E148,'Adj NEA Backsheet'!$D$5:$CB$183,I$9,FALSE))="","",(VLOOKUP($E148,'Adj NEA Backsheet'!$D$5:$CB$183,I$9,FALSE))),"")</f>
        <v>3505.7338566455965</v>
      </c>
      <c r="J148" s="102">
        <f ca="1">IFERROR(IF((VLOOKUP($E148,'Adj NEA Backsheet'!$D$5:$CB$183,J$9,FALSE))="","",(VLOOKUP($E148,'Adj NEA Backsheet'!$D$5:$CB$183,J$9,FALSE))),"")</f>
        <v>3494.9441940856173</v>
      </c>
      <c r="K148" s="100">
        <f ca="1">IFERROR(IF((VLOOKUP($E148,'Adj NEA Backsheet'!$D$5:$CB$183,K$9,FALSE))="","",(VLOOKUP($E148,'Adj NEA Backsheet'!$D$5:$CB$183,K$9,FALSE))),"")</f>
        <v>5140.5182168097117</v>
      </c>
      <c r="L148" s="101">
        <f ca="1">IFERROR(IF((VLOOKUP($E148,'Adj NEA Backsheet'!$D$5:$CB$183,L$9,FALSE))="","",(VLOOKUP($E148,'Adj NEA Backsheet'!$D$5:$CB$183,L$9,FALSE))),"")</f>
        <v>5240.7420153505718</v>
      </c>
      <c r="M148" s="101">
        <f ca="1">IFERROR(IF((VLOOKUP($E148,'Adj NEA Backsheet'!$D$5:$CB$183,M$9,FALSE))="","",(VLOOKUP($E148,'Adj NEA Backsheet'!$D$5:$CB$183,M$9,FALSE))),"")</f>
        <v>5448.5472108361064</v>
      </c>
      <c r="N148" s="103">
        <f ca="1">IFERROR(IF((VLOOKUP($E148,'Adj NEA Backsheet'!$D$5:$CB$183,N$9,FALSE))="","",(VLOOKUP($E148,'Adj NEA Backsheet'!$D$5:$CB$183,N$9,FALSE))),"")</f>
        <v>5413.4462342695233</v>
      </c>
      <c r="O148" s="100">
        <f ca="1">IFERROR(IF((VLOOKUP($E148,'Adj NEA Backsheet'!$D$5:$CB$183,O$9,FALSE))="","",(VLOOKUP($E148,'Adj NEA Backsheet'!$D$5:$CB$183,O$9,FALSE))),"")</f>
        <v>8575.4663193959423</v>
      </c>
      <c r="P148" s="104">
        <f ca="1">IFERROR(IF((VLOOKUP($E148,'Adj NEA Backsheet'!$D$5:$CB$183,P$9,FALSE))="","",(VLOOKUP($E148,'Adj NEA Backsheet'!$D$5:$CB$183,P$9,FALSE))),"")</f>
        <v>8733.7809856785061</v>
      </c>
      <c r="Q148" s="101">
        <f ca="1">IFERROR(IF((VLOOKUP($E148,'Adj NEA Backsheet'!$D$5:$CB$183,Q$9,FALSE))="","",(VLOOKUP($E148,'Adj NEA Backsheet'!$D$5:$CB$183,Q$9,FALSE))),"")</f>
        <v>8954.2810674817028</v>
      </c>
      <c r="R148" s="103">
        <f ca="1">IFERROR(IF((VLOOKUP($E148,'Adj NEA Backsheet'!$D$5:$CB$183,R$9,FALSE))="","",(VLOOKUP($E148,'Adj NEA Backsheet'!$D$5:$CB$183,R$9,FALSE))),"")</f>
        <v>8908.3904283551401</v>
      </c>
    </row>
    <row r="149" spans="1:18" ht="15" customHeight="1" x14ac:dyDescent="0.3">
      <c r="A149" s="41">
        <v>136</v>
      </c>
      <c r="B149" s="77" t="str">
        <f ca="1">IFERROR(IF((VLOOKUP($E149,'Org List'!$AJ$10:$AL$190,3,FALSE))="","",(VLOOKUP($E149,'Org List'!$AJ$10:$AL$190,3,FALSE))),"")</f>
        <v>Midlands Commissioning Region</v>
      </c>
      <c r="C149" s="78" t="str">
        <f ca="1">IFERROR(IF((VLOOKUP($E149,'Org List'!$AO$10:$AQ$190,3,FALSE))="","",(VLOOKUP($E149,'Org List'!$AO$10:$AQ$190,3,FALSE))),"")</f>
        <v>West Midlands Region</v>
      </c>
      <c r="D149" s="93" t="str">
        <f ca="1">IFERROR(IF((VLOOKUP($E149,'Org List'!$AT$10:$AV$190,3,FALSE))="","",(VLOOKUP($E149,'Org List'!$AT$10:$AV$190,3,FALSE))),"")</f>
        <v>NHS England Midlands (West Midlands)</v>
      </c>
      <c r="E149" s="77" t="str">
        <f t="shared" ca="1" si="2"/>
        <v>E08000028</v>
      </c>
      <c r="F149" s="79" t="str">
        <f ca="1">IF(E149="","",VLOOKUP(E149,'Org List'!$J$9:$K$640,2,0))</f>
        <v>Sandwell</v>
      </c>
      <c r="G149" s="100">
        <f ca="1">IFERROR(IF((VLOOKUP($E149,'Adj NEA Backsheet'!$D$5:$CB$183,G$9,FALSE))="","",(VLOOKUP($E149,'Adj NEA Backsheet'!$D$5:$CB$183,G$9,FALSE))),"")</f>
        <v>2720.9993149296397</v>
      </c>
      <c r="H149" s="101">
        <f ca="1">IFERROR(IF((VLOOKUP($E149,'Adj NEA Backsheet'!$D$5:$CB$183,H$9,FALSE))="","",(VLOOKUP($E149,'Adj NEA Backsheet'!$D$5:$CB$183,H$9,FALSE))),"")</f>
        <v>2633.6817005973676</v>
      </c>
      <c r="I149" s="101">
        <f ca="1">IFERROR(IF((VLOOKUP($E149,'Adj NEA Backsheet'!$D$5:$CB$183,I$9,FALSE))="","",(VLOOKUP($E149,'Adj NEA Backsheet'!$D$5:$CB$183,I$9,FALSE))),"")</f>
        <v>2792.7744721908994</v>
      </c>
      <c r="J149" s="102">
        <f ca="1">IFERROR(IF((VLOOKUP($E149,'Adj NEA Backsheet'!$D$5:$CB$183,J$9,FALSE))="","",(VLOOKUP($E149,'Adj NEA Backsheet'!$D$5:$CB$183,J$9,FALSE))),"")</f>
        <v>2726.6736117291807</v>
      </c>
      <c r="K149" s="100">
        <f ca="1">IFERROR(IF((VLOOKUP($E149,'Adj NEA Backsheet'!$D$5:$CB$183,K$9,FALSE))="","",(VLOOKUP($E149,'Adj NEA Backsheet'!$D$5:$CB$183,K$9,FALSE))),"")</f>
        <v>6675.7219551096705</v>
      </c>
      <c r="L149" s="101">
        <f ca="1">IFERROR(IF((VLOOKUP($E149,'Adj NEA Backsheet'!$D$5:$CB$183,L$9,FALSE))="","",(VLOOKUP($E149,'Adj NEA Backsheet'!$D$5:$CB$183,L$9,FALSE))),"")</f>
        <v>6907.1604394014585</v>
      </c>
      <c r="M149" s="101">
        <f ca="1">IFERROR(IF((VLOOKUP($E149,'Adj NEA Backsheet'!$D$5:$CB$183,M$9,FALSE))="","",(VLOOKUP($E149,'Adj NEA Backsheet'!$D$5:$CB$183,M$9,FALSE))),"")</f>
        <v>7188.2545580553287</v>
      </c>
      <c r="N149" s="103">
        <f ca="1">IFERROR(IF((VLOOKUP($E149,'Adj NEA Backsheet'!$D$5:$CB$183,N$9,FALSE))="","",(VLOOKUP($E149,'Adj NEA Backsheet'!$D$5:$CB$183,N$9,FALSE))),"")</f>
        <v>6973.1280247259783</v>
      </c>
      <c r="O149" s="100">
        <f ca="1">IFERROR(IF((VLOOKUP($E149,'Adj NEA Backsheet'!$D$5:$CB$183,O$9,FALSE))="","",(VLOOKUP($E149,'Adj NEA Backsheet'!$D$5:$CB$183,O$9,FALSE))),"")</f>
        <v>9396.7212700393102</v>
      </c>
      <c r="P149" s="104">
        <f ca="1">IFERROR(IF((VLOOKUP($E149,'Adj NEA Backsheet'!$D$5:$CB$183,P$9,FALSE))="","",(VLOOKUP($E149,'Adj NEA Backsheet'!$D$5:$CB$183,P$9,FALSE))),"")</f>
        <v>9540.8421399988256</v>
      </c>
      <c r="Q149" s="101">
        <f ca="1">IFERROR(IF((VLOOKUP($E149,'Adj NEA Backsheet'!$D$5:$CB$183,Q$9,FALSE))="","",(VLOOKUP($E149,'Adj NEA Backsheet'!$D$5:$CB$183,Q$9,FALSE))),"")</f>
        <v>9981.0290302462272</v>
      </c>
      <c r="R149" s="103">
        <f ca="1">IFERROR(IF((VLOOKUP($E149,'Adj NEA Backsheet'!$D$5:$CB$183,R$9,FALSE))="","",(VLOOKUP($E149,'Adj NEA Backsheet'!$D$5:$CB$183,R$9,FALSE))),"")</f>
        <v>9699.8016364551586</v>
      </c>
    </row>
    <row r="150" spans="1:18" ht="15" customHeight="1" x14ac:dyDescent="0.3">
      <c r="A150" s="41">
        <v>137</v>
      </c>
      <c r="B150" s="77" t="str">
        <f ca="1">IFERROR(IF((VLOOKUP($E150,'Org List'!$AJ$10:$AL$190,3,FALSE))="","",(VLOOKUP($E150,'Org List'!$AJ$10:$AL$190,3,FALSE))),"")</f>
        <v>North West Commissioning Region</v>
      </c>
      <c r="C150" s="78" t="str">
        <f ca="1">IFERROR(IF((VLOOKUP($E150,'Org List'!$AO$10:$AQ$190,3,FALSE))="","",(VLOOKUP($E150,'Org List'!$AO$10:$AQ$190,3,FALSE))),"")</f>
        <v>North West Region</v>
      </c>
      <c r="D150" s="93" t="str">
        <f ca="1">IFERROR(IF((VLOOKUP($E150,'Org List'!$AT$10:$AV$190,3,FALSE))="","",(VLOOKUP($E150,'Org List'!$AT$10:$AV$190,3,FALSE))),"")</f>
        <v>NHS England North West (Cheshire And Merseyside)</v>
      </c>
      <c r="E150" s="77" t="str">
        <f t="shared" ca="1" si="2"/>
        <v>E08000014</v>
      </c>
      <c r="F150" s="79" t="str">
        <f ca="1">IF(E150="","",VLOOKUP(E150,'Org List'!$J$9:$K$640,2,0))</f>
        <v>Sefton</v>
      </c>
      <c r="G150" s="100">
        <f ca="1">IFERROR(IF((VLOOKUP($E150,'Adj NEA Backsheet'!$D$5:$CB$183,G$9,FALSE))="","",(VLOOKUP($E150,'Adj NEA Backsheet'!$D$5:$CB$183,G$9,FALSE))),"")</f>
        <v>4131.3498437674079</v>
      </c>
      <c r="H150" s="101">
        <f ca="1">IFERROR(IF((VLOOKUP($E150,'Adj NEA Backsheet'!$D$5:$CB$183,H$9,FALSE))="","",(VLOOKUP($E150,'Adj NEA Backsheet'!$D$5:$CB$183,H$9,FALSE))),"")</f>
        <v>4829.0029332328568</v>
      </c>
      <c r="I150" s="101">
        <f ca="1">IFERROR(IF((VLOOKUP($E150,'Adj NEA Backsheet'!$D$5:$CB$183,I$9,FALSE))="","",(VLOOKUP($E150,'Adj NEA Backsheet'!$D$5:$CB$183,I$9,FALSE))),"")</f>
        <v>5446.3082980964209</v>
      </c>
      <c r="J150" s="102">
        <f ca="1">IFERROR(IF((VLOOKUP($E150,'Adj NEA Backsheet'!$D$5:$CB$183,J$9,FALSE))="","",(VLOOKUP($E150,'Adj NEA Backsheet'!$D$5:$CB$183,J$9,FALSE))),"")</f>
        <v>5176.8162931936895</v>
      </c>
      <c r="K150" s="100">
        <f ca="1">IFERROR(IF((VLOOKUP($E150,'Adj NEA Backsheet'!$D$5:$CB$183,K$9,FALSE))="","",(VLOOKUP($E150,'Adj NEA Backsheet'!$D$5:$CB$183,K$9,FALSE))),"")</f>
        <v>6764.8972505252605</v>
      </c>
      <c r="L150" s="101">
        <f ca="1">IFERROR(IF((VLOOKUP($E150,'Adj NEA Backsheet'!$D$5:$CB$183,L$9,FALSE))="","",(VLOOKUP($E150,'Adj NEA Backsheet'!$D$5:$CB$183,L$9,FALSE))),"")</f>
        <v>6717.4840995445193</v>
      </c>
      <c r="M150" s="101">
        <f ca="1">IFERROR(IF((VLOOKUP($E150,'Adj NEA Backsheet'!$D$5:$CB$183,M$9,FALSE))="","",(VLOOKUP($E150,'Adj NEA Backsheet'!$D$5:$CB$183,M$9,FALSE))),"")</f>
        <v>6935.3219358153856</v>
      </c>
      <c r="N150" s="103">
        <f ca="1">IFERROR(IF((VLOOKUP($E150,'Adj NEA Backsheet'!$D$5:$CB$183,N$9,FALSE))="","",(VLOOKUP($E150,'Adj NEA Backsheet'!$D$5:$CB$183,N$9,FALSE))),"")</f>
        <v>7037.4559473571171</v>
      </c>
      <c r="O150" s="100">
        <f ca="1">IFERROR(IF((VLOOKUP($E150,'Adj NEA Backsheet'!$D$5:$CB$183,O$9,FALSE))="","",(VLOOKUP($E150,'Adj NEA Backsheet'!$D$5:$CB$183,O$9,FALSE))),"")</f>
        <v>10896.247094292668</v>
      </c>
      <c r="P150" s="104">
        <f ca="1">IFERROR(IF((VLOOKUP($E150,'Adj NEA Backsheet'!$D$5:$CB$183,P$9,FALSE))="","",(VLOOKUP($E150,'Adj NEA Backsheet'!$D$5:$CB$183,P$9,FALSE))),"")</f>
        <v>11546.487032777375</v>
      </c>
      <c r="Q150" s="101">
        <f ca="1">IFERROR(IF((VLOOKUP($E150,'Adj NEA Backsheet'!$D$5:$CB$183,Q$9,FALSE))="","",(VLOOKUP($E150,'Adj NEA Backsheet'!$D$5:$CB$183,Q$9,FALSE))),"")</f>
        <v>12381.630233911806</v>
      </c>
      <c r="R150" s="103">
        <f ca="1">IFERROR(IF((VLOOKUP($E150,'Adj NEA Backsheet'!$D$5:$CB$183,R$9,FALSE))="","",(VLOOKUP($E150,'Adj NEA Backsheet'!$D$5:$CB$183,R$9,FALSE))),"")</f>
        <v>12214.272240550807</v>
      </c>
    </row>
    <row r="151" spans="1:18" ht="15" customHeight="1" x14ac:dyDescent="0.3">
      <c r="A151" s="41">
        <v>138</v>
      </c>
      <c r="B151" s="77" t="str">
        <f ca="1">IFERROR(IF((VLOOKUP($E151,'Org List'!$AJ$10:$AL$190,3,FALSE))="","",(VLOOKUP($E151,'Org List'!$AJ$10:$AL$190,3,FALSE))),"")</f>
        <v>North East and Yorkshire Commissioning Region</v>
      </c>
      <c r="C151" s="78" t="str">
        <f ca="1">IFERROR(IF((VLOOKUP($E151,'Org List'!$AO$10:$AQ$190,3,FALSE))="","",(VLOOKUP($E151,'Org List'!$AO$10:$AQ$190,3,FALSE))),"")</f>
        <v>Yorkshire and The Humber Region</v>
      </c>
      <c r="D151" s="93" t="str">
        <f ca="1">IFERROR(IF((VLOOKUP($E151,'Org List'!$AT$10:$AV$190,3,FALSE))="","",(VLOOKUP($E151,'Org List'!$AT$10:$AV$190,3,FALSE))),"")</f>
        <v>NHS England North East and Yokrshire (Yorkshire And Humber)</v>
      </c>
      <c r="E151" s="77" t="str">
        <f t="shared" ca="1" si="2"/>
        <v>E08000019</v>
      </c>
      <c r="F151" s="79" t="str">
        <f ca="1">IF(E151="","",VLOOKUP(E151,'Org List'!$J$9:$K$640,2,0))</f>
        <v>Sheffield</v>
      </c>
      <c r="G151" s="100">
        <f ca="1">IFERROR(IF((VLOOKUP($E151,'Adj NEA Backsheet'!$D$5:$CB$183,G$9,FALSE))="","",(VLOOKUP($E151,'Adj NEA Backsheet'!$D$5:$CB$183,G$9,FALSE))),"")</f>
        <v>3416.5955097948554</v>
      </c>
      <c r="H151" s="101">
        <f ca="1">IFERROR(IF((VLOOKUP($E151,'Adj NEA Backsheet'!$D$5:$CB$183,H$9,FALSE))="","",(VLOOKUP($E151,'Adj NEA Backsheet'!$D$5:$CB$183,H$9,FALSE))),"")</f>
        <v>3438.9836378488135</v>
      </c>
      <c r="I151" s="101">
        <f ca="1">IFERROR(IF((VLOOKUP($E151,'Adj NEA Backsheet'!$D$5:$CB$183,I$9,FALSE))="","",(VLOOKUP($E151,'Adj NEA Backsheet'!$D$5:$CB$183,I$9,FALSE))),"")</f>
        <v>3417.3837859872865</v>
      </c>
      <c r="J151" s="102">
        <f ca="1">IFERROR(IF((VLOOKUP($E151,'Adj NEA Backsheet'!$D$5:$CB$183,J$9,FALSE))="","",(VLOOKUP($E151,'Adj NEA Backsheet'!$D$5:$CB$183,J$9,FALSE))),"")</f>
        <v>3438.0611298537642</v>
      </c>
      <c r="K151" s="100">
        <f ca="1">IFERROR(IF((VLOOKUP($E151,'Adj NEA Backsheet'!$D$5:$CB$183,K$9,FALSE))="","",(VLOOKUP($E151,'Adj NEA Backsheet'!$D$5:$CB$183,K$9,FALSE))),"")</f>
        <v>10672.625297771188</v>
      </c>
      <c r="L151" s="101">
        <f ca="1">IFERROR(IF((VLOOKUP($E151,'Adj NEA Backsheet'!$D$5:$CB$183,L$9,FALSE))="","",(VLOOKUP($E151,'Adj NEA Backsheet'!$D$5:$CB$183,L$9,FALSE))),"")</f>
        <v>10390.160030127234</v>
      </c>
      <c r="M151" s="101">
        <f ca="1">IFERROR(IF((VLOOKUP($E151,'Adj NEA Backsheet'!$D$5:$CB$183,M$9,FALSE))="","",(VLOOKUP($E151,'Adj NEA Backsheet'!$D$5:$CB$183,M$9,FALSE))),"")</f>
        <v>10784.743014768977</v>
      </c>
      <c r="N151" s="103">
        <f ca="1">IFERROR(IF((VLOOKUP($E151,'Adj NEA Backsheet'!$D$5:$CB$183,N$9,FALSE))="","",(VLOOKUP($E151,'Adj NEA Backsheet'!$D$5:$CB$183,N$9,FALSE))),"")</f>
        <v>11067.768027183356</v>
      </c>
      <c r="O151" s="100">
        <f ca="1">IFERROR(IF((VLOOKUP($E151,'Adj NEA Backsheet'!$D$5:$CB$183,O$9,FALSE))="","",(VLOOKUP($E151,'Adj NEA Backsheet'!$D$5:$CB$183,O$9,FALSE))),"")</f>
        <v>14089.220807566044</v>
      </c>
      <c r="P151" s="104">
        <f ca="1">IFERROR(IF((VLOOKUP($E151,'Adj NEA Backsheet'!$D$5:$CB$183,P$9,FALSE))="","",(VLOOKUP($E151,'Adj NEA Backsheet'!$D$5:$CB$183,P$9,FALSE))),"")</f>
        <v>13829.143667976048</v>
      </c>
      <c r="Q151" s="101">
        <f ca="1">IFERROR(IF((VLOOKUP($E151,'Adj NEA Backsheet'!$D$5:$CB$183,Q$9,FALSE))="","",(VLOOKUP($E151,'Adj NEA Backsheet'!$D$5:$CB$183,Q$9,FALSE))),"")</f>
        <v>14202.126800756265</v>
      </c>
      <c r="R151" s="103">
        <f ca="1">IFERROR(IF((VLOOKUP($E151,'Adj NEA Backsheet'!$D$5:$CB$183,R$9,FALSE))="","",(VLOOKUP($E151,'Adj NEA Backsheet'!$D$5:$CB$183,R$9,FALSE))),"")</f>
        <v>14505.82915703712</v>
      </c>
    </row>
    <row r="152" spans="1:18" ht="15" customHeight="1" x14ac:dyDescent="0.3">
      <c r="A152" s="41">
        <v>139</v>
      </c>
      <c r="B152" s="77" t="str">
        <f ca="1">IFERROR(IF((VLOOKUP($E152,'Org List'!$AJ$10:$AL$190,3,FALSE))="","",(VLOOKUP($E152,'Org List'!$AJ$10:$AL$190,3,FALSE))),"")</f>
        <v>Midlands Commissioning Region</v>
      </c>
      <c r="C152" s="78" t="str">
        <f ca="1">IFERROR(IF((VLOOKUP($E152,'Org List'!$AO$10:$AQ$190,3,FALSE))="","",(VLOOKUP($E152,'Org List'!$AO$10:$AQ$190,3,FALSE))),"")</f>
        <v>West Midlands Region</v>
      </c>
      <c r="D152" s="93" t="str">
        <f ca="1">IFERROR(IF((VLOOKUP($E152,'Org List'!$AT$10:$AV$190,3,FALSE))="","",(VLOOKUP($E152,'Org List'!$AT$10:$AV$190,3,FALSE))),"")</f>
        <v>NHS England Midlands (North Midlands)</v>
      </c>
      <c r="E152" s="77" t="str">
        <f t="shared" ca="1" si="2"/>
        <v>E06000051</v>
      </c>
      <c r="F152" s="79" t="str">
        <f ca="1">IF(E152="","",VLOOKUP(E152,'Org List'!$J$9:$K$640,2,0))</f>
        <v>Shropshire</v>
      </c>
      <c r="G152" s="100">
        <f ca="1">IFERROR(IF((VLOOKUP($E152,'Adj NEA Backsheet'!$D$5:$CB$183,G$9,FALSE))="","",(VLOOKUP($E152,'Adj NEA Backsheet'!$D$5:$CB$183,G$9,FALSE))),"")</f>
        <v>2513.7212853842911</v>
      </c>
      <c r="H152" s="101">
        <f ca="1">IFERROR(IF((VLOOKUP($E152,'Adj NEA Backsheet'!$D$5:$CB$183,H$9,FALSE))="","",(VLOOKUP($E152,'Adj NEA Backsheet'!$D$5:$CB$183,H$9,FALSE))),"")</f>
        <v>2481.050243189216</v>
      </c>
      <c r="I152" s="101">
        <f ca="1">IFERROR(IF((VLOOKUP($E152,'Adj NEA Backsheet'!$D$5:$CB$183,I$9,FALSE))="","",(VLOOKUP($E152,'Adj NEA Backsheet'!$D$5:$CB$183,I$9,FALSE))),"")</f>
        <v>2705.1987840772072</v>
      </c>
      <c r="J152" s="102">
        <f ca="1">IFERROR(IF((VLOOKUP($E152,'Adj NEA Backsheet'!$D$5:$CB$183,J$9,FALSE))="","",(VLOOKUP($E152,'Adj NEA Backsheet'!$D$5:$CB$183,J$9,FALSE))),"")</f>
        <v>2856.8331361622331</v>
      </c>
      <c r="K152" s="100">
        <f ca="1">IFERROR(IF((VLOOKUP($E152,'Adj NEA Backsheet'!$D$5:$CB$183,K$9,FALSE))="","",(VLOOKUP($E152,'Adj NEA Backsheet'!$D$5:$CB$183,K$9,FALSE))),"")</f>
        <v>6420.9629914861362</v>
      </c>
      <c r="L152" s="101">
        <f ca="1">IFERROR(IF((VLOOKUP($E152,'Adj NEA Backsheet'!$D$5:$CB$183,L$9,FALSE))="","",(VLOOKUP($E152,'Adj NEA Backsheet'!$D$5:$CB$183,L$9,FALSE))),"")</f>
        <v>6557.5045498962027</v>
      </c>
      <c r="M152" s="101">
        <f ca="1">IFERROR(IF((VLOOKUP($E152,'Adj NEA Backsheet'!$D$5:$CB$183,M$9,FALSE))="","",(VLOOKUP($E152,'Adj NEA Backsheet'!$D$5:$CB$183,M$9,FALSE))),"")</f>
        <v>6709.4354352653982</v>
      </c>
      <c r="N152" s="103">
        <f ca="1">IFERROR(IF((VLOOKUP($E152,'Adj NEA Backsheet'!$D$5:$CB$183,N$9,FALSE))="","",(VLOOKUP($E152,'Adj NEA Backsheet'!$D$5:$CB$183,N$9,FALSE))),"")</f>
        <v>6888.1029478506407</v>
      </c>
      <c r="O152" s="100">
        <f ca="1">IFERROR(IF((VLOOKUP($E152,'Adj NEA Backsheet'!$D$5:$CB$183,O$9,FALSE))="","",(VLOOKUP($E152,'Adj NEA Backsheet'!$D$5:$CB$183,O$9,FALSE))),"")</f>
        <v>8934.6842768704264</v>
      </c>
      <c r="P152" s="104">
        <f ca="1">IFERROR(IF((VLOOKUP($E152,'Adj NEA Backsheet'!$D$5:$CB$183,P$9,FALSE))="","",(VLOOKUP($E152,'Adj NEA Backsheet'!$D$5:$CB$183,P$9,FALSE))),"")</f>
        <v>9038.5547930854191</v>
      </c>
      <c r="Q152" s="101">
        <f ca="1">IFERROR(IF((VLOOKUP($E152,'Adj NEA Backsheet'!$D$5:$CB$183,Q$9,FALSE))="","",(VLOOKUP($E152,'Adj NEA Backsheet'!$D$5:$CB$183,Q$9,FALSE))),"")</f>
        <v>9414.6342193426062</v>
      </c>
      <c r="R152" s="103">
        <f ca="1">IFERROR(IF((VLOOKUP($E152,'Adj NEA Backsheet'!$D$5:$CB$183,R$9,FALSE))="","",(VLOOKUP($E152,'Adj NEA Backsheet'!$D$5:$CB$183,R$9,FALSE))),"")</f>
        <v>9744.9360840128738</v>
      </c>
    </row>
    <row r="153" spans="1:18" ht="15" customHeight="1" x14ac:dyDescent="0.3">
      <c r="A153" s="41">
        <v>140</v>
      </c>
      <c r="B153" s="77" t="str">
        <f ca="1">IFERROR(IF((VLOOKUP($E153,'Org List'!$AJ$10:$AL$190,3,FALSE))="","",(VLOOKUP($E153,'Org List'!$AJ$10:$AL$190,3,FALSE))),"")</f>
        <v>South East England Commissioning Region</v>
      </c>
      <c r="C153" s="78" t="str">
        <f ca="1">IFERROR(IF((VLOOKUP($E153,'Org List'!$AO$10:$AQ$190,3,FALSE))="","",(VLOOKUP($E153,'Org List'!$AO$10:$AQ$190,3,FALSE))),"")</f>
        <v>South East Region</v>
      </c>
      <c r="D153" s="93" t="str">
        <f ca="1">IFERROR(IF((VLOOKUP($E153,'Org List'!$AT$10:$AV$190,3,FALSE))="","",(VLOOKUP($E153,'Org List'!$AT$10:$AV$190,3,FALSE))),"")</f>
        <v>NHS England South East (Hampshire, Isle of Wight and Thames Valley)</v>
      </c>
      <c r="E153" s="77" t="str">
        <f t="shared" ca="1" si="2"/>
        <v>E06000039</v>
      </c>
      <c r="F153" s="79" t="str">
        <f ca="1">IF(E153="","",VLOOKUP(E153,'Org List'!$J$9:$K$640,2,0))</f>
        <v>Slough</v>
      </c>
      <c r="G153" s="100">
        <f ca="1">IFERROR(IF((VLOOKUP($E153,'Adj NEA Backsheet'!$D$5:$CB$183,G$9,FALSE))="","",(VLOOKUP($E153,'Adj NEA Backsheet'!$D$5:$CB$183,G$9,FALSE))),"")</f>
        <v>1901.0950747542204</v>
      </c>
      <c r="H153" s="101">
        <f ca="1">IFERROR(IF((VLOOKUP($E153,'Adj NEA Backsheet'!$D$5:$CB$183,H$9,FALSE))="","",(VLOOKUP($E153,'Adj NEA Backsheet'!$D$5:$CB$183,H$9,FALSE))),"")</f>
        <v>1771.7960132934954</v>
      </c>
      <c r="I153" s="101">
        <f ca="1">IFERROR(IF((VLOOKUP($E153,'Adj NEA Backsheet'!$D$5:$CB$183,I$9,FALSE))="","",(VLOOKUP($E153,'Adj NEA Backsheet'!$D$5:$CB$183,I$9,FALSE))),"")</f>
        <v>1744.0373486682802</v>
      </c>
      <c r="J153" s="102">
        <f ca="1">IFERROR(IF((VLOOKUP($E153,'Adj NEA Backsheet'!$D$5:$CB$183,J$9,FALSE))="","",(VLOOKUP($E153,'Adj NEA Backsheet'!$D$5:$CB$183,J$9,FALSE))),"")</f>
        <v>1819.7308737057861</v>
      </c>
      <c r="K153" s="100">
        <f ca="1">IFERROR(IF((VLOOKUP($E153,'Adj NEA Backsheet'!$D$5:$CB$183,K$9,FALSE))="","",(VLOOKUP($E153,'Adj NEA Backsheet'!$D$5:$CB$183,K$9,FALSE))),"")</f>
        <v>2584.8072287948839</v>
      </c>
      <c r="L153" s="101">
        <f ca="1">IFERROR(IF((VLOOKUP($E153,'Adj NEA Backsheet'!$D$5:$CB$183,L$9,FALSE))="","",(VLOOKUP($E153,'Adj NEA Backsheet'!$D$5:$CB$183,L$9,FALSE))),"")</f>
        <v>2644.7740960848291</v>
      </c>
      <c r="M153" s="101">
        <f ca="1">IFERROR(IF((VLOOKUP($E153,'Adj NEA Backsheet'!$D$5:$CB$183,M$9,FALSE))="","",(VLOOKUP($E153,'Adj NEA Backsheet'!$D$5:$CB$183,M$9,FALSE))),"")</f>
        <v>2710.2239448749333</v>
      </c>
      <c r="N153" s="103">
        <f ca="1">IFERROR(IF((VLOOKUP($E153,'Adj NEA Backsheet'!$D$5:$CB$183,N$9,FALSE))="","",(VLOOKUP($E153,'Adj NEA Backsheet'!$D$5:$CB$183,N$9,FALSE))),"")</f>
        <v>2626.242721400668</v>
      </c>
      <c r="O153" s="100">
        <f ca="1">IFERROR(IF((VLOOKUP($E153,'Adj NEA Backsheet'!$D$5:$CB$183,O$9,FALSE))="","",(VLOOKUP($E153,'Adj NEA Backsheet'!$D$5:$CB$183,O$9,FALSE))),"")</f>
        <v>4485.9023035491045</v>
      </c>
      <c r="P153" s="104">
        <f ca="1">IFERROR(IF((VLOOKUP($E153,'Adj NEA Backsheet'!$D$5:$CB$183,P$9,FALSE))="","",(VLOOKUP($E153,'Adj NEA Backsheet'!$D$5:$CB$183,P$9,FALSE))),"")</f>
        <v>4416.5701093783246</v>
      </c>
      <c r="Q153" s="101">
        <f ca="1">IFERROR(IF((VLOOKUP($E153,'Adj NEA Backsheet'!$D$5:$CB$183,Q$9,FALSE))="","",(VLOOKUP($E153,'Adj NEA Backsheet'!$D$5:$CB$183,Q$9,FALSE))),"")</f>
        <v>4454.2612935432135</v>
      </c>
      <c r="R153" s="103">
        <f ca="1">IFERROR(IF((VLOOKUP($E153,'Adj NEA Backsheet'!$D$5:$CB$183,R$9,FALSE))="","",(VLOOKUP($E153,'Adj NEA Backsheet'!$D$5:$CB$183,R$9,FALSE))),"")</f>
        <v>4445.973595106454</v>
      </c>
    </row>
    <row r="154" spans="1:18" ht="15" customHeight="1" x14ac:dyDescent="0.3">
      <c r="A154" s="41">
        <v>141</v>
      </c>
      <c r="B154" s="77" t="str">
        <f ca="1">IFERROR(IF((VLOOKUP($E154,'Org List'!$AJ$10:$AL$190,3,FALSE))="","",(VLOOKUP($E154,'Org List'!$AJ$10:$AL$190,3,FALSE))),"")</f>
        <v>Midlands Commissioning Region</v>
      </c>
      <c r="C154" s="78" t="str">
        <f ca="1">IFERROR(IF((VLOOKUP($E154,'Org List'!$AO$10:$AQ$190,3,FALSE))="","",(VLOOKUP($E154,'Org List'!$AO$10:$AQ$190,3,FALSE))),"")</f>
        <v>West Midlands Region</v>
      </c>
      <c r="D154" s="93" t="str">
        <f ca="1">IFERROR(IF((VLOOKUP($E154,'Org List'!$AT$10:$AV$190,3,FALSE))="","",(VLOOKUP($E154,'Org List'!$AT$10:$AV$190,3,FALSE))),"")</f>
        <v>NHS England Midlands (West Midlands)</v>
      </c>
      <c r="E154" s="77" t="str">
        <f t="shared" ca="1" si="2"/>
        <v>E08000029</v>
      </c>
      <c r="F154" s="79" t="str">
        <f ca="1">IF(E154="","",VLOOKUP(E154,'Org List'!$J$9:$K$640,2,0))</f>
        <v>Solihull</v>
      </c>
      <c r="G154" s="100">
        <f ca="1">IFERROR(IF((VLOOKUP($E154,'Adj NEA Backsheet'!$D$5:$CB$183,G$9,FALSE))="","",(VLOOKUP($E154,'Adj NEA Backsheet'!$D$5:$CB$183,G$9,FALSE))),"")</f>
        <v>2871.277386897832</v>
      </c>
      <c r="H154" s="101">
        <f ca="1">IFERROR(IF((VLOOKUP($E154,'Adj NEA Backsheet'!$D$5:$CB$183,H$9,FALSE))="","",(VLOOKUP($E154,'Adj NEA Backsheet'!$D$5:$CB$183,H$9,FALSE))),"")</f>
        <v>2961.0756566676346</v>
      </c>
      <c r="I154" s="101">
        <f ca="1">IFERROR(IF((VLOOKUP($E154,'Adj NEA Backsheet'!$D$5:$CB$183,I$9,FALSE))="","",(VLOOKUP($E154,'Adj NEA Backsheet'!$D$5:$CB$183,I$9,FALSE))),"")</f>
        <v>3046.0722229373187</v>
      </c>
      <c r="J154" s="102">
        <f ca="1">IFERROR(IF((VLOOKUP($E154,'Adj NEA Backsheet'!$D$5:$CB$183,J$9,FALSE))="","",(VLOOKUP($E154,'Adj NEA Backsheet'!$D$5:$CB$183,J$9,FALSE))),"")</f>
        <v>2857.9134997597394</v>
      </c>
      <c r="K154" s="100">
        <f ca="1">IFERROR(IF((VLOOKUP($E154,'Adj NEA Backsheet'!$D$5:$CB$183,K$9,FALSE))="","",(VLOOKUP($E154,'Adj NEA Backsheet'!$D$5:$CB$183,K$9,FALSE))),"")</f>
        <v>4446.8985586167701</v>
      </c>
      <c r="L154" s="101">
        <f ca="1">IFERROR(IF((VLOOKUP($E154,'Adj NEA Backsheet'!$D$5:$CB$183,L$9,FALSE))="","",(VLOOKUP($E154,'Adj NEA Backsheet'!$D$5:$CB$183,L$9,FALSE))),"")</f>
        <v>4663.9884591984692</v>
      </c>
      <c r="M154" s="101">
        <f ca="1">IFERROR(IF((VLOOKUP($E154,'Adj NEA Backsheet'!$D$5:$CB$183,M$9,FALSE))="","",(VLOOKUP($E154,'Adj NEA Backsheet'!$D$5:$CB$183,M$9,FALSE))),"")</f>
        <v>4618.2063989424141</v>
      </c>
      <c r="N154" s="103">
        <f ca="1">IFERROR(IF((VLOOKUP($E154,'Adj NEA Backsheet'!$D$5:$CB$183,N$9,FALSE))="","",(VLOOKUP($E154,'Adj NEA Backsheet'!$D$5:$CB$183,N$9,FALSE))),"")</f>
        <v>4407.7756808900149</v>
      </c>
      <c r="O154" s="100">
        <f ca="1">IFERROR(IF((VLOOKUP($E154,'Adj NEA Backsheet'!$D$5:$CB$183,O$9,FALSE))="","",(VLOOKUP($E154,'Adj NEA Backsheet'!$D$5:$CB$183,O$9,FALSE))),"")</f>
        <v>7318.1759455146021</v>
      </c>
      <c r="P154" s="104">
        <f ca="1">IFERROR(IF((VLOOKUP($E154,'Adj NEA Backsheet'!$D$5:$CB$183,P$9,FALSE))="","",(VLOOKUP($E154,'Adj NEA Backsheet'!$D$5:$CB$183,P$9,FALSE))),"")</f>
        <v>7625.0641158661037</v>
      </c>
      <c r="Q154" s="101">
        <f ca="1">IFERROR(IF((VLOOKUP($E154,'Adj NEA Backsheet'!$D$5:$CB$183,Q$9,FALSE))="","",(VLOOKUP($E154,'Adj NEA Backsheet'!$D$5:$CB$183,Q$9,FALSE))),"")</f>
        <v>7664.2786218797328</v>
      </c>
      <c r="R154" s="103">
        <f ca="1">IFERROR(IF((VLOOKUP($E154,'Adj NEA Backsheet'!$D$5:$CB$183,R$9,FALSE))="","",(VLOOKUP($E154,'Adj NEA Backsheet'!$D$5:$CB$183,R$9,FALSE))),"")</f>
        <v>7265.6891806497542</v>
      </c>
    </row>
    <row r="155" spans="1:18" ht="15" customHeight="1" x14ac:dyDescent="0.3">
      <c r="A155" s="41">
        <v>142</v>
      </c>
      <c r="B155" s="77" t="str">
        <f ca="1">IFERROR(IF((VLOOKUP($E155,'Org List'!$AJ$10:$AL$190,3,FALSE))="","",(VLOOKUP($E155,'Org List'!$AJ$10:$AL$190,3,FALSE))),"")</f>
        <v>South West England Commissioning Region</v>
      </c>
      <c r="C155" s="78" t="str">
        <f ca="1">IFERROR(IF((VLOOKUP($E155,'Org List'!$AO$10:$AQ$190,3,FALSE))="","",(VLOOKUP($E155,'Org List'!$AO$10:$AQ$190,3,FALSE))),"")</f>
        <v>South West Region</v>
      </c>
      <c r="D155" s="93" t="str">
        <f ca="1">IFERROR(IF((VLOOKUP($E155,'Org List'!$AT$10:$AV$190,3,FALSE))="","",(VLOOKUP($E155,'Org List'!$AT$10:$AV$190,3,FALSE))),"")</f>
        <v>NHS England South West (South West South)</v>
      </c>
      <c r="E155" s="77" t="str">
        <f t="shared" ca="1" si="2"/>
        <v>E10000027</v>
      </c>
      <c r="F155" s="79" t="str">
        <f ca="1">IF(E155="","",VLOOKUP(E155,'Org List'!$J$9:$K$640,2,0))</f>
        <v>Somerset</v>
      </c>
      <c r="G155" s="100">
        <f ca="1">IFERROR(IF((VLOOKUP($E155,'Adj NEA Backsheet'!$D$5:$CB$183,G$9,FALSE))="","",(VLOOKUP($E155,'Adj NEA Backsheet'!$D$5:$CB$183,G$9,FALSE))),"")</f>
        <v>5942.5466542031591</v>
      </c>
      <c r="H155" s="101">
        <f ca="1">IFERROR(IF((VLOOKUP($E155,'Adj NEA Backsheet'!$D$5:$CB$183,H$9,FALSE))="","",(VLOOKUP($E155,'Adj NEA Backsheet'!$D$5:$CB$183,H$9,FALSE))),"")</f>
        <v>5950.9504397537194</v>
      </c>
      <c r="I155" s="101">
        <f ca="1">IFERROR(IF((VLOOKUP($E155,'Adj NEA Backsheet'!$D$5:$CB$183,I$9,FALSE))="","",(VLOOKUP($E155,'Adj NEA Backsheet'!$D$5:$CB$183,I$9,FALSE))),"")</f>
        <v>6026.2061856673536</v>
      </c>
      <c r="J155" s="102">
        <f ca="1">IFERROR(IF((VLOOKUP($E155,'Adj NEA Backsheet'!$D$5:$CB$183,J$9,FALSE))="","",(VLOOKUP($E155,'Adj NEA Backsheet'!$D$5:$CB$183,J$9,FALSE))),"")</f>
        <v>6292.1475293105486</v>
      </c>
      <c r="K155" s="100">
        <f ca="1">IFERROR(IF((VLOOKUP($E155,'Adj NEA Backsheet'!$D$5:$CB$183,K$9,FALSE))="","",(VLOOKUP($E155,'Adj NEA Backsheet'!$D$5:$CB$183,K$9,FALSE))),"")</f>
        <v>12460.493276358364</v>
      </c>
      <c r="L155" s="101">
        <f ca="1">IFERROR(IF((VLOOKUP($E155,'Adj NEA Backsheet'!$D$5:$CB$183,L$9,FALSE))="","",(VLOOKUP($E155,'Adj NEA Backsheet'!$D$5:$CB$183,L$9,FALSE))),"")</f>
        <v>12125.631227567395</v>
      </c>
      <c r="M155" s="101">
        <f ca="1">IFERROR(IF((VLOOKUP($E155,'Adj NEA Backsheet'!$D$5:$CB$183,M$9,FALSE))="","",(VLOOKUP($E155,'Adj NEA Backsheet'!$D$5:$CB$183,M$9,FALSE))),"")</f>
        <v>13023.907755612752</v>
      </c>
      <c r="N155" s="103">
        <f ca="1">IFERROR(IF((VLOOKUP($E155,'Adj NEA Backsheet'!$D$5:$CB$183,N$9,FALSE))="","",(VLOOKUP($E155,'Adj NEA Backsheet'!$D$5:$CB$183,N$9,FALSE))),"")</f>
        <v>13114.937825364319</v>
      </c>
      <c r="O155" s="100">
        <f ca="1">IFERROR(IF((VLOOKUP($E155,'Adj NEA Backsheet'!$D$5:$CB$183,O$9,FALSE))="","",(VLOOKUP($E155,'Adj NEA Backsheet'!$D$5:$CB$183,O$9,FALSE))),"")</f>
        <v>18403.039930561521</v>
      </c>
      <c r="P155" s="104">
        <f ca="1">IFERROR(IF((VLOOKUP($E155,'Adj NEA Backsheet'!$D$5:$CB$183,P$9,FALSE))="","",(VLOOKUP($E155,'Adj NEA Backsheet'!$D$5:$CB$183,P$9,FALSE))),"")</f>
        <v>18076.581667321116</v>
      </c>
      <c r="Q155" s="101">
        <f ca="1">IFERROR(IF((VLOOKUP($E155,'Adj NEA Backsheet'!$D$5:$CB$183,Q$9,FALSE))="","",(VLOOKUP($E155,'Adj NEA Backsheet'!$D$5:$CB$183,Q$9,FALSE))),"")</f>
        <v>19050.113941280106</v>
      </c>
      <c r="R155" s="103">
        <f ca="1">IFERROR(IF((VLOOKUP($E155,'Adj NEA Backsheet'!$D$5:$CB$183,R$9,FALSE))="","",(VLOOKUP($E155,'Adj NEA Backsheet'!$D$5:$CB$183,R$9,FALSE))),"")</f>
        <v>19407.085354674869</v>
      </c>
    </row>
    <row r="156" spans="1:18" ht="15" customHeight="1" x14ac:dyDescent="0.3">
      <c r="A156" s="41">
        <v>143</v>
      </c>
      <c r="B156" s="77" t="str">
        <f ca="1">IFERROR(IF((VLOOKUP($E156,'Org List'!$AJ$10:$AL$190,3,FALSE))="","",(VLOOKUP($E156,'Org List'!$AJ$10:$AL$190,3,FALSE))),"")</f>
        <v>South West England Commissioning Region</v>
      </c>
      <c r="C156" s="78" t="str">
        <f ca="1">IFERROR(IF((VLOOKUP($E156,'Org List'!$AO$10:$AQ$190,3,FALSE))="","",(VLOOKUP($E156,'Org List'!$AO$10:$AQ$190,3,FALSE))),"")</f>
        <v>South West Region</v>
      </c>
      <c r="D156" s="93" t="str">
        <f ca="1">IFERROR(IF((VLOOKUP($E156,'Org List'!$AT$10:$AV$190,3,FALSE))="","",(VLOOKUP($E156,'Org List'!$AT$10:$AV$190,3,FALSE))),"")</f>
        <v>NHS England South West (South West North)</v>
      </c>
      <c r="E156" s="77" t="str">
        <f t="shared" ca="1" si="2"/>
        <v>E06000025</v>
      </c>
      <c r="F156" s="79" t="str">
        <f ca="1">IF(E156="","",VLOOKUP(E156,'Org List'!$J$9:$K$640,2,0))</f>
        <v>South Gloucestershire</v>
      </c>
      <c r="G156" s="100">
        <f ca="1">IFERROR(IF((VLOOKUP($E156,'Adj NEA Backsheet'!$D$5:$CB$183,G$9,FALSE))="","",(VLOOKUP($E156,'Adj NEA Backsheet'!$D$5:$CB$183,G$9,FALSE))),"")</f>
        <v>2459.1960773733235</v>
      </c>
      <c r="H156" s="101">
        <f ca="1">IFERROR(IF((VLOOKUP($E156,'Adj NEA Backsheet'!$D$5:$CB$183,H$9,FALSE))="","",(VLOOKUP($E156,'Adj NEA Backsheet'!$D$5:$CB$183,H$9,FALSE))),"")</f>
        <v>2770.7736663436017</v>
      </c>
      <c r="I156" s="101">
        <f ca="1">IFERROR(IF((VLOOKUP($E156,'Adj NEA Backsheet'!$D$5:$CB$183,I$9,FALSE))="","",(VLOOKUP($E156,'Adj NEA Backsheet'!$D$5:$CB$183,I$9,FALSE))),"")</f>
        <v>3007.2612197996646</v>
      </c>
      <c r="J156" s="102">
        <f ca="1">IFERROR(IF((VLOOKUP($E156,'Adj NEA Backsheet'!$D$5:$CB$183,J$9,FALSE))="","",(VLOOKUP($E156,'Adj NEA Backsheet'!$D$5:$CB$183,J$9,FALSE))),"")</f>
        <v>2972.733268941814</v>
      </c>
      <c r="K156" s="100">
        <f ca="1">IFERROR(IF((VLOOKUP($E156,'Adj NEA Backsheet'!$D$5:$CB$183,K$9,FALSE))="","",(VLOOKUP($E156,'Adj NEA Backsheet'!$D$5:$CB$183,K$9,FALSE))),"")</f>
        <v>4690.1464724530806</v>
      </c>
      <c r="L156" s="101">
        <f ca="1">IFERROR(IF((VLOOKUP($E156,'Adj NEA Backsheet'!$D$5:$CB$183,L$9,FALSE))="","",(VLOOKUP($E156,'Adj NEA Backsheet'!$D$5:$CB$183,L$9,FALSE))),"")</f>
        <v>4685.2457273776981</v>
      </c>
      <c r="M156" s="101">
        <f ca="1">IFERROR(IF((VLOOKUP($E156,'Adj NEA Backsheet'!$D$5:$CB$183,M$9,FALSE))="","",(VLOOKUP($E156,'Adj NEA Backsheet'!$D$5:$CB$183,M$9,FALSE))),"")</f>
        <v>4975.2758104803352</v>
      </c>
      <c r="N156" s="103">
        <f ca="1">IFERROR(IF((VLOOKUP($E156,'Adj NEA Backsheet'!$D$5:$CB$183,N$9,FALSE))="","",(VLOOKUP($E156,'Adj NEA Backsheet'!$D$5:$CB$183,N$9,FALSE))),"")</f>
        <v>4899.2066854354171</v>
      </c>
      <c r="O156" s="100">
        <f ca="1">IFERROR(IF((VLOOKUP($E156,'Adj NEA Backsheet'!$D$5:$CB$183,O$9,FALSE))="","",(VLOOKUP($E156,'Adj NEA Backsheet'!$D$5:$CB$183,O$9,FALSE))),"")</f>
        <v>7149.3425498264041</v>
      </c>
      <c r="P156" s="104">
        <f ca="1">IFERROR(IF((VLOOKUP($E156,'Adj NEA Backsheet'!$D$5:$CB$183,P$9,FALSE))="","",(VLOOKUP($E156,'Adj NEA Backsheet'!$D$5:$CB$183,P$9,FALSE))),"")</f>
        <v>7456.0193937212998</v>
      </c>
      <c r="Q156" s="101">
        <f ca="1">IFERROR(IF((VLOOKUP($E156,'Adj NEA Backsheet'!$D$5:$CB$183,Q$9,FALSE))="","",(VLOOKUP($E156,'Adj NEA Backsheet'!$D$5:$CB$183,Q$9,FALSE))),"")</f>
        <v>7982.5370302800002</v>
      </c>
      <c r="R156" s="103">
        <f ca="1">IFERROR(IF((VLOOKUP($E156,'Adj NEA Backsheet'!$D$5:$CB$183,R$9,FALSE))="","",(VLOOKUP($E156,'Adj NEA Backsheet'!$D$5:$CB$183,R$9,FALSE))),"")</f>
        <v>7871.9399543772306</v>
      </c>
    </row>
    <row r="157" spans="1:18" ht="15" customHeight="1" x14ac:dyDescent="0.3">
      <c r="A157" s="41">
        <v>144</v>
      </c>
      <c r="B157" s="77" t="str">
        <f ca="1">IFERROR(IF((VLOOKUP($E157,'Org List'!$AJ$10:$AL$190,3,FALSE))="","",(VLOOKUP($E157,'Org List'!$AJ$10:$AL$190,3,FALSE))),"")</f>
        <v>North East and Yorkshire Commissioning Region</v>
      </c>
      <c r="C157" s="78" t="str">
        <f ca="1">IFERROR(IF((VLOOKUP($E157,'Org List'!$AO$10:$AQ$190,3,FALSE))="","",(VLOOKUP($E157,'Org List'!$AO$10:$AQ$190,3,FALSE))),"")</f>
        <v>North East Region</v>
      </c>
      <c r="D157" s="93" t="str">
        <f ca="1">IFERROR(IF((VLOOKUP($E157,'Org List'!$AT$10:$AV$190,3,FALSE))="","",(VLOOKUP($E157,'Org List'!$AT$10:$AV$190,3,FALSE))),"")</f>
        <v>NHS England North East and Yorkshire (Cumbria And North East)</v>
      </c>
      <c r="E157" s="77" t="str">
        <f t="shared" ca="1" si="2"/>
        <v>E08000023</v>
      </c>
      <c r="F157" s="79" t="str">
        <f ca="1">IF(E157="","",VLOOKUP(E157,'Org List'!$J$9:$K$640,2,0))</f>
        <v>South Tyneside</v>
      </c>
      <c r="G157" s="100">
        <f ca="1">IFERROR(IF((VLOOKUP($E157,'Adj NEA Backsheet'!$D$5:$CB$183,G$9,FALSE))="","",(VLOOKUP($E157,'Adj NEA Backsheet'!$D$5:$CB$183,G$9,FALSE))),"")</f>
        <v>2123.3302454805184</v>
      </c>
      <c r="H157" s="101">
        <f ca="1">IFERROR(IF((VLOOKUP($E157,'Adj NEA Backsheet'!$D$5:$CB$183,H$9,FALSE))="","",(VLOOKUP($E157,'Adj NEA Backsheet'!$D$5:$CB$183,H$9,FALSE))),"")</f>
        <v>2054.7428002540159</v>
      </c>
      <c r="I157" s="101">
        <f ca="1">IFERROR(IF((VLOOKUP($E157,'Adj NEA Backsheet'!$D$5:$CB$183,I$9,FALSE))="","",(VLOOKUP($E157,'Adj NEA Backsheet'!$D$5:$CB$183,I$9,FALSE))),"")</f>
        <v>2043.2581664155496</v>
      </c>
      <c r="J157" s="102">
        <f ca="1">IFERROR(IF((VLOOKUP($E157,'Adj NEA Backsheet'!$D$5:$CB$183,J$9,FALSE))="","",(VLOOKUP($E157,'Adj NEA Backsheet'!$D$5:$CB$183,J$9,FALSE))),"")</f>
        <v>2089.6229109373517</v>
      </c>
      <c r="K157" s="100">
        <f ca="1">IFERROR(IF((VLOOKUP($E157,'Adj NEA Backsheet'!$D$5:$CB$183,K$9,FALSE))="","",(VLOOKUP($E157,'Adj NEA Backsheet'!$D$5:$CB$183,K$9,FALSE))),"")</f>
        <v>3493.1651889405384</v>
      </c>
      <c r="L157" s="101">
        <f ca="1">IFERROR(IF((VLOOKUP($E157,'Adj NEA Backsheet'!$D$5:$CB$183,L$9,FALSE))="","",(VLOOKUP($E157,'Adj NEA Backsheet'!$D$5:$CB$183,L$9,FALSE))),"")</f>
        <v>3311.2135224811404</v>
      </c>
      <c r="M157" s="101">
        <f ca="1">IFERROR(IF((VLOOKUP($E157,'Adj NEA Backsheet'!$D$5:$CB$183,M$9,FALSE))="","",(VLOOKUP($E157,'Adj NEA Backsheet'!$D$5:$CB$183,M$9,FALSE))),"")</f>
        <v>3551.5593828594165</v>
      </c>
      <c r="N157" s="103">
        <f ca="1">IFERROR(IF((VLOOKUP($E157,'Adj NEA Backsheet'!$D$5:$CB$183,N$9,FALSE))="","",(VLOOKUP($E157,'Adj NEA Backsheet'!$D$5:$CB$183,N$9,FALSE))),"")</f>
        <v>3615.6401506405409</v>
      </c>
      <c r="O157" s="100">
        <f ca="1">IFERROR(IF((VLOOKUP($E157,'Adj NEA Backsheet'!$D$5:$CB$183,O$9,FALSE))="","",(VLOOKUP($E157,'Adj NEA Backsheet'!$D$5:$CB$183,O$9,FALSE))),"")</f>
        <v>5616.4954344210564</v>
      </c>
      <c r="P157" s="104">
        <f ca="1">IFERROR(IF((VLOOKUP($E157,'Adj NEA Backsheet'!$D$5:$CB$183,P$9,FALSE))="","",(VLOOKUP($E157,'Adj NEA Backsheet'!$D$5:$CB$183,P$9,FALSE))),"")</f>
        <v>5365.9563227351564</v>
      </c>
      <c r="Q157" s="101">
        <f ca="1">IFERROR(IF((VLOOKUP($E157,'Adj NEA Backsheet'!$D$5:$CB$183,Q$9,FALSE))="","",(VLOOKUP($E157,'Adj NEA Backsheet'!$D$5:$CB$183,Q$9,FALSE))),"")</f>
        <v>5594.817549274966</v>
      </c>
      <c r="R157" s="103">
        <f ca="1">IFERROR(IF((VLOOKUP($E157,'Adj NEA Backsheet'!$D$5:$CB$183,R$9,FALSE))="","",(VLOOKUP($E157,'Adj NEA Backsheet'!$D$5:$CB$183,R$9,FALSE))),"")</f>
        <v>5705.2630615778926</v>
      </c>
    </row>
    <row r="158" spans="1:18" ht="15" customHeight="1" x14ac:dyDescent="0.3">
      <c r="A158" s="41">
        <v>145</v>
      </c>
      <c r="B158" s="77" t="str">
        <f ca="1">IFERROR(IF((VLOOKUP($E158,'Org List'!$AJ$10:$AL$190,3,FALSE))="","",(VLOOKUP($E158,'Org List'!$AJ$10:$AL$190,3,FALSE))),"")</f>
        <v>South East England Commissioning Region</v>
      </c>
      <c r="C158" s="78" t="str">
        <f ca="1">IFERROR(IF((VLOOKUP($E158,'Org List'!$AO$10:$AQ$190,3,FALSE))="","",(VLOOKUP($E158,'Org List'!$AO$10:$AQ$190,3,FALSE))),"")</f>
        <v>South East Region</v>
      </c>
      <c r="D158" s="93" t="str">
        <f ca="1">IFERROR(IF((VLOOKUP($E158,'Org List'!$AT$10:$AV$190,3,FALSE))="","",(VLOOKUP($E158,'Org List'!$AT$10:$AV$190,3,FALSE))),"")</f>
        <v>NHS England South East (Hampshire, Isle of Wight and Thames Valley)</v>
      </c>
      <c r="E158" s="77" t="str">
        <f t="shared" ca="1" si="2"/>
        <v>E06000045</v>
      </c>
      <c r="F158" s="79" t="str">
        <f ca="1">IF(E158="","",VLOOKUP(E158,'Org List'!$J$9:$K$640,2,0))</f>
        <v>Southampton</v>
      </c>
      <c r="G158" s="100">
        <f ca="1">IFERROR(IF((VLOOKUP($E158,'Adj NEA Backsheet'!$D$5:$CB$183,G$9,FALSE))="","",(VLOOKUP($E158,'Adj NEA Backsheet'!$D$5:$CB$183,G$9,FALSE))),"")</f>
        <v>2551.8859456354503</v>
      </c>
      <c r="H158" s="101">
        <f ca="1">IFERROR(IF((VLOOKUP($E158,'Adj NEA Backsheet'!$D$5:$CB$183,H$9,FALSE))="","",(VLOOKUP($E158,'Adj NEA Backsheet'!$D$5:$CB$183,H$9,FALSE))),"")</f>
        <v>2557.1233105150604</v>
      </c>
      <c r="I158" s="101">
        <f ca="1">IFERROR(IF((VLOOKUP($E158,'Adj NEA Backsheet'!$D$5:$CB$183,I$9,FALSE))="","",(VLOOKUP($E158,'Adj NEA Backsheet'!$D$5:$CB$183,I$9,FALSE))),"")</f>
        <v>2893.0993224707436</v>
      </c>
      <c r="J158" s="102">
        <f ca="1">IFERROR(IF((VLOOKUP($E158,'Adj NEA Backsheet'!$D$5:$CB$183,J$9,FALSE))="","",(VLOOKUP($E158,'Adj NEA Backsheet'!$D$5:$CB$183,J$9,FALSE))),"")</f>
        <v>3042.0674328136802</v>
      </c>
      <c r="K158" s="100">
        <f ca="1">IFERROR(IF((VLOOKUP($E158,'Adj NEA Backsheet'!$D$5:$CB$183,K$9,FALSE))="","",(VLOOKUP($E158,'Adj NEA Backsheet'!$D$5:$CB$183,K$9,FALSE))),"")</f>
        <v>4403.0648939761004</v>
      </c>
      <c r="L158" s="101">
        <f ca="1">IFERROR(IF((VLOOKUP($E158,'Adj NEA Backsheet'!$D$5:$CB$183,L$9,FALSE))="","",(VLOOKUP($E158,'Adj NEA Backsheet'!$D$5:$CB$183,L$9,FALSE))),"")</f>
        <v>4356.6991258039998</v>
      </c>
      <c r="M158" s="101">
        <f ca="1">IFERROR(IF((VLOOKUP($E158,'Adj NEA Backsheet'!$D$5:$CB$183,M$9,FALSE))="","",(VLOOKUP($E158,'Adj NEA Backsheet'!$D$5:$CB$183,M$9,FALSE))),"")</f>
        <v>4630.3302761856348</v>
      </c>
      <c r="N158" s="103">
        <f ca="1">IFERROR(IF((VLOOKUP($E158,'Adj NEA Backsheet'!$D$5:$CB$183,N$9,FALSE))="","",(VLOOKUP($E158,'Adj NEA Backsheet'!$D$5:$CB$183,N$9,FALSE))),"")</f>
        <v>4666.7633992842875</v>
      </c>
      <c r="O158" s="100">
        <f ca="1">IFERROR(IF((VLOOKUP($E158,'Adj NEA Backsheet'!$D$5:$CB$183,O$9,FALSE))="","",(VLOOKUP($E158,'Adj NEA Backsheet'!$D$5:$CB$183,O$9,FALSE))),"")</f>
        <v>6954.9508396115507</v>
      </c>
      <c r="P158" s="104">
        <f ca="1">IFERROR(IF((VLOOKUP($E158,'Adj NEA Backsheet'!$D$5:$CB$183,P$9,FALSE))="","",(VLOOKUP($E158,'Adj NEA Backsheet'!$D$5:$CB$183,P$9,FALSE))),"")</f>
        <v>6913.8224363190602</v>
      </c>
      <c r="Q158" s="101">
        <f ca="1">IFERROR(IF((VLOOKUP($E158,'Adj NEA Backsheet'!$D$5:$CB$183,Q$9,FALSE))="","",(VLOOKUP($E158,'Adj NEA Backsheet'!$D$5:$CB$183,Q$9,FALSE))),"")</f>
        <v>7523.4295986563784</v>
      </c>
      <c r="R158" s="103">
        <f ca="1">IFERROR(IF((VLOOKUP($E158,'Adj NEA Backsheet'!$D$5:$CB$183,R$9,FALSE))="","",(VLOOKUP($E158,'Adj NEA Backsheet'!$D$5:$CB$183,R$9,FALSE))),"")</f>
        <v>7708.8308320979677</v>
      </c>
    </row>
    <row r="159" spans="1:18" ht="15" customHeight="1" x14ac:dyDescent="0.3">
      <c r="A159" s="41">
        <v>146</v>
      </c>
      <c r="B159" s="77" t="str">
        <f ca="1">IFERROR(IF((VLOOKUP($E159,'Org List'!$AJ$10:$AL$190,3,FALSE))="","",(VLOOKUP($E159,'Org List'!$AJ$10:$AL$190,3,FALSE))),"")</f>
        <v>East of England Commissioning Region</v>
      </c>
      <c r="C159" s="78" t="str">
        <f ca="1">IFERROR(IF((VLOOKUP($E159,'Org List'!$AO$10:$AQ$190,3,FALSE))="","",(VLOOKUP($E159,'Org List'!$AO$10:$AQ$190,3,FALSE))),"")</f>
        <v>East Region</v>
      </c>
      <c r="D159" s="93" t="str">
        <f ca="1">IFERROR(IF((VLOOKUP($E159,'Org List'!$AT$10:$AV$190,3,FALSE))="","",(VLOOKUP($E159,'Org List'!$AT$10:$AV$190,3,FALSE))),"")</f>
        <v>NHS England East (East)</v>
      </c>
      <c r="E159" s="77" t="str">
        <f t="shared" ca="1" si="2"/>
        <v>E06000033</v>
      </c>
      <c r="F159" s="79" t="str">
        <f ca="1">IF(E159="","",VLOOKUP(E159,'Org List'!$J$9:$K$640,2,0))</f>
        <v>Southend-on-Sea</v>
      </c>
      <c r="G159" s="100">
        <f ca="1">IFERROR(IF((VLOOKUP($E159,'Adj NEA Backsheet'!$D$5:$CB$183,G$9,FALSE))="","",(VLOOKUP($E159,'Adj NEA Backsheet'!$D$5:$CB$183,G$9,FALSE))),"")</f>
        <v>2064.5491396704329</v>
      </c>
      <c r="H159" s="101">
        <f ca="1">IFERROR(IF((VLOOKUP($E159,'Adj NEA Backsheet'!$D$5:$CB$183,H$9,FALSE))="","",(VLOOKUP($E159,'Adj NEA Backsheet'!$D$5:$CB$183,H$9,FALSE))),"")</f>
        <v>2194.7187051642268</v>
      </c>
      <c r="I159" s="101">
        <f ca="1">IFERROR(IF((VLOOKUP($E159,'Adj NEA Backsheet'!$D$5:$CB$183,I$9,FALSE))="","",(VLOOKUP($E159,'Adj NEA Backsheet'!$D$5:$CB$183,I$9,FALSE))),"")</f>
        <v>2054.6863364843307</v>
      </c>
      <c r="J159" s="102">
        <f ca="1">IFERROR(IF((VLOOKUP($E159,'Adj NEA Backsheet'!$D$5:$CB$183,J$9,FALSE))="","",(VLOOKUP($E159,'Adj NEA Backsheet'!$D$5:$CB$183,J$9,FALSE))),"")</f>
        <v>2148.2244911770595</v>
      </c>
      <c r="K159" s="100">
        <f ca="1">IFERROR(IF((VLOOKUP($E159,'Adj NEA Backsheet'!$D$5:$CB$183,K$9,FALSE))="","",(VLOOKUP($E159,'Adj NEA Backsheet'!$D$5:$CB$183,K$9,FALSE))),"")</f>
        <v>3890.943340143609</v>
      </c>
      <c r="L159" s="101">
        <f ca="1">IFERROR(IF((VLOOKUP($E159,'Adj NEA Backsheet'!$D$5:$CB$183,L$9,FALSE))="","",(VLOOKUP($E159,'Adj NEA Backsheet'!$D$5:$CB$183,L$9,FALSE))),"")</f>
        <v>3852.7524888950516</v>
      </c>
      <c r="M159" s="101">
        <f ca="1">IFERROR(IF((VLOOKUP($E159,'Adj NEA Backsheet'!$D$5:$CB$183,M$9,FALSE))="","",(VLOOKUP($E159,'Adj NEA Backsheet'!$D$5:$CB$183,M$9,FALSE))),"")</f>
        <v>4047.8709239376085</v>
      </c>
      <c r="N159" s="103">
        <f ca="1">IFERROR(IF((VLOOKUP($E159,'Adj NEA Backsheet'!$D$5:$CB$183,N$9,FALSE))="","",(VLOOKUP($E159,'Adj NEA Backsheet'!$D$5:$CB$183,N$9,FALSE))),"")</f>
        <v>4100.3355887073758</v>
      </c>
      <c r="O159" s="100">
        <f ca="1">IFERROR(IF((VLOOKUP($E159,'Adj NEA Backsheet'!$D$5:$CB$183,O$9,FALSE))="","",(VLOOKUP($E159,'Adj NEA Backsheet'!$D$5:$CB$183,O$9,FALSE))),"")</f>
        <v>5955.4924798140419</v>
      </c>
      <c r="P159" s="104">
        <f ca="1">IFERROR(IF((VLOOKUP($E159,'Adj NEA Backsheet'!$D$5:$CB$183,P$9,FALSE))="","",(VLOOKUP($E159,'Adj NEA Backsheet'!$D$5:$CB$183,P$9,FALSE))),"")</f>
        <v>6047.4711940592788</v>
      </c>
      <c r="Q159" s="101">
        <f ca="1">IFERROR(IF((VLOOKUP($E159,'Adj NEA Backsheet'!$D$5:$CB$183,Q$9,FALSE))="","",(VLOOKUP($E159,'Adj NEA Backsheet'!$D$5:$CB$183,Q$9,FALSE))),"")</f>
        <v>6102.5572604219396</v>
      </c>
      <c r="R159" s="103">
        <f ca="1">IFERROR(IF((VLOOKUP($E159,'Adj NEA Backsheet'!$D$5:$CB$183,R$9,FALSE))="","",(VLOOKUP($E159,'Adj NEA Backsheet'!$D$5:$CB$183,R$9,FALSE))),"")</f>
        <v>6248.5600798844353</v>
      </c>
    </row>
    <row r="160" spans="1:18" ht="15" customHeight="1" x14ac:dyDescent="0.3">
      <c r="A160" s="41">
        <v>147</v>
      </c>
      <c r="B160" s="77" t="str">
        <f ca="1">IFERROR(IF((VLOOKUP($E160,'Org List'!$AJ$10:$AL$190,3,FALSE))="","",(VLOOKUP($E160,'Org List'!$AJ$10:$AL$190,3,FALSE))),"")</f>
        <v>London Commissioning Region</v>
      </c>
      <c r="C160" s="78" t="str">
        <f ca="1">IFERROR(IF((VLOOKUP($E160,'Org List'!$AO$10:$AQ$190,3,FALSE))="","",(VLOOKUP($E160,'Org List'!$AO$10:$AQ$190,3,FALSE))),"")</f>
        <v>London Region</v>
      </c>
      <c r="D160" s="93" t="str">
        <f ca="1">IFERROR(IF((VLOOKUP($E160,'Org List'!$AT$10:$AV$190,3,FALSE))="","",(VLOOKUP($E160,'Org List'!$AT$10:$AV$190,3,FALSE))),"")</f>
        <v>NHS England London</v>
      </c>
      <c r="E160" s="77" t="str">
        <f t="shared" ca="1" si="2"/>
        <v>E09000028</v>
      </c>
      <c r="F160" s="79" t="str">
        <f ca="1">IF(E160="","",VLOOKUP(E160,'Org List'!$J$9:$K$640,2,0))</f>
        <v>Southwark</v>
      </c>
      <c r="G160" s="100">
        <f ca="1">IFERROR(IF((VLOOKUP($E160,'Adj NEA Backsheet'!$D$5:$CB$183,G$9,FALSE))="","",(VLOOKUP($E160,'Adj NEA Backsheet'!$D$5:$CB$183,G$9,FALSE))),"")</f>
        <v>1952.6111440581262</v>
      </c>
      <c r="H160" s="101">
        <f ca="1">IFERROR(IF((VLOOKUP($E160,'Adj NEA Backsheet'!$D$5:$CB$183,H$9,FALSE))="","",(VLOOKUP($E160,'Adj NEA Backsheet'!$D$5:$CB$183,H$9,FALSE))),"")</f>
        <v>2089.1217800692657</v>
      </c>
      <c r="I160" s="101">
        <f ca="1">IFERROR(IF((VLOOKUP($E160,'Adj NEA Backsheet'!$D$5:$CB$183,I$9,FALSE))="","",(VLOOKUP($E160,'Adj NEA Backsheet'!$D$5:$CB$183,I$9,FALSE))),"")</f>
        <v>2310.980085009287</v>
      </c>
      <c r="J160" s="102">
        <f ca="1">IFERROR(IF((VLOOKUP($E160,'Adj NEA Backsheet'!$D$5:$CB$183,J$9,FALSE))="","",(VLOOKUP($E160,'Adj NEA Backsheet'!$D$5:$CB$183,J$9,FALSE))),"")</f>
        <v>2262.7357930520593</v>
      </c>
      <c r="K160" s="100">
        <f ca="1">IFERROR(IF((VLOOKUP($E160,'Adj NEA Backsheet'!$D$5:$CB$183,K$9,FALSE))="","",(VLOOKUP($E160,'Adj NEA Backsheet'!$D$5:$CB$183,K$9,FALSE))),"")</f>
        <v>4774.4408556093977</v>
      </c>
      <c r="L160" s="101">
        <f ca="1">IFERROR(IF((VLOOKUP($E160,'Adj NEA Backsheet'!$D$5:$CB$183,L$9,FALSE))="","",(VLOOKUP($E160,'Adj NEA Backsheet'!$D$5:$CB$183,L$9,FALSE))),"")</f>
        <v>4877.4112717204489</v>
      </c>
      <c r="M160" s="101">
        <f ca="1">IFERROR(IF((VLOOKUP($E160,'Adj NEA Backsheet'!$D$5:$CB$183,M$9,FALSE))="","",(VLOOKUP($E160,'Adj NEA Backsheet'!$D$5:$CB$183,M$9,FALSE))),"")</f>
        <v>5025.1879980847598</v>
      </c>
      <c r="N160" s="103">
        <f ca="1">IFERROR(IF((VLOOKUP($E160,'Adj NEA Backsheet'!$D$5:$CB$183,N$9,FALSE))="","",(VLOOKUP($E160,'Adj NEA Backsheet'!$D$5:$CB$183,N$9,FALSE))),"")</f>
        <v>4805.4605043586698</v>
      </c>
      <c r="O160" s="100">
        <f ca="1">IFERROR(IF((VLOOKUP($E160,'Adj NEA Backsheet'!$D$5:$CB$183,O$9,FALSE))="","",(VLOOKUP($E160,'Adj NEA Backsheet'!$D$5:$CB$183,O$9,FALSE))),"")</f>
        <v>6727.0519996675239</v>
      </c>
      <c r="P160" s="104">
        <f ca="1">IFERROR(IF((VLOOKUP($E160,'Adj NEA Backsheet'!$D$5:$CB$183,P$9,FALSE))="","",(VLOOKUP($E160,'Adj NEA Backsheet'!$D$5:$CB$183,P$9,FALSE))),"")</f>
        <v>6966.5330517897146</v>
      </c>
      <c r="Q160" s="101">
        <f ca="1">IFERROR(IF((VLOOKUP($E160,'Adj NEA Backsheet'!$D$5:$CB$183,Q$9,FALSE))="","",(VLOOKUP($E160,'Adj NEA Backsheet'!$D$5:$CB$183,Q$9,FALSE))),"")</f>
        <v>7336.1680830940468</v>
      </c>
      <c r="R160" s="103">
        <f ca="1">IFERROR(IF((VLOOKUP($E160,'Adj NEA Backsheet'!$D$5:$CB$183,R$9,FALSE))="","",(VLOOKUP($E160,'Adj NEA Backsheet'!$D$5:$CB$183,R$9,FALSE))),"")</f>
        <v>7068.1962974107291</v>
      </c>
    </row>
    <row r="161" spans="1:18" ht="15" customHeight="1" x14ac:dyDescent="0.3">
      <c r="A161" s="41">
        <v>148</v>
      </c>
      <c r="B161" s="77" t="str">
        <f ca="1">IFERROR(IF((VLOOKUP($E161,'Org List'!$AJ$10:$AL$190,3,FALSE))="","",(VLOOKUP($E161,'Org List'!$AJ$10:$AL$190,3,FALSE))),"")</f>
        <v>North West Commissioning Region</v>
      </c>
      <c r="C161" s="78" t="str">
        <f ca="1">IFERROR(IF((VLOOKUP($E161,'Org List'!$AO$10:$AQ$190,3,FALSE))="","",(VLOOKUP($E161,'Org List'!$AO$10:$AQ$190,3,FALSE))),"")</f>
        <v>North West Region</v>
      </c>
      <c r="D161" s="93" t="str">
        <f ca="1">IFERROR(IF((VLOOKUP($E161,'Org List'!$AT$10:$AV$190,3,FALSE))="","",(VLOOKUP($E161,'Org List'!$AT$10:$AV$190,3,FALSE))),"")</f>
        <v>NHS England North West (Cheshire And Merseyside)</v>
      </c>
      <c r="E161" s="77" t="str">
        <f t="shared" ca="1" si="2"/>
        <v>E08000013</v>
      </c>
      <c r="F161" s="79" t="str">
        <f ca="1">IF(E161="","",VLOOKUP(E161,'Org List'!$J$9:$K$640,2,0))</f>
        <v>St. Helens</v>
      </c>
      <c r="G161" s="100">
        <f ca="1">IFERROR(IF((VLOOKUP($E161,'Adj NEA Backsheet'!$D$5:$CB$183,G$9,FALSE))="","",(VLOOKUP($E161,'Adj NEA Backsheet'!$D$5:$CB$183,G$9,FALSE))),"")</f>
        <v>2720.0431206242597</v>
      </c>
      <c r="H161" s="101">
        <f ca="1">IFERROR(IF((VLOOKUP($E161,'Adj NEA Backsheet'!$D$5:$CB$183,H$9,FALSE))="","",(VLOOKUP($E161,'Adj NEA Backsheet'!$D$5:$CB$183,H$9,FALSE))),"")</f>
        <v>2841.2743765144651</v>
      </c>
      <c r="I161" s="101">
        <f ca="1">IFERROR(IF((VLOOKUP($E161,'Adj NEA Backsheet'!$D$5:$CB$183,I$9,FALSE))="","",(VLOOKUP($E161,'Adj NEA Backsheet'!$D$5:$CB$183,I$9,FALSE))),"")</f>
        <v>2736.5513712718616</v>
      </c>
      <c r="J161" s="102">
        <f ca="1">IFERROR(IF((VLOOKUP($E161,'Adj NEA Backsheet'!$D$5:$CB$183,J$9,FALSE))="","",(VLOOKUP($E161,'Adj NEA Backsheet'!$D$5:$CB$183,J$9,FALSE))),"")</f>
        <v>2675.0767916413774</v>
      </c>
      <c r="K161" s="100">
        <f ca="1">IFERROR(IF((VLOOKUP($E161,'Adj NEA Backsheet'!$D$5:$CB$183,K$9,FALSE))="","",(VLOOKUP($E161,'Adj NEA Backsheet'!$D$5:$CB$183,K$9,FALSE))),"")</f>
        <v>4312.279106842474</v>
      </c>
      <c r="L161" s="101">
        <f ca="1">IFERROR(IF((VLOOKUP($E161,'Adj NEA Backsheet'!$D$5:$CB$183,L$9,FALSE))="","",(VLOOKUP($E161,'Adj NEA Backsheet'!$D$5:$CB$183,L$9,FALSE))),"")</f>
        <v>4305.0213071734306</v>
      </c>
      <c r="M161" s="101">
        <f ca="1">IFERROR(IF((VLOOKUP($E161,'Adj NEA Backsheet'!$D$5:$CB$183,M$9,FALSE))="","",(VLOOKUP($E161,'Adj NEA Backsheet'!$D$5:$CB$183,M$9,FALSE))),"")</f>
        <v>4418.4569736844696</v>
      </c>
      <c r="N161" s="103">
        <f ca="1">IFERROR(IF((VLOOKUP($E161,'Adj NEA Backsheet'!$D$5:$CB$183,N$9,FALSE))="","",(VLOOKUP($E161,'Adj NEA Backsheet'!$D$5:$CB$183,N$9,FALSE))),"")</f>
        <v>4343.3243390273774</v>
      </c>
      <c r="O161" s="100">
        <f ca="1">IFERROR(IF((VLOOKUP($E161,'Adj NEA Backsheet'!$D$5:$CB$183,O$9,FALSE))="","",(VLOOKUP($E161,'Adj NEA Backsheet'!$D$5:$CB$183,O$9,FALSE))),"")</f>
        <v>7032.3222274667332</v>
      </c>
      <c r="P161" s="104">
        <f ca="1">IFERROR(IF((VLOOKUP($E161,'Adj NEA Backsheet'!$D$5:$CB$183,P$9,FALSE))="","",(VLOOKUP($E161,'Adj NEA Backsheet'!$D$5:$CB$183,P$9,FALSE))),"")</f>
        <v>7146.2956836878957</v>
      </c>
      <c r="Q161" s="101">
        <f ca="1">IFERROR(IF((VLOOKUP($E161,'Adj NEA Backsheet'!$D$5:$CB$183,Q$9,FALSE))="","",(VLOOKUP($E161,'Adj NEA Backsheet'!$D$5:$CB$183,Q$9,FALSE))),"")</f>
        <v>7155.0083449563317</v>
      </c>
      <c r="R161" s="103">
        <f ca="1">IFERROR(IF((VLOOKUP($E161,'Adj NEA Backsheet'!$D$5:$CB$183,R$9,FALSE))="","",(VLOOKUP($E161,'Adj NEA Backsheet'!$D$5:$CB$183,R$9,FALSE))),"")</f>
        <v>7018.4011306687553</v>
      </c>
    </row>
    <row r="162" spans="1:18" ht="15" customHeight="1" x14ac:dyDescent="0.3">
      <c r="A162" s="41">
        <v>149</v>
      </c>
      <c r="B162" s="77" t="str">
        <f ca="1">IFERROR(IF((VLOOKUP($E162,'Org List'!$AJ$10:$AL$190,3,FALSE))="","",(VLOOKUP($E162,'Org List'!$AJ$10:$AL$190,3,FALSE))),"")</f>
        <v>Midlands Commissioning Region</v>
      </c>
      <c r="C162" s="78" t="str">
        <f ca="1">IFERROR(IF((VLOOKUP($E162,'Org List'!$AO$10:$AQ$190,3,FALSE))="","",(VLOOKUP($E162,'Org List'!$AO$10:$AQ$190,3,FALSE))),"")</f>
        <v>West Midlands Region</v>
      </c>
      <c r="D162" s="93" t="str">
        <f ca="1">IFERROR(IF((VLOOKUP($E162,'Org List'!$AT$10:$AV$190,3,FALSE))="","",(VLOOKUP($E162,'Org List'!$AT$10:$AV$190,3,FALSE))),"")</f>
        <v>NHS England Midlands (North Midlands)</v>
      </c>
      <c r="E162" s="77" t="str">
        <f t="shared" ca="1" si="2"/>
        <v>E10000028</v>
      </c>
      <c r="F162" s="79" t="str">
        <f ca="1">IF(E162="","",VLOOKUP(E162,'Org List'!$J$9:$K$640,2,0))</f>
        <v>Staffordshire</v>
      </c>
      <c r="G162" s="100">
        <f ca="1">IFERROR(IF((VLOOKUP($E162,'Adj NEA Backsheet'!$D$5:$CB$183,G$9,FALSE))="","",(VLOOKUP($E162,'Adj NEA Backsheet'!$D$5:$CB$183,G$9,FALSE))),"")</f>
        <v>9901.3199773207052</v>
      </c>
      <c r="H162" s="101">
        <f ca="1">IFERROR(IF((VLOOKUP($E162,'Adj NEA Backsheet'!$D$5:$CB$183,H$9,FALSE))="","",(VLOOKUP($E162,'Adj NEA Backsheet'!$D$5:$CB$183,H$9,FALSE))),"")</f>
        <v>10167.621462549434</v>
      </c>
      <c r="I162" s="101">
        <f ca="1">IFERROR(IF((VLOOKUP($E162,'Adj NEA Backsheet'!$D$5:$CB$183,I$9,FALSE))="","",(VLOOKUP($E162,'Adj NEA Backsheet'!$D$5:$CB$183,I$9,FALSE))),"")</f>
        <v>11279.209603047186</v>
      </c>
      <c r="J162" s="102">
        <f ca="1">IFERROR(IF((VLOOKUP($E162,'Adj NEA Backsheet'!$D$5:$CB$183,J$9,FALSE))="","",(VLOOKUP($E162,'Adj NEA Backsheet'!$D$5:$CB$183,J$9,FALSE))),"")</f>
        <v>11119.010409014743</v>
      </c>
      <c r="K162" s="100">
        <f ca="1">IFERROR(IF((VLOOKUP($E162,'Adj NEA Backsheet'!$D$5:$CB$183,K$9,FALSE))="","",(VLOOKUP($E162,'Adj NEA Backsheet'!$D$5:$CB$183,K$9,FALSE))),"")</f>
        <v>16234.170255257228</v>
      </c>
      <c r="L162" s="101">
        <f ca="1">IFERROR(IF((VLOOKUP($E162,'Adj NEA Backsheet'!$D$5:$CB$183,L$9,FALSE))="","",(VLOOKUP($E162,'Adj NEA Backsheet'!$D$5:$CB$183,L$9,FALSE))),"")</f>
        <v>16452.190089388787</v>
      </c>
      <c r="M162" s="101">
        <f ca="1">IFERROR(IF((VLOOKUP($E162,'Adj NEA Backsheet'!$D$5:$CB$183,M$9,FALSE))="","",(VLOOKUP($E162,'Adj NEA Backsheet'!$D$5:$CB$183,M$9,FALSE))),"")</f>
        <v>17142.478631006048</v>
      </c>
      <c r="N162" s="103">
        <f ca="1">IFERROR(IF((VLOOKUP($E162,'Adj NEA Backsheet'!$D$5:$CB$183,N$9,FALSE))="","",(VLOOKUP($E162,'Adj NEA Backsheet'!$D$5:$CB$183,N$9,FALSE))),"")</f>
        <v>17164.026239606119</v>
      </c>
      <c r="O162" s="100">
        <f ca="1">IFERROR(IF((VLOOKUP($E162,'Adj NEA Backsheet'!$D$5:$CB$183,O$9,FALSE))="","",(VLOOKUP($E162,'Adj NEA Backsheet'!$D$5:$CB$183,O$9,FALSE))),"")</f>
        <v>26135.490232577933</v>
      </c>
      <c r="P162" s="104">
        <f ca="1">IFERROR(IF((VLOOKUP($E162,'Adj NEA Backsheet'!$D$5:$CB$183,P$9,FALSE))="","",(VLOOKUP($E162,'Adj NEA Backsheet'!$D$5:$CB$183,P$9,FALSE))),"")</f>
        <v>26619.811551938219</v>
      </c>
      <c r="Q162" s="101">
        <f ca="1">IFERROR(IF((VLOOKUP($E162,'Adj NEA Backsheet'!$D$5:$CB$183,Q$9,FALSE))="","",(VLOOKUP($E162,'Adj NEA Backsheet'!$D$5:$CB$183,Q$9,FALSE))),"")</f>
        <v>28421.688234053232</v>
      </c>
      <c r="R162" s="103">
        <f ca="1">IFERROR(IF((VLOOKUP($E162,'Adj NEA Backsheet'!$D$5:$CB$183,R$9,FALSE))="","",(VLOOKUP($E162,'Adj NEA Backsheet'!$D$5:$CB$183,R$9,FALSE))),"")</f>
        <v>28283.036648620862</v>
      </c>
    </row>
    <row r="163" spans="1:18" ht="15" customHeight="1" x14ac:dyDescent="0.3">
      <c r="A163" s="41">
        <v>150</v>
      </c>
      <c r="B163" s="77" t="str">
        <f ca="1">IFERROR(IF((VLOOKUP($E163,'Org List'!$AJ$10:$AL$190,3,FALSE))="","",(VLOOKUP($E163,'Org List'!$AJ$10:$AL$190,3,FALSE))),"")</f>
        <v>North West Commissioning Region</v>
      </c>
      <c r="C163" s="78" t="str">
        <f ca="1">IFERROR(IF((VLOOKUP($E163,'Org List'!$AO$10:$AQ$190,3,FALSE))="","",(VLOOKUP($E163,'Org List'!$AO$10:$AQ$190,3,FALSE))),"")</f>
        <v>North West Region</v>
      </c>
      <c r="D163" s="93" t="str">
        <f ca="1">IFERROR(IF((VLOOKUP($E163,'Org List'!$AT$10:$AV$190,3,FALSE))="","",(VLOOKUP($E163,'Org List'!$AT$10:$AV$190,3,FALSE))),"")</f>
        <v>NHS England North West (Greater Manchester)</v>
      </c>
      <c r="E163" s="77" t="str">
        <f t="shared" ca="1" si="2"/>
        <v>E08000007</v>
      </c>
      <c r="F163" s="79" t="str">
        <f ca="1">IF(E163="","",VLOOKUP(E163,'Org List'!$J$9:$K$640,2,0))</f>
        <v>Stockport</v>
      </c>
      <c r="G163" s="100">
        <f ca="1">IFERROR(IF((VLOOKUP($E163,'Adj NEA Backsheet'!$D$5:$CB$183,G$9,FALSE))="","",(VLOOKUP($E163,'Adj NEA Backsheet'!$D$5:$CB$183,G$9,FALSE))),"")</f>
        <v>4295.7851095195892</v>
      </c>
      <c r="H163" s="101">
        <f ca="1">IFERROR(IF((VLOOKUP($E163,'Adj NEA Backsheet'!$D$5:$CB$183,H$9,FALSE))="","",(VLOOKUP($E163,'Adj NEA Backsheet'!$D$5:$CB$183,H$9,FALSE))),"")</f>
        <v>4272.8240595980478</v>
      </c>
      <c r="I163" s="101">
        <f ca="1">IFERROR(IF((VLOOKUP($E163,'Adj NEA Backsheet'!$D$5:$CB$183,I$9,FALSE))="","",(VLOOKUP($E163,'Adj NEA Backsheet'!$D$5:$CB$183,I$9,FALSE))),"")</f>
        <v>4224.2850435037917</v>
      </c>
      <c r="J163" s="102">
        <f ca="1">IFERROR(IF((VLOOKUP($E163,'Adj NEA Backsheet'!$D$5:$CB$183,J$9,FALSE))="","",(VLOOKUP($E163,'Adj NEA Backsheet'!$D$5:$CB$183,J$9,FALSE))),"")</f>
        <v>4225.5851398743389</v>
      </c>
      <c r="K163" s="100">
        <f ca="1">IFERROR(IF((VLOOKUP($E163,'Adj NEA Backsheet'!$D$5:$CB$183,K$9,FALSE))="","",(VLOOKUP($E163,'Adj NEA Backsheet'!$D$5:$CB$183,K$9,FALSE))),"")</f>
        <v>6748.1794567957149</v>
      </c>
      <c r="L163" s="101">
        <f ca="1">IFERROR(IF((VLOOKUP($E163,'Adj NEA Backsheet'!$D$5:$CB$183,L$9,FALSE))="","",(VLOOKUP($E163,'Adj NEA Backsheet'!$D$5:$CB$183,L$9,FALSE))),"")</f>
        <v>6545.8850969694067</v>
      </c>
      <c r="M163" s="101">
        <f ca="1">IFERROR(IF((VLOOKUP($E163,'Adj NEA Backsheet'!$D$5:$CB$183,M$9,FALSE))="","",(VLOOKUP($E163,'Adj NEA Backsheet'!$D$5:$CB$183,M$9,FALSE))),"")</f>
        <v>6448.4518599552393</v>
      </c>
      <c r="N163" s="103">
        <f ca="1">IFERROR(IF((VLOOKUP($E163,'Adj NEA Backsheet'!$D$5:$CB$183,N$9,FALSE))="","",(VLOOKUP($E163,'Adj NEA Backsheet'!$D$5:$CB$183,N$9,FALSE))),"")</f>
        <v>6516.712681310506</v>
      </c>
      <c r="O163" s="100">
        <f ca="1">IFERROR(IF((VLOOKUP($E163,'Adj NEA Backsheet'!$D$5:$CB$183,O$9,FALSE))="","",(VLOOKUP($E163,'Adj NEA Backsheet'!$D$5:$CB$183,O$9,FALSE))),"")</f>
        <v>11043.964566315304</v>
      </c>
      <c r="P163" s="104">
        <f ca="1">IFERROR(IF((VLOOKUP($E163,'Adj NEA Backsheet'!$D$5:$CB$183,P$9,FALSE))="","",(VLOOKUP($E163,'Adj NEA Backsheet'!$D$5:$CB$183,P$9,FALSE))),"")</f>
        <v>10818.709156567455</v>
      </c>
      <c r="Q163" s="101">
        <f ca="1">IFERROR(IF((VLOOKUP($E163,'Adj NEA Backsheet'!$D$5:$CB$183,Q$9,FALSE))="","",(VLOOKUP($E163,'Adj NEA Backsheet'!$D$5:$CB$183,Q$9,FALSE))),"")</f>
        <v>10672.73690345903</v>
      </c>
      <c r="R163" s="103">
        <f ca="1">IFERROR(IF((VLOOKUP($E163,'Adj NEA Backsheet'!$D$5:$CB$183,R$9,FALSE))="","",(VLOOKUP($E163,'Adj NEA Backsheet'!$D$5:$CB$183,R$9,FALSE))),"")</f>
        <v>10742.297821184846</v>
      </c>
    </row>
    <row r="164" spans="1:18" ht="15" customHeight="1" x14ac:dyDescent="0.3">
      <c r="A164" s="41">
        <v>151</v>
      </c>
      <c r="B164" s="77" t="str">
        <f ca="1">IFERROR(IF((VLOOKUP($E164,'Org List'!$AJ$10:$AL$190,3,FALSE))="","",(VLOOKUP($E164,'Org List'!$AJ$10:$AL$190,3,FALSE))),"")</f>
        <v>North East and Yorkshire Commissioning Region</v>
      </c>
      <c r="C164" s="78" t="str">
        <f ca="1">IFERROR(IF((VLOOKUP($E164,'Org List'!$AO$10:$AQ$190,3,FALSE))="","",(VLOOKUP($E164,'Org List'!$AO$10:$AQ$190,3,FALSE))),"")</f>
        <v>North East Region</v>
      </c>
      <c r="D164" s="93" t="str">
        <f ca="1">IFERROR(IF((VLOOKUP($E164,'Org List'!$AT$10:$AV$190,3,FALSE))="","",(VLOOKUP($E164,'Org List'!$AT$10:$AV$190,3,FALSE))),"")</f>
        <v>NHS England North East and Yorkshire (Cumbria And North East)</v>
      </c>
      <c r="E164" s="77" t="str">
        <f t="shared" ca="1" si="2"/>
        <v>E06000004</v>
      </c>
      <c r="F164" s="79" t="str">
        <f ca="1">IF(E164="","",VLOOKUP(E164,'Org List'!$J$9:$K$640,2,0))</f>
        <v>Stockton-on-Tees</v>
      </c>
      <c r="G164" s="100">
        <f ca="1">IFERROR(IF((VLOOKUP($E164,'Adj NEA Backsheet'!$D$5:$CB$183,G$9,FALSE))="","",(VLOOKUP($E164,'Adj NEA Backsheet'!$D$5:$CB$183,G$9,FALSE))),"")</f>
        <v>2715.3845893586658</v>
      </c>
      <c r="H164" s="101">
        <f ca="1">IFERROR(IF((VLOOKUP($E164,'Adj NEA Backsheet'!$D$5:$CB$183,H$9,FALSE))="","",(VLOOKUP($E164,'Adj NEA Backsheet'!$D$5:$CB$183,H$9,FALSE))),"")</f>
        <v>2557.3739052923688</v>
      </c>
      <c r="I164" s="101">
        <f ca="1">IFERROR(IF((VLOOKUP($E164,'Adj NEA Backsheet'!$D$5:$CB$183,I$9,FALSE))="","",(VLOOKUP($E164,'Adj NEA Backsheet'!$D$5:$CB$183,I$9,FALSE))),"")</f>
        <v>2622.1711930125598</v>
      </c>
      <c r="J164" s="102">
        <f ca="1">IFERROR(IF((VLOOKUP($E164,'Adj NEA Backsheet'!$D$5:$CB$183,J$9,FALSE))="","",(VLOOKUP($E164,'Adj NEA Backsheet'!$D$5:$CB$183,J$9,FALSE))),"")</f>
        <v>2790.5259975337549</v>
      </c>
      <c r="K164" s="100">
        <f ca="1">IFERROR(IF((VLOOKUP($E164,'Adj NEA Backsheet'!$D$5:$CB$183,K$9,FALSE))="","",(VLOOKUP($E164,'Adj NEA Backsheet'!$D$5:$CB$183,K$9,FALSE))),"")</f>
        <v>4453.2885996524838</v>
      </c>
      <c r="L164" s="101">
        <f ca="1">IFERROR(IF((VLOOKUP($E164,'Adj NEA Backsheet'!$D$5:$CB$183,L$9,FALSE))="","",(VLOOKUP($E164,'Adj NEA Backsheet'!$D$5:$CB$183,L$9,FALSE))),"")</f>
        <v>4485.9080669707882</v>
      </c>
      <c r="M164" s="101">
        <f ca="1">IFERROR(IF((VLOOKUP($E164,'Adj NEA Backsheet'!$D$5:$CB$183,M$9,FALSE))="","",(VLOOKUP($E164,'Adj NEA Backsheet'!$D$5:$CB$183,M$9,FALSE))),"")</f>
        <v>4553.7276035906962</v>
      </c>
      <c r="N164" s="103">
        <f ca="1">IFERROR(IF((VLOOKUP($E164,'Adj NEA Backsheet'!$D$5:$CB$183,N$9,FALSE))="","",(VLOOKUP($E164,'Adj NEA Backsheet'!$D$5:$CB$183,N$9,FALSE))),"")</f>
        <v>4849.115952861448</v>
      </c>
      <c r="O164" s="100">
        <f ca="1">IFERROR(IF((VLOOKUP($E164,'Adj NEA Backsheet'!$D$5:$CB$183,O$9,FALSE))="","",(VLOOKUP($E164,'Adj NEA Backsheet'!$D$5:$CB$183,O$9,FALSE))),"")</f>
        <v>7168.6731890111496</v>
      </c>
      <c r="P164" s="104">
        <f ca="1">IFERROR(IF((VLOOKUP($E164,'Adj NEA Backsheet'!$D$5:$CB$183,P$9,FALSE))="","",(VLOOKUP($E164,'Adj NEA Backsheet'!$D$5:$CB$183,P$9,FALSE))),"")</f>
        <v>7043.2819722631575</v>
      </c>
      <c r="Q164" s="101">
        <f ca="1">IFERROR(IF((VLOOKUP($E164,'Adj NEA Backsheet'!$D$5:$CB$183,Q$9,FALSE))="","",(VLOOKUP($E164,'Adj NEA Backsheet'!$D$5:$CB$183,Q$9,FALSE))),"")</f>
        <v>7175.8987966032564</v>
      </c>
      <c r="R164" s="103">
        <f ca="1">IFERROR(IF((VLOOKUP($E164,'Adj NEA Backsheet'!$D$5:$CB$183,R$9,FALSE))="","",(VLOOKUP($E164,'Adj NEA Backsheet'!$D$5:$CB$183,R$9,FALSE))),"")</f>
        <v>7639.6419503952029</v>
      </c>
    </row>
    <row r="165" spans="1:18" ht="15" customHeight="1" x14ac:dyDescent="0.3">
      <c r="A165" s="41">
        <v>152</v>
      </c>
      <c r="B165" s="77" t="str">
        <f ca="1">IFERROR(IF((VLOOKUP($E165,'Org List'!$AJ$10:$AL$190,3,FALSE))="","",(VLOOKUP($E165,'Org List'!$AJ$10:$AL$190,3,FALSE))),"")</f>
        <v>Midlands Commissioning Region</v>
      </c>
      <c r="C165" s="78" t="str">
        <f ca="1">IFERROR(IF((VLOOKUP($E165,'Org List'!$AO$10:$AQ$190,3,FALSE))="","",(VLOOKUP($E165,'Org List'!$AO$10:$AQ$190,3,FALSE))),"")</f>
        <v>West Midlands Region</v>
      </c>
      <c r="D165" s="93" t="str">
        <f ca="1">IFERROR(IF((VLOOKUP($E165,'Org List'!$AT$10:$AV$190,3,FALSE))="","",(VLOOKUP($E165,'Org List'!$AT$10:$AV$190,3,FALSE))),"")</f>
        <v>NHS England Midlands (North Midlands)</v>
      </c>
      <c r="E165" s="77" t="str">
        <f t="shared" ca="1" si="2"/>
        <v>E06000021</v>
      </c>
      <c r="F165" s="79" t="str">
        <f ca="1">IF(E165="","",VLOOKUP(E165,'Org List'!$J$9:$K$640,2,0))</f>
        <v>Stoke-on-Trent</v>
      </c>
      <c r="G165" s="100">
        <f ca="1">IFERROR(IF((VLOOKUP($E165,'Adj NEA Backsheet'!$D$5:$CB$183,G$9,FALSE))="","",(VLOOKUP($E165,'Adj NEA Backsheet'!$D$5:$CB$183,G$9,FALSE))),"")</f>
        <v>4780.3407516400985</v>
      </c>
      <c r="H165" s="101">
        <f ca="1">IFERROR(IF((VLOOKUP($E165,'Adj NEA Backsheet'!$D$5:$CB$183,H$9,FALSE))="","",(VLOOKUP($E165,'Adj NEA Backsheet'!$D$5:$CB$183,H$9,FALSE))),"")</f>
        <v>5075.1908702635583</v>
      </c>
      <c r="I165" s="101">
        <f ca="1">IFERROR(IF((VLOOKUP($E165,'Adj NEA Backsheet'!$D$5:$CB$183,I$9,FALSE))="","",(VLOOKUP($E165,'Adj NEA Backsheet'!$D$5:$CB$183,I$9,FALSE))),"")</f>
        <v>5903.7389323449333</v>
      </c>
      <c r="J165" s="102">
        <f ca="1">IFERROR(IF((VLOOKUP($E165,'Adj NEA Backsheet'!$D$5:$CB$183,J$9,FALSE))="","",(VLOOKUP($E165,'Adj NEA Backsheet'!$D$5:$CB$183,J$9,FALSE))),"")</f>
        <v>5618.3619518615997</v>
      </c>
      <c r="K165" s="100">
        <f ca="1">IFERROR(IF((VLOOKUP($E165,'Adj NEA Backsheet'!$D$5:$CB$183,K$9,FALSE))="","",(VLOOKUP($E165,'Adj NEA Backsheet'!$D$5:$CB$183,K$9,FALSE))),"")</f>
        <v>5193.2446487114721</v>
      </c>
      <c r="L165" s="101">
        <f ca="1">IFERROR(IF((VLOOKUP($E165,'Adj NEA Backsheet'!$D$5:$CB$183,L$9,FALSE))="","",(VLOOKUP($E165,'Adj NEA Backsheet'!$D$5:$CB$183,L$9,FALSE))),"")</f>
        <v>5349.5236758686533</v>
      </c>
      <c r="M165" s="101">
        <f ca="1">IFERROR(IF((VLOOKUP($E165,'Adj NEA Backsheet'!$D$5:$CB$183,M$9,FALSE))="","",(VLOOKUP($E165,'Adj NEA Backsheet'!$D$5:$CB$183,M$9,FALSE))),"")</f>
        <v>5414.156329568681</v>
      </c>
      <c r="N165" s="103">
        <f ca="1">IFERROR(IF((VLOOKUP($E165,'Adj NEA Backsheet'!$D$5:$CB$183,N$9,FALSE))="","",(VLOOKUP($E165,'Adj NEA Backsheet'!$D$5:$CB$183,N$9,FALSE))),"")</f>
        <v>5443.2660607160988</v>
      </c>
      <c r="O165" s="100">
        <f ca="1">IFERROR(IF((VLOOKUP($E165,'Adj NEA Backsheet'!$D$5:$CB$183,O$9,FALSE))="","",(VLOOKUP($E165,'Adj NEA Backsheet'!$D$5:$CB$183,O$9,FALSE))),"")</f>
        <v>9973.5854003515706</v>
      </c>
      <c r="P165" s="104">
        <f ca="1">IFERROR(IF((VLOOKUP($E165,'Adj NEA Backsheet'!$D$5:$CB$183,P$9,FALSE))="","",(VLOOKUP($E165,'Adj NEA Backsheet'!$D$5:$CB$183,P$9,FALSE))),"")</f>
        <v>10424.714546132211</v>
      </c>
      <c r="Q165" s="101">
        <f ca="1">IFERROR(IF((VLOOKUP($E165,'Adj NEA Backsheet'!$D$5:$CB$183,Q$9,FALSE))="","",(VLOOKUP($E165,'Adj NEA Backsheet'!$D$5:$CB$183,Q$9,FALSE))),"")</f>
        <v>11317.895261913614</v>
      </c>
      <c r="R165" s="103">
        <f ca="1">IFERROR(IF((VLOOKUP($E165,'Adj NEA Backsheet'!$D$5:$CB$183,R$9,FALSE))="","",(VLOOKUP($E165,'Adj NEA Backsheet'!$D$5:$CB$183,R$9,FALSE))),"")</f>
        <v>11061.628012577698</v>
      </c>
    </row>
    <row r="166" spans="1:18" ht="15" customHeight="1" x14ac:dyDescent="0.3">
      <c r="A166" s="41">
        <v>153</v>
      </c>
      <c r="B166" s="77" t="str">
        <f ca="1">IFERROR(IF((VLOOKUP($E166,'Org List'!$AJ$10:$AL$190,3,FALSE))="","",(VLOOKUP($E166,'Org List'!$AJ$10:$AL$190,3,FALSE))),"")</f>
        <v>East of England Commissioning Region</v>
      </c>
      <c r="C166" s="78" t="str">
        <f ca="1">IFERROR(IF((VLOOKUP($E166,'Org List'!$AO$10:$AQ$190,3,FALSE))="","",(VLOOKUP($E166,'Org List'!$AO$10:$AQ$190,3,FALSE))),"")</f>
        <v>East Region</v>
      </c>
      <c r="D166" s="93" t="str">
        <f ca="1">IFERROR(IF((VLOOKUP($E166,'Org List'!$AT$10:$AV$190,3,FALSE))="","",(VLOOKUP($E166,'Org List'!$AT$10:$AV$190,3,FALSE))),"")</f>
        <v>NHS England East (East)</v>
      </c>
      <c r="E166" s="77" t="str">
        <f t="shared" ca="1" si="2"/>
        <v>E10000029</v>
      </c>
      <c r="F166" s="79" t="str">
        <f ca="1">IF(E166="","",VLOOKUP(E166,'Org List'!$J$9:$K$640,2,0))</f>
        <v>Suffolk</v>
      </c>
      <c r="G166" s="100">
        <f ca="1">IFERROR(IF((VLOOKUP($E166,'Adj NEA Backsheet'!$D$5:$CB$183,G$9,FALSE))="","",(VLOOKUP($E166,'Adj NEA Backsheet'!$D$5:$CB$183,G$9,FALSE))),"")</f>
        <v>4601.4903004147509</v>
      </c>
      <c r="H166" s="101">
        <f ca="1">IFERROR(IF((VLOOKUP($E166,'Adj NEA Backsheet'!$D$5:$CB$183,H$9,FALSE))="","",(VLOOKUP($E166,'Adj NEA Backsheet'!$D$5:$CB$183,H$9,FALSE))),"")</f>
        <v>4596.8326698354485</v>
      </c>
      <c r="I166" s="101">
        <f ca="1">IFERROR(IF((VLOOKUP($E166,'Adj NEA Backsheet'!$D$5:$CB$183,I$9,FALSE))="","",(VLOOKUP($E166,'Adj NEA Backsheet'!$D$5:$CB$183,I$9,FALSE))),"")</f>
        <v>5196.9585430952848</v>
      </c>
      <c r="J166" s="102">
        <f ca="1">IFERROR(IF((VLOOKUP($E166,'Adj NEA Backsheet'!$D$5:$CB$183,J$9,FALSE))="","",(VLOOKUP($E166,'Adj NEA Backsheet'!$D$5:$CB$183,J$9,FALSE))),"")</f>
        <v>5311.5307513488033</v>
      </c>
      <c r="K166" s="100">
        <f ca="1">IFERROR(IF((VLOOKUP($E166,'Adj NEA Backsheet'!$D$5:$CB$183,K$9,FALSE))="","",(VLOOKUP($E166,'Adj NEA Backsheet'!$D$5:$CB$183,K$9,FALSE))),"")</f>
        <v>14105.585427190494</v>
      </c>
      <c r="L166" s="101">
        <f ca="1">IFERROR(IF((VLOOKUP($E166,'Adj NEA Backsheet'!$D$5:$CB$183,L$9,FALSE))="","",(VLOOKUP($E166,'Adj NEA Backsheet'!$D$5:$CB$183,L$9,FALSE))),"")</f>
        <v>14087.87057408514</v>
      </c>
      <c r="M166" s="101">
        <f ca="1">IFERROR(IF((VLOOKUP($E166,'Adj NEA Backsheet'!$D$5:$CB$183,M$9,FALSE))="","",(VLOOKUP($E166,'Adj NEA Backsheet'!$D$5:$CB$183,M$9,FALSE))),"")</f>
        <v>14892.041497923998</v>
      </c>
      <c r="N166" s="103">
        <f ca="1">IFERROR(IF((VLOOKUP($E166,'Adj NEA Backsheet'!$D$5:$CB$183,N$9,FALSE))="","",(VLOOKUP($E166,'Adj NEA Backsheet'!$D$5:$CB$183,N$9,FALSE))),"")</f>
        <v>15131.72056941271</v>
      </c>
      <c r="O166" s="100">
        <f ca="1">IFERROR(IF((VLOOKUP($E166,'Adj NEA Backsheet'!$D$5:$CB$183,O$9,FALSE))="","",(VLOOKUP($E166,'Adj NEA Backsheet'!$D$5:$CB$183,O$9,FALSE))),"")</f>
        <v>18707.075727605246</v>
      </c>
      <c r="P166" s="104">
        <f ca="1">IFERROR(IF((VLOOKUP($E166,'Adj NEA Backsheet'!$D$5:$CB$183,P$9,FALSE))="","",(VLOOKUP($E166,'Adj NEA Backsheet'!$D$5:$CB$183,P$9,FALSE))),"")</f>
        <v>18684.703243920587</v>
      </c>
      <c r="Q166" s="101">
        <f ca="1">IFERROR(IF((VLOOKUP($E166,'Adj NEA Backsheet'!$D$5:$CB$183,Q$9,FALSE))="","",(VLOOKUP($E166,'Adj NEA Backsheet'!$D$5:$CB$183,Q$9,FALSE))),"")</f>
        <v>20089.000041019281</v>
      </c>
      <c r="R166" s="103">
        <f ca="1">IFERROR(IF((VLOOKUP($E166,'Adj NEA Backsheet'!$D$5:$CB$183,R$9,FALSE))="","",(VLOOKUP($E166,'Adj NEA Backsheet'!$D$5:$CB$183,R$9,FALSE))),"")</f>
        <v>20443.251320761512</v>
      </c>
    </row>
    <row r="167" spans="1:18" ht="15" customHeight="1" x14ac:dyDescent="0.3">
      <c r="A167" s="41">
        <v>154</v>
      </c>
      <c r="B167" s="77" t="str">
        <f ca="1">IFERROR(IF((VLOOKUP($E167,'Org List'!$AJ$10:$AL$190,3,FALSE))="","",(VLOOKUP($E167,'Org List'!$AJ$10:$AL$190,3,FALSE))),"")</f>
        <v>North East and Yorkshire Commissioning Region</v>
      </c>
      <c r="C167" s="78" t="str">
        <f ca="1">IFERROR(IF((VLOOKUP($E167,'Org List'!$AO$10:$AQ$190,3,FALSE))="","",(VLOOKUP($E167,'Org List'!$AO$10:$AQ$190,3,FALSE))),"")</f>
        <v>North East Region</v>
      </c>
      <c r="D167" s="93" t="str">
        <f ca="1">IFERROR(IF((VLOOKUP($E167,'Org List'!$AT$10:$AV$190,3,FALSE))="","",(VLOOKUP($E167,'Org List'!$AT$10:$AV$190,3,FALSE))),"")</f>
        <v>NHS England North East and Yorkshire (Cumbria And North East)</v>
      </c>
      <c r="E167" s="77" t="str">
        <f t="shared" ca="1" si="2"/>
        <v>E08000024</v>
      </c>
      <c r="F167" s="79" t="str">
        <f ca="1">IF(E167="","",VLOOKUP(E167,'Org List'!$J$9:$K$640,2,0))</f>
        <v>Sunderland</v>
      </c>
      <c r="G167" s="100">
        <f ca="1">IFERROR(IF((VLOOKUP($E167,'Adj NEA Backsheet'!$D$5:$CB$183,G$9,FALSE))="","",(VLOOKUP($E167,'Adj NEA Backsheet'!$D$5:$CB$183,G$9,FALSE))),"")</f>
        <v>2518.8624581645381</v>
      </c>
      <c r="H167" s="101">
        <f ca="1">IFERROR(IF((VLOOKUP($E167,'Adj NEA Backsheet'!$D$5:$CB$183,H$9,FALSE))="","",(VLOOKUP($E167,'Adj NEA Backsheet'!$D$5:$CB$183,H$9,FALSE))),"")</f>
        <v>2481.7292939636077</v>
      </c>
      <c r="I167" s="101">
        <f ca="1">IFERROR(IF((VLOOKUP($E167,'Adj NEA Backsheet'!$D$5:$CB$183,I$9,FALSE))="","",(VLOOKUP($E167,'Adj NEA Backsheet'!$D$5:$CB$183,I$9,FALSE))),"")</f>
        <v>2615.3604008462303</v>
      </c>
      <c r="J167" s="102">
        <f ca="1">IFERROR(IF((VLOOKUP($E167,'Adj NEA Backsheet'!$D$5:$CB$183,J$9,FALSE))="","",(VLOOKUP($E167,'Adj NEA Backsheet'!$D$5:$CB$183,J$9,FALSE))),"")</f>
        <v>2528.3678338198761</v>
      </c>
      <c r="K167" s="100">
        <f ca="1">IFERROR(IF((VLOOKUP($E167,'Adj NEA Backsheet'!$D$5:$CB$183,K$9,FALSE))="","",(VLOOKUP($E167,'Adj NEA Backsheet'!$D$5:$CB$183,K$9,FALSE))),"")</f>
        <v>6123.0394815383825</v>
      </c>
      <c r="L167" s="101">
        <f ca="1">IFERROR(IF((VLOOKUP($E167,'Adj NEA Backsheet'!$D$5:$CB$183,L$9,FALSE))="","",(VLOOKUP($E167,'Adj NEA Backsheet'!$D$5:$CB$183,L$9,FALSE))),"")</f>
        <v>6005.9527323810735</v>
      </c>
      <c r="M167" s="101">
        <f ca="1">IFERROR(IF((VLOOKUP($E167,'Adj NEA Backsheet'!$D$5:$CB$183,M$9,FALSE))="","",(VLOOKUP($E167,'Adj NEA Backsheet'!$D$5:$CB$183,M$9,FALSE))),"")</f>
        <v>6088.0083646730518</v>
      </c>
      <c r="N167" s="103">
        <f ca="1">IFERROR(IF((VLOOKUP($E167,'Adj NEA Backsheet'!$D$5:$CB$183,N$9,FALSE))="","",(VLOOKUP($E167,'Adj NEA Backsheet'!$D$5:$CB$183,N$9,FALSE))),"")</f>
        <v>6268.6153782372821</v>
      </c>
      <c r="O167" s="100">
        <f ca="1">IFERROR(IF((VLOOKUP($E167,'Adj NEA Backsheet'!$D$5:$CB$183,O$9,FALSE))="","",(VLOOKUP($E167,'Adj NEA Backsheet'!$D$5:$CB$183,O$9,FALSE))),"")</f>
        <v>8641.9019397029206</v>
      </c>
      <c r="P167" s="104">
        <f ca="1">IFERROR(IF((VLOOKUP($E167,'Adj NEA Backsheet'!$D$5:$CB$183,P$9,FALSE))="","",(VLOOKUP($E167,'Adj NEA Backsheet'!$D$5:$CB$183,P$9,FALSE))),"")</f>
        <v>8487.6820263446807</v>
      </c>
      <c r="Q167" s="101">
        <f ca="1">IFERROR(IF((VLOOKUP($E167,'Adj NEA Backsheet'!$D$5:$CB$183,Q$9,FALSE))="","",(VLOOKUP($E167,'Adj NEA Backsheet'!$D$5:$CB$183,Q$9,FALSE))),"")</f>
        <v>8703.3687655192825</v>
      </c>
      <c r="R167" s="103">
        <f ca="1">IFERROR(IF((VLOOKUP($E167,'Adj NEA Backsheet'!$D$5:$CB$183,R$9,FALSE))="","",(VLOOKUP($E167,'Adj NEA Backsheet'!$D$5:$CB$183,R$9,FALSE))),"")</f>
        <v>8796.9832120571591</v>
      </c>
    </row>
    <row r="168" spans="1:18" ht="15" customHeight="1" x14ac:dyDescent="0.3">
      <c r="A168" s="41">
        <v>155</v>
      </c>
      <c r="B168" s="77" t="str">
        <f ca="1">IFERROR(IF((VLOOKUP($E168,'Org List'!$AJ$10:$AL$190,3,FALSE))="","",(VLOOKUP($E168,'Org List'!$AJ$10:$AL$190,3,FALSE))),"")</f>
        <v>South East England Commissioning Region</v>
      </c>
      <c r="C168" s="78" t="str">
        <f ca="1">IFERROR(IF((VLOOKUP($E168,'Org List'!$AO$10:$AQ$190,3,FALSE))="","",(VLOOKUP($E168,'Org List'!$AO$10:$AQ$190,3,FALSE))),"")</f>
        <v>South East Region</v>
      </c>
      <c r="D168" s="93" t="str">
        <f ca="1">IFERROR(IF((VLOOKUP($E168,'Org List'!$AT$10:$AV$190,3,FALSE))="","",(VLOOKUP($E168,'Org List'!$AT$10:$AV$190,3,FALSE))),"")</f>
        <v>NHS England South East (Kent, Surrey and Sussex)</v>
      </c>
      <c r="E168" s="77" t="str">
        <f t="shared" ca="1" si="2"/>
        <v>E10000030</v>
      </c>
      <c r="F168" s="79" t="str">
        <f ca="1">IF(E168="","",VLOOKUP(E168,'Org List'!$J$9:$K$640,2,0))</f>
        <v>Surrey</v>
      </c>
      <c r="G168" s="100">
        <f ca="1">IFERROR(IF((VLOOKUP($E168,'Adj NEA Backsheet'!$D$5:$CB$183,G$9,FALSE))="","",(VLOOKUP($E168,'Adj NEA Backsheet'!$D$5:$CB$183,G$9,FALSE))),"")</f>
        <v>9101.0569759169211</v>
      </c>
      <c r="H168" s="101">
        <f ca="1">IFERROR(IF((VLOOKUP($E168,'Adj NEA Backsheet'!$D$5:$CB$183,H$9,FALSE))="","",(VLOOKUP($E168,'Adj NEA Backsheet'!$D$5:$CB$183,H$9,FALSE))),"")</f>
        <v>9389.4295499804502</v>
      </c>
      <c r="I168" s="101">
        <f ca="1">IFERROR(IF((VLOOKUP($E168,'Adj NEA Backsheet'!$D$5:$CB$183,I$9,FALSE))="","",(VLOOKUP($E168,'Adj NEA Backsheet'!$D$5:$CB$183,I$9,FALSE))),"")</f>
        <v>9764.2296765771553</v>
      </c>
      <c r="J168" s="102">
        <f ca="1">IFERROR(IF((VLOOKUP($E168,'Adj NEA Backsheet'!$D$5:$CB$183,J$9,FALSE))="","",(VLOOKUP($E168,'Adj NEA Backsheet'!$D$5:$CB$183,J$9,FALSE))),"")</f>
        <v>10068.316644407574</v>
      </c>
      <c r="K168" s="100">
        <f ca="1">IFERROR(IF((VLOOKUP($E168,'Adj NEA Backsheet'!$D$5:$CB$183,K$9,FALSE))="","",(VLOOKUP($E168,'Adj NEA Backsheet'!$D$5:$CB$183,K$9,FALSE))),"")</f>
        <v>19402.554263920792</v>
      </c>
      <c r="L168" s="101">
        <f ca="1">IFERROR(IF((VLOOKUP($E168,'Adj NEA Backsheet'!$D$5:$CB$183,L$9,FALSE))="","",(VLOOKUP($E168,'Adj NEA Backsheet'!$D$5:$CB$183,L$9,FALSE))),"")</f>
        <v>19122.782826169554</v>
      </c>
      <c r="M168" s="101">
        <f ca="1">IFERROR(IF((VLOOKUP($E168,'Adj NEA Backsheet'!$D$5:$CB$183,M$9,FALSE))="","",(VLOOKUP($E168,'Adj NEA Backsheet'!$D$5:$CB$183,M$9,FALSE))),"")</f>
        <v>20589.491755936237</v>
      </c>
      <c r="N168" s="103">
        <f ca="1">IFERROR(IF((VLOOKUP($E168,'Adj NEA Backsheet'!$D$5:$CB$183,N$9,FALSE))="","",(VLOOKUP($E168,'Adj NEA Backsheet'!$D$5:$CB$183,N$9,FALSE))),"")</f>
        <v>20433.081200786652</v>
      </c>
      <c r="O168" s="100">
        <f ca="1">IFERROR(IF((VLOOKUP($E168,'Adj NEA Backsheet'!$D$5:$CB$183,O$9,FALSE))="","",(VLOOKUP($E168,'Adj NEA Backsheet'!$D$5:$CB$183,O$9,FALSE))),"")</f>
        <v>28503.611239837715</v>
      </c>
      <c r="P168" s="104">
        <f ca="1">IFERROR(IF((VLOOKUP($E168,'Adj NEA Backsheet'!$D$5:$CB$183,P$9,FALSE))="","",(VLOOKUP($E168,'Adj NEA Backsheet'!$D$5:$CB$183,P$9,FALSE))),"")</f>
        <v>28512.212376150004</v>
      </c>
      <c r="Q168" s="101">
        <f ca="1">IFERROR(IF((VLOOKUP($E168,'Adj NEA Backsheet'!$D$5:$CB$183,Q$9,FALSE))="","",(VLOOKUP($E168,'Adj NEA Backsheet'!$D$5:$CB$183,Q$9,FALSE))),"")</f>
        <v>30353.72143251339</v>
      </c>
      <c r="R168" s="103">
        <f ca="1">IFERROR(IF((VLOOKUP($E168,'Adj NEA Backsheet'!$D$5:$CB$183,R$9,FALSE))="","",(VLOOKUP($E168,'Adj NEA Backsheet'!$D$5:$CB$183,R$9,FALSE))),"")</f>
        <v>30501.397845194224</v>
      </c>
    </row>
    <row r="169" spans="1:18" ht="15" customHeight="1" x14ac:dyDescent="0.3">
      <c r="A169" s="41">
        <v>156</v>
      </c>
      <c r="B169" s="77" t="str">
        <f ca="1">IFERROR(IF((VLOOKUP($E169,'Org List'!$AJ$10:$AL$190,3,FALSE))="","",(VLOOKUP($E169,'Org List'!$AJ$10:$AL$190,3,FALSE))),"")</f>
        <v>London Commissioning Region</v>
      </c>
      <c r="C169" s="78" t="str">
        <f ca="1">IFERROR(IF((VLOOKUP($E169,'Org List'!$AO$10:$AQ$190,3,FALSE))="","",(VLOOKUP($E169,'Org List'!$AO$10:$AQ$190,3,FALSE))),"")</f>
        <v>London Region</v>
      </c>
      <c r="D169" s="93" t="str">
        <f ca="1">IFERROR(IF((VLOOKUP($E169,'Org List'!$AT$10:$AV$190,3,FALSE))="","",(VLOOKUP($E169,'Org List'!$AT$10:$AV$190,3,FALSE))),"")</f>
        <v>NHS England London</v>
      </c>
      <c r="E169" s="77" t="str">
        <f t="shared" ca="1" si="2"/>
        <v>E09000029</v>
      </c>
      <c r="F169" s="79" t="str">
        <f ca="1">IF(E169="","",VLOOKUP(E169,'Org List'!$J$9:$K$640,2,0))</f>
        <v>Sutton</v>
      </c>
      <c r="G169" s="100">
        <f ca="1">IFERROR(IF((VLOOKUP($E169,'Adj NEA Backsheet'!$D$5:$CB$183,G$9,FALSE))="","",(VLOOKUP($E169,'Adj NEA Backsheet'!$D$5:$CB$183,G$9,FALSE))),"")</f>
        <v>2123.9540152520312</v>
      </c>
      <c r="H169" s="101">
        <f ca="1">IFERROR(IF((VLOOKUP($E169,'Adj NEA Backsheet'!$D$5:$CB$183,H$9,FALSE))="","",(VLOOKUP($E169,'Adj NEA Backsheet'!$D$5:$CB$183,H$9,FALSE))),"")</f>
        <v>2424.5407365699261</v>
      </c>
      <c r="I169" s="101">
        <f ca="1">IFERROR(IF((VLOOKUP($E169,'Adj NEA Backsheet'!$D$5:$CB$183,I$9,FALSE))="","",(VLOOKUP($E169,'Adj NEA Backsheet'!$D$5:$CB$183,I$9,FALSE))),"")</f>
        <v>2482.3207222731648</v>
      </c>
      <c r="J169" s="102">
        <f ca="1">IFERROR(IF((VLOOKUP($E169,'Adj NEA Backsheet'!$D$5:$CB$183,J$9,FALSE))="","",(VLOOKUP($E169,'Adj NEA Backsheet'!$D$5:$CB$183,J$9,FALSE))),"")</f>
        <v>2688.8205217428986</v>
      </c>
      <c r="K169" s="100">
        <f ca="1">IFERROR(IF((VLOOKUP($E169,'Adj NEA Backsheet'!$D$5:$CB$183,K$9,FALSE))="","",(VLOOKUP($E169,'Adj NEA Backsheet'!$D$5:$CB$183,K$9,FALSE))),"")</f>
        <v>3586.799005245834</v>
      </c>
      <c r="L169" s="101">
        <f ca="1">IFERROR(IF((VLOOKUP($E169,'Adj NEA Backsheet'!$D$5:$CB$183,L$9,FALSE))="","",(VLOOKUP($E169,'Adj NEA Backsheet'!$D$5:$CB$183,L$9,FALSE))),"")</f>
        <v>3581.1827673568882</v>
      </c>
      <c r="M169" s="101">
        <f ca="1">IFERROR(IF((VLOOKUP($E169,'Adj NEA Backsheet'!$D$5:$CB$183,M$9,FALSE))="","",(VLOOKUP($E169,'Adj NEA Backsheet'!$D$5:$CB$183,M$9,FALSE))),"")</f>
        <v>3708.1866640094313</v>
      </c>
      <c r="N169" s="103">
        <f ca="1">IFERROR(IF((VLOOKUP($E169,'Adj NEA Backsheet'!$D$5:$CB$183,N$9,FALSE))="","",(VLOOKUP($E169,'Adj NEA Backsheet'!$D$5:$CB$183,N$9,FALSE))),"")</f>
        <v>3606.5723459678125</v>
      </c>
      <c r="O169" s="100">
        <f ca="1">IFERROR(IF((VLOOKUP($E169,'Adj NEA Backsheet'!$D$5:$CB$183,O$9,FALSE))="","",(VLOOKUP($E169,'Adj NEA Backsheet'!$D$5:$CB$183,O$9,FALSE))),"")</f>
        <v>5710.7530204978648</v>
      </c>
      <c r="P169" s="104">
        <f ca="1">IFERROR(IF((VLOOKUP($E169,'Adj NEA Backsheet'!$D$5:$CB$183,P$9,FALSE))="","",(VLOOKUP($E169,'Adj NEA Backsheet'!$D$5:$CB$183,P$9,FALSE))),"")</f>
        <v>6005.7235039268144</v>
      </c>
      <c r="Q169" s="101">
        <f ca="1">IFERROR(IF((VLOOKUP($E169,'Adj NEA Backsheet'!$D$5:$CB$183,Q$9,FALSE))="","",(VLOOKUP($E169,'Adj NEA Backsheet'!$D$5:$CB$183,Q$9,FALSE))),"")</f>
        <v>6190.5073862825957</v>
      </c>
      <c r="R169" s="103">
        <f ca="1">IFERROR(IF((VLOOKUP($E169,'Adj NEA Backsheet'!$D$5:$CB$183,R$9,FALSE))="","",(VLOOKUP($E169,'Adj NEA Backsheet'!$D$5:$CB$183,R$9,FALSE))),"")</f>
        <v>6295.3928677107106</v>
      </c>
    </row>
    <row r="170" spans="1:18" ht="15" customHeight="1" x14ac:dyDescent="0.3">
      <c r="A170" s="41">
        <v>157</v>
      </c>
      <c r="B170" s="77" t="str">
        <f ca="1">IFERROR(IF((VLOOKUP($E170,'Org List'!$AJ$10:$AL$190,3,FALSE))="","",(VLOOKUP($E170,'Org List'!$AJ$10:$AL$190,3,FALSE))),"")</f>
        <v>South West England Commissioning Region</v>
      </c>
      <c r="C170" s="78" t="str">
        <f ca="1">IFERROR(IF((VLOOKUP($E170,'Org List'!$AO$10:$AQ$190,3,FALSE))="","",(VLOOKUP($E170,'Org List'!$AO$10:$AQ$190,3,FALSE))),"")</f>
        <v>South West Region</v>
      </c>
      <c r="D170" s="93" t="str">
        <f ca="1">IFERROR(IF((VLOOKUP($E170,'Org List'!$AT$10:$AV$190,3,FALSE))="","",(VLOOKUP($E170,'Org List'!$AT$10:$AV$190,3,FALSE))),"")</f>
        <v>NHS England South West (South West North)</v>
      </c>
      <c r="E170" s="77" t="str">
        <f t="shared" ca="1" si="2"/>
        <v>E06000030</v>
      </c>
      <c r="F170" s="79" t="str">
        <f ca="1">IF(E170="","",VLOOKUP(E170,'Org List'!$J$9:$K$640,2,0))</f>
        <v>Swindon</v>
      </c>
      <c r="G170" s="100">
        <f ca="1">IFERROR(IF((VLOOKUP($E170,'Adj NEA Backsheet'!$D$5:$CB$183,G$9,FALSE))="","",(VLOOKUP($E170,'Adj NEA Backsheet'!$D$5:$CB$183,G$9,FALSE))),"")</f>
        <v>3041.7830664424041</v>
      </c>
      <c r="H170" s="101">
        <f ca="1">IFERROR(IF((VLOOKUP($E170,'Adj NEA Backsheet'!$D$5:$CB$183,H$9,FALSE))="","",(VLOOKUP($E170,'Adj NEA Backsheet'!$D$5:$CB$183,H$9,FALSE))),"")</f>
        <v>2751.8474235155891</v>
      </c>
      <c r="I170" s="101">
        <f ca="1">IFERROR(IF((VLOOKUP($E170,'Adj NEA Backsheet'!$D$5:$CB$183,I$9,FALSE))="","",(VLOOKUP($E170,'Adj NEA Backsheet'!$D$5:$CB$183,I$9,FALSE))),"")</f>
        <v>2900.5480448678054</v>
      </c>
      <c r="J170" s="102">
        <f ca="1">IFERROR(IF((VLOOKUP($E170,'Adj NEA Backsheet'!$D$5:$CB$183,J$9,FALSE))="","",(VLOOKUP($E170,'Adj NEA Backsheet'!$D$5:$CB$183,J$9,FALSE))),"")</f>
        <v>2816.6169953437898</v>
      </c>
      <c r="K170" s="100">
        <f ca="1">IFERROR(IF((VLOOKUP($E170,'Adj NEA Backsheet'!$D$5:$CB$183,K$9,FALSE))="","",(VLOOKUP($E170,'Adj NEA Backsheet'!$D$5:$CB$183,K$9,FALSE))),"")</f>
        <v>4347.6820591482474</v>
      </c>
      <c r="L170" s="101">
        <f ca="1">IFERROR(IF((VLOOKUP($E170,'Adj NEA Backsheet'!$D$5:$CB$183,L$9,FALSE))="","",(VLOOKUP($E170,'Adj NEA Backsheet'!$D$5:$CB$183,L$9,FALSE))),"")</f>
        <v>4294.0818507801432</v>
      </c>
      <c r="M170" s="101">
        <f ca="1">IFERROR(IF((VLOOKUP($E170,'Adj NEA Backsheet'!$D$5:$CB$183,M$9,FALSE))="","",(VLOOKUP($E170,'Adj NEA Backsheet'!$D$5:$CB$183,M$9,FALSE))),"")</f>
        <v>4492.7814563087013</v>
      </c>
      <c r="N170" s="103">
        <f ca="1">IFERROR(IF((VLOOKUP($E170,'Adj NEA Backsheet'!$D$5:$CB$183,N$9,FALSE))="","",(VLOOKUP($E170,'Adj NEA Backsheet'!$D$5:$CB$183,N$9,FALSE))),"")</f>
        <v>4451.0832564881857</v>
      </c>
      <c r="O170" s="100">
        <f ca="1">IFERROR(IF((VLOOKUP($E170,'Adj NEA Backsheet'!$D$5:$CB$183,O$9,FALSE))="","",(VLOOKUP($E170,'Adj NEA Backsheet'!$D$5:$CB$183,O$9,FALSE))),"")</f>
        <v>7389.465125590652</v>
      </c>
      <c r="P170" s="104">
        <f ca="1">IFERROR(IF((VLOOKUP($E170,'Adj NEA Backsheet'!$D$5:$CB$183,P$9,FALSE))="","",(VLOOKUP($E170,'Adj NEA Backsheet'!$D$5:$CB$183,P$9,FALSE))),"")</f>
        <v>7045.9292742957323</v>
      </c>
      <c r="Q170" s="101">
        <f ca="1">IFERROR(IF((VLOOKUP($E170,'Adj NEA Backsheet'!$D$5:$CB$183,Q$9,FALSE))="","",(VLOOKUP($E170,'Adj NEA Backsheet'!$D$5:$CB$183,Q$9,FALSE))),"")</f>
        <v>7393.3295011765067</v>
      </c>
      <c r="R170" s="103">
        <f ca="1">IFERROR(IF((VLOOKUP($E170,'Adj NEA Backsheet'!$D$5:$CB$183,R$9,FALSE))="","",(VLOOKUP($E170,'Adj NEA Backsheet'!$D$5:$CB$183,R$9,FALSE))),"")</f>
        <v>7267.700251831975</v>
      </c>
    </row>
    <row r="171" spans="1:18" ht="15" customHeight="1" x14ac:dyDescent="0.3">
      <c r="A171" s="41">
        <v>158</v>
      </c>
      <c r="B171" s="77" t="str">
        <f ca="1">IFERROR(IF((VLOOKUP($E171,'Org List'!$AJ$10:$AL$190,3,FALSE))="","",(VLOOKUP($E171,'Org List'!$AJ$10:$AL$190,3,FALSE))),"")</f>
        <v>North West Commissioning Region</v>
      </c>
      <c r="C171" s="78" t="str">
        <f ca="1">IFERROR(IF((VLOOKUP($E171,'Org List'!$AO$10:$AQ$190,3,FALSE))="","",(VLOOKUP($E171,'Org List'!$AO$10:$AQ$190,3,FALSE))),"")</f>
        <v>North West Region</v>
      </c>
      <c r="D171" s="93" t="str">
        <f ca="1">IFERROR(IF((VLOOKUP($E171,'Org List'!$AT$10:$AV$190,3,FALSE))="","",(VLOOKUP($E171,'Org List'!$AT$10:$AV$190,3,FALSE))),"")</f>
        <v>NHS England North West (Greater Manchester)</v>
      </c>
      <c r="E171" s="77" t="str">
        <f t="shared" ca="1" si="2"/>
        <v>E08000008</v>
      </c>
      <c r="F171" s="79" t="str">
        <f ca="1">IF(E171="","",VLOOKUP(E171,'Org List'!$J$9:$K$640,2,0))</f>
        <v>Tameside</v>
      </c>
      <c r="G171" s="100">
        <f ca="1">IFERROR(IF((VLOOKUP($E171,'Adj NEA Backsheet'!$D$5:$CB$183,G$9,FALSE))="","",(VLOOKUP($E171,'Adj NEA Backsheet'!$D$5:$CB$183,G$9,FALSE))),"")</f>
        <v>2571.7141889699778</v>
      </c>
      <c r="H171" s="101">
        <f ca="1">IFERROR(IF((VLOOKUP($E171,'Adj NEA Backsheet'!$D$5:$CB$183,H$9,FALSE))="","",(VLOOKUP($E171,'Adj NEA Backsheet'!$D$5:$CB$183,H$9,FALSE))),"")</f>
        <v>2411.0916061253411</v>
      </c>
      <c r="I171" s="101">
        <f ca="1">IFERROR(IF((VLOOKUP($E171,'Adj NEA Backsheet'!$D$5:$CB$183,I$9,FALSE))="","",(VLOOKUP($E171,'Adj NEA Backsheet'!$D$5:$CB$183,I$9,FALSE))),"")</f>
        <v>2388.0289802781085</v>
      </c>
      <c r="J171" s="102">
        <f ca="1">IFERROR(IF((VLOOKUP($E171,'Adj NEA Backsheet'!$D$5:$CB$183,J$9,FALSE))="","",(VLOOKUP($E171,'Adj NEA Backsheet'!$D$5:$CB$183,J$9,FALSE))),"")</f>
        <v>2651.0856063336137</v>
      </c>
      <c r="K171" s="100">
        <f ca="1">IFERROR(IF((VLOOKUP($E171,'Adj NEA Backsheet'!$D$5:$CB$183,K$9,FALSE))="","",(VLOOKUP($E171,'Adj NEA Backsheet'!$D$5:$CB$183,K$9,FALSE))),"")</f>
        <v>4932.6182219199482</v>
      </c>
      <c r="L171" s="101">
        <f ca="1">IFERROR(IF((VLOOKUP($E171,'Adj NEA Backsheet'!$D$5:$CB$183,L$9,FALSE))="","",(VLOOKUP($E171,'Adj NEA Backsheet'!$D$5:$CB$183,L$9,FALSE))),"")</f>
        <v>4801.5497110749402</v>
      </c>
      <c r="M171" s="101">
        <f ca="1">IFERROR(IF((VLOOKUP($E171,'Adj NEA Backsheet'!$D$5:$CB$183,M$9,FALSE))="","",(VLOOKUP($E171,'Adj NEA Backsheet'!$D$5:$CB$183,M$9,FALSE))),"")</f>
        <v>5050.076650574887</v>
      </c>
      <c r="N171" s="103">
        <f ca="1">IFERROR(IF((VLOOKUP($E171,'Adj NEA Backsheet'!$D$5:$CB$183,N$9,FALSE))="","",(VLOOKUP($E171,'Adj NEA Backsheet'!$D$5:$CB$183,N$9,FALSE))),"")</f>
        <v>5124.7500820719551</v>
      </c>
      <c r="O171" s="100">
        <f ca="1">IFERROR(IF((VLOOKUP($E171,'Adj NEA Backsheet'!$D$5:$CB$183,O$9,FALSE))="","",(VLOOKUP($E171,'Adj NEA Backsheet'!$D$5:$CB$183,O$9,FALSE))),"")</f>
        <v>7504.332410889926</v>
      </c>
      <c r="P171" s="104">
        <f ca="1">IFERROR(IF((VLOOKUP($E171,'Adj NEA Backsheet'!$D$5:$CB$183,P$9,FALSE))="","",(VLOOKUP($E171,'Adj NEA Backsheet'!$D$5:$CB$183,P$9,FALSE))),"")</f>
        <v>7212.6413172002813</v>
      </c>
      <c r="Q171" s="101">
        <f ca="1">IFERROR(IF((VLOOKUP($E171,'Adj NEA Backsheet'!$D$5:$CB$183,Q$9,FALSE))="","",(VLOOKUP($E171,'Adj NEA Backsheet'!$D$5:$CB$183,Q$9,FALSE))),"")</f>
        <v>7438.1056308529951</v>
      </c>
      <c r="R171" s="103">
        <f ca="1">IFERROR(IF((VLOOKUP($E171,'Adj NEA Backsheet'!$D$5:$CB$183,R$9,FALSE))="","",(VLOOKUP($E171,'Adj NEA Backsheet'!$D$5:$CB$183,R$9,FALSE))),"")</f>
        <v>7775.8356884055684</v>
      </c>
    </row>
    <row r="172" spans="1:18" ht="15" customHeight="1" x14ac:dyDescent="0.3">
      <c r="A172" s="41">
        <v>159</v>
      </c>
      <c r="B172" s="77" t="str">
        <f ca="1">IFERROR(IF((VLOOKUP($E172,'Org List'!$AJ$10:$AL$190,3,FALSE))="","",(VLOOKUP($E172,'Org List'!$AJ$10:$AL$190,3,FALSE))),"")</f>
        <v>Midlands Commissioning Region</v>
      </c>
      <c r="C172" s="78" t="str">
        <f ca="1">IFERROR(IF((VLOOKUP($E172,'Org List'!$AO$10:$AQ$190,3,FALSE))="","",(VLOOKUP($E172,'Org List'!$AO$10:$AQ$190,3,FALSE))),"")</f>
        <v>West Midlands Region</v>
      </c>
      <c r="D172" s="93" t="str">
        <f ca="1">IFERROR(IF((VLOOKUP($E172,'Org List'!$AT$10:$AV$190,3,FALSE))="","",(VLOOKUP($E172,'Org List'!$AT$10:$AV$190,3,FALSE))),"")</f>
        <v>NHS England Midlands (North Midlands)</v>
      </c>
      <c r="E172" s="77" t="str">
        <f t="shared" ca="1" si="2"/>
        <v>E06000020</v>
      </c>
      <c r="F172" s="79" t="str">
        <f ca="1">IF(E172="","",VLOOKUP(E172,'Org List'!$J$9:$K$640,2,0))</f>
        <v>Telford and Wrekin</v>
      </c>
      <c r="G172" s="100">
        <f ca="1">IFERROR(IF((VLOOKUP($E172,'Adj NEA Backsheet'!$D$5:$CB$183,G$9,FALSE))="","",(VLOOKUP($E172,'Adj NEA Backsheet'!$D$5:$CB$183,G$9,FALSE))),"")</f>
        <v>1843.6256968121552</v>
      </c>
      <c r="H172" s="101">
        <f ca="1">IFERROR(IF((VLOOKUP($E172,'Adj NEA Backsheet'!$D$5:$CB$183,H$9,FALSE))="","",(VLOOKUP($E172,'Adj NEA Backsheet'!$D$5:$CB$183,H$9,FALSE))),"")</f>
        <v>1881.6002834493365</v>
      </c>
      <c r="I172" s="101">
        <f ca="1">IFERROR(IF((VLOOKUP($E172,'Adj NEA Backsheet'!$D$5:$CB$183,I$9,FALSE))="","",(VLOOKUP($E172,'Adj NEA Backsheet'!$D$5:$CB$183,I$9,FALSE))),"")</f>
        <v>1958.0652609160995</v>
      </c>
      <c r="J172" s="102">
        <f ca="1">IFERROR(IF((VLOOKUP($E172,'Adj NEA Backsheet'!$D$5:$CB$183,J$9,FALSE))="","",(VLOOKUP($E172,'Adj NEA Backsheet'!$D$5:$CB$183,J$9,FALSE))),"")</f>
        <v>2013.0224700059744</v>
      </c>
      <c r="K172" s="100">
        <f ca="1">IFERROR(IF((VLOOKUP($E172,'Adj NEA Backsheet'!$D$5:$CB$183,K$9,FALSE))="","",(VLOOKUP($E172,'Adj NEA Backsheet'!$D$5:$CB$183,K$9,FALSE))),"")</f>
        <v>3655.4662692802785</v>
      </c>
      <c r="L172" s="101">
        <f ca="1">IFERROR(IF((VLOOKUP($E172,'Adj NEA Backsheet'!$D$5:$CB$183,L$9,FALSE))="","",(VLOOKUP($E172,'Adj NEA Backsheet'!$D$5:$CB$183,L$9,FALSE))),"")</f>
        <v>3732.3391542097952</v>
      </c>
      <c r="M172" s="101">
        <f ca="1">IFERROR(IF((VLOOKUP($E172,'Adj NEA Backsheet'!$D$5:$CB$183,M$9,FALSE))="","",(VLOOKUP($E172,'Adj NEA Backsheet'!$D$5:$CB$183,M$9,FALSE))),"")</f>
        <v>3922.6029101746894</v>
      </c>
      <c r="N172" s="103">
        <f ca="1">IFERROR(IF((VLOOKUP($E172,'Adj NEA Backsheet'!$D$5:$CB$183,N$9,FALSE))="","",(VLOOKUP($E172,'Adj NEA Backsheet'!$D$5:$CB$183,N$9,FALSE))),"")</f>
        <v>3942.2594487905526</v>
      </c>
      <c r="O172" s="100">
        <f ca="1">IFERROR(IF((VLOOKUP($E172,'Adj NEA Backsheet'!$D$5:$CB$183,O$9,FALSE))="","",(VLOOKUP($E172,'Adj NEA Backsheet'!$D$5:$CB$183,O$9,FALSE))),"")</f>
        <v>5499.0919660924337</v>
      </c>
      <c r="P172" s="104">
        <f ca="1">IFERROR(IF((VLOOKUP($E172,'Adj NEA Backsheet'!$D$5:$CB$183,P$9,FALSE))="","",(VLOOKUP($E172,'Adj NEA Backsheet'!$D$5:$CB$183,P$9,FALSE))),"")</f>
        <v>5613.9394376591317</v>
      </c>
      <c r="Q172" s="101">
        <f ca="1">IFERROR(IF((VLOOKUP($E172,'Adj NEA Backsheet'!$D$5:$CB$183,Q$9,FALSE))="","",(VLOOKUP($E172,'Adj NEA Backsheet'!$D$5:$CB$183,Q$9,FALSE))),"")</f>
        <v>5880.6681710907887</v>
      </c>
      <c r="R172" s="103">
        <f ca="1">IFERROR(IF((VLOOKUP($E172,'Adj NEA Backsheet'!$D$5:$CB$183,R$9,FALSE))="","",(VLOOKUP($E172,'Adj NEA Backsheet'!$D$5:$CB$183,R$9,FALSE))),"")</f>
        <v>5955.281918796527</v>
      </c>
    </row>
    <row r="173" spans="1:18" ht="15" customHeight="1" x14ac:dyDescent="0.3">
      <c r="A173" s="41">
        <v>160</v>
      </c>
      <c r="B173" s="77" t="str">
        <f ca="1">IFERROR(IF((VLOOKUP($E173,'Org List'!$AJ$10:$AL$190,3,FALSE))="","",(VLOOKUP($E173,'Org List'!$AJ$10:$AL$190,3,FALSE))),"")</f>
        <v>East of England Commissioning Region</v>
      </c>
      <c r="C173" s="78" t="str">
        <f ca="1">IFERROR(IF((VLOOKUP($E173,'Org List'!$AO$10:$AQ$190,3,FALSE))="","",(VLOOKUP($E173,'Org List'!$AO$10:$AQ$190,3,FALSE))),"")</f>
        <v>East Region</v>
      </c>
      <c r="D173" s="93" t="str">
        <f ca="1">IFERROR(IF((VLOOKUP($E173,'Org List'!$AT$10:$AV$190,3,FALSE))="","",(VLOOKUP($E173,'Org List'!$AT$10:$AV$190,3,FALSE))),"")</f>
        <v>NHS England East (East)</v>
      </c>
      <c r="E173" s="77" t="str">
        <f t="shared" ca="1" si="2"/>
        <v>E06000034</v>
      </c>
      <c r="F173" s="79" t="str">
        <f ca="1">IF(E173="","",VLOOKUP(E173,'Org List'!$J$9:$K$640,2,0))</f>
        <v>Thurrock</v>
      </c>
      <c r="G173" s="100">
        <f ca="1">IFERROR(IF((VLOOKUP($E173,'Adj NEA Backsheet'!$D$5:$CB$183,G$9,FALSE))="","",(VLOOKUP($E173,'Adj NEA Backsheet'!$D$5:$CB$183,G$9,FALSE))),"")</f>
        <v>2150.0475422746722</v>
      </c>
      <c r="H173" s="101">
        <f ca="1">IFERROR(IF((VLOOKUP($E173,'Adj NEA Backsheet'!$D$5:$CB$183,H$9,FALSE))="","",(VLOOKUP($E173,'Adj NEA Backsheet'!$D$5:$CB$183,H$9,FALSE))),"")</f>
        <v>2174.1471578561359</v>
      </c>
      <c r="I173" s="101">
        <f ca="1">IFERROR(IF((VLOOKUP($E173,'Adj NEA Backsheet'!$D$5:$CB$183,I$9,FALSE))="","",(VLOOKUP($E173,'Adj NEA Backsheet'!$D$5:$CB$183,I$9,FALSE))),"")</f>
        <v>2140.0217837245532</v>
      </c>
      <c r="J173" s="102">
        <f ca="1">IFERROR(IF((VLOOKUP($E173,'Adj NEA Backsheet'!$D$5:$CB$183,J$9,FALSE))="","",(VLOOKUP($E173,'Adj NEA Backsheet'!$D$5:$CB$183,J$9,FALSE))),"")</f>
        <v>2143.586437156182</v>
      </c>
      <c r="K173" s="100">
        <f ca="1">IFERROR(IF((VLOOKUP($E173,'Adj NEA Backsheet'!$D$5:$CB$183,K$9,FALSE))="","",(VLOOKUP($E173,'Adj NEA Backsheet'!$D$5:$CB$183,K$9,FALSE))),"")</f>
        <v>2828.7668812754277</v>
      </c>
      <c r="L173" s="101">
        <f ca="1">IFERROR(IF((VLOOKUP($E173,'Adj NEA Backsheet'!$D$5:$CB$183,L$9,FALSE))="","",(VLOOKUP($E173,'Adj NEA Backsheet'!$D$5:$CB$183,L$9,FALSE))),"")</f>
        <v>2906.954318683579</v>
      </c>
      <c r="M173" s="101">
        <f ca="1">IFERROR(IF((VLOOKUP($E173,'Adj NEA Backsheet'!$D$5:$CB$183,M$9,FALSE))="","",(VLOOKUP($E173,'Adj NEA Backsheet'!$D$5:$CB$183,M$9,FALSE))),"")</f>
        <v>2949.1536512716898</v>
      </c>
      <c r="N173" s="103">
        <f ca="1">IFERROR(IF((VLOOKUP($E173,'Adj NEA Backsheet'!$D$5:$CB$183,N$9,FALSE))="","",(VLOOKUP($E173,'Adj NEA Backsheet'!$D$5:$CB$183,N$9,FALSE))),"")</f>
        <v>2888.4325177891697</v>
      </c>
      <c r="O173" s="100">
        <f ca="1">IFERROR(IF((VLOOKUP($E173,'Adj NEA Backsheet'!$D$5:$CB$183,O$9,FALSE))="","",(VLOOKUP($E173,'Adj NEA Backsheet'!$D$5:$CB$183,O$9,FALSE))),"")</f>
        <v>4978.8144235501004</v>
      </c>
      <c r="P173" s="104">
        <f ca="1">IFERROR(IF((VLOOKUP($E173,'Adj NEA Backsheet'!$D$5:$CB$183,P$9,FALSE))="","",(VLOOKUP($E173,'Adj NEA Backsheet'!$D$5:$CB$183,P$9,FALSE))),"")</f>
        <v>5081.1014765397149</v>
      </c>
      <c r="Q173" s="101">
        <f ca="1">IFERROR(IF((VLOOKUP($E173,'Adj NEA Backsheet'!$D$5:$CB$183,Q$9,FALSE))="","",(VLOOKUP($E173,'Adj NEA Backsheet'!$D$5:$CB$183,Q$9,FALSE))),"")</f>
        <v>5089.175434996243</v>
      </c>
      <c r="R173" s="103">
        <f ca="1">IFERROR(IF((VLOOKUP($E173,'Adj NEA Backsheet'!$D$5:$CB$183,R$9,FALSE))="","",(VLOOKUP($E173,'Adj NEA Backsheet'!$D$5:$CB$183,R$9,FALSE))),"")</f>
        <v>5032.0189549453517</v>
      </c>
    </row>
    <row r="174" spans="1:18" ht="15" customHeight="1" x14ac:dyDescent="0.3">
      <c r="A174" s="41">
        <v>161</v>
      </c>
      <c r="B174" s="77" t="str">
        <f ca="1">IFERROR(IF((VLOOKUP($E174,'Org List'!$AJ$10:$AL$190,3,FALSE))="","",(VLOOKUP($E174,'Org List'!$AJ$10:$AL$190,3,FALSE))),"")</f>
        <v>South West England Commissioning Region</v>
      </c>
      <c r="C174" s="78" t="str">
        <f ca="1">IFERROR(IF((VLOOKUP($E174,'Org List'!$AO$10:$AQ$190,3,FALSE))="","",(VLOOKUP($E174,'Org List'!$AO$10:$AQ$190,3,FALSE))),"")</f>
        <v>South West Region</v>
      </c>
      <c r="D174" s="93" t="str">
        <f ca="1">IFERROR(IF((VLOOKUP($E174,'Org List'!$AT$10:$AV$190,3,FALSE))="","",(VLOOKUP($E174,'Org List'!$AT$10:$AV$190,3,FALSE))),"")</f>
        <v>NHS England South West (South West South)</v>
      </c>
      <c r="E174" s="77" t="str">
        <f t="shared" ca="1" si="2"/>
        <v>E06000027</v>
      </c>
      <c r="F174" s="79" t="str">
        <f ca="1">IF(E174="","",VLOOKUP(E174,'Org List'!$J$9:$K$640,2,0))</f>
        <v>Torbay</v>
      </c>
      <c r="G174" s="100">
        <f ca="1">IFERROR(IF((VLOOKUP($E174,'Adj NEA Backsheet'!$D$5:$CB$183,G$9,FALSE))="","",(VLOOKUP($E174,'Adj NEA Backsheet'!$D$5:$CB$183,G$9,FALSE))),"")</f>
        <v>1689.8533430217683</v>
      </c>
      <c r="H174" s="101">
        <f ca="1">IFERROR(IF((VLOOKUP($E174,'Adj NEA Backsheet'!$D$5:$CB$183,H$9,FALSE))="","",(VLOOKUP($E174,'Adj NEA Backsheet'!$D$5:$CB$183,H$9,FALSE))),"")</f>
        <v>1667.4389099828406</v>
      </c>
      <c r="I174" s="101">
        <f ca="1">IFERROR(IF((VLOOKUP($E174,'Adj NEA Backsheet'!$D$5:$CB$183,I$9,FALSE))="","",(VLOOKUP($E174,'Adj NEA Backsheet'!$D$5:$CB$183,I$9,FALSE))),"")</f>
        <v>1622.1227736215301</v>
      </c>
      <c r="J174" s="102">
        <f ca="1">IFERROR(IF((VLOOKUP($E174,'Adj NEA Backsheet'!$D$5:$CB$183,J$9,FALSE))="","",(VLOOKUP($E174,'Adj NEA Backsheet'!$D$5:$CB$183,J$9,FALSE))),"")</f>
        <v>1629.9190981568095</v>
      </c>
      <c r="K174" s="100">
        <f ca="1">IFERROR(IF((VLOOKUP($E174,'Adj NEA Backsheet'!$D$5:$CB$183,K$9,FALSE))="","",(VLOOKUP($E174,'Adj NEA Backsheet'!$D$5:$CB$183,K$9,FALSE))),"")</f>
        <v>3017.1775951530535</v>
      </c>
      <c r="L174" s="101">
        <f ca="1">IFERROR(IF((VLOOKUP($E174,'Adj NEA Backsheet'!$D$5:$CB$183,L$9,FALSE))="","",(VLOOKUP($E174,'Adj NEA Backsheet'!$D$5:$CB$183,L$9,FALSE))),"")</f>
        <v>2963.5778639730088</v>
      </c>
      <c r="M174" s="101">
        <f ca="1">IFERROR(IF((VLOOKUP($E174,'Adj NEA Backsheet'!$D$5:$CB$183,M$9,FALSE))="","",(VLOOKUP($E174,'Adj NEA Backsheet'!$D$5:$CB$183,M$9,FALSE))),"")</f>
        <v>3033.2575145070668</v>
      </c>
      <c r="N174" s="103">
        <f ca="1">IFERROR(IF((VLOOKUP($E174,'Adj NEA Backsheet'!$D$5:$CB$183,N$9,FALSE))="","",(VLOOKUP($E174,'Adj NEA Backsheet'!$D$5:$CB$183,N$9,FALSE))),"")</f>
        <v>3058.5955692467242</v>
      </c>
      <c r="O174" s="100">
        <f ca="1">IFERROR(IF((VLOOKUP($E174,'Adj NEA Backsheet'!$D$5:$CB$183,O$9,FALSE))="","",(VLOOKUP($E174,'Adj NEA Backsheet'!$D$5:$CB$183,O$9,FALSE))),"")</f>
        <v>4707.030938174822</v>
      </c>
      <c r="P174" s="104">
        <f ca="1">IFERROR(IF((VLOOKUP($E174,'Adj NEA Backsheet'!$D$5:$CB$183,P$9,FALSE))="","",(VLOOKUP($E174,'Adj NEA Backsheet'!$D$5:$CB$183,P$9,FALSE))),"")</f>
        <v>4631.0167739558492</v>
      </c>
      <c r="Q174" s="101">
        <f ca="1">IFERROR(IF((VLOOKUP($E174,'Adj NEA Backsheet'!$D$5:$CB$183,Q$9,FALSE))="","",(VLOOKUP($E174,'Adj NEA Backsheet'!$D$5:$CB$183,Q$9,FALSE))),"")</f>
        <v>4655.3802881285974</v>
      </c>
      <c r="R174" s="103">
        <f ca="1">IFERROR(IF((VLOOKUP($E174,'Adj NEA Backsheet'!$D$5:$CB$183,R$9,FALSE))="","",(VLOOKUP($E174,'Adj NEA Backsheet'!$D$5:$CB$183,R$9,FALSE))),"")</f>
        <v>4688.5146674035332</v>
      </c>
    </row>
    <row r="175" spans="1:18" ht="15" customHeight="1" x14ac:dyDescent="0.3">
      <c r="A175" s="41">
        <v>162</v>
      </c>
      <c r="B175" s="77" t="str">
        <f ca="1">IFERROR(IF((VLOOKUP($E175,'Org List'!$AJ$10:$AL$190,3,FALSE))="","",(VLOOKUP($E175,'Org List'!$AJ$10:$AL$190,3,FALSE))),"")</f>
        <v>London Commissioning Region</v>
      </c>
      <c r="C175" s="78" t="str">
        <f ca="1">IFERROR(IF((VLOOKUP($E175,'Org List'!$AO$10:$AQ$190,3,FALSE))="","",(VLOOKUP($E175,'Org List'!$AO$10:$AQ$190,3,FALSE))),"")</f>
        <v>London Region</v>
      </c>
      <c r="D175" s="93" t="str">
        <f ca="1">IFERROR(IF((VLOOKUP($E175,'Org List'!$AT$10:$AV$190,3,FALSE))="","",(VLOOKUP($E175,'Org List'!$AT$10:$AV$190,3,FALSE))),"")</f>
        <v>NHS England London</v>
      </c>
      <c r="E175" s="77" t="str">
        <f t="shared" ca="1" si="2"/>
        <v>E09000030</v>
      </c>
      <c r="F175" s="79" t="str">
        <f ca="1">IF(E175="","",VLOOKUP(E175,'Org List'!$J$9:$K$640,2,0))</f>
        <v>Tower Hamlets</v>
      </c>
      <c r="G175" s="100">
        <f ca="1">IFERROR(IF((VLOOKUP($E175,'Adj NEA Backsheet'!$D$5:$CB$183,G$9,FALSE))="","",(VLOOKUP($E175,'Adj NEA Backsheet'!$D$5:$CB$183,G$9,FALSE))),"")</f>
        <v>2271.8821971676821</v>
      </c>
      <c r="H175" s="101">
        <f ca="1">IFERROR(IF((VLOOKUP($E175,'Adj NEA Backsheet'!$D$5:$CB$183,H$9,FALSE))="","",(VLOOKUP($E175,'Adj NEA Backsheet'!$D$5:$CB$183,H$9,FALSE))),"")</f>
        <v>2740.0048579035579</v>
      </c>
      <c r="I175" s="101">
        <f ca="1">IFERROR(IF((VLOOKUP($E175,'Adj NEA Backsheet'!$D$5:$CB$183,I$9,FALSE))="","",(VLOOKUP($E175,'Adj NEA Backsheet'!$D$5:$CB$183,I$9,FALSE))),"")</f>
        <v>2856.6924000192603</v>
      </c>
      <c r="J175" s="102">
        <f ca="1">IFERROR(IF((VLOOKUP($E175,'Adj NEA Backsheet'!$D$5:$CB$183,J$9,FALSE))="","",(VLOOKUP($E175,'Adj NEA Backsheet'!$D$5:$CB$183,J$9,FALSE))),"")</f>
        <v>2870.7998572904298</v>
      </c>
      <c r="K175" s="100">
        <f ca="1">IFERROR(IF((VLOOKUP($E175,'Adj NEA Backsheet'!$D$5:$CB$183,K$9,FALSE))="","",(VLOOKUP($E175,'Adj NEA Backsheet'!$D$5:$CB$183,K$9,FALSE))),"")</f>
        <v>4114.2792585299576</v>
      </c>
      <c r="L175" s="101">
        <f ca="1">IFERROR(IF((VLOOKUP($E175,'Adj NEA Backsheet'!$D$5:$CB$183,L$9,FALSE))="","",(VLOOKUP($E175,'Adj NEA Backsheet'!$D$5:$CB$183,L$9,FALSE))),"")</f>
        <v>3967.5572700392049</v>
      </c>
      <c r="M175" s="101">
        <f ca="1">IFERROR(IF((VLOOKUP($E175,'Adj NEA Backsheet'!$D$5:$CB$183,M$9,FALSE))="","",(VLOOKUP($E175,'Adj NEA Backsheet'!$D$5:$CB$183,M$9,FALSE))),"")</f>
        <v>4344.496419921813</v>
      </c>
      <c r="N175" s="103">
        <f ca="1">IFERROR(IF((VLOOKUP($E175,'Adj NEA Backsheet'!$D$5:$CB$183,N$9,FALSE))="","",(VLOOKUP($E175,'Adj NEA Backsheet'!$D$5:$CB$183,N$9,FALSE))),"")</f>
        <v>4413.9833483137409</v>
      </c>
      <c r="O175" s="100">
        <f ca="1">IFERROR(IF((VLOOKUP($E175,'Adj NEA Backsheet'!$D$5:$CB$183,O$9,FALSE))="","",(VLOOKUP($E175,'Adj NEA Backsheet'!$D$5:$CB$183,O$9,FALSE))),"")</f>
        <v>6386.1614556976401</v>
      </c>
      <c r="P175" s="104">
        <f ca="1">IFERROR(IF((VLOOKUP($E175,'Adj NEA Backsheet'!$D$5:$CB$183,P$9,FALSE))="","",(VLOOKUP($E175,'Adj NEA Backsheet'!$D$5:$CB$183,P$9,FALSE))),"")</f>
        <v>6707.5621279427633</v>
      </c>
      <c r="Q175" s="101">
        <f ca="1">IFERROR(IF((VLOOKUP($E175,'Adj NEA Backsheet'!$D$5:$CB$183,Q$9,FALSE))="","",(VLOOKUP($E175,'Adj NEA Backsheet'!$D$5:$CB$183,Q$9,FALSE))),"")</f>
        <v>7201.1888199410732</v>
      </c>
      <c r="R175" s="103">
        <f ca="1">IFERROR(IF((VLOOKUP($E175,'Adj NEA Backsheet'!$D$5:$CB$183,R$9,FALSE))="","",(VLOOKUP($E175,'Adj NEA Backsheet'!$D$5:$CB$183,R$9,FALSE))),"")</f>
        <v>7284.7832056041707</v>
      </c>
    </row>
    <row r="176" spans="1:18" ht="15" customHeight="1" x14ac:dyDescent="0.3">
      <c r="A176" s="41">
        <v>163</v>
      </c>
      <c r="B176" s="77" t="str">
        <f ca="1">IFERROR(IF((VLOOKUP($E176,'Org List'!$AJ$10:$AL$190,3,FALSE))="","",(VLOOKUP($E176,'Org List'!$AJ$10:$AL$190,3,FALSE))),"")</f>
        <v>North West Commissioning Region</v>
      </c>
      <c r="C176" s="78" t="str">
        <f ca="1">IFERROR(IF((VLOOKUP($E176,'Org List'!$AO$10:$AQ$190,3,FALSE))="","",(VLOOKUP($E176,'Org List'!$AO$10:$AQ$190,3,FALSE))),"")</f>
        <v>North West Region</v>
      </c>
      <c r="D176" s="93" t="str">
        <f ca="1">IFERROR(IF((VLOOKUP($E176,'Org List'!$AT$10:$AV$190,3,FALSE))="","",(VLOOKUP($E176,'Org List'!$AT$10:$AV$190,3,FALSE))),"")</f>
        <v>NHS England North West (Greater Manchester)</v>
      </c>
      <c r="E176" s="77" t="str">
        <f t="shared" ca="1" si="2"/>
        <v>E08000009</v>
      </c>
      <c r="F176" s="79" t="str">
        <f ca="1">IF(E176="","",VLOOKUP(E176,'Org List'!$J$9:$K$640,2,0))</f>
        <v>Trafford</v>
      </c>
      <c r="G176" s="100">
        <f ca="1">IFERROR(IF((VLOOKUP($E176,'Adj NEA Backsheet'!$D$5:$CB$183,G$9,FALSE))="","",(VLOOKUP($E176,'Adj NEA Backsheet'!$D$5:$CB$183,G$9,FALSE))),"")</f>
        <v>2432.0582838339451</v>
      </c>
      <c r="H176" s="101">
        <f ca="1">IFERROR(IF((VLOOKUP($E176,'Adj NEA Backsheet'!$D$5:$CB$183,H$9,FALSE))="","",(VLOOKUP($E176,'Adj NEA Backsheet'!$D$5:$CB$183,H$9,FALSE))),"")</f>
        <v>2663.160347048934</v>
      </c>
      <c r="I176" s="101">
        <f ca="1">IFERROR(IF((VLOOKUP($E176,'Adj NEA Backsheet'!$D$5:$CB$183,I$9,FALSE))="","",(VLOOKUP($E176,'Adj NEA Backsheet'!$D$5:$CB$183,I$9,FALSE))),"")</f>
        <v>2739.4118596057542</v>
      </c>
      <c r="J176" s="102">
        <f ca="1">IFERROR(IF((VLOOKUP($E176,'Adj NEA Backsheet'!$D$5:$CB$183,J$9,FALSE))="","",(VLOOKUP($E176,'Adj NEA Backsheet'!$D$5:$CB$183,J$9,FALSE))),"")</f>
        <v>2640.0743038241239</v>
      </c>
      <c r="K176" s="100">
        <f ca="1">IFERROR(IF((VLOOKUP($E176,'Adj NEA Backsheet'!$D$5:$CB$183,K$9,FALSE))="","",(VLOOKUP($E176,'Adj NEA Backsheet'!$D$5:$CB$183,K$9,FALSE))),"")</f>
        <v>4652.1338629555021</v>
      </c>
      <c r="L176" s="101">
        <f ca="1">IFERROR(IF((VLOOKUP($E176,'Adj NEA Backsheet'!$D$5:$CB$183,L$9,FALSE))="","",(VLOOKUP($E176,'Adj NEA Backsheet'!$D$5:$CB$183,L$9,FALSE))),"")</f>
        <v>4568.8041259529027</v>
      </c>
      <c r="M176" s="101">
        <f ca="1">IFERROR(IF((VLOOKUP($E176,'Adj NEA Backsheet'!$D$5:$CB$183,M$9,FALSE))="","",(VLOOKUP($E176,'Adj NEA Backsheet'!$D$5:$CB$183,M$9,FALSE))),"")</f>
        <v>4779.1125773733074</v>
      </c>
      <c r="N176" s="103">
        <f ca="1">IFERROR(IF((VLOOKUP($E176,'Adj NEA Backsheet'!$D$5:$CB$183,N$9,FALSE))="","",(VLOOKUP($E176,'Adj NEA Backsheet'!$D$5:$CB$183,N$9,FALSE))),"")</f>
        <v>4862.0801708357649</v>
      </c>
      <c r="O176" s="100">
        <f ca="1">IFERROR(IF((VLOOKUP($E176,'Adj NEA Backsheet'!$D$5:$CB$183,O$9,FALSE))="","",(VLOOKUP($E176,'Adj NEA Backsheet'!$D$5:$CB$183,O$9,FALSE))),"")</f>
        <v>7084.1921467894472</v>
      </c>
      <c r="P176" s="104">
        <f ca="1">IFERROR(IF((VLOOKUP($E176,'Adj NEA Backsheet'!$D$5:$CB$183,P$9,FALSE))="","",(VLOOKUP($E176,'Adj NEA Backsheet'!$D$5:$CB$183,P$9,FALSE))),"")</f>
        <v>7231.9644730018372</v>
      </c>
      <c r="Q176" s="101">
        <f ca="1">IFERROR(IF((VLOOKUP($E176,'Adj NEA Backsheet'!$D$5:$CB$183,Q$9,FALSE))="","",(VLOOKUP($E176,'Adj NEA Backsheet'!$D$5:$CB$183,Q$9,FALSE))),"")</f>
        <v>7518.5244369790616</v>
      </c>
      <c r="R176" s="103">
        <f ca="1">IFERROR(IF((VLOOKUP($E176,'Adj NEA Backsheet'!$D$5:$CB$183,R$9,FALSE))="","",(VLOOKUP($E176,'Adj NEA Backsheet'!$D$5:$CB$183,R$9,FALSE))),"")</f>
        <v>7502.1544746598884</v>
      </c>
    </row>
    <row r="177" spans="1:18" ht="15" customHeight="1" x14ac:dyDescent="0.3">
      <c r="A177" s="41">
        <v>164</v>
      </c>
      <c r="B177" s="77" t="str">
        <f ca="1">IFERROR(IF((VLOOKUP($E177,'Org List'!$AJ$10:$AL$190,3,FALSE))="","",(VLOOKUP($E177,'Org List'!$AJ$10:$AL$190,3,FALSE))),"")</f>
        <v>North East and Yorkshire Commissioning Region</v>
      </c>
      <c r="C177" s="78" t="str">
        <f ca="1">IFERROR(IF((VLOOKUP($E177,'Org List'!$AO$10:$AQ$190,3,FALSE))="","",(VLOOKUP($E177,'Org List'!$AO$10:$AQ$190,3,FALSE))),"")</f>
        <v>Yorkshire and The Humber Region</v>
      </c>
      <c r="D177" s="93" t="str">
        <f ca="1">IFERROR(IF((VLOOKUP($E177,'Org List'!$AT$10:$AV$190,3,FALSE))="","",(VLOOKUP($E177,'Org List'!$AT$10:$AV$190,3,FALSE))),"")</f>
        <v>NHS England North East and Yokrshire (Yorkshire And Humber)</v>
      </c>
      <c r="E177" s="77" t="str">
        <f t="shared" ca="1" si="2"/>
        <v>E08000036</v>
      </c>
      <c r="F177" s="79" t="str">
        <f ca="1">IF(E177="","",VLOOKUP(E177,'Org List'!$J$9:$K$640,2,0))</f>
        <v>Wakefield</v>
      </c>
      <c r="G177" s="100">
        <f ca="1">IFERROR(IF((VLOOKUP($E177,'Adj NEA Backsheet'!$D$5:$CB$183,G$9,FALSE))="","",(VLOOKUP($E177,'Adj NEA Backsheet'!$D$5:$CB$183,G$9,FALSE))),"")</f>
        <v>3097.7279054047967</v>
      </c>
      <c r="H177" s="101">
        <f ca="1">IFERROR(IF((VLOOKUP($E177,'Adj NEA Backsheet'!$D$5:$CB$183,H$9,FALSE))="","",(VLOOKUP($E177,'Adj NEA Backsheet'!$D$5:$CB$183,H$9,FALSE))),"")</f>
        <v>2991.952499049758</v>
      </c>
      <c r="I177" s="101">
        <f ca="1">IFERROR(IF((VLOOKUP($E177,'Adj NEA Backsheet'!$D$5:$CB$183,I$9,FALSE))="","",(VLOOKUP($E177,'Adj NEA Backsheet'!$D$5:$CB$183,I$9,FALSE))),"")</f>
        <v>3228.2403787284047</v>
      </c>
      <c r="J177" s="102">
        <f ca="1">IFERROR(IF((VLOOKUP($E177,'Adj NEA Backsheet'!$D$5:$CB$183,J$9,FALSE))="","",(VLOOKUP($E177,'Adj NEA Backsheet'!$D$5:$CB$183,J$9,FALSE))),"")</f>
        <v>3087.9080709530799</v>
      </c>
      <c r="K177" s="100">
        <f ca="1">IFERROR(IF((VLOOKUP($E177,'Adj NEA Backsheet'!$D$5:$CB$183,K$9,FALSE))="","",(VLOOKUP($E177,'Adj NEA Backsheet'!$D$5:$CB$183,K$9,FALSE))),"")</f>
        <v>6913.2275296891667</v>
      </c>
      <c r="L177" s="101">
        <f ca="1">IFERROR(IF((VLOOKUP($E177,'Adj NEA Backsheet'!$D$5:$CB$183,L$9,FALSE))="","",(VLOOKUP($E177,'Adj NEA Backsheet'!$D$5:$CB$183,L$9,FALSE))),"")</f>
        <v>6678.1822265712872</v>
      </c>
      <c r="M177" s="101">
        <f ca="1">IFERROR(IF((VLOOKUP($E177,'Adj NEA Backsheet'!$D$5:$CB$183,M$9,FALSE))="","",(VLOOKUP($E177,'Adj NEA Backsheet'!$D$5:$CB$183,M$9,FALSE))),"")</f>
        <v>6941.0172921707053</v>
      </c>
      <c r="N177" s="103">
        <f ca="1">IFERROR(IF((VLOOKUP($E177,'Adj NEA Backsheet'!$D$5:$CB$183,N$9,FALSE))="","",(VLOOKUP($E177,'Adj NEA Backsheet'!$D$5:$CB$183,N$9,FALSE))),"")</f>
        <v>7181.7350623381672</v>
      </c>
      <c r="O177" s="100">
        <f ca="1">IFERROR(IF((VLOOKUP($E177,'Adj NEA Backsheet'!$D$5:$CB$183,O$9,FALSE))="","",(VLOOKUP($E177,'Adj NEA Backsheet'!$D$5:$CB$183,O$9,FALSE))),"")</f>
        <v>10010.955435093963</v>
      </c>
      <c r="P177" s="104">
        <f ca="1">IFERROR(IF((VLOOKUP($E177,'Adj NEA Backsheet'!$D$5:$CB$183,P$9,FALSE))="","",(VLOOKUP($E177,'Adj NEA Backsheet'!$D$5:$CB$183,P$9,FALSE))),"")</f>
        <v>9670.1347256210447</v>
      </c>
      <c r="Q177" s="101">
        <f ca="1">IFERROR(IF((VLOOKUP($E177,'Adj NEA Backsheet'!$D$5:$CB$183,Q$9,FALSE))="","",(VLOOKUP($E177,'Adj NEA Backsheet'!$D$5:$CB$183,Q$9,FALSE))),"")</f>
        <v>10169.257670899111</v>
      </c>
      <c r="R177" s="103">
        <f ca="1">IFERROR(IF((VLOOKUP($E177,'Adj NEA Backsheet'!$D$5:$CB$183,R$9,FALSE))="","",(VLOOKUP($E177,'Adj NEA Backsheet'!$D$5:$CB$183,R$9,FALSE))),"")</f>
        <v>10269.643133291247</v>
      </c>
    </row>
    <row r="178" spans="1:18" ht="15" customHeight="1" x14ac:dyDescent="0.3">
      <c r="A178" s="41">
        <v>165</v>
      </c>
      <c r="B178" s="77" t="str">
        <f ca="1">IFERROR(IF((VLOOKUP($E178,'Org List'!$AJ$10:$AL$190,3,FALSE))="","",(VLOOKUP($E178,'Org List'!$AJ$10:$AL$190,3,FALSE))),"")</f>
        <v>Midlands Commissioning Region</v>
      </c>
      <c r="C178" s="78" t="str">
        <f ca="1">IFERROR(IF((VLOOKUP($E178,'Org List'!$AO$10:$AQ$190,3,FALSE))="","",(VLOOKUP($E178,'Org List'!$AO$10:$AQ$190,3,FALSE))),"")</f>
        <v>West Midlands Region</v>
      </c>
      <c r="D178" s="93" t="str">
        <f ca="1">IFERROR(IF((VLOOKUP($E178,'Org List'!$AT$10:$AV$190,3,FALSE))="","",(VLOOKUP($E178,'Org List'!$AT$10:$AV$190,3,FALSE))),"")</f>
        <v>NHS England Midlands (West Midlands)</v>
      </c>
      <c r="E178" s="77" t="str">
        <f t="shared" ca="1" si="2"/>
        <v>E08000030</v>
      </c>
      <c r="F178" s="79" t="str">
        <f ca="1">IF(E178="","",VLOOKUP(E178,'Org List'!$J$9:$K$640,2,0))</f>
        <v>Walsall</v>
      </c>
      <c r="G178" s="100">
        <f ca="1">IFERROR(IF((VLOOKUP($E178,'Adj NEA Backsheet'!$D$5:$CB$183,G$9,FALSE))="","",(VLOOKUP($E178,'Adj NEA Backsheet'!$D$5:$CB$183,G$9,FALSE))),"")</f>
        <v>3028.0467408740465</v>
      </c>
      <c r="H178" s="101">
        <f ca="1">IFERROR(IF((VLOOKUP($E178,'Adj NEA Backsheet'!$D$5:$CB$183,H$9,FALSE))="","",(VLOOKUP($E178,'Adj NEA Backsheet'!$D$5:$CB$183,H$9,FALSE))),"")</f>
        <v>3110.483724490206</v>
      </c>
      <c r="I178" s="101">
        <f ca="1">IFERROR(IF((VLOOKUP($E178,'Adj NEA Backsheet'!$D$5:$CB$183,I$9,FALSE))="","",(VLOOKUP($E178,'Adj NEA Backsheet'!$D$5:$CB$183,I$9,FALSE))),"")</f>
        <v>3459.8159058706251</v>
      </c>
      <c r="J178" s="102">
        <f ca="1">IFERROR(IF((VLOOKUP($E178,'Adj NEA Backsheet'!$D$5:$CB$183,J$9,FALSE))="","",(VLOOKUP($E178,'Adj NEA Backsheet'!$D$5:$CB$183,J$9,FALSE))),"")</f>
        <v>3319.5614873208997</v>
      </c>
      <c r="K178" s="100">
        <f ca="1">IFERROR(IF((VLOOKUP($E178,'Adj NEA Backsheet'!$D$5:$CB$183,K$9,FALSE))="","",(VLOOKUP($E178,'Adj NEA Backsheet'!$D$5:$CB$183,K$9,FALSE))),"")</f>
        <v>5708.1183279155166</v>
      </c>
      <c r="L178" s="101">
        <f ca="1">IFERROR(IF((VLOOKUP($E178,'Adj NEA Backsheet'!$D$5:$CB$183,L$9,FALSE))="","",(VLOOKUP($E178,'Adj NEA Backsheet'!$D$5:$CB$183,L$9,FALSE))),"")</f>
        <v>5712.4947191560004</v>
      </c>
      <c r="M178" s="101">
        <f ca="1">IFERROR(IF((VLOOKUP($E178,'Adj NEA Backsheet'!$D$5:$CB$183,M$9,FALSE))="","",(VLOOKUP($E178,'Adj NEA Backsheet'!$D$5:$CB$183,M$9,FALSE))),"")</f>
        <v>6096.6977704768524</v>
      </c>
      <c r="N178" s="103">
        <f ca="1">IFERROR(IF((VLOOKUP($E178,'Adj NEA Backsheet'!$D$5:$CB$183,N$9,FALSE))="","",(VLOOKUP($E178,'Adj NEA Backsheet'!$D$5:$CB$183,N$9,FALSE))),"")</f>
        <v>6011.3329037162466</v>
      </c>
      <c r="O178" s="100">
        <f ca="1">IFERROR(IF((VLOOKUP($E178,'Adj NEA Backsheet'!$D$5:$CB$183,O$9,FALSE))="","",(VLOOKUP($E178,'Adj NEA Backsheet'!$D$5:$CB$183,O$9,FALSE))),"")</f>
        <v>8736.1650687895635</v>
      </c>
      <c r="P178" s="104">
        <f ca="1">IFERROR(IF((VLOOKUP($E178,'Adj NEA Backsheet'!$D$5:$CB$183,P$9,FALSE))="","",(VLOOKUP($E178,'Adj NEA Backsheet'!$D$5:$CB$183,P$9,FALSE))),"")</f>
        <v>8822.9784436462069</v>
      </c>
      <c r="Q178" s="101">
        <f ca="1">IFERROR(IF((VLOOKUP($E178,'Adj NEA Backsheet'!$D$5:$CB$183,Q$9,FALSE))="","",(VLOOKUP($E178,'Adj NEA Backsheet'!$D$5:$CB$183,Q$9,FALSE))),"")</f>
        <v>9556.5136763474766</v>
      </c>
      <c r="R178" s="103">
        <f ca="1">IFERROR(IF((VLOOKUP($E178,'Adj NEA Backsheet'!$D$5:$CB$183,R$9,FALSE))="","",(VLOOKUP($E178,'Adj NEA Backsheet'!$D$5:$CB$183,R$9,FALSE))),"")</f>
        <v>9330.8943910371454</v>
      </c>
    </row>
    <row r="179" spans="1:18" ht="15" customHeight="1" x14ac:dyDescent="0.3">
      <c r="A179" s="41">
        <v>166</v>
      </c>
      <c r="B179" s="77" t="str">
        <f ca="1">IFERROR(IF((VLOOKUP($E179,'Org List'!$AJ$10:$AL$190,3,FALSE))="","",(VLOOKUP($E179,'Org List'!$AJ$10:$AL$190,3,FALSE))),"")</f>
        <v>London Commissioning Region</v>
      </c>
      <c r="C179" s="78" t="str">
        <f ca="1">IFERROR(IF((VLOOKUP($E179,'Org List'!$AO$10:$AQ$190,3,FALSE))="","",(VLOOKUP($E179,'Org List'!$AO$10:$AQ$190,3,FALSE))),"")</f>
        <v>London Region</v>
      </c>
      <c r="D179" s="93" t="str">
        <f ca="1">IFERROR(IF((VLOOKUP($E179,'Org List'!$AT$10:$AV$190,3,FALSE))="","",(VLOOKUP($E179,'Org List'!$AT$10:$AV$190,3,FALSE))),"")</f>
        <v>NHS England London</v>
      </c>
      <c r="E179" s="77" t="str">
        <f t="shared" ca="1" si="2"/>
        <v>E09000031</v>
      </c>
      <c r="F179" s="79" t="str">
        <f ca="1">IF(E179="","",VLOOKUP(E179,'Org List'!$J$9:$K$640,2,0))</f>
        <v>Waltham Forest</v>
      </c>
      <c r="G179" s="100">
        <f ca="1">IFERROR(IF((VLOOKUP($E179,'Adj NEA Backsheet'!$D$5:$CB$183,G$9,FALSE))="","",(VLOOKUP($E179,'Adj NEA Backsheet'!$D$5:$CB$183,G$9,FALSE))),"")</f>
        <v>2866.9878962495841</v>
      </c>
      <c r="H179" s="101">
        <f ca="1">IFERROR(IF((VLOOKUP($E179,'Adj NEA Backsheet'!$D$5:$CB$183,H$9,FALSE))="","",(VLOOKUP($E179,'Adj NEA Backsheet'!$D$5:$CB$183,H$9,FALSE))),"")</f>
        <v>2833.9738531111707</v>
      </c>
      <c r="I179" s="101">
        <f ca="1">IFERROR(IF((VLOOKUP($E179,'Adj NEA Backsheet'!$D$5:$CB$183,I$9,FALSE))="","",(VLOOKUP($E179,'Adj NEA Backsheet'!$D$5:$CB$183,I$9,FALSE))),"")</f>
        <v>3021.1419759320752</v>
      </c>
      <c r="J179" s="102">
        <f ca="1">IFERROR(IF((VLOOKUP($E179,'Adj NEA Backsheet'!$D$5:$CB$183,J$9,FALSE))="","",(VLOOKUP($E179,'Adj NEA Backsheet'!$D$5:$CB$183,J$9,FALSE))),"")</f>
        <v>3136.9748412139602</v>
      </c>
      <c r="K179" s="100">
        <f ca="1">IFERROR(IF((VLOOKUP($E179,'Adj NEA Backsheet'!$D$5:$CB$183,K$9,FALSE))="","",(VLOOKUP($E179,'Adj NEA Backsheet'!$D$5:$CB$183,K$9,FALSE))),"")</f>
        <v>4494.4548099343065</v>
      </c>
      <c r="L179" s="101">
        <f ca="1">IFERROR(IF((VLOOKUP($E179,'Adj NEA Backsheet'!$D$5:$CB$183,L$9,FALSE))="","",(VLOOKUP($E179,'Adj NEA Backsheet'!$D$5:$CB$183,L$9,FALSE))),"")</f>
        <v>4339.1086571080868</v>
      </c>
      <c r="M179" s="101">
        <f ca="1">IFERROR(IF((VLOOKUP($E179,'Adj NEA Backsheet'!$D$5:$CB$183,M$9,FALSE))="","",(VLOOKUP($E179,'Adj NEA Backsheet'!$D$5:$CB$183,M$9,FALSE))),"")</f>
        <v>4579.1551326104436</v>
      </c>
      <c r="N179" s="103">
        <f ca="1">IFERROR(IF((VLOOKUP($E179,'Adj NEA Backsheet'!$D$5:$CB$183,N$9,FALSE))="","",(VLOOKUP($E179,'Adj NEA Backsheet'!$D$5:$CB$183,N$9,FALSE))),"")</f>
        <v>4372.2932733519447</v>
      </c>
      <c r="O179" s="100">
        <f ca="1">IFERROR(IF((VLOOKUP($E179,'Adj NEA Backsheet'!$D$5:$CB$183,O$9,FALSE))="","",(VLOOKUP($E179,'Adj NEA Backsheet'!$D$5:$CB$183,O$9,FALSE))),"")</f>
        <v>7361.4427061838906</v>
      </c>
      <c r="P179" s="104">
        <f ca="1">IFERROR(IF((VLOOKUP($E179,'Adj NEA Backsheet'!$D$5:$CB$183,P$9,FALSE))="","",(VLOOKUP($E179,'Adj NEA Backsheet'!$D$5:$CB$183,P$9,FALSE))),"")</f>
        <v>7173.0825102192575</v>
      </c>
      <c r="Q179" s="101">
        <f ca="1">IFERROR(IF((VLOOKUP($E179,'Adj NEA Backsheet'!$D$5:$CB$183,Q$9,FALSE))="","",(VLOOKUP($E179,'Adj NEA Backsheet'!$D$5:$CB$183,Q$9,FALSE))),"")</f>
        <v>7600.2971085425188</v>
      </c>
      <c r="R179" s="103">
        <f ca="1">IFERROR(IF((VLOOKUP($E179,'Adj NEA Backsheet'!$D$5:$CB$183,R$9,FALSE))="","",(VLOOKUP($E179,'Adj NEA Backsheet'!$D$5:$CB$183,R$9,FALSE))),"")</f>
        <v>7509.2681145659044</v>
      </c>
    </row>
    <row r="180" spans="1:18" ht="15" customHeight="1" x14ac:dyDescent="0.3">
      <c r="A180" s="41">
        <v>167</v>
      </c>
      <c r="B180" s="77" t="str">
        <f ca="1">IFERROR(IF((VLOOKUP($E180,'Org List'!$AJ$10:$AL$190,3,FALSE))="","",(VLOOKUP($E180,'Org List'!$AJ$10:$AL$190,3,FALSE))),"")</f>
        <v>London Commissioning Region</v>
      </c>
      <c r="C180" s="78" t="str">
        <f ca="1">IFERROR(IF((VLOOKUP($E180,'Org List'!$AO$10:$AQ$190,3,FALSE))="","",(VLOOKUP($E180,'Org List'!$AO$10:$AQ$190,3,FALSE))),"")</f>
        <v>London Region</v>
      </c>
      <c r="D180" s="93" t="str">
        <f ca="1">IFERROR(IF((VLOOKUP($E180,'Org List'!$AT$10:$AV$190,3,FALSE))="","",(VLOOKUP($E180,'Org List'!$AT$10:$AV$190,3,FALSE))),"")</f>
        <v>NHS England London</v>
      </c>
      <c r="E180" s="77" t="str">
        <f t="shared" ca="1" si="2"/>
        <v>E09000032</v>
      </c>
      <c r="F180" s="79" t="str">
        <f ca="1">IF(E180="","",VLOOKUP(E180,'Org List'!$J$9:$K$640,2,0))</f>
        <v>Wandsworth</v>
      </c>
      <c r="G180" s="100">
        <f ca="1">IFERROR(IF((VLOOKUP($E180,'Adj NEA Backsheet'!$D$5:$CB$183,G$9,FALSE))="","",(VLOOKUP($E180,'Adj NEA Backsheet'!$D$5:$CB$183,G$9,FALSE))),"")</f>
        <v>2464.4820354733938</v>
      </c>
      <c r="H180" s="101">
        <f ca="1">IFERROR(IF((VLOOKUP($E180,'Adj NEA Backsheet'!$D$5:$CB$183,H$9,FALSE))="","",(VLOOKUP($E180,'Adj NEA Backsheet'!$D$5:$CB$183,H$9,FALSE))),"")</f>
        <v>2639.6622345651649</v>
      </c>
      <c r="I180" s="101">
        <f ca="1">IFERROR(IF((VLOOKUP($E180,'Adj NEA Backsheet'!$D$5:$CB$183,I$9,FALSE))="","",(VLOOKUP($E180,'Adj NEA Backsheet'!$D$5:$CB$183,I$9,FALSE))),"")</f>
        <v>2884.5489005865152</v>
      </c>
      <c r="J180" s="102">
        <f ca="1">IFERROR(IF((VLOOKUP($E180,'Adj NEA Backsheet'!$D$5:$CB$183,J$9,FALSE))="","",(VLOOKUP($E180,'Adj NEA Backsheet'!$D$5:$CB$183,J$9,FALSE))),"")</f>
        <v>2939.260825809994</v>
      </c>
      <c r="K180" s="100">
        <f ca="1">IFERROR(IF((VLOOKUP($E180,'Adj NEA Backsheet'!$D$5:$CB$183,K$9,FALSE))="","",(VLOOKUP($E180,'Adj NEA Backsheet'!$D$5:$CB$183,K$9,FALSE))),"")</f>
        <v>4472.897398114892</v>
      </c>
      <c r="L180" s="101">
        <f ca="1">IFERROR(IF((VLOOKUP($E180,'Adj NEA Backsheet'!$D$5:$CB$183,L$9,FALSE))="","",(VLOOKUP($E180,'Adj NEA Backsheet'!$D$5:$CB$183,L$9,FALSE))),"")</f>
        <v>4550.6676487623836</v>
      </c>
      <c r="M180" s="101">
        <f ca="1">IFERROR(IF((VLOOKUP($E180,'Adj NEA Backsheet'!$D$5:$CB$183,M$9,FALSE))="","",(VLOOKUP($E180,'Adj NEA Backsheet'!$D$5:$CB$183,M$9,FALSE))),"")</f>
        <v>4716.1398163720351</v>
      </c>
      <c r="N180" s="103">
        <f ca="1">IFERROR(IF((VLOOKUP($E180,'Adj NEA Backsheet'!$D$5:$CB$183,N$9,FALSE))="","",(VLOOKUP($E180,'Adj NEA Backsheet'!$D$5:$CB$183,N$9,FALSE))),"")</f>
        <v>4658.7755236177491</v>
      </c>
      <c r="O180" s="100">
        <f ca="1">IFERROR(IF((VLOOKUP($E180,'Adj NEA Backsheet'!$D$5:$CB$183,O$9,FALSE))="","",(VLOOKUP($E180,'Adj NEA Backsheet'!$D$5:$CB$183,O$9,FALSE))),"")</f>
        <v>6937.3794335882858</v>
      </c>
      <c r="P180" s="104">
        <f ca="1">IFERROR(IF((VLOOKUP($E180,'Adj NEA Backsheet'!$D$5:$CB$183,P$9,FALSE))="","",(VLOOKUP($E180,'Adj NEA Backsheet'!$D$5:$CB$183,P$9,FALSE))),"")</f>
        <v>7190.3298833275485</v>
      </c>
      <c r="Q180" s="101">
        <f ca="1">IFERROR(IF((VLOOKUP($E180,'Adj NEA Backsheet'!$D$5:$CB$183,Q$9,FALSE))="","",(VLOOKUP($E180,'Adj NEA Backsheet'!$D$5:$CB$183,Q$9,FALSE))),"")</f>
        <v>7600.6887169585498</v>
      </c>
      <c r="R180" s="103">
        <f ca="1">IFERROR(IF((VLOOKUP($E180,'Adj NEA Backsheet'!$D$5:$CB$183,R$9,FALSE))="","",(VLOOKUP($E180,'Adj NEA Backsheet'!$D$5:$CB$183,R$9,FALSE))),"")</f>
        <v>7598.0363494277426</v>
      </c>
    </row>
    <row r="181" spans="1:18" ht="15" customHeight="1" x14ac:dyDescent="0.3">
      <c r="A181" s="41">
        <v>168</v>
      </c>
      <c r="B181" s="77" t="str">
        <f ca="1">IFERROR(IF((VLOOKUP($E181,'Org List'!$AJ$10:$AL$190,3,FALSE))="","",(VLOOKUP($E181,'Org List'!$AJ$10:$AL$190,3,FALSE))),"")</f>
        <v>North West Commissioning Region</v>
      </c>
      <c r="C181" s="78" t="str">
        <f ca="1">IFERROR(IF((VLOOKUP($E181,'Org List'!$AO$10:$AQ$190,3,FALSE))="","",(VLOOKUP($E181,'Org List'!$AO$10:$AQ$190,3,FALSE))),"")</f>
        <v>North West Region</v>
      </c>
      <c r="D181" s="93" t="str">
        <f ca="1">IFERROR(IF((VLOOKUP($E181,'Org List'!$AT$10:$AV$190,3,FALSE))="","",(VLOOKUP($E181,'Org List'!$AT$10:$AV$190,3,FALSE))),"")</f>
        <v>NHS England North West (Cheshire And Merseyside)</v>
      </c>
      <c r="E181" s="77" t="str">
        <f t="shared" ca="1" si="2"/>
        <v>E06000007</v>
      </c>
      <c r="F181" s="79" t="str">
        <f ca="1">IF(E181="","",VLOOKUP(E181,'Org List'!$J$9:$K$640,2,0))</f>
        <v>Warrington</v>
      </c>
      <c r="G181" s="100">
        <f ca="1">IFERROR(IF((VLOOKUP($E181,'Adj NEA Backsheet'!$D$5:$CB$183,G$9,FALSE))="","",(VLOOKUP($E181,'Adj NEA Backsheet'!$D$5:$CB$183,G$9,FALSE))),"")</f>
        <v>2547.2105058181519</v>
      </c>
      <c r="H181" s="101">
        <f ca="1">IFERROR(IF((VLOOKUP($E181,'Adj NEA Backsheet'!$D$5:$CB$183,H$9,FALSE))="","",(VLOOKUP($E181,'Adj NEA Backsheet'!$D$5:$CB$183,H$9,FALSE))),"")</f>
        <v>2816.7775830982246</v>
      </c>
      <c r="I181" s="101">
        <f ca="1">IFERROR(IF((VLOOKUP($E181,'Adj NEA Backsheet'!$D$5:$CB$183,I$9,FALSE))="","",(VLOOKUP($E181,'Adj NEA Backsheet'!$D$5:$CB$183,I$9,FALSE))),"")</f>
        <v>2298.2969426034269</v>
      </c>
      <c r="J181" s="102">
        <f ca="1">IFERROR(IF((VLOOKUP($E181,'Adj NEA Backsheet'!$D$5:$CB$183,J$9,FALSE))="","",(VLOOKUP($E181,'Adj NEA Backsheet'!$D$5:$CB$183,J$9,FALSE))),"")</f>
        <v>2701.4737370825283</v>
      </c>
      <c r="K181" s="100">
        <f ca="1">IFERROR(IF((VLOOKUP($E181,'Adj NEA Backsheet'!$D$5:$CB$183,K$9,FALSE))="","",(VLOOKUP($E181,'Adj NEA Backsheet'!$D$5:$CB$183,K$9,FALSE))),"")</f>
        <v>3877.425946643275</v>
      </c>
      <c r="L181" s="101">
        <f ca="1">IFERROR(IF((VLOOKUP($E181,'Adj NEA Backsheet'!$D$5:$CB$183,L$9,FALSE))="","",(VLOOKUP($E181,'Adj NEA Backsheet'!$D$5:$CB$183,L$9,FALSE))),"")</f>
        <v>3627.5111961224447</v>
      </c>
      <c r="M181" s="101">
        <f ca="1">IFERROR(IF((VLOOKUP($E181,'Adj NEA Backsheet'!$D$5:$CB$183,M$9,FALSE))="","",(VLOOKUP($E181,'Adj NEA Backsheet'!$D$5:$CB$183,M$9,FALSE))),"")</f>
        <v>3828.3368924541646</v>
      </c>
      <c r="N181" s="103">
        <f ca="1">IFERROR(IF((VLOOKUP($E181,'Adj NEA Backsheet'!$D$5:$CB$183,N$9,FALSE))="","",(VLOOKUP($E181,'Adj NEA Backsheet'!$D$5:$CB$183,N$9,FALSE))),"")</f>
        <v>3909.5006879641342</v>
      </c>
      <c r="O181" s="100">
        <f ca="1">IFERROR(IF((VLOOKUP($E181,'Adj NEA Backsheet'!$D$5:$CB$183,O$9,FALSE))="","",(VLOOKUP($E181,'Adj NEA Backsheet'!$D$5:$CB$183,O$9,FALSE))),"")</f>
        <v>6424.6364524614273</v>
      </c>
      <c r="P181" s="104">
        <f ca="1">IFERROR(IF((VLOOKUP($E181,'Adj NEA Backsheet'!$D$5:$CB$183,P$9,FALSE))="","",(VLOOKUP($E181,'Adj NEA Backsheet'!$D$5:$CB$183,P$9,FALSE))),"")</f>
        <v>6444.2887792206693</v>
      </c>
      <c r="Q181" s="101">
        <f ca="1">IFERROR(IF((VLOOKUP($E181,'Adj NEA Backsheet'!$D$5:$CB$183,Q$9,FALSE))="","",(VLOOKUP($E181,'Adj NEA Backsheet'!$D$5:$CB$183,Q$9,FALSE))),"")</f>
        <v>6126.6338350575916</v>
      </c>
      <c r="R181" s="103">
        <f ca="1">IFERROR(IF((VLOOKUP($E181,'Adj NEA Backsheet'!$D$5:$CB$183,R$9,FALSE))="","",(VLOOKUP($E181,'Adj NEA Backsheet'!$D$5:$CB$183,R$9,FALSE))),"")</f>
        <v>6610.9744250466629</v>
      </c>
    </row>
    <row r="182" spans="1:18" ht="15" customHeight="1" x14ac:dyDescent="0.3">
      <c r="A182" s="41">
        <v>169</v>
      </c>
      <c r="B182" s="77" t="str">
        <f ca="1">IFERROR(IF((VLOOKUP($E182,'Org List'!$AJ$10:$AL$190,3,FALSE))="","",(VLOOKUP($E182,'Org List'!$AJ$10:$AL$190,3,FALSE))),"")</f>
        <v>Midlands Commissioning Region</v>
      </c>
      <c r="C182" s="78" t="str">
        <f ca="1">IFERROR(IF((VLOOKUP($E182,'Org List'!$AO$10:$AQ$190,3,FALSE))="","",(VLOOKUP($E182,'Org List'!$AO$10:$AQ$190,3,FALSE))),"")</f>
        <v>West Midlands Region</v>
      </c>
      <c r="D182" s="93" t="str">
        <f ca="1">IFERROR(IF((VLOOKUP($E182,'Org List'!$AT$10:$AV$190,3,FALSE))="","",(VLOOKUP($E182,'Org List'!$AT$10:$AV$190,3,FALSE))),"")</f>
        <v>NHS England Midlands (West Midlands)</v>
      </c>
      <c r="E182" s="77" t="str">
        <f t="shared" ca="1" si="2"/>
        <v>E10000031</v>
      </c>
      <c r="F182" s="79" t="str">
        <f ca="1">IF(E182="","",VLOOKUP(E182,'Org List'!$J$9:$K$640,2,0))</f>
        <v>Warwickshire</v>
      </c>
      <c r="G182" s="100">
        <f ca="1">IFERROR(IF((VLOOKUP($E182,'Adj NEA Backsheet'!$D$5:$CB$183,G$9,FALSE))="","",(VLOOKUP($E182,'Adj NEA Backsheet'!$D$5:$CB$183,G$9,FALSE))),"")</f>
        <v>4209.6535577863297</v>
      </c>
      <c r="H182" s="101">
        <f ca="1">IFERROR(IF((VLOOKUP($E182,'Adj NEA Backsheet'!$D$5:$CB$183,H$9,FALSE))="","",(VLOOKUP($E182,'Adj NEA Backsheet'!$D$5:$CB$183,H$9,FALSE))),"")</f>
        <v>4063.677435503686</v>
      </c>
      <c r="I182" s="101">
        <f ca="1">IFERROR(IF((VLOOKUP($E182,'Adj NEA Backsheet'!$D$5:$CB$183,I$9,FALSE))="","",(VLOOKUP($E182,'Adj NEA Backsheet'!$D$5:$CB$183,I$9,FALSE))),"")</f>
        <v>4451.1391547847943</v>
      </c>
      <c r="J182" s="102">
        <f ca="1">IFERROR(IF((VLOOKUP($E182,'Adj NEA Backsheet'!$D$5:$CB$183,J$9,FALSE))="","",(VLOOKUP($E182,'Adj NEA Backsheet'!$D$5:$CB$183,J$9,FALSE))),"")</f>
        <v>4274.037492878846</v>
      </c>
      <c r="K182" s="100">
        <f ca="1">IFERROR(IF((VLOOKUP($E182,'Adj NEA Backsheet'!$D$5:$CB$183,K$9,FALSE))="","",(VLOOKUP($E182,'Adj NEA Backsheet'!$D$5:$CB$183,K$9,FALSE))),"")</f>
        <v>10790.903539957326</v>
      </c>
      <c r="L182" s="101">
        <f ca="1">IFERROR(IF((VLOOKUP($E182,'Adj NEA Backsheet'!$D$5:$CB$183,L$9,FALSE))="","",(VLOOKUP($E182,'Adj NEA Backsheet'!$D$5:$CB$183,L$9,FALSE))),"")</f>
        <v>10854.258481652138</v>
      </c>
      <c r="M182" s="101">
        <f ca="1">IFERROR(IF((VLOOKUP($E182,'Adj NEA Backsheet'!$D$5:$CB$183,M$9,FALSE))="","",(VLOOKUP($E182,'Adj NEA Backsheet'!$D$5:$CB$183,M$9,FALSE))),"")</f>
        <v>11158.517645295742</v>
      </c>
      <c r="N182" s="103">
        <f ca="1">IFERROR(IF((VLOOKUP($E182,'Adj NEA Backsheet'!$D$5:$CB$183,N$9,FALSE))="","",(VLOOKUP($E182,'Adj NEA Backsheet'!$D$5:$CB$183,N$9,FALSE))),"")</f>
        <v>11283.535926801082</v>
      </c>
      <c r="O182" s="100">
        <f ca="1">IFERROR(IF((VLOOKUP($E182,'Adj NEA Backsheet'!$D$5:$CB$183,O$9,FALSE))="","",(VLOOKUP($E182,'Adj NEA Backsheet'!$D$5:$CB$183,O$9,FALSE))),"")</f>
        <v>15000.557097743655</v>
      </c>
      <c r="P182" s="104">
        <f ca="1">IFERROR(IF((VLOOKUP($E182,'Adj NEA Backsheet'!$D$5:$CB$183,P$9,FALSE))="","",(VLOOKUP($E182,'Adj NEA Backsheet'!$D$5:$CB$183,P$9,FALSE))),"")</f>
        <v>14917.935917155824</v>
      </c>
      <c r="Q182" s="101">
        <f ca="1">IFERROR(IF((VLOOKUP($E182,'Adj NEA Backsheet'!$D$5:$CB$183,Q$9,FALSE))="","",(VLOOKUP($E182,'Adj NEA Backsheet'!$D$5:$CB$183,Q$9,FALSE))),"")</f>
        <v>15609.656800080536</v>
      </c>
      <c r="R182" s="103">
        <f ca="1">IFERROR(IF((VLOOKUP($E182,'Adj NEA Backsheet'!$D$5:$CB$183,R$9,FALSE))="","",(VLOOKUP($E182,'Adj NEA Backsheet'!$D$5:$CB$183,R$9,FALSE))),"")</f>
        <v>15557.573419679928</v>
      </c>
    </row>
    <row r="183" spans="1:18" ht="15" customHeight="1" x14ac:dyDescent="0.3">
      <c r="A183" s="41">
        <v>170</v>
      </c>
      <c r="B183" s="77" t="str">
        <f ca="1">IFERROR(IF((VLOOKUP($E183,'Org List'!$AJ$10:$AL$190,3,FALSE))="","",(VLOOKUP($E183,'Org List'!$AJ$10:$AL$190,3,FALSE))),"")</f>
        <v>South East England Commissioning Region</v>
      </c>
      <c r="C183" s="78" t="str">
        <f ca="1">IFERROR(IF((VLOOKUP($E183,'Org List'!$AO$10:$AQ$190,3,FALSE))="","",(VLOOKUP($E183,'Org List'!$AO$10:$AQ$190,3,FALSE))),"")</f>
        <v>South East Region</v>
      </c>
      <c r="D183" s="93" t="str">
        <f ca="1">IFERROR(IF((VLOOKUP($E183,'Org List'!$AT$10:$AV$190,3,FALSE))="","",(VLOOKUP($E183,'Org List'!$AT$10:$AV$190,3,FALSE))),"")</f>
        <v>NHS England South East (Hampshire, Isle of Wight and Thames Valley)</v>
      </c>
      <c r="E183" s="77" t="str">
        <f t="shared" ca="1" si="2"/>
        <v>E06000037</v>
      </c>
      <c r="F183" s="79" t="str">
        <f ca="1">IF(E183="","",VLOOKUP(E183,'Org List'!$J$9:$K$640,2,0))</f>
        <v>West Berkshire</v>
      </c>
      <c r="G183" s="100">
        <f ca="1">IFERROR(IF((VLOOKUP($E183,'Adj NEA Backsheet'!$D$5:$CB$183,G$9,FALSE))="","",(VLOOKUP($E183,'Adj NEA Backsheet'!$D$5:$CB$183,G$9,FALSE))),"")</f>
        <v>1119.7907901513372</v>
      </c>
      <c r="H183" s="101">
        <f ca="1">IFERROR(IF((VLOOKUP($E183,'Adj NEA Backsheet'!$D$5:$CB$183,H$9,FALSE))="","",(VLOOKUP($E183,'Adj NEA Backsheet'!$D$5:$CB$183,H$9,FALSE))),"")</f>
        <v>1120.6796513940951</v>
      </c>
      <c r="I183" s="101">
        <f ca="1">IFERROR(IF((VLOOKUP($E183,'Adj NEA Backsheet'!$D$5:$CB$183,I$9,FALSE))="","",(VLOOKUP($E183,'Adj NEA Backsheet'!$D$5:$CB$183,I$9,FALSE))),"")</f>
        <v>1166.1535508969828</v>
      </c>
      <c r="J183" s="102">
        <f ca="1">IFERROR(IF((VLOOKUP($E183,'Adj NEA Backsheet'!$D$5:$CB$183,J$9,FALSE))="","",(VLOOKUP($E183,'Adj NEA Backsheet'!$D$5:$CB$183,J$9,FALSE))),"")</f>
        <v>1232.887472756523</v>
      </c>
      <c r="K183" s="100">
        <f ca="1">IFERROR(IF((VLOOKUP($E183,'Adj NEA Backsheet'!$D$5:$CB$183,K$9,FALSE))="","",(VLOOKUP($E183,'Adj NEA Backsheet'!$D$5:$CB$183,K$9,FALSE))),"")</f>
        <v>2354.2794010405428</v>
      </c>
      <c r="L183" s="101">
        <f ca="1">IFERROR(IF((VLOOKUP($E183,'Adj NEA Backsheet'!$D$5:$CB$183,L$9,FALSE))="","",(VLOOKUP($E183,'Adj NEA Backsheet'!$D$5:$CB$183,L$9,FALSE))),"")</f>
        <v>2329.39802123546</v>
      </c>
      <c r="M183" s="101">
        <f ca="1">IFERROR(IF((VLOOKUP($E183,'Adj NEA Backsheet'!$D$5:$CB$183,M$9,FALSE))="","",(VLOOKUP($E183,'Adj NEA Backsheet'!$D$5:$CB$183,M$9,FALSE))),"")</f>
        <v>2535.9059474475625</v>
      </c>
      <c r="N183" s="103">
        <f ca="1">IFERROR(IF((VLOOKUP($E183,'Adj NEA Backsheet'!$D$5:$CB$183,N$9,FALSE))="","",(VLOOKUP($E183,'Adj NEA Backsheet'!$D$5:$CB$183,N$9,FALSE))),"")</f>
        <v>2544.0758506496309</v>
      </c>
      <c r="O183" s="100">
        <f ca="1">IFERROR(IF((VLOOKUP($E183,'Adj NEA Backsheet'!$D$5:$CB$183,O$9,FALSE))="","",(VLOOKUP($E183,'Adj NEA Backsheet'!$D$5:$CB$183,O$9,FALSE))),"")</f>
        <v>3474.07019119188</v>
      </c>
      <c r="P183" s="104">
        <f ca="1">IFERROR(IF((VLOOKUP($E183,'Adj NEA Backsheet'!$D$5:$CB$183,P$9,FALSE))="","",(VLOOKUP($E183,'Adj NEA Backsheet'!$D$5:$CB$183,P$9,FALSE))),"")</f>
        <v>3450.0776726295553</v>
      </c>
      <c r="Q183" s="101">
        <f ca="1">IFERROR(IF((VLOOKUP($E183,'Adj NEA Backsheet'!$D$5:$CB$183,Q$9,FALSE))="","",(VLOOKUP($E183,'Adj NEA Backsheet'!$D$5:$CB$183,Q$9,FALSE))),"")</f>
        <v>3702.0594983445453</v>
      </c>
      <c r="R183" s="103">
        <f ca="1">IFERROR(IF((VLOOKUP($E183,'Adj NEA Backsheet'!$D$5:$CB$183,R$9,FALSE))="","",(VLOOKUP($E183,'Adj NEA Backsheet'!$D$5:$CB$183,R$9,FALSE))),"")</f>
        <v>3776.9633234061539</v>
      </c>
    </row>
    <row r="184" spans="1:18" ht="15" customHeight="1" x14ac:dyDescent="0.3">
      <c r="A184" s="41">
        <v>171</v>
      </c>
      <c r="B184" s="77" t="str">
        <f ca="1">IFERROR(IF((VLOOKUP($E184,'Org List'!$AJ$10:$AL$190,3,FALSE))="","",(VLOOKUP($E184,'Org List'!$AJ$10:$AL$190,3,FALSE))),"")</f>
        <v>South East England Commissioning Region</v>
      </c>
      <c r="C184" s="78" t="str">
        <f ca="1">IFERROR(IF((VLOOKUP($E184,'Org List'!$AO$10:$AQ$190,3,FALSE))="","",(VLOOKUP($E184,'Org List'!$AO$10:$AQ$190,3,FALSE))),"")</f>
        <v>South East Region</v>
      </c>
      <c r="D184" s="93" t="str">
        <f ca="1">IFERROR(IF((VLOOKUP($E184,'Org List'!$AT$10:$AV$190,3,FALSE))="","",(VLOOKUP($E184,'Org List'!$AT$10:$AV$190,3,FALSE))),"")</f>
        <v>NHS England South East (Kent, Surrey and Sussex)</v>
      </c>
      <c r="E184" s="77" t="str">
        <f t="shared" ca="1" si="2"/>
        <v>E10000032</v>
      </c>
      <c r="F184" s="79" t="str">
        <f ca="1">IF(E184="","",VLOOKUP(E184,'Org List'!$J$9:$K$640,2,0))</f>
        <v>West Sussex</v>
      </c>
      <c r="G184" s="100">
        <f ca="1">IFERROR(IF((VLOOKUP($E184,'Adj NEA Backsheet'!$D$5:$CB$183,G$9,FALSE))="","",(VLOOKUP($E184,'Adj NEA Backsheet'!$D$5:$CB$183,G$9,FALSE))),"")</f>
        <v>7522.8565789544773</v>
      </c>
      <c r="H184" s="101">
        <f ca="1">IFERROR(IF((VLOOKUP($E184,'Adj NEA Backsheet'!$D$5:$CB$183,H$9,FALSE))="","",(VLOOKUP($E184,'Adj NEA Backsheet'!$D$5:$CB$183,H$9,FALSE))),"")</f>
        <v>7448.2077216353791</v>
      </c>
      <c r="I184" s="101">
        <f ca="1">IFERROR(IF((VLOOKUP($E184,'Adj NEA Backsheet'!$D$5:$CB$183,I$9,FALSE))="","",(VLOOKUP($E184,'Adj NEA Backsheet'!$D$5:$CB$183,I$9,FALSE))),"")</f>
        <v>7835.7639244201</v>
      </c>
      <c r="J184" s="102">
        <f ca="1">IFERROR(IF((VLOOKUP($E184,'Adj NEA Backsheet'!$D$5:$CB$183,J$9,FALSE))="","",(VLOOKUP($E184,'Adj NEA Backsheet'!$D$5:$CB$183,J$9,FALSE))),"")</f>
        <v>7793.4011013136806</v>
      </c>
      <c r="K184" s="100">
        <f ca="1">IFERROR(IF((VLOOKUP($E184,'Adj NEA Backsheet'!$D$5:$CB$183,K$9,FALSE))="","",(VLOOKUP($E184,'Adj NEA Backsheet'!$D$5:$CB$183,K$9,FALSE))),"")</f>
        <v>16345.85896399058</v>
      </c>
      <c r="L184" s="101">
        <f ca="1">IFERROR(IF((VLOOKUP($E184,'Adj NEA Backsheet'!$D$5:$CB$183,L$9,FALSE))="","",(VLOOKUP($E184,'Adj NEA Backsheet'!$D$5:$CB$183,L$9,FALSE))),"")</f>
        <v>15915.91391877225</v>
      </c>
      <c r="M184" s="101">
        <f ca="1">IFERROR(IF((VLOOKUP($E184,'Adj NEA Backsheet'!$D$5:$CB$183,M$9,FALSE))="","",(VLOOKUP($E184,'Adj NEA Backsheet'!$D$5:$CB$183,M$9,FALSE))),"")</f>
        <v>16595.597376577585</v>
      </c>
      <c r="N184" s="103">
        <f ca="1">IFERROR(IF((VLOOKUP($E184,'Adj NEA Backsheet'!$D$5:$CB$183,N$9,FALSE))="","",(VLOOKUP($E184,'Adj NEA Backsheet'!$D$5:$CB$183,N$9,FALSE))),"")</f>
        <v>16760.737357733389</v>
      </c>
      <c r="O184" s="100">
        <f ca="1">IFERROR(IF((VLOOKUP($E184,'Adj NEA Backsheet'!$D$5:$CB$183,O$9,FALSE))="","",(VLOOKUP($E184,'Adj NEA Backsheet'!$D$5:$CB$183,O$9,FALSE))),"")</f>
        <v>23868.715542945058</v>
      </c>
      <c r="P184" s="104">
        <f ca="1">IFERROR(IF((VLOOKUP($E184,'Adj NEA Backsheet'!$D$5:$CB$183,P$9,FALSE))="","",(VLOOKUP($E184,'Adj NEA Backsheet'!$D$5:$CB$183,P$9,FALSE))),"")</f>
        <v>23364.121640407629</v>
      </c>
      <c r="Q184" s="101">
        <f ca="1">IFERROR(IF((VLOOKUP($E184,'Adj NEA Backsheet'!$D$5:$CB$183,Q$9,FALSE))="","",(VLOOKUP($E184,'Adj NEA Backsheet'!$D$5:$CB$183,Q$9,FALSE))),"")</f>
        <v>24431.361300997683</v>
      </c>
      <c r="R184" s="103">
        <f ca="1">IFERROR(IF((VLOOKUP($E184,'Adj NEA Backsheet'!$D$5:$CB$183,R$9,FALSE))="","",(VLOOKUP($E184,'Adj NEA Backsheet'!$D$5:$CB$183,R$9,FALSE))),"")</f>
        <v>24554.13845904707</v>
      </c>
    </row>
    <row r="185" spans="1:18" ht="15" customHeight="1" x14ac:dyDescent="0.3">
      <c r="A185" s="41">
        <v>172</v>
      </c>
      <c r="B185" s="77" t="str">
        <f ca="1">IFERROR(IF((VLOOKUP($E185,'Org List'!$AJ$10:$AL$190,3,FALSE))="","",(VLOOKUP($E185,'Org List'!$AJ$10:$AL$190,3,FALSE))),"")</f>
        <v>London Commissioning Region</v>
      </c>
      <c r="C185" s="78" t="str">
        <f ca="1">IFERROR(IF((VLOOKUP($E185,'Org List'!$AO$10:$AQ$190,3,FALSE))="","",(VLOOKUP($E185,'Org List'!$AO$10:$AQ$190,3,FALSE))),"")</f>
        <v>London Region</v>
      </c>
      <c r="D185" s="93" t="str">
        <f ca="1">IFERROR(IF((VLOOKUP($E185,'Org List'!$AT$10:$AV$190,3,FALSE))="","",(VLOOKUP($E185,'Org List'!$AT$10:$AV$190,3,FALSE))),"")</f>
        <v>NHS England London</v>
      </c>
      <c r="E185" s="77" t="str">
        <f t="shared" ca="1" si="2"/>
        <v>E09000033</v>
      </c>
      <c r="F185" s="79" t="str">
        <f ca="1">IF(E185="","",VLOOKUP(E185,'Org List'!$J$9:$K$640,2,0))</f>
        <v>Westminster</v>
      </c>
      <c r="G185" s="100">
        <f ca="1">IFERROR(IF((VLOOKUP($E185,'Adj NEA Backsheet'!$D$5:$CB$183,G$9,FALSE))="","",(VLOOKUP($E185,'Adj NEA Backsheet'!$D$5:$CB$183,G$9,FALSE))),"")</f>
        <v>1264.8229655042985</v>
      </c>
      <c r="H185" s="101">
        <f ca="1">IFERROR(IF((VLOOKUP($E185,'Adj NEA Backsheet'!$D$5:$CB$183,H$9,FALSE))="","",(VLOOKUP($E185,'Adj NEA Backsheet'!$D$5:$CB$183,H$9,FALSE))),"")</f>
        <v>1334.8136693418746</v>
      </c>
      <c r="I185" s="101">
        <f ca="1">IFERROR(IF((VLOOKUP($E185,'Adj NEA Backsheet'!$D$5:$CB$183,I$9,FALSE))="","",(VLOOKUP($E185,'Adj NEA Backsheet'!$D$5:$CB$183,I$9,FALSE))),"")</f>
        <v>1474.2363790374825</v>
      </c>
      <c r="J185" s="102">
        <f ca="1">IFERROR(IF((VLOOKUP($E185,'Adj NEA Backsheet'!$D$5:$CB$183,J$9,FALSE))="","",(VLOOKUP($E185,'Adj NEA Backsheet'!$D$5:$CB$183,J$9,FALSE))),"")</f>
        <v>1352.1784841317872</v>
      </c>
      <c r="K185" s="100">
        <f ca="1">IFERROR(IF((VLOOKUP($E185,'Adj NEA Backsheet'!$D$5:$CB$183,K$9,FALSE))="","",(VLOOKUP($E185,'Adj NEA Backsheet'!$D$5:$CB$183,K$9,FALSE))),"")</f>
        <v>2725.8885925086979</v>
      </c>
      <c r="L185" s="101">
        <f ca="1">IFERROR(IF((VLOOKUP($E185,'Adj NEA Backsheet'!$D$5:$CB$183,L$9,FALSE))="","",(VLOOKUP($E185,'Adj NEA Backsheet'!$D$5:$CB$183,L$9,FALSE))),"")</f>
        <v>2835.4806930797677</v>
      </c>
      <c r="M185" s="101">
        <f ca="1">IFERROR(IF((VLOOKUP($E185,'Adj NEA Backsheet'!$D$5:$CB$183,M$9,FALSE))="","",(VLOOKUP($E185,'Adj NEA Backsheet'!$D$5:$CB$183,M$9,FALSE))),"")</f>
        <v>2960.4481369695632</v>
      </c>
      <c r="N185" s="103">
        <f ca="1">IFERROR(IF((VLOOKUP($E185,'Adj NEA Backsheet'!$D$5:$CB$183,N$9,FALSE))="","",(VLOOKUP($E185,'Adj NEA Backsheet'!$D$5:$CB$183,N$9,FALSE))),"")</f>
        <v>2944.5808361302279</v>
      </c>
      <c r="O185" s="100">
        <f ca="1">IFERROR(IF((VLOOKUP($E185,'Adj NEA Backsheet'!$D$5:$CB$183,O$9,FALSE))="","",(VLOOKUP($E185,'Adj NEA Backsheet'!$D$5:$CB$183,O$9,FALSE))),"")</f>
        <v>3990.7115580129966</v>
      </c>
      <c r="P185" s="104">
        <f ca="1">IFERROR(IF((VLOOKUP($E185,'Adj NEA Backsheet'!$D$5:$CB$183,P$9,FALSE))="","",(VLOOKUP($E185,'Adj NEA Backsheet'!$D$5:$CB$183,P$9,FALSE))),"")</f>
        <v>4170.2943624216423</v>
      </c>
      <c r="Q185" s="101">
        <f ca="1">IFERROR(IF((VLOOKUP($E185,'Adj NEA Backsheet'!$D$5:$CB$183,Q$9,FALSE))="","",(VLOOKUP($E185,'Adj NEA Backsheet'!$D$5:$CB$183,Q$9,FALSE))),"")</f>
        <v>4434.6845160070461</v>
      </c>
      <c r="R185" s="103">
        <f ca="1">IFERROR(IF((VLOOKUP($E185,'Adj NEA Backsheet'!$D$5:$CB$183,R$9,FALSE))="","",(VLOOKUP($E185,'Adj NEA Backsheet'!$D$5:$CB$183,R$9,FALSE))),"")</f>
        <v>4296.7593202620155</v>
      </c>
    </row>
    <row r="186" spans="1:18" ht="15" customHeight="1" x14ac:dyDescent="0.3">
      <c r="A186" s="41">
        <v>173</v>
      </c>
      <c r="B186" s="77" t="str">
        <f ca="1">IFERROR(IF((VLOOKUP($E186,'Org List'!$AJ$10:$AL$190,3,FALSE))="","",(VLOOKUP($E186,'Org List'!$AJ$10:$AL$190,3,FALSE))),"")</f>
        <v>North West Commissioning Region</v>
      </c>
      <c r="C186" s="78" t="str">
        <f ca="1">IFERROR(IF((VLOOKUP($E186,'Org List'!$AO$10:$AQ$190,3,FALSE))="","",(VLOOKUP($E186,'Org List'!$AO$10:$AQ$190,3,FALSE))),"")</f>
        <v>North West Region</v>
      </c>
      <c r="D186" s="93" t="str">
        <f ca="1">IFERROR(IF((VLOOKUP($E186,'Org List'!$AT$10:$AV$190,3,FALSE))="","",(VLOOKUP($E186,'Org List'!$AT$10:$AV$190,3,FALSE))),"")</f>
        <v>NHS England North West (Greater Manchester)</v>
      </c>
      <c r="E186" s="77" t="str">
        <f t="shared" ca="1" si="2"/>
        <v>E08000010</v>
      </c>
      <c r="F186" s="79" t="str">
        <f ca="1">IF(E186="","",VLOOKUP(E186,'Org List'!$J$9:$K$640,2,0))</f>
        <v>Wigan</v>
      </c>
      <c r="G186" s="100">
        <f ca="1">IFERROR(IF((VLOOKUP($E186,'Adj NEA Backsheet'!$D$5:$CB$183,G$9,FALSE))="","",(VLOOKUP($E186,'Adj NEA Backsheet'!$D$5:$CB$183,G$9,FALSE))),"")</f>
        <v>3581.5617636834945</v>
      </c>
      <c r="H186" s="101">
        <f ca="1">IFERROR(IF((VLOOKUP($E186,'Adj NEA Backsheet'!$D$5:$CB$183,H$9,FALSE))="","",(VLOOKUP($E186,'Adj NEA Backsheet'!$D$5:$CB$183,H$9,FALSE))),"")</f>
        <v>3294.5273100680461</v>
      </c>
      <c r="I186" s="101">
        <f ca="1">IFERROR(IF((VLOOKUP($E186,'Adj NEA Backsheet'!$D$5:$CB$183,I$9,FALSE))="","",(VLOOKUP($E186,'Adj NEA Backsheet'!$D$5:$CB$183,I$9,FALSE))),"")</f>
        <v>3153.8853228745302</v>
      </c>
      <c r="J186" s="102">
        <f ca="1">IFERROR(IF((VLOOKUP($E186,'Adj NEA Backsheet'!$D$5:$CB$183,J$9,FALSE))="","",(VLOOKUP($E186,'Adj NEA Backsheet'!$D$5:$CB$183,J$9,FALSE))),"")</f>
        <v>2905.0825865218771</v>
      </c>
      <c r="K186" s="100">
        <f ca="1">IFERROR(IF((VLOOKUP($E186,'Adj NEA Backsheet'!$D$5:$CB$183,K$9,FALSE))="","",(VLOOKUP($E186,'Adj NEA Backsheet'!$D$5:$CB$183,K$9,FALSE))),"")</f>
        <v>7099.0725298405778</v>
      </c>
      <c r="L186" s="101">
        <f ca="1">IFERROR(IF((VLOOKUP($E186,'Adj NEA Backsheet'!$D$5:$CB$183,L$9,FALSE))="","",(VLOOKUP($E186,'Adj NEA Backsheet'!$D$5:$CB$183,L$9,FALSE))),"")</f>
        <v>6766.2533343000487</v>
      </c>
      <c r="M186" s="101">
        <f ca="1">IFERROR(IF((VLOOKUP($E186,'Adj NEA Backsheet'!$D$5:$CB$183,M$9,FALSE))="","",(VLOOKUP($E186,'Adj NEA Backsheet'!$D$5:$CB$183,M$9,FALSE))),"")</f>
        <v>6754.3711711094456</v>
      </c>
      <c r="N186" s="103">
        <f ca="1">IFERROR(IF((VLOOKUP($E186,'Adj NEA Backsheet'!$D$5:$CB$183,N$9,FALSE))="","",(VLOOKUP($E186,'Adj NEA Backsheet'!$D$5:$CB$183,N$9,FALSE))),"")</f>
        <v>6787.3803088404475</v>
      </c>
      <c r="O186" s="100">
        <f ca="1">IFERROR(IF((VLOOKUP($E186,'Adj NEA Backsheet'!$D$5:$CB$183,O$9,FALSE))="","",(VLOOKUP($E186,'Adj NEA Backsheet'!$D$5:$CB$183,O$9,FALSE))),"")</f>
        <v>10680.634293524072</v>
      </c>
      <c r="P186" s="104">
        <f ca="1">IFERROR(IF((VLOOKUP($E186,'Adj NEA Backsheet'!$D$5:$CB$183,P$9,FALSE))="","",(VLOOKUP($E186,'Adj NEA Backsheet'!$D$5:$CB$183,P$9,FALSE))),"")</f>
        <v>10060.780644368095</v>
      </c>
      <c r="Q186" s="101">
        <f ca="1">IFERROR(IF((VLOOKUP($E186,'Adj NEA Backsheet'!$D$5:$CB$183,Q$9,FALSE))="","",(VLOOKUP($E186,'Adj NEA Backsheet'!$D$5:$CB$183,Q$9,FALSE))),"")</f>
        <v>9908.2564939839758</v>
      </c>
      <c r="R186" s="103">
        <f ca="1">IFERROR(IF((VLOOKUP($E186,'Adj NEA Backsheet'!$D$5:$CB$183,R$9,FALSE))="","",(VLOOKUP($E186,'Adj NEA Backsheet'!$D$5:$CB$183,R$9,FALSE))),"")</f>
        <v>9692.4628953623251</v>
      </c>
    </row>
    <row r="187" spans="1:18" ht="15" customHeight="1" x14ac:dyDescent="0.3">
      <c r="A187" s="41">
        <v>174</v>
      </c>
      <c r="B187" s="77" t="str">
        <f ca="1">IFERROR(IF((VLOOKUP($E187,'Org List'!$AJ$10:$AL$190,3,FALSE))="","",(VLOOKUP($E187,'Org List'!$AJ$10:$AL$190,3,FALSE))),"")</f>
        <v>South West England Commissioning Region</v>
      </c>
      <c r="C187" s="78" t="str">
        <f ca="1">IFERROR(IF((VLOOKUP($E187,'Org List'!$AO$10:$AQ$190,3,FALSE))="","",(VLOOKUP($E187,'Org List'!$AO$10:$AQ$190,3,FALSE))),"")</f>
        <v>South West Region</v>
      </c>
      <c r="D187" s="93" t="str">
        <f ca="1">IFERROR(IF((VLOOKUP($E187,'Org List'!$AT$10:$AV$190,3,FALSE))="","",(VLOOKUP($E187,'Org List'!$AT$10:$AV$190,3,FALSE))),"")</f>
        <v>NHS England South West (South West North)</v>
      </c>
      <c r="E187" s="77" t="str">
        <f t="shared" ca="1" si="2"/>
        <v>E06000054</v>
      </c>
      <c r="F187" s="79" t="str">
        <f ca="1">IF(E187="","",VLOOKUP(E187,'Org List'!$J$9:$K$640,2,0))</f>
        <v>Wiltshire</v>
      </c>
      <c r="G187" s="100">
        <f ca="1">IFERROR(IF((VLOOKUP($E187,'Adj NEA Backsheet'!$D$5:$CB$183,G$9,FALSE))="","",(VLOOKUP($E187,'Adj NEA Backsheet'!$D$5:$CB$183,G$9,FALSE))),"")</f>
        <v>4018.884622175121</v>
      </c>
      <c r="H187" s="101">
        <f ca="1">IFERROR(IF((VLOOKUP($E187,'Adj NEA Backsheet'!$D$5:$CB$183,H$9,FALSE))="","",(VLOOKUP($E187,'Adj NEA Backsheet'!$D$5:$CB$183,H$9,FALSE))),"")</f>
        <v>4002.9388936496116</v>
      </c>
      <c r="I187" s="101">
        <f ca="1">IFERROR(IF((VLOOKUP($E187,'Adj NEA Backsheet'!$D$5:$CB$183,I$9,FALSE))="","",(VLOOKUP($E187,'Adj NEA Backsheet'!$D$5:$CB$183,I$9,FALSE))),"")</f>
        <v>4268.8345364939232</v>
      </c>
      <c r="J187" s="102">
        <f ca="1">IFERROR(IF((VLOOKUP($E187,'Adj NEA Backsheet'!$D$5:$CB$183,J$9,FALSE))="","",(VLOOKUP($E187,'Adj NEA Backsheet'!$D$5:$CB$183,J$9,FALSE))),"")</f>
        <v>4206.5110125152432</v>
      </c>
      <c r="K187" s="100">
        <f ca="1">IFERROR(IF((VLOOKUP($E187,'Adj NEA Backsheet'!$D$5:$CB$183,K$9,FALSE))="","",(VLOOKUP($E187,'Adj NEA Backsheet'!$D$5:$CB$183,K$9,FALSE))),"")</f>
        <v>8584.1457728553651</v>
      </c>
      <c r="L187" s="101">
        <f ca="1">IFERROR(IF((VLOOKUP($E187,'Adj NEA Backsheet'!$D$5:$CB$183,L$9,FALSE))="","",(VLOOKUP($E187,'Adj NEA Backsheet'!$D$5:$CB$183,L$9,FALSE))),"")</f>
        <v>8598.6324344928562</v>
      </c>
      <c r="M187" s="101">
        <f ca="1">IFERROR(IF((VLOOKUP($E187,'Adj NEA Backsheet'!$D$5:$CB$183,M$9,FALSE))="","",(VLOOKUP($E187,'Adj NEA Backsheet'!$D$5:$CB$183,M$9,FALSE))),"")</f>
        <v>9017.0151000154474</v>
      </c>
      <c r="N187" s="103">
        <f ca="1">IFERROR(IF((VLOOKUP($E187,'Adj NEA Backsheet'!$D$5:$CB$183,N$9,FALSE))="","",(VLOOKUP($E187,'Adj NEA Backsheet'!$D$5:$CB$183,N$9,FALSE))),"")</f>
        <v>8956.2888192509727</v>
      </c>
      <c r="O187" s="100">
        <f ca="1">IFERROR(IF((VLOOKUP($E187,'Adj NEA Backsheet'!$D$5:$CB$183,O$9,FALSE))="","",(VLOOKUP($E187,'Adj NEA Backsheet'!$D$5:$CB$183,O$9,FALSE))),"")</f>
        <v>12603.030395030486</v>
      </c>
      <c r="P187" s="104">
        <f ca="1">IFERROR(IF((VLOOKUP($E187,'Adj NEA Backsheet'!$D$5:$CB$183,P$9,FALSE))="","",(VLOOKUP($E187,'Adj NEA Backsheet'!$D$5:$CB$183,P$9,FALSE))),"")</f>
        <v>12601.571328142469</v>
      </c>
      <c r="Q187" s="101">
        <f ca="1">IFERROR(IF((VLOOKUP($E187,'Adj NEA Backsheet'!$D$5:$CB$183,Q$9,FALSE))="","",(VLOOKUP($E187,'Adj NEA Backsheet'!$D$5:$CB$183,Q$9,FALSE))),"")</f>
        <v>13285.849636509371</v>
      </c>
      <c r="R187" s="103">
        <f ca="1">IFERROR(IF((VLOOKUP($E187,'Adj NEA Backsheet'!$D$5:$CB$183,R$9,FALSE))="","",(VLOOKUP($E187,'Adj NEA Backsheet'!$D$5:$CB$183,R$9,FALSE))),"")</f>
        <v>13162.799831766217</v>
      </c>
    </row>
    <row r="188" spans="1:18" ht="15" customHeight="1" x14ac:dyDescent="0.3">
      <c r="A188" s="41">
        <v>175</v>
      </c>
      <c r="B188" s="77" t="str">
        <f ca="1">IFERROR(IF((VLOOKUP($E188,'Org List'!$AJ$10:$AL$190,3,FALSE))="","",(VLOOKUP($E188,'Org List'!$AJ$10:$AL$190,3,FALSE))),"")</f>
        <v>South East England Commissioning Region</v>
      </c>
      <c r="C188" s="78" t="str">
        <f ca="1">IFERROR(IF((VLOOKUP($E188,'Org List'!$AO$10:$AQ$190,3,FALSE))="","",(VLOOKUP($E188,'Org List'!$AO$10:$AQ$190,3,FALSE))),"")</f>
        <v>South East Region</v>
      </c>
      <c r="D188" s="93" t="str">
        <f ca="1">IFERROR(IF((VLOOKUP($E188,'Org List'!$AT$10:$AV$190,3,FALSE))="","",(VLOOKUP($E188,'Org List'!$AT$10:$AV$190,3,FALSE))),"")</f>
        <v>NHS England South East (Hampshire, Isle of Wight and Thames Valley)</v>
      </c>
      <c r="E188" s="77" t="str">
        <f t="shared" ca="1" si="2"/>
        <v>E06000040</v>
      </c>
      <c r="F188" s="79" t="str">
        <f ca="1">IF(E188="","",VLOOKUP(E188,'Org List'!$J$9:$K$640,2,0))</f>
        <v>Windsor and Maidenhead</v>
      </c>
      <c r="G188" s="100">
        <f ca="1">IFERROR(IF((VLOOKUP($E188,'Adj NEA Backsheet'!$D$5:$CB$183,G$9,FALSE))="","",(VLOOKUP($E188,'Adj NEA Backsheet'!$D$5:$CB$183,G$9,FALSE))),"")</f>
        <v>1842.9869384980855</v>
      </c>
      <c r="H188" s="101">
        <f ca="1">IFERROR(IF((VLOOKUP($E188,'Adj NEA Backsheet'!$D$5:$CB$183,H$9,FALSE))="","",(VLOOKUP($E188,'Adj NEA Backsheet'!$D$5:$CB$183,H$9,FALSE))),"")</f>
        <v>1719.5532253377455</v>
      </c>
      <c r="I188" s="101">
        <f ca="1">IFERROR(IF((VLOOKUP($E188,'Adj NEA Backsheet'!$D$5:$CB$183,I$9,FALSE))="","",(VLOOKUP($E188,'Adj NEA Backsheet'!$D$5:$CB$183,I$9,FALSE))),"")</f>
        <v>1682.0936542482582</v>
      </c>
      <c r="J188" s="102">
        <f ca="1">IFERROR(IF((VLOOKUP($E188,'Adj NEA Backsheet'!$D$5:$CB$183,J$9,FALSE))="","",(VLOOKUP($E188,'Adj NEA Backsheet'!$D$5:$CB$183,J$9,FALSE))),"")</f>
        <v>1753.4212925272861</v>
      </c>
      <c r="K188" s="100">
        <f ca="1">IFERROR(IF((VLOOKUP($E188,'Adj NEA Backsheet'!$D$5:$CB$183,K$9,FALSE))="","",(VLOOKUP($E188,'Adj NEA Backsheet'!$D$5:$CB$183,K$9,FALSE))),"")</f>
        <v>2527.957276057065</v>
      </c>
      <c r="L188" s="101">
        <f ca="1">IFERROR(IF((VLOOKUP($E188,'Adj NEA Backsheet'!$D$5:$CB$183,L$9,FALSE))="","",(VLOOKUP($E188,'Adj NEA Backsheet'!$D$5:$CB$183,L$9,FALSE))),"")</f>
        <v>2587.6516287037944</v>
      </c>
      <c r="M188" s="101">
        <f ca="1">IFERROR(IF((VLOOKUP($E188,'Adj NEA Backsheet'!$D$5:$CB$183,M$9,FALSE))="","",(VLOOKUP($E188,'Adj NEA Backsheet'!$D$5:$CB$183,M$9,FALSE))),"")</f>
        <v>2646.1647897981893</v>
      </c>
      <c r="N188" s="103">
        <f ca="1">IFERROR(IF((VLOOKUP($E188,'Adj NEA Backsheet'!$D$5:$CB$183,N$9,FALSE))="","",(VLOOKUP($E188,'Adj NEA Backsheet'!$D$5:$CB$183,N$9,FALSE))),"")</f>
        <v>2566.0809444853521</v>
      </c>
      <c r="O188" s="100">
        <f ca="1">IFERROR(IF((VLOOKUP($E188,'Adj NEA Backsheet'!$D$5:$CB$183,O$9,FALSE))="","",(VLOOKUP($E188,'Adj NEA Backsheet'!$D$5:$CB$183,O$9,FALSE))),"")</f>
        <v>4370.9442145551502</v>
      </c>
      <c r="P188" s="104">
        <f ca="1">IFERROR(IF((VLOOKUP($E188,'Adj NEA Backsheet'!$D$5:$CB$183,P$9,FALSE))="","",(VLOOKUP($E188,'Adj NEA Backsheet'!$D$5:$CB$183,P$9,FALSE))),"")</f>
        <v>4307.2048540415399</v>
      </c>
      <c r="Q188" s="101">
        <f ca="1">IFERROR(IF((VLOOKUP($E188,'Adj NEA Backsheet'!$D$5:$CB$183,Q$9,FALSE))="","",(VLOOKUP($E188,'Adj NEA Backsheet'!$D$5:$CB$183,Q$9,FALSE))),"")</f>
        <v>4328.258444046447</v>
      </c>
      <c r="R188" s="103">
        <f ca="1">IFERROR(IF((VLOOKUP($E188,'Adj NEA Backsheet'!$D$5:$CB$183,R$9,FALSE))="","",(VLOOKUP($E188,'Adj NEA Backsheet'!$D$5:$CB$183,R$9,FALSE))),"")</f>
        <v>4319.502237012638</v>
      </c>
    </row>
    <row r="189" spans="1:18" ht="15" customHeight="1" x14ac:dyDescent="0.3">
      <c r="A189" s="41">
        <v>176</v>
      </c>
      <c r="B189" s="77" t="str">
        <f ca="1">IFERROR(IF((VLOOKUP($E189,'Org List'!$AJ$10:$AL$190,3,FALSE))="","",(VLOOKUP($E189,'Org List'!$AJ$10:$AL$190,3,FALSE))),"")</f>
        <v>North West Commissioning Region</v>
      </c>
      <c r="C189" s="78" t="str">
        <f ca="1">IFERROR(IF((VLOOKUP($E189,'Org List'!$AO$10:$AQ$190,3,FALSE))="","",(VLOOKUP($E189,'Org List'!$AO$10:$AQ$190,3,FALSE))),"")</f>
        <v>North West Region</v>
      </c>
      <c r="D189" s="93" t="str">
        <f ca="1">IFERROR(IF((VLOOKUP($E189,'Org List'!$AT$10:$AV$190,3,FALSE))="","",(VLOOKUP($E189,'Org List'!$AT$10:$AV$190,3,FALSE))),"")</f>
        <v>NHS England North West (Cheshire And Merseyside)</v>
      </c>
      <c r="E189" s="77" t="str">
        <f t="shared" ca="1" si="2"/>
        <v>E08000015</v>
      </c>
      <c r="F189" s="79" t="str">
        <f ca="1">IF(E189="","",VLOOKUP(E189,'Org List'!$J$9:$K$640,2,0))</f>
        <v>Wirral</v>
      </c>
      <c r="G189" s="100">
        <f ca="1">IFERROR(IF((VLOOKUP($E189,'Adj NEA Backsheet'!$D$5:$CB$183,G$9,FALSE))="","",(VLOOKUP($E189,'Adj NEA Backsheet'!$D$5:$CB$183,G$9,FALSE))),"")</f>
        <v>3520.1034299707389</v>
      </c>
      <c r="H189" s="101">
        <f ca="1">IFERROR(IF((VLOOKUP($E189,'Adj NEA Backsheet'!$D$5:$CB$183,H$9,FALSE))="","",(VLOOKUP($E189,'Adj NEA Backsheet'!$D$5:$CB$183,H$9,FALSE))),"")</f>
        <v>3602.3170717808325</v>
      </c>
      <c r="I189" s="101">
        <f ca="1">IFERROR(IF((VLOOKUP($E189,'Adj NEA Backsheet'!$D$5:$CB$183,I$9,FALSE))="","",(VLOOKUP($E189,'Adj NEA Backsheet'!$D$5:$CB$183,I$9,FALSE))),"")</f>
        <v>3743.6567951855332</v>
      </c>
      <c r="J189" s="102">
        <f ca="1">IFERROR(IF((VLOOKUP($E189,'Adj NEA Backsheet'!$D$5:$CB$183,J$9,FALSE))="","",(VLOOKUP($E189,'Adj NEA Backsheet'!$D$5:$CB$183,J$9,FALSE))),"")</f>
        <v>3673.8477542848132</v>
      </c>
      <c r="K189" s="100">
        <f ca="1">IFERROR(IF((VLOOKUP($E189,'Adj NEA Backsheet'!$D$5:$CB$183,K$9,FALSE))="","",(VLOOKUP($E189,'Adj NEA Backsheet'!$D$5:$CB$183,K$9,FALSE))),"")</f>
        <v>8308.9505785033525</v>
      </c>
      <c r="L189" s="101">
        <f ca="1">IFERROR(IF((VLOOKUP($E189,'Adj NEA Backsheet'!$D$5:$CB$183,L$9,FALSE))="","",(VLOOKUP($E189,'Adj NEA Backsheet'!$D$5:$CB$183,L$9,FALSE))),"")</f>
        <v>8374.5020535064723</v>
      </c>
      <c r="M189" s="101">
        <f ca="1">IFERROR(IF((VLOOKUP($E189,'Adj NEA Backsheet'!$D$5:$CB$183,M$9,FALSE))="","",(VLOOKUP($E189,'Adj NEA Backsheet'!$D$5:$CB$183,M$9,FALSE))),"")</f>
        <v>8820.5792956385885</v>
      </c>
      <c r="N189" s="103">
        <f ca="1">IFERROR(IF((VLOOKUP($E189,'Adj NEA Backsheet'!$D$5:$CB$183,N$9,FALSE))="","",(VLOOKUP($E189,'Adj NEA Backsheet'!$D$5:$CB$183,N$9,FALSE))),"")</f>
        <v>8533.4830812270266</v>
      </c>
      <c r="O189" s="100">
        <f ca="1">IFERROR(IF((VLOOKUP($E189,'Adj NEA Backsheet'!$D$5:$CB$183,O$9,FALSE))="","",(VLOOKUP($E189,'Adj NEA Backsheet'!$D$5:$CB$183,O$9,FALSE))),"")</f>
        <v>11829.054008474091</v>
      </c>
      <c r="P189" s="104">
        <f ca="1">IFERROR(IF((VLOOKUP($E189,'Adj NEA Backsheet'!$D$5:$CB$183,P$9,FALSE))="","",(VLOOKUP($E189,'Adj NEA Backsheet'!$D$5:$CB$183,P$9,FALSE))),"")</f>
        <v>11976.819125287304</v>
      </c>
      <c r="Q189" s="101">
        <f ca="1">IFERROR(IF((VLOOKUP($E189,'Adj NEA Backsheet'!$D$5:$CB$183,Q$9,FALSE))="","",(VLOOKUP($E189,'Adj NEA Backsheet'!$D$5:$CB$183,Q$9,FALSE))),"")</f>
        <v>12564.236090824121</v>
      </c>
      <c r="R189" s="103">
        <f ca="1">IFERROR(IF((VLOOKUP($E189,'Adj NEA Backsheet'!$D$5:$CB$183,R$9,FALSE))="","",(VLOOKUP($E189,'Adj NEA Backsheet'!$D$5:$CB$183,R$9,FALSE))),"")</f>
        <v>12207.330835511839</v>
      </c>
    </row>
    <row r="190" spans="1:18" ht="15" customHeight="1" x14ac:dyDescent="0.3">
      <c r="A190" s="41">
        <v>177</v>
      </c>
      <c r="B190" s="77" t="str">
        <f ca="1">IFERROR(IF((VLOOKUP($E190,'Org List'!$AJ$10:$AL$190,3,FALSE))="","",(VLOOKUP($E190,'Org List'!$AJ$10:$AL$190,3,FALSE))),"")</f>
        <v>South East England Commissioning Region</v>
      </c>
      <c r="C190" s="78" t="str">
        <f ca="1">IFERROR(IF((VLOOKUP($E190,'Org List'!$AO$10:$AQ$190,3,FALSE))="","",(VLOOKUP($E190,'Org List'!$AO$10:$AQ$190,3,FALSE))),"")</f>
        <v>South East Region</v>
      </c>
      <c r="D190" s="93" t="str">
        <f ca="1">IFERROR(IF((VLOOKUP($E190,'Org List'!$AT$10:$AV$190,3,FALSE))="","",(VLOOKUP($E190,'Org List'!$AT$10:$AV$190,3,FALSE))),"")</f>
        <v>NHS England South East (Hampshire, Isle of Wight and Thames Valley)</v>
      </c>
      <c r="E190" s="77" t="str">
        <f t="shared" ca="1" si="2"/>
        <v>E06000041</v>
      </c>
      <c r="F190" s="79" t="str">
        <f ca="1">IF(E190="","",VLOOKUP(E190,'Org List'!$J$9:$K$640,2,0))</f>
        <v>Wokingham</v>
      </c>
      <c r="G190" s="100">
        <f ca="1">IFERROR(IF((VLOOKUP($E190,'Adj NEA Backsheet'!$D$5:$CB$183,G$9,FALSE))="","",(VLOOKUP($E190,'Adj NEA Backsheet'!$D$5:$CB$183,G$9,FALSE))),"")</f>
        <v>1197.6190364880836</v>
      </c>
      <c r="H190" s="101">
        <f ca="1">IFERROR(IF((VLOOKUP($E190,'Adj NEA Backsheet'!$D$5:$CB$183,H$9,FALSE))="","",(VLOOKUP($E190,'Adj NEA Backsheet'!$D$5:$CB$183,H$9,FALSE))),"")</f>
        <v>1196.1993190460485</v>
      </c>
      <c r="I190" s="101">
        <f ca="1">IFERROR(IF((VLOOKUP($E190,'Adj NEA Backsheet'!$D$5:$CB$183,I$9,FALSE))="","",(VLOOKUP($E190,'Adj NEA Backsheet'!$D$5:$CB$183,I$9,FALSE))),"")</f>
        <v>1240.8035474691847</v>
      </c>
      <c r="J190" s="102">
        <f ca="1">IFERROR(IF((VLOOKUP($E190,'Adj NEA Backsheet'!$D$5:$CB$183,J$9,FALSE))="","",(VLOOKUP($E190,'Adj NEA Backsheet'!$D$5:$CB$183,J$9,FALSE))),"")</f>
        <v>1310.8552680511921</v>
      </c>
      <c r="K190" s="100">
        <f ca="1">IFERROR(IF((VLOOKUP($E190,'Adj NEA Backsheet'!$D$5:$CB$183,K$9,FALSE))="","",(VLOOKUP($E190,'Adj NEA Backsheet'!$D$5:$CB$183,K$9,FALSE))),"")</f>
        <v>2488.6797580470393</v>
      </c>
      <c r="L190" s="101">
        <f ca="1">IFERROR(IF((VLOOKUP($E190,'Adj NEA Backsheet'!$D$5:$CB$183,L$9,FALSE))="","",(VLOOKUP($E190,'Adj NEA Backsheet'!$D$5:$CB$183,L$9,FALSE))),"")</f>
        <v>2463.7646860918157</v>
      </c>
      <c r="M190" s="101">
        <f ca="1">IFERROR(IF((VLOOKUP($E190,'Adj NEA Backsheet'!$D$5:$CB$183,M$9,FALSE))="","",(VLOOKUP($E190,'Adj NEA Backsheet'!$D$5:$CB$183,M$9,FALSE))),"")</f>
        <v>2679.009348789441</v>
      </c>
      <c r="N190" s="103">
        <f ca="1">IFERROR(IF((VLOOKUP($E190,'Adj NEA Backsheet'!$D$5:$CB$183,N$9,FALSE))="","",(VLOOKUP($E190,'Adj NEA Backsheet'!$D$5:$CB$183,N$9,FALSE))),"")</f>
        <v>2685.4293960012378</v>
      </c>
      <c r="O190" s="100">
        <f ca="1">IFERROR(IF((VLOOKUP($E190,'Adj NEA Backsheet'!$D$5:$CB$183,O$9,FALSE))="","",(VLOOKUP($E190,'Adj NEA Backsheet'!$D$5:$CB$183,O$9,FALSE))),"")</f>
        <v>3686.2987945351229</v>
      </c>
      <c r="P190" s="104">
        <f ca="1">IFERROR(IF((VLOOKUP($E190,'Adj NEA Backsheet'!$D$5:$CB$183,P$9,FALSE))="","",(VLOOKUP($E190,'Adj NEA Backsheet'!$D$5:$CB$183,P$9,FALSE))),"")</f>
        <v>3659.9640051378642</v>
      </c>
      <c r="Q190" s="101">
        <f ca="1">IFERROR(IF((VLOOKUP($E190,'Adj NEA Backsheet'!$D$5:$CB$183,Q$9,FALSE))="","",(VLOOKUP($E190,'Adj NEA Backsheet'!$D$5:$CB$183,Q$9,FALSE))),"")</f>
        <v>3919.8128962586256</v>
      </c>
      <c r="R190" s="103">
        <f ca="1">IFERROR(IF((VLOOKUP($E190,'Adj NEA Backsheet'!$D$5:$CB$183,R$9,FALSE))="","",(VLOOKUP($E190,'Adj NEA Backsheet'!$D$5:$CB$183,R$9,FALSE))),"")</f>
        <v>3996.2846640524299</v>
      </c>
    </row>
    <row r="191" spans="1:18" ht="15" customHeight="1" thickBot="1" x14ac:dyDescent="0.35">
      <c r="A191" s="41">
        <v>178</v>
      </c>
      <c r="B191" s="80" t="str">
        <f ca="1">IFERROR(IF((VLOOKUP($E191,'Org List'!$AJ$10:$AL$190,3,FALSE))="","",(VLOOKUP($E191,'Org List'!$AJ$10:$AL$190,3,FALSE))),"")</f>
        <v>Midlands Commissioning Region</v>
      </c>
      <c r="C191" s="81" t="str">
        <f ca="1">IFERROR(IF((VLOOKUP($E191,'Org List'!$AO$10:$AQ$190,3,FALSE))="","",(VLOOKUP($E191,'Org List'!$AO$10:$AQ$190,3,FALSE))),"")</f>
        <v>West Midlands Region</v>
      </c>
      <c r="D191" s="94" t="str">
        <f ca="1">IFERROR(IF((VLOOKUP($E191,'Org List'!$AT$10:$AV$190,3,FALSE))="","",(VLOOKUP($E191,'Org List'!$AT$10:$AV$190,3,FALSE))),"")</f>
        <v>NHS England Midlands (West Midlands)</v>
      </c>
      <c r="E191" s="80" t="str">
        <f t="shared" ca="1" si="2"/>
        <v>E08000031</v>
      </c>
      <c r="F191" s="82" t="str">
        <f ca="1">IF(E191="","",VLOOKUP(E191,'Org List'!$J$9:$K$640,2,0))</f>
        <v>Wolverhampton</v>
      </c>
      <c r="G191" s="105">
        <f ca="1">IFERROR(IF((VLOOKUP($E191,'Adj NEA Backsheet'!$D$5:$CB$183,G$9,FALSE))="","",(VLOOKUP($E191,'Adj NEA Backsheet'!$D$5:$CB$183,G$9,FALSE))),"")</f>
        <v>2118.7921898898867</v>
      </c>
      <c r="H191" s="106">
        <f ca="1">IFERROR(IF((VLOOKUP($E191,'Adj NEA Backsheet'!$D$5:$CB$183,H$9,FALSE))="","",(VLOOKUP($E191,'Adj NEA Backsheet'!$D$5:$CB$183,H$9,FALSE))),"")</f>
        <v>2279.5020742721181</v>
      </c>
      <c r="I191" s="106">
        <f ca="1">IFERROR(IF((VLOOKUP($E191,'Adj NEA Backsheet'!$D$5:$CB$183,I$9,FALSE))="","",(VLOOKUP($E191,'Adj NEA Backsheet'!$D$5:$CB$183,I$9,FALSE))),"")</f>
        <v>2604.1344440327543</v>
      </c>
      <c r="J191" s="107">
        <f ca="1">IFERROR(IF((VLOOKUP($E191,'Adj NEA Backsheet'!$D$5:$CB$183,J$9,FALSE))="","",(VLOOKUP($E191,'Adj NEA Backsheet'!$D$5:$CB$183,J$9,FALSE))),"")</f>
        <v>2615.4536223224113</v>
      </c>
      <c r="K191" s="105">
        <f ca="1">IFERROR(IF((VLOOKUP($E191,'Adj NEA Backsheet'!$D$5:$CB$183,K$9,FALSE))="","",(VLOOKUP($E191,'Adj NEA Backsheet'!$D$5:$CB$183,K$9,FALSE))),"")</f>
        <v>4936.3633485665478</v>
      </c>
      <c r="L191" s="106">
        <f ca="1">IFERROR(IF((VLOOKUP($E191,'Adj NEA Backsheet'!$D$5:$CB$183,L$9,FALSE))="","",(VLOOKUP($E191,'Adj NEA Backsheet'!$D$5:$CB$183,L$9,FALSE))),"")</f>
        <v>4866.2660087412742</v>
      </c>
      <c r="M191" s="106">
        <f ca="1">IFERROR(IF((VLOOKUP($E191,'Adj NEA Backsheet'!$D$5:$CB$183,M$9,FALSE))="","",(VLOOKUP($E191,'Adj NEA Backsheet'!$D$5:$CB$183,M$9,FALSE))),"")</f>
        <v>5150.332272997246</v>
      </c>
      <c r="N191" s="108">
        <f ca="1">IFERROR(IF((VLOOKUP($E191,'Adj NEA Backsheet'!$D$5:$CB$183,N$9,FALSE))="","",(VLOOKUP($E191,'Adj NEA Backsheet'!$D$5:$CB$183,N$9,FALSE))),"")</f>
        <v>4794.180321092007</v>
      </c>
      <c r="O191" s="105">
        <f ca="1">IFERROR(IF((VLOOKUP($E191,'Adj NEA Backsheet'!$D$5:$CB$183,O$9,FALSE))="","",(VLOOKUP($E191,'Adj NEA Backsheet'!$D$5:$CB$183,O$9,FALSE))),"")</f>
        <v>7055.1555384564344</v>
      </c>
      <c r="P191" s="109">
        <f ca="1">IFERROR(IF((VLOOKUP($E191,'Adj NEA Backsheet'!$D$5:$CB$183,P$9,FALSE))="","",(VLOOKUP($E191,'Adj NEA Backsheet'!$D$5:$CB$183,P$9,FALSE))),"")</f>
        <v>7145.7680830133922</v>
      </c>
      <c r="Q191" s="106">
        <f ca="1">IFERROR(IF((VLOOKUP($E191,'Adj NEA Backsheet'!$D$5:$CB$183,Q$9,FALSE))="","",(VLOOKUP($E191,'Adj NEA Backsheet'!$D$5:$CB$183,Q$9,FALSE))),"")</f>
        <v>7754.4667170299999</v>
      </c>
      <c r="R191" s="108">
        <f ca="1">IFERROR(IF((VLOOKUP($E191,'Adj NEA Backsheet'!$D$5:$CB$183,R$9,FALSE))="","",(VLOOKUP($E191,'Adj NEA Backsheet'!$D$5:$CB$183,R$9,FALSE))),"")</f>
        <v>7409.6339434144184</v>
      </c>
    </row>
  </sheetData>
  <sheetProtection formatColumns="0" formatRows="0" autoFilter="0"/>
  <autoFilter ref="B12:R191" xr:uid="{00000000-0009-0000-0000-000016000000}"/>
  <mergeCells count="5">
    <mergeCell ref="B1:L1"/>
    <mergeCell ref="B2:L2"/>
    <mergeCell ref="G11:J11"/>
    <mergeCell ref="K11:N11"/>
    <mergeCell ref="O11:R11"/>
  </mergeCells>
  <hyperlinks>
    <hyperlink ref="E6" location="Contents!A1" display="&lt;&lt; Contents" xr:uid="{00000000-0004-0000-16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90113" r:id="rId3"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FFFF00"/>
  </sheetPr>
  <dimension ref="A1:CB183"/>
  <sheetViews>
    <sheetView zoomScale="80" zoomScaleNormal="80" workbookViewId="0">
      <selection activeCell="C3" sqref="C3"/>
    </sheetView>
  </sheetViews>
  <sheetFormatPr defaultColWidth="9.109375" defaultRowHeight="14.4" x14ac:dyDescent="0.3"/>
  <cols>
    <col min="1" max="5" width="9.109375" style="189"/>
    <col min="6" max="17" width="9.6640625" style="189" customWidth="1"/>
    <col min="18" max="41" width="11.6640625" style="189" customWidth="1"/>
    <col min="42" max="44" width="12.6640625" style="189" customWidth="1"/>
    <col min="45" max="16384" width="9.109375" style="189"/>
  </cols>
  <sheetData>
    <row r="1" spans="1:80" x14ac:dyDescent="0.3">
      <c r="A1" s="61" t="s">
        <v>1184</v>
      </c>
      <c r="D1" s="189">
        <v>1</v>
      </c>
      <c r="E1" s="189">
        <v>2</v>
      </c>
      <c r="F1" s="189">
        <v>3</v>
      </c>
      <c r="G1" s="189">
        <v>4</v>
      </c>
      <c r="H1" s="189">
        <v>5</v>
      </c>
      <c r="I1" s="189">
        <v>6</v>
      </c>
      <c r="J1" s="189">
        <v>7</v>
      </c>
      <c r="K1" s="189">
        <v>8</v>
      </c>
      <c r="L1" s="189">
        <v>9</v>
      </c>
      <c r="M1" s="189">
        <v>10</v>
      </c>
      <c r="N1" s="189">
        <v>11</v>
      </c>
      <c r="O1" s="189">
        <v>12</v>
      </c>
      <c r="P1" s="189">
        <v>13</v>
      </c>
      <c r="Q1" s="189">
        <v>14</v>
      </c>
      <c r="R1" s="189">
        <v>15</v>
      </c>
      <c r="S1" s="189">
        <v>16</v>
      </c>
      <c r="T1" s="189">
        <v>17</v>
      </c>
      <c r="U1" s="189">
        <v>18</v>
      </c>
      <c r="V1" s="189">
        <v>19</v>
      </c>
      <c r="W1" s="189">
        <v>20</v>
      </c>
      <c r="X1" s="189">
        <v>21</v>
      </c>
      <c r="Y1" s="189">
        <v>22</v>
      </c>
      <c r="Z1" s="189">
        <v>23</v>
      </c>
      <c r="AA1" s="189">
        <v>24</v>
      </c>
      <c r="AB1" s="189">
        <v>25</v>
      </c>
      <c r="AC1" s="189">
        <v>26</v>
      </c>
      <c r="AD1" s="189">
        <v>27</v>
      </c>
      <c r="AE1" s="189">
        <v>28</v>
      </c>
      <c r="AF1" s="189">
        <v>29</v>
      </c>
      <c r="AG1" s="189">
        <v>30</v>
      </c>
      <c r="AH1" s="189">
        <v>31</v>
      </c>
      <c r="AI1" s="189">
        <v>32</v>
      </c>
      <c r="AJ1" s="189">
        <v>33</v>
      </c>
      <c r="AK1" s="189">
        <v>34</v>
      </c>
      <c r="AL1" s="189">
        <v>35</v>
      </c>
      <c r="AM1" s="189">
        <v>36</v>
      </c>
      <c r="AN1" s="189">
        <v>37</v>
      </c>
      <c r="AO1" s="189">
        <v>38</v>
      </c>
      <c r="AP1" s="189">
        <v>39</v>
      </c>
      <c r="AQ1" s="189">
        <v>40</v>
      </c>
      <c r="AR1" s="189">
        <v>41</v>
      </c>
      <c r="AS1" s="189">
        <v>42</v>
      </c>
      <c r="AT1" s="189">
        <v>43</v>
      </c>
      <c r="AU1" s="189">
        <v>44</v>
      </c>
      <c r="AV1" s="189">
        <v>45</v>
      </c>
      <c r="AW1" s="189">
        <v>46</v>
      </c>
      <c r="AX1" s="189">
        <v>47</v>
      </c>
      <c r="AY1" s="189">
        <v>48</v>
      </c>
      <c r="AZ1" s="189">
        <v>49</v>
      </c>
      <c r="BA1" s="189">
        <v>50</v>
      </c>
      <c r="BB1" s="189">
        <v>51</v>
      </c>
      <c r="BC1" s="189">
        <v>52</v>
      </c>
      <c r="BD1" s="189">
        <v>53</v>
      </c>
      <c r="BE1" s="189">
        <v>54</v>
      </c>
      <c r="BF1" s="189">
        <v>55</v>
      </c>
      <c r="BG1" s="189">
        <v>56</v>
      </c>
      <c r="BH1" s="189">
        <v>57</v>
      </c>
      <c r="BI1" s="189">
        <v>58</v>
      </c>
      <c r="BJ1" s="189">
        <v>59</v>
      </c>
      <c r="BK1" s="189">
        <v>60</v>
      </c>
      <c r="BL1" s="189">
        <v>61</v>
      </c>
      <c r="BM1" s="189">
        <v>62</v>
      </c>
      <c r="BN1" s="189">
        <v>63</v>
      </c>
      <c r="BO1" s="189">
        <v>64</v>
      </c>
      <c r="BP1" s="189">
        <v>65</v>
      </c>
      <c r="BQ1" s="189">
        <v>66</v>
      </c>
      <c r="BR1" s="189">
        <v>67</v>
      </c>
      <c r="BS1" s="189">
        <v>68</v>
      </c>
      <c r="BT1" s="189">
        <v>69</v>
      </c>
      <c r="BU1" s="189">
        <v>70</v>
      </c>
      <c r="BV1" s="189">
        <v>71</v>
      </c>
      <c r="BW1" s="189">
        <v>72</v>
      </c>
      <c r="BX1" s="189">
        <v>73</v>
      </c>
      <c r="BY1" s="189">
        <v>74</v>
      </c>
      <c r="BZ1" s="189">
        <v>75</v>
      </c>
      <c r="CA1" s="189">
        <v>76</v>
      </c>
      <c r="CB1" s="189">
        <v>77</v>
      </c>
    </row>
    <row r="3" spans="1:80" x14ac:dyDescent="0.3">
      <c r="F3" s="386" t="s">
        <v>1088</v>
      </c>
      <c r="G3" s="386"/>
      <c r="H3" s="386"/>
      <c r="I3" s="386"/>
      <c r="J3" s="386" t="s">
        <v>1090</v>
      </c>
      <c r="K3" s="386"/>
      <c r="L3" s="386"/>
      <c r="M3" s="386"/>
      <c r="N3" s="386" t="s">
        <v>1089</v>
      </c>
      <c r="O3" s="386"/>
      <c r="P3" s="386"/>
      <c r="Q3" s="386"/>
      <c r="R3" s="386" t="s">
        <v>1091</v>
      </c>
      <c r="S3" s="386"/>
      <c r="T3" s="386"/>
      <c r="U3" s="386"/>
      <c r="V3" s="386" t="s">
        <v>1092</v>
      </c>
      <c r="W3" s="386"/>
      <c r="X3" s="386"/>
      <c r="Y3" s="386"/>
      <c r="Z3" s="386" t="s">
        <v>1093</v>
      </c>
      <c r="AA3" s="386"/>
      <c r="AB3" s="386"/>
      <c r="AC3" s="386"/>
      <c r="AD3" s="386" t="s">
        <v>1094</v>
      </c>
      <c r="AE3" s="386"/>
      <c r="AF3" s="386"/>
      <c r="AG3" s="386"/>
      <c r="AH3" s="386" t="s">
        <v>1095</v>
      </c>
      <c r="AI3" s="386"/>
      <c r="AJ3" s="386"/>
      <c r="AK3" s="386"/>
      <c r="AL3" s="386" t="s">
        <v>1096</v>
      </c>
      <c r="AM3" s="386"/>
      <c r="AN3" s="386"/>
      <c r="AO3" s="386"/>
      <c r="AP3" s="386" t="s">
        <v>882</v>
      </c>
      <c r="AQ3" s="386"/>
      <c r="AR3" s="386"/>
      <c r="AS3" s="386" t="s">
        <v>1097</v>
      </c>
      <c r="AT3" s="386"/>
      <c r="AU3" s="386"/>
      <c r="AV3" s="386"/>
      <c r="AW3" s="386" t="s">
        <v>1098</v>
      </c>
      <c r="AX3" s="386"/>
      <c r="AY3" s="386"/>
      <c r="AZ3" s="386"/>
      <c r="BA3" s="386" t="s">
        <v>1099</v>
      </c>
      <c r="BB3" s="386"/>
      <c r="BC3" s="386"/>
      <c r="BD3" s="386"/>
      <c r="BE3" s="386" t="s">
        <v>1100</v>
      </c>
      <c r="BF3" s="386"/>
      <c r="BG3" s="386"/>
      <c r="BH3" s="386"/>
      <c r="BI3" s="386" t="s">
        <v>1101</v>
      </c>
      <c r="BJ3" s="386"/>
      <c r="BK3" s="386"/>
      <c r="BL3" s="386"/>
      <c r="BM3" s="386" t="s">
        <v>1102</v>
      </c>
      <c r="BN3" s="386"/>
      <c r="BO3" s="386"/>
      <c r="BP3" s="386"/>
      <c r="BQ3" s="386" t="s">
        <v>1103</v>
      </c>
      <c r="BR3" s="386"/>
      <c r="BS3" s="386"/>
      <c r="BT3" s="386"/>
      <c r="BU3" s="386" t="s">
        <v>1104</v>
      </c>
      <c r="BV3" s="386"/>
      <c r="BW3" s="386"/>
      <c r="BX3" s="386"/>
      <c r="BY3" s="386" t="s">
        <v>1105</v>
      </c>
      <c r="BZ3" s="386"/>
      <c r="CA3" s="386"/>
      <c r="CB3" s="386"/>
    </row>
    <row r="4" spans="1:80" x14ac:dyDescent="0.3">
      <c r="A4" s="189" t="s">
        <v>868</v>
      </c>
      <c r="B4" s="189" t="s">
        <v>869</v>
      </c>
      <c r="C4" s="189" t="s">
        <v>870</v>
      </c>
      <c r="D4" s="189" t="s">
        <v>195</v>
      </c>
      <c r="E4" s="189" t="s">
        <v>216</v>
      </c>
      <c r="F4" s="189" t="s">
        <v>872</v>
      </c>
      <c r="G4" s="189" t="s">
        <v>873</v>
      </c>
      <c r="H4" s="189" t="s">
        <v>874</v>
      </c>
      <c r="I4" s="189" t="s">
        <v>875</v>
      </c>
      <c r="J4" s="189" t="s">
        <v>877</v>
      </c>
      <c r="K4" s="189" t="s">
        <v>878</v>
      </c>
      <c r="L4" s="189" t="s">
        <v>879</v>
      </c>
      <c r="M4" s="189" t="s">
        <v>880</v>
      </c>
      <c r="N4" s="189" t="s">
        <v>877</v>
      </c>
      <c r="O4" s="189" t="s">
        <v>878</v>
      </c>
      <c r="P4" s="189" t="s">
        <v>879</v>
      </c>
      <c r="Q4" s="189" t="s">
        <v>880</v>
      </c>
      <c r="R4" s="189" t="s">
        <v>872</v>
      </c>
      <c r="S4" s="189" t="s">
        <v>873</v>
      </c>
      <c r="T4" s="189" t="s">
        <v>874</v>
      </c>
      <c r="U4" s="189" t="s">
        <v>875</v>
      </c>
      <c r="V4" s="189" t="s">
        <v>877</v>
      </c>
      <c r="W4" s="189" t="s">
        <v>878</v>
      </c>
      <c r="X4" s="189" t="s">
        <v>879</v>
      </c>
      <c r="Y4" s="189" t="s">
        <v>880</v>
      </c>
      <c r="Z4" s="189" t="s">
        <v>877</v>
      </c>
      <c r="AA4" s="189" t="s">
        <v>878</v>
      </c>
      <c r="AB4" s="189" t="s">
        <v>879</v>
      </c>
      <c r="AC4" s="189" t="s">
        <v>880</v>
      </c>
      <c r="AD4" s="189" t="s">
        <v>872</v>
      </c>
      <c r="AE4" s="189" t="s">
        <v>873</v>
      </c>
      <c r="AF4" s="189" t="s">
        <v>874</v>
      </c>
      <c r="AG4" s="189" t="s">
        <v>875</v>
      </c>
      <c r="AH4" s="189" t="s">
        <v>877</v>
      </c>
      <c r="AI4" s="189" t="s">
        <v>878</v>
      </c>
      <c r="AJ4" s="189" t="s">
        <v>879</v>
      </c>
      <c r="AK4" s="189" t="s">
        <v>880</v>
      </c>
      <c r="AL4" s="189" t="s">
        <v>877</v>
      </c>
      <c r="AM4" s="189" t="s">
        <v>878</v>
      </c>
      <c r="AN4" s="189" t="s">
        <v>879</v>
      </c>
      <c r="AO4" s="189" t="s">
        <v>880</v>
      </c>
      <c r="AP4" s="189">
        <v>2017</v>
      </c>
      <c r="AQ4" s="189">
        <v>2018</v>
      </c>
      <c r="AR4" s="189">
        <v>2019</v>
      </c>
      <c r="AS4" s="189" t="s">
        <v>872</v>
      </c>
      <c r="AT4" s="189" t="s">
        <v>873</v>
      </c>
      <c r="AU4" s="189" t="s">
        <v>874</v>
      </c>
      <c r="AV4" s="189" t="s">
        <v>875</v>
      </c>
      <c r="AW4" s="189" t="s">
        <v>877</v>
      </c>
      <c r="AX4" s="189" t="s">
        <v>878</v>
      </c>
      <c r="AY4" s="189" t="s">
        <v>879</v>
      </c>
      <c r="AZ4" s="189" t="s">
        <v>880</v>
      </c>
      <c r="BA4" s="189" t="s">
        <v>877</v>
      </c>
      <c r="BB4" s="189" t="s">
        <v>878</v>
      </c>
      <c r="BC4" s="189" t="s">
        <v>879</v>
      </c>
      <c r="BD4" s="189" t="s">
        <v>880</v>
      </c>
      <c r="BE4" s="189" t="s">
        <v>872</v>
      </c>
      <c r="BF4" s="189" t="s">
        <v>873</v>
      </c>
      <c r="BG4" s="189" t="s">
        <v>874</v>
      </c>
      <c r="BH4" s="189" t="s">
        <v>875</v>
      </c>
      <c r="BI4" s="189" t="s">
        <v>877</v>
      </c>
      <c r="BJ4" s="189" t="s">
        <v>878</v>
      </c>
      <c r="BK4" s="189" t="s">
        <v>879</v>
      </c>
      <c r="BL4" s="189" t="s">
        <v>880</v>
      </c>
      <c r="BM4" s="189" t="s">
        <v>877</v>
      </c>
      <c r="BN4" s="189" t="s">
        <v>878</v>
      </c>
      <c r="BO4" s="189" t="s">
        <v>879</v>
      </c>
      <c r="BP4" s="189" t="s">
        <v>880</v>
      </c>
      <c r="BQ4" s="189" t="s">
        <v>872</v>
      </c>
      <c r="BR4" s="189" t="s">
        <v>873</v>
      </c>
      <c r="BS4" s="189" t="s">
        <v>874</v>
      </c>
      <c r="BT4" s="189" t="s">
        <v>875</v>
      </c>
      <c r="BU4" s="189" t="s">
        <v>877</v>
      </c>
      <c r="BV4" s="189" t="s">
        <v>878</v>
      </c>
      <c r="BW4" s="189" t="s">
        <v>879</v>
      </c>
      <c r="BX4" s="189" t="s">
        <v>880</v>
      </c>
      <c r="BY4" s="189" t="s">
        <v>877</v>
      </c>
      <c r="BZ4" s="189" t="s">
        <v>878</v>
      </c>
      <c r="CA4" s="189" t="s">
        <v>879</v>
      </c>
      <c r="CB4" s="189" t="s">
        <v>880</v>
      </c>
    </row>
    <row r="5" spans="1:80" x14ac:dyDescent="0.3">
      <c r="D5" s="189" t="s">
        <v>216</v>
      </c>
      <c r="E5" s="189" t="s">
        <v>867</v>
      </c>
      <c r="F5" s="5">
        <f t="shared" ref="F5:AR5" si="0">SUM(F$34:F$183)</f>
        <v>460001.99999999983</v>
      </c>
      <c r="G5" s="5">
        <f t="shared" si="0"/>
        <v>462623.00000000017</v>
      </c>
      <c r="H5" s="5">
        <f t="shared" si="0"/>
        <v>489446.99999999994</v>
      </c>
      <c r="I5" s="5">
        <f t="shared" si="0"/>
        <v>474462.99999999994</v>
      </c>
      <c r="J5" s="5">
        <f t="shared" si="0"/>
        <v>488987</v>
      </c>
      <c r="K5" s="5">
        <f t="shared" si="0"/>
        <v>488915.00000000017</v>
      </c>
      <c r="L5" s="5">
        <f t="shared" si="0"/>
        <v>503885.00000000017</v>
      </c>
      <c r="M5" s="5">
        <f t="shared" si="0"/>
        <v>493289.00000000012</v>
      </c>
      <c r="N5" s="5">
        <f t="shared" si="0"/>
        <v>509670.99999999994</v>
      </c>
      <c r="O5" s="5">
        <f t="shared" si="0"/>
        <v>514771</v>
      </c>
      <c r="P5" s="5">
        <f t="shared" si="0"/>
        <v>548612.99999999988</v>
      </c>
      <c r="Q5" s="5">
        <f t="shared" si="0"/>
        <v>541549.99999999988</v>
      </c>
      <c r="R5" s="5">
        <f t="shared" si="0"/>
        <v>1005178.9999999999</v>
      </c>
      <c r="S5" s="5">
        <f t="shared" si="0"/>
        <v>1000422.9999999994</v>
      </c>
      <c r="T5" s="5">
        <f t="shared" si="0"/>
        <v>1044304.0000000003</v>
      </c>
      <c r="U5" s="5">
        <f t="shared" si="0"/>
        <v>1051213.9999999998</v>
      </c>
      <c r="V5" s="5">
        <f t="shared" si="0"/>
        <v>1021176</v>
      </c>
      <c r="W5" s="5">
        <f t="shared" si="0"/>
        <v>1018151</v>
      </c>
      <c r="X5" s="5">
        <f t="shared" si="0"/>
        <v>1052018</v>
      </c>
      <c r="Y5" s="5">
        <f t="shared" si="0"/>
        <v>1037010.0000000006</v>
      </c>
      <c r="Z5" s="5">
        <f t="shared" si="0"/>
        <v>1032113.0000000002</v>
      </c>
      <c r="AA5" s="5">
        <f t="shared" si="0"/>
        <v>1025434.9999999995</v>
      </c>
      <c r="AB5" s="5">
        <f t="shared" si="0"/>
        <v>1075677</v>
      </c>
      <c r="AC5" s="5">
        <f t="shared" si="0"/>
        <v>1070729.9999999995</v>
      </c>
      <c r="AD5" s="5">
        <f t="shared" si="0"/>
        <v>1465181.0000000002</v>
      </c>
      <c r="AE5" s="5">
        <f t="shared" si="0"/>
        <v>1463046.0000000005</v>
      </c>
      <c r="AF5" s="5">
        <f t="shared" si="0"/>
        <v>1533750.9999999988</v>
      </c>
      <c r="AG5" s="5">
        <f t="shared" si="0"/>
        <v>1525676.9999999993</v>
      </c>
      <c r="AH5" s="5">
        <f t="shared" si="0"/>
        <v>1510163.0000000005</v>
      </c>
      <c r="AI5" s="5">
        <f t="shared" si="0"/>
        <v>1507066.0000000002</v>
      </c>
      <c r="AJ5" s="5">
        <f t="shared" si="0"/>
        <v>1555902.9999999995</v>
      </c>
      <c r="AK5" s="5">
        <f t="shared" si="0"/>
        <v>1530299</v>
      </c>
      <c r="AL5" s="5">
        <f t="shared" si="0"/>
        <v>1541784.0000000007</v>
      </c>
      <c r="AM5" s="5">
        <f t="shared" si="0"/>
        <v>1540205.9999999993</v>
      </c>
      <c r="AN5" s="5">
        <f t="shared" si="0"/>
        <v>1624290.0000000002</v>
      </c>
      <c r="AO5" s="5">
        <f t="shared" si="0"/>
        <v>1612280</v>
      </c>
      <c r="AP5" s="5">
        <f t="shared" si="0"/>
        <v>55619430</v>
      </c>
      <c r="AQ5" s="5">
        <f t="shared" si="0"/>
        <v>55997685.997999988</v>
      </c>
      <c r="AR5" s="5">
        <f t="shared" si="0"/>
        <v>56357465.994000003</v>
      </c>
      <c r="AS5" s="5">
        <f>IFERROR((F5/$AP5)*100000,"")</f>
        <v>827.05270442361564</v>
      </c>
      <c r="AT5" s="5">
        <f t="shared" ref="AT5:BS20" si="1">IFERROR((G5/$AP5)*100000,"")</f>
        <v>831.76508640955183</v>
      </c>
      <c r="AU5" s="5">
        <f t="shared" si="1"/>
        <v>879.9928370355467</v>
      </c>
      <c r="AV5" s="5">
        <f>IFERROR((I5/$AQ5)*100000,"")</f>
        <v>847.29036842155563</v>
      </c>
      <c r="AW5" s="5">
        <f t="shared" ref="AW5:BC20" si="2">IFERROR((J5/$AQ5)*100000,"")</f>
        <v>873.22715445324764</v>
      </c>
      <c r="AX5" s="5">
        <f t="shared" si="2"/>
        <v>873.09857771169732</v>
      </c>
      <c r="AY5" s="5">
        <f t="shared" si="2"/>
        <v>899.83182522577249</v>
      </c>
      <c r="AZ5" s="5">
        <f>IFERROR((M5/$AR5)*100000,"")</f>
        <v>875.28598261056891</v>
      </c>
      <c r="BA5" s="5">
        <f t="shared" si="2"/>
        <v>910.16439503982963</v>
      </c>
      <c r="BB5" s="5">
        <f t="shared" si="2"/>
        <v>919.27191423300155</v>
      </c>
      <c r="BC5" s="5">
        <f t="shared" si="2"/>
        <v>979.70655433796696</v>
      </c>
      <c r="BD5" s="5">
        <f>IFERROR((Q5/$AR5)*100000,"")</f>
        <v>960.91971214187504</v>
      </c>
      <c r="BE5" s="5">
        <f t="shared" si="1"/>
        <v>1807.2443388938</v>
      </c>
      <c r="BF5" s="5">
        <f t="shared" si="1"/>
        <v>1798.6933702844481</v>
      </c>
      <c r="BG5" s="5">
        <f t="shared" si="1"/>
        <v>1877.5884614423419</v>
      </c>
      <c r="BH5" s="5">
        <f>IFERROR((U5/$AQ5)*100000,"")</f>
        <v>1877.2454276727524</v>
      </c>
      <c r="BI5" s="5">
        <f t="shared" ref="BI5:BO20" si="3">IFERROR((V5/$AQ5)*100000,"")</f>
        <v>1823.6039254130469</v>
      </c>
      <c r="BJ5" s="5">
        <f t="shared" si="3"/>
        <v>1818.2019164798421</v>
      </c>
      <c r="BK5" s="5">
        <f t="shared" si="3"/>
        <v>1878.6812012867349</v>
      </c>
      <c r="BL5" s="5">
        <f>IFERROR((Y5/$AR5)*100000,"")</f>
        <v>1840.0578906624439</v>
      </c>
      <c r="BM5" s="5">
        <f t="shared" si="3"/>
        <v>1843.1350896122085</v>
      </c>
      <c r="BN5" s="5">
        <f t="shared" si="3"/>
        <v>1831.2095968333833</v>
      </c>
      <c r="BO5" s="5">
        <f t="shared" si="3"/>
        <v>1920.9311614026674</v>
      </c>
      <c r="BP5" s="5">
        <f>IFERROR((AC5/$AR5)*100000,"")</f>
        <v>1899.8902472194063</v>
      </c>
      <c r="BQ5" s="5">
        <f t="shared" si="1"/>
        <v>2634.2970433174169</v>
      </c>
      <c r="BR5" s="5">
        <f t="shared" si="1"/>
        <v>2630.4584566940016</v>
      </c>
      <c r="BS5" s="5">
        <f t="shared" si="1"/>
        <v>2757.5812984778859</v>
      </c>
      <c r="BT5" s="5">
        <f>IFERROR((AG5/$AQ5)*100000,"")</f>
        <v>2724.535796094307</v>
      </c>
      <c r="BU5" s="5">
        <f t="shared" ref="BU5:CA20" si="4">IFERROR((AH5/$AQ5)*100000,"")</f>
        <v>2696.8310798662956</v>
      </c>
      <c r="BV5" s="5">
        <f t="shared" si="4"/>
        <v>2691.3004941915397</v>
      </c>
      <c r="BW5" s="5">
        <f t="shared" si="4"/>
        <v>2778.5130265125067</v>
      </c>
      <c r="BX5" s="5">
        <f>IFERROR((AK5/$AR5)*100000,"")</f>
        <v>2715.3438732730115</v>
      </c>
      <c r="BY5" s="5">
        <f t="shared" si="4"/>
        <v>2753.2994846520392</v>
      </c>
      <c r="BZ5" s="5">
        <f t="shared" si="4"/>
        <v>2750.4815110663844</v>
      </c>
      <c r="CA5" s="5">
        <f t="shared" si="4"/>
        <v>2900.637715740635</v>
      </c>
      <c r="CB5" s="5">
        <f>IFERROR((AO5/$AR5)*100000,"")</f>
        <v>2860.8099593612824</v>
      </c>
    </row>
    <row r="6" spans="1:80" x14ac:dyDescent="0.3">
      <c r="D6" s="189" t="s">
        <v>223</v>
      </c>
      <c r="E6" s="189" t="s">
        <v>224</v>
      </c>
      <c r="F6" s="5">
        <f t="shared" ref="F6:AG10" si="5">SUMIFS(F$34:F$183,$A$34:$A$183,$D6)</f>
        <v>141674.16246425355</v>
      </c>
      <c r="G6" s="5">
        <f t="shared" si="5"/>
        <v>143852.42249614003</v>
      </c>
      <c r="H6" s="5">
        <f t="shared" si="5"/>
        <v>156497.8478383671</v>
      </c>
      <c r="I6" s="5">
        <f t="shared" si="5"/>
        <v>150310.3594218957</v>
      </c>
      <c r="J6" s="5">
        <f t="shared" si="5"/>
        <v>155084.54508288743</v>
      </c>
      <c r="K6" s="5">
        <f t="shared" si="5"/>
        <v>153800.11329342812</v>
      </c>
      <c r="L6" s="5">
        <f t="shared" si="5"/>
        <v>159109.04092509131</v>
      </c>
      <c r="M6" s="5">
        <f t="shared" si="5"/>
        <v>157692.40020255622</v>
      </c>
      <c r="N6" s="5">
        <f t="shared" si="5"/>
        <v>160018.2515964616</v>
      </c>
      <c r="O6" s="5">
        <f t="shared" si="5"/>
        <v>159914.8361133101</v>
      </c>
      <c r="P6" s="5">
        <f t="shared" si="5"/>
        <v>168801.43957492078</v>
      </c>
      <c r="Q6" s="5">
        <f t="shared" si="5"/>
        <v>167392.1093540515</v>
      </c>
      <c r="R6" s="5">
        <f t="shared" si="5"/>
        <v>310417.59281301696</v>
      </c>
      <c r="S6" s="5">
        <f t="shared" si="5"/>
        <v>309452.12035453221</v>
      </c>
      <c r="T6" s="5">
        <f t="shared" si="5"/>
        <v>324973.66984849167</v>
      </c>
      <c r="U6" s="5">
        <f t="shared" si="5"/>
        <v>324523.61094889278</v>
      </c>
      <c r="V6" s="5">
        <f t="shared" si="5"/>
        <v>313216.11494764022</v>
      </c>
      <c r="W6" s="5">
        <f t="shared" si="5"/>
        <v>310835.38372650521</v>
      </c>
      <c r="X6" s="5">
        <f t="shared" si="5"/>
        <v>321938.88285241748</v>
      </c>
      <c r="Y6" s="5">
        <f t="shared" si="5"/>
        <v>316890.11686647858</v>
      </c>
      <c r="Z6" s="5">
        <f t="shared" si="5"/>
        <v>319846.92386077828</v>
      </c>
      <c r="AA6" s="5">
        <f t="shared" si="5"/>
        <v>315058.98970548261</v>
      </c>
      <c r="AB6" s="5">
        <f t="shared" si="5"/>
        <v>330654.60169213335</v>
      </c>
      <c r="AC6" s="5">
        <f t="shared" si="5"/>
        <v>330251.23965879704</v>
      </c>
      <c r="AD6" s="5">
        <f t="shared" si="5"/>
        <v>452091.75527727057</v>
      </c>
      <c r="AE6" s="5">
        <f t="shared" si="5"/>
        <v>453304.54285067203</v>
      </c>
      <c r="AF6" s="5">
        <f t="shared" si="5"/>
        <v>481471.51768685883</v>
      </c>
      <c r="AG6" s="5">
        <f t="shared" si="5"/>
        <v>474833.97037078853</v>
      </c>
      <c r="AH6" s="5">
        <f t="shared" ref="AH6:AR10" si="6">SUMIFS(AH$34:AH$183,$A$34:$A$183,$D6)</f>
        <v>468300.66003052774</v>
      </c>
      <c r="AI6" s="5">
        <f t="shared" si="6"/>
        <v>464635.49701993359</v>
      </c>
      <c r="AJ6" s="5">
        <f t="shared" si="6"/>
        <v>481047.92377750884</v>
      </c>
      <c r="AK6" s="5">
        <f t="shared" si="6"/>
        <v>474582.51706903492</v>
      </c>
      <c r="AL6" s="5">
        <f t="shared" si="6"/>
        <v>479865.17545723991</v>
      </c>
      <c r="AM6" s="5">
        <f t="shared" si="6"/>
        <v>474973.8258187928</v>
      </c>
      <c r="AN6" s="5">
        <f t="shared" si="6"/>
        <v>499456.04126705392</v>
      </c>
      <c r="AO6" s="5">
        <f t="shared" si="6"/>
        <v>497643.34901284857</v>
      </c>
      <c r="AP6" s="5">
        <f t="shared" si="6"/>
        <v>15353484</v>
      </c>
      <c r="AQ6" s="5">
        <f t="shared" si="6"/>
        <v>15398466.481000001</v>
      </c>
      <c r="AR6" s="5">
        <f t="shared" si="6"/>
        <v>15454097.329999998</v>
      </c>
      <c r="AS6" s="5">
        <f t="shared" ref="AS6:AU69" si="7">IFERROR((F6/$AP6)*100000,"")</f>
        <v>922.74927608778262</v>
      </c>
      <c r="AT6" s="5">
        <f t="shared" si="1"/>
        <v>936.93667506437009</v>
      </c>
      <c r="AU6" s="5">
        <f t="shared" si="1"/>
        <v>1019.2986024433744</v>
      </c>
      <c r="AV6" s="5">
        <f t="shared" ref="AV6:AY69" si="8">IFERROR((I6/$AQ6)*100000,"")</f>
        <v>976.13849799499189</v>
      </c>
      <c r="AW6" s="5">
        <f t="shared" si="2"/>
        <v>1007.1427909671692</v>
      </c>
      <c r="AX6" s="5">
        <f t="shared" si="2"/>
        <v>998.80149418255633</v>
      </c>
      <c r="AY6" s="5">
        <f t="shared" si="2"/>
        <v>1033.2784834218019</v>
      </c>
      <c r="AZ6" s="5">
        <f t="shared" ref="AZ6:AZ69" si="9">IFERROR((M6/$AR6)*100000,"")</f>
        <v>1020.3921771376358</v>
      </c>
      <c r="BA6" s="5">
        <f t="shared" si="2"/>
        <v>1039.1830367907505</v>
      </c>
      <c r="BB6" s="5">
        <f t="shared" si="2"/>
        <v>1038.5114408024153</v>
      </c>
      <c r="BC6" s="5">
        <f t="shared" si="2"/>
        <v>1096.2224048946889</v>
      </c>
      <c r="BD6" s="5">
        <f t="shared" ref="BD6:BD69" si="10">IFERROR((Q6/$AR6)*100000,"")</f>
        <v>1083.1568210011494</v>
      </c>
      <c r="BE6" s="5">
        <f t="shared" si="1"/>
        <v>2021.805557702844</v>
      </c>
      <c r="BF6" s="5">
        <f t="shared" si="1"/>
        <v>2015.5172621050192</v>
      </c>
      <c r="BG6" s="5">
        <f t="shared" si="1"/>
        <v>2116.6119028651196</v>
      </c>
      <c r="BH6" s="5">
        <f t="shared" ref="BH6:BK69" si="11">IFERROR((U6/$AQ6)*100000,"")</f>
        <v>2107.5060386650771</v>
      </c>
      <c r="BI6" s="5">
        <f t="shared" si="3"/>
        <v>2034.0734275982234</v>
      </c>
      <c r="BJ6" s="5">
        <f t="shared" si="3"/>
        <v>2018.6125943777688</v>
      </c>
      <c r="BK6" s="5">
        <f t="shared" si="3"/>
        <v>2090.7204184887783</v>
      </c>
      <c r="BL6" s="5">
        <f t="shared" ref="BL6:BL69" si="12">IFERROR((Y6/$AR6)*100000,"")</f>
        <v>2050.524919700882</v>
      </c>
      <c r="BM6" s="5">
        <f t="shared" si="3"/>
        <v>2077.134916359586</v>
      </c>
      <c r="BN6" s="5">
        <f t="shared" si="3"/>
        <v>2046.0413385594629</v>
      </c>
      <c r="BO6" s="5">
        <f t="shared" si="3"/>
        <v>2147.3216316710786</v>
      </c>
      <c r="BP6" s="5">
        <f t="shared" ref="BP6:BP69" si="13">IFERROR((AC6/$AR6)*100000,"")</f>
        <v>2136.9817505788742</v>
      </c>
      <c r="BQ6" s="5">
        <f t="shared" si="1"/>
        <v>2944.5548337906275</v>
      </c>
      <c r="BR6" s="5">
        <f t="shared" si="1"/>
        <v>2952.4539371693882</v>
      </c>
      <c r="BS6" s="5">
        <f t="shared" si="1"/>
        <v>3135.9105053084945</v>
      </c>
      <c r="BT6" s="5">
        <f t="shared" ref="BT6:BW69" si="14">IFERROR((AG6/$AQ6)*100000,"")</f>
        <v>3083.6445366600692</v>
      </c>
      <c r="BU6" s="5">
        <f t="shared" si="4"/>
        <v>3041.2162185653929</v>
      </c>
      <c r="BV6" s="5">
        <f t="shared" si="4"/>
        <v>3017.4140885603265</v>
      </c>
      <c r="BW6" s="5">
        <f t="shared" si="4"/>
        <v>3123.9989019105806</v>
      </c>
      <c r="BX6" s="5">
        <f t="shared" ref="BX6:BX69" si="15">IFERROR((AK6/$AR6)*100000,"")</f>
        <v>3070.9170968385183</v>
      </c>
      <c r="BY6" s="5">
        <f t="shared" si="4"/>
        <v>3116.317953150337</v>
      </c>
      <c r="BZ6" s="5">
        <f t="shared" si="4"/>
        <v>3084.5527793618785</v>
      </c>
      <c r="CA6" s="5">
        <f t="shared" si="4"/>
        <v>3243.544036565766</v>
      </c>
      <c r="CB6" s="5">
        <f t="shared" ref="CB6:CB69" si="16">IFERROR((AO6/$AR6)*100000,"")</f>
        <v>3220.1385715800238</v>
      </c>
    </row>
    <row r="7" spans="1:80" x14ac:dyDescent="0.3">
      <c r="D7" s="189" t="s">
        <v>229</v>
      </c>
      <c r="E7" s="189" t="s">
        <v>230</v>
      </c>
      <c r="F7" s="5">
        <f t="shared" si="5"/>
        <v>140214.45460498499</v>
      </c>
      <c r="G7" s="5">
        <f t="shared" si="5"/>
        <v>137500.09066754649</v>
      </c>
      <c r="H7" s="5">
        <f t="shared" si="5"/>
        <v>143271.45522284563</v>
      </c>
      <c r="I7" s="5">
        <f t="shared" si="5"/>
        <v>139388.49011442577</v>
      </c>
      <c r="J7" s="5">
        <f t="shared" si="5"/>
        <v>150047.6049704488</v>
      </c>
      <c r="K7" s="5">
        <f t="shared" si="5"/>
        <v>150622.07612371296</v>
      </c>
      <c r="L7" s="5">
        <f t="shared" si="5"/>
        <v>155706.07671634303</v>
      </c>
      <c r="M7" s="5">
        <f t="shared" si="5"/>
        <v>152295.7634694908</v>
      </c>
      <c r="N7" s="5">
        <f t="shared" si="5"/>
        <v>151777.50820815447</v>
      </c>
      <c r="O7" s="5">
        <f t="shared" si="5"/>
        <v>155479.68030751258</v>
      </c>
      <c r="P7" s="5">
        <f t="shared" si="5"/>
        <v>167289.2375608591</v>
      </c>
      <c r="Q7" s="5">
        <f t="shared" si="5"/>
        <v>162445.03427049328</v>
      </c>
      <c r="R7" s="5">
        <f t="shared" si="5"/>
        <v>313440.50536163221</v>
      </c>
      <c r="S7" s="5">
        <f t="shared" si="5"/>
        <v>312881.94374302973</v>
      </c>
      <c r="T7" s="5">
        <f t="shared" si="5"/>
        <v>323468.32073243847</v>
      </c>
      <c r="U7" s="5">
        <f t="shared" si="5"/>
        <v>328277.64451971685</v>
      </c>
      <c r="V7" s="5">
        <f t="shared" si="5"/>
        <v>315358.54740103084</v>
      </c>
      <c r="W7" s="5">
        <f t="shared" si="5"/>
        <v>314719.74232498964</v>
      </c>
      <c r="X7" s="5">
        <f t="shared" si="5"/>
        <v>325878.06289159053</v>
      </c>
      <c r="Y7" s="5">
        <f t="shared" si="5"/>
        <v>323160.89473008842</v>
      </c>
      <c r="Z7" s="5">
        <f t="shared" si="5"/>
        <v>322962.3370277668</v>
      </c>
      <c r="AA7" s="5">
        <f t="shared" si="5"/>
        <v>324811.0348514042</v>
      </c>
      <c r="AB7" s="5">
        <f t="shared" si="5"/>
        <v>338842.64043117064</v>
      </c>
      <c r="AC7" s="5">
        <f t="shared" si="5"/>
        <v>338428.93383739755</v>
      </c>
      <c r="AD7" s="5">
        <f t="shared" si="5"/>
        <v>453654.95996661717</v>
      </c>
      <c r="AE7" s="5">
        <f t="shared" si="5"/>
        <v>450382.03441057628</v>
      </c>
      <c r="AF7" s="5">
        <f t="shared" si="5"/>
        <v>466739.77595528407</v>
      </c>
      <c r="AG7" s="5">
        <f t="shared" si="5"/>
        <v>467666.13463414292</v>
      </c>
      <c r="AH7" s="5">
        <f t="shared" si="6"/>
        <v>465406.15237147984</v>
      </c>
      <c r="AI7" s="5">
        <f t="shared" si="6"/>
        <v>465341.81844870269</v>
      </c>
      <c r="AJ7" s="5">
        <f t="shared" si="6"/>
        <v>481584.1396079337</v>
      </c>
      <c r="AK7" s="5">
        <f t="shared" si="6"/>
        <v>475456.65819957934</v>
      </c>
      <c r="AL7" s="5">
        <f t="shared" si="6"/>
        <v>474739.84523592138</v>
      </c>
      <c r="AM7" s="5">
        <f t="shared" si="6"/>
        <v>480290.71515891678</v>
      </c>
      <c r="AN7" s="5">
        <f t="shared" si="6"/>
        <v>506131.87799202959</v>
      </c>
      <c r="AO7" s="5">
        <f t="shared" si="6"/>
        <v>500873.9681078908</v>
      </c>
      <c r="AP7" s="5">
        <f t="shared" si="6"/>
        <v>17068325</v>
      </c>
      <c r="AQ7" s="5">
        <f t="shared" si="6"/>
        <v>17160473.550000001</v>
      </c>
      <c r="AR7" s="5">
        <f t="shared" si="6"/>
        <v>17275225.07</v>
      </c>
      <c r="AS7" s="5">
        <f t="shared" si="7"/>
        <v>821.48924750955337</v>
      </c>
      <c r="AT7" s="5">
        <f t="shared" si="1"/>
        <v>805.58631656912144</v>
      </c>
      <c r="AU7" s="5">
        <f t="shared" si="1"/>
        <v>839.39962019029781</v>
      </c>
      <c r="AV7" s="5">
        <f t="shared" si="8"/>
        <v>812.26482304403396</v>
      </c>
      <c r="AW7" s="5">
        <f t="shared" si="2"/>
        <v>874.37916286668428</v>
      </c>
      <c r="AX7" s="5">
        <f t="shared" si="2"/>
        <v>877.72680447803236</v>
      </c>
      <c r="AY7" s="5">
        <f t="shared" si="2"/>
        <v>907.35302998875</v>
      </c>
      <c r="AZ7" s="5">
        <f t="shared" si="9"/>
        <v>881.58482944437151</v>
      </c>
      <c r="BA7" s="5">
        <f t="shared" si="2"/>
        <v>884.45990587570043</v>
      </c>
      <c r="BB7" s="5">
        <f t="shared" si="2"/>
        <v>906.03374000429358</v>
      </c>
      <c r="BC7" s="5">
        <f t="shared" si="2"/>
        <v>974.85210459625739</v>
      </c>
      <c r="BD7" s="5">
        <f t="shared" si="10"/>
        <v>940.33526979971953</v>
      </c>
      <c r="BE7" s="5">
        <f t="shared" si="1"/>
        <v>1836.3870231064398</v>
      </c>
      <c r="BF7" s="5">
        <f t="shared" si="1"/>
        <v>1833.1145191050073</v>
      </c>
      <c r="BG7" s="5">
        <f t="shared" si="1"/>
        <v>1895.1380450772906</v>
      </c>
      <c r="BH7" s="5">
        <f t="shared" si="11"/>
        <v>1912.9870953923462</v>
      </c>
      <c r="BI7" s="5">
        <f t="shared" si="3"/>
        <v>1837.7030591969349</v>
      </c>
      <c r="BJ7" s="5">
        <f t="shared" si="3"/>
        <v>1833.980521621384</v>
      </c>
      <c r="BK7" s="5">
        <f t="shared" si="3"/>
        <v>1899.0039053531277</v>
      </c>
      <c r="BL7" s="5">
        <f t="shared" si="12"/>
        <v>1870.6609808012672</v>
      </c>
      <c r="BM7" s="5">
        <f t="shared" si="3"/>
        <v>1882.0129647748956</v>
      </c>
      <c r="BN7" s="5">
        <f t="shared" si="3"/>
        <v>1892.7859648220733</v>
      </c>
      <c r="BO7" s="5">
        <f t="shared" si="3"/>
        <v>1974.5529716525255</v>
      </c>
      <c r="BP7" s="5">
        <f t="shared" si="13"/>
        <v>1959.0421106878091</v>
      </c>
      <c r="BQ7" s="5">
        <f t="shared" si="1"/>
        <v>2657.8762706159928</v>
      </c>
      <c r="BR7" s="5">
        <f t="shared" si="1"/>
        <v>2638.7008356741289</v>
      </c>
      <c r="BS7" s="5">
        <f t="shared" si="1"/>
        <v>2734.5376652675882</v>
      </c>
      <c r="BT7" s="5">
        <f t="shared" si="14"/>
        <v>2725.2519184363819</v>
      </c>
      <c r="BU7" s="5">
        <f t="shared" si="4"/>
        <v>2712.0822220636205</v>
      </c>
      <c r="BV7" s="5">
        <f t="shared" si="4"/>
        <v>2711.7073260994171</v>
      </c>
      <c r="BW7" s="5">
        <f t="shared" si="4"/>
        <v>2806.3569353418789</v>
      </c>
      <c r="BX7" s="5">
        <f t="shared" si="15"/>
        <v>2752.2458102456394</v>
      </c>
      <c r="BY7" s="5">
        <f t="shared" si="4"/>
        <v>2766.4728706505966</v>
      </c>
      <c r="BZ7" s="5">
        <f t="shared" si="4"/>
        <v>2798.8197048263669</v>
      </c>
      <c r="CA7" s="5">
        <f t="shared" si="4"/>
        <v>2949.4050762487818</v>
      </c>
      <c r="CB7" s="5">
        <f t="shared" si="16"/>
        <v>2899.3773804875286</v>
      </c>
    </row>
    <row r="8" spans="1:80" x14ac:dyDescent="0.3">
      <c r="D8" s="189" t="s">
        <v>238</v>
      </c>
      <c r="E8" s="189" t="s">
        <v>239</v>
      </c>
      <c r="F8" s="5">
        <f t="shared" si="5"/>
        <v>61044.412485137073</v>
      </c>
      <c r="G8" s="5">
        <f t="shared" si="5"/>
        <v>62446.09695436844</v>
      </c>
      <c r="H8" s="5">
        <f t="shared" si="5"/>
        <v>64747.054333896813</v>
      </c>
      <c r="I8" s="5">
        <f t="shared" si="5"/>
        <v>63003.801359871177</v>
      </c>
      <c r="J8" s="5">
        <f t="shared" si="5"/>
        <v>63600.560797153972</v>
      </c>
      <c r="K8" s="5">
        <f t="shared" si="5"/>
        <v>63655.380427877382</v>
      </c>
      <c r="L8" s="5">
        <f t="shared" si="5"/>
        <v>64027.120468492692</v>
      </c>
      <c r="M8" s="5">
        <f t="shared" si="5"/>
        <v>62248.262314896412</v>
      </c>
      <c r="N8" s="5">
        <f t="shared" si="5"/>
        <v>68464.33466128273</v>
      </c>
      <c r="O8" s="5">
        <f t="shared" si="5"/>
        <v>70440.057049965777</v>
      </c>
      <c r="P8" s="5">
        <f t="shared" si="5"/>
        <v>74852.274458171931</v>
      </c>
      <c r="Q8" s="5">
        <f t="shared" si="5"/>
        <v>74370.743024135707</v>
      </c>
      <c r="R8" s="5">
        <f t="shared" si="5"/>
        <v>134312.53756881284</v>
      </c>
      <c r="S8" s="5">
        <f t="shared" si="5"/>
        <v>133363.1268247432</v>
      </c>
      <c r="T8" s="5">
        <f t="shared" si="5"/>
        <v>139186.83057221727</v>
      </c>
      <c r="U8" s="5">
        <f t="shared" si="5"/>
        <v>138845.88952210953</v>
      </c>
      <c r="V8" s="5">
        <f t="shared" si="5"/>
        <v>141825.91047872906</v>
      </c>
      <c r="W8" s="5">
        <f t="shared" si="5"/>
        <v>141682.09711877652</v>
      </c>
      <c r="X8" s="5">
        <f t="shared" si="5"/>
        <v>144390.43145413566</v>
      </c>
      <c r="Y8" s="5">
        <f t="shared" si="5"/>
        <v>141275.26199684927</v>
      </c>
      <c r="Z8" s="5">
        <f t="shared" si="5"/>
        <v>135336.63388986362</v>
      </c>
      <c r="AA8" s="5">
        <f t="shared" si="5"/>
        <v>134735.62229970103</v>
      </c>
      <c r="AB8" s="5">
        <f t="shared" si="5"/>
        <v>141195.57852640492</v>
      </c>
      <c r="AC8" s="5">
        <f t="shared" si="5"/>
        <v>137579.54430046811</v>
      </c>
      <c r="AD8" s="5">
        <f t="shared" si="5"/>
        <v>195356.95005394993</v>
      </c>
      <c r="AE8" s="5">
        <f t="shared" si="5"/>
        <v>195809.22377911163</v>
      </c>
      <c r="AF8" s="5">
        <f t="shared" si="5"/>
        <v>203933.88490611408</v>
      </c>
      <c r="AG8" s="5">
        <f t="shared" si="5"/>
        <v>201849.69088198067</v>
      </c>
      <c r="AH8" s="5">
        <f t="shared" si="6"/>
        <v>205426.471275883</v>
      </c>
      <c r="AI8" s="5">
        <f t="shared" si="6"/>
        <v>205337.47754665386</v>
      </c>
      <c r="AJ8" s="5">
        <f t="shared" si="6"/>
        <v>208417.55192262834</v>
      </c>
      <c r="AK8" s="5">
        <f t="shared" si="6"/>
        <v>203523.52431174574</v>
      </c>
      <c r="AL8" s="5">
        <f t="shared" si="6"/>
        <v>203800.96855114627</v>
      </c>
      <c r="AM8" s="5">
        <f t="shared" si="6"/>
        <v>205175.67934966684</v>
      </c>
      <c r="AN8" s="5">
        <f t="shared" si="6"/>
        <v>216047.85298457689</v>
      </c>
      <c r="AO8" s="5">
        <f t="shared" si="6"/>
        <v>211950.28732460382</v>
      </c>
      <c r="AP8" s="5">
        <f t="shared" si="6"/>
        <v>8825001</v>
      </c>
      <c r="AQ8" s="5">
        <f t="shared" si="6"/>
        <v>8965587.629999999</v>
      </c>
      <c r="AR8" s="5">
        <f t="shared" si="6"/>
        <v>9056770.8380000032</v>
      </c>
      <c r="AS8" s="5">
        <f t="shared" si="7"/>
        <v>691.72130955154648</v>
      </c>
      <c r="AT8" s="5">
        <f t="shared" si="1"/>
        <v>707.60441788469416</v>
      </c>
      <c r="AU8" s="5">
        <f t="shared" si="1"/>
        <v>733.67758636964243</v>
      </c>
      <c r="AV8" s="5">
        <f t="shared" si="8"/>
        <v>702.72919032158495</v>
      </c>
      <c r="AW8" s="5">
        <f t="shared" si="2"/>
        <v>709.38530101851211</v>
      </c>
      <c r="AX8" s="5">
        <f t="shared" si="2"/>
        <v>709.99674594533394</v>
      </c>
      <c r="AY8" s="5">
        <f t="shared" si="2"/>
        <v>714.1430446148313</v>
      </c>
      <c r="AZ8" s="5">
        <f t="shared" si="9"/>
        <v>687.31188442703967</v>
      </c>
      <c r="BA8" s="5">
        <f t="shared" si="2"/>
        <v>763.6346605122942</v>
      </c>
      <c r="BB8" s="5">
        <f t="shared" si="2"/>
        <v>785.67139106715513</v>
      </c>
      <c r="BC8" s="5">
        <f t="shared" si="2"/>
        <v>834.8841988639615</v>
      </c>
      <c r="BD8" s="5">
        <f t="shared" si="10"/>
        <v>821.16180650275692</v>
      </c>
      <c r="BE8" s="5">
        <f t="shared" si="1"/>
        <v>1521.9549274704086</v>
      </c>
      <c r="BF8" s="5">
        <f t="shared" si="1"/>
        <v>1511.196733289245</v>
      </c>
      <c r="BG8" s="5">
        <f t="shared" si="1"/>
        <v>1577.1877031200024</v>
      </c>
      <c r="BH8" s="5">
        <f t="shared" si="11"/>
        <v>1548.6535322850839</v>
      </c>
      <c r="BI8" s="5">
        <f t="shared" si="3"/>
        <v>1581.8919666142292</v>
      </c>
      <c r="BJ8" s="5">
        <f t="shared" si="3"/>
        <v>1580.2879071159837</v>
      </c>
      <c r="BK8" s="5">
        <f t="shared" si="3"/>
        <v>1610.4960144607462</v>
      </c>
      <c r="BL8" s="5">
        <f t="shared" si="12"/>
        <v>1559.8855764804459</v>
      </c>
      <c r="BM8" s="5">
        <f t="shared" si="3"/>
        <v>1509.5121421490544</v>
      </c>
      <c r="BN8" s="5">
        <f t="shared" si="3"/>
        <v>1502.8086039654386</v>
      </c>
      <c r="BO8" s="5">
        <f t="shared" si="3"/>
        <v>1574.8613961894312</v>
      </c>
      <c r="BP8" s="5">
        <f t="shared" si="13"/>
        <v>1519.0794463211753</v>
      </c>
      <c r="BQ8" s="5">
        <f t="shared" si="1"/>
        <v>2213.6762370219553</v>
      </c>
      <c r="BR8" s="5">
        <f t="shared" si="1"/>
        <v>2218.8011511739392</v>
      </c>
      <c r="BS8" s="5">
        <f t="shared" si="1"/>
        <v>2310.8652894896454</v>
      </c>
      <c r="BT8" s="5">
        <f t="shared" si="14"/>
        <v>2251.3827226066687</v>
      </c>
      <c r="BU8" s="5">
        <f t="shared" si="4"/>
        <v>2291.2772676327409</v>
      </c>
      <c r="BV8" s="5">
        <f t="shared" si="4"/>
        <v>2290.2846530613174</v>
      </c>
      <c r="BW8" s="5">
        <f t="shared" si="4"/>
        <v>2324.6390590755773</v>
      </c>
      <c r="BX8" s="5">
        <f t="shared" si="15"/>
        <v>2247.1974609074864</v>
      </c>
      <c r="BY8" s="5">
        <f t="shared" si="4"/>
        <v>2273.1468026613475</v>
      </c>
      <c r="BZ8" s="5">
        <f t="shared" si="4"/>
        <v>2288.4799950325942</v>
      </c>
      <c r="CA8" s="5">
        <f t="shared" si="4"/>
        <v>2409.7455950533931</v>
      </c>
      <c r="CB8" s="5">
        <f t="shared" si="16"/>
        <v>2340.241252823932</v>
      </c>
    </row>
    <row r="9" spans="1:80" x14ac:dyDescent="0.3">
      <c r="D9" s="189" t="s">
        <v>247</v>
      </c>
      <c r="E9" s="189" t="s">
        <v>248</v>
      </c>
      <c r="F9" s="5">
        <f t="shared" si="5"/>
        <v>45256.794224409299</v>
      </c>
      <c r="G9" s="5">
        <f t="shared" si="5"/>
        <v>46120.875737936221</v>
      </c>
      <c r="H9" s="5">
        <f t="shared" si="5"/>
        <v>49053.162571460001</v>
      </c>
      <c r="I9" s="5">
        <f t="shared" si="5"/>
        <v>47160.506569612546</v>
      </c>
      <c r="J9" s="5">
        <f t="shared" si="5"/>
        <v>45658.213838975222</v>
      </c>
      <c r="K9" s="5">
        <f t="shared" si="5"/>
        <v>46323.65539698994</v>
      </c>
      <c r="L9" s="5">
        <f t="shared" si="5"/>
        <v>48160.532462654228</v>
      </c>
      <c r="M9" s="5">
        <f t="shared" si="5"/>
        <v>46244.895235512078</v>
      </c>
      <c r="N9" s="5">
        <f t="shared" si="5"/>
        <v>49230.087884899382</v>
      </c>
      <c r="O9" s="5">
        <f t="shared" si="5"/>
        <v>49439.490705828546</v>
      </c>
      <c r="P9" s="5">
        <f t="shared" si="5"/>
        <v>53267.198704593669</v>
      </c>
      <c r="Q9" s="5">
        <f t="shared" si="5"/>
        <v>51394.033209516863</v>
      </c>
      <c r="R9" s="5">
        <f t="shared" si="5"/>
        <v>101024.41807043187</v>
      </c>
      <c r="S9" s="5">
        <f t="shared" si="5"/>
        <v>100636.5374286086</v>
      </c>
      <c r="T9" s="5">
        <f t="shared" si="5"/>
        <v>107212.84987651926</v>
      </c>
      <c r="U9" s="5">
        <f t="shared" si="5"/>
        <v>109488.74582158487</v>
      </c>
      <c r="V9" s="5">
        <f t="shared" si="5"/>
        <v>104533.5149568748</v>
      </c>
      <c r="W9" s="5">
        <f t="shared" si="5"/>
        <v>104892.10084207961</v>
      </c>
      <c r="X9" s="5">
        <f t="shared" si="5"/>
        <v>109466.61043176745</v>
      </c>
      <c r="Y9" s="5">
        <f t="shared" si="5"/>
        <v>107831.84347210848</v>
      </c>
      <c r="Z9" s="5">
        <f t="shared" si="5"/>
        <v>106417.82228176027</v>
      </c>
      <c r="AA9" s="5">
        <f t="shared" si="5"/>
        <v>104606.81760584492</v>
      </c>
      <c r="AB9" s="5">
        <f t="shared" si="5"/>
        <v>111685.89622488398</v>
      </c>
      <c r="AC9" s="5">
        <f t="shared" si="5"/>
        <v>111171.80918749528</v>
      </c>
      <c r="AD9" s="5">
        <f t="shared" si="5"/>
        <v>146281.21229484121</v>
      </c>
      <c r="AE9" s="5">
        <f t="shared" si="5"/>
        <v>146757.41316654487</v>
      </c>
      <c r="AF9" s="5">
        <f t="shared" si="5"/>
        <v>156266.01244797927</v>
      </c>
      <c r="AG9" s="5">
        <f t="shared" si="5"/>
        <v>156649.25239119746</v>
      </c>
      <c r="AH9" s="5">
        <f t="shared" si="6"/>
        <v>150191.72879585001</v>
      </c>
      <c r="AI9" s="5">
        <f t="shared" si="6"/>
        <v>151215.75623906957</v>
      </c>
      <c r="AJ9" s="5">
        <f t="shared" si="6"/>
        <v>157627.14289442162</v>
      </c>
      <c r="AK9" s="5">
        <f t="shared" si="6"/>
        <v>154076.73870762056</v>
      </c>
      <c r="AL9" s="5">
        <f t="shared" si="6"/>
        <v>155647.91016665963</v>
      </c>
      <c r="AM9" s="5">
        <f t="shared" si="6"/>
        <v>154046.30831167346</v>
      </c>
      <c r="AN9" s="5">
        <f t="shared" si="6"/>
        <v>164953.09492947767</v>
      </c>
      <c r="AO9" s="5">
        <f t="shared" si="6"/>
        <v>162565.84239701214</v>
      </c>
      <c r="AP9" s="5">
        <f t="shared" si="6"/>
        <v>5559316</v>
      </c>
      <c r="AQ9" s="5">
        <f t="shared" si="6"/>
        <v>5592431.6379999984</v>
      </c>
      <c r="AR9" s="5">
        <f t="shared" si="6"/>
        <v>5631863.8370000003</v>
      </c>
      <c r="AS9" s="5">
        <f t="shared" si="7"/>
        <v>814.07126747983557</v>
      </c>
      <c r="AT9" s="5">
        <f t="shared" si="1"/>
        <v>829.61421401367033</v>
      </c>
      <c r="AU9" s="5">
        <f t="shared" si="1"/>
        <v>882.35967466968964</v>
      </c>
      <c r="AV9" s="5">
        <f t="shared" si="8"/>
        <v>843.29160591184973</v>
      </c>
      <c r="AW9" s="5">
        <f t="shared" si="2"/>
        <v>816.42864489808608</v>
      </c>
      <c r="AX9" s="5">
        <f t="shared" si="2"/>
        <v>828.3276112348957</v>
      </c>
      <c r="AY9" s="5">
        <f t="shared" si="2"/>
        <v>861.17337823869605</v>
      </c>
      <c r="AZ9" s="5">
        <f t="shared" si="9"/>
        <v>821.12949769300462</v>
      </c>
      <c r="BA9" s="5">
        <f t="shared" si="2"/>
        <v>880.29842958447614</v>
      </c>
      <c r="BB9" s="5">
        <f t="shared" si="2"/>
        <v>884.04282619911328</v>
      </c>
      <c r="BC9" s="5">
        <f t="shared" si="2"/>
        <v>952.48725693218194</v>
      </c>
      <c r="BD9" s="5">
        <f t="shared" si="10"/>
        <v>912.5581636379477</v>
      </c>
      <c r="BE9" s="5">
        <f t="shared" si="1"/>
        <v>1817.2094925064857</v>
      </c>
      <c r="BF9" s="5">
        <f t="shared" si="1"/>
        <v>1810.2323636326591</v>
      </c>
      <c r="BG9" s="5">
        <f t="shared" si="1"/>
        <v>1928.5259171545433</v>
      </c>
      <c r="BH9" s="5">
        <f t="shared" si="11"/>
        <v>1957.802131681326</v>
      </c>
      <c r="BI9" s="5">
        <f t="shared" si="3"/>
        <v>1869.1961158108811</v>
      </c>
      <c r="BJ9" s="5">
        <f t="shared" si="3"/>
        <v>1875.6081009439361</v>
      </c>
      <c r="BK9" s="5">
        <f t="shared" si="3"/>
        <v>1957.4063219289635</v>
      </c>
      <c r="BL9" s="5">
        <f t="shared" si="12"/>
        <v>1914.6741930030166</v>
      </c>
      <c r="BM9" s="5">
        <f t="shared" si="3"/>
        <v>1902.8899979511971</v>
      </c>
      <c r="BN9" s="5">
        <f t="shared" si="3"/>
        <v>1870.5068631514839</v>
      </c>
      <c r="BO9" s="5">
        <f t="shared" si="3"/>
        <v>1997.0900576770541</v>
      </c>
      <c r="BP9" s="5">
        <f t="shared" si="13"/>
        <v>1973.9789953216384</v>
      </c>
      <c r="BQ9" s="5">
        <f t="shared" si="1"/>
        <v>2631.2807599863222</v>
      </c>
      <c r="BR9" s="5">
        <f t="shared" si="1"/>
        <v>2639.8465776463304</v>
      </c>
      <c r="BS9" s="5">
        <f t="shared" si="1"/>
        <v>2810.885591824233</v>
      </c>
      <c r="BT9" s="5">
        <f t="shared" si="14"/>
        <v>2801.0937375931762</v>
      </c>
      <c r="BU9" s="5">
        <f t="shared" si="4"/>
        <v>2685.6247607089667</v>
      </c>
      <c r="BV9" s="5">
        <f t="shared" si="4"/>
        <v>2703.9357121788321</v>
      </c>
      <c r="BW9" s="5">
        <f t="shared" si="4"/>
        <v>2818.5797001676583</v>
      </c>
      <c r="BX9" s="5">
        <f t="shared" si="15"/>
        <v>2735.8036906960215</v>
      </c>
      <c r="BY9" s="5">
        <f t="shared" si="4"/>
        <v>2783.1884275356729</v>
      </c>
      <c r="BZ9" s="5">
        <f t="shared" si="4"/>
        <v>2754.549689350597</v>
      </c>
      <c r="CA9" s="5">
        <f t="shared" si="4"/>
        <v>2949.5773146092361</v>
      </c>
      <c r="CB9" s="5">
        <f t="shared" si="16"/>
        <v>2886.5371589595861</v>
      </c>
    </row>
    <row r="10" spans="1:80" x14ac:dyDescent="0.3">
      <c r="D10" s="189" t="s">
        <v>256</v>
      </c>
      <c r="E10" s="189" t="s">
        <v>257</v>
      </c>
      <c r="F10" s="5">
        <f t="shared" si="5"/>
        <v>71812.176221215079</v>
      </c>
      <c r="G10" s="5">
        <f t="shared" si="5"/>
        <v>72703.514144008892</v>
      </c>
      <c r="H10" s="5">
        <f t="shared" si="5"/>
        <v>75877.480033430445</v>
      </c>
      <c r="I10" s="5">
        <f t="shared" si="5"/>
        <v>74599.8425341947</v>
      </c>
      <c r="J10" s="5">
        <f t="shared" si="5"/>
        <v>74596.075310534579</v>
      </c>
      <c r="K10" s="5">
        <f t="shared" si="5"/>
        <v>74513.774757991574</v>
      </c>
      <c r="L10" s="5">
        <f t="shared" si="5"/>
        <v>76882.229427418715</v>
      </c>
      <c r="M10" s="5">
        <f t="shared" si="5"/>
        <v>74807.678777544439</v>
      </c>
      <c r="N10" s="5">
        <f t="shared" si="5"/>
        <v>80180.817649201883</v>
      </c>
      <c r="O10" s="5">
        <f t="shared" si="5"/>
        <v>79496.935823382955</v>
      </c>
      <c r="P10" s="5">
        <f t="shared" si="5"/>
        <v>84402.849701454485</v>
      </c>
      <c r="Q10" s="5">
        <f t="shared" si="5"/>
        <v>85948.080141802653</v>
      </c>
      <c r="R10" s="5">
        <f t="shared" si="5"/>
        <v>145983.9461861061</v>
      </c>
      <c r="S10" s="5">
        <f t="shared" si="5"/>
        <v>144089.27164908638</v>
      </c>
      <c r="T10" s="5">
        <f t="shared" si="5"/>
        <v>149462.3289703333</v>
      </c>
      <c r="U10" s="5">
        <f t="shared" si="5"/>
        <v>150078.10918769581</v>
      </c>
      <c r="V10" s="5">
        <f t="shared" si="5"/>
        <v>146241.91221572494</v>
      </c>
      <c r="W10" s="5">
        <f t="shared" si="5"/>
        <v>146021.67598764892</v>
      </c>
      <c r="X10" s="5">
        <f t="shared" si="5"/>
        <v>150344.01237008875</v>
      </c>
      <c r="Y10" s="5">
        <f t="shared" si="5"/>
        <v>147851.88293447508</v>
      </c>
      <c r="Z10" s="5">
        <f t="shared" si="5"/>
        <v>147549.282939831</v>
      </c>
      <c r="AA10" s="5">
        <f t="shared" si="5"/>
        <v>146222.53553756728</v>
      </c>
      <c r="AB10" s="5">
        <f t="shared" si="5"/>
        <v>153298.28312540732</v>
      </c>
      <c r="AC10" s="5">
        <f t="shared" si="5"/>
        <v>153298.47301584209</v>
      </c>
      <c r="AD10" s="5">
        <f t="shared" si="5"/>
        <v>217796.12240732118</v>
      </c>
      <c r="AE10" s="5">
        <f t="shared" si="5"/>
        <v>216792.7857930953</v>
      </c>
      <c r="AF10" s="5">
        <f t="shared" si="5"/>
        <v>225339.80900376372</v>
      </c>
      <c r="AG10" s="5">
        <f t="shared" si="5"/>
        <v>224677.95172189045</v>
      </c>
      <c r="AH10" s="5">
        <f t="shared" si="6"/>
        <v>220837.98752625956</v>
      </c>
      <c r="AI10" s="5">
        <f t="shared" si="6"/>
        <v>220535.45074564053</v>
      </c>
      <c r="AJ10" s="5">
        <f t="shared" si="6"/>
        <v>227226.24179750748</v>
      </c>
      <c r="AK10" s="5">
        <f t="shared" si="6"/>
        <v>222659.56171201952</v>
      </c>
      <c r="AL10" s="5">
        <f t="shared" si="6"/>
        <v>227730.10058903284</v>
      </c>
      <c r="AM10" s="5">
        <f t="shared" si="6"/>
        <v>225719.47136095024</v>
      </c>
      <c r="AN10" s="5">
        <f t="shared" si="6"/>
        <v>237701.13282686181</v>
      </c>
      <c r="AO10" s="5">
        <f t="shared" si="6"/>
        <v>239246.55315764475</v>
      </c>
      <c r="AP10" s="5">
        <f t="shared" si="6"/>
        <v>8813304</v>
      </c>
      <c r="AQ10" s="5">
        <f t="shared" si="6"/>
        <v>8880726.699000001</v>
      </c>
      <c r="AR10" s="5">
        <f t="shared" si="6"/>
        <v>8939508.9189999998</v>
      </c>
      <c r="AS10" s="5">
        <f t="shared" si="7"/>
        <v>814.81560401428419</v>
      </c>
      <c r="AT10" s="5">
        <f t="shared" si="1"/>
        <v>824.92915419698329</v>
      </c>
      <c r="AU10" s="5">
        <f t="shared" si="1"/>
        <v>860.94250275980994</v>
      </c>
      <c r="AV10" s="5">
        <f t="shared" si="8"/>
        <v>840.01957342741878</v>
      </c>
      <c r="AW10" s="5">
        <f t="shared" si="2"/>
        <v>839.97715320903126</v>
      </c>
      <c r="AX10" s="5">
        <f t="shared" si="2"/>
        <v>839.05042102446498</v>
      </c>
      <c r="AY10" s="5">
        <f t="shared" si="2"/>
        <v>865.72002532265628</v>
      </c>
      <c r="AZ10" s="5">
        <f t="shared" si="9"/>
        <v>836.82089760600252</v>
      </c>
      <c r="BA10" s="5">
        <f t="shared" si="2"/>
        <v>902.8632494481617</v>
      </c>
      <c r="BB10" s="5">
        <f t="shared" si="2"/>
        <v>895.16250772962735</v>
      </c>
      <c r="BC10" s="5">
        <f t="shared" si="2"/>
        <v>950.40476485959789</v>
      </c>
      <c r="BD10" s="5">
        <f t="shared" si="10"/>
        <v>961.44073372004709</v>
      </c>
      <c r="BE10" s="5">
        <f t="shared" si="1"/>
        <v>1656.4042972545383</v>
      </c>
      <c r="BF10" s="5">
        <f t="shared" si="1"/>
        <v>1634.9064056917405</v>
      </c>
      <c r="BG10" s="5">
        <f t="shared" si="1"/>
        <v>1695.8717068006879</v>
      </c>
      <c r="BH10" s="5">
        <f t="shared" si="11"/>
        <v>1689.9305008969041</v>
      </c>
      <c r="BI10" s="5">
        <f t="shared" si="3"/>
        <v>1646.7336195830942</v>
      </c>
      <c r="BJ10" s="5">
        <f t="shared" si="3"/>
        <v>1644.2536848261691</v>
      </c>
      <c r="BK10" s="5">
        <f t="shared" si="3"/>
        <v>1692.9246610755174</v>
      </c>
      <c r="BL10" s="5">
        <f t="shared" si="12"/>
        <v>1653.9150447093489</v>
      </c>
      <c r="BM10" s="5">
        <f t="shared" si="3"/>
        <v>1661.4550581366898</v>
      </c>
      <c r="BN10" s="5">
        <f t="shared" si="3"/>
        <v>1646.5154316035016</v>
      </c>
      <c r="BO10" s="5">
        <f t="shared" si="3"/>
        <v>1726.1907535412527</v>
      </c>
      <c r="BP10" s="5">
        <f t="shared" si="13"/>
        <v>1714.8422178988162</v>
      </c>
      <c r="BQ10" s="5">
        <f t="shared" si="1"/>
        <v>2471.2199012688225</v>
      </c>
      <c r="BR10" s="5">
        <f t="shared" si="1"/>
        <v>2459.8355598887242</v>
      </c>
      <c r="BS10" s="5">
        <f t="shared" si="1"/>
        <v>2556.8142095604976</v>
      </c>
      <c r="BT10" s="5">
        <f t="shared" si="14"/>
        <v>2529.9500743243225</v>
      </c>
      <c r="BU10" s="5">
        <f t="shared" si="4"/>
        <v>2486.7107727921257</v>
      </c>
      <c r="BV10" s="5">
        <f t="shared" si="4"/>
        <v>2483.3041058506342</v>
      </c>
      <c r="BW10" s="5">
        <f t="shared" si="4"/>
        <v>2558.6446863981737</v>
      </c>
      <c r="BX10" s="5">
        <f t="shared" si="15"/>
        <v>2490.7359423153512</v>
      </c>
      <c r="BY10" s="5">
        <f t="shared" si="4"/>
        <v>2564.318307584851</v>
      </c>
      <c r="BZ10" s="5">
        <f t="shared" si="4"/>
        <v>2541.677939333129</v>
      </c>
      <c r="CA10" s="5">
        <f t="shared" si="4"/>
        <v>2676.5955184008503</v>
      </c>
      <c r="CB10" s="5">
        <f t="shared" si="16"/>
        <v>2676.2829516188635</v>
      </c>
    </row>
    <row r="11" spans="1:80" x14ac:dyDescent="0.3">
      <c r="D11" s="189" t="s">
        <v>218</v>
      </c>
      <c r="E11" s="189" t="s">
        <v>1076</v>
      </c>
      <c r="F11" s="5">
        <f t="shared" ref="F11:AG19" si="17">SUMIFS(F$34:F$183,$B$34:$B$183,$D11)</f>
        <v>26353.142542442751</v>
      </c>
      <c r="G11" s="5">
        <f t="shared" si="17"/>
        <v>26699.198661349412</v>
      </c>
      <c r="H11" s="5">
        <f t="shared" si="17"/>
        <v>28278.6474503309</v>
      </c>
      <c r="I11" s="5">
        <f t="shared" si="17"/>
        <v>27902.74454155684</v>
      </c>
      <c r="J11" s="5">
        <f t="shared" si="17"/>
        <v>28303.989140880334</v>
      </c>
      <c r="K11" s="5">
        <f t="shared" si="17"/>
        <v>28572.149679348979</v>
      </c>
      <c r="L11" s="5">
        <f t="shared" si="17"/>
        <v>28973.94472864331</v>
      </c>
      <c r="M11" s="5">
        <f t="shared" si="17"/>
        <v>28274.744811400451</v>
      </c>
      <c r="N11" s="5">
        <f t="shared" si="17"/>
        <v>28987.312780843597</v>
      </c>
      <c r="O11" s="5">
        <f t="shared" si="17"/>
        <v>28957.721924046054</v>
      </c>
      <c r="P11" s="5">
        <f t="shared" si="17"/>
        <v>30756.261719547412</v>
      </c>
      <c r="Q11" s="5">
        <f t="shared" si="17"/>
        <v>30453.946133859434</v>
      </c>
      <c r="R11" s="5">
        <f t="shared" si="17"/>
        <v>53591.284159084258</v>
      </c>
      <c r="S11" s="5">
        <f t="shared" si="17"/>
        <v>53849.777467467371</v>
      </c>
      <c r="T11" s="5">
        <f t="shared" si="17"/>
        <v>56861.061865915988</v>
      </c>
      <c r="U11" s="5">
        <f t="shared" si="17"/>
        <v>56827.686265884207</v>
      </c>
      <c r="V11" s="5">
        <f t="shared" si="17"/>
        <v>55860.713805918349</v>
      </c>
      <c r="W11" s="5">
        <f t="shared" si="17"/>
        <v>55379.34320879903</v>
      </c>
      <c r="X11" s="5">
        <f t="shared" si="17"/>
        <v>56993.22567839588</v>
      </c>
      <c r="Y11" s="5">
        <f t="shared" si="17"/>
        <v>56759.514893565065</v>
      </c>
      <c r="Z11" s="5">
        <f t="shared" si="17"/>
        <v>55099.588159091873</v>
      </c>
      <c r="AA11" s="5">
        <f t="shared" si="17"/>
        <v>54624.921857032263</v>
      </c>
      <c r="AB11" s="5">
        <f t="shared" si="17"/>
        <v>57383.198156692379</v>
      </c>
      <c r="AC11" s="5">
        <f t="shared" si="17"/>
        <v>59189.114919640677</v>
      </c>
      <c r="AD11" s="5">
        <f t="shared" si="17"/>
        <v>79944.426701527016</v>
      </c>
      <c r="AE11" s="5">
        <f t="shared" si="17"/>
        <v>80548.976128816779</v>
      </c>
      <c r="AF11" s="5">
        <f t="shared" si="17"/>
        <v>85139.709316246881</v>
      </c>
      <c r="AG11" s="5">
        <f t="shared" si="17"/>
        <v>84730.430807441066</v>
      </c>
      <c r="AH11" s="5">
        <f t="shared" ref="AH11:AR19" si="18">SUMIFS(AH$34:AH$183,$B$34:$B$183,$D11)</f>
        <v>84164.702946798672</v>
      </c>
      <c r="AI11" s="5">
        <f t="shared" si="18"/>
        <v>83951.492888148015</v>
      </c>
      <c r="AJ11" s="5">
        <f t="shared" si="18"/>
        <v>85967.170407039201</v>
      </c>
      <c r="AK11" s="5">
        <f t="shared" si="18"/>
        <v>85034.259704965516</v>
      </c>
      <c r="AL11" s="5">
        <f t="shared" si="18"/>
        <v>84086.900939935469</v>
      </c>
      <c r="AM11" s="5">
        <f t="shared" si="18"/>
        <v>83582.64378107831</v>
      </c>
      <c r="AN11" s="5">
        <f t="shared" si="18"/>
        <v>88139.45987623978</v>
      </c>
      <c r="AO11" s="5">
        <f t="shared" si="18"/>
        <v>89643.061053500103</v>
      </c>
      <c r="AP11" s="5">
        <f t="shared" si="18"/>
        <v>2644727</v>
      </c>
      <c r="AQ11" s="5">
        <f t="shared" si="18"/>
        <v>2649233.966</v>
      </c>
      <c r="AR11" s="5">
        <f t="shared" si="18"/>
        <v>2655391.7540000002</v>
      </c>
      <c r="AS11" s="5">
        <f t="shared" si="7"/>
        <v>996.44093860889041</v>
      </c>
      <c r="AT11" s="5">
        <f t="shared" si="1"/>
        <v>1009.5256962760018</v>
      </c>
      <c r="AU11" s="5">
        <f t="shared" si="1"/>
        <v>1069.2463702427849</v>
      </c>
      <c r="AV11" s="5">
        <f t="shared" si="8"/>
        <v>1053.2382152598764</v>
      </c>
      <c r="AW11" s="5">
        <f t="shared" si="2"/>
        <v>1068.3838990489651</v>
      </c>
      <c r="AX11" s="5">
        <f t="shared" si="2"/>
        <v>1078.506090667757</v>
      </c>
      <c r="AY11" s="5">
        <f t="shared" si="2"/>
        <v>1093.6725521600574</v>
      </c>
      <c r="AZ11" s="5">
        <f t="shared" si="9"/>
        <v>1064.8050242985146</v>
      </c>
      <c r="BA11" s="5">
        <f t="shared" si="2"/>
        <v>1094.1771528246968</v>
      </c>
      <c r="BB11" s="5">
        <f t="shared" si="2"/>
        <v>1093.0601938404277</v>
      </c>
      <c r="BC11" s="5">
        <f t="shared" si="2"/>
        <v>1160.9492447352766</v>
      </c>
      <c r="BD11" s="5">
        <f t="shared" si="10"/>
        <v>1146.872060892128</v>
      </c>
      <c r="BE11" s="5">
        <f t="shared" si="1"/>
        <v>2026.3446533076667</v>
      </c>
      <c r="BF11" s="5">
        <f t="shared" si="1"/>
        <v>2036.1185660171116</v>
      </c>
      <c r="BG11" s="5">
        <f t="shared" si="1"/>
        <v>2149.9784993277563</v>
      </c>
      <c r="BH11" s="5">
        <f t="shared" si="11"/>
        <v>2145.0610627526662</v>
      </c>
      <c r="BI11" s="5">
        <f t="shared" si="3"/>
        <v>2108.5609849046587</v>
      </c>
      <c r="BJ11" s="5">
        <f t="shared" si="3"/>
        <v>2090.3908042676453</v>
      </c>
      <c r="BK11" s="5">
        <f t="shared" si="3"/>
        <v>2151.3096393086134</v>
      </c>
      <c r="BL11" s="5">
        <f t="shared" si="12"/>
        <v>2137.5194378782066</v>
      </c>
      <c r="BM11" s="5">
        <f t="shared" si="3"/>
        <v>2079.830957410119</v>
      </c>
      <c r="BN11" s="5">
        <f t="shared" si="3"/>
        <v>2061.9138421929874</v>
      </c>
      <c r="BO11" s="5">
        <f t="shared" si="3"/>
        <v>2166.0298370450673</v>
      </c>
      <c r="BP11" s="5">
        <f t="shared" si="13"/>
        <v>2229.0162960128209</v>
      </c>
      <c r="BQ11" s="5">
        <f t="shared" si="1"/>
        <v>3022.7855919165577</v>
      </c>
      <c r="BR11" s="5">
        <f t="shared" si="1"/>
        <v>3045.6442622931131</v>
      </c>
      <c r="BS11" s="5">
        <f t="shared" si="1"/>
        <v>3219.2248695705412</v>
      </c>
      <c r="BT11" s="5">
        <f t="shared" si="14"/>
        <v>3198.2992780125433</v>
      </c>
      <c r="BU11" s="5">
        <f t="shared" si="4"/>
        <v>3176.944883953623</v>
      </c>
      <c r="BV11" s="5">
        <f t="shared" si="4"/>
        <v>3168.8968949354025</v>
      </c>
      <c r="BW11" s="5">
        <f t="shared" si="4"/>
        <v>3244.9821914686713</v>
      </c>
      <c r="BX11" s="5">
        <f t="shared" si="15"/>
        <v>3202.3244621767212</v>
      </c>
      <c r="BY11" s="5">
        <f t="shared" si="4"/>
        <v>3174.0081102348163</v>
      </c>
      <c r="BZ11" s="5">
        <f t="shared" si="4"/>
        <v>3154.9740360334149</v>
      </c>
      <c r="CA11" s="5">
        <f t="shared" si="4"/>
        <v>3326.9790817803437</v>
      </c>
      <c r="CB11" s="5">
        <f t="shared" si="16"/>
        <v>3375.8883569049485</v>
      </c>
    </row>
    <row r="12" spans="1:80" x14ac:dyDescent="0.3">
      <c r="D12" s="189" t="s">
        <v>233</v>
      </c>
      <c r="E12" s="189" t="s">
        <v>1077</v>
      </c>
      <c r="F12" s="5">
        <f t="shared" si="17"/>
        <v>72672.049159969945</v>
      </c>
      <c r="G12" s="5">
        <f t="shared" si="17"/>
        <v>74377.919478584488</v>
      </c>
      <c r="H12" s="5">
        <f t="shared" si="17"/>
        <v>83323.610528202262</v>
      </c>
      <c r="I12" s="5">
        <f t="shared" si="17"/>
        <v>78424.267462063683</v>
      </c>
      <c r="J12" s="5">
        <f t="shared" si="17"/>
        <v>79709.223301924241</v>
      </c>
      <c r="K12" s="5">
        <f t="shared" si="17"/>
        <v>78917.691340637815</v>
      </c>
      <c r="L12" s="5">
        <f t="shared" si="17"/>
        <v>82968.703979494618</v>
      </c>
      <c r="M12" s="5">
        <f t="shared" si="17"/>
        <v>81090.360145369239</v>
      </c>
      <c r="N12" s="5">
        <f t="shared" si="17"/>
        <v>84500.347590142614</v>
      </c>
      <c r="O12" s="5">
        <f t="shared" si="17"/>
        <v>85402.883043486785</v>
      </c>
      <c r="P12" s="5">
        <f t="shared" si="17"/>
        <v>91268.777118421538</v>
      </c>
      <c r="Q12" s="5">
        <f t="shared" si="17"/>
        <v>90687.792135512995</v>
      </c>
      <c r="R12" s="5">
        <f t="shared" si="17"/>
        <v>149369.05151858102</v>
      </c>
      <c r="S12" s="5">
        <f t="shared" si="17"/>
        <v>149320.87358633865</v>
      </c>
      <c r="T12" s="5">
        <f t="shared" si="17"/>
        <v>156730.07152663902</v>
      </c>
      <c r="U12" s="5">
        <f t="shared" si="17"/>
        <v>156259.86878623546</v>
      </c>
      <c r="V12" s="5">
        <f t="shared" si="17"/>
        <v>149554.82326002774</v>
      </c>
      <c r="W12" s="5">
        <f t="shared" si="17"/>
        <v>148705.9869923949</v>
      </c>
      <c r="X12" s="5">
        <f t="shared" si="17"/>
        <v>155416.41770994375</v>
      </c>
      <c r="Y12" s="5">
        <f t="shared" si="17"/>
        <v>151098.50274069444</v>
      </c>
      <c r="Z12" s="5">
        <f t="shared" si="17"/>
        <v>155299.06127508209</v>
      </c>
      <c r="AA12" s="5">
        <f t="shared" si="17"/>
        <v>152065.49830616295</v>
      </c>
      <c r="AB12" s="5">
        <f t="shared" si="17"/>
        <v>159513.31953058505</v>
      </c>
      <c r="AC12" s="5">
        <f t="shared" si="17"/>
        <v>158489.85978280933</v>
      </c>
      <c r="AD12" s="5">
        <f t="shared" si="17"/>
        <v>222041.10067855098</v>
      </c>
      <c r="AE12" s="5">
        <f t="shared" si="17"/>
        <v>223698.79306492317</v>
      </c>
      <c r="AF12" s="5">
        <f t="shared" si="17"/>
        <v>240053.68205484125</v>
      </c>
      <c r="AG12" s="5">
        <f t="shared" si="17"/>
        <v>234684.13624829918</v>
      </c>
      <c r="AH12" s="5">
        <f t="shared" si="18"/>
        <v>229264.04656195198</v>
      </c>
      <c r="AI12" s="5">
        <f t="shared" si="18"/>
        <v>227623.67833303273</v>
      </c>
      <c r="AJ12" s="5">
        <f t="shared" si="18"/>
        <v>238385.12168943835</v>
      </c>
      <c r="AK12" s="5">
        <f t="shared" si="18"/>
        <v>232188.8628860637</v>
      </c>
      <c r="AL12" s="5">
        <f t="shared" si="18"/>
        <v>239799.40886522474</v>
      </c>
      <c r="AM12" s="5">
        <f t="shared" si="18"/>
        <v>237468.38134964975</v>
      </c>
      <c r="AN12" s="5">
        <f t="shared" si="18"/>
        <v>250782.09664900659</v>
      </c>
      <c r="AO12" s="5">
        <f t="shared" si="18"/>
        <v>249177.65191832237</v>
      </c>
      <c r="AP12" s="5">
        <f t="shared" si="18"/>
        <v>7258627</v>
      </c>
      <c r="AQ12" s="5">
        <f t="shared" si="18"/>
        <v>7279003.2469999995</v>
      </c>
      <c r="AR12" s="5">
        <f t="shared" si="18"/>
        <v>7306949.3609999996</v>
      </c>
      <c r="AS12" s="5">
        <f t="shared" si="7"/>
        <v>1001.1817546206734</v>
      </c>
      <c r="AT12" s="5">
        <f t="shared" si="1"/>
        <v>1024.683035491209</v>
      </c>
      <c r="AU12" s="5">
        <f t="shared" si="1"/>
        <v>1147.9252278454624</v>
      </c>
      <c r="AV12" s="5">
        <f t="shared" si="8"/>
        <v>1077.4039356883898</v>
      </c>
      <c r="AW12" s="5">
        <f t="shared" si="2"/>
        <v>1095.0568449708544</v>
      </c>
      <c r="AX12" s="5">
        <f t="shared" si="2"/>
        <v>1084.1826643388749</v>
      </c>
      <c r="AY12" s="5">
        <f t="shared" si="2"/>
        <v>1139.8360622203281</v>
      </c>
      <c r="AZ12" s="5">
        <f t="shared" si="9"/>
        <v>1109.7703862323133</v>
      </c>
      <c r="BA12" s="5">
        <f t="shared" si="2"/>
        <v>1160.8780037976896</v>
      </c>
      <c r="BB12" s="5">
        <f t="shared" si="2"/>
        <v>1173.2771664676081</v>
      </c>
      <c r="BC12" s="5">
        <f t="shared" si="2"/>
        <v>1253.8636681613991</v>
      </c>
      <c r="BD12" s="5">
        <f t="shared" si="10"/>
        <v>1241.117019635426</v>
      </c>
      <c r="BE12" s="5">
        <f t="shared" si="1"/>
        <v>2057.8141226788625</v>
      </c>
      <c r="BF12" s="5">
        <f t="shared" si="1"/>
        <v>2057.1503892724982</v>
      </c>
      <c r="BG12" s="5">
        <f t="shared" si="1"/>
        <v>2159.224761468512</v>
      </c>
      <c r="BH12" s="5">
        <f t="shared" si="11"/>
        <v>2146.7206907846494</v>
      </c>
      <c r="BI12" s="5">
        <f t="shared" si="3"/>
        <v>2054.6058050141128</v>
      </c>
      <c r="BJ12" s="5">
        <f t="shared" si="3"/>
        <v>2042.9443695286609</v>
      </c>
      <c r="BK12" s="5">
        <f t="shared" si="3"/>
        <v>2135.133237837169</v>
      </c>
      <c r="BL12" s="5">
        <f t="shared" si="12"/>
        <v>2067.8739549936572</v>
      </c>
      <c r="BM12" s="5">
        <f t="shared" si="3"/>
        <v>2133.5209781516132</v>
      </c>
      <c r="BN12" s="5">
        <f t="shared" si="3"/>
        <v>2089.0978221343134</v>
      </c>
      <c r="BO12" s="5">
        <f t="shared" si="3"/>
        <v>2191.4170679389044</v>
      </c>
      <c r="BP12" s="5">
        <f t="shared" si="13"/>
        <v>2169.0291249140264</v>
      </c>
      <c r="BQ12" s="5">
        <f t="shared" si="1"/>
        <v>3058.995877299536</v>
      </c>
      <c r="BR12" s="5">
        <f t="shared" si="1"/>
        <v>3081.8334247637076</v>
      </c>
      <c r="BS12" s="5">
        <f t="shared" si="1"/>
        <v>3307.1499893139739</v>
      </c>
      <c r="BT12" s="5">
        <f t="shared" si="14"/>
        <v>3224.1246264730398</v>
      </c>
      <c r="BU12" s="5">
        <f t="shared" si="4"/>
        <v>3149.6626499849667</v>
      </c>
      <c r="BV12" s="5">
        <f t="shared" si="4"/>
        <v>3127.1270338675363</v>
      </c>
      <c r="BW12" s="5">
        <f t="shared" si="4"/>
        <v>3274.9693000574966</v>
      </c>
      <c r="BX12" s="5">
        <f t="shared" si="15"/>
        <v>3177.6443412259705</v>
      </c>
      <c r="BY12" s="5">
        <f t="shared" si="4"/>
        <v>3294.3989819493036</v>
      </c>
      <c r="BZ12" s="5">
        <f t="shared" si="4"/>
        <v>3262.3749886019218</v>
      </c>
      <c r="CA12" s="5">
        <f t="shared" si="4"/>
        <v>3445.2807361003033</v>
      </c>
      <c r="CB12" s="5">
        <f t="shared" si="16"/>
        <v>3410.1461445494529</v>
      </c>
    </row>
    <row r="13" spans="1:80" x14ac:dyDescent="0.3">
      <c r="D13" s="189" t="s">
        <v>242</v>
      </c>
      <c r="E13" s="189" t="s">
        <v>1078</v>
      </c>
      <c r="F13" s="5">
        <f t="shared" si="17"/>
        <v>42648.970761840865</v>
      </c>
      <c r="G13" s="5">
        <f t="shared" si="17"/>
        <v>42775.304356206056</v>
      </c>
      <c r="H13" s="5">
        <f t="shared" si="17"/>
        <v>44895.58985983389</v>
      </c>
      <c r="I13" s="5">
        <f t="shared" si="17"/>
        <v>43983.34741827524</v>
      </c>
      <c r="J13" s="5">
        <f t="shared" si="17"/>
        <v>47071.332640082794</v>
      </c>
      <c r="K13" s="5">
        <f t="shared" si="17"/>
        <v>46310.272273441347</v>
      </c>
      <c r="L13" s="5">
        <f t="shared" si="17"/>
        <v>47166.392216953391</v>
      </c>
      <c r="M13" s="5">
        <f t="shared" si="17"/>
        <v>48327.295245786583</v>
      </c>
      <c r="N13" s="5">
        <f t="shared" si="17"/>
        <v>46530.591225475364</v>
      </c>
      <c r="O13" s="5">
        <f t="shared" si="17"/>
        <v>45554.231145777347</v>
      </c>
      <c r="P13" s="5">
        <f t="shared" si="17"/>
        <v>46776.400736951866</v>
      </c>
      <c r="Q13" s="5">
        <f t="shared" si="17"/>
        <v>46250.371084679042</v>
      </c>
      <c r="R13" s="5">
        <f t="shared" si="17"/>
        <v>107457.25713535179</v>
      </c>
      <c r="S13" s="5">
        <f t="shared" si="17"/>
        <v>106281.46930072605</v>
      </c>
      <c r="T13" s="5">
        <f t="shared" si="17"/>
        <v>111382.53645593677</v>
      </c>
      <c r="U13" s="5">
        <f t="shared" si="17"/>
        <v>111436.05589677312</v>
      </c>
      <c r="V13" s="5">
        <f t="shared" si="17"/>
        <v>107800.57788169417</v>
      </c>
      <c r="W13" s="5">
        <f t="shared" si="17"/>
        <v>106750.0535253113</v>
      </c>
      <c r="X13" s="5">
        <f t="shared" si="17"/>
        <v>109529.23946407788</v>
      </c>
      <c r="Y13" s="5">
        <f t="shared" si="17"/>
        <v>109032.09923221916</v>
      </c>
      <c r="Z13" s="5">
        <f t="shared" si="17"/>
        <v>109448.27442660437</v>
      </c>
      <c r="AA13" s="5">
        <f t="shared" si="17"/>
        <v>108368.56954228735</v>
      </c>
      <c r="AB13" s="5">
        <f t="shared" si="17"/>
        <v>113758.08400485579</v>
      </c>
      <c r="AC13" s="5">
        <f t="shared" si="17"/>
        <v>112572.26495634705</v>
      </c>
      <c r="AD13" s="5">
        <f t="shared" si="17"/>
        <v>150106.22789719264</v>
      </c>
      <c r="AE13" s="5">
        <f t="shared" si="17"/>
        <v>149056.77365693211</v>
      </c>
      <c r="AF13" s="5">
        <f t="shared" si="17"/>
        <v>156278.12631577067</v>
      </c>
      <c r="AG13" s="5">
        <f t="shared" si="17"/>
        <v>155419.40331504834</v>
      </c>
      <c r="AH13" s="5">
        <f t="shared" si="18"/>
        <v>154871.91052177694</v>
      </c>
      <c r="AI13" s="5">
        <f t="shared" si="18"/>
        <v>153060.32579875266</v>
      </c>
      <c r="AJ13" s="5">
        <f t="shared" si="18"/>
        <v>156695.63168103131</v>
      </c>
      <c r="AK13" s="5">
        <f t="shared" si="18"/>
        <v>157359.39447800574</v>
      </c>
      <c r="AL13" s="5">
        <f t="shared" si="18"/>
        <v>155978.86565207972</v>
      </c>
      <c r="AM13" s="5">
        <f t="shared" si="18"/>
        <v>153922.80068806469</v>
      </c>
      <c r="AN13" s="5">
        <f t="shared" si="18"/>
        <v>160534.48474180774</v>
      </c>
      <c r="AO13" s="5">
        <f t="shared" si="18"/>
        <v>158822.6360410261</v>
      </c>
      <c r="AP13" s="5">
        <f t="shared" si="18"/>
        <v>5450130</v>
      </c>
      <c r="AQ13" s="5">
        <f t="shared" si="18"/>
        <v>5470229.2680000002</v>
      </c>
      <c r="AR13" s="5">
        <f t="shared" si="18"/>
        <v>5491756.2150000008</v>
      </c>
      <c r="AS13" s="5">
        <f t="shared" si="7"/>
        <v>782.53125635243327</v>
      </c>
      <c r="AT13" s="5">
        <f t="shared" si="1"/>
        <v>784.84924866390452</v>
      </c>
      <c r="AU13" s="5">
        <f t="shared" si="1"/>
        <v>823.75264186054073</v>
      </c>
      <c r="AV13" s="5">
        <f t="shared" si="8"/>
        <v>804.0494330936192</v>
      </c>
      <c r="AW13" s="5">
        <f t="shared" si="2"/>
        <v>860.50017894940618</v>
      </c>
      <c r="AX13" s="5">
        <f t="shared" si="2"/>
        <v>846.58740986139867</v>
      </c>
      <c r="AY13" s="5">
        <f t="shared" si="2"/>
        <v>862.23794115668113</v>
      </c>
      <c r="AZ13" s="5">
        <f t="shared" si="9"/>
        <v>879.99709662615783</v>
      </c>
      <c r="BA13" s="5">
        <f t="shared" si="2"/>
        <v>850.61500982549603</v>
      </c>
      <c r="BB13" s="5">
        <f t="shared" si="2"/>
        <v>832.76639632387241</v>
      </c>
      <c r="BC13" s="5">
        <f t="shared" si="2"/>
        <v>855.10859682950797</v>
      </c>
      <c r="BD13" s="5">
        <f t="shared" si="10"/>
        <v>842.17815347214992</v>
      </c>
      <c r="BE13" s="5">
        <f t="shared" si="1"/>
        <v>1971.6457613919631</v>
      </c>
      <c r="BF13" s="5">
        <f t="shared" si="1"/>
        <v>1950.0721872822494</v>
      </c>
      <c r="BG13" s="5">
        <f t="shared" si="1"/>
        <v>2043.6675172140256</v>
      </c>
      <c r="BH13" s="5">
        <f t="shared" si="11"/>
        <v>2037.1368444949267</v>
      </c>
      <c r="BI13" s="5">
        <f t="shared" si="3"/>
        <v>1970.6775091185114</v>
      </c>
      <c r="BJ13" s="5">
        <f t="shared" si="3"/>
        <v>1951.4731155745646</v>
      </c>
      <c r="BK13" s="5">
        <f t="shared" si="3"/>
        <v>2002.2787729356628</v>
      </c>
      <c r="BL13" s="5">
        <f t="shared" si="12"/>
        <v>1985.3776271862268</v>
      </c>
      <c r="BM13" s="5">
        <f t="shared" si="3"/>
        <v>2000.7986697533859</v>
      </c>
      <c r="BN13" s="5">
        <f t="shared" si="3"/>
        <v>1981.0608337063097</v>
      </c>
      <c r="BO13" s="5">
        <f t="shared" si="3"/>
        <v>2079.5853049582961</v>
      </c>
      <c r="BP13" s="5">
        <f t="shared" si="13"/>
        <v>2049.8408987797179</v>
      </c>
      <c r="BQ13" s="5">
        <f t="shared" si="1"/>
        <v>2754.1770177443959</v>
      </c>
      <c r="BR13" s="5">
        <f t="shared" si="1"/>
        <v>2734.9214359461539</v>
      </c>
      <c r="BS13" s="5">
        <f t="shared" si="1"/>
        <v>2867.4201590745665</v>
      </c>
      <c r="BT13" s="5">
        <f t="shared" si="14"/>
        <v>2841.1862775885456</v>
      </c>
      <c r="BU13" s="5">
        <f t="shared" si="4"/>
        <v>2831.1776880679167</v>
      </c>
      <c r="BV13" s="5">
        <f t="shared" si="4"/>
        <v>2798.0605254359634</v>
      </c>
      <c r="BW13" s="5">
        <f t="shared" si="4"/>
        <v>2864.5167140923445</v>
      </c>
      <c r="BX13" s="5">
        <f t="shared" si="15"/>
        <v>2865.3747238123842</v>
      </c>
      <c r="BY13" s="5">
        <f t="shared" si="4"/>
        <v>2851.4136795788818</v>
      </c>
      <c r="BZ13" s="5">
        <f t="shared" si="4"/>
        <v>2813.8272300301819</v>
      </c>
      <c r="CA13" s="5">
        <f t="shared" si="4"/>
        <v>2934.6939017878058</v>
      </c>
      <c r="CB13" s="5">
        <f t="shared" si="16"/>
        <v>2892.0190522518683</v>
      </c>
    </row>
    <row r="14" spans="1:80" x14ac:dyDescent="0.3">
      <c r="D14" s="189" t="s">
        <v>251</v>
      </c>
      <c r="E14" s="189" t="s">
        <v>1079</v>
      </c>
      <c r="F14" s="5">
        <f t="shared" si="17"/>
        <v>34858.901011998423</v>
      </c>
      <c r="G14" s="5">
        <f t="shared" si="17"/>
        <v>34669.765966915795</v>
      </c>
      <c r="H14" s="5">
        <f t="shared" si="17"/>
        <v>36847.27414689085</v>
      </c>
      <c r="I14" s="5">
        <f t="shared" si="17"/>
        <v>35240.367919021621</v>
      </c>
      <c r="J14" s="5">
        <f t="shared" si="17"/>
        <v>37370.989984154949</v>
      </c>
      <c r="K14" s="5">
        <f t="shared" si="17"/>
        <v>37392.457299938615</v>
      </c>
      <c r="L14" s="5">
        <f t="shared" si="17"/>
        <v>38176.79116309878</v>
      </c>
      <c r="M14" s="5">
        <f t="shared" si="17"/>
        <v>37769.003457004386</v>
      </c>
      <c r="N14" s="5">
        <f t="shared" si="17"/>
        <v>37281.142068839836</v>
      </c>
      <c r="O14" s="5">
        <f t="shared" si="17"/>
        <v>37314.129750301072</v>
      </c>
      <c r="P14" s="5">
        <f t="shared" si="17"/>
        <v>39877.132870018148</v>
      </c>
      <c r="Q14" s="5">
        <f t="shared" si="17"/>
        <v>39406.200446457537</v>
      </c>
      <c r="R14" s="5">
        <f t="shared" si="17"/>
        <v>88756.029002825046</v>
      </c>
      <c r="S14" s="5">
        <f t="shared" si="17"/>
        <v>88816.162943497664</v>
      </c>
      <c r="T14" s="5">
        <f t="shared" si="17"/>
        <v>91108.076535888016</v>
      </c>
      <c r="U14" s="5">
        <f t="shared" si="17"/>
        <v>92781.68556936791</v>
      </c>
      <c r="V14" s="5">
        <f t="shared" si="17"/>
        <v>90025.152057149302</v>
      </c>
      <c r="W14" s="5">
        <f t="shared" si="17"/>
        <v>89274.831621556761</v>
      </c>
      <c r="X14" s="5">
        <f t="shared" si="17"/>
        <v>92509.779339871806</v>
      </c>
      <c r="Y14" s="5">
        <f t="shared" si="17"/>
        <v>92632.575595714312</v>
      </c>
      <c r="Z14" s="5">
        <f t="shared" si="17"/>
        <v>90234.880052638298</v>
      </c>
      <c r="AA14" s="5">
        <f t="shared" si="17"/>
        <v>90282.244879775128</v>
      </c>
      <c r="AB14" s="5">
        <f t="shared" si="17"/>
        <v>95193.398005784096</v>
      </c>
      <c r="AC14" s="5">
        <f t="shared" si="17"/>
        <v>95597.650580386675</v>
      </c>
      <c r="AD14" s="5">
        <f t="shared" si="17"/>
        <v>123614.93001482348</v>
      </c>
      <c r="AE14" s="5">
        <f t="shared" si="17"/>
        <v>123485.92891041345</v>
      </c>
      <c r="AF14" s="5">
        <f t="shared" si="17"/>
        <v>127955.35068277887</v>
      </c>
      <c r="AG14" s="5">
        <f t="shared" si="17"/>
        <v>128022.05348838952</v>
      </c>
      <c r="AH14" s="5">
        <f t="shared" si="18"/>
        <v>127396.14204130424</v>
      </c>
      <c r="AI14" s="5">
        <f t="shared" si="18"/>
        <v>126667.28892149539</v>
      </c>
      <c r="AJ14" s="5">
        <f t="shared" si="18"/>
        <v>130686.57050297057</v>
      </c>
      <c r="AK14" s="5">
        <f t="shared" si="18"/>
        <v>130401.57905271871</v>
      </c>
      <c r="AL14" s="5">
        <f t="shared" si="18"/>
        <v>127516.02212147813</v>
      </c>
      <c r="AM14" s="5">
        <f t="shared" si="18"/>
        <v>127596.3746300762</v>
      </c>
      <c r="AN14" s="5">
        <f t="shared" si="18"/>
        <v>135070.53087580224</v>
      </c>
      <c r="AO14" s="5">
        <f t="shared" si="18"/>
        <v>135003.8510268442</v>
      </c>
      <c r="AP14" s="5">
        <f t="shared" si="18"/>
        <v>4771666</v>
      </c>
      <c r="AQ14" s="5">
        <f t="shared" si="18"/>
        <v>4786691.0710000005</v>
      </c>
      <c r="AR14" s="5">
        <f t="shared" si="18"/>
        <v>4816825.1099999994</v>
      </c>
      <c r="AS14" s="5">
        <f t="shared" si="7"/>
        <v>730.53941772115695</v>
      </c>
      <c r="AT14" s="5">
        <f t="shared" si="1"/>
        <v>726.5757068268357</v>
      </c>
      <c r="AU14" s="5">
        <f t="shared" si="1"/>
        <v>772.20983503226864</v>
      </c>
      <c r="AV14" s="5">
        <f t="shared" si="8"/>
        <v>736.21563197433295</v>
      </c>
      <c r="AW14" s="5">
        <f t="shared" si="2"/>
        <v>780.72700806964076</v>
      </c>
      <c r="AX14" s="5">
        <f t="shared" si="2"/>
        <v>781.17548731062891</v>
      </c>
      <c r="AY14" s="5">
        <f t="shared" si="2"/>
        <v>797.56120871036626</v>
      </c>
      <c r="AZ14" s="5">
        <f t="shared" si="9"/>
        <v>784.10576665102121</v>
      </c>
      <c r="BA14" s="5">
        <f t="shared" si="2"/>
        <v>778.84997205494051</v>
      </c>
      <c r="BB14" s="5">
        <f t="shared" si="2"/>
        <v>779.53912623205235</v>
      </c>
      <c r="BC14" s="5">
        <f t="shared" si="2"/>
        <v>833.0834866618477</v>
      </c>
      <c r="BD14" s="5">
        <f t="shared" si="10"/>
        <v>818.09489750101272</v>
      </c>
      <c r="BE14" s="5">
        <f t="shared" si="1"/>
        <v>1860.0637388037019</v>
      </c>
      <c r="BF14" s="5">
        <f t="shared" si="1"/>
        <v>1861.3239682638655</v>
      </c>
      <c r="BG14" s="5">
        <f t="shared" si="1"/>
        <v>1909.3556953879004</v>
      </c>
      <c r="BH14" s="5">
        <f t="shared" si="11"/>
        <v>1938.3261671404382</v>
      </c>
      <c r="BI14" s="5">
        <f t="shared" si="3"/>
        <v>1880.7387132744689</v>
      </c>
      <c r="BJ14" s="5">
        <f t="shared" si="3"/>
        <v>1865.063575178795</v>
      </c>
      <c r="BK14" s="5">
        <f t="shared" si="3"/>
        <v>1932.6457038420351</v>
      </c>
      <c r="BL14" s="5">
        <f t="shared" si="12"/>
        <v>1923.1043992733696</v>
      </c>
      <c r="BM14" s="5">
        <f t="shared" si="3"/>
        <v>1885.1201950199616</v>
      </c>
      <c r="BN14" s="5">
        <f t="shared" si="3"/>
        <v>1886.1097058623009</v>
      </c>
      <c r="BO14" s="5">
        <f t="shared" si="3"/>
        <v>1988.7098748133121</v>
      </c>
      <c r="BP14" s="5">
        <f t="shared" si="13"/>
        <v>1984.6610245807053</v>
      </c>
      <c r="BQ14" s="5">
        <f t="shared" si="1"/>
        <v>2590.6031565248591</v>
      </c>
      <c r="BR14" s="5">
        <f t="shared" si="1"/>
        <v>2587.8996750907013</v>
      </c>
      <c r="BS14" s="5">
        <f t="shared" si="1"/>
        <v>2681.5655304201691</v>
      </c>
      <c r="BT14" s="5">
        <f t="shared" si="14"/>
        <v>2674.541799114771</v>
      </c>
      <c r="BU14" s="5">
        <f t="shared" si="4"/>
        <v>2661.4657213441096</v>
      </c>
      <c r="BV14" s="5">
        <f t="shared" si="4"/>
        <v>2646.2390624894242</v>
      </c>
      <c r="BW14" s="5">
        <f t="shared" si="4"/>
        <v>2730.2069125524008</v>
      </c>
      <c r="BX14" s="5">
        <f t="shared" si="15"/>
        <v>2707.2101659243908</v>
      </c>
      <c r="BY14" s="5">
        <f t="shared" si="4"/>
        <v>2663.9701670749018</v>
      </c>
      <c r="BZ14" s="5">
        <f t="shared" si="4"/>
        <v>2665.6488320943531</v>
      </c>
      <c r="CA14" s="5">
        <f t="shared" si="4"/>
        <v>2821.7933614751596</v>
      </c>
      <c r="CB14" s="5">
        <f t="shared" si="16"/>
        <v>2802.7559220817179</v>
      </c>
    </row>
    <row r="15" spans="1:80" x14ac:dyDescent="0.3">
      <c r="D15" s="189" t="s">
        <v>260</v>
      </c>
      <c r="E15" s="189" t="s">
        <v>1080</v>
      </c>
      <c r="F15" s="5">
        <f t="shared" si="17"/>
        <v>56188.037222916049</v>
      </c>
      <c r="G15" s="5">
        <f t="shared" si="17"/>
        <v>53686.03749201756</v>
      </c>
      <c r="H15" s="5">
        <f t="shared" si="17"/>
        <v>54861.754442821672</v>
      </c>
      <c r="I15" s="5">
        <f t="shared" si="17"/>
        <v>54565.127949028771</v>
      </c>
      <c r="J15" s="5">
        <f t="shared" si="17"/>
        <v>59761.633032525453</v>
      </c>
      <c r="K15" s="5">
        <f t="shared" si="17"/>
        <v>59875.229351092305</v>
      </c>
      <c r="L15" s="5">
        <f t="shared" si="17"/>
        <v>62100.436590616649</v>
      </c>
      <c r="M15" s="5">
        <f t="shared" si="17"/>
        <v>60789.632072578737</v>
      </c>
      <c r="N15" s="5">
        <f t="shared" si="17"/>
        <v>59571.959208893662</v>
      </c>
      <c r="O15" s="5">
        <f t="shared" si="17"/>
        <v>61017.173266213562</v>
      </c>
      <c r="P15" s="5">
        <f t="shared" si="17"/>
        <v>65703.715103396316</v>
      </c>
      <c r="Q15" s="5">
        <f t="shared" si="17"/>
        <v>64233.64940599112</v>
      </c>
      <c r="R15" s="5">
        <f t="shared" si="17"/>
        <v>109585.37735053549</v>
      </c>
      <c r="S15" s="5">
        <f t="shared" si="17"/>
        <v>109431.15662426266</v>
      </c>
      <c r="T15" s="5">
        <f t="shared" si="17"/>
        <v>113409.63474865539</v>
      </c>
      <c r="U15" s="5">
        <f t="shared" si="17"/>
        <v>114983.1057525286</v>
      </c>
      <c r="V15" s="5">
        <f t="shared" si="17"/>
        <v>108365.52898186773</v>
      </c>
      <c r="W15" s="5">
        <f t="shared" si="17"/>
        <v>107857.3429557816</v>
      </c>
      <c r="X15" s="5">
        <f t="shared" si="17"/>
        <v>111793.69124414065</v>
      </c>
      <c r="Y15" s="5">
        <f t="shared" si="17"/>
        <v>110126.798274759</v>
      </c>
      <c r="Z15" s="5">
        <f t="shared" si="17"/>
        <v>114480.55528238259</v>
      </c>
      <c r="AA15" s="5">
        <f t="shared" si="17"/>
        <v>117020.29063811302</v>
      </c>
      <c r="AB15" s="5">
        <f t="shared" si="17"/>
        <v>120092.44216788326</v>
      </c>
      <c r="AC15" s="5">
        <f t="shared" si="17"/>
        <v>118410.72090496551</v>
      </c>
      <c r="AD15" s="5">
        <f t="shared" si="17"/>
        <v>165773.41457345156</v>
      </c>
      <c r="AE15" s="5">
        <f t="shared" si="17"/>
        <v>163117.19411628021</v>
      </c>
      <c r="AF15" s="5">
        <f t="shared" si="17"/>
        <v>168271.38919147706</v>
      </c>
      <c r="AG15" s="5">
        <f t="shared" si="17"/>
        <v>169548.23370155739</v>
      </c>
      <c r="AH15" s="5">
        <f t="shared" si="18"/>
        <v>168127.16201439319</v>
      </c>
      <c r="AI15" s="5">
        <f t="shared" si="18"/>
        <v>167732.57230687386</v>
      </c>
      <c r="AJ15" s="5">
        <f t="shared" si="18"/>
        <v>173894.1278347573</v>
      </c>
      <c r="AK15" s="5">
        <f t="shared" si="18"/>
        <v>170916.43034733777</v>
      </c>
      <c r="AL15" s="5">
        <f t="shared" si="18"/>
        <v>174052.5144912762</v>
      </c>
      <c r="AM15" s="5">
        <f t="shared" si="18"/>
        <v>178037.46390432658</v>
      </c>
      <c r="AN15" s="5">
        <f t="shared" si="18"/>
        <v>185796.1572712796</v>
      </c>
      <c r="AO15" s="5">
        <f t="shared" si="18"/>
        <v>182644.37031095664</v>
      </c>
      <c r="AP15" s="5">
        <f t="shared" si="18"/>
        <v>5860706</v>
      </c>
      <c r="AQ15" s="5">
        <f t="shared" si="18"/>
        <v>5880164.9289999995</v>
      </c>
      <c r="AR15" s="5">
        <f t="shared" si="18"/>
        <v>5914343.972000001</v>
      </c>
      <c r="AS15" s="5">
        <f t="shared" si="7"/>
        <v>958.72472058683798</v>
      </c>
      <c r="AT15" s="5">
        <f t="shared" si="1"/>
        <v>916.03362277543965</v>
      </c>
      <c r="AU15" s="5">
        <f t="shared" si="1"/>
        <v>936.09463506310794</v>
      </c>
      <c r="AV15" s="5">
        <f t="shared" si="8"/>
        <v>927.95233820606973</v>
      </c>
      <c r="AW15" s="5">
        <f t="shared" si="2"/>
        <v>1016.3257961998818</v>
      </c>
      <c r="AX15" s="5">
        <f t="shared" si="2"/>
        <v>1018.2576521926721</v>
      </c>
      <c r="AY15" s="5">
        <f t="shared" si="2"/>
        <v>1056.1002512760751</v>
      </c>
      <c r="AZ15" s="5">
        <f t="shared" si="9"/>
        <v>1027.8338960393953</v>
      </c>
      <c r="BA15" s="5">
        <f t="shared" si="2"/>
        <v>1013.1001413768962</v>
      </c>
      <c r="BB15" s="5">
        <f t="shared" si="2"/>
        <v>1037.6779223536225</v>
      </c>
      <c r="BC15" s="5">
        <f t="shared" si="2"/>
        <v>1117.378779281453</v>
      </c>
      <c r="BD15" s="5">
        <f t="shared" si="10"/>
        <v>1086.0654995734008</v>
      </c>
      <c r="BE15" s="5">
        <f t="shared" si="1"/>
        <v>1869.8323606496467</v>
      </c>
      <c r="BF15" s="5">
        <f t="shared" si="1"/>
        <v>1867.2009246712369</v>
      </c>
      <c r="BG15" s="5">
        <f t="shared" si="1"/>
        <v>1935.0848643261645</v>
      </c>
      <c r="BH15" s="5">
        <f t="shared" si="11"/>
        <v>1955.4401473579587</v>
      </c>
      <c r="BI15" s="5">
        <f t="shared" si="3"/>
        <v>1842.899481397654</v>
      </c>
      <c r="BJ15" s="5">
        <f t="shared" si="3"/>
        <v>1834.2571043177213</v>
      </c>
      <c r="BK15" s="5">
        <f t="shared" si="3"/>
        <v>1901.1999254101304</v>
      </c>
      <c r="BL15" s="5">
        <f t="shared" si="12"/>
        <v>1862.0289722093792</v>
      </c>
      <c r="BM15" s="5">
        <f t="shared" si="3"/>
        <v>1946.8936103778901</v>
      </c>
      <c r="BN15" s="5">
        <f t="shared" si="3"/>
        <v>1990.0851770498534</v>
      </c>
      <c r="BO15" s="5">
        <f t="shared" si="3"/>
        <v>2042.3311865898052</v>
      </c>
      <c r="BP15" s="5">
        <f t="shared" si="13"/>
        <v>2002.0939171876337</v>
      </c>
      <c r="BQ15" s="5">
        <f t="shared" si="1"/>
        <v>2828.5570812364854</v>
      </c>
      <c r="BR15" s="5">
        <f t="shared" si="1"/>
        <v>2783.2345474466761</v>
      </c>
      <c r="BS15" s="5">
        <f t="shared" si="1"/>
        <v>2871.1794993892727</v>
      </c>
      <c r="BT15" s="5">
        <f t="shared" si="14"/>
        <v>2883.3924855640284</v>
      </c>
      <c r="BU15" s="5">
        <f t="shared" si="4"/>
        <v>2859.2252775975358</v>
      </c>
      <c r="BV15" s="5">
        <f t="shared" si="4"/>
        <v>2852.514756510393</v>
      </c>
      <c r="BW15" s="5">
        <f t="shared" si="4"/>
        <v>2957.3001766862058</v>
      </c>
      <c r="BX15" s="5">
        <f t="shared" si="15"/>
        <v>2889.8628682487752</v>
      </c>
      <c r="BY15" s="5">
        <f t="shared" si="4"/>
        <v>2959.9937517547855</v>
      </c>
      <c r="BZ15" s="5">
        <f t="shared" si="4"/>
        <v>3027.7630994034757</v>
      </c>
      <c r="CA15" s="5">
        <f t="shared" si="4"/>
        <v>3159.7099658712586</v>
      </c>
      <c r="CB15" s="5">
        <f t="shared" si="16"/>
        <v>3088.1594167610347</v>
      </c>
    </row>
    <row r="16" spans="1:80" x14ac:dyDescent="0.3">
      <c r="D16" s="189" t="s">
        <v>267</v>
      </c>
      <c r="E16" s="189" t="s">
        <v>1081</v>
      </c>
      <c r="F16" s="5">
        <f t="shared" si="17"/>
        <v>47102.733226594653</v>
      </c>
      <c r="G16" s="5">
        <f t="shared" si="17"/>
        <v>47086.305742438082</v>
      </c>
      <c r="H16" s="5">
        <f t="shared" si="17"/>
        <v>49382.914848675049</v>
      </c>
      <c r="I16" s="5">
        <f t="shared" si="17"/>
        <v>47645.827046271756</v>
      </c>
      <c r="J16" s="5">
        <f t="shared" si="17"/>
        <v>50726.455124774373</v>
      </c>
      <c r="K16" s="5">
        <f t="shared" si="17"/>
        <v>51167.945073344294</v>
      </c>
      <c r="L16" s="5">
        <f t="shared" si="17"/>
        <v>53142.979401990524</v>
      </c>
      <c r="M16" s="5">
        <f t="shared" si="17"/>
        <v>51511.725884853986</v>
      </c>
      <c r="N16" s="5">
        <f t="shared" si="17"/>
        <v>51888.87680406202</v>
      </c>
      <c r="O16" s="5">
        <f t="shared" si="17"/>
        <v>53737.640753354819</v>
      </c>
      <c r="P16" s="5">
        <f t="shared" si="17"/>
        <v>57749.916296053634</v>
      </c>
      <c r="Q16" s="5">
        <f t="shared" si="17"/>
        <v>55717.700994383791</v>
      </c>
      <c r="R16" s="5">
        <f t="shared" si="17"/>
        <v>110339.84428268607</v>
      </c>
      <c r="S16" s="5">
        <f t="shared" si="17"/>
        <v>109844.31454612024</v>
      </c>
      <c r="T16" s="5">
        <f t="shared" si="17"/>
        <v>113943.12632206945</v>
      </c>
      <c r="U16" s="5">
        <f t="shared" si="17"/>
        <v>115508.70712390485</v>
      </c>
      <c r="V16" s="5">
        <f t="shared" si="17"/>
        <v>112083.72214773067</v>
      </c>
      <c r="W16" s="5">
        <f t="shared" si="17"/>
        <v>112703.51081387687</v>
      </c>
      <c r="X16" s="5">
        <f t="shared" si="17"/>
        <v>116462.58278601085</v>
      </c>
      <c r="Y16" s="5">
        <f t="shared" si="17"/>
        <v>115437.0664653436</v>
      </c>
      <c r="Z16" s="5">
        <f t="shared" si="17"/>
        <v>113253.5190088464</v>
      </c>
      <c r="AA16" s="5">
        <f t="shared" si="17"/>
        <v>112666.2783522761</v>
      </c>
      <c r="AB16" s="5">
        <f t="shared" si="17"/>
        <v>118132.80278436288</v>
      </c>
      <c r="AC16" s="5">
        <f t="shared" si="17"/>
        <v>118886.17459567946</v>
      </c>
      <c r="AD16" s="5">
        <f t="shared" si="17"/>
        <v>157442.57750928076</v>
      </c>
      <c r="AE16" s="5">
        <f t="shared" si="17"/>
        <v>156930.62028855828</v>
      </c>
      <c r="AF16" s="5">
        <f t="shared" si="17"/>
        <v>163326.04117074449</v>
      </c>
      <c r="AG16" s="5">
        <f t="shared" si="17"/>
        <v>163154.53417017663</v>
      </c>
      <c r="AH16" s="5">
        <f t="shared" si="18"/>
        <v>162810.17727250504</v>
      </c>
      <c r="AI16" s="5">
        <f t="shared" si="18"/>
        <v>163871.45588722115</v>
      </c>
      <c r="AJ16" s="5">
        <f t="shared" si="18"/>
        <v>169605.56218800141</v>
      </c>
      <c r="AK16" s="5">
        <f t="shared" si="18"/>
        <v>166948.79235019756</v>
      </c>
      <c r="AL16" s="5">
        <f t="shared" si="18"/>
        <v>165142.39581290842</v>
      </c>
      <c r="AM16" s="5">
        <f t="shared" si="18"/>
        <v>166403.91910563086</v>
      </c>
      <c r="AN16" s="5">
        <f t="shared" si="18"/>
        <v>175882.71908041654</v>
      </c>
      <c r="AO16" s="5">
        <f t="shared" si="18"/>
        <v>174603.87559006325</v>
      </c>
      <c r="AP16" s="5">
        <f t="shared" si="18"/>
        <v>6168432</v>
      </c>
      <c r="AQ16" s="5">
        <f t="shared" si="18"/>
        <v>6221679.0589999994</v>
      </c>
      <c r="AR16" s="5">
        <f t="shared" si="18"/>
        <v>6269296.4390000002</v>
      </c>
      <c r="AS16" s="5">
        <f t="shared" si="7"/>
        <v>763.60950767706697</v>
      </c>
      <c r="AT16" s="5">
        <f t="shared" si="1"/>
        <v>763.34319228027607</v>
      </c>
      <c r="AU16" s="5">
        <f t="shared" si="1"/>
        <v>800.57484379620382</v>
      </c>
      <c r="AV16" s="5">
        <f t="shared" si="8"/>
        <v>765.8033562073482</v>
      </c>
      <c r="AW16" s="5">
        <f t="shared" si="2"/>
        <v>815.31777264202947</v>
      </c>
      <c r="AX16" s="5">
        <f t="shared" si="2"/>
        <v>822.4137662537745</v>
      </c>
      <c r="AY16" s="5">
        <f t="shared" si="2"/>
        <v>854.15816049071668</v>
      </c>
      <c r="AZ16" s="5">
        <f t="shared" si="9"/>
        <v>821.6508245552111</v>
      </c>
      <c r="BA16" s="5">
        <f t="shared" si="2"/>
        <v>834.00118058166174</v>
      </c>
      <c r="BB16" s="5">
        <f t="shared" si="2"/>
        <v>863.71605227081557</v>
      </c>
      <c r="BC16" s="5">
        <f t="shared" si="2"/>
        <v>928.20468154035075</v>
      </c>
      <c r="BD16" s="5">
        <f t="shared" si="10"/>
        <v>888.73929533424939</v>
      </c>
      <c r="BE16" s="5">
        <f t="shared" si="1"/>
        <v>1788.7826968455852</v>
      </c>
      <c r="BF16" s="5">
        <f t="shared" si="1"/>
        <v>1780.7493791958836</v>
      </c>
      <c r="BG16" s="5">
        <f t="shared" si="1"/>
        <v>1847.1975750412657</v>
      </c>
      <c r="BH16" s="5">
        <f t="shared" si="11"/>
        <v>1856.5520019361202</v>
      </c>
      <c r="BI16" s="5">
        <f t="shared" si="3"/>
        <v>1801.5027950629412</v>
      </c>
      <c r="BJ16" s="5">
        <f t="shared" si="3"/>
        <v>1811.4645539429596</v>
      </c>
      <c r="BK16" s="5">
        <f t="shared" si="3"/>
        <v>1871.8834848535198</v>
      </c>
      <c r="BL16" s="5">
        <f t="shared" si="12"/>
        <v>1841.3081529728506</v>
      </c>
      <c r="BM16" s="5">
        <f t="shared" si="3"/>
        <v>1820.3047430583708</v>
      </c>
      <c r="BN16" s="5">
        <f t="shared" si="3"/>
        <v>1810.8661228563076</v>
      </c>
      <c r="BO16" s="5">
        <f t="shared" si="3"/>
        <v>1898.7286496798208</v>
      </c>
      <c r="BP16" s="5">
        <f t="shared" si="13"/>
        <v>1896.3240253900435</v>
      </c>
      <c r="BQ16" s="5">
        <f t="shared" si="1"/>
        <v>2552.3922045226527</v>
      </c>
      <c r="BR16" s="5">
        <f t="shared" si="1"/>
        <v>2544.0925714761593</v>
      </c>
      <c r="BS16" s="5">
        <f t="shared" si="1"/>
        <v>2647.7724188374691</v>
      </c>
      <c r="BT16" s="5">
        <f t="shared" si="14"/>
        <v>2622.3553581434689</v>
      </c>
      <c r="BU16" s="5">
        <f t="shared" si="4"/>
        <v>2616.8205677049705</v>
      </c>
      <c r="BV16" s="5">
        <f t="shared" si="4"/>
        <v>2633.878320196734</v>
      </c>
      <c r="BW16" s="5">
        <f t="shared" si="4"/>
        <v>2726.0416453442367</v>
      </c>
      <c r="BX16" s="5">
        <f t="shared" si="15"/>
        <v>2662.958977528061</v>
      </c>
      <c r="BY16" s="5">
        <f t="shared" si="4"/>
        <v>2654.3059236400327</v>
      </c>
      <c r="BZ16" s="5">
        <f t="shared" si="4"/>
        <v>2674.5821751271224</v>
      </c>
      <c r="CA16" s="5">
        <f t="shared" si="4"/>
        <v>2826.933331220172</v>
      </c>
      <c r="CB16" s="5">
        <f t="shared" si="16"/>
        <v>2785.0633207242931</v>
      </c>
    </row>
    <row r="17" spans="4:80" x14ac:dyDescent="0.3">
      <c r="D17" s="189" t="s">
        <v>273</v>
      </c>
      <c r="E17" s="189" t="s">
        <v>1082</v>
      </c>
      <c r="F17" s="5">
        <f t="shared" si="17"/>
        <v>61044.412485137073</v>
      </c>
      <c r="G17" s="5">
        <f t="shared" si="17"/>
        <v>62446.09695436844</v>
      </c>
      <c r="H17" s="5">
        <f t="shared" si="17"/>
        <v>64747.054333896813</v>
      </c>
      <c r="I17" s="5">
        <f t="shared" si="17"/>
        <v>63003.801359871177</v>
      </c>
      <c r="J17" s="5">
        <f t="shared" si="17"/>
        <v>63600.560797153972</v>
      </c>
      <c r="K17" s="5">
        <f t="shared" si="17"/>
        <v>63655.380427877382</v>
      </c>
      <c r="L17" s="5">
        <f t="shared" si="17"/>
        <v>64027.120468492692</v>
      </c>
      <c r="M17" s="5">
        <f t="shared" si="17"/>
        <v>62248.262314896412</v>
      </c>
      <c r="N17" s="5">
        <f t="shared" si="17"/>
        <v>68464.33466128273</v>
      </c>
      <c r="O17" s="5">
        <f t="shared" si="17"/>
        <v>70440.057049965777</v>
      </c>
      <c r="P17" s="5">
        <f t="shared" si="17"/>
        <v>74852.274458171931</v>
      </c>
      <c r="Q17" s="5">
        <f t="shared" si="17"/>
        <v>74370.743024135707</v>
      </c>
      <c r="R17" s="5">
        <f t="shared" si="17"/>
        <v>134312.53756881284</v>
      </c>
      <c r="S17" s="5">
        <f t="shared" si="17"/>
        <v>133363.1268247432</v>
      </c>
      <c r="T17" s="5">
        <f t="shared" si="17"/>
        <v>139186.83057221727</v>
      </c>
      <c r="U17" s="5">
        <f t="shared" si="17"/>
        <v>138845.88952210953</v>
      </c>
      <c r="V17" s="5">
        <f t="shared" si="17"/>
        <v>141825.91047872906</v>
      </c>
      <c r="W17" s="5">
        <f t="shared" si="17"/>
        <v>141682.09711877652</v>
      </c>
      <c r="X17" s="5">
        <f t="shared" si="17"/>
        <v>144390.43145413566</v>
      </c>
      <c r="Y17" s="5">
        <f t="shared" si="17"/>
        <v>141275.26199684927</v>
      </c>
      <c r="Z17" s="5">
        <f t="shared" si="17"/>
        <v>135336.63388986362</v>
      </c>
      <c r="AA17" s="5">
        <f t="shared" si="17"/>
        <v>134735.62229970103</v>
      </c>
      <c r="AB17" s="5">
        <f t="shared" si="17"/>
        <v>141195.57852640492</v>
      </c>
      <c r="AC17" s="5">
        <f t="shared" si="17"/>
        <v>137579.54430046811</v>
      </c>
      <c r="AD17" s="5">
        <f t="shared" si="17"/>
        <v>195356.95005394993</v>
      </c>
      <c r="AE17" s="5">
        <f t="shared" si="17"/>
        <v>195809.22377911163</v>
      </c>
      <c r="AF17" s="5">
        <f t="shared" si="17"/>
        <v>203933.88490611408</v>
      </c>
      <c r="AG17" s="5">
        <f t="shared" si="17"/>
        <v>201849.69088198067</v>
      </c>
      <c r="AH17" s="5">
        <f t="shared" si="18"/>
        <v>205426.471275883</v>
      </c>
      <c r="AI17" s="5">
        <f t="shared" si="18"/>
        <v>205337.47754665386</v>
      </c>
      <c r="AJ17" s="5">
        <f t="shared" si="18"/>
        <v>208417.55192262834</v>
      </c>
      <c r="AK17" s="5">
        <f t="shared" si="18"/>
        <v>203523.52431174574</v>
      </c>
      <c r="AL17" s="5">
        <f t="shared" si="18"/>
        <v>203800.96855114627</v>
      </c>
      <c r="AM17" s="5">
        <f t="shared" si="18"/>
        <v>205175.67934966684</v>
      </c>
      <c r="AN17" s="5">
        <f t="shared" si="18"/>
        <v>216047.85298457689</v>
      </c>
      <c r="AO17" s="5">
        <f t="shared" si="18"/>
        <v>211950.28732460382</v>
      </c>
      <c r="AP17" s="5">
        <f t="shared" si="18"/>
        <v>8825001</v>
      </c>
      <c r="AQ17" s="5">
        <f t="shared" si="18"/>
        <v>8965587.629999999</v>
      </c>
      <c r="AR17" s="5">
        <f t="shared" si="18"/>
        <v>9056770.8380000032</v>
      </c>
      <c r="AS17" s="5">
        <f t="shared" si="7"/>
        <v>691.72130955154648</v>
      </c>
      <c r="AT17" s="5">
        <f t="shared" si="1"/>
        <v>707.60441788469416</v>
      </c>
      <c r="AU17" s="5">
        <f t="shared" si="1"/>
        <v>733.67758636964243</v>
      </c>
      <c r="AV17" s="5">
        <f t="shared" si="8"/>
        <v>702.72919032158495</v>
      </c>
      <c r="AW17" s="5">
        <f t="shared" si="2"/>
        <v>709.38530101851211</v>
      </c>
      <c r="AX17" s="5">
        <f t="shared" si="2"/>
        <v>709.99674594533394</v>
      </c>
      <c r="AY17" s="5">
        <f t="shared" si="2"/>
        <v>714.1430446148313</v>
      </c>
      <c r="AZ17" s="5">
        <f t="shared" si="9"/>
        <v>687.31188442703967</v>
      </c>
      <c r="BA17" s="5">
        <f t="shared" si="2"/>
        <v>763.6346605122942</v>
      </c>
      <c r="BB17" s="5">
        <f t="shared" si="2"/>
        <v>785.67139106715513</v>
      </c>
      <c r="BC17" s="5">
        <f t="shared" si="2"/>
        <v>834.8841988639615</v>
      </c>
      <c r="BD17" s="5">
        <f t="shared" si="10"/>
        <v>821.16180650275692</v>
      </c>
      <c r="BE17" s="5">
        <f t="shared" si="1"/>
        <v>1521.9549274704086</v>
      </c>
      <c r="BF17" s="5">
        <f t="shared" si="1"/>
        <v>1511.196733289245</v>
      </c>
      <c r="BG17" s="5">
        <f t="shared" si="1"/>
        <v>1577.1877031200024</v>
      </c>
      <c r="BH17" s="5">
        <f t="shared" si="11"/>
        <v>1548.6535322850839</v>
      </c>
      <c r="BI17" s="5">
        <f t="shared" si="3"/>
        <v>1581.8919666142292</v>
      </c>
      <c r="BJ17" s="5">
        <f t="shared" si="3"/>
        <v>1580.2879071159837</v>
      </c>
      <c r="BK17" s="5">
        <f t="shared" si="3"/>
        <v>1610.4960144607462</v>
      </c>
      <c r="BL17" s="5">
        <f t="shared" si="12"/>
        <v>1559.8855764804459</v>
      </c>
      <c r="BM17" s="5">
        <f t="shared" si="3"/>
        <v>1509.5121421490544</v>
      </c>
      <c r="BN17" s="5">
        <f t="shared" si="3"/>
        <v>1502.8086039654386</v>
      </c>
      <c r="BO17" s="5">
        <f t="shared" si="3"/>
        <v>1574.8613961894312</v>
      </c>
      <c r="BP17" s="5">
        <f t="shared" si="13"/>
        <v>1519.0794463211753</v>
      </c>
      <c r="BQ17" s="5">
        <f t="shared" si="1"/>
        <v>2213.6762370219553</v>
      </c>
      <c r="BR17" s="5">
        <f t="shared" si="1"/>
        <v>2218.8011511739392</v>
      </c>
      <c r="BS17" s="5">
        <f t="shared" si="1"/>
        <v>2310.8652894896454</v>
      </c>
      <c r="BT17" s="5">
        <f t="shared" si="14"/>
        <v>2251.3827226066687</v>
      </c>
      <c r="BU17" s="5">
        <f t="shared" si="4"/>
        <v>2291.2772676327409</v>
      </c>
      <c r="BV17" s="5">
        <f t="shared" si="4"/>
        <v>2290.2846530613174</v>
      </c>
      <c r="BW17" s="5">
        <f t="shared" si="4"/>
        <v>2324.6390590755773</v>
      </c>
      <c r="BX17" s="5">
        <f t="shared" si="15"/>
        <v>2247.1974609074864</v>
      </c>
      <c r="BY17" s="5">
        <f t="shared" si="4"/>
        <v>2273.1468026613475</v>
      </c>
      <c r="BZ17" s="5">
        <f t="shared" si="4"/>
        <v>2288.4799950325942</v>
      </c>
      <c r="CA17" s="5">
        <f t="shared" si="4"/>
        <v>2409.7455950533931</v>
      </c>
      <c r="CB17" s="5">
        <f t="shared" si="16"/>
        <v>2340.241252823932</v>
      </c>
    </row>
    <row r="18" spans="4:80" x14ac:dyDescent="0.3">
      <c r="D18" s="189" t="s">
        <v>280</v>
      </c>
      <c r="E18" s="189" t="s">
        <v>1083</v>
      </c>
      <c r="F18" s="5">
        <f t="shared" si="17"/>
        <v>73876.959364690934</v>
      </c>
      <c r="G18" s="5">
        <f t="shared" si="17"/>
        <v>74761.495610183963</v>
      </c>
      <c r="H18" s="5">
        <f t="shared" si="17"/>
        <v>78056.991817888571</v>
      </c>
      <c r="I18" s="5">
        <f t="shared" si="17"/>
        <v>76537.009734298379</v>
      </c>
      <c r="J18" s="5">
        <f t="shared" si="17"/>
        <v>76784.602139528666</v>
      </c>
      <c r="K18" s="5">
        <f t="shared" si="17"/>
        <v>76700.219157329324</v>
      </c>
      <c r="L18" s="5">
        <f t="shared" si="17"/>
        <v>79168.098988055805</v>
      </c>
      <c r="M18" s="5">
        <f t="shared" si="17"/>
        <v>77033.080832598149</v>
      </c>
      <c r="N18" s="5">
        <f t="shared" si="17"/>
        <v>83216.347775560818</v>
      </c>
      <c r="O18" s="5">
        <f t="shared" si="17"/>
        <v>82907.672361026067</v>
      </c>
      <c r="P18" s="5">
        <f t="shared" si="17"/>
        <v>88361.322992845468</v>
      </c>
      <c r="Q18" s="5">
        <f t="shared" si="17"/>
        <v>89035.563565463512</v>
      </c>
      <c r="R18" s="5">
        <f t="shared" si="17"/>
        <v>150743.20091169162</v>
      </c>
      <c r="S18" s="5">
        <f t="shared" si="17"/>
        <v>148879.58127823554</v>
      </c>
      <c r="T18" s="5">
        <f t="shared" si="17"/>
        <v>154469.81209615889</v>
      </c>
      <c r="U18" s="5">
        <f t="shared" si="17"/>
        <v>155082.25526161146</v>
      </c>
      <c r="V18" s="5">
        <f t="shared" si="17"/>
        <v>151126.05643000818</v>
      </c>
      <c r="W18" s="5">
        <f t="shared" si="17"/>
        <v>150905.73292142339</v>
      </c>
      <c r="X18" s="5">
        <f t="shared" si="17"/>
        <v>155456.02189165604</v>
      </c>
      <c r="Y18" s="5">
        <f t="shared" si="17"/>
        <v>152816.33732874665</v>
      </c>
      <c r="Z18" s="5">
        <f t="shared" si="17"/>
        <v>152542.66562373054</v>
      </c>
      <c r="AA18" s="5">
        <f t="shared" si="17"/>
        <v>151064.75651880723</v>
      </c>
      <c r="AB18" s="5">
        <f t="shared" si="17"/>
        <v>158722.28059854757</v>
      </c>
      <c r="AC18" s="5">
        <f t="shared" si="17"/>
        <v>158832.86077220787</v>
      </c>
      <c r="AD18" s="5">
        <f t="shared" si="17"/>
        <v>224620.16027638258</v>
      </c>
      <c r="AE18" s="5">
        <f t="shared" si="17"/>
        <v>223641.07688841951</v>
      </c>
      <c r="AF18" s="5">
        <f t="shared" si="17"/>
        <v>232526.80391404746</v>
      </c>
      <c r="AG18" s="5">
        <f t="shared" si="17"/>
        <v>231619.26499590979</v>
      </c>
      <c r="AH18" s="5">
        <f t="shared" si="18"/>
        <v>227910.6585695369</v>
      </c>
      <c r="AI18" s="5">
        <f t="shared" si="18"/>
        <v>227605.95207875277</v>
      </c>
      <c r="AJ18" s="5">
        <f t="shared" si="18"/>
        <v>234624.12087971185</v>
      </c>
      <c r="AK18" s="5">
        <f t="shared" si="18"/>
        <v>229849.4181613448</v>
      </c>
      <c r="AL18" s="5">
        <f t="shared" si="18"/>
        <v>235759.01339929132</v>
      </c>
      <c r="AM18" s="5">
        <f t="shared" si="18"/>
        <v>233972.42887983331</v>
      </c>
      <c r="AN18" s="5">
        <f t="shared" si="18"/>
        <v>247083.60359139304</v>
      </c>
      <c r="AO18" s="5">
        <f t="shared" si="18"/>
        <v>247868.42433767137</v>
      </c>
      <c r="AP18" s="5">
        <f t="shared" si="18"/>
        <v>9080825</v>
      </c>
      <c r="AQ18" s="5">
        <f t="shared" si="18"/>
        <v>9152665.1900000013</v>
      </c>
      <c r="AR18" s="5">
        <f t="shared" si="18"/>
        <v>9214268.4679999985</v>
      </c>
      <c r="AS18" s="5">
        <f t="shared" si="7"/>
        <v>813.54898222012798</v>
      </c>
      <c r="AT18" s="5">
        <f t="shared" si="1"/>
        <v>823.28968579599291</v>
      </c>
      <c r="AU18" s="5">
        <f t="shared" si="1"/>
        <v>859.58039955498066</v>
      </c>
      <c r="AV18" s="5">
        <f t="shared" si="8"/>
        <v>836.22647770313949</v>
      </c>
      <c r="AW18" s="5">
        <f t="shared" si="2"/>
        <v>838.93161768248456</v>
      </c>
      <c r="AX18" s="5">
        <f t="shared" si="2"/>
        <v>838.00966784112541</v>
      </c>
      <c r="AY18" s="5">
        <f t="shared" si="2"/>
        <v>864.97317824488005</v>
      </c>
      <c r="AZ18" s="5">
        <f t="shared" si="9"/>
        <v>836.01949628583532</v>
      </c>
      <c r="BA18" s="5">
        <f t="shared" si="2"/>
        <v>909.20345110494327</v>
      </c>
      <c r="BB18" s="5">
        <f t="shared" si="2"/>
        <v>905.8309316461083</v>
      </c>
      <c r="BC18" s="5">
        <f t="shared" si="2"/>
        <v>965.41631490450538</v>
      </c>
      <c r="BD18" s="5">
        <f t="shared" si="10"/>
        <v>966.27924261891098</v>
      </c>
      <c r="BE18" s="5">
        <f t="shared" si="1"/>
        <v>1660.0165834237707</v>
      </c>
      <c r="BF18" s="5">
        <f t="shared" si="1"/>
        <v>1639.4940027831783</v>
      </c>
      <c r="BG18" s="5">
        <f t="shared" si="1"/>
        <v>1701.0548281258464</v>
      </c>
      <c r="BH18" s="5">
        <f t="shared" si="11"/>
        <v>1694.3944964910424</v>
      </c>
      <c r="BI18" s="5">
        <f t="shared" si="3"/>
        <v>1651.1699411350166</v>
      </c>
      <c r="BJ18" s="5">
        <f t="shared" si="3"/>
        <v>1648.762735102554</v>
      </c>
      <c r="BK18" s="5">
        <f t="shared" si="3"/>
        <v>1698.4781882058119</v>
      </c>
      <c r="BL18" s="5">
        <f t="shared" si="12"/>
        <v>1658.4749821373086</v>
      </c>
      <c r="BM18" s="5">
        <f t="shared" si="3"/>
        <v>1666.647500559676</v>
      </c>
      <c r="BN18" s="5">
        <f t="shared" si="3"/>
        <v>1650.5001918332732</v>
      </c>
      <c r="BO18" s="5">
        <f t="shared" si="3"/>
        <v>1734.1646100194293</v>
      </c>
      <c r="BP18" s="5">
        <f t="shared" si="13"/>
        <v>1723.77070761303</v>
      </c>
      <c r="BQ18" s="5">
        <f t="shared" si="1"/>
        <v>2473.5655656438989</v>
      </c>
      <c r="BR18" s="5">
        <f t="shared" si="1"/>
        <v>2462.7836885791712</v>
      </c>
      <c r="BS18" s="5">
        <f t="shared" si="1"/>
        <v>2560.635227680827</v>
      </c>
      <c r="BT18" s="5">
        <f t="shared" si="14"/>
        <v>2530.6209741941816</v>
      </c>
      <c r="BU18" s="5">
        <f t="shared" si="4"/>
        <v>2490.1015588175019</v>
      </c>
      <c r="BV18" s="5">
        <f t="shared" si="4"/>
        <v>2486.7724029436799</v>
      </c>
      <c r="BW18" s="5">
        <f t="shared" si="4"/>
        <v>2563.4513664506921</v>
      </c>
      <c r="BX18" s="5">
        <f t="shared" si="15"/>
        <v>2494.4944784231438</v>
      </c>
      <c r="BY18" s="5">
        <f t="shared" si="4"/>
        <v>2575.8509516646186</v>
      </c>
      <c r="BZ18" s="5">
        <f t="shared" si="4"/>
        <v>2556.3311234793819</v>
      </c>
      <c r="CA18" s="5">
        <f t="shared" si="4"/>
        <v>2699.5809249239346</v>
      </c>
      <c r="CB18" s="5">
        <f t="shared" si="16"/>
        <v>2690.0499502319408</v>
      </c>
    </row>
    <row r="19" spans="4:80" x14ac:dyDescent="0.3">
      <c r="D19" s="189" t="s">
        <v>288</v>
      </c>
      <c r="E19" s="189" t="s">
        <v>1084</v>
      </c>
      <c r="F19" s="5">
        <f t="shared" si="17"/>
        <v>45256.794224409299</v>
      </c>
      <c r="G19" s="5">
        <f t="shared" si="17"/>
        <v>46120.875737936221</v>
      </c>
      <c r="H19" s="5">
        <f t="shared" si="17"/>
        <v>49053.162571460001</v>
      </c>
      <c r="I19" s="5">
        <f t="shared" si="17"/>
        <v>47160.506569612546</v>
      </c>
      <c r="J19" s="5">
        <f t="shared" si="17"/>
        <v>45658.213838975222</v>
      </c>
      <c r="K19" s="5">
        <f t="shared" si="17"/>
        <v>46323.65539698994</v>
      </c>
      <c r="L19" s="5">
        <f t="shared" si="17"/>
        <v>48160.532462654228</v>
      </c>
      <c r="M19" s="5">
        <f t="shared" si="17"/>
        <v>46244.895235512078</v>
      </c>
      <c r="N19" s="5">
        <f t="shared" si="17"/>
        <v>49230.087884899382</v>
      </c>
      <c r="O19" s="5">
        <f t="shared" si="17"/>
        <v>49439.490705828546</v>
      </c>
      <c r="P19" s="5">
        <f t="shared" si="17"/>
        <v>53267.198704593669</v>
      </c>
      <c r="Q19" s="5">
        <f t="shared" si="17"/>
        <v>51394.033209516863</v>
      </c>
      <c r="R19" s="5">
        <f t="shared" si="17"/>
        <v>101024.41807043187</v>
      </c>
      <c r="S19" s="5">
        <f t="shared" si="17"/>
        <v>100636.5374286086</v>
      </c>
      <c r="T19" s="5">
        <f t="shared" si="17"/>
        <v>107212.84987651926</v>
      </c>
      <c r="U19" s="5">
        <f t="shared" si="17"/>
        <v>109488.74582158487</v>
      </c>
      <c r="V19" s="5">
        <f t="shared" si="17"/>
        <v>104533.5149568748</v>
      </c>
      <c r="W19" s="5">
        <f t="shared" si="17"/>
        <v>104892.10084207961</v>
      </c>
      <c r="X19" s="5">
        <f t="shared" si="17"/>
        <v>109466.61043176745</v>
      </c>
      <c r="Y19" s="5">
        <f t="shared" si="17"/>
        <v>107831.84347210848</v>
      </c>
      <c r="Z19" s="5">
        <f t="shared" si="17"/>
        <v>106417.82228176027</v>
      </c>
      <c r="AA19" s="5">
        <f t="shared" si="17"/>
        <v>104606.81760584492</v>
      </c>
      <c r="AB19" s="5">
        <f t="shared" si="17"/>
        <v>111685.89622488398</v>
      </c>
      <c r="AC19" s="5">
        <f t="shared" si="17"/>
        <v>111171.80918749528</v>
      </c>
      <c r="AD19" s="5">
        <f t="shared" si="17"/>
        <v>146281.21229484121</v>
      </c>
      <c r="AE19" s="5">
        <f t="shared" si="17"/>
        <v>146757.41316654487</v>
      </c>
      <c r="AF19" s="5">
        <f t="shared" si="17"/>
        <v>156266.01244797927</v>
      </c>
      <c r="AG19" s="5">
        <f t="shared" si="17"/>
        <v>156649.25239119746</v>
      </c>
      <c r="AH19" s="5">
        <f t="shared" si="18"/>
        <v>150191.72879585001</v>
      </c>
      <c r="AI19" s="5">
        <f t="shared" si="18"/>
        <v>151215.75623906957</v>
      </c>
      <c r="AJ19" s="5">
        <f t="shared" si="18"/>
        <v>157627.14289442162</v>
      </c>
      <c r="AK19" s="5">
        <f t="shared" si="18"/>
        <v>154076.73870762056</v>
      </c>
      <c r="AL19" s="5">
        <f t="shared" si="18"/>
        <v>155647.91016665963</v>
      </c>
      <c r="AM19" s="5">
        <f t="shared" si="18"/>
        <v>154046.30831167346</v>
      </c>
      <c r="AN19" s="5">
        <f t="shared" si="18"/>
        <v>164953.09492947767</v>
      </c>
      <c r="AO19" s="5">
        <f t="shared" si="18"/>
        <v>162565.84239701214</v>
      </c>
      <c r="AP19" s="5">
        <f t="shared" si="18"/>
        <v>5559316</v>
      </c>
      <c r="AQ19" s="5">
        <f t="shared" si="18"/>
        <v>5592431.6379999984</v>
      </c>
      <c r="AR19" s="5">
        <f t="shared" si="18"/>
        <v>5631863.8370000003</v>
      </c>
      <c r="AS19" s="5">
        <f t="shared" si="7"/>
        <v>814.07126747983557</v>
      </c>
      <c r="AT19" s="5">
        <f t="shared" si="1"/>
        <v>829.61421401367033</v>
      </c>
      <c r="AU19" s="5">
        <f t="shared" si="1"/>
        <v>882.35967466968964</v>
      </c>
      <c r="AV19" s="5">
        <f t="shared" si="8"/>
        <v>843.29160591184973</v>
      </c>
      <c r="AW19" s="5">
        <f t="shared" si="2"/>
        <v>816.42864489808608</v>
      </c>
      <c r="AX19" s="5">
        <f t="shared" si="2"/>
        <v>828.3276112348957</v>
      </c>
      <c r="AY19" s="5">
        <f t="shared" si="2"/>
        <v>861.17337823869605</v>
      </c>
      <c r="AZ19" s="5">
        <f t="shared" si="9"/>
        <v>821.12949769300462</v>
      </c>
      <c r="BA19" s="5">
        <f t="shared" si="2"/>
        <v>880.29842958447614</v>
      </c>
      <c r="BB19" s="5">
        <f t="shared" si="2"/>
        <v>884.04282619911328</v>
      </c>
      <c r="BC19" s="5">
        <f t="shared" si="2"/>
        <v>952.48725693218194</v>
      </c>
      <c r="BD19" s="5">
        <f t="shared" si="10"/>
        <v>912.5581636379477</v>
      </c>
      <c r="BE19" s="5">
        <f t="shared" si="1"/>
        <v>1817.2094925064857</v>
      </c>
      <c r="BF19" s="5">
        <f t="shared" si="1"/>
        <v>1810.2323636326591</v>
      </c>
      <c r="BG19" s="5">
        <f t="shared" si="1"/>
        <v>1928.5259171545433</v>
      </c>
      <c r="BH19" s="5">
        <f t="shared" si="11"/>
        <v>1957.802131681326</v>
      </c>
      <c r="BI19" s="5">
        <f t="shared" si="3"/>
        <v>1869.1961158108811</v>
      </c>
      <c r="BJ19" s="5">
        <f t="shared" si="3"/>
        <v>1875.6081009439361</v>
      </c>
      <c r="BK19" s="5">
        <f t="shared" si="3"/>
        <v>1957.4063219289635</v>
      </c>
      <c r="BL19" s="5">
        <f t="shared" si="12"/>
        <v>1914.6741930030166</v>
      </c>
      <c r="BM19" s="5">
        <f t="shared" si="3"/>
        <v>1902.8899979511971</v>
      </c>
      <c r="BN19" s="5">
        <f t="shared" si="3"/>
        <v>1870.5068631514839</v>
      </c>
      <c r="BO19" s="5">
        <f t="shared" si="3"/>
        <v>1997.0900576770541</v>
      </c>
      <c r="BP19" s="5">
        <f t="shared" si="13"/>
        <v>1973.9789953216384</v>
      </c>
      <c r="BQ19" s="5">
        <f t="shared" si="1"/>
        <v>2631.2807599863222</v>
      </c>
      <c r="BR19" s="5">
        <f t="shared" si="1"/>
        <v>2639.8465776463304</v>
      </c>
      <c r="BS19" s="5">
        <f t="shared" si="1"/>
        <v>2810.885591824233</v>
      </c>
      <c r="BT19" s="5">
        <f t="shared" si="14"/>
        <v>2801.0937375931762</v>
      </c>
      <c r="BU19" s="5">
        <f t="shared" si="4"/>
        <v>2685.6247607089667</v>
      </c>
      <c r="BV19" s="5">
        <f t="shared" si="4"/>
        <v>2703.9357121788321</v>
      </c>
      <c r="BW19" s="5">
        <f t="shared" si="4"/>
        <v>2818.5797001676583</v>
      </c>
      <c r="BX19" s="5">
        <f t="shared" si="15"/>
        <v>2735.8036906960215</v>
      </c>
      <c r="BY19" s="5">
        <f t="shared" si="4"/>
        <v>2783.1884275356729</v>
      </c>
      <c r="BZ19" s="5">
        <f t="shared" si="4"/>
        <v>2754.549689350597</v>
      </c>
      <c r="CA19" s="5">
        <f t="shared" si="4"/>
        <v>2949.5773146092361</v>
      </c>
      <c r="CB19" s="5">
        <f t="shared" si="16"/>
        <v>2886.5371589595861</v>
      </c>
    </row>
    <row r="20" spans="4:80" x14ac:dyDescent="0.3">
      <c r="D20" s="189" t="s">
        <v>217</v>
      </c>
      <c r="E20" s="189" t="s">
        <v>213</v>
      </c>
      <c r="F20" s="5">
        <f t="shared" ref="F20:AG29" si="19">SUMIFS(F$34:F$183,$C$34:$C$183,$D20)</f>
        <v>42648.970761840865</v>
      </c>
      <c r="G20" s="5">
        <f t="shared" si="19"/>
        <v>42775.304356206056</v>
      </c>
      <c r="H20" s="5">
        <f t="shared" si="19"/>
        <v>44895.58985983389</v>
      </c>
      <c r="I20" s="5">
        <f t="shared" si="19"/>
        <v>43983.34741827524</v>
      </c>
      <c r="J20" s="5">
        <f t="shared" si="19"/>
        <v>47071.332640082794</v>
      </c>
      <c r="K20" s="5">
        <f t="shared" si="19"/>
        <v>46310.272273441347</v>
      </c>
      <c r="L20" s="5">
        <f t="shared" si="19"/>
        <v>47166.392216953391</v>
      </c>
      <c r="M20" s="5">
        <f t="shared" si="19"/>
        <v>48327.295245786583</v>
      </c>
      <c r="N20" s="5">
        <f t="shared" si="19"/>
        <v>46530.591225475364</v>
      </c>
      <c r="O20" s="5">
        <f t="shared" si="19"/>
        <v>45554.231145777347</v>
      </c>
      <c r="P20" s="5">
        <f t="shared" si="19"/>
        <v>46776.400736951866</v>
      </c>
      <c r="Q20" s="5">
        <f t="shared" si="19"/>
        <v>46250.371084679042</v>
      </c>
      <c r="R20" s="5">
        <f t="shared" si="19"/>
        <v>107457.25713535179</v>
      </c>
      <c r="S20" s="5">
        <f t="shared" si="19"/>
        <v>106281.46930072605</v>
      </c>
      <c r="T20" s="5">
        <f t="shared" si="19"/>
        <v>111382.53645593677</v>
      </c>
      <c r="U20" s="5">
        <f t="shared" si="19"/>
        <v>111436.05589677312</v>
      </c>
      <c r="V20" s="5">
        <f t="shared" si="19"/>
        <v>107800.57788169417</v>
      </c>
      <c r="W20" s="5">
        <f t="shared" si="19"/>
        <v>106750.0535253113</v>
      </c>
      <c r="X20" s="5">
        <f t="shared" si="19"/>
        <v>109529.23946407788</v>
      </c>
      <c r="Y20" s="5">
        <f t="shared" si="19"/>
        <v>109032.09923221916</v>
      </c>
      <c r="Z20" s="5">
        <f t="shared" si="19"/>
        <v>109448.27442660437</v>
      </c>
      <c r="AA20" s="5">
        <f t="shared" si="19"/>
        <v>108368.56954228735</v>
      </c>
      <c r="AB20" s="5">
        <f t="shared" si="19"/>
        <v>113758.08400485579</v>
      </c>
      <c r="AC20" s="5">
        <f t="shared" si="19"/>
        <v>112572.26495634705</v>
      </c>
      <c r="AD20" s="5">
        <f t="shared" si="19"/>
        <v>150106.22789719264</v>
      </c>
      <c r="AE20" s="5">
        <f t="shared" si="19"/>
        <v>149056.77365693211</v>
      </c>
      <c r="AF20" s="5">
        <f t="shared" si="19"/>
        <v>156278.12631577067</v>
      </c>
      <c r="AG20" s="5">
        <f t="shared" si="19"/>
        <v>155419.40331504834</v>
      </c>
      <c r="AH20" s="5">
        <f t="shared" ref="AH20:AR33" si="20">SUMIFS(AH$34:AH$183,$C$34:$C$183,$D20)</f>
        <v>154871.91052177694</v>
      </c>
      <c r="AI20" s="5">
        <f t="shared" si="20"/>
        <v>153060.32579875266</v>
      </c>
      <c r="AJ20" s="5">
        <f t="shared" si="20"/>
        <v>156695.63168103131</v>
      </c>
      <c r="AK20" s="5">
        <f t="shared" si="20"/>
        <v>157359.39447800574</v>
      </c>
      <c r="AL20" s="5">
        <f t="shared" si="20"/>
        <v>155978.86565207972</v>
      </c>
      <c r="AM20" s="5">
        <f t="shared" si="20"/>
        <v>153922.80068806469</v>
      </c>
      <c r="AN20" s="5">
        <f t="shared" si="20"/>
        <v>160534.48474180774</v>
      </c>
      <c r="AO20" s="5">
        <f t="shared" si="20"/>
        <v>158822.6360410261</v>
      </c>
      <c r="AP20" s="5">
        <f t="shared" si="20"/>
        <v>5450130</v>
      </c>
      <c r="AQ20" s="5">
        <f t="shared" si="20"/>
        <v>5470229.2680000002</v>
      </c>
      <c r="AR20" s="5">
        <f t="shared" si="20"/>
        <v>5491756.2150000008</v>
      </c>
      <c r="AS20" s="5">
        <f t="shared" si="7"/>
        <v>782.53125635243327</v>
      </c>
      <c r="AT20" s="5">
        <f t="shared" si="1"/>
        <v>784.84924866390452</v>
      </c>
      <c r="AU20" s="5">
        <f t="shared" si="1"/>
        <v>823.75264186054073</v>
      </c>
      <c r="AV20" s="5">
        <f t="shared" si="8"/>
        <v>804.0494330936192</v>
      </c>
      <c r="AW20" s="5">
        <f t="shared" si="2"/>
        <v>860.50017894940618</v>
      </c>
      <c r="AX20" s="5">
        <f t="shared" si="2"/>
        <v>846.58740986139867</v>
      </c>
      <c r="AY20" s="5">
        <f t="shared" si="2"/>
        <v>862.23794115668113</v>
      </c>
      <c r="AZ20" s="5">
        <f t="shared" si="9"/>
        <v>879.99709662615783</v>
      </c>
      <c r="BA20" s="5">
        <f t="shared" si="2"/>
        <v>850.61500982549603</v>
      </c>
      <c r="BB20" s="5">
        <f t="shared" si="2"/>
        <v>832.76639632387241</v>
      </c>
      <c r="BC20" s="5">
        <f t="shared" si="2"/>
        <v>855.10859682950797</v>
      </c>
      <c r="BD20" s="5">
        <f t="shared" si="10"/>
        <v>842.17815347214992</v>
      </c>
      <c r="BE20" s="5">
        <f t="shared" si="1"/>
        <v>1971.6457613919631</v>
      </c>
      <c r="BF20" s="5">
        <f t="shared" si="1"/>
        <v>1950.0721872822494</v>
      </c>
      <c r="BG20" s="5">
        <f t="shared" si="1"/>
        <v>2043.6675172140256</v>
      </c>
      <c r="BH20" s="5">
        <f t="shared" si="11"/>
        <v>2037.1368444949267</v>
      </c>
      <c r="BI20" s="5">
        <f t="shared" si="3"/>
        <v>1970.6775091185114</v>
      </c>
      <c r="BJ20" s="5">
        <f t="shared" si="3"/>
        <v>1951.4731155745646</v>
      </c>
      <c r="BK20" s="5">
        <f t="shared" si="3"/>
        <v>2002.2787729356628</v>
      </c>
      <c r="BL20" s="5">
        <f t="shared" si="12"/>
        <v>1985.3776271862268</v>
      </c>
      <c r="BM20" s="5">
        <f t="shared" si="3"/>
        <v>2000.7986697533859</v>
      </c>
      <c r="BN20" s="5">
        <f t="shared" si="3"/>
        <v>1981.0608337063097</v>
      </c>
      <c r="BO20" s="5">
        <f t="shared" si="3"/>
        <v>2079.5853049582961</v>
      </c>
      <c r="BP20" s="5">
        <f t="shared" si="13"/>
        <v>2049.8408987797179</v>
      </c>
      <c r="BQ20" s="5">
        <f t="shared" si="1"/>
        <v>2754.1770177443959</v>
      </c>
      <c r="BR20" s="5">
        <f t="shared" si="1"/>
        <v>2734.9214359461539</v>
      </c>
      <c r="BS20" s="5">
        <f t="shared" si="1"/>
        <v>2867.4201590745665</v>
      </c>
      <c r="BT20" s="5">
        <f t="shared" si="14"/>
        <v>2841.1862775885456</v>
      </c>
      <c r="BU20" s="5">
        <f t="shared" si="4"/>
        <v>2831.1776880679167</v>
      </c>
      <c r="BV20" s="5">
        <f t="shared" si="4"/>
        <v>2798.0605254359634</v>
      </c>
      <c r="BW20" s="5">
        <f t="shared" si="4"/>
        <v>2864.5167140923445</v>
      </c>
      <c r="BX20" s="5">
        <f t="shared" si="15"/>
        <v>2865.3747238123842</v>
      </c>
      <c r="BY20" s="5">
        <f t="shared" si="4"/>
        <v>2851.4136795788818</v>
      </c>
      <c r="BZ20" s="5">
        <f t="shared" si="4"/>
        <v>2813.8272300301819</v>
      </c>
      <c r="CA20" s="5">
        <f t="shared" si="4"/>
        <v>2934.6939017878058</v>
      </c>
      <c r="CB20" s="5">
        <f t="shared" si="16"/>
        <v>2892.0190522518683</v>
      </c>
    </row>
    <row r="21" spans="4:80" x14ac:dyDescent="0.3">
      <c r="D21" s="189" t="s">
        <v>231</v>
      </c>
      <c r="E21" s="189" t="s">
        <v>232</v>
      </c>
      <c r="F21" s="5">
        <f t="shared" si="19"/>
        <v>30113.204796832782</v>
      </c>
      <c r="G21" s="5">
        <f t="shared" si="19"/>
        <v>30612.136121213694</v>
      </c>
      <c r="H21" s="5">
        <f t="shared" si="19"/>
        <v>32586.218414143535</v>
      </c>
      <c r="I21" s="5">
        <f t="shared" si="19"/>
        <v>32016.863679821738</v>
      </c>
      <c r="J21" s="5">
        <f t="shared" si="19"/>
        <v>32070.307802960317</v>
      </c>
      <c r="K21" s="5">
        <f t="shared" si="19"/>
        <v>32482.288410588353</v>
      </c>
      <c r="L21" s="5">
        <f t="shared" si="19"/>
        <v>33226.956897762917</v>
      </c>
      <c r="M21" s="5">
        <f t="shared" si="19"/>
        <v>32085.04651267048</v>
      </c>
      <c r="N21" s="5">
        <f t="shared" si="19"/>
        <v>33347.137002073643</v>
      </c>
      <c r="O21" s="5">
        <f t="shared" si="19"/>
        <v>33104.442255337744</v>
      </c>
      <c r="P21" s="5">
        <f t="shared" si="19"/>
        <v>35513.48655375377</v>
      </c>
      <c r="Q21" s="5">
        <f t="shared" si="19"/>
        <v>34955.051292024829</v>
      </c>
      <c r="R21" s="5">
        <f t="shared" si="19"/>
        <v>63574.809742515776</v>
      </c>
      <c r="S21" s="5">
        <f t="shared" si="19"/>
        <v>63713.309296684645</v>
      </c>
      <c r="T21" s="5">
        <f t="shared" si="19"/>
        <v>67360.432131455047</v>
      </c>
      <c r="U21" s="5">
        <f t="shared" si="19"/>
        <v>67211.301288438292</v>
      </c>
      <c r="V21" s="5">
        <f t="shared" si="19"/>
        <v>65859.377791682113</v>
      </c>
      <c r="W21" s="5">
        <f t="shared" si="19"/>
        <v>64938.915057465019</v>
      </c>
      <c r="X21" s="5">
        <f t="shared" si="19"/>
        <v>67403.30917875655</v>
      </c>
      <c r="Y21" s="5">
        <f t="shared" si="19"/>
        <v>66950.192454493474</v>
      </c>
      <c r="Z21" s="5">
        <f t="shared" si="19"/>
        <v>65273.129061578868</v>
      </c>
      <c r="AA21" s="5">
        <f t="shared" si="19"/>
        <v>64452.412922288036</v>
      </c>
      <c r="AB21" s="5">
        <f t="shared" si="19"/>
        <v>68055.666655586901</v>
      </c>
      <c r="AC21" s="5">
        <f t="shared" si="19"/>
        <v>69225.632526032714</v>
      </c>
      <c r="AD21" s="5">
        <f t="shared" si="19"/>
        <v>93688.014539348544</v>
      </c>
      <c r="AE21" s="5">
        <f t="shared" si="19"/>
        <v>94325.445417898358</v>
      </c>
      <c r="AF21" s="5">
        <f t="shared" si="19"/>
        <v>99946.650545598575</v>
      </c>
      <c r="AG21" s="5">
        <f t="shared" si="19"/>
        <v>99228.164968260025</v>
      </c>
      <c r="AH21" s="5">
        <f t="shared" si="20"/>
        <v>97929.685594642418</v>
      </c>
      <c r="AI21" s="5">
        <f t="shared" si="20"/>
        <v>97421.203468053383</v>
      </c>
      <c r="AJ21" s="5">
        <f t="shared" si="20"/>
        <v>100630.26607651947</v>
      </c>
      <c r="AK21" s="5">
        <f t="shared" si="20"/>
        <v>99035.238967163939</v>
      </c>
      <c r="AL21" s="5">
        <f t="shared" si="20"/>
        <v>98620.266063652525</v>
      </c>
      <c r="AM21" s="5">
        <f t="shared" si="20"/>
        <v>97556.855177625781</v>
      </c>
      <c r="AN21" s="5">
        <f t="shared" si="20"/>
        <v>103569.15320934069</v>
      </c>
      <c r="AO21" s="5">
        <f t="shared" si="20"/>
        <v>104180.68381805753</v>
      </c>
      <c r="AP21" s="5">
        <f t="shared" si="20"/>
        <v>3143102</v>
      </c>
      <c r="AQ21" s="5">
        <f t="shared" si="20"/>
        <v>3146701.7090000003</v>
      </c>
      <c r="AR21" s="5">
        <f t="shared" si="20"/>
        <v>3152442.4610000006</v>
      </c>
      <c r="AS21" s="5">
        <f t="shared" si="7"/>
        <v>958.07278277423961</v>
      </c>
      <c r="AT21" s="5">
        <f t="shared" si="7"/>
        <v>973.94663365088684</v>
      </c>
      <c r="AU21" s="5">
        <f t="shared" si="7"/>
        <v>1036.7534497494366</v>
      </c>
      <c r="AV21" s="5">
        <f t="shared" si="8"/>
        <v>1017.4737436424018</v>
      </c>
      <c r="AW21" s="5">
        <f t="shared" si="8"/>
        <v>1019.1721608449513</v>
      </c>
      <c r="AX21" s="5">
        <f t="shared" si="8"/>
        <v>1032.2646190989294</v>
      </c>
      <c r="AY21" s="5">
        <f t="shared" si="8"/>
        <v>1055.9296676494389</v>
      </c>
      <c r="AZ21" s="5">
        <f t="shared" si="9"/>
        <v>1017.7837314909355</v>
      </c>
      <c r="BA21" s="5">
        <f t="shared" ref="BA21:BC84" si="21">IFERROR((N21/$AQ21)*100000,"")</f>
        <v>1059.7489080930752</v>
      </c>
      <c r="BB21" s="5">
        <f t="shared" si="21"/>
        <v>1052.0362372020988</v>
      </c>
      <c r="BC21" s="5">
        <f t="shared" si="21"/>
        <v>1128.5939958077472</v>
      </c>
      <c r="BD21" s="5">
        <f t="shared" si="10"/>
        <v>1108.8244028072309</v>
      </c>
      <c r="BE21" s="5">
        <f t="shared" ref="BE21:BG84" si="22">IFERROR((R21/$AP21)*100000,"")</f>
        <v>2022.6772704963369</v>
      </c>
      <c r="BF21" s="5">
        <f t="shared" si="22"/>
        <v>2027.0837311892724</v>
      </c>
      <c r="BG21" s="5">
        <f t="shared" si="22"/>
        <v>2143.1195084173232</v>
      </c>
      <c r="BH21" s="5">
        <f t="shared" si="11"/>
        <v>2135.9285850388906</v>
      </c>
      <c r="BI21" s="5">
        <f t="shared" si="11"/>
        <v>2092.9653930436184</v>
      </c>
      <c r="BJ21" s="5">
        <f t="shared" si="11"/>
        <v>2063.7137251278309</v>
      </c>
      <c r="BK21" s="5">
        <f t="shared" si="11"/>
        <v>2142.0304627532314</v>
      </c>
      <c r="BL21" s="5">
        <f t="shared" si="12"/>
        <v>2123.7562075361689</v>
      </c>
      <c r="BM21" s="5">
        <f t="shared" ref="BM21:BO84" si="23">IFERROR((Z21/$AQ21)*100000,"")</f>
        <v>2074.3348146056783</v>
      </c>
      <c r="BN21" s="5">
        <f t="shared" si="23"/>
        <v>2048.2530243634233</v>
      </c>
      <c r="BO21" s="5">
        <f t="shared" si="23"/>
        <v>2162.7619313561981</v>
      </c>
      <c r="BP21" s="5">
        <f t="shared" si="13"/>
        <v>2195.9364328595339</v>
      </c>
      <c r="BQ21" s="5">
        <f t="shared" ref="BQ21:BS84" si="24">IFERROR((AD21/$AP21)*100000,"")</f>
        <v>2980.7500532705762</v>
      </c>
      <c r="BR21" s="5">
        <f t="shared" si="24"/>
        <v>3001.03036484016</v>
      </c>
      <c r="BS21" s="5">
        <f t="shared" si="24"/>
        <v>3179.8729581667594</v>
      </c>
      <c r="BT21" s="5">
        <f t="shared" si="14"/>
        <v>3153.4023286812921</v>
      </c>
      <c r="BU21" s="5">
        <f t="shared" si="14"/>
        <v>3112.1375538885691</v>
      </c>
      <c r="BV21" s="5">
        <f t="shared" si="14"/>
        <v>3095.9783442267608</v>
      </c>
      <c r="BW21" s="5">
        <f t="shared" si="14"/>
        <v>3197.9601304026701</v>
      </c>
      <c r="BX21" s="5">
        <f t="shared" si="15"/>
        <v>3141.5399390271036</v>
      </c>
      <c r="BY21" s="5">
        <f t="shared" ref="BY21:CA84" si="25">IFERROR((AL21/$AQ21)*100000,"")</f>
        <v>3134.0837226987542</v>
      </c>
      <c r="BZ21" s="5">
        <f t="shared" si="25"/>
        <v>3100.2892615655223</v>
      </c>
      <c r="CA21" s="5">
        <f t="shared" si="25"/>
        <v>3291.3559271639456</v>
      </c>
      <c r="CB21" s="5">
        <f t="shared" si="16"/>
        <v>3304.7608356667647</v>
      </c>
    </row>
    <row r="22" spans="4:80" x14ac:dyDescent="0.3">
      <c r="D22" s="189" t="s">
        <v>240</v>
      </c>
      <c r="E22" s="189" t="s">
        <v>241</v>
      </c>
      <c r="F22" s="5">
        <f t="shared" si="19"/>
        <v>28488.929571396337</v>
      </c>
      <c r="G22" s="5">
        <f t="shared" si="19"/>
        <v>29029.803633406977</v>
      </c>
      <c r="H22" s="5">
        <f t="shared" si="19"/>
        <v>31314.536066965964</v>
      </c>
      <c r="I22" s="5">
        <f t="shared" si="19"/>
        <v>29509.586416597864</v>
      </c>
      <c r="J22" s="5">
        <f t="shared" si="19"/>
        <v>31458.134032958522</v>
      </c>
      <c r="K22" s="5">
        <f t="shared" si="19"/>
        <v>31720.92961811462</v>
      </c>
      <c r="L22" s="5">
        <f t="shared" si="19"/>
        <v>32333.238134963802</v>
      </c>
      <c r="M22" s="5">
        <f t="shared" si="19"/>
        <v>32622.139928893746</v>
      </c>
      <c r="N22" s="5">
        <f t="shared" si="19"/>
        <v>32298.538521896742</v>
      </c>
      <c r="O22" s="5">
        <f t="shared" si="19"/>
        <v>34251.113032585847</v>
      </c>
      <c r="P22" s="5">
        <f t="shared" si="19"/>
        <v>35018.686200094024</v>
      </c>
      <c r="Q22" s="5">
        <f t="shared" si="19"/>
        <v>34882.62057760077</v>
      </c>
      <c r="R22" s="5">
        <f t="shared" si="19"/>
        <v>53411.375347213543</v>
      </c>
      <c r="S22" s="5">
        <f t="shared" si="19"/>
        <v>53161.895442297609</v>
      </c>
      <c r="T22" s="5">
        <f t="shared" si="19"/>
        <v>54535.247370007171</v>
      </c>
      <c r="U22" s="5">
        <f t="shared" si="19"/>
        <v>55910.86436139539</v>
      </c>
      <c r="V22" s="5">
        <f t="shared" si="19"/>
        <v>53276.926942512509</v>
      </c>
      <c r="W22" s="5">
        <f t="shared" si="19"/>
        <v>53689.130578498116</v>
      </c>
      <c r="X22" s="5">
        <f t="shared" si="19"/>
        <v>54958.844892590147</v>
      </c>
      <c r="Y22" s="5">
        <f t="shared" si="19"/>
        <v>54560.577663456701</v>
      </c>
      <c r="Z22" s="5">
        <f t="shared" si="19"/>
        <v>55247.145197324069</v>
      </c>
      <c r="AA22" s="5">
        <f t="shared" si="19"/>
        <v>54514.34161565367</v>
      </c>
      <c r="AB22" s="5">
        <f t="shared" si="19"/>
        <v>56962.127137094212</v>
      </c>
      <c r="AC22" s="5">
        <f t="shared" si="19"/>
        <v>56924.577283933511</v>
      </c>
      <c r="AD22" s="5">
        <f t="shared" si="19"/>
        <v>81900.30491860988</v>
      </c>
      <c r="AE22" s="5">
        <f t="shared" si="19"/>
        <v>82191.699075704601</v>
      </c>
      <c r="AF22" s="5">
        <f t="shared" si="19"/>
        <v>85849.783436973157</v>
      </c>
      <c r="AG22" s="5">
        <f t="shared" si="19"/>
        <v>85420.450777993246</v>
      </c>
      <c r="AH22" s="5">
        <f t="shared" si="20"/>
        <v>84735.060975471031</v>
      </c>
      <c r="AI22" s="5">
        <f t="shared" si="20"/>
        <v>85410.060196612743</v>
      </c>
      <c r="AJ22" s="5">
        <f t="shared" si="20"/>
        <v>87292.083027553934</v>
      </c>
      <c r="AK22" s="5">
        <f t="shared" si="20"/>
        <v>87182.717592350455</v>
      </c>
      <c r="AL22" s="5">
        <f t="shared" si="20"/>
        <v>87545.683719220804</v>
      </c>
      <c r="AM22" s="5">
        <f t="shared" si="20"/>
        <v>88765.454648239524</v>
      </c>
      <c r="AN22" s="5">
        <f t="shared" si="20"/>
        <v>91980.813337188229</v>
      </c>
      <c r="AO22" s="5">
        <f t="shared" si="20"/>
        <v>91807.197861534281</v>
      </c>
      <c r="AP22" s="5">
        <f t="shared" si="20"/>
        <v>2470956</v>
      </c>
      <c r="AQ22" s="5">
        <f t="shared" si="20"/>
        <v>2477567.9559999998</v>
      </c>
      <c r="AR22" s="5">
        <f t="shared" si="20"/>
        <v>2486496.4480000003</v>
      </c>
      <c r="AS22" s="5">
        <f t="shared" si="7"/>
        <v>1152.9517146965118</v>
      </c>
      <c r="AT22" s="5">
        <f t="shared" si="7"/>
        <v>1174.8409778809082</v>
      </c>
      <c r="AU22" s="5">
        <f t="shared" si="7"/>
        <v>1267.3044791961477</v>
      </c>
      <c r="AV22" s="5">
        <f t="shared" si="8"/>
        <v>1191.0707169558607</v>
      </c>
      <c r="AW22" s="5">
        <f t="shared" si="8"/>
        <v>1269.7183121365219</v>
      </c>
      <c r="AX22" s="5">
        <f t="shared" si="8"/>
        <v>1280.3253102016881</v>
      </c>
      <c r="AY22" s="5">
        <f t="shared" si="8"/>
        <v>1305.0394059489445</v>
      </c>
      <c r="AZ22" s="5">
        <f t="shared" si="9"/>
        <v>1311.9721106029806</v>
      </c>
      <c r="BA22" s="5">
        <f t="shared" si="21"/>
        <v>1303.6388545338752</v>
      </c>
      <c r="BB22" s="5">
        <f t="shared" si="21"/>
        <v>1382.4489838770683</v>
      </c>
      <c r="BC22" s="5">
        <f t="shared" si="21"/>
        <v>1413.4298966568499</v>
      </c>
      <c r="BD22" s="5">
        <f t="shared" si="10"/>
        <v>1402.8823811776772</v>
      </c>
      <c r="BE22" s="5">
        <f t="shared" si="22"/>
        <v>2161.567237426063</v>
      </c>
      <c r="BF22" s="5">
        <f t="shared" si="22"/>
        <v>2151.4707442098365</v>
      </c>
      <c r="BG22" s="5">
        <f t="shared" si="22"/>
        <v>2207.0505249792859</v>
      </c>
      <c r="BH22" s="5">
        <f t="shared" si="11"/>
        <v>2256.6833828309086</v>
      </c>
      <c r="BI22" s="5">
        <f t="shared" si="11"/>
        <v>2150.3719731880692</v>
      </c>
      <c r="BJ22" s="5">
        <f t="shared" si="11"/>
        <v>2167.0094032527973</v>
      </c>
      <c r="BK22" s="5">
        <f t="shared" si="11"/>
        <v>2218.2578184987692</v>
      </c>
      <c r="BL22" s="5">
        <f t="shared" si="12"/>
        <v>2194.2753108431825</v>
      </c>
      <c r="BM22" s="5">
        <f t="shared" si="23"/>
        <v>2229.894242195473</v>
      </c>
      <c r="BN22" s="5">
        <f t="shared" si="23"/>
        <v>2200.3167050830907</v>
      </c>
      <c r="BO22" s="5">
        <f t="shared" si="23"/>
        <v>2299.1146216251041</v>
      </c>
      <c r="BP22" s="5">
        <f t="shared" si="13"/>
        <v>2289.3488277339175</v>
      </c>
      <c r="BQ22" s="5">
        <f t="shared" si="24"/>
        <v>3314.5189521225743</v>
      </c>
      <c r="BR22" s="5">
        <f t="shared" si="24"/>
        <v>3326.3117220907452</v>
      </c>
      <c r="BS22" s="5">
        <f t="shared" si="24"/>
        <v>3474.3550041754347</v>
      </c>
      <c r="BT22" s="5">
        <f t="shared" si="14"/>
        <v>3447.7540997867691</v>
      </c>
      <c r="BU22" s="5">
        <f t="shared" si="14"/>
        <v>3420.0902853245912</v>
      </c>
      <c r="BV22" s="5">
        <f t="shared" si="14"/>
        <v>3447.3347134544856</v>
      </c>
      <c r="BW22" s="5">
        <f t="shared" si="14"/>
        <v>3523.2972244477132</v>
      </c>
      <c r="BX22" s="5">
        <f t="shared" si="15"/>
        <v>3506.2474214461631</v>
      </c>
      <c r="BY22" s="5">
        <f t="shared" si="25"/>
        <v>3533.533096729348</v>
      </c>
      <c r="BZ22" s="5">
        <f t="shared" si="25"/>
        <v>3582.7656889601594</v>
      </c>
      <c r="CA22" s="5">
        <f t="shared" si="25"/>
        <v>3712.5445182819531</v>
      </c>
      <c r="CB22" s="5">
        <f t="shared" si="16"/>
        <v>3692.2312089115949</v>
      </c>
    </row>
    <row r="23" spans="4:80" x14ac:dyDescent="0.3">
      <c r="D23" s="189" t="s">
        <v>249</v>
      </c>
      <c r="E23" s="189" t="s">
        <v>250</v>
      </c>
      <c r="F23" s="5">
        <f t="shared" si="19"/>
        <v>28465.918760725457</v>
      </c>
      <c r="G23" s="5">
        <f t="shared" si="19"/>
        <v>29509.301855908758</v>
      </c>
      <c r="H23" s="5">
        <f t="shared" si="19"/>
        <v>33111.640342310144</v>
      </c>
      <c r="I23" s="5">
        <f t="shared" si="19"/>
        <v>31445.643432624289</v>
      </c>
      <c r="J23" s="5">
        <f t="shared" si="19"/>
        <v>31566.975765569194</v>
      </c>
      <c r="K23" s="5">
        <f t="shared" si="19"/>
        <v>30665.119579422582</v>
      </c>
      <c r="L23" s="5">
        <f t="shared" si="19"/>
        <v>32604.921747427576</v>
      </c>
      <c r="M23" s="5">
        <f t="shared" si="19"/>
        <v>30991.534129402477</v>
      </c>
      <c r="N23" s="5">
        <f t="shared" si="19"/>
        <v>33839.414465445268</v>
      </c>
      <c r="O23" s="5">
        <f t="shared" si="19"/>
        <v>33086.82879316061</v>
      </c>
      <c r="P23" s="5">
        <f t="shared" si="19"/>
        <v>34827.277984737848</v>
      </c>
      <c r="Q23" s="5">
        <f t="shared" si="19"/>
        <v>34477.841420615245</v>
      </c>
      <c r="R23" s="5">
        <f t="shared" si="19"/>
        <v>55664.639592809173</v>
      </c>
      <c r="S23" s="5">
        <f t="shared" si="19"/>
        <v>56341.570983508769</v>
      </c>
      <c r="T23" s="5">
        <f t="shared" si="19"/>
        <v>59761.042387500442</v>
      </c>
      <c r="U23" s="5">
        <f t="shared" si="19"/>
        <v>58192.494744636489</v>
      </c>
      <c r="V23" s="5">
        <f t="shared" si="19"/>
        <v>56148.352696294925</v>
      </c>
      <c r="W23" s="5">
        <f t="shared" si="19"/>
        <v>56075.442931432204</v>
      </c>
      <c r="X23" s="5">
        <f t="shared" si="19"/>
        <v>58471.483366770364</v>
      </c>
      <c r="Y23" s="5">
        <f t="shared" si="19"/>
        <v>55744.579583356972</v>
      </c>
      <c r="Z23" s="5">
        <f t="shared" si="19"/>
        <v>58902.245315886044</v>
      </c>
      <c r="AA23" s="5">
        <f t="shared" si="19"/>
        <v>57520.237866665819</v>
      </c>
      <c r="AB23" s="5">
        <f t="shared" si="19"/>
        <v>59591.843622994471</v>
      </c>
      <c r="AC23" s="5">
        <f t="shared" si="19"/>
        <v>59875.812610325469</v>
      </c>
      <c r="AD23" s="5">
        <f t="shared" si="19"/>
        <v>84130.558353534623</v>
      </c>
      <c r="AE23" s="5">
        <f t="shared" si="19"/>
        <v>85850.872839417541</v>
      </c>
      <c r="AF23" s="5">
        <f t="shared" si="19"/>
        <v>92872.682729810593</v>
      </c>
      <c r="AG23" s="5">
        <f t="shared" si="19"/>
        <v>89638.138177260786</v>
      </c>
      <c r="AH23" s="5">
        <f t="shared" si="20"/>
        <v>87715.328461864119</v>
      </c>
      <c r="AI23" s="5">
        <f t="shared" si="20"/>
        <v>86740.562510854797</v>
      </c>
      <c r="AJ23" s="5">
        <f t="shared" si="20"/>
        <v>91076.405114197914</v>
      </c>
      <c r="AK23" s="5">
        <f t="shared" si="20"/>
        <v>86736.113712759456</v>
      </c>
      <c r="AL23" s="5">
        <f t="shared" si="20"/>
        <v>92741.659781331313</v>
      </c>
      <c r="AM23" s="5">
        <f t="shared" si="20"/>
        <v>90607.066659826422</v>
      </c>
      <c r="AN23" s="5">
        <f t="shared" si="20"/>
        <v>94419.121607732319</v>
      </c>
      <c r="AO23" s="5">
        <f t="shared" si="20"/>
        <v>94353.654030940699</v>
      </c>
      <c r="AP23" s="5">
        <f t="shared" si="20"/>
        <v>2798799</v>
      </c>
      <c r="AQ23" s="5">
        <f t="shared" si="20"/>
        <v>2814751.3360000001</v>
      </c>
      <c r="AR23" s="5">
        <f t="shared" si="20"/>
        <v>2831284.4190000002</v>
      </c>
      <c r="AS23" s="5">
        <f t="shared" si="7"/>
        <v>1017.0762087854633</v>
      </c>
      <c r="AT23" s="5">
        <f t="shared" si="7"/>
        <v>1054.355881072873</v>
      </c>
      <c r="AU23" s="5">
        <f t="shared" si="7"/>
        <v>1183.0660344780081</v>
      </c>
      <c r="AV23" s="5">
        <f t="shared" si="8"/>
        <v>1117.1730529244978</v>
      </c>
      <c r="AW23" s="5">
        <f t="shared" si="8"/>
        <v>1121.4836409111911</v>
      </c>
      <c r="AX23" s="5">
        <f t="shared" si="8"/>
        <v>1089.4432906815957</v>
      </c>
      <c r="AY23" s="5">
        <f t="shared" si="8"/>
        <v>1158.3588692336116</v>
      </c>
      <c r="AZ23" s="5">
        <f t="shared" si="9"/>
        <v>1094.6104150267099</v>
      </c>
      <c r="BA23" s="5">
        <f t="shared" si="21"/>
        <v>1202.2168364447405</v>
      </c>
      <c r="BB23" s="5">
        <f t="shared" si="21"/>
        <v>1175.4796372236488</v>
      </c>
      <c r="BC23" s="5">
        <f t="shared" si="21"/>
        <v>1237.3127792606488</v>
      </c>
      <c r="BD23" s="5">
        <f t="shared" si="10"/>
        <v>1217.7455994616287</v>
      </c>
      <c r="BE23" s="5">
        <f t="shared" si="22"/>
        <v>1988.8759283110069</v>
      </c>
      <c r="BF23" s="5">
        <f t="shared" si="22"/>
        <v>2013.06242368633</v>
      </c>
      <c r="BG23" s="5">
        <f t="shared" si="22"/>
        <v>2135.238807342022</v>
      </c>
      <c r="BH23" s="5">
        <f t="shared" si="11"/>
        <v>2067.4115684880694</v>
      </c>
      <c r="BI23" s="5">
        <f t="shared" si="11"/>
        <v>1994.789094801052</v>
      </c>
      <c r="BJ23" s="5">
        <f t="shared" si="11"/>
        <v>1992.1988210553673</v>
      </c>
      <c r="BK23" s="5">
        <f t="shared" si="11"/>
        <v>2077.3232299043257</v>
      </c>
      <c r="BL23" s="5">
        <f t="shared" si="12"/>
        <v>1968.879537826361</v>
      </c>
      <c r="BM23" s="5">
        <f t="shared" si="23"/>
        <v>2092.6269600635887</v>
      </c>
      <c r="BN23" s="5">
        <f t="shared" si="23"/>
        <v>2043.5282197398988</v>
      </c>
      <c r="BO23" s="5">
        <f t="shared" si="23"/>
        <v>2117.126399793437</v>
      </c>
      <c r="BP23" s="5">
        <f t="shared" si="13"/>
        <v>2114.7932792804122</v>
      </c>
      <c r="BQ23" s="5">
        <f t="shared" si="24"/>
        <v>3005.9521370964699</v>
      </c>
      <c r="BR23" s="5">
        <f t="shared" si="24"/>
        <v>3067.4183047592037</v>
      </c>
      <c r="BS23" s="5">
        <f t="shared" si="24"/>
        <v>3318.3048418200306</v>
      </c>
      <c r="BT23" s="5">
        <f t="shared" si="14"/>
        <v>3184.5846214125672</v>
      </c>
      <c r="BU23" s="5">
        <f t="shared" si="14"/>
        <v>3116.2727357122435</v>
      </c>
      <c r="BV23" s="5">
        <f t="shared" si="14"/>
        <v>3081.6421117369637</v>
      </c>
      <c r="BW23" s="5">
        <f t="shared" si="14"/>
        <v>3235.6820991379363</v>
      </c>
      <c r="BX23" s="5">
        <f t="shared" si="15"/>
        <v>3063.4899528530714</v>
      </c>
      <c r="BY23" s="5">
        <f t="shared" si="25"/>
        <v>3294.843796508329</v>
      </c>
      <c r="BZ23" s="5">
        <f t="shared" si="25"/>
        <v>3219.0078569635475</v>
      </c>
      <c r="CA23" s="5">
        <f t="shared" si="25"/>
        <v>3354.4391790540863</v>
      </c>
      <c r="CB23" s="5">
        <f t="shared" si="16"/>
        <v>3332.5388787420402</v>
      </c>
    </row>
    <row r="24" spans="4:80" x14ac:dyDescent="0.3">
      <c r="D24" s="189" t="s">
        <v>258</v>
      </c>
      <c r="E24" s="189" t="s">
        <v>259</v>
      </c>
      <c r="F24" s="5">
        <f t="shared" si="19"/>
        <v>11957.138573458116</v>
      </c>
      <c r="G24" s="5">
        <f t="shared" si="19"/>
        <v>11925.876529404486</v>
      </c>
      <c r="H24" s="5">
        <f t="shared" si="19"/>
        <v>14589.863155113513</v>
      </c>
      <c r="I24" s="5">
        <f t="shared" si="19"/>
        <v>13354.918474576642</v>
      </c>
      <c r="J24" s="5">
        <f t="shared" si="19"/>
        <v>12917.794841316536</v>
      </c>
      <c r="K24" s="5">
        <f t="shared" si="19"/>
        <v>12621.503411861251</v>
      </c>
      <c r="L24" s="5">
        <f t="shared" si="19"/>
        <v>13777.531927983637</v>
      </c>
      <c r="M24" s="5">
        <f t="shared" si="19"/>
        <v>13666.384385802985</v>
      </c>
      <c r="N24" s="5">
        <f t="shared" si="19"/>
        <v>14002.570381570547</v>
      </c>
      <c r="O24" s="5">
        <f t="shared" si="19"/>
        <v>13918.220886448618</v>
      </c>
      <c r="P24" s="5">
        <f t="shared" si="19"/>
        <v>16665.588099383276</v>
      </c>
      <c r="Q24" s="5">
        <f t="shared" si="19"/>
        <v>16826.224979131592</v>
      </c>
      <c r="R24" s="5">
        <f t="shared" si="19"/>
        <v>30309.510995126788</v>
      </c>
      <c r="S24" s="5">
        <f t="shared" si="19"/>
        <v>29953.875331314997</v>
      </c>
      <c r="T24" s="5">
        <f t="shared" si="19"/>
        <v>31934.411503592328</v>
      </c>
      <c r="U24" s="5">
        <f t="shared" si="19"/>
        <v>31772.894657649529</v>
      </c>
      <c r="V24" s="5">
        <f t="shared" si="19"/>
        <v>30130.879635456582</v>
      </c>
      <c r="W24" s="5">
        <f t="shared" si="19"/>
        <v>29381.841633798558</v>
      </c>
      <c r="X24" s="5">
        <f t="shared" si="19"/>
        <v>31576.00595022257</v>
      </c>
      <c r="Y24" s="5">
        <f t="shared" si="19"/>
        <v>30602.667932952358</v>
      </c>
      <c r="Z24" s="5">
        <f t="shared" si="19"/>
        <v>30976.129859384986</v>
      </c>
      <c r="AA24" s="5">
        <f t="shared" si="19"/>
        <v>30203.427758587721</v>
      </c>
      <c r="AB24" s="5">
        <f t="shared" si="19"/>
        <v>32286.88027160188</v>
      </c>
      <c r="AC24" s="5">
        <f t="shared" si="19"/>
        <v>31652.952282158312</v>
      </c>
      <c r="AD24" s="5">
        <f t="shared" si="19"/>
        <v>42266.649568584908</v>
      </c>
      <c r="AE24" s="5">
        <f t="shared" si="19"/>
        <v>41879.75186071948</v>
      </c>
      <c r="AF24" s="5">
        <f t="shared" si="19"/>
        <v>46524.274658705843</v>
      </c>
      <c r="AG24" s="5">
        <f t="shared" si="19"/>
        <v>45127.813132226169</v>
      </c>
      <c r="AH24" s="5">
        <f t="shared" si="20"/>
        <v>43048.674476773114</v>
      </c>
      <c r="AI24" s="5">
        <f t="shared" si="20"/>
        <v>42003.345045659808</v>
      </c>
      <c r="AJ24" s="5">
        <f t="shared" si="20"/>
        <v>45353.537878206203</v>
      </c>
      <c r="AK24" s="5">
        <f t="shared" si="20"/>
        <v>44269.052318755341</v>
      </c>
      <c r="AL24" s="5">
        <f t="shared" si="20"/>
        <v>44978.700240955535</v>
      </c>
      <c r="AM24" s="5">
        <f t="shared" si="20"/>
        <v>44121.648645036337</v>
      </c>
      <c r="AN24" s="5">
        <f t="shared" si="20"/>
        <v>48952.46837098516</v>
      </c>
      <c r="AO24" s="5">
        <f t="shared" si="20"/>
        <v>48479.177261289908</v>
      </c>
      <c r="AP24" s="5">
        <f t="shared" si="20"/>
        <v>1490497</v>
      </c>
      <c r="AQ24" s="5">
        <f t="shared" si="20"/>
        <v>1489216.2120000003</v>
      </c>
      <c r="AR24" s="5">
        <f t="shared" si="20"/>
        <v>1492117.787</v>
      </c>
      <c r="AS24" s="5">
        <f t="shared" si="7"/>
        <v>802.2249339286235</v>
      </c>
      <c r="AT24" s="5">
        <f t="shared" si="7"/>
        <v>800.12750977724124</v>
      </c>
      <c r="AU24" s="5">
        <f t="shared" si="7"/>
        <v>978.85894135402577</v>
      </c>
      <c r="AV24" s="5">
        <f t="shared" si="8"/>
        <v>896.77498585924877</v>
      </c>
      <c r="AW24" s="5">
        <f t="shared" si="8"/>
        <v>867.42238885299844</v>
      </c>
      <c r="AX24" s="5">
        <f t="shared" si="8"/>
        <v>847.52659218708857</v>
      </c>
      <c r="AY24" s="5">
        <f t="shared" si="8"/>
        <v>925.15323275191645</v>
      </c>
      <c r="AZ24" s="5">
        <f t="shared" si="9"/>
        <v>915.90519896422791</v>
      </c>
      <c r="BA24" s="5">
        <f t="shared" si="21"/>
        <v>940.26443364897671</v>
      </c>
      <c r="BB24" s="5">
        <f t="shared" si="21"/>
        <v>934.60041425123939</v>
      </c>
      <c r="BC24" s="5">
        <f t="shared" si="21"/>
        <v>1119.084520104813</v>
      </c>
      <c r="BD24" s="5">
        <f t="shared" si="10"/>
        <v>1127.6740432778979</v>
      </c>
      <c r="BE24" s="5">
        <f t="shared" si="22"/>
        <v>2033.5170748499856</v>
      </c>
      <c r="BF24" s="5">
        <f t="shared" si="22"/>
        <v>2009.6568682335489</v>
      </c>
      <c r="BG24" s="5">
        <f t="shared" si="22"/>
        <v>2142.5344367410553</v>
      </c>
      <c r="BH24" s="5">
        <f t="shared" si="11"/>
        <v>2133.5313436441102</v>
      </c>
      <c r="BI24" s="5">
        <f t="shared" si="11"/>
        <v>2023.2709926647358</v>
      </c>
      <c r="BJ24" s="5">
        <f t="shared" si="11"/>
        <v>1972.9735277551861</v>
      </c>
      <c r="BK24" s="5">
        <f t="shared" si="11"/>
        <v>2120.3103817823981</v>
      </c>
      <c r="BL24" s="5">
        <f t="shared" si="12"/>
        <v>2050.9552395646338</v>
      </c>
      <c r="BM24" s="5">
        <f t="shared" si="23"/>
        <v>2080.0290521807037</v>
      </c>
      <c r="BN24" s="5">
        <f t="shared" si="23"/>
        <v>2028.1425568168413</v>
      </c>
      <c r="BO24" s="5">
        <f t="shared" si="23"/>
        <v>2168.0451778214911</v>
      </c>
      <c r="BP24" s="5">
        <f t="shared" si="13"/>
        <v>2121.3440760463445</v>
      </c>
      <c r="BQ24" s="5">
        <f t="shared" si="24"/>
        <v>2835.742008778609</v>
      </c>
      <c r="BR24" s="5">
        <f t="shared" si="24"/>
        <v>2809.7843780107896</v>
      </c>
      <c r="BS24" s="5">
        <f t="shared" si="24"/>
        <v>3121.3933780950815</v>
      </c>
      <c r="BT24" s="5">
        <f t="shared" si="14"/>
        <v>3030.3063295033589</v>
      </c>
      <c r="BU24" s="5">
        <f t="shared" si="14"/>
        <v>2890.693381517734</v>
      </c>
      <c r="BV24" s="5">
        <f t="shared" si="14"/>
        <v>2820.5001199422745</v>
      </c>
      <c r="BW24" s="5">
        <f t="shared" si="14"/>
        <v>3045.4636145343143</v>
      </c>
      <c r="BX24" s="5">
        <f t="shared" si="15"/>
        <v>2966.8604385288613</v>
      </c>
      <c r="BY24" s="5">
        <f t="shared" si="25"/>
        <v>3020.2934858296808</v>
      </c>
      <c r="BZ24" s="5">
        <f t="shared" si="25"/>
        <v>2962.7429710680808</v>
      </c>
      <c r="CA24" s="5">
        <f t="shared" si="25"/>
        <v>3287.1296979263038</v>
      </c>
      <c r="CB24" s="5">
        <f t="shared" si="16"/>
        <v>3249.0181193242429</v>
      </c>
    </row>
    <row r="25" spans="4:80" x14ac:dyDescent="0.3">
      <c r="D25" s="189" t="s">
        <v>265</v>
      </c>
      <c r="E25" s="189" t="s">
        <v>266</v>
      </c>
      <c r="F25" s="5">
        <f t="shared" si="19"/>
        <v>30628.191413234894</v>
      </c>
      <c r="G25" s="5">
        <f t="shared" si="19"/>
        <v>30162.600944468846</v>
      </c>
      <c r="H25" s="5">
        <f t="shared" si="19"/>
        <v>31816.841085015025</v>
      </c>
      <c r="I25" s="5">
        <f t="shared" si="19"/>
        <v>31747.92062664068</v>
      </c>
      <c r="J25" s="5">
        <f t="shared" si="19"/>
        <v>32163.204608505068</v>
      </c>
      <c r="K25" s="5">
        <f t="shared" si="19"/>
        <v>32248.0973863568</v>
      </c>
      <c r="L25" s="5">
        <f t="shared" si="19"/>
        <v>33242.11277232234</v>
      </c>
      <c r="M25" s="5">
        <f t="shared" si="19"/>
        <v>32573.844997113865</v>
      </c>
      <c r="N25" s="5">
        <f t="shared" si="19"/>
        <v>34693.696806725951</v>
      </c>
      <c r="O25" s="5">
        <f t="shared" si="19"/>
        <v>35837.356729243453</v>
      </c>
      <c r="P25" s="5">
        <f t="shared" si="19"/>
        <v>38910.149450269317</v>
      </c>
      <c r="Q25" s="5">
        <f t="shared" si="19"/>
        <v>39000.822908656432</v>
      </c>
      <c r="R25" s="5">
        <f t="shared" si="19"/>
        <v>71561.112607692994</v>
      </c>
      <c r="S25" s="5">
        <f t="shared" si="19"/>
        <v>70943.408877019698</v>
      </c>
      <c r="T25" s="5">
        <f t="shared" si="19"/>
        <v>73798.273615996251</v>
      </c>
      <c r="U25" s="5">
        <f t="shared" si="19"/>
        <v>75518.476460318809</v>
      </c>
      <c r="V25" s="5">
        <f t="shared" si="19"/>
        <v>72137.79190870194</v>
      </c>
      <c r="W25" s="5">
        <f t="shared" si="19"/>
        <v>71913.795194154503</v>
      </c>
      <c r="X25" s="5">
        <f t="shared" si="19"/>
        <v>73635.200489301569</v>
      </c>
      <c r="Y25" s="5">
        <f t="shared" si="19"/>
        <v>73191.246772610131</v>
      </c>
      <c r="Z25" s="5">
        <f t="shared" si="19"/>
        <v>73789.335181003975</v>
      </c>
      <c r="AA25" s="5">
        <f t="shared" si="19"/>
        <v>74441.321884032732</v>
      </c>
      <c r="AB25" s="5">
        <f t="shared" si="19"/>
        <v>77749.470813538253</v>
      </c>
      <c r="AC25" s="5">
        <f t="shared" si="19"/>
        <v>77879.479954539333</v>
      </c>
      <c r="AD25" s="5">
        <f t="shared" si="19"/>
        <v>102189.30402092788</v>
      </c>
      <c r="AE25" s="5">
        <f t="shared" si="19"/>
        <v>101106.00982148855</v>
      </c>
      <c r="AF25" s="5">
        <f t="shared" si="19"/>
        <v>105615.11470101129</v>
      </c>
      <c r="AG25" s="5">
        <f t="shared" si="19"/>
        <v>107266.39708695948</v>
      </c>
      <c r="AH25" s="5">
        <f t="shared" si="20"/>
        <v>104300.99651720702</v>
      </c>
      <c r="AI25" s="5">
        <f t="shared" si="20"/>
        <v>104161.89258051128</v>
      </c>
      <c r="AJ25" s="5">
        <f t="shared" si="20"/>
        <v>106877.31326162395</v>
      </c>
      <c r="AK25" s="5">
        <f t="shared" si="20"/>
        <v>105765.09176972401</v>
      </c>
      <c r="AL25" s="5">
        <f t="shared" si="20"/>
        <v>108483.03198772992</v>
      </c>
      <c r="AM25" s="5">
        <f t="shared" si="20"/>
        <v>110278.67861327618</v>
      </c>
      <c r="AN25" s="5">
        <f t="shared" si="20"/>
        <v>116659.62026380758</v>
      </c>
      <c r="AO25" s="5">
        <f t="shared" si="20"/>
        <v>116880.30286319577</v>
      </c>
      <c r="AP25" s="5">
        <f t="shared" si="20"/>
        <v>3815490</v>
      </c>
      <c r="AQ25" s="5">
        <f t="shared" si="20"/>
        <v>3820585.2600000002</v>
      </c>
      <c r="AR25" s="5">
        <f t="shared" si="20"/>
        <v>3837240.7450000001</v>
      </c>
      <c r="AS25" s="5">
        <f t="shared" si="7"/>
        <v>802.73284462113372</v>
      </c>
      <c r="AT25" s="5">
        <f t="shared" si="7"/>
        <v>790.53020567394617</v>
      </c>
      <c r="AU25" s="5">
        <f t="shared" si="7"/>
        <v>833.8861085998135</v>
      </c>
      <c r="AV25" s="5">
        <f t="shared" si="8"/>
        <v>830.97008615482855</v>
      </c>
      <c r="AW25" s="5">
        <f t="shared" si="8"/>
        <v>841.83972924883938</v>
      </c>
      <c r="AX25" s="5">
        <f t="shared" si="8"/>
        <v>844.06171284754419</v>
      </c>
      <c r="AY25" s="5">
        <f t="shared" si="8"/>
        <v>870.07907192528762</v>
      </c>
      <c r="AZ25" s="5">
        <f t="shared" si="9"/>
        <v>848.88718643880304</v>
      </c>
      <c r="BA25" s="5">
        <f t="shared" si="21"/>
        <v>908.07283297548895</v>
      </c>
      <c r="BB25" s="5">
        <f t="shared" si="21"/>
        <v>938.00698820796504</v>
      </c>
      <c r="BC25" s="5">
        <f t="shared" si="21"/>
        <v>1018.4342660179061</v>
      </c>
      <c r="BD25" s="5">
        <f t="shared" si="10"/>
        <v>1016.3767535168407</v>
      </c>
      <c r="BE25" s="5">
        <f t="shared" si="22"/>
        <v>1875.5418729361891</v>
      </c>
      <c r="BF25" s="5">
        <f t="shared" si="22"/>
        <v>1859.3525045805306</v>
      </c>
      <c r="BG25" s="5">
        <f t="shared" si="22"/>
        <v>1934.1755217808527</v>
      </c>
      <c r="BH25" s="5">
        <f t="shared" si="11"/>
        <v>1976.6206306391605</v>
      </c>
      <c r="BI25" s="5">
        <f t="shared" si="11"/>
        <v>1888.1345919421237</v>
      </c>
      <c r="BJ25" s="5">
        <f t="shared" si="11"/>
        <v>1882.2717018531998</v>
      </c>
      <c r="BK25" s="5">
        <f t="shared" si="11"/>
        <v>1927.3277646813087</v>
      </c>
      <c r="BL25" s="5">
        <f t="shared" si="12"/>
        <v>1907.3926197614721</v>
      </c>
      <c r="BM25" s="5">
        <f t="shared" si="23"/>
        <v>1931.3620861586001</v>
      </c>
      <c r="BN25" s="5">
        <f t="shared" si="23"/>
        <v>1948.4271863633985</v>
      </c>
      <c r="BO25" s="5">
        <f t="shared" si="23"/>
        <v>2035.0146776606223</v>
      </c>
      <c r="BP25" s="5">
        <f t="shared" si="13"/>
        <v>2029.5698166975271</v>
      </c>
      <c r="BQ25" s="5">
        <f t="shared" si="24"/>
        <v>2678.2747175573227</v>
      </c>
      <c r="BR25" s="5">
        <f t="shared" si="24"/>
        <v>2649.8827102544769</v>
      </c>
      <c r="BS25" s="5">
        <f t="shared" si="24"/>
        <v>2768.0616303806664</v>
      </c>
      <c r="BT25" s="5">
        <f t="shared" si="14"/>
        <v>2807.5907167939886</v>
      </c>
      <c r="BU25" s="5">
        <f t="shared" si="14"/>
        <v>2729.9743211909636</v>
      </c>
      <c r="BV25" s="5">
        <f t="shared" si="14"/>
        <v>2726.3334147007436</v>
      </c>
      <c r="BW25" s="5">
        <f t="shared" si="14"/>
        <v>2797.4068366065976</v>
      </c>
      <c r="BX25" s="5">
        <f t="shared" si="15"/>
        <v>2756.2798062002753</v>
      </c>
      <c r="BY25" s="5">
        <f t="shared" si="25"/>
        <v>2839.4349191340889</v>
      </c>
      <c r="BZ25" s="5">
        <f t="shared" si="25"/>
        <v>2886.4341745713632</v>
      </c>
      <c r="CA25" s="5">
        <f t="shared" si="25"/>
        <v>3053.4489436785288</v>
      </c>
      <c r="CB25" s="5">
        <f t="shared" si="16"/>
        <v>3045.946570214368</v>
      </c>
    </row>
    <row r="26" spans="4:80" x14ac:dyDescent="0.3">
      <c r="D26" s="189" t="s">
        <v>271</v>
      </c>
      <c r="E26" s="189" t="s">
        <v>272</v>
      </c>
      <c r="F26" s="5">
        <f t="shared" si="19"/>
        <v>39702.614698549944</v>
      </c>
      <c r="G26" s="5">
        <f t="shared" si="19"/>
        <v>37917.823098025459</v>
      </c>
      <c r="H26" s="5">
        <f t="shared" si="19"/>
        <v>38270.483477418922</v>
      </c>
      <c r="I26" s="5">
        <f t="shared" si="19"/>
        <v>37885.088188991831</v>
      </c>
      <c r="J26" s="5">
        <f t="shared" si="19"/>
        <v>42761.540744757018</v>
      </c>
      <c r="K26" s="5">
        <f t="shared" si="19"/>
        <v>42725.702732082362</v>
      </c>
      <c r="L26" s="5">
        <f t="shared" si="19"/>
        <v>44485.430302780405</v>
      </c>
      <c r="M26" s="5">
        <f t="shared" si="19"/>
        <v>43690.927783540494</v>
      </c>
      <c r="N26" s="5">
        <f t="shared" si="19"/>
        <v>40532.951497736416</v>
      </c>
      <c r="O26" s="5">
        <f t="shared" si="19"/>
        <v>41411.710406762017</v>
      </c>
      <c r="P26" s="5">
        <f t="shared" si="19"/>
        <v>43857.502523010888</v>
      </c>
      <c r="Q26" s="5">
        <f t="shared" si="19"/>
        <v>42626.421438946571</v>
      </c>
      <c r="R26" s="5">
        <f t="shared" si="19"/>
        <v>79999.518694308543</v>
      </c>
      <c r="S26" s="5">
        <f t="shared" si="19"/>
        <v>79694.549828759278</v>
      </c>
      <c r="T26" s="5">
        <f t="shared" si="19"/>
        <v>82397.666312773523</v>
      </c>
      <c r="U26" s="5">
        <f t="shared" si="19"/>
        <v>83188.717302478646</v>
      </c>
      <c r="V26" s="5">
        <f t="shared" si="19"/>
        <v>78549.543631970751</v>
      </c>
      <c r="W26" s="5">
        <f t="shared" si="19"/>
        <v>78006.668587637963</v>
      </c>
      <c r="X26" s="5">
        <f t="shared" si="19"/>
        <v>81501.780872335352</v>
      </c>
      <c r="Y26" s="5">
        <f t="shared" si="19"/>
        <v>80403.657061047285</v>
      </c>
      <c r="Z26" s="5">
        <f t="shared" si="19"/>
        <v>82976.711117647472</v>
      </c>
      <c r="AA26" s="5">
        <f t="shared" si="19"/>
        <v>84928.733168749561</v>
      </c>
      <c r="AB26" s="5">
        <f t="shared" si="19"/>
        <v>86903.768861868448</v>
      </c>
      <c r="AC26" s="5">
        <f t="shared" si="19"/>
        <v>84973.066208002099</v>
      </c>
      <c r="AD26" s="5">
        <f t="shared" si="19"/>
        <v>119702.13339285848</v>
      </c>
      <c r="AE26" s="5">
        <f t="shared" si="19"/>
        <v>117612.37292678474</v>
      </c>
      <c r="AF26" s="5">
        <f t="shared" si="19"/>
        <v>120668.14979019243</v>
      </c>
      <c r="AG26" s="5">
        <f t="shared" si="19"/>
        <v>121073.80549147048</v>
      </c>
      <c r="AH26" s="5">
        <f t="shared" si="20"/>
        <v>121311.08437672775</v>
      </c>
      <c r="AI26" s="5">
        <f t="shared" si="20"/>
        <v>120732.37131972032</v>
      </c>
      <c r="AJ26" s="5">
        <f t="shared" si="20"/>
        <v>125987.21117511576</v>
      </c>
      <c r="AK26" s="5">
        <f t="shared" si="20"/>
        <v>124094.58484458779</v>
      </c>
      <c r="AL26" s="5">
        <f t="shared" si="20"/>
        <v>123509.66261538387</v>
      </c>
      <c r="AM26" s="5">
        <f t="shared" si="20"/>
        <v>126340.44357551158</v>
      </c>
      <c r="AN26" s="5">
        <f t="shared" si="20"/>
        <v>130761.27138487934</v>
      </c>
      <c r="AO26" s="5">
        <f t="shared" si="20"/>
        <v>127599.48764694868</v>
      </c>
      <c r="AP26" s="5">
        <f t="shared" si="20"/>
        <v>4241276</v>
      </c>
      <c r="AQ26" s="5">
        <f t="shared" si="20"/>
        <v>4261239.3080000002</v>
      </c>
      <c r="AR26" s="5">
        <f t="shared" si="20"/>
        <v>4289777.3489999995</v>
      </c>
      <c r="AS26" s="5">
        <f t="shared" si="7"/>
        <v>936.10070880909302</v>
      </c>
      <c r="AT26" s="5">
        <f t="shared" si="7"/>
        <v>894.01923143000977</v>
      </c>
      <c r="AU26" s="5">
        <f t="shared" si="7"/>
        <v>902.33419087602226</v>
      </c>
      <c r="AV26" s="5">
        <f t="shared" si="8"/>
        <v>889.06267521438701</v>
      </c>
      <c r="AW26" s="5">
        <f t="shared" si="8"/>
        <v>1003.5001006509306</v>
      </c>
      <c r="AX26" s="5">
        <f t="shared" si="8"/>
        <v>1002.659077416038</v>
      </c>
      <c r="AY26" s="5">
        <f t="shared" si="8"/>
        <v>1043.9552225866307</v>
      </c>
      <c r="AZ26" s="5">
        <f t="shared" si="9"/>
        <v>1018.4894046709766</v>
      </c>
      <c r="BA26" s="5">
        <f t="shared" si="21"/>
        <v>951.20101379052653</v>
      </c>
      <c r="BB26" s="5">
        <f t="shared" si="21"/>
        <v>971.82315785494995</v>
      </c>
      <c r="BC26" s="5">
        <f t="shared" si="21"/>
        <v>1029.219420760372</v>
      </c>
      <c r="BD26" s="5">
        <f t="shared" si="10"/>
        <v>993.67444906862875</v>
      </c>
      <c r="BE26" s="5">
        <f t="shared" si="22"/>
        <v>1886.2134577968645</v>
      </c>
      <c r="BF26" s="5">
        <f t="shared" si="22"/>
        <v>1879.0229598064186</v>
      </c>
      <c r="BG26" s="5">
        <f t="shared" si="22"/>
        <v>1942.7565268747783</v>
      </c>
      <c r="BH26" s="5">
        <f t="shared" si="11"/>
        <v>1952.2188567607818</v>
      </c>
      <c r="BI26" s="5">
        <f t="shared" si="11"/>
        <v>1843.3497382909889</v>
      </c>
      <c r="BJ26" s="5">
        <f t="shared" si="11"/>
        <v>1830.6098988899585</v>
      </c>
      <c r="BK26" s="5">
        <f t="shared" si="11"/>
        <v>1912.6309268602888</v>
      </c>
      <c r="BL26" s="5">
        <f t="shared" si="12"/>
        <v>1874.3083969099323</v>
      </c>
      <c r="BM26" s="5">
        <f t="shared" si="23"/>
        <v>1947.243633134332</v>
      </c>
      <c r="BN26" s="5">
        <f t="shared" si="23"/>
        <v>1993.0524204380017</v>
      </c>
      <c r="BO26" s="5">
        <f t="shared" si="23"/>
        <v>2039.4012769645756</v>
      </c>
      <c r="BP26" s="5">
        <f t="shared" si="13"/>
        <v>1980.8269589518527</v>
      </c>
      <c r="BQ26" s="5">
        <f t="shared" si="24"/>
        <v>2822.3141666059573</v>
      </c>
      <c r="BR26" s="5">
        <f t="shared" si="24"/>
        <v>2773.0421912364282</v>
      </c>
      <c r="BS26" s="5">
        <f t="shared" si="24"/>
        <v>2845.0907177508002</v>
      </c>
      <c r="BT26" s="5">
        <f t="shared" si="14"/>
        <v>2841.2815319751689</v>
      </c>
      <c r="BU26" s="5">
        <f t="shared" si="14"/>
        <v>2846.8498389419192</v>
      </c>
      <c r="BV26" s="5">
        <f t="shared" si="14"/>
        <v>2833.2689763059961</v>
      </c>
      <c r="BW26" s="5">
        <f t="shared" si="14"/>
        <v>2956.5861494469195</v>
      </c>
      <c r="BX26" s="5">
        <f t="shared" si="15"/>
        <v>2892.7978015809094</v>
      </c>
      <c r="BY26" s="5">
        <f t="shared" si="25"/>
        <v>2898.4446469248583</v>
      </c>
      <c r="BZ26" s="5">
        <f t="shared" si="25"/>
        <v>2964.875578292952</v>
      </c>
      <c r="CA26" s="5">
        <f t="shared" si="25"/>
        <v>3068.6206977249476</v>
      </c>
      <c r="CB26" s="5">
        <f t="shared" si="16"/>
        <v>2974.5014080204819</v>
      </c>
    </row>
    <row r="27" spans="4:80" x14ac:dyDescent="0.3">
      <c r="D27" s="189" t="s">
        <v>278</v>
      </c>
      <c r="E27" s="189" t="s">
        <v>279</v>
      </c>
      <c r="F27" s="5">
        <f t="shared" si="19"/>
        <v>38106.738598306816</v>
      </c>
      <c r="G27" s="5">
        <f t="shared" si="19"/>
        <v>37646.544302460999</v>
      </c>
      <c r="H27" s="5">
        <f t="shared" si="19"/>
        <v>39454.727272968375</v>
      </c>
      <c r="I27" s="5">
        <f t="shared" si="19"/>
        <v>36605.598039638804</v>
      </c>
      <c r="J27" s="5">
        <f t="shared" si="19"/>
        <v>40966.370393319252</v>
      </c>
      <c r="K27" s="5">
        <f t="shared" si="19"/>
        <v>41230.2545254574</v>
      </c>
      <c r="L27" s="5">
        <f t="shared" si="19"/>
        <v>42226.175988885494</v>
      </c>
      <c r="M27" s="5">
        <f t="shared" si="19"/>
        <v>40675.789908890823</v>
      </c>
      <c r="N27" s="5">
        <f t="shared" si="19"/>
        <v>40514.95905699733</v>
      </c>
      <c r="O27" s="5">
        <f t="shared" si="19"/>
        <v>40759.789515266137</v>
      </c>
      <c r="P27" s="5">
        <f t="shared" si="19"/>
        <v>44686.600594445226</v>
      </c>
      <c r="Q27" s="5">
        <f t="shared" si="19"/>
        <v>41883.60224720346</v>
      </c>
      <c r="R27" s="5">
        <f t="shared" si="19"/>
        <v>82847.070312302167</v>
      </c>
      <c r="S27" s="5">
        <f t="shared" si="19"/>
        <v>83391.528514603022</v>
      </c>
      <c r="T27" s="5">
        <f t="shared" si="19"/>
        <v>85866.329808400231</v>
      </c>
      <c r="U27" s="5">
        <f t="shared" si="19"/>
        <v>86653.007392090542</v>
      </c>
      <c r="V27" s="5">
        <f t="shared" si="19"/>
        <v>83198.236509325201</v>
      </c>
      <c r="W27" s="5">
        <f t="shared" si="19"/>
        <v>83160.217442726076</v>
      </c>
      <c r="X27" s="5">
        <f t="shared" si="19"/>
        <v>86479.237909290881</v>
      </c>
      <c r="Y27" s="5">
        <f t="shared" si="19"/>
        <v>85809.411474722903</v>
      </c>
      <c r="Z27" s="5">
        <f t="shared" si="19"/>
        <v>84970.408318753733</v>
      </c>
      <c r="AA27" s="5">
        <f t="shared" si="19"/>
        <v>84679.325883033962</v>
      </c>
      <c r="AB27" s="5">
        <f t="shared" si="19"/>
        <v>90040.030907652326</v>
      </c>
      <c r="AC27" s="5">
        <f t="shared" si="19"/>
        <v>90615.876053471817</v>
      </c>
      <c r="AD27" s="5">
        <f t="shared" si="19"/>
        <v>120953.80891060899</v>
      </c>
      <c r="AE27" s="5">
        <f t="shared" si="19"/>
        <v>121038.07281706402</v>
      </c>
      <c r="AF27" s="5">
        <f t="shared" si="19"/>
        <v>125321.05708136859</v>
      </c>
      <c r="AG27" s="5">
        <f t="shared" si="19"/>
        <v>123258.60543172939</v>
      </c>
      <c r="AH27" s="5">
        <f t="shared" si="20"/>
        <v>124164.60690264443</v>
      </c>
      <c r="AI27" s="5">
        <f t="shared" si="20"/>
        <v>124390.47196818347</v>
      </c>
      <c r="AJ27" s="5">
        <f t="shared" si="20"/>
        <v>128705.41389817637</v>
      </c>
      <c r="AK27" s="5">
        <f t="shared" si="20"/>
        <v>126485.20138361373</v>
      </c>
      <c r="AL27" s="5">
        <f t="shared" si="20"/>
        <v>125485.36737575107</v>
      </c>
      <c r="AM27" s="5">
        <f t="shared" si="20"/>
        <v>125439.11539830013</v>
      </c>
      <c r="AN27" s="5">
        <f t="shared" si="20"/>
        <v>134726.63150209759</v>
      </c>
      <c r="AO27" s="5">
        <f t="shared" si="20"/>
        <v>132499.47830067526</v>
      </c>
      <c r="AP27" s="5">
        <f t="shared" si="20"/>
        <v>4688661</v>
      </c>
      <c r="AQ27" s="5">
        <f t="shared" si="20"/>
        <v>4729262.4739999995</v>
      </c>
      <c r="AR27" s="5">
        <f t="shared" si="20"/>
        <v>4768896.5910000009</v>
      </c>
      <c r="AS27" s="5">
        <f t="shared" si="7"/>
        <v>812.74245671220035</v>
      </c>
      <c r="AT27" s="5">
        <f t="shared" si="7"/>
        <v>802.92740939174325</v>
      </c>
      <c r="AU27" s="5">
        <f t="shared" si="7"/>
        <v>841.49242764551263</v>
      </c>
      <c r="AV27" s="5">
        <f t="shared" si="8"/>
        <v>774.02339668996785</v>
      </c>
      <c r="AW27" s="5">
        <f t="shared" si="8"/>
        <v>866.23169296564731</v>
      </c>
      <c r="AX27" s="5">
        <f t="shared" si="8"/>
        <v>871.81150871046793</v>
      </c>
      <c r="AY27" s="5">
        <f t="shared" si="8"/>
        <v>892.87021435227496</v>
      </c>
      <c r="AZ27" s="5">
        <f t="shared" si="9"/>
        <v>852.93923096708261</v>
      </c>
      <c r="BA27" s="5">
        <f t="shared" si="21"/>
        <v>856.68662460025962</v>
      </c>
      <c r="BB27" s="5">
        <f t="shared" si="21"/>
        <v>861.8635514385312</v>
      </c>
      <c r="BC27" s="5">
        <f t="shared" si="21"/>
        <v>944.89575996507119</v>
      </c>
      <c r="BD27" s="5">
        <f t="shared" si="10"/>
        <v>878.26610302784502</v>
      </c>
      <c r="BE27" s="5">
        <f t="shared" si="22"/>
        <v>1766.9665243936845</v>
      </c>
      <c r="BF27" s="5">
        <f t="shared" si="22"/>
        <v>1778.5787565917651</v>
      </c>
      <c r="BG27" s="5">
        <f t="shared" si="22"/>
        <v>1831.3614443100114</v>
      </c>
      <c r="BH27" s="5">
        <f t="shared" si="11"/>
        <v>1832.273168775926</v>
      </c>
      <c r="BI27" s="5">
        <f t="shared" si="11"/>
        <v>1759.2222247490595</v>
      </c>
      <c r="BJ27" s="5">
        <f t="shared" si="11"/>
        <v>1758.4183136358965</v>
      </c>
      <c r="BK27" s="5">
        <f t="shared" si="11"/>
        <v>1828.5988224321779</v>
      </c>
      <c r="BL27" s="5">
        <f t="shared" si="12"/>
        <v>1799.3556756224257</v>
      </c>
      <c r="BM27" s="5">
        <f t="shared" si="23"/>
        <v>1796.6947020998384</v>
      </c>
      <c r="BN27" s="5">
        <f t="shared" si="23"/>
        <v>1790.5397796923794</v>
      </c>
      <c r="BO27" s="5">
        <f t="shared" si="23"/>
        <v>1903.8915983763675</v>
      </c>
      <c r="BP27" s="5">
        <f t="shared" si="13"/>
        <v>1900.1434466934072</v>
      </c>
      <c r="BQ27" s="5">
        <f t="shared" si="24"/>
        <v>2579.7089811058845</v>
      </c>
      <c r="BR27" s="5">
        <f t="shared" si="24"/>
        <v>2581.5061659835083</v>
      </c>
      <c r="BS27" s="5">
        <f t="shared" si="24"/>
        <v>2672.853871955524</v>
      </c>
      <c r="BT27" s="5">
        <f t="shared" si="14"/>
        <v>2606.2965654658951</v>
      </c>
      <c r="BU27" s="5">
        <f t="shared" si="14"/>
        <v>2625.4539177147067</v>
      </c>
      <c r="BV27" s="5">
        <f t="shared" si="14"/>
        <v>2630.2298223463645</v>
      </c>
      <c r="BW27" s="5">
        <f t="shared" si="14"/>
        <v>2721.4690367844528</v>
      </c>
      <c r="BX27" s="5">
        <f t="shared" si="15"/>
        <v>2652.2949065895086</v>
      </c>
      <c r="BY27" s="5">
        <f t="shared" si="25"/>
        <v>2653.3813267000978</v>
      </c>
      <c r="BZ27" s="5">
        <f t="shared" si="25"/>
        <v>2652.4033311309113</v>
      </c>
      <c r="CA27" s="5">
        <f t="shared" si="25"/>
        <v>2848.7873583414394</v>
      </c>
      <c r="CB27" s="5">
        <f t="shared" si="16"/>
        <v>2778.409549721252</v>
      </c>
    </row>
    <row r="28" spans="4:80" x14ac:dyDescent="0.3">
      <c r="D28" s="189" t="s">
        <v>286</v>
      </c>
      <c r="E28" s="189" t="s">
        <v>287</v>
      </c>
      <c r="F28" s="5">
        <f t="shared" si="19"/>
        <v>31776.909894893346</v>
      </c>
      <c r="G28" s="5">
        <f t="shared" si="19"/>
        <v>31773.122322591196</v>
      </c>
      <c r="H28" s="5">
        <f t="shared" si="19"/>
        <v>33729.403387443359</v>
      </c>
      <c r="I28" s="5">
        <f t="shared" si="19"/>
        <v>33149.883259154478</v>
      </c>
      <c r="J28" s="5">
        <f t="shared" si="19"/>
        <v>34156.489223867531</v>
      </c>
      <c r="K28" s="5">
        <f t="shared" si="19"/>
        <v>34418.021479816402</v>
      </c>
      <c r="L28" s="5">
        <f t="shared" si="19"/>
        <v>35752.357652354796</v>
      </c>
      <c r="M28" s="5">
        <f t="shared" si="19"/>
        <v>35355.200779945619</v>
      </c>
      <c r="N28" s="5">
        <f t="shared" si="19"/>
        <v>36035.900846694763</v>
      </c>
      <c r="O28" s="5">
        <f t="shared" si="19"/>
        <v>37470.823656240958</v>
      </c>
      <c r="P28" s="5">
        <f t="shared" si="19"/>
        <v>39834.984993133636</v>
      </c>
      <c r="Q28" s="5">
        <f t="shared" si="19"/>
        <v>38934.187675686844</v>
      </c>
      <c r="R28" s="5">
        <f t="shared" si="19"/>
        <v>79032.803747328464</v>
      </c>
      <c r="S28" s="5">
        <f t="shared" si="19"/>
        <v>78852.45652264767</v>
      </c>
      <c r="T28" s="5">
        <f t="shared" si="19"/>
        <v>81406.050995268452</v>
      </c>
      <c r="U28" s="5">
        <f t="shared" si="19"/>
        <v>82917.443364829029</v>
      </c>
      <c r="V28" s="5">
        <f t="shared" si="19"/>
        <v>81472.975351033034</v>
      </c>
      <c r="W28" s="5">
        <f t="shared" si="19"/>
        <v>81639.061100471154</v>
      </c>
      <c r="X28" s="5">
        <f t="shared" si="19"/>
        <v>84261.843620662796</v>
      </c>
      <c r="Y28" s="5">
        <f t="shared" si="19"/>
        <v>83756.579421708142</v>
      </c>
      <c r="Z28" s="5">
        <f t="shared" si="19"/>
        <v>81225.882410361664</v>
      </c>
      <c r="AA28" s="5">
        <f t="shared" si="19"/>
        <v>80761.6539155879</v>
      </c>
      <c r="AB28" s="5">
        <f t="shared" si="19"/>
        <v>84149.369848111441</v>
      </c>
      <c r="AC28" s="5">
        <f t="shared" si="19"/>
        <v>84960.511621384197</v>
      </c>
      <c r="AD28" s="5">
        <f t="shared" si="19"/>
        <v>110809.71364222183</v>
      </c>
      <c r="AE28" s="5">
        <f t="shared" si="19"/>
        <v>110625.57884523888</v>
      </c>
      <c r="AF28" s="5">
        <f t="shared" si="19"/>
        <v>115135.45438271182</v>
      </c>
      <c r="AG28" s="5">
        <f t="shared" si="19"/>
        <v>116067.32662398351</v>
      </c>
      <c r="AH28" s="5">
        <f t="shared" si="20"/>
        <v>115629.46457490056</v>
      </c>
      <c r="AI28" s="5">
        <f t="shared" si="20"/>
        <v>116057.08258028758</v>
      </c>
      <c r="AJ28" s="5">
        <f t="shared" si="20"/>
        <v>120014.20127301759</v>
      </c>
      <c r="AK28" s="5">
        <f t="shared" si="20"/>
        <v>119111.78020165378</v>
      </c>
      <c r="AL28" s="5">
        <f t="shared" si="20"/>
        <v>117261.78325705644</v>
      </c>
      <c r="AM28" s="5">
        <f t="shared" si="20"/>
        <v>118232.47757182884</v>
      </c>
      <c r="AN28" s="5">
        <f t="shared" si="20"/>
        <v>123984.35484124506</v>
      </c>
      <c r="AO28" s="5">
        <f t="shared" si="20"/>
        <v>123894.69929707103</v>
      </c>
      <c r="AP28" s="5">
        <f t="shared" si="20"/>
        <v>4322898</v>
      </c>
      <c r="AQ28" s="5">
        <f t="shared" si="20"/>
        <v>4349386.5079999994</v>
      </c>
      <c r="AR28" s="5">
        <f t="shared" si="20"/>
        <v>4379310.3849999988</v>
      </c>
      <c r="AS28" s="5">
        <f t="shared" si="7"/>
        <v>735.08349942314965</v>
      </c>
      <c r="AT28" s="5">
        <f t="shared" si="7"/>
        <v>734.99588291445218</v>
      </c>
      <c r="AU28" s="5">
        <f t="shared" si="7"/>
        <v>780.24980898099739</v>
      </c>
      <c r="AV28" s="5">
        <f t="shared" si="8"/>
        <v>762.17377320182004</v>
      </c>
      <c r="AW28" s="5">
        <f t="shared" si="8"/>
        <v>785.31740421418374</v>
      </c>
      <c r="AX28" s="5">
        <f t="shared" si="8"/>
        <v>791.33048802422991</v>
      </c>
      <c r="AY28" s="5">
        <f t="shared" si="8"/>
        <v>822.00920949642114</v>
      </c>
      <c r="AZ28" s="5">
        <f t="shared" si="9"/>
        <v>807.32347497094861</v>
      </c>
      <c r="BA28" s="5">
        <f t="shared" si="21"/>
        <v>828.52836326255431</v>
      </c>
      <c r="BB28" s="5">
        <f t="shared" si="21"/>
        <v>861.51974737861042</v>
      </c>
      <c r="BC28" s="5">
        <f t="shared" si="21"/>
        <v>915.87594985783767</v>
      </c>
      <c r="BD28" s="5">
        <f t="shared" si="10"/>
        <v>889.04837184055532</v>
      </c>
      <c r="BE28" s="5">
        <f t="shared" si="22"/>
        <v>1828.2366076490462</v>
      </c>
      <c r="BF28" s="5">
        <f t="shared" si="22"/>
        <v>1824.0647020273823</v>
      </c>
      <c r="BG28" s="5">
        <f t="shared" si="22"/>
        <v>1883.1360581551646</v>
      </c>
      <c r="BH28" s="5">
        <f t="shared" si="11"/>
        <v>1906.4169903575064</v>
      </c>
      <c r="BI28" s="5">
        <f t="shared" si="11"/>
        <v>1873.2061453075405</v>
      </c>
      <c r="BJ28" s="5">
        <f t="shared" si="11"/>
        <v>1877.024747060515</v>
      </c>
      <c r="BK28" s="5">
        <f t="shared" si="11"/>
        <v>1937.3271027000392</v>
      </c>
      <c r="BL28" s="5">
        <f t="shared" si="12"/>
        <v>1912.5517960222899</v>
      </c>
      <c r="BM28" s="5">
        <f t="shared" si="23"/>
        <v>1867.5250466004729</v>
      </c>
      <c r="BN28" s="5">
        <f t="shared" si="23"/>
        <v>1856.8516218790805</v>
      </c>
      <c r="BO28" s="5">
        <f t="shared" si="23"/>
        <v>1934.7411340273429</v>
      </c>
      <c r="BP28" s="5">
        <f t="shared" si="13"/>
        <v>1940.0431609595589</v>
      </c>
      <c r="BQ28" s="5">
        <f t="shared" si="24"/>
        <v>2563.3201070721966</v>
      </c>
      <c r="BR28" s="5">
        <f t="shared" si="24"/>
        <v>2559.0605849418348</v>
      </c>
      <c r="BS28" s="5">
        <f t="shared" si="24"/>
        <v>2663.3858671361622</v>
      </c>
      <c r="BT28" s="5">
        <f t="shared" si="14"/>
        <v>2668.5907635593262</v>
      </c>
      <c r="BU28" s="5">
        <f t="shared" si="14"/>
        <v>2658.5235495217239</v>
      </c>
      <c r="BV28" s="5">
        <f t="shared" si="14"/>
        <v>2668.3552350847449</v>
      </c>
      <c r="BW28" s="5">
        <f t="shared" si="14"/>
        <v>2759.3363121964603</v>
      </c>
      <c r="BX28" s="5">
        <f t="shared" si="15"/>
        <v>2719.8752709932392</v>
      </c>
      <c r="BY28" s="5">
        <f t="shared" si="25"/>
        <v>2696.0534098630274</v>
      </c>
      <c r="BZ28" s="5">
        <f t="shared" si="25"/>
        <v>2718.3713692576907</v>
      </c>
      <c r="CA28" s="5">
        <f t="shared" si="25"/>
        <v>2850.6170838851804</v>
      </c>
      <c r="CB28" s="5">
        <f t="shared" si="16"/>
        <v>2829.0915328001138</v>
      </c>
    </row>
    <row r="29" spans="4:80" x14ac:dyDescent="0.3">
      <c r="D29" s="189" t="s">
        <v>293</v>
      </c>
      <c r="E29" s="189" t="s">
        <v>294</v>
      </c>
      <c r="F29" s="5">
        <f t="shared" si="19"/>
        <v>26892.943926508084</v>
      </c>
      <c r="G29" s="5">
        <f t="shared" si="19"/>
        <v>27465.711039639365</v>
      </c>
      <c r="H29" s="5">
        <f t="shared" si="19"/>
        <v>28986.351255947797</v>
      </c>
      <c r="I29" s="5">
        <f t="shared" ref="I29:AJ33" si="26">SUMIFS(I$34:I$183,$C$34:$C$183,$D29)</f>
        <v>27663.860508687936</v>
      </c>
      <c r="J29" s="5">
        <f t="shared" si="26"/>
        <v>27493.386900009482</v>
      </c>
      <c r="K29" s="5">
        <f t="shared" si="26"/>
        <v>27710.449380789563</v>
      </c>
      <c r="L29" s="5">
        <f t="shared" si="26"/>
        <v>28912.487478654217</v>
      </c>
      <c r="M29" s="5">
        <f t="shared" si="26"/>
        <v>28133.922728219608</v>
      </c>
      <c r="N29" s="5">
        <f t="shared" si="26"/>
        <v>28977.531170294762</v>
      </c>
      <c r="O29" s="5">
        <f t="shared" si="26"/>
        <v>28251.879190441032</v>
      </c>
      <c r="P29" s="5">
        <f t="shared" si="26"/>
        <v>30247.172364132883</v>
      </c>
      <c r="Q29" s="5">
        <f t="shared" si="26"/>
        <v>28985.018877750743</v>
      </c>
      <c r="R29" s="5">
        <f t="shared" si="26"/>
        <v>60199.925955462939</v>
      </c>
      <c r="S29" s="5">
        <f t="shared" si="26"/>
        <v>59418.157575211502</v>
      </c>
      <c r="T29" s="5">
        <f t="shared" si="26"/>
        <v>63439.682765771227</v>
      </c>
      <c r="U29" s="5">
        <f t="shared" si="26"/>
        <v>64348.215734561032</v>
      </c>
      <c r="V29" s="5">
        <f t="shared" si="26"/>
        <v>62423.689967107814</v>
      </c>
      <c r="W29" s="5">
        <f t="shared" si="26"/>
        <v>62071.241305190735</v>
      </c>
      <c r="X29" s="5">
        <f t="shared" si="26"/>
        <v>64618.997538169999</v>
      </c>
      <c r="Y29" s="5">
        <f t="shared" si="26"/>
        <v>64660.119307152752</v>
      </c>
      <c r="Z29" s="5">
        <f t="shared" si="26"/>
        <v>62417.363855222124</v>
      </c>
      <c r="AA29" s="5">
        <f t="shared" si="26"/>
        <v>60945.288015195736</v>
      </c>
      <c r="AB29" s="5">
        <f t="shared" si="26"/>
        <v>65409.978764363092</v>
      </c>
      <c r="AC29" s="5">
        <f t="shared" si="26"/>
        <v>65450.180865218194</v>
      </c>
      <c r="AD29" s="5">
        <f t="shared" si="26"/>
        <v>87092.869881971026</v>
      </c>
      <c r="AE29" s="5">
        <f t="shared" si="26"/>
        <v>86883.868614850871</v>
      </c>
      <c r="AF29" s="5">
        <f t="shared" si="26"/>
        <v>92426.034021719024</v>
      </c>
      <c r="AG29" s="5">
        <f t="shared" si="26"/>
        <v>92012.076243248986</v>
      </c>
      <c r="AH29" s="5">
        <f t="shared" si="20"/>
        <v>89917.076867117314</v>
      </c>
      <c r="AI29" s="5">
        <f t="shared" si="20"/>
        <v>89781.690685980298</v>
      </c>
      <c r="AJ29" s="5">
        <f t="shared" si="20"/>
        <v>93531.485016824212</v>
      </c>
      <c r="AK29" s="5">
        <f t="shared" si="20"/>
        <v>92794.04203537236</v>
      </c>
      <c r="AL29" s="5">
        <f t="shared" si="20"/>
        <v>91394.895025516875</v>
      </c>
      <c r="AM29" s="5">
        <f t="shared" si="20"/>
        <v>89197.167205636753</v>
      </c>
      <c r="AN29" s="5">
        <f t="shared" si="20"/>
        <v>95657.151128495956</v>
      </c>
      <c r="AO29" s="5">
        <f t="shared" si="20"/>
        <v>94435.199742968936</v>
      </c>
      <c r="AP29" s="5">
        <f t="shared" si="20"/>
        <v>3074980</v>
      </c>
      <c r="AQ29" s="5">
        <f t="shared" si="20"/>
        <v>3086978.773</v>
      </c>
      <c r="AR29" s="5">
        <f t="shared" si="20"/>
        <v>3104943.4400000004</v>
      </c>
      <c r="AS29" s="5">
        <f t="shared" si="7"/>
        <v>874.57297044234701</v>
      </c>
      <c r="AT29" s="5">
        <f t="shared" si="7"/>
        <v>893.19966437633298</v>
      </c>
      <c r="AU29" s="5">
        <f t="shared" si="7"/>
        <v>942.65170036708525</v>
      </c>
      <c r="AV29" s="5">
        <f t="shared" si="8"/>
        <v>896.14676818148416</v>
      </c>
      <c r="AW29" s="5">
        <f t="shared" si="8"/>
        <v>890.6244234809152</v>
      </c>
      <c r="AX29" s="5">
        <f t="shared" si="8"/>
        <v>897.65597428646663</v>
      </c>
      <c r="AY29" s="5">
        <f t="shared" si="8"/>
        <v>936.59495593344718</v>
      </c>
      <c r="AZ29" s="5">
        <f t="shared" si="9"/>
        <v>906.10097323446257</v>
      </c>
      <c r="BA29" s="5">
        <f t="shared" si="21"/>
        <v>938.70198991144025</v>
      </c>
      <c r="BB29" s="5">
        <f t="shared" si="21"/>
        <v>915.19512338548327</v>
      </c>
      <c r="BC29" s="5">
        <f t="shared" si="21"/>
        <v>979.8309152199954</v>
      </c>
      <c r="BD29" s="5">
        <f t="shared" si="10"/>
        <v>933.51197655796079</v>
      </c>
      <c r="BE29" s="5">
        <f t="shared" si="22"/>
        <v>1957.7339025119818</v>
      </c>
      <c r="BF29" s="5">
        <f t="shared" si="22"/>
        <v>1932.3103751963104</v>
      </c>
      <c r="BG29" s="5">
        <f t="shared" si="22"/>
        <v>2063.0925328220419</v>
      </c>
      <c r="BH29" s="5">
        <f t="shared" si="11"/>
        <v>2084.5046392083186</v>
      </c>
      <c r="BI29" s="5">
        <f t="shared" si="11"/>
        <v>2022.1612961219998</v>
      </c>
      <c r="BJ29" s="5">
        <f t="shared" si="11"/>
        <v>2010.7440273995928</v>
      </c>
      <c r="BK29" s="5">
        <f t="shared" si="11"/>
        <v>2093.2763808858881</v>
      </c>
      <c r="BL29" s="5">
        <f t="shared" si="12"/>
        <v>2082.4894416483394</v>
      </c>
      <c r="BM29" s="5">
        <f t="shared" si="23"/>
        <v>2021.9563672141301</v>
      </c>
      <c r="BN29" s="5">
        <f t="shared" si="23"/>
        <v>1974.2697471148349</v>
      </c>
      <c r="BO29" s="5">
        <f t="shared" si="23"/>
        <v>2118.8995316866435</v>
      </c>
      <c r="BP29" s="5">
        <f t="shared" si="13"/>
        <v>2107.934721838868</v>
      </c>
      <c r="BQ29" s="5">
        <f t="shared" si="24"/>
        <v>2832.3068729543288</v>
      </c>
      <c r="BR29" s="5">
        <f t="shared" si="24"/>
        <v>2825.5100395726436</v>
      </c>
      <c r="BS29" s="5">
        <f t="shared" si="24"/>
        <v>3005.744233189127</v>
      </c>
      <c r="BT29" s="5">
        <f t="shared" si="14"/>
        <v>2980.6514073898034</v>
      </c>
      <c r="BU29" s="5">
        <f t="shared" si="14"/>
        <v>2912.7857196029158</v>
      </c>
      <c r="BV29" s="5">
        <f t="shared" si="14"/>
        <v>2908.4000016860596</v>
      </c>
      <c r="BW29" s="5">
        <f t="shared" si="14"/>
        <v>3029.8713368193353</v>
      </c>
      <c r="BX29" s="5">
        <f t="shared" si="15"/>
        <v>2988.5904148828022</v>
      </c>
      <c r="BY29" s="5">
        <f t="shared" si="25"/>
        <v>2960.6583571255696</v>
      </c>
      <c r="BZ29" s="5">
        <f t="shared" si="25"/>
        <v>2889.4648705003178</v>
      </c>
      <c r="CA29" s="5">
        <f t="shared" si="25"/>
        <v>3098.730446906638</v>
      </c>
      <c r="CB29" s="5">
        <f t="shared" si="16"/>
        <v>3041.4466983968291</v>
      </c>
    </row>
    <row r="30" spans="4:80" x14ac:dyDescent="0.3">
      <c r="D30" s="189" t="s">
        <v>299</v>
      </c>
      <c r="E30" s="189" t="s">
        <v>300</v>
      </c>
      <c r="F30" s="5">
        <f t="shared" ref="F30:AG33" si="27">SUMIFS(F$34:F$183,$C$34:$C$183,$D30)</f>
        <v>18363.850297901223</v>
      </c>
      <c r="G30" s="5">
        <f t="shared" si="27"/>
        <v>18655.164698296852</v>
      </c>
      <c r="H30" s="5">
        <f t="shared" si="27"/>
        <v>20066.811315512205</v>
      </c>
      <c r="I30" s="5">
        <f t="shared" si="27"/>
        <v>19496.646060924606</v>
      </c>
      <c r="J30" s="5">
        <f t="shared" si="27"/>
        <v>18164.826938965736</v>
      </c>
      <c r="K30" s="5">
        <f t="shared" si="27"/>
        <v>18613.206016200373</v>
      </c>
      <c r="L30" s="5">
        <f t="shared" si="27"/>
        <v>19248.044984000015</v>
      </c>
      <c r="M30" s="5">
        <f t="shared" si="27"/>
        <v>18110.97250729247</v>
      </c>
      <c r="N30" s="5">
        <f t="shared" si="27"/>
        <v>20252.556714604623</v>
      </c>
      <c r="O30" s="5">
        <f t="shared" si="27"/>
        <v>21187.611515387514</v>
      </c>
      <c r="P30" s="5">
        <f t="shared" si="27"/>
        <v>23020.02634046079</v>
      </c>
      <c r="Q30" s="5">
        <f t="shared" si="27"/>
        <v>22409.01433176612</v>
      </c>
      <c r="R30" s="5">
        <f t="shared" si="27"/>
        <v>40824.49211496894</v>
      </c>
      <c r="S30" s="5">
        <f t="shared" si="27"/>
        <v>41218.379853397135</v>
      </c>
      <c r="T30" s="5">
        <f t="shared" si="27"/>
        <v>43773.167110748036</v>
      </c>
      <c r="U30" s="5">
        <f t="shared" si="27"/>
        <v>45140.53008702385</v>
      </c>
      <c r="V30" s="5">
        <f t="shared" si="27"/>
        <v>42109.824989766988</v>
      </c>
      <c r="W30" s="5">
        <f t="shared" si="27"/>
        <v>42820.859536888893</v>
      </c>
      <c r="X30" s="5">
        <f t="shared" si="27"/>
        <v>44847.612893597434</v>
      </c>
      <c r="Y30" s="5">
        <f t="shared" si="27"/>
        <v>43171.724164955725</v>
      </c>
      <c r="Z30" s="5">
        <f t="shared" si="27"/>
        <v>44000.45842653812</v>
      </c>
      <c r="AA30" s="5">
        <f t="shared" si="27"/>
        <v>43661.529590649174</v>
      </c>
      <c r="AB30" s="5">
        <f t="shared" si="27"/>
        <v>46275.917460520897</v>
      </c>
      <c r="AC30" s="5">
        <f t="shared" si="27"/>
        <v>45721.628322277087</v>
      </c>
      <c r="AD30" s="5">
        <f t="shared" si="26"/>
        <v>59188.342412870166</v>
      </c>
      <c r="AE30" s="5">
        <f t="shared" si="26"/>
        <v>59873.544551693987</v>
      </c>
      <c r="AF30" s="5">
        <f t="shared" si="26"/>
        <v>63839.978426260233</v>
      </c>
      <c r="AG30" s="5">
        <f t="shared" si="26"/>
        <v>64637.176147948448</v>
      </c>
      <c r="AH30" s="5">
        <f t="shared" si="26"/>
        <v>60274.651928732732</v>
      </c>
      <c r="AI30" s="5">
        <f t="shared" si="26"/>
        <v>61434.065553089269</v>
      </c>
      <c r="AJ30" s="5">
        <f t="shared" si="26"/>
        <v>64095.657877597449</v>
      </c>
      <c r="AK30" s="5">
        <f t="shared" si="20"/>
        <v>61282.696672248203</v>
      </c>
      <c r="AL30" s="5">
        <f t="shared" si="20"/>
        <v>64253.015141142751</v>
      </c>
      <c r="AM30" s="5">
        <f t="shared" si="20"/>
        <v>64849.141106036688</v>
      </c>
      <c r="AN30" s="5">
        <f t="shared" si="20"/>
        <v>69295.94380098168</v>
      </c>
      <c r="AO30" s="5">
        <f t="shared" si="20"/>
        <v>68130.6426540432</v>
      </c>
      <c r="AP30" s="5">
        <f t="shared" si="20"/>
        <v>2484336</v>
      </c>
      <c r="AQ30" s="5">
        <f t="shared" si="20"/>
        <v>2505452.8650000002</v>
      </c>
      <c r="AR30" s="5">
        <f t="shared" si="20"/>
        <v>2526920.3969999999</v>
      </c>
      <c r="AS30" s="5">
        <f t="shared" si="7"/>
        <v>739.18545228589142</v>
      </c>
      <c r="AT30" s="5">
        <f t="shared" si="7"/>
        <v>750.91149902013467</v>
      </c>
      <c r="AU30" s="5">
        <f t="shared" si="7"/>
        <v>807.73338692963455</v>
      </c>
      <c r="AV30" s="5">
        <f t="shared" si="8"/>
        <v>778.16854323158884</v>
      </c>
      <c r="AW30" s="5">
        <f t="shared" si="8"/>
        <v>725.01172114310498</v>
      </c>
      <c r="AX30" s="5">
        <f t="shared" si="8"/>
        <v>742.90785016226482</v>
      </c>
      <c r="AY30" s="5">
        <f t="shared" si="8"/>
        <v>768.24614235957745</v>
      </c>
      <c r="AZ30" s="5">
        <f t="shared" si="9"/>
        <v>716.72113331286994</v>
      </c>
      <c r="BA30" s="5">
        <f t="shared" si="21"/>
        <v>808.33916285248574</v>
      </c>
      <c r="BB30" s="5">
        <f t="shared" si="21"/>
        <v>845.6599527921079</v>
      </c>
      <c r="BC30" s="5">
        <f t="shared" si="21"/>
        <v>918.79702316653993</v>
      </c>
      <c r="BD30" s="5">
        <f t="shared" si="10"/>
        <v>886.81124891668367</v>
      </c>
      <c r="BE30" s="5">
        <f t="shared" si="22"/>
        <v>1643.275793409947</v>
      </c>
      <c r="BF30" s="5">
        <f t="shared" si="22"/>
        <v>1659.1306430932505</v>
      </c>
      <c r="BG30" s="5">
        <f t="shared" si="22"/>
        <v>1761.9664614910398</v>
      </c>
      <c r="BH30" s="5">
        <f t="shared" si="11"/>
        <v>1801.6914513785453</v>
      </c>
      <c r="BI30" s="5">
        <f t="shared" si="11"/>
        <v>1680.7270884246702</v>
      </c>
      <c r="BJ30" s="5">
        <f t="shared" si="11"/>
        <v>1709.1065705157016</v>
      </c>
      <c r="BK30" s="5">
        <f t="shared" si="11"/>
        <v>1790.0002638284489</v>
      </c>
      <c r="BL30" s="5">
        <f t="shared" si="12"/>
        <v>1708.4718701946404</v>
      </c>
      <c r="BM30" s="5">
        <f t="shared" si="23"/>
        <v>1756.1878349899876</v>
      </c>
      <c r="BN30" s="5">
        <f t="shared" si="23"/>
        <v>1742.6601873290149</v>
      </c>
      <c r="BO30" s="5">
        <f t="shared" si="23"/>
        <v>1847.0081040826483</v>
      </c>
      <c r="BP30" s="5">
        <f t="shared" si="13"/>
        <v>1809.3814263622444</v>
      </c>
      <c r="BQ30" s="5">
        <f t="shared" si="24"/>
        <v>2382.4612456958384</v>
      </c>
      <c r="BR30" s="5">
        <f t="shared" si="24"/>
        <v>2410.0421421133851</v>
      </c>
      <c r="BS30" s="5">
        <f t="shared" si="24"/>
        <v>2569.6998484206738</v>
      </c>
      <c r="BT30" s="5">
        <f t="shared" si="14"/>
        <v>2579.859994610134</v>
      </c>
      <c r="BU30" s="5">
        <f t="shared" si="14"/>
        <v>2405.7388095677757</v>
      </c>
      <c r="BV30" s="5">
        <f t="shared" si="14"/>
        <v>2452.0144206779664</v>
      </c>
      <c r="BW30" s="5">
        <f t="shared" si="14"/>
        <v>2558.2464061880264</v>
      </c>
      <c r="BX30" s="5">
        <f t="shared" si="15"/>
        <v>2425.1930035075102</v>
      </c>
      <c r="BY30" s="5">
        <f t="shared" si="25"/>
        <v>2564.5269978424735</v>
      </c>
      <c r="BZ30" s="5">
        <f t="shared" si="25"/>
        <v>2588.3201401211227</v>
      </c>
      <c r="CA30" s="5">
        <f t="shared" si="25"/>
        <v>2765.805127249188</v>
      </c>
      <c r="CB30" s="5">
        <f t="shared" si="16"/>
        <v>2696.1926752789282</v>
      </c>
    </row>
    <row r="31" spans="4:80" x14ac:dyDescent="0.3">
      <c r="D31" s="189" t="s">
        <v>304</v>
      </c>
      <c r="E31" s="189" t="s">
        <v>305</v>
      </c>
      <c r="F31" s="5">
        <f t="shared" si="27"/>
        <v>33744.063429608046</v>
      </c>
      <c r="G31" s="5">
        <f t="shared" si="27"/>
        <v>33295.965911299107</v>
      </c>
      <c r="H31" s="5">
        <f t="shared" si="27"/>
        <v>34376.633953143893</v>
      </c>
      <c r="I31" s="5">
        <f t="shared" si="27"/>
        <v>34040.201467440769</v>
      </c>
      <c r="J31" s="5">
        <f t="shared" si="27"/>
        <v>35023.144793542589</v>
      </c>
      <c r="K31" s="5">
        <f t="shared" si="27"/>
        <v>35091.437860052116</v>
      </c>
      <c r="L31" s="5">
        <f t="shared" si="27"/>
        <v>36151.334989692768</v>
      </c>
      <c r="M31" s="5">
        <f t="shared" si="27"/>
        <v>34859.713983474699</v>
      </c>
      <c r="N31" s="5">
        <f t="shared" si="27"/>
        <v>37880.084764158601</v>
      </c>
      <c r="O31" s="5">
        <f t="shared" si="27"/>
        <v>36717.856342196596</v>
      </c>
      <c r="P31" s="5">
        <f t="shared" si="27"/>
        <v>39383.508018602988</v>
      </c>
      <c r="Q31" s="5">
        <f t="shared" si="27"/>
        <v>40078.817275627916</v>
      </c>
      <c r="R31" s="5">
        <f t="shared" si="27"/>
        <v>64865.778924914208</v>
      </c>
      <c r="S31" s="5">
        <f t="shared" si="27"/>
        <v>64953.852263982008</v>
      </c>
      <c r="T31" s="5">
        <f t="shared" si="27"/>
        <v>67327.952805541223</v>
      </c>
      <c r="U31" s="5">
        <f t="shared" si="27"/>
        <v>67462.061900008368</v>
      </c>
      <c r="V31" s="5">
        <f t="shared" si="27"/>
        <v>64830.371730550898</v>
      </c>
      <c r="W31" s="5">
        <f t="shared" si="27"/>
        <v>64961.377390366557</v>
      </c>
      <c r="X31" s="5">
        <f t="shared" si="27"/>
        <v>66743.414117178501</v>
      </c>
      <c r="Y31" s="5">
        <f t="shared" si="27"/>
        <v>64772.192861822652</v>
      </c>
      <c r="Z31" s="5">
        <f t="shared" si="27"/>
        <v>66804.622510211499</v>
      </c>
      <c r="AA31" s="5">
        <f t="shared" si="27"/>
        <v>66615.82965830389</v>
      </c>
      <c r="AB31" s="5">
        <f t="shared" si="27"/>
        <v>70638.296848920087</v>
      </c>
      <c r="AC31" s="5">
        <f t="shared" si="27"/>
        <v>70508.279784443846</v>
      </c>
      <c r="AD31" s="5">
        <f t="shared" si="26"/>
        <v>98609.842354522276</v>
      </c>
      <c r="AE31" s="5">
        <f t="shared" si="26"/>
        <v>98249.818175281122</v>
      </c>
      <c r="AF31" s="5">
        <f t="shared" si="26"/>
        <v>101704.58675868514</v>
      </c>
      <c r="AG31" s="5">
        <f t="shared" si="26"/>
        <v>101502.26336744915</v>
      </c>
      <c r="AH31" s="5">
        <f t="shared" si="26"/>
        <v>99853.516524093473</v>
      </c>
      <c r="AI31" s="5">
        <f t="shared" si="26"/>
        <v>100052.81525041866</v>
      </c>
      <c r="AJ31" s="5">
        <f t="shared" si="26"/>
        <v>102894.74910687128</v>
      </c>
      <c r="AK31" s="5">
        <f t="shared" si="20"/>
        <v>99631.906845297359</v>
      </c>
      <c r="AL31" s="5">
        <f t="shared" si="20"/>
        <v>104684.7072743701</v>
      </c>
      <c r="AM31" s="5">
        <f t="shared" si="20"/>
        <v>103333.6860005005</v>
      </c>
      <c r="AN31" s="5">
        <f t="shared" si="20"/>
        <v>110021.80486752308</v>
      </c>
      <c r="AO31" s="5">
        <f t="shared" si="20"/>
        <v>110587.09706007176</v>
      </c>
      <c r="AP31" s="5">
        <f t="shared" si="20"/>
        <v>4102964</v>
      </c>
      <c r="AQ31" s="5">
        <f t="shared" si="20"/>
        <v>4128600.5019999994</v>
      </c>
      <c r="AR31" s="5">
        <f t="shared" si="20"/>
        <v>4151606.5009999997</v>
      </c>
      <c r="AS31" s="5">
        <f t="shared" si="7"/>
        <v>822.43137959796979</v>
      </c>
      <c r="AT31" s="5">
        <f t="shared" si="7"/>
        <v>811.51006714412085</v>
      </c>
      <c r="AU31" s="5">
        <f t="shared" si="7"/>
        <v>837.84878329773039</v>
      </c>
      <c r="AV31" s="5">
        <f t="shared" si="8"/>
        <v>824.49734361439982</v>
      </c>
      <c r="AW31" s="5">
        <f t="shared" si="8"/>
        <v>848.30549181439289</v>
      </c>
      <c r="AX31" s="5">
        <f t="shared" si="8"/>
        <v>849.9596374861876</v>
      </c>
      <c r="AY31" s="5">
        <f t="shared" si="8"/>
        <v>875.63170551813221</v>
      </c>
      <c r="AZ31" s="5">
        <f t="shared" si="9"/>
        <v>839.66806524361152</v>
      </c>
      <c r="BA31" s="5">
        <f t="shared" si="21"/>
        <v>917.50424255891369</v>
      </c>
      <c r="BB31" s="5">
        <f t="shared" si="21"/>
        <v>889.35357936447303</v>
      </c>
      <c r="BC31" s="5">
        <f t="shared" si="21"/>
        <v>953.91908225377131</v>
      </c>
      <c r="BD31" s="5">
        <f t="shared" si="10"/>
        <v>965.38092581688829</v>
      </c>
      <c r="BE31" s="5">
        <f t="shared" si="22"/>
        <v>1580.9492582658343</v>
      </c>
      <c r="BF31" s="5">
        <f t="shared" si="22"/>
        <v>1583.0958366678822</v>
      </c>
      <c r="BG31" s="5">
        <f t="shared" si="22"/>
        <v>1640.958897166566</v>
      </c>
      <c r="BH31" s="5">
        <f t="shared" si="11"/>
        <v>1634.0176742052913</v>
      </c>
      <c r="BI31" s="5">
        <f t="shared" si="11"/>
        <v>1570.2747625774259</v>
      </c>
      <c r="BJ31" s="5">
        <f t="shared" si="11"/>
        <v>1573.4478877018403</v>
      </c>
      <c r="BK31" s="5">
        <f t="shared" si="11"/>
        <v>1616.611103080724</v>
      </c>
      <c r="BL31" s="5">
        <f t="shared" si="12"/>
        <v>1560.1717755818365</v>
      </c>
      <c r="BM31" s="5">
        <f t="shared" si="23"/>
        <v>1618.0936488732596</v>
      </c>
      <c r="BN31" s="5">
        <f t="shared" si="23"/>
        <v>1613.5208438315472</v>
      </c>
      <c r="BO31" s="5">
        <f t="shared" si="23"/>
        <v>1710.9501588904302</v>
      </c>
      <c r="BP31" s="5">
        <f t="shared" si="13"/>
        <v>1698.3372525180428</v>
      </c>
      <c r="BQ31" s="5">
        <f t="shared" si="24"/>
        <v>2403.3806378638046</v>
      </c>
      <c r="BR31" s="5">
        <f t="shared" si="24"/>
        <v>2394.6059038120034</v>
      </c>
      <c r="BS31" s="5">
        <f t="shared" si="24"/>
        <v>2478.8076804642969</v>
      </c>
      <c r="BT31" s="5">
        <f t="shared" si="14"/>
        <v>2458.5150178196914</v>
      </c>
      <c r="BU31" s="5">
        <f t="shared" si="14"/>
        <v>2418.5802543918185</v>
      </c>
      <c r="BV31" s="5">
        <f t="shared" si="14"/>
        <v>2423.4075251880276</v>
      </c>
      <c r="BW31" s="5">
        <f t="shared" si="14"/>
        <v>2492.2428085988568</v>
      </c>
      <c r="BX31" s="5">
        <f t="shared" si="15"/>
        <v>2399.8398408254484</v>
      </c>
      <c r="BY31" s="5">
        <f t="shared" si="25"/>
        <v>2535.5978914321731</v>
      </c>
      <c r="BZ31" s="5">
        <f t="shared" si="25"/>
        <v>2502.8744231960209</v>
      </c>
      <c r="CA31" s="5">
        <f t="shared" si="25"/>
        <v>2664.8692411442016</v>
      </c>
      <c r="CB31" s="5">
        <f t="shared" si="16"/>
        <v>2663.7181783349311</v>
      </c>
    </row>
    <row r="32" spans="4:80" x14ac:dyDescent="0.3">
      <c r="D32" s="189" t="s">
        <v>310</v>
      </c>
      <c r="E32" s="189" t="s">
        <v>311</v>
      </c>
      <c r="F32" s="5">
        <f t="shared" si="27"/>
        <v>38068.112791607025</v>
      </c>
      <c r="G32" s="5">
        <f t="shared" si="27"/>
        <v>39407.548232709771</v>
      </c>
      <c r="H32" s="5">
        <f t="shared" si="27"/>
        <v>41500.846080286552</v>
      </c>
      <c r="I32" s="5">
        <f t="shared" si="27"/>
        <v>40559.641066753946</v>
      </c>
      <c r="J32" s="5">
        <f t="shared" si="27"/>
        <v>39572.930516991983</v>
      </c>
      <c r="K32" s="5">
        <f t="shared" si="27"/>
        <v>39422.336897939451</v>
      </c>
      <c r="L32" s="5">
        <f t="shared" si="27"/>
        <v>40730.894437725961</v>
      </c>
      <c r="M32" s="5">
        <f t="shared" si="27"/>
        <v>39947.964794069718</v>
      </c>
      <c r="N32" s="5">
        <f t="shared" si="27"/>
        <v>42300.732885043268</v>
      </c>
      <c r="O32" s="5">
        <f t="shared" si="27"/>
        <v>42779.07948118636</v>
      </c>
      <c r="P32" s="5">
        <f t="shared" si="27"/>
        <v>45019.341682851504</v>
      </c>
      <c r="Q32" s="5">
        <f t="shared" si="27"/>
        <v>45869.262866174744</v>
      </c>
      <c r="R32" s="5">
        <f t="shared" si="27"/>
        <v>81118.167261191862</v>
      </c>
      <c r="S32" s="5">
        <f t="shared" si="27"/>
        <v>79135.419385104382</v>
      </c>
      <c r="T32" s="5">
        <f t="shared" si="27"/>
        <v>82134.376164792033</v>
      </c>
      <c r="U32" s="5">
        <f t="shared" si="27"/>
        <v>82616.047287687412</v>
      </c>
      <c r="V32" s="5">
        <f t="shared" si="27"/>
        <v>81411.54048517406</v>
      </c>
      <c r="W32" s="5">
        <f t="shared" si="27"/>
        <v>81060.298597282366</v>
      </c>
      <c r="X32" s="5">
        <f t="shared" si="27"/>
        <v>83600.598252910233</v>
      </c>
      <c r="Y32" s="5">
        <f t="shared" si="27"/>
        <v>83079.690072652447</v>
      </c>
      <c r="Z32" s="5">
        <f t="shared" si="27"/>
        <v>80744.660429619471</v>
      </c>
      <c r="AA32" s="5">
        <f t="shared" si="27"/>
        <v>79606.70587926342</v>
      </c>
      <c r="AB32" s="5">
        <f t="shared" si="27"/>
        <v>82659.986276487238</v>
      </c>
      <c r="AC32" s="5">
        <f t="shared" si="27"/>
        <v>82790.193231398254</v>
      </c>
      <c r="AD32" s="5">
        <f t="shared" si="26"/>
        <v>119186.28005279889</v>
      </c>
      <c r="AE32" s="5">
        <f t="shared" si="26"/>
        <v>118542.96761781417</v>
      </c>
      <c r="AF32" s="5">
        <f t="shared" si="26"/>
        <v>123635.22224507859</v>
      </c>
      <c r="AG32" s="5">
        <f t="shared" si="26"/>
        <v>123175.68835444136</v>
      </c>
      <c r="AH32" s="5">
        <f t="shared" si="26"/>
        <v>120984.47100216607</v>
      </c>
      <c r="AI32" s="5">
        <f t="shared" si="26"/>
        <v>120482.63549522181</v>
      </c>
      <c r="AJ32" s="5">
        <f t="shared" si="26"/>
        <v>124331.49269063621</v>
      </c>
      <c r="AK32" s="5">
        <f t="shared" si="20"/>
        <v>123027.65486672218</v>
      </c>
      <c r="AL32" s="5">
        <f t="shared" si="20"/>
        <v>123045.39331466274</v>
      </c>
      <c r="AM32" s="5">
        <f t="shared" si="20"/>
        <v>122385.78536044978</v>
      </c>
      <c r="AN32" s="5">
        <f t="shared" si="20"/>
        <v>127679.32795933874</v>
      </c>
      <c r="AO32" s="5">
        <f t="shared" si="20"/>
        <v>128659.456097573</v>
      </c>
      <c r="AP32" s="5">
        <f t="shared" si="20"/>
        <v>4710340</v>
      </c>
      <c r="AQ32" s="5">
        <f t="shared" si="20"/>
        <v>4752126.1969999997</v>
      </c>
      <c r="AR32" s="5">
        <f t="shared" si="20"/>
        <v>4787902.4179999996</v>
      </c>
      <c r="AS32" s="5">
        <f t="shared" si="7"/>
        <v>808.18184656748815</v>
      </c>
      <c r="AT32" s="5">
        <f t="shared" si="7"/>
        <v>836.61791362639997</v>
      </c>
      <c r="AU32" s="5">
        <f t="shared" si="7"/>
        <v>881.05839663987217</v>
      </c>
      <c r="AV32" s="5">
        <f t="shared" si="8"/>
        <v>853.50513402525178</v>
      </c>
      <c r="AW32" s="5">
        <f t="shared" si="8"/>
        <v>832.74157453929217</v>
      </c>
      <c r="AX32" s="5">
        <f t="shared" si="8"/>
        <v>829.57260105648356</v>
      </c>
      <c r="AY32" s="5">
        <f t="shared" si="8"/>
        <v>857.10885505185502</v>
      </c>
      <c r="AZ32" s="5">
        <f t="shared" si="9"/>
        <v>834.35210884596017</v>
      </c>
      <c r="BA32" s="5">
        <f t="shared" si="21"/>
        <v>890.14329863014939</v>
      </c>
      <c r="BB32" s="5">
        <f t="shared" si="21"/>
        <v>900.20924756149452</v>
      </c>
      <c r="BC32" s="5">
        <f t="shared" si="21"/>
        <v>947.35156047143812</v>
      </c>
      <c r="BD32" s="5">
        <f t="shared" si="10"/>
        <v>958.02417972702187</v>
      </c>
      <c r="BE32" s="5">
        <f t="shared" si="22"/>
        <v>1722.1297668786513</v>
      </c>
      <c r="BF32" s="5">
        <f t="shared" si="22"/>
        <v>1680.0362475979312</v>
      </c>
      <c r="BG32" s="5">
        <f t="shared" si="22"/>
        <v>1743.7037701055983</v>
      </c>
      <c r="BH32" s="5">
        <f t="shared" si="11"/>
        <v>1738.5070148146028</v>
      </c>
      <c r="BI32" s="5">
        <f t="shared" si="11"/>
        <v>1713.160322564011</v>
      </c>
      <c r="BJ32" s="5">
        <f t="shared" si="11"/>
        <v>1705.7690649809647</v>
      </c>
      <c r="BK32" s="5">
        <f t="shared" si="11"/>
        <v>1759.2251297048253</v>
      </c>
      <c r="BL32" s="5">
        <f t="shared" si="12"/>
        <v>1735.2001527916782</v>
      </c>
      <c r="BM32" s="5">
        <f t="shared" si="23"/>
        <v>1699.1270240380672</v>
      </c>
      <c r="BN32" s="5">
        <f t="shared" si="23"/>
        <v>1675.1808049525041</v>
      </c>
      <c r="BO32" s="5">
        <f t="shared" si="23"/>
        <v>1739.431632280098</v>
      </c>
      <c r="BP32" s="5">
        <f t="shared" si="13"/>
        <v>1729.1537296196889</v>
      </c>
      <c r="BQ32" s="5">
        <f t="shared" si="24"/>
        <v>2530.3116134461393</v>
      </c>
      <c r="BR32" s="5">
        <f t="shared" si="24"/>
        <v>2516.6541612243313</v>
      </c>
      <c r="BS32" s="5">
        <f t="shared" si="24"/>
        <v>2624.7621667454705</v>
      </c>
      <c r="BT32" s="5">
        <f t="shared" si="14"/>
        <v>2592.0121488398549</v>
      </c>
      <c r="BU32" s="5">
        <f t="shared" si="14"/>
        <v>2545.9018971033038</v>
      </c>
      <c r="BV32" s="5">
        <f t="shared" si="14"/>
        <v>2535.3416660374482</v>
      </c>
      <c r="BW32" s="5">
        <f t="shared" si="14"/>
        <v>2616.3339847566808</v>
      </c>
      <c r="BX32" s="5">
        <f t="shared" si="15"/>
        <v>2569.5522616376384</v>
      </c>
      <c r="BY32" s="5">
        <f t="shared" si="25"/>
        <v>2589.2703226682165</v>
      </c>
      <c r="BZ32" s="5">
        <f t="shared" si="25"/>
        <v>2575.3900525139989</v>
      </c>
      <c r="CA32" s="5">
        <f t="shared" si="25"/>
        <v>2686.7831927515363</v>
      </c>
      <c r="CB32" s="5">
        <f t="shared" si="16"/>
        <v>2687.1779093467107</v>
      </c>
    </row>
    <row r="33" spans="1:80" x14ac:dyDescent="0.3">
      <c r="D33" s="189" t="s">
        <v>314</v>
      </c>
      <c r="E33" s="189" t="s">
        <v>315</v>
      </c>
      <c r="F33" s="5">
        <f t="shared" si="27"/>
        <v>61044.412485137073</v>
      </c>
      <c r="G33" s="5">
        <f t="shared" si="27"/>
        <v>62446.09695436844</v>
      </c>
      <c r="H33" s="5">
        <f t="shared" si="27"/>
        <v>64747.054333896813</v>
      </c>
      <c r="I33" s="5">
        <f t="shared" si="27"/>
        <v>63003.801359871177</v>
      </c>
      <c r="J33" s="5">
        <f t="shared" si="27"/>
        <v>63600.560797153972</v>
      </c>
      <c r="K33" s="5">
        <f t="shared" si="27"/>
        <v>63655.380427877382</v>
      </c>
      <c r="L33" s="5">
        <f t="shared" si="27"/>
        <v>64027.120468492692</v>
      </c>
      <c r="M33" s="5">
        <f t="shared" si="27"/>
        <v>62248.262314896412</v>
      </c>
      <c r="N33" s="5">
        <f t="shared" si="27"/>
        <v>68464.33466128273</v>
      </c>
      <c r="O33" s="5">
        <f t="shared" si="27"/>
        <v>70440.057049965777</v>
      </c>
      <c r="P33" s="5">
        <f t="shared" si="27"/>
        <v>74852.274458171931</v>
      </c>
      <c r="Q33" s="5">
        <f t="shared" si="27"/>
        <v>74370.743024135707</v>
      </c>
      <c r="R33" s="5">
        <f t="shared" si="27"/>
        <v>134312.53756881284</v>
      </c>
      <c r="S33" s="5">
        <f t="shared" si="27"/>
        <v>133363.1268247432</v>
      </c>
      <c r="T33" s="5">
        <f t="shared" si="27"/>
        <v>139186.83057221727</v>
      </c>
      <c r="U33" s="5">
        <f t="shared" si="27"/>
        <v>138845.88952210953</v>
      </c>
      <c r="V33" s="5">
        <f t="shared" si="27"/>
        <v>141825.91047872906</v>
      </c>
      <c r="W33" s="5">
        <f t="shared" si="27"/>
        <v>141682.09711877652</v>
      </c>
      <c r="X33" s="5">
        <f t="shared" si="27"/>
        <v>144390.43145413566</v>
      </c>
      <c r="Y33" s="5">
        <f t="shared" si="27"/>
        <v>141275.26199684927</v>
      </c>
      <c r="Z33" s="5">
        <f t="shared" si="27"/>
        <v>135336.63388986362</v>
      </c>
      <c r="AA33" s="5">
        <f t="shared" si="27"/>
        <v>134735.62229970103</v>
      </c>
      <c r="AB33" s="5">
        <f t="shared" si="27"/>
        <v>141195.57852640492</v>
      </c>
      <c r="AC33" s="5">
        <f t="shared" si="27"/>
        <v>137579.54430046811</v>
      </c>
      <c r="AD33" s="5">
        <f t="shared" si="27"/>
        <v>195356.95005394993</v>
      </c>
      <c r="AE33" s="5">
        <f t="shared" si="27"/>
        <v>195809.22377911163</v>
      </c>
      <c r="AF33" s="5">
        <f t="shared" si="27"/>
        <v>203933.88490611408</v>
      </c>
      <c r="AG33" s="5">
        <f t="shared" si="27"/>
        <v>201849.69088198067</v>
      </c>
      <c r="AH33" s="5">
        <f t="shared" si="26"/>
        <v>205426.471275883</v>
      </c>
      <c r="AI33" s="5">
        <f t="shared" si="26"/>
        <v>205337.47754665386</v>
      </c>
      <c r="AJ33" s="5">
        <f t="shared" si="26"/>
        <v>208417.55192262834</v>
      </c>
      <c r="AK33" s="5">
        <f t="shared" si="20"/>
        <v>203523.52431174574</v>
      </c>
      <c r="AL33" s="5">
        <f t="shared" si="20"/>
        <v>203800.96855114627</v>
      </c>
      <c r="AM33" s="5">
        <f t="shared" si="20"/>
        <v>205175.67934966684</v>
      </c>
      <c r="AN33" s="5">
        <f t="shared" si="20"/>
        <v>216047.85298457689</v>
      </c>
      <c r="AO33" s="5">
        <f t="shared" si="20"/>
        <v>211950.28732460382</v>
      </c>
      <c r="AP33" s="5">
        <f t="shared" si="20"/>
        <v>8825001</v>
      </c>
      <c r="AQ33" s="5">
        <f t="shared" si="20"/>
        <v>8965587.629999999</v>
      </c>
      <c r="AR33" s="5">
        <f t="shared" si="20"/>
        <v>9056770.8380000032</v>
      </c>
      <c r="AS33" s="5">
        <f t="shared" si="7"/>
        <v>691.72130955154648</v>
      </c>
      <c r="AT33" s="5">
        <f t="shared" si="7"/>
        <v>707.60441788469416</v>
      </c>
      <c r="AU33" s="5">
        <f t="shared" si="7"/>
        <v>733.67758636964243</v>
      </c>
      <c r="AV33" s="5">
        <f t="shared" si="8"/>
        <v>702.72919032158495</v>
      </c>
      <c r="AW33" s="5">
        <f t="shared" si="8"/>
        <v>709.38530101851211</v>
      </c>
      <c r="AX33" s="5">
        <f t="shared" si="8"/>
        <v>709.99674594533394</v>
      </c>
      <c r="AY33" s="5">
        <f t="shared" si="8"/>
        <v>714.1430446148313</v>
      </c>
      <c r="AZ33" s="5">
        <f t="shared" si="9"/>
        <v>687.31188442703967</v>
      </c>
      <c r="BA33" s="5">
        <f t="shared" si="21"/>
        <v>763.6346605122942</v>
      </c>
      <c r="BB33" s="5">
        <f t="shared" si="21"/>
        <v>785.67139106715513</v>
      </c>
      <c r="BC33" s="5">
        <f t="shared" si="21"/>
        <v>834.8841988639615</v>
      </c>
      <c r="BD33" s="5">
        <f t="shared" si="10"/>
        <v>821.16180650275692</v>
      </c>
      <c r="BE33" s="5">
        <f t="shared" si="22"/>
        <v>1521.9549274704086</v>
      </c>
      <c r="BF33" s="5">
        <f t="shared" si="22"/>
        <v>1511.196733289245</v>
      </c>
      <c r="BG33" s="5">
        <f t="shared" si="22"/>
        <v>1577.1877031200024</v>
      </c>
      <c r="BH33" s="5">
        <f t="shared" si="11"/>
        <v>1548.6535322850839</v>
      </c>
      <c r="BI33" s="5">
        <f t="shared" si="11"/>
        <v>1581.8919666142292</v>
      </c>
      <c r="BJ33" s="5">
        <f t="shared" si="11"/>
        <v>1580.2879071159837</v>
      </c>
      <c r="BK33" s="5">
        <f t="shared" si="11"/>
        <v>1610.4960144607462</v>
      </c>
      <c r="BL33" s="5">
        <f t="shared" si="12"/>
        <v>1559.8855764804459</v>
      </c>
      <c r="BM33" s="5">
        <f t="shared" si="23"/>
        <v>1509.5121421490544</v>
      </c>
      <c r="BN33" s="5">
        <f t="shared" si="23"/>
        <v>1502.8086039654386</v>
      </c>
      <c r="BO33" s="5">
        <f t="shared" si="23"/>
        <v>1574.8613961894312</v>
      </c>
      <c r="BP33" s="5">
        <f t="shared" si="13"/>
        <v>1519.0794463211753</v>
      </c>
      <c r="BQ33" s="5">
        <f t="shared" si="24"/>
        <v>2213.6762370219553</v>
      </c>
      <c r="BR33" s="5">
        <f t="shared" si="24"/>
        <v>2218.8011511739392</v>
      </c>
      <c r="BS33" s="5">
        <f t="shared" si="24"/>
        <v>2310.8652894896454</v>
      </c>
      <c r="BT33" s="5">
        <f t="shared" si="14"/>
        <v>2251.3827226066687</v>
      </c>
      <c r="BU33" s="5">
        <f t="shared" si="14"/>
        <v>2291.2772676327409</v>
      </c>
      <c r="BV33" s="5">
        <f t="shared" si="14"/>
        <v>2290.2846530613174</v>
      </c>
      <c r="BW33" s="5">
        <f t="shared" si="14"/>
        <v>2324.6390590755773</v>
      </c>
      <c r="BX33" s="5">
        <f t="shared" si="15"/>
        <v>2247.1974609074864</v>
      </c>
      <c r="BY33" s="5">
        <f t="shared" si="25"/>
        <v>2273.1468026613475</v>
      </c>
      <c r="BZ33" s="5">
        <f t="shared" si="25"/>
        <v>2288.4799950325942</v>
      </c>
      <c r="CA33" s="5">
        <f t="shared" si="25"/>
        <v>2409.7455950533931</v>
      </c>
      <c r="CB33" s="5">
        <f t="shared" si="16"/>
        <v>2340.241252823932</v>
      </c>
    </row>
    <row r="34" spans="1:80" x14ac:dyDescent="0.3">
      <c r="A34" s="189" t="s">
        <v>238</v>
      </c>
      <c r="B34" s="189" t="s">
        <v>273</v>
      </c>
      <c r="C34" s="189" t="s">
        <v>314</v>
      </c>
      <c r="D34" s="189" t="s">
        <v>215</v>
      </c>
      <c r="E34" s="189" t="s">
        <v>211</v>
      </c>
      <c r="F34" s="4">
        <v>1767.9296506697333</v>
      </c>
      <c r="G34" s="4">
        <v>1705.6060636929979</v>
      </c>
      <c r="H34" s="4">
        <v>1737.1967425545593</v>
      </c>
      <c r="I34" s="4">
        <v>1689.2902118486377</v>
      </c>
      <c r="J34" s="4">
        <v>1184.2128146786958</v>
      </c>
      <c r="K34" s="4">
        <v>1196.6098504510501</v>
      </c>
      <c r="L34" s="4">
        <v>1198.6848394527779</v>
      </c>
      <c r="M34" s="4">
        <v>1170.9166447609205</v>
      </c>
      <c r="N34" s="4">
        <v>2069.8786068877407</v>
      </c>
      <c r="O34" s="4">
        <v>1847.9957127040971</v>
      </c>
      <c r="P34" s="4">
        <v>1752.9064154568314</v>
      </c>
      <c r="Q34" s="4">
        <v>1701.9590138704527</v>
      </c>
      <c r="R34" s="4">
        <v>3449.9711888891406</v>
      </c>
      <c r="S34" s="4">
        <v>3336.2933787739485</v>
      </c>
      <c r="T34" s="4">
        <v>3503.8061551096052</v>
      </c>
      <c r="U34" s="4">
        <v>3486.7167426462483</v>
      </c>
      <c r="V34" s="4">
        <v>4127.799584107971</v>
      </c>
      <c r="W34" s="4">
        <v>4172.9941683827856</v>
      </c>
      <c r="X34" s="4">
        <v>4173.905952935218</v>
      </c>
      <c r="Y34" s="4">
        <v>4082.8510577716934</v>
      </c>
      <c r="Z34" s="4">
        <v>3621.4073889933979</v>
      </c>
      <c r="AA34" s="4">
        <v>3407.7216413087717</v>
      </c>
      <c r="AB34" s="4">
        <v>3502.3977448209971</v>
      </c>
      <c r="AC34" s="4">
        <v>3367.2638266652857</v>
      </c>
      <c r="AD34" s="5">
        <f t="shared" ref="AD34:AG49" si="28">SUM(F34,R34)</f>
        <v>5217.9008395588735</v>
      </c>
      <c r="AE34" s="5">
        <f t="shared" si="28"/>
        <v>5041.8994424669463</v>
      </c>
      <c r="AF34" s="5">
        <f t="shared" si="28"/>
        <v>5241.0028976641643</v>
      </c>
      <c r="AG34" s="5">
        <f t="shared" si="28"/>
        <v>5176.0069544948856</v>
      </c>
      <c r="AH34" s="143">
        <v>5312.0123987866664</v>
      </c>
      <c r="AI34" s="143">
        <v>5369.6040188338357</v>
      </c>
      <c r="AJ34" s="143">
        <v>5372.5907923879968</v>
      </c>
      <c r="AK34" s="143">
        <v>5253.7677025326138</v>
      </c>
      <c r="AL34" s="5">
        <f t="shared" ref="AL34:AO49" si="29">SUM(N34,Z34)</f>
        <v>5691.2859958811387</v>
      </c>
      <c r="AM34" s="5">
        <f t="shared" si="29"/>
        <v>5255.7173540128688</v>
      </c>
      <c r="AN34" s="5">
        <f t="shared" si="29"/>
        <v>5255.3041602778285</v>
      </c>
      <c r="AO34" s="5">
        <f t="shared" si="29"/>
        <v>5069.2228405357382</v>
      </c>
      <c r="AP34" s="4">
        <v>210711</v>
      </c>
      <c r="AQ34" s="4">
        <v>215905.33799999999</v>
      </c>
      <c r="AR34" s="4">
        <v>219576.56099999999</v>
      </c>
      <c r="AS34" s="5">
        <f t="shared" si="7"/>
        <v>839.03054452294066</v>
      </c>
      <c r="AT34" s="5">
        <f t="shared" si="7"/>
        <v>809.45278779607986</v>
      </c>
      <c r="AU34" s="5">
        <f t="shared" si="7"/>
        <v>824.44520815456201</v>
      </c>
      <c r="AV34" s="5">
        <f t="shared" si="8"/>
        <v>782.42169809096504</v>
      </c>
      <c r="AW34" s="5">
        <f t="shared" si="8"/>
        <v>548.48704791110629</v>
      </c>
      <c r="AX34" s="5">
        <f t="shared" si="8"/>
        <v>554.22893270524423</v>
      </c>
      <c r="AY34" s="5">
        <f t="shared" si="8"/>
        <v>555.18999694800414</v>
      </c>
      <c r="AZ34" s="5">
        <f t="shared" si="9"/>
        <v>533.26121851453922</v>
      </c>
      <c r="BA34" s="5">
        <f t="shared" si="21"/>
        <v>958.69728190219223</v>
      </c>
      <c r="BB34" s="5">
        <f t="shared" si="21"/>
        <v>855.9286814409827</v>
      </c>
      <c r="BC34" s="5">
        <f t="shared" si="21"/>
        <v>811.88655718036557</v>
      </c>
      <c r="BD34" s="5">
        <f t="shared" si="10"/>
        <v>775.10960464967513</v>
      </c>
      <c r="BE34" s="5">
        <f t="shared" si="22"/>
        <v>1637.2999933032165</v>
      </c>
      <c r="BF34" s="5">
        <f t="shared" si="22"/>
        <v>1583.350360813602</v>
      </c>
      <c r="BG34" s="5">
        <f t="shared" si="22"/>
        <v>1662.8491892258141</v>
      </c>
      <c r="BH34" s="5">
        <f t="shared" si="11"/>
        <v>1614.9284565841758</v>
      </c>
      <c r="BI34" s="5">
        <f t="shared" si="11"/>
        <v>1911.8561969542279</v>
      </c>
      <c r="BJ34" s="5">
        <f t="shared" si="11"/>
        <v>1932.7887893085747</v>
      </c>
      <c r="BK34" s="5">
        <f t="shared" si="11"/>
        <v>1933.2110968628383</v>
      </c>
      <c r="BL34" s="5">
        <f t="shared" si="12"/>
        <v>1859.4202583269778</v>
      </c>
      <c r="BM34" s="5">
        <f t="shared" si="23"/>
        <v>1677.3125771412833</v>
      </c>
      <c r="BN34" s="5">
        <f t="shared" si="23"/>
        <v>1578.3406157881896</v>
      </c>
      <c r="BO34" s="5">
        <f t="shared" si="23"/>
        <v>1622.1913627818676</v>
      </c>
      <c r="BP34" s="5">
        <f t="shared" si="13"/>
        <v>1533.5260791634703</v>
      </c>
      <c r="BQ34" s="5">
        <f t="shared" si="24"/>
        <v>2476.3305378261571</v>
      </c>
      <c r="BR34" s="5">
        <f t="shared" si="24"/>
        <v>2392.803148609682</v>
      </c>
      <c r="BS34" s="5">
        <f t="shared" si="24"/>
        <v>2487.2943973803763</v>
      </c>
      <c r="BT34" s="5">
        <f t="shared" si="14"/>
        <v>2397.3501546751409</v>
      </c>
      <c r="BU34" s="5">
        <f t="shared" si="14"/>
        <v>2460.3432448653339</v>
      </c>
      <c r="BV34" s="5">
        <f t="shared" si="14"/>
        <v>2487.0177220138189</v>
      </c>
      <c r="BW34" s="5">
        <f t="shared" si="14"/>
        <v>2488.4010938108427</v>
      </c>
      <c r="BX34" s="5">
        <f t="shared" si="15"/>
        <v>2392.681476841517</v>
      </c>
      <c r="BY34" s="5">
        <f t="shared" si="25"/>
        <v>2636.009859043475</v>
      </c>
      <c r="BZ34" s="5">
        <f t="shared" si="25"/>
        <v>2434.269297229172</v>
      </c>
      <c r="CA34" s="5">
        <f t="shared" si="25"/>
        <v>2434.077919962233</v>
      </c>
      <c r="CB34" s="5">
        <f t="shared" si="16"/>
        <v>2308.6356838131455</v>
      </c>
    </row>
    <row r="35" spans="1:80" x14ac:dyDescent="0.3">
      <c r="A35" s="189" t="s">
        <v>238</v>
      </c>
      <c r="B35" s="189" t="s">
        <v>273</v>
      </c>
      <c r="C35" s="189" t="s">
        <v>314</v>
      </c>
      <c r="D35" s="189" t="s">
        <v>227</v>
      </c>
      <c r="E35" s="189" t="s">
        <v>228</v>
      </c>
      <c r="F35" s="4">
        <v>2402.7321839150518</v>
      </c>
      <c r="G35" s="4">
        <v>2256.4687285493046</v>
      </c>
      <c r="H35" s="4">
        <v>2686.6597436154398</v>
      </c>
      <c r="I35" s="4">
        <v>2541.4196234049491</v>
      </c>
      <c r="J35" s="4">
        <v>2747.9924392221865</v>
      </c>
      <c r="K35" s="4">
        <v>2614.6102104631691</v>
      </c>
      <c r="L35" s="4">
        <v>2612.5429740190648</v>
      </c>
      <c r="M35" s="4">
        <v>2373.7184043135776</v>
      </c>
      <c r="N35" s="4">
        <v>2899.2477505502202</v>
      </c>
      <c r="O35" s="4">
        <v>2785.4982394611889</v>
      </c>
      <c r="P35" s="4">
        <v>2800.2567925955609</v>
      </c>
      <c r="Q35" s="4">
        <v>2774.1581895988729</v>
      </c>
      <c r="R35" s="4">
        <v>5177.6549333843986</v>
      </c>
      <c r="S35" s="4">
        <v>4994.0981544265951</v>
      </c>
      <c r="T35" s="4">
        <v>5522.2502952482619</v>
      </c>
      <c r="U35" s="4">
        <v>5342.2672532493452</v>
      </c>
      <c r="V35" s="4">
        <v>5489.3747829160511</v>
      </c>
      <c r="W35" s="4">
        <v>5217.2835921176138</v>
      </c>
      <c r="X35" s="4">
        <v>5509.0382238621232</v>
      </c>
      <c r="Y35" s="4">
        <v>5319.6217195770805</v>
      </c>
      <c r="Z35" s="4">
        <v>5254.7835426093761</v>
      </c>
      <c r="AA35" s="4">
        <v>5390.4454089835772</v>
      </c>
      <c r="AB35" s="4">
        <v>5578.4452292407768</v>
      </c>
      <c r="AC35" s="4">
        <v>5555.2367207289572</v>
      </c>
      <c r="AD35" s="5">
        <f t="shared" si="28"/>
        <v>7580.3871172994504</v>
      </c>
      <c r="AE35" s="5">
        <f t="shared" si="28"/>
        <v>7250.5668829758997</v>
      </c>
      <c r="AF35" s="5">
        <f t="shared" si="28"/>
        <v>8208.9100388637016</v>
      </c>
      <c r="AG35" s="5">
        <f t="shared" si="28"/>
        <v>7883.6868766542939</v>
      </c>
      <c r="AH35" s="143">
        <v>8237.3672221382367</v>
      </c>
      <c r="AI35" s="143">
        <v>7831.8938025807829</v>
      </c>
      <c r="AJ35" s="143">
        <v>8121.5811978811871</v>
      </c>
      <c r="AK35" s="143">
        <v>7693.3401238906572</v>
      </c>
      <c r="AL35" s="5">
        <f t="shared" si="29"/>
        <v>8154.0312931595963</v>
      </c>
      <c r="AM35" s="5">
        <f t="shared" si="29"/>
        <v>8175.943648444766</v>
      </c>
      <c r="AN35" s="5">
        <f t="shared" si="29"/>
        <v>8378.7020218363377</v>
      </c>
      <c r="AO35" s="5">
        <f t="shared" si="29"/>
        <v>8329.3949103278301</v>
      </c>
      <c r="AP35" s="4">
        <v>387803</v>
      </c>
      <c r="AQ35" s="4">
        <v>394761.15299999999</v>
      </c>
      <c r="AR35" s="4">
        <v>399459.33199999999</v>
      </c>
      <c r="AS35" s="5">
        <f t="shared" si="7"/>
        <v>619.57545040008756</v>
      </c>
      <c r="AT35" s="5">
        <f t="shared" si="7"/>
        <v>581.85953397712353</v>
      </c>
      <c r="AU35" s="5">
        <f t="shared" si="7"/>
        <v>692.78982978869169</v>
      </c>
      <c r="AV35" s="5">
        <f t="shared" si="8"/>
        <v>643.78665532090713</v>
      </c>
      <c r="AW35" s="5">
        <f t="shared" si="8"/>
        <v>696.11521253769024</v>
      </c>
      <c r="AX35" s="5">
        <f t="shared" si="8"/>
        <v>662.32712884572231</v>
      </c>
      <c r="AY35" s="5">
        <f t="shared" si="8"/>
        <v>661.80346119798287</v>
      </c>
      <c r="AZ35" s="5">
        <f t="shared" si="9"/>
        <v>594.23280773762917</v>
      </c>
      <c r="BA35" s="5">
        <f t="shared" si="21"/>
        <v>734.43086497171623</v>
      </c>
      <c r="BB35" s="5">
        <f t="shared" si="21"/>
        <v>705.61609679491153</v>
      </c>
      <c r="BC35" s="5">
        <f t="shared" si="21"/>
        <v>709.35470000402017</v>
      </c>
      <c r="BD35" s="5">
        <f t="shared" si="10"/>
        <v>694.478252819707</v>
      </c>
      <c r="BE35" s="5">
        <f t="shared" si="22"/>
        <v>1335.1250334278998</v>
      </c>
      <c r="BF35" s="5">
        <f t="shared" si="22"/>
        <v>1287.7925530299135</v>
      </c>
      <c r="BG35" s="5">
        <f t="shared" si="22"/>
        <v>1423.9833872477163</v>
      </c>
      <c r="BH35" s="5">
        <f t="shared" si="11"/>
        <v>1353.2910248768439</v>
      </c>
      <c r="BI35" s="5">
        <f t="shared" si="11"/>
        <v>1390.5559706671672</v>
      </c>
      <c r="BJ35" s="5">
        <f t="shared" si="11"/>
        <v>1321.6304472891268</v>
      </c>
      <c r="BK35" s="5">
        <f t="shared" si="11"/>
        <v>1395.5370689329513</v>
      </c>
      <c r="BL35" s="5">
        <f t="shared" si="12"/>
        <v>1331.7054562082633</v>
      </c>
      <c r="BM35" s="5">
        <f t="shared" si="23"/>
        <v>1331.1298497016437</v>
      </c>
      <c r="BN35" s="5">
        <f t="shared" si="23"/>
        <v>1365.4954060243049</v>
      </c>
      <c r="BO35" s="5">
        <f t="shared" si="23"/>
        <v>1413.1190941274754</v>
      </c>
      <c r="BP35" s="5">
        <f t="shared" si="13"/>
        <v>1390.6889326918908</v>
      </c>
      <c r="BQ35" s="5">
        <f t="shared" si="24"/>
        <v>1954.7004838279877</v>
      </c>
      <c r="BR35" s="5">
        <f t="shared" si="24"/>
        <v>1869.6520870070372</v>
      </c>
      <c r="BS35" s="5">
        <f t="shared" si="24"/>
        <v>2116.7732170364084</v>
      </c>
      <c r="BT35" s="5">
        <f t="shared" si="14"/>
        <v>1997.0776801977509</v>
      </c>
      <c r="BU35" s="5">
        <f t="shared" si="14"/>
        <v>2086.6711832048572</v>
      </c>
      <c r="BV35" s="5">
        <f t="shared" si="14"/>
        <v>1983.957576134849</v>
      </c>
      <c r="BW35" s="5">
        <f t="shared" si="14"/>
        <v>2057.340530130934</v>
      </c>
      <c r="BX35" s="5">
        <f t="shared" si="15"/>
        <v>1925.9382639458922</v>
      </c>
      <c r="BY35" s="5">
        <f t="shared" si="25"/>
        <v>2065.5607146733601</v>
      </c>
      <c r="BZ35" s="5">
        <f t="shared" si="25"/>
        <v>2071.1115028192162</v>
      </c>
      <c r="CA35" s="5">
        <f t="shared" si="25"/>
        <v>2122.4737941314952</v>
      </c>
      <c r="CB35" s="5">
        <f t="shared" si="16"/>
        <v>2085.1671855115978</v>
      </c>
    </row>
    <row r="36" spans="1:80" x14ac:dyDescent="0.3">
      <c r="A36" s="189" t="s">
        <v>223</v>
      </c>
      <c r="B36" s="189" t="s">
        <v>242</v>
      </c>
      <c r="C36" s="189" t="s">
        <v>217</v>
      </c>
      <c r="D36" s="189" t="s">
        <v>236</v>
      </c>
      <c r="E36" s="189" t="s">
        <v>237</v>
      </c>
      <c r="F36" s="4">
        <v>2433.1402554415181</v>
      </c>
      <c r="G36" s="4">
        <v>2144.5856578574708</v>
      </c>
      <c r="H36" s="4">
        <v>1994.4004453131815</v>
      </c>
      <c r="I36" s="4">
        <v>2179.445920145808</v>
      </c>
      <c r="J36" s="4">
        <v>2589.9373661544578</v>
      </c>
      <c r="K36" s="4">
        <v>2347.5746177577366</v>
      </c>
      <c r="L36" s="4">
        <v>2176.7021609892545</v>
      </c>
      <c r="M36" s="4">
        <v>2593.1307970839584</v>
      </c>
      <c r="N36" s="4">
        <v>2286.2014440776106</v>
      </c>
      <c r="O36" s="4">
        <v>2302.5736851130123</v>
      </c>
      <c r="P36" s="4">
        <v>2420.6748461538182</v>
      </c>
      <c r="Q36" s="4">
        <v>2534.9733426364987</v>
      </c>
      <c r="R36" s="4">
        <v>6203.2127591940171</v>
      </c>
      <c r="S36" s="4">
        <v>5751.8956232272503</v>
      </c>
      <c r="T36" s="4">
        <v>5976.0606145814745</v>
      </c>
      <c r="U36" s="4">
        <v>6414.3159033195225</v>
      </c>
      <c r="V36" s="4">
        <v>6290.4132044260741</v>
      </c>
      <c r="W36" s="4">
        <v>5788.5635781891078</v>
      </c>
      <c r="X36" s="4">
        <v>6006.1356556521359</v>
      </c>
      <c r="Y36" s="4">
        <v>6062.6796405114728</v>
      </c>
      <c r="Z36" s="4">
        <v>6166.3104351214233</v>
      </c>
      <c r="AA36" s="4">
        <v>6172.6259527116454</v>
      </c>
      <c r="AB36" s="4">
        <v>6624.1581993464952</v>
      </c>
      <c r="AC36" s="4">
        <v>6828.3991410440931</v>
      </c>
      <c r="AD36" s="5">
        <f t="shared" si="28"/>
        <v>8636.3530146355351</v>
      </c>
      <c r="AE36" s="5">
        <f t="shared" si="28"/>
        <v>7896.4812810847216</v>
      </c>
      <c r="AF36" s="5">
        <f t="shared" si="28"/>
        <v>7970.4610598946565</v>
      </c>
      <c r="AG36" s="5">
        <f t="shared" si="28"/>
        <v>8593.761823465331</v>
      </c>
      <c r="AH36" s="143">
        <v>8880.350570580531</v>
      </c>
      <c r="AI36" s="143">
        <v>8136.1381959468436</v>
      </c>
      <c r="AJ36" s="143">
        <v>8182.8378166413895</v>
      </c>
      <c r="AK36" s="143">
        <v>8655.8104375954317</v>
      </c>
      <c r="AL36" s="5">
        <f t="shared" si="29"/>
        <v>8452.5118791990335</v>
      </c>
      <c r="AM36" s="5">
        <f t="shared" si="29"/>
        <v>8475.1996378246586</v>
      </c>
      <c r="AN36" s="5">
        <f t="shared" si="29"/>
        <v>9044.8330455003124</v>
      </c>
      <c r="AO36" s="5">
        <f t="shared" si="29"/>
        <v>9363.3724836805923</v>
      </c>
      <c r="AP36" s="4">
        <v>243341</v>
      </c>
      <c r="AQ36" s="4">
        <v>245515.23199999999</v>
      </c>
      <c r="AR36" s="4">
        <v>247356.18700000001</v>
      </c>
      <c r="AS36" s="5">
        <f t="shared" si="7"/>
        <v>999.88914956440476</v>
      </c>
      <c r="AT36" s="5">
        <f t="shared" si="7"/>
        <v>881.30880445854621</v>
      </c>
      <c r="AU36" s="5">
        <f t="shared" si="7"/>
        <v>819.59079863778879</v>
      </c>
      <c r="AV36" s="5">
        <f t="shared" si="8"/>
        <v>887.70293492250948</v>
      </c>
      <c r="AW36" s="5">
        <f t="shared" si="8"/>
        <v>1054.8988529373437</v>
      </c>
      <c r="AX36" s="5">
        <f t="shared" si="8"/>
        <v>956.1828806441373</v>
      </c>
      <c r="AY36" s="5">
        <f t="shared" si="8"/>
        <v>886.58538342307611</v>
      </c>
      <c r="AZ36" s="5">
        <f t="shared" si="9"/>
        <v>1048.3387654596884</v>
      </c>
      <c r="BA36" s="5">
        <f t="shared" si="21"/>
        <v>931.18517554039613</v>
      </c>
      <c r="BB36" s="5">
        <f t="shared" si="21"/>
        <v>937.85369907843938</v>
      </c>
      <c r="BC36" s="5">
        <f t="shared" si="21"/>
        <v>985.95709375531465</v>
      </c>
      <c r="BD36" s="5">
        <f t="shared" si="10"/>
        <v>1024.8271423412984</v>
      </c>
      <c r="BE36" s="5">
        <f t="shared" si="22"/>
        <v>2549.185200682999</v>
      </c>
      <c r="BF36" s="5">
        <f t="shared" si="22"/>
        <v>2363.7182485595317</v>
      </c>
      <c r="BG36" s="5">
        <f t="shared" si="22"/>
        <v>2455.8379453447938</v>
      </c>
      <c r="BH36" s="5">
        <f t="shared" si="11"/>
        <v>2612.5938708843623</v>
      </c>
      <c r="BI36" s="5">
        <f t="shared" si="11"/>
        <v>2562.127470944888</v>
      </c>
      <c r="BJ36" s="5">
        <f t="shared" si="11"/>
        <v>2357.7207536309224</v>
      </c>
      <c r="BK36" s="5">
        <f t="shared" si="11"/>
        <v>2446.339319448879</v>
      </c>
      <c r="BL36" s="5">
        <f t="shared" si="12"/>
        <v>2450.991711200445</v>
      </c>
      <c r="BM36" s="5">
        <f t="shared" si="23"/>
        <v>2511.5795809855999</v>
      </c>
      <c r="BN36" s="5">
        <f t="shared" si="23"/>
        <v>2514.151933641187</v>
      </c>
      <c r="BO36" s="5">
        <f t="shared" si="23"/>
        <v>2698.0640449006828</v>
      </c>
      <c r="BP36" s="5">
        <f t="shared" si="13"/>
        <v>2760.5532021902054</v>
      </c>
      <c r="BQ36" s="5">
        <f t="shared" si="24"/>
        <v>3549.0743502474038</v>
      </c>
      <c r="BR36" s="5">
        <f t="shared" si="24"/>
        <v>3245.0270530180783</v>
      </c>
      <c r="BS36" s="5">
        <f t="shared" si="24"/>
        <v>3275.428743982583</v>
      </c>
      <c r="BT36" s="5">
        <f t="shared" si="14"/>
        <v>3500.2968058068718</v>
      </c>
      <c r="BU36" s="5">
        <f t="shared" si="14"/>
        <v>3617.0263238822308</v>
      </c>
      <c r="BV36" s="5">
        <f t="shared" si="14"/>
        <v>3313.9036342750596</v>
      </c>
      <c r="BW36" s="5">
        <f t="shared" si="14"/>
        <v>3332.9247028719547</v>
      </c>
      <c r="BX36" s="5">
        <f t="shared" si="15"/>
        <v>3499.3304766601332</v>
      </c>
      <c r="BY36" s="5">
        <f t="shared" si="25"/>
        <v>3442.7647565259954</v>
      </c>
      <c r="BZ36" s="5">
        <f t="shared" si="25"/>
        <v>3452.0056327196262</v>
      </c>
      <c r="CA36" s="5">
        <f t="shared" si="25"/>
        <v>3684.0211386559968</v>
      </c>
      <c r="CB36" s="5">
        <f t="shared" si="16"/>
        <v>3785.3803445315039</v>
      </c>
    </row>
    <row r="37" spans="1:80" x14ac:dyDescent="0.3">
      <c r="A37" s="189" t="s">
        <v>247</v>
      </c>
      <c r="B37" s="189" t="s">
        <v>288</v>
      </c>
      <c r="C37" s="189" t="s">
        <v>299</v>
      </c>
      <c r="D37" s="189" t="s">
        <v>245</v>
      </c>
      <c r="E37" s="189" t="s">
        <v>246</v>
      </c>
      <c r="F37" s="4">
        <v>1459.2977342240433</v>
      </c>
      <c r="G37" s="4">
        <v>1403.619669695865</v>
      </c>
      <c r="H37" s="4">
        <v>1449.0372499320661</v>
      </c>
      <c r="I37" s="4">
        <v>1334.0772006064187</v>
      </c>
      <c r="J37" s="4">
        <v>1462.5375402900406</v>
      </c>
      <c r="K37" s="4">
        <v>1481.1177730245565</v>
      </c>
      <c r="L37" s="4">
        <v>1508.0619420067769</v>
      </c>
      <c r="M37" s="4">
        <v>1462.3706443445465</v>
      </c>
      <c r="N37" s="4">
        <v>1426.5086128693381</v>
      </c>
      <c r="O37" s="4">
        <v>1460.2773996314113</v>
      </c>
      <c r="P37" s="4">
        <v>1710.8491753514054</v>
      </c>
      <c r="Q37" s="4">
        <v>1769.9433433441941</v>
      </c>
      <c r="R37" s="4">
        <v>2935.4585482197003</v>
      </c>
      <c r="S37" s="4">
        <v>2960.9274118414842</v>
      </c>
      <c r="T37" s="4">
        <v>3170.7784599615816</v>
      </c>
      <c r="U37" s="4">
        <v>3102.6388193345092</v>
      </c>
      <c r="V37" s="4">
        <v>2862.7153095190924</v>
      </c>
      <c r="W37" s="4">
        <v>2909.052747702031</v>
      </c>
      <c r="X37" s="4">
        <v>2954.6225451360333</v>
      </c>
      <c r="Y37" s="4">
        <v>2864.7579876038794</v>
      </c>
      <c r="Z37" s="4">
        <v>3148.3449778913946</v>
      </c>
      <c r="AA37" s="4">
        <v>3003.810046953281</v>
      </c>
      <c r="AB37" s="4">
        <v>3267.5655287802765</v>
      </c>
      <c r="AC37" s="4">
        <v>3260.6343598603444</v>
      </c>
      <c r="AD37" s="5">
        <f t="shared" si="28"/>
        <v>4394.7562824437437</v>
      </c>
      <c r="AE37" s="5">
        <f t="shared" si="28"/>
        <v>4364.5470815373492</v>
      </c>
      <c r="AF37" s="5">
        <f t="shared" si="28"/>
        <v>4619.8157098936481</v>
      </c>
      <c r="AG37" s="5">
        <f t="shared" si="28"/>
        <v>4436.7160199409282</v>
      </c>
      <c r="AH37" s="143">
        <v>4325.2528498091333</v>
      </c>
      <c r="AI37" s="143">
        <v>4390.1705207265868</v>
      </c>
      <c r="AJ37" s="143">
        <v>4462.6844871428111</v>
      </c>
      <c r="AK37" s="143">
        <v>4327.1286319484261</v>
      </c>
      <c r="AL37" s="5">
        <f t="shared" si="29"/>
        <v>4574.8535907607329</v>
      </c>
      <c r="AM37" s="5">
        <f t="shared" si="29"/>
        <v>4464.0874465846919</v>
      </c>
      <c r="AN37" s="5">
        <f t="shared" si="29"/>
        <v>4978.4147041316819</v>
      </c>
      <c r="AO37" s="5">
        <f t="shared" si="29"/>
        <v>5030.5777032045389</v>
      </c>
      <c r="AP37" s="4">
        <v>188678</v>
      </c>
      <c r="AQ37" s="4">
        <v>190036.11799999999</v>
      </c>
      <c r="AR37" s="4">
        <v>191323.92199999999</v>
      </c>
      <c r="AS37" s="5">
        <f t="shared" si="7"/>
        <v>773.43290379590803</v>
      </c>
      <c r="AT37" s="5">
        <f t="shared" si="7"/>
        <v>743.92333483281834</v>
      </c>
      <c r="AU37" s="5">
        <f t="shared" si="7"/>
        <v>767.99481122974919</v>
      </c>
      <c r="AV37" s="5">
        <f t="shared" si="8"/>
        <v>702.01244618479257</v>
      </c>
      <c r="AW37" s="5">
        <f t="shared" si="8"/>
        <v>769.61030128495929</v>
      </c>
      <c r="AX37" s="5">
        <f t="shared" si="8"/>
        <v>779.38751254882857</v>
      </c>
      <c r="AY37" s="5">
        <f t="shared" si="8"/>
        <v>793.56595887039578</v>
      </c>
      <c r="AZ37" s="5">
        <f t="shared" si="9"/>
        <v>764.34281142561281</v>
      </c>
      <c r="BA37" s="5">
        <f t="shared" si="21"/>
        <v>750.65131190973818</v>
      </c>
      <c r="BB37" s="5">
        <f t="shared" si="21"/>
        <v>768.42097965367373</v>
      </c>
      <c r="BC37" s="5">
        <f t="shared" si="21"/>
        <v>900.27579670481668</v>
      </c>
      <c r="BD37" s="5">
        <f t="shared" si="10"/>
        <v>925.10300062957833</v>
      </c>
      <c r="BE37" s="5">
        <f t="shared" si="22"/>
        <v>1555.8032988582136</v>
      </c>
      <c r="BF37" s="5">
        <f t="shared" si="22"/>
        <v>1569.3018856684321</v>
      </c>
      <c r="BG37" s="5">
        <f t="shared" si="22"/>
        <v>1680.5236752358946</v>
      </c>
      <c r="BH37" s="5">
        <f t="shared" si="11"/>
        <v>1632.6574400633197</v>
      </c>
      <c r="BI37" s="5">
        <f t="shared" si="11"/>
        <v>1506.4059083332215</v>
      </c>
      <c r="BJ37" s="5">
        <f t="shared" si="11"/>
        <v>1530.7893985195126</v>
      </c>
      <c r="BK37" s="5">
        <f t="shared" si="11"/>
        <v>1554.7689440467486</v>
      </c>
      <c r="BL37" s="5">
        <f t="shared" si="12"/>
        <v>1497.3339233574145</v>
      </c>
      <c r="BM37" s="5">
        <f t="shared" si="23"/>
        <v>1656.7087409622809</v>
      </c>
      <c r="BN37" s="5">
        <f t="shared" si="23"/>
        <v>1580.6521826305045</v>
      </c>
      <c r="BO37" s="5">
        <f t="shared" si="23"/>
        <v>1719.4444735922657</v>
      </c>
      <c r="BP37" s="5">
        <f t="shared" si="13"/>
        <v>1704.2481283967952</v>
      </c>
      <c r="BQ37" s="5">
        <f t="shared" si="24"/>
        <v>2329.2362026541218</v>
      </c>
      <c r="BR37" s="5">
        <f t="shared" si="24"/>
        <v>2313.2252205012501</v>
      </c>
      <c r="BS37" s="5">
        <f t="shared" si="24"/>
        <v>2448.5184864656439</v>
      </c>
      <c r="BT37" s="5">
        <f t="shared" si="14"/>
        <v>2334.6698862481126</v>
      </c>
      <c r="BU37" s="5">
        <f t="shared" si="14"/>
        <v>2276.0162096181812</v>
      </c>
      <c r="BV37" s="5">
        <f t="shared" si="14"/>
        <v>2310.1769110683408</v>
      </c>
      <c r="BW37" s="5">
        <f t="shared" si="14"/>
        <v>2348.334902917145</v>
      </c>
      <c r="BX37" s="5">
        <f t="shared" si="15"/>
        <v>2261.6767347830273</v>
      </c>
      <c r="BY37" s="5">
        <f t="shared" si="25"/>
        <v>2407.3600528720194</v>
      </c>
      <c r="BZ37" s="5">
        <f t="shared" si="25"/>
        <v>2349.0731622841781</v>
      </c>
      <c r="CA37" s="5">
        <f t="shared" si="25"/>
        <v>2619.7202702970822</v>
      </c>
      <c r="CB37" s="5">
        <f t="shared" si="16"/>
        <v>2629.3511290263737</v>
      </c>
    </row>
    <row r="38" spans="1:80" x14ac:dyDescent="0.3">
      <c r="A38" s="189" t="s">
        <v>229</v>
      </c>
      <c r="B38" s="189" t="s">
        <v>267</v>
      </c>
      <c r="C38" s="189" t="s">
        <v>278</v>
      </c>
      <c r="D38" s="189" t="s">
        <v>254</v>
      </c>
      <c r="E38" s="189" t="s">
        <v>255</v>
      </c>
      <c r="F38" s="4">
        <v>1665.9277206147376</v>
      </c>
      <c r="G38" s="4">
        <v>1565.7205965312248</v>
      </c>
      <c r="H38" s="4">
        <v>1521.3003403812004</v>
      </c>
      <c r="I38" s="4">
        <v>1496.8932245843839</v>
      </c>
      <c r="J38" s="4">
        <v>1785.435780674452</v>
      </c>
      <c r="K38" s="4">
        <v>1682.3259659638461</v>
      </c>
      <c r="L38" s="4">
        <v>1732.7220062438055</v>
      </c>
      <c r="M38" s="4">
        <v>1808.4512929555888</v>
      </c>
      <c r="N38" s="4">
        <v>1571.9785887456915</v>
      </c>
      <c r="O38" s="4">
        <v>1588.640574759791</v>
      </c>
      <c r="P38" s="4">
        <v>1739.8422141982196</v>
      </c>
      <c r="Q38" s="4">
        <v>1668.0164636155305</v>
      </c>
      <c r="R38" s="4">
        <v>3148.017376478118</v>
      </c>
      <c r="S38" s="4">
        <v>3092.5421573396443</v>
      </c>
      <c r="T38" s="4">
        <v>3312.5476008183982</v>
      </c>
      <c r="U38" s="4">
        <v>3331.0705321907531</v>
      </c>
      <c r="V38" s="4">
        <v>3201.8783630574871</v>
      </c>
      <c r="W38" s="4">
        <v>3113.2762130075721</v>
      </c>
      <c r="X38" s="4">
        <v>3336.8769609479473</v>
      </c>
      <c r="Y38" s="4">
        <v>3258.6349298681034</v>
      </c>
      <c r="Z38" s="4">
        <v>3226.6275900208061</v>
      </c>
      <c r="AA38" s="4">
        <v>3210.7902236986074</v>
      </c>
      <c r="AB38" s="4">
        <v>3483.1116835174125</v>
      </c>
      <c r="AC38" s="4">
        <v>3384.5147827306828</v>
      </c>
      <c r="AD38" s="5">
        <f t="shared" si="28"/>
        <v>4813.9450970928556</v>
      </c>
      <c r="AE38" s="5">
        <f t="shared" si="28"/>
        <v>4658.2627538708693</v>
      </c>
      <c r="AF38" s="5">
        <f t="shared" si="28"/>
        <v>4833.8479411995986</v>
      </c>
      <c r="AG38" s="5">
        <f t="shared" si="28"/>
        <v>4827.963756775137</v>
      </c>
      <c r="AH38" s="143">
        <v>4987.3141437319382</v>
      </c>
      <c r="AI38" s="143">
        <v>4795.6021789714187</v>
      </c>
      <c r="AJ38" s="143">
        <v>5069.5989671917532</v>
      </c>
      <c r="AK38" s="143">
        <v>5067.0862228236911</v>
      </c>
      <c r="AL38" s="5">
        <f t="shared" si="29"/>
        <v>4798.6061787664976</v>
      </c>
      <c r="AM38" s="5">
        <f t="shared" si="29"/>
        <v>4799.4307984583984</v>
      </c>
      <c r="AN38" s="5">
        <f t="shared" si="29"/>
        <v>5222.9538977156317</v>
      </c>
      <c r="AO38" s="5">
        <f t="shared" si="29"/>
        <v>5052.5312463462133</v>
      </c>
      <c r="AP38" s="4">
        <v>169912</v>
      </c>
      <c r="AQ38" s="4">
        <v>172812.704</v>
      </c>
      <c r="AR38" s="4">
        <v>174812.43900000001</v>
      </c>
      <c r="AS38" s="5">
        <f t="shared" si="7"/>
        <v>980.46501754716428</v>
      </c>
      <c r="AT38" s="5">
        <f t="shared" si="7"/>
        <v>921.48912174020961</v>
      </c>
      <c r="AU38" s="5">
        <f t="shared" si="7"/>
        <v>895.34602640260857</v>
      </c>
      <c r="AV38" s="5">
        <f t="shared" si="8"/>
        <v>866.19397181840509</v>
      </c>
      <c r="AW38" s="5">
        <f t="shared" si="8"/>
        <v>1033.1623424366139</v>
      </c>
      <c r="AX38" s="5">
        <f t="shared" si="8"/>
        <v>973.49669730522021</v>
      </c>
      <c r="AY38" s="5">
        <f t="shared" si="8"/>
        <v>1002.6589285031994</v>
      </c>
      <c r="AZ38" s="5">
        <f t="shared" si="9"/>
        <v>1034.5095024705813</v>
      </c>
      <c r="BA38" s="5">
        <f t="shared" si="21"/>
        <v>909.64295584755826</v>
      </c>
      <c r="BB38" s="5">
        <f t="shared" si="21"/>
        <v>919.28460002558086</v>
      </c>
      <c r="BC38" s="5">
        <f t="shared" si="21"/>
        <v>1006.779116307456</v>
      </c>
      <c r="BD38" s="5">
        <f t="shared" si="10"/>
        <v>954.17492780106477</v>
      </c>
      <c r="BE38" s="5">
        <f t="shared" si="22"/>
        <v>1852.733989640589</v>
      </c>
      <c r="BF38" s="5">
        <f t="shared" si="22"/>
        <v>1820.0846069374995</v>
      </c>
      <c r="BG38" s="5">
        <f t="shared" si="22"/>
        <v>1949.5665996624125</v>
      </c>
      <c r="BH38" s="5">
        <f t="shared" si="11"/>
        <v>1927.5611428374809</v>
      </c>
      <c r="BI38" s="5">
        <f t="shared" si="11"/>
        <v>1852.8026522040227</v>
      </c>
      <c r="BJ38" s="5">
        <f t="shared" si="11"/>
        <v>1801.5320291542757</v>
      </c>
      <c r="BK38" s="5">
        <f t="shared" si="11"/>
        <v>1930.9210976456611</v>
      </c>
      <c r="BL38" s="5">
        <f t="shared" si="12"/>
        <v>1864.074975733336</v>
      </c>
      <c r="BM38" s="5">
        <f t="shared" si="23"/>
        <v>1867.1240686221806</v>
      </c>
      <c r="BN38" s="5">
        <f t="shared" si="23"/>
        <v>1857.9595998327802</v>
      </c>
      <c r="BO38" s="5">
        <f t="shared" si="23"/>
        <v>2015.5414520436025</v>
      </c>
      <c r="BP38" s="5">
        <f t="shared" si="13"/>
        <v>1936.0834973137596</v>
      </c>
      <c r="BQ38" s="5">
        <f t="shared" si="24"/>
        <v>2833.1990071877535</v>
      </c>
      <c r="BR38" s="5">
        <f t="shared" si="24"/>
        <v>2741.5737286777094</v>
      </c>
      <c r="BS38" s="5">
        <f t="shared" si="24"/>
        <v>2844.912626065021</v>
      </c>
      <c r="BT38" s="5">
        <f t="shared" si="14"/>
        <v>2793.7551146558862</v>
      </c>
      <c r="BU38" s="5">
        <f t="shared" si="14"/>
        <v>2885.9649946406362</v>
      </c>
      <c r="BV38" s="5">
        <f t="shared" si="14"/>
        <v>2775.0287264594963</v>
      </c>
      <c r="BW38" s="5">
        <f t="shared" si="14"/>
        <v>2933.5800261488607</v>
      </c>
      <c r="BX38" s="5">
        <f t="shared" si="15"/>
        <v>2898.5844782039171</v>
      </c>
      <c r="BY38" s="5">
        <f t="shared" si="25"/>
        <v>2776.7670244697388</v>
      </c>
      <c r="BZ38" s="5">
        <f t="shared" si="25"/>
        <v>2777.2441998583613</v>
      </c>
      <c r="CA38" s="5">
        <f t="shared" si="25"/>
        <v>3022.3205683510582</v>
      </c>
      <c r="CB38" s="5">
        <f t="shared" si="16"/>
        <v>2890.2584251148241</v>
      </c>
    </row>
    <row r="39" spans="1:80" x14ac:dyDescent="0.3">
      <c r="A39" s="189" t="s">
        <v>238</v>
      </c>
      <c r="B39" s="189" t="s">
        <v>273</v>
      </c>
      <c r="C39" s="189" t="s">
        <v>314</v>
      </c>
      <c r="D39" s="189" t="s">
        <v>263</v>
      </c>
      <c r="E39" s="189" t="s">
        <v>264</v>
      </c>
      <c r="F39" s="4">
        <v>2301.8581567718061</v>
      </c>
      <c r="G39" s="4">
        <v>2361.6248101751266</v>
      </c>
      <c r="H39" s="4">
        <v>2504.1587689165281</v>
      </c>
      <c r="I39" s="4">
        <v>2267.1590798719017</v>
      </c>
      <c r="J39" s="4">
        <v>2427.2359078455938</v>
      </c>
      <c r="K39" s="4">
        <v>2453.4840494553978</v>
      </c>
      <c r="L39" s="4">
        <v>2456.6605974169838</v>
      </c>
      <c r="M39" s="4">
        <v>2406.5354818528826</v>
      </c>
      <c r="N39" s="4">
        <v>2520.7920922561261</v>
      </c>
      <c r="O39" s="4">
        <v>2357.5409523542012</v>
      </c>
      <c r="P39" s="4">
        <v>2685.8871127241282</v>
      </c>
      <c r="Q39" s="4">
        <v>2586.4334233989575</v>
      </c>
      <c r="R39" s="4">
        <v>4157.4799694453586</v>
      </c>
      <c r="S39" s="4">
        <v>4245.3176283271696</v>
      </c>
      <c r="T39" s="4">
        <v>4299.8586484672023</v>
      </c>
      <c r="U39" s="4">
        <v>4307.0490589426654</v>
      </c>
      <c r="V39" s="4">
        <v>4345.4992919188171</v>
      </c>
      <c r="W39" s="4">
        <v>4393.1397827215733</v>
      </c>
      <c r="X39" s="4">
        <v>4393.1397827215733</v>
      </c>
      <c r="Y39" s="4">
        <v>4295.7351272334372</v>
      </c>
      <c r="Z39" s="4">
        <v>4242.4241314024457</v>
      </c>
      <c r="AA39" s="4">
        <v>4046.7733228685393</v>
      </c>
      <c r="AB39" s="4">
        <v>4265.3953262055584</v>
      </c>
      <c r="AC39" s="4">
        <v>4237.7695161158135</v>
      </c>
      <c r="AD39" s="5">
        <f t="shared" si="28"/>
        <v>6459.3381262171642</v>
      </c>
      <c r="AE39" s="5">
        <f t="shared" si="28"/>
        <v>6606.9424385022958</v>
      </c>
      <c r="AF39" s="5">
        <f t="shared" si="28"/>
        <v>6804.0174173837304</v>
      </c>
      <c r="AG39" s="5">
        <f t="shared" si="28"/>
        <v>6574.2081388145671</v>
      </c>
      <c r="AH39" s="143">
        <v>6772.7351997644109</v>
      </c>
      <c r="AI39" s="143">
        <v>6846.6238321769706</v>
      </c>
      <c r="AJ39" s="143">
        <v>6849.8003801385566</v>
      </c>
      <c r="AK39" s="143">
        <v>6702.2706090863194</v>
      </c>
      <c r="AL39" s="5">
        <f t="shared" si="29"/>
        <v>6763.2162236585718</v>
      </c>
      <c r="AM39" s="5">
        <f t="shared" si="29"/>
        <v>6404.3142752227404</v>
      </c>
      <c r="AN39" s="5">
        <f t="shared" si="29"/>
        <v>6951.2824389296866</v>
      </c>
      <c r="AO39" s="5">
        <f t="shared" si="29"/>
        <v>6824.2029395147711</v>
      </c>
      <c r="AP39" s="4">
        <v>246124</v>
      </c>
      <c r="AQ39" s="4">
        <v>250065.462</v>
      </c>
      <c r="AR39" s="4">
        <v>252641.69500000001</v>
      </c>
      <c r="AS39" s="5">
        <f t="shared" si="7"/>
        <v>935.24327443557149</v>
      </c>
      <c r="AT39" s="5">
        <f t="shared" si="7"/>
        <v>959.52642171227774</v>
      </c>
      <c r="AU39" s="5">
        <f t="shared" si="7"/>
        <v>1017.4378642133754</v>
      </c>
      <c r="AV39" s="5">
        <f t="shared" si="8"/>
        <v>906.6262336827233</v>
      </c>
      <c r="AW39" s="5">
        <f t="shared" si="8"/>
        <v>970.64020294237753</v>
      </c>
      <c r="AX39" s="5">
        <f t="shared" si="8"/>
        <v>981.13671109663187</v>
      </c>
      <c r="AY39" s="5">
        <f t="shared" si="8"/>
        <v>982.40699765927036</v>
      </c>
      <c r="AZ39" s="5">
        <f t="shared" si="9"/>
        <v>952.54881893223614</v>
      </c>
      <c r="BA39" s="5">
        <f t="shared" si="21"/>
        <v>1008.052880271857</v>
      </c>
      <c r="BB39" s="5">
        <f t="shared" si="21"/>
        <v>942.7695186287666</v>
      </c>
      <c r="BC39" s="5">
        <f t="shared" si="21"/>
        <v>1074.0736010653595</v>
      </c>
      <c r="BD39" s="5">
        <f t="shared" si="10"/>
        <v>1023.7555694830806</v>
      </c>
      <c r="BE39" s="5">
        <f t="shared" si="22"/>
        <v>1689.181050789585</v>
      </c>
      <c r="BF39" s="5">
        <f t="shared" si="22"/>
        <v>1724.8694269259272</v>
      </c>
      <c r="BG39" s="5">
        <f t="shared" si="22"/>
        <v>1747.0294032549457</v>
      </c>
      <c r="BH39" s="5">
        <f t="shared" si="11"/>
        <v>1722.3686247974001</v>
      </c>
      <c r="BI39" s="5">
        <f t="shared" si="11"/>
        <v>1737.7446917954696</v>
      </c>
      <c r="BJ39" s="5">
        <f t="shared" si="11"/>
        <v>1756.7958995959118</v>
      </c>
      <c r="BK39" s="5">
        <f t="shared" si="11"/>
        <v>1756.7958995959118</v>
      </c>
      <c r="BL39" s="5">
        <f t="shared" si="12"/>
        <v>1700.3270688290138</v>
      </c>
      <c r="BM39" s="5">
        <f t="shared" si="23"/>
        <v>1696.5254207725998</v>
      </c>
      <c r="BN39" s="5">
        <f t="shared" si="23"/>
        <v>1618.2855843037369</v>
      </c>
      <c r="BO39" s="5">
        <f t="shared" si="23"/>
        <v>1705.7114933391153</v>
      </c>
      <c r="BP39" s="5">
        <f t="shared" si="13"/>
        <v>1677.383266493606</v>
      </c>
      <c r="BQ39" s="5">
        <f t="shared" si="24"/>
        <v>2624.4243252251563</v>
      </c>
      <c r="BR39" s="5">
        <f t="shared" si="24"/>
        <v>2684.3958486382048</v>
      </c>
      <c r="BS39" s="5">
        <f t="shared" si="24"/>
        <v>2764.4672674683211</v>
      </c>
      <c r="BT39" s="5">
        <f t="shared" si="14"/>
        <v>2628.9948584801236</v>
      </c>
      <c r="BU39" s="5">
        <f t="shared" si="14"/>
        <v>2708.3848947378469</v>
      </c>
      <c r="BV39" s="5">
        <f t="shared" si="14"/>
        <v>2737.9326106925437</v>
      </c>
      <c r="BW39" s="5">
        <f t="shared" si="14"/>
        <v>2739.2028972551821</v>
      </c>
      <c r="BX39" s="5">
        <f t="shared" si="15"/>
        <v>2652.8758877612499</v>
      </c>
      <c r="BY39" s="5">
        <f t="shared" si="25"/>
        <v>2704.578301044457</v>
      </c>
      <c r="BZ39" s="5">
        <f t="shared" si="25"/>
        <v>2561.0551029325034</v>
      </c>
      <c r="CA39" s="5">
        <f t="shared" si="25"/>
        <v>2779.7850944044753</v>
      </c>
      <c r="CB39" s="5">
        <f t="shared" si="16"/>
        <v>2701.1388359766866</v>
      </c>
    </row>
    <row r="40" spans="1:80" x14ac:dyDescent="0.3">
      <c r="A40" s="189" t="s">
        <v>229</v>
      </c>
      <c r="B40" s="189" t="s">
        <v>260</v>
      </c>
      <c r="C40" s="189" t="s">
        <v>271</v>
      </c>
      <c r="D40" s="189" t="s">
        <v>269</v>
      </c>
      <c r="E40" s="189" t="s">
        <v>270</v>
      </c>
      <c r="F40" s="4">
        <v>12261.722305568437</v>
      </c>
      <c r="G40" s="4">
        <v>11872.491139194959</v>
      </c>
      <c r="H40" s="4">
        <v>12786.999463336266</v>
      </c>
      <c r="I40" s="4">
        <v>13984.854653156024</v>
      </c>
      <c r="J40" s="4">
        <v>14613.808551973398</v>
      </c>
      <c r="K40" s="4">
        <v>14475.57468538409</v>
      </c>
      <c r="L40" s="4">
        <v>14926.269441771521</v>
      </c>
      <c r="M40" s="4">
        <v>14786.613749348482</v>
      </c>
      <c r="N40" s="4">
        <v>14831.310133978794</v>
      </c>
      <c r="O40" s="4">
        <v>15170.792583431339</v>
      </c>
      <c r="P40" s="4">
        <v>15661.7144166418</v>
      </c>
      <c r="Q40" s="4">
        <v>14769.985622111093</v>
      </c>
      <c r="R40" s="4">
        <v>22359.199634280751</v>
      </c>
      <c r="S40" s="4">
        <v>22353.025995999757</v>
      </c>
      <c r="T40" s="4">
        <v>24089.694836055933</v>
      </c>
      <c r="U40" s="4">
        <v>24402.039521612118</v>
      </c>
      <c r="V40" s="4">
        <v>22971.13949803148</v>
      </c>
      <c r="W40" s="4">
        <v>22675.510601804701</v>
      </c>
      <c r="X40" s="4">
        <v>23618.744531781085</v>
      </c>
      <c r="Y40" s="4">
        <v>23405.671559220991</v>
      </c>
      <c r="Z40" s="4">
        <v>24603.520509890848</v>
      </c>
      <c r="AA40" s="4">
        <v>25747.485139130175</v>
      </c>
      <c r="AB40" s="4">
        <v>25728.789276151008</v>
      </c>
      <c r="AC40" s="4">
        <v>24632.171014222462</v>
      </c>
      <c r="AD40" s="5">
        <f t="shared" si="28"/>
        <v>34620.921939849184</v>
      </c>
      <c r="AE40" s="5">
        <f t="shared" si="28"/>
        <v>34225.517135194714</v>
      </c>
      <c r="AF40" s="5">
        <f t="shared" si="28"/>
        <v>36876.694299392198</v>
      </c>
      <c r="AG40" s="5">
        <f t="shared" si="28"/>
        <v>38386.894174768138</v>
      </c>
      <c r="AH40" s="143">
        <v>37584.948050004881</v>
      </c>
      <c r="AI40" s="143">
        <v>37151.085287188791</v>
      </c>
      <c r="AJ40" s="143">
        <v>38545.013973552603</v>
      </c>
      <c r="AK40" s="143">
        <v>38192.285308569473</v>
      </c>
      <c r="AL40" s="5">
        <f t="shared" si="29"/>
        <v>39434.830643869645</v>
      </c>
      <c r="AM40" s="5">
        <f t="shared" si="29"/>
        <v>40918.277722561514</v>
      </c>
      <c r="AN40" s="5">
        <f t="shared" si="29"/>
        <v>41390.503692792809</v>
      </c>
      <c r="AO40" s="5">
        <f t="shared" si="29"/>
        <v>39402.156636333559</v>
      </c>
      <c r="AP40" s="4">
        <v>1137123</v>
      </c>
      <c r="AQ40" s="4">
        <v>1147290.426</v>
      </c>
      <c r="AR40" s="4">
        <v>1156185.061</v>
      </c>
      <c r="AS40" s="5">
        <f t="shared" si="7"/>
        <v>1078.310992352493</v>
      </c>
      <c r="AT40" s="5">
        <f t="shared" si="7"/>
        <v>1044.0815232120851</v>
      </c>
      <c r="AU40" s="5">
        <f t="shared" si="7"/>
        <v>1124.5045138772382</v>
      </c>
      <c r="AV40" s="5">
        <f t="shared" si="8"/>
        <v>1218.946339673894</v>
      </c>
      <c r="AW40" s="5">
        <f t="shared" si="8"/>
        <v>1273.7671491711201</v>
      </c>
      <c r="AX40" s="5">
        <f t="shared" si="8"/>
        <v>1261.7184243272061</v>
      </c>
      <c r="AY40" s="5">
        <f t="shared" si="8"/>
        <v>1301.0018303570782</v>
      </c>
      <c r="AZ40" s="5">
        <f t="shared" si="9"/>
        <v>1278.9140984540434</v>
      </c>
      <c r="BA40" s="5">
        <f t="shared" si="21"/>
        <v>1292.7249977747827</v>
      </c>
      <c r="BB40" s="5">
        <f t="shared" si="21"/>
        <v>1322.3149291260049</v>
      </c>
      <c r="BC40" s="5">
        <f t="shared" si="21"/>
        <v>1365.1046031340109</v>
      </c>
      <c r="BD40" s="5">
        <f t="shared" si="10"/>
        <v>1277.4759093787577</v>
      </c>
      <c r="BE40" s="5">
        <f t="shared" si="22"/>
        <v>1966.2956104379869</v>
      </c>
      <c r="BF40" s="5">
        <f t="shared" si="22"/>
        <v>1965.7526930683625</v>
      </c>
      <c r="BG40" s="5">
        <f t="shared" si="22"/>
        <v>2118.4774941722167</v>
      </c>
      <c r="BH40" s="5">
        <f t="shared" si="11"/>
        <v>2126.9278439539698</v>
      </c>
      <c r="BI40" s="5">
        <f t="shared" si="11"/>
        <v>2002.2078958786224</v>
      </c>
      <c r="BJ40" s="5">
        <f t="shared" si="11"/>
        <v>1976.4403230368021</v>
      </c>
      <c r="BK40" s="5">
        <f t="shared" si="11"/>
        <v>2058.6543735161513</v>
      </c>
      <c r="BL40" s="5">
        <f t="shared" si="12"/>
        <v>2024.3879936467188</v>
      </c>
      <c r="BM40" s="5">
        <f t="shared" si="23"/>
        <v>2144.489307356152</v>
      </c>
      <c r="BN40" s="5">
        <f t="shared" si="23"/>
        <v>2244.1994246302702</v>
      </c>
      <c r="BO40" s="5">
        <f t="shared" si="23"/>
        <v>2242.5698579089344</v>
      </c>
      <c r="BP40" s="5">
        <f t="shared" si="13"/>
        <v>2130.4695800962668</v>
      </c>
      <c r="BQ40" s="5">
        <f t="shared" si="24"/>
        <v>3044.6066027904794</v>
      </c>
      <c r="BR40" s="5">
        <f t="shared" si="24"/>
        <v>3009.8342162804474</v>
      </c>
      <c r="BS40" s="5">
        <f t="shared" si="24"/>
        <v>3242.9820080494546</v>
      </c>
      <c r="BT40" s="5">
        <f t="shared" si="14"/>
        <v>3345.8741836278637</v>
      </c>
      <c r="BU40" s="5">
        <f t="shared" si="14"/>
        <v>3275.9750450497422</v>
      </c>
      <c r="BV40" s="5">
        <f t="shared" si="14"/>
        <v>3238.1587473640084</v>
      </c>
      <c r="BW40" s="5">
        <f t="shared" si="14"/>
        <v>3359.65620387323</v>
      </c>
      <c r="BX40" s="5">
        <f t="shared" si="15"/>
        <v>3303.3020921007619</v>
      </c>
      <c r="BY40" s="5">
        <f t="shared" si="25"/>
        <v>3437.2143051309354</v>
      </c>
      <c r="BZ40" s="5">
        <f t="shared" si="25"/>
        <v>3566.5143537562749</v>
      </c>
      <c r="CA40" s="5">
        <f t="shared" si="25"/>
        <v>3607.674461042945</v>
      </c>
      <c r="CB40" s="5">
        <f t="shared" si="16"/>
        <v>3407.9454894750243</v>
      </c>
    </row>
    <row r="41" spans="1:80" x14ac:dyDescent="0.3">
      <c r="A41" s="189" t="s">
        <v>223</v>
      </c>
      <c r="B41" s="189" t="s">
        <v>233</v>
      </c>
      <c r="C41" s="189" t="s">
        <v>258</v>
      </c>
      <c r="D41" s="189" t="s">
        <v>276</v>
      </c>
      <c r="E41" s="189" t="s">
        <v>277</v>
      </c>
      <c r="F41" s="4">
        <v>1317.7308556296375</v>
      </c>
      <c r="G41" s="4">
        <v>1279.857772737628</v>
      </c>
      <c r="H41" s="4">
        <v>1487.9967347207898</v>
      </c>
      <c r="I41" s="4">
        <v>1371.1455494731304</v>
      </c>
      <c r="J41" s="4">
        <v>1473.5877606794188</v>
      </c>
      <c r="K41" s="4">
        <v>1437.8643105786466</v>
      </c>
      <c r="L41" s="4">
        <v>1488.1622009410944</v>
      </c>
      <c r="M41" s="4">
        <v>1468.9190666126574</v>
      </c>
      <c r="N41" s="4">
        <v>1468.7605951415862</v>
      </c>
      <c r="O41" s="4">
        <v>1541.3738623033189</v>
      </c>
      <c r="P41" s="4">
        <v>1949.875280498874</v>
      </c>
      <c r="Q41" s="4">
        <v>2100.8291707065705</v>
      </c>
      <c r="R41" s="4">
        <v>3024.9880071990929</v>
      </c>
      <c r="S41" s="4">
        <v>3026.0577746457666</v>
      </c>
      <c r="T41" s="4">
        <v>3183.2499433553116</v>
      </c>
      <c r="U41" s="4">
        <v>3121.3262500037986</v>
      </c>
      <c r="V41" s="4">
        <v>3064.9021583756266</v>
      </c>
      <c r="W41" s="4">
        <v>2992.8283406844921</v>
      </c>
      <c r="X41" s="4">
        <v>3095.8710062645214</v>
      </c>
      <c r="Y41" s="4">
        <v>3060.4206412278331</v>
      </c>
      <c r="Z41" s="4">
        <v>3041.9421934137481</v>
      </c>
      <c r="AA41" s="4">
        <v>2993.4768346743513</v>
      </c>
      <c r="AB41" s="4">
        <v>3162.0030638717835</v>
      </c>
      <c r="AC41" s="4">
        <v>3147.3433905118218</v>
      </c>
      <c r="AD41" s="5">
        <f t="shared" si="28"/>
        <v>4342.7188628287304</v>
      </c>
      <c r="AE41" s="5">
        <f t="shared" si="28"/>
        <v>4305.9155473833944</v>
      </c>
      <c r="AF41" s="5">
        <f t="shared" si="28"/>
        <v>4671.2466780761015</v>
      </c>
      <c r="AG41" s="5">
        <f t="shared" si="28"/>
        <v>4492.4717994769289</v>
      </c>
      <c r="AH41" s="143">
        <v>4538.489919055045</v>
      </c>
      <c r="AI41" s="143">
        <v>4430.6926512631389</v>
      </c>
      <c r="AJ41" s="143">
        <v>4584.0332072056162</v>
      </c>
      <c r="AK41" s="143">
        <v>4529.3397078404905</v>
      </c>
      <c r="AL41" s="5">
        <f t="shared" si="29"/>
        <v>4510.7027885553343</v>
      </c>
      <c r="AM41" s="5">
        <f t="shared" si="29"/>
        <v>4534.8506969776699</v>
      </c>
      <c r="AN41" s="5">
        <f t="shared" si="29"/>
        <v>5111.8783443706579</v>
      </c>
      <c r="AO41" s="5">
        <f t="shared" si="29"/>
        <v>5248.1725612183927</v>
      </c>
      <c r="AP41" s="4">
        <v>148772</v>
      </c>
      <c r="AQ41" s="4">
        <v>148535.329</v>
      </c>
      <c r="AR41" s="4">
        <v>148582.10399999999</v>
      </c>
      <c r="AS41" s="5">
        <f t="shared" si="7"/>
        <v>885.738482798939</v>
      </c>
      <c r="AT41" s="5">
        <f t="shared" si="7"/>
        <v>860.28135182536232</v>
      </c>
      <c r="AU41" s="5">
        <f t="shared" si="7"/>
        <v>1000.1860126373174</v>
      </c>
      <c r="AV41" s="5">
        <f t="shared" si="8"/>
        <v>923.11072302073694</v>
      </c>
      <c r="AW41" s="5">
        <f t="shared" si="8"/>
        <v>992.07896909119768</v>
      </c>
      <c r="AX41" s="5">
        <f t="shared" si="8"/>
        <v>968.0284954824765</v>
      </c>
      <c r="AY41" s="5">
        <f t="shared" si="8"/>
        <v>1001.8910726222542</v>
      </c>
      <c r="AZ41" s="5">
        <f t="shared" si="9"/>
        <v>988.62448913272726</v>
      </c>
      <c r="BA41" s="5">
        <f t="shared" si="21"/>
        <v>988.82912572374369</v>
      </c>
      <c r="BB41" s="5">
        <f t="shared" si="21"/>
        <v>1037.7153184232143</v>
      </c>
      <c r="BC41" s="5">
        <f t="shared" si="21"/>
        <v>1312.7350197600963</v>
      </c>
      <c r="BD41" s="5">
        <f t="shared" si="10"/>
        <v>1413.918038680197</v>
      </c>
      <c r="BE41" s="5">
        <f t="shared" si="22"/>
        <v>2033.304658940589</v>
      </c>
      <c r="BF41" s="5">
        <f t="shared" si="22"/>
        <v>2034.0237239841949</v>
      </c>
      <c r="BG41" s="5">
        <f t="shared" si="22"/>
        <v>2139.683504527271</v>
      </c>
      <c r="BH41" s="5">
        <f t="shared" si="11"/>
        <v>2101.4032627913043</v>
      </c>
      <c r="BI41" s="5">
        <f t="shared" si="11"/>
        <v>2063.4162788137946</v>
      </c>
      <c r="BJ41" s="5">
        <f t="shared" si="11"/>
        <v>2014.8932653486713</v>
      </c>
      <c r="BK41" s="5">
        <f t="shared" si="11"/>
        <v>2084.2657616253177</v>
      </c>
      <c r="BL41" s="5">
        <f t="shared" si="12"/>
        <v>2059.7505075226513</v>
      </c>
      <c r="BM41" s="5">
        <f t="shared" si="23"/>
        <v>2047.9587003935933</v>
      </c>
      <c r="BN41" s="5">
        <f t="shared" si="23"/>
        <v>2015.3298577703029</v>
      </c>
      <c r="BO41" s="5">
        <f t="shared" si="23"/>
        <v>2128.7885415272372</v>
      </c>
      <c r="BP41" s="5">
        <f t="shared" si="13"/>
        <v>2118.2520005988217</v>
      </c>
      <c r="BQ41" s="5">
        <f t="shared" si="24"/>
        <v>2919.0431417395275</v>
      </c>
      <c r="BR41" s="5">
        <f t="shared" si="24"/>
        <v>2894.3050758095569</v>
      </c>
      <c r="BS41" s="5">
        <f t="shared" si="24"/>
        <v>3139.8695171645882</v>
      </c>
      <c r="BT41" s="5">
        <f t="shared" si="14"/>
        <v>3024.513985812041</v>
      </c>
      <c r="BU41" s="5">
        <f t="shared" si="14"/>
        <v>3055.4952479049916</v>
      </c>
      <c r="BV41" s="5">
        <f t="shared" si="14"/>
        <v>2982.9217608311483</v>
      </c>
      <c r="BW41" s="5">
        <f t="shared" si="14"/>
        <v>3086.1568342475725</v>
      </c>
      <c r="BX41" s="5">
        <f t="shared" si="15"/>
        <v>3048.3749966553783</v>
      </c>
      <c r="BY41" s="5">
        <f t="shared" si="25"/>
        <v>3036.7878261173369</v>
      </c>
      <c r="BZ41" s="5">
        <f t="shared" si="25"/>
        <v>3053.0451761935169</v>
      </c>
      <c r="CA41" s="5">
        <f t="shared" si="25"/>
        <v>3441.5235612873339</v>
      </c>
      <c r="CB41" s="5">
        <f t="shared" si="16"/>
        <v>3532.1700392790194</v>
      </c>
    </row>
    <row r="42" spans="1:80" x14ac:dyDescent="0.3">
      <c r="A42" s="189" t="s">
        <v>223</v>
      </c>
      <c r="B42" s="189" t="s">
        <v>233</v>
      </c>
      <c r="C42" s="189" t="s">
        <v>258</v>
      </c>
      <c r="D42" s="189" t="s">
        <v>284</v>
      </c>
      <c r="E42" s="189" t="s">
        <v>285</v>
      </c>
      <c r="F42" s="4">
        <v>1461.3788774590507</v>
      </c>
      <c r="G42" s="4">
        <v>1377.1466351111385</v>
      </c>
      <c r="H42" s="4">
        <v>1532.9535749142869</v>
      </c>
      <c r="I42" s="4">
        <v>1211.9863669542774</v>
      </c>
      <c r="J42" s="4">
        <v>1494.5217752128676</v>
      </c>
      <c r="K42" s="4">
        <v>1403.9611659025704</v>
      </c>
      <c r="L42" s="4">
        <v>1558.5326178944083</v>
      </c>
      <c r="M42" s="4">
        <v>1689.0846299122518</v>
      </c>
      <c r="N42" s="4">
        <v>1298.5053853660079</v>
      </c>
      <c r="O42" s="4">
        <v>1195.1870749232453</v>
      </c>
      <c r="P42" s="4">
        <v>1426.160528390812</v>
      </c>
      <c r="Q42" s="4">
        <v>1445.6767795391297</v>
      </c>
      <c r="R42" s="4">
        <v>3585.4559678789919</v>
      </c>
      <c r="S42" s="4">
        <v>3604.5055204492432</v>
      </c>
      <c r="T42" s="4">
        <v>3578.0228732508203</v>
      </c>
      <c r="U42" s="4">
        <v>3505.9645533288372</v>
      </c>
      <c r="V42" s="4">
        <v>3686.853233628306</v>
      </c>
      <c r="W42" s="4">
        <v>3672.9397983204954</v>
      </c>
      <c r="X42" s="4">
        <v>3648.701500042429</v>
      </c>
      <c r="Y42" s="4">
        <v>3548.9070754106092</v>
      </c>
      <c r="Z42" s="4">
        <v>3552.6618776068635</v>
      </c>
      <c r="AA42" s="4">
        <v>3485.9458990457633</v>
      </c>
      <c r="AB42" s="4">
        <v>3726.435666854115</v>
      </c>
      <c r="AC42" s="4">
        <v>3684.7149525665995</v>
      </c>
      <c r="AD42" s="5">
        <f t="shared" si="28"/>
        <v>5046.8348453380422</v>
      </c>
      <c r="AE42" s="5">
        <f t="shared" si="28"/>
        <v>4981.6521555603813</v>
      </c>
      <c r="AF42" s="5">
        <f t="shared" si="28"/>
        <v>5110.9764481651073</v>
      </c>
      <c r="AG42" s="5">
        <f t="shared" si="28"/>
        <v>4717.9509202831141</v>
      </c>
      <c r="AH42" s="143">
        <v>5181.3750088411743</v>
      </c>
      <c r="AI42" s="143">
        <v>5076.9009642230649</v>
      </c>
      <c r="AJ42" s="143">
        <v>5207.2341179368377</v>
      </c>
      <c r="AK42" s="143">
        <v>5237.9917053228601</v>
      </c>
      <c r="AL42" s="5">
        <f t="shared" si="29"/>
        <v>4851.167262972871</v>
      </c>
      <c r="AM42" s="5">
        <f t="shared" si="29"/>
        <v>4681.1329739690082</v>
      </c>
      <c r="AN42" s="5">
        <f t="shared" si="29"/>
        <v>5152.596195244927</v>
      </c>
      <c r="AO42" s="5">
        <f t="shared" si="29"/>
        <v>5130.3917321057288</v>
      </c>
      <c r="AP42" s="4">
        <v>139870</v>
      </c>
      <c r="AQ42" s="4">
        <v>139180.52100000001</v>
      </c>
      <c r="AR42" s="4">
        <v>138879.77600000001</v>
      </c>
      <c r="AS42" s="5">
        <f t="shared" si="7"/>
        <v>1044.8122381204337</v>
      </c>
      <c r="AT42" s="5">
        <f t="shared" si="7"/>
        <v>984.5904304791153</v>
      </c>
      <c r="AU42" s="5">
        <f t="shared" si="7"/>
        <v>1095.9845391537049</v>
      </c>
      <c r="AV42" s="5">
        <f t="shared" si="8"/>
        <v>870.80171725630873</v>
      </c>
      <c r="AW42" s="5">
        <f t="shared" si="8"/>
        <v>1073.8009632920309</v>
      </c>
      <c r="AX42" s="5">
        <f t="shared" si="8"/>
        <v>1008.7339491296849</v>
      </c>
      <c r="AY42" s="5">
        <f t="shared" si="8"/>
        <v>1119.7921998685492</v>
      </c>
      <c r="AZ42" s="5">
        <f t="shared" si="9"/>
        <v>1216.2207331845434</v>
      </c>
      <c r="BA42" s="5">
        <f t="shared" si="21"/>
        <v>932.96488333019511</v>
      </c>
      <c r="BB42" s="5">
        <f t="shared" si="21"/>
        <v>858.73157129742697</v>
      </c>
      <c r="BC42" s="5">
        <f t="shared" si="21"/>
        <v>1024.6839989848954</v>
      </c>
      <c r="BD42" s="5">
        <f t="shared" si="10"/>
        <v>1040.9555812785366</v>
      </c>
      <c r="BE42" s="5">
        <f t="shared" si="22"/>
        <v>2563.4202959026179</v>
      </c>
      <c r="BF42" s="5">
        <f t="shared" si="22"/>
        <v>2577.0397658177185</v>
      </c>
      <c r="BG42" s="5">
        <f t="shared" si="22"/>
        <v>2558.1060079007798</v>
      </c>
      <c r="BH42" s="5">
        <f t="shared" si="11"/>
        <v>2519.0051942173982</v>
      </c>
      <c r="BI42" s="5">
        <f t="shared" si="11"/>
        <v>2648.9721457705318</v>
      </c>
      <c r="BJ42" s="5">
        <f t="shared" si="11"/>
        <v>2638.9754628957708</v>
      </c>
      <c r="BK42" s="5">
        <f t="shared" si="11"/>
        <v>2621.5604553186208</v>
      </c>
      <c r="BL42" s="5">
        <f t="shared" si="12"/>
        <v>2555.3807599823672</v>
      </c>
      <c r="BM42" s="5">
        <f t="shared" si="23"/>
        <v>2552.5568176360421</v>
      </c>
      <c r="BN42" s="5">
        <f t="shared" si="23"/>
        <v>2504.6219643377849</v>
      </c>
      <c r="BO42" s="5">
        <f t="shared" si="23"/>
        <v>2677.4117815337927</v>
      </c>
      <c r="BP42" s="5">
        <f t="shared" si="13"/>
        <v>2653.1688476849208</v>
      </c>
      <c r="BQ42" s="5">
        <f t="shared" si="24"/>
        <v>3608.2325340230514</v>
      </c>
      <c r="BR42" s="5">
        <f t="shared" si="24"/>
        <v>3561.6301962968341</v>
      </c>
      <c r="BS42" s="5">
        <f t="shared" si="24"/>
        <v>3654.0905470544844</v>
      </c>
      <c r="BT42" s="5">
        <f t="shared" si="14"/>
        <v>3389.8069114737068</v>
      </c>
      <c r="BU42" s="5">
        <f t="shared" si="14"/>
        <v>3722.773109062563</v>
      </c>
      <c r="BV42" s="5">
        <f t="shared" si="14"/>
        <v>3647.7094120254551</v>
      </c>
      <c r="BW42" s="5">
        <f t="shared" si="14"/>
        <v>3741.3526551871705</v>
      </c>
      <c r="BX42" s="5">
        <f t="shared" si="15"/>
        <v>3771.6014931669097</v>
      </c>
      <c r="BY42" s="5">
        <f t="shared" si="25"/>
        <v>3485.5217009662369</v>
      </c>
      <c r="BZ42" s="5">
        <f t="shared" si="25"/>
        <v>3363.3535356352113</v>
      </c>
      <c r="CA42" s="5">
        <f t="shared" si="25"/>
        <v>3702.0957805186881</v>
      </c>
      <c r="CB42" s="5">
        <f t="shared" si="16"/>
        <v>3694.1244289634569</v>
      </c>
    </row>
    <row r="43" spans="1:80" x14ac:dyDescent="0.3">
      <c r="A43" s="189" t="s">
        <v>223</v>
      </c>
      <c r="B43" s="189" t="s">
        <v>233</v>
      </c>
      <c r="C43" s="189" t="s">
        <v>249</v>
      </c>
      <c r="D43" s="189" t="s">
        <v>291</v>
      </c>
      <c r="E43" s="189" t="s">
        <v>292</v>
      </c>
      <c r="F43" s="4">
        <v>2084.1601162732709</v>
      </c>
      <c r="G43" s="4">
        <v>2199.3445107005077</v>
      </c>
      <c r="H43" s="4">
        <v>2450.6476065253714</v>
      </c>
      <c r="I43" s="4">
        <v>2119.377805262247</v>
      </c>
      <c r="J43" s="4">
        <v>2114.5048089132274</v>
      </c>
      <c r="K43" s="4">
        <v>2225.5322405326924</v>
      </c>
      <c r="L43" s="4">
        <v>2468.5873067849975</v>
      </c>
      <c r="M43" s="4">
        <v>2145.0303651163472</v>
      </c>
      <c r="N43" s="4">
        <v>2297.8514264670648</v>
      </c>
      <c r="O43" s="4">
        <v>2157.5180381257774</v>
      </c>
      <c r="P43" s="4">
        <v>2462.59040155609</v>
      </c>
      <c r="Q43" s="4">
        <v>2389.6830865538791</v>
      </c>
      <c r="R43" s="4">
        <v>5496.7017735732434</v>
      </c>
      <c r="S43" s="4">
        <v>5558.0126006240671</v>
      </c>
      <c r="T43" s="4">
        <v>6124.5109904901838</v>
      </c>
      <c r="U43" s="4">
        <v>5711.103957936506</v>
      </c>
      <c r="V43" s="4">
        <v>5546.164747850642</v>
      </c>
      <c r="W43" s="4">
        <v>5603.6355682098656</v>
      </c>
      <c r="X43" s="4">
        <v>6177.9930282159548</v>
      </c>
      <c r="Y43" s="4">
        <v>5714.7076879077022</v>
      </c>
      <c r="Z43" s="4">
        <v>5790.224466862971</v>
      </c>
      <c r="AA43" s="4">
        <v>5445.227366784733</v>
      </c>
      <c r="AB43" s="4">
        <v>5850.4081447705303</v>
      </c>
      <c r="AC43" s="4">
        <v>5869.4170635561268</v>
      </c>
      <c r="AD43" s="5">
        <f t="shared" si="28"/>
        <v>7580.8618898465138</v>
      </c>
      <c r="AE43" s="5">
        <f t="shared" si="28"/>
        <v>7757.3571113245744</v>
      </c>
      <c r="AF43" s="5">
        <f t="shared" si="28"/>
        <v>8575.1585970155556</v>
      </c>
      <c r="AG43" s="5">
        <f t="shared" si="28"/>
        <v>7830.4817631987535</v>
      </c>
      <c r="AH43" s="143">
        <v>7660.669556763869</v>
      </c>
      <c r="AI43" s="143">
        <v>7829.1678087425571</v>
      </c>
      <c r="AJ43" s="143">
        <v>8646.5803350009519</v>
      </c>
      <c r="AK43" s="143">
        <v>7859.738053024048</v>
      </c>
      <c r="AL43" s="5">
        <f t="shared" si="29"/>
        <v>8088.0758933300358</v>
      </c>
      <c r="AM43" s="5">
        <f t="shared" si="29"/>
        <v>7602.7454049105108</v>
      </c>
      <c r="AN43" s="5">
        <f t="shared" si="29"/>
        <v>8312.9985463266203</v>
      </c>
      <c r="AO43" s="5">
        <f t="shared" si="29"/>
        <v>8259.1001501100054</v>
      </c>
      <c r="AP43" s="4">
        <v>284813</v>
      </c>
      <c r="AQ43" s="4">
        <v>285841.848</v>
      </c>
      <c r="AR43" s="4">
        <v>287042.84100000001</v>
      </c>
      <c r="AS43" s="5">
        <f t="shared" si="7"/>
        <v>731.76439146853227</v>
      </c>
      <c r="AT43" s="5">
        <f t="shared" si="7"/>
        <v>772.20650416255853</v>
      </c>
      <c r="AU43" s="5">
        <f t="shared" si="7"/>
        <v>860.44092317603872</v>
      </c>
      <c r="AV43" s="5">
        <f t="shared" si="8"/>
        <v>741.45119760849263</v>
      </c>
      <c r="AW43" s="5">
        <f t="shared" si="8"/>
        <v>739.74641001944099</v>
      </c>
      <c r="AX43" s="5">
        <f t="shared" si="8"/>
        <v>778.58866926045494</v>
      </c>
      <c r="AY43" s="5">
        <f t="shared" si="8"/>
        <v>863.61997869010327</v>
      </c>
      <c r="AZ43" s="5">
        <f t="shared" si="9"/>
        <v>747.28579108382883</v>
      </c>
      <c r="BA43" s="5">
        <f t="shared" si="21"/>
        <v>803.8890885099039</v>
      </c>
      <c r="BB43" s="5">
        <f t="shared" si="21"/>
        <v>754.79432183274207</v>
      </c>
      <c r="BC43" s="5">
        <f t="shared" si="21"/>
        <v>861.52199854098683</v>
      </c>
      <c r="BD43" s="5">
        <f t="shared" si="10"/>
        <v>832.51791900773412</v>
      </c>
      <c r="BE43" s="5">
        <f t="shared" si="22"/>
        <v>1929.9335962801006</v>
      </c>
      <c r="BF43" s="5">
        <f t="shared" si="22"/>
        <v>1951.4602917086183</v>
      </c>
      <c r="BG43" s="5">
        <f t="shared" si="22"/>
        <v>2150.3621641182754</v>
      </c>
      <c r="BH43" s="5">
        <f t="shared" si="11"/>
        <v>1997.9943447386704</v>
      </c>
      <c r="BI43" s="5">
        <f t="shared" si="11"/>
        <v>1940.2913837342116</v>
      </c>
      <c r="BJ43" s="5">
        <f t="shared" si="11"/>
        <v>1960.3971942589264</v>
      </c>
      <c r="BK43" s="5">
        <f t="shared" si="11"/>
        <v>2161.3325940349905</v>
      </c>
      <c r="BL43" s="5">
        <f t="shared" si="12"/>
        <v>1990.8901639904345</v>
      </c>
      <c r="BM43" s="5">
        <f t="shared" si="23"/>
        <v>2025.6741647090705</v>
      </c>
      <c r="BN43" s="5">
        <f t="shared" si="23"/>
        <v>1904.9790661809368</v>
      </c>
      <c r="BO43" s="5">
        <f t="shared" si="23"/>
        <v>2046.7290516434564</v>
      </c>
      <c r="BP43" s="5">
        <f t="shared" si="13"/>
        <v>2044.7878243917348</v>
      </c>
      <c r="BQ43" s="5">
        <f t="shared" si="24"/>
        <v>2661.6979877486328</v>
      </c>
      <c r="BR43" s="5">
        <f t="shared" si="24"/>
        <v>2723.6667958711764</v>
      </c>
      <c r="BS43" s="5">
        <f t="shared" si="24"/>
        <v>3010.8030872943141</v>
      </c>
      <c r="BT43" s="5">
        <f t="shared" si="14"/>
        <v>2739.4455423471632</v>
      </c>
      <c r="BU43" s="5">
        <f t="shared" si="14"/>
        <v>2680.0377937536523</v>
      </c>
      <c r="BV43" s="5">
        <f t="shared" si="14"/>
        <v>2738.9858635193814</v>
      </c>
      <c r="BW43" s="5">
        <f t="shared" si="14"/>
        <v>3024.9525727250934</v>
      </c>
      <c r="BX43" s="5">
        <f t="shared" si="15"/>
        <v>2738.1759550742627</v>
      </c>
      <c r="BY43" s="5">
        <f t="shared" si="25"/>
        <v>2829.5632532189743</v>
      </c>
      <c r="BZ43" s="5">
        <f t="shared" si="25"/>
        <v>2659.7733880136793</v>
      </c>
      <c r="CA43" s="5">
        <f t="shared" si="25"/>
        <v>2908.2510501844431</v>
      </c>
      <c r="CB43" s="5">
        <f t="shared" si="16"/>
        <v>2877.3057433994691</v>
      </c>
    </row>
    <row r="44" spans="1:80" x14ac:dyDescent="0.3">
      <c r="A44" s="189" t="s">
        <v>247</v>
      </c>
      <c r="B44" s="189" t="s">
        <v>288</v>
      </c>
      <c r="C44" s="189" t="s">
        <v>293</v>
      </c>
      <c r="D44" s="189" t="s">
        <v>297</v>
      </c>
      <c r="E44" s="189" t="s">
        <v>298</v>
      </c>
      <c r="F44" s="4">
        <v>3630.9710234170861</v>
      </c>
      <c r="G44" s="4">
        <v>3798.7599598806919</v>
      </c>
      <c r="H44" s="4">
        <v>3822.268849330263</v>
      </c>
      <c r="I44" s="4">
        <v>3700.5757745324827</v>
      </c>
      <c r="J44" s="4">
        <v>3398.6478806213249</v>
      </c>
      <c r="K44" s="4">
        <v>3567.3587343182471</v>
      </c>
      <c r="L44" s="4">
        <v>3587.1799548345521</v>
      </c>
      <c r="M44" s="4">
        <v>3520.3409554191048</v>
      </c>
      <c r="N44" s="4">
        <v>3867.90375237943</v>
      </c>
      <c r="O44" s="4">
        <v>3929.2112483949786</v>
      </c>
      <c r="P44" s="4">
        <v>4272.1644591887216</v>
      </c>
      <c r="Q44" s="4">
        <v>4072.1084195590374</v>
      </c>
      <c r="R44" s="4">
        <v>7124.576379070013</v>
      </c>
      <c r="S44" s="4">
        <v>7025.9312351051449</v>
      </c>
      <c r="T44" s="4">
        <v>7348.1413081492665</v>
      </c>
      <c r="U44" s="4">
        <v>7559.2603545787479</v>
      </c>
      <c r="V44" s="4">
        <v>7547.7363891622917</v>
      </c>
      <c r="W44" s="4">
        <v>7460.1542519972227</v>
      </c>
      <c r="X44" s="4">
        <v>7802.1855455576497</v>
      </c>
      <c r="Y44" s="4">
        <v>7604.4342990112564</v>
      </c>
      <c r="Z44" s="4">
        <v>7192.7982543354346</v>
      </c>
      <c r="AA44" s="4">
        <v>7027.3141109551207</v>
      </c>
      <c r="AB44" s="4">
        <v>7651.9130365270576</v>
      </c>
      <c r="AC44" s="4">
        <v>7595.215126678092</v>
      </c>
      <c r="AD44" s="5">
        <f t="shared" si="28"/>
        <v>10755.5474024871</v>
      </c>
      <c r="AE44" s="5">
        <f t="shared" si="28"/>
        <v>10824.691194985837</v>
      </c>
      <c r="AF44" s="5">
        <f t="shared" si="28"/>
        <v>11170.41015747953</v>
      </c>
      <c r="AG44" s="5">
        <f t="shared" si="28"/>
        <v>11259.836129111231</v>
      </c>
      <c r="AH44" s="143">
        <v>10946.384269783615</v>
      </c>
      <c r="AI44" s="143">
        <v>11027.512986315471</v>
      </c>
      <c r="AJ44" s="143">
        <v>11389.365500392201</v>
      </c>
      <c r="AK44" s="143">
        <v>11124.775254430362</v>
      </c>
      <c r="AL44" s="5">
        <f t="shared" si="29"/>
        <v>11060.702006714864</v>
      </c>
      <c r="AM44" s="5">
        <f t="shared" si="29"/>
        <v>10956.5253593501</v>
      </c>
      <c r="AN44" s="5">
        <f t="shared" si="29"/>
        <v>11924.077495715779</v>
      </c>
      <c r="AO44" s="5">
        <f t="shared" si="29"/>
        <v>11667.32354623713</v>
      </c>
      <c r="AP44" s="4">
        <v>346022</v>
      </c>
      <c r="AQ44" s="4">
        <v>348724.61699999997</v>
      </c>
      <c r="AR44" s="4">
        <v>350712.59899999999</v>
      </c>
      <c r="AS44" s="5">
        <f t="shared" si="7"/>
        <v>1049.3468691057465</v>
      </c>
      <c r="AT44" s="5">
        <f t="shared" si="7"/>
        <v>1097.8376981465606</v>
      </c>
      <c r="AU44" s="5">
        <f t="shared" si="7"/>
        <v>1104.6317428748064</v>
      </c>
      <c r="AV44" s="5">
        <f t="shared" si="8"/>
        <v>1061.1742315090085</v>
      </c>
      <c r="AW44" s="5">
        <f t="shared" si="8"/>
        <v>974.59362343247631</v>
      </c>
      <c r="AX44" s="5">
        <f t="shared" si="8"/>
        <v>1022.97301664776</v>
      </c>
      <c r="AY44" s="5">
        <f t="shared" si="8"/>
        <v>1028.6569344298834</v>
      </c>
      <c r="AZ44" s="5">
        <f t="shared" si="9"/>
        <v>1003.7680327016438</v>
      </c>
      <c r="BA44" s="5">
        <f t="shared" si="21"/>
        <v>1109.1570723208881</v>
      </c>
      <c r="BB44" s="5">
        <f t="shared" si="21"/>
        <v>1126.7375622051309</v>
      </c>
      <c r="BC44" s="5">
        <f t="shared" si="21"/>
        <v>1225.0825582493139</v>
      </c>
      <c r="BD44" s="5">
        <f t="shared" si="10"/>
        <v>1161.0955612002515</v>
      </c>
      <c r="BE44" s="5">
        <f t="shared" si="22"/>
        <v>2058.9952023484093</v>
      </c>
      <c r="BF44" s="5">
        <f t="shared" si="22"/>
        <v>2030.4868578024357</v>
      </c>
      <c r="BG44" s="5">
        <f t="shared" si="22"/>
        <v>2123.6052355483948</v>
      </c>
      <c r="BH44" s="5">
        <f t="shared" si="11"/>
        <v>2167.687621140537</v>
      </c>
      <c r="BI44" s="5">
        <f t="shared" si="11"/>
        <v>2164.3830177788373</v>
      </c>
      <c r="BJ44" s="5">
        <f t="shared" si="11"/>
        <v>2139.2680322299193</v>
      </c>
      <c r="BK44" s="5">
        <f t="shared" si="11"/>
        <v>2237.3486600051669</v>
      </c>
      <c r="BL44" s="5">
        <f t="shared" si="12"/>
        <v>2168.2809002853237</v>
      </c>
      <c r="BM44" s="5">
        <f t="shared" si="23"/>
        <v>2062.6012342384865</v>
      </c>
      <c r="BN44" s="5">
        <f t="shared" si="23"/>
        <v>2015.1471299644788</v>
      </c>
      <c r="BO44" s="5">
        <f t="shared" si="23"/>
        <v>2194.2566321686027</v>
      </c>
      <c r="BP44" s="5">
        <f t="shared" si="13"/>
        <v>2165.6522030673023</v>
      </c>
      <c r="BQ44" s="5">
        <f t="shared" si="24"/>
        <v>3108.3420714541562</v>
      </c>
      <c r="BR44" s="5">
        <f t="shared" si="24"/>
        <v>3128.3245559489965</v>
      </c>
      <c r="BS44" s="5">
        <f t="shared" si="24"/>
        <v>3228.236978423201</v>
      </c>
      <c r="BT44" s="5">
        <f t="shared" si="14"/>
        <v>3228.8618526495457</v>
      </c>
      <c r="BU44" s="5">
        <f t="shared" si="14"/>
        <v>3138.9766412113136</v>
      </c>
      <c r="BV44" s="5">
        <f t="shared" si="14"/>
        <v>3162.24104887768</v>
      </c>
      <c r="BW44" s="5">
        <f t="shared" si="14"/>
        <v>3266.0055944350502</v>
      </c>
      <c r="BX44" s="5">
        <f t="shared" si="15"/>
        <v>3172.0489329869679</v>
      </c>
      <c r="BY44" s="5">
        <f t="shared" si="25"/>
        <v>3171.7583065593744</v>
      </c>
      <c r="BZ44" s="5">
        <f t="shared" si="25"/>
        <v>3141.8846921696104</v>
      </c>
      <c r="CA44" s="5">
        <f t="shared" si="25"/>
        <v>3419.3391904179166</v>
      </c>
      <c r="CB44" s="5">
        <f t="shared" si="16"/>
        <v>3326.7477642675535</v>
      </c>
    </row>
    <row r="45" spans="1:80" x14ac:dyDescent="0.3">
      <c r="A45" s="189" t="s">
        <v>256</v>
      </c>
      <c r="B45" s="189" t="s">
        <v>280</v>
      </c>
      <c r="C45" s="189" t="s">
        <v>304</v>
      </c>
      <c r="D45" s="189" t="s">
        <v>302</v>
      </c>
      <c r="E45" s="189" t="s">
        <v>303</v>
      </c>
      <c r="F45" s="4">
        <v>1172.8465352843727</v>
      </c>
      <c r="G45" s="4">
        <v>1139.637857786543</v>
      </c>
      <c r="H45" s="4">
        <v>1278.3912336268816</v>
      </c>
      <c r="I45" s="4">
        <v>1292.3037062315275</v>
      </c>
      <c r="J45" s="4">
        <v>1229.2615297034251</v>
      </c>
      <c r="K45" s="4">
        <v>1226.3129037408487</v>
      </c>
      <c r="L45" s="4">
        <v>1354.3605999428755</v>
      </c>
      <c r="M45" s="4">
        <v>1250.6170513480897</v>
      </c>
      <c r="N45" s="4">
        <v>1405.4086339944606</v>
      </c>
      <c r="O45" s="4">
        <v>1312.6548383960785</v>
      </c>
      <c r="P45" s="4">
        <v>1282.1879795908856</v>
      </c>
      <c r="Q45" s="4">
        <v>1335.1662722709643</v>
      </c>
      <c r="R45" s="4">
        <v>1939.5164939339343</v>
      </c>
      <c r="S45" s="4">
        <v>1937.6749600093503</v>
      </c>
      <c r="T45" s="4">
        <v>1969.7790345424405</v>
      </c>
      <c r="U45" s="4">
        <v>1927.5389846775909</v>
      </c>
      <c r="V45" s="4">
        <v>1852.0837630932149</v>
      </c>
      <c r="W45" s="4">
        <v>1882.2165588831012</v>
      </c>
      <c r="X45" s="4">
        <v>1940.7026927241684</v>
      </c>
      <c r="Y45" s="4">
        <v>1815.8420067439265</v>
      </c>
      <c r="Z45" s="4">
        <v>1931.1132724265979</v>
      </c>
      <c r="AA45" s="4">
        <v>1976.1874476740313</v>
      </c>
      <c r="AB45" s="4">
        <v>2019.936245372437</v>
      </c>
      <c r="AC45" s="4">
        <v>1960.2933565162559</v>
      </c>
      <c r="AD45" s="5">
        <f t="shared" si="28"/>
        <v>3112.363029218307</v>
      </c>
      <c r="AE45" s="5">
        <f t="shared" si="28"/>
        <v>3077.3128177958934</v>
      </c>
      <c r="AF45" s="5">
        <f t="shared" si="28"/>
        <v>3248.1702681693223</v>
      </c>
      <c r="AG45" s="5">
        <f t="shared" si="28"/>
        <v>3219.8426909091186</v>
      </c>
      <c r="AH45" s="143">
        <v>3081.34529279664</v>
      </c>
      <c r="AI45" s="143">
        <v>3108.5294626239502</v>
      </c>
      <c r="AJ45" s="143">
        <v>3295.0632926670442</v>
      </c>
      <c r="AK45" s="143">
        <v>3066.4590580920167</v>
      </c>
      <c r="AL45" s="5">
        <f t="shared" si="29"/>
        <v>3336.5219064210587</v>
      </c>
      <c r="AM45" s="5">
        <f t="shared" si="29"/>
        <v>3288.8422860701098</v>
      </c>
      <c r="AN45" s="5">
        <f t="shared" si="29"/>
        <v>3302.1242249633224</v>
      </c>
      <c r="AO45" s="5">
        <f t="shared" si="29"/>
        <v>3295.45962878722</v>
      </c>
      <c r="AP45" s="4">
        <v>120377</v>
      </c>
      <c r="AQ45" s="4">
        <v>121553.685</v>
      </c>
      <c r="AR45" s="4">
        <v>122462.446</v>
      </c>
      <c r="AS45" s="5">
        <f t="shared" si="7"/>
        <v>974.31115186819136</v>
      </c>
      <c r="AT45" s="5">
        <f t="shared" si="7"/>
        <v>946.72392382809255</v>
      </c>
      <c r="AU45" s="5">
        <f t="shared" si="7"/>
        <v>1061.9896106622375</v>
      </c>
      <c r="AV45" s="5">
        <f t="shared" si="8"/>
        <v>1063.1546927034976</v>
      </c>
      <c r="AW45" s="5">
        <f t="shared" si="8"/>
        <v>1011.291043709144</v>
      </c>
      <c r="AX45" s="5">
        <f t="shared" si="8"/>
        <v>1008.8652629007905</v>
      </c>
      <c r="AY45" s="5">
        <f t="shared" si="8"/>
        <v>1114.2077674920968</v>
      </c>
      <c r="AZ45" s="5">
        <f t="shared" si="9"/>
        <v>1021.2249487063895</v>
      </c>
      <c r="BA45" s="5">
        <f t="shared" si="21"/>
        <v>1156.2040541958563</v>
      </c>
      <c r="BB45" s="5">
        <f t="shared" si="21"/>
        <v>1079.8971980126137</v>
      </c>
      <c r="BC45" s="5">
        <f t="shared" si="21"/>
        <v>1054.8326688663412</v>
      </c>
      <c r="BD45" s="5">
        <f t="shared" si="10"/>
        <v>1090.2658863035974</v>
      </c>
      <c r="BE45" s="5">
        <f t="shared" si="22"/>
        <v>1611.2018856874106</v>
      </c>
      <c r="BF45" s="5">
        <f t="shared" si="22"/>
        <v>1609.6720802224265</v>
      </c>
      <c r="BG45" s="5">
        <f t="shared" si="22"/>
        <v>1636.3416886468681</v>
      </c>
      <c r="BH45" s="5">
        <f t="shared" si="11"/>
        <v>1585.7511721488252</v>
      </c>
      <c r="BI45" s="5">
        <f t="shared" si="11"/>
        <v>1523.6755373506076</v>
      </c>
      <c r="BJ45" s="5">
        <f t="shared" si="11"/>
        <v>1548.4652389461505</v>
      </c>
      <c r="BK45" s="5">
        <f t="shared" si="11"/>
        <v>1596.5807147057437</v>
      </c>
      <c r="BL45" s="5">
        <f t="shared" si="12"/>
        <v>1482.7745697190521</v>
      </c>
      <c r="BM45" s="5">
        <f t="shared" si="23"/>
        <v>1588.6916734993247</v>
      </c>
      <c r="BN45" s="5">
        <f t="shared" si="23"/>
        <v>1625.7733755040263</v>
      </c>
      <c r="BO45" s="5">
        <f t="shared" si="23"/>
        <v>1661.7647135686896</v>
      </c>
      <c r="BP45" s="5">
        <f t="shared" si="13"/>
        <v>1600.7301997840677</v>
      </c>
      <c r="BQ45" s="5">
        <f t="shared" si="24"/>
        <v>2585.5130375556023</v>
      </c>
      <c r="BR45" s="5">
        <f t="shared" si="24"/>
        <v>2556.396004050519</v>
      </c>
      <c r="BS45" s="5">
        <f t="shared" si="24"/>
        <v>2698.3312993091058</v>
      </c>
      <c r="BT45" s="5">
        <f t="shared" si="14"/>
        <v>2648.9058648523232</v>
      </c>
      <c r="BU45" s="5">
        <f t="shared" si="14"/>
        <v>2534.9665810597517</v>
      </c>
      <c r="BV45" s="5">
        <f t="shared" si="14"/>
        <v>2557.3305018469414</v>
      </c>
      <c r="BW45" s="5">
        <f t="shared" si="14"/>
        <v>2710.7884821978405</v>
      </c>
      <c r="BX45" s="5">
        <f t="shared" si="15"/>
        <v>2503.9995184254421</v>
      </c>
      <c r="BY45" s="5">
        <f t="shared" si="25"/>
        <v>2744.8957276951814</v>
      </c>
      <c r="BZ45" s="5">
        <f t="shared" si="25"/>
        <v>2705.6705735166402</v>
      </c>
      <c r="CA45" s="5">
        <f t="shared" si="25"/>
        <v>2716.5973824350308</v>
      </c>
      <c r="CB45" s="5">
        <f t="shared" si="16"/>
        <v>2690.9960860876649</v>
      </c>
    </row>
    <row r="46" spans="1:80" x14ac:dyDescent="0.3">
      <c r="A46" s="189" t="s">
        <v>223</v>
      </c>
      <c r="B46" s="189" t="s">
        <v>242</v>
      </c>
      <c r="C46" s="189" t="s">
        <v>217</v>
      </c>
      <c r="D46" s="189" t="s">
        <v>308</v>
      </c>
      <c r="E46" s="189" t="s">
        <v>309</v>
      </c>
      <c r="F46" s="4">
        <v>5378.2879361392843</v>
      </c>
      <c r="G46" s="4">
        <v>5475.524712658932</v>
      </c>
      <c r="H46" s="4">
        <v>7615.7277738152243</v>
      </c>
      <c r="I46" s="4">
        <v>7865.705804794271</v>
      </c>
      <c r="J46" s="4">
        <v>5299.8889713095305</v>
      </c>
      <c r="K46" s="4">
        <v>5476.5905416655496</v>
      </c>
      <c r="L46" s="4">
        <v>5776.4872658041286</v>
      </c>
      <c r="M46" s="4">
        <v>5516.539879214547</v>
      </c>
      <c r="N46" s="4">
        <v>8030.4941928374374</v>
      </c>
      <c r="O46" s="4">
        <v>7444.3079535634843</v>
      </c>
      <c r="P46" s="4">
        <v>7702.9155382405643</v>
      </c>
      <c r="Q46" s="4">
        <v>7950.3621909971116</v>
      </c>
      <c r="R46" s="4">
        <v>11801.625051807205</v>
      </c>
      <c r="S46" s="4">
        <v>11897.620315448155</v>
      </c>
      <c r="T46" s="4">
        <v>13236.404219486292</v>
      </c>
      <c r="U46" s="4">
        <v>13084.605678430125</v>
      </c>
      <c r="V46" s="4">
        <v>11465.94625339819</v>
      </c>
      <c r="W46" s="4">
        <v>11305.525646568267</v>
      </c>
      <c r="X46" s="4">
        <v>11891.520418000549</v>
      </c>
      <c r="Y46" s="4">
        <v>11657.47712789415</v>
      </c>
      <c r="Z46" s="4">
        <v>12571.105989147734</v>
      </c>
      <c r="AA46" s="4">
        <v>12545.042231381594</v>
      </c>
      <c r="AB46" s="4">
        <v>13440.093982497821</v>
      </c>
      <c r="AC46" s="4">
        <v>12841.266556352344</v>
      </c>
      <c r="AD46" s="5">
        <f t="shared" si="28"/>
        <v>17179.912987946489</v>
      </c>
      <c r="AE46" s="5">
        <f t="shared" si="28"/>
        <v>17373.145028107087</v>
      </c>
      <c r="AF46" s="5">
        <f t="shared" si="28"/>
        <v>20852.131993301518</v>
      </c>
      <c r="AG46" s="5">
        <f t="shared" si="28"/>
        <v>20950.311483224395</v>
      </c>
      <c r="AH46" s="143">
        <v>16765.835224707716</v>
      </c>
      <c r="AI46" s="143">
        <v>16782.116188233817</v>
      </c>
      <c r="AJ46" s="143">
        <v>17668.007683804677</v>
      </c>
      <c r="AK46" s="143">
        <v>17174.017007108698</v>
      </c>
      <c r="AL46" s="5">
        <f t="shared" si="29"/>
        <v>20601.600181985174</v>
      </c>
      <c r="AM46" s="5">
        <f t="shared" si="29"/>
        <v>19989.350184945077</v>
      </c>
      <c r="AN46" s="5">
        <f t="shared" si="29"/>
        <v>21143.009520738386</v>
      </c>
      <c r="AO46" s="5">
        <f t="shared" si="29"/>
        <v>20791.628747349456</v>
      </c>
      <c r="AP46" s="4">
        <v>534800</v>
      </c>
      <c r="AQ46" s="4">
        <v>535355.29799999995</v>
      </c>
      <c r="AR46" s="4">
        <v>536782.51800000004</v>
      </c>
      <c r="AS46" s="5">
        <f t="shared" si="7"/>
        <v>1005.6634136386097</v>
      </c>
      <c r="AT46" s="5">
        <f t="shared" si="7"/>
        <v>1023.8453090237346</v>
      </c>
      <c r="AU46" s="5">
        <f t="shared" si="7"/>
        <v>1424.0328672055393</v>
      </c>
      <c r="AV46" s="5">
        <f t="shared" si="8"/>
        <v>1469.2496430275864</v>
      </c>
      <c r="AW46" s="5">
        <f t="shared" si="8"/>
        <v>989.97600119192816</v>
      </c>
      <c r="AX46" s="5">
        <f t="shared" si="8"/>
        <v>1022.9824122643781</v>
      </c>
      <c r="AY46" s="5">
        <f t="shared" si="8"/>
        <v>1079.0006725223682</v>
      </c>
      <c r="AZ46" s="5">
        <f t="shared" si="9"/>
        <v>1027.7048328191916</v>
      </c>
      <c r="BA46" s="5">
        <f t="shared" si="21"/>
        <v>1500.030768881536</v>
      </c>
      <c r="BB46" s="5">
        <f t="shared" si="21"/>
        <v>1390.5359639428627</v>
      </c>
      <c r="BC46" s="5">
        <f t="shared" si="21"/>
        <v>1438.8417499588404</v>
      </c>
      <c r="BD46" s="5">
        <f t="shared" si="10"/>
        <v>1481.1142174710524</v>
      </c>
      <c r="BE46" s="5">
        <f t="shared" si="22"/>
        <v>2206.7361727388193</v>
      </c>
      <c r="BF46" s="5">
        <f t="shared" si="22"/>
        <v>2224.6859228586677</v>
      </c>
      <c r="BG46" s="5">
        <f t="shared" si="22"/>
        <v>2475.0194875628817</v>
      </c>
      <c r="BH46" s="5">
        <f t="shared" si="11"/>
        <v>2444.0975418216794</v>
      </c>
      <c r="BI46" s="5">
        <f t="shared" si="11"/>
        <v>2141.7451730155831</v>
      </c>
      <c r="BJ46" s="5">
        <f t="shared" si="11"/>
        <v>2111.7799130416502</v>
      </c>
      <c r="BK46" s="5">
        <f t="shared" si="11"/>
        <v>2221.2389533502947</v>
      </c>
      <c r="BL46" s="5">
        <f t="shared" si="12"/>
        <v>2171.7318908463685</v>
      </c>
      <c r="BM46" s="5">
        <f t="shared" si="23"/>
        <v>2348.1799911407124</v>
      </c>
      <c r="BN46" s="5">
        <f t="shared" si="23"/>
        <v>2343.3114939270845</v>
      </c>
      <c r="BO46" s="5">
        <f t="shared" si="23"/>
        <v>2510.4998554619369</v>
      </c>
      <c r="BP46" s="5">
        <f t="shared" si="13"/>
        <v>2392.2661647398031</v>
      </c>
      <c r="BQ46" s="5">
        <f t="shared" si="24"/>
        <v>3212.3995863774289</v>
      </c>
      <c r="BR46" s="5">
        <f t="shared" si="24"/>
        <v>3248.5312318824017</v>
      </c>
      <c r="BS46" s="5">
        <f t="shared" si="24"/>
        <v>3899.0523547684215</v>
      </c>
      <c r="BT46" s="5">
        <f t="shared" si="14"/>
        <v>3913.3471848492654</v>
      </c>
      <c r="BU46" s="5">
        <f t="shared" si="14"/>
        <v>3131.7211742075106</v>
      </c>
      <c r="BV46" s="5">
        <f t="shared" si="14"/>
        <v>3134.7623253060287</v>
      </c>
      <c r="BW46" s="5">
        <f t="shared" si="14"/>
        <v>3300.2396258726626</v>
      </c>
      <c r="BX46" s="5">
        <f t="shared" si="15"/>
        <v>3199.4367236655598</v>
      </c>
      <c r="BY46" s="5">
        <f t="shared" si="25"/>
        <v>3848.2107600222489</v>
      </c>
      <c r="BZ46" s="5">
        <f t="shared" si="25"/>
        <v>3733.8474578699465</v>
      </c>
      <c r="CA46" s="5">
        <f t="shared" si="25"/>
        <v>3949.3416054207773</v>
      </c>
      <c r="CB46" s="5">
        <f t="shared" si="16"/>
        <v>3873.3803822108553</v>
      </c>
    </row>
    <row r="47" spans="1:80" x14ac:dyDescent="0.3">
      <c r="A47" s="189" t="s">
        <v>238</v>
      </c>
      <c r="B47" s="189" t="s">
        <v>273</v>
      </c>
      <c r="C47" s="189" t="s">
        <v>314</v>
      </c>
      <c r="D47" s="189" t="s">
        <v>312</v>
      </c>
      <c r="E47" s="189" t="s">
        <v>313</v>
      </c>
      <c r="F47" s="4">
        <v>1870.3513167007081</v>
      </c>
      <c r="G47" s="4">
        <v>1996.9163238526935</v>
      </c>
      <c r="H47" s="4">
        <v>2341.2858900032002</v>
      </c>
      <c r="I47" s="4">
        <v>2658.6269943722491</v>
      </c>
      <c r="J47" s="4">
        <v>2564.898060303889</v>
      </c>
      <c r="K47" s="4">
        <v>2528.67375051715</v>
      </c>
      <c r="L47" s="4">
        <v>2515.3440925913696</v>
      </c>
      <c r="M47" s="4">
        <v>2447.8536195892234</v>
      </c>
      <c r="N47" s="4">
        <v>2882.5414346209786</v>
      </c>
      <c r="O47" s="4">
        <v>3001.9614554261934</v>
      </c>
      <c r="P47" s="4">
        <v>3309.0077697168772</v>
      </c>
      <c r="Q47" s="4">
        <v>3454.605235352582</v>
      </c>
      <c r="R47" s="4">
        <v>5068.5660051701389</v>
      </c>
      <c r="S47" s="4">
        <v>5103.6043267457553</v>
      </c>
      <c r="T47" s="4">
        <v>5479.596765825685</v>
      </c>
      <c r="U47" s="4">
        <v>5455.7574276470759</v>
      </c>
      <c r="V47" s="4">
        <v>5379.1071300300819</v>
      </c>
      <c r="W47" s="4">
        <v>5283.8303828027365</v>
      </c>
      <c r="X47" s="4">
        <v>5510.8671281848956</v>
      </c>
      <c r="Y47" s="4">
        <v>5434.9119689264562</v>
      </c>
      <c r="Z47" s="4">
        <v>5239.6119452906423</v>
      </c>
      <c r="AA47" s="4">
        <v>5380.5034210860022</v>
      </c>
      <c r="AB47" s="4">
        <v>5632.5182323425934</v>
      </c>
      <c r="AC47" s="4">
        <v>5643.4339644641805</v>
      </c>
      <c r="AD47" s="5">
        <f t="shared" si="28"/>
        <v>6938.9173218708474</v>
      </c>
      <c r="AE47" s="5">
        <f t="shared" si="28"/>
        <v>7100.5206505984488</v>
      </c>
      <c r="AF47" s="5">
        <f t="shared" si="28"/>
        <v>7820.8826558288856</v>
      </c>
      <c r="AG47" s="5">
        <f t="shared" si="28"/>
        <v>8114.384422019325</v>
      </c>
      <c r="AH47" s="143">
        <v>7944.0051903339699</v>
      </c>
      <c r="AI47" s="143">
        <v>7812.504133319886</v>
      </c>
      <c r="AJ47" s="143">
        <v>8026.2112207762648</v>
      </c>
      <c r="AK47" s="143">
        <v>7882.7655885156801</v>
      </c>
      <c r="AL47" s="5">
        <f t="shared" si="29"/>
        <v>8122.1533799116205</v>
      </c>
      <c r="AM47" s="5">
        <f t="shared" si="29"/>
        <v>8382.4648765121965</v>
      </c>
      <c r="AN47" s="5">
        <f t="shared" si="29"/>
        <v>8941.5260020594706</v>
      </c>
      <c r="AO47" s="5">
        <f t="shared" si="29"/>
        <v>9098.0391998167615</v>
      </c>
      <c r="AP47" s="4">
        <v>329102</v>
      </c>
      <c r="AQ47" s="4">
        <v>330551.64299999998</v>
      </c>
      <c r="AR47" s="4">
        <v>332469.12800000003</v>
      </c>
      <c r="AS47" s="5">
        <f t="shared" si="7"/>
        <v>568.31964457849188</v>
      </c>
      <c r="AT47" s="5">
        <f t="shared" si="7"/>
        <v>606.77732856460716</v>
      </c>
      <c r="AU47" s="5">
        <f t="shared" si="7"/>
        <v>711.41648789834153</v>
      </c>
      <c r="AV47" s="5">
        <f t="shared" si="8"/>
        <v>804.30003924447271</v>
      </c>
      <c r="AW47" s="5">
        <f t="shared" si="8"/>
        <v>775.94473197154525</v>
      </c>
      <c r="AX47" s="5">
        <f t="shared" si="8"/>
        <v>764.98598753513079</v>
      </c>
      <c r="AY47" s="5">
        <f t="shared" si="8"/>
        <v>760.95343824727854</v>
      </c>
      <c r="AZ47" s="5">
        <f t="shared" si="9"/>
        <v>736.26493813561638</v>
      </c>
      <c r="BA47" s="5">
        <f t="shared" si="21"/>
        <v>872.03966329127536</v>
      </c>
      <c r="BB47" s="5">
        <f t="shared" si="21"/>
        <v>908.16715602475267</v>
      </c>
      <c r="BC47" s="5">
        <f t="shared" si="21"/>
        <v>1001.0562161135218</v>
      </c>
      <c r="BD47" s="5">
        <f t="shared" si="10"/>
        <v>1039.075494357654</v>
      </c>
      <c r="BE47" s="5">
        <f t="shared" si="22"/>
        <v>1540.1200859217322</v>
      </c>
      <c r="BF47" s="5">
        <f t="shared" si="22"/>
        <v>1550.7667309058454</v>
      </c>
      <c r="BG47" s="5">
        <f t="shared" si="22"/>
        <v>1665.0147266882866</v>
      </c>
      <c r="BH47" s="5">
        <f t="shared" si="11"/>
        <v>1650.5007744423997</v>
      </c>
      <c r="BI47" s="5">
        <f t="shared" si="11"/>
        <v>1627.3121746456065</v>
      </c>
      <c r="BJ47" s="5">
        <f t="shared" si="11"/>
        <v>1598.4886158326362</v>
      </c>
      <c r="BK47" s="5">
        <f t="shared" si="11"/>
        <v>1667.1728139572115</v>
      </c>
      <c r="BL47" s="5">
        <f t="shared" si="12"/>
        <v>1634.711770569704</v>
      </c>
      <c r="BM47" s="5">
        <f t="shared" si="23"/>
        <v>1585.1114511902888</v>
      </c>
      <c r="BN47" s="5">
        <f t="shared" si="23"/>
        <v>1627.7345870236691</v>
      </c>
      <c r="BO47" s="5">
        <f t="shared" si="23"/>
        <v>1703.9752642653159</v>
      </c>
      <c r="BP47" s="5">
        <f t="shared" si="13"/>
        <v>1697.4309760466481</v>
      </c>
      <c r="BQ47" s="5">
        <f t="shared" si="24"/>
        <v>2108.439730500224</v>
      </c>
      <c r="BR47" s="5">
        <f t="shared" si="24"/>
        <v>2157.5440594704528</v>
      </c>
      <c r="BS47" s="5">
        <f t="shared" si="24"/>
        <v>2376.4312145866284</v>
      </c>
      <c r="BT47" s="5">
        <f t="shared" si="14"/>
        <v>2454.8008136868725</v>
      </c>
      <c r="BU47" s="5">
        <f t="shared" si="14"/>
        <v>2403.2569066171518</v>
      </c>
      <c r="BV47" s="5">
        <f t="shared" si="14"/>
        <v>2363.4746033677666</v>
      </c>
      <c r="BW47" s="5">
        <f t="shared" si="14"/>
        <v>2428.1262522044899</v>
      </c>
      <c r="BX47" s="5">
        <f t="shared" si="15"/>
        <v>2370.9767087053206</v>
      </c>
      <c r="BY47" s="5">
        <f t="shared" si="25"/>
        <v>2457.151114481564</v>
      </c>
      <c r="BZ47" s="5">
        <f t="shared" si="25"/>
        <v>2535.9017430484218</v>
      </c>
      <c r="CA47" s="5">
        <f t="shared" si="25"/>
        <v>2705.0314803788378</v>
      </c>
      <c r="CB47" s="5">
        <f t="shared" si="16"/>
        <v>2736.506470404302</v>
      </c>
    </row>
    <row r="48" spans="1:80" x14ac:dyDescent="0.3">
      <c r="A48" s="189" t="s">
        <v>256</v>
      </c>
      <c r="B48" s="189" t="s">
        <v>280</v>
      </c>
      <c r="C48" s="189" t="s">
        <v>310</v>
      </c>
      <c r="D48" s="189" t="s">
        <v>318</v>
      </c>
      <c r="E48" s="189" t="s">
        <v>319</v>
      </c>
      <c r="F48" s="4">
        <v>1857.4891223682739</v>
      </c>
      <c r="G48" s="4">
        <v>1754.9788143754263</v>
      </c>
      <c r="H48" s="4">
        <v>1794.3236723224172</v>
      </c>
      <c r="I48" s="4">
        <v>1504.5183674291579</v>
      </c>
      <c r="J48" s="4">
        <v>1889.2149292118806</v>
      </c>
      <c r="K48" s="4">
        <v>1901.1524164745338</v>
      </c>
      <c r="L48" s="4">
        <v>1958.1544622650022</v>
      </c>
      <c r="M48" s="4">
        <v>1760.1972571861422</v>
      </c>
      <c r="N48" s="4">
        <v>1460.2392339020801</v>
      </c>
      <c r="O48" s="4">
        <v>1474.8565890088321</v>
      </c>
      <c r="P48" s="4">
        <v>1550.6781179520021</v>
      </c>
      <c r="Q48" s="4">
        <v>1399.8461040083475</v>
      </c>
      <c r="R48" s="4">
        <v>4296.1211718091772</v>
      </c>
      <c r="S48" s="4">
        <v>4164.9554536747983</v>
      </c>
      <c r="T48" s="4">
        <v>4087.3703887588463</v>
      </c>
      <c r="U48" s="4">
        <v>4092.5021201812633</v>
      </c>
      <c r="V48" s="4">
        <v>4177.8482966634892</v>
      </c>
      <c r="W48" s="4">
        <v>4110.7827615027109</v>
      </c>
      <c r="X48" s="4">
        <v>4326.0840961247368</v>
      </c>
      <c r="Y48" s="4">
        <v>4169.662415606057</v>
      </c>
      <c r="Z48" s="4">
        <v>4198.0507652702699</v>
      </c>
      <c r="AA48" s="4">
        <v>3865.8158480210486</v>
      </c>
      <c r="AB48" s="4">
        <v>4154.075143869064</v>
      </c>
      <c r="AC48" s="4">
        <v>4086.7816459266114</v>
      </c>
      <c r="AD48" s="5">
        <f t="shared" si="28"/>
        <v>6153.6102941774516</v>
      </c>
      <c r="AE48" s="5">
        <f t="shared" si="28"/>
        <v>5919.934268050225</v>
      </c>
      <c r="AF48" s="5">
        <f t="shared" si="28"/>
        <v>5881.6940610812635</v>
      </c>
      <c r="AG48" s="5">
        <f t="shared" si="28"/>
        <v>5597.0204876104217</v>
      </c>
      <c r="AH48" s="143">
        <v>6067.0632258753703</v>
      </c>
      <c r="AI48" s="143">
        <v>6011.9351779772451</v>
      </c>
      <c r="AJ48" s="143">
        <v>6284.2385583897385</v>
      </c>
      <c r="AK48" s="143">
        <v>5929.8596727921995</v>
      </c>
      <c r="AL48" s="5">
        <f t="shared" si="29"/>
        <v>5658.2899991723498</v>
      </c>
      <c r="AM48" s="5">
        <f t="shared" si="29"/>
        <v>5340.6724370298807</v>
      </c>
      <c r="AN48" s="5">
        <f t="shared" si="29"/>
        <v>5704.7532618210662</v>
      </c>
      <c r="AO48" s="5">
        <f t="shared" si="29"/>
        <v>5486.627749934959</v>
      </c>
      <c r="AP48" s="4">
        <v>288155</v>
      </c>
      <c r="AQ48" s="4">
        <v>291840.95600000001</v>
      </c>
      <c r="AR48" s="4">
        <v>293718.76500000001</v>
      </c>
      <c r="AS48" s="5">
        <f t="shared" si="7"/>
        <v>644.61457284040671</v>
      </c>
      <c r="AT48" s="5">
        <f t="shared" si="7"/>
        <v>609.03986201017722</v>
      </c>
      <c r="AU48" s="5">
        <f t="shared" si="7"/>
        <v>622.69392248006011</v>
      </c>
      <c r="AV48" s="5">
        <f t="shared" si="8"/>
        <v>515.52680886542805</v>
      </c>
      <c r="AW48" s="5">
        <f t="shared" si="8"/>
        <v>647.34400377028669</v>
      </c>
      <c r="AX48" s="5">
        <f t="shared" si="8"/>
        <v>651.43441226752759</v>
      </c>
      <c r="AY48" s="5">
        <f t="shared" si="8"/>
        <v>670.96629928288826</v>
      </c>
      <c r="AZ48" s="5">
        <f t="shared" si="9"/>
        <v>599.27981012249666</v>
      </c>
      <c r="BA48" s="5">
        <f t="shared" si="21"/>
        <v>500.35445809808817</v>
      </c>
      <c r="BB48" s="5">
        <f t="shared" si="21"/>
        <v>505.36312970713817</v>
      </c>
      <c r="BC48" s="5">
        <f t="shared" si="21"/>
        <v>531.34355753412558</v>
      </c>
      <c r="BD48" s="5">
        <f t="shared" si="10"/>
        <v>476.59403171205196</v>
      </c>
      <c r="BE48" s="5">
        <f t="shared" si="22"/>
        <v>1490.9063427006915</v>
      </c>
      <c r="BF48" s="5">
        <f t="shared" si="22"/>
        <v>1445.3871887264834</v>
      </c>
      <c r="BG48" s="5">
        <f t="shared" si="22"/>
        <v>1418.4624208356081</v>
      </c>
      <c r="BH48" s="5">
        <f t="shared" si="11"/>
        <v>1402.3056175094434</v>
      </c>
      <c r="BI48" s="5">
        <f t="shared" si="11"/>
        <v>1431.5496885445677</v>
      </c>
      <c r="BJ48" s="5">
        <f t="shared" si="11"/>
        <v>1408.5695228817406</v>
      </c>
      <c r="BK48" s="5">
        <f t="shared" si="11"/>
        <v>1482.3430389683676</v>
      </c>
      <c r="BL48" s="5">
        <f t="shared" si="12"/>
        <v>1419.6104956406366</v>
      </c>
      <c r="BM48" s="5">
        <f t="shared" si="23"/>
        <v>1438.4721126222839</v>
      </c>
      <c r="BN48" s="5">
        <f t="shared" si="23"/>
        <v>1324.631025407225</v>
      </c>
      <c r="BO48" s="5">
        <f t="shared" si="23"/>
        <v>1423.4037610091518</v>
      </c>
      <c r="BP48" s="5">
        <f t="shared" si="13"/>
        <v>1391.3927650916723</v>
      </c>
      <c r="BQ48" s="5">
        <f t="shared" si="24"/>
        <v>2135.5209155410985</v>
      </c>
      <c r="BR48" s="5">
        <f t="shared" si="24"/>
        <v>2054.4270507366605</v>
      </c>
      <c r="BS48" s="5">
        <f t="shared" si="24"/>
        <v>2041.1563433156682</v>
      </c>
      <c r="BT48" s="5">
        <f t="shared" si="14"/>
        <v>1917.8324263748718</v>
      </c>
      <c r="BU48" s="5">
        <f t="shared" si="14"/>
        <v>2078.8936923148544</v>
      </c>
      <c r="BV48" s="5">
        <f t="shared" si="14"/>
        <v>2060.0039351492683</v>
      </c>
      <c r="BW48" s="5">
        <f t="shared" si="14"/>
        <v>2153.3093382512557</v>
      </c>
      <c r="BX48" s="5">
        <f t="shared" si="15"/>
        <v>2018.8903057631335</v>
      </c>
      <c r="BY48" s="5">
        <f t="shared" si="25"/>
        <v>1938.826570720372</v>
      </c>
      <c r="BZ48" s="5">
        <f t="shared" si="25"/>
        <v>1829.9941551143631</v>
      </c>
      <c r="CA48" s="5">
        <f t="shared" si="25"/>
        <v>1954.7473185432773</v>
      </c>
      <c r="CB48" s="5">
        <f t="shared" si="16"/>
        <v>1867.9867968037242</v>
      </c>
    </row>
    <row r="49" spans="1:80" x14ac:dyDescent="0.3">
      <c r="A49" s="189" t="s">
        <v>247</v>
      </c>
      <c r="B49" s="189" t="s">
        <v>288</v>
      </c>
      <c r="C49" s="189" t="s">
        <v>299</v>
      </c>
      <c r="D49" s="189" t="s">
        <v>321</v>
      </c>
      <c r="E49" s="189" t="s">
        <v>322</v>
      </c>
      <c r="F49" s="4">
        <v>3924.1102751611652</v>
      </c>
      <c r="G49" s="4">
        <v>3980.2561943246546</v>
      </c>
      <c r="H49" s="4">
        <v>4112.9944288570105</v>
      </c>
      <c r="I49" s="4">
        <v>4008.7618620930061</v>
      </c>
      <c r="J49" s="4">
        <v>3467.3992103159449</v>
      </c>
      <c r="K49" s="4">
        <v>3591.2219121292046</v>
      </c>
      <c r="L49" s="4">
        <v>3597.1781503262173</v>
      </c>
      <c r="M49" s="4">
        <v>3584.2899993256433</v>
      </c>
      <c r="N49" s="4">
        <v>4235.2783204547568</v>
      </c>
      <c r="O49" s="4">
        <v>4777.8613663318629</v>
      </c>
      <c r="P49" s="4">
        <v>5183.1491670556625</v>
      </c>
      <c r="Q49" s="4">
        <v>5127.9937132373389</v>
      </c>
      <c r="R49" s="4">
        <v>7360.4530283464519</v>
      </c>
      <c r="S49" s="4">
        <v>7343.2267815078749</v>
      </c>
      <c r="T49" s="4">
        <v>7892.4717301267328</v>
      </c>
      <c r="U49" s="4">
        <v>8162.6531171985753</v>
      </c>
      <c r="V49" s="4">
        <v>8172.1759006713719</v>
      </c>
      <c r="W49" s="4">
        <v>8266.9392113955255</v>
      </c>
      <c r="X49" s="4">
        <v>8469.2195225842443</v>
      </c>
      <c r="Y49" s="4">
        <v>8136.6643664063686</v>
      </c>
      <c r="Z49" s="4">
        <v>7991.0826101604125</v>
      </c>
      <c r="AA49" s="4">
        <v>7986.4365980366347</v>
      </c>
      <c r="AB49" s="4">
        <v>8479.5329382668006</v>
      </c>
      <c r="AC49" s="4">
        <v>8349.3145670069134</v>
      </c>
      <c r="AD49" s="5">
        <f t="shared" si="28"/>
        <v>11284.563303507617</v>
      </c>
      <c r="AE49" s="5">
        <f t="shared" si="28"/>
        <v>11323.482975832529</v>
      </c>
      <c r="AF49" s="5">
        <f t="shared" si="28"/>
        <v>12005.466158983743</v>
      </c>
      <c r="AG49" s="5">
        <f t="shared" si="28"/>
        <v>12171.414979291581</v>
      </c>
      <c r="AH49" s="143">
        <v>11639.575110987316</v>
      </c>
      <c r="AI49" s="143">
        <v>11858.161123524731</v>
      </c>
      <c r="AJ49" s="143">
        <v>12066.397672910462</v>
      </c>
      <c r="AK49" s="143">
        <v>11720.954365732012</v>
      </c>
      <c r="AL49" s="5">
        <f t="shared" si="29"/>
        <v>12226.36093061517</v>
      </c>
      <c r="AM49" s="5">
        <f t="shared" si="29"/>
        <v>12764.297964368498</v>
      </c>
      <c r="AN49" s="5">
        <f t="shared" si="29"/>
        <v>13662.682105322463</v>
      </c>
      <c r="AO49" s="5">
        <f t="shared" si="29"/>
        <v>13477.308280244251</v>
      </c>
      <c r="AP49" s="4">
        <v>459252</v>
      </c>
      <c r="AQ49" s="4">
        <v>466162.12800000003</v>
      </c>
      <c r="AR49" s="4">
        <v>470718.74699999997</v>
      </c>
      <c r="AS49" s="5">
        <f t="shared" si="7"/>
        <v>854.45687229694488</v>
      </c>
      <c r="AT49" s="5">
        <f t="shared" si="7"/>
        <v>866.68238664712499</v>
      </c>
      <c r="AU49" s="5">
        <f t="shared" si="7"/>
        <v>895.58552360294789</v>
      </c>
      <c r="AV49" s="5">
        <f t="shared" si="8"/>
        <v>859.95013779690964</v>
      </c>
      <c r="AW49" s="5">
        <f t="shared" si="8"/>
        <v>743.8182988378552</v>
      </c>
      <c r="AX49" s="5">
        <f t="shared" si="8"/>
        <v>770.38045272721172</v>
      </c>
      <c r="AY49" s="5">
        <f t="shared" si="8"/>
        <v>771.65817089418658</v>
      </c>
      <c r="AZ49" s="5">
        <f t="shared" si="9"/>
        <v>761.45044618876068</v>
      </c>
      <c r="BA49" s="5">
        <f t="shared" si="21"/>
        <v>908.54191408160818</v>
      </c>
      <c r="BB49" s="5">
        <f t="shared" si="21"/>
        <v>1024.9355491040369</v>
      </c>
      <c r="BC49" s="5">
        <f t="shared" si="21"/>
        <v>1111.8769320221702</v>
      </c>
      <c r="BD49" s="5">
        <f t="shared" si="10"/>
        <v>1089.3965336879473</v>
      </c>
      <c r="BE49" s="5">
        <f t="shared" si="22"/>
        <v>1602.7046215033254</v>
      </c>
      <c r="BF49" s="5">
        <f t="shared" si="22"/>
        <v>1598.9536858865883</v>
      </c>
      <c r="BG49" s="5">
        <f t="shared" si="22"/>
        <v>1718.549234434849</v>
      </c>
      <c r="BH49" s="5">
        <f t="shared" si="11"/>
        <v>1751.0330906157556</v>
      </c>
      <c r="BI49" s="5">
        <f t="shared" si="11"/>
        <v>1753.0758956616421</v>
      </c>
      <c r="BJ49" s="5">
        <f t="shared" si="11"/>
        <v>1773.4042975270454</v>
      </c>
      <c r="BK49" s="5">
        <f t="shared" si="11"/>
        <v>1816.7969926944052</v>
      </c>
      <c r="BL49" s="5">
        <f t="shared" si="12"/>
        <v>1728.5617830739102</v>
      </c>
      <c r="BM49" s="5">
        <f t="shared" si="23"/>
        <v>1714.2281901888889</v>
      </c>
      <c r="BN49" s="5">
        <f t="shared" si="23"/>
        <v>1713.2315386282592</v>
      </c>
      <c r="BO49" s="5">
        <f t="shared" si="23"/>
        <v>1819.0094022967905</v>
      </c>
      <c r="BP49" s="5">
        <f t="shared" si="13"/>
        <v>1773.7374218084656</v>
      </c>
      <c r="BQ49" s="5">
        <f t="shared" si="24"/>
        <v>2457.1614938002704</v>
      </c>
      <c r="BR49" s="5">
        <f t="shared" si="24"/>
        <v>2465.6360725337131</v>
      </c>
      <c r="BS49" s="5">
        <f t="shared" si="24"/>
        <v>2614.1347580377969</v>
      </c>
      <c r="BT49" s="5">
        <f t="shared" si="14"/>
        <v>2610.9832284126651</v>
      </c>
      <c r="BU49" s="5">
        <f t="shared" si="14"/>
        <v>2496.8941944994972</v>
      </c>
      <c r="BV49" s="5">
        <f t="shared" si="14"/>
        <v>2543.7847502542568</v>
      </c>
      <c r="BW49" s="5">
        <f t="shared" si="14"/>
        <v>2588.4551635885919</v>
      </c>
      <c r="BX49" s="5">
        <f t="shared" si="15"/>
        <v>2490.0122292626711</v>
      </c>
      <c r="BY49" s="5">
        <f t="shared" si="25"/>
        <v>2622.7701042704975</v>
      </c>
      <c r="BZ49" s="5">
        <f t="shared" si="25"/>
        <v>2738.1670877322958</v>
      </c>
      <c r="CA49" s="5">
        <f t="shared" si="25"/>
        <v>2930.886334318961</v>
      </c>
      <c r="CB49" s="5">
        <f t="shared" si="16"/>
        <v>2863.1339554964129</v>
      </c>
    </row>
    <row r="50" spans="1:80" x14ac:dyDescent="0.3">
      <c r="A50" s="189" t="s">
        <v>238</v>
      </c>
      <c r="B50" s="189" t="s">
        <v>273</v>
      </c>
      <c r="C50" s="189" t="s">
        <v>314</v>
      </c>
      <c r="D50" s="189" t="s">
        <v>323</v>
      </c>
      <c r="E50" s="189" t="s">
        <v>324</v>
      </c>
      <c r="F50" s="4">
        <v>1801.6495054874686</v>
      </c>
      <c r="G50" s="4">
        <v>1798.4318695764864</v>
      </c>
      <c r="H50" s="4">
        <v>1730.7617289956447</v>
      </c>
      <c r="I50" s="4">
        <v>1355.4087810827996</v>
      </c>
      <c r="J50" s="4">
        <v>1919.0965780811948</v>
      </c>
      <c r="K50" s="4">
        <v>1940.284496376185</v>
      </c>
      <c r="L50" s="4">
        <v>1940.3496318025484</v>
      </c>
      <c r="M50" s="4">
        <v>1901.7929903970758</v>
      </c>
      <c r="N50" s="4">
        <v>1553.1498124951077</v>
      </c>
      <c r="O50" s="4">
        <v>1607.7380581771126</v>
      </c>
      <c r="P50" s="4">
        <v>1638.4125821252585</v>
      </c>
      <c r="Q50" s="4">
        <v>2351.996827064143</v>
      </c>
      <c r="R50" s="4">
        <v>5194.2633524455296</v>
      </c>
      <c r="S50" s="4">
        <v>5042.1083168623072</v>
      </c>
      <c r="T50" s="4">
        <v>5400.7653503396778</v>
      </c>
      <c r="U50" s="4">
        <v>5201.6663637895981</v>
      </c>
      <c r="V50" s="4">
        <v>5037.9214734060388</v>
      </c>
      <c r="W50" s="4">
        <v>5093.8823958685825</v>
      </c>
      <c r="X50" s="4">
        <v>5094.0139438865317</v>
      </c>
      <c r="Y50" s="4">
        <v>4981.0578659380899</v>
      </c>
      <c r="Z50" s="4">
        <v>5223.4780729484173</v>
      </c>
      <c r="AA50" s="4">
        <v>5240.2918759867935</v>
      </c>
      <c r="AB50" s="4">
        <v>5417.2808353453802</v>
      </c>
      <c r="AC50" s="4">
        <v>5353.5352966287464</v>
      </c>
      <c r="AD50" s="5">
        <f t="shared" ref="AD50:AG113" si="30">SUM(F50,R50)</f>
        <v>6995.9128579329981</v>
      </c>
      <c r="AE50" s="5">
        <f t="shared" si="30"/>
        <v>6840.5401864387932</v>
      </c>
      <c r="AF50" s="5">
        <f t="shared" si="30"/>
        <v>7131.5270793353229</v>
      </c>
      <c r="AG50" s="5">
        <f t="shared" si="30"/>
        <v>6557.0751448723977</v>
      </c>
      <c r="AH50" s="143">
        <v>6957.0180514872327</v>
      </c>
      <c r="AI50" s="143">
        <v>7034.1668922447652</v>
      </c>
      <c r="AJ50" s="143">
        <v>7034.3635756890781</v>
      </c>
      <c r="AK50" s="143">
        <v>6882.8508563351643</v>
      </c>
      <c r="AL50" s="5">
        <f t="shared" ref="AL50:AO113" si="31">SUM(N50,Z50)</f>
        <v>6776.627885443525</v>
      </c>
      <c r="AM50" s="5">
        <f t="shared" si="31"/>
        <v>6848.0299341639056</v>
      </c>
      <c r="AN50" s="5">
        <f t="shared" si="31"/>
        <v>7055.6934174706385</v>
      </c>
      <c r="AO50" s="5">
        <f t="shared" si="31"/>
        <v>7705.5321236928894</v>
      </c>
      <c r="AP50" s="4">
        <v>329391</v>
      </c>
      <c r="AQ50" s="4">
        <v>334406.31300000002</v>
      </c>
      <c r="AR50" s="4">
        <v>337999.81900000002</v>
      </c>
      <c r="AS50" s="5">
        <f t="shared" si="7"/>
        <v>546.96379241918225</v>
      </c>
      <c r="AT50" s="5">
        <f t="shared" si="7"/>
        <v>545.98694851300934</v>
      </c>
      <c r="AU50" s="5">
        <f t="shared" si="7"/>
        <v>525.44293225851482</v>
      </c>
      <c r="AV50" s="5">
        <f t="shared" si="8"/>
        <v>405.31794059844782</v>
      </c>
      <c r="AW50" s="5">
        <f t="shared" si="8"/>
        <v>573.88168329262214</v>
      </c>
      <c r="AX50" s="5">
        <f t="shared" si="8"/>
        <v>580.21766364685368</v>
      </c>
      <c r="AY50" s="5">
        <f t="shared" si="8"/>
        <v>580.23714157649533</v>
      </c>
      <c r="AZ50" s="5">
        <f t="shared" si="9"/>
        <v>562.66094935307513</v>
      </c>
      <c r="BA50" s="5">
        <f t="shared" si="21"/>
        <v>464.44990782668253</v>
      </c>
      <c r="BB50" s="5">
        <f t="shared" si="21"/>
        <v>480.77383580288824</v>
      </c>
      <c r="BC50" s="5">
        <f t="shared" si="21"/>
        <v>489.94666620580767</v>
      </c>
      <c r="BD50" s="5">
        <f t="shared" si="10"/>
        <v>695.8574220609695</v>
      </c>
      <c r="BE50" s="5">
        <f t="shared" si="22"/>
        <v>1576.9293491460089</v>
      </c>
      <c r="BF50" s="5">
        <f t="shared" si="22"/>
        <v>1530.7365158314303</v>
      </c>
      <c r="BG50" s="5">
        <f t="shared" si="22"/>
        <v>1639.6214074882673</v>
      </c>
      <c r="BH50" s="5">
        <f t="shared" si="11"/>
        <v>1555.4928724654781</v>
      </c>
      <c r="BI50" s="5">
        <f t="shared" si="11"/>
        <v>1506.5270234315337</v>
      </c>
      <c r="BJ50" s="5">
        <f t="shared" si="11"/>
        <v>1523.2614331262885</v>
      </c>
      <c r="BK50" s="5">
        <f t="shared" si="11"/>
        <v>1523.3007709057608</v>
      </c>
      <c r="BL50" s="5">
        <f t="shared" si="12"/>
        <v>1473.6865483167876</v>
      </c>
      <c r="BM50" s="5">
        <f t="shared" si="23"/>
        <v>1562.0153896282504</v>
      </c>
      <c r="BN50" s="5">
        <f t="shared" si="23"/>
        <v>1567.0433458553734</v>
      </c>
      <c r="BO50" s="5">
        <f t="shared" si="23"/>
        <v>1619.9696670634862</v>
      </c>
      <c r="BP50" s="5">
        <f t="shared" si="13"/>
        <v>1583.887030610731</v>
      </c>
      <c r="BQ50" s="5">
        <f t="shared" si="24"/>
        <v>2123.8931415651909</v>
      </c>
      <c r="BR50" s="5">
        <f t="shared" si="24"/>
        <v>2076.7234643444399</v>
      </c>
      <c r="BS50" s="5">
        <f t="shared" si="24"/>
        <v>2165.064339746782</v>
      </c>
      <c r="BT50" s="5">
        <f t="shared" si="14"/>
        <v>1960.8108130639259</v>
      </c>
      <c r="BU50" s="5">
        <f t="shared" si="14"/>
        <v>2080.4087067241558</v>
      </c>
      <c r="BV50" s="5">
        <f t="shared" si="14"/>
        <v>2103.4790967731419</v>
      </c>
      <c r="BW50" s="5">
        <f t="shared" si="14"/>
        <v>2103.5379124822557</v>
      </c>
      <c r="BX50" s="5">
        <f t="shared" si="15"/>
        <v>2036.3474976698624</v>
      </c>
      <c r="BY50" s="5">
        <f t="shared" si="25"/>
        <v>2026.4652974549331</v>
      </c>
      <c r="BZ50" s="5">
        <f t="shared" si="25"/>
        <v>2047.8171816582617</v>
      </c>
      <c r="CA50" s="5">
        <f t="shared" si="25"/>
        <v>2109.9163332692938</v>
      </c>
      <c r="CB50" s="5">
        <f t="shared" si="16"/>
        <v>2279.7444526717009</v>
      </c>
    </row>
    <row r="51" spans="1:80" x14ac:dyDescent="0.3">
      <c r="A51" s="189" t="s">
        <v>256</v>
      </c>
      <c r="B51" s="189" t="s">
        <v>280</v>
      </c>
      <c r="C51" s="189" t="s">
        <v>304</v>
      </c>
      <c r="D51" s="189" t="s">
        <v>326</v>
      </c>
      <c r="E51" s="189" t="s">
        <v>327</v>
      </c>
      <c r="F51" s="4">
        <v>4571.6738810849492</v>
      </c>
      <c r="G51" s="4">
        <v>4480.0237203539145</v>
      </c>
      <c r="H51" s="4">
        <v>4637.2348393790544</v>
      </c>
      <c r="I51" s="4">
        <v>4945.5752061200628</v>
      </c>
      <c r="J51" s="4">
        <v>4825.7181114524956</v>
      </c>
      <c r="K51" s="4">
        <v>4724.490788375123</v>
      </c>
      <c r="L51" s="4">
        <v>5107.7796188179391</v>
      </c>
      <c r="M51" s="4">
        <v>4558.5623155171907</v>
      </c>
      <c r="N51" s="4">
        <v>6079.9886099708892</v>
      </c>
      <c r="O51" s="4">
        <v>5666.7224964687475</v>
      </c>
      <c r="P51" s="4">
        <v>6317.0850195357616</v>
      </c>
      <c r="Q51" s="4">
        <v>6655.3356705247561</v>
      </c>
      <c r="R51" s="4">
        <v>7863.3159620179867</v>
      </c>
      <c r="S51" s="4">
        <v>7757.3295461467096</v>
      </c>
      <c r="T51" s="4">
        <v>8061.0680881048629</v>
      </c>
      <c r="U51" s="4">
        <v>8165.500932992054</v>
      </c>
      <c r="V51" s="4">
        <v>7905.6308687572318</v>
      </c>
      <c r="W51" s="4">
        <v>7837.0597117827056</v>
      </c>
      <c r="X51" s="4">
        <v>8156.3089524303177</v>
      </c>
      <c r="Y51" s="4">
        <v>7913.9219818684105</v>
      </c>
      <c r="Z51" s="4">
        <v>8084.3885379998874</v>
      </c>
      <c r="AA51" s="4">
        <v>8104.1344737071449</v>
      </c>
      <c r="AB51" s="4">
        <v>8809.3786050200906</v>
      </c>
      <c r="AC51" s="4">
        <v>8525.0444915460066</v>
      </c>
      <c r="AD51" s="5">
        <f t="shared" si="30"/>
        <v>12434.989843102936</v>
      </c>
      <c r="AE51" s="5">
        <f t="shared" si="30"/>
        <v>12237.353266500624</v>
      </c>
      <c r="AF51" s="5">
        <f t="shared" si="30"/>
        <v>12698.302927483917</v>
      </c>
      <c r="AG51" s="5">
        <f t="shared" si="30"/>
        <v>13111.076139112116</v>
      </c>
      <c r="AH51" s="143">
        <v>12731.348980209728</v>
      </c>
      <c r="AI51" s="143">
        <v>12561.550500157829</v>
      </c>
      <c r="AJ51" s="143">
        <v>13264.088571248256</v>
      </c>
      <c r="AK51" s="143">
        <v>12472.484297385603</v>
      </c>
      <c r="AL51" s="5">
        <f t="shared" si="31"/>
        <v>14164.377147970776</v>
      </c>
      <c r="AM51" s="5">
        <f t="shared" si="31"/>
        <v>13770.856970175893</v>
      </c>
      <c r="AN51" s="5">
        <f t="shared" si="31"/>
        <v>15126.463624555852</v>
      </c>
      <c r="AO51" s="5">
        <f t="shared" si="31"/>
        <v>15180.380162070764</v>
      </c>
      <c r="AP51" s="4">
        <v>535918</v>
      </c>
      <c r="AQ51" s="4">
        <v>541632.48399999994</v>
      </c>
      <c r="AR51" s="4">
        <v>546033.14800000004</v>
      </c>
      <c r="AS51" s="5">
        <f t="shared" si="7"/>
        <v>853.05473618817598</v>
      </c>
      <c r="AT51" s="5">
        <f t="shared" si="7"/>
        <v>835.95320932566449</v>
      </c>
      <c r="AU51" s="5">
        <f t="shared" si="7"/>
        <v>865.28812978460405</v>
      </c>
      <c r="AV51" s="5">
        <f t="shared" si="8"/>
        <v>913.08689050490239</v>
      </c>
      <c r="AW51" s="5">
        <f t="shared" si="8"/>
        <v>890.95803039990778</v>
      </c>
      <c r="AX51" s="5">
        <f t="shared" si="8"/>
        <v>872.26872980076337</v>
      </c>
      <c r="AY51" s="5">
        <f t="shared" si="8"/>
        <v>943.03421041082527</v>
      </c>
      <c r="AZ51" s="5">
        <f t="shared" si="9"/>
        <v>834.85083867420997</v>
      </c>
      <c r="BA51" s="5">
        <f t="shared" si="21"/>
        <v>1122.5302746005334</v>
      </c>
      <c r="BB51" s="5">
        <f t="shared" si="21"/>
        <v>1046.2301770786607</v>
      </c>
      <c r="BC51" s="5">
        <f t="shared" si="21"/>
        <v>1166.3046818912289</v>
      </c>
      <c r="BD51" s="5">
        <f t="shared" si="10"/>
        <v>1218.8519497216964</v>
      </c>
      <c r="BE51" s="5">
        <f t="shared" si="22"/>
        <v>1467.261029116019</v>
      </c>
      <c r="BF51" s="5">
        <f t="shared" si="22"/>
        <v>1447.4844185391626</v>
      </c>
      <c r="BG51" s="5">
        <f t="shared" si="22"/>
        <v>1504.1607275935614</v>
      </c>
      <c r="BH51" s="5">
        <f t="shared" si="11"/>
        <v>1507.5722328707402</v>
      </c>
      <c r="BI51" s="5">
        <f t="shared" si="11"/>
        <v>1459.5931932245837</v>
      </c>
      <c r="BJ51" s="5">
        <f t="shared" si="11"/>
        <v>1446.9331037727616</v>
      </c>
      <c r="BK51" s="5">
        <f t="shared" si="11"/>
        <v>1505.8751447467316</v>
      </c>
      <c r="BL51" s="5">
        <f t="shared" si="12"/>
        <v>1449.3482695794889</v>
      </c>
      <c r="BM51" s="5">
        <f t="shared" si="23"/>
        <v>1492.596691818781</v>
      </c>
      <c r="BN51" s="5">
        <f t="shared" si="23"/>
        <v>1496.2423253970021</v>
      </c>
      <c r="BO51" s="5">
        <f t="shared" si="23"/>
        <v>1626.4494588585442</v>
      </c>
      <c r="BP51" s="5">
        <f t="shared" si="13"/>
        <v>1561.2686743966699</v>
      </c>
      <c r="BQ51" s="5">
        <f t="shared" si="24"/>
        <v>2320.3157653041949</v>
      </c>
      <c r="BR51" s="5">
        <f t="shared" si="24"/>
        <v>2283.4376278648269</v>
      </c>
      <c r="BS51" s="5">
        <f t="shared" si="24"/>
        <v>2369.4488573781659</v>
      </c>
      <c r="BT51" s="5">
        <f t="shared" si="14"/>
        <v>2420.6591233756426</v>
      </c>
      <c r="BU51" s="5">
        <f t="shared" si="14"/>
        <v>2350.5512236244917</v>
      </c>
      <c r="BV51" s="5">
        <f t="shared" si="14"/>
        <v>2319.2018335735252</v>
      </c>
      <c r="BW51" s="5">
        <f t="shared" si="14"/>
        <v>2448.909355157557</v>
      </c>
      <c r="BX51" s="5">
        <f t="shared" si="15"/>
        <v>2284.1991082536993</v>
      </c>
      <c r="BY51" s="5">
        <f t="shared" si="25"/>
        <v>2615.1269664193142</v>
      </c>
      <c r="BZ51" s="5">
        <f t="shared" si="25"/>
        <v>2542.4725024756631</v>
      </c>
      <c r="CA51" s="5">
        <f t="shared" si="25"/>
        <v>2792.7541407497733</v>
      </c>
      <c r="CB51" s="5">
        <f t="shared" si="16"/>
        <v>2780.1206241183663</v>
      </c>
    </row>
    <row r="52" spans="1:80" x14ac:dyDescent="0.3">
      <c r="A52" s="189" t="s">
        <v>223</v>
      </c>
      <c r="B52" s="189" t="s">
        <v>233</v>
      </c>
      <c r="C52" s="189" t="s">
        <v>249</v>
      </c>
      <c r="D52" s="189" t="s">
        <v>328</v>
      </c>
      <c r="E52" s="189" t="s">
        <v>329</v>
      </c>
      <c r="F52" s="4">
        <v>1825.468686266453</v>
      </c>
      <c r="G52" s="4">
        <v>1928.9746527382372</v>
      </c>
      <c r="H52" s="4">
        <v>2183.1666943680448</v>
      </c>
      <c r="I52" s="4">
        <v>2008.2568272111721</v>
      </c>
      <c r="J52" s="4">
        <v>2039.7928698698522</v>
      </c>
      <c r="K52" s="4">
        <v>1996.1023505460084</v>
      </c>
      <c r="L52" s="4">
        <v>2108.2378482280019</v>
      </c>
      <c r="M52" s="4">
        <v>2078.5743533668574</v>
      </c>
      <c r="N52" s="4">
        <v>2232.9182261577689</v>
      </c>
      <c r="O52" s="4">
        <v>2117.4886602973038</v>
      </c>
      <c r="P52" s="4">
        <v>2404.4832818401464</v>
      </c>
      <c r="Q52" s="4">
        <v>2415.8991075203116</v>
      </c>
      <c r="R52" s="4">
        <v>3281.560240790147</v>
      </c>
      <c r="S52" s="4">
        <v>3379.7507615443537</v>
      </c>
      <c r="T52" s="4">
        <v>3698.1066965522277</v>
      </c>
      <c r="U52" s="4">
        <v>3627.0396569509585</v>
      </c>
      <c r="V52" s="4">
        <v>3438.3551558930499</v>
      </c>
      <c r="W52" s="4">
        <v>3369.7290975746682</v>
      </c>
      <c r="X52" s="4">
        <v>3561.8283817821721</v>
      </c>
      <c r="Y52" s="4">
        <v>3509.4969426898333</v>
      </c>
      <c r="Z52" s="4">
        <v>3704.9563842884204</v>
      </c>
      <c r="AA52" s="4">
        <v>3559.9833505556485</v>
      </c>
      <c r="AB52" s="4">
        <v>3763.4260321378142</v>
      </c>
      <c r="AC52" s="4">
        <v>3735.8940302178562</v>
      </c>
      <c r="AD52" s="5">
        <f t="shared" si="30"/>
        <v>5107.0289270566</v>
      </c>
      <c r="AE52" s="5">
        <f t="shared" si="30"/>
        <v>5308.7254142825914</v>
      </c>
      <c r="AF52" s="5">
        <f t="shared" si="30"/>
        <v>5881.2733909202725</v>
      </c>
      <c r="AG52" s="5">
        <f t="shared" si="30"/>
        <v>5635.2964841621306</v>
      </c>
      <c r="AH52" s="143">
        <v>5478.1480257629028</v>
      </c>
      <c r="AI52" s="143">
        <v>5365.8314481206762</v>
      </c>
      <c r="AJ52" s="143">
        <v>5670.0662300101749</v>
      </c>
      <c r="AK52" s="143">
        <v>5588.0712960566916</v>
      </c>
      <c r="AL52" s="5">
        <f t="shared" si="31"/>
        <v>5937.8746104461898</v>
      </c>
      <c r="AM52" s="5">
        <f t="shared" si="31"/>
        <v>5677.4720108529527</v>
      </c>
      <c r="AN52" s="5">
        <f t="shared" si="31"/>
        <v>6167.9093139779607</v>
      </c>
      <c r="AO52" s="5">
        <f t="shared" si="31"/>
        <v>6151.7931377381683</v>
      </c>
      <c r="AP52" s="4">
        <v>189628</v>
      </c>
      <c r="AQ52" s="4">
        <v>189667.57199999999</v>
      </c>
      <c r="AR52" s="4">
        <v>190343.56299999999</v>
      </c>
      <c r="AS52" s="5">
        <f t="shared" si="7"/>
        <v>962.65777536358189</v>
      </c>
      <c r="AT52" s="5">
        <f t="shared" si="7"/>
        <v>1017.2414689488036</v>
      </c>
      <c r="AU52" s="5">
        <f t="shared" si="7"/>
        <v>1151.2892053747573</v>
      </c>
      <c r="AV52" s="5">
        <f t="shared" si="8"/>
        <v>1058.8298284385548</v>
      </c>
      <c r="AW52" s="5">
        <f t="shared" si="8"/>
        <v>1075.4568365908392</v>
      </c>
      <c r="AX52" s="5">
        <f t="shared" si="8"/>
        <v>1052.4215233513974</v>
      </c>
      <c r="AY52" s="5">
        <f t="shared" si="8"/>
        <v>1111.5436476552788</v>
      </c>
      <c r="AZ52" s="5">
        <f t="shared" si="9"/>
        <v>1092.0118971224981</v>
      </c>
      <c r="BA52" s="5">
        <f t="shared" si="21"/>
        <v>1177.2799127505934</v>
      </c>
      <c r="BB52" s="5">
        <f t="shared" si="21"/>
        <v>1116.4210296830836</v>
      </c>
      <c r="BC52" s="5">
        <f t="shared" si="21"/>
        <v>1267.7355736067241</v>
      </c>
      <c r="BD52" s="5">
        <f t="shared" si="10"/>
        <v>1269.2307895488493</v>
      </c>
      <c r="BE52" s="5">
        <f t="shared" si="22"/>
        <v>1730.5251549297293</v>
      </c>
      <c r="BF52" s="5">
        <f t="shared" si="22"/>
        <v>1782.3057573482574</v>
      </c>
      <c r="BG52" s="5">
        <f t="shared" si="22"/>
        <v>1950.1902127071044</v>
      </c>
      <c r="BH52" s="5">
        <f t="shared" si="11"/>
        <v>1912.3140654486569</v>
      </c>
      <c r="BI52" s="5">
        <f t="shared" si="11"/>
        <v>1812.8323780583062</v>
      </c>
      <c r="BJ52" s="5">
        <f t="shared" si="11"/>
        <v>1776.6500947113238</v>
      </c>
      <c r="BK52" s="5">
        <f t="shared" si="11"/>
        <v>1877.9321864162275</v>
      </c>
      <c r="BL52" s="5">
        <f t="shared" si="12"/>
        <v>1843.7697011533999</v>
      </c>
      <c r="BM52" s="5">
        <f t="shared" si="23"/>
        <v>1953.3947449321599</v>
      </c>
      <c r="BN52" s="5">
        <f t="shared" si="23"/>
        <v>1876.9594153689322</v>
      </c>
      <c r="BO52" s="5">
        <f t="shared" si="23"/>
        <v>1984.2221801298826</v>
      </c>
      <c r="BP52" s="5">
        <f t="shared" si="13"/>
        <v>1962.7109902412915</v>
      </c>
      <c r="BQ52" s="5">
        <f t="shared" si="24"/>
        <v>2693.1829302933111</v>
      </c>
      <c r="BR52" s="5">
        <f t="shared" si="24"/>
        <v>2799.5472262970616</v>
      </c>
      <c r="BS52" s="5">
        <f t="shared" si="24"/>
        <v>3101.4794180818617</v>
      </c>
      <c r="BT52" s="5">
        <f t="shared" si="14"/>
        <v>2971.143893887212</v>
      </c>
      <c r="BU52" s="5">
        <f t="shared" si="14"/>
        <v>2888.2892146491458</v>
      </c>
      <c r="BV52" s="5">
        <f t="shared" si="14"/>
        <v>2829.071618062721</v>
      </c>
      <c r="BW52" s="5">
        <f t="shared" si="14"/>
        <v>2989.4758340715066</v>
      </c>
      <c r="BX52" s="5">
        <f t="shared" si="15"/>
        <v>2935.7815982758984</v>
      </c>
      <c r="BY52" s="5">
        <f t="shared" si="25"/>
        <v>3130.6746576827531</v>
      </c>
      <c r="BZ52" s="5">
        <f t="shared" si="25"/>
        <v>2993.3804450520161</v>
      </c>
      <c r="CA52" s="5">
        <f t="shared" si="25"/>
        <v>3251.9577537366067</v>
      </c>
      <c r="CB52" s="5">
        <f t="shared" si="16"/>
        <v>3231.9417797901406</v>
      </c>
    </row>
    <row r="53" spans="1:80" x14ac:dyDescent="0.3">
      <c r="A53" s="189" t="s">
        <v>223</v>
      </c>
      <c r="B53" s="189" t="s">
        <v>242</v>
      </c>
      <c r="C53" s="189" t="s">
        <v>217</v>
      </c>
      <c r="D53" s="189" t="s">
        <v>332</v>
      </c>
      <c r="E53" s="189" t="s">
        <v>333</v>
      </c>
      <c r="F53" s="4">
        <v>2125.0648487026433</v>
      </c>
      <c r="G53" s="4">
        <v>2302.2692998318926</v>
      </c>
      <c r="H53" s="4">
        <v>2363.5265789580317</v>
      </c>
      <c r="I53" s="4">
        <v>2285.1140930293359</v>
      </c>
      <c r="J53" s="4">
        <v>2101.7166312561221</v>
      </c>
      <c r="K53" s="4">
        <v>2103.8041670780267</v>
      </c>
      <c r="L53" s="4">
        <v>2268.6848588301282</v>
      </c>
      <c r="M53" s="4">
        <v>2153.8806053074813</v>
      </c>
      <c r="N53" s="4">
        <v>2413.2233717269864</v>
      </c>
      <c r="O53" s="4">
        <v>2379.1603942730917</v>
      </c>
      <c r="P53" s="4">
        <v>2494.0351309932098</v>
      </c>
      <c r="Q53" s="4">
        <v>2399.3678386721372</v>
      </c>
      <c r="R53" s="4">
        <v>4366.5775919539046</v>
      </c>
      <c r="S53" s="4">
        <v>4603.233020013161</v>
      </c>
      <c r="T53" s="4">
        <v>4839.2949075402712</v>
      </c>
      <c r="U53" s="4">
        <v>4905.3517673993856</v>
      </c>
      <c r="V53" s="4">
        <v>4391.7787454894233</v>
      </c>
      <c r="W53" s="4">
        <v>4299.1404957557052</v>
      </c>
      <c r="X53" s="4">
        <v>4524.8485210624767</v>
      </c>
      <c r="Y53" s="4">
        <v>4369.0731714078438</v>
      </c>
      <c r="Z53" s="4">
        <v>4748.8808535409325</v>
      </c>
      <c r="AA53" s="4">
        <v>4824.6862149201543</v>
      </c>
      <c r="AB53" s="4">
        <v>5051.3812736575983</v>
      </c>
      <c r="AC53" s="4">
        <v>4980.0044191351117</v>
      </c>
      <c r="AD53" s="5">
        <f t="shared" si="30"/>
        <v>6491.6424406565475</v>
      </c>
      <c r="AE53" s="5">
        <f t="shared" si="30"/>
        <v>6905.5023198450535</v>
      </c>
      <c r="AF53" s="5">
        <f t="shared" si="30"/>
        <v>7202.8214864983029</v>
      </c>
      <c r="AG53" s="5">
        <f t="shared" si="30"/>
        <v>7190.4658604287215</v>
      </c>
      <c r="AH53" s="143">
        <v>6493.4953767455463</v>
      </c>
      <c r="AI53" s="143">
        <v>6402.9446628337319</v>
      </c>
      <c r="AJ53" s="143">
        <v>6793.5333798926058</v>
      </c>
      <c r="AK53" s="143">
        <v>6522.9537767153251</v>
      </c>
      <c r="AL53" s="5">
        <f t="shared" si="31"/>
        <v>7162.104225267919</v>
      </c>
      <c r="AM53" s="5">
        <f t="shared" si="31"/>
        <v>7203.846609193246</v>
      </c>
      <c r="AN53" s="5">
        <f t="shared" si="31"/>
        <v>7545.4164046508085</v>
      </c>
      <c r="AO53" s="5">
        <f t="shared" si="31"/>
        <v>7379.3722578072484</v>
      </c>
      <c r="AP53" s="4">
        <v>209454</v>
      </c>
      <c r="AQ53" s="4">
        <v>210675.003</v>
      </c>
      <c r="AR53" s="4">
        <v>211501.223</v>
      </c>
      <c r="AS53" s="5">
        <f t="shared" si="7"/>
        <v>1014.5735334262622</v>
      </c>
      <c r="AT53" s="5">
        <f t="shared" si="7"/>
        <v>1099.1765732962333</v>
      </c>
      <c r="AU53" s="5">
        <f t="shared" si="7"/>
        <v>1128.4227462631563</v>
      </c>
      <c r="AV53" s="5">
        <f t="shared" si="8"/>
        <v>1084.6631353931134</v>
      </c>
      <c r="AW53" s="5">
        <f t="shared" si="8"/>
        <v>997.6108229869692</v>
      </c>
      <c r="AX53" s="5">
        <f t="shared" si="8"/>
        <v>998.60170267947103</v>
      </c>
      <c r="AY53" s="5">
        <f t="shared" si="8"/>
        <v>1076.8647568644526</v>
      </c>
      <c r="AZ53" s="5">
        <f t="shared" si="9"/>
        <v>1018.3773761475986</v>
      </c>
      <c r="BA53" s="5">
        <f t="shared" si="21"/>
        <v>1145.472095579838</v>
      </c>
      <c r="BB53" s="5">
        <f t="shared" si="21"/>
        <v>1129.3036005192755</v>
      </c>
      <c r="BC53" s="5">
        <f t="shared" si="21"/>
        <v>1183.8305899980026</v>
      </c>
      <c r="BD53" s="5">
        <f t="shared" si="10"/>
        <v>1134.4463188622494</v>
      </c>
      <c r="BE53" s="5">
        <f t="shared" si="22"/>
        <v>2084.7429946212078</v>
      </c>
      <c r="BF53" s="5">
        <f t="shared" si="22"/>
        <v>2197.7298213513045</v>
      </c>
      <c r="BG53" s="5">
        <f t="shared" si="22"/>
        <v>2310.4332729574376</v>
      </c>
      <c r="BH53" s="5">
        <f t="shared" si="11"/>
        <v>2328.3976255120242</v>
      </c>
      <c r="BI53" s="5">
        <f t="shared" si="11"/>
        <v>2084.6226096835148</v>
      </c>
      <c r="BJ53" s="5">
        <f t="shared" si="11"/>
        <v>2040.6504969911903</v>
      </c>
      <c r="BK53" s="5">
        <f t="shared" si="11"/>
        <v>2147.7861429352761</v>
      </c>
      <c r="BL53" s="5">
        <f t="shared" si="12"/>
        <v>2065.743691424349</v>
      </c>
      <c r="BM53" s="5">
        <f t="shared" si="23"/>
        <v>2254.126396543083</v>
      </c>
      <c r="BN53" s="5">
        <f t="shared" si="23"/>
        <v>2290.1085303034997</v>
      </c>
      <c r="BO53" s="5">
        <f t="shared" si="23"/>
        <v>2397.7126862352998</v>
      </c>
      <c r="BP53" s="5">
        <f t="shared" si="13"/>
        <v>2354.5984030244176</v>
      </c>
      <c r="BQ53" s="5">
        <f t="shared" si="24"/>
        <v>3099.31652804747</v>
      </c>
      <c r="BR53" s="5">
        <f t="shared" si="24"/>
        <v>3296.9063946475376</v>
      </c>
      <c r="BS53" s="5">
        <f t="shared" si="24"/>
        <v>3438.8560192205937</v>
      </c>
      <c r="BT53" s="5">
        <f t="shared" si="14"/>
        <v>3413.0607609051381</v>
      </c>
      <c r="BU53" s="5">
        <f t="shared" si="14"/>
        <v>3082.2334326704845</v>
      </c>
      <c r="BV53" s="5">
        <f t="shared" si="14"/>
        <v>3039.2521996706614</v>
      </c>
      <c r="BW53" s="5">
        <f t="shared" si="14"/>
        <v>3224.6508997997289</v>
      </c>
      <c r="BX53" s="5">
        <f t="shared" si="15"/>
        <v>3084.1210675719476</v>
      </c>
      <c r="BY53" s="5">
        <f t="shared" si="25"/>
        <v>3399.598492122921</v>
      </c>
      <c r="BZ53" s="5">
        <f t="shared" si="25"/>
        <v>3419.4121308227755</v>
      </c>
      <c r="CA53" s="5">
        <f t="shared" si="25"/>
        <v>3581.5432762333025</v>
      </c>
      <c r="CB53" s="5">
        <f t="shared" si="16"/>
        <v>3489.0447218866666</v>
      </c>
    </row>
    <row r="54" spans="1:80" x14ac:dyDescent="0.3">
      <c r="A54" s="189" t="s">
        <v>229</v>
      </c>
      <c r="B54" s="189" t="s">
        <v>267</v>
      </c>
      <c r="C54" s="189" t="s">
        <v>286</v>
      </c>
      <c r="D54" s="189" t="s">
        <v>334</v>
      </c>
      <c r="E54" s="189" t="s">
        <v>335</v>
      </c>
      <c r="F54" s="4">
        <v>4706.8586447239595</v>
      </c>
      <c r="G54" s="4">
        <v>4375.8466364771302</v>
      </c>
      <c r="H54" s="4">
        <v>4626.5126528304054</v>
      </c>
      <c r="I54" s="4">
        <v>4332.7226228865338</v>
      </c>
      <c r="J54" s="4">
        <v>4674.5351181494871</v>
      </c>
      <c r="K54" s="4">
        <v>4670.6347351814902</v>
      </c>
      <c r="L54" s="4">
        <v>4974.1328545891429</v>
      </c>
      <c r="M54" s="4">
        <v>4811.0353539227926</v>
      </c>
      <c r="N54" s="4">
        <v>4770.3799567525275</v>
      </c>
      <c r="O54" s="4">
        <v>4949.5087557260031</v>
      </c>
      <c r="P54" s="4">
        <v>5459.8167937811622</v>
      </c>
      <c r="Q54" s="4">
        <v>4886.9355059756563</v>
      </c>
      <c r="R54" s="4">
        <v>11432.584269645589</v>
      </c>
      <c r="S54" s="4">
        <v>11205.049253613142</v>
      </c>
      <c r="T54" s="4">
        <v>11628.660223250907</v>
      </c>
      <c r="U54" s="4">
        <v>11681.891479906866</v>
      </c>
      <c r="V54" s="4">
        <v>11776.41749898472</v>
      </c>
      <c r="W54" s="4">
        <v>11763.444701157623</v>
      </c>
      <c r="X54" s="4">
        <v>12135.738902455305</v>
      </c>
      <c r="Y54" s="4">
        <v>11970.405151636984</v>
      </c>
      <c r="Z54" s="4">
        <v>11639.436544175876</v>
      </c>
      <c r="AA54" s="4">
        <v>11364.576269224361</v>
      </c>
      <c r="AB54" s="4">
        <v>11884.347981472676</v>
      </c>
      <c r="AC54" s="4">
        <v>12038.148903367395</v>
      </c>
      <c r="AD54" s="5">
        <f t="shared" si="30"/>
        <v>16139.442914369549</v>
      </c>
      <c r="AE54" s="5">
        <f t="shared" si="30"/>
        <v>15580.895890090273</v>
      </c>
      <c r="AF54" s="5">
        <f t="shared" si="30"/>
        <v>16255.172876081313</v>
      </c>
      <c r="AG54" s="5">
        <f t="shared" si="30"/>
        <v>16014.614102793399</v>
      </c>
      <c r="AH54" s="143">
        <v>16450.952617134208</v>
      </c>
      <c r="AI54" s="143">
        <v>16434.079436339111</v>
      </c>
      <c r="AJ54" s="143">
        <v>17109.871757044446</v>
      </c>
      <c r="AK54" s="143">
        <v>16781.440505559778</v>
      </c>
      <c r="AL54" s="5">
        <f t="shared" si="31"/>
        <v>16409.816500928406</v>
      </c>
      <c r="AM54" s="5">
        <f t="shared" si="31"/>
        <v>16314.085024950364</v>
      </c>
      <c r="AN54" s="5">
        <f t="shared" si="31"/>
        <v>17344.164775253837</v>
      </c>
      <c r="AO54" s="5">
        <f t="shared" si="31"/>
        <v>16925.08440934305</v>
      </c>
      <c r="AP54" s="4">
        <v>648237</v>
      </c>
      <c r="AQ54" s="4">
        <v>651537.86199999996</v>
      </c>
      <c r="AR54" s="4">
        <v>655122.38300000003</v>
      </c>
      <c r="AS54" s="5">
        <f t="shared" si="7"/>
        <v>726.10150989899671</v>
      </c>
      <c r="AT54" s="5">
        <f t="shared" si="7"/>
        <v>675.03808583544753</v>
      </c>
      <c r="AU54" s="5">
        <f t="shared" si="7"/>
        <v>713.70697026402468</v>
      </c>
      <c r="AV54" s="5">
        <f t="shared" si="8"/>
        <v>664.99936160065158</v>
      </c>
      <c r="AW54" s="5">
        <f t="shared" si="8"/>
        <v>717.46177632720401</v>
      </c>
      <c r="AX54" s="5">
        <f t="shared" si="8"/>
        <v>716.8631337623616</v>
      </c>
      <c r="AY54" s="5">
        <f t="shared" si="8"/>
        <v>763.44494229702082</v>
      </c>
      <c r="AZ54" s="5">
        <f t="shared" si="9"/>
        <v>734.37200113536528</v>
      </c>
      <c r="BA54" s="5">
        <f t="shared" si="21"/>
        <v>732.17233179804487</v>
      </c>
      <c r="BB54" s="5">
        <f t="shared" si="21"/>
        <v>759.66556118975063</v>
      </c>
      <c r="BC54" s="5">
        <f t="shared" si="21"/>
        <v>837.98918101572474</v>
      </c>
      <c r="BD54" s="5">
        <f t="shared" si="10"/>
        <v>745.95764589769124</v>
      </c>
      <c r="BE54" s="5">
        <f t="shared" si="22"/>
        <v>1763.6426599601057</v>
      </c>
      <c r="BF54" s="5">
        <f t="shared" si="22"/>
        <v>1728.5420692760738</v>
      </c>
      <c r="BG54" s="5">
        <f t="shared" si="22"/>
        <v>1793.8902320063351</v>
      </c>
      <c r="BH54" s="5">
        <f t="shared" si="11"/>
        <v>1792.9720068834413</v>
      </c>
      <c r="BI54" s="5">
        <f t="shared" si="11"/>
        <v>1807.4801459480987</v>
      </c>
      <c r="BJ54" s="5">
        <f t="shared" si="11"/>
        <v>1805.4890417339434</v>
      </c>
      <c r="BK54" s="5">
        <f t="shared" si="11"/>
        <v>1862.6298808180859</v>
      </c>
      <c r="BL54" s="5">
        <f t="shared" si="12"/>
        <v>1827.2013691275426</v>
      </c>
      <c r="BM54" s="5">
        <f t="shared" si="23"/>
        <v>1786.4558950491012</v>
      </c>
      <c r="BN54" s="5">
        <f t="shared" si="23"/>
        <v>1744.2695094248202</v>
      </c>
      <c r="BO54" s="5">
        <f t="shared" si="23"/>
        <v>1824.0456425650787</v>
      </c>
      <c r="BP54" s="5">
        <f t="shared" si="13"/>
        <v>1837.5419945569765</v>
      </c>
      <c r="BQ54" s="5">
        <f t="shared" si="24"/>
        <v>2489.7441698591019</v>
      </c>
      <c r="BR54" s="5">
        <f t="shared" si="24"/>
        <v>2403.5801551115214</v>
      </c>
      <c r="BS54" s="5">
        <f t="shared" si="24"/>
        <v>2507.59720227036</v>
      </c>
      <c r="BT54" s="5">
        <f t="shared" si="14"/>
        <v>2457.9713684840926</v>
      </c>
      <c r="BU54" s="5">
        <f t="shared" si="14"/>
        <v>2524.9419222753027</v>
      </c>
      <c r="BV54" s="5">
        <f t="shared" si="14"/>
        <v>2522.3521754963044</v>
      </c>
      <c r="BW54" s="5">
        <f t="shared" si="14"/>
        <v>2626.0748231151065</v>
      </c>
      <c r="BX54" s="5">
        <f t="shared" si="15"/>
        <v>2561.5733702629082</v>
      </c>
      <c r="BY54" s="5">
        <f t="shared" si="25"/>
        <v>2518.6282268471459</v>
      </c>
      <c r="BZ54" s="5">
        <f t="shared" si="25"/>
        <v>2503.9350706145706</v>
      </c>
      <c r="CA54" s="5">
        <f t="shared" si="25"/>
        <v>2662.0348235808033</v>
      </c>
      <c r="CB54" s="5">
        <f t="shared" si="16"/>
        <v>2583.4996404546673</v>
      </c>
    </row>
    <row r="55" spans="1:80" x14ac:dyDescent="0.3">
      <c r="A55" s="189" t="s">
        <v>238</v>
      </c>
      <c r="B55" s="189" t="s">
        <v>273</v>
      </c>
      <c r="C55" s="189" t="s">
        <v>314</v>
      </c>
      <c r="D55" s="189" t="s">
        <v>336</v>
      </c>
      <c r="E55" s="189" t="s">
        <v>337</v>
      </c>
      <c r="F55" s="4">
        <v>1374.557309459829</v>
      </c>
      <c r="G55" s="4">
        <v>1237.436544860642</v>
      </c>
      <c r="H55" s="4">
        <v>1226.4627310607368</v>
      </c>
      <c r="I55" s="4">
        <v>1186.8788784216645</v>
      </c>
      <c r="J55" s="4">
        <v>1302.7168107431701</v>
      </c>
      <c r="K55" s="4">
        <v>1313.8329873431089</v>
      </c>
      <c r="L55" s="4">
        <v>1324.0553584439588</v>
      </c>
      <c r="M55" s="4">
        <v>1295.1351374567657</v>
      </c>
      <c r="N55" s="4">
        <v>1435.9258073999958</v>
      </c>
      <c r="O55" s="4">
        <v>1425.0923320125473</v>
      </c>
      <c r="P55" s="4">
        <v>1545.0671363677357</v>
      </c>
      <c r="Q55" s="4">
        <v>1265.5449784720979</v>
      </c>
      <c r="R55" s="4">
        <v>3084.9654876325903</v>
      </c>
      <c r="S55" s="4">
        <v>3041.6322666159922</v>
      </c>
      <c r="T55" s="4">
        <v>3149.0971074900099</v>
      </c>
      <c r="U55" s="4">
        <v>3059.3564480053501</v>
      </c>
      <c r="V55" s="4">
        <v>3168.4838774871068</v>
      </c>
      <c r="W55" s="4">
        <v>3201.8202306346552</v>
      </c>
      <c r="X55" s="4">
        <v>3239.0404878268168</v>
      </c>
      <c r="Y55" s="4">
        <v>3161.3414171303452</v>
      </c>
      <c r="Z55" s="4">
        <v>2901.8068273822046</v>
      </c>
      <c r="AA55" s="4">
        <v>2930.3307918932987</v>
      </c>
      <c r="AB55" s="4">
        <v>3202.6368082080162</v>
      </c>
      <c r="AC55" s="4">
        <v>3039.0300856457989</v>
      </c>
      <c r="AD55" s="5">
        <f t="shared" si="30"/>
        <v>4459.5227970924188</v>
      </c>
      <c r="AE55" s="5">
        <f t="shared" si="30"/>
        <v>4279.0688114766344</v>
      </c>
      <c r="AF55" s="5">
        <f t="shared" si="30"/>
        <v>4375.5598385507465</v>
      </c>
      <c r="AG55" s="5">
        <f t="shared" si="30"/>
        <v>4246.235326427015</v>
      </c>
      <c r="AH55" s="143">
        <v>4471.2006882302776</v>
      </c>
      <c r="AI55" s="143">
        <v>4515.6532179777651</v>
      </c>
      <c r="AJ55" s="143">
        <v>4563.0958462707758</v>
      </c>
      <c r="AK55" s="143">
        <v>4456.4765545871114</v>
      </c>
      <c r="AL55" s="5">
        <f t="shared" si="31"/>
        <v>4337.7326347822</v>
      </c>
      <c r="AM55" s="5">
        <f t="shared" si="31"/>
        <v>4355.4231239058463</v>
      </c>
      <c r="AN55" s="5">
        <f t="shared" si="31"/>
        <v>4747.7039445757518</v>
      </c>
      <c r="AO55" s="5">
        <f t="shared" si="31"/>
        <v>4304.5750641178965</v>
      </c>
      <c r="AP55" s="4">
        <v>253361</v>
      </c>
      <c r="AQ55" s="4">
        <v>258600.32699999999</v>
      </c>
      <c r="AR55" s="4">
        <v>262477.81599999999</v>
      </c>
      <c r="AS55" s="5">
        <f t="shared" si="7"/>
        <v>542.52916173358517</v>
      </c>
      <c r="AT55" s="5">
        <f t="shared" si="7"/>
        <v>488.40845467954506</v>
      </c>
      <c r="AU55" s="5">
        <f t="shared" si="7"/>
        <v>484.07715909738948</v>
      </c>
      <c r="AV55" s="5">
        <f t="shared" si="8"/>
        <v>458.96263635492795</v>
      </c>
      <c r="AW55" s="5">
        <f t="shared" si="8"/>
        <v>503.75683041698943</v>
      </c>
      <c r="AX55" s="5">
        <f t="shared" si="8"/>
        <v>508.05542382129659</v>
      </c>
      <c r="AY55" s="5">
        <f t="shared" si="8"/>
        <v>512.0083852190794</v>
      </c>
      <c r="AZ55" s="5">
        <f t="shared" si="9"/>
        <v>493.42651397890546</v>
      </c>
      <c r="BA55" s="5">
        <f t="shared" si="21"/>
        <v>555.26836491587108</v>
      </c>
      <c r="BB55" s="5">
        <f t="shared" si="21"/>
        <v>551.07909125441574</v>
      </c>
      <c r="BC55" s="5">
        <f t="shared" si="21"/>
        <v>597.47300179080423</v>
      </c>
      <c r="BD55" s="5">
        <f t="shared" si="10"/>
        <v>482.15311974102144</v>
      </c>
      <c r="BE55" s="5">
        <f t="shared" si="22"/>
        <v>1217.6165580466568</v>
      </c>
      <c r="BF55" s="5">
        <f t="shared" si="22"/>
        <v>1200.5132070902753</v>
      </c>
      <c r="BG55" s="5">
        <f t="shared" si="22"/>
        <v>1242.9289067733432</v>
      </c>
      <c r="BH55" s="5">
        <f t="shared" si="11"/>
        <v>1183.0443075987876</v>
      </c>
      <c r="BI55" s="5">
        <f t="shared" si="11"/>
        <v>1225.2435695826121</v>
      </c>
      <c r="BJ55" s="5">
        <f t="shared" si="11"/>
        <v>1238.1346411192492</v>
      </c>
      <c r="BK55" s="5">
        <f t="shared" si="11"/>
        <v>1252.5276071390338</v>
      </c>
      <c r="BL55" s="5">
        <f t="shared" si="12"/>
        <v>1204.4223261634977</v>
      </c>
      <c r="BM55" s="5">
        <f t="shared" si="23"/>
        <v>1122.1203240714403</v>
      </c>
      <c r="BN55" s="5">
        <f t="shared" si="23"/>
        <v>1133.1504588133405</v>
      </c>
      <c r="BO55" s="5">
        <f t="shared" si="23"/>
        <v>1238.4504093098137</v>
      </c>
      <c r="BP55" s="5">
        <f t="shared" si="13"/>
        <v>1157.8235951360548</v>
      </c>
      <c r="BQ55" s="5">
        <f t="shared" si="24"/>
        <v>1760.1457197802422</v>
      </c>
      <c r="BR55" s="5">
        <f t="shared" si="24"/>
        <v>1688.9216617698203</v>
      </c>
      <c r="BS55" s="5">
        <f t="shared" si="24"/>
        <v>1727.0060658707325</v>
      </c>
      <c r="BT55" s="5">
        <f t="shared" si="14"/>
        <v>1642.0069439537156</v>
      </c>
      <c r="BU55" s="5">
        <f t="shared" si="14"/>
        <v>1729.0003999996015</v>
      </c>
      <c r="BV55" s="5">
        <f t="shared" si="14"/>
        <v>1746.1900649405463</v>
      </c>
      <c r="BW55" s="5">
        <f t="shared" si="14"/>
        <v>1764.5359923581134</v>
      </c>
      <c r="BX55" s="5">
        <f t="shared" si="15"/>
        <v>1697.8488401424033</v>
      </c>
      <c r="BY55" s="5">
        <f t="shared" si="25"/>
        <v>1677.3886889873115</v>
      </c>
      <c r="BZ55" s="5">
        <f t="shared" si="25"/>
        <v>1684.2295500677562</v>
      </c>
      <c r="CA55" s="5">
        <f t="shared" si="25"/>
        <v>1835.9234111006178</v>
      </c>
      <c r="CB55" s="5">
        <f t="shared" si="16"/>
        <v>1639.9767148770761</v>
      </c>
    </row>
    <row r="56" spans="1:80" x14ac:dyDescent="0.3">
      <c r="A56" s="189" t="s">
        <v>229</v>
      </c>
      <c r="B56" s="189" t="s">
        <v>267</v>
      </c>
      <c r="C56" s="189" t="s">
        <v>278</v>
      </c>
      <c r="D56" s="189" t="s">
        <v>338</v>
      </c>
      <c r="E56" s="189" t="s">
        <v>339</v>
      </c>
      <c r="F56" s="4">
        <v>2576.2596133392303</v>
      </c>
      <c r="G56" s="4">
        <v>2430.5794880645158</v>
      </c>
      <c r="H56" s="4">
        <v>2367.0009131413526</v>
      </c>
      <c r="I56" s="4">
        <v>2334.6680706723282</v>
      </c>
      <c r="J56" s="4">
        <v>2765.3145726713933</v>
      </c>
      <c r="K56" s="4">
        <v>2611.0684775106538</v>
      </c>
      <c r="L56" s="4">
        <v>2692.1492322291788</v>
      </c>
      <c r="M56" s="4">
        <v>2796.2041293830825</v>
      </c>
      <c r="N56" s="4">
        <v>2453.4734480656075</v>
      </c>
      <c r="O56" s="4">
        <v>2475.0182021703608</v>
      </c>
      <c r="P56" s="4">
        <v>2714.4623484731246</v>
      </c>
      <c r="Q56" s="4">
        <v>2609.4264994639616</v>
      </c>
      <c r="R56" s="4">
        <v>4851.5963674998566</v>
      </c>
      <c r="S56" s="4">
        <v>4766.8553838691641</v>
      </c>
      <c r="T56" s="4">
        <v>5107.5075957041299</v>
      </c>
      <c r="U56" s="4">
        <v>5130.3914990646254</v>
      </c>
      <c r="V56" s="4">
        <v>4926.0837654734914</v>
      </c>
      <c r="W56" s="4">
        <v>4794.8829858066474</v>
      </c>
      <c r="X56" s="4">
        <v>5137.5993442956687</v>
      </c>
      <c r="Y56" s="4">
        <v>5015.8868932272262</v>
      </c>
      <c r="Z56" s="4">
        <v>4969.0122845875876</v>
      </c>
      <c r="AA56" s="4">
        <v>4947.5922240488353</v>
      </c>
      <c r="AB56" s="4">
        <v>5367.2372632885599</v>
      </c>
      <c r="AC56" s="4">
        <v>5222.0185113287598</v>
      </c>
      <c r="AD56" s="5">
        <f t="shared" si="30"/>
        <v>7427.8559808390874</v>
      </c>
      <c r="AE56" s="5">
        <f t="shared" si="30"/>
        <v>7197.4348719336795</v>
      </c>
      <c r="AF56" s="5">
        <f t="shared" si="30"/>
        <v>7474.5085088454825</v>
      </c>
      <c r="AG56" s="5">
        <f t="shared" si="30"/>
        <v>7465.0595697369536</v>
      </c>
      <c r="AH56" s="143">
        <v>7691.3983381448852</v>
      </c>
      <c r="AI56" s="143">
        <v>7405.9514633173012</v>
      </c>
      <c r="AJ56" s="143">
        <v>7829.7485765248475</v>
      </c>
      <c r="AK56" s="143">
        <v>7812.0910226103097</v>
      </c>
      <c r="AL56" s="5">
        <f t="shared" si="31"/>
        <v>7422.4857326531946</v>
      </c>
      <c r="AM56" s="5">
        <f t="shared" si="31"/>
        <v>7422.6104262191966</v>
      </c>
      <c r="AN56" s="5">
        <f t="shared" si="31"/>
        <v>8081.6996117616845</v>
      </c>
      <c r="AO56" s="5">
        <f t="shared" si="31"/>
        <v>7831.4450107927214</v>
      </c>
      <c r="AP56" s="4">
        <v>280030</v>
      </c>
      <c r="AQ56" s="4">
        <v>284447.97399999999</v>
      </c>
      <c r="AR56" s="4">
        <v>288314.516</v>
      </c>
      <c r="AS56" s="5">
        <f t="shared" si="7"/>
        <v>919.9941482481272</v>
      </c>
      <c r="AT56" s="5">
        <f t="shared" si="7"/>
        <v>867.97110597597248</v>
      </c>
      <c r="AU56" s="5">
        <f t="shared" si="7"/>
        <v>845.26690466783998</v>
      </c>
      <c r="AV56" s="5">
        <f t="shared" si="8"/>
        <v>820.77155897490354</v>
      </c>
      <c r="AW56" s="5">
        <f t="shared" si="8"/>
        <v>972.16884120657971</v>
      </c>
      <c r="AX56" s="5">
        <f t="shared" si="8"/>
        <v>917.94237125086852</v>
      </c>
      <c r="AY56" s="5">
        <f t="shared" si="8"/>
        <v>946.44697037960941</v>
      </c>
      <c r="AZ56" s="5">
        <f t="shared" si="9"/>
        <v>969.8450734208202</v>
      </c>
      <c r="BA56" s="5">
        <f t="shared" si="21"/>
        <v>862.53855619502758</v>
      </c>
      <c r="BB56" s="5">
        <f t="shared" si="21"/>
        <v>870.11278982439194</v>
      </c>
      <c r="BC56" s="5">
        <f t="shared" si="21"/>
        <v>954.29132797167495</v>
      </c>
      <c r="BD56" s="5">
        <f t="shared" si="10"/>
        <v>905.06247679321211</v>
      </c>
      <c r="BE56" s="5">
        <f t="shared" si="22"/>
        <v>1732.5273604613278</v>
      </c>
      <c r="BF56" s="5">
        <f t="shared" si="22"/>
        <v>1702.2659657426577</v>
      </c>
      <c r="BG56" s="5">
        <f t="shared" si="22"/>
        <v>1823.9144362047386</v>
      </c>
      <c r="BH56" s="5">
        <f t="shared" si="11"/>
        <v>1803.6308808670319</v>
      </c>
      <c r="BI56" s="5">
        <f t="shared" si="11"/>
        <v>1731.8048345366283</v>
      </c>
      <c r="BJ56" s="5">
        <f t="shared" si="11"/>
        <v>1685.6801327776893</v>
      </c>
      <c r="BK56" s="5">
        <f t="shared" si="11"/>
        <v>1806.1648575129836</v>
      </c>
      <c r="BL56" s="5">
        <f t="shared" si="12"/>
        <v>1739.7274902479157</v>
      </c>
      <c r="BM56" s="5">
        <f t="shared" si="23"/>
        <v>1746.8967047687911</v>
      </c>
      <c r="BN56" s="5">
        <f t="shared" si="23"/>
        <v>1739.3663081772684</v>
      </c>
      <c r="BO56" s="5">
        <f t="shared" si="23"/>
        <v>1886.8959366497579</v>
      </c>
      <c r="BP56" s="5">
        <f t="shared" si="13"/>
        <v>1811.2228908130176</v>
      </c>
      <c r="BQ56" s="5">
        <f t="shared" si="24"/>
        <v>2652.5215087094552</v>
      </c>
      <c r="BR56" s="5">
        <f t="shared" si="24"/>
        <v>2570.23707171863</v>
      </c>
      <c r="BS56" s="5">
        <f t="shared" si="24"/>
        <v>2669.1813408725789</v>
      </c>
      <c r="BT56" s="5">
        <f t="shared" si="14"/>
        <v>2624.4024398419356</v>
      </c>
      <c r="BU56" s="5">
        <f t="shared" si="14"/>
        <v>2703.9736757432083</v>
      </c>
      <c r="BV56" s="5">
        <f t="shared" si="14"/>
        <v>2603.6225040285581</v>
      </c>
      <c r="BW56" s="5">
        <f t="shared" si="14"/>
        <v>2752.6118278925928</v>
      </c>
      <c r="BX56" s="5">
        <f t="shared" si="15"/>
        <v>2709.5725636687362</v>
      </c>
      <c r="BY56" s="5">
        <f t="shared" si="25"/>
        <v>2609.4352609638186</v>
      </c>
      <c r="BZ56" s="5">
        <f t="shared" si="25"/>
        <v>2609.4790980016601</v>
      </c>
      <c r="CA56" s="5">
        <f t="shared" si="25"/>
        <v>2841.1872646214329</v>
      </c>
      <c r="CB56" s="5">
        <f t="shared" si="16"/>
        <v>2716.2853676062296</v>
      </c>
    </row>
    <row r="57" spans="1:80" x14ac:dyDescent="0.3">
      <c r="A57" s="189" t="s">
        <v>223</v>
      </c>
      <c r="B57" s="189" t="s">
        <v>233</v>
      </c>
      <c r="C57" s="189" t="s">
        <v>240</v>
      </c>
      <c r="D57" s="189" t="s">
        <v>342</v>
      </c>
      <c r="E57" s="189" t="s">
        <v>343</v>
      </c>
      <c r="F57" s="4">
        <v>3819.6157445170488</v>
      </c>
      <c r="G57" s="4">
        <v>3748.2923157153773</v>
      </c>
      <c r="H57" s="4">
        <v>4080.1035381316547</v>
      </c>
      <c r="I57" s="4">
        <v>3713.4364506330867</v>
      </c>
      <c r="J57" s="4">
        <v>3967.8460326614131</v>
      </c>
      <c r="K57" s="4">
        <v>3990.341048589205</v>
      </c>
      <c r="L57" s="4">
        <v>3993.4677242126918</v>
      </c>
      <c r="M57" s="4">
        <v>4063.7950927968413</v>
      </c>
      <c r="N57" s="4">
        <v>3927.5557093398547</v>
      </c>
      <c r="O57" s="4">
        <v>3900.4353757432696</v>
      </c>
      <c r="P57" s="4">
        <v>4312.7146258594776</v>
      </c>
      <c r="Q57" s="4">
        <v>4290.9443248013486</v>
      </c>
      <c r="R57" s="4">
        <v>6941.8781443096723</v>
      </c>
      <c r="S57" s="4">
        <v>6814.8192428687562</v>
      </c>
      <c r="T57" s="4">
        <v>7127.3652065131282</v>
      </c>
      <c r="U57" s="4">
        <v>7294.1494766383412</v>
      </c>
      <c r="V57" s="4">
        <v>6571.1618481392616</v>
      </c>
      <c r="W57" s="4">
        <v>6538.1991568932426</v>
      </c>
      <c r="X57" s="4">
        <v>6907.5304727264638</v>
      </c>
      <c r="Y57" s="4">
        <v>7367.4724738344921</v>
      </c>
      <c r="Z57" s="4">
        <v>7143.1959339901932</v>
      </c>
      <c r="AA57" s="4">
        <v>7090.1067251134245</v>
      </c>
      <c r="AB57" s="4">
        <v>7498.963882079197</v>
      </c>
      <c r="AC57" s="4">
        <v>7552.5483042339374</v>
      </c>
      <c r="AD57" s="5">
        <f t="shared" si="30"/>
        <v>10761.493888826721</v>
      </c>
      <c r="AE57" s="5">
        <f t="shared" si="30"/>
        <v>10563.111558584133</v>
      </c>
      <c r="AF57" s="5">
        <f t="shared" si="30"/>
        <v>11207.468744644782</v>
      </c>
      <c r="AG57" s="5">
        <f t="shared" si="30"/>
        <v>11007.585927271428</v>
      </c>
      <c r="AH57" s="143">
        <v>10539.007880800677</v>
      </c>
      <c r="AI57" s="143">
        <v>10528.540205482444</v>
      </c>
      <c r="AJ57" s="143">
        <v>10900.998196939154</v>
      </c>
      <c r="AK57" s="143">
        <v>11431.267566631332</v>
      </c>
      <c r="AL57" s="5">
        <f t="shared" si="31"/>
        <v>11070.751643330048</v>
      </c>
      <c r="AM57" s="5">
        <f t="shared" si="31"/>
        <v>10990.542100856694</v>
      </c>
      <c r="AN57" s="5">
        <f t="shared" si="31"/>
        <v>11811.678507938675</v>
      </c>
      <c r="AO57" s="5">
        <f t="shared" si="31"/>
        <v>11843.492629035285</v>
      </c>
      <c r="AP57" s="4">
        <v>378846</v>
      </c>
      <c r="AQ57" s="4">
        <v>379330.50400000002</v>
      </c>
      <c r="AR57" s="4">
        <v>380545.94900000002</v>
      </c>
      <c r="AS57" s="5">
        <f t="shared" si="7"/>
        <v>1008.2238546842381</v>
      </c>
      <c r="AT57" s="5">
        <f t="shared" si="7"/>
        <v>989.39735821821466</v>
      </c>
      <c r="AU57" s="5">
        <f t="shared" si="7"/>
        <v>1076.9820819361046</v>
      </c>
      <c r="AV57" s="5">
        <f t="shared" si="8"/>
        <v>978.94485454644223</v>
      </c>
      <c r="AW57" s="5">
        <f t="shared" si="8"/>
        <v>1046.0129071669419</v>
      </c>
      <c r="AX57" s="5">
        <f t="shared" si="8"/>
        <v>1051.9430961948699</v>
      </c>
      <c r="AY57" s="5">
        <f t="shared" si="8"/>
        <v>1052.7673577795611</v>
      </c>
      <c r="AZ57" s="5">
        <f t="shared" si="9"/>
        <v>1067.8855217026212</v>
      </c>
      <c r="BA57" s="5">
        <f t="shared" si="21"/>
        <v>1035.3914773328786</v>
      </c>
      <c r="BB57" s="5">
        <f t="shared" si="21"/>
        <v>1028.2419511780865</v>
      </c>
      <c r="BC57" s="5">
        <f t="shared" si="21"/>
        <v>1136.9279771551082</v>
      </c>
      <c r="BD57" s="5">
        <f t="shared" si="10"/>
        <v>1127.5758777821989</v>
      </c>
      <c r="BE57" s="5">
        <f t="shared" si="22"/>
        <v>1832.3746705283077</v>
      </c>
      <c r="BF57" s="5">
        <f t="shared" si="22"/>
        <v>1798.836266680592</v>
      </c>
      <c r="BG57" s="5">
        <f t="shared" si="22"/>
        <v>1881.3357423631578</v>
      </c>
      <c r="BH57" s="5">
        <f t="shared" si="11"/>
        <v>1922.9008476044785</v>
      </c>
      <c r="BI57" s="5">
        <f t="shared" si="11"/>
        <v>1732.3051478452314</v>
      </c>
      <c r="BJ57" s="5">
        <f t="shared" si="11"/>
        <v>1723.6154456202771</v>
      </c>
      <c r="BK57" s="5">
        <f t="shared" si="11"/>
        <v>1820.9794361084296</v>
      </c>
      <c r="BL57" s="5">
        <f t="shared" si="12"/>
        <v>1936.0270404125342</v>
      </c>
      <c r="BM57" s="5">
        <f t="shared" si="23"/>
        <v>1883.1061195094906</v>
      </c>
      <c r="BN57" s="5">
        <f t="shared" si="23"/>
        <v>1869.1106173505689</v>
      </c>
      <c r="BO57" s="5">
        <f t="shared" si="23"/>
        <v>1976.8945030793507</v>
      </c>
      <c r="BP57" s="5">
        <f t="shared" si="13"/>
        <v>1984.6613330349594</v>
      </c>
      <c r="BQ57" s="5">
        <f t="shared" si="24"/>
        <v>2840.5985252125456</v>
      </c>
      <c r="BR57" s="5">
        <f t="shared" si="24"/>
        <v>2788.2336248988067</v>
      </c>
      <c r="BS57" s="5">
        <f t="shared" si="24"/>
        <v>2958.3178242992622</v>
      </c>
      <c r="BT57" s="5">
        <f t="shared" si="14"/>
        <v>2901.8457021509207</v>
      </c>
      <c r="BU57" s="5">
        <f t="shared" si="14"/>
        <v>2778.3180550121738</v>
      </c>
      <c r="BV57" s="5">
        <f t="shared" si="14"/>
        <v>2775.5585418151459</v>
      </c>
      <c r="BW57" s="5">
        <f t="shared" si="14"/>
        <v>2873.74679388799</v>
      </c>
      <c r="BX57" s="5">
        <f t="shared" si="15"/>
        <v>3003.9125621151552</v>
      </c>
      <c r="BY57" s="5">
        <f t="shared" si="25"/>
        <v>2918.4975968423696</v>
      </c>
      <c r="BZ57" s="5">
        <f t="shared" si="25"/>
        <v>2897.3525685286554</v>
      </c>
      <c r="CA57" s="5">
        <f t="shared" si="25"/>
        <v>3113.8224802344594</v>
      </c>
      <c r="CB57" s="5">
        <f t="shared" si="16"/>
        <v>3112.237210817158</v>
      </c>
    </row>
    <row r="58" spans="1:80" x14ac:dyDescent="0.3">
      <c r="A58" s="189" t="s">
        <v>223</v>
      </c>
      <c r="B58" s="189" t="s">
        <v>233</v>
      </c>
      <c r="C58" s="189" t="s">
        <v>240</v>
      </c>
      <c r="D58" s="189" t="s">
        <v>344</v>
      </c>
      <c r="E58" s="189" t="s">
        <v>345</v>
      </c>
      <c r="F58" s="4">
        <v>3418.1730969649648</v>
      </c>
      <c r="G58" s="4">
        <v>3540.8296290456665</v>
      </c>
      <c r="H58" s="4">
        <v>3602.7407923129012</v>
      </c>
      <c r="I58" s="4">
        <v>3445.7391979356835</v>
      </c>
      <c r="J58" s="4">
        <v>3591.0325595890122</v>
      </c>
      <c r="K58" s="4">
        <v>3710.1359957653758</v>
      </c>
      <c r="L58" s="4">
        <v>3760.3859069298856</v>
      </c>
      <c r="M58" s="4">
        <v>3662.3167245404366</v>
      </c>
      <c r="N58" s="4">
        <v>3579.2867761612697</v>
      </c>
      <c r="O58" s="4">
        <v>3842.7406877197886</v>
      </c>
      <c r="P58" s="4">
        <v>4131.1777422035557</v>
      </c>
      <c r="Q58" s="4">
        <v>4034.5349249292085</v>
      </c>
      <c r="R58" s="4">
        <v>6855.4313427139723</v>
      </c>
      <c r="S58" s="4">
        <v>6744.5909362474194</v>
      </c>
      <c r="T58" s="4">
        <v>7199.411540729835</v>
      </c>
      <c r="U58" s="4">
        <v>7356.1573949270078</v>
      </c>
      <c r="V58" s="4">
        <v>6808.5402966413858</v>
      </c>
      <c r="W58" s="4">
        <v>7049.6466642122596</v>
      </c>
      <c r="X58" s="4">
        <v>7034.8998317037549</v>
      </c>
      <c r="Y58" s="4">
        <v>6929.321621371033</v>
      </c>
      <c r="Z58" s="4">
        <v>7127.5131992078623</v>
      </c>
      <c r="AA58" s="4">
        <v>7039.2458833654737</v>
      </c>
      <c r="AB58" s="4">
        <v>7463.7908159231483</v>
      </c>
      <c r="AC58" s="4">
        <v>7512.4928725354412</v>
      </c>
      <c r="AD58" s="5">
        <f t="shared" si="30"/>
        <v>10273.604439678937</v>
      </c>
      <c r="AE58" s="5">
        <f t="shared" si="30"/>
        <v>10285.420565293087</v>
      </c>
      <c r="AF58" s="5">
        <f t="shared" si="30"/>
        <v>10802.152333042737</v>
      </c>
      <c r="AG58" s="5">
        <f t="shared" si="30"/>
        <v>10801.896592862691</v>
      </c>
      <c r="AH58" s="143">
        <v>10399.572856230399</v>
      </c>
      <c r="AI58" s="143">
        <v>10759.782659977636</v>
      </c>
      <c r="AJ58" s="143">
        <v>10795.285738633642</v>
      </c>
      <c r="AK58" s="143">
        <v>10591.63834591147</v>
      </c>
      <c r="AL58" s="5">
        <f t="shared" si="31"/>
        <v>10706.799975369133</v>
      </c>
      <c r="AM58" s="5">
        <f t="shared" si="31"/>
        <v>10881.986571085263</v>
      </c>
      <c r="AN58" s="5">
        <f t="shared" si="31"/>
        <v>11594.968558126704</v>
      </c>
      <c r="AO58" s="5">
        <f t="shared" si="31"/>
        <v>11547.027797464649</v>
      </c>
      <c r="AP58" s="4">
        <v>337986</v>
      </c>
      <c r="AQ58" s="4">
        <v>337914.04499999998</v>
      </c>
      <c r="AR58" s="4">
        <v>339067.02600000001</v>
      </c>
      <c r="AS58" s="5">
        <f t="shared" si="7"/>
        <v>1011.3357053147068</v>
      </c>
      <c r="AT58" s="5">
        <f t="shared" si="7"/>
        <v>1047.6261232848894</v>
      </c>
      <c r="AU58" s="5">
        <f t="shared" si="7"/>
        <v>1065.9437942142281</v>
      </c>
      <c r="AV58" s="5">
        <f t="shared" si="8"/>
        <v>1019.708783615574</v>
      </c>
      <c r="AW58" s="5">
        <f t="shared" si="8"/>
        <v>1062.7059196633902</v>
      </c>
      <c r="AX58" s="5">
        <f t="shared" si="8"/>
        <v>1097.9525860682636</v>
      </c>
      <c r="AY58" s="5">
        <f t="shared" si="8"/>
        <v>1112.823205359779</v>
      </c>
      <c r="AZ58" s="5">
        <f t="shared" si="9"/>
        <v>1080.1158602017633</v>
      </c>
      <c r="BA58" s="5">
        <f t="shared" si="21"/>
        <v>1059.2299518539603</v>
      </c>
      <c r="BB58" s="5">
        <f t="shared" si="21"/>
        <v>1137.1947229123869</v>
      </c>
      <c r="BC58" s="5">
        <f t="shared" si="21"/>
        <v>1222.5528365367459</v>
      </c>
      <c r="BD58" s="5">
        <f t="shared" si="10"/>
        <v>1189.8930345793071</v>
      </c>
      <c r="BE58" s="5">
        <f t="shared" si="22"/>
        <v>2028.3181382406292</v>
      </c>
      <c r="BF58" s="5">
        <f t="shared" si="22"/>
        <v>1995.5237602289501</v>
      </c>
      <c r="BG58" s="5">
        <f t="shared" si="22"/>
        <v>2130.0916430650486</v>
      </c>
      <c r="BH58" s="5">
        <f t="shared" si="11"/>
        <v>2176.9315314866562</v>
      </c>
      <c r="BI58" s="5">
        <f t="shared" si="11"/>
        <v>2014.8734263594713</v>
      </c>
      <c r="BJ58" s="5">
        <f t="shared" si="11"/>
        <v>2086.2248161991197</v>
      </c>
      <c r="BK58" s="5">
        <f t="shared" si="11"/>
        <v>2081.8607381956426</v>
      </c>
      <c r="BL58" s="5">
        <f t="shared" si="12"/>
        <v>2043.6436132161766</v>
      </c>
      <c r="BM58" s="5">
        <f t="shared" si="23"/>
        <v>2109.2681126077086</v>
      </c>
      <c r="BN58" s="5">
        <f t="shared" si="23"/>
        <v>2083.1468793685312</v>
      </c>
      <c r="BO58" s="5">
        <f t="shared" si="23"/>
        <v>2208.7838390745637</v>
      </c>
      <c r="BP58" s="5">
        <f t="shared" si="13"/>
        <v>2215.6365250731992</v>
      </c>
      <c r="BQ58" s="5">
        <f t="shared" si="24"/>
        <v>3039.6538435553352</v>
      </c>
      <c r="BR58" s="5">
        <f t="shared" si="24"/>
        <v>3043.1498835138395</v>
      </c>
      <c r="BS58" s="5">
        <f t="shared" si="24"/>
        <v>3196.0354372792772</v>
      </c>
      <c r="BT58" s="5">
        <f t="shared" si="14"/>
        <v>3196.6403151022305</v>
      </c>
      <c r="BU58" s="5">
        <f t="shared" si="14"/>
        <v>3077.579346022862</v>
      </c>
      <c r="BV58" s="5">
        <f t="shared" si="14"/>
        <v>3184.1774022673831</v>
      </c>
      <c r="BW58" s="5">
        <f t="shared" si="14"/>
        <v>3194.6839435554216</v>
      </c>
      <c r="BX58" s="5">
        <f t="shared" si="15"/>
        <v>3123.7594734179397</v>
      </c>
      <c r="BY58" s="5">
        <f t="shared" si="25"/>
        <v>3168.4980644616689</v>
      </c>
      <c r="BZ58" s="5">
        <f t="shared" si="25"/>
        <v>3220.3416022809183</v>
      </c>
      <c r="CA58" s="5">
        <f t="shared" si="25"/>
        <v>3431.3366756113091</v>
      </c>
      <c r="CB58" s="5">
        <f t="shared" si="16"/>
        <v>3405.5295596525057</v>
      </c>
    </row>
    <row r="59" spans="1:80" x14ac:dyDescent="0.3">
      <c r="A59" s="189" t="s">
        <v>238</v>
      </c>
      <c r="B59" s="189" t="s">
        <v>273</v>
      </c>
      <c r="C59" s="189" t="s">
        <v>314</v>
      </c>
      <c r="D59" s="189" t="s">
        <v>348</v>
      </c>
      <c r="E59" s="189" t="s">
        <v>349</v>
      </c>
      <c r="F59" s="4">
        <v>39.924830282939077</v>
      </c>
      <c r="G59" s="4">
        <v>38.869760776277623</v>
      </c>
      <c r="H59" s="4">
        <v>41.250570358867506</v>
      </c>
      <c r="I59" s="4">
        <v>39.286418320810171</v>
      </c>
      <c r="J59" s="4">
        <v>38.510697064766411</v>
      </c>
      <c r="K59" s="4">
        <v>37.943344030148623</v>
      </c>
      <c r="L59" s="4">
        <v>39.576309977994327</v>
      </c>
      <c r="M59" s="4">
        <v>38.408762875265701</v>
      </c>
      <c r="N59" s="4">
        <v>41.541996468846996</v>
      </c>
      <c r="O59" s="4">
        <v>44.218633220208403</v>
      </c>
      <c r="P59" s="4">
        <v>47.238824172066209</v>
      </c>
      <c r="Q59" s="4">
        <v>44.045279719345544</v>
      </c>
      <c r="R59" s="4">
        <v>102.40468632240615</v>
      </c>
      <c r="S59" s="4">
        <v>99.141345930836437</v>
      </c>
      <c r="T59" s="4">
        <v>106.72470430826931</v>
      </c>
      <c r="U59" s="4">
        <v>106.32051760519086</v>
      </c>
      <c r="V59" s="4">
        <v>105.23359574245541</v>
      </c>
      <c r="W59" s="4">
        <v>103.75882170199577</v>
      </c>
      <c r="X59" s="4">
        <v>108.6883947358523</v>
      </c>
      <c r="Y59" s="4">
        <v>105.70139162189082</v>
      </c>
      <c r="Z59" s="4">
        <v>105.06800824370677</v>
      </c>
      <c r="AA59" s="4">
        <v>101.05435849061959</v>
      </c>
      <c r="AB59" s="4">
        <v>108.39879048637212</v>
      </c>
      <c r="AC59" s="4">
        <v>93.556865383674932</v>
      </c>
      <c r="AD59" s="5">
        <f t="shared" si="30"/>
        <v>142.32951660534522</v>
      </c>
      <c r="AE59" s="5">
        <f t="shared" si="30"/>
        <v>138.01110670711407</v>
      </c>
      <c r="AF59" s="5">
        <f t="shared" si="30"/>
        <v>147.97527466713683</v>
      </c>
      <c r="AG59" s="5">
        <f t="shared" si="30"/>
        <v>145.60693592600103</v>
      </c>
      <c r="AH59" s="143">
        <v>143.7442928072218</v>
      </c>
      <c r="AI59" s="143">
        <v>141.70216573214438</v>
      </c>
      <c r="AJ59" s="143">
        <v>148.26470471384661</v>
      </c>
      <c r="AK59" s="143">
        <v>144.11015449715651</v>
      </c>
      <c r="AL59" s="5">
        <f t="shared" si="31"/>
        <v>146.61000471255377</v>
      </c>
      <c r="AM59" s="5">
        <f t="shared" si="31"/>
        <v>145.27299171082799</v>
      </c>
      <c r="AN59" s="5">
        <f t="shared" si="31"/>
        <v>155.63761465843834</v>
      </c>
      <c r="AO59" s="5">
        <f t="shared" si="31"/>
        <v>137.60214510302046</v>
      </c>
      <c r="AP59" s="4">
        <v>7654</v>
      </c>
      <c r="AQ59" s="4">
        <v>6650.9880000000003</v>
      </c>
      <c r="AR59" s="4">
        <v>6511.5360000000001</v>
      </c>
      <c r="AS59" s="5">
        <f t="shared" si="7"/>
        <v>521.62046358687064</v>
      </c>
      <c r="AT59" s="5">
        <f t="shared" si="7"/>
        <v>507.83591293804051</v>
      </c>
      <c r="AU59" s="5">
        <f t="shared" si="7"/>
        <v>538.9413425511824</v>
      </c>
      <c r="AV59" s="5">
        <f t="shared" si="8"/>
        <v>590.68544885075971</v>
      </c>
      <c r="AW59" s="5">
        <f t="shared" si="8"/>
        <v>579.02220038235532</v>
      </c>
      <c r="AX59" s="5">
        <f t="shared" si="8"/>
        <v>570.49184316899414</v>
      </c>
      <c r="AY59" s="5">
        <f t="shared" si="8"/>
        <v>595.04407432390985</v>
      </c>
      <c r="AZ59" s="5">
        <f t="shared" si="9"/>
        <v>589.85718385440396</v>
      </c>
      <c r="BA59" s="5">
        <f t="shared" si="21"/>
        <v>624.59887867557416</v>
      </c>
      <c r="BB59" s="5">
        <f t="shared" si="21"/>
        <v>664.84307624985036</v>
      </c>
      <c r="BC59" s="5">
        <f t="shared" si="21"/>
        <v>710.25273496307932</v>
      </c>
      <c r="BD59" s="5">
        <f t="shared" si="10"/>
        <v>676.41920000665812</v>
      </c>
      <c r="BE59" s="5">
        <f t="shared" si="22"/>
        <v>1337.9237826287713</v>
      </c>
      <c r="BF59" s="5">
        <f t="shared" si="22"/>
        <v>1295.2880314977324</v>
      </c>
      <c r="BG59" s="5">
        <f t="shared" si="22"/>
        <v>1394.3650941765</v>
      </c>
      <c r="BH59" s="5">
        <f t="shared" si="11"/>
        <v>1598.5672745942536</v>
      </c>
      <c r="BI59" s="5">
        <f t="shared" si="11"/>
        <v>1582.2250129222216</v>
      </c>
      <c r="BJ59" s="5">
        <f t="shared" si="11"/>
        <v>1560.0512540692566</v>
      </c>
      <c r="BK59" s="5">
        <f t="shared" si="11"/>
        <v>1634.1691600684335</v>
      </c>
      <c r="BL59" s="5">
        <f t="shared" si="12"/>
        <v>1623.2942829754886</v>
      </c>
      <c r="BM59" s="5">
        <f t="shared" si="23"/>
        <v>1579.735345240538</v>
      </c>
      <c r="BN59" s="5">
        <f t="shared" si="23"/>
        <v>1519.3886756466798</v>
      </c>
      <c r="BO59" s="5">
        <f t="shared" si="23"/>
        <v>1629.8148558736254</v>
      </c>
      <c r="BP59" s="5">
        <f t="shared" si="13"/>
        <v>1436.7864261777088</v>
      </c>
      <c r="BQ59" s="5">
        <f t="shared" si="24"/>
        <v>1859.5442462156418</v>
      </c>
      <c r="BR59" s="5">
        <f t="shared" si="24"/>
        <v>1803.123944435773</v>
      </c>
      <c r="BS59" s="5">
        <f t="shared" si="24"/>
        <v>1933.3064367276827</v>
      </c>
      <c r="BT59" s="5">
        <f t="shared" si="14"/>
        <v>2189.2527234450135</v>
      </c>
      <c r="BU59" s="5">
        <f t="shared" si="14"/>
        <v>2161.2472133045767</v>
      </c>
      <c r="BV59" s="5">
        <f t="shared" si="14"/>
        <v>2130.5430972382505</v>
      </c>
      <c r="BW59" s="5">
        <f t="shared" si="14"/>
        <v>2229.2132343923431</v>
      </c>
      <c r="BX59" s="5">
        <f t="shared" si="15"/>
        <v>2213.1514668298923</v>
      </c>
      <c r="BY59" s="5">
        <f t="shared" si="25"/>
        <v>2204.3342239161125</v>
      </c>
      <c r="BZ59" s="5">
        <f t="shared" si="25"/>
        <v>2184.2317518965301</v>
      </c>
      <c r="CA59" s="5">
        <f t="shared" si="25"/>
        <v>2340.0675908367048</v>
      </c>
      <c r="CB59" s="5">
        <f t="shared" si="16"/>
        <v>2113.2056261843668</v>
      </c>
    </row>
    <row r="60" spans="1:80" x14ac:dyDescent="0.3">
      <c r="A60" s="189" t="s">
        <v>247</v>
      </c>
      <c r="B60" s="189" t="s">
        <v>288</v>
      </c>
      <c r="C60" s="189" t="s">
        <v>293</v>
      </c>
      <c r="D60" s="189" t="s">
        <v>352</v>
      </c>
      <c r="E60" s="189" t="s">
        <v>353</v>
      </c>
      <c r="F60" s="4">
        <v>4026.6947316172063</v>
      </c>
      <c r="G60" s="4">
        <v>4006.547941215189</v>
      </c>
      <c r="H60" s="4">
        <v>4225.0727551451919</v>
      </c>
      <c r="I60" s="4">
        <v>4160.4930962970475</v>
      </c>
      <c r="J60" s="4">
        <v>4141.9126558177777</v>
      </c>
      <c r="K60" s="4">
        <v>4099.3985628714936</v>
      </c>
      <c r="L60" s="4">
        <v>4257.9153841423258</v>
      </c>
      <c r="M60" s="4">
        <v>4353.4607326980667</v>
      </c>
      <c r="N60" s="4">
        <v>4534.2471980946102</v>
      </c>
      <c r="O60" s="4">
        <v>4203.3354231671256</v>
      </c>
      <c r="P60" s="4">
        <v>4763.4560888492724</v>
      </c>
      <c r="Q60" s="4">
        <v>4452.2819647331071</v>
      </c>
      <c r="R60" s="4">
        <v>10711.874045916698</v>
      </c>
      <c r="S60" s="4">
        <v>10477.518849043612</v>
      </c>
      <c r="T60" s="4">
        <v>11359.609299191317</v>
      </c>
      <c r="U60" s="4">
        <v>11443.774572492594</v>
      </c>
      <c r="V60" s="4">
        <v>10680.064040871934</v>
      </c>
      <c r="W60" s="4">
        <v>10570.334151140025</v>
      </c>
      <c r="X60" s="4">
        <v>10977.377216033665</v>
      </c>
      <c r="Y60" s="4">
        <v>11224.213445605281</v>
      </c>
      <c r="Z60" s="4">
        <v>11278.800815036248</v>
      </c>
      <c r="AA60" s="4">
        <v>11010.028739216012</v>
      </c>
      <c r="AB60" s="4">
        <v>11562.188427202678</v>
      </c>
      <c r="AC60" s="4">
        <v>11614.902607240812</v>
      </c>
      <c r="AD60" s="5">
        <f t="shared" si="30"/>
        <v>14738.568777533905</v>
      </c>
      <c r="AE60" s="5">
        <f t="shared" si="30"/>
        <v>14484.066790258801</v>
      </c>
      <c r="AF60" s="5">
        <f t="shared" si="30"/>
        <v>15584.68205433651</v>
      </c>
      <c r="AG60" s="5">
        <f t="shared" si="30"/>
        <v>15604.267668789642</v>
      </c>
      <c r="AH60" s="143">
        <v>14821.976696689711</v>
      </c>
      <c r="AI60" s="143">
        <v>14669.732714011519</v>
      </c>
      <c r="AJ60" s="143">
        <v>15235.292600175992</v>
      </c>
      <c r="AK60" s="143">
        <v>15577.674178303347</v>
      </c>
      <c r="AL60" s="5">
        <f t="shared" si="31"/>
        <v>15813.048013130858</v>
      </c>
      <c r="AM60" s="5">
        <f t="shared" si="31"/>
        <v>15213.364162383137</v>
      </c>
      <c r="AN60" s="5">
        <f t="shared" si="31"/>
        <v>16325.644516051951</v>
      </c>
      <c r="AO60" s="5">
        <f t="shared" si="31"/>
        <v>16067.184571973919</v>
      </c>
      <c r="AP60" s="4">
        <v>563608</v>
      </c>
      <c r="AQ60" s="4">
        <v>565053.88199999998</v>
      </c>
      <c r="AR60" s="4">
        <v>568890.66700000002</v>
      </c>
      <c r="AS60" s="5">
        <f t="shared" si="7"/>
        <v>714.44953436026572</v>
      </c>
      <c r="AT60" s="5">
        <f t="shared" si="7"/>
        <v>710.87492392144691</v>
      </c>
      <c r="AU60" s="5">
        <f t="shared" si="7"/>
        <v>749.64740655654134</v>
      </c>
      <c r="AV60" s="5">
        <f t="shared" si="8"/>
        <v>736.30024123912619</v>
      </c>
      <c r="AW60" s="5">
        <f t="shared" si="8"/>
        <v>733.01198129239253</v>
      </c>
      <c r="AX60" s="5">
        <f t="shared" si="8"/>
        <v>725.48808059892133</v>
      </c>
      <c r="AY60" s="5">
        <f t="shared" si="8"/>
        <v>753.5414798092346</v>
      </c>
      <c r="AZ60" s="5">
        <f t="shared" si="9"/>
        <v>765.25437755126097</v>
      </c>
      <c r="BA60" s="5">
        <f t="shared" si="21"/>
        <v>802.44510170352396</v>
      </c>
      <c r="BB60" s="5">
        <f t="shared" si="21"/>
        <v>743.88223089265057</v>
      </c>
      <c r="BC60" s="5">
        <f t="shared" si="21"/>
        <v>843.00917852100918</v>
      </c>
      <c r="BD60" s="5">
        <f t="shared" si="10"/>
        <v>782.62524295078777</v>
      </c>
      <c r="BE60" s="5">
        <f t="shared" si="22"/>
        <v>1900.5894249046673</v>
      </c>
      <c r="BF60" s="5">
        <f t="shared" si="22"/>
        <v>1859.0081845970271</v>
      </c>
      <c r="BG60" s="5">
        <f t="shared" si="22"/>
        <v>2015.5159790477276</v>
      </c>
      <c r="BH60" s="5">
        <f t="shared" si="11"/>
        <v>2025.2536858940816</v>
      </c>
      <c r="BI60" s="5">
        <f t="shared" si="11"/>
        <v>1890.0965697412789</v>
      </c>
      <c r="BJ60" s="5">
        <f t="shared" si="11"/>
        <v>1870.6772022743178</v>
      </c>
      <c r="BK60" s="5">
        <f t="shared" si="11"/>
        <v>1942.7133527831716</v>
      </c>
      <c r="BL60" s="5">
        <f t="shared" si="12"/>
        <v>1973.0001029539267</v>
      </c>
      <c r="BM60" s="5">
        <f t="shared" si="23"/>
        <v>1996.0575750962187</v>
      </c>
      <c r="BN60" s="5">
        <f t="shared" si="23"/>
        <v>1948.491832362283</v>
      </c>
      <c r="BO60" s="5">
        <f t="shared" si="23"/>
        <v>2046.2098917502312</v>
      </c>
      <c r="BP60" s="5">
        <f t="shared" si="13"/>
        <v>2041.6757174961376</v>
      </c>
      <c r="BQ60" s="5">
        <f t="shared" si="24"/>
        <v>2615.0389592649331</v>
      </c>
      <c r="BR60" s="5">
        <f t="shared" si="24"/>
        <v>2569.8831085184738</v>
      </c>
      <c r="BS60" s="5">
        <f t="shared" si="24"/>
        <v>2765.1633856042695</v>
      </c>
      <c r="BT60" s="5">
        <f t="shared" si="14"/>
        <v>2761.5539271332082</v>
      </c>
      <c r="BU60" s="5">
        <f t="shared" si="14"/>
        <v>2623.1085510336716</v>
      </c>
      <c r="BV60" s="5">
        <f t="shared" si="14"/>
        <v>2596.1652828732394</v>
      </c>
      <c r="BW60" s="5">
        <f t="shared" si="14"/>
        <v>2696.2548325924063</v>
      </c>
      <c r="BX60" s="5">
        <f t="shared" si="15"/>
        <v>2738.2544805051875</v>
      </c>
      <c r="BY60" s="5">
        <f t="shared" si="25"/>
        <v>2798.5026767997424</v>
      </c>
      <c r="BZ60" s="5">
        <f t="shared" si="25"/>
        <v>2692.3740632549338</v>
      </c>
      <c r="CA60" s="5">
        <f t="shared" si="25"/>
        <v>2889.2190702712405</v>
      </c>
      <c r="CB60" s="5">
        <f t="shared" si="16"/>
        <v>2824.3009604469253</v>
      </c>
    </row>
    <row r="61" spans="1:80" x14ac:dyDescent="0.3">
      <c r="A61" s="189" t="s">
        <v>223</v>
      </c>
      <c r="B61" s="189" t="s">
        <v>218</v>
      </c>
      <c r="C61" s="189" t="s">
        <v>231</v>
      </c>
      <c r="D61" s="189" t="s">
        <v>356</v>
      </c>
      <c r="E61" s="189" t="s">
        <v>357</v>
      </c>
      <c r="F61" s="4">
        <v>5361.5608317535771</v>
      </c>
      <c r="G61" s="4">
        <v>5344.2024124799027</v>
      </c>
      <c r="H61" s="4">
        <v>5805.3913906928101</v>
      </c>
      <c r="I61" s="4">
        <v>5394.4264366238422</v>
      </c>
      <c r="J61" s="4">
        <v>5685.9732096385842</v>
      </c>
      <c r="K61" s="4">
        <v>5582.7363033637084</v>
      </c>
      <c r="L61" s="4">
        <v>5830.2528934052798</v>
      </c>
      <c r="M61" s="4">
        <v>5673.0544519317691</v>
      </c>
      <c r="N61" s="4">
        <v>5741.6643086985987</v>
      </c>
      <c r="O61" s="4">
        <v>5645.1481687659762</v>
      </c>
      <c r="P61" s="4">
        <v>5878.2365041134644</v>
      </c>
      <c r="Q61" s="4">
        <v>5731.1616958984241</v>
      </c>
      <c r="R61" s="4">
        <v>10234.807097094448</v>
      </c>
      <c r="S61" s="4">
        <v>10401.711620901833</v>
      </c>
      <c r="T61" s="4">
        <v>10721.848003758987</v>
      </c>
      <c r="U61" s="4">
        <v>10662.89877084728</v>
      </c>
      <c r="V61" s="4">
        <v>11022.196693778809</v>
      </c>
      <c r="W61" s="4">
        <v>10840.856597804537</v>
      </c>
      <c r="X61" s="4">
        <v>11010.804317237566</v>
      </c>
      <c r="Y61" s="4">
        <v>11080.039039649642</v>
      </c>
      <c r="Z61" s="4">
        <v>10462.721468399508</v>
      </c>
      <c r="AA61" s="4">
        <v>10193.739107965324</v>
      </c>
      <c r="AB61" s="4">
        <v>10937.775524480659</v>
      </c>
      <c r="AC61" s="4">
        <v>11136.180374082771</v>
      </c>
      <c r="AD61" s="5">
        <f t="shared" si="30"/>
        <v>15596.367928848025</v>
      </c>
      <c r="AE61" s="5">
        <f t="shared" si="30"/>
        <v>15745.914033381736</v>
      </c>
      <c r="AF61" s="5">
        <f t="shared" si="30"/>
        <v>16527.239394451797</v>
      </c>
      <c r="AG61" s="5">
        <f t="shared" si="30"/>
        <v>16057.325207471122</v>
      </c>
      <c r="AH61" s="143">
        <v>16708.169903417394</v>
      </c>
      <c r="AI61" s="143">
        <v>16423.592901168246</v>
      </c>
      <c r="AJ61" s="143">
        <v>16841.057210642844</v>
      </c>
      <c r="AK61" s="143">
        <v>16753.09349158141</v>
      </c>
      <c r="AL61" s="5">
        <f t="shared" si="31"/>
        <v>16204.385777098107</v>
      </c>
      <c r="AM61" s="5">
        <f t="shared" si="31"/>
        <v>15838.887276731301</v>
      </c>
      <c r="AN61" s="5">
        <f t="shared" si="31"/>
        <v>16816.012028594123</v>
      </c>
      <c r="AO61" s="5">
        <f t="shared" si="31"/>
        <v>16867.342069981194</v>
      </c>
      <c r="AP61" s="4">
        <v>523662</v>
      </c>
      <c r="AQ61" s="4">
        <v>525213.41599999997</v>
      </c>
      <c r="AR61" s="4">
        <v>526901.13500000001</v>
      </c>
      <c r="AS61" s="5">
        <f t="shared" si="7"/>
        <v>1023.8590601864518</v>
      </c>
      <c r="AT61" s="5">
        <f t="shared" si="7"/>
        <v>1020.5442465712431</v>
      </c>
      <c r="AU61" s="5">
        <f t="shared" si="7"/>
        <v>1108.6142188458987</v>
      </c>
      <c r="AV61" s="5">
        <f t="shared" si="8"/>
        <v>1027.0922775940367</v>
      </c>
      <c r="AW61" s="5">
        <f t="shared" si="8"/>
        <v>1082.6024310160776</v>
      </c>
      <c r="AX61" s="5">
        <f t="shared" si="8"/>
        <v>1062.9462487614194</v>
      </c>
      <c r="AY61" s="5">
        <f t="shared" si="8"/>
        <v>1110.0731085295201</v>
      </c>
      <c r="AZ61" s="5">
        <f t="shared" si="9"/>
        <v>1076.6829059747174</v>
      </c>
      <c r="BA61" s="5">
        <f t="shared" si="21"/>
        <v>1093.2059490077074</v>
      </c>
      <c r="BB61" s="5">
        <f t="shared" si="21"/>
        <v>1074.8293925465864</v>
      </c>
      <c r="BC61" s="5">
        <f t="shared" si="21"/>
        <v>1119.2091300488532</v>
      </c>
      <c r="BD61" s="5">
        <f t="shared" si="10"/>
        <v>1087.7110173426413</v>
      </c>
      <c r="BE61" s="5">
        <f t="shared" si="22"/>
        <v>1954.4681678438474</v>
      </c>
      <c r="BF61" s="5">
        <f t="shared" si="22"/>
        <v>1986.3407352265074</v>
      </c>
      <c r="BG61" s="5">
        <f t="shared" si="22"/>
        <v>2047.4748986481713</v>
      </c>
      <c r="BH61" s="5">
        <f t="shared" si="11"/>
        <v>2030.2030462312639</v>
      </c>
      <c r="BI61" s="5">
        <f t="shared" si="11"/>
        <v>2098.6129367607036</v>
      </c>
      <c r="BJ61" s="5">
        <f t="shared" si="11"/>
        <v>2064.0860015282888</v>
      </c>
      <c r="BK61" s="5">
        <f t="shared" si="11"/>
        <v>2096.4438420281263</v>
      </c>
      <c r="BL61" s="5">
        <f t="shared" si="12"/>
        <v>2102.8686984418136</v>
      </c>
      <c r="BM61" s="5">
        <f t="shared" si="23"/>
        <v>1992.0895296397966</v>
      </c>
      <c r="BN61" s="5">
        <f t="shared" si="23"/>
        <v>1940.8756131174921</v>
      </c>
      <c r="BO61" s="5">
        <f t="shared" si="23"/>
        <v>2082.5392480988453</v>
      </c>
      <c r="BP61" s="5">
        <f t="shared" si="13"/>
        <v>2113.5237019526958</v>
      </c>
      <c r="BQ61" s="5">
        <f t="shared" si="24"/>
        <v>2978.327228030299</v>
      </c>
      <c r="BR61" s="5">
        <f t="shared" si="24"/>
        <v>3006.8849817977502</v>
      </c>
      <c r="BS61" s="5">
        <f t="shared" si="24"/>
        <v>3156.0891174940703</v>
      </c>
      <c r="BT61" s="5">
        <f t="shared" si="14"/>
        <v>3057.2953238253003</v>
      </c>
      <c r="BU61" s="5">
        <f t="shared" si="14"/>
        <v>3181.215367776781</v>
      </c>
      <c r="BV61" s="5">
        <f t="shared" si="14"/>
        <v>3127.0322502897079</v>
      </c>
      <c r="BW61" s="5">
        <f t="shared" si="14"/>
        <v>3206.5169505576459</v>
      </c>
      <c r="BX61" s="5">
        <f t="shared" si="15"/>
        <v>3179.5516044165306</v>
      </c>
      <c r="BY61" s="5">
        <f t="shared" si="25"/>
        <v>3085.2954786475043</v>
      </c>
      <c r="BZ61" s="5">
        <f t="shared" si="25"/>
        <v>3015.7050056640787</v>
      </c>
      <c r="CA61" s="5">
        <f t="shared" si="25"/>
        <v>3201.7483781476985</v>
      </c>
      <c r="CB61" s="5">
        <f t="shared" si="16"/>
        <v>3201.2347192953366</v>
      </c>
    </row>
    <row r="62" spans="1:80" x14ac:dyDescent="0.3">
      <c r="A62" s="189" t="s">
        <v>229</v>
      </c>
      <c r="B62" s="189" t="s">
        <v>260</v>
      </c>
      <c r="C62" s="189" t="s">
        <v>271</v>
      </c>
      <c r="D62" s="189" t="s">
        <v>360</v>
      </c>
      <c r="E62" s="189" t="s">
        <v>361</v>
      </c>
      <c r="F62" s="4">
        <v>3480.4684220055724</v>
      </c>
      <c r="G62" s="4">
        <v>3448.7413875842294</v>
      </c>
      <c r="H62" s="4">
        <v>3268.3807644282501</v>
      </c>
      <c r="I62" s="4">
        <v>3065.6844613370176</v>
      </c>
      <c r="J62" s="4">
        <v>3800.0935425108946</v>
      </c>
      <c r="K62" s="4">
        <v>3841.8792563986185</v>
      </c>
      <c r="L62" s="4">
        <v>3843.3771690983795</v>
      </c>
      <c r="M62" s="4">
        <v>3770.9807183023449</v>
      </c>
      <c r="N62" s="4">
        <v>3269.5044829748822</v>
      </c>
      <c r="O62" s="4">
        <v>3195.1246098219726</v>
      </c>
      <c r="P62" s="4">
        <v>3392.6295976556116</v>
      </c>
      <c r="Q62" s="4">
        <v>3459.4197233561304</v>
      </c>
      <c r="R62" s="4">
        <v>6129.1037668289573</v>
      </c>
      <c r="S62" s="4">
        <v>6378.4425845099277</v>
      </c>
      <c r="T62" s="4">
        <v>6248.8848355746331</v>
      </c>
      <c r="U62" s="4">
        <v>6328.4517454247134</v>
      </c>
      <c r="V62" s="4">
        <v>6209.1790174805719</v>
      </c>
      <c r="W62" s="4">
        <v>6280.12579229524</v>
      </c>
      <c r="X62" s="4">
        <v>6278.6353006290774</v>
      </c>
      <c r="Y62" s="4">
        <v>6141.2391996158258</v>
      </c>
      <c r="Z62" s="4">
        <v>6316.5840378910361</v>
      </c>
      <c r="AA62" s="4">
        <v>6463.5310456127572</v>
      </c>
      <c r="AB62" s="4">
        <v>6692.1773742570385</v>
      </c>
      <c r="AC62" s="4">
        <v>6642.2830086086124</v>
      </c>
      <c r="AD62" s="5">
        <f t="shared" si="30"/>
        <v>9609.5721888345288</v>
      </c>
      <c r="AE62" s="5">
        <f t="shared" si="30"/>
        <v>9827.1839720941571</v>
      </c>
      <c r="AF62" s="5">
        <f t="shared" si="30"/>
        <v>9517.2656000028837</v>
      </c>
      <c r="AG62" s="5">
        <f t="shared" si="30"/>
        <v>9394.1362067617301</v>
      </c>
      <c r="AH62" s="143">
        <v>10009.272559991467</v>
      </c>
      <c r="AI62" s="143">
        <v>10122.00504869386</v>
      </c>
      <c r="AJ62" s="143">
        <v>10122.012469727459</v>
      </c>
      <c r="AK62" s="143">
        <v>9912.2199179181698</v>
      </c>
      <c r="AL62" s="5">
        <f t="shared" si="31"/>
        <v>9586.0885208659183</v>
      </c>
      <c r="AM62" s="5">
        <f t="shared" si="31"/>
        <v>9658.6556554347299</v>
      </c>
      <c r="AN62" s="5">
        <f t="shared" si="31"/>
        <v>10084.806971912651</v>
      </c>
      <c r="AO62" s="5">
        <f t="shared" si="31"/>
        <v>10101.702731964742</v>
      </c>
      <c r="AP62" s="4">
        <v>360149</v>
      </c>
      <c r="AQ62" s="4">
        <v>366218.88199999998</v>
      </c>
      <c r="AR62" s="4">
        <v>372024.891</v>
      </c>
      <c r="AS62" s="5">
        <f t="shared" si="7"/>
        <v>966.39680299142083</v>
      </c>
      <c r="AT62" s="5">
        <f t="shared" si="7"/>
        <v>957.58738399502136</v>
      </c>
      <c r="AU62" s="5">
        <f t="shared" si="7"/>
        <v>907.50793822230537</v>
      </c>
      <c r="AV62" s="5">
        <f t="shared" si="8"/>
        <v>837.11807665258993</v>
      </c>
      <c r="AW62" s="5">
        <f t="shared" si="8"/>
        <v>1037.6563659846722</v>
      </c>
      <c r="AX62" s="5">
        <f t="shared" si="8"/>
        <v>1049.0664040634088</v>
      </c>
      <c r="AY62" s="5">
        <f t="shared" si="8"/>
        <v>1049.4754252180749</v>
      </c>
      <c r="AZ62" s="5">
        <f t="shared" si="9"/>
        <v>1013.6366704297602</v>
      </c>
      <c r="BA62" s="5">
        <f t="shared" si="21"/>
        <v>892.77332318842105</v>
      </c>
      <c r="BB62" s="5">
        <f t="shared" si="21"/>
        <v>872.46309976501232</v>
      </c>
      <c r="BC62" s="5">
        <f t="shared" si="21"/>
        <v>926.3939584785287</v>
      </c>
      <c r="BD62" s="5">
        <f t="shared" si="10"/>
        <v>929.88931844243996</v>
      </c>
      <c r="BE62" s="5">
        <f t="shared" si="22"/>
        <v>1701.8244578851968</v>
      </c>
      <c r="BF62" s="5">
        <f t="shared" si="22"/>
        <v>1771.056586165706</v>
      </c>
      <c r="BG62" s="5">
        <f t="shared" si="22"/>
        <v>1735.0832115526166</v>
      </c>
      <c r="BH62" s="5">
        <f t="shared" si="11"/>
        <v>1728.0517353074968</v>
      </c>
      <c r="BI62" s="5">
        <f t="shared" si="11"/>
        <v>1695.4830356017997</v>
      </c>
      <c r="BJ62" s="5">
        <f t="shared" si="11"/>
        <v>1714.8558146423593</v>
      </c>
      <c r="BK62" s="5">
        <f t="shared" si="11"/>
        <v>1714.4488198806412</v>
      </c>
      <c r="BL62" s="5">
        <f t="shared" si="12"/>
        <v>1650.7602980833415</v>
      </c>
      <c r="BM62" s="5">
        <f t="shared" si="23"/>
        <v>1724.8111302712775</v>
      </c>
      <c r="BN62" s="5">
        <f t="shared" si="23"/>
        <v>1764.9365893735533</v>
      </c>
      <c r="BO62" s="5">
        <f t="shared" si="23"/>
        <v>1827.3709257451774</v>
      </c>
      <c r="BP62" s="5">
        <f t="shared" si="13"/>
        <v>1785.440482424229</v>
      </c>
      <c r="BQ62" s="5">
        <f t="shared" si="24"/>
        <v>2668.2212608766172</v>
      </c>
      <c r="BR62" s="5">
        <f t="shared" si="24"/>
        <v>2728.6439701607273</v>
      </c>
      <c r="BS62" s="5">
        <f t="shared" si="24"/>
        <v>2642.5911497749221</v>
      </c>
      <c r="BT62" s="5">
        <f t="shared" si="14"/>
        <v>2565.1698119600865</v>
      </c>
      <c r="BU62" s="5">
        <f t="shared" si="14"/>
        <v>2733.1394015864716</v>
      </c>
      <c r="BV62" s="5">
        <f t="shared" si="14"/>
        <v>2763.9222187057685</v>
      </c>
      <c r="BW62" s="5">
        <f t="shared" si="14"/>
        <v>2763.9242450987167</v>
      </c>
      <c r="BX62" s="5">
        <f t="shared" si="15"/>
        <v>2664.3969685131015</v>
      </c>
      <c r="BY62" s="5">
        <f t="shared" si="25"/>
        <v>2617.5844534596986</v>
      </c>
      <c r="BZ62" s="5">
        <f t="shared" si="25"/>
        <v>2637.3996891385655</v>
      </c>
      <c r="CA62" s="5">
        <f t="shared" si="25"/>
        <v>2753.7648842237063</v>
      </c>
      <c r="CB62" s="5">
        <f t="shared" si="16"/>
        <v>2715.3298008666688</v>
      </c>
    </row>
    <row r="63" spans="1:80" x14ac:dyDescent="0.3">
      <c r="A63" s="189" t="s">
        <v>238</v>
      </c>
      <c r="B63" s="189" t="s">
        <v>273</v>
      </c>
      <c r="C63" s="189" t="s">
        <v>314</v>
      </c>
      <c r="D63" s="189" t="s">
        <v>364</v>
      </c>
      <c r="E63" s="189" t="s">
        <v>365</v>
      </c>
      <c r="F63" s="4">
        <v>2704.1003398814964</v>
      </c>
      <c r="G63" s="4">
        <v>2690.229493133259</v>
      </c>
      <c r="H63" s="4">
        <v>2778.9205929419732</v>
      </c>
      <c r="I63" s="4">
        <v>2117.8112573359585</v>
      </c>
      <c r="J63" s="4">
        <v>2729.6064774211218</v>
      </c>
      <c r="K63" s="4">
        <v>2759.7239879838744</v>
      </c>
      <c r="L63" s="4">
        <v>2760.020248303892</v>
      </c>
      <c r="M63" s="4">
        <v>2697.8626320877192</v>
      </c>
      <c r="N63" s="4">
        <v>1913.3956124505737</v>
      </c>
      <c r="O63" s="4">
        <v>2244.2435089044102</v>
      </c>
      <c r="P63" s="4">
        <v>2312.2892659039403</v>
      </c>
      <c r="Q63" s="4">
        <v>1707.8865769425154</v>
      </c>
      <c r="R63" s="4">
        <v>7022.9200101725019</v>
      </c>
      <c r="S63" s="4">
        <v>7054.7428979090746</v>
      </c>
      <c r="T63" s="4">
        <v>7266.5167313327602</v>
      </c>
      <c r="U63" s="4">
        <v>6996.1784444739214</v>
      </c>
      <c r="V63" s="4">
        <v>7264.9813517375087</v>
      </c>
      <c r="W63" s="4">
        <v>7343.9389137601993</v>
      </c>
      <c r="X63" s="4">
        <v>7344.715317436543</v>
      </c>
      <c r="Y63" s="4">
        <v>7184.7119792331096</v>
      </c>
      <c r="Z63" s="4">
        <v>6578.5485381016342</v>
      </c>
      <c r="AA63" s="4">
        <v>6545.2006101767784</v>
      </c>
      <c r="AB63" s="4">
        <v>7028.841350849927</v>
      </c>
      <c r="AC63" s="4">
        <v>6536.4565874194323</v>
      </c>
      <c r="AD63" s="5">
        <f t="shared" si="30"/>
        <v>9727.0203500539974</v>
      </c>
      <c r="AE63" s="5">
        <f t="shared" si="30"/>
        <v>9744.9723910423345</v>
      </c>
      <c r="AF63" s="5">
        <f t="shared" si="30"/>
        <v>10045.437324274733</v>
      </c>
      <c r="AG63" s="5">
        <f t="shared" si="30"/>
        <v>9113.98970180988</v>
      </c>
      <c r="AH63" s="143">
        <v>9994.5878291586287</v>
      </c>
      <c r="AI63" s="143">
        <v>10103.662901744074</v>
      </c>
      <c r="AJ63" s="143">
        <v>10104.735565740433</v>
      </c>
      <c r="AK63" s="143">
        <v>9882.5746113208279</v>
      </c>
      <c r="AL63" s="5">
        <f t="shared" si="31"/>
        <v>8491.9441505522082</v>
      </c>
      <c r="AM63" s="5">
        <f t="shared" si="31"/>
        <v>8789.4441190811885</v>
      </c>
      <c r="AN63" s="5">
        <f t="shared" si="31"/>
        <v>9341.1306167538678</v>
      </c>
      <c r="AO63" s="5">
        <f t="shared" si="31"/>
        <v>8244.3431643619479</v>
      </c>
      <c r="AP63" s="4">
        <v>384837</v>
      </c>
      <c r="AQ63" s="4">
        <v>390131.75</v>
      </c>
      <c r="AR63" s="4">
        <v>393587.397</v>
      </c>
      <c r="AS63" s="5">
        <f t="shared" si="7"/>
        <v>702.66121497711924</v>
      </c>
      <c r="AT63" s="5">
        <f t="shared" si="7"/>
        <v>699.05687164520543</v>
      </c>
      <c r="AU63" s="5">
        <f t="shared" si="7"/>
        <v>722.10327825598199</v>
      </c>
      <c r="AV63" s="5">
        <f t="shared" si="8"/>
        <v>542.84514329734986</v>
      </c>
      <c r="AW63" s="5">
        <f t="shared" si="8"/>
        <v>699.66273635025141</v>
      </c>
      <c r="AX63" s="5">
        <f t="shared" si="8"/>
        <v>707.3825670389233</v>
      </c>
      <c r="AY63" s="5">
        <f t="shared" si="8"/>
        <v>707.45850556994969</v>
      </c>
      <c r="AZ63" s="5">
        <f t="shared" si="9"/>
        <v>685.45452741915904</v>
      </c>
      <c r="BA63" s="5">
        <f t="shared" si="21"/>
        <v>490.44857601325032</v>
      </c>
      <c r="BB63" s="5">
        <f t="shared" si="21"/>
        <v>575.25272139589003</v>
      </c>
      <c r="BC63" s="5">
        <f t="shared" si="21"/>
        <v>592.69445921895374</v>
      </c>
      <c r="BD63" s="5">
        <f t="shared" si="10"/>
        <v>433.92816689771075</v>
      </c>
      <c r="BE63" s="5">
        <f t="shared" si="22"/>
        <v>1824.9076908333921</v>
      </c>
      <c r="BF63" s="5">
        <f t="shared" si="22"/>
        <v>1833.1768769398668</v>
      </c>
      <c r="BG63" s="5">
        <f t="shared" si="22"/>
        <v>1888.2063656386367</v>
      </c>
      <c r="BH63" s="5">
        <f t="shared" si="11"/>
        <v>1793.2861000095279</v>
      </c>
      <c r="BI63" s="5">
        <f t="shared" si="11"/>
        <v>1862.1866463669028</v>
      </c>
      <c r="BJ63" s="5">
        <f t="shared" si="11"/>
        <v>1882.4253380454677</v>
      </c>
      <c r="BK63" s="5">
        <f t="shared" si="11"/>
        <v>1882.6243486813219</v>
      </c>
      <c r="BL63" s="5">
        <f t="shared" si="12"/>
        <v>1825.4425914031767</v>
      </c>
      <c r="BM63" s="5">
        <f t="shared" si="23"/>
        <v>1686.237671786937</v>
      </c>
      <c r="BN63" s="5">
        <f t="shared" si="23"/>
        <v>1677.6898086804722</v>
      </c>
      <c r="BO63" s="5">
        <f t="shared" si="23"/>
        <v>1801.658375881975</v>
      </c>
      <c r="BP63" s="5">
        <f t="shared" si="13"/>
        <v>1660.7382851284317</v>
      </c>
      <c r="BQ63" s="5">
        <f t="shared" si="24"/>
        <v>2527.5689058105113</v>
      </c>
      <c r="BR63" s="5">
        <f t="shared" si="24"/>
        <v>2532.2337485850721</v>
      </c>
      <c r="BS63" s="5">
        <f t="shared" si="24"/>
        <v>2610.3096438946186</v>
      </c>
      <c r="BT63" s="5">
        <f t="shared" si="14"/>
        <v>2336.1312433068779</v>
      </c>
      <c r="BU63" s="5">
        <f t="shared" si="14"/>
        <v>2561.8493827171537</v>
      </c>
      <c r="BV63" s="5">
        <f t="shared" si="14"/>
        <v>2589.8079050843908</v>
      </c>
      <c r="BW63" s="5">
        <f t="shared" si="14"/>
        <v>2590.0828542512709</v>
      </c>
      <c r="BX63" s="5">
        <f t="shared" si="15"/>
        <v>2510.8971188223359</v>
      </c>
      <c r="BY63" s="5">
        <f t="shared" si="25"/>
        <v>2176.6862478001876</v>
      </c>
      <c r="BZ63" s="5">
        <f t="shared" si="25"/>
        <v>2252.9425300763623</v>
      </c>
      <c r="CA63" s="5">
        <f t="shared" si="25"/>
        <v>2394.352835100929</v>
      </c>
      <c r="CB63" s="5">
        <f t="shared" si="16"/>
        <v>2094.6664520261425</v>
      </c>
    </row>
    <row r="64" spans="1:80" x14ac:dyDescent="0.3">
      <c r="A64" s="189" t="s">
        <v>223</v>
      </c>
      <c r="B64" s="189" t="s">
        <v>233</v>
      </c>
      <c r="C64" s="189" t="s">
        <v>231</v>
      </c>
      <c r="D64" s="189" t="s">
        <v>368</v>
      </c>
      <c r="E64" s="189" t="s">
        <v>369</v>
      </c>
      <c r="F64" s="4">
        <v>3760.0622543900326</v>
      </c>
      <c r="G64" s="4">
        <v>3912.9374598642798</v>
      </c>
      <c r="H64" s="4">
        <v>4307.5709638126345</v>
      </c>
      <c r="I64" s="4">
        <v>4114.1191382648949</v>
      </c>
      <c r="J64" s="4">
        <v>3766.3186620799816</v>
      </c>
      <c r="K64" s="4">
        <v>3910.1387312393763</v>
      </c>
      <c r="L64" s="4">
        <v>4253.0121691196036</v>
      </c>
      <c r="M64" s="4">
        <v>3810.3017012700284</v>
      </c>
      <c r="N64" s="4">
        <v>4359.8242212300465</v>
      </c>
      <c r="O64" s="4">
        <v>4146.720331291689</v>
      </c>
      <c r="P64" s="4">
        <v>4757.2248342063649</v>
      </c>
      <c r="Q64" s="4">
        <v>4501.105158165391</v>
      </c>
      <c r="R64" s="4">
        <v>9983.5255834315212</v>
      </c>
      <c r="S64" s="4">
        <v>9863.5318292172924</v>
      </c>
      <c r="T64" s="4">
        <v>10499.370265539052</v>
      </c>
      <c r="U64" s="4">
        <v>10383.615022554071</v>
      </c>
      <c r="V64" s="4">
        <v>9998.6639857637711</v>
      </c>
      <c r="W64" s="4">
        <v>9559.5718486659935</v>
      </c>
      <c r="X64" s="4">
        <v>10410.083500360677</v>
      </c>
      <c r="Y64" s="4">
        <v>10190.6775609284</v>
      </c>
      <c r="Z64" s="4">
        <v>10173.540902486997</v>
      </c>
      <c r="AA64" s="4">
        <v>9827.4910652557701</v>
      </c>
      <c r="AB64" s="4">
        <v>10672.468498894525</v>
      </c>
      <c r="AC64" s="4">
        <v>10036.517606392037</v>
      </c>
      <c r="AD64" s="5">
        <f t="shared" si="30"/>
        <v>13743.587837821553</v>
      </c>
      <c r="AE64" s="5">
        <f t="shared" si="30"/>
        <v>13776.469289081571</v>
      </c>
      <c r="AF64" s="5">
        <f t="shared" si="30"/>
        <v>14806.941229351687</v>
      </c>
      <c r="AG64" s="5">
        <f t="shared" si="30"/>
        <v>14497.734160818967</v>
      </c>
      <c r="AH64" s="143">
        <v>13764.982647843754</v>
      </c>
      <c r="AI64" s="143">
        <v>13469.71057990537</v>
      </c>
      <c r="AJ64" s="143">
        <v>14663.095669480281</v>
      </c>
      <c r="AK64" s="143">
        <v>14000.979262198427</v>
      </c>
      <c r="AL64" s="5">
        <f t="shared" si="31"/>
        <v>14533.365123717043</v>
      </c>
      <c r="AM64" s="5">
        <f t="shared" si="31"/>
        <v>13974.21139654746</v>
      </c>
      <c r="AN64" s="5">
        <f t="shared" si="31"/>
        <v>15429.69333310089</v>
      </c>
      <c r="AO64" s="5">
        <f t="shared" si="31"/>
        <v>14537.622764557429</v>
      </c>
      <c r="AP64" s="4">
        <v>498375</v>
      </c>
      <c r="AQ64" s="4">
        <v>497467.7429999999</v>
      </c>
      <c r="AR64" s="4">
        <v>497050.70699999994</v>
      </c>
      <c r="AS64" s="5">
        <f t="shared" si="7"/>
        <v>754.46446037422277</v>
      </c>
      <c r="AT64" s="5">
        <f t="shared" si="7"/>
        <v>785.13919435450816</v>
      </c>
      <c r="AU64" s="5">
        <f t="shared" si="7"/>
        <v>864.32324330326242</v>
      </c>
      <c r="AV64" s="5">
        <f t="shared" si="8"/>
        <v>827.01224273447929</v>
      </c>
      <c r="AW64" s="5">
        <f t="shared" si="8"/>
        <v>757.09806617149491</v>
      </c>
      <c r="AX64" s="5">
        <f t="shared" si="8"/>
        <v>786.00849728650189</v>
      </c>
      <c r="AY64" s="5">
        <f t="shared" si="8"/>
        <v>854.93225017397845</v>
      </c>
      <c r="AZ64" s="5">
        <f t="shared" si="9"/>
        <v>766.58209064171569</v>
      </c>
      <c r="BA64" s="5">
        <f t="shared" si="21"/>
        <v>876.40340154277044</v>
      </c>
      <c r="BB64" s="5">
        <f t="shared" si="21"/>
        <v>833.56567127040626</v>
      </c>
      <c r="BC64" s="5">
        <f t="shared" si="21"/>
        <v>956.28810131843375</v>
      </c>
      <c r="BD64" s="5">
        <f t="shared" si="10"/>
        <v>905.56257033256588</v>
      </c>
      <c r="BE64" s="5">
        <f t="shared" si="22"/>
        <v>2003.2155672799643</v>
      </c>
      <c r="BF64" s="5">
        <f t="shared" si="22"/>
        <v>1979.138566183555</v>
      </c>
      <c r="BG64" s="5">
        <f t="shared" si="22"/>
        <v>2106.720896019875</v>
      </c>
      <c r="BH64" s="5">
        <f t="shared" si="11"/>
        <v>2087.2941348790273</v>
      </c>
      <c r="BI64" s="5">
        <f t="shared" si="11"/>
        <v>2009.9120247408227</v>
      </c>
      <c r="BJ64" s="5">
        <f t="shared" si="11"/>
        <v>1921.6465757189799</v>
      </c>
      <c r="BK64" s="5">
        <f t="shared" si="11"/>
        <v>2092.614776906385</v>
      </c>
      <c r="BL64" s="5">
        <f t="shared" si="12"/>
        <v>2050.2289640498188</v>
      </c>
      <c r="BM64" s="5">
        <f t="shared" si="23"/>
        <v>2045.0654430647173</v>
      </c>
      <c r="BN64" s="5">
        <f t="shared" si="23"/>
        <v>1975.503176545815</v>
      </c>
      <c r="BO64" s="5">
        <f t="shared" si="23"/>
        <v>2145.3588999627914</v>
      </c>
      <c r="BP64" s="5">
        <f t="shared" si="13"/>
        <v>2019.2140288801641</v>
      </c>
      <c r="BQ64" s="5">
        <f t="shared" si="24"/>
        <v>2757.6800276541867</v>
      </c>
      <c r="BR64" s="5">
        <f t="shared" si="24"/>
        <v>2764.2777605380629</v>
      </c>
      <c r="BS64" s="5">
        <f t="shared" si="24"/>
        <v>2971.0441393231376</v>
      </c>
      <c r="BT64" s="5">
        <f t="shared" si="14"/>
        <v>2914.3063776135068</v>
      </c>
      <c r="BU64" s="5">
        <f t="shared" si="14"/>
        <v>2767.010090912318</v>
      </c>
      <c r="BV64" s="5">
        <f t="shared" si="14"/>
        <v>2707.6550730054814</v>
      </c>
      <c r="BW64" s="5">
        <f t="shared" si="14"/>
        <v>2947.5470270803635</v>
      </c>
      <c r="BX64" s="5">
        <f t="shared" si="15"/>
        <v>2816.8110546915345</v>
      </c>
      <c r="BY64" s="5">
        <f t="shared" si="25"/>
        <v>2921.4688446074879</v>
      </c>
      <c r="BZ64" s="5">
        <f t="shared" si="25"/>
        <v>2809.0688478162219</v>
      </c>
      <c r="CA64" s="5">
        <f t="shared" si="25"/>
        <v>3101.6470012812251</v>
      </c>
      <c r="CB64" s="5">
        <f t="shared" si="16"/>
        <v>2924.7765992127297</v>
      </c>
    </row>
    <row r="65" spans="1:80" x14ac:dyDescent="0.3">
      <c r="A65" s="189" t="s">
        <v>223</v>
      </c>
      <c r="B65" s="189" t="s">
        <v>218</v>
      </c>
      <c r="C65" s="189" t="s">
        <v>231</v>
      </c>
      <c r="D65" s="189" t="s">
        <v>372</v>
      </c>
      <c r="E65" s="189" t="s">
        <v>373</v>
      </c>
      <c r="F65" s="4">
        <v>1052.818398604813</v>
      </c>
      <c r="G65" s="4">
        <v>965.62964322991911</v>
      </c>
      <c r="H65" s="4">
        <v>1104.6850524029223</v>
      </c>
      <c r="I65" s="4">
        <v>1181.3343796456879</v>
      </c>
      <c r="J65" s="4">
        <v>1083.3452132475595</v>
      </c>
      <c r="K65" s="4">
        <v>1064.0984987811316</v>
      </c>
      <c r="L65" s="4">
        <v>1192.2080165278871</v>
      </c>
      <c r="M65" s="4">
        <v>1095.7706633479861</v>
      </c>
      <c r="N65" s="4">
        <v>1085.2129995706421</v>
      </c>
      <c r="O65" s="4">
        <v>992.99051149445108</v>
      </c>
      <c r="P65" s="4">
        <v>1183.5750802942116</v>
      </c>
      <c r="Q65" s="4">
        <v>1115.5120986728425</v>
      </c>
      <c r="R65" s="4">
        <v>2205.8940376651558</v>
      </c>
      <c r="S65" s="4">
        <v>2134.4715789895017</v>
      </c>
      <c r="T65" s="4">
        <v>2322.0764830552848</v>
      </c>
      <c r="U65" s="4">
        <v>2270.1694400063448</v>
      </c>
      <c r="V65" s="4">
        <v>2225.5886469664251</v>
      </c>
      <c r="W65" s="4">
        <v>2215.1847124839051</v>
      </c>
      <c r="X65" s="4">
        <v>2325.0058945169881</v>
      </c>
      <c r="Y65" s="4">
        <v>2241.2638674429245</v>
      </c>
      <c r="Z65" s="4">
        <v>2183.1160002419429</v>
      </c>
      <c r="AA65" s="4">
        <v>2249.5587396665564</v>
      </c>
      <c r="AB65" s="4">
        <v>2419.2704980275812</v>
      </c>
      <c r="AC65" s="4">
        <v>2469.3485922738037</v>
      </c>
      <c r="AD65" s="5">
        <f t="shared" si="30"/>
        <v>3258.7124362699687</v>
      </c>
      <c r="AE65" s="5">
        <f t="shared" si="30"/>
        <v>3100.1012222194208</v>
      </c>
      <c r="AF65" s="5">
        <f t="shared" si="30"/>
        <v>3426.7615354582072</v>
      </c>
      <c r="AG65" s="5">
        <f t="shared" si="30"/>
        <v>3451.5038196520327</v>
      </c>
      <c r="AH65" s="143">
        <v>3308.9338602139842</v>
      </c>
      <c r="AI65" s="143">
        <v>3279.2832112650367</v>
      </c>
      <c r="AJ65" s="143">
        <v>3517.2139110448752</v>
      </c>
      <c r="AK65" s="143">
        <v>3337.0345307909101</v>
      </c>
      <c r="AL65" s="5">
        <f t="shared" si="31"/>
        <v>3268.3289998125847</v>
      </c>
      <c r="AM65" s="5">
        <f t="shared" si="31"/>
        <v>3242.5492511610073</v>
      </c>
      <c r="AN65" s="5">
        <f t="shared" si="31"/>
        <v>3602.8455783217928</v>
      </c>
      <c r="AO65" s="5">
        <f t="shared" si="31"/>
        <v>3584.8606909466462</v>
      </c>
      <c r="AP65" s="4">
        <v>106347</v>
      </c>
      <c r="AQ65" s="4">
        <v>106378.573</v>
      </c>
      <c r="AR65" s="4">
        <v>106444.939</v>
      </c>
      <c r="AS65" s="5">
        <f t="shared" si="7"/>
        <v>989.98410731361776</v>
      </c>
      <c r="AT65" s="5">
        <f t="shared" si="7"/>
        <v>907.99894988097367</v>
      </c>
      <c r="AU65" s="5">
        <f t="shared" si="7"/>
        <v>1038.755256286423</v>
      </c>
      <c r="AV65" s="5">
        <f t="shared" si="8"/>
        <v>1110.5003069045567</v>
      </c>
      <c r="AW65" s="5">
        <f t="shared" si="8"/>
        <v>1018.3866757148166</v>
      </c>
      <c r="AX65" s="5">
        <f t="shared" si="8"/>
        <v>1000.294014830535</v>
      </c>
      <c r="AY65" s="5">
        <f t="shared" si="8"/>
        <v>1120.7219488908609</v>
      </c>
      <c r="AZ65" s="5">
        <f t="shared" si="9"/>
        <v>1029.4248591264504</v>
      </c>
      <c r="BA65" s="5">
        <f t="shared" si="21"/>
        <v>1020.1424675725272</v>
      </c>
      <c r="BB65" s="5">
        <f t="shared" si="21"/>
        <v>933.44973850556437</v>
      </c>
      <c r="BC65" s="5">
        <f t="shared" si="21"/>
        <v>1112.6066527459543</v>
      </c>
      <c r="BD65" s="5">
        <f t="shared" si="10"/>
        <v>1047.9710065622214</v>
      </c>
      <c r="BE65" s="5">
        <f t="shared" si="22"/>
        <v>2074.2419040171849</v>
      </c>
      <c r="BF65" s="5">
        <f t="shared" si="22"/>
        <v>2007.0820794093877</v>
      </c>
      <c r="BG65" s="5">
        <f t="shared" si="22"/>
        <v>2183.4903505085099</v>
      </c>
      <c r="BH65" s="5">
        <f t="shared" si="11"/>
        <v>2134.0476526286402</v>
      </c>
      <c r="BI65" s="5">
        <f t="shared" si="11"/>
        <v>2092.1399716147962</v>
      </c>
      <c r="BJ65" s="5">
        <f t="shared" si="11"/>
        <v>2082.3598681699791</v>
      </c>
      <c r="BK65" s="5">
        <f t="shared" si="11"/>
        <v>2185.5960546838583</v>
      </c>
      <c r="BL65" s="5">
        <f t="shared" si="12"/>
        <v>2105.5617002541799</v>
      </c>
      <c r="BM65" s="5">
        <f t="shared" si="23"/>
        <v>2052.2140302088305</v>
      </c>
      <c r="BN65" s="5">
        <f t="shared" si="23"/>
        <v>2114.6727919226332</v>
      </c>
      <c r="BO65" s="5">
        <f t="shared" si="23"/>
        <v>2274.2084517599055</v>
      </c>
      <c r="BP65" s="5">
        <f t="shared" si="13"/>
        <v>2319.8365422275301</v>
      </c>
      <c r="BQ65" s="5">
        <f t="shared" si="24"/>
        <v>3064.2260113308025</v>
      </c>
      <c r="BR65" s="5">
        <f t="shared" si="24"/>
        <v>2915.0810292903616</v>
      </c>
      <c r="BS65" s="5">
        <f t="shared" si="24"/>
        <v>3222.2456067949329</v>
      </c>
      <c r="BT65" s="5">
        <f t="shared" si="14"/>
        <v>3244.5479595331972</v>
      </c>
      <c r="BU65" s="5">
        <f t="shared" si="14"/>
        <v>3110.5266473296119</v>
      </c>
      <c r="BV65" s="5">
        <f t="shared" si="14"/>
        <v>3082.6538830005143</v>
      </c>
      <c r="BW65" s="5">
        <f t="shared" si="14"/>
        <v>3306.3180035747187</v>
      </c>
      <c r="BX65" s="5">
        <f t="shared" si="15"/>
        <v>3134.9865593806298</v>
      </c>
      <c r="BY65" s="5">
        <f t="shared" si="25"/>
        <v>3072.3564977813571</v>
      </c>
      <c r="BZ65" s="5">
        <f t="shared" si="25"/>
        <v>3048.1225304281975</v>
      </c>
      <c r="CA65" s="5">
        <f t="shared" si="25"/>
        <v>3386.8151045058603</v>
      </c>
      <c r="CB65" s="5">
        <f t="shared" si="16"/>
        <v>3367.8075487897518</v>
      </c>
    </row>
    <row r="66" spans="1:80" x14ac:dyDescent="0.3">
      <c r="A66" s="189" t="s">
        <v>229</v>
      </c>
      <c r="B66" s="189" t="s">
        <v>251</v>
      </c>
      <c r="C66" s="189" t="s">
        <v>265</v>
      </c>
      <c r="D66" s="189" t="s">
        <v>376</v>
      </c>
      <c r="E66" s="189" t="s">
        <v>377</v>
      </c>
      <c r="F66" s="4">
        <v>1122.1126811908059</v>
      </c>
      <c r="G66" s="4">
        <v>1126.6171477968351</v>
      </c>
      <c r="H66" s="4">
        <v>1181.1712433587431</v>
      </c>
      <c r="I66" s="4">
        <v>1106.0967999249247</v>
      </c>
      <c r="J66" s="4">
        <v>1250.7402276074147</v>
      </c>
      <c r="K66" s="4">
        <v>1286.7759604556477</v>
      </c>
      <c r="L66" s="4">
        <v>1296.2853899572647</v>
      </c>
      <c r="M66" s="4">
        <v>1264.2536274255021</v>
      </c>
      <c r="N66" s="4">
        <v>1133.624095850658</v>
      </c>
      <c r="O66" s="4">
        <v>1168.1583398302146</v>
      </c>
      <c r="P66" s="4">
        <v>1229.7193834459456</v>
      </c>
      <c r="Q66" s="4">
        <v>1223.2129316816813</v>
      </c>
      <c r="R66" s="4">
        <v>5339.2944170131659</v>
      </c>
      <c r="S66" s="4">
        <v>5223.1792778355266</v>
      </c>
      <c r="T66" s="4">
        <v>5479.9338743791859</v>
      </c>
      <c r="U66" s="4">
        <v>5533.4869773619757</v>
      </c>
      <c r="V66" s="4">
        <v>5469.4234522984507</v>
      </c>
      <c r="W66" s="4">
        <v>5380.835609046545</v>
      </c>
      <c r="X66" s="4">
        <v>5601.554472741971</v>
      </c>
      <c r="Y66" s="4">
        <v>5634.5872278528514</v>
      </c>
      <c r="Z66" s="4">
        <v>5283.2388325825814</v>
      </c>
      <c r="AA66" s="4">
        <v>5263.2189810002292</v>
      </c>
      <c r="AB66" s="4">
        <v>5627.5802797990291</v>
      </c>
      <c r="AC66" s="4">
        <v>5512.9666294900653</v>
      </c>
      <c r="AD66" s="5">
        <f t="shared" si="30"/>
        <v>6461.4070982039721</v>
      </c>
      <c r="AE66" s="5">
        <f t="shared" si="30"/>
        <v>6349.7964256323612</v>
      </c>
      <c r="AF66" s="5">
        <f t="shared" si="30"/>
        <v>6661.1051177379286</v>
      </c>
      <c r="AG66" s="5">
        <f t="shared" si="30"/>
        <v>6639.5837772868999</v>
      </c>
      <c r="AH66" s="143">
        <v>6720.163679905866</v>
      </c>
      <c r="AI66" s="143">
        <v>6667.6115695021927</v>
      </c>
      <c r="AJ66" s="143">
        <v>6897.8398626992357</v>
      </c>
      <c r="AK66" s="143">
        <v>6898.840855278354</v>
      </c>
      <c r="AL66" s="5">
        <f t="shared" si="31"/>
        <v>6416.8629284332392</v>
      </c>
      <c r="AM66" s="5">
        <f t="shared" si="31"/>
        <v>6431.3773208304438</v>
      </c>
      <c r="AN66" s="5">
        <f t="shared" si="31"/>
        <v>6857.2996632449749</v>
      </c>
      <c r="AO66" s="5">
        <f t="shared" si="31"/>
        <v>6736.1795611717462</v>
      </c>
      <c r="AP66" s="4">
        <v>257034</v>
      </c>
      <c r="AQ66" s="4">
        <v>259020.95499999999</v>
      </c>
      <c r="AR66" s="4">
        <v>260300.285</v>
      </c>
      <c r="AS66" s="5">
        <f t="shared" si="7"/>
        <v>436.56196502828652</v>
      </c>
      <c r="AT66" s="5">
        <f t="shared" si="7"/>
        <v>438.31444392447503</v>
      </c>
      <c r="AU66" s="5">
        <f t="shared" si="7"/>
        <v>459.53891055609108</v>
      </c>
      <c r="AV66" s="5">
        <f t="shared" si="8"/>
        <v>427.02985166776358</v>
      </c>
      <c r="AW66" s="5">
        <f t="shared" si="8"/>
        <v>482.87221688585572</v>
      </c>
      <c r="AX66" s="5">
        <f t="shared" si="8"/>
        <v>496.78450164607256</v>
      </c>
      <c r="AY66" s="5">
        <f t="shared" si="8"/>
        <v>500.45579901335191</v>
      </c>
      <c r="AZ66" s="5">
        <f t="shared" si="9"/>
        <v>485.69045071368328</v>
      </c>
      <c r="BA66" s="5">
        <f t="shared" si="21"/>
        <v>437.65729141515135</v>
      </c>
      <c r="BB66" s="5">
        <f t="shared" si="21"/>
        <v>450.98989764369242</v>
      </c>
      <c r="BC66" s="5">
        <f t="shared" si="21"/>
        <v>474.756717442396</v>
      </c>
      <c r="BD66" s="5">
        <f t="shared" si="10"/>
        <v>469.92377733342909</v>
      </c>
      <c r="BE66" s="5">
        <f t="shared" si="22"/>
        <v>2077.2716516154151</v>
      </c>
      <c r="BF66" s="5">
        <f t="shared" si="22"/>
        <v>2032.096640069223</v>
      </c>
      <c r="BG66" s="5">
        <f t="shared" si="22"/>
        <v>2131.9879371519664</v>
      </c>
      <c r="BH66" s="5">
        <f t="shared" si="11"/>
        <v>2136.3086154021694</v>
      </c>
      <c r="BI66" s="5">
        <f t="shared" si="11"/>
        <v>2111.5756647173394</v>
      </c>
      <c r="BJ66" s="5">
        <f t="shared" si="11"/>
        <v>2077.3746313484735</v>
      </c>
      <c r="BK66" s="5">
        <f t="shared" si="11"/>
        <v>2162.587375504801</v>
      </c>
      <c r="BL66" s="5">
        <f t="shared" si="12"/>
        <v>2164.6488892061147</v>
      </c>
      <c r="BM66" s="5">
        <f t="shared" si="23"/>
        <v>2039.6955267895532</v>
      </c>
      <c r="BN66" s="5">
        <f t="shared" si="23"/>
        <v>2031.9664797005439</v>
      </c>
      <c r="BO66" s="5">
        <f t="shared" si="23"/>
        <v>2172.6351367205134</v>
      </c>
      <c r="BP66" s="5">
        <f t="shared" si="13"/>
        <v>2117.925698579264</v>
      </c>
      <c r="BQ66" s="5">
        <f t="shared" si="24"/>
        <v>2513.8336166437016</v>
      </c>
      <c r="BR66" s="5">
        <f t="shared" si="24"/>
        <v>2470.411083993698</v>
      </c>
      <c r="BS66" s="5">
        <f t="shared" si="24"/>
        <v>2591.5268477080576</v>
      </c>
      <c r="BT66" s="5">
        <f t="shared" si="14"/>
        <v>2563.3384670699329</v>
      </c>
      <c r="BU66" s="5">
        <f t="shared" si="14"/>
        <v>2594.4478816031956</v>
      </c>
      <c r="BV66" s="5">
        <f t="shared" si="14"/>
        <v>2574.1591329945463</v>
      </c>
      <c r="BW66" s="5">
        <f t="shared" si="14"/>
        <v>2663.0431745181527</v>
      </c>
      <c r="BX66" s="5">
        <f t="shared" si="15"/>
        <v>2650.3393399197985</v>
      </c>
      <c r="BY66" s="5">
        <f t="shared" si="25"/>
        <v>2477.3528182047044</v>
      </c>
      <c r="BZ66" s="5">
        <f t="shared" si="25"/>
        <v>2482.956377344236</v>
      </c>
      <c r="CA66" s="5">
        <f t="shared" si="25"/>
        <v>2647.3918541629096</v>
      </c>
      <c r="CB66" s="5">
        <f t="shared" si="16"/>
        <v>2587.8494759126929</v>
      </c>
    </row>
    <row r="67" spans="1:80" x14ac:dyDescent="0.3">
      <c r="A67" s="189" t="s">
        <v>229</v>
      </c>
      <c r="B67" s="189" t="s">
        <v>251</v>
      </c>
      <c r="C67" s="189" t="s">
        <v>265</v>
      </c>
      <c r="D67" s="189" t="s">
        <v>380</v>
      </c>
      <c r="E67" s="189" t="s">
        <v>381</v>
      </c>
      <c r="F67" s="4">
        <v>5348.3901620511342</v>
      </c>
      <c r="G67" s="4">
        <v>5519.4022014667444</v>
      </c>
      <c r="H67" s="4">
        <v>6040.6538315789112</v>
      </c>
      <c r="I67" s="4">
        <v>5665.1092418191984</v>
      </c>
      <c r="J67" s="4">
        <v>6052.9318384265007</v>
      </c>
      <c r="K67" s="4">
        <v>5970.9544612383488</v>
      </c>
      <c r="L67" s="4">
        <v>6257.6185867445602</v>
      </c>
      <c r="M67" s="4">
        <v>6219.4672787621166</v>
      </c>
      <c r="N67" s="4">
        <v>5810.1711477984445</v>
      </c>
      <c r="O67" s="4">
        <v>6032.2850225056209</v>
      </c>
      <c r="P67" s="4">
        <v>6229.431163139674</v>
      </c>
      <c r="Q67" s="4">
        <v>6008.7298808040559</v>
      </c>
      <c r="R67" s="4">
        <v>15962.315979990884</v>
      </c>
      <c r="S67" s="4">
        <v>15731.197035726556</v>
      </c>
      <c r="T67" s="4">
        <v>16478.314071060835</v>
      </c>
      <c r="U67" s="4">
        <v>16732.649118563379</v>
      </c>
      <c r="V67" s="4">
        <v>16574.142655990108</v>
      </c>
      <c r="W67" s="4">
        <v>16299.265256715091</v>
      </c>
      <c r="X67" s="4">
        <v>16871.315201227477</v>
      </c>
      <c r="Y67" s="4">
        <v>16950.711391292836</v>
      </c>
      <c r="Z67" s="4">
        <v>15765.452117556084</v>
      </c>
      <c r="AA67" s="4">
        <v>15993.342568173503</v>
      </c>
      <c r="AB67" s="4">
        <v>16962.161916155594</v>
      </c>
      <c r="AC67" s="4">
        <v>16722.84714094087</v>
      </c>
      <c r="AD67" s="5">
        <f t="shared" si="30"/>
        <v>21310.706142042018</v>
      </c>
      <c r="AE67" s="5">
        <f t="shared" si="30"/>
        <v>21250.599237193303</v>
      </c>
      <c r="AF67" s="5">
        <f t="shared" si="30"/>
        <v>22518.967902639746</v>
      </c>
      <c r="AG67" s="5">
        <f t="shared" si="30"/>
        <v>22397.758360382577</v>
      </c>
      <c r="AH67" s="143">
        <v>22627.074494416614</v>
      </c>
      <c r="AI67" s="143">
        <v>22270.219717953438</v>
      </c>
      <c r="AJ67" s="143">
        <v>23128.933787972037</v>
      </c>
      <c r="AK67" s="143">
        <v>23170.178670054956</v>
      </c>
      <c r="AL67" s="5">
        <f t="shared" si="31"/>
        <v>21575.62326535453</v>
      </c>
      <c r="AM67" s="5">
        <f t="shared" si="31"/>
        <v>22025.627590679123</v>
      </c>
      <c r="AN67" s="5">
        <f t="shared" si="31"/>
        <v>23191.593079295268</v>
      </c>
      <c r="AO67" s="5">
        <f t="shared" si="31"/>
        <v>22731.577021744924</v>
      </c>
      <c r="AP67" s="4">
        <v>791966</v>
      </c>
      <c r="AQ67" s="4">
        <v>792040.31400000001</v>
      </c>
      <c r="AR67" s="4">
        <v>794973.87199999997</v>
      </c>
      <c r="AS67" s="5">
        <f t="shared" si="7"/>
        <v>675.33077961063157</v>
      </c>
      <c r="AT67" s="5">
        <f t="shared" si="7"/>
        <v>696.92413581728817</v>
      </c>
      <c r="AU67" s="5">
        <f t="shared" si="7"/>
        <v>762.74156107445413</v>
      </c>
      <c r="AV67" s="5">
        <f t="shared" si="8"/>
        <v>715.25516336523231</v>
      </c>
      <c r="AW67" s="5">
        <f t="shared" si="8"/>
        <v>764.22017054380649</v>
      </c>
      <c r="AX67" s="5">
        <f t="shared" si="8"/>
        <v>753.87001844433246</v>
      </c>
      <c r="AY67" s="5">
        <f t="shared" si="8"/>
        <v>790.06314150122421</v>
      </c>
      <c r="AZ67" s="5">
        <f t="shared" si="9"/>
        <v>782.34864035407156</v>
      </c>
      <c r="BA67" s="5">
        <f t="shared" si="21"/>
        <v>733.57012832536759</v>
      </c>
      <c r="BB67" s="5">
        <f t="shared" si="21"/>
        <v>761.6133820311602</v>
      </c>
      <c r="BC67" s="5">
        <f t="shared" si="21"/>
        <v>786.50430451948864</v>
      </c>
      <c r="BD67" s="5">
        <f t="shared" si="10"/>
        <v>755.83992033439517</v>
      </c>
      <c r="BE67" s="5">
        <f t="shared" si="22"/>
        <v>2015.5304621651542</v>
      </c>
      <c r="BF67" s="5">
        <f t="shared" si="22"/>
        <v>1986.347524480414</v>
      </c>
      <c r="BG67" s="5">
        <f t="shared" si="22"/>
        <v>2080.6845333083534</v>
      </c>
      <c r="BH67" s="5">
        <f t="shared" si="11"/>
        <v>2112.6006874649288</v>
      </c>
      <c r="BI67" s="5">
        <f t="shared" si="11"/>
        <v>2092.588263883511</v>
      </c>
      <c r="BJ67" s="5">
        <f t="shared" si="11"/>
        <v>2057.883288086658</v>
      </c>
      <c r="BK67" s="5">
        <f t="shared" si="11"/>
        <v>2130.1081400797834</v>
      </c>
      <c r="BL67" s="5">
        <f t="shared" si="12"/>
        <v>2132.2350316555858</v>
      </c>
      <c r="BM67" s="5">
        <f t="shared" si="23"/>
        <v>1990.4860698234716</v>
      </c>
      <c r="BN67" s="5">
        <f t="shared" si="23"/>
        <v>2019.2586520505699</v>
      </c>
      <c r="BO67" s="5">
        <f t="shared" si="23"/>
        <v>2141.578101055547</v>
      </c>
      <c r="BP67" s="5">
        <f t="shared" si="13"/>
        <v>2103.5719197751032</v>
      </c>
      <c r="BQ67" s="5">
        <f t="shared" si="24"/>
        <v>2690.8612417757854</v>
      </c>
      <c r="BR67" s="5">
        <f t="shared" si="24"/>
        <v>2683.2716602977025</v>
      </c>
      <c r="BS67" s="5">
        <f t="shared" si="24"/>
        <v>2843.4260943828076</v>
      </c>
      <c r="BT67" s="5">
        <f t="shared" si="14"/>
        <v>2827.8558508301608</v>
      </c>
      <c r="BU67" s="5">
        <f t="shared" si="14"/>
        <v>2856.8084344273179</v>
      </c>
      <c r="BV67" s="5">
        <f t="shared" si="14"/>
        <v>2811.7533065309904</v>
      </c>
      <c r="BW67" s="5">
        <f t="shared" si="14"/>
        <v>2920.1712815810079</v>
      </c>
      <c r="BX67" s="5">
        <f t="shared" si="15"/>
        <v>2914.5836720096577</v>
      </c>
      <c r="BY67" s="5">
        <f t="shared" si="25"/>
        <v>2724.0561981488395</v>
      </c>
      <c r="BZ67" s="5">
        <f t="shared" si="25"/>
        <v>2780.8720340817304</v>
      </c>
      <c r="CA67" s="5">
        <f t="shared" si="25"/>
        <v>2928.0824055750359</v>
      </c>
      <c r="CB67" s="5">
        <f t="shared" si="16"/>
        <v>2859.4118401094979</v>
      </c>
    </row>
    <row r="68" spans="1:80" x14ac:dyDescent="0.3">
      <c r="A68" s="189" t="s">
        <v>247</v>
      </c>
      <c r="B68" s="189" t="s">
        <v>288</v>
      </c>
      <c r="C68" s="189" t="s">
        <v>293</v>
      </c>
      <c r="D68" s="189" t="s">
        <v>382</v>
      </c>
      <c r="E68" s="189" t="s">
        <v>383</v>
      </c>
      <c r="F68" s="4">
        <v>6099.4672297664556</v>
      </c>
      <c r="G68" s="4">
        <v>6266.3012420512114</v>
      </c>
      <c r="H68" s="4">
        <v>6852.3060202654542</v>
      </c>
      <c r="I68" s="4">
        <v>6281.0639857082588</v>
      </c>
      <c r="J68" s="4">
        <v>6635.4996419329091</v>
      </c>
      <c r="K68" s="4">
        <v>6508.3744908927965</v>
      </c>
      <c r="L68" s="4">
        <v>7091.1153968731924</v>
      </c>
      <c r="M68" s="4">
        <v>6767.2221247679745</v>
      </c>
      <c r="N68" s="4">
        <v>6484.2882554679554</v>
      </c>
      <c r="O68" s="4">
        <v>6118.0017697463154</v>
      </c>
      <c r="P68" s="4">
        <v>6574.1497913609946</v>
      </c>
      <c r="Q68" s="4">
        <v>6011.2526125313361</v>
      </c>
      <c r="R68" s="4">
        <v>14629.780217053703</v>
      </c>
      <c r="S68" s="4">
        <v>14364.234334343138</v>
      </c>
      <c r="T68" s="4">
        <v>15388.396943376627</v>
      </c>
      <c r="U68" s="4">
        <v>15394.405304020223</v>
      </c>
      <c r="V68" s="4">
        <v>15233.130177944087</v>
      </c>
      <c r="W68" s="4">
        <v>15238.630849983158</v>
      </c>
      <c r="X68" s="4">
        <v>15756.893954394478</v>
      </c>
      <c r="Y68" s="4">
        <v>15888.443108636407</v>
      </c>
      <c r="Z68" s="4">
        <v>15106.847117687186</v>
      </c>
      <c r="AA68" s="4">
        <v>14763.312856623661</v>
      </c>
      <c r="AB68" s="4">
        <v>15914.259719120491</v>
      </c>
      <c r="AC68" s="4">
        <v>15914.34048521049</v>
      </c>
      <c r="AD68" s="5">
        <f t="shared" si="30"/>
        <v>20729.247446820158</v>
      </c>
      <c r="AE68" s="5">
        <f t="shared" si="30"/>
        <v>20630.535576394352</v>
      </c>
      <c r="AF68" s="5">
        <f t="shared" si="30"/>
        <v>22240.702963642081</v>
      </c>
      <c r="AG68" s="5">
        <f t="shared" si="30"/>
        <v>21675.469289728484</v>
      </c>
      <c r="AH68" s="143">
        <v>21868.629819877002</v>
      </c>
      <c r="AI68" s="143">
        <v>21747.005340875956</v>
      </c>
      <c r="AJ68" s="143">
        <v>22848.009351267669</v>
      </c>
      <c r="AK68" s="143">
        <v>22655.665233404383</v>
      </c>
      <c r="AL68" s="5">
        <f t="shared" si="31"/>
        <v>21591.135373155143</v>
      </c>
      <c r="AM68" s="5">
        <f t="shared" si="31"/>
        <v>20881.314626369975</v>
      </c>
      <c r="AN68" s="5">
        <f t="shared" si="31"/>
        <v>22488.409510481484</v>
      </c>
      <c r="AO68" s="5">
        <f t="shared" si="31"/>
        <v>21925.593097741825</v>
      </c>
      <c r="AP68" s="4">
        <v>787171</v>
      </c>
      <c r="AQ68" s="4">
        <v>789216.09200000018</v>
      </c>
      <c r="AR68" s="4">
        <v>794503.62000000011</v>
      </c>
      <c r="AS68" s="5">
        <f t="shared" si="7"/>
        <v>774.85924021165101</v>
      </c>
      <c r="AT68" s="5">
        <f t="shared" si="7"/>
        <v>796.05336604768354</v>
      </c>
      <c r="AU68" s="5">
        <f t="shared" si="7"/>
        <v>870.49777243641529</v>
      </c>
      <c r="AV68" s="5">
        <f t="shared" si="8"/>
        <v>795.86111451314116</v>
      </c>
      <c r="AW68" s="5">
        <f t="shared" si="8"/>
        <v>840.77095097205745</v>
      </c>
      <c r="AX68" s="5">
        <f t="shared" si="8"/>
        <v>824.66317613969727</v>
      </c>
      <c r="AY68" s="5">
        <f t="shared" si="8"/>
        <v>898.50111632964399</v>
      </c>
      <c r="AZ68" s="5">
        <f t="shared" si="9"/>
        <v>851.75472514121122</v>
      </c>
      <c r="BA68" s="5">
        <f t="shared" si="21"/>
        <v>821.61125719519089</v>
      </c>
      <c r="BB68" s="5">
        <f t="shared" si="21"/>
        <v>775.19982572102879</v>
      </c>
      <c r="BC68" s="5">
        <f t="shared" si="21"/>
        <v>832.99743352939561</v>
      </c>
      <c r="BD68" s="5">
        <f t="shared" si="10"/>
        <v>756.60481100530865</v>
      </c>
      <c r="BE68" s="5">
        <f t="shared" si="22"/>
        <v>1858.5263198280556</v>
      </c>
      <c r="BF68" s="5">
        <f t="shared" si="22"/>
        <v>1824.7921143364197</v>
      </c>
      <c r="BG68" s="5">
        <f t="shared" si="22"/>
        <v>1954.8988648434236</v>
      </c>
      <c r="BH68" s="5">
        <f t="shared" si="11"/>
        <v>1950.5944518957197</v>
      </c>
      <c r="BI68" s="5">
        <f t="shared" si="11"/>
        <v>1930.1596017056486</v>
      </c>
      <c r="BJ68" s="5">
        <f t="shared" si="11"/>
        <v>1930.8565809100551</v>
      </c>
      <c r="BK68" s="5">
        <f t="shared" si="11"/>
        <v>1996.5246672130038</v>
      </c>
      <c r="BL68" s="5">
        <f t="shared" si="12"/>
        <v>1999.7949296488296</v>
      </c>
      <c r="BM68" s="5">
        <f t="shared" si="23"/>
        <v>1914.1585265201588</v>
      </c>
      <c r="BN68" s="5">
        <f t="shared" si="23"/>
        <v>1870.6299841417397</v>
      </c>
      <c r="BO68" s="5">
        <f t="shared" si="23"/>
        <v>2016.4641700083946</v>
      </c>
      <c r="BP68" s="5">
        <f t="shared" si="13"/>
        <v>2003.0544964931046</v>
      </c>
      <c r="BQ68" s="5">
        <f t="shared" si="24"/>
        <v>2633.3855600397064</v>
      </c>
      <c r="BR68" s="5">
        <f t="shared" si="24"/>
        <v>2620.8454803841037</v>
      </c>
      <c r="BS68" s="5">
        <f t="shared" si="24"/>
        <v>2825.3966372798391</v>
      </c>
      <c r="BT68" s="5">
        <f t="shared" si="14"/>
        <v>2746.4555664088612</v>
      </c>
      <c r="BU68" s="5">
        <f t="shared" si="14"/>
        <v>2770.9305526777066</v>
      </c>
      <c r="BV68" s="5">
        <f t="shared" si="14"/>
        <v>2755.5197570497526</v>
      </c>
      <c r="BW68" s="5">
        <f t="shared" si="14"/>
        <v>2895.0257835426478</v>
      </c>
      <c r="BX68" s="5">
        <f t="shared" si="15"/>
        <v>2851.5496547900411</v>
      </c>
      <c r="BY68" s="5">
        <f t="shared" si="25"/>
        <v>2735.7697837153501</v>
      </c>
      <c r="BZ68" s="5">
        <f t="shared" si="25"/>
        <v>2645.8298098627679</v>
      </c>
      <c r="CA68" s="5">
        <f t="shared" si="25"/>
        <v>2849.4616035377899</v>
      </c>
      <c r="CB68" s="5">
        <f t="shared" si="16"/>
        <v>2759.659307498413</v>
      </c>
    </row>
    <row r="69" spans="1:80" x14ac:dyDescent="0.3">
      <c r="A69" s="189" t="s">
        <v>223</v>
      </c>
      <c r="B69" s="189" t="s">
        <v>242</v>
      </c>
      <c r="C69" s="189" t="s">
        <v>217</v>
      </c>
      <c r="D69" s="189" t="s">
        <v>384</v>
      </c>
      <c r="E69" s="189" t="s">
        <v>385</v>
      </c>
      <c r="F69" s="4">
        <v>3024.6321153744666</v>
      </c>
      <c r="G69" s="4">
        <v>3230.8634573795862</v>
      </c>
      <c r="H69" s="4">
        <v>3156.2139292056281</v>
      </c>
      <c r="I69" s="4">
        <v>3184.9795158952802</v>
      </c>
      <c r="J69" s="4">
        <v>3215.9133164264767</v>
      </c>
      <c r="K69" s="4">
        <v>3258.3655676088065</v>
      </c>
      <c r="L69" s="4">
        <v>3304.9124966300224</v>
      </c>
      <c r="M69" s="4">
        <v>3629.8355810112607</v>
      </c>
      <c r="N69" s="4">
        <v>3176.5251224663989</v>
      </c>
      <c r="O69" s="4">
        <v>3336.2596128026726</v>
      </c>
      <c r="P69" s="4">
        <v>3180.4240689523181</v>
      </c>
      <c r="Q69" s="4">
        <v>3083.7983239435175</v>
      </c>
      <c r="R69" s="4">
        <v>6361.4513439948632</v>
      </c>
      <c r="S69" s="4">
        <v>6221.8427149353101</v>
      </c>
      <c r="T69" s="4">
        <v>6223.004955963479</v>
      </c>
      <c r="U69" s="4">
        <v>6578.4169568924626</v>
      </c>
      <c r="V69" s="4">
        <v>5962.6984843208775</v>
      </c>
      <c r="W69" s="4">
        <v>6038.8986956619665</v>
      </c>
      <c r="X69" s="4">
        <v>6131.0021884945436</v>
      </c>
      <c r="Y69" s="4">
        <v>6732.3485766111207</v>
      </c>
      <c r="Z69" s="4">
        <v>6098.2613132632814</v>
      </c>
      <c r="AA69" s="4">
        <v>6020.799530164807</v>
      </c>
      <c r="AB69" s="4">
        <v>6422.8024830956783</v>
      </c>
      <c r="AC69" s="4">
        <v>6152.8877885476541</v>
      </c>
      <c r="AD69" s="5">
        <f t="shared" si="30"/>
        <v>9386.0834593693289</v>
      </c>
      <c r="AE69" s="5">
        <f t="shared" si="30"/>
        <v>9452.7061723148963</v>
      </c>
      <c r="AF69" s="5">
        <f t="shared" si="30"/>
        <v>9379.2188851691062</v>
      </c>
      <c r="AG69" s="5">
        <f t="shared" si="30"/>
        <v>9763.3964727877428</v>
      </c>
      <c r="AH69" s="143">
        <v>9178.6118007473542</v>
      </c>
      <c r="AI69" s="143">
        <v>9297.2642632707721</v>
      </c>
      <c r="AJ69" s="143">
        <v>9435.9146851245641</v>
      </c>
      <c r="AK69" s="143">
        <v>10362.184157622381</v>
      </c>
      <c r="AL69" s="5">
        <f t="shared" si="31"/>
        <v>9274.7864357296803</v>
      </c>
      <c r="AM69" s="5">
        <f t="shared" si="31"/>
        <v>9357.0591429674787</v>
      </c>
      <c r="AN69" s="5">
        <f t="shared" si="31"/>
        <v>9603.2265520479959</v>
      </c>
      <c r="AO69" s="5">
        <f t="shared" si="31"/>
        <v>9236.686112491172</v>
      </c>
      <c r="AP69" s="4">
        <v>308940</v>
      </c>
      <c r="AQ69" s="4">
        <v>308678.71999999997</v>
      </c>
      <c r="AR69" s="4">
        <v>309437.24599999998</v>
      </c>
      <c r="AS69" s="5">
        <f t="shared" si="7"/>
        <v>979.03544875201226</v>
      </c>
      <c r="AT69" s="5">
        <f t="shared" si="7"/>
        <v>1045.7899454196886</v>
      </c>
      <c r="AU69" s="5">
        <f t="shared" si="7"/>
        <v>1021.6268301953869</v>
      </c>
      <c r="AV69" s="5">
        <f t="shared" si="8"/>
        <v>1031.8105232182124</v>
      </c>
      <c r="AW69" s="5">
        <f t="shared" si="8"/>
        <v>1041.8318815195544</v>
      </c>
      <c r="AX69" s="5">
        <f t="shared" si="8"/>
        <v>1055.5847735823211</v>
      </c>
      <c r="AY69" s="5">
        <f t="shared" si="8"/>
        <v>1070.6641833392412</v>
      </c>
      <c r="AZ69" s="5">
        <f t="shared" si="9"/>
        <v>1173.0441722620751</v>
      </c>
      <c r="BA69" s="5">
        <f t="shared" si="21"/>
        <v>1029.0716258206587</v>
      </c>
      <c r="BB69" s="5">
        <f t="shared" si="21"/>
        <v>1080.8194399674435</v>
      </c>
      <c r="BC69" s="5">
        <f t="shared" si="21"/>
        <v>1030.3347341055187</v>
      </c>
      <c r="BD69" s="5">
        <f t="shared" si="10"/>
        <v>996.5827849771897</v>
      </c>
      <c r="BE69" s="5">
        <f t="shared" si="22"/>
        <v>2059.1219473020205</v>
      </c>
      <c r="BF69" s="5">
        <f t="shared" si="22"/>
        <v>2013.9323865266103</v>
      </c>
      <c r="BG69" s="5">
        <f t="shared" si="22"/>
        <v>2014.3085893582827</v>
      </c>
      <c r="BH69" s="5">
        <f t="shared" si="11"/>
        <v>2131.1533742567235</v>
      </c>
      <c r="BI69" s="5">
        <f t="shared" si="11"/>
        <v>1931.6843364909892</v>
      </c>
      <c r="BJ69" s="5">
        <f t="shared" si="11"/>
        <v>1956.3702660364688</v>
      </c>
      <c r="BK69" s="5">
        <f t="shared" si="11"/>
        <v>1986.2082454192318</v>
      </c>
      <c r="BL69" s="5">
        <f t="shared" si="12"/>
        <v>2175.6749271906078</v>
      </c>
      <c r="BM69" s="5">
        <f t="shared" si="23"/>
        <v>1975.6014646112571</v>
      </c>
      <c r="BN69" s="5">
        <f t="shared" si="23"/>
        <v>1950.5068344733343</v>
      </c>
      <c r="BO69" s="5">
        <f t="shared" si="23"/>
        <v>2080.7402865658114</v>
      </c>
      <c r="BP69" s="5">
        <f t="shared" si="13"/>
        <v>1988.412147562758</v>
      </c>
      <c r="BQ69" s="5">
        <f t="shared" si="24"/>
        <v>3038.1573960540327</v>
      </c>
      <c r="BR69" s="5">
        <f t="shared" si="24"/>
        <v>3059.7223319462992</v>
      </c>
      <c r="BS69" s="5">
        <f t="shared" si="24"/>
        <v>3035.9354195536694</v>
      </c>
      <c r="BT69" s="5">
        <f t="shared" si="14"/>
        <v>3162.9638974749359</v>
      </c>
      <c r="BU69" s="5">
        <f t="shared" si="14"/>
        <v>2973.5162180105435</v>
      </c>
      <c r="BV69" s="5">
        <f t="shared" si="14"/>
        <v>3011.9550396187897</v>
      </c>
      <c r="BW69" s="5">
        <f t="shared" si="14"/>
        <v>3056.8724287584723</v>
      </c>
      <c r="BX69" s="5">
        <f t="shared" si="15"/>
        <v>3348.7190994526827</v>
      </c>
      <c r="BY69" s="5">
        <f t="shared" si="25"/>
        <v>3004.6730904319161</v>
      </c>
      <c r="BZ69" s="5">
        <f t="shared" si="25"/>
        <v>3031.3262744407775</v>
      </c>
      <c r="CA69" s="5">
        <f t="shared" si="25"/>
        <v>3111.0750206713301</v>
      </c>
      <c r="CB69" s="5">
        <f t="shared" si="16"/>
        <v>2984.994932539948</v>
      </c>
    </row>
    <row r="70" spans="1:80" x14ac:dyDescent="0.3">
      <c r="A70" s="189" t="s">
        <v>247</v>
      </c>
      <c r="B70" s="189" t="s">
        <v>288</v>
      </c>
      <c r="C70" s="189" t="s">
        <v>293</v>
      </c>
      <c r="D70" s="189" t="s">
        <v>386</v>
      </c>
      <c r="E70" s="189" t="s">
        <v>387</v>
      </c>
      <c r="F70" s="4">
        <v>4258.9920646256815</v>
      </c>
      <c r="G70" s="4">
        <v>4453.1949061947998</v>
      </c>
      <c r="H70" s="4">
        <v>4481.0886174760617</v>
      </c>
      <c r="I70" s="4">
        <v>4340.2427518699023</v>
      </c>
      <c r="J70" s="4">
        <v>4004.532788379297</v>
      </c>
      <c r="K70" s="4">
        <v>4198.4098501109002</v>
      </c>
      <c r="L70" s="4">
        <v>4222.7209854385492</v>
      </c>
      <c r="M70" s="4">
        <v>4143.7139016470401</v>
      </c>
      <c r="N70" s="4">
        <v>4538.9892328637288</v>
      </c>
      <c r="O70" s="4">
        <v>4604.7393812794526</v>
      </c>
      <c r="P70" s="4">
        <v>5004.2858128707485</v>
      </c>
      <c r="Q70" s="4">
        <v>4778.1628238746271</v>
      </c>
      <c r="R70" s="4">
        <v>8395.0516848062689</v>
      </c>
      <c r="S70" s="4">
        <v>8281.7343993666655</v>
      </c>
      <c r="T70" s="4">
        <v>8660.4791547754357</v>
      </c>
      <c r="U70" s="4">
        <v>8910.4240967667356</v>
      </c>
      <c r="V70" s="4">
        <v>8883.4752686225274</v>
      </c>
      <c r="W70" s="4">
        <v>8779.2738264630316</v>
      </c>
      <c r="X70" s="4">
        <v>9183.5198769016752</v>
      </c>
      <c r="Y70" s="4">
        <v>8955.4143400680714</v>
      </c>
      <c r="Z70" s="4">
        <v>8481.9418145877826</v>
      </c>
      <c r="AA70" s="4">
        <v>8293.5028124630007</v>
      </c>
      <c r="AB70" s="4">
        <v>9020.8869613194984</v>
      </c>
      <c r="AC70" s="4">
        <v>8959.6650250461062</v>
      </c>
      <c r="AD70" s="5">
        <f t="shared" si="30"/>
        <v>12654.04374943195</v>
      </c>
      <c r="AE70" s="5">
        <f t="shared" si="30"/>
        <v>12734.929305561465</v>
      </c>
      <c r="AF70" s="5">
        <f t="shared" si="30"/>
        <v>13141.567772251497</v>
      </c>
      <c r="AG70" s="5">
        <f t="shared" si="30"/>
        <v>13250.666848636638</v>
      </c>
      <c r="AH70" s="143">
        <v>12888.008057001825</v>
      </c>
      <c r="AI70" s="143">
        <v>12977.683676573934</v>
      </c>
      <c r="AJ70" s="143">
        <v>13406.240862340223</v>
      </c>
      <c r="AK70" s="143">
        <v>13099.128241715111</v>
      </c>
      <c r="AL70" s="5">
        <f t="shared" si="31"/>
        <v>13020.931047451511</v>
      </c>
      <c r="AM70" s="5">
        <f t="shared" si="31"/>
        <v>12898.242193742453</v>
      </c>
      <c r="AN70" s="5">
        <f t="shared" si="31"/>
        <v>14025.172774190247</v>
      </c>
      <c r="AO70" s="5">
        <f t="shared" si="31"/>
        <v>13737.827848920733</v>
      </c>
      <c r="AP70" s="4">
        <v>424667</v>
      </c>
      <c r="AQ70" s="4">
        <v>425861.29299999995</v>
      </c>
      <c r="AR70" s="4">
        <v>427583.80199999997</v>
      </c>
      <c r="AS70" s="5">
        <f t="shared" ref="AS70:AU133" si="32">IFERROR((F70/$AP70)*100000,"")</f>
        <v>1002.9015827991535</v>
      </c>
      <c r="AT70" s="5">
        <f t="shared" si="32"/>
        <v>1048.6322003345681</v>
      </c>
      <c r="AU70" s="5">
        <f t="shared" si="32"/>
        <v>1055.2005730315898</v>
      </c>
      <c r="AV70" s="5">
        <f t="shared" ref="AV70:AY133" si="33">IFERROR((I70/$AQ70)*100000,"")</f>
        <v>1019.1681712359575</v>
      </c>
      <c r="AW70" s="5">
        <f t="shared" si="33"/>
        <v>940.33734791184634</v>
      </c>
      <c r="AX70" s="5">
        <f t="shared" si="33"/>
        <v>985.86321863980731</v>
      </c>
      <c r="AY70" s="5">
        <f t="shared" si="33"/>
        <v>991.57191668944404</v>
      </c>
      <c r="AZ70" s="5">
        <f t="shared" ref="AZ70:AZ133" si="34">IFERROR((M70/$AR70)*100000,"")</f>
        <v>969.09983078522703</v>
      </c>
      <c r="BA70" s="5">
        <f t="shared" si="21"/>
        <v>1065.8374704328269</v>
      </c>
      <c r="BB70" s="5">
        <f t="shared" si="21"/>
        <v>1081.2768046706356</v>
      </c>
      <c r="BC70" s="5">
        <f t="shared" si="21"/>
        <v>1175.0975951859398</v>
      </c>
      <c r="BD70" s="5">
        <f t="shared" ref="BD70:BD133" si="35">IFERROR((Q70/$AR70)*100000,"")</f>
        <v>1117.4798487512928</v>
      </c>
      <c r="BE70" s="5">
        <f t="shared" si="22"/>
        <v>1976.8552029722744</v>
      </c>
      <c r="BF70" s="5">
        <f t="shared" si="22"/>
        <v>1950.1714047398702</v>
      </c>
      <c r="BG70" s="5">
        <f t="shared" si="22"/>
        <v>2039.3576978610147</v>
      </c>
      <c r="BH70" s="5">
        <f t="shared" ref="BH70:BK133" si="36">IFERROR((U70/$AQ70)*100000,"")</f>
        <v>2092.3301185690848</v>
      </c>
      <c r="BI70" s="5">
        <f t="shared" si="36"/>
        <v>2086.0020421303066</v>
      </c>
      <c r="BJ70" s="5">
        <f t="shared" si="36"/>
        <v>2061.5336427072357</v>
      </c>
      <c r="BK70" s="5">
        <f t="shared" si="36"/>
        <v>2156.4579894565991</v>
      </c>
      <c r="BL70" s="5">
        <f t="shared" ref="BL70:BL133" si="37">IFERROR((Y70/$AR70)*100000,"")</f>
        <v>2094.4231980209747</v>
      </c>
      <c r="BM70" s="5">
        <f t="shared" si="23"/>
        <v>1991.7146624987547</v>
      </c>
      <c r="BN70" s="5">
        <f t="shared" si="23"/>
        <v>1947.46574736554</v>
      </c>
      <c r="BO70" s="5">
        <f t="shared" si="23"/>
        <v>2118.2688141886374</v>
      </c>
      <c r="BP70" s="5">
        <f t="shared" ref="BP70:BP133" si="38">IFERROR((AC70/$AR70)*100000,"")</f>
        <v>2095.4173154216228</v>
      </c>
      <c r="BQ70" s="5">
        <f t="shared" si="24"/>
        <v>2979.756785771428</v>
      </c>
      <c r="BR70" s="5">
        <f t="shared" si="24"/>
        <v>2998.8036050744386</v>
      </c>
      <c r="BS70" s="5">
        <f t="shared" si="24"/>
        <v>3094.5582708926045</v>
      </c>
      <c r="BT70" s="5">
        <f t="shared" ref="BT70:BW133" si="39">IFERROR((AG70/$AQ70)*100000,"")</f>
        <v>3111.4982898050421</v>
      </c>
      <c r="BU70" s="5">
        <f t="shared" si="39"/>
        <v>3026.3393900421534</v>
      </c>
      <c r="BV70" s="5">
        <f t="shared" si="39"/>
        <v>3047.3968613470433</v>
      </c>
      <c r="BW70" s="5">
        <f t="shared" si="39"/>
        <v>3148.0299061460432</v>
      </c>
      <c r="BX70" s="5">
        <f t="shared" ref="BX70:BX133" si="40">IFERROR((AK70/$AR70)*100000,"")</f>
        <v>3063.5230288062016</v>
      </c>
      <c r="BY70" s="5">
        <f t="shared" si="25"/>
        <v>3057.552132931582</v>
      </c>
      <c r="BZ70" s="5">
        <f t="shared" si="25"/>
        <v>3028.7425520361758</v>
      </c>
      <c r="CA70" s="5">
        <f t="shared" si="25"/>
        <v>3293.3664093745774</v>
      </c>
      <c r="CB70" s="5">
        <f t="shared" ref="CB70:CB133" si="41">IFERROR((AO70/$AR70)*100000,"")</f>
        <v>3212.8971641729154</v>
      </c>
    </row>
    <row r="71" spans="1:80" x14ac:dyDescent="0.3">
      <c r="A71" s="189" t="s">
        <v>229</v>
      </c>
      <c r="B71" s="189" t="s">
        <v>260</v>
      </c>
      <c r="C71" s="189" t="s">
        <v>271</v>
      </c>
      <c r="D71" s="189" t="s">
        <v>388</v>
      </c>
      <c r="E71" s="189" t="s">
        <v>389</v>
      </c>
      <c r="F71" s="4">
        <v>3993.8437972321744</v>
      </c>
      <c r="G71" s="4">
        <v>3310.6996072806523</v>
      </c>
      <c r="H71" s="4">
        <v>1936.8413194998234</v>
      </c>
      <c r="I71" s="4">
        <v>1571.1323618544991</v>
      </c>
      <c r="J71" s="4">
        <v>2794.8604927096935</v>
      </c>
      <c r="K71" s="4">
        <v>2791.8442606672879</v>
      </c>
      <c r="L71" s="4">
        <v>2804.718574891534</v>
      </c>
      <c r="M71" s="4">
        <v>2717.9447012748051</v>
      </c>
      <c r="N71" s="4">
        <v>1860.3431359285682</v>
      </c>
      <c r="O71" s="4">
        <v>2107.4570378709132</v>
      </c>
      <c r="P71" s="4">
        <v>2068.4448221177718</v>
      </c>
      <c r="Q71" s="4">
        <v>1983.2810335882823</v>
      </c>
      <c r="R71" s="4">
        <v>6920.4780406117552</v>
      </c>
      <c r="S71" s="4">
        <v>6620.507502896362</v>
      </c>
      <c r="T71" s="4">
        <v>6149.7981530641209</v>
      </c>
      <c r="U71" s="4">
        <v>6229.8003375358894</v>
      </c>
      <c r="V71" s="4">
        <v>5847.269625155086</v>
      </c>
      <c r="W71" s="4">
        <v>5834.7005696532833</v>
      </c>
      <c r="X71" s="4">
        <v>5877.2832034400199</v>
      </c>
      <c r="Y71" s="4">
        <v>5700.3862426003961</v>
      </c>
      <c r="Z71" s="4">
        <v>6013.9027266968569</v>
      </c>
      <c r="AA71" s="4">
        <v>6128.3873311046555</v>
      </c>
      <c r="AB71" s="4">
        <v>6436.9300967209365</v>
      </c>
      <c r="AC71" s="4">
        <v>6054.1348265777087</v>
      </c>
      <c r="AD71" s="5">
        <f t="shared" si="30"/>
        <v>10914.321837843931</v>
      </c>
      <c r="AE71" s="5">
        <f t="shared" si="30"/>
        <v>9931.2071101770143</v>
      </c>
      <c r="AF71" s="5">
        <f t="shared" si="30"/>
        <v>8086.6394725639439</v>
      </c>
      <c r="AG71" s="5">
        <f t="shared" si="30"/>
        <v>7800.9326993903887</v>
      </c>
      <c r="AH71" s="143">
        <v>8642.1301178647791</v>
      </c>
      <c r="AI71" s="143">
        <v>8626.5448303205703</v>
      </c>
      <c r="AJ71" s="143">
        <v>8682.0017783315525</v>
      </c>
      <c r="AK71" s="143">
        <v>8418.3309438752021</v>
      </c>
      <c r="AL71" s="5">
        <f t="shared" si="31"/>
        <v>7874.2458626254247</v>
      </c>
      <c r="AM71" s="5">
        <f t="shared" si="31"/>
        <v>8235.8443689755695</v>
      </c>
      <c r="AN71" s="5">
        <f t="shared" si="31"/>
        <v>8505.3749188387083</v>
      </c>
      <c r="AO71" s="5">
        <f t="shared" si="31"/>
        <v>8037.415860165991</v>
      </c>
      <c r="AP71" s="4">
        <v>319419</v>
      </c>
      <c r="AQ71" s="4">
        <v>319103.24300000002</v>
      </c>
      <c r="AR71" s="4">
        <v>320001.891</v>
      </c>
      <c r="AS71" s="5">
        <f t="shared" si="32"/>
        <v>1250.3463467208196</v>
      </c>
      <c r="AT71" s="5">
        <f t="shared" si="32"/>
        <v>1036.4754780650658</v>
      </c>
      <c r="AU71" s="5">
        <f t="shared" si="32"/>
        <v>606.36384169377004</v>
      </c>
      <c r="AV71" s="5">
        <f t="shared" si="33"/>
        <v>492.35863198497765</v>
      </c>
      <c r="AW71" s="5">
        <f t="shared" si="33"/>
        <v>875.84835128413067</v>
      </c>
      <c r="AX71" s="5">
        <f t="shared" si="33"/>
        <v>874.90312991500616</v>
      </c>
      <c r="AY71" s="5">
        <f t="shared" si="33"/>
        <v>878.93765933664736</v>
      </c>
      <c r="AZ71" s="5">
        <f t="shared" si="34"/>
        <v>849.35270000476498</v>
      </c>
      <c r="BA71" s="5">
        <f t="shared" si="21"/>
        <v>582.99098387056131</v>
      </c>
      <c r="BB71" s="5">
        <f t="shared" si="21"/>
        <v>660.43109372940876</v>
      </c>
      <c r="BC71" s="5">
        <f t="shared" si="21"/>
        <v>648.20551576712478</v>
      </c>
      <c r="BD71" s="5">
        <f t="shared" si="35"/>
        <v>619.77166053318172</v>
      </c>
      <c r="BE71" s="5">
        <f t="shared" si="22"/>
        <v>2166.5830901141621</v>
      </c>
      <c r="BF71" s="5">
        <f t="shared" si="22"/>
        <v>2072.6717893726927</v>
      </c>
      <c r="BG71" s="5">
        <f t="shared" si="22"/>
        <v>1925.3075593700191</v>
      </c>
      <c r="BH71" s="5">
        <f t="shared" si="36"/>
        <v>1952.2836179812466</v>
      </c>
      <c r="BI71" s="5">
        <f t="shared" si="36"/>
        <v>1832.4068317773522</v>
      </c>
      <c r="BJ71" s="5">
        <f t="shared" si="36"/>
        <v>1828.4679637847753</v>
      </c>
      <c r="BK71" s="5">
        <f t="shared" si="36"/>
        <v>1841.8124329247321</v>
      </c>
      <c r="BL71" s="5">
        <f t="shared" si="37"/>
        <v>1781.3601740873451</v>
      </c>
      <c r="BM71" s="5">
        <f t="shared" si="23"/>
        <v>1884.6260132482755</v>
      </c>
      <c r="BN71" s="5">
        <f t="shared" si="23"/>
        <v>1920.5029925392064</v>
      </c>
      <c r="BO71" s="5">
        <f t="shared" si="23"/>
        <v>2017.1935691424285</v>
      </c>
      <c r="BP71" s="5">
        <f t="shared" si="38"/>
        <v>1891.905953323791</v>
      </c>
      <c r="BQ71" s="5">
        <f t="shared" si="24"/>
        <v>3416.929436834982</v>
      </c>
      <c r="BR71" s="5">
        <f t="shared" si="24"/>
        <v>3109.1472674377587</v>
      </c>
      <c r="BS71" s="5">
        <f t="shared" si="24"/>
        <v>2531.6714010637888</v>
      </c>
      <c r="BT71" s="5">
        <f t="shared" si="39"/>
        <v>2444.6422499662244</v>
      </c>
      <c r="BU71" s="5">
        <f t="shared" si="39"/>
        <v>2708.255183061483</v>
      </c>
      <c r="BV71" s="5">
        <f t="shared" si="39"/>
        <v>2703.3710936997813</v>
      </c>
      <c r="BW71" s="5">
        <f t="shared" si="39"/>
        <v>2720.750092261379</v>
      </c>
      <c r="BX71" s="5">
        <f t="shared" si="40"/>
        <v>2630.7128740921103</v>
      </c>
      <c r="BY71" s="5">
        <f t="shared" si="25"/>
        <v>2467.6169971188369</v>
      </c>
      <c r="BZ71" s="5">
        <f t="shared" si="25"/>
        <v>2580.9340862686154</v>
      </c>
      <c r="CA71" s="5">
        <f t="shared" si="25"/>
        <v>2665.399084909553</v>
      </c>
      <c r="CB71" s="5">
        <f t="shared" si="41"/>
        <v>2511.677613856973</v>
      </c>
    </row>
    <row r="72" spans="1:80" x14ac:dyDescent="0.3">
      <c r="A72" s="189" t="s">
        <v>238</v>
      </c>
      <c r="B72" s="189" t="s">
        <v>273</v>
      </c>
      <c r="C72" s="189" t="s">
        <v>314</v>
      </c>
      <c r="D72" s="189" t="s">
        <v>392</v>
      </c>
      <c r="E72" s="189" t="s">
        <v>393</v>
      </c>
      <c r="F72" s="4">
        <v>2855.9682026873852</v>
      </c>
      <c r="G72" s="4">
        <v>2842.9610916987262</v>
      </c>
      <c r="H72" s="4">
        <v>2746.2695469653231</v>
      </c>
      <c r="I72" s="4">
        <v>2816.3840266780326</v>
      </c>
      <c r="J72" s="4">
        <v>2990.4851231746557</v>
      </c>
      <c r="K72" s="4">
        <v>2943.8421456159463</v>
      </c>
      <c r="L72" s="4">
        <v>2837.6075441226376</v>
      </c>
      <c r="M72" s="4">
        <v>2823.6781183402336</v>
      </c>
      <c r="N72" s="4">
        <v>3055.6014360971203</v>
      </c>
      <c r="O72" s="4">
        <v>3303.8928029011581</v>
      </c>
      <c r="P72" s="4">
        <v>3329.0300048016479</v>
      </c>
      <c r="Q72" s="4">
        <v>3235.1723877970817</v>
      </c>
      <c r="R72" s="4">
        <v>6042.2680101149017</v>
      </c>
      <c r="S72" s="4">
        <v>5985.1537299609099</v>
      </c>
      <c r="T72" s="4">
        <v>6098.9613661704007</v>
      </c>
      <c r="U72" s="4">
        <v>6112.8162764880381</v>
      </c>
      <c r="V72" s="4">
        <v>6231.1228091538869</v>
      </c>
      <c r="W72" s="4">
        <v>6116.1698835928328</v>
      </c>
      <c r="X72" s="4">
        <v>6327.4848820024663</v>
      </c>
      <c r="Y72" s="4">
        <v>6213.1753339123698</v>
      </c>
      <c r="Z72" s="4">
        <v>5859.8803877834998</v>
      </c>
      <c r="AA72" s="4">
        <v>5881.1073807198773</v>
      </c>
      <c r="AB72" s="4">
        <v>6073.5827220646179</v>
      </c>
      <c r="AC72" s="4">
        <v>5997.450784900012</v>
      </c>
      <c r="AD72" s="5">
        <f t="shared" si="30"/>
        <v>8898.2362128022869</v>
      </c>
      <c r="AE72" s="5">
        <f t="shared" si="30"/>
        <v>8828.1148216596357</v>
      </c>
      <c r="AF72" s="5">
        <f t="shared" si="30"/>
        <v>8845.2309131357233</v>
      </c>
      <c r="AG72" s="5">
        <f t="shared" si="30"/>
        <v>8929.2003031660715</v>
      </c>
      <c r="AH72" s="143">
        <v>9221.6079323285412</v>
      </c>
      <c r="AI72" s="143">
        <v>9060.0120292087795</v>
      </c>
      <c r="AJ72" s="143">
        <v>9165.0924261251039</v>
      </c>
      <c r="AK72" s="143">
        <v>9036.8534522526061</v>
      </c>
      <c r="AL72" s="5">
        <f t="shared" si="31"/>
        <v>8915.4818238806201</v>
      </c>
      <c r="AM72" s="5">
        <f t="shared" si="31"/>
        <v>9185.0001836210358</v>
      </c>
      <c r="AN72" s="5">
        <f t="shared" si="31"/>
        <v>9402.6127268662658</v>
      </c>
      <c r="AO72" s="5">
        <f t="shared" si="31"/>
        <v>9232.6231726970946</v>
      </c>
      <c r="AP72" s="4">
        <v>342736</v>
      </c>
      <c r="AQ72" s="4">
        <v>346747.435</v>
      </c>
      <c r="AR72" s="4">
        <v>347744.23300000001</v>
      </c>
      <c r="AS72" s="5">
        <f t="shared" si="32"/>
        <v>833.28515320461963</v>
      </c>
      <c r="AT72" s="5">
        <f t="shared" si="32"/>
        <v>829.49007157075016</v>
      </c>
      <c r="AU72" s="5">
        <f t="shared" si="32"/>
        <v>801.27840290057736</v>
      </c>
      <c r="AV72" s="5">
        <f t="shared" si="33"/>
        <v>812.22923153794432</v>
      </c>
      <c r="AW72" s="5">
        <f t="shared" si="33"/>
        <v>862.43900352850642</v>
      </c>
      <c r="AX72" s="5">
        <f t="shared" si="33"/>
        <v>848.98743248553421</v>
      </c>
      <c r="AY72" s="5">
        <f t="shared" si="33"/>
        <v>818.3499739868696</v>
      </c>
      <c r="AZ72" s="5">
        <f t="shared" si="34"/>
        <v>811.99854674232176</v>
      </c>
      <c r="BA72" s="5">
        <f t="shared" si="21"/>
        <v>881.21818005578621</v>
      </c>
      <c r="BB72" s="5">
        <f t="shared" si="21"/>
        <v>952.82400658599204</v>
      </c>
      <c r="BC72" s="5">
        <f t="shared" si="21"/>
        <v>960.07343350691201</v>
      </c>
      <c r="BD72" s="5">
        <f t="shared" si="35"/>
        <v>930.33099640133548</v>
      </c>
      <c r="BE72" s="5">
        <f t="shared" si="22"/>
        <v>1762.9510789980923</v>
      </c>
      <c r="BF72" s="5">
        <f t="shared" si="22"/>
        <v>1746.2868592622049</v>
      </c>
      <c r="BG72" s="5">
        <f t="shared" si="22"/>
        <v>1779.4924858113536</v>
      </c>
      <c r="BH72" s="5">
        <f t="shared" si="36"/>
        <v>1762.9016567889071</v>
      </c>
      <c r="BI72" s="5">
        <f t="shared" si="36"/>
        <v>1797.0205919919456</v>
      </c>
      <c r="BJ72" s="5">
        <f t="shared" si="36"/>
        <v>1763.868818119111</v>
      </c>
      <c r="BK72" s="5">
        <f t="shared" si="36"/>
        <v>1824.8108690414585</v>
      </c>
      <c r="BL72" s="5">
        <f t="shared" si="37"/>
        <v>1786.7083748049879</v>
      </c>
      <c r="BM72" s="5">
        <f t="shared" si="23"/>
        <v>1689.9563763992949</v>
      </c>
      <c r="BN72" s="5">
        <f t="shared" si="23"/>
        <v>1696.0781211603996</v>
      </c>
      <c r="BO72" s="5">
        <f t="shared" si="23"/>
        <v>1751.5869214907439</v>
      </c>
      <c r="BP72" s="5">
        <f t="shared" si="38"/>
        <v>1724.6729681639356</v>
      </c>
      <c r="BQ72" s="5">
        <f t="shared" si="24"/>
        <v>2596.236232202712</v>
      </c>
      <c r="BR72" s="5">
        <f t="shared" si="24"/>
        <v>2575.7769308329543</v>
      </c>
      <c r="BS72" s="5">
        <f t="shared" si="24"/>
        <v>2580.7708887119306</v>
      </c>
      <c r="BT72" s="5">
        <f t="shared" si="39"/>
        <v>2575.1308883268516</v>
      </c>
      <c r="BU72" s="5">
        <f t="shared" si="39"/>
        <v>2659.4595955204518</v>
      </c>
      <c r="BV72" s="5">
        <f t="shared" si="39"/>
        <v>2612.8562506046451</v>
      </c>
      <c r="BW72" s="5">
        <f t="shared" si="39"/>
        <v>2643.1608430283281</v>
      </c>
      <c r="BX72" s="5">
        <f t="shared" si="40"/>
        <v>2598.7069215473102</v>
      </c>
      <c r="BY72" s="5">
        <f t="shared" si="25"/>
        <v>2571.1745564550811</v>
      </c>
      <c r="BZ72" s="5">
        <f t="shared" si="25"/>
        <v>2648.9021277463917</v>
      </c>
      <c r="CA72" s="5">
        <f t="shared" si="25"/>
        <v>2711.6603549976558</v>
      </c>
      <c r="CB72" s="5">
        <f t="shared" si="41"/>
        <v>2655.0039645652714</v>
      </c>
    </row>
    <row r="73" spans="1:80" x14ac:dyDescent="0.3">
      <c r="A73" s="189" t="s">
        <v>223</v>
      </c>
      <c r="B73" s="189" t="s">
        <v>242</v>
      </c>
      <c r="C73" s="189" t="s">
        <v>217</v>
      </c>
      <c r="D73" s="189" t="s">
        <v>396</v>
      </c>
      <c r="E73" s="189" t="s">
        <v>397</v>
      </c>
      <c r="F73" s="4">
        <v>1841.6886649280368</v>
      </c>
      <c r="G73" s="4">
        <v>1790.4226718255534</v>
      </c>
      <c r="H73" s="4">
        <v>1924.5333251108093</v>
      </c>
      <c r="I73" s="4">
        <v>1727.9378184742727</v>
      </c>
      <c r="J73" s="4">
        <v>1813.5087239471136</v>
      </c>
      <c r="K73" s="4">
        <v>1643.0490099079486</v>
      </c>
      <c r="L73" s="4">
        <v>1866.7539050347168</v>
      </c>
      <c r="M73" s="4">
        <v>1721.7494437811888</v>
      </c>
      <c r="N73" s="4">
        <v>1930.9508417432044</v>
      </c>
      <c r="O73" s="4">
        <v>1943.9862095104691</v>
      </c>
      <c r="P73" s="4">
        <v>2062.9716428706943</v>
      </c>
      <c r="Q73" s="4">
        <v>1952.2053105244568</v>
      </c>
      <c r="R73" s="4">
        <v>6268.354535638442</v>
      </c>
      <c r="S73" s="4">
        <v>6067.7692451864677</v>
      </c>
      <c r="T73" s="4">
        <v>6614.2593968809151</v>
      </c>
      <c r="U73" s="4">
        <v>6676.1021202359398</v>
      </c>
      <c r="V73" s="4">
        <v>6309.8263748516056</v>
      </c>
      <c r="W73" s="4">
        <v>6455.6533915714836</v>
      </c>
      <c r="X73" s="4">
        <v>6603.9330431090093</v>
      </c>
      <c r="Y73" s="4">
        <v>6410.2356059262347</v>
      </c>
      <c r="Z73" s="4">
        <v>6266.9395045311858</v>
      </c>
      <c r="AA73" s="4">
        <v>6141.0652531429614</v>
      </c>
      <c r="AB73" s="4">
        <v>6690.3346709455436</v>
      </c>
      <c r="AC73" s="4">
        <v>6669.9923806027855</v>
      </c>
      <c r="AD73" s="5">
        <f t="shared" si="30"/>
        <v>8110.0432005664788</v>
      </c>
      <c r="AE73" s="5">
        <f t="shared" si="30"/>
        <v>7858.1919170120209</v>
      </c>
      <c r="AF73" s="5">
        <f t="shared" si="30"/>
        <v>8538.7927219917237</v>
      </c>
      <c r="AG73" s="5">
        <f t="shared" si="30"/>
        <v>8404.0399387102116</v>
      </c>
      <c r="AH73" s="143">
        <v>8123.3350987987178</v>
      </c>
      <c r="AI73" s="143">
        <v>8098.7024014794333</v>
      </c>
      <c r="AJ73" s="143">
        <v>8470.6869481437261</v>
      </c>
      <c r="AK73" s="143">
        <v>8131.9850497074231</v>
      </c>
      <c r="AL73" s="5">
        <f t="shared" si="31"/>
        <v>8197.890346274391</v>
      </c>
      <c r="AM73" s="5">
        <f t="shared" si="31"/>
        <v>8085.0514626534305</v>
      </c>
      <c r="AN73" s="5">
        <f t="shared" si="31"/>
        <v>8753.3063138162379</v>
      </c>
      <c r="AO73" s="5">
        <f t="shared" si="31"/>
        <v>8622.1976911272432</v>
      </c>
      <c r="AP73" s="4">
        <v>338061</v>
      </c>
      <c r="AQ73" s="4">
        <v>338864.91200000001</v>
      </c>
      <c r="AR73" s="4">
        <v>339576.48200000002</v>
      </c>
      <c r="AS73" s="5">
        <f t="shared" si="32"/>
        <v>544.77998495183908</v>
      </c>
      <c r="AT73" s="5">
        <f t="shared" si="32"/>
        <v>529.61526819880248</v>
      </c>
      <c r="AU73" s="5">
        <f t="shared" si="32"/>
        <v>569.28581679365834</v>
      </c>
      <c r="AV73" s="5">
        <f t="shared" si="33"/>
        <v>509.91936824496975</v>
      </c>
      <c r="AW73" s="5">
        <f t="shared" si="33"/>
        <v>535.17158599976665</v>
      </c>
      <c r="AX73" s="5">
        <f t="shared" si="33"/>
        <v>484.86843922865302</v>
      </c>
      <c r="AY73" s="5">
        <f t="shared" si="33"/>
        <v>550.8843904838152</v>
      </c>
      <c r="AZ73" s="5">
        <f t="shared" si="34"/>
        <v>507.02847077059619</v>
      </c>
      <c r="BA73" s="5">
        <f t="shared" si="21"/>
        <v>569.82908922219849</v>
      </c>
      <c r="BB73" s="5">
        <f t="shared" si="21"/>
        <v>573.67586335125452</v>
      </c>
      <c r="BC73" s="5">
        <f t="shared" si="21"/>
        <v>608.7888033892084</v>
      </c>
      <c r="BD73" s="5">
        <f t="shared" si="35"/>
        <v>574.89414432547676</v>
      </c>
      <c r="BE73" s="5">
        <f t="shared" si="22"/>
        <v>1854.2081268287211</v>
      </c>
      <c r="BF73" s="5">
        <f t="shared" si="22"/>
        <v>1794.8740745565055</v>
      </c>
      <c r="BG73" s="5">
        <f t="shared" si="22"/>
        <v>1956.5283770919789</v>
      </c>
      <c r="BH73" s="5">
        <f t="shared" si="36"/>
        <v>1970.1367370357718</v>
      </c>
      <c r="BI73" s="5">
        <f t="shared" si="36"/>
        <v>1862.0477220880293</v>
      </c>
      <c r="BJ73" s="5">
        <f t="shared" si="36"/>
        <v>1905.0816897712573</v>
      </c>
      <c r="BK73" s="5">
        <f t="shared" si="36"/>
        <v>1948.8394369698003</v>
      </c>
      <c r="BL73" s="5">
        <f t="shared" si="37"/>
        <v>1887.7148288279384</v>
      </c>
      <c r="BM73" s="5">
        <f t="shared" si="23"/>
        <v>1849.3916845929405</v>
      </c>
      <c r="BN73" s="5">
        <f t="shared" si="23"/>
        <v>1812.2458347481434</v>
      </c>
      <c r="BO73" s="5">
        <f t="shared" si="23"/>
        <v>1974.3368032585042</v>
      </c>
      <c r="BP73" s="5">
        <f t="shared" si="38"/>
        <v>1964.2091646979206</v>
      </c>
      <c r="BQ73" s="5">
        <f t="shared" si="24"/>
        <v>2398.9881117805598</v>
      </c>
      <c r="BR73" s="5">
        <f t="shared" si="24"/>
        <v>2324.4893427553079</v>
      </c>
      <c r="BS73" s="5">
        <f t="shared" si="24"/>
        <v>2525.8141938856375</v>
      </c>
      <c r="BT73" s="5">
        <f t="shared" si="39"/>
        <v>2480.0561052807411</v>
      </c>
      <c r="BU73" s="5">
        <f t="shared" si="39"/>
        <v>2397.2193080877955</v>
      </c>
      <c r="BV73" s="5">
        <f t="shared" si="39"/>
        <v>2389.9501289999102</v>
      </c>
      <c r="BW73" s="5">
        <f t="shared" si="39"/>
        <v>2499.7238274536157</v>
      </c>
      <c r="BX73" s="5">
        <f t="shared" si="40"/>
        <v>2394.7432995985341</v>
      </c>
      <c r="BY73" s="5">
        <f t="shared" si="25"/>
        <v>2419.2207738151396</v>
      </c>
      <c r="BZ73" s="5">
        <f t="shared" si="25"/>
        <v>2385.9216980993979</v>
      </c>
      <c r="CA73" s="5">
        <f t="shared" si="25"/>
        <v>2583.1256066477126</v>
      </c>
      <c r="CB73" s="5">
        <f t="shared" si="41"/>
        <v>2539.1033090233977</v>
      </c>
    </row>
    <row r="74" spans="1:80" x14ac:dyDescent="0.3">
      <c r="A74" s="189" t="s">
        <v>256</v>
      </c>
      <c r="B74" s="189" t="s">
        <v>280</v>
      </c>
      <c r="C74" s="189" t="s">
        <v>310</v>
      </c>
      <c r="D74" s="189" t="s">
        <v>398</v>
      </c>
      <c r="E74" s="189" t="s">
        <v>399</v>
      </c>
      <c r="F74" s="4">
        <v>4271.112428097118</v>
      </c>
      <c r="G74" s="4">
        <v>4667.8144208813901</v>
      </c>
      <c r="H74" s="4">
        <v>5027.934448175426</v>
      </c>
      <c r="I74" s="4">
        <v>5221.1193603837582</v>
      </c>
      <c r="J74" s="4">
        <v>4669.8598330994082</v>
      </c>
      <c r="K74" s="4">
        <v>4847.2979713563454</v>
      </c>
      <c r="L74" s="4">
        <v>4790.6243186112188</v>
      </c>
      <c r="M74" s="4">
        <v>4706.3175010789691</v>
      </c>
      <c r="N74" s="4">
        <v>5760.477773855273</v>
      </c>
      <c r="O74" s="4">
        <v>5720.1689371731718</v>
      </c>
      <c r="P74" s="4">
        <v>6270.3121883260428</v>
      </c>
      <c r="Q74" s="4">
        <v>6355.7514874952394</v>
      </c>
      <c r="R74" s="4">
        <v>9523.2427120389639</v>
      </c>
      <c r="S74" s="4">
        <v>9848.3453859428664</v>
      </c>
      <c r="T74" s="4">
        <v>10316.516097635003</v>
      </c>
      <c r="U74" s="4">
        <v>10545.165519395896</v>
      </c>
      <c r="V74" s="4">
        <v>10265.159221353535</v>
      </c>
      <c r="W74" s="4">
        <v>10351.981225737316</v>
      </c>
      <c r="X74" s="4">
        <v>10537.118475548881</v>
      </c>
      <c r="Y74" s="4">
        <v>10360.294555247194</v>
      </c>
      <c r="Z74" s="4">
        <v>10099.71015471186</v>
      </c>
      <c r="AA74" s="4">
        <v>10159.412057121021</v>
      </c>
      <c r="AB74" s="4">
        <v>10210.958173253581</v>
      </c>
      <c r="AC74" s="4">
        <v>10531.806598836145</v>
      </c>
      <c r="AD74" s="5">
        <f t="shared" si="30"/>
        <v>13794.355140136082</v>
      </c>
      <c r="AE74" s="5">
        <f t="shared" si="30"/>
        <v>14516.159806824257</v>
      </c>
      <c r="AF74" s="5">
        <f t="shared" si="30"/>
        <v>15344.450545810429</v>
      </c>
      <c r="AG74" s="5">
        <f t="shared" si="30"/>
        <v>15766.284879779654</v>
      </c>
      <c r="AH74" s="143">
        <v>14935.019054452945</v>
      </c>
      <c r="AI74" s="143">
        <v>15199.27919709366</v>
      </c>
      <c r="AJ74" s="143">
        <v>15327.742794160102</v>
      </c>
      <c r="AK74" s="143">
        <v>15066.612056326163</v>
      </c>
      <c r="AL74" s="5">
        <f t="shared" si="31"/>
        <v>15860.187928567133</v>
      </c>
      <c r="AM74" s="5">
        <f t="shared" si="31"/>
        <v>15879.580994294192</v>
      </c>
      <c r="AN74" s="5">
        <f t="shared" si="31"/>
        <v>16481.270361579624</v>
      </c>
      <c r="AO74" s="5">
        <f t="shared" si="31"/>
        <v>16887.558086331384</v>
      </c>
      <c r="AP74" s="4">
        <v>552259</v>
      </c>
      <c r="AQ74" s="4">
        <v>557997.0959999999</v>
      </c>
      <c r="AR74" s="4">
        <v>562512.02300000004</v>
      </c>
      <c r="AS74" s="5">
        <f t="shared" si="32"/>
        <v>773.38937493044352</v>
      </c>
      <c r="AT74" s="5">
        <f t="shared" si="32"/>
        <v>845.22197390742201</v>
      </c>
      <c r="AU74" s="5">
        <f t="shared" si="32"/>
        <v>910.43051325110616</v>
      </c>
      <c r="AV74" s="5">
        <f t="shared" si="33"/>
        <v>935.68934279610642</v>
      </c>
      <c r="AW74" s="5">
        <f t="shared" si="33"/>
        <v>836.89679867068855</v>
      </c>
      <c r="AX74" s="5">
        <f t="shared" si="33"/>
        <v>868.69591367126873</v>
      </c>
      <c r="AY74" s="5">
        <f t="shared" si="33"/>
        <v>858.53929222083605</v>
      </c>
      <c r="AZ74" s="5">
        <f t="shared" si="34"/>
        <v>836.66078388496385</v>
      </c>
      <c r="BA74" s="5">
        <f t="shared" si="21"/>
        <v>1032.3490597261591</v>
      </c>
      <c r="BB74" s="5">
        <f t="shared" si="21"/>
        <v>1025.1252162740957</v>
      </c>
      <c r="BC74" s="5">
        <f t="shared" si="21"/>
        <v>1123.7177098724621</v>
      </c>
      <c r="BD74" s="5">
        <f t="shared" si="35"/>
        <v>1129.887225094074</v>
      </c>
      <c r="BE74" s="5">
        <f t="shared" si="22"/>
        <v>1724.416027993924</v>
      </c>
      <c r="BF74" s="5">
        <f t="shared" si="22"/>
        <v>1783.2838189948679</v>
      </c>
      <c r="BG74" s="5">
        <f t="shared" si="22"/>
        <v>1868.0575776284322</v>
      </c>
      <c r="BH74" s="5">
        <f t="shared" si="36"/>
        <v>1889.8244444261227</v>
      </c>
      <c r="BI74" s="5">
        <f t="shared" si="36"/>
        <v>1839.6438431202043</v>
      </c>
      <c r="BJ74" s="5">
        <f t="shared" si="36"/>
        <v>1855.2034230904524</v>
      </c>
      <c r="BK74" s="5">
        <f t="shared" si="36"/>
        <v>1888.3823143676152</v>
      </c>
      <c r="BL74" s="5">
        <f t="shared" si="37"/>
        <v>1841.7907763097169</v>
      </c>
      <c r="BM74" s="5">
        <f t="shared" si="23"/>
        <v>1809.9933184440556</v>
      </c>
      <c r="BN74" s="5">
        <f t="shared" si="23"/>
        <v>1820.6926397912691</v>
      </c>
      <c r="BO74" s="5">
        <f t="shared" si="23"/>
        <v>1829.9303430879474</v>
      </c>
      <c r="BP74" s="5">
        <f t="shared" si="38"/>
        <v>1872.2811545729651</v>
      </c>
      <c r="BQ74" s="5">
        <f t="shared" si="24"/>
        <v>2497.8054029243672</v>
      </c>
      <c r="BR74" s="5">
        <f t="shared" si="24"/>
        <v>2628.5057929022896</v>
      </c>
      <c r="BS74" s="5">
        <f t="shared" si="24"/>
        <v>2778.488090879538</v>
      </c>
      <c r="BT74" s="5">
        <f t="shared" si="39"/>
        <v>2825.513787222229</v>
      </c>
      <c r="BU74" s="5">
        <f t="shared" si="39"/>
        <v>2676.5406417908935</v>
      </c>
      <c r="BV74" s="5">
        <f t="shared" si="39"/>
        <v>2723.8993367617209</v>
      </c>
      <c r="BW74" s="5">
        <f t="shared" si="39"/>
        <v>2746.9216065884516</v>
      </c>
      <c r="BX74" s="5">
        <f t="shared" si="40"/>
        <v>2678.4515601946805</v>
      </c>
      <c r="BY74" s="5">
        <f t="shared" si="25"/>
        <v>2842.3423781702149</v>
      </c>
      <c r="BZ74" s="5">
        <f t="shared" si="25"/>
        <v>2845.8178560653646</v>
      </c>
      <c r="CA74" s="5">
        <f t="shared" si="25"/>
        <v>2953.6480529604096</v>
      </c>
      <c r="CB74" s="5">
        <f t="shared" si="41"/>
        <v>3002.1683796670395</v>
      </c>
    </row>
    <row r="75" spans="1:80" x14ac:dyDescent="0.3">
      <c r="A75" s="189" t="s">
        <v>238</v>
      </c>
      <c r="B75" s="189" t="s">
        <v>273</v>
      </c>
      <c r="C75" s="189" t="s">
        <v>314</v>
      </c>
      <c r="D75" s="189" t="s">
        <v>400</v>
      </c>
      <c r="E75" s="189" t="s">
        <v>401</v>
      </c>
      <c r="F75" s="4">
        <v>2277.8914118108119</v>
      </c>
      <c r="G75" s="4">
        <v>2493.9899362841852</v>
      </c>
      <c r="H75" s="4">
        <v>2827.106119748958</v>
      </c>
      <c r="I75" s="4">
        <v>2678.931486342356</v>
      </c>
      <c r="J75" s="4">
        <v>2686.0464778472888</v>
      </c>
      <c r="K75" s="4">
        <v>2713.5783914173344</v>
      </c>
      <c r="L75" s="4">
        <v>2714.1177707086717</v>
      </c>
      <c r="M75" s="4">
        <v>2651.4600740930068</v>
      </c>
      <c r="N75" s="4">
        <v>2768.1511480086501</v>
      </c>
      <c r="O75" s="4">
        <v>2760.5160596759365</v>
      </c>
      <c r="P75" s="4">
        <v>3190.3104379629694</v>
      </c>
      <c r="Q75" s="4">
        <v>3154.6980305064317</v>
      </c>
      <c r="R75" s="4">
        <v>5397.9701750241693</v>
      </c>
      <c r="S75" s="4">
        <v>5073.2266555340575</v>
      </c>
      <c r="T75" s="4">
        <v>5369.2989690976747</v>
      </c>
      <c r="U75" s="4">
        <v>5450.5897952706073</v>
      </c>
      <c r="V75" s="4">
        <v>5355.6590141647948</v>
      </c>
      <c r="W75" s="4">
        <v>5412.4337188495037</v>
      </c>
      <c r="X75" s="4">
        <v>5416.4456263238544</v>
      </c>
      <c r="Y75" s="4">
        <v>5298.3284863058043</v>
      </c>
      <c r="Z75" s="4">
        <v>5193.3238206226479</v>
      </c>
      <c r="AA75" s="4">
        <v>5259.9762765422474</v>
      </c>
      <c r="AB75" s="4">
        <v>5553.1541728826242</v>
      </c>
      <c r="AC75" s="4">
        <v>5485.6865991669738</v>
      </c>
      <c r="AD75" s="5">
        <f t="shared" si="30"/>
        <v>7675.8615868349807</v>
      </c>
      <c r="AE75" s="5">
        <f t="shared" si="30"/>
        <v>7567.2165918182427</v>
      </c>
      <c r="AF75" s="5">
        <f t="shared" si="30"/>
        <v>8196.4050888466336</v>
      </c>
      <c r="AG75" s="5">
        <f t="shared" si="30"/>
        <v>8129.5212816129633</v>
      </c>
      <c r="AH75" s="143">
        <v>8041.7054920120827</v>
      </c>
      <c r="AI75" s="143">
        <v>8126.0121102668381</v>
      </c>
      <c r="AJ75" s="143">
        <v>8130.5633970325252</v>
      </c>
      <c r="AK75" s="143">
        <v>7949.7885603988116</v>
      </c>
      <c r="AL75" s="5">
        <f t="shared" si="31"/>
        <v>7961.474968631298</v>
      </c>
      <c r="AM75" s="5">
        <f t="shared" si="31"/>
        <v>8020.4923362181835</v>
      </c>
      <c r="AN75" s="5">
        <f t="shared" si="31"/>
        <v>8743.4646108455927</v>
      </c>
      <c r="AO75" s="5">
        <f t="shared" si="31"/>
        <v>8640.3846296734046</v>
      </c>
      <c r="AP75" s="4">
        <v>332705</v>
      </c>
      <c r="AQ75" s="4">
        <v>339086.75</v>
      </c>
      <c r="AR75" s="4">
        <v>342464.40299999999</v>
      </c>
      <c r="AS75" s="5">
        <f t="shared" si="32"/>
        <v>684.65800388055845</v>
      </c>
      <c r="AT75" s="5">
        <f t="shared" si="32"/>
        <v>749.60999572720129</v>
      </c>
      <c r="AU75" s="5">
        <f t="shared" si="32"/>
        <v>849.73358373001861</v>
      </c>
      <c r="AV75" s="5">
        <f t="shared" si="33"/>
        <v>790.04310440981726</v>
      </c>
      <c r="AW75" s="5">
        <f t="shared" si="33"/>
        <v>792.14138501350726</v>
      </c>
      <c r="AX75" s="5">
        <f t="shared" si="33"/>
        <v>800.26081568133657</v>
      </c>
      <c r="AY75" s="5">
        <f t="shared" si="33"/>
        <v>800.41988391132122</v>
      </c>
      <c r="AZ75" s="5">
        <f t="shared" si="34"/>
        <v>774.22939460747602</v>
      </c>
      <c r="BA75" s="5">
        <f t="shared" si="21"/>
        <v>816.35485550781618</v>
      </c>
      <c r="BB75" s="5">
        <f t="shared" si="21"/>
        <v>814.10319326129274</v>
      </c>
      <c r="BC75" s="5">
        <f t="shared" si="21"/>
        <v>940.85376027313646</v>
      </c>
      <c r="BD75" s="5">
        <f t="shared" si="35"/>
        <v>921.17545732378835</v>
      </c>
      <c r="BE75" s="5">
        <f t="shared" si="22"/>
        <v>1622.4493695688882</v>
      </c>
      <c r="BF75" s="5">
        <f t="shared" si="22"/>
        <v>1524.84232444179</v>
      </c>
      <c r="BG75" s="5">
        <f t="shared" si="22"/>
        <v>1613.8317636036954</v>
      </c>
      <c r="BH75" s="5">
        <f t="shared" si="36"/>
        <v>1607.4322559848201</v>
      </c>
      <c r="BI75" s="5">
        <f t="shared" si="36"/>
        <v>1579.4362398898793</v>
      </c>
      <c r="BJ75" s="5">
        <f t="shared" si="36"/>
        <v>1596.1796557516634</v>
      </c>
      <c r="BK75" s="5">
        <f t="shared" si="36"/>
        <v>1597.3628065159887</v>
      </c>
      <c r="BL75" s="5">
        <f t="shared" si="37"/>
        <v>1547.1180186589506</v>
      </c>
      <c r="BM75" s="5">
        <f t="shared" si="23"/>
        <v>1531.5620031224009</v>
      </c>
      <c r="BN75" s="5">
        <f t="shared" si="23"/>
        <v>1551.2184644614533</v>
      </c>
      <c r="BO75" s="5">
        <f t="shared" si="23"/>
        <v>1637.6794943720522</v>
      </c>
      <c r="BP75" s="5">
        <f t="shared" si="38"/>
        <v>1601.8268033442803</v>
      </c>
      <c r="BQ75" s="5">
        <f t="shared" si="24"/>
        <v>2307.1073734494462</v>
      </c>
      <c r="BR75" s="5">
        <f t="shared" si="24"/>
        <v>2274.4523201689913</v>
      </c>
      <c r="BS75" s="5">
        <f t="shared" si="24"/>
        <v>2463.5653473337143</v>
      </c>
      <c r="BT75" s="5">
        <f t="shared" si="39"/>
        <v>2397.4753603946374</v>
      </c>
      <c r="BU75" s="5">
        <f t="shared" si="39"/>
        <v>2371.5776249033861</v>
      </c>
      <c r="BV75" s="5">
        <f t="shared" si="39"/>
        <v>2396.4404714329999</v>
      </c>
      <c r="BW75" s="5">
        <f t="shared" si="39"/>
        <v>2397.7826904273093</v>
      </c>
      <c r="BX75" s="5">
        <f t="shared" si="40"/>
        <v>2321.3474132664269</v>
      </c>
      <c r="BY75" s="5">
        <f t="shared" si="25"/>
        <v>2347.9168586302171</v>
      </c>
      <c r="BZ75" s="5">
        <f t="shared" si="25"/>
        <v>2365.3216577227463</v>
      </c>
      <c r="CA75" s="5">
        <f t="shared" si="25"/>
        <v>2578.5332546451882</v>
      </c>
      <c r="CB75" s="5">
        <f t="shared" si="41"/>
        <v>2523.0022606680686</v>
      </c>
    </row>
    <row r="76" spans="1:80" x14ac:dyDescent="0.3">
      <c r="A76" s="189" t="s">
        <v>229</v>
      </c>
      <c r="B76" s="189" t="s">
        <v>267</v>
      </c>
      <c r="C76" s="189" t="s">
        <v>286</v>
      </c>
      <c r="D76" s="189" t="s">
        <v>404</v>
      </c>
      <c r="E76" s="189" t="s">
        <v>405</v>
      </c>
      <c r="F76" s="4">
        <v>11125.329854158032</v>
      </c>
      <c r="G76" s="4">
        <v>11737.350990888675</v>
      </c>
      <c r="H76" s="4">
        <v>12163.28421623304</v>
      </c>
      <c r="I76" s="4">
        <v>12219.195298439012</v>
      </c>
      <c r="J76" s="4">
        <v>12393.155504608954</v>
      </c>
      <c r="K76" s="4">
        <v>12571.285656950302</v>
      </c>
      <c r="L76" s="4">
        <v>12917.904018116169</v>
      </c>
      <c r="M76" s="4">
        <v>12622.337013204216</v>
      </c>
      <c r="N76" s="4">
        <v>13687.255040813387</v>
      </c>
      <c r="O76" s="4">
        <v>14594.906908449113</v>
      </c>
      <c r="P76" s="4">
        <v>15318.734006307015</v>
      </c>
      <c r="Q76" s="4">
        <v>15005.315853389013</v>
      </c>
      <c r="R76" s="4">
        <v>26432.594285335224</v>
      </c>
      <c r="S76" s="4">
        <v>26879.399851606126</v>
      </c>
      <c r="T76" s="4">
        <v>27395.332496921776</v>
      </c>
      <c r="U76" s="4">
        <v>27922.391741349678</v>
      </c>
      <c r="V76" s="4">
        <v>27385.184143287166</v>
      </c>
      <c r="W76" s="4">
        <v>27842.025902311136</v>
      </c>
      <c r="X76" s="4">
        <v>28801.340026234335</v>
      </c>
      <c r="Y76" s="4">
        <v>28432.05841942245</v>
      </c>
      <c r="Z76" s="4">
        <v>27557.166268765428</v>
      </c>
      <c r="AA76" s="4">
        <v>27747.19087704473</v>
      </c>
      <c r="AB76" s="4">
        <v>28843.34817261788</v>
      </c>
      <c r="AC76" s="4">
        <v>29017.594513703476</v>
      </c>
      <c r="AD76" s="5">
        <f t="shared" si="30"/>
        <v>37557.924139493254</v>
      </c>
      <c r="AE76" s="5">
        <f t="shared" si="30"/>
        <v>38616.750842494803</v>
      </c>
      <c r="AF76" s="5">
        <f t="shared" si="30"/>
        <v>39558.616713154814</v>
      </c>
      <c r="AG76" s="5">
        <f t="shared" si="30"/>
        <v>40141.58703978869</v>
      </c>
      <c r="AH76" s="143">
        <v>39778.339647896122</v>
      </c>
      <c r="AI76" s="143">
        <v>40413.311559261441</v>
      </c>
      <c r="AJ76" s="143">
        <v>41719.244044350504</v>
      </c>
      <c r="AK76" s="143">
        <v>41054.395432626668</v>
      </c>
      <c r="AL76" s="5">
        <f t="shared" si="31"/>
        <v>41244.421309578815</v>
      </c>
      <c r="AM76" s="5">
        <f t="shared" si="31"/>
        <v>42342.097785493839</v>
      </c>
      <c r="AN76" s="5">
        <f t="shared" si="31"/>
        <v>44162.082178924895</v>
      </c>
      <c r="AO76" s="5">
        <f t="shared" si="31"/>
        <v>44022.910367092489</v>
      </c>
      <c r="AP76" s="4">
        <v>1468177</v>
      </c>
      <c r="AQ76" s="4">
        <v>1480463.7879999997</v>
      </c>
      <c r="AR76" s="4">
        <v>1492227.2909999997</v>
      </c>
      <c r="AS76" s="5">
        <f t="shared" si="32"/>
        <v>757.76489170978914</v>
      </c>
      <c r="AT76" s="5">
        <f t="shared" si="32"/>
        <v>799.45067869123932</v>
      </c>
      <c r="AU76" s="5">
        <f t="shared" si="32"/>
        <v>828.46170565490672</v>
      </c>
      <c r="AV76" s="5">
        <f t="shared" si="33"/>
        <v>825.36265982880047</v>
      </c>
      <c r="AW76" s="5">
        <f t="shared" si="33"/>
        <v>837.11304559169366</v>
      </c>
      <c r="AX76" s="5">
        <f t="shared" si="33"/>
        <v>849.14509620888509</v>
      </c>
      <c r="AY76" s="5">
        <f t="shared" si="33"/>
        <v>872.55791886455597</v>
      </c>
      <c r="AZ76" s="5">
        <f t="shared" si="34"/>
        <v>845.87228027075537</v>
      </c>
      <c r="BA76" s="5">
        <f t="shared" si="21"/>
        <v>924.52481119473271</v>
      </c>
      <c r="BB76" s="5">
        <f t="shared" si="21"/>
        <v>985.83342779128589</v>
      </c>
      <c r="BC76" s="5">
        <f t="shared" si="21"/>
        <v>1034.7253428603967</v>
      </c>
      <c r="BD76" s="5">
        <f t="shared" si="35"/>
        <v>1005.5650331480913</v>
      </c>
      <c r="BE76" s="5">
        <f t="shared" si="22"/>
        <v>1800.3683673927069</v>
      </c>
      <c r="BF76" s="5">
        <f t="shared" si="22"/>
        <v>1830.8010445338762</v>
      </c>
      <c r="BG76" s="5">
        <f t="shared" si="22"/>
        <v>1865.942083067762</v>
      </c>
      <c r="BH76" s="5">
        <f t="shared" si="36"/>
        <v>1886.0570564222194</v>
      </c>
      <c r="BI76" s="5">
        <f t="shared" si="36"/>
        <v>1849.7706168337006</v>
      </c>
      <c r="BJ76" s="5">
        <f t="shared" si="36"/>
        <v>1880.6286332692889</v>
      </c>
      <c r="BK76" s="5">
        <f t="shared" si="36"/>
        <v>1945.4268493215143</v>
      </c>
      <c r="BL76" s="5">
        <f t="shared" si="37"/>
        <v>1905.3436826215006</v>
      </c>
      <c r="BM76" s="5">
        <f t="shared" si="23"/>
        <v>1861.3873903659057</v>
      </c>
      <c r="BN76" s="5">
        <f t="shared" si="23"/>
        <v>1874.2228686680132</v>
      </c>
      <c r="BO76" s="5">
        <f t="shared" si="23"/>
        <v>1948.2643484028185</v>
      </c>
      <c r="BP76" s="5">
        <f t="shared" si="38"/>
        <v>1944.5827514826951</v>
      </c>
      <c r="BQ76" s="5">
        <f t="shared" si="24"/>
        <v>2558.1332591024961</v>
      </c>
      <c r="BR76" s="5">
        <f t="shared" si="24"/>
        <v>2630.2517232251153</v>
      </c>
      <c r="BS76" s="5">
        <f t="shared" si="24"/>
        <v>2694.4037887226687</v>
      </c>
      <c r="BT76" s="5">
        <f t="shared" si="39"/>
        <v>2711.4197162510195</v>
      </c>
      <c r="BU76" s="5">
        <f t="shared" si="39"/>
        <v>2686.8836624253945</v>
      </c>
      <c r="BV76" s="5">
        <f t="shared" si="39"/>
        <v>2729.7737294781741</v>
      </c>
      <c r="BW76" s="5">
        <f t="shared" si="39"/>
        <v>2817.9847681860701</v>
      </c>
      <c r="BX76" s="5">
        <f t="shared" si="40"/>
        <v>2751.2159628922559</v>
      </c>
      <c r="BY76" s="5">
        <f t="shared" si="25"/>
        <v>2785.9122015606386</v>
      </c>
      <c r="BZ76" s="5">
        <f t="shared" si="25"/>
        <v>2860.0562964592987</v>
      </c>
      <c r="CA76" s="5">
        <f t="shared" si="25"/>
        <v>2982.9896912632157</v>
      </c>
      <c r="CB76" s="5">
        <f t="shared" si="41"/>
        <v>2950.1477846307862</v>
      </c>
    </row>
    <row r="77" spans="1:80" x14ac:dyDescent="0.3">
      <c r="A77" s="189" t="s">
        <v>223</v>
      </c>
      <c r="B77" s="189" t="s">
        <v>218</v>
      </c>
      <c r="C77" s="189" t="s">
        <v>231</v>
      </c>
      <c r="D77" s="189" t="s">
        <v>407</v>
      </c>
      <c r="E77" s="189" t="s">
        <v>408</v>
      </c>
      <c r="F77" s="4">
        <v>1292.5544367185726</v>
      </c>
      <c r="G77" s="4">
        <v>1309.7193149703128</v>
      </c>
      <c r="H77" s="4">
        <v>1349.3175783511547</v>
      </c>
      <c r="I77" s="4">
        <v>1229.9237678828031</v>
      </c>
      <c r="J77" s="4">
        <v>1283.5727427510158</v>
      </c>
      <c r="K77" s="4">
        <v>1342.524471883519</v>
      </c>
      <c r="L77" s="4">
        <v>1338.6009997188276</v>
      </c>
      <c r="M77" s="4">
        <v>1228.8602999943034</v>
      </c>
      <c r="N77" s="4">
        <v>1364.0309246244731</v>
      </c>
      <c r="O77" s="4">
        <v>1408.1218548216686</v>
      </c>
      <c r="P77" s="4">
        <v>1498.1088970269582</v>
      </c>
      <c r="Q77" s="4">
        <v>1418.9910779075401</v>
      </c>
      <c r="R77" s="4">
        <v>3866.8330117874175</v>
      </c>
      <c r="S77" s="4">
        <v>3954.3611786406382</v>
      </c>
      <c r="T77" s="4">
        <v>4139.8907677729103</v>
      </c>
      <c r="U77" s="4">
        <v>4183.94105017728</v>
      </c>
      <c r="V77" s="4">
        <v>4098.3945793310477</v>
      </c>
      <c r="W77" s="4">
        <v>4089.266251677026</v>
      </c>
      <c r="X77" s="4">
        <v>4265.3713287155606</v>
      </c>
      <c r="Y77" s="4">
        <v>4174.8031375299643</v>
      </c>
      <c r="Z77" s="4">
        <v>4023.4181744506532</v>
      </c>
      <c r="AA77" s="4">
        <v>3978.7177178564134</v>
      </c>
      <c r="AB77" s="4">
        <v>4213.0611725507142</v>
      </c>
      <c r="AC77" s="4">
        <v>4279.205644250007</v>
      </c>
      <c r="AD77" s="5">
        <f t="shared" si="30"/>
        <v>5159.3874485059896</v>
      </c>
      <c r="AE77" s="5">
        <f t="shared" si="30"/>
        <v>5264.0804936109507</v>
      </c>
      <c r="AF77" s="5">
        <f t="shared" si="30"/>
        <v>5489.2083461240654</v>
      </c>
      <c r="AG77" s="5">
        <f t="shared" si="30"/>
        <v>5413.8648180600831</v>
      </c>
      <c r="AH77" s="143">
        <v>5381.9673220820632</v>
      </c>
      <c r="AI77" s="143">
        <v>5431.7907235605453</v>
      </c>
      <c r="AJ77" s="143">
        <v>5603.9723284343881</v>
      </c>
      <c r="AK77" s="143">
        <v>5403.6634375242684</v>
      </c>
      <c r="AL77" s="5">
        <f t="shared" si="31"/>
        <v>5387.4490990751265</v>
      </c>
      <c r="AM77" s="5">
        <f t="shared" si="31"/>
        <v>5386.8395726780818</v>
      </c>
      <c r="AN77" s="5">
        <f t="shared" si="31"/>
        <v>5711.1700695776726</v>
      </c>
      <c r="AO77" s="5">
        <f t="shared" si="31"/>
        <v>5698.1967221575469</v>
      </c>
      <c r="AP77" s="4">
        <v>202419</v>
      </c>
      <c r="AQ77" s="4">
        <v>203704.73800000001</v>
      </c>
      <c r="AR77" s="4">
        <v>204300.601</v>
      </c>
      <c r="AS77" s="5">
        <f t="shared" si="32"/>
        <v>638.55390883196367</v>
      </c>
      <c r="AT77" s="5">
        <f t="shared" si="32"/>
        <v>647.03378386925772</v>
      </c>
      <c r="AU77" s="5">
        <f t="shared" si="32"/>
        <v>666.59630684429555</v>
      </c>
      <c r="AV77" s="5">
        <f t="shared" si="33"/>
        <v>603.77769312503813</v>
      </c>
      <c r="AW77" s="5">
        <f t="shared" si="33"/>
        <v>630.11432888272623</v>
      </c>
      <c r="AX77" s="5">
        <f t="shared" si="33"/>
        <v>659.05412169819976</v>
      </c>
      <c r="AY77" s="5">
        <f t="shared" si="33"/>
        <v>657.12806332409775</v>
      </c>
      <c r="AZ77" s="5">
        <f t="shared" si="34"/>
        <v>601.49617474414742</v>
      </c>
      <c r="BA77" s="5">
        <f t="shared" si="21"/>
        <v>669.61178125590436</v>
      </c>
      <c r="BB77" s="5">
        <f t="shared" si="21"/>
        <v>691.25630981723577</v>
      </c>
      <c r="BC77" s="5">
        <f t="shared" si="21"/>
        <v>735.43154260209599</v>
      </c>
      <c r="BD77" s="5">
        <f t="shared" si="35"/>
        <v>694.56040313241181</v>
      </c>
      <c r="BE77" s="5">
        <f t="shared" si="22"/>
        <v>1910.3112908311064</v>
      </c>
      <c r="BF77" s="5">
        <f t="shared" si="22"/>
        <v>1953.5523733644759</v>
      </c>
      <c r="BG77" s="5">
        <f t="shared" si="22"/>
        <v>2045.2085860383218</v>
      </c>
      <c r="BH77" s="5">
        <f t="shared" si="36"/>
        <v>2053.9242686526413</v>
      </c>
      <c r="BI77" s="5">
        <f t="shared" si="36"/>
        <v>2011.9289416484005</v>
      </c>
      <c r="BJ77" s="5">
        <f t="shared" si="36"/>
        <v>2007.4477853711119</v>
      </c>
      <c r="BK77" s="5">
        <f t="shared" si="36"/>
        <v>2093.8989296928185</v>
      </c>
      <c r="BL77" s="5">
        <f t="shared" si="37"/>
        <v>2043.4610163138796</v>
      </c>
      <c r="BM77" s="5">
        <f t="shared" si="23"/>
        <v>1975.1225297718174</v>
      </c>
      <c r="BN77" s="5">
        <f t="shared" si="23"/>
        <v>1953.1787806803068</v>
      </c>
      <c r="BO77" s="5">
        <f t="shared" si="23"/>
        <v>2068.2195288706121</v>
      </c>
      <c r="BP77" s="5">
        <f t="shared" si="38"/>
        <v>2094.5634145491363</v>
      </c>
      <c r="BQ77" s="5">
        <f t="shared" si="24"/>
        <v>2548.8651996630701</v>
      </c>
      <c r="BR77" s="5">
        <f t="shared" si="24"/>
        <v>2600.586157233733</v>
      </c>
      <c r="BS77" s="5">
        <f t="shared" si="24"/>
        <v>2711.8048928826174</v>
      </c>
      <c r="BT77" s="5">
        <f t="shared" si="39"/>
        <v>2657.70196177768</v>
      </c>
      <c r="BU77" s="5">
        <f t="shared" si="39"/>
        <v>2642.0432705311268</v>
      </c>
      <c r="BV77" s="5">
        <f t="shared" si="39"/>
        <v>2666.5019070693115</v>
      </c>
      <c r="BW77" s="5">
        <f t="shared" si="39"/>
        <v>2751.0269930169165</v>
      </c>
      <c r="BX77" s="5">
        <f t="shared" si="40"/>
        <v>2644.9571910580275</v>
      </c>
      <c r="BY77" s="5">
        <f t="shared" si="25"/>
        <v>2644.734311027722</v>
      </c>
      <c r="BZ77" s="5">
        <f t="shared" si="25"/>
        <v>2644.4350904975422</v>
      </c>
      <c r="CA77" s="5">
        <f t="shared" si="25"/>
        <v>2803.6510714727078</v>
      </c>
      <c r="CB77" s="5">
        <f t="shared" si="41"/>
        <v>2789.1238176815482</v>
      </c>
    </row>
    <row r="78" spans="1:80" x14ac:dyDescent="0.3">
      <c r="A78" s="189" t="s">
        <v>247</v>
      </c>
      <c r="B78" s="189" t="s">
        <v>288</v>
      </c>
      <c r="C78" s="189" t="s">
        <v>299</v>
      </c>
      <c r="D78" s="189" t="s">
        <v>411</v>
      </c>
      <c r="E78" s="189" t="s">
        <v>412</v>
      </c>
      <c r="F78" s="4">
        <v>3366.6208053908922</v>
      </c>
      <c r="G78" s="4">
        <v>3323.5914677124192</v>
      </c>
      <c r="H78" s="4">
        <v>3665.263134992616</v>
      </c>
      <c r="I78" s="4">
        <v>3445.2749896434107</v>
      </c>
      <c r="J78" s="4">
        <v>3629.4714344386339</v>
      </c>
      <c r="K78" s="4">
        <v>3589.8453117018898</v>
      </c>
      <c r="L78" s="4">
        <v>3964.8572479430541</v>
      </c>
      <c r="M78" s="4">
        <v>3153.9968012633467</v>
      </c>
      <c r="N78" s="4">
        <v>3171.7619647898441</v>
      </c>
      <c r="O78" s="4">
        <v>3283.9498927038931</v>
      </c>
      <c r="P78" s="4">
        <v>3625.743336755454</v>
      </c>
      <c r="Q78" s="4">
        <v>3215.0067366888215</v>
      </c>
      <c r="R78" s="4">
        <v>10792.927487773473</v>
      </c>
      <c r="S78" s="4">
        <v>10924.050865410347</v>
      </c>
      <c r="T78" s="4">
        <v>11604.77987765232</v>
      </c>
      <c r="U78" s="4">
        <v>12222.287607367973</v>
      </c>
      <c r="V78" s="4">
        <v>10578.982728968806</v>
      </c>
      <c r="W78" s="4">
        <v>10735.114801793132</v>
      </c>
      <c r="X78" s="4">
        <v>11382.074902536591</v>
      </c>
      <c r="Y78" s="4">
        <v>10266.42488441664</v>
      </c>
      <c r="Z78" s="4">
        <v>11648.117574000475</v>
      </c>
      <c r="AA78" s="4">
        <v>11506.871096408649</v>
      </c>
      <c r="AB78" s="4">
        <v>12234.541548589863</v>
      </c>
      <c r="AC78" s="4">
        <v>12053.673081679111</v>
      </c>
      <c r="AD78" s="5">
        <f t="shared" si="30"/>
        <v>14159.548293164366</v>
      </c>
      <c r="AE78" s="5">
        <f t="shared" si="30"/>
        <v>14247.642333122767</v>
      </c>
      <c r="AF78" s="5">
        <f t="shared" si="30"/>
        <v>15270.043012644936</v>
      </c>
      <c r="AG78" s="5">
        <f t="shared" si="30"/>
        <v>15667.562597011383</v>
      </c>
      <c r="AH78" s="143">
        <v>14208.454163407441</v>
      </c>
      <c r="AI78" s="143">
        <v>14324.960113495021</v>
      </c>
      <c r="AJ78" s="143">
        <v>15346.932150479646</v>
      </c>
      <c r="AK78" s="143">
        <v>13420.421685679987</v>
      </c>
      <c r="AL78" s="5">
        <f t="shared" si="31"/>
        <v>14819.879538790319</v>
      </c>
      <c r="AM78" s="5">
        <f t="shared" si="31"/>
        <v>14790.820989112543</v>
      </c>
      <c r="AN78" s="5">
        <f t="shared" si="31"/>
        <v>15860.284885345318</v>
      </c>
      <c r="AO78" s="5">
        <f t="shared" si="31"/>
        <v>15268.679818367933</v>
      </c>
      <c r="AP78" s="4">
        <v>628139</v>
      </c>
      <c r="AQ78" s="4">
        <v>632145.022</v>
      </c>
      <c r="AR78" s="4">
        <v>636745.94799999997</v>
      </c>
      <c r="AS78" s="5">
        <f t="shared" si="32"/>
        <v>535.96748576205141</v>
      </c>
      <c r="AT78" s="5">
        <f t="shared" si="32"/>
        <v>529.1171966256544</v>
      </c>
      <c r="AU78" s="5">
        <f t="shared" si="32"/>
        <v>583.51147357394075</v>
      </c>
      <c r="AV78" s="5">
        <f t="shared" si="33"/>
        <v>545.01338612825634</v>
      </c>
      <c r="AW78" s="5">
        <f t="shared" si="33"/>
        <v>574.15170698577992</v>
      </c>
      <c r="AX78" s="5">
        <f t="shared" si="33"/>
        <v>567.88318926315765</v>
      </c>
      <c r="AY78" s="5">
        <f t="shared" si="33"/>
        <v>627.2069082184521</v>
      </c>
      <c r="AZ78" s="5">
        <f t="shared" si="34"/>
        <v>495.33048638471229</v>
      </c>
      <c r="BA78" s="5">
        <f t="shared" si="21"/>
        <v>501.74593715140321</v>
      </c>
      <c r="BB78" s="5">
        <f t="shared" si="21"/>
        <v>519.49311920768287</v>
      </c>
      <c r="BC78" s="5">
        <f t="shared" si="21"/>
        <v>573.56195343976844</v>
      </c>
      <c r="BD78" s="5">
        <f t="shared" si="35"/>
        <v>504.91200561025346</v>
      </c>
      <c r="BE78" s="5">
        <f t="shared" si="22"/>
        <v>1718.2387159169346</v>
      </c>
      <c r="BF78" s="5">
        <f t="shared" si="22"/>
        <v>1739.113614249449</v>
      </c>
      <c r="BG78" s="5">
        <f t="shared" si="22"/>
        <v>1847.4859669041916</v>
      </c>
      <c r="BH78" s="5">
        <f t="shared" si="36"/>
        <v>1933.46260462492</v>
      </c>
      <c r="BI78" s="5">
        <f t="shared" si="36"/>
        <v>1673.5056610109325</v>
      </c>
      <c r="BJ78" s="5">
        <f t="shared" si="36"/>
        <v>1698.2044354045599</v>
      </c>
      <c r="BK78" s="5">
        <f t="shared" si="36"/>
        <v>1800.548055654323</v>
      </c>
      <c r="BL78" s="5">
        <f t="shared" si="37"/>
        <v>1612.3266927199418</v>
      </c>
      <c r="BM78" s="5">
        <f t="shared" si="23"/>
        <v>1842.6337578595176</v>
      </c>
      <c r="BN78" s="5">
        <f t="shared" si="23"/>
        <v>1820.2897588282599</v>
      </c>
      <c r="BO78" s="5">
        <f t="shared" si="23"/>
        <v>1935.4010745638461</v>
      </c>
      <c r="BP78" s="5">
        <f t="shared" si="38"/>
        <v>1893.011352414466</v>
      </c>
      <c r="BQ78" s="5">
        <f t="shared" si="24"/>
        <v>2254.206201678986</v>
      </c>
      <c r="BR78" s="5">
        <f t="shared" si="24"/>
        <v>2268.2308108751035</v>
      </c>
      <c r="BS78" s="5">
        <f t="shared" si="24"/>
        <v>2430.9974404781324</v>
      </c>
      <c r="BT78" s="5">
        <f t="shared" si="39"/>
        <v>2478.4759907531761</v>
      </c>
      <c r="BU78" s="5">
        <f t="shared" si="39"/>
        <v>2247.6573679967128</v>
      </c>
      <c r="BV78" s="5">
        <f t="shared" si="39"/>
        <v>2266.0876246677176</v>
      </c>
      <c r="BW78" s="5">
        <f t="shared" si="39"/>
        <v>2427.7549638727751</v>
      </c>
      <c r="BX78" s="5">
        <f t="shared" si="40"/>
        <v>2107.657179104654</v>
      </c>
      <c r="BY78" s="5">
        <f t="shared" si="25"/>
        <v>2344.3796950109208</v>
      </c>
      <c r="BZ78" s="5">
        <f t="shared" si="25"/>
        <v>2339.7828780359428</v>
      </c>
      <c r="CA78" s="5">
        <f t="shared" si="25"/>
        <v>2508.9630280036149</v>
      </c>
      <c r="CB78" s="5">
        <f t="shared" si="41"/>
        <v>2397.9233580247192</v>
      </c>
    </row>
    <row r="79" spans="1:80" x14ac:dyDescent="0.3">
      <c r="A79" s="189" t="s">
        <v>238</v>
      </c>
      <c r="B79" s="189" t="s">
        <v>273</v>
      </c>
      <c r="C79" s="189" t="s">
        <v>314</v>
      </c>
      <c r="D79" s="189" t="s">
        <v>413</v>
      </c>
      <c r="E79" s="189" t="s">
        <v>414</v>
      </c>
      <c r="F79" s="4">
        <v>2658.5964658778125</v>
      </c>
      <c r="G79" s="4">
        <v>2790.0802228519296</v>
      </c>
      <c r="H79" s="4">
        <v>2940.3110645778356</v>
      </c>
      <c r="I79" s="4">
        <v>2544.0989153575656</v>
      </c>
      <c r="J79" s="4">
        <v>2881.54968867364</v>
      </c>
      <c r="K79" s="4">
        <v>2913.3382537183143</v>
      </c>
      <c r="L79" s="4">
        <v>2913.1927621389568</v>
      </c>
      <c r="M79" s="4">
        <v>2854.1234872217083</v>
      </c>
      <c r="N79" s="4">
        <v>2770.9240483464182</v>
      </c>
      <c r="O79" s="4">
        <v>2710.0260969298001</v>
      </c>
      <c r="P79" s="4">
        <v>3174.0934378227612</v>
      </c>
      <c r="Q79" s="4">
        <v>3013.0304666215434</v>
      </c>
      <c r="R79" s="4">
        <v>4638.813948847891</v>
      </c>
      <c r="S79" s="4">
        <v>4596.7081124268507</v>
      </c>
      <c r="T79" s="4">
        <v>4568.4988700891636</v>
      </c>
      <c r="U79" s="4">
        <v>4580.8897717822128</v>
      </c>
      <c r="V79" s="4">
        <v>4735.2257169861987</v>
      </c>
      <c r="W79" s="4">
        <v>4787.5871872704274</v>
      </c>
      <c r="X79" s="4">
        <v>4787.9402904293165</v>
      </c>
      <c r="Y79" s="4">
        <v>4682.4207930921748</v>
      </c>
      <c r="Z79" s="4">
        <v>4520.2731750425964</v>
      </c>
      <c r="AA79" s="4">
        <v>4451.4487195369566</v>
      </c>
      <c r="AB79" s="4">
        <v>4540.4601553357325</v>
      </c>
      <c r="AC79" s="4">
        <v>4482.043079337448</v>
      </c>
      <c r="AD79" s="5">
        <f t="shared" si="30"/>
        <v>7297.410414725704</v>
      </c>
      <c r="AE79" s="5">
        <f t="shared" si="30"/>
        <v>7386.7883352787803</v>
      </c>
      <c r="AF79" s="5">
        <f t="shared" si="30"/>
        <v>7508.8099346669987</v>
      </c>
      <c r="AG79" s="5">
        <f t="shared" si="30"/>
        <v>7124.9886871397784</v>
      </c>
      <c r="AH79" s="143">
        <v>7616.7754056598387</v>
      </c>
      <c r="AI79" s="143">
        <v>7700.9254409887417</v>
      </c>
      <c r="AJ79" s="143">
        <v>7701.1330525682743</v>
      </c>
      <c r="AK79" s="143">
        <v>7536.5442803138831</v>
      </c>
      <c r="AL79" s="5">
        <f t="shared" si="31"/>
        <v>7291.1972233890147</v>
      </c>
      <c r="AM79" s="5">
        <f t="shared" si="31"/>
        <v>7161.4748164667562</v>
      </c>
      <c r="AN79" s="5">
        <f t="shared" si="31"/>
        <v>7714.5535931584936</v>
      </c>
      <c r="AO79" s="5">
        <f t="shared" si="31"/>
        <v>7495.0735459589914</v>
      </c>
      <c r="AP79" s="4">
        <v>282849</v>
      </c>
      <c r="AQ79" s="4">
        <v>287595.234</v>
      </c>
      <c r="AR79" s="4">
        <v>291591.158</v>
      </c>
      <c r="AS79" s="5">
        <f t="shared" si="32"/>
        <v>939.93490020392949</v>
      </c>
      <c r="AT79" s="5">
        <f t="shared" si="32"/>
        <v>986.420394928718</v>
      </c>
      <c r="AU79" s="5">
        <f t="shared" si="32"/>
        <v>1039.5338376935524</v>
      </c>
      <c r="AV79" s="5">
        <f t="shared" si="33"/>
        <v>884.61094433768176</v>
      </c>
      <c r="AW79" s="5">
        <f t="shared" si="33"/>
        <v>1001.9462591906652</v>
      </c>
      <c r="AX79" s="5">
        <f t="shared" si="33"/>
        <v>1012.9994900118248</v>
      </c>
      <c r="AY79" s="5">
        <f t="shared" si="33"/>
        <v>1012.9489010026351</v>
      </c>
      <c r="AZ79" s="5">
        <f t="shared" si="34"/>
        <v>978.81002524147459</v>
      </c>
      <c r="BA79" s="5">
        <f t="shared" si="21"/>
        <v>963.4805173254083</v>
      </c>
      <c r="BB79" s="5">
        <f t="shared" si="21"/>
        <v>942.30563533253837</v>
      </c>
      <c r="BC79" s="5">
        <f t="shared" si="21"/>
        <v>1103.6669118872676</v>
      </c>
      <c r="BD79" s="5">
        <f t="shared" si="35"/>
        <v>1033.3065266065246</v>
      </c>
      <c r="BE79" s="5">
        <f t="shared" si="22"/>
        <v>1640.0319424314355</v>
      </c>
      <c r="BF79" s="5">
        <f t="shared" si="22"/>
        <v>1625.1456121205488</v>
      </c>
      <c r="BG79" s="5">
        <f t="shared" si="22"/>
        <v>1615.1723605489728</v>
      </c>
      <c r="BH79" s="5">
        <f t="shared" si="36"/>
        <v>1592.8253427809632</v>
      </c>
      <c r="BI79" s="5">
        <f t="shared" si="36"/>
        <v>1646.4896344513827</v>
      </c>
      <c r="BJ79" s="5">
        <f t="shared" si="36"/>
        <v>1664.6962888371188</v>
      </c>
      <c r="BK79" s="5">
        <f t="shared" si="36"/>
        <v>1664.8190666571743</v>
      </c>
      <c r="BL79" s="5">
        <f t="shared" si="37"/>
        <v>1605.81713972691</v>
      </c>
      <c r="BM79" s="5">
        <f t="shared" si="23"/>
        <v>1571.7482908783518</v>
      </c>
      <c r="BN79" s="5">
        <f t="shared" si="23"/>
        <v>1547.8172769500613</v>
      </c>
      <c r="BO79" s="5">
        <f t="shared" si="23"/>
        <v>1578.767524129323</v>
      </c>
      <c r="BP79" s="5">
        <f t="shared" si="38"/>
        <v>1537.0984189230621</v>
      </c>
      <c r="BQ79" s="5">
        <f t="shared" si="24"/>
        <v>2579.9668426353651</v>
      </c>
      <c r="BR79" s="5">
        <f t="shared" si="24"/>
        <v>2611.5660070492668</v>
      </c>
      <c r="BS79" s="5">
        <f t="shared" si="24"/>
        <v>2654.7061982425244</v>
      </c>
      <c r="BT79" s="5">
        <f t="shared" si="39"/>
        <v>2477.4362871186445</v>
      </c>
      <c r="BU79" s="5">
        <f t="shared" si="39"/>
        <v>2648.4358936420481</v>
      </c>
      <c r="BV79" s="5">
        <f t="shared" si="39"/>
        <v>2677.6957788489435</v>
      </c>
      <c r="BW79" s="5">
        <f t="shared" si="39"/>
        <v>2677.76796765981</v>
      </c>
      <c r="BX79" s="5">
        <f t="shared" si="40"/>
        <v>2584.6271649683845</v>
      </c>
      <c r="BY79" s="5">
        <f t="shared" si="25"/>
        <v>2535.2288082037599</v>
      </c>
      <c r="BZ79" s="5">
        <f t="shared" si="25"/>
        <v>2490.1229122825994</v>
      </c>
      <c r="CA79" s="5">
        <f t="shared" si="25"/>
        <v>2682.4344360165906</v>
      </c>
      <c r="CB79" s="5">
        <f t="shared" si="41"/>
        <v>2570.4049455295872</v>
      </c>
    </row>
    <row r="80" spans="1:80" x14ac:dyDescent="0.3">
      <c r="A80" s="189" t="s">
        <v>238</v>
      </c>
      <c r="B80" s="189" t="s">
        <v>273</v>
      </c>
      <c r="C80" s="189" t="s">
        <v>314</v>
      </c>
      <c r="D80" s="189" t="s">
        <v>415</v>
      </c>
      <c r="E80" s="189" t="s">
        <v>416</v>
      </c>
      <c r="F80" s="4">
        <v>1542.9604741164721</v>
      </c>
      <c r="G80" s="4">
        <v>1466.4800029631774</v>
      </c>
      <c r="H80" s="4">
        <v>1555.2323237823487</v>
      </c>
      <c r="I80" s="4">
        <v>1460.8964959532414</v>
      </c>
      <c r="J80" s="4">
        <v>1572.8297605268879</v>
      </c>
      <c r="K80" s="4">
        <v>1541.3730287174726</v>
      </c>
      <c r="L80" s="4">
        <v>1621.0024305063891</v>
      </c>
      <c r="M80" s="4">
        <v>1570.6677173040209</v>
      </c>
      <c r="N80" s="4">
        <v>1509.0324877975511</v>
      </c>
      <c r="O80" s="4">
        <v>1556.3190847583428</v>
      </c>
      <c r="P80" s="4">
        <v>1675.496856707292</v>
      </c>
      <c r="Q80" s="4">
        <v>1541.8469486162826</v>
      </c>
      <c r="R80" s="4">
        <v>4082.7810635577225</v>
      </c>
      <c r="S80" s="4">
        <v>3898.8765518177142</v>
      </c>
      <c r="T80" s="4">
        <v>4216.5304787948262</v>
      </c>
      <c r="U80" s="4">
        <v>4254.4420775100043</v>
      </c>
      <c r="V80" s="4">
        <v>4018.2405908050569</v>
      </c>
      <c r="W80" s="4">
        <v>3932.1571157785793</v>
      </c>
      <c r="X80" s="4">
        <v>4172.5304159252864</v>
      </c>
      <c r="Y80" s="4">
        <v>4051.307106381571</v>
      </c>
      <c r="Z80" s="4">
        <v>4187.0925642751954</v>
      </c>
      <c r="AA80" s="4">
        <v>4013.3544190751363</v>
      </c>
      <c r="AB80" s="4">
        <v>4281.1491103035187</v>
      </c>
      <c r="AC80" s="4">
        <v>3550.089985059677</v>
      </c>
      <c r="AD80" s="5">
        <f t="shared" si="30"/>
        <v>5625.7415376741947</v>
      </c>
      <c r="AE80" s="5">
        <f t="shared" si="30"/>
        <v>5365.3565547808921</v>
      </c>
      <c r="AF80" s="5">
        <f t="shared" si="30"/>
        <v>5771.7628025771746</v>
      </c>
      <c r="AG80" s="5">
        <f t="shared" si="30"/>
        <v>5715.3385734632457</v>
      </c>
      <c r="AH80" s="143">
        <v>5591.0703513319449</v>
      </c>
      <c r="AI80" s="143">
        <v>5473.5301444960514</v>
      </c>
      <c r="AJ80" s="143">
        <v>5793.5328464316754</v>
      </c>
      <c r="AK80" s="143">
        <v>5621.9748236855912</v>
      </c>
      <c r="AL80" s="5">
        <f t="shared" si="31"/>
        <v>5696.1250520727463</v>
      </c>
      <c r="AM80" s="5">
        <f t="shared" si="31"/>
        <v>5569.6735038334791</v>
      </c>
      <c r="AN80" s="5">
        <f t="shared" si="31"/>
        <v>5956.6459670108106</v>
      </c>
      <c r="AO80" s="5">
        <f t="shared" si="31"/>
        <v>5091.9369336759592</v>
      </c>
      <c r="AP80" s="4">
        <v>275929</v>
      </c>
      <c r="AQ80" s="4">
        <v>282283.96999999997</v>
      </c>
      <c r="AR80" s="4">
        <v>286485.48700000002</v>
      </c>
      <c r="AS80" s="5">
        <f t="shared" si="32"/>
        <v>559.18749900027626</v>
      </c>
      <c r="AT80" s="5">
        <f t="shared" si="32"/>
        <v>531.47005315250567</v>
      </c>
      <c r="AU80" s="5">
        <f t="shared" si="32"/>
        <v>563.6349654376121</v>
      </c>
      <c r="AV80" s="5">
        <f t="shared" si="33"/>
        <v>517.52726021007913</v>
      </c>
      <c r="AW80" s="5">
        <f t="shared" si="33"/>
        <v>557.17997749815129</v>
      </c>
      <c r="AX80" s="5">
        <f t="shared" si="33"/>
        <v>546.03632955759861</v>
      </c>
      <c r="AY80" s="5">
        <f t="shared" si="33"/>
        <v>574.2453000453371</v>
      </c>
      <c r="AZ80" s="5">
        <f t="shared" si="34"/>
        <v>548.25385179250657</v>
      </c>
      <c r="BA80" s="5">
        <f t="shared" si="21"/>
        <v>534.57958941046184</v>
      </c>
      <c r="BB80" s="5">
        <f t="shared" si="21"/>
        <v>551.33101775433545</v>
      </c>
      <c r="BC80" s="5">
        <f t="shared" si="21"/>
        <v>593.5501249707138</v>
      </c>
      <c r="BD80" s="5">
        <f t="shared" si="35"/>
        <v>538.19373705875807</v>
      </c>
      <c r="BE80" s="5">
        <f t="shared" si="22"/>
        <v>1479.6491356681329</v>
      </c>
      <c r="BF80" s="5">
        <f t="shared" si="22"/>
        <v>1412.9999209281061</v>
      </c>
      <c r="BG80" s="5">
        <f t="shared" si="22"/>
        <v>1528.1215380749491</v>
      </c>
      <c r="BH80" s="5">
        <f t="shared" si="36"/>
        <v>1507.1497249773001</v>
      </c>
      <c r="BI80" s="5">
        <f t="shared" si="36"/>
        <v>1423.474592200562</v>
      </c>
      <c r="BJ80" s="5">
        <f t="shared" si="36"/>
        <v>1392.9792456080943</v>
      </c>
      <c r="BK80" s="5">
        <f t="shared" si="36"/>
        <v>1478.1322566510903</v>
      </c>
      <c r="BL80" s="5">
        <f t="shared" si="37"/>
        <v>1414.1404330131286</v>
      </c>
      <c r="BM80" s="5">
        <f t="shared" si="23"/>
        <v>1483.290944319366</v>
      </c>
      <c r="BN80" s="5">
        <f t="shared" si="23"/>
        <v>1421.74365022397</v>
      </c>
      <c r="BO80" s="5">
        <f t="shared" si="23"/>
        <v>1516.6107768370691</v>
      </c>
      <c r="BP80" s="5">
        <f t="shared" si="38"/>
        <v>1239.1866765172915</v>
      </c>
      <c r="BQ80" s="5">
        <f t="shared" si="24"/>
        <v>2038.8366346684093</v>
      </c>
      <c r="BR80" s="5">
        <f t="shared" si="24"/>
        <v>1944.469974080612</v>
      </c>
      <c r="BS80" s="5">
        <f t="shared" si="24"/>
        <v>2091.7565035125608</v>
      </c>
      <c r="BT80" s="5">
        <f t="shared" si="39"/>
        <v>2024.6769851873792</v>
      </c>
      <c r="BU80" s="5">
        <f t="shared" si="39"/>
        <v>1980.6545696987137</v>
      </c>
      <c r="BV80" s="5">
        <f t="shared" si="39"/>
        <v>1939.015575165693</v>
      </c>
      <c r="BW80" s="5">
        <f t="shared" si="39"/>
        <v>2052.3775566964273</v>
      </c>
      <c r="BX80" s="5">
        <f t="shared" si="40"/>
        <v>1962.3942848056354</v>
      </c>
      <c r="BY80" s="5">
        <f t="shared" si="25"/>
        <v>2017.8705337298277</v>
      </c>
      <c r="BZ80" s="5">
        <f t="shared" si="25"/>
        <v>1973.0746679783056</v>
      </c>
      <c r="CA80" s="5">
        <f t="shared" si="25"/>
        <v>2110.1609018077829</v>
      </c>
      <c r="CB80" s="5">
        <f t="shared" si="41"/>
        <v>1777.3804135760495</v>
      </c>
    </row>
    <row r="81" spans="1:80" x14ac:dyDescent="0.3">
      <c r="A81" s="189" t="s">
        <v>223</v>
      </c>
      <c r="B81" s="189" t="s">
        <v>233</v>
      </c>
      <c r="C81" s="189" t="s">
        <v>240</v>
      </c>
      <c r="D81" s="189" t="s">
        <v>419</v>
      </c>
      <c r="E81" s="189" t="s">
        <v>420</v>
      </c>
      <c r="F81" s="4">
        <v>1933.008891257198</v>
      </c>
      <c r="G81" s="4">
        <v>1959.4915936344671</v>
      </c>
      <c r="H81" s="4">
        <v>1822.5367166720246</v>
      </c>
      <c r="I81" s="4">
        <v>1661.4810022400927</v>
      </c>
      <c r="J81" s="4">
        <v>2004.3969325357893</v>
      </c>
      <c r="K81" s="4">
        <v>2010.223203702416</v>
      </c>
      <c r="L81" s="4">
        <v>2068.0043071732212</v>
      </c>
      <c r="M81" s="4">
        <v>1995.1801164127357</v>
      </c>
      <c r="N81" s="4">
        <v>1913.6026272308939</v>
      </c>
      <c r="O81" s="4">
        <v>2049.9025314047744</v>
      </c>
      <c r="P81" s="4">
        <v>1893.4902254490542</v>
      </c>
      <c r="Q81" s="4">
        <v>1945.0995299151605</v>
      </c>
      <c r="R81" s="4">
        <v>2742.5012101849838</v>
      </c>
      <c r="S81" s="4">
        <v>2937.8020348831051</v>
      </c>
      <c r="T81" s="4">
        <v>2919.5592779407471</v>
      </c>
      <c r="U81" s="4">
        <v>2924.8057468531501</v>
      </c>
      <c r="V81" s="4">
        <v>2825.1675472886154</v>
      </c>
      <c r="W81" s="4">
        <v>2839.0640769611873</v>
      </c>
      <c r="X81" s="4">
        <v>2880.5370032116602</v>
      </c>
      <c r="Y81" s="4">
        <v>2867.4581678297991</v>
      </c>
      <c r="Z81" s="4">
        <v>2924.3075797230717</v>
      </c>
      <c r="AA81" s="4">
        <v>2905.7589738536758</v>
      </c>
      <c r="AB81" s="4">
        <v>2928.0667479470449</v>
      </c>
      <c r="AC81" s="4">
        <v>2982.7252216324468</v>
      </c>
      <c r="AD81" s="5">
        <f t="shared" si="30"/>
        <v>4675.5101014421816</v>
      </c>
      <c r="AE81" s="5">
        <f t="shared" si="30"/>
        <v>4897.293628517572</v>
      </c>
      <c r="AF81" s="5">
        <f t="shared" si="30"/>
        <v>4742.0959946127714</v>
      </c>
      <c r="AG81" s="5">
        <f t="shared" si="30"/>
        <v>4586.2867490932431</v>
      </c>
      <c r="AH81" s="143">
        <v>4829.564479824403</v>
      </c>
      <c r="AI81" s="143">
        <v>4849.2872806636033</v>
      </c>
      <c r="AJ81" s="143">
        <v>4948.5413103848814</v>
      </c>
      <c r="AK81" s="143">
        <v>4862.6382842425346</v>
      </c>
      <c r="AL81" s="5">
        <f t="shared" si="31"/>
        <v>4837.9102069539658</v>
      </c>
      <c r="AM81" s="5">
        <f t="shared" si="31"/>
        <v>4955.6615052584502</v>
      </c>
      <c r="AN81" s="5">
        <f t="shared" si="31"/>
        <v>4821.5569733960992</v>
      </c>
      <c r="AO81" s="5">
        <f t="shared" si="31"/>
        <v>4927.8247515476069</v>
      </c>
      <c r="AP81" s="4">
        <v>127595</v>
      </c>
      <c r="AQ81" s="4">
        <v>127761.109</v>
      </c>
      <c r="AR81" s="4">
        <v>128023.50199999999</v>
      </c>
      <c r="AS81" s="5">
        <f t="shared" si="32"/>
        <v>1514.9566137052377</v>
      </c>
      <c r="AT81" s="5">
        <f t="shared" si="32"/>
        <v>1535.7118959476993</v>
      </c>
      <c r="AU81" s="5">
        <f t="shared" si="32"/>
        <v>1428.3762817289271</v>
      </c>
      <c r="AV81" s="5">
        <f t="shared" si="33"/>
        <v>1300.4591266033021</v>
      </c>
      <c r="AW81" s="5">
        <f t="shared" si="33"/>
        <v>1568.8631291825977</v>
      </c>
      <c r="AX81" s="5">
        <f t="shared" si="33"/>
        <v>1573.4234145560022</v>
      </c>
      <c r="AY81" s="5">
        <f t="shared" si="33"/>
        <v>1618.6493083534685</v>
      </c>
      <c r="AZ81" s="5">
        <f t="shared" si="34"/>
        <v>1558.4483202254034</v>
      </c>
      <c r="BA81" s="5">
        <f t="shared" si="21"/>
        <v>1497.7974457241867</v>
      </c>
      <c r="BB81" s="5">
        <f t="shared" si="21"/>
        <v>1604.4808529368465</v>
      </c>
      <c r="BC81" s="5">
        <f t="shared" si="21"/>
        <v>1482.0552516095131</v>
      </c>
      <c r="BD81" s="5">
        <f t="shared" si="35"/>
        <v>1519.3300445063287</v>
      </c>
      <c r="BE81" s="5">
        <f t="shared" si="22"/>
        <v>2149.3798426152939</v>
      </c>
      <c r="BF81" s="5">
        <f t="shared" si="22"/>
        <v>2302.4429130319409</v>
      </c>
      <c r="BG81" s="5">
        <f t="shared" si="22"/>
        <v>2288.1455213297913</v>
      </c>
      <c r="BH81" s="5">
        <f t="shared" si="36"/>
        <v>2289.2770497578808</v>
      </c>
      <c r="BI81" s="5">
        <f t="shared" si="36"/>
        <v>2211.2891547369204</v>
      </c>
      <c r="BJ81" s="5">
        <f t="shared" si="36"/>
        <v>2222.1661186121887</v>
      </c>
      <c r="BK81" s="5">
        <f t="shared" si="36"/>
        <v>2254.6274259498332</v>
      </c>
      <c r="BL81" s="5">
        <f t="shared" si="37"/>
        <v>2239.7904470929088</v>
      </c>
      <c r="BM81" s="5">
        <f t="shared" si="23"/>
        <v>2288.8871289643171</v>
      </c>
      <c r="BN81" s="5">
        <f t="shared" si="23"/>
        <v>2274.3689348013377</v>
      </c>
      <c r="BO81" s="5">
        <f t="shared" si="23"/>
        <v>2291.829470537114</v>
      </c>
      <c r="BP81" s="5">
        <f t="shared" si="38"/>
        <v>2329.8263014492818</v>
      </c>
      <c r="BQ81" s="5">
        <f t="shared" si="24"/>
        <v>3664.3364563205314</v>
      </c>
      <c r="BR81" s="5">
        <f t="shared" si="24"/>
        <v>3838.1548089796402</v>
      </c>
      <c r="BS81" s="5">
        <f t="shared" si="24"/>
        <v>3716.521803058718</v>
      </c>
      <c r="BT81" s="5">
        <f t="shared" si="39"/>
        <v>3589.736176361183</v>
      </c>
      <c r="BU81" s="5">
        <f t="shared" si="39"/>
        <v>3780.1522839195168</v>
      </c>
      <c r="BV81" s="5">
        <f t="shared" si="39"/>
        <v>3795.5895331681909</v>
      </c>
      <c r="BW81" s="5">
        <f t="shared" si="39"/>
        <v>3873.2767343033015</v>
      </c>
      <c r="BX81" s="5">
        <f t="shared" si="40"/>
        <v>3798.2387673183121</v>
      </c>
      <c r="BY81" s="5">
        <f t="shared" si="25"/>
        <v>3786.6845746885037</v>
      </c>
      <c r="BZ81" s="5">
        <f t="shared" si="25"/>
        <v>3878.8497877381847</v>
      </c>
      <c r="CA81" s="5">
        <f t="shared" si="25"/>
        <v>3773.8847221466267</v>
      </c>
      <c r="CB81" s="5">
        <f t="shared" si="41"/>
        <v>3849.15634595561</v>
      </c>
    </row>
    <row r="82" spans="1:80" x14ac:dyDescent="0.3">
      <c r="A82" s="189" t="s">
        <v>238</v>
      </c>
      <c r="B82" s="189" t="s">
        <v>273</v>
      </c>
      <c r="C82" s="189" t="s">
        <v>314</v>
      </c>
      <c r="D82" s="189" t="s">
        <v>421</v>
      </c>
      <c r="E82" s="189" t="s">
        <v>422</v>
      </c>
      <c r="F82" s="4">
        <v>1053.3476513510418</v>
      </c>
      <c r="G82" s="4">
        <v>967.42312943800448</v>
      </c>
      <c r="H82" s="4">
        <v>1021.75494399091</v>
      </c>
      <c r="I82" s="4">
        <v>1008.287630989696</v>
      </c>
      <c r="J82" s="4">
        <v>1187.2815049600822</v>
      </c>
      <c r="K82" s="4">
        <v>1201.8860165050723</v>
      </c>
      <c r="L82" s="4">
        <v>1126.1468566115798</v>
      </c>
      <c r="M82" s="4">
        <v>1077.8770212459854</v>
      </c>
      <c r="N82" s="4">
        <v>1169.8783961354229</v>
      </c>
      <c r="O82" s="4">
        <v>1181.8865964853865</v>
      </c>
      <c r="P82" s="4">
        <v>1238.0992366274338</v>
      </c>
      <c r="Q82" s="4">
        <v>1211.3327436027491</v>
      </c>
      <c r="R82" s="4">
        <v>2841.442857533063</v>
      </c>
      <c r="S82" s="4">
        <v>2774.7443064467261</v>
      </c>
      <c r="T82" s="4">
        <v>2958.8032900102316</v>
      </c>
      <c r="U82" s="4">
        <v>2976.7172361940684</v>
      </c>
      <c r="V82" s="4">
        <v>3230.8517889700402</v>
      </c>
      <c r="W82" s="4">
        <v>3100.5849540231648</v>
      </c>
      <c r="X82" s="4">
        <v>3309.4278616579722</v>
      </c>
      <c r="Y82" s="4">
        <v>3247.7388001460731</v>
      </c>
      <c r="Z82" s="4">
        <v>2852.6504956758267</v>
      </c>
      <c r="AA82" s="4">
        <v>2824.2039676077629</v>
      </c>
      <c r="AB82" s="4">
        <v>3041.8600933798043</v>
      </c>
      <c r="AC82" s="4">
        <v>2910.0360814066776</v>
      </c>
      <c r="AD82" s="5">
        <f t="shared" si="30"/>
        <v>3894.7905088841048</v>
      </c>
      <c r="AE82" s="5">
        <f t="shared" si="30"/>
        <v>3742.1674358847304</v>
      </c>
      <c r="AF82" s="5">
        <f t="shared" si="30"/>
        <v>3980.5582340011415</v>
      </c>
      <c r="AG82" s="5">
        <f t="shared" si="30"/>
        <v>3985.0048671837644</v>
      </c>
      <c r="AH82" s="143">
        <v>4418.1332939301228</v>
      </c>
      <c r="AI82" s="143">
        <v>4302.4709705282366</v>
      </c>
      <c r="AJ82" s="143">
        <v>4435.5747182695522</v>
      </c>
      <c r="AK82" s="143">
        <v>4325.615821392058</v>
      </c>
      <c r="AL82" s="5">
        <f t="shared" si="31"/>
        <v>4022.5288918112497</v>
      </c>
      <c r="AM82" s="5">
        <f t="shared" si="31"/>
        <v>4006.0905640931496</v>
      </c>
      <c r="AN82" s="5">
        <f t="shared" si="31"/>
        <v>4279.9593300072383</v>
      </c>
      <c r="AO82" s="5">
        <f t="shared" si="31"/>
        <v>4121.3688250094265</v>
      </c>
      <c r="AP82" s="4">
        <v>182998</v>
      </c>
      <c r="AQ82" s="4">
        <v>181803.28200000001</v>
      </c>
      <c r="AR82" s="4">
        <v>181934.65</v>
      </c>
      <c r="AS82" s="5">
        <f t="shared" si="32"/>
        <v>575.60610025849564</v>
      </c>
      <c r="AT82" s="5">
        <f t="shared" si="32"/>
        <v>528.65229643930775</v>
      </c>
      <c r="AU82" s="5">
        <f t="shared" si="32"/>
        <v>558.34213706756907</v>
      </c>
      <c r="AV82" s="5">
        <f t="shared" si="33"/>
        <v>554.60364625854004</v>
      </c>
      <c r="AW82" s="5">
        <f t="shared" si="33"/>
        <v>653.05834520637654</v>
      </c>
      <c r="AX82" s="5">
        <f t="shared" si="33"/>
        <v>661.0914848638829</v>
      </c>
      <c r="AY82" s="5">
        <f t="shared" si="33"/>
        <v>619.43153293106104</v>
      </c>
      <c r="AZ82" s="5">
        <f t="shared" si="34"/>
        <v>592.45285120013443</v>
      </c>
      <c r="BA82" s="5">
        <f t="shared" si="21"/>
        <v>643.4858508964777</v>
      </c>
      <c r="BB82" s="5">
        <f t="shared" si="21"/>
        <v>650.09090236632051</v>
      </c>
      <c r="BC82" s="5">
        <f t="shared" si="21"/>
        <v>681.0103882653965</v>
      </c>
      <c r="BD82" s="5">
        <f t="shared" si="35"/>
        <v>665.80650997638395</v>
      </c>
      <c r="BE82" s="5">
        <f t="shared" si="22"/>
        <v>1552.7179846408503</v>
      </c>
      <c r="BF82" s="5">
        <f t="shared" si="22"/>
        <v>1516.2702906298027</v>
      </c>
      <c r="BG82" s="5">
        <f t="shared" si="22"/>
        <v>1616.8500694052568</v>
      </c>
      <c r="BH82" s="5">
        <f t="shared" si="36"/>
        <v>1637.3286573528792</v>
      </c>
      <c r="BI82" s="5">
        <f t="shared" si="36"/>
        <v>1777.1141166582679</v>
      </c>
      <c r="BJ82" s="5">
        <f t="shared" si="36"/>
        <v>1705.4614855760219</v>
      </c>
      <c r="BK82" s="5">
        <f t="shared" si="36"/>
        <v>1820.3344985037024</v>
      </c>
      <c r="BL82" s="5">
        <f t="shared" si="37"/>
        <v>1785.1128414219465</v>
      </c>
      <c r="BM82" s="5">
        <f t="shared" si="23"/>
        <v>1569.0863576796301</v>
      </c>
      <c r="BN82" s="5">
        <f t="shared" si="23"/>
        <v>1553.4394849966254</v>
      </c>
      <c r="BO82" s="5">
        <f t="shared" si="23"/>
        <v>1673.1601651612673</v>
      </c>
      <c r="BP82" s="5">
        <f t="shared" si="38"/>
        <v>1599.4952481051178</v>
      </c>
      <c r="BQ82" s="5">
        <f t="shared" si="24"/>
        <v>2128.3240848993455</v>
      </c>
      <c r="BR82" s="5">
        <f t="shared" si="24"/>
        <v>2044.9225870691105</v>
      </c>
      <c r="BS82" s="5">
        <f t="shared" si="24"/>
        <v>2175.1922064728255</v>
      </c>
      <c r="BT82" s="5">
        <f t="shared" si="39"/>
        <v>2191.9323036114188</v>
      </c>
      <c r="BU82" s="5">
        <f t="shared" si="39"/>
        <v>2430.1724618646449</v>
      </c>
      <c r="BV82" s="5">
        <f t="shared" si="39"/>
        <v>2366.5529704399046</v>
      </c>
      <c r="BW82" s="5">
        <f t="shared" si="39"/>
        <v>2439.7660314347636</v>
      </c>
      <c r="BX82" s="5">
        <f t="shared" si="40"/>
        <v>2377.5656926220809</v>
      </c>
      <c r="BY82" s="5">
        <f t="shared" si="25"/>
        <v>2212.5722085761081</v>
      </c>
      <c r="BZ82" s="5">
        <f t="shared" si="25"/>
        <v>2203.5303873629464</v>
      </c>
      <c r="CA82" s="5">
        <f t="shared" si="25"/>
        <v>2354.1705534266639</v>
      </c>
      <c r="CB82" s="5">
        <f t="shared" si="41"/>
        <v>2265.3017580815017</v>
      </c>
    </row>
    <row r="83" spans="1:80" x14ac:dyDescent="0.3">
      <c r="A83" s="189" t="s">
        <v>256</v>
      </c>
      <c r="B83" s="189" t="s">
        <v>280</v>
      </c>
      <c r="C83" s="189" t="s">
        <v>304</v>
      </c>
      <c r="D83" s="189" t="s">
        <v>423</v>
      </c>
      <c r="E83" s="189" t="s">
        <v>424</v>
      </c>
      <c r="F83" s="4">
        <v>10189.334578577333</v>
      </c>
      <c r="G83" s="4">
        <v>10558.754434430391</v>
      </c>
      <c r="H83" s="4">
        <v>10553.250517195831</v>
      </c>
      <c r="I83" s="4">
        <v>10394.772904700512</v>
      </c>
      <c r="J83" s="4">
        <v>11081.913281852616</v>
      </c>
      <c r="K83" s="4">
        <v>11285.802972063892</v>
      </c>
      <c r="L83" s="4">
        <v>11062.294805696052</v>
      </c>
      <c r="M83" s="4">
        <v>11050.969648986957</v>
      </c>
      <c r="N83" s="4">
        <v>11246.510890015716</v>
      </c>
      <c r="O83" s="4">
        <v>10935.082628420756</v>
      </c>
      <c r="P83" s="4">
        <v>11650.722817874761</v>
      </c>
      <c r="Q83" s="4">
        <v>11662.087881493986</v>
      </c>
      <c r="R83" s="4">
        <v>22544.702396803925</v>
      </c>
      <c r="S83" s="4">
        <v>22429.93702070228</v>
      </c>
      <c r="T83" s="4">
        <v>23359.456274767719</v>
      </c>
      <c r="U83" s="4">
        <v>23549.551379028962</v>
      </c>
      <c r="V83" s="4">
        <v>22812.940132723503</v>
      </c>
      <c r="W83" s="4">
        <v>22662.885179524674</v>
      </c>
      <c r="X83" s="4">
        <v>23257.52175409441</v>
      </c>
      <c r="Y83" s="4">
        <v>22712.592665724722</v>
      </c>
      <c r="Z83" s="4">
        <v>23439.709287834205</v>
      </c>
      <c r="AA83" s="4">
        <v>23455.976858372742</v>
      </c>
      <c r="AB83" s="4">
        <v>24769.692481953309</v>
      </c>
      <c r="AC83" s="4">
        <v>24856.249890913692</v>
      </c>
      <c r="AD83" s="5">
        <f t="shared" si="30"/>
        <v>32734.036975381256</v>
      </c>
      <c r="AE83" s="5">
        <f t="shared" si="30"/>
        <v>32988.69145513267</v>
      </c>
      <c r="AF83" s="5">
        <f t="shared" si="30"/>
        <v>33912.706791963552</v>
      </c>
      <c r="AG83" s="5">
        <f t="shared" si="30"/>
        <v>33944.324283729475</v>
      </c>
      <c r="AH83" s="143">
        <v>33894.853414576115</v>
      </c>
      <c r="AI83" s="143">
        <v>33948.688151588562</v>
      </c>
      <c r="AJ83" s="143">
        <v>34319.816559790459</v>
      </c>
      <c r="AK83" s="143">
        <v>33763.562314711671</v>
      </c>
      <c r="AL83" s="5">
        <f t="shared" si="31"/>
        <v>34686.220177849922</v>
      </c>
      <c r="AM83" s="5">
        <f t="shared" si="31"/>
        <v>34391.0594867935</v>
      </c>
      <c r="AN83" s="5">
        <f t="shared" si="31"/>
        <v>36420.41529982807</v>
      </c>
      <c r="AO83" s="5">
        <f t="shared" si="31"/>
        <v>36518.337772407678</v>
      </c>
      <c r="AP83" s="4">
        <v>1370728</v>
      </c>
      <c r="AQ83" s="4">
        <v>1378406.2159999998</v>
      </c>
      <c r="AR83" s="4">
        <v>1385436.6239999998</v>
      </c>
      <c r="AS83" s="5">
        <f t="shared" si="32"/>
        <v>743.35204202273042</v>
      </c>
      <c r="AT83" s="5">
        <f t="shared" si="32"/>
        <v>770.30267379307872</v>
      </c>
      <c r="AU83" s="5">
        <f t="shared" si="32"/>
        <v>769.90114137858359</v>
      </c>
      <c r="AV83" s="5">
        <f t="shared" si="33"/>
        <v>754.11535322766667</v>
      </c>
      <c r="AW83" s="5">
        <f t="shared" si="33"/>
        <v>803.96570714917743</v>
      </c>
      <c r="AX83" s="5">
        <f t="shared" si="33"/>
        <v>818.7574055501716</v>
      </c>
      <c r="AY83" s="5">
        <f t="shared" si="33"/>
        <v>802.54243468211791</v>
      </c>
      <c r="AZ83" s="5">
        <f t="shared" si="34"/>
        <v>797.65248424578658</v>
      </c>
      <c r="BA83" s="5">
        <f t="shared" si="21"/>
        <v>815.90686108859779</v>
      </c>
      <c r="BB83" s="5">
        <f t="shared" si="21"/>
        <v>793.31350232541013</v>
      </c>
      <c r="BC83" s="5">
        <f t="shared" si="21"/>
        <v>845.23144793151175</v>
      </c>
      <c r="BD83" s="5">
        <f t="shared" si="35"/>
        <v>841.76263854087244</v>
      </c>
      <c r="BE83" s="5">
        <f t="shared" si="22"/>
        <v>1644.7247299831859</v>
      </c>
      <c r="BF83" s="5">
        <f t="shared" si="22"/>
        <v>1636.3521443132613</v>
      </c>
      <c r="BG83" s="5">
        <f t="shared" si="22"/>
        <v>1704.1642305962757</v>
      </c>
      <c r="BH83" s="5">
        <f t="shared" si="36"/>
        <v>1708.4623607812405</v>
      </c>
      <c r="BI83" s="5">
        <f t="shared" si="36"/>
        <v>1655.023016286478</v>
      </c>
      <c r="BJ83" s="5">
        <f t="shared" si="36"/>
        <v>1644.1368963998257</v>
      </c>
      <c r="BK83" s="5">
        <f t="shared" si="36"/>
        <v>1687.2763256672963</v>
      </c>
      <c r="BL83" s="5">
        <f t="shared" si="37"/>
        <v>1639.3815691221923</v>
      </c>
      <c r="BM83" s="5">
        <f t="shared" si="23"/>
        <v>1700.4935856901423</v>
      </c>
      <c r="BN83" s="5">
        <f t="shared" si="23"/>
        <v>1701.6737581494444</v>
      </c>
      <c r="BO83" s="5">
        <f t="shared" si="23"/>
        <v>1796.9806138739375</v>
      </c>
      <c r="BP83" s="5">
        <f t="shared" si="38"/>
        <v>1794.1094857987307</v>
      </c>
      <c r="BQ83" s="5">
        <f t="shared" si="24"/>
        <v>2388.0767720059162</v>
      </c>
      <c r="BR83" s="5">
        <f t="shared" si="24"/>
        <v>2406.6548181063399</v>
      </c>
      <c r="BS83" s="5">
        <f t="shared" si="24"/>
        <v>2474.0653719748593</v>
      </c>
      <c r="BT83" s="5">
        <f t="shared" si="39"/>
        <v>2462.5777140089072</v>
      </c>
      <c r="BU83" s="5">
        <f t="shared" si="39"/>
        <v>2458.9887234356552</v>
      </c>
      <c r="BV83" s="5">
        <f t="shared" si="39"/>
        <v>2462.8943019499966</v>
      </c>
      <c r="BW83" s="5">
        <f t="shared" si="39"/>
        <v>2489.8187603494139</v>
      </c>
      <c r="BX83" s="5">
        <f t="shared" si="40"/>
        <v>2437.0340533679782</v>
      </c>
      <c r="BY83" s="5">
        <f t="shared" si="25"/>
        <v>2516.4004467787404</v>
      </c>
      <c r="BZ83" s="5">
        <f t="shared" si="25"/>
        <v>2494.9872604748543</v>
      </c>
      <c r="CA83" s="5">
        <f t="shared" si="25"/>
        <v>2642.2120618054491</v>
      </c>
      <c r="CB83" s="5">
        <f t="shared" si="41"/>
        <v>2635.8721243396035</v>
      </c>
    </row>
    <row r="84" spans="1:80" x14ac:dyDescent="0.3">
      <c r="A84" s="189" t="s">
        <v>238</v>
      </c>
      <c r="B84" s="189" t="s">
        <v>273</v>
      </c>
      <c r="C84" s="189" t="s">
        <v>314</v>
      </c>
      <c r="D84" s="189" t="s">
        <v>425</v>
      </c>
      <c r="E84" s="189" t="s">
        <v>426</v>
      </c>
      <c r="F84" s="4">
        <v>1701.6557282596254</v>
      </c>
      <c r="G84" s="4">
        <v>1817.6282828270341</v>
      </c>
      <c r="H84" s="4">
        <v>2005.8919523965326</v>
      </c>
      <c r="I84" s="4">
        <v>1795.918497574396</v>
      </c>
      <c r="J84" s="4">
        <v>1906.4776056177275</v>
      </c>
      <c r="K84" s="4">
        <v>1924.0152065279904</v>
      </c>
      <c r="L84" s="4">
        <v>1926.7544592443346</v>
      </c>
      <c r="M84" s="4">
        <v>1881.8666286843102</v>
      </c>
      <c r="N84" s="4">
        <v>1895.7552288009133</v>
      </c>
      <c r="O84" s="4">
        <v>1922.6668302240685</v>
      </c>
      <c r="P84" s="4">
        <v>2252.7611138584371</v>
      </c>
      <c r="Q84" s="4">
        <v>2074.7883636387674</v>
      </c>
      <c r="R84" s="4">
        <v>4039.2224490131703</v>
      </c>
      <c r="S84" s="4">
        <v>4099.1112225010829</v>
      </c>
      <c r="T84" s="4">
        <v>3963.4162198767626</v>
      </c>
      <c r="U84" s="4">
        <v>4118.2806030493011</v>
      </c>
      <c r="V84" s="4">
        <v>4055.9783270163175</v>
      </c>
      <c r="W84" s="4">
        <v>4092.0116023804844</v>
      </c>
      <c r="X84" s="4">
        <v>4104.5731343949401</v>
      </c>
      <c r="Y84" s="4">
        <v>4011.058094240414</v>
      </c>
      <c r="Z84" s="4">
        <v>4129.3074431193327</v>
      </c>
      <c r="AA84" s="4">
        <v>3917.038117804485</v>
      </c>
      <c r="AB84" s="4">
        <v>4167.3454142150185</v>
      </c>
      <c r="AC84" s="4">
        <v>4068.5866223519679</v>
      </c>
      <c r="AD84" s="5">
        <f t="shared" si="30"/>
        <v>5740.8781772727962</v>
      </c>
      <c r="AE84" s="5">
        <f t="shared" si="30"/>
        <v>5916.739505328117</v>
      </c>
      <c r="AF84" s="5">
        <f t="shared" si="30"/>
        <v>5969.308172273295</v>
      </c>
      <c r="AG84" s="5">
        <f t="shared" si="30"/>
        <v>5914.1991006236967</v>
      </c>
      <c r="AH84" s="143">
        <v>5962.4559326340459</v>
      </c>
      <c r="AI84" s="143">
        <v>6016.0268089084748</v>
      </c>
      <c r="AJ84" s="143">
        <v>6031.3275936392756</v>
      </c>
      <c r="AK84" s="143">
        <v>5892.9247229247239</v>
      </c>
      <c r="AL84" s="5">
        <f t="shared" si="31"/>
        <v>6025.0626719202464</v>
      </c>
      <c r="AM84" s="5">
        <f t="shared" si="31"/>
        <v>5839.7049480285532</v>
      </c>
      <c r="AN84" s="5">
        <f t="shared" si="31"/>
        <v>6420.1065280734556</v>
      </c>
      <c r="AO84" s="5">
        <f t="shared" si="31"/>
        <v>6143.3749859907348</v>
      </c>
      <c r="AP84" s="4">
        <v>271224</v>
      </c>
      <c r="AQ84" s="4">
        <v>277848.364</v>
      </c>
      <c r="AR84" s="4">
        <v>280560.61099999998</v>
      </c>
      <c r="AS84" s="5">
        <f t="shared" si="32"/>
        <v>627.39865508200796</v>
      </c>
      <c r="AT84" s="5">
        <f t="shared" si="32"/>
        <v>670.15761246314264</v>
      </c>
      <c r="AU84" s="5">
        <f t="shared" si="32"/>
        <v>739.57022696978606</v>
      </c>
      <c r="AV84" s="5">
        <f t="shared" si="33"/>
        <v>646.3664106996132</v>
      </c>
      <c r="AW84" s="5">
        <f t="shared" si="33"/>
        <v>686.15757824571085</v>
      </c>
      <c r="AX84" s="5">
        <f t="shared" si="33"/>
        <v>692.46951064573852</v>
      </c>
      <c r="AY84" s="5">
        <f t="shared" si="33"/>
        <v>693.45539110114555</v>
      </c>
      <c r="AZ84" s="5">
        <f t="shared" si="34"/>
        <v>670.75225634018534</v>
      </c>
      <c r="BA84" s="5">
        <f t="shared" si="21"/>
        <v>682.29850322275536</v>
      </c>
      <c r="BB84" s="5">
        <f t="shared" si="21"/>
        <v>691.98421849410943</v>
      </c>
      <c r="BC84" s="5">
        <f t="shared" si="21"/>
        <v>810.7879713333266</v>
      </c>
      <c r="BD84" s="5">
        <f t="shared" si="35"/>
        <v>739.51520002883353</v>
      </c>
      <c r="BE84" s="5">
        <f t="shared" si="22"/>
        <v>1489.2570159768936</v>
      </c>
      <c r="BF84" s="5">
        <f t="shared" si="22"/>
        <v>1511.3379429921699</v>
      </c>
      <c r="BG84" s="5">
        <f t="shared" si="22"/>
        <v>1461.3073400129645</v>
      </c>
      <c r="BH84" s="5">
        <f t="shared" si="36"/>
        <v>1482.2043735515035</v>
      </c>
      <c r="BI84" s="5">
        <f t="shared" si="36"/>
        <v>1459.7812521279834</v>
      </c>
      <c r="BJ84" s="5">
        <f t="shared" si="36"/>
        <v>1472.7499357816928</v>
      </c>
      <c r="BK84" s="5">
        <f t="shared" si="36"/>
        <v>1477.2709384730947</v>
      </c>
      <c r="BL84" s="5">
        <f t="shared" si="37"/>
        <v>1429.6583116011302</v>
      </c>
      <c r="BM84" s="5">
        <f t="shared" si="23"/>
        <v>1486.1730275004725</v>
      </c>
      <c r="BN84" s="5">
        <f t="shared" si="23"/>
        <v>1409.7754837975165</v>
      </c>
      <c r="BO84" s="5">
        <f t="shared" si="23"/>
        <v>1499.8632182750655</v>
      </c>
      <c r="BP84" s="5">
        <f t="shared" si="38"/>
        <v>1450.1631600566939</v>
      </c>
      <c r="BQ84" s="5">
        <f t="shared" si="24"/>
        <v>2116.6556710589016</v>
      </c>
      <c r="BR84" s="5">
        <f t="shared" si="24"/>
        <v>2181.4955554553126</v>
      </c>
      <c r="BS84" s="5">
        <f t="shared" si="24"/>
        <v>2200.8775669827505</v>
      </c>
      <c r="BT84" s="5">
        <f t="shared" si="39"/>
        <v>2128.5707842511165</v>
      </c>
      <c r="BU84" s="5">
        <f t="shared" si="39"/>
        <v>2145.9388303736946</v>
      </c>
      <c r="BV84" s="5">
        <f t="shared" si="39"/>
        <v>2165.2194464274312</v>
      </c>
      <c r="BW84" s="5">
        <f t="shared" si="39"/>
        <v>2170.7263295742409</v>
      </c>
      <c r="BX84" s="5">
        <f t="shared" si="40"/>
        <v>2100.4105679413151</v>
      </c>
      <c r="BY84" s="5">
        <f t="shared" si="25"/>
        <v>2168.4715307232282</v>
      </c>
      <c r="BZ84" s="5">
        <f t="shared" si="25"/>
        <v>2101.7597022916257</v>
      </c>
      <c r="CA84" s="5">
        <f t="shared" si="25"/>
        <v>2310.6511896083921</v>
      </c>
      <c r="CB84" s="5">
        <f t="shared" si="41"/>
        <v>2189.6783600855269</v>
      </c>
    </row>
    <row r="85" spans="1:80" x14ac:dyDescent="0.3">
      <c r="A85" s="189" t="s">
        <v>238</v>
      </c>
      <c r="B85" s="189" t="s">
        <v>273</v>
      </c>
      <c r="C85" s="189" t="s">
        <v>314</v>
      </c>
      <c r="D85" s="189" t="s">
        <v>427</v>
      </c>
      <c r="E85" s="189" t="s">
        <v>428</v>
      </c>
      <c r="F85" s="4">
        <v>1522.005830821071</v>
      </c>
      <c r="G85" s="4">
        <v>1666.2446955657645</v>
      </c>
      <c r="H85" s="4">
        <v>2140.9002904118984</v>
      </c>
      <c r="I85" s="4">
        <v>2382.9618287229341</v>
      </c>
      <c r="J85" s="4">
        <v>2417.895605997544</v>
      </c>
      <c r="K85" s="4">
        <v>2368.1645285854388</v>
      </c>
      <c r="L85" s="4">
        <v>2359.7675141244481</v>
      </c>
      <c r="M85" s="4">
        <v>2289.0518408151456</v>
      </c>
      <c r="N85" s="4">
        <v>2481.3948406141753</v>
      </c>
      <c r="O85" s="4">
        <v>2619.6179405585694</v>
      </c>
      <c r="P85" s="4">
        <v>2792.7301419657074</v>
      </c>
      <c r="Q85" s="4">
        <v>2996.2828073391829</v>
      </c>
      <c r="R85" s="4">
        <v>4053.5017248986442</v>
      </c>
      <c r="S85" s="4">
        <v>3990.6435090602195</v>
      </c>
      <c r="T85" s="4">
        <v>4184.3160381237076</v>
      </c>
      <c r="U85" s="4">
        <v>4350.156265997115</v>
      </c>
      <c r="V85" s="4">
        <v>4325.6258300257887</v>
      </c>
      <c r="W85" s="4">
        <v>4138.3792968833459</v>
      </c>
      <c r="X85" s="4">
        <v>4316.2402591436658</v>
      </c>
      <c r="Y85" s="4">
        <v>4117.9983667178458</v>
      </c>
      <c r="Z85" s="4">
        <v>4139.9699591655717</v>
      </c>
      <c r="AA85" s="4">
        <v>4177.5140920598215</v>
      </c>
      <c r="AB85" s="4">
        <v>4396.3608613774722</v>
      </c>
      <c r="AC85" s="4">
        <v>4343.7758965784506</v>
      </c>
      <c r="AD85" s="5">
        <f t="shared" si="30"/>
        <v>5575.5075557197151</v>
      </c>
      <c r="AE85" s="5">
        <f t="shared" si="30"/>
        <v>5656.8882046259841</v>
      </c>
      <c r="AF85" s="5">
        <f t="shared" si="30"/>
        <v>6325.2163285356055</v>
      </c>
      <c r="AG85" s="5">
        <f t="shared" si="30"/>
        <v>6733.1180947200492</v>
      </c>
      <c r="AH85" s="143">
        <v>6743.5214360233313</v>
      </c>
      <c r="AI85" s="143">
        <v>6506.5438254687851</v>
      </c>
      <c r="AJ85" s="143">
        <v>6676.0077732681139</v>
      </c>
      <c r="AK85" s="143">
        <v>6407.0502075329923</v>
      </c>
      <c r="AL85" s="5">
        <f t="shared" si="31"/>
        <v>6621.364799779747</v>
      </c>
      <c r="AM85" s="5">
        <f t="shared" si="31"/>
        <v>6797.1320326183904</v>
      </c>
      <c r="AN85" s="5">
        <f t="shared" si="31"/>
        <v>7189.0910033431792</v>
      </c>
      <c r="AO85" s="5">
        <f t="shared" si="31"/>
        <v>7340.0587039176335</v>
      </c>
      <c r="AP85" s="4">
        <v>248880</v>
      </c>
      <c r="AQ85" s="4">
        <v>251023.95499999999</v>
      </c>
      <c r="AR85" s="4">
        <v>252275.03899999999</v>
      </c>
      <c r="AS85" s="5">
        <f t="shared" si="32"/>
        <v>611.54204067063279</v>
      </c>
      <c r="AT85" s="5">
        <f t="shared" si="32"/>
        <v>669.49722579788033</v>
      </c>
      <c r="AU85" s="5">
        <f t="shared" si="32"/>
        <v>860.21387432172071</v>
      </c>
      <c r="AV85" s="5">
        <f t="shared" si="33"/>
        <v>949.29658355631216</v>
      </c>
      <c r="AW85" s="5">
        <f t="shared" si="33"/>
        <v>963.21309494049842</v>
      </c>
      <c r="AX85" s="5">
        <f t="shared" si="33"/>
        <v>943.40180744321344</v>
      </c>
      <c r="AY85" s="5">
        <f t="shared" si="33"/>
        <v>940.05670260611123</v>
      </c>
      <c r="AZ85" s="5">
        <f t="shared" si="34"/>
        <v>907.36358614343351</v>
      </c>
      <c r="BA85" s="5">
        <f t="shared" ref="BA85:BC148" si="42">IFERROR((N85/$AQ85)*100000,"")</f>
        <v>988.5091805736929</v>
      </c>
      <c r="BB85" s="5">
        <f t="shared" si="42"/>
        <v>1043.5728895111106</v>
      </c>
      <c r="BC85" s="5">
        <f t="shared" si="42"/>
        <v>1112.5353124030364</v>
      </c>
      <c r="BD85" s="5">
        <f t="shared" si="35"/>
        <v>1187.704823757527</v>
      </c>
      <c r="BE85" s="5">
        <f t="shared" ref="BE85:BG148" si="43">IFERROR((R85/$AP85)*100000,"")</f>
        <v>1628.6972536558358</v>
      </c>
      <c r="BF85" s="5">
        <f t="shared" si="43"/>
        <v>1603.4408184909271</v>
      </c>
      <c r="BG85" s="5">
        <f t="shared" si="43"/>
        <v>1681.2584531194584</v>
      </c>
      <c r="BH85" s="5">
        <f t="shared" si="36"/>
        <v>1732.96459534992</v>
      </c>
      <c r="BI85" s="5">
        <f t="shared" si="36"/>
        <v>1723.192445926441</v>
      </c>
      <c r="BJ85" s="5">
        <f t="shared" si="36"/>
        <v>1648.599352553164</v>
      </c>
      <c r="BK85" s="5">
        <f t="shared" si="36"/>
        <v>1719.4535314941022</v>
      </c>
      <c r="BL85" s="5">
        <f t="shared" si="37"/>
        <v>1632.3447547729231</v>
      </c>
      <c r="BM85" s="5">
        <f t="shared" ref="BM85:BO148" si="44">IFERROR((Z85/$AQ85)*100000,"")</f>
        <v>1649.2330220697747</v>
      </c>
      <c r="BN85" s="5">
        <f t="shared" si="44"/>
        <v>1664.1894165279252</v>
      </c>
      <c r="BO85" s="5">
        <f t="shared" si="44"/>
        <v>1751.3710440015466</v>
      </c>
      <c r="BP85" s="5">
        <f t="shared" si="38"/>
        <v>1721.8413338857717</v>
      </c>
      <c r="BQ85" s="5">
        <f t="shared" ref="BQ85:BS148" si="45">IFERROR((AD85/$AP85)*100000,"")</f>
        <v>2240.2392943264686</v>
      </c>
      <c r="BR85" s="5">
        <f t="shared" si="45"/>
        <v>2272.9380442888073</v>
      </c>
      <c r="BS85" s="5">
        <f t="shared" si="45"/>
        <v>2541.4723274411785</v>
      </c>
      <c r="BT85" s="5">
        <f t="shared" si="39"/>
        <v>2682.2611789062321</v>
      </c>
      <c r="BU85" s="5">
        <f t="shared" si="39"/>
        <v>2686.4055408669392</v>
      </c>
      <c r="BV85" s="5">
        <f t="shared" si="39"/>
        <v>2592.0011599963782</v>
      </c>
      <c r="BW85" s="5">
        <f t="shared" si="39"/>
        <v>2659.510234100213</v>
      </c>
      <c r="BX85" s="5">
        <f t="shared" si="40"/>
        <v>2539.708340916357</v>
      </c>
      <c r="BY85" s="5">
        <f t="shared" ref="BY85:CA148" si="46">IFERROR((AL85/$AQ85)*100000,"")</f>
        <v>2637.7422026434679</v>
      </c>
      <c r="BZ85" s="5">
        <f t="shared" si="46"/>
        <v>2707.7623060390356</v>
      </c>
      <c r="CA85" s="5">
        <f t="shared" si="46"/>
        <v>2863.9063564045828</v>
      </c>
      <c r="CB85" s="5">
        <f t="shared" si="41"/>
        <v>2909.5461576432986</v>
      </c>
    </row>
    <row r="86" spans="1:80" x14ac:dyDescent="0.3">
      <c r="A86" s="189" t="s">
        <v>223</v>
      </c>
      <c r="B86" s="189" t="s">
        <v>218</v>
      </c>
      <c r="C86" s="189" t="s">
        <v>231</v>
      </c>
      <c r="D86" s="189" t="s">
        <v>429</v>
      </c>
      <c r="E86" s="189" t="s">
        <v>430</v>
      </c>
      <c r="F86" s="4">
        <v>1196.6942565156603</v>
      </c>
      <c r="G86" s="4">
        <v>1190.7074530856976</v>
      </c>
      <c r="H86" s="4">
        <v>1208.751050887184</v>
      </c>
      <c r="I86" s="4">
        <v>1233.5653558772178</v>
      </c>
      <c r="J86" s="4">
        <v>1280.3859512948397</v>
      </c>
      <c r="K86" s="4">
        <v>1257.6159297328563</v>
      </c>
      <c r="L86" s="4">
        <v>1314.9890344873379</v>
      </c>
      <c r="M86" s="4">
        <v>1342.675871232196</v>
      </c>
      <c r="N86" s="4">
        <v>1305.9426440600682</v>
      </c>
      <c r="O86" s="4">
        <v>1229.7347022458105</v>
      </c>
      <c r="P86" s="4">
        <v>1260.1296851420402</v>
      </c>
      <c r="Q86" s="4">
        <v>1342.1978930163461</v>
      </c>
      <c r="R86" s="4">
        <v>2028.6982124192514</v>
      </c>
      <c r="S86" s="4">
        <v>2008.8120574316074</v>
      </c>
      <c r="T86" s="4">
        <v>2137.3545899324213</v>
      </c>
      <c r="U86" s="4">
        <v>2110.7982593072193</v>
      </c>
      <c r="V86" s="4">
        <v>2092.1012944368731</v>
      </c>
      <c r="W86" s="4">
        <v>2059.1323698288488</v>
      </c>
      <c r="X86" s="4">
        <v>2132.6339993666606</v>
      </c>
      <c r="Y86" s="4">
        <v>2127.8947384816802</v>
      </c>
      <c r="Z86" s="4">
        <v>2141.3612955567542</v>
      </c>
      <c r="AA86" s="4">
        <v>2157.0445203029508</v>
      </c>
      <c r="AB86" s="4">
        <v>2188.8087446292134</v>
      </c>
      <c r="AC86" s="4">
        <v>2331.3404885590971</v>
      </c>
      <c r="AD86" s="5">
        <f t="shared" si="30"/>
        <v>3225.3924689349114</v>
      </c>
      <c r="AE86" s="5">
        <f t="shared" si="30"/>
        <v>3199.5195105173052</v>
      </c>
      <c r="AF86" s="5">
        <f t="shared" si="30"/>
        <v>3346.1056408196055</v>
      </c>
      <c r="AG86" s="5">
        <f t="shared" si="30"/>
        <v>3344.3636151844371</v>
      </c>
      <c r="AH86" s="143">
        <v>3372.4872457317124</v>
      </c>
      <c r="AI86" s="143">
        <v>3316.7482995617052</v>
      </c>
      <c r="AJ86" s="143">
        <v>3447.623033853999</v>
      </c>
      <c r="AK86" s="143">
        <v>3470.5706097138764</v>
      </c>
      <c r="AL86" s="5">
        <f t="shared" si="31"/>
        <v>3447.3039396168224</v>
      </c>
      <c r="AM86" s="5">
        <f t="shared" si="31"/>
        <v>3386.779222548761</v>
      </c>
      <c r="AN86" s="5">
        <f t="shared" si="31"/>
        <v>3448.9384297712536</v>
      </c>
      <c r="AO86" s="5">
        <f t="shared" si="31"/>
        <v>3673.5383815754431</v>
      </c>
      <c r="AP86" s="4">
        <v>93019</v>
      </c>
      <c r="AQ86" s="4">
        <v>93065.596999999994</v>
      </c>
      <c r="AR86" s="4">
        <v>93172.046000000002</v>
      </c>
      <c r="AS86" s="5">
        <f t="shared" si="32"/>
        <v>1286.5051833664738</v>
      </c>
      <c r="AT86" s="5">
        <f t="shared" si="32"/>
        <v>1280.0690752273165</v>
      </c>
      <c r="AU86" s="5">
        <f t="shared" si="32"/>
        <v>1299.4668303112096</v>
      </c>
      <c r="AV86" s="5">
        <f t="shared" si="33"/>
        <v>1325.4794420726898</v>
      </c>
      <c r="AW86" s="5">
        <f t="shared" si="33"/>
        <v>1375.788683002635</v>
      </c>
      <c r="AX86" s="5">
        <f t="shared" si="33"/>
        <v>1351.3220462475047</v>
      </c>
      <c r="AY86" s="5">
        <f t="shared" si="33"/>
        <v>1412.9700736646412</v>
      </c>
      <c r="AZ86" s="5">
        <f t="shared" si="34"/>
        <v>1441.0715755154672</v>
      </c>
      <c r="BA86" s="5">
        <f t="shared" si="42"/>
        <v>1403.2496283885314</v>
      </c>
      <c r="BB86" s="5">
        <f t="shared" si="42"/>
        <v>1321.3633629254111</v>
      </c>
      <c r="BC86" s="5">
        <f t="shared" si="42"/>
        <v>1354.023103878053</v>
      </c>
      <c r="BD86" s="5">
        <f t="shared" si="35"/>
        <v>1440.5585694837548</v>
      </c>
      <c r="BE86" s="5">
        <f t="shared" si="43"/>
        <v>2180.9503568295204</v>
      </c>
      <c r="BF86" s="5">
        <f t="shared" si="43"/>
        <v>2159.5717621470963</v>
      </c>
      <c r="BG86" s="5">
        <f t="shared" si="43"/>
        <v>2297.7613067571369</v>
      </c>
      <c r="BH86" s="5">
        <f t="shared" si="36"/>
        <v>2268.0757738084667</v>
      </c>
      <c r="BI86" s="5">
        <f t="shared" si="36"/>
        <v>2247.985680935215</v>
      </c>
      <c r="BJ86" s="5">
        <f t="shared" si="36"/>
        <v>2212.560211512799</v>
      </c>
      <c r="BK86" s="5">
        <f t="shared" si="36"/>
        <v>2291.5385148892997</v>
      </c>
      <c r="BL86" s="5">
        <f t="shared" si="37"/>
        <v>2283.8338641631631</v>
      </c>
      <c r="BM86" s="5">
        <f t="shared" si="44"/>
        <v>2300.9160899239214</v>
      </c>
      <c r="BN86" s="5">
        <f t="shared" si="44"/>
        <v>2317.7678861319191</v>
      </c>
      <c r="BO86" s="5">
        <f t="shared" si="44"/>
        <v>2351.8988919495282</v>
      </c>
      <c r="BP86" s="5">
        <f t="shared" si="38"/>
        <v>2502.1887879966671</v>
      </c>
      <c r="BQ86" s="5">
        <f t="shared" si="45"/>
        <v>3467.4555401959942</v>
      </c>
      <c r="BR86" s="5">
        <f t="shared" si="45"/>
        <v>3439.640837374413</v>
      </c>
      <c r="BS86" s="5">
        <f t="shared" si="45"/>
        <v>3597.2281370683463</v>
      </c>
      <c r="BT86" s="5">
        <f t="shared" si="39"/>
        <v>3593.5552158811565</v>
      </c>
      <c r="BU86" s="5">
        <f t="shared" si="39"/>
        <v>3623.7743639378496</v>
      </c>
      <c r="BV86" s="5">
        <f t="shared" si="39"/>
        <v>3563.8822577603037</v>
      </c>
      <c r="BW86" s="5">
        <f t="shared" si="39"/>
        <v>3704.5085885539411</v>
      </c>
      <c r="BX86" s="5">
        <f t="shared" si="40"/>
        <v>3724.905439678631</v>
      </c>
      <c r="BY86" s="5">
        <f t="shared" si="46"/>
        <v>3704.165718312453</v>
      </c>
      <c r="BZ86" s="5">
        <f t="shared" si="46"/>
        <v>3639.13124905733</v>
      </c>
      <c r="CA86" s="5">
        <f t="shared" si="46"/>
        <v>3705.9219958275817</v>
      </c>
      <c r="CB86" s="5">
        <f t="shared" si="41"/>
        <v>3942.7473574804217</v>
      </c>
    </row>
    <row r="87" spans="1:80" x14ac:dyDescent="0.3">
      <c r="A87" s="189" t="s">
        <v>238</v>
      </c>
      <c r="B87" s="189" t="s">
        <v>273</v>
      </c>
      <c r="C87" s="189" t="s">
        <v>314</v>
      </c>
      <c r="D87" s="189" t="s">
        <v>431</v>
      </c>
      <c r="E87" s="189" t="s">
        <v>432</v>
      </c>
      <c r="F87" s="4">
        <v>2224.6992446910936</v>
      </c>
      <c r="G87" s="4">
        <v>2230.1646060729531</v>
      </c>
      <c r="H87" s="4">
        <v>2239.8848785745613</v>
      </c>
      <c r="I87" s="4">
        <v>2217.3289789984906</v>
      </c>
      <c r="J87" s="4">
        <v>1305.2030539766602</v>
      </c>
      <c r="K87" s="4">
        <v>1319.4538689815868</v>
      </c>
      <c r="L87" s="4">
        <v>1322.3340683552349</v>
      </c>
      <c r="M87" s="4">
        <v>1290.0182435707231</v>
      </c>
      <c r="N87" s="4">
        <v>2525.2818886818213</v>
      </c>
      <c r="O87" s="4">
        <v>2408.1758685504064</v>
      </c>
      <c r="P87" s="4">
        <v>2179.3698372009767</v>
      </c>
      <c r="Q87" s="4">
        <v>2005.2069434990067</v>
      </c>
      <c r="R87" s="4">
        <v>4356.6404347967091</v>
      </c>
      <c r="S87" s="4">
        <v>4494.4951065223904</v>
      </c>
      <c r="T87" s="4">
        <v>4554.3565897655972</v>
      </c>
      <c r="U87" s="4">
        <v>4555.2785416300221</v>
      </c>
      <c r="V87" s="4">
        <v>5523.437933137965</v>
      </c>
      <c r="W87" s="4">
        <v>5584.8514781139229</v>
      </c>
      <c r="X87" s="4">
        <v>5582.2864132593613</v>
      </c>
      <c r="Y87" s="4">
        <v>5463.8820835946835</v>
      </c>
      <c r="Z87" s="4">
        <v>4557.5979688241505</v>
      </c>
      <c r="AA87" s="4">
        <v>4539.9586394786957</v>
      </c>
      <c r="AB87" s="4">
        <v>4625.5181213425894</v>
      </c>
      <c r="AC87" s="4">
        <v>4422.992033711188</v>
      </c>
      <c r="AD87" s="5">
        <f t="shared" si="30"/>
        <v>6581.3396794878026</v>
      </c>
      <c r="AE87" s="5">
        <f t="shared" si="30"/>
        <v>6724.6597125953431</v>
      </c>
      <c r="AF87" s="5">
        <f t="shared" si="30"/>
        <v>6794.2414683401585</v>
      </c>
      <c r="AG87" s="5">
        <f t="shared" si="30"/>
        <v>6772.6075206285132</v>
      </c>
      <c r="AH87" s="143">
        <v>6828.6409871146243</v>
      </c>
      <c r="AI87" s="143">
        <v>6904.3053470955092</v>
      </c>
      <c r="AJ87" s="143">
        <v>6904.6204816145964</v>
      </c>
      <c r="AK87" s="143">
        <v>6753.9003271654055</v>
      </c>
      <c r="AL87" s="5">
        <f t="shared" si="31"/>
        <v>7082.8798575059718</v>
      </c>
      <c r="AM87" s="5">
        <f t="shared" si="31"/>
        <v>6948.1345080291021</v>
      </c>
      <c r="AN87" s="5">
        <f t="shared" si="31"/>
        <v>6804.8879585435661</v>
      </c>
      <c r="AO87" s="5">
        <f t="shared" si="31"/>
        <v>6428.1989772101952</v>
      </c>
      <c r="AP87" s="4">
        <v>256039</v>
      </c>
      <c r="AQ87" s="4">
        <v>259567.34</v>
      </c>
      <c r="AR87" s="4">
        <v>262828.66100000002</v>
      </c>
      <c r="AS87" s="5">
        <f t="shared" si="32"/>
        <v>868.89077237885385</v>
      </c>
      <c r="AT87" s="5">
        <f t="shared" si="32"/>
        <v>871.02535397847714</v>
      </c>
      <c r="AU87" s="5">
        <f t="shared" si="32"/>
        <v>874.82175706613486</v>
      </c>
      <c r="AV87" s="5">
        <f t="shared" si="33"/>
        <v>854.24035974575634</v>
      </c>
      <c r="AW87" s="5">
        <f t="shared" si="33"/>
        <v>502.83793561110588</v>
      </c>
      <c r="AX87" s="5">
        <f t="shared" si="33"/>
        <v>508.3281544517838</v>
      </c>
      <c r="AY87" s="5">
        <f t="shared" si="33"/>
        <v>509.43776992715448</v>
      </c>
      <c r="AZ87" s="5">
        <f t="shared" si="34"/>
        <v>490.82099290941602</v>
      </c>
      <c r="BA87" s="5">
        <f t="shared" si="42"/>
        <v>972.8812140548273</v>
      </c>
      <c r="BB87" s="5">
        <f t="shared" si="42"/>
        <v>927.76536083099154</v>
      </c>
      <c r="BC87" s="5">
        <f t="shared" si="42"/>
        <v>839.61635435373989</v>
      </c>
      <c r="BD87" s="5">
        <f t="shared" si="35"/>
        <v>762.93313517242575</v>
      </c>
      <c r="BE87" s="5">
        <f t="shared" si="43"/>
        <v>1701.5534488092476</v>
      </c>
      <c r="BF87" s="5">
        <f t="shared" si="43"/>
        <v>1755.3947275697806</v>
      </c>
      <c r="BG87" s="5">
        <f t="shared" si="43"/>
        <v>1778.7745576906632</v>
      </c>
      <c r="BH87" s="5">
        <f t="shared" si="36"/>
        <v>1754.9505810823589</v>
      </c>
      <c r="BI87" s="5">
        <f t="shared" si="36"/>
        <v>2127.9402613356388</v>
      </c>
      <c r="BJ87" s="5">
        <f t="shared" si="36"/>
        <v>2151.6002275609571</v>
      </c>
      <c r="BK87" s="5">
        <f t="shared" si="36"/>
        <v>2150.6120197014625</v>
      </c>
      <c r="BL87" s="5">
        <f t="shared" si="37"/>
        <v>2078.8760490602217</v>
      </c>
      <c r="BM87" s="5">
        <f t="shared" si="44"/>
        <v>1755.8441554411854</v>
      </c>
      <c r="BN87" s="5">
        <f t="shared" si="44"/>
        <v>1749.0484894897393</v>
      </c>
      <c r="BO87" s="5">
        <f t="shared" si="44"/>
        <v>1782.0108343917957</v>
      </c>
      <c r="BP87" s="5">
        <f t="shared" si="38"/>
        <v>1682.8423570255861</v>
      </c>
      <c r="BQ87" s="5">
        <f t="shared" si="45"/>
        <v>2570.4442211881014</v>
      </c>
      <c r="BR87" s="5">
        <f t="shared" si="45"/>
        <v>2626.4200815482577</v>
      </c>
      <c r="BS87" s="5">
        <f t="shared" si="45"/>
        <v>2653.5963147567982</v>
      </c>
      <c r="BT87" s="5">
        <f t="shared" si="39"/>
        <v>2609.1909408281153</v>
      </c>
      <c r="BU87" s="5">
        <f t="shared" si="39"/>
        <v>2630.7781969467437</v>
      </c>
      <c r="BV87" s="5">
        <f t="shared" si="39"/>
        <v>2659.9283820127403</v>
      </c>
      <c r="BW87" s="5">
        <f t="shared" si="39"/>
        <v>2660.049789628617</v>
      </c>
      <c r="BX87" s="5">
        <f t="shared" si="40"/>
        <v>2569.6970419696372</v>
      </c>
      <c r="BY87" s="5">
        <f t="shared" si="46"/>
        <v>2728.7253694960127</v>
      </c>
      <c r="BZ87" s="5">
        <f t="shared" si="46"/>
        <v>2676.8138503207306</v>
      </c>
      <c r="CA87" s="5">
        <f t="shared" si="46"/>
        <v>2621.6271887455355</v>
      </c>
      <c r="CB87" s="5">
        <f t="shared" si="41"/>
        <v>2445.7754921980122</v>
      </c>
    </row>
    <row r="88" spans="1:80" x14ac:dyDescent="0.3">
      <c r="A88" s="189" t="s">
        <v>229</v>
      </c>
      <c r="B88" s="189" t="s">
        <v>260</v>
      </c>
      <c r="C88" s="189" t="s">
        <v>271</v>
      </c>
      <c r="D88" s="189" t="s">
        <v>433</v>
      </c>
      <c r="E88" s="189" t="s">
        <v>434</v>
      </c>
      <c r="F88" s="4">
        <v>1399.8589985163005</v>
      </c>
      <c r="G88" s="4">
        <v>1466.8734841429869</v>
      </c>
      <c r="H88" s="4">
        <v>1489.9456477748604</v>
      </c>
      <c r="I88" s="4">
        <v>1369.2525089987862</v>
      </c>
      <c r="J88" s="4">
        <v>1459.749968791026</v>
      </c>
      <c r="K88" s="4">
        <v>1442.7811935419197</v>
      </c>
      <c r="L88" s="4">
        <v>1679.0046789186244</v>
      </c>
      <c r="M88" s="4">
        <v>1591.8938883440519</v>
      </c>
      <c r="N88" s="4">
        <v>1315.4056953159895</v>
      </c>
      <c r="O88" s="4">
        <v>1383.7923363096681</v>
      </c>
      <c r="P88" s="4">
        <v>1571.5754990130461</v>
      </c>
      <c r="Q88" s="4">
        <v>1729.4033520207204</v>
      </c>
      <c r="R88" s="4">
        <v>3339.122511362737</v>
      </c>
      <c r="S88" s="4">
        <v>3347.6282960415101</v>
      </c>
      <c r="T88" s="4">
        <v>3492.1944905831933</v>
      </c>
      <c r="U88" s="4">
        <v>3580.9230435929267</v>
      </c>
      <c r="V88" s="4">
        <v>3278.0739900953158</v>
      </c>
      <c r="W88" s="4">
        <v>3314.3391572655</v>
      </c>
      <c r="X88" s="4">
        <v>3464.4506752844081</v>
      </c>
      <c r="Y88" s="4">
        <v>3468.3725635806586</v>
      </c>
      <c r="Z88" s="4">
        <v>3427.552818407004</v>
      </c>
      <c r="AA88" s="4">
        <v>3334.1864840656872</v>
      </c>
      <c r="AB88" s="4">
        <v>3412.5132531292425</v>
      </c>
      <c r="AC88" s="4">
        <v>3612.1713203261888</v>
      </c>
      <c r="AD88" s="5">
        <f t="shared" si="30"/>
        <v>4738.9815098790377</v>
      </c>
      <c r="AE88" s="5">
        <f t="shared" si="30"/>
        <v>4814.501780184497</v>
      </c>
      <c r="AF88" s="5">
        <f t="shared" si="30"/>
        <v>4982.1401383580542</v>
      </c>
      <c r="AG88" s="5">
        <f t="shared" si="30"/>
        <v>4950.1755525917124</v>
      </c>
      <c r="AH88" s="143">
        <v>4737.8239588863416</v>
      </c>
      <c r="AI88" s="143">
        <v>4757.1203508074195</v>
      </c>
      <c r="AJ88" s="143">
        <v>5143.4553542030317</v>
      </c>
      <c r="AK88" s="143">
        <v>5060.2664519247101</v>
      </c>
      <c r="AL88" s="5">
        <f t="shared" si="31"/>
        <v>4742.9585137229933</v>
      </c>
      <c r="AM88" s="5">
        <f t="shared" si="31"/>
        <v>4717.9788203753551</v>
      </c>
      <c r="AN88" s="5">
        <f t="shared" si="31"/>
        <v>4984.0887521422883</v>
      </c>
      <c r="AO88" s="5">
        <f t="shared" si="31"/>
        <v>5341.5746723469092</v>
      </c>
      <c r="AP88" s="4">
        <v>191041</v>
      </c>
      <c r="AQ88" s="4">
        <v>191339.755</v>
      </c>
      <c r="AR88" s="4">
        <v>192256.872</v>
      </c>
      <c r="AS88" s="5">
        <f t="shared" si="32"/>
        <v>732.75317786040716</v>
      </c>
      <c r="AT88" s="5">
        <f t="shared" si="32"/>
        <v>767.83176603084519</v>
      </c>
      <c r="AU88" s="5">
        <f t="shared" si="32"/>
        <v>779.90884039282685</v>
      </c>
      <c r="AV88" s="5">
        <f t="shared" si="33"/>
        <v>715.61318190189286</v>
      </c>
      <c r="AW88" s="5">
        <f t="shared" si="33"/>
        <v>762.90991842809979</v>
      </c>
      <c r="AX88" s="5">
        <f t="shared" si="33"/>
        <v>754.04151821032679</v>
      </c>
      <c r="AY88" s="5">
        <f t="shared" si="33"/>
        <v>877.49912657650498</v>
      </c>
      <c r="AZ88" s="5">
        <f t="shared" si="34"/>
        <v>828.00363481626391</v>
      </c>
      <c r="BA88" s="5">
        <f t="shared" si="42"/>
        <v>687.47119244298676</v>
      </c>
      <c r="BB88" s="5">
        <f t="shared" si="42"/>
        <v>723.21213974046748</v>
      </c>
      <c r="BC88" s="5">
        <f t="shared" si="42"/>
        <v>821.35335597824201</v>
      </c>
      <c r="BD88" s="5">
        <f t="shared" si="35"/>
        <v>899.52745721397173</v>
      </c>
      <c r="BE88" s="5">
        <f t="shared" si="43"/>
        <v>1747.8564870173088</v>
      </c>
      <c r="BF88" s="5">
        <f t="shared" si="43"/>
        <v>1752.3088216882816</v>
      </c>
      <c r="BG88" s="5">
        <f t="shared" si="43"/>
        <v>1827.9816848651303</v>
      </c>
      <c r="BH88" s="5">
        <f t="shared" si="36"/>
        <v>1871.4997537197255</v>
      </c>
      <c r="BI88" s="5">
        <f t="shared" si="36"/>
        <v>1713.2215885273374</v>
      </c>
      <c r="BJ88" s="5">
        <f t="shared" si="36"/>
        <v>1732.1748725274053</v>
      </c>
      <c r="BK88" s="5">
        <f t="shared" si="36"/>
        <v>1810.6277366584943</v>
      </c>
      <c r="BL88" s="5">
        <f t="shared" si="37"/>
        <v>1804.0304762581693</v>
      </c>
      <c r="BM88" s="5">
        <f t="shared" si="44"/>
        <v>1791.3437896933669</v>
      </c>
      <c r="BN88" s="5">
        <f t="shared" si="44"/>
        <v>1742.5476917045739</v>
      </c>
      <c r="BO88" s="5">
        <f t="shared" si="44"/>
        <v>1783.4836535299432</v>
      </c>
      <c r="BP88" s="5">
        <f t="shared" si="38"/>
        <v>1878.8255955429197</v>
      </c>
      <c r="BQ88" s="5">
        <f t="shared" si="45"/>
        <v>2480.6096648777161</v>
      </c>
      <c r="BR88" s="5">
        <f t="shared" si="45"/>
        <v>2520.1405877191269</v>
      </c>
      <c r="BS88" s="5">
        <f t="shared" si="45"/>
        <v>2607.8905252579571</v>
      </c>
      <c r="BT88" s="5">
        <f t="shared" si="39"/>
        <v>2587.1129356216184</v>
      </c>
      <c r="BU88" s="5">
        <f t="shared" si="39"/>
        <v>2476.1315069554371</v>
      </c>
      <c r="BV88" s="5">
        <f t="shared" si="39"/>
        <v>2486.2163907377321</v>
      </c>
      <c r="BW88" s="5">
        <f t="shared" si="39"/>
        <v>2688.1268632349988</v>
      </c>
      <c r="BX88" s="5">
        <f t="shared" si="40"/>
        <v>2632.0341110744325</v>
      </c>
      <c r="BY88" s="5">
        <f t="shared" si="46"/>
        <v>2478.814982136354</v>
      </c>
      <c r="BZ88" s="5">
        <f t="shared" si="46"/>
        <v>2465.7598314450411</v>
      </c>
      <c r="CA88" s="5">
        <f t="shared" si="46"/>
        <v>2604.837009508185</v>
      </c>
      <c r="CB88" s="5">
        <f t="shared" si="41"/>
        <v>2778.3530527568914</v>
      </c>
    </row>
    <row r="89" spans="1:80" x14ac:dyDescent="0.3">
      <c r="A89" s="189" t="s">
        <v>229</v>
      </c>
      <c r="B89" s="189" t="s">
        <v>267</v>
      </c>
      <c r="C89" s="189" t="s">
        <v>278</v>
      </c>
      <c r="D89" s="189" t="s">
        <v>435</v>
      </c>
      <c r="E89" s="189" t="s">
        <v>436</v>
      </c>
      <c r="F89" s="4">
        <v>8672.6282663569673</v>
      </c>
      <c r="G89" s="4">
        <v>8846.4929526461092</v>
      </c>
      <c r="H89" s="4">
        <v>9118.5773645693935</v>
      </c>
      <c r="I89" s="4">
        <v>7931.4626286329494</v>
      </c>
      <c r="J89" s="4">
        <v>9349.2071905716293</v>
      </c>
      <c r="K89" s="4">
        <v>9807.2036670560101</v>
      </c>
      <c r="L89" s="4">
        <v>10143.317076047879</v>
      </c>
      <c r="M89" s="4">
        <v>8781.3345414891428</v>
      </c>
      <c r="N89" s="4">
        <v>9249.916813727119</v>
      </c>
      <c r="O89" s="4">
        <v>9586.7169138041063</v>
      </c>
      <c r="P89" s="4">
        <v>10448.260121559411</v>
      </c>
      <c r="Q89" s="4">
        <v>9564.869483185701</v>
      </c>
      <c r="R89" s="4">
        <v>18810.008149166752</v>
      </c>
      <c r="S89" s="4">
        <v>18715.110954204916</v>
      </c>
      <c r="T89" s="4">
        <v>19373.489990563688</v>
      </c>
      <c r="U89" s="4">
        <v>19628.418951496082</v>
      </c>
      <c r="V89" s="4">
        <v>18040.660014338959</v>
      </c>
      <c r="W89" s="4">
        <v>18742.734616437323</v>
      </c>
      <c r="X89" s="4">
        <v>19018.474990469153</v>
      </c>
      <c r="Y89" s="4">
        <v>18794.222579619989</v>
      </c>
      <c r="Z89" s="4">
        <v>19477.85945881559</v>
      </c>
      <c r="AA89" s="4">
        <v>19316.140082404949</v>
      </c>
      <c r="AB89" s="4">
        <v>20435.125611367304</v>
      </c>
      <c r="AC89" s="4">
        <v>20380.879001803616</v>
      </c>
      <c r="AD89" s="5">
        <f t="shared" si="30"/>
        <v>27482.636415523717</v>
      </c>
      <c r="AE89" s="5">
        <f t="shared" si="30"/>
        <v>27561.603906851025</v>
      </c>
      <c r="AF89" s="5">
        <f t="shared" si="30"/>
        <v>28492.067355133084</v>
      </c>
      <c r="AG89" s="5">
        <f t="shared" si="30"/>
        <v>27559.881580129033</v>
      </c>
      <c r="AH89" s="143">
        <v>27389.867204910581</v>
      </c>
      <c r="AI89" s="143">
        <v>28549.938283493342</v>
      </c>
      <c r="AJ89" s="143">
        <v>29161.792066517035</v>
      </c>
      <c r="AK89" s="143">
        <v>27575.557121109137</v>
      </c>
      <c r="AL89" s="5">
        <f t="shared" si="31"/>
        <v>28727.776272542709</v>
      </c>
      <c r="AM89" s="5">
        <f t="shared" si="31"/>
        <v>28902.856996209055</v>
      </c>
      <c r="AN89" s="5">
        <f t="shared" si="31"/>
        <v>30883.385732926716</v>
      </c>
      <c r="AO89" s="5">
        <f t="shared" si="31"/>
        <v>29945.748484989315</v>
      </c>
      <c r="AP89" s="4">
        <v>1180934</v>
      </c>
      <c r="AQ89" s="4">
        <v>1194974.379</v>
      </c>
      <c r="AR89" s="4">
        <v>1204851.064</v>
      </c>
      <c r="AS89" s="5">
        <f t="shared" si="32"/>
        <v>734.38721100052737</v>
      </c>
      <c r="AT89" s="5">
        <f t="shared" si="32"/>
        <v>749.10985310323088</v>
      </c>
      <c r="AU89" s="5">
        <f t="shared" si="32"/>
        <v>772.149617554359</v>
      </c>
      <c r="AV89" s="5">
        <f t="shared" si="33"/>
        <v>663.73495264980488</v>
      </c>
      <c r="AW89" s="5">
        <f t="shared" si="33"/>
        <v>782.37720865575386</v>
      </c>
      <c r="AX89" s="5">
        <f t="shared" si="33"/>
        <v>820.70409536839202</v>
      </c>
      <c r="AY89" s="5">
        <f t="shared" si="33"/>
        <v>848.831343525222</v>
      </c>
      <c r="AZ89" s="5">
        <f t="shared" si="34"/>
        <v>728.83153809366956</v>
      </c>
      <c r="BA89" s="5">
        <f t="shared" si="42"/>
        <v>774.06821236349867</v>
      </c>
      <c r="BB89" s="5">
        <f t="shared" si="42"/>
        <v>802.2529254415175</v>
      </c>
      <c r="BC89" s="5">
        <f t="shared" si="42"/>
        <v>874.35013713874878</v>
      </c>
      <c r="BD89" s="5">
        <f t="shared" si="35"/>
        <v>793.86322251574995</v>
      </c>
      <c r="BE89" s="5">
        <f t="shared" si="43"/>
        <v>1592.8077393966769</v>
      </c>
      <c r="BF89" s="5">
        <f t="shared" si="43"/>
        <v>1584.7719647503516</v>
      </c>
      <c r="BG89" s="5">
        <f t="shared" si="43"/>
        <v>1640.5226702392927</v>
      </c>
      <c r="BH89" s="5">
        <f t="shared" si="36"/>
        <v>1642.5807361595394</v>
      </c>
      <c r="BI89" s="5">
        <f t="shared" si="36"/>
        <v>1509.7110307449495</v>
      </c>
      <c r="BJ89" s="5">
        <f t="shared" si="36"/>
        <v>1568.463303131399</v>
      </c>
      <c r="BK89" s="5">
        <f t="shared" si="36"/>
        <v>1591.5383061505081</v>
      </c>
      <c r="BL89" s="5">
        <f t="shared" si="37"/>
        <v>1559.8793196251838</v>
      </c>
      <c r="BM89" s="5">
        <f t="shared" si="44"/>
        <v>1629.9813453000897</v>
      </c>
      <c r="BN89" s="5">
        <f t="shared" si="44"/>
        <v>1616.4480529339407</v>
      </c>
      <c r="BO89" s="5">
        <f t="shared" si="44"/>
        <v>1710.089017010406</v>
      </c>
      <c r="BP89" s="5">
        <f t="shared" si="38"/>
        <v>1691.5683282995062</v>
      </c>
      <c r="BQ89" s="5">
        <f t="shared" si="45"/>
        <v>2327.1949503972041</v>
      </c>
      <c r="BR89" s="5">
        <f t="shared" si="45"/>
        <v>2333.8818178535826</v>
      </c>
      <c r="BS89" s="5">
        <f t="shared" si="45"/>
        <v>2412.6722877936518</v>
      </c>
      <c r="BT89" s="5">
        <f t="shared" si="39"/>
        <v>2306.3156888093445</v>
      </c>
      <c r="BU89" s="5">
        <f t="shared" si="39"/>
        <v>2292.0882394007031</v>
      </c>
      <c r="BV89" s="5">
        <f t="shared" si="39"/>
        <v>2389.1673984997919</v>
      </c>
      <c r="BW89" s="5">
        <f t="shared" si="39"/>
        <v>2440.3696496757307</v>
      </c>
      <c r="BX89" s="5">
        <f t="shared" si="40"/>
        <v>2288.7108577188542</v>
      </c>
      <c r="BY89" s="5">
        <f t="shared" si="46"/>
        <v>2404.0495576635885</v>
      </c>
      <c r="BZ89" s="5">
        <f t="shared" si="46"/>
        <v>2418.7009783754579</v>
      </c>
      <c r="CA89" s="5">
        <f t="shared" si="46"/>
        <v>2584.439154149155</v>
      </c>
      <c r="CB89" s="5">
        <f t="shared" si="41"/>
        <v>2485.4315508152563</v>
      </c>
    </row>
    <row r="90" spans="1:80" x14ac:dyDescent="0.3">
      <c r="A90" s="189" t="s">
        <v>238</v>
      </c>
      <c r="B90" s="189" t="s">
        <v>273</v>
      </c>
      <c r="C90" s="189" t="s">
        <v>314</v>
      </c>
      <c r="D90" s="189" t="s">
        <v>438</v>
      </c>
      <c r="E90" s="189" t="s">
        <v>439</v>
      </c>
      <c r="F90" s="4">
        <v>1794.4592994467901</v>
      </c>
      <c r="G90" s="4">
        <v>1876.1919743590297</v>
      </c>
      <c r="H90" s="4">
        <v>1899.3123021475012</v>
      </c>
      <c r="I90" s="4">
        <v>1883.1133195891698</v>
      </c>
      <c r="J90" s="4">
        <v>2427.6552554886657</v>
      </c>
      <c r="K90" s="4">
        <v>2365.0528077298432</v>
      </c>
      <c r="L90" s="4">
        <v>2429.1753025011385</v>
      </c>
      <c r="M90" s="4">
        <v>2390.2171740157746</v>
      </c>
      <c r="N90" s="4">
        <v>1979.1424356950436</v>
      </c>
      <c r="O90" s="4">
        <v>2143.0389130612693</v>
      </c>
      <c r="P90" s="4">
        <v>2037.5275503605112</v>
      </c>
      <c r="Q90" s="4">
        <v>1815.5260464952466</v>
      </c>
      <c r="R90" s="4">
        <v>5118.2901785230215</v>
      </c>
      <c r="S90" s="4">
        <v>5186.6690626229774</v>
      </c>
      <c r="T90" s="4">
        <v>5280.8875614515537</v>
      </c>
      <c r="U90" s="4">
        <v>5327.9961048193018</v>
      </c>
      <c r="V90" s="4">
        <v>5079.1001158608078</v>
      </c>
      <c r="W90" s="4">
        <v>5030.7917058354969</v>
      </c>
      <c r="X90" s="4">
        <v>5170.4240366372642</v>
      </c>
      <c r="Y90" s="4">
        <v>5152.8626963537135</v>
      </c>
      <c r="Z90" s="4">
        <v>5096.5108226704942</v>
      </c>
      <c r="AA90" s="4">
        <v>5137.6631406785655</v>
      </c>
      <c r="AB90" s="4">
        <v>5410.7746956178962</v>
      </c>
      <c r="AC90" s="4">
        <v>5303.0019806415257</v>
      </c>
      <c r="AD90" s="5">
        <f t="shared" si="30"/>
        <v>6912.7494779698118</v>
      </c>
      <c r="AE90" s="5">
        <f t="shared" si="30"/>
        <v>7062.8610369820071</v>
      </c>
      <c r="AF90" s="5">
        <f t="shared" si="30"/>
        <v>7180.1998635990549</v>
      </c>
      <c r="AG90" s="5">
        <f t="shared" si="30"/>
        <v>7211.1094244084716</v>
      </c>
      <c r="AH90" s="143">
        <v>7506.7553713494726</v>
      </c>
      <c r="AI90" s="143">
        <v>7395.8445135653401</v>
      </c>
      <c r="AJ90" s="143">
        <v>7599.5993391384018</v>
      </c>
      <c r="AK90" s="143">
        <v>7543.0798703694891</v>
      </c>
      <c r="AL90" s="5">
        <f t="shared" si="31"/>
        <v>7075.653258365538</v>
      </c>
      <c r="AM90" s="5">
        <f t="shared" si="31"/>
        <v>7280.7020537398348</v>
      </c>
      <c r="AN90" s="5">
        <f t="shared" si="31"/>
        <v>7448.3022459784079</v>
      </c>
      <c r="AO90" s="5">
        <f t="shared" si="31"/>
        <v>7118.5280271367719</v>
      </c>
      <c r="AP90" s="4">
        <v>302343</v>
      </c>
      <c r="AQ90" s="4">
        <v>308635.31300000002</v>
      </c>
      <c r="AR90" s="4">
        <v>312581.68800000002</v>
      </c>
      <c r="AS90" s="5">
        <f t="shared" si="32"/>
        <v>593.5177263726265</v>
      </c>
      <c r="AT90" s="5">
        <f t="shared" si="32"/>
        <v>620.55082285980814</v>
      </c>
      <c r="AU90" s="5">
        <f t="shared" si="32"/>
        <v>628.19787530966528</v>
      </c>
      <c r="AV90" s="5">
        <f t="shared" si="33"/>
        <v>610.14188599642512</v>
      </c>
      <c r="AW90" s="5">
        <f t="shared" si="33"/>
        <v>786.57728174114197</v>
      </c>
      <c r="AX90" s="5">
        <f t="shared" si="33"/>
        <v>766.29365082726065</v>
      </c>
      <c r="AY90" s="5">
        <f t="shared" si="33"/>
        <v>787.06978760435561</v>
      </c>
      <c r="AZ90" s="5">
        <f t="shared" si="34"/>
        <v>764.66960982556805</v>
      </c>
      <c r="BA90" s="5">
        <f t="shared" si="42"/>
        <v>641.25599124007022</v>
      </c>
      <c r="BB90" s="5">
        <f t="shared" si="42"/>
        <v>694.35959619477148</v>
      </c>
      <c r="BC90" s="5">
        <f t="shared" si="42"/>
        <v>660.17317673577782</v>
      </c>
      <c r="BD90" s="5">
        <f t="shared" si="35"/>
        <v>580.816508513847</v>
      </c>
      <c r="BE90" s="5">
        <f t="shared" si="43"/>
        <v>1692.8753695382468</v>
      </c>
      <c r="BF90" s="5">
        <f t="shared" si="43"/>
        <v>1715.4916973844201</v>
      </c>
      <c r="BG90" s="5">
        <f t="shared" si="43"/>
        <v>1746.6544823103409</v>
      </c>
      <c r="BH90" s="5">
        <f t="shared" si="36"/>
        <v>1726.3080018388243</v>
      </c>
      <c r="BI90" s="5">
        <f t="shared" si="36"/>
        <v>1645.6639606436763</v>
      </c>
      <c r="BJ90" s="5">
        <f t="shared" si="36"/>
        <v>1630.0116979276108</v>
      </c>
      <c r="BK90" s="5">
        <f t="shared" si="36"/>
        <v>1675.2535496925666</v>
      </c>
      <c r="BL90" s="5">
        <f t="shared" si="37"/>
        <v>1648.4851461784008</v>
      </c>
      <c r="BM90" s="5">
        <f t="shared" si="44"/>
        <v>1651.3051514200818</v>
      </c>
      <c r="BN90" s="5">
        <f t="shared" si="44"/>
        <v>1664.6387902730253</v>
      </c>
      <c r="BO90" s="5">
        <f t="shared" si="44"/>
        <v>1753.128844209054</v>
      </c>
      <c r="BP90" s="5">
        <f t="shared" si="38"/>
        <v>1696.5171615048434</v>
      </c>
      <c r="BQ90" s="5">
        <f t="shared" si="45"/>
        <v>2286.3930959108734</v>
      </c>
      <c r="BR90" s="5">
        <f t="shared" si="45"/>
        <v>2336.0425202442284</v>
      </c>
      <c r="BS90" s="5">
        <f t="shared" si="45"/>
        <v>2374.8523576200059</v>
      </c>
      <c r="BT90" s="5">
        <f t="shared" si="39"/>
        <v>2336.4498878352497</v>
      </c>
      <c r="BU90" s="5">
        <f t="shared" si="39"/>
        <v>2432.2412423848182</v>
      </c>
      <c r="BV90" s="5">
        <f t="shared" si="39"/>
        <v>2396.3053487548714</v>
      </c>
      <c r="BW90" s="5">
        <f t="shared" si="39"/>
        <v>2462.3233372969221</v>
      </c>
      <c r="BX90" s="5">
        <f t="shared" si="40"/>
        <v>2413.1547560039689</v>
      </c>
      <c r="BY90" s="5">
        <f t="shared" si="46"/>
        <v>2292.5611426601522</v>
      </c>
      <c r="BZ90" s="5">
        <f t="shared" si="46"/>
        <v>2358.9983864677965</v>
      </c>
      <c r="CA90" s="5">
        <f t="shared" si="46"/>
        <v>2413.3020209448318</v>
      </c>
      <c r="CB90" s="5">
        <f t="shared" si="41"/>
        <v>2277.3336700186901</v>
      </c>
    </row>
    <row r="91" spans="1:80" x14ac:dyDescent="0.3">
      <c r="A91" s="189" t="s">
        <v>238</v>
      </c>
      <c r="B91" s="189" t="s">
        <v>273</v>
      </c>
      <c r="C91" s="189" t="s">
        <v>314</v>
      </c>
      <c r="D91" s="189" t="s">
        <v>442</v>
      </c>
      <c r="E91" s="189" t="s">
        <v>443</v>
      </c>
      <c r="F91" s="4">
        <v>2980.5890733518027</v>
      </c>
      <c r="G91" s="4">
        <v>3202.1197197685251</v>
      </c>
      <c r="H91" s="4">
        <v>2916.4687557621501</v>
      </c>
      <c r="I91" s="4">
        <v>2976.3952869006666</v>
      </c>
      <c r="J91" s="4">
        <v>3060.4709558401855</v>
      </c>
      <c r="K91" s="4">
        <v>3017.5084059556975</v>
      </c>
      <c r="L91" s="4">
        <v>3226.4402077469031</v>
      </c>
      <c r="M91" s="4">
        <v>3003.9070889298719</v>
      </c>
      <c r="N91" s="4">
        <v>2891.2924790472821</v>
      </c>
      <c r="O91" s="4">
        <v>3206.8911729209231</v>
      </c>
      <c r="P91" s="4">
        <v>3068.1030117248283</v>
      </c>
      <c r="Q91" s="4">
        <v>3319.7067371802505</v>
      </c>
      <c r="R91" s="4">
        <v>4668.2551127689039</v>
      </c>
      <c r="S91" s="4">
        <v>4732.8526338637921</v>
      </c>
      <c r="T91" s="4">
        <v>4858.7593750038259</v>
      </c>
      <c r="U91" s="4">
        <v>4795.1172063437634</v>
      </c>
      <c r="V91" s="4">
        <v>4872.9994448507787</v>
      </c>
      <c r="W91" s="4">
        <v>4713.4421168117806</v>
      </c>
      <c r="X91" s="4">
        <v>5032.0012809189275</v>
      </c>
      <c r="Y91" s="4">
        <v>4961.5654635609972</v>
      </c>
      <c r="Z91" s="4">
        <v>4396.3974924626227</v>
      </c>
      <c r="AA91" s="4">
        <v>4393.0207450606649</v>
      </c>
      <c r="AB91" s="4">
        <v>4668.9505104621476</v>
      </c>
      <c r="AC91" s="4">
        <v>4668.4554421414377</v>
      </c>
      <c r="AD91" s="5">
        <f t="shared" si="30"/>
        <v>7648.8441861207066</v>
      </c>
      <c r="AE91" s="5">
        <f t="shared" si="30"/>
        <v>7934.9723536323172</v>
      </c>
      <c r="AF91" s="5">
        <f t="shared" si="30"/>
        <v>7775.2281307659759</v>
      </c>
      <c r="AG91" s="5">
        <f t="shared" si="30"/>
        <v>7771.5124932444305</v>
      </c>
      <c r="AH91" s="143">
        <v>7933.4704006909651</v>
      </c>
      <c r="AI91" s="143">
        <v>7730.9505227674781</v>
      </c>
      <c r="AJ91" s="143">
        <v>8258.4414886658305</v>
      </c>
      <c r="AK91" s="143">
        <v>7965.4725524908681</v>
      </c>
      <c r="AL91" s="5">
        <f t="shared" si="31"/>
        <v>7287.6899715099044</v>
      </c>
      <c r="AM91" s="5">
        <f t="shared" si="31"/>
        <v>7599.911917981588</v>
      </c>
      <c r="AN91" s="5">
        <f t="shared" si="31"/>
        <v>7737.0535221869759</v>
      </c>
      <c r="AO91" s="5">
        <f t="shared" si="31"/>
        <v>7988.1621793216882</v>
      </c>
      <c r="AP91" s="4">
        <v>269100</v>
      </c>
      <c r="AQ91" s="4">
        <v>272564.57199999999</v>
      </c>
      <c r="AR91" s="4">
        <v>274552.212</v>
      </c>
      <c r="AS91" s="5">
        <f t="shared" si="32"/>
        <v>1107.6139254373104</v>
      </c>
      <c r="AT91" s="5">
        <f t="shared" si="32"/>
        <v>1189.9367223220086</v>
      </c>
      <c r="AU91" s="5">
        <f t="shared" si="32"/>
        <v>1083.786234025325</v>
      </c>
      <c r="AV91" s="5">
        <f t="shared" si="33"/>
        <v>1091.9963900886821</v>
      </c>
      <c r="AW91" s="5">
        <f t="shared" si="33"/>
        <v>1122.842537231943</v>
      </c>
      <c r="AX91" s="5">
        <f t="shared" si="33"/>
        <v>1107.0801989466547</v>
      </c>
      <c r="AY91" s="5">
        <f t="shared" si="33"/>
        <v>1183.734255729649</v>
      </c>
      <c r="AZ91" s="5">
        <f t="shared" si="34"/>
        <v>1094.1114140176267</v>
      </c>
      <c r="BA91" s="5">
        <f t="shared" si="42"/>
        <v>1060.7734005310426</v>
      </c>
      <c r="BB91" s="5">
        <f t="shared" si="42"/>
        <v>1176.5619975441723</v>
      </c>
      <c r="BC91" s="5">
        <f t="shared" si="42"/>
        <v>1125.6426281713634</v>
      </c>
      <c r="BD91" s="5">
        <f t="shared" si="35"/>
        <v>1209.1349448607793</v>
      </c>
      <c r="BE91" s="5">
        <f t="shared" si="43"/>
        <v>1734.7659281935726</v>
      </c>
      <c r="BF91" s="5">
        <f t="shared" si="43"/>
        <v>1758.7709527550323</v>
      </c>
      <c r="BG91" s="5">
        <f t="shared" si="43"/>
        <v>1805.5590393919827</v>
      </c>
      <c r="BH91" s="5">
        <f t="shared" si="36"/>
        <v>1759.2591623917151</v>
      </c>
      <c r="BI91" s="5">
        <f t="shared" si="36"/>
        <v>1787.8330294704547</v>
      </c>
      <c r="BJ91" s="5">
        <f t="shared" si="36"/>
        <v>1729.2937531190887</v>
      </c>
      <c r="BK91" s="5">
        <f t="shared" si="36"/>
        <v>1846.1685038505032</v>
      </c>
      <c r="BL91" s="5">
        <f t="shared" si="37"/>
        <v>1807.1482387331839</v>
      </c>
      <c r="BM91" s="5">
        <f t="shared" si="44"/>
        <v>1612.974665123618</v>
      </c>
      <c r="BN91" s="5">
        <f t="shared" si="44"/>
        <v>1611.7357853318754</v>
      </c>
      <c r="BO91" s="5">
        <f t="shared" si="44"/>
        <v>1712.9704261279223</v>
      </c>
      <c r="BP91" s="5">
        <f t="shared" si="38"/>
        <v>1700.3889380943826</v>
      </c>
      <c r="BQ91" s="5">
        <f t="shared" si="45"/>
        <v>2842.3798536308832</v>
      </c>
      <c r="BR91" s="5">
        <f t="shared" si="45"/>
        <v>2948.7076750770407</v>
      </c>
      <c r="BS91" s="5">
        <f t="shared" si="45"/>
        <v>2889.3452734173079</v>
      </c>
      <c r="BT91" s="5">
        <f t="shared" si="39"/>
        <v>2851.2555524803975</v>
      </c>
      <c r="BU91" s="5">
        <f t="shared" si="39"/>
        <v>2910.6755667023981</v>
      </c>
      <c r="BV91" s="5">
        <f t="shared" si="39"/>
        <v>2836.3739520657432</v>
      </c>
      <c r="BW91" s="5">
        <f t="shared" si="39"/>
        <v>3029.9027595801522</v>
      </c>
      <c r="BX91" s="5">
        <f t="shared" si="40"/>
        <v>2901.2596527508103</v>
      </c>
      <c r="BY91" s="5">
        <f t="shared" si="46"/>
        <v>2673.7480656546604</v>
      </c>
      <c r="BZ91" s="5">
        <f t="shared" si="46"/>
        <v>2788.2977828760477</v>
      </c>
      <c r="CA91" s="5">
        <f t="shared" si="46"/>
        <v>2838.613054299286</v>
      </c>
      <c r="CB91" s="5">
        <f t="shared" si="41"/>
        <v>2909.5238829551622</v>
      </c>
    </row>
    <row r="92" spans="1:80" x14ac:dyDescent="0.3">
      <c r="A92" s="189" t="s">
        <v>256</v>
      </c>
      <c r="B92" s="189" t="s">
        <v>280</v>
      </c>
      <c r="C92" s="189" t="s">
        <v>304</v>
      </c>
      <c r="D92" s="189" t="s">
        <v>446</v>
      </c>
      <c r="E92" s="189" t="s">
        <v>447</v>
      </c>
      <c r="F92" s="4">
        <v>567.99999999999989</v>
      </c>
      <c r="G92" s="4">
        <v>660.99999999999989</v>
      </c>
      <c r="H92" s="4">
        <v>673.99999999999989</v>
      </c>
      <c r="I92" s="4">
        <v>502.99999999999989</v>
      </c>
      <c r="J92" s="4">
        <v>568.99999999999989</v>
      </c>
      <c r="K92" s="4">
        <v>605.99999999999989</v>
      </c>
      <c r="L92" s="4">
        <v>590.99999999999989</v>
      </c>
      <c r="M92" s="4">
        <v>578.99999999999989</v>
      </c>
      <c r="N92" s="4">
        <v>625.99999999999989</v>
      </c>
      <c r="O92" s="4">
        <v>710.99999999999989</v>
      </c>
      <c r="P92" s="4">
        <v>796.99999999999977</v>
      </c>
      <c r="Q92" s="4">
        <v>766.99999999999989</v>
      </c>
      <c r="R92" s="4">
        <v>2558.9999999999995</v>
      </c>
      <c r="S92" s="4">
        <v>2580.9999999999995</v>
      </c>
      <c r="T92" s="4">
        <v>2861.9999999999995</v>
      </c>
      <c r="U92" s="4">
        <v>2792.9999999999995</v>
      </c>
      <c r="V92" s="4">
        <v>2575.9999999999995</v>
      </c>
      <c r="W92" s="4">
        <v>2560.9999999999995</v>
      </c>
      <c r="X92" s="4">
        <v>2634.9999999999995</v>
      </c>
      <c r="Y92" s="4">
        <v>2508.9999999999995</v>
      </c>
      <c r="Z92" s="4">
        <v>2687.9999999999995</v>
      </c>
      <c r="AA92" s="4">
        <v>2706.9999999999995</v>
      </c>
      <c r="AB92" s="4">
        <v>2832.9999999999995</v>
      </c>
      <c r="AC92" s="4">
        <v>2885.9999999999995</v>
      </c>
      <c r="AD92" s="5">
        <f t="shared" si="30"/>
        <v>3126.9999999999995</v>
      </c>
      <c r="AE92" s="5">
        <f t="shared" si="30"/>
        <v>3241.9999999999995</v>
      </c>
      <c r="AF92" s="5">
        <f t="shared" si="30"/>
        <v>3535.9999999999995</v>
      </c>
      <c r="AG92" s="5">
        <f t="shared" si="30"/>
        <v>3295.9999999999995</v>
      </c>
      <c r="AH92" s="143">
        <v>3144.9999999999991</v>
      </c>
      <c r="AI92" s="143">
        <v>3166.9999999999991</v>
      </c>
      <c r="AJ92" s="143">
        <v>3225.9999999999991</v>
      </c>
      <c r="AK92" s="143">
        <v>3087.9999999999991</v>
      </c>
      <c r="AL92" s="5">
        <f t="shared" si="31"/>
        <v>3313.9999999999995</v>
      </c>
      <c r="AM92" s="5">
        <f t="shared" si="31"/>
        <v>3417.9999999999995</v>
      </c>
      <c r="AN92" s="5">
        <f t="shared" si="31"/>
        <v>3629.9999999999991</v>
      </c>
      <c r="AO92" s="5">
        <f t="shared" si="31"/>
        <v>3652.9999999999995</v>
      </c>
      <c r="AP92" s="4">
        <v>140984</v>
      </c>
      <c r="AQ92" s="4">
        <v>141101.32399999999</v>
      </c>
      <c r="AR92" s="4">
        <v>141637.27799999999</v>
      </c>
      <c r="AS92" s="5">
        <f t="shared" si="32"/>
        <v>402.88259660670707</v>
      </c>
      <c r="AT92" s="5">
        <f t="shared" si="32"/>
        <v>468.84752879759401</v>
      </c>
      <c r="AU92" s="5">
        <f t="shared" si="32"/>
        <v>478.06843329739536</v>
      </c>
      <c r="AV92" s="5">
        <f t="shared" si="33"/>
        <v>356.48141756628723</v>
      </c>
      <c r="AW92" s="5">
        <f t="shared" si="33"/>
        <v>403.25631529864302</v>
      </c>
      <c r="AX92" s="5">
        <f t="shared" si="33"/>
        <v>429.47860645163041</v>
      </c>
      <c r="AY92" s="5">
        <f t="shared" si="33"/>
        <v>418.84794787609502</v>
      </c>
      <c r="AZ92" s="5">
        <f t="shared" si="34"/>
        <v>408.79068574023285</v>
      </c>
      <c r="BA92" s="5">
        <f t="shared" si="42"/>
        <v>443.65281788567762</v>
      </c>
      <c r="BB92" s="5">
        <f t="shared" si="42"/>
        <v>503.89321648037827</v>
      </c>
      <c r="BC92" s="5">
        <f t="shared" si="42"/>
        <v>564.84232564678121</v>
      </c>
      <c r="BD92" s="5">
        <f t="shared" si="35"/>
        <v>541.52410356262283</v>
      </c>
      <c r="BE92" s="5">
        <f t="shared" si="43"/>
        <v>1815.0995857685973</v>
      </c>
      <c r="BF92" s="5">
        <f t="shared" si="43"/>
        <v>1830.7041933836458</v>
      </c>
      <c r="BG92" s="5">
        <f t="shared" si="43"/>
        <v>2030.0175906485838</v>
      </c>
      <c r="BH92" s="5">
        <f t="shared" si="36"/>
        <v>1979.4286267646926</v>
      </c>
      <c r="BI92" s="5">
        <f t="shared" si="36"/>
        <v>1825.6384327052806</v>
      </c>
      <c r="BJ92" s="5">
        <f t="shared" si="36"/>
        <v>1815.007774129745</v>
      </c>
      <c r="BK92" s="5">
        <f t="shared" si="36"/>
        <v>1867.4523564357198</v>
      </c>
      <c r="BL92" s="5">
        <f t="shared" si="37"/>
        <v>1771.4263048743423</v>
      </c>
      <c r="BM92" s="5">
        <f t="shared" si="44"/>
        <v>1905.014016735945</v>
      </c>
      <c r="BN92" s="5">
        <f t="shared" si="44"/>
        <v>1918.4795175982897</v>
      </c>
      <c r="BO92" s="5">
        <f t="shared" si="44"/>
        <v>2007.7770496327869</v>
      </c>
      <c r="BP92" s="5">
        <f t="shared" si="38"/>
        <v>2037.5991693373264</v>
      </c>
      <c r="BQ92" s="5">
        <f t="shared" si="45"/>
        <v>2217.9821823753045</v>
      </c>
      <c r="BR92" s="5">
        <f t="shared" si="45"/>
        <v>2299.5517221812402</v>
      </c>
      <c r="BS92" s="5">
        <f t="shared" si="45"/>
        <v>2508.0860239459794</v>
      </c>
      <c r="BT92" s="5">
        <f t="shared" si="39"/>
        <v>2335.9100443309799</v>
      </c>
      <c r="BU92" s="5">
        <f t="shared" si="39"/>
        <v>2228.8947480039233</v>
      </c>
      <c r="BV92" s="5">
        <f t="shared" si="39"/>
        <v>2244.4863805813752</v>
      </c>
      <c r="BW92" s="5">
        <f t="shared" si="39"/>
        <v>2286.3003043118142</v>
      </c>
      <c r="BX92" s="5">
        <f t="shared" si="40"/>
        <v>2180.216990614575</v>
      </c>
      <c r="BY92" s="5">
        <f t="shared" si="46"/>
        <v>2348.6668346216225</v>
      </c>
      <c r="BZ92" s="5">
        <f t="shared" si="46"/>
        <v>2422.3727340786681</v>
      </c>
      <c r="CA92" s="5">
        <f t="shared" si="46"/>
        <v>2572.619375279568</v>
      </c>
      <c r="CB92" s="5">
        <f t="shared" si="41"/>
        <v>2579.1232728999494</v>
      </c>
    </row>
    <row r="93" spans="1:80" x14ac:dyDescent="0.3">
      <c r="A93" s="189" t="s">
        <v>238</v>
      </c>
      <c r="B93" s="189" t="s">
        <v>273</v>
      </c>
      <c r="C93" s="189" t="s">
        <v>314</v>
      </c>
      <c r="D93" s="189" t="s">
        <v>448</v>
      </c>
      <c r="E93" s="189" t="s">
        <v>449</v>
      </c>
      <c r="F93" s="4">
        <v>1579.7702163485219</v>
      </c>
      <c r="G93" s="4">
        <v>1514.083073891172</v>
      </c>
      <c r="H93" s="4">
        <v>1550.9817569140046</v>
      </c>
      <c r="I93" s="4">
        <v>1496.9653731343747</v>
      </c>
      <c r="J93" s="4">
        <v>1598.6034086374252</v>
      </c>
      <c r="K93" s="4">
        <v>1611.729979491518</v>
      </c>
      <c r="L93" s="4">
        <v>1615.4040791478001</v>
      </c>
      <c r="M93" s="4">
        <v>1578.3885968928271</v>
      </c>
      <c r="N93" s="4">
        <v>1679.8778751112968</v>
      </c>
      <c r="O93" s="4">
        <v>1668.9031308356643</v>
      </c>
      <c r="P93" s="4">
        <v>1795.708927555223</v>
      </c>
      <c r="Q93" s="4">
        <v>1651.1206121373964</v>
      </c>
      <c r="R93" s="4">
        <v>3383.4865247427215</v>
      </c>
      <c r="S93" s="4">
        <v>3349.8043254831755</v>
      </c>
      <c r="T93" s="4">
        <v>3484.4107250986253</v>
      </c>
      <c r="U93" s="4">
        <v>3375.5925647594513</v>
      </c>
      <c r="V93" s="4">
        <v>3425.5885270808003</v>
      </c>
      <c r="W93" s="4">
        <v>3460.126960266035</v>
      </c>
      <c r="X93" s="4">
        <v>3472.773610504576</v>
      </c>
      <c r="Y93" s="4">
        <v>3394.8049666260004</v>
      </c>
      <c r="Z93" s="4">
        <v>3253.589301299899</v>
      </c>
      <c r="AA93" s="4">
        <v>3098.5348391936632</v>
      </c>
      <c r="AB93" s="4">
        <v>3360.5595682039657</v>
      </c>
      <c r="AC93" s="4">
        <v>3272.6171732161965</v>
      </c>
      <c r="AD93" s="5">
        <f t="shared" si="30"/>
        <v>4963.2567410912434</v>
      </c>
      <c r="AE93" s="5">
        <f t="shared" si="30"/>
        <v>4863.8873993743473</v>
      </c>
      <c r="AF93" s="5">
        <f t="shared" si="30"/>
        <v>5035.3924820126304</v>
      </c>
      <c r="AG93" s="5">
        <f t="shared" si="30"/>
        <v>4872.5579378938255</v>
      </c>
      <c r="AH93" s="143">
        <v>5024.1919357182251</v>
      </c>
      <c r="AI93" s="143">
        <v>5071.856939757552</v>
      </c>
      <c r="AJ93" s="143">
        <v>5088.1776896523761</v>
      </c>
      <c r="AK93" s="143">
        <v>4973.1935635188274</v>
      </c>
      <c r="AL93" s="5">
        <f t="shared" si="31"/>
        <v>4933.4671764111954</v>
      </c>
      <c r="AM93" s="5">
        <f t="shared" si="31"/>
        <v>4767.4379700293275</v>
      </c>
      <c r="AN93" s="5">
        <f t="shared" si="31"/>
        <v>5156.2684957591882</v>
      </c>
      <c r="AO93" s="5">
        <f t="shared" si="31"/>
        <v>4923.7377853535927</v>
      </c>
      <c r="AP93" s="4">
        <v>235000</v>
      </c>
      <c r="AQ93" s="4">
        <v>239606.924</v>
      </c>
      <c r="AR93" s="4">
        <v>242802.63099999999</v>
      </c>
      <c r="AS93" s="5">
        <f t="shared" si="32"/>
        <v>672.24264525469016</v>
      </c>
      <c r="AT93" s="5">
        <f t="shared" si="32"/>
        <v>644.29066974092427</v>
      </c>
      <c r="AU93" s="5">
        <f t="shared" si="32"/>
        <v>659.99223698468279</v>
      </c>
      <c r="AV93" s="5">
        <f t="shared" si="33"/>
        <v>624.75881253513967</v>
      </c>
      <c r="AW93" s="5">
        <f t="shared" si="33"/>
        <v>667.1774679756021</v>
      </c>
      <c r="AX93" s="5">
        <f t="shared" si="33"/>
        <v>672.65584507546112</v>
      </c>
      <c r="AY93" s="5">
        <f t="shared" si="33"/>
        <v>674.18923133782232</v>
      </c>
      <c r="AZ93" s="5">
        <f t="shared" si="34"/>
        <v>650.070631603999</v>
      </c>
      <c r="BA93" s="5">
        <f t="shared" si="42"/>
        <v>701.09738360953907</v>
      </c>
      <c r="BB93" s="5">
        <f t="shared" si="42"/>
        <v>696.51707178364518</v>
      </c>
      <c r="BC93" s="5">
        <f t="shared" si="42"/>
        <v>749.43949764791569</v>
      </c>
      <c r="BD93" s="5">
        <f t="shared" si="35"/>
        <v>680.02583223136344</v>
      </c>
      <c r="BE93" s="5">
        <f t="shared" si="43"/>
        <v>1439.7814998905199</v>
      </c>
      <c r="BF93" s="5">
        <f t="shared" si="43"/>
        <v>1425.4486491417767</v>
      </c>
      <c r="BG93" s="5">
        <f t="shared" si="43"/>
        <v>1482.7279681270747</v>
      </c>
      <c r="BH93" s="5">
        <f t="shared" si="36"/>
        <v>1408.8042650885379</v>
      </c>
      <c r="BI93" s="5">
        <f t="shared" si="36"/>
        <v>1429.6700904523111</v>
      </c>
      <c r="BJ93" s="5">
        <f t="shared" si="36"/>
        <v>1444.0847127881975</v>
      </c>
      <c r="BK93" s="5">
        <f t="shared" si="36"/>
        <v>1449.3627949184706</v>
      </c>
      <c r="BL93" s="5">
        <f t="shared" si="37"/>
        <v>1398.1747037271602</v>
      </c>
      <c r="BM93" s="5">
        <f t="shared" si="44"/>
        <v>1357.886177487884</v>
      </c>
      <c r="BN93" s="5">
        <f t="shared" si="44"/>
        <v>1293.1741651980237</v>
      </c>
      <c r="BO93" s="5">
        <f t="shared" si="44"/>
        <v>1402.5302408222417</v>
      </c>
      <c r="BP93" s="5">
        <f t="shared" si="38"/>
        <v>1347.8507871754473</v>
      </c>
      <c r="BQ93" s="5">
        <f t="shared" si="45"/>
        <v>2112.0241451452098</v>
      </c>
      <c r="BR93" s="5">
        <f t="shared" si="45"/>
        <v>2069.7393188827009</v>
      </c>
      <c r="BS93" s="5">
        <f t="shared" si="45"/>
        <v>2142.7202051117574</v>
      </c>
      <c r="BT93" s="5">
        <f t="shared" si="39"/>
        <v>2033.5630776236774</v>
      </c>
      <c r="BU93" s="5">
        <f t="shared" si="39"/>
        <v>2096.8475584279131</v>
      </c>
      <c r="BV93" s="5">
        <f t="shared" si="39"/>
        <v>2116.7405578636585</v>
      </c>
      <c r="BW93" s="5">
        <f t="shared" si="39"/>
        <v>2123.5520262562932</v>
      </c>
      <c r="BX93" s="5">
        <f t="shared" si="40"/>
        <v>2048.2453353311594</v>
      </c>
      <c r="BY93" s="5">
        <f t="shared" si="46"/>
        <v>2058.9835610974228</v>
      </c>
      <c r="BZ93" s="5">
        <f t="shared" si="46"/>
        <v>1989.6912369816691</v>
      </c>
      <c r="CA93" s="5">
        <f t="shared" si="46"/>
        <v>2151.9697384701572</v>
      </c>
      <c r="CB93" s="5">
        <f t="shared" si="41"/>
        <v>2027.8766194068105</v>
      </c>
    </row>
    <row r="94" spans="1:80" x14ac:dyDescent="0.3">
      <c r="A94" s="189" t="s">
        <v>238</v>
      </c>
      <c r="B94" s="189" t="s">
        <v>273</v>
      </c>
      <c r="C94" s="189" t="s">
        <v>314</v>
      </c>
      <c r="D94" s="189" t="s">
        <v>450</v>
      </c>
      <c r="E94" s="189" t="s">
        <v>451</v>
      </c>
      <c r="F94" s="4">
        <v>801.05742422226206</v>
      </c>
      <c r="G94" s="4">
        <v>789.39566118150651</v>
      </c>
      <c r="H94" s="4">
        <v>793.15653624366587</v>
      </c>
      <c r="I94" s="4">
        <v>762.31093373737974</v>
      </c>
      <c r="J94" s="4">
        <v>815.76379587041379</v>
      </c>
      <c r="K94" s="4">
        <v>855.65199442021913</v>
      </c>
      <c r="L94" s="4">
        <v>813.79835745015544</v>
      </c>
      <c r="M94" s="4">
        <v>785.7288324377696</v>
      </c>
      <c r="N94" s="4">
        <v>841.44248256354103</v>
      </c>
      <c r="O94" s="4">
        <v>882.51702870675626</v>
      </c>
      <c r="P94" s="4">
        <v>927.62355387750449</v>
      </c>
      <c r="Q94" s="4">
        <v>872.01851984323673</v>
      </c>
      <c r="R94" s="4">
        <v>2038.4057607092984</v>
      </c>
      <c r="S94" s="4">
        <v>2047.747681888075</v>
      </c>
      <c r="T94" s="4">
        <v>2116.6038972255842</v>
      </c>
      <c r="U94" s="4">
        <v>2046.1986090085361</v>
      </c>
      <c r="V94" s="4">
        <v>2060.8965960801993</v>
      </c>
      <c r="W94" s="4">
        <v>2020.5468932156323</v>
      </c>
      <c r="X94" s="4">
        <v>2103.9474537115789</v>
      </c>
      <c r="Y94" s="4">
        <v>2099.7957153728903</v>
      </c>
      <c r="Z94" s="4">
        <v>1984.7976357945176</v>
      </c>
      <c r="AA94" s="4">
        <v>2091.8810194973944</v>
      </c>
      <c r="AB94" s="4">
        <v>2184.8542084564956</v>
      </c>
      <c r="AC94" s="4">
        <v>2236.7005207019151</v>
      </c>
      <c r="AD94" s="5">
        <f t="shared" si="30"/>
        <v>2839.4631849315606</v>
      </c>
      <c r="AE94" s="5">
        <f t="shared" si="30"/>
        <v>2837.1433430695815</v>
      </c>
      <c r="AF94" s="5">
        <f t="shared" si="30"/>
        <v>2909.7604334692501</v>
      </c>
      <c r="AG94" s="5">
        <f t="shared" si="30"/>
        <v>2808.509542745916</v>
      </c>
      <c r="AH94" s="143">
        <v>2876.6603919506128</v>
      </c>
      <c r="AI94" s="143">
        <v>2876.198887635851</v>
      </c>
      <c r="AJ94" s="143">
        <v>2917.7458111617343</v>
      </c>
      <c r="AK94" s="143">
        <v>2885.5245478106599</v>
      </c>
      <c r="AL94" s="5">
        <f t="shared" si="31"/>
        <v>2826.2401183580587</v>
      </c>
      <c r="AM94" s="5">
        <f t="shared" si="31"/>
        <v>2974.3980482041507</v>
      </c>
      <c r="AN94" s="5">
        <f t="shared" si="31"/>
        <v>3112.4777623340001</v>
      </c>
      <c r="AO94" s="5">
        <f t="shared" si="31"/>
        <v>3108.719040545152</v>
      </c>
      <c r="AP94" s="4">
        <v>155741</v>
      </c>
      <c r="AQ94" s="4">
        <v>156345.32699999999</v>
      </c>
      <c r="AR94" s="4">
        <v>156182.81400000001</v>
      </c>
      <c r="AS94" s="5">
        <f t="shared" si="32"/>
        <v>514.35230557288196</v>
      </c>
      <c r="AT94" s="5">
        <f t="shared" si="32"/>
        <v>506.86438457535684</v>
      </c>
      <c r="AU94" s="5">
        <f t="shared" si="32"/>
        <v>509.27921115420207</v>
      </c>
      <c r="AV94" s="5">
        <f t="shared" si="33"/>
        <v>487.5815276125137</v>
      </c>
      <c r="AW94" s="5">
        <f t="shared" si="33"/>
        <v>521.77050093119431</v>
      </c>
      <c r="AX94" s="5">
        <f t="shared" si="33"/>
        <v>547.28338277754813</v>
      </c>
      <c r="AY94" s="5">
        <f t="shared" si="33"/>
        <v>520.51338729820532</v>
      </c>
      <c r="AZ94" s="5">
        <f t="shared" si="34"/>
        <v>503.08277352319283</v>
      </c>
      <c r="BA94" s="5">
        <f t="shared" si="42"/>
        <v>538.1948400437584</v>
      </c>
      <c r="BB94" s="5">
        <f t="shared" si="42"/>
        <v>564.46652141176969</v>
      </c>
      <c r="BC94" s="5">
        <f t="shared" si="42"/>
        <v>593.31709599322051</v>
      </c>
      <c r="BD94" s="5">
        <f t="shared" si="35"/>
        <v>558.33193006961483</v>
      </c>
      <c r="BE94" s="5">
        <f t="shared" si="43"/>
        <v>1308.8433750324566</v>
      </c>
      <c r="BF94" s="5">
        <f t="shared" si="43"/>
        <v>1314.8417448764776</v>
      </c>
      <c r="BG94" s="5">
        <f t="shared" si="43"/>
        <v>1359.0537477129235</v>
      </c>
      <c r="BH94" s="5">
        <f t="shared" si="36"/>
        <v>1308.7686394416739</v>
      </c>
      <c r="BI94" s="5">
        <f t="shared" si="36"/>
        <v>1318.1696156996104</v>
      </c>
      <c r="BJ94" s="5">
        <f t="shared" si="36"/>
        <v>1292.3615511806327</v>
      </c>
      <c r="BK94" s="5">
        <f t="shared" si="36"/>
        <v>1345.7053652211678</v>
      </c>
      <c r="BL94" s="5">
        <f t="shared" si="37"/>
        <v>1344.4473572955922</v>
      </c>
      <c r="BM94" s="5">
        <f t="shared" si="44"/>
        <v>1269.4959765535671</v>
      </c>
      <c r="BN94" s="5">
        <f t="shared" si="44"/>
        <v>1337.9875559039858</v>
      </c>
      <c r="BO94" s="5">
        <f t="shared" si="44"/>
        <v>1397.4541167172176</v>
      </c>
      <c r="BP94" s="5">
        <f t="shared" si="38"/>
        <v>1432.1041242744641</v>
      </c>
      <c r="BQ94" s="5">
        <f t="shared" si="45"/>
        <v>1823.1956806053388</v>
      </c>
      <c r="BR94" s="5">
        <f t="shared" si="45"/>
        <v>1821.7061294518344</v>
      </c>
      <c r="BS94" s="5">
        <f t="shared" si="45"/>
        <v>1868.3329588671256</v>
      </c>
      <c r="BT94" s="5">
        <f t="shared" si="39"/>
        <v>1796.350167054188</v>
      </c>
      <c r="BU94" s="5">
        <f t="shared" si="39"/>
        <v>1839.9401166308046</v>
      </c>
      <c r="BV94" s="5">
        <f t="shared" si="39"/>
        <v>1839.6449339581802</v>
      </c>
      <c r="BW94" s="5">
        <f t="shared" si="39"/>
        <v>1866.2187525193729</v>
      </c>
      <c r="BX94" s="5">
        <f t="shared" si="40"/>
        <v>1847.530130818785</v>
      </c>
      <c r="BY94" s="5">
        <f t="shared" si="46"/>
        <v>1807.6908165973255</v>
      </c>
      <c r="BZ94" s="5">
        <f t="shared" si="46"/>
        <v>1902.4540773157555</v>
      </c>
      <c r="CA94" s="5">
        <f t="shared" si="46"/>
        <v>1990.7712127104382</v>
      </c>
      <c r="CB94" s="5">
        <f t="shared" si="41"/>
        <v>1990.4360543440789</v>
      </c>
    </row>
    <row r="95" spans="1:80" x14ac:dyDescent="0.3">
      <c r="A95" s="189" t="s">
        <v>256</v>
      </c>
      <c r="B95" s="189" t="s">
        <v>280</v>
      </c>
      <c r="C95" s="189" t="s">
        <v>310</v>
      </c>
      <c r="D95" s="189" t="s">
        <v>454</v>
      </c>
      <c r="E95" s="189" t="s">
        <v>455</v>
      </c>
      <c r="F95" s="4">
        <v>14479.905389650939</v>
      </c>
      <c r="G95" s="4">
        <v>15239.018744384506</v>
      </c>
      <c r="H95" s="4">
        <v>15872.626349045637</v>
      </c>
      <c r="I95" s="4">
        <v>15424.08700207372</v>
      </c>
      <c r="J95" s="4">
        <v>14898.016712125864</v>
      </c>
      <c r="K95" s="4">
        <v>14902.212277992825</v>
      </c>
      <c r="L95" s="4">
        <v>15534.439578548292</v>
      </c>
      <c r="M95" s="4">
        <v>15505.947669284727</v>
      </c>
      <c r="N95" s="4">
        <v>16086.127472371791</v>
      </c>
      <c r="O95" s="4">
        <v>16468.846762957292</v>
      </c>
      <c r="P95" s="4">
        <v>16841.221825436332</v>
      </c>
      <c r="Q95" s="4">
        <v>17750.614273349616</v>
      </c>
      <c r="R95" s="4">
        <v>26287.277030319623</v>
      </c>
      <c r="S95" s="4">
        <v>24604.506836405424</v>
      </c>
      <c r="T95" s="4">
        <v>25720.213705475318</v>
      </c>
      <c r="U95" s="4">
        <v>26238.152470132325</v>
      </c>
      <c r="V95" s="4">
        <v>25666.525105254885</v>
      </c>
      <c r="W95" s="4">
        <v>25701.728302216383</v>
      </c>
      <c r="X95" s="4">
        <v>26350.348422555035</v>
      </c>
      <c r="Y95" s="4">
        <v>26581.211990145755</v>
      </c>
      <c r="Z95" s="4">
        <v>25924.056291728302</v>
      </c>
      <c r="AA95" s="4">
        <v>25546.281681151871</v>
      </c>
      <c r="AB95" s="4">
        <v>26321.534468754591</v>
      </c>
      <c r="AC95" s="4">
        <v>26410.499578403051</v>
      </c>
      <c r="AD95" s="5">
        <f t="shared" si="30"/>
        <v>40767.182419970559</v>
      </c>
      <c r="AE95" s="5">
        <f t="shared" si="30"/>
        <v>39843.52558078993</v>
      </c>
      <c r="AF95" s="5">
        <f t="shared" si="30"/>
        <v>41592.840054520959</v>
      </c>
      <c r="AG95" s="5">
        <f t="shared" si="30"/>
        <v>41662.239472206042</v>
      </c>
      <c r="AH95" s="143">
        <v>40564.541817380756</v>
      </c>
      <c r="AI95" s="143">
        <v>40603.940580209208</v>
      </c>
      <c r="AJ95" s="143">
        <v>41884.788001103327</v>
      </c>
      <c r="AK95" s="143">
        <v>42087.159659430486</v>
      </c>
      <c r="AL95" s="5">
        <f t="shared" si="31"/>
        <v>42010.183764100089</v>
      </c>
      <c r="AM95" s="5">
        <f t="shared" si="31"/>
        <v>42015.128444109163</v>
      </c>
      <c r="AN95" s="5">
        <f t="shared" si="31"/>
        <v>43162.756294190927</v>
      </c>
      <c r="AO95" s="5">
        <f t="shared" si="31"/>
        <v>44161.113851752671</v>
      </c>
      <c r="AP95" s="4">
        <v>1554636</v>
      </c>
      <c r="AQ95" s="4">
        <v>1565757.5989999999</v>
      </c>
      <c r="AR95" s="4">
        <v>1578851.1499999997</v>
      </c>
      <c r="AS95" s="5">
        <f t="shared" si="32"/>
        <v>931.40165219710195</v>
      </c>
      <c r="AT95" s="5">
        <f t="shared" si="32"/>
        <v>980.23066134995622</v>
      </c>
      <c r="AU95" s="5">
        <f t="shared" si="32"/>
        <v>1020.9866714166941</v>
      </c>
      <c r="AV95" s="5">
        <f t="shared" si="33"/>
        <v>985.08779468319995</v>
      </c>
      <c r="AW95" s="5">
        <f t="shared" si="33"/>
        <v>951.4893443046841</v>
      </c>
      <c r="AX95" s="5">
        <f t="shared" si="33"/>
        <v>951.75730186526948</v>
      </c>
      <c r="AY95" s="5">
        <f t="shared" si="33"/>
        <v>992.13566572946229</v>
      </c>
      <c r="AZ95" s="5">
        <f t="shared" si="34"/>
        <v>982.10320012020964</v>
      </c>
      <c r="BA95" s="5">
        <f t="shared" si="42"/>
        <v>1027.3702316786132</v>
      </c>
      <c r="BB95" s="5">
        <f t="shared" si="42"/>
        <v>1051.8133058064304</v>
      </c>
      <c r="BC95" s="5">
        <f t="shared" si="42"/>
        <v>1075.595726707141</v>
      </c>
      <c r="BD95" s="5">
        <f t="shared" si="35"/>
        <v>1124.2740820342449</v>
      </c>
      <c r="BE95" s="5">
        <f t="shared" si="43"/>
        <v>1690.895941578583</v>
      </c>
      <c r="BF95" s="5">
        <f t="shared" si="43"/>
        <v>1582.6538711573271</v>
      </c>
      <c r="BG95" s="5">
        <f t="shared" si="43"/>
        <v>1654.4203083857133</v>
      </c>
      <c r="BH95" s="5">
        <f t="shared" si="36"/>
        <v>1675.7480523734841</v>
      </c>
      <c r="BI95" s="5">
        <f t="shared" si="36"/>
        <v>1639.2400152901885</v>
      </c>
      <c r="BJ95" s="5">
        <f t="shared" si="36"/>
        <v>1641.4883324616319</v>
      </c>
      <c r="BK95" s="5">
        <f t="shared" si="36"/>
        <v>1682.9136540281952</v>
      </c>
      <c r="BL95" s="5">
        <f t="shared" si="37"/>
        <v>1683.5793538957589</v>
      </c>
      <c r="BM95" s="5">
        <f t="shared" si="44"/>
        <v>1655.6877200075658</v>
      </c>
      <c r="BN95" s="5">
        <f t="shared" si="44"/>
        <v>1631.5604469981481</v>
      </c>
      <c r="BO95" s="5">
        <f t="shared" si="44"/>
        <v>1681.0733976680251</v>
      </c>
      <c r="BP95" s="5">
        <f t="shared" si="38"/>
        <v>1672.7669089263454</v>
      </c>
      <c r="BQ95" s="5">
        <f t="shared" si="45"/>
        <v>2622.2975937756851</v>
      </c>
      <c r="BR95" s="5">
        <f t="shared" si="45"/>
        <v>2562.8845325072834</v>
      </c>
      <c r="BS95" s="5">
        <f t="shared" si="45"/>
        <v>2675.4069798024075</v>
      </c>
      <c r="BT95" s="5">
        <f t="shared" si="39"/>
        <v>2660.8358470566836</v>
      </c>
      <c r="BU95" s="5">
        <f t="shared" si="39"/>
        <v>2590.7293595948731</v>
      </c>
      <c r="BV95" s="5">
        <f t="shared" si="39"/>
        <v>2593.2456343269014</v>
      </c>
      <c r="BW95" s="5">
        <f t="shared" si="39"/>
        <v>2675.0493197576575</v>
      </c>
      <c r="BX95" s="5">
        <f t="shared" si="40"/>
        <v>2665.6825540159689</v>
      </c>
      <c r="BY95" s="5">
        <f t="shared" si="46"/>
        <v>2683.0579516861785</v>
      </c>
      <c r="BZ95" s="5">
        <f t="shared" si="46"/>
        <v>2683.3737528045785</v>
      </c>
      <c r="CA95" s="5">
        <f t="shared" si="46"/>
        <v>2756.6691243751666</v>
      </c>
      <c r="CB95" s="5">
        <f t="shared" si="41"/>
        <v>2797.0409909605905</v>
      </c>
    </row>
    <row r="96" spans="1:80" x14ac:dyDescent="0.3">
      <c r="A96" s="189" t="s">
        <v>223</v>
      </c>
      <c r="B96" s="189" t="s">
        <v>242</v>
      </c>
      <c r="C96" s="189" t="s">
        <v>217</v>
      </c>
      <c r="D96" s="189" t="s">
        <v>456</v>
      </c>
      <c r="E96" s="189" t="s">
        <v>457</v>
      </c>
      <c r="F96" s="4">
        <v>1767.3079127276551</v>
      </c>
      <c r="G96" s="4">
        <v>1576.5031312303208</v>
      </c>
      <c r="H96" s="4">
        <v>1586.9196812280088</v>
      </c>
      <c r="I96" s="4">
        <v>1338.0337353621908</v>
      </c>
      <c r="J96" s="4">
        <v>1549.3653740500329</v>
      </c>
      <c r="K96" s="4">
        <v>1572.5811068975238</v>
      </c>
      <c r="L96" s="4">
        <v>1600.6587004293024</v>
      </c>
      <c r="M96" s="4">
        <v>1548.9277820756461</v>
      </c>
      <c r="N96" s="4">
        <v>1665.0404332545268</v>
      </c>
      <c r="O96" s="4">
        <v>1544.721951466923</v>
      </c>
      <c r="P96" s="4">
        <v>1632.9359914775459</v>
      </c>
      <c r="Q96" s="4">
        <v>1506.4911705725222</v>
      </c>
      <c r="R96" s="4">
        <v>5240.6466492801901</v>
      </c>
      <c r="S96" s="4">
        <v>4984.4256965141667</v>
      </c>
      <c r="T96" s="4">
        <v>5302.1564353567401</v>
      </c>
      <c r="U96" s="4">
        <v>5249.4346230254469</v>
      </c>
      <c r="V96" s="4">
        <v>5289.3865379001691</v>
      </c>
      <c r="W96" s="4">
        <v>5374.6054594489406</v>
      </c>
      <c r="X96" s="4">
        <v>5462.4812626013518</v>
      </c>
      <c r="Y96" s="4">
        <v>5293.3106065970514</v>
      </c>
      <c r="Z96" s="4">
        <v>5111.6204852907031</v>
      </c>
      <c r="AA96" s="4">
        <v>4921.6990651984861</v>
      </c>
      <c r="AB96" s="4">
        <v>5279.2680532510039</v>
      </c>
      <c r="AC96" s="4">
        <v>5379.9906724472194</v>
      </c>
      <c r="AD96" s="5">
        <f t="shared" si="30"/>
        <v>7007.9545620078452</v>
      </c>
      <c r="AE96" s="5">
        <f t="shared" si="30"/>
        <v>6560.9288277444875</v>
      </c>
      <c r="AF96" s="5">
        <f t="shared" si="30"/>
        <v>6889.0761165847489</v>
      </c>
      <c r="AG96" s="5">
        <f t="shared" si="30"/>
        <v>6587.4683583876376</v>
      </c>
      <c r="AH96" s="143">
        <v>6838.7519119502003</v>
      </c>
      <c r="AI96" s="143">
        <v>6947.186566346465</v>
      </c>
      <c r="AJ96" s="143">
        <v>7063.1399630306532</v>
      </c>
      <c r="AK96" s="143">
        <v>6842.2383886726975</v>
      </c>
      <c r="AL96" s="5">
        <f t="shared" si="31"/>
        <v>6776.6609185452298</v>
      </c>
      <c r="AM96" s="5">
        <f t="shared" si="31"/>
        <v>6466.4210166654093</v>
      </c>
      <c r="AN96" s="5">
        <f t="shared" si="31"/>
        <v>6912.2040447285499</v>
      </c>
      <c r="AO96" s="5">
        <f t="shared" si="31"/>
        <v>6886.4818430197411</v>
      </c>
      <c r="AP96" s="4">
        <v>260673</v>
      </c>
      <c r="AQ96" s="4">
        <v>261155.21</v>
      </c>
      <c r="AR96" s="4">
        <v>261615.91500000001</v>
      </c>
      <c r="AS96" s="5">
        <f t="shared" si="32"/>
        <v>677.9788903061135</v>
      </c>
      <c r="AT96" s="5">
        <f t="shared" si="32"/>
        <v>604.78190346922031</v>
      </c>
      <c r="AU96" s="5">
        <f t="shared" si="32"/>
        <v>608.77792530412</v>
      </c>
      <c r="AV96" s="5">
        <f t="shared" si="33"/>
        <v>512.35192105192573</v>
      </c>
      <c r="AW96" s="5">
        <f t="shared" si="33"/>
        <v>593.27377541119438</v>
      </c>
      <c r="AX96" s="5">
        <f t="shared" si="33"/>
        <v>602.16340577602261</v>
      </c>
      <c r="AY96" s="5">
        <f t="shared" si="33"/>
        <v>612.91471092202312</v>
      </c>
      <c r="AZ96" s="5">
        <f t="shared" si="34"/>
        <v>592.06175666937008</v>
      </c>
      <c r="BA96" s="5">
        <f t="shared" si="42"/>
        <v>637.56738119623458</v>
      </c>
      <c r="BB96" s="5">
        <f t="shared" si="42"/>
        <v>591.49574364873786</v>
      </c>
      <c r="BC96" s="5">
        <f t="shared" si="42"/>
        <v>625.27413926666293</v>
      </c>
      <c r="BD96" s="5">
        <f t="shared" si="35"/>
        <v>575.84079721316732</v>
      </c>
      <c r="BE96" s="5">
        <f t="shared" si="43"/>
        <v>2010.4294074492525</v>
      </c>
      <c r="BF96" s="5">
        <f t="shared" si="43"/>
        <v>1912.1373124620375</v>
      </c>
      <c r="BG96" s="5">
        <f t="shared" si="43"/>
        <v>2034.025938764943</v>
      </c>
      <c r="BH96" s="5">
        <f t="shared" si="36"/>
        <v>2010.0822890056252</v>
      </c>
      <c r="BI96" s="5">
        <f t="shared" si="36"/>
        <v>2025.3804386671702</v>
      </c>
      <c r="BJ96" s="5">
        <f t="shared" si="36"/>
        <v>2058.0119613347715</v>
      </c>
      <c r="BK96" s="5">
        <f t="shared" si="36"/>
        <v>2091.660841306345</v>
      </c>
      <c r="BL96" s="5">
        <f t="shared" si="37"/>
        <v>2023.3136835719843</v>
      </c>
      <c r="BM96" s="5">
        <f t="shared" si="44"/>
        <v>1957.3113189243679</v>
      </c>
      <c r="BN96" s="5">
        <f t="shared" si="44"/>
        <v>1884.5877381494652</v>
      </c>
      <c r="BO96" s="5">
        <f t="shared" si="44"/>
        <v>2021.5059286969629</v>
      </c>
      <c r="BP96" s="5">
        <f t="shared" si="38"/>
        <v>2056.4462496279016</v>
      </c>
      <c r="BQ96" s="5">
        <f t="shared" si="45"/>
        <v>2688.4082977553658</v>
      </c>
      <c r="BR96" s="5">
        <f t="shared" si="45"/>
        <v>2516.9192159312579</v>
      </c>
      <c r="BS96" s="5">
        <f t="shared" si="45"/>
        <v>2642.8038640690629</v>
      </c>
      <c r="BT96" s="5">
        <f t="shared" si="39"/>
        <v>2522.4342100575504</v>
      </c>
      <c r="BU96" s="5">
        <f t="shared" si="39"/>
        <v>2618.654214078364</v>
      </c>
      <c r="BV96" s="5">
        <f t="shared" si="39"/>
        <v>2660.175367110794</v>
      </c>
      <c r="BW96" s="5">
        <f t="shared" si="39"/>
        <v>2704.5755522283675</v>
      </c>
      <c r="BX96" s="5">
        <f t="shared" si="40"/>
        <v>2615.3754402413547</v>
      </c>
      <c r="BY96" s="5">
        <f t="shared" si="46"/>
        <v>2594.8787001206024</v>
      </c>
      <c r="BZ96" s="5">
        <f t="shared" si="46"/>
        <v>2476.0834817982031</v>
      </c>
      <c r="CA96" s="5">
        <f t="shared" si="46"/>
        <v>2646.7800679636262</v>
      </c>
      <c r="CB96" s="5">
        <f t="shared" si="41"/>
        <v>2632.2870468410688</v>
      </c>
    </row>
    <row r="97" spans="1:80" x14ac:dyDescent="0.3">
      <c r="A97" s="189" t="s">
        <v>238</v>
      </c>
      <c r="B97" s="189" t="s">
        <v>273</v>
      </c>
      <c r="C97" s="189" t="s">
        <v>314</v>
      </c>
      <c r="D97" s="189" t="s">
        <v>460</v>
      </c>
      <c r="E97" s="189" t="s">
        <v>461</v>
      </c>
      <c r="F97" s="4">
        <v>1434.6990663535171</v>
      </c>
      <c r="G97" s="4">
        <v>1420.3778144945074</v>
      </c>
      <c r="H97" s="4">
        <v>1584.1999845825362</v>
      </c>
      <c r="I97" s="4">
        <v>1419.1985694316115</v>
      </c>
      <c r="J97" s="4">
        <v>1666.5710893649564</v>
      </c>
      <c r="K97" s="4">
        <v>1683.8982160589003</v>
      </c>
      <c r="L97" s="4">
        <v>1684.2498446719583</v>
      </c>
      <c r="M97" s="4">
        <v>1649.4981715294277</v>
      </c>
      <c r="N97" s="4">
        <v>1539.1684676415202</v>
      </c>
      <c r="O97" s="4">
        <v>1523.5940402891492</v>
      </c>
      <c r="P97" s="4">
        <v>1671.7022265010496</v>
      </c>
      <c r="Q97" s="4">
        <v>1870.6626264741858</v>
      </c>
      <c r="R97" s="4">
        <v>2469.2992053220714</v>
      </c>
      <c r="S97" s="4">
        <v>2407.9282749683393</v>
      </c>
      <c r="T97" s="4">
        <v>2524.2592455445765</v>
      </c>
      <c r="U97" s="4">
        <v>2697.6905817229117</v>
      </c>
      <c r="V97" s="4">
        <v>2606.8371627511065</v>
      </c>
      <c r="W97" s="4">
        <v>2635.0439233821753</v>
      </c>
      <c r="X97" s="4">
        <v>2637.0706733883017</v>
      </c>
      <c r="Y97" s="4">
        <v>2580.1866028281843</v>
      </c>
      <c r="Z97" s="4">
        <v>2562.0606718971849</v>
      </c>
      <c r="AA97" s="4">
        <v>2627.0374492798487</v>
      </c>
      <c r="AB97" s="4">
        <v>2736.2899324298792</v>
      </c>
      <c r="AC97" s="4">
        <v>2683.4347064047151</v>
      </c>
      <c r="AD97" s="5">
        <f t="shared" si="30"/>
        <v>3903.9982716755885</v>
      </c>
      <c r="AE97" s="5">
        <f t="shared" si="30"/>
        <v>3828.306089462847</v>
      </c>
      <c r="AF97" s="5">
        <f t="shared" si="30"/>
        <v>4108.4592301271132</v>
      </c>
      <c r="AG97" s="5">
        <f t="shared" si="30"/>
        <v>4116.8891511545235</v>
      </c>
      <c r="AH97" s="143">
        <v>4273.4082521160626</v>
      </c>
      <c r="AI97" s="143">
        <v>4318.9421394410756</v>
      </c>
      <c r="AJ97" s="143">
        <v>4321.3205180602599</v>
      </c>
      <c r="AK97" s="143">
        <v>4229.6847743576127</v>
      </c>
      <c r="AL97" s="5">
        <f t="shared" si="31"/>
        <v>4101.2291395387056</v>
      </c>
      <c r="AM97" s="5">
        <f t="shared" si="31"/>
        <v>4150.6314895689975</v>
      </c>
      <c r="AN97" s="5">
        <f t="shared" si="31"/>
        <v>4407.9921589309288</v>
      </c>
      <c r="AO97" s="5">
        <f t="shared" si="31"/>
        <v>4554.0973328789005</v>
      </c>
      <c r="AP97" s="4">
        <v>174609</v>
      </c>
      <c r="AQ97" s="4">
        <v>178700.57699999999</v>
      </c>
      <c r="AR97" s="4">
        <v>180972.655</v>
      </c>
      <c r="AS97" s="5">
        <f t="shared" si="32"/>
        <v>821.66386976245053</v>
      </c>
      <c r="AT97" s="5">
        <f t="shared" si="32"/>
        <v>813.46197188833753</v>
      </c>
      <c r="AU97" s="5">
        <f t="shared" si="32"/>
        <v>907.28426632220339</v>
      </c>
      <c r="AV97" s="5">
        <f t="shared" si="33"/>
        <v>794.17682542323939</v>
      </c>
      <c r="AW97" s="5">
        <f t="shared" si="33"/>
        <v>932.60532077910216</v>
      </c>
      <c r="AX97" s="5">
        <f t="shared" si="33"/>
        <v>942.30149914899289</v>
      </c>
      <c r="AY97" s="5">
        <f t="shared" si="33"/>
        <v>942.49826886230949</v>
      </c>
      <c r="AZ97" s="5">
        <f t="shared" si="34"/>
        <v>911.4626580073259</v>
      </c>
      <c r="BA97" s="5">
        <f t="shared" si="42"/>
        <v>861.31141459130276</v>
      </c>
      <c r="BB97" s="5">
        <f t="shared" si="42"/>
        <v>852.59603850587985</v>
      </c>
      <c r="BC97" s="5">
        <f t="shared" si="42"/>
        <v>935.47668091807543</v>
      </c>
      <c r="BD97" s="5">
        <f t="shared" si="35"/>
        <v>1033.6714275834577</v>
      </c>
      <c r="BE97" s="5">
        <f t="shared" si="43"/>
        <v>1414.1878169636568</v>
      </c>
      <c r="BF97" s="5">
        <f t="shared" si="43"/>
        <v>1379.040184050272</v>
      </c>
      <c r="BG97" s="5">
        <f t="shared" si="43"/>
        <v>1445.6638807533268</v>
      </c>
      <c r="BH97" s="5">
        <f t="shared" si="36"/>
        <v>1509.6149251509758</v>
      </c>
      <c r="BI97" s="5">
        <f t="shared" si="36"/>
        <v>1458.7737804288715</v>
      </c>
      <c r="BJ97" s="5">
        <f t="shared" si="36"/>
        <v>1474.558150633266</v>
      </c>
      <c r="BK97" s="5">
        <f t="shared" si="36"/>
        <v>1475.6923103769843</v>
      </c>
      <c r="BL97" s="5">
        <f t="shared" si="37"/>
        <v>1425.7328560650139</v>
      </c>
      <c r="BM97" s="5">
        <f t="shared" si="44"/>
        <v>1433.7170673473456</v>
      </c>
      <c r="BN97" s="5">
        <f t="shared" si="44"/>
        <v>1470.0777654902865</v>
      </c>
      <c r="BO97" s="5">
        <f t="shared" si="44"/>
        <v>1531.2149397424046</v>
      </c>
      <c r="BP97" s="5">
        <f t="shared" si="38"/>
        <v>1482.7846264424397</v>
      </c>
      <c r="BQ97" s="5">
        <f t="shared" si="45"/>
        <v>2235.8516867261069</v>
      </c>
      <c r="BR97" s="5">
        <f t="shared" si="45"/>
        <v>2192.5021559386096</v>
      </c>
      <c r="BS97" s="5">
        <f t="shared" si="45"/>
        <v>2352.9481470755304</v>
      </c>
      <c r="BT97" s="5">
        <f t="shared" si="39"/>
        <v>2303.7917505742153</v>
      </c>
      <c r="BU97" s="5">
        <f t="shared" si="39"/>
        <v>2391.3791012079737</v>
      </c>
      <c r="BV97" s="5">
        <f t="shared" si="39"/>
        <v>2416.8596497822591</v>
      </c>
      <c r="BW97" s="5">
        <f t="shared" si="39"/>
        <v>2418.1905792392936</v>
      </c>
      <c r="BX97" s="5">
        <f t="shared" si="40"/>
        <v>2337.1955140723403</v>
      </c>
      <c r="BY97" s="5">
        <f t="shared" si="46"/>
        <v>2295.0284819386488</v>
      </c>
      <c r="BZ97" s="5">
        <f t="shared" si="46"/>
        <v>2322.673803996166</v>
      </c>
      <c r="CA97" s="5">
        <f t="shared" si="46"/>
        <v>2466.6916206604801</v>
      </c>
      <c r="CB97" s="5">
        <f t="shared" si="41"/>
        <v>2516.4560540258972</v>
      </c>
    </row>
    <row r="98" spans="1:80" x14ac:dyDescent="0.3">
      <c r="A98" s="189" t="s">
        <v>223</v>
      </c>
      <c r="B98" s="189" t="s">
        <v>242</v>
      </c>
      <c r="C98" s="189" t="s">
        <v>217</v>
      </c>
      <c r="D98" s="189" t="s">
        <v>462</v>
      </c>
      <c r="E98" s="189" t="s">
        <v>463</v>
      </c>
      <c r="F98" s="4">
        <v>4106.4030284292676</v>
      </c>
      <c r="G98" s="4">
        <v>4151.4589242536367</v>
      </c>
      <c r="H98" s="4">
        <v>4142.1365954722896</v>
      </c>
      <c r="I98" s="4">
        <v>3819.7647948454555</v>
      </c>
      <c r="J98" s="4">
        <v>4191.0962692200374</v>
      </c>
      <c r="K98" s="4">
        <v>4082.3513779051559</v>
      </c>
      <c r="L98" s="4">
        <v>4457.8636359200937</v>
      </c>
      <c r="M98" s="4">
        <v>4417.4101017628218</v>
      </c>
      <c r="N98" s="4">
        <v>3932.6573367656019</v>
      </c>
      <c r="O98" s="4">
        <v>3854.6644801568391</v>
      </c>
      <c r="P98" s="4">
        <v>4126.0923470192738</v>
      </c>
      <c r="Q98" s="4">
        <v>4042.2865793533429</v>
      </c>
      <c r="R98" s="4">
        <v>8287.7470219849929</v>
      </c>
      <c r="S98" s="4">
        <v>8270.9660228368975</v>
      </c>
      <c r="T98" s="4">
        <v>8864.8600679137617</v>
      </c>
      <c r="U98" s="4">
        <v>8396.6645852714537</v>
      </c>
      <c r="V98" s="4">
        <v>8125.3234841015728</v>
      </c>
      <c r="W98" s="4">
        <v>8045.4567515005492</v>
      </c>
      <c r="X98" s="4">
        <v>8394.7638460527978</v>
      </c>
      <c r="Y98" s="4">
        <v>8102.1197447419363</v>
      </c>
      <c r="Z98" s="4">
        <v>8477.9895908946073</v>
      </c>
      <c r="AA98" s="4">
        <v>8404.6274164828446</v>
      </c>
      <c r="AB98" s="4">
        <v>8916.5586994154801</v>
      </c>
      <c r="AC98" s="4">
        <v>8848.2481599603962</v>
      </c>
      <c r="AD98" s="5">
        <f t="shared" si="30"/>
        <v>12394.15005041426</v>
      </c>
      <c r="AE98" s="5">
        <f t="shared" si="30"/>
        <v>12422.424947090534</v>
      </c>
      <c r="AF98" s="5">
        <f t="shared" si="30"/>
        <v>13006.996663386051</v>
      </c>
      <c r="AG98" s="5">
        <f t="shared" si="30"/>
        <v>12216.42938011691</v>
      </c>
      <c r="AH98" s="143">
        <v>12316.41975332161</v>
      </c>
      <c r="AI98" s="143">
        <v>12127.808129405706</v>
      </c>
      <c r="AJ98" s="143">
        <v>12852.627481972893</v>
      </c>
      <c r="AK98" s="143">
        <v>12519.529846504758</v>
      </c>
      <c r="AL98" s="5">
        <f t="shared" si="31"/>
        <v>12410.646927660209</v>
      </c>
      <c r="AM98" s="5">
        <f t="shared" si="31"/>
        <v>12259.291896639683</v>
      </c>
      <c r="AN98" s="5">
        <f t="shared" si="31"/>
        <v>13042.651046434754</v>
      </c>
      <c r="AO98" s="5">
        <f t="shared" si="31"/>
        <v>12890.534739313738</v>
      </c>
      <c r="AP98" s="4">
        <v>437145</v>
      </c>
      <c r="AQ98" s="4">
        <v>439645.446</v>
      </c>
      <c r="AR98" s="4">
        <v>441781.71899999998</v>
      </c>
      <c r="AS98" s="5">
        <f t="shared" si="32"/>
        <v>939.36863704932398</v>
      </c>
      <c r="AT98" s="5">
        <f t="shared" si="32"/>
        <v>949.67549079907963</v>
      </c>
      <c r="AU98" s="5">
        <f t="shared" si="32"/>
        <v>947.54294238119837</v>
      </c>
      <c r="AV98" s="5">
        <f t="shared" si="33"/>
        <v>868.82846839392846</v>
      </c>
      <c r="AW98" s="5">
        <f t="shared" si="33"/>
        <v>953.29004481944241</v>
      </c>
      <c r="AX98" s="5">
        <f t="shared" si="33"/>
        <v>928.55536547628799</v>
      </c>
      <c r="AY98" s="5">
        <f t="shared" si="33"/>
        <v>1013.9678862771829</v>
      </c>
      <c r="AZ98" s="5">
        <f t="shared" si="34"/>
        <v>999.90785308226441</v>
      </c>
      <c r="BA98" s="5">
        <f t="shared" si="42"/>
        <v>894.50655580442469</v>
      </c>
      <c r="BB98" s="5">
        <f t="shared" si="42"/>
        <v>876.76661164752272</v>
      </c>
      <c r="BC98" s="5">
        <f t="shared" si="42"/>
        <v>938.50451188780744</v>
      </c>
      <c r="BD98" s="5">
        <f t="shared" si="35"/>
        <v>914.99634446244318</v>
      </c>
      <c r="BE98" s="5">
        <f t="shared" si="43"/>
        <v>1895.8805480984554</v>
      </c>
      <c r="BF98" s="5">
        <f t="shared" si="43"/>
        <v>1892.0417762611714</v>
      </c>
      <c r="BG98" s="5">
        <f t="shared" si="43"/>
        <v>2027.899225180149</v>
      </c>
      <c r="BH98" s="5">
        <f t="shared" si="36"/>
        <v>1909.8718437018574</v>
      </c>
      <c r="BI98" s="5">
        <f t="shared" si="36"/>
        <v>1848.1536788400108</v>
      </c>
      <c r="BJ98" s="5">
        <f t="shared" si="36"/>
        <v>1829.9875103222494</v>
      </c>
      <c r="BK98" s="5">
        <f t="shared" si="36"/>
        <v>1909.439509138643</v>
      </c>
      <c r="BL98" s="5">
        <f t="shared" si="37"/>
        <v>1833.9644662258959</v>
      </c>
      <c r="BM98" s="5">
        <f t="shared" si="44"/>
        <v>1928.3697051861666</v>
      </c>
      <c r="BN98" s="5">
        <f t="shared" si="44"/>
        <v>1911.6830375363072</v>
      </c>
      <c r="BO98" s="5">
        <f t="shared" si="44"/>
        <v>2028.1248857552093</v>
      </c>
      <c r="BP98" s="5">
        <f t="shared" si="38"/>
        <v>2002.8552064102944</v>
      </c>
      <c r="BQ98" s="5">
        <f t="shared" si="45"/>
        <v>2835.2491851477794</v>
      </c>
      <c r="BR98" s="5">
        <f t="shared" si="45"/>
        <v>2841.7172670602508</v>
      </c>
      <c r="BS98" s="5">
        <f t="shared" si="45"/>
        <v>2975.4421675613471</v>
      </c>
      <c r="BT98" s="5">
        <f t="shared" si="39"/>
        <v>2778.7003120957861</v>
      </c>
      <c r="BU98" s="5">
        <f t="shared" si="39"/>
        <v>2801.4437236594531</v>
      </c>
      <c r="BV98" s="5">
        <f t="shared" si="39"/>
        <v>2758.5428757985374</v>
      </c>
      <c r="BW98" s="5">
        <f t="shared" si="39"/>
        <v>2923.4073954158262</v>
      </c>
      <c r="BX98" s="5">
        <f t="shared" si="40"/>
        <v>2833.8723193081601</v>
      </c>
      <c r="BY98" s="5">
        <f t="shared" si="46"/>
        <v>2822.8762609905916</v>
      </c>
      <c r="BZ98" s="5">
        <f t="shared" si="46"/>
        <v>2788.4496491838299</v>
      </c>
      <c r="CA98" s="5">
        <f t="shared" si="46"/>
        <v>2966.6293976430165</v>
      </c>
      <c r="CB98" s="5">
        <f t="shared" si="41"/>
        <v>2917.8515508727373</v>
      </c>
    </row>
    <row r="99" spans="1:80" x14ac:dyDescent="0.3">
      <c r="A99" s="189" t="s">
        <v>223</v>
      </c>
      <c r="B99" s="189" t="s">
        <v>233</v>
      </c>
      <c r="C99" s="189" t="s">
        <v>240</v>
      </c>
      <c r="D99" s="189" t="s">
        <v>464</v>
      </c>
      <c r="E99" s="189" t="s">
        <v>465</v>
      </c>
      <c r="F99" s="4">
        <v>2383.9468021817484</v>
      </c>
      <c r="G99" s="4">
        <v>2316.0390994316035</v>
      </c>
      <c r="H99" s="4">
        <v>2545.358075598695</v>
      </c>
      <c r="I99" s="4">
        <v>2632.5012459253244</v>
      </c>
      <c r="J99" s="4">
        <v>2537.5581908030381</v>
      </c>
      <c r="K99" s="4">
        <v>2656.8523392267402</v>
      </c>
      <c r="L99" s="4">
        <v>2556.1312125536797</v>
      </c>
      <c r="M99" s="4">
        <v>3157.1244553440529</v>
      </c>
      <c r="N99" s="4">
        <v>2819.1426180856142</v>
      </c>
      <c r="O99" s="4">
        <v>2944.3902622810047</v>
      </c>
      <c r="P99" s="4">
        <v>2915.6107871363802</v>
      </c>
      <c r="Q99" s="4">
        <v>2909.3781396381273</v>
      </c>
      <c r="R99" s="4">
        <v>3841.3592325693926</v>
      </c>
      <c r="S99" s="4">
        <v>3819.7789778404399</v>
      </c>
      <c r="T99" s="4">
        <v>3759.0765946113779</v>
      </c>
      <c r="U99" s="4">
        <v>4078.8166088651942</v>
      </c>
      <c r="V99" s="4">
        <v>3686.2231127179648</v>
      </c>
      <c r="W99" s="4">
        <v>3633.9515509164712</v>
      </c>
      <c r="X99" s="4">
        <v>3691.5916796818055</v>
      </c>
      <c r="Y99" s="4">
        <v>3628.4565263428785</v>
      </c>
      <c r="Z99" s="4">
        <v>4131.4917177927655</v>
      </c>
      <c r="AA99" s="4">
        <v>3998.8637015560157</v>
      </c>
      <c r="AB99" s="4">
        <v>4177.6055732577743</v>
      </c>
      <c r="AC99" s="4">
        <v>4148.9297020122385</v>
      </c>
      <c r="AD99" s="5">
        <f t="shared" si="30"/>
        <v>6225.3060347511409</v>
      </c>
      <c r="AE99" s="5">
        <f t="shared" si="30"/>
        <v>6135.8180772720434</v>
      </c>
      <c r="AF99" s="5">
        <f t="shared" si="30"/>
        <v>6304.4346702100729</v>
      </c>
      <c r="AG99" s="5">
        <f t="shared" si="30"/>
        <v>6711.317854790519</v>
      </c>
      <c r="AH99" s="143">
        <v>6223.781303521002</v>
      </c>
      <c r="AI99" s="143">
        <v>6290.8038901432119</v>
      </c>
      <c r="AJ99" s="143">
        <v>6247.7228922354861</v>
      </c>
      <c r="AK99" s="143">
        <v>6785.5809816869314</v>
      </c>
      <c r="AL99" s="5">
        <f t="shared" si="31"/>
        <v>6950.6343358783797</v>
      </c>
      <c r="AM99" s="5">
        <f t="shared" si="31"/>
        <v>6943.2539638370199</v>
      </c>
      <c r="AN99" s="5">
        <f t="shared" si="31"/>
        <v>7093.2163603941544</v>
      </c>
      <c r="AO99" s="5">
        <f t="shared" si="31"/>
        <v>7058.3078416503658</v>
      </c>
      <c r="AP99" s="4">
        <v>148560</v>
      </c>
      <c r="AQ99" s="4">
        <v>148773.19699999999</v>
      </c>
      <c r="AR99" s="4">
        <v>149243.253</v>
      </c>
      <c r="AS99" s="5">
        <f t="shared" si="32"/>
        <v>1604.7030170851833</v>
      </c>
      <c r="AT99" s="5">
        <f t="shared" si="32"/>
        <v>1558.9923932630611</v>
      </c>
      <c r="AU99" s="5">
        <f t="shared" si="32"/>
        <v>1713.3535780820512</v>
      </c>
      <c r="AV99" s="5">
        <f t="shared" si="33"/>
        <v>1769.4727941655542</v>
      </c>
      <c r="AW99" s="5">
        <f t="shared" si="33"/>
        <v>1705.6554822862606</v>
      </c>
      <c r="AX99" s="5">
        <f t="shared" si="33"/>
        <v>1785.8407245404162</v>
      </c>
      <c r="AY99" s="5">
        <f t="shared" si="33"/>
        <v>1718.1396004776855</v>
      </c>
      <c r="AZ99" s="5">
        <f t="shared" si="34"/>
        <v>2115.4218980633268</v>
      </c>
      <c r="BA99" s="5">
        <f t="shared" si="42"/>
        <v>1894.9264215150356</v>
      </c>
      <c r="BB99" s="5">
        <f t="shared" si="42"/>
        <v>1979.1133898137612</v>
      </c>
      <c r="BC99" s="5">
        <f t="shared" si="42"/>
        <v>1959.7688602042883</v>
      </c>
      <c r="BD99" s="5">
        <f t="shared" si="35"/>
        <v>1949.4202124086153</v>
      </c>
      <c r="BE99" s="5">
        <f t="shared" si="43"/>
        <v>2585.7291549336246</v>
      </c>
      <c r="BF99" s="5">
        <f t="shared" si="43"/>
        <v>2571.2028660746096</v>
      </c>
      <c r="BG99" s="5">
        <f t="shared" si="43"/>
        <v>2530.3423496307068</v>
      </c>
      <c r="BH99" s="5">
        <f t="shared" si="36"/>
        <v>2741.6340383309735</v>
      </c>
      <c r="BI99" s="5">
        <f t="shared" si="36"/>
        <v>2477.7467897782458</v>
      </c>
      <c r="BJ99" s="5">
        <f t="shared" si="36"/>
        <v>2442.6117232101101</v>
      </c>
      <c r="BK99" s="5">
        <f t="shared" si="36"/>
        <v>2481.3553476852458</v>
      </c>
      <c r="BL99" s="5">
        <f t="shared" si="37"/>
        <v>2431.2365573691154</v>
      </c>
      <c r="BM99" s="5">
        <f t="shared" si="44"/>
        <v>2777.0403547843139</v>
      </c>
      <c r="BN99" s="5">
        <f t="shared" si="44"/>
        <v>2687.8925654572149</v>
      </c>
      <c r="BO99" s="5">
        <f t="shared" si="44"/>
        <v>2808.0364323002177</v>
      </c>
      <c r="BP99" s="5">
        <f t="shared" si="38"/>
        <v>2779.9780684304965</v>
      </c>
      <c r="BQ99" s="5">
        <f t="shared" si="45"/>
        <v>4190.4321720188082</v>
      </c>
      <c r="BR99" s="5">
        <f t="shared" si="45"/>
        <v>4130.1952593376709</v>
      </c>
      <c r="BS99" s="5">
        <f t="shared" si="45"/>
        <v>4243.6959277127571</v>
      </c>
      <c r="BT99" s="5">
        <f t="shared" si="39"/>
        <v>4511.1068324965281</v>
      </c>
      <c r="BU99" s="5">
        <f t="shared" si="39"/>
        <v>4183.4022720645053</v>
      </c>
      <c r="BV99" s="5">
        <f t="shared" si="39"/>
        <v>4228.4524477505265</v>
      </c>
      <c r="BW99" s="5">
        <f t="shared" si="39"/>
        <v>4199.4949481629319</v>
      </c>
      <c r="BX99" s="5">
        <f t="shared" si="40"/>
        <v>4546.6584554324418</v>
      </c>
      <c r="BY99" s="5">
        <f t="shared" si="46"/>
        <v>4671.9667762993495</v>
      </c>
      <c r="BZ99" s="5">
        <f t="shared" si="46"/>
        <v>4667.0059552709763</v>
      </c>
      <c r="CA99" s="5">
        <f t="shared" si="46"/>
        <v>4767.8052925045058</v>
      </c>
      <c r="CB99" s="5">
        <f t="shared" si="41"/>
        <v>4729.398280839112</v>
      </c>
    </row>
    <row r="100" spans="1:80" x14ac:dyDescent="0.3">
      <c r="A100" s="189" t="s">
        <v>238</v>
      </c>
      <c r="B100" s="189" t="s">
        <v>273</v>
      </c>
      <c r="C100" s="189" t="s">
        <v>314</v>
      </c>
      <c r="D100" s="189" t="s">
        <v>468</v>
      </c>
      <c r="E100" s="189" t="s">
        <v>469</v>
      </c>
      <c r="F100" s="4">
        <v>2004.5953606557232</v>
      </c>
      <c r="G100" s="4">
        <v>1922.4816665534333</v>
      </c>
      <c r="H100" s="4">
        <v>1938.652053881872</v>
      </c>
      <c r="I100" s="4">
        <v>1826.8980198488346</v>
      </c>
      <c r="J100" s="4">
        <v>2115.265044914438</v>
      </c>
      <c r="K100" s="4">
        <v>2137.6625672029804</v>
      </c>
      <c r="L100" s="4">
        <v>2140.3689076859646</v>
      </c>
      <c r="M100" s="4">
        <v>2092.7054245756649</v>
      </c>
      <c r="N100" s="4">
        <v>1962.9272913272491</v>
      </c>
      <c r="O100" s="4">
        <v>2125.2563800285975</v>
      </c>
      <c r="P100" s="4">
        <v>2465.6315122888341</v>
      </c>
      <c r="Q100" s="4">
        <v>2423.6030851236555</v>
      </c>
      <c r="R100" s="4">
        <v>4506.0989806529096</v>
      </c>
      <c r="S100" s="4">
        <v>4376.643380439984</v>
      </c>
      <c r="T100" s="4">
        <v>4767.5325066274254</v>
      </c>
      <c r="U100" s="4">
        <v>4808.8471978336756</v>
      </c>
      <c r="V100" s="4">
        <v>4399.0468122679285</v>
      </c>
      <c r="W100" s="4">
        <v>4445.1424056694414</v>
      </c>
      <c r="X100" s="4">
        <v>4453.5084525790844</v>
      </c>
      <c r="Y100" s="4">
        <v>4360.3200432069816</v>
      </c>
      <c r="Z100" s="4">
        <v>4705.5146899284655</v>
      </c>
      <c r="AA100" s="4">
        <v>4799.7694784002142</v>
      </c>
      <c r="AB100" s="4">
        <v>4948.4345534880231</v>
      </c>
      <c r="AC100" s="4">
        <v>4787.0152076405593</v>
      </c>
      <c r="AD100" s="5">
        <f t="shared" si="30"/>
        <v>6510.6943413086328</v>
      </c>
      <c r="AE100" s="5">
        <f t="shared" si="30"/>
        <v>6299.1250469934175</v>
      </c>
      <c r="AF100" s="5">
        <f t="shared" si="30"/>
        <v>6706.1845605092976</v>
      </c>
      <c r="AG100" s="5">
        <f t="shared" si="30"/>
        <v>6635.74521768251</v>
      </c>
      <c r="AH100" s="143">
        <v>6514.311857182367</v>
      </c>
      <c r="AI100" s="143">
        <v>6582.8049728724218</v>
      </c>
      <c r="AJ100" s="143">
        <v>6593.877360265049</v>
      </c>
      <c r="AK100" s="143">
        <v>6453.025467782646</v>
      </c>
      <c r="AL100" s="5">
        <f t="shared" si="31"/>
        <v>6668.4419812557144</v>
      </c>
      <c r="AM100" s="5">
        <f t="shared" si="31"/>
        <v>6925.0258584288113</v>
      </c>
      <c r="AN100" s="5">
        <f t="shared" si="31"/>
        <v>7414.0660657768567</v>
      </c>
      <c r="AO100" s="5">
        <f t="shared" si="31"/>
        <v>7210.6182927642149</v>
      </c>
      <c r="AP100" s="4">
        <v>324048</v>
      </c>
      <c r="AQ100" s="4">
        <v>328361.83199999999</v>
      </c>
      <c r="AR100" s="4">
        <v>330661.81400000001</v>
      </c>
      <c r="AS100" s="5">
        <f t="shared" si="32"/>
        <v>618.61062578868655</v>
      </c>
      <c r="AT100" s="5">
        <f t="shared" si="32"/>
        <v>593.27064711198136</v>
      </c>
      <c r="AU100" s="5">
        <f t="shared" si="32"/>
        <v>598.26076812134988</v>
      </c>
      <c r="AV100" s="5">
        <f t="shared" si="33"/>
        <v>556.36734900688293</v>
      </c>
      <c r="AW100" s="5">
        <f t="shared" si="33"/>
        <v>644.1872467426233</v>
      </c>
      <c r="AX100" s="5">
        <f t="shared" si="33"/>
        <v>651.00823508713415</v>
      </c>
      <c r="AY100" s="5">
        <f t="shared" si="33"/>
        <v>651.83242968566594</v>
      </c>
      <c r="AZ100" s="5">
        <f t="shared" si="34"/>
        <v>632.88391219424716</v>
      </c>
      <c r="BA100" s="5">
        <f t="shared" si="42"/>
        <v>597.79398822675864</v>
      </c>
      <c r="BB100" s="5">
        <f t="shared" si="42"/>
        <v>647.23002886297627</v>
      </c>
      <c r="BC100" s="5">
        <f t="shared" si="42"/>
        <v>750.88858448348344</v>
      </c>
      <c r="BD100" s="5">
        <f t="shared" si="35"/>
        <v>732.9552378018634</v>
      </c>
      <c r="BE100" s="5">
        <f t="shared" si="43"/>
        <v>1390.5652806537641</v>
      </c>
      <c r="BF100" s="5">
        <f t="shared" si="43"/>
        <v>1350.6157669357576</v>
      </c>
      <c r="BG100" s="5">
        <f t="shared" si="43"/>
        <v>1471.2426883138996</v>
      </c>
      <c r="BH100" s="5">
        <f t="shared" si="36"/>
        <v>1464.4963967169228</v>
      </c>
      <c r="BI100" s="5">
        <f t="shared" si="36"/>
        <v>1339.6949290586028</v>
      </c>
      <c r="BJ100" s="5">
        <f t="shared" si="36"/>
        <v>1353.7329776103336</v>
      </c>
      <c r="BK100" s="5">
        <f t="shared" si="36"/>
        <v>1356.2807910570691</v>
      </c>
      <c r="BL100" s="5">
        <f t="shared" si="37"/>
        <v>1318.6645262905929</v>
      </c>
      <c r="BM100" s="5">
        <f t="shared" si="44"/>
        <v>1433.0272983519187</v>
      </c>
      <c r="BN100" s="5">
        <f t="shared" si="44"/>
        <v>1461.7318490293399</v>
      </c>
      <c r="BO100" s="5">
        <f t="shared" si="44"/>
        <v>1507.0066223433737</v>
      </c>
      <c r="BP100" s="5">
        <f t="shared" si="38"/>
        <v>1447.7072963860771</v>
      </c>
      <c r="BQ100" s="5">
        <f t="shared" si="45"/>
        <v>2009.1759064424509</v>
      </c>
      <c r="BR100" s="5">
        <f t="shared" si="45"/>
        <v>1943.886414047739</v>
      </c>
      <c r="BS100" s="5">
        <f t="shared" si="45"/>
        <v>2069.5034564352495</v>
      </c>
      <c r="BT100" s="5">
        <f t="shared" si="39"/>
        <v>2020.8637457238058</v>
      </c>
      <c r="BU100" s="5">
        <f t="shared" si="39"/>
        <v>1983.8821758012264</v>
      </c>
      <c r="BV100" s="5">
        <f t="shared" si="39"/>
        <v>2004.7412126974677</v>
      </c>
      <c r="BW100" s="5">
        <f t="shared" si="39"/>
        <v>2008.1132207427352</v>
      </c>
      <c r="BX100" s="5">
        <f t="shared" si="40"/>
        <v>1951.5484384848398</v>
      </c>
      <c r="BY100" s="5">
        <f t="shared" si="46"/>
        <v>2030.821286578677</v>
      </c>
      <c r="BZ100" s="5">
        <f t="shared" si="46"/>
        <v>2108.9618778923159</v>
      </c>
      <c r="CA100" s="5">
        <f t="shared" si="46"/>
        <v>2257.8952068268572</v>
      </c>
      <c r="CB100" s="5">
        <f t="shared" si="41"/>
        <v>2180.6625341879408</v>
      </c>
    </row>
    <row r="101" spans="1:80" x14ac:dyDescent="0.3">
      <c r="A101" s="189" t="s">
        <v>223</v>
      </c>
      <c r="B101" s="189" t="s">
        <v>233</v>
      </c>
      <c r="C101" s="189" t="s">
        <v>258</v>
      </c>
      <c r="D101" s="189" t="s">
        <v>470</v>
      </c>
      <c r="E101" s="189" t="s">
        <v>471</v>
      </c>
      <c r="F101" s="4">
        <v>9178.0288403694285</v>
      </c>
      <c r="G101" s="4">
        <v>9268.8721215557198</v>
      </c>
      <c r="H101" s="4">
        <v>11568.912845478437</v>
      </c>
      <c r="I101" s="4">
        <v>10771.786558149233</v>
      </c>
      <c r="J101" s="4">
        <v>9949.6853054242492</v>
      </c>
      <c r="K101" s="4">
        <v>9779.6779353800339</v>
      </c>
      <c r="L101" s="4">
        <v>10730.837109148133</v>
      </c>
      <c r="M101" s="4">
        <v>10508.380689278076</v>
      </c>
      <c r="N101" s="4">
        <v>11235.304401062953</v>
      </c>
      <c r="O101" s="4">
        <v>11181.659949222054</v>
      </c>
      <c r="P101" s="4">
        <v>13289.552290493591</v>
      </c>
      <c r="Q101" s="4">
        <v>13279.719028885891</v>
      </c>
      <c r="R101" s="4">
        <v>23699.067020048704</v>
      </c>
      <c r="S101" s="4">
        <v>23323.312036219988</v>
      </c>
      <c r="T101" s="4">
        <v>25173.138686986196</v>
      </c>
      <c r="U101" s="4">
        <v>25145.603854316894</v>
      </c>
      <c r="V101" s="4">
        <v>23379.12424345265</v>
      </c>
      <c r="W101" s="4">
        <v>22716.073494793571</v>
      </c>
      <c r="X101" s="4">
        <v>24831.433443915619</v>
      </c>
      <c r="Y101" s="4">
        <v>23993.340216313914</v>
      </c>
      <c r="Z101" s="4">
        <v>24381.525788364375</v>
      </c>
      <c r="AA101" s="4">
        <v>23724.005024867605</v>
      </c>
      <c r="AB101" s="4">
        <v>25398.441540875981</v>
      </c>
      <c r="AC101" s="4">
        <v>24820.893939079891</v>
      </c>
      <c r="AD101" s="5">
        <f t="shared" si="30"/>
        <v>32877.095860418136</v>
      </c>
      <c r="AE101" s="5">
        <f t="shared" si="30"/>
        <v>32592.184157775708</v>
      </c>
      <c r="AF101" s="5">
        <f t="shared" si="30"/>
        <v>36742.051532464633</v>
      </c>
      <c r="AG101" s="5">
        <f t="shared" si="30"/>
        <v>35917.390412466128</v>
      </c>
      <c r="AH101" s="143">
        <v>33328.809548876896</v>
      </c>
      <c r="AI101" s="143">
        <v>32495.751430173608</v>
      </c>
      <c r="AJ101" s="143">
        <v>35562.270553063754</v>
      </c>
      <c r="AK101" s="143">
        <v>34501.720905591988</v>
      </c>
      <c r="AL101" s="5">
        <f t="shared" si="31"/>
        <v>35616.830189427332</v>
      </c>
      <c r="AM101" s="5">
        <f t="shared" si="31"/>
        <v>34905.664974089661</v>
      </c>
      <c r="AN101" s="5">
        <f t="shared" si="31"/>
        <v>38687.993831369575</v>
      </c>
      <c r="AO101" s="5">
        <f t="shared" si="31"/>
        <v>38100.612967965782</v>
      </c>
      <c r="AP101" s="4">
        <v>1201855</v>
      </c>
      <c r="AQ101" s="4">
        <v>1201500.3620000002</v>
      </c>
      <c r="AR101" s="4">
        <v>1204655.9070000001</v>
      </c>
      <c r="AS101" s="5">
        <f t="shared" si="32"/>
        <v>763.6552529522636</v>
      </c>
      <c r="AT101" s="5">
        <f t="shared" si="32"/>
        <v>771.21384206545042</v>
      </c>
      <c r="AU101" s="5">
        <f t="shared" si="32"/>
        <v>962.5880697320755</v>
      </c>
      <c r="AV101" s="5">
        <f t="shared" si="33"/>
        <v>896.52794945635083</v>
      </c>
      <c r="AW101" s="5">
        <f t="shared" si="33"/>
        <v>828.10506098076803</v>
      </c>
      <c r="AX101" s="5">
        <f t="shared" si="33"/>
        <v>813.95547139918654</v>
      </c>
      <c r="AY101" s="5">
        <f t="shared" si="33"/>
        <v>893.11975664208182</v>
      </c>
      <c r="AZ101" s="5">
        <f t="shared" si="34"/>
        <v>872.31388052107684</v>
      </c>
      <c r="BA101" s="5">
        <f t="shared" si="42"/>
        <v>935.10620191248438</v>
      </c>
      <c r="BB101" s="5">
        <f t="shared" si="42"/>
        <v>930.64141325843832</v>
      </c>
      <c r="BC101" s="5">
        <f t="shared" si="42"/>
        <v>1106.0797575101844</v>
      </c>
      <c r="BD101" s="5">
        <f t="shared" si="35"/>
        <v>1102.3661571507896</v>
      </c>
      <c r="BE101" s="5">
        <f t="shared" si="43"/>
        <v>1971.8740630149812</v>
      </c>
      <c r="BF101" s="5">
        <f t="shared" si="43"/>
        <v>1940.6094775343104</v>
      </c>
      <c r="BG101" s="5">
        <f t="shared" si="43"/>
        <v>2094.5237725837305</v>
      </c>
      <c r="BH101" s="5">
        <f t="shared" si="36"/>
        <v>2092.850293649507</v>
      </c>
      <c r="BI101" s="5">
        <f t="shared" si="36"/>
        <v>1945.8274822769174</v>
      </c>
      <c r="BJ101" s="5">
        <f t="shared" si="36"/>
        <v>1890.6422514081246</v>
      </c>
      <c r="BK101" s="5">
        <f t="shared" si="36"/>
        <v>2066.7021192221346</v>
      </c>
      <c r="BL101" s="5">
        <f t="shared" si="37"/>
        <v>1991.7173092244598</v>
      </c>
      <c r="BM101" s="5">
        <f t="shared" si="44"/>
        <v>2029.2566327470129</v>
      </c>
      <c r="BN101" s="5">
        <f t="shared" si="44"/>
        <v>1974.5316585154389</v>
      </c>
      <c r="BO101" s="5">
        <f t="shared" si="44"/>
        <v>2113.8937901440249</v>
      </c>
      <c r="BP101" s="5">
        <f t="shared" si="38"/>
        <v>2060.4135832357551</v>
      </c>
      <c r="BQ101" s="5">
        <f t="shared" si="45"/>
        <v>2735.5293159672451</v>
      </c>
      <c r="BR101" s="5">
        <f t="shared" si="45"/>
        <v>2711.8233195997609</v>
      </c>
      <c r="BS101" s="5">
        <f t="shared" si="45"/>
        <v>3057.1118423158064</v>
      </c>
      <c r="BT101" s="5">
        <f t="shared" si="39"/>
        <v>2989.378243105858</v>
      </c>
      <c r="BU101" s="5">
        <f t="shared" si="39"/>
        <v>2773.9325432576848</v>
      </c>
      <c r="BV101" s="5">
        <f t="shared" si="39"/>
        <v>2704.5977228073116</v>
      </c>
      <c r="BW101" s="5">
        <f t="shared" si="39"/>
        <v>2959.8218758642161</v>
      </c>
      <c r="BX101" s="5">
        <f t="shared" si="40"/>
        <v>2864.0311897455367</v>
      </c>
      <c r="BY101" s="5">
        <f t="shared" si="46"/>
        <v>2964.3628346594978</v>
      </c>
      <c r="BZ101" s="5">
        <f t="shared" si="46"/>
        <v>2905.1730717738774</v>
      </c>
      <c r="CA101" s="5">
        <f t="shared" si="46"/>
        <v>3219.9735476542091</v>
      </c>
      <c r="CB101" s="5">
        <f t="shared" si="41"/>
        <v>3162.7797403865447</v>
      </c>
    </row>
    <row r="102" spans="1:80" x14ac:dyDescent="0.3">
      <c r="A102" s="189" t="s">
        <v>223</v>
      </c>
      <c r="B102" s="189" t="s">
        <v>242</v>
      </c>
      <c r="C102" s="189" t="s">
        <v>217</v>
      </c>
      <c r="D102" s="189" t="s">
        <v>474</v>
      </c>
      <c r="E102" s="189" t="s">
        <v>475</v>
      </c>
      <c r="F102" s="4">
        <v>5074.0942927366023</v>
      </c>
      <c r="G102" s="4">
        <v>5120.3402752377142</v>
      </c>
      <c r="H102" s="4">
        <v>4526.7928464950046</v>
      </c>
      <c r="I102" s="4">
        <v>4619.4615144831796</v>
      </c>
      <c r="J102" s="4">
        <v>5453.7742890992113</v>
      </c>
      <c r="K102" s="4">
        <v>5381.3887377973524</v>
      </c>
      <c r="L102" s="4">
        <v>5491.7442023495232</v>
      </c>
      <c r="M102" s="4">
        <v>5415.6938029440025</v>
      </c>
      <c r="N102" s="4">
        <v>5433.8420363352552</v>
      </c>
      <c r="O102" s="4">
        <v>5066.7840295913556</v>
      </c>
      <c r="P102" s="4">
        <v>4474.2041758901269</v>
      </c>
      <c r="Q102" s="4">
        <v>4347.0501341062891</v>
      </c>
      <c r="R102" s="4">
        <v>14365.947434822612</v>
      </c>
      <c r="S102" s="4">
        <v>14092.941169392148</v>
      </c>
      <c r="T102" s="4">
        <v>13926.290224383069</v>
      </c>
      <c r="U102" s="4">
        <v>13606.505095288003</v>
      </c>
      <c r="V102" s="4">
        <v>14696.694998047304</v>
      </c>
      <c r="W102" s="4">
        <v>14475.569731172229</v>
      </c>
      <c r="X102" s="4">
        <v>14940.915339141087</v>
      </c>
      <c r="Y102" s="4">
        <v>14892.523407846751</v>
      </c>
      <c r="Z102" s="4">
        <v>13913.963509224246</v>
      </c>
      <c r="AA102" s="4">
        <v>14054.591876348084</v>
      </c>
      <c r="AB102" s="4">
        <v>13683.627655980561</v>
      </c>
      <c r="AC102" s="4">
        <v>13583.10961221927</v>
      </c>
      <c r="AD102" s="5">
        <f t="shared" si="30"/>
        <v>19440.041727559215</v>
      </c>
      <c r="AE102" s="5">
        <f t="shared" si="30"/>
        <v>19213.281444629862</v>
      </c>
      <c r="AF102" s="5">
        <f t="shared" si="30"/>
        <v>18453.083070878074</v>
      </c>
      <c r="AG102" s="5">
        <f t="shared" si="30"/>
        <v>18225.966609771182</v>
      </c>
      <c r="AH102" s="143">
        <v>20150.469287146516</v>
      </c>
      <c r="AI102" s="143">
        <v>19856.958468969584</v>
      </c>
      <c r="AJ102" s="143">
        <v>20432.659541490611</v>
      </c>
      <c r="AK102" s="143">
        <v>20308.217210790754</v>
      </c>
      <c r="AL102" s="5">
        <f t="shared" si="31"/>
        <v>19347.805545559502</v>
      </c>
      <c r="AM102" s="5">
        <f t="shared" si="31"/>
        <v>19121.37590593944</v>
      </c>
      <c r="AN102" s="5">
        <f t="shared" si="31"/>
        <v>18157.831831870688</v>
      </c>
      <c r="AO102" s="5">
        <f t="shared" si="31"/>
        <v>17930.15974632556</v>
      </c>
      <c r="AP102" s="4">
        <v>784846</v>
      </c>
      <c r="AQ102" s="4">
        <v>791125.299</v>
      </c>
      <c r="AR102" s="4">
        <v>795639.55599999998</v>
      </c>
      <c r="AS102" s="5">
        <f t="shared" si="32"/>
        <v>646.50826948682948</v>
      </c>
      <c r="AT102" s="5">
        <f t="shared" si="32"/>
        <v>652.40063340294967</v>
      </c>
      <c r="AU102" s="5">
        <f t="shared" si="32"/>
        <v>576.7746598052363</v>
      </c>
      <c r="AV102" s="5">
        <f t="shared" si="33"/>
        <v>583.91022513403141</v>
      </c>
      <c r="AW102" s="5">
        <f t="shared" si="33"/>
        <v>689.36921825062393</v>
      </c>
      <c r="AX102" s="5">
        <f t="shared" si="33"/>
        <v>680.21952332955948</v>
      </c>
      <c r="AY102" s="5">
        <f t="shared" si="33"/>
        <v>694.16869986223548</v>
      </c>
      <c r="AZ102" s="5">
        <f t="shared" si="34"/>
        <v>680.67176425602486</v>
      </c>
      <c r="BA102" s="5">
        <f t="shared" si="42"/>
        <v>686.8497371028019</v>
      </c>
      <c r="BB102" s="5">
        <f t="shared" si="42"/>
        <v>640.45278744035659</v>
      </c>
      <c r="BC102" s="5">
        <f t="shared" si="42"/>
        <v>565.5493739797754</v>
      </c>
      <c r="BD102" s="5">
        <f t="shared" si="35"/>
        <v>546.35922778408087</v>
      </c>
      <c r="BE102" s="5">
        <f t="shared" si="43"/>
        <v>1830.4160860630764</v>
      </c>
      <c r="BF102" s="5">
        <f t="shared" si="43"/>
        <v>1795.6313938520614</v>
      </c>
      <c r="BG102" s="5">
        <f t="shared" si="43"/>
        <v>1774.3978085360782</v>
      </c>
      <c r="BH102" s="5">
        <f t="shared" si="36"/>
        <v>1719.8925521010299</v>
      </c>
      <c r="BI102" s="5">
        <f t="shared" si="36"/>
        <v>1857.6949841730827</v>
      </c>
      <c r="BJ102" s="5">
        <f t="shared" si="36"/>
        <v>1829.7442578905857</v>
      </c>
      <c r="BK102" s="5">
        <f t="shared" si="36"/>
        <v>1888.5649792803663</v>
      </c>
      <c r="BL102" s="5">
        <f t="shared" si="37"/>
        <v>1871.7675982221717</v>
      </c>
      <c r="BM102" s="5">
        <f t="shared" si="44"/>
        <v>1758.7559804763932</v>
      </c>
      <c r="BN102" s="5">
        <f t="shared" si="44"/>
        <v>1776.5317193260539</v>
      </c>
      <c r="BO102" s="5">
        <f t="shared" si="44"/>
        <v>1729.6410155606161</v>
      </c>
      <c r="BP102" s="5">
        <f t="shared" si="38"/>
        <v>1707.1938555326515</v>
      </c>
      <c r="BQ102" s="5">
        <f t="shared" si="45"/>
        <v>2476.9243555499061</v>
      </c>
      <c r="BR102" s="5">
        <f t="shared" si="45"/>
        <v>2448.0320272550107</v>
      </c>
      <c r="BS102" s="5">
        <f t="shared" si="45"/>
        <v>2351.1724683413145</v>
      </c>
      <c r="BT102" s="5">
        <f t="shared" si="39"/>
        <v>2303.8027772350615</v>
      </c>
      <c r="BU102" s="5">
        <f t="shared" si="39"/>
        <v>2547.0642024237068</v>
      </c>
      <c r="BV102" s="5">
        <f t="shared" si="39"/>
        <v>2509.9637812201458</v>
      </c>
      <c r="BW102" s="5">
        <f t="shared" si="39"/>
        <v>2582.7336791426023</v>
      </c>
      <c r="BX102" s="5">
        <f t="shared" si="40"/>
        <v>2552.4393624781965</v>
      </c>
      <c r="BY102" s="5">
        <f t="shared" si="46"/>
        <v>2445.6057175791952</v>
      </c>
      <c r="BZ102" s="5">
        <f t="shared" si="46"/>
        <v>2416.9845067664105</v>
      </c>
      <c r="CA102" s="5">
        <f t="shared" si="46"/>
        <v>2295.1903895403916</v>
      </c>
      <c r="CB102" s="5">
        <f t="shared" si="41"/>
        <v>2253.5530833167327</v>
      </c>
    </row>
    <row r="103" spans="1:80" x14ac:dyDescent="0.3">
      <c r="A103" s="189" t="s">
        <v>229</v>
      </c>
      <c r="B103" s="189" t="s">
        <v>251</v>
      </c>
      <c r="C103" s="189" t="s">
        <v>278</v>
      </c>
      <c r="D103" s="189" t="s">
        <v>478</v>
      </c>
      <c r="E103" s="189" t="s">
        <v>479</v>
      </c>
      <c r="F103" s="4">
        <v>3537.2666081704438</v>
      </c>
      <c r="G103" s="4">
        <v>3484.2359992489064</v>
      </c>
      <c r="H103" s="4">
        <v>3541.1091484978015</v>
      </c>
      <c r="I103" s="4">
        <v>3469.2318073866345</v>
      </c>
      <c r="J103" s="4">
        <v>3734.8548072137364</v>
      </c>
      <c r="K103" s="4">
        <v>3681.1917174044502</v>
      </c>
      <c r="L103" s="4">
        <v>3686.2391066729797</v>
      </c>
      <c r="M103" s="4">
        <v>3588.8935142851487</v>
      </c>
      <c r="N103" s="4">
        <v>3704.6151674734861</v>
      </c>
      <c r="O103" s="4">
        <v>3262.4362018212337</v>
      </c>
      <c r="P103" s="4">
        <v>3389.3523457762299</v>
      </c>
      <c r="Q103" s="4">
        <v>3176.5766452188168</v>
      </c>
      <c r="R103" s="4">
        <v>6573.6213794496271</v>
      </c>
      <c r="S103" s="4">
        <v>6678.8633410080147</v>
      </c>
      <c r="T103" s="4">
        <v>6583.895410662064</v>
      </c>
      <c r="U103" s="4">
        <v>6812.4633389361934</v>
      </c>
      <c r="V103" s="4">
        <v>6593.286140221644</v>
      </c>
      <c r="W103" s="4">
        <v>6604.5542875581086</v>
      </c>
      <c r="X103" s="4">
        <v>6678.86344516596</v>
      </c>
      <c r="Y103" s="4">
        <v>6728.2300831931479</v>
      </c>
      <c r="Z103" s="4">
        <v>6689.750920077513</v>
      </c>
      <c r="AA103" s="4">
        <v>6434.6659703970245</v>
      </c>
      <c r="AB103" s="4">
        <v>7065.9847227885766</v>
      </c>
      <c r="AC103" s="4">
        <v>7147.8481627586716</v>
      </c>
      <c r="AD103" s="5">
        <f t="shared" si="30"/>
        <v>10110.88798762007</v>
      </c>
      <c r="AE103" s="5">
        <f t="shared" si="30"/>
        <v>10163.099340256922</v>
      </c>
      <c r="AF103" s="5">
        <f t="shared" si="30"/>
        <v>10125.004559159865</v>
      </c>
      <c r="AG103" s="5">
        <f t="shared" si="30"/>
        <v>10281.695146322829</v>
      </c>
      <c r="AH103" s="143">
        <v>10328.140947435379</v>
      </c>
      <c r="AI103" s="143">
        <v>10285.746004962559</v>
      </c>
      <c r="AJ103" s="143">
        <v>10365.10255183894</v>
      </c>
      <c r="AK103" s="143">
        <v>10317.123597478296</v>
      </c>
      <c r="AL103" s="5">
        <f t="shared" si="31"/>
        <v>10394.366087551</v>
      </c>
      <c r="AM103" s="5">
        <f t="shared" si="31"/>
        <v>9697.1021722182577</v>
      </c>
      <c r="AN103" s="5">
        <f t="shared" si="31"/>
        <v>10455.337068564806</v>
      </c>
      <c r="AO103" s="5">
        <f t="shared" si="31"/>
        <v>10324.424807977488</v>
      </c>
      <c r="AP103" s="4">
        <v>353540</v>
      </c>
      <c r="AQ103" s="4">
        <v>356460.18699999998</v>
      </c>
      <c r="AR103" s="4">
        <v>359496.11599999998</v>
      </c>
      <c r="AS103" s="5">
        <f t="shared" si="32"/>
        <v>1000.5279765148057</v>
      </c>
      <c r="AT103" s="5">
        <f t="shared" si="32"/>
        <v>985.52808713268837</v>
      </c>
      <c r="AU103" s="5">
        <f t="shared" si="32"/>
        <v>1001.6148522084633</v>
      </c>
      <c r="AV103" s="5">
        <f t="shared" si="33"/>
        <v>973.2452413785652</v>
      </c>
      <c r="AW103" s="5">
        <f t="shared" si="33"/>
        <v>1047.7621185823305</v>
      </c>
      <c r="AX103" s="5">
        <f t="shared" si="33"/>
        <v>1032.7076772263631</v>
      </c>
      <c r="AY103" s="5">
        <f t="shared" si="33"/>
        <v>1034.1236528254922</v>
      </c>
      <c r="AZ103" s="5">
        <f t="shared" si="34"/>
        <v>998.31218045347373</v>
      </c>
      <c r="BA103" s="5">
        <f t="shared" si="42"/>
        <v>1039.2788037990583</v>
      </c>
      <c r="BB103" s="5">
        <f t="shared" si="42"/>
        <v>915.23158007579502</v>
      </c>
      <c r="BC103" s="5">
        <f t="shared" si="42"/>
        <v>950.83615769304129</v>
      </c>
      <c r="BD103" s="5">
        <f t="shared" si="35"/>
        <v>883.61918358495336</v>
      </c>
      <c r="BE103" s="5">
        <f t="shared" si="43"/>
        <v>1859.3713241640626</v>
      </c>
      <c r="BF103" s="5">
        <f t="shared" si="43"/>
        <v>1889.1393734819299</v>
      </c>
      <c r="BG103" s="5">
        <f t="shared" si="43"/>
        <v>1862.2773690847046</v>
      </c>
      <c r="BH103" s="5">
        <f t="shared" si="36"/>
        <v>1911.1428393365552</v>
      </c>
      <c r="BI103" s="5">
        <f t="shared" si="36"/>
        <v>1849.6556924663353</v>
      </c>
      <c r="BJ103" s="5">
        <f t="shared" si="36"/>
        <v>1852.8168161338335</v>
      </c>
      <c r="BK103" s="5">
        <f t="shared" si="36"/>
        <v>1873.6632276877419</v>
      </c>
      <c r="BL103" s="5">
        <f t="shared" si="37"/>
        <v>1871.5723991836253</v>
      </c>
      <c r="BM103" s="5">
        <f t="shared" si="44"/>
        <v>1876.7175589450931</v>
      </c>
      <c r="BN103" s="5">
        <f t="shared" si="44"/>
        <v>1805.156986689519</v>
      </c>
      <c r="BO103" s="5">
        <f t="shared" si="44"/>
        <v>1982.264774716223</v>
      </c>
      <c r="BP103" s="5">
        <f t="shared" si="38"/>
        <v>1988.2963527646771</v>
      </c>
      <c r="BQ103" s="5">
        <f t="shared" si="45"/>
        <v>2859.8993006788683</v>
      </c>
      <c r="BR103" s="5">
        <f t="shared" si="45"/>
        <v>2874.6674606146184</v>
      </c>
      <c r="BS103" s="5">
        <f t="shared" si="45"/>
        <v>2863.8922212931675</v>
      </c>
      <c r="BT103" s="5">
        <f t="shared" si="39"/>
        <v>2884.3880807151204</v>
      </c>
      <c r="BU103" s="5">
        <f t="shared" si="39"/>
        <v>2897.4178110486655</v>
      </c>
      <c r="BV103" s="5">
        <f t="shared" si="39"/>
        <v>2885.5244933601966</v>
      </c>
      <c r="BW103" s="5">
        <f t="shared" si="39"/>
        <v>2907.7868805132339</v>
      </c>
      <c r="BX103" s="5">
        <f t="shared" si="40"/>
        <v>2869.8845796370988</v>
      </c>
      <c r="BY103" s="5">
        <f t="shared" si="46"/>
        <v>2915.9963627441512</v>
      </c>
      <c r="BZ103" s="5">
        <f t="shared" si="46"/>
        <v>2720.388566765314</v>
      </c>
      <c r="CA103" s="5">
        <f t="shared" si="46"/>
        <v>2933.1009324092643</v>
      </c>
      <c r="CB103" s="5">
        <f t="shared" si="41"/>
        <v>2871.9155363496302</v>
      </c>
    </row>
    <row r="104" spans="1:80" x14ac:dyDescent="0.3">
      <c r="A104" s="189" t="s">
        <v>229</v>
      </c>
      <c r="B104" s="189" t="s">
        <v>251</v>
      </c>
      <c r="C104" s="189" t="s">
        <v>278</v>
      </c>
      <c r="D104" s="189" t="s">
        <v>482</v>
      </c>
      <c r="E104" s="189" t="s">
        <v>483</v>
      </c>
      <c r="F104" s="4">
        <v>4919.65183045095</v>
      </c>
      <c r="G104" s="4">
        <v>4914.2371782529135</v>
      </c>
      <c r="H104" s="4">
        <v>5105.4404009154041</v>
      </c>
      <c r="I104" s="4">
        <v>5146.0509718253861</v>
      </c>
      <c r="J104" s="4">
        <v>5132.528418581569</v>
      </c>
      <c r="K104" s="4">
        <v>5198.293163007058</v>
      </c>
      <c r="L104" s="4">
        <v>5172.0825918614155</v>
      </c>
      <c r="M104" s="4">
        <v>5186.0879045446163</v>
      </c>
      <c r="N104" s="4">
        <v>5202.7182288623444</v>
      </c>
      <c r="O104" s="4">
        <v>4825.2058193183584</v>
      </c>
      <c r="P104" s="4">
        <v>4984.0541541812599</v>
      </c>
      <c r="Q104" s="4">
        <v>5007.5940647759162</v>
      </c>
      <c r="R104" s="4">
        <v>11758.510376969021</v>
      </c>
      <c r="S104" s="4">
        <v>12196.952177952444</v>
      </c>
      <c r="T104" s="4">
        <v>12494.558126571592</v>
      </c>
      <c r="U104" s="4">
        <v>12872.922068421987</v>
      </c>
      <c r="V104" s="4">
        <v>12271.941855956049</v>
      </c>
      <c r="W104" s="4">
        <v>12218.454239745854</v>
      </c>
      <c r="X104" s="4">
        <v>12653.838804884646</v>
      </c>
      <c r="Y104" s="4">
        <v>12735.611815940028</v>
      </c>
      <c r="Z104" s="4">
        <v>12432.144491318762</v>
      </c>
      <c r="AA104" s="4">
        <v>12310.070068920737</v>
      </c>
      <c r="AB104" s="4">
        <v>12846.518270396884</v>
      </c>
      <c r="AC104" s="4">
        <v>13164.938242277767</v>
      </c>
      <c r="AD104" s="5">
        <f t="shared" si="30"/>
        <v>16678.162207419969</v>
      </c>
      <c r="AE104" s="5">
        <f t="shared" si="30"/>
        <v>17111.189356205359</v>
      </c>
      <c r="AF104" s="5">
        <f t="shared" si="30"/>
        <v>17599.998527486998</v>
      </c>
      <c r="AG104" s="5">
        <f t="shared" si="30"/>
        <v>18018.973040247372</v>
      </c>
      <c r="AH104" s="143">
        <v>17404.47027453762</v>
      </c>
      <c r="AI104" s="143">
        <v>17416.74740275291</v>
      </c>
      <c r="AJ104" s="143">
        <v>17825.92139674606</v>
      </c>
      <c r="AK104" s="143">
        <v>17921.699720484645</v>
      </c>
      <c r="AL104" s="5">
        <f t="shared" si="31"/>
        <v>17634.862720181107</v>
      </c>
      <c r="AM104" s="5">
        <f t="shared" si="31"/>
        <v>17135.275888239095</v>
      </c>
      <c r="AN104" s="5">
        <f t="shared" si="31"/>
        <v>17830.572424578146</v>
      </c>
      <c r="AO104" s="5">
        <f t="shared" si="31"/>
        <v>18172.532307053683</v>
      </c>
      <c r="AP104" s="4">
        <v>690212</v>
      </c>
      <c r="AQ104" s="4">
        <v>690345.42599999998</v>
      </c>
      <c r="AR104" s="4">
        <v>695430.21099999989</v>
      </c>
      <c r="AS104" s="5">
        <f t="shared" si="32"/>
        <v>712.77402167029118</v>
      </c>
      <c r="AT104" s="5">
        <f t="shared" si="32"/>
        <v>711.98953049974693</v>
      </c>
      <c r="AU104" s="5">
        <f t="shared" si="32"/>
        <v>739.69163110977559</v>
      </c>
      <c r="AV104" s="5">
        <f t="shared" si="33"/>
        <v>745.4313127911397</v>
      </c>
      <c r="AW104" s="5">
        <f t="shared" si="33"/>
        <v>743.47250308015646</v>
      </c>
      <c r="AX104" s="5">
        <f t="shared" si="33"/>
        <v>752.99885640251318</v>
      </c>
      <c r="AY104" s="5">
        <f t="shared" si="33"/>
        <v>749.20212361360893</v>
      </c>
      <c r="AZ104" s="5">
        <f t="shared" si="34"/>
        <v>745.73808018596662</v>
      </c>
      <c r="BA104" s="5">
        <f t="shared" si="42"/>
        <v>753.63984940234025</v>
      </c>
      <c r="BB104" s="5">
        <f t="shared" si="42"/>
        <v>698.95528203562822</v>
      </c>
      <c r="BC104" s="5">
        <f t="shared" si="42"/>
        <v>721.96526064637965</v>
      </c>
      <c r="BD104" s="5">
        <f t="shared" si="35"/>
        <v>720.07140120864221</v>
      </c>
      <c r="BE104" s="5">
        <f t="shared" si="43"/>
        <v>1703.6085111486066</v>
      </c>
      <c r="BF104" s="5">
        <f t="shared" si="43"/>
        <v>1767.131284004399</v>
      </c>
      <c r="BG104" s="5">
        <f t="shared" si="43"/>
        <v>1810.2493330413834</v>
      </c>
      <c r="BH104" s="5">
        <f t="shared" si="36"/>
        <v>1864.7073745400592</v>
      </c>
      <c r="BI104" s="5">
        <f t="shared" si="36"/>
        <v>1777.6523742703914</v>
      </c>
      <c r="BJ104" s="5">
        <f t="shared" si="36"/>
        <v>1769.9044245924872</v>
      </c>
      <c r="BK104" s="5">
        <f t="shared" si="36"/>
        <v>1832.9720641742397</v>
      </c>
      <c r="BL104" s="5">
        <f t="shared" si="37"/>
        <v>1831.3285236237789</v>
      </c>
      <c r="BM104" s="5">
        <f t="shared" si="44"/>
        <v>1800.858530106168</v>
      </c>
      <c r="BN104" s="5">
        <f t="shared" si="44"/>
        <v>1783.1754372948851</v>
      </c>
      <c r="BO104" s="5">
        <f t="shared" si="44"/>
        <v>1860.8826518678034</v>
      </c>
      <c r="BP104" s="5">
        <f t="shared" si="38"/>
        <v>1893.0638954190861</v>
      </c>
      <c r="BQ104" s="5">
        <f t="shared" si="45"/>
        <v>2416.3825328188977</v>
      </c>
      <c r="BR104" s="5">
        <f t="shared" si="45"/>
        <v>2479.1208145041464</v>
      </c>
      <c r="BS104" s="5">
        <f t="shared" si="45"/>
        <v>2549.9409641511593</v>
      </c>
      <c r="BT104" s="5">
        <f t="shared" si="39"/>
        <v>2610.138687331199</v>
      </c>
      <c r="BU104" s="5">
        <f t="shared" si="39"/>
        <v>2521.1248773505486</v>
      </c>
      <c r="BV104" s="5">
        <f t="shared" si="39"/>
        <v>2522.9032809949999</v>
      </c>
      <c r="BW104" s="5">
        <f t="shared" si="39"/>
        <v>2582.174187787848</v>
      </c>
      <c r="BX104" s="5">
        <f t="shared" si="40"/>
        <v>2577.0666038097456</v>
      </c>
      <c r="BY104" s="5">
        <f t="shared" si="46"/>
        <v>2554.4983795085082</v>
      </c>
      <c r="BZ104" s="5">
        <f t="shared" si="46"/>
        <v>2482.1307193305133</v>
      </c>
      <c r="CA104" s="5">
        <f t="shared" si="46"/>
        <v>2582.847912514183</v>
      </c>
      <c r="CB104" s="5">
        <f t="shared" si="41"/>
        <v>2613.1352966277282</v>
      </c>
    </row>
    <row r="105" spans="1:80" x14ac:dyDescent="0.3">
      <c r="A105" s="189" t="s">
        <v>238</v>
      </c>
      <c r="B105" s="189" t="s">
        <v>273</v>
      </c>
      <c r="C105" s="189" t="s">
        <v>314</v>
      </c>
      <c r="D105" s="189" t="s">
        <v>484</v>
      </c>
      <c r="E105" s="189" t="s">
        <v>485</v>
      </c>
      <c r="F105" s="4">
        <v>1825.2104748736174</v>
      </c>
      <c r="G105" s="4">
        <v>1826.3505040769403</v>
      </c>
      <c r="H105" s="4">
        <v>1808.8468147565882</v>
      </c>
      <c r="I105" s="4">
        <v>1571.6319250107063</v>
      </c>
      <c r="J105" s="4">
        <v>1777.9490669790227</v>
      </c>
      <c r="K105" s="4">
        <v>1798.1013524459454</v>
      </c>
      <c r="L105" s="4">
        <v>1798.3842878614487</v>
      </c>
      <c r="M105" s="4">
        <v>1758.008587579659</v>
      </c>
      <c r="N105" s="4">
        <v>1820.7392359712912</v>
      </c>
      <c r="O105" s="4">
        <v>1852.4488833319924</v>
      </c>
      <c r="P105" s="4">
        <v>2207.6554365528787</v>
      </c>
      <c r="Q105" s="4">
        <v>2181.2704536175256</v>
      </c>
      <c r="R105" s="4">
        <v>4876.6426750530463</v>
      </c>
      <c r="S105" s="4">
        <v>4804.9828728059356</v>
      </c>
      <c r="T105" s="4">
        <v>4874.1427967733262</v>
      </c>
      <c r="U105" s="4">
        <v>4719.8688533263758</v>
      </c>
      <c r="V105" s="4">
        <v>4995.1708344932467</v>
      </c>
      <c r="W105" s="4">
        <v>5050.0288314549616</v>
      </c>
      <c r="X105" s="4">
        <v>5051.9300503888962</v>
      </c>
      <c r="Y105" s="4">
        <v>4940.3952953356302</v>
      </c>
      <c r="Z105" s="4">
        <v>4772.5705794283667</v>
      </c>
      <c r="AA105" s="4">
        <v>4758.3892231832615</v>
      </c>
      <c r="AB105" s="4">
        <v>4813.9836849016619</v>
      </c>
      <c r="AC105" s="4">
        <v>4744.0602546287046</v>
      </c>
      <c r="AD105" s="5">
        <f t="shared" si="30"/>
        <v>6701.8531499266637</v>
      </c>
      <c r="AE105" s="5">
        <f t="shared" si="30"/>
        <v>6631.3333768828761</v>
      </c>
      <c r="AF105" s="5">
        <f t="shared" si="30"/>
        <v>6682.9896115299143</v>
      </c>
      <c r="AG105" s="5">
        <f t="shared" si="30"/>
        <v>6291.500778337082</v>
      </c>
      <c r="AH105" s="143">
        <v>6773.1199014722697</v>
      </c>
      <c r="AI105" s="143">
        <v>6848.1301839009066</v>
      </c>
      <c r="AJ105" s="143">
        <v>6850.314338250344</v>
      </c>
      <c r="AK105" s="143">
        <v>6698.4038829152896</v>
      </c>
      <c r="AL105" s="5">
        <f t="shared" si="31"/>
        <v>6593.309815399658</v>
      </c>
      <c r="AM105" s="5">
        <f t="shared" si="31"/>
        <v>6610.8381065152535</v>
      </c>
      <c r="AN105" s="5">
        <f t="shared" si="31"/>
        <v>7021.6391214545401</v>
      </c>
      <c r="AO105" s="5">
        <f t="shared" si="31"/>
        <v>6925.3307082462306</v>
      </c>
      <c r="AP105" s="4">
        <v>301307</v>
      </c>
      <c r="AQ105" s="4">
        <v>307105.93800000002</v>
      </c>
      <c r="AR105" s="4">
        <v>310952.94</v>
      </c>
      <c r="AS105" s="5">
        <f t="shared" si="32"/>
        <v>605.76437815039719</v>
      </c>
      <c r="AT105" s="5">
        <f t="shared" si="32"/>
        <v>606.14273949059941</v>
      </c>
      <c r="AU105" s="5">
        <f t="shared" si="32"/>
        <v>600.33348536761116</v>
      </c>
      <c r="AV105" s="5">
        <f t="shared" si="33"/>
        <v>511.75562909848594</v>
      </c>
      <c r="AW105" s="5">
        <f t="shared" si="33"/>
        <v>578.93672735791347</v>
      </c>
      <c r="AX105" s="5">
        <f t="shared" si="33"/>
        <v>585.49872534406848</v>
      </c>
      <c r="AY105" s="5">
        <f t="shared" si="33"/>
        <v>585.5908549255887</v>
      </c>
      <c r="AZ105" s="5">
        <f t="shared" si="34"/>
        <v>565.36162275219499</v>
      </c>
      <c r="BA105" s="5">
        <f t="shared" si="42"/>
        <v>592.87008510115197</v>
      </c>
      <c r="BB105" s="5">
        <f t="shared" si="42"/>
        <v>603.1953974566236</v>
      </c>
      <c r="BC105" s="5">
        <f t="shared" si="42"/>
        <v>718.85794554479719</v>
      </c>
      <c r="BD105" s="5">
        <f t="shared" si="35"/>
        <v>701.47928288361754</v>
      </c>
      <c r="BE105" s="5">
        <f t="shared" si="43"/>
        <v>1618.4963094296006</v>
      </c>
      <c r="BF105" s="5">
        <f t="shared" si="43"/>
        <v>1594.7133232238002</v>
      </c>
      <c r="BG105" s="5">
        <f t="shared" si="43"/>
        <v>1617.6666313007418</v>
      </c>
      <c r="BH105" s="5">
        <f t="shared" si="36"/>
        <v>1536.886223712931</v>
      </c>
      <c r="BI105" s="5">
        <f t="shared" si="36"/>
        <v>1626.5302022565406</v>
      </c>
      <c r="BJ105" s="5">
        <f t="shared" si="36"/>
        <v>1644.3930926060314</v>
      </c>
      <c r="BK105" s="5">
        <f t="shared" si="36"/>
        <v>1645.0121685334836</v>
      </c>
      <c r="BL105" s="5">
        <f t="shared" si="37"/>
        <v>1588.7919552507303</v>
      </c>
      <c r="BM105" s="5">
        <f t="shared" si="44"/>
        <v>1554.0469879903026</v>
      </c>
      <c r="BN105" s="5">
        <f t="shared" si="44"/>
        <v>1549.4292471750452</v>
      </c>
      <c r="BO105" s="5">
        <f t="shared" si="44"/>
        <v>1567.5319455730166</v>
      </c>
      <c r="BP105" s="5">
        <f t="shared" si="38"/>
        <v>1525.6521628734897</v>
      </c>
      <c r="BQ105" s="5">
        <f t="shared" si="45"/>
        <v>2224.2606875799975</v>
      </c>
      <c r="BR105" s="5">
        <f t="shared" si="45"/>
        <v>2200.8560627143997</v>
      </c>
      <c r="BS105" s="5">
        <f t="shared" si="45"/>
        <v>2218.0001166683528</v>
      </c>
      <c r="BT105" s="5">
        <f t="shared" si="39"/>
        <v>2048.6418528114168</v>
      </c>
      <c r="BU105" s="5">
        <f t="shared" si="39"/>
        <v>2205.4669296144543</v>
      </c>
      <c r="BV105" s="5">
        <f t="shared" si="39"/>
        <v>2229.8918179500997</v>
      </c>
      <c r="BW105" s="5">
        <f t="shared" si="39"/>
        <v>2230.6030234590721</v>
      </c>
      <c r="BX105" s="5">
        <f t="shared" si="40"/>
        <v>2154.1535780029253</v>
      </c>
      <c r="BY105" s="5">
        <f t="shared" si="46"/>
        <v>2146.9170730914548</v>
      </c>
      <c r="BZ105" s="5">
        <f t="shared" si="46"/>
        <v>2152.6246446316686</v>
      </c>
      <c r="CA105" s="5">
        <f t="shared" si="46"/>
        <v>2286.3898911178135</v>
      </c>
      <c r="CB105" s="5">
        <f t="shared" si="41"/>
        <v>2227.1314457571075</v>
      </c>
    </row>
    <row r="106" spans="1:80" x14ac:dyDescent="0.3">
      <c r="A106" s="189" t="s">
        <v>229</v>
      </c>
      <c r="B106" s="189" t="s">
        <v>251</v>
      </c>
      <c r="C106" s="189" t="s">
        <v>278</v>
      </c>
      <c r="D106" s="189" t="s">
        <v>488</v>
      </c>
      <c r="E106" s="189" t="s">
        <v>489</v>
      </c>
      <c r="F106" s="4">
        <v>4371.6165680562499</v>
      </c>
      <c r="G106" s="4">
        <v>4387.8603694290186</v>
      </c>
      <c r="H106" s="4">
        <v>4780.9825165871416</v>
      </c>
      <c r="I106" s="4">
        <v>4260.939548075271</v>
      </c>
      <c r="J106" s="4">
        <v>4755.5124870189675</v>
      </c>
      <c r="K106" s="4">
        <v>4996.7016852735696</v>
      </c>
      <c r="L106" s="4">
        <v>4879.0656793973749</v>
      </c>
      <c r="M106" s="4">
        <v>4634.9627189502044</v>
      </c>
      <c r="N106" s="4">
        <v>4508.6170194840379</v>
      </c>
      <c r="O106" s="4">
        <v>4493.9854273421852</v>
      </c>
      <c r="P106" s="4">
        <v>5124.2896644184866</v>
      </c>
      <c r="Q106" s="4">
        <v>4965.7569597639958</v>
      </c>
      <c r="R106" s="4">
        <v>13948.990899201079</v>
      </c>
      <c r="S106" s="4">
        <v>14284.213912663916</v>
      </c>
      <c r="T106" s="4">
        <v>14956.423258036211</v>
      </c>
      <c r="U106" s="4">
        <v>14897.915770540549</v>
      </c>
      <c r="V106" s="4">
        <v>14237.982421658522</v>
      </c>
      <c r="W106" s="4">
        <v>14047.36633092468</v>
      </c>
      <c r="X106" s="4">
        <v>14792.892940312711</v>
      </c>
      <c r="Y106" s="4">
        <v>14533.938409208762</v>
      </c>
      <c r="Z106" s="4">
        <v>14358.653431287245</v>
      </c>
      <c r="AA106" s="4">
        <v>14402.636356071798</v>
      </c>
      <c r="AB106" s="4">
        <v>14953.752850262994</v>
      </c>
      <c r="AC106" s="4">
        <v>15390.596519883155</v>
      </c>
      <c r="AD106" s="5">
        <f t="shared" si="30"/>
        <v>18320.60746725733</v>
      </c>
      <c r="AE106" s="5">
        <f t="shared" si="30"/>
        <v>18672.074282092934</v>
      </c>
      <c r="AF106" s="5">
        <f t="shared" si="30"/>
        <v>19737.405774623352</v>
      </c>
      <c r="AG106" s="5">
        <f t="shared" si="30"/>
        <v>19158.855318615821</v>
      </c>
      <c r="AH106" s="143">
        <v>18993.494908677487</v>
      </c>
      <c r="AI106" s="143">
        <v>19044.068016198245</v>
      </c>
      <c r="AJ106" s="143">
        <v>19671.958619710087</v>
      </c>
      <c r="AK106" s="143">
        <v>19168.901128158966</v>
      </c>
      <c r="AL106" s="5">
        <f t="shared" si="31"/>
        <v>18867.270450771284</v>
      </c>
      <c r="AM106" s="5">
        <f t="shared" si="31"/>
        <v>18896.621783413982</v>
      </c>
      <c r="AN106" s="5">
        <f t="shared" si="31"/>
        <v>20078.042514681481</v>
      </c>
      <c r="AO106" s="5">
        <f t="shared" si="31"/>
        <v>20356.35347964715</v>
      </c>
      <c r="AP106" s="4">
        <v>751171</v>
      </c>
      <c r="AQ106" s="4">
        <v>753424.50400000007</v>
      </c>
      <c r="AR106" s="4">
        <v>757781.80900000012</v>
      </c>
      <c r="AS106" s="5">
        <f t="shared" si="32"/>
        <v>581.97355436461862</v>
      </c>
      <c r="AT106" s="5">
        <f t="shared" si="32"/>
        <v>584.13601822075384</v>
      </c>
      <c r="AU106" s="5">
        <f t="shared" si="32"/>
        <v>636.47059279273856</v>
      </c>
      <c r="AV106" s="5">
        <f t="shared" si="33"/>
        <v>565.54300071918954</v>
      </c>
      <c r="AW106" s="5">
        <f t="shared" si="33"/>
        <v>631.18633144681564</v>
      </c>
      <c r="AX106" s="5">
        <f t="shared" si="33"/>
        <v>663.19872246596981</v>
      </c>
      <c r="AY106" s="5">
        <f t="shared" si="33"/>
        <v>647.58521304974363</v>
      </c>
      <c r="AZ106" s="5">
        <f t="shared" si="34"/>
        <v>611.6487178633505</v>
      </c>
      <c r="BA106" s="5">
        <f t="shared" si="42"/>
        <v>598.41656271429645</v>
      </c>
      <c r="BB106" s="5">
        <f t="shared" si="42"/>
        <v>596.47455099790398</v>
      </c>
      <c r="BC106" s="5">
        <f t="shared" si="42"/>
        <v>680.13313042158325</v>
      </c>
      <c r="BD106" s="5">
        <f t="shared" si="35"/>
        <v>655.30168457289994</v>
      </c>
      <c r="BE106" s="5">
        <f t="shared" si="43"/>
        <v>1856.9661101401784</v>
      </c>
      <c r="BF106" s="5">
        <f t="shared" si="43"/>
        <v>1901.592834742544</v>
      </c>
      <c r="BG106" s="5">
        <f t="shared" si="43"/>
        <v>1991.0810265620228</v>
      </c>
      <c r="BH106" s="5">
        <f t="shared" si="36"/>
        <v>1977.3601324945155</v>
      </c>
      <c r="BI106" s="5">
        <f t="shared" si="36"/>
        <v>1889.7689610661403</v>
      </c>
      <c r="BJ106" s="5">
        <f t="shared" si="36"/>
        <v>1864.4690020494318</v>
      </c>
      <c r="BK106" s="5">
        <f t="shared" si="36"/>
        <v>1963.4207358236799</v>
      </c>
      <c r="BL106" s="5">
        <f t="shared" si="37"/>
        <v>1917.9582086284629</v>
      </c>
      <c r="BM106" s="5">
        <f t="shared" si="44"/>
        <v>1905.7852983352454</v>
      </c>
      <c r="BN106" s="5">
        <f t="shared" si="44"/>
        <v>1911.6230331780923</v>
      </c>
      <c r="BO106" s="5">
        <f t="shared" si="44"/>
        <v>1984.7712373133795</v>
      </c>
      <c r="BP106" s="5">
        <f t="shared" si="38"/>
        <v>2031.0063315181999</v>
      </c>
      <c r="BQ106" s="5">
        <f t="shared" si="45"/>
        <v>2438.9396645047973</v>
      </c>
      <c r="BR106" s="5">
        <f t="shared" si="45"/>
        <v>2485.7288529632979</v>
      </c>
      <c r="BS106" s="5">
        <f t="shared" si="45"/>
        <v>2627.551619354761</v>
      </c>
      <c r="BT106" s="5">
        <f t="shared" si="39"/>
        <v>2542.9031332137051</v>
      </c>
      <c r="BU106" s="5">
        <f t="shared" si="39"/>
        <v>2520.9552925129556</v>
      </c>
      <c r="BV106" s="5">
        <f t="shared" si="39"/>
        <v>2527.6677245154006</v>
      </c>
      <c r="BW106" s="5">
        <f t="shared" si="39"/>
        <v>2611.0059488734237</v>
      </c>
      <c r="BX106" s="5">
        <f t="shared" si="40"/>
        <v>2529.6069264918133</v>
      </c>
      <c r="BY106" s="5">
        <f t="shared" si="46"/>
        <v>2504.201861049542</v>
      </c>
      <c r="BZ106" s="5">
        <f t="shared" si="46"/>
        <v>2508.097584175996</v>
      </c>
      <c r="CA106" s="5">
        <f t="shared" si="46"/>
        <v>2664.9043677349628</v>
      </c>
      <c r="CB106" s="5">
        <f t="shared" si="41"/>
        <v>2686.3080160910999</v>
      </c>
    </row>
    <row r="107" spans="1:80" x14ac:dyDescent="0.3">
      <c r="A107" s="189" t="s">
        <v>223</v>
      </c>
      <c r="B107" s="189" t="s">
        <v>233</v>
      </c>
      <c r="C107" s="189" t="s">
        <v>240</v>
      </c>
      <c r="D107" s="189" t="s">
        <v>492</v>
      </c>
      <c r="E107" s="189" t="s">
        <v>493</v>
      </c>
      <c r="F107" s="4">
        <v>5276.5513261990163</v>
      </c>
      <c r="G107" s="4">
        <v>5678.7497460210716</v>
      </c>
      <c r="H107" s="4">
        <v>6550.8410390874305</v>
      </c>
      <c r="I107" s="4">
        <v>6481.4518815326765</v>
      </c>
      <c r="J107" s="4">
        <v>6860.1511835826686</v>
      </c>
      <c r="K107" s="4">
        <v>6896.4471747697344</v>
      </c>
      <c r="L107" s="4">
        <v>6907.2155247300907</v>
      </c>
      <c r="M107" s="4">
        <v>6954.415720554106</v>
      </c>
      <c r="N107" s="4">
        <v>7140.2438908985505</v>
      </c>
      <c r="O107" s="4">
        <v>7424.27221081063</v>
      </c>
      <c r="P107" s="4">
        <v>7540.8794122883137</v>
      </c>
      <c r="Q107" s="4">
        <v>7475.4490821145164</v>
      </c>
      <c r="R107" s="4">
        <v>10050.872053151044</v>
      </c>
      <c r="S107" s="4">
        <v>10077.147955263777</v>
      </c>
      <c r="T107" s="4">
        <v>10257.590365106289</v>
      </c>
      <c r="U107" s="4">
        <v>10742.564063411815</v>
      </c>
      <c r="V107" s="4">
        <v>10268.834326631048</v>
      </c>
      <c r="W107" s="4">
        <v>10312.311980698389</v>
      </c>
      <c r="X107" s="4">
        <v>10341.198496358507</v>
      </c>
      <c r="Y107" s="4">
        <v>10307.472862526971</v>
      </c>
      <c r="Z107" s="4">
        <v>10657.083884095813</v>
      </c>
      <c r="AA107" s="4">
        <v>10455.847675418205</v>
      </c>
      <c r="AB107" s="4">
        <v>10891.005020294431</v>
      </c>
      <c r="AC107" s="4">
        <v>10904.117127943799</v>
      </c>
      <c r="AD107" s="5">
        <f t="shared" si="30"/>
        <v>15327.423379350061</v>
      </c>
      <c r="AE107" s="5">
        <f t="shared" si="30"/>
        <v>15755.897701284848</v>
      </c>
      <c r="AF107" s="5">
        <f t="shared" si="30"/>
        <v>16808.431404193718</v>
      </c>
      <c r="AG107" s="5">
        <f t="shared" si="30"/>
        <v>17224.015944944491</v>
      </c>
      <c r="AH107" s="143">
        <v>17128.985510213715</v>
      </c>
      <c r="AI107" s="143">
        <v>17208.759155468128</v>
      </c>
      <c r="AJ107" s="143">
        <v>17248.4140210886</v>
      </c>
      <c r="AK107" s="143">
        <v>17261.888583081076</v>
      </c>
      <c r="AL107" s="5">
        <f t="shared" si="31"/>
        <v>17797.327774994363</v>
      </c>
      <c r="AM107" s="5">
        <f t="shared" si="31"/>
        <v>17880.119886228837</v>
      </c>
      <c r="AN107" s="5">
        <f t="shared" si="31"/>
        <v>18431.884432582745</v>
      </c>
      <c r="AO107" s="5">
        <f t="shared" si="31"/>
        <v>18379.566210058314</v>
      </c>
      <c r="AP107" s="4">
        <v>491549</v>
      </c>
      <c r="AQ107" s="4">
        <v>495262.02500000002</v>
      </c>
      <c r="AR107" s="4">
        <v>498610.54800000001</v>
      </c>
      <c r="AS107" s="5">
        <f t="shared" si="32"/>
        <v>1073.4537810470606</v>
      </c>
      <c r="AT107" s="5">
        <f t="shared" si="32"/>
        <v>1155.2764314485578</v>
      </c>
      <c r="AU107" s="5">
        <f t="shared" si="32"/>
        <v>1332.6933915209736</v>
      </c>
      <c r="AV107" s="5">
        <f t="shared" si="33"/>
        <v>1308.6914712535604</v>
      </c>
      <c r="AW107" s="5">
        <f t="shared" si="33"/>
        <v>1385.155904812744</v>
      </c>
      <c r="AX107" s="5">
        <f t="shared" si="33"/>
        <v>1392.4845489152403</v>
      </c>
      <c r="AY107" s="5">
        <f t="shared" si="33"/>
        <v>1394.6588222123612</v>
      </c>
      <c r="AZ107" s="5">
        <f t="shared" si="34"/>
        <v>1394.7590456016799</v>
      </c>
      <c r="BA107" s="5">
        <f t="shared" si="42"/>
        <v>1441.7103534030396</v>
      </c>
      <c r="BB107" s="5">
        <f t="shared" si="42"/>
        <v>1499.0594546009518</v>
      </c>
      <c r="BC107" s="5">
        <f t="shared" si="42"/>
        <v>1522.6040018489837</v>
      </c>
      <c r="BD107" s="5">
        <f t="shared" si="35"/>
        <v>1499.2561052106976</v>
      </c>
      <c r="BE107" s="5">
        <f t="shared" si="43"/>
        <v>2044.7345133752779</v>
      </c>
      <c r="BF107" s="5">
        <f t="shared" si="43"/>
        <v>2050.0800439556947</v>
      </c>
      <c r="BG107" s="5">
        <f t="shared" si="43"/>
        <v>2086.7889803674279</v>
      </c>
      <c r="BH107" s="5">
        <f t="shared" si="36"/>
        <v>2169.0667810462182</v>
      </c>
      <c r="BI107" s="5">
        <f t="shared" si="36"/>
        <v>2073.4144368591651</v>
      </c>
      <c r="BJ107" s="5">
        <f t="shared" si="36"/>
        <v>2082.1931543607425</v>
      </c>
      <c r="BK107" s="5">
        <f t="shared" si="36"/>
        <v>2088.0257266562089</v>
      </c>
      <c r="BL107" s="5">
        <f t="shared" si="37"/>
        <v>2067.2392318758107</v>
      </c>
      <c r="BM107" s="5">
        <f t="shared" si="44"/>
        <v>2151.807194201052</v>
      </c>
      <c r="BN107" s="5">
        <f t="shared" si="44"/>
        <v>2111.1749230961536</v>
      </c>
      <c r="BO107" s="5">
        <f t="shared" si="44"/>
        <v>2199.0389875529886</v>
      </c>
      <c r="BP107" s="5">
        <f t="shared" si="38"/>
        <v>2186.9006124482949</v>
      </c>
      <c r="BQ107" s="5">
        <f t="shared" si="45"/>
        <v>3118.1882944223385</v>
      </c>
      <c r="BR107" s="5">
        <f t="shared" si="45"/>
        <v>3205.3564754042523</v>
      </c>
      <c r="BS107" s="5">
        <f t="shared" si="45"/>
        <v>3419.4823718884013</v>
      </c>
      <c r="BT107" s="5">
        <f t="shared" si="39"/>
        <v>3477.7582522997777</v>
      </c>
      <c r="BU107" s="5">
        <f t="shared" si="39"/>
        <v>3458.5703416719084</v>
      </c>
      <c r="BV107" s="5">
        <f t="shared" si="39"/>
        <v>3474.6777032759837</v>
      </c>
      <c r="BW107" s="5">
        <f t="shared" si="39"/>
        <v>3482.6845488685713</v>
      </c>
      <c r="BX107" s="5">
        <f t="shared" si="40"/>
        <v>3461.9982774774903</v>
      </c>
      <c r="BY107" s="5">
        <f t="shared" si="46"/>
        <v>3593.5175476040913</v>
      </c>
      <c r="BZ107" s="5">
        <f t="shared" si="46"/>
        <v>3610.2343776971061</v>
      </c>
      <c r="CA107" s="5">
        <f t="shared" si="46"/>
        <v>3721.642989401972</v>
      </c>
      <c r="CB107" s="5">
        <f t="shared" si="41"/>
        <v>3686.156717658992</v>
      </c>
    </row>
    <row r="108" spans="1:80" x14ac:dyDescent="0.3">
      <c r="A108" s="189" t="s">
        <v>229</v>
      </c>
      <c r="B108" s="189" t="s">
        <v>267</v>
      </c>
      <c r="C108" s="189" t="s">
        <v>278</v>
      </c>
      <c r="D108" s="189" t="s">
        <v>494</v>
      </c>
      <c r="E108" s="189" t="s">
        <v>495</v>
      </c>
      <c r="F108" s="4">
        <v>2411.0077313903698</v>
      </c>
      <c r="G108" s="4">
        <v>2470.3903826050359</v>
      </c>
      <c r="H108" s="4">
        <v>2646.6328431397405</v>
      </c>
      <c r="I108" s="4">
        <v>2732.9198632276134</v>
      </c>
      <c r="J108" s="4">
        <v>2670.0083569893695</v>
      </c>
      <c r="K108" s="4">
        <v>2649.3254829973826</v>
      </c>
      <c r="L108" s="4">
        <v>2822.4334351148723</v>
      </c>
      <c r="M108" s="4">
        <v>2770.535141080542</v>
      </c>
      <c r="N108" s="4">
        <v>2577.6071068288402</v>
      </c>
      <c r="O108" s="4">
        <v>2616.4414063796057</v>
      </c>
      <c r="P108" s="4">
        <v>3012.3666186892469</v>
      </c>
      <c r="Q108" s="4">
        <v>2941.2008724317584</v>
      </c>
      <c r="R108" s="4">
        <v>4497.4186422128905</v>
      </c>
      <c r="S108" s="4">
        <v>4417.3495280588131</v>
      </c>
      <c r="T108" s="4">
        <v>4743.5301397147723</v>
      </c>
      <c r="U108" s="4">
        <v>4501.382776324368</v>
      </c>
      <c r="V108" s="4">
        <v>4442.1246538277046</v>
      </c>
      <c r="W108" s="4">
        <v>4413.5558981541699</v>
      </c>
      <c r="X108" s="4">
        <v>4707.7878696353073</v>
      </c>
      <c r="Y108" s="4">
        <v>4611.7426409201071</v>
      </c>
      <c r="Z108" s="4">
        <v>4354.1372650607555</v>
      </c>
      <c r="AA108" s="4">
        <v>4430.1019065357859</v>
      </c>
      <c r="AB108" s="4">
        <v>4697.958378078165</v>
      </c>
      <c r="AC108" s="4">
        <v>4938.2506784322268</v>
      </c>
      <c r="AD108" s="5">
        <f t="shared" si="30"/>
        <v>6908.4263736032608</v>
      </c>
      <c r="AE108" s="5">
        <f t="shared" si="30"/>
        <v>6887.7399106638495</v>
      </c>
      <c r="AF108" s="5">
        <f t="shared" si="30"/>
        <v>7390.1629828545128</v>
      </c>
      <c r="AG108" s="5">
        <f t="shared" si="30"/>
        <v>7234.302639551981</v>
      </c>
      <c r="AH108" s="143">
        <v>7112.1330108170741</v>
      </c>
      <c r="AI108" s="143">
        <v>7062.881381151552</v>
      </c>
      <c r="AJ108" s="143">
        <v>7530.2213047501791</v>
      </c>
      <c r="AK108" s="143">
        <v>7382.2777820006486</v>
      </c>
      <c r="AL108" s="5">
        <f t="shared" si="31"/>
        <v>6931.7443718895956</v>
      </c>
      <c r="AM108" s="5">
        <f t="shared" si="31"/>
        <v>7046.5433129153917</v>
      </c>
      <c r="AN108" s="5">
        <f t="shared" si="31"/>
        <v>7710.3249967674119</v>
      </c>
      <c r="AO108" s="5">
        <f t="shared" si="31"/>
        <v>7879.4515508639852</v>
      </c>
      <c r="AP108" s="4">
        <v>214658</v>
      </c>
      <c r="AQ108" s="4">
        <v>220057.49400000001</v>
      </c>
      <c r="AR108" s="4">
        <v>222008.035</v>
      </c>
      <c r="AS108" s="5">
        <f t="shared" si="32"/>
        <v>1123.1855935443216</v>
      </c>
      <c r="AT108" s="5">
        <f t="shared" si="32"/>
        <v>1150.8494361286494</v>
      </c>
      <c r="AU108" s="5">
        <f t="shared" si="32"/>
        <v>1232.953275973754</v>
      </c>
      <c r="AV108" s="5">
        <f t="shared" si="33"/>
        <v>1241.911744767762</v>
      </c>
      <c r="AW108" s="5">
        <f t="shared" si="33"/>
        <v>1213.3230768270812</v>
      </c>
      <c r="AX108" s="5">
        <f t="shared" si="33"/>
        <v>1203.9242267283942</v>
      </c>
      <c r="AY108" s="5">
        <f t="shared" si="33"/>
        <v>1282.5891015167483</v>
      </c>
      <c r="AZ108" s="5">
        <f t="shared" si="34"/>
        <v>1247.9436345988747</v>
      </c>
      <c r="BA108" s="5">
        <f t="shared" si="42"/>
        <v>1171.3334819803229</v>
      </c>
      <c r="BB108" s="5">
        <f t="shared" si="42"/>
        <v>1188.9808244292765</v>
      </c>
      <c r="BC108" s="5">
        <f t="shared" si="42"/>
        <v>1368.8998106509598</v>
      </c>
      <c r="BD108" s="5">
        <f t="shared" si="35"/>
        <v>1324.817307820304</v>
      </c>
      <c r="BE108" s="5">
        <f t="shared" si="43"/>
        <v>2095.1553830804769</v>
      </c>
      <c r="BF108" s="5">
        <f t="shared" si="43"/>
        <v>2057.854600368406</v>
      </c>
      <c r="BG108" s="5">
        <f t="shared" si="43"/>
        <v>2209.8082250439174</v>
      </c>
      <c r="BH108" s="5">
        <f t="shared" si="36"/>
        <v>2045.5485039397786</v>
      </c>
      <c r="BI108" s="5">
        <f t="shared" si="36"/>
        <v>2018.6200311031916</v>
      </c>
      <c r="BJ108" s="5">
        <f t="shared" si="36"/>
        <v>2005.6376258443486</v>
      </c>
      <c r="BK108" s="5">
        <f t="shared" si="36"/>
        <v>2139.3444885977419</v>
      </c>
      <c r="BL108" s="5">
        <f t="shared" si="37"/>
        <v>2077.2863652975925</v>
      </c>
      <c r="BM108" s="5">
        <f t="shared" si="44"/>
        <v>1978.6362127075549</v>
      </c>
      <c r="BN108" s="5">
        <f t="shared" si="44"/>
        <v>2013.1565737705737</v>
      </c>
      <c r="BO108" s="5">
        <f t="shared" si="44"/>
        <v>2134.8777052228743</v>
      </c>
      <c r="BP108" s="5">
        <f t="shared" si="38"/>
        <v>2224.3567348507127</v>
      </c>
      <c r="BQ108" s="5">
        <f t="shared" si="45"/>
        <v>3218.3409766247992</v>
      </c>
      <c r="BR108" s="5">
        <f t="shared" si="45"/>
        <v>3208.7040364970558</v>
      </c>
      <c r="BS108" s="5">
        <f t="shared" si="45"/>
        <v>3442.7615010176714</v>
      </c>
      <c r="BT108" s="5">
        <f t="shared" si="39"/>
        <v>3287.4602487075404</v>
      </c>
      <c r="BU108" s="5">
        <f t="shared" si="39"/>
        <v>3231.9431079302726</v>
      </c>
      <c r="BV108" s="5">
        <f t="shared" si="39"/>
        <v>3209.5618525727427</v>
      </c>
      <c r="BW108" s="5">
        <f t="shared" si="39"/>
        <v>3421.9335901144905</v>
      </c>
      <c r="BX108" s="5">
        <f t="shared" si="40"/>
        <v>3325.2299998964668</v>
      </c>
      <c r="BY108" s="5">
        <f t="shared" si="46"/>
        <v>3149.9696946878776</v>
      </c>
      <c r="BZ108" s="5">
        <f t="shared" si="46"/>
        <v>3202.1373981998504</v>
      </c>
      <c r="CA108" s="5">
        <f t="shared" si="46"/>
        <v>3503.7775158738341</v>
      </c>
      <c r="CB108" s="5">
        <f t="shared" si="41"/>
        <v>3549.1740426710162</v>
      </c>
    </row>
    <row r="109" spans="1:80" x14ac:dyDescent="0.3">
      <c r="A109" s="189" t="s">
        <v>223</v>
      </c>
      <c r="B109" s="189" t="s">
        <v>233</v>
      </c>
      <c r="C109" s="189" t="s">
        <v>249</v>
      </c>
      <c r="D109" s="189" t="s">
        <v>498</v>
      </c>
      <c r="E109" s="189" t="s">
        <v>499</v>
      </c>
      <c r="F109" s="4">
        <v>5765.7601240061713</v>
      </c>
      <c r="G109" s="4">
        <v>5811.9644618424863</v>
      </c>
      <c r="H109" s="4">
        <v>6637.8957480301342</v>
      </c>
      <c r="I109" s="4">
        <v>6407.0894769418583</v>
      </c>
      <c r="J109" s="4">
        <v>6694.7575350952957</v>
      </c>
      <c r="K109" s="4">
        <v>6564.7372466144952</v>
      </c>
      <c r="L109" s="4">
        <v>6880.1094398502146</v>
      </c>
      <c r="M109" s="4">
        <v>6566.2161545841464</v>
      </c>
      <c r="N109" s="4">
        <v>6664.6750437497922</v>
      </c>
      <c r="O109" s="4">
        <v>6834.8604982707229</v>
      </c>
      <c r="P109" s="4">
        <v>7182.835066307639</v>
      </c>
      <c r="Q109" s="4">
        <v>7355.6438029987839</v>
      </c>
      <c r="R109" s="4">
        <v>9849.3502187200393</v>
      </c>
      <c r="S109" s="4">
        <v>10289.295093760862</v>
      </c>
      <c r="T109" s="4">
        <v>10638.155231946621</v>
      </c>
      <c r="U109" s="4">
        <v>10555.29926571537</v>
      </c>
      <c r="V109" s="4">
        <v>10132.119157511917</v>
      </c>
      <c r="W109" s="4">
        <v>9946.2996294921904</v>
      </c>
      <c r="X109" s="4">
        <v>10419.163871591823</v>
      </c>
      <c r="Y109" s="4">
        <v>9944.9442919648482</v>
      </c>
      <c r="Z109" s="4">
        <v>10522.776848992227</v>
      </c>
      <c r="AA109" s="4">
        <v>10584.173254847896</v>
      </c>
      <c r="AB109" s="4">
        <v>10966.578265469798</v>
      </c>
      <c r="AC109" s="4">
        <v>10863.350657877236</v>
      </c>
      <c r="AD109" s="5">
        <f t="shared" si="30"/>
        <v>15615.11034272621</v>
      </c>
      <c r="AE109" s="5">
        <f t="shared" si="30"/>
        <v>16101.259555603348</v>
      </c>
      <c r="AF109" s="5">
        <f t="shared" si="30"/>
        <v>17276.050979976753</v>
      </c>
      <c r="AG109" s="5">
        <f t="shared" si="30"/>
        <v>16962.388742657229</v>
      </c>
      <c r="AH109" s="143">
        <v>16826.876692607213</v>
      </c>
      <c r="AI109" s="143">
        <v>16511.036876106686</v>
      </c>
      <c r="AJ109" s="143">
        <v>17299.273311442037</v>
      </c>
      <c r="AK109" s="143">
        <v>16511.160446548995</v>
      </c>
      <c r="AL109" s="5">
        <f t="shared" si="31"/>
        <v>17187.451892742021</v>
      </c>
      <c r="AM109" s="5">
        <f t="shared" si="31"/>
        <v>17419.03375311862</v>
      </c>
      <c r="AN109" s="5">
        <f t="shared" si="31"/>
        <v>18149.413331777436</v>
      </c>
      <c r="AO109" s="5">
        <f t="shared" si="31"/>
        <v>18218.99446087602</v>
      </c>
      <c r="AP109" s="4">
        <v>545501</v>
      </c>
      <c r="AQ109" s="4">
        <v>553536.61199999996</v>
      </c>
      <c r="AR109" s="4">
        <v>558704.93000000005</v>
      </c>
      <c r="AS109" s="5">
        <f t="shared" si="32"/>
        <v>1056.9660044630846</v>
      </c>
      <c r="AT109" s="5">
        <f t="shared" si="32"/>
        <v>1065.436078365115</v>
      </c>
      <c r="AU109" s="5">
        <f t="shared" si="32"/>
        <v>1216.8439192650671</v>
      </c>
      <c r="AV109" s="5">
        <f t="shared" si="33"/>
        <v>1157.4825111914836</v>
      </c>
      <c r="AW109" s="5">
        <f t="shared" si="33"/>
        <v>1209.4516225234431</v>
      </c>
      <c r="AX109" s="5">
        <f t="shared" si="33"/>
        <v>1185.9626092112035</v>
      </c>
      <c r="AY109" s="5">
        <f t="shared" si="33"/>
        <v>1242.9366532760105</v>
      </c>
      <c r="AZ109" s="5">
        <f t="shared" si="34"/>
        <v>1175.2565266578454</v>
      </c>
      <c r="BA109" s="5">
        <f t="shared" si="42"/>
        <v>1204.0170242162396</v>
      </c>
      <c r="BB109" s="5">
        <f t="shared" si="42"/>
        <v>1234.7621367944355</v>
      </c>
      <c r="BC109" s="5">
        <f t="shared" si="42"/>
        <v>1297.6260125513866</v>
      </c>
      <c r="BD109" s="5">
        <f t="shared" si="35"/>
        <v>1316.5525142222716</v>
      </c>
      <c r="BE109" s="5">
        <f t="shared" si="43"/>
        <v>1805.5604332017795</v>
      </c>
      <c r="BF109" s="5">
        <f t="shared" si="43"/>
        <v>1886.2101249605155</v>
      </c>
      <c r="BG109" s="5">
        <f t="shared" si="43"/>
        <v>1950.1623703616713</v>
      </c>
      <c r="BH109" s="5">
        <f t="shared" si="36"/>
        <v>1906.8836707255364</v>
      </c>
      <c r="BI109" s="5">
        <f t="shared" si="36"/>
        <v>1830.4334235278943</v>
      </c>
      <c r="BJ109" s="5">
        <f t="shared" si="36"/>
        <v>1796.8639135819603</v>
      </c>
      <c r="BK109" s="5">
        <f t="shared" si="36"/>
        <v>1882.2899236865337</v>
      </c>
      <c r="BL109" s="5">
        <f t="shared" si="37"/>
        <v>1779.9993803464108</v>
      </c>
      <c r="BM109" s="5">
        <f t="shared" si="44"/>
        <v>1901.008283981806</v>
      </c>
      <c r="BN109" s="5">
        <f t="shared" si="44"/>
        <v>1912.0999452242008</v>
      </c>
      <c r="BO109" s="5">
        <f t="shared" si="44"/>
        <v>1981.1839050439901</v>
      </c>
      <c r="BP109" s="5">
        <f t="shared" si="38"/>
        <v>1944.3806693950658</v>
      </c>
      <c r="BQ109" s="5">
        <f t="shared" si="45"/>
        <v>2862.5264376648638</v>
      </c>
      <c r="BR109" s="5">
        <f t="shared" si="45"/>
        <v>2951.6462033256307</v>
      </c>
      <c r="BS109" s="5">
        <f t="shared" si="45"/>
        <v>3167.0062896267386</v>
      </c>
      <c r="BT109" s="5">
        <f t="shared" si="39"/>
        <v>3064.3661819170202</v>
      </c>
      <c r="BU109" s="5">
        <f t="shared" si="39"/>
        <v>3039.8850460513377</v>
      </c>
      <c r="BV109" s="5">
        <f t="shared" si="39"/>
        <v>2982.8265227931638</v>
      </c>
      <c r="BW109" s="5">
        <f t="shared" si="39"/>
        <v>3125.2265769625442</v>
      </c>
      <c r="BX109" s="5">
        <f t="shared" si="40"/>
        <v>2955.2559070042557</v>
      </c>
      <c r="BY109" s="5">
        <f t="shared" si="46"/>
        <v>3105.0253081980459</v>
      </c>
      <c r="BZ109" s="5">
        <f t="shared" si="46"/>
        <v>3146.8620820186366</v>
      </c>
      <c r="CA109" s="5">
        <f t="shared" si="46"/>
        <v>3278.8099175953757</v>
      </c>
      <c r="CB109" s="5">
        <f t="shared" si="41"/>
        <v>3260.9331836173378</v>
      </c>
    </row>
    <row r="110" spans="1:80" x14ac:dyDescent="0.3">
      <c r="A110" s="189" t="s">
        <v>256</v>
      </c>
      <c r="B110" s="189" t="s">
        <v>280</v>
      </c>
      <c r="C110" s="189" t="s">
        <v>310</v>
      </c>
      <c r="D110" s="189" t="s">
        <v>502</v>
      </c>
      <c r="E110" s="189" t="s">
        <v>503</v>
      </c>
      <c r="F110" s="4">
        <v>2506.4453929690835</v>
      </c>
      <c r="G110" s="4">
        <v>2428.7507206829437</v>
      </c>
      <c r="H110" s="4">
        <v>2681.7616376057731</v>
      </c>
      <c r="I110" s="4">
        <v>2390.3070750641382</v>
      </c>
      <c r="J110" s="4">
        <v>2676.6419661543164</v>
      </c>
      <c r="K110" s="4">
        <v>2489.0457131900039</v>
      </c>
      <c r="L110" s="4">
        <v>2686.1270650008037</v>
      </c>
      <c r="M110" s="4">
        <v>2469.1702859854204</v>
      </c>
      <c r="N110" s="4">
        <v>2369.9748500427177</v>
      </c>
      <c r="O110" s="4">
        <v>2277.5699204312336</v>
      </c>
      <c r="P110" s="4">
        <v>2757.1359501398779</v>
      </c>
      <c r="Q110" s="4">
        <v>2501.3332556002802</v>
      </c>
      <c r="R110" s="4">
        <v>5015.8344954998538</v>
      </c>
      <c r="S110" s="4">
        <v>5132.669918715078</v>
      </c>
      <c r="T110" s="4">
        <v>5277.5689974263069</v>
      </c>
      <c r="U110" s="4">
        <v>4885.4275562235043</v>
      </c>
      <c r="V110" s="4">
        <v>5087.2463654468656</v>
      </c>
      <c r="W110" s="4">
        <v>5060.3474690656303</v>
      </c>
      <c r="X110" s="4">
        <v>5259.7462765012988</v>
      </c>
      <c r="Y110" s="4">
        <v>5016.5127633769935</v>
      </c>
      <c r="Z110" s="4">
        <v>4774.4299899976668</v>
      </c>
      <c r="AA110" s="4">
        <v>4996.4995480276739</v>
      </c>
      <c r="AB110" s="4">
        <v>4788.3293580961681</v>
      </c>
      <c r="AC110" s="4">
        <v>4567.2868497124036</v>
      </c>
      <c r="AD110" s="5">
        <f t="shared" si="30"/>
        <v>7522.2798884689373</v>
      </c>
      <c r="AE110" s="5">
        <f t="shared" si="30"/>
        <v>7561.4206393980221</v>
      </c>
      <c r="AF110" s="5">
        <f t="shared" si="30"/>
        <v>7959.33063503208</v>
      </c>
      <c r="AG110" s="5">
        <f t="shared" si="30"/>
        <v>7275.7346312876425</v>
      </c>
      <c r="AH110" s="143">
        <v>7763.8883316011834</v>
      </c>
      <c r="AI110" s="143">
        <v>7549.3931822556342</v>
      </c>
      <c r="AJ110" s="143">
        <v>7945.8733415021034</v>
      </c>
      <c r="AK110" s="143">
        <v>7485.6830493624129</v>
      </c>
      <c r="AL110" s="5">
        <f t="shared" si="31"/>
        <v>7144.4048400403844</v>
      </c>
      <c r="AM110" s="5">
        <f t="shared" si="31"/>
        <v>7274.0694684589071</v>
      </c>
      <c r="AN110" s="5">
        <f t="shared" si="31"/>
        <v>7545.4653082360455</v>
      </c>
      <c r="AO110" s="5">
        <f t="shared" si="31"/>
        <v>7068.6201053126842</v>
      </c>
      <c r="AP110" s="4">
        <v>277616</v>
      </c>
      <c r="AQ110" s="4">
        <v>281567.391</v>
      </c>
      <c r="AR110" s="4">
        <v>283928.70699999999</v>
      </c>
      <c r="AS110" s="5">
        <f t="shared" si="32"/>
        <v>902.84615907191346</v>
      </c>
      <c r="AT110" s="5">
        <f t="shared" si="32"/>
        <v>874.85977778043912</v>
      </c>
      <c r="AU110" s="5">
        <f t="shared" si="32"/>
        <v>965.99678606628333</v>
      </c>
      <c r="AV110" s="5">
        <f t="shared" si="33"/>
        <v>848.92894257919875</v>
      </c>
      <c r="AW110" s="5">
        <f t="shared" si="33"/>
        <v>950.62214294350451</v>
      </c>
      <c r="AX110" s="5">
        <f t="shared" si="33"/>
        <v>883.99644019502375</v>
      </c>
      <c r="AY110" s="5">
        <f t="shared" si="33"/>
        <v>953.99082097571579</v>
      </c>
      <c r="AZ110" s="5">
        <f t="shared" si="34"/>
        <v>869.64446535708009</v>
      </c>
      <c r="BA110" s="5">
        <f t="shared" si="42"/>
        <v>841.70785602183525</v>
      </c>
      <c r="BB110" s="5">
        <f t="shared" si="42"/>
        <v>808.88980515191611</v>
      </c>
      <c r="BC110" s="5">
        <f t="shared" si="42"/>
        <v>979.20996474335254</v>
      </c>
      <c r="BD110" s="5">
        <f t="shared" si="35"/>
        <v>880.97229830313711</v>
      </c>
      <c r="BE110" s="5">
        <f t="shared" si="43"/>
        <v>1806.752671135617</v>
      </c>
      <c r="BF110" s="5">
        <f t="shared" si="43"/>
        <v>1848.8379339501607</v>
      </c>
      <c r="BG110" s="5">
        <f t="shared" si="43"/>
        <v>1901.0320001103348</v>
      </c>
      <c r="BH110" s="5">
        <f t="shared" si="36"/>
        <v>1735.0828655522487</v>
      </c>
      <c r="BI110" s="5">
        <f t="shared" si="36"/>
        <v>1806.7597768971996</v>
      </c>
      <c r="BJ110" s="5">
        <f t="shared" si="36"/>
        <v>1797.2065057297884</v>
      </c>
      <c r="BK110" s="5">
        <f t="shared" si="36"/>
        <v>1868.023941913536</v>
      </c>
      <c r="BL110" s="5">
        <f t="shared" si="37"/>
        <v>1766.8212617109525</v>
      </c>
      <c r="BM110" s="5">
        <f t="shared" si="44"/>
        <v>1695.6615512332771</v>
      </c>
      <c r="BN110" s="5">
        <f t="shared" si="44"/>
        <v>1774.5306124698486</v>
      </c>
      <c r="BO110" s="5">
        <f t="shared" si="44"/>
        <v>1700.5979780152054</v>
      </c>
      <c r="BP110" s="5">
        <f t="shared" si="38"/>
        <v>1608.6034054007805</v>
      </c>
      <c r="BQ110" s="5">
        <f t="shared" si="45"/>
        <v>2709.5988302075302</v>
      </c>
      <c r="BR110" s="5">
        <f t="shared" si="45"/>
        <v>2723.6977117305996</v>
      </c>
      <c r="BS110" s="5">
        <f t="shared" si="45"/>
        <v>2867.0287861766183</v>
      </c>
      <c r="BT110" s="5">
        <f t="shared" si="39"/>
        <v>2584.0118081314477</v>
      </c>
      <c r="BU110" s="5">
        <f t="shared" si="39"/>
        <v>2757.3819198407045</v>
      </c>
      <c r="BV110" s="5">
        <f t="shared" si="39"/>
        <v>2681.202945924812</v>
      </c>
      <c r="BW110" s="5">
        <f t="shared" si="39"/>
        <v>2822.0147628892523</v>
      </c>
      <c r="BX110" s="5">
        <f t="shared" si="40"/>
        <v>2636.4657270680323</v>
      </c>
      <c r="BY110" s="5">
        <f t="shared" si="46"/>
        <v>2537.3694072551125</v>
      </c>
      <c r="BZ110" s="5">
        <f t="shared" si="46"/>
        <v>2583.420417621765</v>
      </c>
      <c r="CA110" s="5">
        <f t="shared" si="46"/>
        <v>2679.8079427585581</v>
      </c>
      <c r="CB110" s="5">
        <f t="shared" si="41"/>
        <v>2489.5757037039175</v>
      </c>
    </row>
    <row r="111" spans="1:80" x14ac:dyDescent="0.3">
      <c r="A111" s="189" t="s">
        <v>238</v>
      </c>
      <c r="B111" s="189" t="s">
        <v>273</v>
      </c>
      <c r="C111" s="189" t="s">
        <v>314</v>
      </c>
      <c r="D111" s="189" t="s">
        <v>506</v>
      </c>
      <c r="E111" s="189" t="s">
        <v>507</v>
      </c>
      <c r="F111" s="4">
        <v>1998.7096617852551</v>
      </c>
      <c r="G111" s="4">
        <v>1987.9946615433437</v>
      </c>
      <c r="H111" s="4">
        <v>1908.589616302444</v>
      </c>
      <c r="I111" s="4">
        <v>1847.9700018429014</v>
      </c>
      <c r="J111" s="4">
        <v>2686.063983098717</v>
      </c>
      <c r="K111" s="4">
        <v>2711.687650806869</v>
      </c>
      <c r="L111" s="4">
        <v>2714.9546505562889</v>
      </c>
      <c r="M111" s="4">
        <v>2655.5166327567213</v>
      </c>
      <c r="N111" s="4">
        <v>2025.7303432336905</v>
      </c>
      <c r="O111" s="4">
        <v>2098.7980217979648</v>
      </c>
      <c r="P111" s="4">
        <v>2243.8928412335104</v>
      </c>
      <c r="Q111" s="4">
        <v>2401.0831612357783</v>
      </c>
      <c r="R111" s="4">
        <v>3387.4295849972978</v>
      </c>
      <c r="S111" s="4">
        <v>3349.9887741377302</v>
      </c>
      <c r="T111" s="4">
        <v>3479.5550948083701</v>
      </c>
      <c r="U111" s="4">
        <v>3545.3711835812228</v>
      </c>
      <c r="V111" s="4">
        <v>3303.4558855502728</v>
      </c>
      <c r="W111" s="4">
        <v>3335.9866781142287</v>
      </c>
      <c r="X111" s="4">
        <v>3340.8201746970976</v>
      </c>
      <c r="Y111" s="4">
        <v>3269.1034051340002</v>
      </c>
      <c r="Z111" s="4">
        <v>3387.7067353023422</v>
      </c>
      <c r="AA111" s="4">
        <v>3238.2864837550433</v>
      </c>
      <c r="AB111" s="4">
        <v>3456.2619897577379</v>
      </c>
      <c r="AC111" s="4">
        <v>3447.0131249453543</v>
      </c>
      <c r="AD111" s="5">
        <f t="shared" si="30"/>
        <v>5386.1392467825526</v>
      </c>
      <c r="AE111" s="5">
        <f t="shared" si="30"/>
        <v>5337.9834356810734</v>
      </c>
      <c r="AF111" s="5">
        <f t="shared" si="30"/>
        <v>5388.1447111108137</v>
      </c>
      <c r="AG111" s="5">
        <f t="shared" si="30"/>
        <v>5393.341185424124</v>
      </c>
      <c r="AH111" s="143">
        <v>5989.5198686489903</v>
      </c>
      <c r="AI111" s="143">
        <v>6047.674328921099</v>
      </c>
      <c r="AJ111" s="143">
        <v>6055.7748252533875</v>
      </c>
      <c r="AK111" s="143">
        <v>5924.6200378907215</v>
      </c>
      <c r="AL111" s="5">
        <f t="shared" si="31"/>
        <v>5413.4370785360325</v>
      </c>
      <c r="AM111" s="5">
        <f t="shared" si="31"/>
        <v>5337.0845055530081</v>
      </c>
      <c r="AN111" s="5">
        <f t="shared" si="31"/>
        <v>5700.1548309912487</v>
      </c>
      <c r="AO111" s="5">
        <f t="shared" si="31"/>
        <v>5848.0962861811331</v>
      </c>
      <c r="AP111" s="4">
        <v>206052</v>
      </c>
      <c r="AQ111" s="4">
        <v>209192.79300000001</v>
      </c>
      <c r="AR111" s="4">
        <v>210465.15700000001</v>
      </c>
      <c r="AS111" s="5">
        <f t="shared" si="32"/>
        <v>970.00255362008386</v>
      </c>
      <c r="AT111" s="5">
        <f t="shared" si="32"/>
        <v>964.80240984962234</v>
      </c>
      <c r="AU111" s="5">
        <f t="shared" si="32"/>
        <v>926.26599902085104</v>
      </c>
      <c r="AV111" s="5">
        <f t="shared" si="33"/>
        <v>883.38129404051756</v>
      </c>
      <c r="AW111" s="5">
        <f t="shared" si="33"/>
        <v>1284.0136338247164</v>
      </c>
      <c r="AX111" s="5">
        <f t="shared" si="33"/>
        <v>1296.2624629266595</v>
      </c>
      <c r="AY111" s="5">
        <f t="shared" si="33"/>
        <v>1297.8241800884073</v>
      </c>
      <c r="AZ111" s="5">
        <f t="shared" si="34"/>
        <v>1261.7369405030406</v>
      </c>
      <c r="BA111" s="5">
        <f t="shared" si="42"/>
        <v>968.35570393368698</v>
      </c>
      <c r="BB111" s="5">
        <f t="shared" si="42"/>
        <v>1003.2840958330552</v>
      </c>
      <c r="BC111" s="5">
        <f t="shared" si="42"/>
        <v>1072.6434735414189</v>
      </c>
      <c r="BD111" s="5">
        <f t="shared" si="35"/>
        <v>1140.845922175982</v>
      </c>
      <c r="BE111" s="5">
        <f t="shared" si="43"/>
        <v>1643.9683113958117</v>
      </c>
      <c r="BF111" s="5">
        <f t="shared" si="43"/>
        <v>1625.7977472374594</v>
      </c>
      <c r="BG111" s="5">
        <f t="shared" si="43"/>
        <v>1688.6781466854823</v>
      </c>
      <c r="BH111" s="5">
        <f t="shared" si="36"/>
        <v>1694.7864851066943</v>
      </c>
      <c r="BI111" s="5">
        <f t="shared" si="36"/>
        <v>1579.1442134195668</v>
      </c>
      <c r="BJ111" s="5">
        <f t="shared" si="36"/>
        <v>1594.6948411909336</v>
      </c>
      <c r="BK111" s="5">
        <f t="shared" si="36"/>
        <v>1597.0053876077354</v>
      </c>
      <c r="BL111" s="5">
        <f t="shared" si="37"/>
        <v>1553.275350529399</v>
      </c>
      <c r="BM111" s="5">
        <f t="shared" si="44"/>
        <v>1619.4184736098161</v>
      </c>
      <c r="BN111" s="5">
        <f t="shared" si="44"/>
        <v>1547.9914184974066</v>
      </c>
      <c r="BO111" s="5">
        <f t="shared" si="44"/>
        <v>1652.1898007058674</v>
      </c>
      <c r="BP111" s="5">
        <f t="shared" si="38"/>
        <v>1637.8070242502679</v>
      </c>
      <c r="BQ111" s="5">
        <f t="shared" si="45"/>
        <v>2613.970865015895</v>
      </c>
      <c r="BR111" s="5">
        <f t="shared" si="45"/>
        <v>2590.6001570870817</v>
      </c>
      <c r="BS111" s="5">
        <f t="shared" si="45"/>
        <v>2614.9441457063331</v>
      </c>
      <c r="BT111" s="5">
        <f t="shared" si="39"/>
        <v>2578.1677791472116</v>
      </c>
      <c r="BU111" s="5">
        <f t="shared" si="39"/>
        <v>2863.1578472442834</v>
      </c>
      <c r="BV111" s="5">
        <f t="shared" si="39"/>
        <v>2890.957304117594</v>
      </c>
      <c r="BW111" s="5">
        <f t="shared" si="39"/>
        <v>2894.8295676961429</v>
      </c>
      <c r="BX111" s="5">
        <f t="shared" si="40"/>
        <v>2815.0122910324399</v>
      </c>
      <c r="BY111" s="5">
        <f t="shared" si="46"/>
        <v>2587.7741775435029</v>
      </c>
      <c r="BZ111" s="5">
        <f t="shared" si="46"/>
        <v>2551.2755143304616</v>
      </c>
      <c r="CA111" s="5">
        <f t="shared" si="46"/>
        <v>2724.8332742472867</v>
      </c>
      <c r="CB111" s="5">
        <f t="shared" si="41"/>
        <v>2778.6529464262499</v>
      </c>
    </row>
    <row r="112" spans="1:80" x14ac:dyDescent="0.3">
      <c r="A112" s="189" t="s">
        <v>223</v>
      </c>
      <c r="B112" s="189" t="s">
        <v>218</v>
      </c>
      <c r="C112" s="189" t="s">
        <v>231</v>
      </c>
      <c r="D112" s="189" t="s">
        <v>510</v>
      </c>
      <c r="E112" s="189" t="s">
        <v>511</v>
      </c>
      <c r="F112" s="4">
        <v>1675.1135432201731</v>
      </c>
      <c r="G112" s="4">
        <v>1784.5489595697281</v>
      </c>
      <c r="H112" s="4">
        <v>1815.5259770644484</v>
      </c>
      <c r="I112" s="4">
        <v>1854.0322847566047</v>
      </c>
      <c r="J112" s="4">
        <v>1916.1110617322961</v>
      </c>
      <c r="K112" s="4">
        <v>1862.8093759092062</v>
      </c>
      <c r="L112" s="4">
        <v>1906.4407802028163</v>
      </c>
      <c r="M112" s="4">
        <v>1904.4389363307173</v>
      </c>
      <c r="N112" s="4">
        <v>1918.2509338465829</v>
      </c>
      <c r="O112" s="4">
        <v>1887.2275944859507</v>
      </c>
      <c r="P112" s="4">
        <v>2009.5476408899208</v>
      </c>
      <c r="Q112" s="4">
        <v>1946.1384946038638</v>
      </c>
      <c r="R112" s="4">
        <v>2813.1030560862559</v>
      </c>
      <c r="S112" s="4">
        <v>2804.0765590763585</v>
      </c>
      <c r="T112" s="4">
        <v>3083.0546279043256</v>
      </c>
      <c r="U112" s="4">
        <v>2978.8832196989638</v>
      </c>
      <c r="V112" s="4">
        <v>2844.2054898911529</v>
      </c>
      <c r="W112" s="4">
        <v>2807.1571693944579</v>
      </c>
      <c r="X112" s="4">
        <v>2913.0295634128424</v>
      </c>
      <c r="Y112" s="4">
        <v>2841.8709209969602</v>
      </c>
      <c r="Z112" s="4">
        <v>2941.4751072873237</v>
      </c>
      <c r="AA112" s="4">
        <v>2931.7616668246628</v>
      </c>
      <c r="AB112" s="4">
        <v>3097.3077276104041</v>
      </c>
      <c r="AC112" s="4">
        <v>3276.2180610762716</v>
      </c>
      <c r="AD112" s="5">
        <f t="shared" si="30"/>
        <v>4488.2165993064291</v>
      </c>
      <c r="AE112" s="5">
        <f t="shared" si="30"/>
        <v>4588.6255186460867</v>
      </c>
      <c r="AF112" s="5">
        <f t="shared" si="30"/>
        <v>4898.5806049687744</v>
      </c>
      <c r="AG112" s="5">
        <f t="shared" si="30"/>
        <v>4832.9155044555682</v>
      </c>
      <c r="AH112" s="143">
        <v>4760.3165516234494</v>
      </c>
      <c r="AI112" s="143">
        <v>4669.9665453036641</v>
      </c>
      <c r="AJ112" s="143">
        <v>4819.4703436156578</v>
      </c>
      <c r="AK112" s="143">
        <v>4746.3098573276775</v>
      </c>
      <c r="AL112" s="5">
        <f t="shared" si="31"/>
        <v>4859.7260411339066</v>
      </c>
      <c r="AM112" s="5">
        <f t="shared" si="31"/>
        <v>4818.9892613106131</v>
      </c>
      <c r="AN112" s="5">
        <f t="shared" si="31"/>
        <v>5106.8553685003244</v>
      </c>
      <c r="AO112" s="5">
        <f t="shared" si="31"/>
        <v>5222.356555680135</v>
      </c>
      <c r="AP112" s="4">
        <v>140639</v>
      </c>
      <c r="AQ112" s="4">
        <v>140903.55499999999</v>
      </c>
      <c r="AR112" s="4">
        <v>141117.16500000001</v>
      </c>
      <c r="AS112" s="5">
        <f t="shared" si="32"/>
        <v>1191.0732749949682</v>
      </c>
      <c r="AT112" s="5">
        <f t="shared" si="32"/>
        <v>1268.8862687943799</v>
      </c>
      <c r="AU112" s="5">
        <f t="shared" si="32"/>
        <v>1290.9121773223987</v>
      </c>
      <c r="AV112" s="5">
        <f t="shared" si="33"/>
        <v>1315.8165418584397</v>
      </c>
      <c r="AW112" s="5">
        <f t="shared" si="33"/>
        <v>1359.874178995907</v>
      </c>
      <c r="AX112" s="5">
        <f t="shared" si="33"/>
        <v>1322.0456899822054</v>
      </c>
      <c r="AY112" s="5">
        <f t="shared" si="33"/>
        <v>1353.0111289263186</v>
      </c>
      <c r="AZ112" s="5">
        <f t="shared" si="34"/>
        <v>1349.5444982406761</v>
      </c>
      <c r="BA112" s="5">
        <f t="shared" si="42"/>
        <v>1361.3928575801958</v>
      </c>
      <c r="BB112" s="5">
        <f t="shared" si="42"/>
        <v>1339.3754291621319</v>
      </c>
      <c r="BC112" s="5">
        <f t="shared" si="42"/>
        <v>1426.1866145889087</v>
      </c>
      <c r="BD112" s="5">
        <f t="shared" si="35"/>
        <v>1379.0940985838708</v>
      </c>
      <c r="BE112" s="5">
        <f t="shared" si="43"/>
        <v>2000.2297059039497</v>
      </c>
      <c r="BF112" s="5">
        <f t="shared" si="43"/>
        <v>1993.8115025536006</v>
      </c>
      <c r="BG112" s="5">
        <f t="shared" si="43"/>
        <v>2192.1761587499382</v>
      </c>
      <c r="BH112" s="5">
        <f t="shared" si="36"/>
        <v>2114.1292139144139</v>
      </c>
      <c r="BI112" s="5">
        <f t="shared" si="36"/>
        <v>2018.547715060243</v>
      </c>
      <c r="BJ112" s="5">
        <f t="shared" si="36"/>
        <v>1992.2543255877808</v>
      </c>
      <c r="BK112" s="5">
        <f t="shared" si="36"/>
        <v>2067.3925249173753</v>
      </c>
      <c r="BL112" s="5">
        <f t="shared" si="37"/>
        <v>2013.8378779058949</v>
      </c>
      <c r="BM112" s="5">
        <f t="shared" si="44"/>
        <v>2087.5804782124364</v>
      </c>
      <c r="BN112" s="5">
        <f t="shared" si="44"/>
        <v>2080.6867980191578</v>
      </c>
      <c r="BO112" s="5">
        <f t="shared" si="44"/>
        <v>2198.1757150203939</v>
      </c>
      <c r="BP112" s="5">
        <f t="shared" si="38"/>
        <v>2321.6297330493221</v>
      </c>
      <c r="BQ112" s="5">
        <f t="shared" si="45"/>
        <v>3191.3029808989177</v>
      </c>
      <c r="BR112" s="5">
        <f t="shared" si="45"/>
        <v>3262.6977713479805</v>
      </c>
      <c r="BS112" s="5">
        <f t="shared" si="45"/>
        <v>3483.0883360723374</v>
      </c>
      <c r="BT112" s="5">
        <f t="shared" si="39"/>
        <v>3429.9457557728533</v>
      </c>
      <c r="BU112" s="5">
        <f t="shared" si="39"/>
        <v>3378.42189405615</v>
      </c>
      <c r="BV112" s="5">
        <f t="shared" si="39"/>
        <v>3314.300015569986</v>
      </c>
      <c r="BW112" s="5">
        <f t="shared" si="39"/>
        <v>3420.4036538436935</v>
      </c>
      <c r="BX112" s="5">
        <f t="shared" si="40"/>
        <v>3363.382376146571</v>
      </c>
      <c r="BY112" s="5">
        <f t="shared" si="46"/>
        <v>3448.973335792633</v>
      </c>
      <c r="BZ112" s="5">
        <f t="shared" si="46"/>
        <v>3420.0622271812899</v>
      </c>
      <c r="CA112" s="5">
        <f t="shared" si="46"/>
        <v>3624.3623296093019</v>
      </c>
      <c r="CB112" s="5">
        <f t="shared" si="41"/>
        <v>3700.7238316331923</v>
      </c>
    </row>
    <row r="113" spans="1:80" x14ac:dyDescent="0.3">
      <c r="A113" s="189" t="s">
        <v>229</v>
      </c>
      <c r="B113" s="189" t="s">
        <v>280</v>
      </c>
      <c r="C113" s="189" t="s">
        <v>278</v>
      </c>
      <c r="D113" s="189" t="s">
        <v>512</v>
      </c>
      <c r="E113" s="189" t="s">
        <v>513</v>
      </c>
      <c r="F113" s="4">
        <v>2064.7831434758646</v>
      </c>
      <c r="G113" s="4">
        <v>2057.9814661750693</v>
      </c>
      <c r="H113" s="4">
        <v>2179.5117844581191</v>
      </c>
      <c r="I113" s="4">
        <v>1937.167200103662</v>
      </c>
      <c r="J113" s="4">
        <v>2188.5268289940973</v>
      </c>
      <c r="K113" s="4">
        <v>2186.444399337749</v>
      </c>
      <c r="L113" s="4">
        <v>2285.8695606370825</v>
      </c>
      <c r="M113" s="4">
        <v>2225.4020550537234</v>
      </c>
      <c r="N113" s="4">
        <v>3035.5301263589399</v>
      </c>
      <c r="O113" s="4">
        <v>3410.7365376431198</v>
      </c>
      <c r="P113" s="4">
        <v>3958.4732913909702</v>
      </c>
      <c r="Q113" s="4">
        <v>3087.4834236608476</v>
      </c>
      <c r="R113" s="4">
        <v>4759.2547255855279</v>
      </c>
      <c r="S113" s="4">
        <v>4790.3096291491402</v>
      </c>
      <c r="T113" s="4">
        <v>5007.4831258255963</v>
      </c>
      <c r="U113" s="4">
        <v>5004.1460739156819</v>
      </c>
      <c r="V113" s="4">
        <v>4884.1442142832257</v>
      </c>
      <c r="W113" s="4">
        <v>4884.0569337744655</v>
      </c>
      <c r="X113" s="4">
        <v>5112.0095215673027</v>
      </c>
      <c r="Y113" s="4">
        <v>4964.45439427157</v>
      </c>
      <c r="Z113" s="4">
        <v>4993.3826838995465</v>
      </c>
      <c r="AA113" s="4">
        <v>4842.220981239956</v>
      </c>
      <c r="AB113" s="4">
        <v>5423.9974731402526</v>
      </c>
      <c r="AC113" s="4">
        <v>5534.387756365767</v>
      </c>
      <c r="AD113" s="5">
        <f t="shared" si="30"/>
        <v>6824.0378690613925</v>
      </c>
      <c r="AE113" s="5">
        <f t="shared" si="30"/>
        <v>6848.2910953242099</v>
      </c>
      <c r="AF113" s="5">
        <f t="shared" si="30"/>
        <v>7186.9949102837154</v>
      </c>
      <c r="AG113" s="5">
        <f t="shared" ref="AG113:AG176" si="47">SUM(I113,U113)</f>
        <v>6941.3132740193441</v>
      </c>
      <c r="AH113" s="143">
        <v>7072.6710432773225</v>
      </c>
      <c r="AI113" s="143">
        <v>7070.5013331122136</v>
      </c>
      <c r="AJ113" s="143">
        <v>7397.8790822043848</v>
      </c>
      <c r="AK113" s="143">
        <v>7189.8564493252934</v>
      </c>
      <c r="AL113" s="5">
        <f t="shared" si="31"/>
        <v>8028.9128102584864</v>
      </c>
      <c r="AM113" s="5">
        <f t="shared" si="31"/>
        <v>8252.957518883075</v>
      </c>
      <c r="AN113" s="5">
        <f t="shared" si="31"/>
        <v>9382.4707645312228</v>
      </c>
      <c r="AO113" s="5">
        <f t="shared" ref="AO113:AO176" si="48">SUM(Q113,AC113)</f>
        <v>8621.8711800266137</v>
      </c>
      <c r="AP113" s="4">
        <v>267521</v>
      </c>
      <c r="AQ113" s="4">
        <v>271938.49099999998</v>
      </c>
      <c r="AR113" s="4">
        <v>274759.549</v>
      </c>
      <c r="AS113" s="5">
        <f t="shared" si="32"/>
        <v>771.82095741114324</v>
      </c>
      <c r="AT113" s="5">
        <f t="shared" si="32"/>
        <v>769.2784739048783</v>
      </c>
      <c r="AU113" s="5">
        <f t="shared" si="32"/>
        <v>814.70680225407318</v>
      </c>
      <c r="AV113" s="5">
        <f t="shared" si="33"/>
        <v>712.35491267900807</v>
      </c>
      <c r="AW113" s="5">
        <f t="shared" si="33"/>
        <v>804.7874432730074</v>
      </c>
      <c r="AX113" s="5">
        <f t="shared" si="33"/>
        <v>804.02167096593519</v>
      </c>
      <c r="AY113" s="5">
        <f t="shared" si="33"/>
        <v>840.58330699389035</v>
      </c>
      <c r="AZ113" s="5">
        <f t="shared" si="34"/>
        <v>809.94530059216379</v>
      </c>
      <c r="BA113" s="5">
        <f t="shared" si="42"/>
        <v>1116.2561486593452</v>
      </c>
      <c r="BB113" s="5">
        <f t="shared" si="42"/>
        <v>1254.2308832783515</v>
      </c>
      <c r="BC113" s="5">
        <f t="shared" si="42"/>
        <v>1455.6502379764145</v>
      </c>
      <c r="BD113" s="5">
        <f t="shared" si="35"/>
        <v>1123.7037747724821</v>
      </c>
      <c r="BE113" s="5">
        <f t="shared" si="43"/>
        <v>1779.0209836183058</v>
      </c>
      <c r="BF113" s="5">
        <f t="shared" si="43"/>
        <v>1790.6293820481908</v>
      </c>
      <c r="BG113" s="5">
        <f t="shared" si="43"/>
        <v>1871.8093629380858</v>
      </c>
      <c r="BH113" s="5">
        <f t="shared" si="36"/>
        <v>1840.1757160282552</v>
      </c>
      <c r="BI113" s="5">
        <f t="shared" si="36"/>
        <v>1796.0474062802773</v>
      </c>
      <c r="BJ113" s="5">
        <f t="shared" si="36"/>
        <v>1796.0153105999498</v>
      </c>
      <c r="BK113" s="5">
        <f t="shared" si="36"/>
        <v>1879.8403649181473</v>
      </c>
      <c r="BL113" s="5">
        <f t="shared" si="37"/>
        <v>1806.8359816209952</v>
      </c>
      <c r="BM113" s="5">
        <f t="shared" si="44"/>
        <v>1836.2176922940807</v>
      </c>
      <c r="BN113" s="5">
        <f t="shared" si="44"/>
        <v>1780.6309667431215</v>
      </c>
      <c r="BO113" s="5">
        <f t="shared" si="44"/>
        <v>1994.567761700293</v>
      </c>
      <c r="BP113" s="5">
        <f t="shared" si="38"/>
        <v>2014.2658468134869</v>
      </c>
      <c r="BQ113" s="5">
        <f t="shared" si="45"/>
        <v>2550.8419410294491</v>
      </c>
      <c r="BR113" s="5">
        <f t="shared" si="45"/>
        <v>2559.907855953069</v>
      </c>
      <c r="BS113" s="5">
        <f t="shared" si="45"/>
        <v>2686.516165192159</v>
      </c>
      <c r="BT113" s="5">
        <f t="shared" si="39"/>
        <v>2552.5306287072635</v>
      </c>
      <c r="BU113" s="5">
        <f t="shared" si="39"/>
        <v>2600.8348495532846</v>
      </c>
      <c r="BV113" s="5">
        <f t="shared" si="39"/>
        <v>2600.0369815658846</v>
      </c>
      <c r="BW113" s="5">
        <f t="shared" si="39"/>
        <v>2720.4236719120372</v>
      </c>
      <c r="BX113" s="5">
        <f t="shared" si="40"/>
        <v>2616.7812822131591</v>
      </c>
      <c r="BY113" s="5">
        <f t="shared" si="46"/>
        <v>2952.4738409534261</v>
      </c>
      <c r="BZ113" s="5">
        <f t="shared" si="46"/>
        <v>3034.8618500214725</v>
      </c>
      <c r="CA113" s="5">
        <f t="shared" si="46"/>
        <v>3450.2179996767072</v>
      </c>
      <c r="CB113" s="5">
        <f t="shared" si="41"/>
        <v>3137.9696215859681</v>
      </c>
    </row>
    <row r="114" spans="1:80" x14ac:dyDescent="0.3">
      <c r="A114" s="189" t="s">
        <v>223</v>
      </c>
      <c r="B114" s="189" t="s">
        <v>218</v>
      </c>
      <c r="C114" s="189" t="s">
        <v>231</v>
      </c>
      <c r="D114" s="189" t="s">
        <v>515</v>
      </c>
      <c r="E114" s="189" t="s">
        <v>516</v>
      </c>
      <c r="F114" s="4">
        <v>2077.4663790544482</v>
      </c>
      <c r="G114" s="4">
        <v>2109.9496058086452</v>
      </c>
      <c r="H114" s="4">
        <v>2175.3920486997463</v>
      </c>
      <c r="I114" s="4">
        <v>1998.6004067641538</v>
      </c>
      <c r="J114" s="4">
        <v>2077.7402983942648</v>
      </c>
      <c r="K114" s="4">
        <v>2181.6806260645249</v>
      </c>
      <c r="L114" s="4">
        <v>2167.3475431639208</v>
      </c>
      <c r="M114" s="4">
        <v>2001.961445670282</v>
      </c>
      <c r="N114" s="4">
        <v>2189.3682664278481</v>
      </c>
      <c r="O114" s="4">
        <v>2274.0132093724151</v>
      </c>
      <c r="P114" s="4">
        <v>2425.2533694511303</v>
      </c>
      <c r="Q114" s="4">
        <v>2301.1261937945187</v>
      </c>
      <c r="R114" s="4">
        <v>6080.6865575201327</v>
      </c>
      <c r="S114" s="4">
        <v>6211.7280323745217</v>
      </c>
      <c r="T114" s="4">
        <v>6501.2127842794343</v>
      </c>
      <c r="U114" s="4">
        <v>6579.5066005889676</v>
      </c>
      <c r="V114" s="4">
        <v>6431.5763910733904</v>
      </c>
      <c r="W114" s="4">
        <v>6414.7421283944459</v>
      </c>
      <c r="X114" s="4">
        <v>6689.9040839655172</v>
      </c>
      <c r="Y114" s="4">
        <v>6561.2767331264604</v>
      </c>
      <c r="Z114" s="4">
        <v>6314.8748583080142</v>
      </c>
      <c r="AA114" s="4">
        <v>6252.6603892472676</v>
      </c>
      <c r="AB114" s="4">
        <v>6619.5326532903346</v>
      </c>
      <c r="AC114" s="4">
        <v>6725.1031128521136</v>
      </c>
      <c r="AD114" s="5">
        <f t="shared" ref="AD114:AG177" si="49">SUM(F114,R114)</f>
        <v>8158.152936574581</v>
      </c>
      <c r="AE114" s="5">
        <f t="shared" si="49"/>
        <v>8321.677638183166</v>
      </c>
      <c r="AF114" s="5">
        <f t="shared" si="49"/>
        <v>8676.6048329791811</v>
      </c>
      <c r="AG114" s="5">
        <f t="shared" si="47"/>
        <v>8578.1070073531209</v>
      </c>
      <c r="AH114" s="143">
        <v>8509.316689467656</v>
      </c>
      <c r="AI114" s="143">
        <v>8596.4227544589685</v>
      </c>
      <c r="AJ114" s="143">
        <v>8857.2516271294371</v>
      </c>
      <c r="AK114" s="143">
        <v>8563.2381787967424</v>
      </c>
      <c r="AL114" s="5">
        <f t="shared" ref="AL114:AO177" si="50">SUM(N114,Z114)</f>
        <v>8504.2431247358618</v>
      </c>
      <c r="AM114" s="5">
        <f t="shared" si="50"/>
        <v>8526.6735986196836</v>
      </c>
      <c r="AN114" s="5">
        <f t="shared" si="50"/>
        <v>9044.786022741464</v>
      </c>
      <c r="AO114" s="5">
        <f t="shared" si="48"/>
        <v>9026.2293066466318</v>
      </c>
      <c r="AP114" s="4">
        <v>295842</v>
      </c>
      <c r="AQ114" s="4">
        <v>297417.38900000002</v>
      </c>
      <c r="AR114" s="4">
        <v>298872.42800000001</v>
      </c>
      <c r="AS114" s="5">
        <f t="shared" si="32"/>
        <v>702.22158417481228</v>
      </c>
      <c r="AT114" s="5">
        <f t="shared" si="32"/>
        <v>713.20150817282376</v>
      </c>
      <c r="AU114" s="5">
        <f t="shared" si="32"/>
        <v>735.32224927486504</v>
      </c>
      <c r="AV114" s="5">
        <f t="shared" si="33"/>
        <v>671.98505557593796</v>
      </c>
      <c r="AW114" s="5">
        <f t="shared" si="33"/>
        <v>698.59408872500876</v>
      </c>
      <c r="AX114" s="5">
        <f t="shared" si="33"/>
        <v>733.54171839109404</v>
      </c>
      <c r="AY114" s="5">
        <f t="shared" si="33"/>
        <v>728.72253718961963</v>
      </c>
      <c r="AZ114" s="5">
        <f t="shared" si="34"/>
        <v>669.83811757646708</v>
      </c>
      <c r="BA114" s="5">
        <f t="shared" si="42"/>
        <v>736.12651694277633</v>
      </c>
      <c r="BB114" s="5">
        <f t="shared" si="42"/>
        <v>764.58650148812069</v>
      </c>
      <c r="BC114" s="5">
        <f t="shared" si="42"/>
        <v>815.43765063821809</v>
      </c>
      <c r="BD114" s="5">
        <f t="shared" si="35"/>
        <v>769.93592523513701</v>
      </c>
      <c r="BE114" s="5">
        <f t="shared" si="43"/>
        <v>2055.3831293461144</v>
      </c>
      <c r="BF114" s="5">
        <f t="shared" si="43"/>
        <v>2099.6775415169318</v>
      </c>
      <c r="BG114" s="5">
        <f t="shared" si="43"/>
        <v>2197.5286755360748</v>
      </c>
      <c r="BH114" s="5">
        <f t="shared" si="36"/>
        <v>2212.2131536125371</v>
      </c>
      <c r="BI114" s="5">
        <f t="shared" si="36"/>
        <v>2162.4749019208793</v>
      </c>
      <c r="BJ114" s="5">
        <f t="shared" si="36"/>
        <v>2156.8147544979106</v>
      </c>
      <c r="BK114" s="5">
        <f t="shared" si="36"/>
        <v>2249.3318586579067</v>
      </c>
      <c r="BL114" s="5">
        <f t="shared" si="37"/>
        <v>2195.3436043041283</v>
      </c>
      <c r="BM114" s="5">
        <f t="shared" si="44"/>
        <v>2123.2366000994025</v>
      </c>
      <c r="BN114" s="5">
        <f t="shared" si="44"/>
        <v>2102.3183648644253</v>
      </c>
      <c r="BO114" s="5">
        <f t="shared" si="44"/>
        <v>2225.6710260106324</v>
      </c>
      <c r="BP114" s="5">
        <f t="shared" si="38"/>
        <v>2250.1584230620679</v>
      </c>
      <c r="BQ114" s="5">
        <f t="shared" si="45"/>
        <v>2757.6047135209269</v>
      </c>
      <c r="BR114" s="5">
        <f t="shared" si="45"/>
        <v>2812.8790496897554</v>
      </c>
      <c r="BS114" s="5">
        <f t="shared" si="45"/>
        <v>2932.8509248109399</v>
      </c>
      <c r="BT114" s="5">
        <f t="shared" si="39"/>
        <v>2884.1982091884747</v>
      </c>
      <c r="BU114" s="5">
        <f t="shared" si="39"/>
        <v>2861.0689906458883</v>
      </c>
      <c r="BV114" s="5">
        <f t="shared" si="39"/>
        <v>2890.3564728890037</v>
      </c>
      <c r="BW114" s="5">
        <f t="shared" si="39"/>
        <v>2978.0543958475259</v>
      </c>
      <c r="BX114" s="5">
        <f t="shared" si="40"/>
        <v>2865.1817218805954</v>
      </c>
      <c r="BY114" s="5">
        <f t="shared" si="46"/>
        <v>2859.3631170421786</v>
      </c>
      <c r="BZ114" s="5">
        <f t="shared" si="46"/>
        <v>2866.9048663525464</v>
      </c>
      <c r="CA114" s="5">
        <f t="shared" si="46"/>
        <v>3041.1086766488502</v>
      </c>
      <c r="CB114" s="5">
        <f t="shared" si="41"/>
        <v>3020.0943482972043</v>
      </c>
    </row>
    <row r="115" spans="1:80" x14ac:dyDescent="0.3">
      <c r="A115" s="189" t="s">
        <v>238</v>
      </c>
      <c r="B115" s="189" t="s">
        <v>273</v>
      </c>
      <c r="C115" s="189" t="s">
        <v>314</v>
      </c>
      <c r="D115" s="189" t="s">
        <v>517</v>
      </c>
      <c r="E115" s="189" t="s">
        <v>518</v>
      </c>
      <c r="F115" s="4">
        <v>2301.4641513411143</v>
      </c>
      <c r="G115" s="4">
        <v>2154.7229194272059</v>
      </c>
      <c r="H115" s="4">
        <v>2158.0599755479616</v>
      </c>
      <c r="I115" s="4">
        <v>2438.1561493439185</v>
      </c>
      <c r="J115" s="4">
        <v>1278.1187886675648</v>
      </c>
      <c r="K115" s="4">
        <v>1292.0205175402425</v>
      </c>
      <c r="L115" s="4">
        <v>1299.027760000698</v>
      </c>
      <c r="M115" s="4">
        <v>1270.9166591888852</v>
      </c>
      <c r="N115" s="4">
        <v>3061.4702293943183</v>
      </c>
      <c r="O115" s="4">
        <v>2989.2327383028337</v>
      </c>
      <c r="P115" s="4">
        <v>3157.1649653695454</v>
      </c>
      <c r="Q115" s="4">
        <v>3112.5911721951043</v>
      </c>
      <c r="R115" s="4">
        <v>4643.6308817468143</v>
      </c>
      <c r="S115" s="4">
        <v>4694.8972632631221</v>
      </c>
      <c r="T115" s="4">
        <v>4690.4591907636222</v>
      </c>
      <c r="U115" s="4">
        <v>4959.3521210847757</v>
      </c>
      <c r="V115" s="4">
        <v>5586.5441568924216</v>
      </c>
      <c r="W115" s="4">
        <v>5647.6892417877934</v>
      </c>
      <c r="X115" s="4">
        <v>5682.0824797694113</v>
      </c>
      <c r="Y115" s="4">
        <v>5558.0859204508051</v>
      </c>
      <c r="Z115" s="4">
        <v>4893.4977392515339</v>
      </c>
      <c r="AA115" s="4">
        <v>4916.1384757252754</v>
      </c>
      <c r="AB115" s="4">
        <v>5069.9389803770318</v>
      </c>
      <c r="AC115" s="4">
        <v>4994.1313024913197</v>
      </c>
      <c r="AD115" s="5">
        <f t="shared" si="49"/>
        <v>6945.0950330879286</v>
      </c>
      <c r="AE115" s="5">
        <f t="shared" si="49"/>
        <v>6849.620182690328</v>
      </c>
      <c r="AF115" s="5">
        <f t="shared" si="49"/>
        <v>6848.5191663115838</v>
      </c>
      <c r="AG115" s="5">
        <f t="shared" si="47"/>
        <v>7397.5082704286942</v>
      </c>
      <c r="AH115" s="143">
        <v>6864.6629455599868</v>
      </c>
      <c r="AI115" s="143">
        <v>6939.7097593280359</v>
      </c>
      <c r="AJ115" s="143">
        <v>6981.1102397701088</v>
      </c>
      <c r="AK115" s="143">
        <v>6829.0025796396894</v>
      </c>
      <c r="AL115" s="5">
        <f t="shared" si="50"/>
        <v>7954.9679686458521</v>
      </c>
      <c r="AM115" s="5">
        <f t="shared" si="50"/>
        <v>7905.3712140281095</v>
      </c>
      <c r="AN115" s="5">
        <f t="shared" si="50"/>
        <v>8227.1039457465777</v>
      </c>
      <c r="AO115" s="5">
        <f t="shared" si="48"/>
        <v>8106.722474686424</v>
      </c>
      <c r="AP115" s="4">
        <v>347996</v>
      </c>
      <c r="AQ115" s="4">
        <v>355186.66</v>
      </c>
      <c r="AR115" s="4">
        <v>359775.22100000002</v>
      </c>
      <c r="AS115" s="5">
        <f t="shared" si="32"/>
        <v>661.34787507359692</v>
      </c>
      <c r="AT115" s="5">
        <f t="shared" si="32"/>
        <v>619.18036972471111</v>
      </c>
      <c r="AU115" s="5">
        <f t="shared" si="32"/>
        <v>620.13930491958581</v>
      </c>
      <c r="AV115" s="5">
        <f t="shared" si="33"/>
        <v>686.44361512448654</v>
      </c>
      <c r="AW115" s="5">
        <f t="shared" si="33"/>
        <v>359.84425447384905</v>
      </c>
      <c r="AX115" s="5">
        <f t="shared" si="33"/>
        <v>363.75817648676406</v>
      </c>
      <c r="AY115" s="5">
        <f t="shared" si="33"/>
        <v>365.73101028081913</v>
      </c>
      <c r="AZ115" s="5">
        <f t="shared" si="34"/>
        <v>353.25297157940878</v>
      </c>
      <c r="BA115" s="5">
        <f t="shared" si="42"/>
        <v>861.93277343082616</v>
      </c>
      <c r="BB115" s="5">
        <f t="shared" si="42"/>
        <v>841.59487811361885</v>
      </c>
      <c r="BC115" s="5">
        <f t="shared" si="42"/>
        <v>888.87487085510065</v>
      </c>
      <c r="BD115" s="5">
        <f t="shared" si="35"/>
        <v>865.14884586648725</v>
      </c>
      <c r="BE115" s="5">
        <f t="shared" si="43"/>
        <v>1334.3920279965328</v>
      </c>
      <c r="BF115" s="5">
        <f t="shared" si="43"/>
        <v>1349.1239161551057</v>
      </c>
      <c r="BG115" s="5">
        <f t="shared" si="43"/>
        <v>1347.8485933067109</v>
      </c>
      <c r="BH115" s="5">
        <f t="shared" si="36"/>
        <v>1396.266436663127</v>
      </c>
      <c r="BI115" s="5">
        <f t="shared" si="36"/>
        <v>1572.8474027972845</v>
      </c>
      <c r="BJ115" s="5">
        <f t="shared" si="36"/>
        <v>1590.0623187221599</v>
      </c>
      <c r="BK115" s="5">
        <f t="shared" si="36"/>
        <v>1599.7454633485986</v>
      </c>
      <c r="BL115" s="5">
        <f t="shared" si="37"/>
        <v>1544.8773556450139</v>
      </c>
      <c r="BM115" s="5">
        <f t="shared" si="44"/>
        <v>1377.7256553642906</v>
      </c>
      <c r="BN115" s="5">
        <f t="shared" si="44"/>
        <v>1384.0999759746821</v>
      </c>
      <c r="BO115" s="5">
        <f t="shared" si="44"/>
        <v>1427.4012938371707</v>
      </c>
      <c r="BP115" s="5">
        <f t="shared" si="38"/>
        <v>1388.1254213700613</v>
      </c>
      <c r="BQ115" s="5">
        <f t="shared" si="45"/>
        <v>1995.7399030701297</v>
      </c>
      <c r="BR115" s="5">
        <f t="shared" si="45"/>
        <v>1968.3042858798169</v>
      </c>
      <c r="BS115" s="5">
        <f t="shared" si="45"/>
        <v>1967.9878982262967</v>
      </c>
      <c r="BT115" s="5">
        <f t="shared" si="39"/>
        <v>2082.7100517876133</v>
      </c>
      <c r="BU115" s="5">
        <f t="shared" si="39"/>
        <v>1932.6916572711339</v>
      </c>
      <c r="BV115" s="5">
        <f t="shared" si="39"/>
        <v>1953.8204952089238</v>
      </c>
      <c r="BW115" s="5">
        <f t="shared" si="39"/>
        <v>1965.4764736294176</v>
      </c>
      <c r="BX115" s="5">
        <f t="shared" si="40"/>
        <v>1898.1303272244224</v>
      </c>
      <c r="BY115" s="5">
        <f t="shared" si="46"/>
        <v>2239.6584287951168</v>
      </c>
      <c r="BZ115" s="5">
        <f t="shared" si="46"/>
        <v>2225.6948540883009</v>
      </c>
      <c r="CA115" s="5">
        <f t="shared" si="46"/>
        <v>2316.2761646922713</v>
      </c>
      <c r="CB115" s="5">
        <f t="shared" si="41"/>
        <v>2253.2742672365489</v>
      </c>
    </row>
    <row r="116" spans="1:80" x14ac:dyDescent="0.3">
      <c r="A116" s="189" t="s">
        <v>229</v>
      </c>
      <c r="B116" s="189" t="s">
        <v>267</v>
      </c>
      <c r="C116" s="189" t="s">
        <v>286</v>
      </c>
      <c r="D116" s="189" t="s">
        <v>519</v>
      </c>
      <c r="E116" s="189" t="s">
        <v>520</v>
      </c>
      <c r="F116" s="4">
        <v>6711.299530090384</v>
      </c>
      <c r="G116" s="4">
        <v>6452.8771499570576</v>
      </c>
      <c r="H116" s="4">
        <v>7147.8698789122845</v>
      </c>
      <c r="I116" s="4">
        <v>6819.7500230909745</v>
      </c>
      <c r="J116" s="4">
        <v>7356.4135638884745</v>
      </c>
      <c r="K116" s="4">
        <v>7560.2625040600269</v>
      </c>
      <c r="L116" s="4">
        <v>7697.99937026108</v>
      </c>
      <c r="M116" s="4">
        <v>7826.8376342784104</v>
      </c>
      <c r="N116" s="4">
        <v>7240.3139254090765</v>
      </c>
      <c r="O116" s="4">
        <v>7385.0049799826556</v>
      </c>
      <c r="P116" s="4">
        <v>7924.55458118149</v>
      </c>
      <c r="Q116" s="4">
        <v>7884.9320522470116</v>
      </c>
      <c r="R116" s="4">
        <v>17317.763898746016</v>
      </c>
      <c r="S116" s="4">
        <v>17042.892857438295</v>
      </c>
      <c r="T116" s="4">
        <v>17795.585413792913</v>
      </c>
      <c r="U116" s="4">
        <v>17933.626210180904</v>
      </c>
      <c r="V116" s="4">
        <v>17778.577340019747</v>
      </c>
      <c r="W116" s="4">
        <v>17857.778656229439</v>
      </c>
      <c r="X116" s="4">
        <v>18082.513258481515</v>
      </c>
      <c r="Y116" s="4">
        <v>18135.823985760366</v>
      </c>
      <c r="Z116" s="4">
        <v>17471.940930474771</v>
      </c>
      <c r="AA116" s="4">
        <v>17159.882955613044</v>
      </c>
      <c r="AB116" s="4">
        <v>17727.631389175764</v>
      </c>
      <c r="AC116" s="4">
        <v>17929.431303561847</v>
      </c>
      <c r="AD116" s="5">
        <f t="shared" si="49"/>
        <v>24029.063428836402</v>
      </c>
      <c r="AE116" s="5">
        <f t="shared" si="49"/>
        <v>23495.770007395353</v>
      </c>
      <c r="AF116" s="5">
        <f t="shared" si="49"/>
        <v>24943.455292705199</v>
      </c>
      <c r="AG116" s="5">
        <f t="shared" si="47"/>
        <v>24753.37623327188</v>
      </c>
      <c r="AH116" s="143">
        <v>25134.990903908219</v>
      </c>
      <c r="AI116" s="143">
        <v>25418.041160289464</v>
      </c>
      <c r="AJ116" s="143">
        <v>25780.512628742596</v>
      </c>
      <c r="AK116" s="143">
        <v>25962.66162003878</v>
      </c>
      <c r="AL116" s="5">
        <f t="shared" si="50"/>
        <v>24712.254855883846</v>
      </c>
      <c r="AM116" s="5">
        <f t="shared" si="50"/>
        <v>24544.8879355957</v>
      </c>
      <c r="AN116" s="5">
        <f t="shared" si="50"/>
        <v>25652.185970357255</v>
      </c>
      <c r="AO116" s="5">
        <f t="shared" si="48"/>
        <v>25814.363355808859</v>
      </c>
      <c r="AP116" s="4">
        <v>898390</v>
      </c>
      <c r="AQ116" s="4">
        <v>902780.21000000008</v>
      </c>
      <c r="AR116" s="4">
        <v>908253.15600000008</v>
      </c>
      <c r="AS116" s="5">
        <f t="shared" si="32"/>
        <v>747.03631274729059</v>
      </c>
      <c r="AT116" s="5">
        <f t="shared" si="32"/>
        <v>718.27125746691945</v>
      </c>
      <c r="AU116" s="5">
        <f t="shared" si="32"/>
        <v>795.63105988627262</v>
      </c>
      <c r="AV116" s="5">
        <f t="shared" si="33"/>
        <v>755.41642888815363</v>
      </c>
      <c r="AW116" s="5">
        <f t="shared" si="33"/>
        <v>814.86207632846481</v>
      </c>
      <c r="AX116" s="5">
        <f t="shared" si="33"/>
        <v>837.44220579004786</v>
      </c>
      <c r="AY116" s="5">
        <f t="shared" si="33"/>
        <v>852.6991714030903</v>
      </c>
      <c r="AZ116" s="5">
        <f t="shared" si="34"/>
        <v>861.74626342596594</v>
      </c>
      <c r="BA116" s="5">
        <f t="shared" si="42"/>
        <v>802.0018433289622</v>
      </c>
      <c r="BB116" s="5">
        <f t="shared" si="42"/>
        <v>818.02911696332546</v>
      </c>
      <c r="BC116" s="5">
        <f t="shared" si="42"/>
        <v>877.79445023296307</v>
      </c>
      <c r="BD116" s="5">
        <f t="shared" si="35"/>
        <v>868.14254375649114</v>
      </c>
      <c r="BE116" s="5">
        <f t="shared" si="43"/>
        <v>1927.6443302737134</v>
      </c>
      <c r="BF116" s="5">
        <f t="shared" si="43"/>
        <v>1897.0483706895996</v>
      </c>
      <c r="BG116" s="5">
        <f t="shared" si="43"/>
        <v>1980.8307543263966</v>
      </c>
      <c r="BH116" s="5">
        <f t="shared" si="36"/>
        <v>1986.4886282986756</v>
      </c>
      <c r="BI116" s="5">
        <f t="shared" si="36"/>
        <v>1969.3140304902945</v>
      </c>
      <c r="BJ116" s="5">
        <f t="shared" si="36"/>
        <v>1978.0870757268192</v>
      </c>
      <c r="BK116" s="5">
        <f t="shared" si="36"/>
        <v>2002.9806876782905</v>
      </c>
      <c r="BL116" s="5">
        <f t="shared" si="37"/>
        <v>1996.7807285836025</v>
      </c>
      <c r="BM116" s="5">
        <f t="shared" si="44"/>
        <v>1935.3482427882166</v>
      </c>
      <c r="BN116" s="5">
        <f t="shared" si="44"/>
        <v>1900.7819140843862</v>
      </c>
      <c r="BO116" s="5">
        <f t="shared" si="44"/>
        <v>1963.6708019082255</v>
      </c>
      <c r="BP116" s="5">
        <f t="shared" si="38"/>
        <v>1974.0565926050961</v>
      </c>
      <c r="BQ116" s="5">
        <f t="shared" si="45"/>
        <v>2674.6806430210045</v>
      </c>
      <c r="BR116" s="5">
        <f t="shared" si="45"/>
        <v>2615.3196281565192</v>
      </c>
      <c r="BS116" s="5">
        <f t="shared" si="45"/>
        <v>2776.4618142126692</v>
      </c>
      <c r="BT116" s="5">
        <f t="shared" si="39"/>
        <v>2741.9050571868293</v>
      </c>
      <c r="BU116" s="5">
        <f t="shared" si="39"/>
        <v>2784.1761068187589</v>
      </c>
      <c r="BV116" s="5">
        <f t="shared" si="39"/>
        <v>2815.5292815168668</v>
      </c>
      <c r="BW116" s="5">
        <f t="shared" si="39"/>
        <v>2855.679859081381</v>
      </c>
      <c r="BX116" s="5">
        <f t="shared" si="40"/>
        <v>2858.5269920095689</v>
      </c>
      <c r="BY116" s="5">
        <f t="shared" si="46"/>
        <v>2737.3500861171783</v>
      </c>
      <c r="BZ116" s="5">
        <f t="shared" si="46"/>
        <v>2718.8110310477118</v>
      </c>
      <c r="CA116" s="5">
        <f t="shared" si="46"/>
        <v>2841.465252141189</v>
      </c>
      <c r="CB116" s="5">
        <f t="shared" si="41"/>
        <v>2842.1991363615866</v>
      </c>
    </row>
    <row r="117" spans="1:80" x14ac:dyDescent="0.3">
      <c r="A117" s="189" t="s">
        <v>223</v>
      </c>
      <c r="B117" s="189" t="s">
        <v>242</v>
      </c>
      <c r="C117" s="189" t="s">
        <v>217</v>
      </c>
      <c r="D117" s="189" t="s">
        <v>523</v>
      </c>
      <c r="E117" s="189" t="s">
        <v>524</v>
      </c>
      <c r="F117" s="4">
        <v>383.32266099662661</v>
      </c>
      <c r="G117" s="4">
        <v>504.71862795448067</v>
      </c>
      <c r="H117" s="4">
        <v>918.68887467969091</v>
      </c>
      <c r="I117" s="4">
        <v>897.39187017071163</v>
      </c>
      <c r="J117" s="4">
        <v>1007.094625287193</v>
      </c>
      <c r="K117" s="4">
        <v>1008.5033616956187</v>
      </c>
      <c r="L117" s="4">
        <v>1053.3062600099395</v>
      </c>
      <c r="M117" s="4">
        <v>1007.7050624589674</v>
      </c>
      <c r="N117" s="4">
        <v>898.7814981065593</v>
      </c>
      <c r="O117" s="4">
        <v>1162.1510503941324</v>
      </c>
      <c r="P117" s="4">
        <v>1096.788117135352</v>
      </c>
      <c r="Q117" s="4">
        <v>1034.7829114761585</v>
      </c>
      <c r="R117" s="4">
        <v>3022.9186779207212</v>
      </c>
      <c r="S117" s="4">
        <v>3137.8785467850657</v>
      </c>
      <c r="T117" s="4">
        <v>3254.2128782250825</v>
      </c>
      <c r="U117" s="4">
        <v>3306.2221965864319</v>
      </c>
      <c r="V117" s="4">
        <v>3125.5666058441516</v>
      </c>
      <c r="W117" s="4">
        <v>3168.1059809426397</v>
      </c>
      <c r="X117" s="4">
        <v>3102.3701547166975</v>
      </c>
      <c r="Y117" s="4">
        <v>3108.9447212287628</v>
      </c>
      <c r="Z117" s="4">
        <v>3137.3215727810684</v>
      </c>
      <c r="AA117" s="4">
        <v>3192.3937811681608</v>
      </c>
      <c r="AB117" s="4">
        <v>3483.3608518800565</v>
      </c>
      <c r="AC117" s="4">
        <v>3287.5281515229563</v>
      </c>
      <c r="AD117" s="5">
        <f t="shared" si="49"/>
        <v>3406.241338917348</v>
      </c>
      <c r="AE117" s="5">
        <f t="shared" si="49"/>
        <v>3642.5971747395465</v>
      </c>
      <c r="AF117" s="5">
        <f t="shared" si="49"/>
        <v>4172.9017529047733</v>
      </c>
      <c r="AG117" s="5">
        <f t="shared" si="47"/>
        <v>4203.6140667571435</v>
      </c>
      <c r="AH117" s="143">
        <v>4132.6612311313438</v>
      </c>
      <c r="AI117" s="143">
        <v>4176.6093426382577</v>
      </c>
      <c r="AJ117" s="143">
        <v>4155.6764147266367</v>
      </c>
      <c r="AK117" s="143">
        <v>4116.6497836877306</v>
      </c>
      <c r="AL117" s="5">
        <f t="shared" si="50"/>
        <v>4036.1030708876278</v>
      </c>
      <c r="AM117" s="5">
        <f t="shared" si="50"/>
        <v>4354.5448315622934</v>
      </c>
      <c r="AN117" s="5">
        <f t="shared" si="50"/>
        <v>4580.1489690154085</v>
      </c>
      <c r="AO117" s="5">
        <f t="shared" si="48"/>
        <v>4322.3110629991152</v>
      </c>
      <c r="AP117" s="4">
        <v>159826</v>
      </c>
      <c r="AQ117" s="4">
        <v>159589.68900000001</v>
      </c>
      <c r="AR117" s="4">
        <v>159541.51999999999</v>
      </c>
      <c r="AS117" s="5">
        <f t="shared" si="32"/>
        <v>239.83748638934003</v>
      </c>
      <c r="AT117" s="5">
        <f t="shared" si="32"/>
        <v>315.79256688804116</v>
      </c>
      <c r="AU117" s="5">
        <f t="shared" si="32"/>
        <v>574.80564781680755</v>
      </c>
      <c r="AV117" s="5">
        <f t="shared" si="33"/>
        <v>562.3119361869999</v>
      </c>
      <c r="AW117" s="5">
        <f t="shared" si="33"/>
        <v>631.0524392883508</v>
      </c>
      <c r="AX117" s="5">
        <f t="shared" si="33"/>
        <v>631.93516323953645</v>
      </c>
      <c r="AY117" s="5">
        <f t="shared" si="33"/>
        <v>660.00896838011852</v>
      </c>
      <c r="AZ117" s="5">
        <f t="shared" si="34"/>
        <v>631.62558715685259</v>
      </c>
      <c r="BA117" s="5">
        <f t="shared" si="42"/>
        <v>563.18268663745516</v>
      </c>
      <c r="BB117" s="5">
        <f t="shared" si="42"/>
        <v>728.21186486185354</v>
      </c>
      <c r="BC117" s="5">
        <f t="shared" si="42"/>
        <v>687.25499999899864</v>
      </c>
      <c r="BD117" s="5">
        <f t="shared" si="35"/>
        <v>648.59787688882398</v>
      </c>
      <c r="BE117" s="5">
        <f t="shared" si="43"/>
        <v>1891.3810505929707</v>
      </c>
      <c r="BF117" s="5">
        <f t="shared" si="43"/>
        <v>1963.3091904853188</v>
      </c>
      <c r="BG117" s="5">
        <f t="shared" si="43"/>
        <v>2036.0973047095481</v>
      </c>
      <c r="BH117" s="5">
        <f t="shared" si="36"/>
        <v>2071.7016351767134</v>
      </c>
      <c r="BI117" s="5">
        <f t="shared" si="36"/>
        <v>1958.5015958293845</v>
      </c>
      <c r="BJ117" s="5">
        <f t="shared" si="36"/>
        <v>1985.1570617088171</v>
      </c>
      <c r="BK117" s="5">
        <f t="shared" si="36"/>
        <v>1943.9665395404693</v>
      </c>
      <c r="BL117" s="5">
        <f t="shared" si="37"/>
        <v>1948.6743771958313</v>
      </c>
      <c r="BM117" s="5">
        <f t="shared" si="44"/>
        <v>1965.8673391995069</v>
      </c>
      <c r="BN117" s="5">
        <f t="shared" si="44"/>
        <v>2000.3759648708635</v>
      </c>
      <c r="BO117" s="5">
        <f t="shared" si="44"/>
        <v>2182.6979385115892</v>
      </c>
      <c r="BP117" s="5">
        <f t="shared" si="38"/>
        <v>2060.6097720035241</v>
      </c>
      <c r="BQ117" s="5">
        <f t="shared" si="45"/>
        <v>2131.2185369823105</v>
      </c>
      <c r="BR117" s="5">
        <f t="shared" si="45"/>
        <v>2279.1017573733602</v>
      </c>
      <c r="BS117" s="5">
        <f t="shared" si="45"/>
        <v>2610.9029525263559</v>
      </c>
      <c r="BT117" s="5">
        <f t="shared" si="39"/>
        <v>2634.0135713637133</v>
      </c>
      <c r="BU117" s="5">
        <f t="shared" si="39"/>
        <v>2589.5540351177347</v>
      </c>
      <c r="BV117" s="5">
        <f t="shared" si="39"/>
        <v>2617.0922249483533</v>
      </c>
      <c r="BW117" s="5">
        <f t="shared" si="39"/>
        <v>2603.9755079205879</v>
      </c>
      <c r="BX117" s="5">
        <f t="shared" si="40"/>
        <v>2580.2999643526841</v>
      </c>
      <c r="BY117" s="5">
        <f t="shared" si="46"/>
        <v>2529.050025836962</v>
      </c>
      <c r="BZ117" s="5">
        <f t="shared" si="46"/>
        <v>2728.5878297327172</v>
      </c>
      <c r="CA117" s="5">
        <f t="shared" si="46"/>
        <v>2869.9529385105875</v>
      </c>
      <c r="CB117" s="5">
        <f t="shared" si="41"/>
        <v>2709.2076488923481</v>
      </c>
    </row>
    <row r="118" spans="1:80" x14ac:dyDescent="0.3">
      <c r="A118" s="189" t="s">
        <v>223</v>
      </c>
      <c r="B118" s="189" t="s">
        <v>242</v>
      </c>
      <c r="C118" s="189" t="s">
        <v>217</v>
      </c>
      <c r="D118" s="189" t="s">
        <v>525</v>
      </c>
      <c r="E118" s="189" t="s">
        <v>526</v>
      </c>
      <c r="F118" s="4">
        <v>1031.0934795680362</v>
      </c>
      <c r="G118" s="4">
        <v>1095.1915485558914</v>
      </c>
      <c r="H118" s="4">
        <v>1224.5090262075014</v>
      </c>
      <c r="I118" s="4">
        <v>1192.50017081142</v>
      </c>
      <c r="J118" s="4">
        <v>1160.110221256826</v>
      </c>
      <c r="K118" s="4">
        <v>1131.4971470670541</v>
      </c>
      <c r="L118" s="4">
        <v>1148.6937879798827</v>
      </c>
      <c r="M118" s="4">
        <v>1122.0615877076345</v>
      </c>
      <c r="N118" s="4">
        <v>1374.4864763965022</v>
      </c>
      <c r="O118" s="4">
        <v>1346.3983178294195</v>
      </c>
      <c r="P118" s="4">
        <v>1443.8241571252781</v>
      </c>
      <c r="Q118" s="4">
        <v>1340.0286438967917</v>
      </c>
      <c r="R118" s="4">
        <v>3410.0398887842575</v>
      </c>
      <c r="S118" s="4">
        <v>3478.6062428656987</v>
      </c>
      <c r="T118" s="4">
        <v>3648.6968921182042</v>
      </c>
      <c r="U118" s="4">
        <v>3562.8036326665824</v>
      </c>
      <c r="V118" s="4">
        <v>3504.3329705290971</v>
      </c>
      <c r="W118" s="4">
        <v>3415.2343520219865</v>
      </c>
      <c r="X118" s="4">
        <v>3470.4194122439289</v>
      </c>
      <c r="Y118" s="4">
        <v>3392.2958399531199</v>
      </c>
      <c r="Z118" s="4">
        <v>3617.5713088692305</v>
      </c>
      <c r="AA118" s="4">
        <v>3686.8787540383792</v>
      </c>
      <c r="AB118" s="4">
        <v>3844.9078042731735</v>
      </c>
      <c r="AC118" s="4">
        <v>3723.0067113004479</v>
      </c>
      <c r="AD118" s="5">
        <f t="shared" si="49"/>
        <v>4441.1333683522935</v>
      </c>
      <c r="AE118" s="5">
        <f t="shared" si="49"/>
        <v>4573.7977914215899</v>
      </c>
      <c r="AF118" s="5">
        <f t="shared" si="49"/>
        <v>4873.2059183257061</v>
      </c>
      <c r="AG118" s="5">
        <f t="shared" si="47"/>
        <v>4755.303803478002</v>
      </c>
      <c r="AH118" s="143">
        <v>4664.4431917859238</v>
      </c>
      <c r="AI118" s="143">
        <v>4546.7314990890409</v>
      </c>
      <c r="AJ118" s="143">
        <v>4619.1132002238119</v>
      </c>
      <c r="AK118" s="143">
        <v>4514.3574276607542</v>
      </c>
      <c r="AL118" s="5">
        <f t="shared" si="50"/>
        <v>4992.0577852657325</v>
      </c>
      <c r="AM118" s="5">
        <f t="shared" si="50"/>
        <v>5033.2770718677984</v>
      </c>
      <c r="AN118" s="5">
        <f t="shared" si="50"/>
        <v>5288.7319613984519</v>
      </c>
      <c r="AO118" s="5">
        <f t="shared" si="48"/>
        <v>5063.0353551972394</v>
      </c>
      <c r="AP118" s="4">
        <v>171294</v>
      </c>
      <c r="AQ118" s="4">
        <v>171815.88099999999</v>
      </c>
      <c r="AR118" s="4">
        <v>172317.429</v>
      </c>
      <c r="AS118" s="5">
        <f t="shared" si="32"/>
        <v>601.94372223664345</v>
      </c>
      <c r="AT118" s="5">
        <f t="shared" si="32"/>
        <v>639.3636371127368</v>
      </c>
      <c r="AU118" s="5">
        <f t="shared" si="32"/>
        <v>714.85809555938988</v>
      </c>
      <c r="AV118" s="5">
        <f t="shared" si="33"/>
        <v>694.05701258280078</v>
      </c>
      <c r="AW118" s="5">
        <f t="shared" si="33"/>
        <v>675.20546675008814</v>
      </c>
      <c r="AX118" s="5">
        <f t="shared" si="33"/>
        <v>658.55213178289046</v>
      </c>
      <c r="AY118" s="5">
        <f t="shared" si="33"/>
        <v>668.56089279656442</v>
      </c>
      <c r="AZ118" s="5">
        <f t="shared" si="34"/>
        <v>651.15966168903003</v>
      </c>
      <c r="BA118" s="5">
        <f t="shared" si="42"/>
        <v>799.97638658122776</v>
      </c>
      <c r="BB118" s="5">
        <f t="shared" si="42"/>
        <v>783.62856215219108</v>
      </c>
      <c r="BC118" s="5">
        <f t="shared" si="42"/>
        <v>840.33219090223577</v>
      </c>
      <c r="BD118" s="5">
        <f t="shared" si="35"/>
        <v>777.65125192112259</v>
      </c>
      <c r="BE118" s="5">
        <f t="shared" si="43"/>
        <v>1990.7526759747905</v>
      </c>
      <c r="BF118" s="5">
        <f t="shared" si="43"/>
        <v>2030.7811381984768</v>
      </c>
      <c r="BG118" s="5">
        <f t="shared" si="43"/>
        <v>2130.0786321285068</v>
      </c>
      <c r="BH118" s="5">
        <f t="shared" si="36"/>
        <v>2073.6171836563717</v>
      </c>
      <c r="BI118" s="5">
        <f t="shared" si="36"/>
        <v>2039.5861838458911</v>
      </c>
      <c r="BJ118" s="5">
        <f t="shared" si="36"/>
        <v>1987.7291506144222</v>
      </c>
      <c r="BK118" s="5">
        <f t="shared" si="36"/>
        <v>2019.8478697344217</v>
      </c>
      <c r="BL118" s="5">
        <f t="shared" si="37"/>
        <v>1968.6318787597045</v>
      </c>
      <c r="BM118" s="5">
        <f t="shared" si="44"/>
        <v>2105.4929776073673</v>
      </c>
      <c r="BN118" s="5">
        <f t="shared" si="44"/>
        <v>2145.8311842770686</v>
      </c>
      <c r="BO118" s="5">
        <f t="shared" si="44"/>
        <v>2237.8069954273747</v>
      </c>
      <c r="BP118" s="5">
        <f t="shared" si="38"/>
        <v>2160.5514502543137</v>
      </c>
      <c r="BQ118" s="5">
        <f t="shared" si="45"/>
        <v>2592.6963982114339</v>
      </c>
      <c r="BR118" s="5">
        <f t="shared" si="45"/>
        <v>2670.1447753112134</v>
      </c>
      <c r="BS118" s="5">
        <f t="shared" si="45"/>
        <v>2844.9367276878966</v>
      </c>
      <c r="BT118" s="5">
        <f t="shared" si="39"/>
        <v>2767.674196239172</v>
      </c>
      <c r="BU118" s="5">
        <f t="shared" si="39"/>
        <v>2714.7916505959797</v>
      </c>
      <c r="BV118" s="5">
        <f t="shared" si="39"/>
        <v>2646.2812823973127</v>
      </c>
      <c r="BW118" s="5">
        <f t="shared" si="39"/>
        <v>2688.4087625309862</v>
      </c>
      <c r="BX118" s="5">
        <f t="shared" si="40"/>
        <v>2619.7915404487344</v>
      </c>
      <c r="BY118" s="5">
        <f t="shared" si="46"/>
        <v>2905.4693641885947</v>
      </c>
      <c r="BZ118" s="5">
        <f t="shared" si="46"/>
        <v>2929.4597464292597</v>
      </c>
      <c r="CA118" s="5">
        <f t="shared" si="46"/>
        <v>3078.1391863296108</v>
      </c>
      <c r="CB118" s="5">
        <f t="shared" si="41"/>
        <v>2938.2027021754366</v>
      </c>
    </row>
    <row r="119" spans="1:80" x14ac:dyDescent="0.3">
      <c r="A119" s="189" t="s">
        <v>247</v>
      </c>
      <c r="B119" s="189" t="s">
        <v>288</v>
      </c>
      <c r="C119" s="189" t="s">
        <v>299</v>
      </c>
      <c r="D119" s="189" t="s">
        <v>527</v>
      </c>
      <c r="E119" s="189" t="s">
        <v>528</v>
      </c>
      <c r="F119" s="4">
        <v>1761.9430864788683</v>
      </c>
      <c r="G119" s="4">
        <v>1785.8606422706152</v>
      </c>
      <c r="H119" s="4">
        <v>1845.3851625850907</v>
      </c>
      <c r="I119" s="4">
        <v>1797.3010845067488</v>
      </c>
      <c r="J119" s="4">
        <v>1559.7678912141312</v>
      </c>
      <c r="K119" s="4">
        <v>1614.90242302922</v>
      </c>
      <c r="L119" s="4">
        <v>1617.9818906407809</v>
      </c>
      <c r="M119" s="4">
        <v>1611.5170939319764</v>
      </c>
      <c r="N119" s="4">
        <v>1899.1440504998384</v>
      </c>
      <c r="O119" s="4">
        <v>2139.9628732115461</v>
      </c>
      <c r="P119" s="4">
        <v>2323.6408601368744</v>
      </c>
      <c r="Q119" s="4">
        <v>2300.2092616949171</v>
      </c>
      <c r="R119" s="4">
        <v>3308.1469765862166</v>
      </c>
      <c r="S119" s="4">
        <v>3300.9443248918569</v>
      </c>
      <c r="T119" s="4">
        <v>3547.6478668657255</v>
      </c>
      <c r="U119" s="4">
        <v>3666.1141816076515</v>
      </c>
      <c r="V119" s="4">
        <v>3666.3240073413263</v>
      </c>
      <c r="W119" s="4">
        <v>3709.0629209645995</v>
      </c>
      <c r="X119" s="4">
        <v>3799.3683097917042</v>
      </c>
      <c r="Y119" s="4">
        <v>3650.5977566874144</v>
      </c>
      <c r="Z119" s="4">
        <v>3590.9389600291474</v>
      </c>
      <c r="AA119" s="4">
        <v>3586.4518365999093</v>
      </c>
      <c r="AB119" s="4">
        <v>3809.2050780794657</v>
      </c>
      <c r="AC119" s="4">
        <v>3751.4275525561438</v>
      </c>
      <c r="AD119" s="5">
        <f t="shared" si="49"/>
        <v>5070.0900630650849</v>
      </c>
      <c r="AE119" s="5">
        <f t="shared" si="49"/>
        <v>5086.8049671624722</v>
      </c>
      <c r="AF119" s="5">
        <f t="shared" si="49"/>
        <v>5393.0330294508167</v>
      </c>
      <c r="AG119" s="5">
        <f t="shared" si="47"/>
        <v>5463.4152661143999</v>
      </c>
      <c r="AH119" s="143">
        <v>5226.0918985554572</v>
      </c>
      <c r="AI119" s="143">
        <v>5323.9653439938193</v>
      </c>
      <c r="AJ119" s="143">
        <v>5417.3502004324846</v>
      </c>
      <c r="AK119" s="143">
        <v>5262.1148506193904</v>
      </c>
      <c r="AL119" s="5">
        <f t="shared" si="50"/>
        <v>5490.0830105289861</v>
      </c>
      <c r="AM119" s="5">
        <f t="shared" si="50"/>
        <v>5726.4147098114554</v>
      </c>
      <c r="AN119" s="5">
        <f t="shared" si="50"/>
        <v>6132.8459382163401</v>
      </c>
      <c r="AO119" s="5">
        <f t="shared" si="48"/>
        <v>6051.636814251061</v>
      </c>
      <c r="AP119" s="4">
        <v>212834</v>
      </c>
      <c r="AQ119" s="4">
        <v>215162.519</v>
      </c>
      <c r="AR119" s="4">
        <v>216934.74</v>
      </c>
      <c r="AS119" s="5">
        <f t="shared" si="32"/>
        <v>827.84850469326716</v>
      </c>
      <c r="AT119" s="5">
        <f t="shared" si="32"/>
        <v>839.08616211254559</v>
      </c>
      <c r="AU119" s="5">
        <f t="shared" si="32"/>
        <v>867.05374262810005</v>
      </c>
      <c r="AV119" s="5">
        <f t="shared" si="33"/>
        <v>835.32257052016985</v>
      </c>
      <c r="AW119" s="5">
        <f t="shared" si="33"/>
        <v>724.92546492920133</v>
      </c>
      <c r="AX119" s="5">
        <f t="shared" si="33"/>
        <v>750.55006352162104</v>
      </c>
      <c r="AY119" s="5">
        <f t="shared" si="33"/>
        <v>751.98129216956272</v>
      </c>
      <c r="AZ119" s="5">
        <f t="shared" si="34"/>
        <v>742.85801063120482</v>
      </c>
      <c r="BA119" s="5">
        <f t="shared" si="42"/>
        <v>882.65561275560185</v>
      </c>
      <c r="BB119" s="5">
        <f t="shared" si="42"/>
        <v>994.57976377918601</v>
      </c>
      <c r="BC119" s="5">
        <f t="shared" si="42"/>
        <v>1079.946856421064</v>
      </c>
      <c r="BD119" s="5">
        <f t="shared" si="35"/>
        <v>1060.3231468113024</v>
      </c>
      <c r="BE119" s="5">
        <f t="shared" si="43"/>
        <v>1554.3320036207638</v>
      </c>
      <c r="BF119" s="5">
        <f t="shared" si="43"/>
        <v>1550.947839580075</v>
      </c>
      <c r="BG119" s="5">
        <f t="shared" si="43"/>
        <v>1666.8614351399331</v>
      </c>
      <c r="BH119" s="5">
        <f t="shared" si="36"/>
        <v>1703.88141886722</v>
      </c>
      <c r="BI119" s="5">
        <f t="shared" si="36"/>
        <v>1703.9789385163901</v>
      </c>
      <c r="BJ119" s="5">
        <f t="shared" si="36"/>
        <v>1723.8424880890148</v>
      </c>
      <c r="BK119" s="5">
        <f t="shared" si="36"/>
        <v>1765.8132687095488</v>
      </c>
      <c r="BL119" s="5">
        <f t="shared" si="37"/>
        <v>1682.8091972209775</v>
      </c>
      <c r="BM119" s="5">
        <f t="shared" si="44"/>
        <v>1668.9426098553658</v>
      </c>
      <c r="BN119" s="5">
        <f t="shared" si="44"/>
        <v>1666.8571521045956</v>
      </c>
      <c r="BO119" s="5">
        <f t="shared" si="44"/>
        <v>1770.3850539505283</v>
      </c>
      <c r="BP119" s="5">
        <f t="shared" si="38"/>
        <v>1729.2885190062893</v>
      </c>
      <c r="BQ119" s="5">
        <f t="shared" si="45"/>
        <v>2382.1805083140312</v>
      </c>
      <c r="BR119" s="5">
        <f t="shared" si="45"/>
        <v>2390.0340016926207</v>
      </c>
      <c r="BS119" s="5">
        <f t="shared" si="45"/>
        <v>2533.9151777680336</v>
      </c>
      <c r="BT119" s="5">
        <f t="shared" si="39"/>
        <v>2539.2039893873894</v>
      </c>
      <c r="BU119" s="5">
        <f t="shared" si="39"/>
        <v>2428.9044034455915</v>
      </c>
      <c r="BV119" s="5">
        <f t="shared" si="39"/>
        <v>2474.392551610636</v>
      </c>
      <c r="BW119" s="5">
        <f t="shared" si="39"/>
        <v>2517.7945608791115</v>
      </c>
      <c r="BX119" s="5">
        <f t="shared" si="40"/>
        <v>2425.6672078521819</v>
      </c>
      <c r="BY119" s="5">
        <f t="shared" si="46"/>
        <v>2551.5982226109677</v>
      </c>
      <c r="BZ119" s="5">
        <f t="shared" si="46"/>
        <v>2661.4369158837817</v>
      </c>
      <c r="CA119" s="5">
        <f t="shared" si="46"/>
        <v>2850.3319103715921</v>
      </c>
      <c r="CB119" s="5">
        <f t="shared" si="41"/>
        <v>2789.6116658175915</v>
      </c>
    </row>
    <row r="120" spans="1:80" x14ac:dyDescent="0.3">
      <c r="A120" s="189" t="s">
        <v>223</v>
      </c>
      <c r="B120" s="189" t="s">
        <v>218</v>
      </c>
      <c r="C120" s="189" t="s">
        <v>231</v>
      </c>
      <c r="D120" s="189" t="s">
        <v>529</v>
      </c>
      <c r="E120" s="189" t="s">
        <v>530</v>
      </c>
      <c r="F120" s="4">
        <v>2362.3759923320013</v>
      </c>
      <c r="G120" s="4">
        <v>2439.636255205728</v>
      </c>
      <c r="H120" s="4">
        <v>2605.2876111858304</v>
      </c>
      <c r="I120" s="4">
        <v>2630.8917056986884</v>
      </c>
      <c r="J120" s="4">
        <v>2624.389271599016</v>
      </c>
      <c r="K120" s="4">
        <v>2827.1912974987954</v>
      </c>
      <c r="L120" s="4">
        <v>2710.1716434725936</v>
      </c>
      <c r="M120" s="4">
        <v>2728.7966471406744</v>
      </c>
      <c r="N120" s="4">
        <v>2468.1063541033454</v>
      </c>
      <c r="O120" s="4">
        <v>2752.3982833697332</v>
      </c>
      <c r="P120" s="4">
        <v>2993.5292466427718</v>
      </c>
      <c r="Q120" s="4">
        <v>2906.6573263228452</v>
      </c>
      <c r="R120" s="4">
        <v>4103.5785043274946</v>
      </c>
      <c r="S120" s="4">
        <v>4083.1389631246157</v>
      </c>
      <c r="T120" s="4">
        <v>4253.2246969223916</v>
      </c>
      <c r="U120" s="4">
        <v>4366.2287618477276</v>
      </c>
      <c r="V120" s="4">
        <v>4128.8178152734763</v>
      </c>
      <c r="W120" s="4">
        <v>4062.8252599782973</v>
      </c>
      <c r="X120" s="4">
        <v>4219.5185043761358</v>
      </c>
      <c r="Y120" s="4">
        <v>4365.4110352173348</v>
      </c>
      <c r="Z120" s="4">
        <v>4027.4867019810208</v>
      </c>
      <c r="AA120" s="4">
        <v>4110.2335414896734</v>
      </c>
      <c r="AB120" s="4">
        <v>4327.9782994876959</v>
      </c>
      <c r="AC120" s="4">
        <v>4428.4722825275794</v>
      </c>
      <c r="AD120" s="5">
        <f t="shared" si="49"/>
        <v>6465.9544966594958</v>
      </c>
      <c r="AE120" s="5">
        <f t="shared" si="49"/>
        <v>6522.7752183303437</v>
      </c>
      <c r="AF120" s="5">
        <f t="shared" si="49"/>
        <v>6858.512308108222</v>
      </c>
      <c r="AG120" s="5">
        <f t="shared" si="47"/>
        <v>6997.120467546416</v>
      </c>
      <c r="AH120" s="143">
        <v>6753.2070868724913</v>
      </c>
      <c r="AI120" s="143">
        <v>6890.0165574770926</v>
      </c>
      <c r="AJ120" s="143">
        <v>6929.6901478487289</v>
      </c>
      <c r="AK120" s="143">
        <v>7094.2076823580082</v>
      </c>
      <c r="AL120" s="5">
        <f t="shared" si="50"/>
        <v>6495.5930560843663</v>
      </c>
      <c r="AM120" s="5">
        <f t="shared" si="50"/>
        <v>6862.6318248594071</v>
      </c>
      <c r="AN120" s="5">
        <f t="shared" si="50"/>
        <v>7321.5075461304677</v>
      </c>
      <c r="AO120" s="5">
        <f t="shared" si="48"/>
        <v>7335.1296088504241</v>
      </c>
      <c r="AP120" s="4">
        <v>204473</v>
      </c>
      <c r="AQ120" s="4">
        <v>204685.14799999999</v>
      </c>
      <c r="AR120" s="4">
        <v>205317.003</v>
      </c>
      <c r="AS120" s="5">
        <f t="shared" si="32"/>
        <v>1155.348624186079</v>
      </c>
      <c r="AT120" s="5">
        <f t="shared" si="32"/>
        <v>1193.133692568568</v>
      </c>
      <c r="AU120" s="5">
        <f t="shared" si="32"/>
        <v>1274.1474968263931</v>
      </c>
      <c r="AV120" s="5">
        <f t="shared" si="33"/>
        <v>1285.3359080545933</v>
      </c>
      <c r="AW120" s="5">
        <f t="shared" si="33"/>
        <v>1282.1591098534498</v>
      </c>
      <c r="AX120" s="5">
        <f t="shared" si="33"/>
        <v>1381.2391006985986</v>
      </c>
      <c r="AY120" s="5">
        <f t="shared" si="33"/>
        <v>1324.0685364590272</v>
      </c>
      <c r="AZ120" s="5">
        <f t="shared" si="34"/>
        <v>1329.0651077449609</v>
      </c>
      <c r="BA120" s="5">
        <f t="shared" si="42"/>
        <v>1205.8062728143548</v>
      </c>
      <c r="BB120" s="5">
        <f t="shared" si="42"/>
        <v>1344.6985823171369</v>
      </c>
      <c r="BC120" s="5">
        <f t="shared" si="42"/>
        <v>1462.5043760589665</v>
      </c>
      <c r="BD120" s="5">
        <f t="shared" si="35"/>
        <v>1415.6924579319159</v>
      </c>
      <c r="BE120" s="5">
        <f t="shared" si="43"/>
        <v>2006.9048257361583</v>
      </c>
      <c r="BF120" s="5">
        <f t="shared" si="43"/>
        <v>1996.9086202699698</v>
      </c>
      <c r="BG120" s="5">
        <f t="shared" si="43"/>
        <v>2080.0911107688507</v>
      </c>
      <c r="BH120" s="5">
        <f t="shared" si="36"/>
        <v>2133.143906390183</v>
      </c>
      <c r="BI120" s="5">
        <f t="shared" si="36"/>
        <v>2017.1555462702534</v>
      </c>
      <c r="BJ120" s="5">
        <f t="shared" si="36"/>
        <v>1984.9145380974576</v>
      </c>
      <c r="BK120" s="5">
        <f t="shared" si="36"/>
        <v>2061.467842491501</v>
      </c>
      <c r="BL120" s="5">
        <f t="shared" si="37"/>
        <v>2126.1809647676064</v>
      </c>
      <c r="BM120" s="5">
        <f t="shared" si="44"/>
        <v>1967.6497006910442</v>
      </c>
      <c r="BN120" s="5">
        <f t="shared" si="44"/>
        <v>2008.0761020773591</v>
      </c>
      <c r="BO120" s="5">
        <f t="shared" si="44"/>
        <v>2114.4564428718081</v>
      </c>
      <c r="BP120" s="5">
        <f t="shared" si="38"/>
        <v>2156.8950539023695</v>
      </c>
      <c r="BQ120" s="5">
        <f t="shared" si="45"/>
        <v>3162.2534499222375</v>
      </c>
      <c r="BR120" s="5">
        <f t="shared" si="45"/>
        <v>3190.0423128385382</v>
      </c>
      <c r="BS120" s="5">
        <f t="shared" si="45"/>
        <v>3354.2386075952431</v>
      </c>
      <c r="BT120" s="5">
        <f t="shared" si="39"/>
        <v>3418.4798144447768</v>
      </c>
      <c r="BU120" s="5">
        <f t="shared" si="39"/>
        <v>3299.3146561237022</v>
      </c>
      <c r="BV120" s="5">
        <f t="shared" si="39"/>
        <v>3366.1536387960564</v>
      </c>
      <c r="BW120" s="5">
        <f t="shared" si="39"/>
        <v>3385.5363789505282</v>
      </c>
      <c r="BX120" s="5">
        <f t="shared" si="40"/>
        <v>3455.2460725125666</v>
      </c>
      <c r="BY120" s="5">
        <f t="shared" si="46"/>
        <v>3173.455973505399</v>
      </c>
      <c r="BZ120" s="5">
        <f t="shared" si="46"/>
        <v>3352.774684394496</v>
      </c>
      <c r="CA120" s="5">
        <f t="shared" si="46"/>
        <v>3576.9608189307746</v>
      </c>
      <c r="CB120" s="5">
        <f t="shared" si="41"/>
        <v>3572.5875118342847</v>
      </c>
    </row>
    <row r="121" spans="1:80" x14ac:dyDescent="0.3">
      <c r="A121" s="189" t="s">
        <v>223</v>
      </c>
      <c r="B121" s="189" t="s">
        <v>242</v>
      </c>
      <c r="C121" s="189" t="s">
        <v>217</v>
      </c>
      <c r="D121" s="189" t="s">
        <v>531</v>
      </c>
      <c r="E121" s="189" t="s">
        <v>532</v>
      </c>
      <c r="F121" s="4">
        <v>5000.1121979489953</v>
      </c>
      <c r="G121" s="4">
        <v>5148.2577011313151</v>
      </c>
      <c r="H121" s="4">
        <v>5628.6603881656429</v>
      </c>
      <c r="I121" s="4">
        <v>5236.8939970859392</v>
      </c>
      <c r="J121" s="4">
        <v>5350.3343976186952</v>
      </c>
      <c r="K121" s="4">
        <v>5339.8603733756063</v>
      </c>
      <c r="L121" s="4">
        <v>5632.9036017583649</v>
      </c>
      <c r="M121" s="4">
        <v>5552.2688116830914</v>
      </c>
      <c r="N121" s="4">
        <v>5494.1668197593208</v>
      </c>
      <c r="O121" s="4">
        <v>5296.7579894472046</v>
      </c>
      <c r="P121" s="4">
        <v>5776.3007860618736</v>
      </c>
      <c r="Q121" s="4">
        <v>5868.5877750938807</v>
      </c>
      <c r="R121" s="4">
        <v>11525.983790659666</v>
      </c>
      <c r="S121" s="4">
        <v>11216.922597190867</v>
      </c>
      <c r="T121" s="4">
        <v>12087.861279050125</v>
      </c>
      <c r="U121" s="4">
        <v>11999.303013508032</v>
      </c>
      <c r="V121" s="4">
        <v>11510.977516981897</v>
      </c>
      <c r="W121" s="4">
        <v>11487.287775594499</v>
      </c>
      <c r="X121" s="4">
        <v>11944.599966499674</v>
      </c>
      <c r="Y121" s="4">
        <v>11963.564578693453</v>
      </c>
      <c r="Z121" s="4">
        <v>11807.669084894394</v>
      </c>
      <c r="AA121" s="4">
        <v>11656.202149139084</v>
      </c>
      <c r="AB121" s="4">
        <v>12444.312725134543</v>
      </c>
      <c r="AC121" s="4">
        <v>12009.136453914614</v>
      </c>
      <c r="AD121" s="5">
        <f t="shared" si="49"/>
        <v>16526.09598860866</v>
      </c>
      <c r="AE121" s="5">
        <f t="shared" si="49"/>
        <v>16365.180298322182</v>
      </c>
      <c r="AF121" s="5">
        <f t="shared" si="49"/>
        <v>17716.521667215769</v>
      </c>
      <c r="AG121" s="5">
        <f t="shared" si="47"/>
        <v>17236.197010593969</v>
      </c>
      <c r="AH121" s="143">
        <v>16861.311914600592</v>
      </c>
      <c r="AI121" s="143">
        <v>16827.148148970104</v>
      </c>
      <c r="AJ121" s="143">
        <v>17577.503568258042</v>
      </c>
      <c r="AK121" s="143">
        <v>17515.833390376545</v>
      </c>
      <c r="AL121" s="5">
        <f t="shared" si="50"/>
        <v>17301.835904653715</v>
      </c>
      <c r="AM121" s="5">
        <f t="shared" si="50"/>
        <v>16952.960138586288</v>
      </c>
      <c r="AN121" s="5">
        <f t="shared" si="50"/>
        <v>18220.613511196418</v>
      </c>
      <c r="AO121" s="5">
        <f t="shared" si="48"/>
        <v>17877.724229008494</v>
      </c>
      <c r="AP121" s="4">
        <v>611633</v>
      </c>
      <c r="AQ121" s="4">
        <v>611851.24699999997</v>
      </c>
      <c r="AR121" s="4">
        <v>613061.28800000006</v>
      </c>
      <c r="AS121" s="5">
        <f t="shared" si="32"/>
        <v>817.50203111162989</v>
      </c>
      <c r="AT121" s="5">
        <f t="shared" si="32"/>
        <v>841.72333754576925</v>
      </c>
      <c r="AU121" s="5">
        <f t="shared" si="32"/>
        <v>920.26760952493453</v>
      </c>
      <c r="AV121" s="5">
        <f t="shared" si="33"/>
        <v>855.90967130707509</v>
      </c>
      <c r="AW121" s="5">
        <f t="shared" si="33"/>
        <v>874.45019093320491</v>
      </c>
      <c r="AX121" s="5">
        <f t="shared" si="33"/>
        <v>872.73833297844146</v>
      </c>
      <c r="AY121" s="5">
        <f t="shared" si="33"/>
        <v>920.63285469750224</v>
      </c>
      <c r="AZ121" s="5">
        <f t="shared" si="34"/>
        <v>905.66292805672811</v>
      </c>
      <c r="BA121" s="5">
        <f t="shared" si="42"/>
        <v>897.95793449765108</v>
      </c>
      <c r="BB121" s="5">
        <f t="shared" si="42"/>
        <v>865.69374752736348</v>
      </c>
      <c r="BC121" s="5">
        <f t="shared" si="42"/>
        <v>944.06946367829732</v>
      </c>
      <c r="BD121" s="5">
        <f t="shared" si="35"/>
        <v>957.25955788842441</v>
      </c>
      <c r="BE121" s="5">
        <f t="shared" si="43"/>
        <v>1884.4607453586816</v>
      </c>
      <c r="BF121" s="5">
        <f t="shared" si="43"/>
        <v>1833.9302485625967</v>
      </c>
      <c r="BG121" s="5">
        <f t="shared" si="43"/>
        <v>1976.3258815417291</v>
      </c>
      <c r="BH121" s="5">
        <f t="shared" si="36"/>
        <v>1961.1471043562378</v>
      </c>
      <c r="BI121" s="5">
        <f t="shared" si="36"/>
        <v>1881.3359576240102</v>
      </c>
      <c r="BJ121" s="5">
        <f t="shared" si="36"/>
        <v>1877.464143763443</v>
      </c>
      <c r="BK121" s="5">
        <f t="shared" si="36"/>
        <v>1952.2065248809856</v>
      </c>
      <c r="BL121" s="5">
        <f t="shared" si="37"/>
        <v>1951.4467497568453</v>
      </c>
      <c r="BM121" s="5">
        <f t="shared" si="44"/>
        <v>1929.826758184967</v>
      </c>
      <c r="BN121" s="5">
        <f t="shared" si="44"/>
        <v>1905.0712417914031</v>
      </c>
      <c r="BO121" s="5">
        <f t="shared" si="44"/>
        <v>2033.8787877202026</v>
      </c>
      <c r="BP121" s="5">
        <f t="shared" si="38"/>
        <v>1958.8802439462813</v>
      </c>
      <c r="BQ121" s="5">
        <f t="shared" si="45"/>
        <v>2701.9627764703114</v>
      </c>
      <c r="BR121" s="5">
        <f t="shared" si="45"/>
        <v>2675.6535861083662</v>
      </c>
      <c r="BS121" s="5">
        <f t="shared" si="45"/>
        <v>2896.5934910666642</v>
      </c>
      <c r="BT121" s="5">
        <f t="shared" si="39"/>
        <v>2817.0567756633127</v>
      </c>
      <c r="BU121" s="5">
        <f t="shared" si="39"/>
        <v>2755.7861485572153</v>
      </c>
      <c r="BV121" s="5">
        <f t="shared" si="39"/>
        <v>2750.2024767418843</v>
      </c>
      <c r="BW121" s="5">
        <f t="shared" si="39"/>
        <v>2872.8393795784882</v>
      </c>
      <c r="BX121" s="5">
        <f t="shared" si="40"/>
        <v>2857.1096778135734</v>
      </c>
      <c r="BY121" s="5">
        <f t="shared" si="46"/>
        <v>2827.7846926826182</v>
      </c>
      <c r="BZ121" s="5">
        <f t="shared" si="46"/>
        <v>2770.7649893187663</v>
      </c>
      <c r="CA121" s="5">
        <f t="shared" si="46"/>
        <v>2977.9482513985004</v>
      </c>
      <c r="CB121" s="5">
        <f t="shared" si="41"/>
        <v>2916.1398018347054</v>
      </c>
    </row>
    <row r="122" spans="1:80" x14ac:dyDescent="0.3">
      <c r="A122" s="189" t="s">
        <v>229</v>
      </c>
      <c r="B122" s="189" t="s">
        <v>251</v>
      </c>
      <c r="C122" s="189" t="s">
        <v>278</v>
      </c>
      <c r="D122" s="189" t="s">
        <v>533</v>
      </c>
      <c r="E122" s="189" t="s">
        <v>534</v>
      </c>
      <c r="F122" s="4">
        <v>7631.1051331281087</v>
      </c>
      <c r="G122" s="4">
        <v>7233.6814910025914</v>
      </c>
      <c r="H122" s="4">
        <v>7920.4481736731132</v>
      </c>
      <c r="I122" s="4">
        <v>7022.5043685002374</v>
      </c>
      <c r="J122" s="4">
        <v>8302.0093715535113</v>
      </c>
      <c r="K122" s="4">
        <v>8143.5227627760978</v>
      </c>
      <c r="L122" s="4">
        <v>8541.9992372863362</v>
      </c>
      <c r="M122" s="4">
        <v>8617.3957932588855</v>
      </c>
      <c r="N122" s="4">
        <v>7931.9400748628959</v>
      </c>
      <c r="O122" s="4">
        <v>8252.1895333550929</v>
      </c>
      <c r="P122" s="4">
        <v>9046.7920663220193</v>
      </c>
      <c r="Q122" s="4">
        <v>8609.0228402817847</v>
      </c>
      <c r="R122" s="4">
        <v>13855.422711335334</v>
      </c>
      <c r="S122" s="4">
        <v>13783.838442026761</v>
      </c>
      <c r="T122" s="4">
        <v>13604.525988610296</v>
      </c>
      <c r="U122" s="4">
        <v>13778.307393697858</v>
      </c>
      <c r="V122" s="4">
        <v>13939.710010638948</v>
      </c>
      <c r="W122" s="4">
        <v>13681.287142895788</v>
      </c>
      <c r="X122" s="4">
        <v>14350.681010729568</v>
      </c>
      <c r="Y122" s="4">
        <v>14478.520122373713</v>
      </c>
      <c r="Z122" s="4">
        <v>13802.247097444499</v>
      </c>
      <c r="AA122" s="4">
        <v>14122.997927426764</v>
      </c>
      <c r="AB122" s="4">
        <v>15074.762695616262</v>
      </c>
      <c r="AC122" s="4">
        <v>14757.732460714142</v>
      </c>
      <c r="AD122" s="5">
        <f t="shared" si="49"/>
        <v>21486.527844463442</v>
      </c>
      <c r="AE122" s="5">
        <f t="shared" si="49"/>
        <v>21017.519933029354</v>
      </c>
      <c r="AF122" s="5">
        <f t="shared" si="49"/>
        <v>21524.974162283408</v>
      </c>
      <c r="AG122" s="5">
        <f t="shared" si="47"/>
        <v>20800.811762198096</v>
      </c>
      <c r="AH122" s="143">
        <v>22241.719382192456</v>
      </c>
      <c r="AI122" s="143">
        <v>21824.809905671886</v>
      </c>
      <c r="AJ122" s="143">
        <v>22892.680248015902</v>
      </c>
      <c r="AK122" s="143">
        <v>23095.915915632602</v>
      </c>
      <c r="AL122" s="5">
        <f t="shared" si="50"/>
        <v>21734.187172307393</v>
      </c>
      <c r="AM122" s="5">
        <f t="shared" si="50"/>
        <v>22375.187460781857</v>
      </c>
      <c r="AN122" s="5">
        <f t="shared" si="50"/>
        <v>24121.554761938281</v>
      </c>
      <c r="AO122" s="5">
        <f t="shared" si="48"/>
        <v>23366.755300995927</v>
      </c>
      <c r="AP122" s="4">
        <v>741209</v>
      </c>
      <c r="AQ122" s="4">
        <v>745608.93</v>
      </c>
      <c r="AR122" s="4">
        <v>752153.14199999999</v>
      </c>
      <c r="AS122" s="5">
        <f t="shared" si="32"/>
        <v>1029.5483639740085</v>
      </c>
      <c r="AT122" s="5">
        <f t="shared" si="32"/>
        <v>975.93006709343672</v>
      </c>
      <c r="AU122" s="5">
        <f t="shared" si="32"/>
        <v>1068.5849974397388</v>
      </c>
      <c r="AV122" s="5">
        <f t="shared" si="33"/>
        <v>941.84821103205365</v>
      </c>
      <c r="AW122" s="5">
        <f t="shared" si="33"/>
        <v>1113.4535863932733</v>
      </c>
      <c r="AX122" s="5">
        <f t="shared" si="33"/>
        <v>1092.1975897976567</v>
      </c>
      <c r="AY122" s="5">
        <f t="shared" si="33"/>
        <v>1145.6406828826925</v>
      </c>
      <c r="AZ122" s="5">
        <f t="shared" si="34"/>
        <v>1145.6969747337553</v>
      </c>
      <c r="BA122" s="5">
        <f t="shared" si="42"/>
        <v>1063.820423242905</v>
      </c>
      <c r="BB122" s="5">
        <f t="shared" si="42"/>
        <v>1106.7718211683828</v>
      </c>
      <c r="BC122" s="5">
        <f t="shared" si="42"/>
        <v>1213.342772909388</v>
      </c>
      <c r="BD122" s="5">
        <f t="shared" si="35"/>
        <v>1144.5837768343438</v>
      </c>
      <c r="BE122" s="5">
        <f t="shared" si="43"/>
        <v>1869.3003877901285</v>
      </c>
      <c r="BF122" s="5">
        <f t="shared" si="43"/>
        <v>1859.6426165935331</v>
      </c>
      <c r="BG122" s="5">
        <f t="shared" si="43"/>
        <v>1835.4507282845047</v>
      </c>
      <c r="BH122" s="5">
        <f t="shared" si="36"/>
        <v>1847.9268205247834</v>
      </c>
      <c r="BI122" s="5">
        <f t="shared" si="36"/>
        <v>1869.5739079518464</v>
      </c>
      <c r="BJ122" s="5">
        <f t="shared" si="36"/>
        <v>1834.9146036778002</v>
      </c>
      <c r="BK122" s="5">
        <f t="shared" si="36"/>
        <v>1924.6927488823887</v>
      </c>
      <c r="BL122" s="5">
        <f t="shared" si="37"/>
        <v>1924.9431151580184</v>
      </c>
      <c r="BM122" s="5">
        <f t="shared" si="44"/>
        <v>1851.1375792460663</v>
      </c>
      <c r="BN122" s="5">
        <f t="shared" si="44"/>
        <v>1894.1562203964972</v>
      </c>
      <c r="BO122" s="5">
        <f t="shared" si="44"/>
        <v>2021.8055456519626</v>
      </c>
      <c r="BP122" s="5">
        <f t="shared" si="38"/>
        <v>1962.0648557649904</v>
      </c>
      <c r="BQ122" s="5">
        <f t="shared" si="45"/>
        <v>2898.848751764137</v>
      </c>
      <c r="BR122" s="5">
        <f t="shared" si="45"/>
        <v>2835.5726836869699</v>
      </c>
      <c r="BS122" s="5">
        <f t="shared" si="45"/>
        <v>2904.0357257242435</v>
      </c>
      <c r="BT122" s="5">
        <f t="shared" si="39"/>
        <v>2789.7750315568369</v>
      </c>
      <c r="BU122" s="5">
        <f t="shared" si="39"/>
        <v>2983.0274943451191</v>
      </c>
      <c r="BV122" s="5">
        <f t="shared" si="39"/>
        <v>2927.1121934754569</v>
      </c>
      <c r="BW122" s="5">
        <f t="shared" si="39"/>
        <v>3070.3334317650811</v>
      </c>
      <c r="BX122" s="5">
        <f t="shared" si="40"/>
        <v>3070.6400898917741</v>
      </c>
      <c r="BY122" s="5">
        <f t="shared" si="46"/>
        <v>2914.9580024889715</v>
      </c>
      <c r="BZ122" s="5">
        <f t="shared" si="46"/>
        <v>3000.92804156488</v>
      </c>
      <c r="CA122" s="5">
        <f t="shared" si="46"/>
        <v>3235.1483185613511</v>
      </c>
      <c r="CB122" s="5">
        <f t="shared" si="41"/>
        <v>3106.6486325993342</v>
      </c>
    </row>
    <row r="123" spans="1:80" x14ac:dyDescent="0.3">
      <c r="A123" s="189" t="s">
        <v>223</v>
      </c>
      <c r="B123" s="189" t="s">
        <v>218</v>
      </c>
      <c r="C123" s="189" t="s">
        <v>231</v>
      </c>
      <c r="D123" s="189" t="s">
        <v>535</v>
      </c>
      <c r="E123" s="189" t="s">
        <v>536</v>
      </c>
      <c r="F123" s="4">
        <v>3612.8192698638122</v>
      </c>
      <c r="G123" s="4">
        <v>3673.3216797035811</v>
      </c>
      <c r="H123" s="4">
        <v>3917.1234445087848</v>
      </c>
      <c r="I123" s="4">
        <v>3900.1783149318708</v>
      </c>
      <c r="J123" s="4">
        <v>3839.0865851305962</v>
      </c>
      <c r="K123" s="4">
        <v>4110.8555209528495</v>
      </c>
      <c r="L123" s="4">
        <v>3911.2196508714569</v>
      </c>
      <c r="M123" s="4">
        <v>3677.1555627053594</v>
      </c>
      <c r="N123" s="4">
        <v>3815.6600002902414</v>
      </c>
      <c r="O123" s="4">
        <v>3961.7530011972149</v>
      </c>
      <c r="P123" s="4">
        <v>4402.3300915606405</v>
      </c>
      <c r="Q123" s="4">
        <v>4516.94737192718</v>
      </c>
      <c r="R123" s="4">
        <v>6165.2202612650635</v>
      </c>
      <c r="S123" s="4">
        <v>6234.2854737012103</v>
      </c>
      <c r="T123" s="4">
        <v>6420.550115054255</v>
      </c>
      <c r="U123" s="4">
        <v>6553.5695799646855</v>
      </c>
      <c r="V123" s="4">
        <v>6359.0008916099669</v>
      </c>
      <c r="W123" s="4">
        <v>6401.906093642664</v>
      </c>
      <c r="X123" s="4">
        <v>6444.986779553722</v>
      </c>
      <c r="Y123" s="4">
        <v>6486.9030646823148</v>
      </c>
      <c r="Z123" s="4">
        <v>6259.7395125406983</v>
      </c>
      <c r="AA123" s="4">
        <v>6280.6426668963441</v>
      </c>
      <c r="AB123" s="4">
        <v>6567.7078710768528</v>
      </c>
      <c r="AC123" s="4">
        <v>6831.4179356522964</v>
      </c>
      <c r="AD123" s="5">
        <f t="shared" si="49"/>
        <v>9778.0395311288758</v>
      </c>
      <c r="AE123" s="5">
        <f t="shared" si="49"/>
        <v>9907.6071534047915</v>
      </c>
      <c r="AF123" s="5">
        <f t="shared" si="49"/>
        <v>10337.67355956304</v>
      </c>
      <c r="AG123" s="5">
        <f t="shared" si="47"/>
        <v>10453.747894896556</v>
      </c>
      <c r="AH123" s="143">
        <v>10198.087476740564</v>
      </c>
      <c r="AI123" s="143">
        <v>10512.761614595514</v>
      </c>
      <c r="AJ123" s="143">
        <v>10356.206430425178</v>
      </c>
      <c r="AK123" s="143">
        <v>10164.058627387674</v>
      </c>
      <c r="AL123" s="5">
        <f t="shared" si="50"/>
        <v>10075.39951283094</v>
      </c>
      <c r="AM123" s="5">
        <f t="shared" si="50"/>
        <v>10242.395668093559</v>
      </c>
      <c r="AN123" s="5">
        <f t="shared" si="50"/>
        <v>10970.037962637492</v>
      </c>
      <c r="AO123" s="5">
        <f t="shared" si="48"/>
        <v>11348.365307579475</v>
      </c>
      <c r="AP123" s="4">
        <v>319030</v>
      </c>
      <c r="AQ123" s="4">
        <v>317516.79800000001</v>
      </c>
      <c r="AR123" s="4">
        <v>317687.495</v>
      </c>
      <c r="AS123" s="5">
        <f t="shared" si="32"/>
        <v>1132.4387267228199</v>
      </c>
      <c r="AT123" s="5">
        <f t="shared" si="32"/>
        <v>1151.403215905583</v>
      </c>
      <c r="AU123" s="5">
        <f t="shared" si="32"/>
        <v>1227.8229146189337</v>
      </c>
      <c r="AV123" s="5">
        <f t="shared" si="33"/>
        <v>1228.3376311107393</v>
      </c>
      <c r="AW123" s="5">
        <f t="shared" si="33"/>
        <v>1209.0971593668553</v>
      </c>
      <c r="AX123" s="5">
        <f t="shared" si="33"/>
        <v>1294.6891461638038</v>
      </c>
      <c r="AY123" s="5">
        <f t="shared" si="33"/>
        <v>1231.815033254227</v>
      </c>
      <c r="AZ123" s="5">
        <f t="shared" si="34"/>
        <v>1157.4757019332346</v>
      </c>
      <c r="BA123" s="5">
        <f t="shared" si="42"/>
        <v>1201.7190978003757</v>
      </c>
      <c r="BB123" s="5">
        <f t="shared" si="42"/>
        <v>1247.7302070793794</v>
      </c>
      <c r="BC123" s="5">
        <f t="shared" si="42"/>
        <v>1386.4873037553878</v>
      </c>
      <c r="BD123" s="5">
        <f t="shared" si="35"/>
        <v>1421.8209539305853</v>
      </c>
      <c r="BE123" s="5">
        <f t="shared" si="43"/>
        <v>1932.4891895010073</v>
      </c>
      <c r="BF123" s="5">
        <f t="shared" si="43"/>
        <v>1954.1376904056704</v>
      </c>
      <c r="BG123" s="5">
        <f t="shared" si="43"/>
        <v>2012.5223693866581</v>
      </c>
      <c r="BH123" s="5">
        <f t="shared" si="36"/>
        <v>2064.0072025306472</v>
      </c>
      <c r="BI123" s="5">
        <f t="shared" si="36"/>
        <v>2002.7289679363569</v>
      </c>
      <c r="BJ123" s="5">
        <f t="shared" si="36"/>
        <v>2016.2417024760573</v>
      </c>
      <c r="BK123" s="5">
        <f t="shared" si="36"/>
        <v>2029.8097046045805</v>
      </c>
      <c r="BL123" s="5">
        <f t="shared" si="37"/>
        <v>2041.913253363125</v>
      </c>
      <c r="BM123" s="5">
        <f t="shared" si="44"/>
        <v>1971.467195427153</v>
      </c>
      <c r="BN123" s="5">
        <f t="shared" si="44"/>
        <v>1978.0505177859422</v>
      </c>
      <c r="BO123" s="5">
        <f t="shared" si="44"/>
        <v>2068.4599720222841</v>
      </c>
      <c r="BP123" s="5">
        <f t="shared" si="38"/>
        <v>2150.3578337738149</v>
      </c>
      <c r="BQ123" s="5">
        <f t="shared" si="45"/>
        <v>3064.9279162238272</v>
      </c>
      <c r="BR123" s="5">
        <f t="shared" si="45"/>
        <v>3105.5409063112534</v>
      </c>
      <c r="BS123" s="5">
        <f t="shared" si="45"/>
        <v>3240.345284005592</v>
      </c>
      <c r="BT123" s="5">
        <f t="shared" si="39"/>
        <v>3292.3448336413862</v>
      </c>
      <c r="BU123" s="5">
        <f t="shared" si="39"/>
        <v>3211.8261273032126</v>
      </c>
      <c r="BV123" s="5">
        <f t="shared" si="39"/>
        <v>3310.9308486398613</v>
      </c>
      <c r="BW123" s="5">
        <f t="shared" si="39"/>
        <v>3261.6247378588073</v>
      </c>
      <c r="BX123" s="5">
        <f t="shared" si="40"/>
        <v>3199.3889552963597</v>
      </c>
      <c r="BY123" s="5">
        <f t="shared" si="46"/>
        <v>3173.1862932275285</v>
      </c>
      <c r="BZ123" s="5">
        <f t="shared" si="46"/>
        <v>3225.7807248653216</v>
      </c>
      <c r="CA123" s="5">
        <f t="shared" si="46"/>
        <v>3454.9472757776716</v>
      </c>
      <c r="CB123" s="5">
        <f t="shared" si="41"/>
        <v>3572.1787877043998</v>
      </c>
    </row>
    <row r="124" spans="1:80" x14ac:dyDescent="0.3">
      <c r="A124" s="189" t="s">
        <v>229</v>
      </c>
      <c r="B124" s="189" t="s">
        <v>251</v>
      </c>
      <c r="C124" s="189" t="s">
        <v>265</v>
      </c>
      <c r="D124" s="189" t="s">
        <v>539</v>
      </c>
      <c r="E124" s="189" t="s">
        <v>540</v>
      </c>
      <c r="F124" s="4">
        <v>1853.1249003504529</v>
      </c>
      <c r="G124" s="4">
        <v>1925.3655176287741</v>
      </c>
      <c r="H124" s="4">
        <v>2100.6869395274816</v>
      </c>
      <c r="I124" s="4">
        <v>2259.581071291178</v>
      </c>
      <c r="J124" s="4">
        <v>1927.6741027879343</v>
      </c>
      <c r="K124" s="4">
        <v>1949.3970597701291</v>
      </c>
      <c r="L124" s="4">
        <v>1949.3538303526529</v>
      </c>
      <c r="M124" s="4">
        <v>1906.8018158301647</v>
      </c>
      <c r="N124" s="4">
        <v>2342.176988901283</v>
      </c>
      <c r="O124" s="4">
        <v>2349.2652611130343</v>
      </c>
      <c r="P124" s="4">
        <v>2424.9783912417197</v>
      </c>
      <c r="Q124" s="4">
        <v>2720.1665167650845</v>
      </c>
      <c r="R124" s="4">
        <v>5467.2678878103125</v>
      </c>
      <c r="S124" s="4">
        <v>5332.9207606960244</v>
      </c>
      <c r="T124" s="4">
        <v>5538.0469505572164</v>
      </c>
      <c r="U124" s="4">
        <v>5679.6410913127429</v>
      </c>
      <c r="V124" s="4">
        <v>5476.0237996383948</v>
      </c>
      <c r="W124" s="4">
        <v>5535.7659616453666</v>
      </c>
      <c r="X124" s="4">
        <v>5534.8759645322225</v>
      </c>
      <c r="Y124" s="4">
        <v>5416.4487018081882</v>
      </c>
      <c r="Z124" s="4">
        <v>5536.5265754301536</v>
      </c>
      <c r="AA124" s="4">
        <v>5614.1341098417388</v>
      </c>
      <c r="AB124" s="4">
        <v>5774.6132672558606</v>
      </c>
      <c r="AC124" s="4">
        <v>5726.2459522693862</v>
      </c>
      <c r="AD124" s="5">
        <f t="shared" si="49"/>
        <v>7320.3927881607651</v>
      </c>
      <c r="AE124" s="5">
        <f t="shared" si="49"/>
        <v>7258.2862783247983</v>
      </c>
      <c r="AF124" s="5">
        <f t="shared" si="49"/>
        <v>7638.733890084698</v>
      </c>
      <c r="AG124" s="5">
        <f t="shared" si="47"/>
        <v>7939.2221626039209</v>
      </c>
      <c r="AH124" s="143">
        <v>7403.6979024263292</v>
      </c>
      <c r="AI124" s="143">
        <v>7485.1630214154957</v>
      </c>
      <c r="AJ124" s="143">
        <v>7484.2297948848754</v>
      </c>
      <c r="AK124" s="143">
        <v>7323.2505176383529</v>
      </c>
      <c r="AL124" s="5">
        <f t="shared" si="50"/>
        <v>7878.7035643314366</v>
      </c>
      <c r="AM124" s="5">
        <f t="shared" si="50"/>
        <v>7963.3993709547731</v>
      </c>
      <c r="AN124" s="5">
        <f t="shared" si="50"/>
        <v>8199.5916584975803</v>
      </c>
      <c r="AO124" s="5">
        <f t="shared" si="48"/>
        <v>8446.4124690344706</v>
      </c>
      <c r="AP124" s="4">
        <v>329209</v>
      </c>
      <c r="AQ124" s="4">
        <v>329462.48800000001</v>
      </c>
      <c r="AR124" s="4">
        <v>331286.11099999998</v>
      </c>
      <c r="AS124" s="5">
        <f t="shared" si="32"/>
        <v>562.90225976521083</v>
      </c>
      <c r="AT124" s="5">
        <f t="shared" si="32"/>
        <v>584.84595428095042</v>
      </c>
      <c r="AU124" s="5">
        <f t="shared" si="32"/>
        <v>638.10130935894267</v>
      </c>
      <c r="AV124" s="5">
        <f t="shared" si="33"/>
        <v>685.83864737013027</v>
      </c>
      <c r="AW124" s="5">
        <f t="shared" si="33"/>
        <v>585.09668717973568</v>
      </c>
      <c r="AX124" s="5">
        <f t="shared" si="33"/>
        <v>591.69014099417871</v>
      </c>
      <c r="AY124" s="5">
        <f t="shared" si="33"/>
        <v>591.67701979857964</v>
      </c>
      <c r="AZ124" s="5">
        <f t="shared" si="34"/>
        <v>575.57553803701865</v>
      </c>
      <c r="BA124" s="5">
        <f t="shared" si="42"/>
        <v>710.9085477741196</v>
      </c>
      <c r="BB124" s="5">
        <f t="shared" si="42"/>
        <v>713.06001340979196</v>
      </c>
      <c r="BC124" s="5">
        <f t="shared" si="42"/>
        <v>736.04081786747133</v>
      </c>
      <c r="BD124" s="5">
        <f t="shared" si="35"/>
        <v>821.09283379075453</v>
      </c>
      <c r="BE124" s="5">
        <f t="shared" si="43"/>
        <v>1660.7285608261961</v>
      </c>
      <c r="BF124" s="5">
        <f t="shared" si="43"/>
        <v>1619.9194920843672</v>
      </c>
      <c r="BG124" s="5">
        <f t="shared" si="43"/>
        <v>1682.2282958719888</v>
      </c>
      <c r="BH124" s="5">
        <f t="shared" si="36"/>
        <v>1723.911309536624</v>
      </c>
      <c r="BI124" s="5">
        <f t="shared" si="36"/>
        <v>1662.1084339162749</v>
      </c>
      <c r="BJ124" s="5">
        <f t="shared" si="36"/>
        <v>1680.2416552033585</v>
      </c>
      <c r="BK124" s="5">
        <f t="shared" si="36"/>
        <v>1679.9715191042394</v>
      </c>
      <c r="BL124" s="5">
        <f t="shared" si="37"/>
        <v>1634.9760892355032</v>
      </c>
      <c r="BM124" s="5">
        <f t="shared" si="44"/>
        <v>1680.472520267665</v>
      </c>
      <c r="BN124" s="5">
        <f t="shared" si="44"/>
        <v>1704.0283232007093</v>
      </c>
      <c r="BO124" s="5">
        <f t="shared" si="44"/>
        <v>1752.7377099318999</v>
      </c>
      <c r="BP124" s="5">
        <f t="shared" si="38"/>
        <v>1728.4895931750625</v>
      </c>
      <c r="BQ124" s="5">
        <f t="shared" si="45"/>
        <v>2223.630820591407</v>
      </c>
      <c r="BR124" s="5">
        <f t="shared" si="45"/>
        <v>2204.7654463653175</v>
      </c>
      <c r="BS124" s="5">
        <f t="shared" si="45"/>
        <v>2320.329605230932</v>
      </c>
      <c r="BT124" s="5">
        <f t="shared" si="39"/>
        <v>2409.7499569067545</v>
      </c>
      <c r="BU124" s="5">
        <f t="shared" si="39"/>
        <v>2247.2051210960103</v>
      </c>
      <c r="BV124" s="5">
        <f t="shared" si="39"/>
        <v>2271.9317961975371</v>
      </c>
      <c r="BW124" s="5">
        <f t="shared" si="39"/>
        <v>2271.6485389028189</v>
      </c>
      <c r="BX124" s="5">
        <f t="shared" si="40"/>
        <v>2210.5516272725217</v>
      </c>
      <c r="BY124" s="5">
        <f t="shared" si="46"/>
        <v>2391.3810680417846</v>
      </c>
      <c r="BZ124" s="5">
        <f t="shared" si="46"/>
        <v>2417.0883366105013</v>
      </c>
      <c r="CA124" s="5">
        <f t="shared" si="46"/>
        <v>2488.7785277993712</v>
      </c>
      <c r="CB124" s="5">
        <f t="shared" si="41"/>
        <v>2549.5824269658169</v>
      </c>
    </row>
    <row r="125" spans="1:80" x14ac:dyDescent="0.3">
      <c r="A125" s="189" t="s">
        <v>229</v>
      </c>
      <c r="B125" s="189" t="s">
        <v>251</v>
      </c>
      <c r="C125" s="189" t="s">
        <v>265</v>
      </c>
      <c r="D125" s="189" t="s">
        <v>541</v>
      </c>
      <c r="E125" s="189" t="s">
        <v>542</v>
      </c>
      <c r="F125" s="4">
        <v>5819.1411452763869</v>
      </c>
      <c r="G125" s="4">
        <v>5823.0016835843962</v>
      </c>
      <c r="H125" s="4">
        <v>5903.0581051471445</v>
      </c>
      <c r="I125" s="4">
        <v>6037.0937535684388</v>
      </c>
      <c r="J125" s="4">
        <v>5931.766151914786</v>
      </c>
      <c r="K125" s="4">
        <v>5891.4432858827286</v>
      </c>
      <c r="L125" s="4">
        <v>6123.8486774316261</v>
      </c>
      <c r="M125" s="4">
        <v>6084.6179860578559</v>
      </c>
      <c r="N125" s="4">
        <v>6368.7168630183132</v>
      </c>
      <c r="O125" s="4">
        <v>6682.185246343045</v>
      </c>
      <c r="P125" s="4">
        <v>7179.8079320565557</v>
      </c>
      <c r="Q125" s="4">
        <v>7441.4856123610562</v>
      </c>
      <c r="R125" s="4">
        <v>15206.375666651664</v>
      </c>
      <c r="S125" s="4">
        <v>14919.505007258209</v>
      </c>
      <c r="T125" s="4">
        <v>15290.010284117143</v>
      </c>
      <c r="U125" s="4">
        <v>15778.310823030753</v>
      </c>
      <c r="V125" s="4">
        <v>14802.216650878017</v>
      </c>
      <c r="W125" s="4">
        <v>14847.253998603865</v>
      </c>
      <c r="X125" s="4">
        <v>15335.544478994623</v>
      </c>
      <c r="Y125" s="4">
        <v>15466.358237944532</v>
      </c>
      <c r="Z125" s="4">
        <v>15700.273490700045</v>
      </c>
      <c r="AA125" s="4">
        <v>15479.068755653812</v>
      </c>
      <c r="AB125" s="4">
        <v>16196.442044312964</v>
      </c>
      <c r="AC125" s="4">
        <v>16479.765534875609</v>
      </c>
      <c r="AD125" s="5">
        <f t="shared" si="49"/>
        <v>21025.51681192805</v>
      </c>
      <c r="AE125" s="5">
        <f t="shared" si="49"/>
        <v>20742.506690842605</v>
      </c>
      <c r="AF125" s="5">
        <f t="shared" si="49"/>
        <v>21193.068389264288</v>
      </c>
      <c r="AG125" s="5">
        <f t="shared" si="47"/>
        <v>21815.40457659919</v>
      </c>
      <c r="AH125" s="143">
        <v>20733.982802792802</v>
      </c>
      <c r="AI125" s="143">
        <v>20738.697284486592</v>
      </c>
      <c r="AJ125" s="143">
        <v>21459.393156426249</v>
      </c>
      <c r="AK125" s="143">
        <v>21550.976224002388</v>
      </c>
      <c r="AL125" s="5">
        <f t="shared" si="50"/>
        <v>22068.990353718356</v>
      </c>
      <c r="AM125" s="5">
        <f t="shared" si="50"/>
        <v>22161.254001996858</v>
      </c>
      <c r="AN125" s="5">
        <f t="shared" si="50"/>
        <v>23376.24997636952</v>
      </c>
      <c r="AO125" s="5">
        <f t="shared" si="48"/>
        <v>23921.251147236664</v>
      </c>
      <c r="AP125" s="4">
        <v>817851</v>
      </c>
      <c r="AQ125" s="4">
        <v>821135.88199999998</v>
      </c>
      <c r="AR125" s="4">
        <v>826113.85399999982</v>
      </c>
      <c r="AS125" s="5">
        <f t="shared" si="32"/>
        <v>711.51605185741494</v>
      </c>
      <c r="AT125" s="5">
        <f t="shared" si="32"/>
        <v>711.98808628764846</v>
      </c>
      <c r="AU125" s="5">
        <f t="shared" si="32"/>
        <v>721.776717904257</v>
      </c>
      <c r="AV125" s="5">
        <f t="shared" si="33"/>
        <v>735.21251304524515</v>
      </c>
      <c r="AW125" s="5">
        <f t="shared" si="33"/>
        <v>722.38545190195282</v>
      </c>
      <c r="AX125" s="5">
        <f t="shared" si="33"/>
        <v>717.47483151427161</v>
      </c>
      <c r="AY125" s="5">
        <f t="shared" si="33"/>
        <v>745.77774661558715</v>
      </c>
      <c r="AZ125" s="5">
        <f t="shared" si="34"/>
        <v>736.53503770654083</v>
      </c>
      <c r="BA125" s="5">
        <f t="shared" si="42"/>
        <v>775.59841222701721</v>
      </c>
      <c r="BB125" s="5">
        <f t="shared" si="42"/>
        <v>813.77338304442105</v>
      </c>
      <c r="BC125" s="5">
        <f t="shared" si="42"/>
        <v>874.3751295545693</v>
      </c>
      <c r="BD125" s="5">
        <f t="shared" si="35"/>
        <v>900.78208667361946</v>
      </c>
      <c r="BE125" s="5">
        <f t="shared" si="43"/>
        <v>1859.3088064515009</v>
      </c>
      <c r="BF125" s="5">
        <f t="shared" si="43"/>
        <v>1824.2326545126448</v>
      </c>
      <c r="BG125" s="5">
        <f t="shared" si="43"/>
        <v>1869.5349500235548</v>
      </c>
      <c r="BH125" s="5">
        <f t="shared" si="36"/>
        <v>1921.5225115483083</v>
      </c>
      <c r="BI125" s="5">
        <f t="shared" si="36"/>
        <v>1802.651299907269</v>
      </c>
      <c r="BJ125" s="5">
        <f t="shared" si="36"/>
        <v>1808.1360617734965</v>
      </c>
      <c r="BK125" s="5">
        <f t="shared" si="36"/>
        <v>1867.6013087678737</v>
      </c>
      <c r="BL125" s="5">
        <f t="shared" si="37"/>
        <v>1872.1824071896674</v>
      </c>
      <c r="BM125" s="5">
        <f t="shared" si="44"/>
        <v>1912.0189282752651</v>
      </c>
      <c r="BN125" s="5">
        <f t="shared" si="44"/>
        <v>1885.0800573897964</v>
      </c>
      <c r="BO125" s="5">
        <f t="shared" si="44"/>
        <v>1972.4435869084289</v>
      </c>
      <c r="BP125" s="5">
        <f t="shared" si="38"/>
        <v>1994.8540331434283</v>
      </c>
      <c r="BQ125" s="5">
        <f t="shared" si="45"/>
        <v>2570.8248583089157</v>
      </c>
      <c r="BR125" s="5">
        <f t="shared" si="45"/>
        <v>2536.2207408002932</v>
      </c>
      <c r="BS125" s="5">
        <f t="shared" si="45"/>
        <v>2591.3116679278119</v>
      </c>
      <c r="BT125" s="5">
        <f t="shared" si="39"/>
        <v>2656.7350245935531</v>
      </c>
      <c r="BU125" s="5">
        <f t="shared" si="39"/>
        <v>2525.0367518092216</v>
      </c>
      <c r="BV125" s="5">
        <f t="shared" si="39"/>
        <v>2525.6108932877682</v>
      </c>
      <c r="BW125" s="5">
        <f t="shared" si="39"/>
        <v>2613.3790553834606</v>
      </c>
      <c r="BX125" s="5">
        <f t="shared" si="40"/>
        <v>2608.7174448962082</v>
      </c>
      <c r="BY125" s="5">
        <f t="shared" si="46"/>
        <v>2687.6173405022819</v>
      </c>
      <c r="BZ125" s="5">
        <f t="shared" si="46"/>
        <v>2698.8534404342181</v>
      </c>
      <c r="CA125" s="5">
        <f t="shared" si="46"/>
        <v>2846.8187164629981</v>
      </c>
      <c r="CB125" s="5">
        <f t="shared" si="41"/>
        <v>2895.6361198170475</v>
      </c>
    </row>
    <row r="126" spans="1:80" x14ac:dyDescent="0.3">
      <c r="A126" s="189" t="s">
        <v>223</v>
      </c>
      <c r="B126" s="189" t="s">
        <v>233</v>
      </c>
      <c r="C126" s="189" t="s">
        <v>249</v>
      </c>
      <c r="D126" s="189" t="s">
        <v>545</v>
      </c>
      <c r="E126" s="189" t="s">
        <v>546</v>
      </c>
      <c r="F126" s="4">
        <v>2509.7247310599091</v>
      </c>
      <c r="G126" s="4">
        <v>2639.0041971240857</v>
      </c>
      <c r="H126" s="4">
        <v>3341.8048930789555</v>
      </c>
      <c r="I126" s="4">
        <v>3092.6142313259256</v>
      </c>
      <c r="J126" s="4">
        <v>2867.9230991659551</v>
      </c>
      <c r="K126" s="4">
        <v>2683.9427922080567</v>
      </c>
      <c r="L126" s="4">
        <v>3198.7984923114336</v>
      </c>
      <c r="M126" s="4">
        <v>2914.7133487300375</v>
      </c>
      <c r="N126" s="4">
        <v>3538.1000763148281</v>
      </c>
      <c r="O126" s="4">
        <v>3229.1743885479223</v>
      </c>
      <c r="P126" s="4">
        <v>3718.1027728676017</v>
      </c>
      <c r="Q126" s="4">
        <v>3448.4559758839341</v>
      </c>
      <c r="R126" s="4">
        <v>5043.4828251417475</v>
      </c>
      <c r="S126" s="4">
        <v>5128.9932506159585</v>
      </c>
      <c r="T126" s="4">
        <v>5498.7980135367925</v>
      </c>
      <c r="U126" s="4">
        <v>5335.8127879661006</v>
      </c>
      <c r="V126" s="4">
        <v>5078.1828164097842</v>
      </c>
      <c r="W126" s="4">
        <v>5050.9103347154696</v>
      </c>
      <c r="X126" s="4">
        <v>5183.2483543941134</v>
      </c>
      <c r="Y126" s="4">
        <v>5283.3825438284621</v>
      </c>
      <c r="Z126" s="4">
        <v>5430.0394812768027</v>
      </c>
      <c r="AA126" s="4">
        <v>5238.5768083061703</v>
      </c>
      <c r="AB126" s="4">
        <v>5530.5487505186893</v>
      </c>
      <c r="AC126" s="4">
        <v>5515.6315748169327</v>
      </c>
      <c r="AD126" s="5">
        <f t="shared" si="49"/>
        <v>7553.2075562016562</v>
      </c>
      <c r="AE126" s="5">
        <f t="shared" si="49"/>
        <v>7767.9974477400447</v>
      </c>
      <c r="AF126" s="5">
        <f t="shared" si="49"/>
        <v>8840.602906615748</v>
      </c>
      <c r="AG126" s="5">
        <f t="shared" si="47"/>
        <v>8428.4270192920267</v>
      </c>
      <c r="AH126" s="143">
        <v>7946.1059155757393</v>
      </c>
      <c r="AI126" s="143">
        <v>7734.8531269235264</v>
      </c>
      <c r="AJ126" s="143">
        <v>8382.0468467055471</v>
      </c>
      <c r="AK126" s="143">
        <v>8198.0958925585001</v>
      </c>
      <c r="AL126" s="5">
        <f t="shared" si="50"/>
        <v>8968.1395575916304</v>
      </c>
      <c r="AM126" s="5">
        <f t="shared" si="50"/>
        <v>8467.751196854093</v>
      </c>
      <c r="AN126" s="5">
        <f t="shared" si="50"/>
        <v>9248.651523386292</v>
      </c>
      <c r="AO126" s="5">
        <f t="shared" si="48"/>
        <v>8964.0875507008677</v>
      </c>
      <c r="AP126" s="4">
        <v>233759</v>
      </c>
      <c r="AQ126" s="4">
        <v>235099.179</v>
      </c>
      <c r="AR126" s="4">
        <v>236458.59099999999</v>
      </c>
      <c r="AS126" s="5">
        <f t="shared" si="32"/>
        <v>1073.6376914086343</v>
      </c>
      <c r="AT126" s="5">
        <f t="shared" si="32"/>
        <v>1128.9422854838042</v>
      </c>
      <c r="AU126" s="5">
        <f t="shared" si="32"/>
        <v>1429.5941089237015</v>
      </c>
      <c r="AV126" s="5">
        <f t="shared" si="33"/>
        <v>1315.4508852308352</v>
      </c>
      <c r="AW126" s="5">
        <f t="shared" si="33"/>
        <v>1219.8779729324172</v>
      </c>
      <c r="AX126" s="5">
        <f t="shared" si="33"/>
        <v>1141.6215078352343</v>
      </c>
      <c r="AY126" s="5">
        <f t="shared" si="33"/>
        <v>1360.6166154716489</v>
      </c>
      <c r="AZ126" s="5">
        <f t="shared" si="34"/>
        <v>1232.6527602162857</v>
      </c>
      <c r="BA126" s="5">
        <f t="shared" si="42"/>
        <v>1504.9393585142327</v>
      </c>
      <c r="BB126" s="5">
        <f t="shared" si="42"/>
        <v>1373.5370758346724</v>
      </c>
      <c r="BC126" s="5">
        <f t="shared" si="42"/>
        <v>1581.5039374797655</v>
      </c>
      <c r="BD126" s="5">
        <f t="shared" si="35"/>
        <v>1458.3762684621317</v>
      </c>
      <c r="BE126" s="5">
        <f t="shared" si="43"/>
        <v>2157.5566395910946</v>
      </c>
      <c r="BF126" s="5">
        <f t="shared" si="43"/>
        <v>2194.1372313433744</v>
      </c>
      <c r="BG126" s="5">
        <f t="shared" si="43"/>
        <v>2352.3363864222524</v>
      </c>
      <c r="BH126" s="5">
        <f t="shared" si="36"/>
        <v>2269.6007747292474</v>
      </c>
      <c r="BI126" s="5">
        <f t="shared" si="36"/>
        <v>2160.0172480439774</v>
      </c>
      <c r="BJ126" s="5">
        <f t="shared" si="36"/>
        <v>2148.4168325043233</v>
      </c>
      <c r="BK126" s="5">
        <f t="shared" si="36"/>
        <v>2204.7071267714264</v>
      </c>
      <c r="BL126" s="5">
        <f t="shared" si="37"/>
        <v>2234.3796101823436</v>
      </c>
      <c r="BM126" s="5">
        <f t="shared" si="44"/>
        <v>2309.6803248627266</v>
      </c>
      <c r="BN126" s="5">
        <f t="shared" si="44"/>
        <v>2228.2412174251658</v>
      </c>
      <c r="BO126" s="5">
        <f t="shared" si="44"/>
        <v>2352.4321837460307</v>
      </c>
      <c r="BP126" s="5">
        <f t="shared" si="38"/>
        <v>2332.5993576680548</v>
      </c>
      <c r="BQ126" s="5">
        <f t="shared" si="45"/>
        <v>3231.1943309997287</v>
      </c>
      <c r="BR126" s="5">
        <f t="shared" si="45"/>
        <v>3323.0795168271784</v>
      </c>
      <c r="BS126" s="5">
        <f t="shared" si="45"/>
        <v>3781.9304953459537</v>
      </c>
      <c r="BT126" s="5">
        <f t="shared" si="39"/>
        <v>3585.0516599600828</v>
      </c>
      <c r="BU126" s="5">
        <f t="shared" si="39"/>
        <v>3379.8952209763943</v>
      </c>
      <c r="BV126" s="5">
        <f t="shared" si="39"/>
        <v>3290.0383403395581</v>
      </c>
      <c r="BW126" s="5">
        <f t="shared" si="39"/>
        <v>3565.3237422430752</v>
      </c>
      <c r="BX126" s="5">
        <f t="shared" si="40"/>
        <v>3467.0323703986296</v>
      </c>
      <c r="BY126" s="5">
        <f t="shared" si="46"/>
        <v>3814.6196833769586</v>
      </c>
      <c r="BZ126" s="5">
        <f t="shared" si="46"/>
        <v>3601.7782932598384</v>
      </c>
      <c r="CA126" s="5">
        <f t="shared" si="46"/>
        <v>3933.9361212257963</v>
      </c>
      <c r="CB126" s="5">
        <f t="shared" si="41"/>
        <v>3790.9756261301873</v>
      </c>
    </row>
    <row r="127" spans="1:80" x14ac:dyDescent="0.3">
      <c r="A127" s="189" t="s">
        <v>256</v>
      </c>
      <c r="B127" s="189" t="s">
        <v>280</v>
      </c>
      <c r="C127" s="189" t="s">
        <v>304</v>
      </c>
      <c r="D127" s="189" t="s">
        <v>547</v>
      </c>
      <c r="E127" s="189" t="s">
        <v>548</v>
      </c>
      <c r="F127" s="4">
        <v>6298.699949048947</v>
      </c>
      <c r="G127" s="4">
        <v>6116.2309673551717</v>
      </c>
      <c r="H127" s="4">
        <v>6447.225523669671</v>
      </c>
      <c r="I127" s="4">
        <v>6351.7727277955037</v>
      </c>
      <c r="J127" s="4">
        <v>6127.0487819326718</v>
      </c>
      <c r="K127" s="4">
        <v>6108.4631595923238</v>
      </c>
      <c r="L127" s="4">
        <v>6342.5597248580825</v>
      </c>
      <c r="M127" s="4">
        <v>6207.1490452476492</v>
      </c>
      <c r="N127" s="4">
        <v>6896.0803799497098</v>
      </c>
      <c r="O127" s="4">
        <v>6839.939622574042</v>
      </c>
      <c r="P127" s="4">
        <v>7599.8471145977237</v>
      </c>
      <c r="Q127" s="4">
        <v>7325.0619785411427</v>
      </c>
      <c r="R127" s="4">
        <v>9769.2572702303696</v>
      </c>
      <c r="S127" s="4">
        <v>9910.2193345208798</v>
      </c>
      <c r="T127" s="4">
        <v>10174.303744566389</v>
      </c>
      <c r="U127" s="4">
        <v>10199.307560519619</v>
      </c>
      <c r="V127" s="4">
        <v>9489.012797865933</v>
      </c>
      <c r="W127" s="4">
        <v>9466.0578370715248</v>
      </c>
      <c r="X127" s="4">
        <v>9833.0357628912589</v>
      </c>
      <c r="Y127" s="4">
        <v>9641.7675698179555</v>
      </c>
      <c r="Z127" s="4">
        <v>10042.292054153251</v>
      </c>
      <c r="AA127" s="4">
        <v>9820.9953823867818</v>
      </c>
      <c r="AB127" s="4">
        <v>10390.361251155076</v>
      </c>
      <c r="AC127" s="4">
        <v>10611.984065456543</v>
      </c>
      <c r="AD127" s="5">
        <f t="shared" si="49"/>
        <v>16067.957219279317</v>
      </c>
      <c r="AE127" s="5">
        <f t="shared" si="49"/>
        <v>16026.450301876052</v>
      </c>
      <c r="AF127" s="5">
        <f t="shared" si="49"/>
        <v>16621.52926823606</v>
      </c>
      <c r="AG127" s="5">
        <f t="shared" si="47"/>
        <v>16551.080288315123</v>
      </c>
      <c r="AH127" s="143">
        <v>15616.061579798603</v>
      </c>
      <c r="AI127" s="143">
        <v>15574.520996663847</v>
      </c>
      <c r="AJ127" s="143">
        <v>16175.595487749342</v>
      </c>
      <c r="AK127" s="143">
        <v>15848.916615065602</v>
      </c>
      <c r="AL127" s="5">
        <f t="shared" si="50"/>
        <v>16938.372434102959</v>
      </c>
      <c r="AM127" s="5">
        <f t="shared" si="50"/>
        <v>16660.935004960826</v>
      </c>
      <c r="AN127" s="5">
        <f t="shared" si="50"/>
        <v>17990.208365752798</v>
      </c>
      <c r="AO127" s="5">
        <f t="shared" si="48"/>
        <v>17937.046043997685</v>
      </c>
      <c r="AP127" s="4">
        <v>682444</v>
      </c>
      <c r="AQ127" s="4">
        <v>684317.86100000003</v>
      </c>
      <c r="AR127" s="4">
        <v>687149.55800000008</v>
      </c>
      <c r="AS127" s="5">
        <f t="shared" si="32"/>
        <v>922.96216965039571</v>
      </c>
      <c r="AT127" s="5">
        <f t="shared" si="32"/>
        <v>896.2245938648698</v>
      </c>
      <c r="AU127" s="5">
        <f t="shared" si="32"/>
        <v>944.7259443514298</v>
      </c>
      <c r="AV127" s="5">
        <f t="shared" si="33"/>
        <v>928.19040533497105</v>
      </c>
      <c r="AW127" s="5">
        <f t="shared" si="33"/>
        <v>895.35128792037642</v>
      </c>
      <c r="AX127" s="5">
        <f t="shared" si="33"/>
        <v>892.63535379099562</v>
      </c>
      <c r="AY127" s="5">
        <f t="shared" si="33"/>
        <v>926.84410072091953</v>
      </c>
      <c r="AZ127" s="5">
        <f t="shared" si="34"/>
        <v>903.31849493056768</v>
      </c>
      <c r="BA127" s="5">
        <f t="shared" si="42"/>
        <v>1007.7305844205796</v>
      </c>
      <c r="BB127" s="5">
        <f t="shared" si="42"/>
        <v>999.52668378095154</v>
      </c>
      <c r="BC127" s="5">
        <f t="shared" si="42"/>
        <v>1110.5726662595066</v>
      </c>
      <c r="BD127" s="5">
        <f t="shared" si="35"/>
        <v>1066.0069403029643</v>
      </c>
      <c r="BE127" s="5">
        <f t="shared" si="43"/>
        <v>1431.5104638959929</v>
      </c>
      <c r="BF127" s="5">
        <f t="shared" si="43"/>
        <v>1452.165941018</v>
      </c>
      <c r="BG127" s="5">
        <f t="shared" si="43"/>
        <v>1490.8628025986584</v>
      </c>
      <c r="BH127" s="5">
        <f t="shared" si="36"/>
        <v>1490.4342180423694</v>
      </c>
      <c r="BI127" s="5">
        <f t="shared" si="36"/>
        <v>1386.6381894518361</v>
      </c>
      <c r="BJ127" s="5">
        <f t="shared" si="36"/>
        <v>1383.2837598654355</v>
      </c>
      <c r="BK127" s="5">
        <f t="shared" si="36"/>
        <v>1436.9105825357462</v>
      </c>
      <c r="BL127" s="5">
        <f t="shared" si="37"/>
        <v>1403.1541543708531</v>
      </c>
      <c r="BM127" s="5">
        <f t="shared" si="44"/>
        <v>1467.4893973216419</v>
      </c>
      <c r="BN127" s="5">
        <f t="shared" si="44"/>
        <v>1435.1511106308508</v>
      </c>
      <c r="BO127" s="5">
        <f t="shared" si="44"/>
        <v>1518.353070015087</v>
      </c>
      <c r="BP127" s="5">
        <f t="shared" si="38"/>
        <v>1544.3485252822563</v>
      </c>
      <c r="BQ127" s="5">
        <f t="shared" si="45"/>
        <v>2354.4726335463888</v>
      </c>
      <c r="BR127" s="5">
        <f t="shared" si="45"/>
        <v>2348.3905348828698</v>
      </c>
      <c r="BS127" s="5">
        <f t="shared" si="45"/>
        <v>2435.5887469500881</v>
      </c>
      <c r="BT127" s="5">
        <f t="shared" si="39"/>
        <v>2418.6246233773404</v>
      </c>
      <c r="BU127" s="5">
        <f t="shared" si="39"/>
        <v>2281.9894773722121</v>
      </c>
      <c r="BV127" s="5">
        <f t="shared" si="39"/>
        <v>2275.9191136564305</v>
      </c>
      <c r="BW127" s="5">
        <f t="shared" si="39"/>
        <v>2363.7546832566659</v>
      </c>
      <c r="BX127" s="5">
        <f t="shared" si="40"/>
        <v>2306.4726493014205</v>
      </c>
      <c r="BY127" s="5">
        <f t="shared" si="46"/>
        <v>2475.2199817422211</v>
      </c>
      <c r="BZ127" s="5">
        <f t="shared" si="46"/>
        <v>2434.6777944118026</v>
      </c>
      <c r="CA127" s="5">
        <f t="shared" si="46"/>
        <v>2628.9257362745934</v>
      </c>
      <c r="CB127" s="5">
        <f t="shared" si="41"/>
        <v>2610.3554655852204</v>
      </c>
    </row>
    <row r="128" spans="1:80" x14ac:dyDescent="0.3">
      <c r="A128" s="189" t="s">
        <v>229</v>
      </c>
      <c r="B128" s="189" t="s">
        <v>267</v>
      </c>
      <c r="C128" s="189" t="s">
        <v>286</v>
      </c>
      <c r="D128" s="189" t="s">
        <v>549</v>
      </c>
      <c r="E128" s="189" t="s">
        <v>550</v>
      </c>
      <c r="F128" s="4">
        <v>1494.4395460106841</v>
      </c>
      <c r="G128" s="4">
        <v>1391.0608093802166</v>
      </c>
      <c r="H128" s="4">
        <v>1477.4733359230383</v>
      </c>
      <c r="I128" s="4">
        <v>1382.4533158775466</v>
      </c>
      <c r="J128" s="4">
        <v>1484.8266058982647</v>
      </c>
      <c r="K128" s="4">
        <v>1481.1810039447569</v>
      </c>
      <c r="L128" s="4">
        <v>1580.2634377608292</v>
      </c>
      <c r="M128" s="4">
        <v>1530.5042287553727</v>
      </c>
      <c r="N128" s="4">
        <v>1521.8649413599148</v>
      </c>
      <c r="O128" s="4">
        <v>1575.7044792273746</v>
      </c>
      <c r="P128" s="4">
        <v>1740.212948559803</v>
      </c>
      <c r="Q128" s="4">
        <v>1553.6625843931174</v>
      </c>
      <c r="R128" s="4">
        <v>3667.3055320084686</v>
      </c>
      <c r="S128" s="4">
        <v>3594.9039327197406</v>
      </c>
      <c r="T128" s="4">
        <v>3732.2347745481184</v>
      </c>
      <c r="U128" s="4">
        <v>3740.9792699160616</v>
      </c>
      <c r="V128" s="4">
        <v>3766.5090707434206</v>
      </c>
      <c r="W128" s="4">
        <v>3763.955711853062</v>
      </c>
      <c r="X128" s="4">
        <v>3884.6072170531916</v>
      </c>
      <c r="Y128" s="4">
        <v>3821.3959398385587</v>
      </c>
      <c r="Z128" s="4">
        <v>3732.0430183360645</v>
      </c>
      <c r="AA128" s="4">
        <v>3642.426432041997</v>
      </c>
      <c r="AB128" s="4">
        <v>3804.9762317118284</v>
      </c>
      <c r="AC128" s="4">
        <v>3854.8482248422197</v>
      </c>
      <c r="AD128" s="5">
        <f t="shared" si="49"/>
        <v>5161.745078019153</v>
      </c>
      <c r="AE128" s="5">
        <f t="shared" si="49"/>
        <v>4985.9647420999572</v>
      </c>
      <c r="AF128" s="5">
        <f t="shared" si="49"/>
        <v>5209.7081104711569</v>
      </c>
      <c r="AG128" s="5">
        <f t="shared" si="47"/>
        <v>5123.4325857936083</v>
      </c>
      <c r="AH128" s="143">
        <v>5251.3356766416846</v>
      </c>
      <c r="AI128" s="143">
        <v>5245.1367157978193</v>
      </c>
      <c r="AJ128" s="143">
        <v>5464.8706548140217</v>
      </c>
      <c r="AK128" s="143">
        <v>5351.9001685939302</v>
      </c>
      <c r="AL128" s="5">
        <f t="shared" si="50"/>
        <v>5253.9079596959791</v>
      </c>
      <c r="AM128" s="5">
        <f t="shared" si="50"/>
        <v>5218.1309112693716</v>
      </c>
      <c r="AN128" s="5">
        <f t="shared" si="50"/>
        <v>5545.1891802716309</v>
      </c>
      <c r="AO128" s="5">
        <f t="shared" si="48"/>
        <v>5408.5108092353366</v>
      </c>
      <c r="AP128" s="4">
        <v>198914</v>
      </c>
      <c r="AQ128" s="4">
        <v>200724.56200000001</v>
      </c>
      <c r="AR128" s="4">
        <v>202616.58600000001</v>
      </c>
      <c r="AS128" s="5">
        <f t="shared" si="32"/>
        <v>751.29932835832778</v>
      </c>
      <c r="AT128" s="5">
        <f t="shared" si="32"/>
        <v>699.32775439648117</v>
      </c>
      <c r="AU128" s="5">
        <f t="shared" si="32"/>
        <v>742.76990856502732</v>
      </c>
      <c r="AV128" s="5">
        <f t="shared" si="33"/>
        <v>688.73151452065269</v>
      </c>
      <c r="AW128" s="5">
        <f t="shared" si="33"/>
        <v>739.73338942857663</v>
      </c>
      <c r="AX128" s="5">
        <f t="shared" si="33"/>
        <v>737.91716827597645</v>
      </c>
      <c r="AY128" s="5">
        <f t="shared" si="33"/>
        <v>787.27955463707974</v>
      </c>
      <c r="AZ128" s="5">
        <f t="shared" si="34"/>
        <v>755.36966591440466</v>
      </c>
      <c r="BA128" s="5">
        <f t="shared" si="42"/>
        <v>758.18570791546415</v>
      </c>
      <c r="BB128" s="5">
        <f t="shared" si="42"/>
        <v>785.00830368102868</v>
      </c>
      <c r="BC128" s="5">
        <f t="shared" si="42"/>
        <v>866.96562255286074</v>
      </c>
      <c r="BD128" s="5">
        <f t="shared" si="35"/>
        <v>766.79931049332617</v>
      </c>
      <c r="BE128" s="5">
        <f t="shared" si="43"/>
        <v>1843.6638607682055</v>
      </c>
      <c r="BF128" s="5">
        <f t="shared" si="43"/>
        <v>1807.265417577315</v>
      </c>
      <c r="BG128" s="5">
        <f t="shared" si="43"/>
        <v>1876.3057273736983</v>
      </c>
      <c r="BH128" s="5">
        <f t="shared" si="36"/>
        <v>1863.7376674988393</v>
      </c>
      <c r="BI128" s="5">
        <f t="shared" si="36"/>
        <v>1876.4564900350465</v>
      </c>
      <c r="BJ128" s="5">
        <f t="shared" si="36"/>
        <v>1875.1844190613115</v>
      </c>
      <c r="BK128" s="5">
        <f t="shared" si="36"/>
        <v>1935.2924118241153</v>
      </c>
      <c r="BL128" s="5">
        <f t="shared" si="37"/>
        <v>1886.0232596351016</v>
      </c>
      <c r="BM128" s="5">
        <f t="shared" si="44"/>
        <v>1859.2856704482754</v>
      </c>
      <c r="BN128" s="5">
        <f t="shared" si="44"/>
        <v>1814.6391232588651</v>
      </c>
      <c r="BO128" s="5">
        <f t="shared" si="44"/>
        <v>1895.6206424362895</v>
      </c>
      <c r="BP128" s="5">
        <f t="shared" si="38"/>
        <v>1902.5334011117036</v>
      </c>
      <c r="BQ128" s="5">
        <f t="shared" si="45"/>
        <v>2594.9631891265335</v>
      </c>
      <c r="BR128" s="5">
        <f t="shared" si="45"/>
        <v>2506.5931719737964</v>
      </c>
      <c r="BS128" s="5">
        <f t="shared" si="45"/>
        <v>2619.075635938726</v>
      </c>
      <c r="BT128" s="5">
        <f t="shared" si="39"/>
        <v>2552.4691820194921</v>
      </c>
      <c r="BU128" s="5">
        <f t="shared" si="39"/>
        <v>2616.1898794636227</v>
      </c>
      <c r="BV128" s="5">
        <f t="shared" si="39"/>
        <v>2613.101587337288</v>
      </c>
      <c r="BW128" s="5">
        <f t="shared" si="39"/>
        <v>2722.5719664611956</v>
      </c>
      <c r="BX128" s="5">
        <f t="shared" si="40"/>
        <v>2641.3929255495054</v>
      </c>
      <c r="BY128" s="5">
        <f t="shared" si="46"/>
        <v>2617.4713783637399</v>
      </c>
      <c r="BZ128" s="5">
        <f t="shared" si="46"/>
        <v>2599.6474269398936</v>
      </c>
      <c r="CA128" s="5">
        <f t="shared" si="46"/>
        <v>2762.5862649891501</v>
      </c>
      <c r="CB128" s="5">
        <f t="shared" si="41"/>
        <v>2669.3327116050295</v>
      </c>
    </row>
    <row r="129" spans="1:80" x14ac:dyDescent="0.3">
      <c r="A129" s="189" t="s">
        <v>247</v>
      </c>
      <c r="B129" s="189" t="s">
        <v>288</v>
      </c>
      <c r="C129" s="189" t="s">
        <v>293</v>
      </c>
      <c r="D129" s="189" t="s">
        <v>553</v>
      </c>
      <c r="E129" s="189" t="s">
        <v>554</v>
      </c>
      <c r="F129" s="4">
        <v>1846.4826511651916</v>
      </c>
      <c r="G129" s="4">
        <v>1908.6616106222098</v>
      </c>
      <c r="H129" s="4">
        <v>2073.9879093654031</v>
      </c>
      <c r="I129" s="4">
        <v>1859.267110118971</v>
      </c>
      <c r="J129" s="4">
        <v>1965.9011200289042</v>
      </c>
      <c r="K129" s="4">
        <v>1916.7971754109785</v>
      </c>
      <c r="L129" s="4">
        <v>2146.6268806936955</v>
      </c>
      <c r="M129" s="4">
        <v>2053.6489973934813</v>
      </c>
      <c r="N129" s="4">
        <v>1919.7027342641099</v>
      </c>
      <c r="O129" s="4">
        <v>1778.2020181165967</v>
      </c>
      <c r="P129" s="4">
        <v>1984.78725257426</v>
      </c>
      <c r="Q129" s="4">
        <v>1749.1464295852797</v>
      </c>
      <c r="R129" s="4">
        <v>4686.3758742161099</v>
      </c>
      <c r="S129" s="4">
        <v>4608.7974528374925</v>
      </c>
      <c r="T129" s="4">
        <v>4959.4984064104883</v>
      </c>
      <c r="U129" s="4">
        <v>4990.2973302536848</v>
      </c>
      <c r="V129" s="4">
        <v>4928.1183707966657</v>
      </c>
      <c r="W129" s="4">
        <v>4925.79392371416</v>
      </c>
      <c r="X129" s="4">
        <v>5093.7352254251728</v>
      </c>
      <c r="Y129" s="4">
        <v>5133.5413817130775</v>
      </c>
      <c r="Z129" s="4">
        <v>4879.3049820640535</v>
      </c>
      <c r="AA129" s="4">
        <v>4761.9204043975333</v>
      </c>
      <c r="AB129" s="4">
        <v>5203.5653500735507</v>
      </c>
      <c r="AC129" s="4">
        <v>5192.5242264316503</v>
      </c>
      <c r="AD129" s="5">
        <f t="shared" si="49"/>
        <v>6532.8585253813017</v>
      </c>
      <c r="AE129" s="5">
        <f t="shared" si="49"/>
        <v>6517.4590634597025</v>
      </c>
      <c r="AF129" s="5">
        <f t="shared" si="49"/>
        <v>7033.4863157758919</v>
      </c>
      <c r="AG129" s="5">
        <f t="shared" si="47"/>
        <v>6849.5644403726556</v>
      </c>
      <c r="AH129" s="143">
        <v>6894.0194908255708</v>
      </c>
      <c r="AI129" s="143">
        <v>6842.5910991251394</v>
      </c>
      <c r="AJ129" s="143">
        <v>7240.3621061188678</v>
      </c>
      <c r="AK129" s="143">
        <v>7187.1903791065579</v>
      </c>
      <c r="AL129" s="5">
        <f t="shared" si="50"/>
        <v>6799.007716328164</v>
      </c>
      <c r="AM129" s="5">
        <f t="shared" si="50"/>
        <v>6540.1224225141304</v>
      </c>
      <c r="AN129" s="5">
        <f t="shared" si="50"/>
        <v>7188.3526026478103</v>
      </c>
      <c r="AO129" s="5">
        <f t="shared" si="48"/>
        <v>6941.6706560169296</v>
      </c>
      <c r="AP129" s="4">
        <v>263070</v>
      </c>
      <c r="AQ129" s="4">
        <v>264264.74699999997</v>
      </c>
      <c r="AR129" s="4">
        <v>265071.79599999997</v>
      </c>
      <c r="AS129" s="5">
        <f t="shared" si="32"/>
        <v>701.89784132177419</v>
      </c>
      <c r="AT129" s="5">
        <f t="shared" si="32"/>
        <v>725.53374030570183</v>
      </c>
      <c r="AU129" s="5">
        <f t="shared" si="32"/>
        <v>788.37872405268672</v>
      </c>
      <c r="AV129" s="5">
        <f t="shared" si="33"/>
        <v>703.56229168886125</v>
      </c>
      <c r="AW129" s="5">
        <f t="shared" si="33"/>
        <v>743.91349672868182</v>
      </c>
      <c r="AX129" s="5">
        <f t="shared" si="33"/>
        <v>725.33215162860097</v>
      </c>
      <c r="AY129" s="5">
        <f t="shared" si="33"/>
        <v>812.30164259998537</v>
      </c>
      <c r="AZ129" s="5">
        <f t="shared" si="34"/>
        <v>774.75198356956901</v>
      </c>
      <c r="BA129" s="5">
        <f t="shared" si="42"/>
        <v>726.4316395043453</v>
      </c>
      <c r="BB129" s="5">
        <f t="shared" si="42"/>
        <v>672.88657995559163</v>
      </c>
      <c r="BC129" s="5">
        <f t="shared" si="42"/>
        <v>751.06016792102059</v>
      </c>
      <c r="BD129" s="5">
        <f t="shared" si="35"/>
        <v>659.8764772338435</v>
      </c>
      <c r="BE129" s="5">
        <f t="shared" si="43"/>
        <v>1781.417825755924</v>
      </c>
      <c r="BF129" s="5">
        <f t="shared" si="43"/>
        <v>1751.9281760890608</v>
      </c>
      <c r="BG129" s="5">
        <f t="shared" si="43"/>
        <v>1885.2390642834564</v>
      </c>
      <c r="BH129" s="5">
        <f t="shared" si="36"/>
        <v>1888.3704265910601</v>
      </c>
      <c r="BI129" s="5">
        <f t="shared" si="36"/>
        <v>1864.8413860501287</v>
      </c>
      <c r="BJ129" s="5">
        <f t="shared" si="36"/>
        <v>1863.9617957495329</v>
      </c>
      <c r="BK129" s="5">
        <f t="shared" si="36"/>
        <v>1927.5121949675615</v>
      </c>
      <c r="BL129" s="5">
        <f t="shared" si="37"/>
        <v>1936.6607308583964</v>
      </c>
      <c r="BM129" s="5">
        <f t="shared" si="44"/>
        <v>1846.3699897376225</v>
      </c>
      <c r="BN129" s="5">
        <f t="shared" si="44"/>
        <v>1801.9506795575476</v>
      </c>
      <c r="BO129" s="5">
        <f t="shared" si="44"/>
        <v>1969.072836670701</v>
      </c>
      <c r="BP129" s="5">
        <f t="shared" si="38"/>
        <v>1958.9123795093051</v>
      </c>
      <c r="BQ129" s="5">
        <f t="shared" si="45"/>
        <v>2483.3156670776984</v>
      </c>
      <c r="BR129" s="5">
        <f t="shared" si="45"/>
        <v>2477.4619163947627</v>
      </c>
      <c r="BS129" s="5">
        <f t="shared" si="45"/>
        <v>2673.6177883361433</v>
      </c>
      <c r="BT129" s="5">
        <f t="shared" si="39"/>
        <v>2591.9327182799211</v>
      </c>
      <c r="BU129" s="5">
        <f t="shared" si="39"/>
        <v>2608.754882778811</v>
      </c>
      <c r="BV129" s="5">
        <f t="shared" si="39"/>
        <v>2589.2939473781344</v>
      </c>
      <c r="BW129" s="5">
        <f t="shared" si="39"/>
        <v>2739.8138375675467</v>
      </c>
      <c r="BX129" s="5">
        <f t="shared" si="40"/>
        <v>2711.4127144279651</v>
      </c>
      <c r="BY129" s="5">
        <f t="shared" si="46"/>
        <v>2572.8016292419679</v>
      </c>
      <c r="BZ129" s="5">
        <f t="shared" si="46"/>
        <v>2474.8372595131395</v>
      </c>
      <c r="CA129" s="5">
        <f t="shared" si="46"/>
        <v>2720.1330045917211</v>
      </c>
      <c r="CB129" s="5">
        <f t="shared" si="41"/>
        <v>2618.7888567431482</v>
      </c>
    </row>
    <row r="130" spans="1:80" x14ac:dyDescent="0.3">
      <c r="A130" s="189" t="s">
        <v>256</v>
      </c>
      <c r="B130" s="189" t="s">
        <v>280</v>
      </c>
      <c r="C130" s="189" t="s">
        <v>304</v>
      </c>
      <c r="D130" s="189" t="s">
        <v>557</v>
      </c>
      <c r="E130" s="189" t="s">
        <v>558</v>
      </c>
      <c r="F130" s="4">
        <v>1501.1691973163065</v>
      </c>
      <c r="G130" s="4">
        <v>1427.9892771944715</v>
      </c>
      <c r="H130" s="4">
        <v>1514.9847117863874</v>
      </c>
      <c r="I130" s="4">
        <v>1434.8735044959117</v>
      </c>
      <c r="J130" s="4">
        <v>1530.5767248162538</v>
      </c>
      <c r="K130" s="4">
        <v>1548.0308145086458</v>
      </c>
      <c r="L130" s="4">
        <v>1548.0308145086458</v>
      </c>
      <c r="M130" s="4">
        <v>1515.0442829483884</v>
      </c>
      <c r="N130" s="4">
        <v>1723.4936845929706</v>
      </c>
      <c r="O130" s="4">
        <v>1595.4668815890143</v>
      </c>
      <c r="P130" s="4">
        <v>1667.0332127673553</v>
      </c>
      <c r="Q130" s="4">
        <v>1755.4847093451499</v>
      </c>
      <c r="R130" s="4">
        <v>3214.5558394631057</v>
      </c>
      <c r="S130" s="4">
        <v>3267.6817868330718</v>
      </c>
      <c r="T130" s="4">
        <v>3374.9900524352547</v>
      </c>
      <c r="U130" s="4">
        <v>3273.493071327699</v>
      </c>
      <c r="V130" s="4">
        <v>3254.8917343848702</v>
      </c>
      <c r="W130" s="4">
        <v>3289.9007935929858</v>
      </c>
      <c r="X130" s="4">
        <v>3289.9007935929858</v>
      </c>
      <c r="Y130" s="4">
        <v>3217.9585886683717</v>
      </c>
      <c r="Z130" s="4">
        <v>3540.8243707067159</v>
      </c>
      <c r="AA130" s="4">
        <v>3479.8179444061811</v>
      </c>
      <c r="AB130" s="4">
        <v>3684.5300163982711</v>
      </c>
      <c r="AC130" s="4">
        <v>3640.417579439094</v>
      </c>
      <c r="AD130" s="5">
        <f t="shared" si="49"/>
        <v>4715.7250367794122</v>
      </c>
      <c r="AE130" s="5">
        <f t="shared" si="49"/>
        <v>4695.6710640275433</v>
      </c>
      <c r="AF130" s="5">
        <f t="shared" si="49"/>
        <v>4889.9747642216425</v>
      </c>
      <c r="AG130" s="5">
        <f t="shared" si="47"/>
        <v>4708.3665758236111</v>
      </c>
      <c r="AH130" s="143">
        <v>4785.4684592011236</v>
      </c>
      <c r="AI130" s="143">
        <v>4837.9316081016314</v>
      </c>
      <c r="AJ130" s="143">
        <v>4837.9316081016314</v>
      </c>
      <c r="AK130" s="143">
        <v>4733.0028716167599</v>
      </c>
      <c r="AL130" s="5">
        <f t="shared" si="50"/>
        <v>5264.3180552996864</v>
      </c>
      <c r="AM130" s="5">
        <f t="shared" si="50"/>
        <v>5075.2848259951952</v>
      </c>
      <c r="AN130" s="5">
        <f t="shared" si="50"/>
        <v>5351.5632291656266</v>
      </c>
      <c r="AO130" s="5">
        <f t="shared" si="48"/>
        <v>5395.9022887842439</v>
      </c>
      <c r="AP130" s="4">
        <v>214718</v>
      </c>
      <c r="AQ130" s="4">
        <v>215772.75</v>
      </c>
      <c r="AR130" s="4">
        <v>216811.74400000001</v>
      </c>
      <c r="AS130" s="5">
        <f t="shared" si="32"/>
        <v>699.13523659698137</v>
      </c>
      <c r="AT130" s="5">
        <f t="shared" si="32"/>
        <v>665.0533617090656</v>
      </c>
      <c r="AU130" s="5">
        <f t="shared" si="32"/>
        <v>705.56949663576756</v>
      </c>
      <c r="AV130" s="5">
        <f t="shared" si="33"/>
        <v>664.99291708332566</v>
      </c>
      <c r="AW130" s="5">
        <f t="shared" si="33"/>
        <v>709.34662732724769</v>
      </c>
      <c r="AX130" s="5">
        <f t="shared" si="33"/>
        <v>717.43573482223587</v>
      </c>
      <c r="AY130" s="5">
        <f t="shared" si="33"/>
        <v>717.43573482223587</v>
      </c>
      <c r="AZ130" s="5">
        <f t="shared" si="34"/>
        <v>698.78331081013232</v>
      </c>
      <c r="BA130" s="5">
        <f t="shared" si="42"/>
        <v>798.7540987418339</v>
      </c>
      <c r="BB130" s="5">
        <f t="shared" si="42"/>
        <v>739.42000627466359</v>
      </c>
      <c r="BC130" s="5">
        <f t="shared" si="42"/>
        <v>772.58746193268394</v>
      </c>
      <c r="BD130" s="5">
        <f t="shared" si="35"/>
        <v>809.68155919872584</v>
      </c>
      <c r="BE130" s="5">
        <f t="shared" si="43"/>
        <v>1497.1058967869978</v>
      </c>
      <c r="BF130" s="5">
        <f t="shared" si="43"/>
        <v>1521.8480923038924</v>
      </c>
      <c r="BG130" s="5">
        <f t="shared" si="43"/>
        <v>1571.8244639179084</v>
      </c>
      <c r="BH130" s="5">
        <f t="shared" si="36"/>
        <v>1517.1021694480416</v>
      </c>
      <c r="BI130" s="5">
        <f t="shared" si="36"/>
        <v>1508.4813695820581</v>
      </c>
      <c r="BJ130" s="5">
        <f t="shared" si="36"/>
        <v>1524.7063373817991</v>
      </c>
      <c r="BK130" s="5">
        <f t="shared" si="36"/>
        <v>1524.7063373817991</v>
      </c>
      <c r="BL130" s="5">
        <f t="shared" si="37"/>
        <v>1484.2178423085659</v>
      </c>
      <c r="BM130" s="5">
        <f t="shared" si="44"/>
        <v>1640.9970075955912</v>
      </c>
      <c r="BN130" s="5">
        <f t="shared" si="44"/>
        <v>1612.7235456776543</v>
      </c>
      <c r="BO130" s="5">
        <f t="shared" si="44"/>
        <v>1707.5974683542158</v>
      </c>
      <c r="BP130" s="5">
        <f t="shared" si="38"/>
        <v>1679.068445406303</v>
      </c>
      <c r="BQ130" s="5">
        <f t="shared" si="45"/>
        <v>2196.2411333839791</v>
      </c>
      <c r="BR130" s="5">
        <f t="shared" si="45"/>
        <v>2186.9014540129579</v>
      </c>
      <c r="BS130" s="5">
        <f t="shared" si="45"/>
        <v>2277.3939605536762</v>
      </c>
      <c r="BT130" s="5">
        <f t="shared" si="39"/>
        <v>2182.0950865313675</v>
      </c>
      <c r="BU130" s="5">
        <f t="shared" si="39"/>
        <v>2217.8279969093055</v>
      </c>
      <c r="BV130" s="5">
        <f t="shared" si="39"/>
        <v>2242.1420722040348</v>
      </c>
      <c r="BW130" s="5">
        <f t="shared" si="39"/>
        <v>2242.1420722040348</v>
      </c>
      <c r="BX130" s="5">
        <f t="shared" si="40"/>
        <v>2183.0011531186979</v>
      </c>
      <c r="BY130" s="5">
        <f t="shared" si="46"/>
        <v>2439.751106337425</v>
      </c>
      <c r="BZ130" s="5">
        <f t="shared" si="46"/>
        <v>2352.1435519523179</v>
      </c>
      <c r="CA130" s="5">
        <f t="shared" si="46"/>
        <v>2480.1849302869</v>
      </c>
      <c r="CB130" s="5">
        <f t="shared" si="41"/>
        <v>2488.7500046050291</v>
      </c>
    </row>
    <row r="131" spans="1:80" x14ac:dyDescent="0.3">
      <c r="A131" s="189" t="s">
        <v>256</v>
      </c>
      <c r="B131" s="189" t="s">
        <v>280</v>
      </c>
      <c r="C131" s="189" t="s">
        <v>304</v>
      </c>
      <c r="D131" s="189" t="s">
        <v>560</v>
      </c>
      <c r="E131" s="189" t="s">
        <v>561</v>
      </c>
      <c r="F131" s="4">
        <v>1242.7030045621484</v>
      </c>
      <c r="G131" s="4">
        <v>1144.7891726491641</v>
      </c>
      <c r="H131" s="4">
        <v>1196.9476347742477</v>
      </c>
      <c r="I131" s="4">
        <v>1165.2955641472299</v>
      </c>
      <c r="J131" s="4">
        <v>1239.5537063556544</v>
      </c>
      <c r="K131" s="4">
        <v>1206.6355761515288</v>
      </c>
      <c r="L131" s="4">
        <v>1281.9919117496747</v>
      </c>
      <c r="M131" s="4">
        <v>1247.4828049541466</v>
      </c>
      <c r="N131" s="4">
        <v>1289.2247801076851</v>
      </c>
      <c r="O131" s="4">
        <v>1291.6383551615095</v>
      </c>
      <c r="P131" s="4">
        <v>1343.4444504830492</v>
      </c>
      <c r="Q131" s="4">
        <v>1419.7184235974478</v>
      </c>
      <c r="R131" s="4">
        <v>2658.2491410546381</v>
      </c>
      <c r="S131" s="4">
        <v>2748.3106135634616</v>
      </c>
      <c r="T131" s="4">
        <v>2867.5599664321958</v>
      </c>
      <c r="U131" s="4">
        <v>2867.2389614786762</v>
      </c>
      <c r="V131" s="4">
        <v>2720.7320096544527</v>
      </c>
      <c r="W131" s="4">
        <v>2793.5451364792016</v>
      </c>
      <c r="X131" s="4">
        <v>2867.6892932111527</v>
      </c>
      <c r="Y131" s="4">
        <v>2782.5006877768142</v>
      </c>
      <c r="Z131" s="4">
        <v>2719.5064291752042</v>
      </c>
      <c r="AA131" s="4">
        <v>2689.4299938371059</v>
      </c>
      <c r="AB131" s="4">
        <v>2929.7639419251655</v>
      </c>
      <c r="AC131" s="4">
        <v>2939.6980887510663</v>
      </c>
      <c r="AD131" s="5">
        <f t="shared" si="49"/>
        <v>3900.9521456167868</v>
      </c>
      <c r="AE131" s="5">
        <f t="shared" si="49"/>
        <v>3893.099786212626</v>
      </c>
      <c r="AF131" s="5">
        <f t="shared" si="49"/>
        <v>4064.5076012064437</v>
      </c>
      <c r="AG131" s="5">
        <f t="shared" si="47"/>
        <v>4032.5345256259061</v>
      </c>
      <c r="AH131" s="143">
        <v>3960.2857160101066</v>
      </c>
      <c r="AI131" s="143">
        <v>4000.1807126307303</v>
      </c>
      <c r="AJ131" s="143">
        <v>4149.681204960827</v>
      </c>
      <c r="AK131" s="143">
        <v>4029.9834927309607</v>
      </c>
      <c r="AL131" s="5">
        <f t="shared" si="50"/>
        <v>4008.7312092828893</v>
      </c>
      <c r="AM131" s="5">
        <f t="shared" si="50"/>
        <v>3981.0683489986154</v>
      </c>
      <c r="AN131" s="5">
        <f t="shared" si="50"/>
        <v>4273.2083924082144</v>
      </c>
      <c r="AO131" s="5">
        <f t="shared" si="48"/>
        <v>4359.4165123485145</v>
      </c>
      <c r="AP131" s="4">
        <v>163075</v>
      </c>
      <c r="AQ131" s="4">
        <v>165388.348</v>
      </c>
      <c r="AR131" s="4">
        <v>166496.14799999999</v>
      </c>
      <c r="AS131" s="5">
        <f t="shared" si="32"/>
        <v>762.04384765423788</v>
      </c>
      <c r="AT131" s="5">
        <f t="shared" si="32"/>
        <v>702.00163890796512</v>
      </c>
      <c r="AU131" s="5">
        <f t="shared" si="32"/>
        <v>733.9859787056555</v>
      </c>
      <c r="AV131" s="5">
        <f t="shared" si="33"/>
        <v>704.5814159454751</v>
      </c>
      <c r="AW131" s="5">
        <f t="shared" si="33"/>
        <v>749.48067463353243</v>
      </c>
      <c r="AX131" s="5">
        <f t="shared" si="33"/>
        <v>729.57713813764485</v>
      </c>
      <c r="AY131" s="5">
        <f t="shared" si="33"/>
        <v>775.14040574954811</v>
      </c>
      <c r="AZ131" s="5">
        <f t="shared" si="34"/>
        <v>749.25625603911669</v>
      </c>
      <c r="BA131" s="5">
        <f t="shared" si="42"/>
        <v>779.5136693110237</v>
      </c>
      <c r="BB131" s="5">
        <f t="shared" si="42"/>
        <v>780.97300733756015</v>
      </c>
      <c r="BC131" s="5">
        <f t="shared" si="42"/>
        <v>812.29691615460672</v>
      </c>
      <c r="BD131" s="5">
        <f t="shared" si="35"/>
        <v>852.70346530626523</v>
      </c>
      <c r="BE131" s="5">
        <f t="shared" si="43"/>
        <v>1630.0776581662658</v>
      </c>
      <c r="BF131" s="5">
        <f t="shared" si="43"/>
        <v>1685.3046840800009</v>
      </c>
      <c r="BG131" s="5">
        <f t="shared" si="43"/>
        <v>1758.4301495828274</v>
      </c>
      <c r="BH131" s="5">
        <f t="shared" si="36"/>
        <v>1733.6402450060607</v>
      </c>
      <c r="BI131" s="5">
        <f t="shared" si="36"/>
        <v>1645.0566454986615</v>
      </c>
      <c r="BJ131" s="5">
        <f t="shared" si="36"/>
        <v>1689.0821936737657</v>
      </c>
      <c r="BK131" s="5">
        <f t="shared" si="36"/>
        <v>1733.912532466406</v>
      </c>
      <c r="BL131" s="5">
        <f t="shared" si="37"/>
        <v>1671.210247925264</v>
      </c>
      <c r="BM131" s="5">
        <f t="shared" si="44"/>
        <v>1644.3156135613642</v>
      </c>
      <c r="BN131" s="5">
        <f t="shared" si="44"/>
        <v>1626.1302723920467</v>
      </c>
      <c r="BO131" s="5">
        <f t="shared" si="44"/>
        <v>1771.4451939051748</v>
      </c>
      <c r="BP131" s="5">
        <f t="shared" si="38"/>
        <v>1765.6252856679102</v>
      </c>
      <c r="BQ131" s="5">
        <f t="shared" si="45"/>
        <v>2392.1215058205039</v>
      </c>
      <c r="BR131" s="5">
        <f t="shared" si="45"/>
        <v>2387.3063229879663</v>
      </c>
      <c r="BS131" s="5">
        <f t="shared" si="45"/>
        <v>2492.4161282884829</v>
      </c>
      <c r="BT131" s="5">
        <f t="shared" si="39"/>
        <v>2438.2216609515358</v>
      </c>
      <c r="BU131" s="5">
        <f t="shared" si="39"/>
        <v>2394.5373201321936</v>
      </c>
      <c r="BV131" s="5">
        <f t="shared" si="39"/>
        <v>2418.6593318114105</v>
      </c>
      <c r="BW131" s="5">
        <f t="shared" si="39"/>
        <v>2509.0529382159539</v>
      </c>
      <c r="BX131" s="5">
        <f t="shared" si="40"/>
        <v>2420.4665039643805</v>
      </c>
      <c r="BY131" s="5">
        <f t="shared" si="46"/>
        <v>2423.8292828723879</v>
      </c>
      <c r="BZ131" s="5">
        <f t="shared" si="46"/>
        <v>2407.103279729607</v>
      </c>
      <c r="CA131" s="5">
        <f t="shared" si="46"/>
        <v>2583.7421100597812</v>
      </c>
      <c r="CB131" s="5">
        <f t="shared" si="41"/>
        <v>2618.3287509741754</v>
      </c>
    </row>
    <row r="132" spans="1:80" x14ac:dyDescent="0.3">
      <c r="A132" s="189" t="s">
        <v>238</v>
      </c>
      <c r="B132" s="189" t="s">
        <v>273</v>
      </c>
      <c r="C132" s="189" t="s">
        <v>314</v>
      </c>
      <c r="D132" s="189" t="s">
        <v>562</v>
      </c>
      <c r="E132" s="189" t="s">
        <v>563</v>
      </c>
      <c r="F132" s="4">
        <v>1828.3697165834944</v>
      </c>
      <c r="G132" s="4">
        <v>2093.2882973702308</v>
      </c>
      <c r="H132" s="4">
        <v>2127.0805024558263</v>
      </c>
      <c r="I132" s="4">
        <v>2292.5457707396918</v>
      </c>
      <c r="J132" s="4">
        <v>1462.6172634121976</v>
      </c>
      <c r="K132" s="4">
        <v>1478.888867736965</v>
      </c>
      <c r="L132" s="4">
        <v>1481.8553789109294</v>
      </c>
      <c r="M132" s="4">
        <v>1452.420589054133</v>
      </c>
      <c r="N132" s="4">
        <v>2485.4732663045452</v>
      </c>
      <c r="O132" s="4">
        <v>2340.1143917323875</v>
      </c>
      <c r="P132" s="4">
        <v>2450.8936405660361</v>
      </c>
      <c r="Q132" s="4">
        <v>2386.9899478648331</v>
      </c>
      <c r="R132" s="4">
        <v>4474.6562132116514</v>
      </c>
      <c r="S132" s="4">
        <v>4391.2482877909706</v>
      </c>
      <c r="T132" s="4">
        <v>4672.4627159811598</v>
      </c>
      <c r="U132" s="4">
        <v>4576.7410472423362</v>
      </c>
      <c r="V132" s="4">
        <v>5272.728798780845</v>
      </c>
      <c r="W132" s="4">
        <v>5331.3508816884569</v>
      </c>
      <c r="X132" s="4">
        <v>5344.3539588581289</v>
      </c>
      <c r="Y132" s="4">
        <v>5230.8790538071598</v>
      </c>
      <c r="Z132" s="4">
        <v>4583.640671098442</v>
      </c>
      <c r="AA132" s="4">
        <v>4477.4527246921116</v>
      </c>
      <c r="AB132" s="4">
        <v>4753.5236416499029</v>
      </c>
      <c r="AC132" s="4">
        <v>4601.5890039852557</v>
      </c>
      <c r="AD132" s="5">
        <f t="shared" si="49"/>
        <v>6303.0259297951461</v>
      </c>
      <c r="AE132" s="5">
        <f t="shared" si="49"/>
        <v>6484.5365851612014</v>
      </c>
      <c r="AF132" s="5">
        <f t="shared" si="49"/>
        <v>6799.5432184369856</v>
      </c>
      <c r="AG132" s="5">
        <f t="shared" si="47"/>
        <v>6869.286817982028</v>
      </c>
      <c r="AH132" s="143">
        <v>6735.3460621930426</v>
      </c>
      <c r="AI132" s="143">
        <v>6810.2397494254219</v>
      </c>
      <c r="AJ132" s="143">
        <v>6826.2093377690599</v>
      </c>
      <c r="AK132" s="143">
        <v>6683.2996428612933</v>
      </c>
      <c r="AL132" s="5">
        <f t="shared" si="50"/>
        <v>7069.1139374029872</v>
      </c>
      <c r="AM132" s="5">
        <f t="shared" si="50"/>
        <v>6817.5671164244995</v>
      </c>
      <c r="AN132" s="5">
        <f t="shared" si="50"/>
        <v>7204.4172822159389</v>
      </c>
      <c r="AO132" s="5">
        <f t="shared" si="48"/>
        <v>6988.5789518500887</v>
      </c>
      <c r="AP132" s="4">
        <v>301785</v>
      </c>
      <c r="AQ132" s="4">
        <v>309013.31900000002</v>
      </c>
      <c r="AR132" s="4">
        <v>312744.15600000002</v>
      </c>
      <c r="AS132" s="5">
        <f t="shared" si="32"/>
        <v>605.85175425667092</v>
      </c>
      <c r="AT132" s="5">
        <f t="shared" si="32"/>
        <v>693.63563376915056</v>
      </c>
      <c r="AU132" s="5">
        <f t="shared" si="32"/>
        <v>704.83307734175867</v>
      </c>
      <c r="AV132" s="5">
        <f t="shared" si="33"/>
        <v>741.89221945468682</v>
      </c>
      <c r="AW132" s="5">
        <f t="shared" si="33"/>
        <v>473.31851848502282</v>
      </c>
      <c r="AX132" s="5">
        <f t="shared" si="33"/>
        <v>478.58418288338078</v>
      </c>
      <c r="AY132" s="5">
        <f t="shared" si="33"/>
        <v>479.54417748282538</v>
      </c>
      <c r="AZ132" s="5">
        <f t="shared" si="34"/>
        <v>464.41174397328558</v>
      </c>
      <c r="BA132" s="5">
        <f t="shared" si="42"/>
        <v>804.32561106032608</v>
      </c>
      <c r="BB132" s="5">
        <f t="shared" si="42"/>
        <v>757.28593165668292</v>
      </c>
      <c r="BC132" s="5">
        <f t="shared" si="42"/>
        <v>793.13527601249973</v>
      </c>
      <c r="BD132" s="5">
        <f t="shared" si="35"/>
        <v>763.2404641526964</v>
      </c>
      <c r="BE132" s="5">
        <f t="shared" si="43"/>
        <v>1482.7298285904374</v>
      </c>
      <c r="BF132" s="5">
        <f t="shared" si="43"/>
        <v>1455.0916340411122</v>
      </c>
      <c r="BG132" s="5">
        <f t="shared" si="43"/>
        <v>1548.2753337578606</v>
      </c>
      <c r="BH132" s="5">
        <f t="shared" si="36"/>
        <v>1481.0821300690718</v>
      </c>
      <c r="BI132" s="5">
        <f t="shared" si="36"/>
        <v>1706.311176438594</v>
      </c>
      <c r="BJ132" s="5">
        <f t="shared" si="36"/>
        <v>1725.2819065991316</v>
      </c>
      <c r="BK132" s="5">
        <f t="shared" si="36"/>
        <v>1729.489840811078</v>
      </c>
      <c r="BL132" s="5">
        <f t="shared" si="37"/>
        <v>1672.5745160869319</v>
      </c>
      <c r="BM132" s="5">
        <f t="shared" si="44"/>
        <v>1483.3149218071217</v>
      </c>
      <c r="BN132" s="5">
        <f t="shared" si="44"/>
        <v>1448.9513717989971</v>
      </c>
      <c r="BO132" s="5">
        <f t="shared" si="44"/>
        <v>1538.2908597703204</v>
      </c>
      <c r="BP132" s="5">
        <f t="shared" si="38"/>
        <v>1471.3589097361919</v>
      </c>
      <c r="BQ132" s="5">
        <f t="shared" si="45"/>
        <v>2088.5815828471086</v>
      </c>
      <c r="BR132" s="5">
        <f t="shared" si="45"/>
        <v>2148.7272678102627</v>
      </c>
      <c r="BS132" s="5">
        <f t="shared" si="45"/>
        <v>2253.1084110996189</v>
      </c>
      <c r="BT132" s="5">
        <f t="shared" si="39"/>
        <v>2222.9743495237585</v>
      </c>
      <c r="BU132" s="5">
        <f t="shared" si="39"/>
        <v>2179.6296949236166</v>
      </c>
      <c r="BV132" s="5">
        <f t="shared" si="39"/>
        <v>2203.8660894825125</v>
      </c>
      <c r="BW132" s="5">
        <f t="shared" si="39"/>
        <v>2209.034018293904</v>
      </c>
      <c r="BX132" s="5">
        <f t="shared" si="40"/>
        <v>2136.9862600602178</v>
      </c>
      <c r="BY132" s="5">
        <f t="shared" si="46"/>
        <v>2287.6405328674477</v>
      </c>
      <c r="BZ132" s="5">
        <f t="shared" si="46"/>
        <v>2206.2373034556804</v>
      </c>
      <c r="CA132" s="5">
        <f t="shared" si="46"/>
        <v>2331.42613578282</v>
      </c>
      <c r="CB132" s="5">
        <f t="shared" si="41"/>
        <v>2234.5993738888883</v>
      </c>
    </row>
    <row r="133" spans="1:80" x14ac:dyDescent="0.3">
      <c r="A133" s="189" t="s">
        <v>223</v>
      </c>
      <c r="B133" s="189" t="s">
        <v>218</v>
      </c>
      <c r="C133" s="189" t="s">
        <v>231</v>
      </c>
      <c r="D133" s="189" t="s">
        <v>564</v>
      </c>
      <c r="E133" s="189" t="s">
        <v>565</v>
      </c>
      <c r="F133" s="4">
        <v>1520.8993278028447</v>
      </c>
      <c r="G133" s="4">
        <v>1621.0651525439293</v>
      </c>
      <c r="H133" s="4">
        <v>1649.295447218879</v>
      </c>
      <c r="I133" s="4">
        <v>1683.1456106899159</v>
      </c>
      <c r="J133" s="4">
        <v>1739.9168660854602</v>
      </c>
      <c r="K133" s="4">
        <v>1692.0346879413732</v>
      </c>
      <c r="L133" s="4">
        <v>1731.3114536402254</v>
      </c>
      <c r="M133" s="4">
        <v>1729.2150576389586</v>
      </c>
      <c r="N133" s="4">
        <v>1741.4990562180731</v>
      </c>
      <c r="O133" s="4">
        <v>1712.4885987828438</v>
      </c>
      <c r="P133" s="4">
        <v>1824.7614441519295</v>
      </c>
      <c r="Q133" s="4">
        <v>1766.6972394248905</v>
      </c>
      <c r="R133" s="4">
        <v>2560.6070866120681</v>
      </c>
      <c r="S133" s="4">
        <v>2552.3481954091994</v>
      </c>
      <c r="T133" s="4">
        <v>2806.1013274808024</v>
      </c>
      <c r="U133" s="4">
        <v>2711.5353655887161</v>
      </c>
      <c r="V133" s="4">
        <v>2588.4517268855275</v>
      </c>
      <c r="W133" s="4">
        <v>2555.7105395025392</v>
      </c>
      <c r="X133" s="4">
        <v>2651.2997765045648</v>
      </c>
      <c r="Y133" s="4">
        <v>2586.5355867977773</v>
      </c>
      <c r="Z133" s="4">
        <v>2675.9017701945495</v>
      </c>
      <c r="AA133" s="4">
        <v>2667.48918495006</v>
      </c>
      <c r="AB133" s="4">
        <v>2818.4603144157622</v>
      </c>
      <c r="AC133" s="4">
        <v>2978.4569466274725</v>
      </c>
      <c r="AD133" s="5">
        <f t="shared" si="49"/>
        <v>4081.5064144149128</v>
      </c>
      <c r="AE133" s="5">
        <f t="shared" si="49"/>
        <v>4173.4133479531283</v>
      </c>
      <c r="AF133" s="5">
        <f t="shared" si="49"/>
        <v>4455.3967746996814</v>
      </c>
      <c r="AG133" s="5">
        <f t="shared" si="47"/>
        <v>4394.6809762786324</v>
      </c>
      <c r="AH133" s="143">
        <v>4328.3685929709873</v>
      </c>
      <c r="AI133" s="143">
        <v>4247.7452274439129</v>
      </c>
      <c r="AJ133" s="143">
        <v>4382.6112301447902</v>
      </c>
      <c r="AK133" s="143">
        <v>4315.7506444367355</v>
      </c>
      <c r="AL133" s="5">
        <f t="shared" si="50"/>
        <v>4417.4008264126223</v>
      </c>
      <c r="AM133" s="5">
        <f t="shared" si="50"/>
        <v>4379.9777837329038</v>
      </c>
      <c r="AN133" s="5">
        <f t="shared" si="50"/>
        <v>4643.2217585676917</v>
      </c>
      <c r="AO133" s="5">
        <f t="shared" si="48"/>
        <v>4745.154186052363</v>
      </c>
      <c r="AP133" s="4">
        <v>136005</v>
      </c>
      <c r="AQ133" s="4">
        <v>135518.166</v>
      </c>
      <c r="AR133" s="4">
        <v>135565.08100000001</v>
      </c>
      <c r="AS133" s="5">
        <f t="shared" si="32"/>
        <v>1118.2672165014851</v>
      </c>
      <c r="AT133" s="5">
        <f t="shared" si="32"/>
        <v>1191.9158505525013</v>
      </c>
      <c r="AU133" s="5">
        <f t="shared" si="32"/>
        <v>1212.6726570485489</v>
      </c>
      <c r="AV133" s="5">
        <f t="shared" si="33"/>
        <v>1242.0073709453211</v>
      </c>
      <c r="AW133" s="5">
        <f t="shared" si="33"/>
        <v>1283.8993600942476</v>
      </c>
      <c r="AX133" s="5">
        <f t="shared" si="33"/>
        <v>1248.5666961736874</v>
      </c>
      <c r="AY133" s="5">
        <f t="shared" ref="AY133:AY183" si="51">IFERROR((L133/$AQ133)*100000,"")</f>
        <v>1277.5493535237376</v>
      </c>
      <c r="AZ133" s="5">
        <f t="shared" si="34"/>
        <v>1275.5608191160661</v>
      </c>
      <c r="BA133" s="5">
        <f t="shared" si="42"/>
        <v>1285.0668715647118</v>
      </c>
      <c r="BB133" s="5">
        <f t="shared" si="42"/>
        <v>1263.6598098463373</v>
      </c>
      <c r="BC133" s="5">
        <f t="shared" si="42"/>
        <v>1346.5068912989343</v>
      </c>
      <c r="BD133" s="5">
        <f t="shared" si="35"/>
        <v>1303.209666082736</v>
      </c>
      <c r="BE133" s="5">
        <f t="shared" si="43"/>
        <v>1882.7301103724628</v>
      </c>
      <c r="BF133" s="5">
        <f t="shared" si="43"/>
        <v>1876.6576195060472</v>
      </c>
      <c r="BG133" s="5">
        <f t="shared" si="43"/>
        <v>2063.2339454290668</v>
      </c>
      <c r="BH133" s="5">
        <f t="shared" si="36"/>
        <v>2000.8648623452564</v>
      </c>
      <c r="BI133" s="5">
        <f t="shared" si="36"/>
        <v>1910.040405125854</v>
      </c>
      <c r="BJ133" s="5">
        <f t="shared" si="36"/>
        <v>1885.8804062494021</v>
      </c>
      <c r="BK133" s="5">
        <f t="shared" ref="BK133:BK183" si="52">IFERROR((X133/$AQ133)*100000,"")</f>
        <v>1956.4165120892833</v>
      </c>
      <c r="BL133" s="5">
        <f t="shared" si="37"/>
        <v>1907.9659509057331</v>
      </c>
      <c r="BM133" s="5">
        <f t="shared" si="44"/>
        <v>1974.5705311526644</v>
      </c>
      <c r="BN133" s="5">
        <f t="shared" si="44"/>
        <v>1968.3628134032303</v>
      </c>
      <c r="BO133" s="5">
        <f t="shared" si="44"/>
        <v>2079.7656857426496</v>
      </c>
      <c r="BP133" s="5">
        <f t="shared" si="38"/>
        <v>2197.0679504314776</v>
      </c>
      <c r="BQ133" s="5">
        <f t="shared" si="45"/>
        <v>3000.9973268739477</v>
      </c>
      <c r="BR133" s="5">
        <f t="shared" si="45"/>
        <v>3068.5734700585481</v>
      </c>
      <c r="BS133" s="5">
        <f t="shared" si="45"/>
        <v>3275.9066024776157</v>
      </c>
      <c r="BT133" s="5">
        <f t="shared" si="39"/>
        <v>3242.8722332905782</v>
      </c>
      <c r="BU133" s="5">
        <f t="shared" si="39"/>
        <v>3193.9397652201019</v>
      </c>
      <c r="BV133" s="5">
        <f t="shared" si="39"/>
        <v>3134.4471024230902</v>
      </c>
      <c r="BW133" s="5">
        <f t="shared" ref="BW133:BW183" si="53">IFERROR((AJ133/$AQ133)*100000,"")</f>
        <v>3233.9658656130205</v>
      </c>
      <c r="BX133" s="5">
        <f t="shared" si="40"/>
        <v>3183.5267700217987</v>
      </c>
      <c r="BY133" s="5">
        <f t="shared" si="46"/>
        <v>3259.6374027173761</v>
      </c>
      <c r="BZ133" s="5">
        <f t="shared" si="46"/>
        <v>3232.0226232495675</v>
      </c>
      <c r="CA133" s="5">
        <f t="shared" si="46"/>
        <v>3426.2725770415841</v>
      </c>
      <c r="CB133" s="5">
        <f t="shared" si="41"/>
        <v>3500.2776165142136</v>
      </c>
    </row>
    <row r="134" spans="1:80" x14ac:dyDescent="0.3">
      <c r="A134" s="189" t="s">
        <v>238</v>
      </c>
      <c r="B134" s="189" t="s">
        <v>273</v>
      </c>
      <c r="C134" s="189" t="s">
        <v>314</v>
      </c>
      <c r="D134" s="189" t="s">
        <v>568</v>
      </c>
      <c r="E134" s="189" t="s">
        <v>569</v>
      </c>
      <c r="F134" s="4">
        <v>1636.4612761074459</v>
      </c>
      <c r="G134" s="4">
        <v>1769.0397754295623</v>
      </c>
      <c r="H134" s="4">
        <v>1729.0069976249879</v>
      </c>
      <c r="I134" s="4">
        <v>1649.8313505625497</v>
      </c>
      <c r="J134" s="4">
        <v>1795.1016390387765</v>
      </c>
      <c r="K134" s="4">
        <v>1811.5022280928331</v>
      </c>
      <c r="L134" s="4">
        <v>1823.3067155700014</v>
      </c>
      <c r="M134" s="4">
        <v>1774.2452204950052</v>
      </c>
      <c r="N134" s="4">
        <v>1739.8377136761701</v>
      </c>
      <c r="O134" s="4">
        <v>1769.755045053633</v>
      </c>
      <c r="P134" s="4">
        <v>1873.4933632746131</v>
      </c>
      <c r="Q134" s="4">
        <v>1966.4121226873503</v>
      </c>
      <c r="R134" s="4">
        <v>2925.3126276096568</v>
      </c>
      <c r="S134" s="4">
        <v>2746.4832188597015</v>
      </c>
      <c r="T134" s="4">
        <v>2940.101217007611</v>
      </c>
      <c r="U134" s="4">
        <v>2914.678152505388</v>
      </c>
      <c r="V134" s="4">
        <v>2920.5874923341134</v>
      </c>
      <c r="W134" s="4">
        <v>2940.317729252949</v>
      </c>
      <c r="X134" s="4">
        <v>2958.3886210662081</v>
      </c>
      <c r="Y134" s="4">
        <v>2899.4545207707506</v>
      </c>
      <c r="Z134" s="4">
        <v>2924.3633613059865</v>
      </c>
      <c r="AA134" s="4">
        <v>2939.1173685488666</v>
      </c>
      <c r="AB134" s="4">
        <v>3043.0476246911221</v>
      </c>
      <c r="AC134" s="4">
        <v>2952.9158063667046</v>
      </c>
      <c r="AD134" s="5">
        <f t="shared" si="49"/>
        <v>4561.7739037171032</v>
      </c>
      <c r="AE134" s="5">
        <f t="shared" si="49"/>
        <v>4515.5229942892638</v>
      </c>
      <c r="AF134" s="5">
        <f t="shared" si="49"/>
        <v>4669.1082146325989</v>
      </c>
      <c r="AG134" s="5">
        <f t="shared" si="47"/>
        <v>4564.5095030679377</v>
      </c>
      <c r="AH134" s="143">
        <v>4715.6891313728902</v>
      </c>
      <c r="AI134" s="143">
        <v>4751.8199573457823</v>
      </c>
      <c r="AJ134" s="143">
        <v>4781.6953366362104</v>
      </c>
      <c r="AK134" s="143">
        <v>4673.6997412657556</v>
      </c>
      <c r="AL134" s="5">
        <f t="shared" si="50"/>
        <v>4664.2010749821566</v>
      </c>
      <c r="AM134" s="5">
        <f t="shared" si="50"/>
        <v>4708.8724136024994</v>
      </c>
      <c r="AN134" s="5">
        <f t="shared" si="50"/>
        <v>4916.5409879657354</v>
      </c>
      <c r="AO134" s="5">
        <f t="shared" si="48"/>
        <v>4919.3279290540549</v>
      </c>
      <c r="AP134" s="4">
        <v>195680</v>
      </c>
      <c r="AQ134" s="4">
        <v>198554.554</v>
      </c>
      <c r="AR134" s="4">
        <v>200219.201</v>
      </c>
      <c r="AS134" s="5">
        <f t="shared" ref="AS134:AU183" si="54">IFERROR((F134/$AP134)*100000,"")</f>
        <v>836.29460144493351</v>
      </c>
      <c r="AT134" s="5">
        <f t="shared" si="54"/>
        <v>904.04730960218831</v>
      </c>
      <c r="AU134" s="5">
        <f t="shared" si="54"/>
        <v>883.58902168079919</v>
      </c>
      <c r="AV134" s="5">
        <f t="shared" ref="AV134:AX183" si="55">IFERROR((I134/$AQ134)*100000,"")</f>
        <v>830.92093196842495</v>
      </c>
      <c r="AW134" s="5">
        <f t="shared" si="55"/>
        <v>904.08484866017045</v>
      </c>
      <c r="AX134" s="5">
        <f t="shared" si="55"/>
        <v>912.34484004473313</v>
      </c>
      <c r="AY134" s="5">
        <f t="shared" si="51"/>
        <v>918.29005119167471</v>
      </c>
      <c r="AZ134" s="5">
        <f t="shared" ref="AZ134:AZ183" si="56">IFERROR((M134/$AR134)*100000,"")</f>
        <v>886.15138389999129</v>
      </c>
      <c r="BA134" s="5">
        <f t="shared" si="42"/>
        <v>876.25172962598992</v>
      </c>
      <c r="BB134" s="5">
        <f t="shared" si="42"/>
        <v>891.31929205392737</v>
      </c>
      <c r="BC134" s="5">
        <f t="shared" si="42"/>
        <v>943.56605050449423</v>
      </c>
      <c r="BD134" s="5">
        <f t="shared" ref="BD134:BD183" si="57">IFERROR((Q134/$AR134)*100000,"")</f>
        <v>982.1296423450168</v>
      </c>
      <c r="BE134" s="5">
        <f t="shared" si="43"/>
        <v>1494.9471727359244</v>
      </c>
      <c r="BF134" s="5">
        <f t="shared" si="43"/>
        <v>1403.5584724344344</v>
      </c>
      <c r="BG134" s="5">
        <f t="shared" si="43"/>
        <v>1502.5047102450997</v>
      </c>
      <c r="BH134" s="5">
        <f t="shared" ref="BH134:BJ183" si="58">IFERROR((U134/$AQ134)*100000,"")</f>
        <v>1467.9482760719695</v>
      </c>
      <c r="BI134" s="5">
        <f t="shared" si="58"/>
        <v>1470.9244555197224</v>
      </c>
      <c r="BJ134" s="5">
        <f t="shared" si="58"/>
        <v>1480.8613904936922</v>
      </c>
      <c r="BK134" s="5">
        <f t="shared" si="52"/>
        <v>1489.9626130288646</v>
      </c>
      <c r="BL134" s="5">
        <f t="shared" ref="BL134:BL183" si="59">IFERROR((Y134/$AR134)*100000,"")</f>
        <v>1448.1400916042767</v>
      </c>
      <c r="BM134" s="5">
        <f t="shared" si="44"/>
        <v>1472.8261338725006</v>
      </c>
      <c r="BN134" s="5">
        <f t="shared" si="44"/>
        <v>1480.2568409228561</v>
      </c>
      <c r="BO134" s="5">
        <f t="shared" si="44"/>
        <v>1532.6002669730365</v>
      </c>
      <c r="BP134" s="5">
        <f t="shared" ref="BP134:BP183" si="60">IFERROR((AC134/$AR134)*100000,"")</f>
        <v>1474.8414695585088</v>
      </c>
      <c r="BQ134" s="5">
        <f t="shared" si="45"/>
        <v>2331.2417741808581</v>
      </c>
      <c r="BR134" s="5">
        <f t="shared" si="45"/>
        <v>2307.6057820366232</v>
      </c>
      <c r="BS134" s="5">
        <f t="shared" si="45"/>
        <v>2386.0937319258987</v>
      </c>
      <c r="BT134" s="5">
        <f t="shared" ref="BT134:BV183" si="61">IFERROR((AG134/$AQ134)*100000,"")</f>
        <v>2298.8692080403944</v>
      </c>
      <c r="BU134" s="5">
        <f t="shared" si="61"/>
        <v>2375.0093041798932</v>
      </c>
      <c r="BV134" s="5">
        <f t="shared" si="61"/>
        <v>2393.2062305384252</v>
      </c>
      <c r="BW134" s="5">
        <f t="shared" si="53"/>
        <v>2408.2526642205398</v>
      </c>
      <c r="BX134" s="5">
        <f t="shared" ref="BX134:BX183" si="62">IFERROR((AK134/$AR134)*100000,"")</f>
        <v>2334.2914755042675</v>
      </c>
      <c r="BY134" s="5">
        <f t="shared" si="46"/>
        <v>2349.0778634984904</v>
      </c>
      <c r="BZ134" s="5">
        <f t="shared" si="46"/>
        <v>2371.5761329767834</v>
      </c>
      <c r="CA134" s="5">
        <f t="shared" si="46"/>
        <v>2476.1663174775308</v>
      </c>
      <c r="CB134" s="5">
        <f t="shared" ref="CB134:CB183" si="63">IFERROR((AO134/$AR134)*100000,"")</f>
        <v>2456.9711119035255</v>
      </c>
    </row>
    <row r="135" spans="1:80" x14ac:dyDescent="0.3">
      <c r="A135" s="189" t="s">
        <v>223</v>
      </c>
      <c r="B135" s="189" t="s">
        <v>233</v>
      </c>
      <c r="C135" s="189" t="s">
        <v>249</v>
      </c>
      <c r="D135" s="189" t="s">
        <v>570</v>
      </c>
      <c r="E135" s="189" t="s">
        <v>571</v>
      </c>
      <c r="F135" s="4">
        <v>2335.5737013233561</v>
      </c>
      <c r="G135" s="4">
        <v>2600.2447620705025</v>
      </c>
      <c r="H135" s="4">
        <v>2814.0258710085814</v>
      </c>
      <c r="I135" s="4">
        <v>2661.6724211704068</v>
      </c>
      <c r="J135" s="4">
        <v>2776.5035235882306</v>
      </c>
      <c r="K135" s="4">
        <v>2613.2725783141668</v>
      </c>
      <c r="L135" s="4">
        <v>2530.5182637123212</v>
      </c>
      <c r="M135" s="4">
        <v>2448.3494213027388</v>
      </c>
      <c r="N135" s="4">
        <v>2789.8022441625744</v>
      </c>
      <c r="O135" s="4">
        <v>2613.1449147505796</v>
      </c>
      <c r="P135" s="4">
        <v>3047.921399258591</v>
      </c>
      <c r="Q135" s="4">
        <v>2951.3876170187623</v>
      </c>
      <c r="R135" s="4">
        <v>4717.5060936824211</v>
      </c>
      <c r="S135" s="4">
        <v>4709.0141382821639</v>
      </c>
      <c r="T135" s="4">
        <v>5109.2107615376317</v>
      </c>
      <c r="U135" s="4">
        <v>4909.5781749052039</v>
      </c>
      <c r="V135" s="4">
        <v>4987.0250026970762</v>
      </c>
      <c r="W135" s="4">
        <v>4792.6085473152307</v>
      </c>
      <c r="X135" s="4">
        <v>4708.2210689549138</v>
      </c>
      <c r="Y135" s="4">
        <v>4366.8045505595774</v>
      </c>
      <c r="Z135" s="4">
        <v>4881.7258461441788</v>
      </c>
      <c r="AA135" s="4">
        <v>4769.0428025235051</v>
      </c>
      <c r="AB135" s="4">
        <v>5000.3229602486517</v>
      </c>
      <c r="AC135" s="4">
        <v>5187.1498065291235</v>
      </c>
      <c r="AD135" s="5">
        <f t="shared" si="49"/>
        <v>7053.0797950057768</v>
      </c>
      <c r="AE135" s="5">
        <f t="shared" si="49"/>
        <v>7309.2589003526664</v>
      </c>
      <c r="AF135" s="5">
        <f t="shared" si="49"/>
        <v>7923.2366325462135</v>
      </c>
      <c r="AG135" s="5">
        <f t="shared" si="47"/>
        <v>7571.2505960756107</v>
      </c>
      <c r="AH135" s="143">
        <v>7763.5285262853067</v>
      </c>
      <c r="AI135" s="143">
        <v>7405.8811256293984</v>
      </c>
      <c r="AJ135" s="143">
        <v>7238.7393326672354</v>
      </c>
      <c r="AK135" s="143">
        <v>6815.1539718623153</v>
      </c>
      <c r="AL135" s="5">
        <f t="shared" si="50"/>
        <v>7671.5280903067533</v>
      </c>
      <c r="AM135" s="5">
        <f t="shared" si="50"/>
        <v>7382.1877172740842</v>
      </c>
      <c r="AN135" s="5">
        <f t="shared" si="50"/>
        <v>8048.2443595072427</v>
      </c>
      <c r="AO135" s="5">
        <f t="shared" si="48"/>
        <v>8138.5374235478857</v>
      </c>
      <c r="AP135" s="4">
        <v>218459</v>
      </c>
      <c r="AQ135" s="4">
        <v>218073.16800000001</v>
      </c>
      <c r="AR135" s="4">
        <v>218984.845</v>
      </c>
      <c r="AS135" s="5">
        <f t="shared" si="54"/>
        <v>1069.1130607223122</v>
      </c>
      <c r="AT135" s="5">
        <f t="shared" si="54"/>
        <v>1190.266714610294</v>
      </c>
      <c r="AU135" s="5">
        <f t="shared" si="54"/>
        <v>1288.1254015666927</v>
      </c>
      <c r="AV135" s="5">
        <f t="shared" si="55"/>
        <v>1220.5409980426418</v>
      </c>
      <c r="AW135" s="5">
        <f t="shared" si="55"/>
        <v>1273.1981421887861</v>
      </c>
      <c r="AX135" s="5">
        <f t="shared" si="55"/>
        <v>1198.3466844092286</v>
      </c>
      <c r="AY135" s="5">
        <f t="shared" si="51"/>
        <v>1160.3987262258331</v>
      </c>
      <c r="AZ135" s="5">
        <f t="shared" si="56"/>
        <v>1118.0451420292297</v>
      </c>
      <c r="BA135" s="5">
        <f t="shared" si="42"/>
        <v>1279.2964259420373</v>
      </c>
      <c r="BB135" s="5">
        <f t="shared" si="42"/>
        <v>1198.2881427900288</v>
      </c>
      <c r="BC135" s="5">
        <f t="shared" si="42"/>
        <v>1397.6599813777141</v>
      </c>
      <c r="BD135" s="5">
        <f t="shared" si="57"/>
        <v>1347.7588446902625</v>
      </c>
      <c r="BE135" s="5">
        <f t="shared" si="43"/>
        <v>2159.4468956108108</v>
      </c>
      <c r="BF135" s="5">
        <f t="shared" si="43"/>
        <v>2155.5596877593343</v>
      </c>
      <c r="BG135" s="5">
        <f t="shared" si="43"/>
        <v>2338.7504115360921</v>
      </c>
      <c r="BH135" s="5">
        <f t="shared" si="58"/>
        <v>2251.3444546764249</v>
      </c>
      <c r="BI135" s="5">
        <f t="shared" si="58"/>
        <v>2286.8586027498241</v>
      </c>
      <c r="BJ135" s="5">
        <f t="shared" si="58"/>
        <v>2197.7066648177597</v>
      </c>
      <c r="BK135" s="5">
        <f t="shared" si="52"/>
        <v>2159.009800304691</v>
      </c>
      <c r="BL135" s="5">
        <f t="shared" si="59"/>
        <v>1994.1126750390315</v>
      </c>
      <c r="BM135" s="5">
        <f t="shared" si="44"/>
        <v>2238.5724437883064</v>
      </c>
      <c r="BN135" s="5">
        <f t="shared" si="44"/>
        <v>2186.9003171098543</v>
      </c>
      <c r="BO135" s="5">
        <f t="shared" si="44"/>
        <v>2292.9565366100665</v>
      </c>
      <c r="BP135" s="5">
        <f t="shared" si="60"/>
        <v>2368.7254734587332</v>
      </c>
      <c r="BQ135" s="5">
        <f t="shared" si="45"/>
        <v>3228.5599563331225</v>
      </c>
      <c r="BR135" s="5">
        <f t="shared" si="45"/>
        <v>3345.8264023696283</v>
      </c>
      <c r="BS135" s="5">
        <f t="shared" si="45"/>
        <v>3626.8758131027853</v>
      </c>
      <c r="BT135" s="5">
        <f t="shared" si="61"/>
        <v>3471.8854527190665</v>
      </c>
      <c r="BU135" s="5">
        <f t="shared" si="61"/>
        <v>3560.0567449386099</v>
      </c>
      <c r="BV135" s="5">
        <f t="shared" si="61"/>
        <v>3396.0533492269892</v>
      </c>
      <c r="BW135" s="5">
        <f t="shared" si="53"/>
        <v>3319.4085265305248</v>
      </c>
      <c r="BX135" s="5">
        <f t="shared" si="62"/>
        <v>3112.157817068261</v>
      </c>
      <c r="BY135" s="5">
        <f t="shared" si="46"/>
        <v>3517.8688697303437</v>
      </c>
      <c r="BZ135" s="5">
        <f t="shared" si="46"/>
        <v>3385.1884598998827</v>
      </c>
      <c r="CA135" s="5">
        <f t="shared" si="46"/>
        <v>3690.6165179877803</v>
      </c>
      <c r="CB135" s="5">
        <f t="shared" si="63"/>
        <v>3716.484318148996</v>
      </c>
    </row>
    <row r="136" spans="1:80" x14ac:dyDescent="0.3">
      <c r="A136" s="189" t="s">
        <v>223</v>
      </c>
      <c r="B136" s="189" t="s">
        <v>242</v>
      </c>
      <c r="C136" s="189" t="s">
        <v>217</v>
      </c>
      <c r="D136" s="189" t="s">
        <v>572</v>
      </c>
      <c r="E136" s="189" t="s">
        <v>573</v>
      </c>
      <c r="F136" s="4">
        <v>1345.1361654691518</v>
      </c>
      <c r="G136" s="4">
        <v>1346.6886374628771</v>
      </c>
      <c r="H136" s="4">
        <v>1104.5127711208293</v>
      </c>
      <c r="I136" s="4">
        <v>1188.3880260304895</v>
      </c>
      <c r="J136" s="4">
        <v>3667.2552532845907</v>
      </c>
      <c r="K136" s="4">
        <v>3673.2964896183476</v>
      </c>
      <c r="L136" s="4">
        <v>3460.7909012269415</v>
      </c>
      <c r="M136" s="4">
        <v>3465.2423844888854</v>
      </c>
      <c r="N136" s="4">
        <v>1312.3872350780211</v>
      </c>
      <c r="O136" s="4">
        <v>1373.7314693734982</v>
      </c>
      <c r="P136" s="4">
        <v>1417.3445149117222</v>
      </c>
      <c r="Q136" s="4">
        <v>1400.1028491476848</v>
      </c>
      <c r="R136" s="4">
        <v>5942.3372581764488</v>
      </c>
      <c r="S136" s="4">
        <v>5787.6426289793117</v>
      </c>
      <c r="T136" s="4">
        <v>5882.4248903740227</v>
      </c>
      <c r="U136" s="4">
        <v>6150.2134561616531</v>
      </c>
      <c r="V136" s="4">
        <v>6149.2565005958531</v>
      </c>
      <c r="W136" s="4">
        <v>6154.5049248876367</v>
      </c>
      <c r="X136" s="4">
        <v>5828.0317891402356</v>
      </c>
      <c r="Y136" s="4">
        <v>5813.8603801949021</v>
      </c>
      <c r="Z136" s="4">
        <v>5995.2049484722356</v>
      </c>
      <c r="AA136" s="4">
        <v>5851.1783561119018</v>
      </c>
      <c r="AB136" s="4">
        <v>6104.3658336950957</v>
      </c>
      <c r="AC136" s="4">
        <v>6265.6865038493506</v>
      </c>
      <c r="AD136" s="5">
        <f t="shared" si="49"/>
        <v>7287.4734236456006</v>
      </c>
      <c r="AE136" s="5">
        <f t="shared" si="49"/>
        <v>7134.3312664421883</v>
      </c>
      <c r="AF136" s="5">
        <f t="shared" si="49"/>
        <v>6986.9376614948524</v>
      </c>
      <c r="AG136" s="5">
        <f t="shared" si="47"/>
        <v>7338.6014821921426</v>
      </c>
      <c r="AH136" s="143">
        <v>9816.5117538804443</v>
      </c>
      <c r="AI136" s="143">
        <v>9827.801414505986</v>
      </c>
      <c r="AJ136" s="143">
        <v>9288.8226903671748</v>
      </c>
      <c r="AK136" s="143">
        <v>9279.1027646837865</v>
      </c>
      <c r="AL136" s="5">
        <f t="shared" si="50"/>
        <v>7307.5921835502568</v>
      </c>
      <c r="AM136" s="5">
        <f t="shared" si="50"/>
        <v>7224.9098254853998</v>
      </c>
      <c r="AN136" s="5">
        <f t="shared" si="50"/>
        <v>7521.7103486068181</v>
      </c>
      <c r="AO136" s="5">
        <f t="shared" si="48"/>
        <v>7665.7893529970352</v>
      </c>
      <c r="AP136" s="4">
        <v>263375</v>
      </c>
      <c r="AQ136" s="4">
        <v>263756.68</v>
      </c>
      <c r="AR136" s="4">
        <v>264655.29700000002</v>
      </c>
      <c r="AS136" s="5">
        <f t="shared" si="54"/>
        <v>510.73039030627501</v>
      </c>
      <c r="AT136" s="5">
        <f t="shared" si="54"/>
        <v>511.31984336511709</v>
      </c>
      <c r="AU136" s="5">
        <f t="shared" si="54"/>
        <v>419.36887370510846</v>
      </c>
      <c r="AV136" s="5">
        <f t="shared" si="55"/>
        <v>450.5622477620243</v>
      </c>
      <c r="AW136" s="5">
        <f t="shared" si="55"/>
        <v>1390.3933175397078</v>
      </c>
      <c r="AX136" s="5">
        <f t="shared" si="55"/>
        <v>1392.6837756747423</v>
      </c>
      <c r="AY136" s="5">
        <f t="shared" si="51"/>
        <v>1312.1149770413176</v>
      </c>
      <c r="AZ136" s="5">
        <f t="shared" si="56"/>
        <v>1309.3417829792709</v>
      </c>
      <c r="BA136" s="5">
        <f t="shared" si="42"/>
        <v>497.57497519229508</v>
      </c>
      <c r="BB136" s="5">
        <f t="shared" si="42"/>
        <v>520.83286359742556</v>
      </c>
      <c r="BC136" s="5">
        <f t="shared" si="42"/>
        <v>537.36819666964345</v>
      </c>
      <c r="BD136" s="5">
        <f t="shared" si="57"/>
        <v>529.02884054033677</v>
      </c>
      <c r="BE136" s="5">
        <f t="shared" si="43"/>
        <v>2256.226771020958</v>
      </c>
      <c r="BF136" s="5">
        <f t="shared" si="43"/>
        <v>2197.4912687154483</v>
      </c>
      <c r="BG136" s="5">
        <f t="shared" si="43"/>
        <v>2233.4788383005307</v>
      </c>
      <c r="BH136" s="5">
        <f t="shared" si="58"/>
        <v>2331.7754288390547</v>
      </c>
      <c r="BI136" s="5">
        <f t="shared" si="58"/>
        <v>2331.4126112733347</v>
      </c>
      <c r="BJ136" s="5">
        <f t="shared" si="58"/>
        <v>2333.4024847778783</v>
      </c>
      <c r="BK136" s="5">
        <f t="shared" si="52"/>
        <v>2209.6243360131148</v>
      </c>
      <c r="BL136" s="5">
        <f t="shared" si="59"/>
        <v>2196.7670574131384</v>
      </c>
      <c r="BM136" s="5">
        <f t="shared" si="44"/>
        <v>2273.0059191191804</v>
      </c>
      <c r="BN136" s="5">
        <f t="shared" si="44"/>
        <v>2218.4000633128617</v>
      </c>
      <c r="BO136" s="5">
        <f t="shared" si="44"/>
        <v>2314.3928842655646</v>
      </c>
      <c r="BP136" s="5">
        <f t="shared" si="60"/>
        <v>2367.4895514558129</v>
      </c>
      <c r="BQ136" s="5">
        <f t="shared" si="45"/>
        <v>2766.9571613272333</v>
      </c>
      <c r="BR136" s="5">
        <f t="shared" si="45"/>
        <v>2708.8111120805652</v>
      </c>
      <c r="BS136" s="5">
        <f t="shared" si="45"/>
        <v>2652.8477120056396</v>
      </c>
      <c r="BT136" s="5">
        <f t="shared" si="61"/>
        <v>2782.3376766010788</v>
      </c>
      <c r="BU136" s="5">
        <f t="shared" si="61"/>
        <v>3721.8059288130426</v>
      </c>
      <c r="BV136" s="5">
        <f t="shared" si="61"/>
        <v>3726.0862604526214</v>
      </c>
      <c r="BW136" s="5">
        <f t="shared" si="53"/>
        <v>3521.7393130544319</v>
      </c>
      <c r="BX136" s="5">
        <f t="shared" si="62"/>
        <v>3506.1088403924086</v>
      </c>
      <c r="BY136" s="5">
        <f t="shared" si="46"/>
        <v>2770.5808943114753</v>
      </c>
      <c r="BZ136" s="5">
        <f t="shared" si="46"/>
        <v>2739.232926910287</v>
      </c>
      <c r="CA136" s="5">
        <f t="shared" si="46"/>
        <v>2851.7610809352086</v>
      </c>
      <c r="CB136" s="5">
        <f t="shared" si="63"/>
        <v>2896.5183919961496</v>
      </c>
    </row>
    <row r="137" spans="1:80" x14ac:dyDescent="0.3">
      <c r="A137" s="189" t="s">
        <v>229</v>
      </c>
      <c r="B137" s="189" t="s">
        <v>251</v>
      </c>
      <c r="C137" s="189" t="s">
        <v>278</v>
      </c>
      <c r="D137" s="189" t="s">
        <v>574</v>
      </c>
      <c r="E137" s="189" t="s">
        <v>575</v>
      </c>
      <c r="F137" s="4">
        <v>256.49198332389079</v>
      </c>
      <c r="G137" s="4">
        <v>255.3643785056089</v>
      </c>
      <c r="H137" s="4">
        <v>273.72378760510799</v>
      </c>
      <c r="I137" s="4">
        <v>273.76035663034781</v>
      </c>
      <c r="J137" s="4">
        <v>282.97257905052277</v>
      </c>
      <c r="K137" s="4">
        <v>274.17720413057918</v>
      </c>
      <c r="L137" s="4">
        <v>270.29806339456695</v>
      </c>
      <c r="M137" s="4">
        <v>266.52281788989171</v>
      </c>
      <c r="N137" s="4">
        <v>278.56248258837275</v>
      </c>
      <c r="O137" s="4">
        <v>248.41889867228471</v>
      </c>
      <c r="P137" s="4">
        <v>268.70776943625486</v>
      </c>
      <c r="Q137" s="4">
        <v>253.65499480514376</v>
      </c>
      <c r="R137" s="4">
        <v>644.22968440396596</v>
      </c>
      <c r="S137" s="4">
        <v>665.49298833021089</v>
      </c>
      <c r="T137" s="4">
        <v>682.3685718934662</v>
      </c>
      <c r="U137" s="4">
        <v>695.98898750245871</v>
      </c>
      <c r="V137" s="4">
        <v>660.42506986915714</v>
      </c>
      <c r="W137" s="4">
        <v>660.04879442146557</v>
      </c>
      <c r="X137" s="4">
        <v>690.21302128262448</v>
      </c>
      <c r="Y137" s="4">
        <v>688.16960610025558</v>
      </c>
      <c r="Z137" s="4">
        <v>666.5930962414227</v>
      </c>
      <c r="AA137" s="4">
        <v>662.1101422895174</v>
      </c>
      <c r="AB137" s="4">
        <v>691.58195919593163</v>
      </c>
      <c r="AC137" s="4">
        <v>694.70993717701174</v>
      </c>
      <c r="AD137" s="5">
        <f t="shared" si="49"/>
        <v>900.72166772785681</v>
      </c>
      <c r="AE137" s="5">
        <f t="shared" si="49"/>
        <v>920.85736683581979</v>
      </c>
      <c r="AF137" s="5">
        <f t="shared" si="49"/>
        <v>956.09235949857418</v>
      </c>
      <c r="AG137" s="5">
        <f t="shared" si="47"/>
        <v>969.74934413280653</v>
      </c>
      <c r="AH137" s="143">
        <v>943.3976489196798</v>
      </c>
      <c r="AI137" s="143">
        <v>934.22599855204476</v>
      </c>
      <c r="AJ137" s="143">
        <v>960.51108467719143</v>
      </c>
      <c r="AK137" s="143">
        <v>954.69242399014729</v>
      </c>
      <c r="AL137" s="5">
        <f t="shared" si="50"/>
        <v>945.15557882979545</v>
      </c>
      <c r="AM137" s="5">
        <f t="shared" si="50"/>
        <v>910.52904096180214</v>
      </c>
      <c r="AN137" s="5">
        <f t="shared" si="50"/>
        <v>960.28972863218655</v>
      </c>
      <c r="AO137" s="5">
        <f t="shared" si="48"/>
        <v>948.36493198215544</v>
      </c>
      <c r="AP137" s="4">
        <v>39474</v>
      </c>
      <c r="AQ137" s="4">
        <v>39192.385000000002</v>
      </c>
      <c r="AR137" s="4">
        <v>39289.71</v>
      </c>
      <c r="AS137" s="5">
        <f t="shared" si="54"/>
        <v>649.77449289124684</v>
      </c>
      <c r="AT137" s="5">
        <f t="shared" si="54"/>
        <v>646.91791687087425</v>
      </c>
      <c r="AU137" s="5">
        <f t="shared" si="54"/>
        <v>693.42804784189082</v>
      </c>
      <c r="AV137" s="5">
        <f t="shared" si="55"/>
        <v>698.50394822960584</v>
      </c>
      <c r="AW137" s="5">
        <f t="shared" si="55"/>
        <v>722.00908174004405</v>
      </c>
      <c r="AX137" s="5">
        <f t="shared" si="55"/>
        <v>699.56754132359936</v>
      </c>
      <c r="AY137" s="5">
        <f t="shared" si="51"/>
        <v>689.66985141263274</v>
      </c>
      <c r="AZ137" s="5">
        <f t="shared" si="56"/>
        <v>678.35272362634316</v>
      </c>
      <c r="BA137" s="5">
        <f t="shared" si="42"/>
        <v>710.75664976339851</v>
      </c>
      <c r="BB137" s="5">
        <f t="shared" si="42"/>
        <v>633.84481110880267</v>
      </c>
      <c r="BC137" s="5">
        <f t="shared" si="42"/>
        <v>685.61219082802654</v>
      </c>
      <c r="BD137" s="5">
        <f t="shared" si="57"/>
        <v>645.60159595258847</v>
      </c>
      <c r="BE137" s="5">
        <f t="shared" si="43"/>
        <v>1632.0354775395601</v>
      </c>
      <c r="BF137" s="5">
        <f t="shared" si="43"/>
        <v>1685.9020832198685</v>
      </c>
      <c r="BG137" s="5">
        <f t="shared" si="43"/>
        <v>1728.6532195710242</v>
      </c>
      <c r="BH137" s="5">
        <f t="shared" si="58"/>
        <v>1775.8270835073156</v>
      </c>
      <c r="BI137" s="5">
        <f t="shared" si="58"/>
        <v>1685.0851762891111</v>
      </c>
      <c r="BJ137" s="5">
        <f t="shared" si="58"/>
        <v>1684.1251034390114</v>
      </c>
      <c r="BK137" s="5">
        <f t="shared" si="52"/>
        <v>1761.0896128996089</v>
      </c>
      <c r="BL137" s="5">
        <f t="shared" si="59"/>
        <v>1751.5263057432992</v>
      </c>
      <c r="BM137" s="5">
        <f t="shared" si="44"/>
        <v>1700.8229946746612</v>
      </c>
      <c r="BN137" s="5">
        <f t="shared" si="44"/>
        <v>1689.3846656423625</v>
      </c>
      <c r="BO137" s="5">
        <f t="shared" si="44"/>
        <v>1764.5824799790357</v>
      </c>
      <c r="BP137" s="5">
        <f t="shared" si="60"/>
        <v>1768.1727281189192</v>
      </c>
      <c r="BQ137" s="5">
        <f t="shared" si="45"/>
        <v>2281.809970430807</v>
      </c>
      <c r="BR137" s="5">
        <f t="shared" si="45"/>
        <v>2332.8200000907427</v>
      </c>
      <c r="BS137" s="5">
        <f t="shared" si="45"/>
        <v>2422.0812674129152</v>
      </c>
      <c r="BT137" s="5">
        <f t="shared" si="61"/>
        <v>2474.3310317369214</v>
      </c>
      <c r="BU137" s="5">
        <f t="shared" si="61"/>
        <v>2407.0942580291548</v>
      </c>
      <c r="BV137" s="5">
        <f t="shared" si="61"/>
        <v>2383.6926447626106</v>
      </c>
      <c r="BW137" s="5">
        <f t="shared" si="53"/>
        <v>2450.7594643122416</v>
      </c>
      <c r="BX137" s="5">
        <f t="shared" si="62"/>
        <v>2429.879029369642</v>
      </c>
      <c r="BY137" s="5">
        <f t="shared" si="46"/>
        <v>2411.5796444380599</v>
      </c>
      <c r="BZ137" s="5">
        <f t="shared" si="46"/>
        <v>2323.2294767511653</v>
      </c>
      <c r="CA137" s="5">
        <f t="shared" si="46"/>
        <v>2450.1946708070623</v>
      </c>
      <c r="CB137" s="5">
        <f t="shared" si="63"/>
        <v>2413.7743240715072</v>
      </c>
    </row>
    <row r="138" spans="1:80" x14ac:dyDescent="0.3">
      <c r="A138" s="189" t="s">
        <v>223</v>
      </c>
      <c r="B138" s="189" t="s">
        <v>233</v>
      </c>
      <c r="C138" s="189" t="s">
        <v>249</v>
      </c>
      <c r="D138" s="189" t="s">
        <v>576</v>
      </c>
      <c r="E138" s="189" t="s">
        <v>577</v>
      </c>
      <c r="F138" s="4">
        <v>3150.9953549004608</v>
      </c>
      <c r="G138" s="4">
        <v>3130.6275350066689</v>
      </c>
      <c r="H138" s="4">
        <v>3293.483193790777</v>
      </c>
      <c r="I138" s="4">
        <v>3292.3462278458246</v>
      </c>
      <c r="J138" s="4">
        <v>3219.5965722375968</v>
      </c>
      <c r="K138" s="4">
        <v>3168.3998423294793</v>
      </c>
      <c r="L138" s="4">
        <v>3330.989230404075</v>
      </c>
      <c r="M138" s="4">
        <v>3061.1192167514737</v>
      </c>
      <c r="N138" s="4">
        <v>3434.9481025862315</v>
      </c>
      <c r="O138" s="4">
        <v>3493.0389703279334</v>
      </c>
      <c r="P138" s="4">
        <v>3505.7338566455965</v>
      </c>
      <c r="Q138" s="4">
        <v>3494.9441940856173</v>
      </c>
      <c r="R138" s="4">
        <v>4976.6261023470288</v>
      </c>
      <c r="S138" s="4">
        <v>5217.2879568765475</v>
      </c>
      <c r="T138" s="4">
        <v>5648.0519016830422</v>
      </c>
      <c r="U138" s="4">
        <v>5160.9951274509895</v>
      </c>
      <c r="V138" s="4">
        <v>5167.5995717246178</v>
      </c>
      <c r="W138" s="4">
        <v>5413.6105102362371</v>
      </c>
      <c r="X138" s="4">
        <v>5840.2226105840855</v>
      </c>
      <c r="Y138" s="4">
        <v>5275.1552121436653</v>
      </c>
      <c r="Z138" s="4">
        <v>5140.5182168097117</v>
      </c>
      <c r="AA138" s="4">
        <v>5240.7420153505718</v>
      </c>
      <c r="AB138" s="4">
        <v>5448.5472108361064</v>
      </c>
      <c r="AC138" s="4">
        <v>5413.4462342695233</v>
      </c>
      <c r="AD138" s="5">
        <f t="shared" si="49"/>
        <v>8127.6214572474892</v>
      </c>
      <c r="AE138" s="5">
        <f t="shared" si="49"/>
        <v>8347.9154918832173</v>
      </c>
      <c r="AF138" s="5">
        <f t="shared" si="49"/>
        <v>8941.5350954738187</v>
      </c>
      <c r="AG138" s="5">
        <f t="shared" si="47"/>
        <v>8453.3413552968141</v>
      </c>
      <c r="AH138" s="143">
        <v>8387.1961439622137</v>
      </c>
      <c r="AI138" s="143">
        <v>8582.0103525657178</v>
      </c>
      <c r="AJ138" s="143">
        <v>9171.2118409881605</v>
      </c>
      <c r="AK138" s="143">
        <v>8336.2744288951399</v>
      </c>
      <c r="AL138" s="5">
        <f t="shared" si="50"/>
        <v>8575.4663193959423</v>
      </c>
      <c r="AM138" s="5">
        <f t="shared" si="50"/>
        <v>8733.7809856785061</v>
      </c>
      <c r="AN138" s="5">
        <f t="shared" si="50"/>
        <v>8954.2810674817028</v>
      </c>
      <c r="AO138" s="5">
        <f t="shared" si="48"/>
        <v>8908.3904283551401</v>
      </c>
      <c r="AP138" s="4">
        <v>251332</v>
      </c>
      <c r="AQ138" s="4">
        <v>253322.084</v>
      </c>
      <c r="AR138" s="4">
        <v>255799.098</v>
      </c>
      <c r="AS138" s="5">
        <f t="shared" si="54"/>
        <v>1253.7183306942454</v>
      </c>
      <c r="AT138" s="5">
        <f t="shared" si="54"/>
        <v>1245.6143805829217</v>
      </c>
      <c r="AU138" s="5">
        <f t="shared" si="54"/>
        <v>1310.4114055475534</v>
      </c>
      <c r="AV138" s="5">
        <f t="shared" si="55"/>
        <v>1299.6680651994891</v>
      </c>
      <c r="AW138" s="5">
        <f t="shared" si="55"/>
        <v>1270.9498206392445</v>
      </c>
      <c r="AX138" s="5">
        <f t="shared" si="55"/>
        <v>1250.7396877129272</v>
      </c>
      <c r="AY138" s="5">
        <f t="shared" si="51"/>
        <v>1314.9225593786268</v>
      </c>
      <c r="AZ138" s="5">
        <f t="shared" si="56"/>
        <v>1196.6888236452944</v>
      </c>
      <c r="BA138" s="5">
        <f t="shared" si="42"/>
        <v>1355.9607786055601</v>
      </c>
      <c r="BB138" s="5">
        <f t="shared" si="42"/>
        <v>1378.8924025778713</v>
      </c>
      <c r="BC138" s="5">
        <f t="shared" si="42"/>
        <v>1383.9037644446335</v>
      </c>
      <c r="BD138" s="5">
        <f t="shared" si="57"/>
        <v>1366.2847998336638</v>
      </c>
      <c r="BE138" s="5">
        <f t="shared" si="43"/>
        <v>1980.1004656577868</v>
      </c>
      <c r="BF138" s="5">
        <f t="shared" si="43"/>
        <v>2075.8550271658792</v>
      </c>
      <c r="BG138" s="5">
        <f t="shared" si="43"/>
        <v>2247.2474263854356</v>
      </c>
      <c r="BH138" s="5">
        <f t="shared" si="58"/>
        <v>2037.3253867005885</v>
      </c>
      <c r="BI138" s="5">
        <f t="shared" si="58"/>
        <v>2039.9325199474586</v>
      </c>
      <c r="BJ138" s="5">
        <f t="shared" si="58"/>
        <v>2137.0464133068781</v>
      </c>
      <c r="BK138" s="5">
        <f t="shared" si="52"/>
        <v>2305.4534047588545</v>
      </c>
      <c r="BL138" s="5">
        <f t="shared" si="59"/>
        <v>2062.2258848401666</v>
      </c>
      <c r="BM138" s="5">
        <f t="shared" si="44"/>
        <v>2029.2420367146954</v>
      </c>
      <c r="BN138" s="5">
        <f t="shared" si="44"/>
        <v>2068.8058192946855</v>
      </c>
      <c r="BO138" s="5">
        <f t="shared" si="44"/>
        <v>2150.8378285866725</v>
      </c>
      <c r="BP138" s="5">
        <f t="shared" si="60"/>
        <v>2116.2882420599949</v>
      </c>
      <c r="BQ138" s="5">
        <f t="shared" si="45"/>
        <v>3233.8187963520322</v>
      </c>
      <c r="BR138" s="5">
        <f t="shared" si="45"/>
        <v>3321.4694077488011</v>
      </c>
      <c r="BS138" s="5">
        <f t="shared" si="45"/>
        <v>3557.658831932989</v>
      </c>
      <c r="BT138" s="5">
        <f t="shared" si="61"/>
        <v>3336.9934519000776</v>
      </c>
      <c r="BU138" s="5">
        <f t="shared" si="61"/>
        <v>3310.8823405867029</v>
      </c>
      <c r="BV138" s="5">
        <f t="shared" si="61"/>
        <v>3387.7861010198062</v>
      </c>
      <c r="BW138" s="5">
        <f t="shared" si="53"/>
        <v>3620.3759641374818</v>
      </c>
      <c r="BX138" s="5">
        <f t="shared" si="62"/>
        <v>3258.9147084854617</v>
      </c>
      <c r="BY138" s="5">
        <f t="shared" si="46"/>
        <v>3385.2028153202555</v>
      </c>
      <c r="BZ138" s="5">
        <f t="shared" si="46"/>
        <v>3447.6982218725575</v>
      </c>
      <c r="CA138" s="5">
        <f t="shared" si="46"/>
        <v>3534.7415930313055</v>
      </c>
      <c r="CB138" s="5">
        <f t="shared" si="63"/>
        <v>3482.5730418936587</v>
      </c>
    </row>
    <row r="139" spans="1:80" x14ac:dyDescent="0.3">
      <c r="A139" s="189" t="s">
        <v>229</v>
      </c>
      <c r="B139" s="189" t="s">
        <v>260</v>
      </c>
      <c r="C139" s="189" t="s">
        <v>271</v>
      </c>
      <c r="D139" s="189" t="s">
        <v>578</v>
      </c>
      <c r="E139" s="189" t="s">
        <v>579</v>
      </c>
      <c r="F139" s="4">
        <v>2732.9114383177839</v>
      </c>
      <c r="G139" s="4">
        <v>2554.5684848663627</v>
      </c>
      <c r="H139" s="4">
        <v>2456.3141154425762</v>
      </c>
      <c r="I139" s="4">
        <v>2557.727409312577</v>
      </c>
      <c r="J139" s="4">
        <v>2791.161348054613</v>
      </c>
      <c r="K139" s="4">
        <v>2781.4078406702979</v>
      </c>
      <c r="L139" s="4">
        <v>2864.4070990160976</v>
      </c>
      <c r="M139" s="4">
        <v>2831.7454435386171</v>
      </c>
      <c r="N139" s="4">
        <v>2720.9993149296397</v>
      </c>
      <c r="O139" s="4">
        <v>2633.6817005973676</v>
      </c>
      <c r="P139" s="4">
        <v>2792.7744721908994</v>
      </c>
      <c r="Q139" s="4">
        <v>2726.6736117291807</v>
      </c>
      <c r="R139" s="4">
        <v>6515.5386673481189</v>
      </c>
      <c r="S139" s="4">
        <v>6306.8618110335974</v>
      </c>
      <c r="T139" s="4">
        <v>6684.7609805484635</v>
      </c>
      <c r="U139" s="4">
        <v>6866.4447050270701</v>
      </c>
      <c r="V139" s="4">
        <v>6382.7443014034088</v>
      </c>
      <c r="W139" s="4">
        <v>6232.9549596587185</v>
      </c>
      <c r="X139" s="4">
        <v>6753.1519427077992</v>
      </c>
      <c r="Y139" s="4">
        <v>6693.9365532370366</v>
      </c>
      <c r="Z139" s="4">
        <v>6675.7219551096705</v>
      </c>
      <c r="AA139" s="4">
        <v>6907.1604394014585</v>
      </c>
      <c r="AB139" s="4">
        <v>7188.2545580553287</v>
      </c>
      <c r="AC139" s="4">
        <v>6973.1280247259783</v>
      </c>
      <c r="AD139" s="5">
        <f t="shared" si="49"/>
        <v>9248.4501056659028</v>
      </c>
      <c r="AE139" s="5">
        <f t="shared" si="49"/>
        <v>8861.4302958999597</v>
      </c>
      <c r="AF139" s="5">
        <f t="shared" si="49"/>
        <v>9141.0750959910401</v>
      </c>
      <c r="AG139" s="5">
        <f t="shared" si="47"/>
        <v>9424.1721143396462</v>
      </c>
      <c r="AH139" s="143">
        <v>9173.9056494580218</v>
      </c>
      <c r="AI139" s="143">
        <v>9014.362800329016</v>
      </c>
      <c r="AJ139" s="143">
        <v>9617.5590417238964</v>
      </c>
      <c r="AK139" s="143">
        <v>9525.6819967756546</v>
      </c>
      <c r="AL139" s="5">
        <f t="shared" si="50"/>
        <v>9396.7212700393102</v>
      </c>
      <c r="AM139" s="5">
        <f t="shared" si="50"/>
        <v>9540.8421399988256</v>
      </c>
      <c r="AN139" s="5">
        <f t="shared" si="50"/>
        <v>9981.0290302462272</v>
      </c>
      <c r="AO139" s="5">
        <f t="shared" si="48"/>
        <v>9699.8016364551586</v>
      </c>
      <c r="AP139" s="4">
        <v>325460</v>
      </c>
      <c r="AQ139" s="4">
        <v>327716.897</v>
      </c>
      <c r="AR139" s="4">
        <v>330221.31300000002</v>
      </c>
      <c r="AS139" s="5">
        <f t="shared" si="54"/>
        <v>839.70731835487732</v>
      </c>
      <c r="AT139" s="5">
        <f t="shared" si="54"/>
        <v>784.91012255464966</v>
      </c>
      <c r="AU139" s="5">
        <f t="shared" si="54"/>
        <v>754.72073847556567</v>
      </c>
      <c r="AV139" s="5">
        <f t="shared" si="55"/>
        <v>780.4685790469257</v>
      </c>
      <c r="AW139" s="5">
        <f t="shared" si="55"/>
        <v>851.69894308336904</v>
      </c>
      <c r="AX139" s="5">
        <f t="shared" si="55"/>
        <v>848.7227439695605</v>
      </c>
      <c r="AY139" s="5">
        <f t="shared" si="51"/>
        <v>874.04925569525869</v>
      </c>
      <c r="AZ139" s="5">
        <f t="shared" si="56"/>
        <v>857.52958154418604</v>
      </c>
      <c r="BA139" s="5">
        <f t="shared" si="42"/>
        <v>830.28960051749777</v>
      </c>
      <c r="BB139" s="5">
        <f t="shared" si="42"/>
        <v>803.64537950491069</v>
      </c>
      <c r="BC139" s="5">
        <f t="shared" si="42"/>
        <v>852.19117407635508</v>
      </c>
      <c r="BD139" s="5">
        <f t="shared" si="57"/>
        <v>825.71097151720812</v>
      </c>
      <c r="BE139" s="5">
        <f t="shared" si="43"/>
        <v>2001.9476025773117</v>
      </c>
      <c r="BF139" s="5">
        <f t="shared" si="43"/>
        <v>1937.8300900367472</v>
      </c>
      <c r="BG139" s="5">
        <f t="shared" si="43"/>
        <v>2053.9424139828134</v>
      </c>
      <c r="BH139" s="5">
        <f t="shared" si="58"/>
        <v>2095.2367021304581</v>
      </c>
      <c r="BI139" s="5">
        <f t="shared" si="58"/>
        <v>1947.6396730936362</v>
      </c>
      <c r="BJ139" s="5">
        <f t="shared" si="58"/>
        <v>1901.9327403367665</v>
      </c>
      <c r="BK139" s="5">
        <f t="shared" si="52"/>
        <v>2060.666387521605</v>
      </c>
      <c r="BL139" s="5">
        <f t="shared" si="59"/>
        <v>2027.1061526658748</v>
      </c>
      <c r="BM139" s="5">
        <f t="shared" si="44"/>
        <v>2037.0392909919658</v>
      </c>
      <c r="BN139" s="5">
        <f t="shared" si="44"/>
        <v>2107.6607592197047</v>
      </c>
      <c r="BO139" s="5">
        <f t="shared" si="44"/>
        <v>2193.4342183324557</v>
      </c>
      <c r="BP139" s="5">
        <f t="shared" si="60"/>
        <v>2111.6529279640949</v>
      </c>
      <c r="BQ139" s="5">
        <f t="shared" si="45"/>
        <v>2841.6549209321893</v>
      </c>
      <c r="BR139" s="5">
        <f t="shared" si="45"/>
        <v>2722.7402125913968</v>
      </c>
      <c r="BS139" s="5">
        <f t="shared" si="45"/>
        <v>2808.663152458379</v>
      </c>
      <c r="BT139" s="5">
        <f t="shared" si="61"/>
        <v>2875.7052811773833</v>
      </c>
      <c r="BU139" s="5">
        <f t="shared" si="61"/>
        <v>2799.3386161770054</v>
      </c>
      <c r="BV139" s="5">
        <f t="shared" si="61"/>
        <v>2750.6554843063268</v>
      </c>
      <c r="BW139" s="5">
        <f t="shared" si="53"/>
        <v>2934.7156432168636</v>
      </c>
      <c r="BX139" s="5">
        <f t="shared" si="62"/>
        <v>2884.6357342100609</v>
      </c>
      <c r="BY139" s="5">
        <f t="shared" si="46"/>
        <v>2867.3288915094636</v>
      </c>
      <c r="BZ139" s="5">
        <f t="shared" si="46"/>
        <v>2911.3061387246157</v>
      </c>
      <c r="CA139" s="5">
        <f t="shared" si="46"/>
        <v>3045.6253924088105</v>
      </c>
      <c r="CB139" s="5">
        <f t="shared" si="63"/>
        <v>2937.3638994813027</v>
      </c>
    </row>
    <row r="140" spans="1:80" x14ac:dyDescent="0.3">
      <c r="A140" s="189" t="s">
        <v>223</v>
      </c>
      <c r="B140" s="189" t="s">
        <v>233</v>
      </c>
      <c r="C140" s="189" t="s">
        <v>240</v>
      </c>
      <c r="D140" s="189" t="s">
        <v>580</v>
      </c>
      <c r="E140" s="189" t="s">
        <v>581</v>
      </c>
      <c r="F140" s="4">
        <v>2814.8596098966864</v>
      </c>
      <c r="G140" s="4">
        <v>2931.239549709519</v>
      </c>
      <c r="H140" s="4">
        <v>3366.5063037089876</v>
      </c>
      <c r="I140" s="4">
        <v>3333.5857060168146</v>
      </c>
      <c r="J140" s="4">
        <v>3273.4537287135036</v>
      </c>
      <c r="K140" s="4">
        <v>3020.0632227881301</v>
      </c>
      <c r="L140" s="4">
        <v>3230.4631302235466</v>
      </c>
      <c r="M140" s="4">
        <v>3352.9442895543179</v>
      </c>
      <c r="N140" s="4">
        <v>4131.3498437674079</v>
      </c>
      <c r="O140" s="4">
        <v>4829.0029332328568</v>
      </c>
      <c r="P140" s="4">
        <v>5446.3082980964209</v>
      </c>
      <c r="Q140" s="4">
        <v>5176.8162931936895</v>
      </c>
      <c r="R140" s="4">
        <v>6407.3362635076319</v>
      </c>
      <c r="S140" s="4">
        <v>6384.2310935468049</v>
      </c>
      <c r="T140" s="4">
        <v>6441.8162961040762</v>
      </c>
      <c r="U140" s="4">
        <v>6549.8652195107115</v>
      </c>
      <c r="V140" s="4">
        <v>6437.4642075933925</v>
      </c>
      <c r="W140" s="4">
        <v>6507.7083274714787</v>
      </c>
      <c r="X140" s="4">
        <v>6660.8694639070945</v>
      </c>
      <c r="Y140" s="4">
        <v>6604.011965883019</v>
      </c>
      <c r="Z140" s="4">
        <v>6764.8972505252605</v>
      </c>
      <c r="AA140" s="4">
        <v>6717.4840995445193</v>
      </c>
      <c r="AB140" s="4">
        <v>6935.3219358153856</v>
      </c>
      <c r="AC140" s="4">
        <v>7037.4559473571171</v>
      </c>
      <c r="AD140" s="5">
        <f t="shared" si="49"/>
        <v>9222.1958734043183</v>
      </c>
      <c r="AE140" s="5">
        <f t="shared" si="49"/>
        <v>9315.4706432563235</v>
      </c>
      <c r="AF140" s="5">
        <f t="shared" si="49"/>
        <v>9808.3225998130638</v>
      </c>
      <c r="AG140" s="5">
        <f t="shared" si="47"/>
        <v>9883.4509255275261</v>
      </c>
      <c r="AH140" s="143">
        <v>9710.9179363068961</v>
      </c>
      <c r="AI140" s="143">
        <v>9527.7715502596075</v>
      </c>
      <c r="AJ140" s="143">
        <v>9891.332594130643</v>
      </c>
      <c r="AK140" s="143">
        <v>9956.9562554373369</v>
      </c>
      <c r="AL140" s="5">
        <f t="shared" si="50"/>
        <v>10896.247094292668</v>
      </c>
      <c r="AM140" s="5">
        <f t="shared" si="50"/>
        <v>11546.487032777375</v>
      </c>
      <c r="AN140" s="5">
        <f t="shared" si="50"/>
        <v>12381.630233911806</v>
      </c>
      <c r="AO140" s="5">
        <f t="shared" si="48"/>
        <v>12214.272240550807</v>
      </c>
      <c r="AP140" s="4">
        <v>274589</v>
      </c>
      <c r="AQ140" s="4">
        <v>275263.17</v>
      </c>
      <c r="AR140" s="4">
        <v>275671.88799999998</v>
      </c>
      <c r="AS140" s="5">
        <f t="shared" si="54"/>
        <v>1025.1173972361189</v>
      </c>
      <c r="AT140" s="5">
        <f t="shared" si="54"/>
        <v>1067.5007191509926</v>
      </c>
      <c r="AU140" s="5">
        <f t="shared" si="54"/>
        <v>1226.0164477488127</v>
      </c>
      <c r="AV140" s="5">
        <f t="shared" si="55"/>
        <v>1211.0540273211323</v>
      </c>
      <c r="AW140" s="5">
        <f t="shared" si="55"/>
        <v>1189.2087592806199</v>
      </c>
      <c r="AX140" s="5">
        <f t="shared" si="55"/>
        <v>1097.1548510424152</v>
      </c>
      <c r="AY140" s="5">
        <f t="shared" si="51"/>
        <v>1173.5907605160353</v>
      </c>
      <c r="AZ140" s="5">
        <f t="shared" si="56"/>
        <v>1216.2808162558522</v>
      </c>
      <c r="BA140" s="5">
        <f t="shared" si="42"/>
        <v>1500.8727261868735</v>
      </c>
      <c r="BB140" s="5">
        <f t="shared" si="42"/>
        <v>1754.3222121698509</v>
      </c>
      <c r="BC140" s="5">
        <f t="shared" si="42"/>
        <v>1978.5822774969936</v>
      </c>
      <c r="BD140" s="5">
        <f t="shared" si="57"/>
        <v>1877.8905352850813</v>
      </c>
      <c r="BE140" s="5">
        <f t="shared" si="43"/>
        <v>2333.4278734791387</v>
      </c>
      <c r="BF140" s="5">
        <f t="shared" si="43"/>
        <v>2325.0134177067566</v>
      </c>
      <c r="BG140" s="5">
        <f t="shared" si="43"/>
        <v>2345.9848340989902</v>
      </c>
      <c r="BH140" s="5">
        <f t="shared" si="58"/>
        <v>2379.4920401122722</v>
      </c>
      <c r="BI140" s="5">
        <f t="shared" si="58"/>
        <v>2338.6580222822372</v>
      </c>
      <c r="BJ140" s="5">
        <f t="shared" si="58"/>
        <v>2364.1769174828146</v>
      </c>
      <c r="BK140" s="5">
        <f t="shared" si="52"/>
        <v>2419.8186280812993</v>
      </c>
      <c r="BL140" s="5">
        <f t="shared" si="59"/>
        <v>2395.6058827017646</v>
      </c>
      <c r="BM140" s="5">
        <f t="shared" si="44"/>
        <v>2457.6107477528726</v>
      </c>
      <c r="BN140" s="5">
        <f t="shared" si="44"/>
        <v>2440.3860856301694</v>
      </c>
      <c r="BO140" s="5">
        <f t="shared" si="44"/>
        <v>2519.524110623076</v>
      </c>
      <c r="BP140" s="5">
        <f t="shared" si="60"/>
        <v>2552.8377225599143</v>
      </c>
      <c r="BQ140" s="5">
        <f t="shared" si="45"/>
        <v>3358.5452707152576</v>
      </c>
      <c r="BR140" s="5">
        <f t="shared" si="45"/>
        <v>3392.5141368577488</v>
      </c>
      <c r="BS140" s="5">
        <f t="shared" si="45"/>
        <v>3572.0012818478031</v>
      </c>
      <c r="BT140" s="5">
        <f t="shared" si="61"/>
        <v>3590.5460674334049</v>
      </c>
      <c r="BU140" s="5">
        <f t="shared" si="61"/>
        <v>3527.8667815628573</v>
      </c>
      <c r="BV140" s="5">
        <f t="shared" si="61"/>
        <v>3461.3317685252291</v>
      </c>
      <c r="BW140" s="5">
        <f t="shared" si="53"/>
        <v>3593.4093885973352</v>
      </c>
      <c r="BX140" s="5">
        <f t="shared" si="62"/>
        <v>3611.8866989576163</v>
      </c>
      <c r="BY140" s="5">
        <f t="shared" si="46"/>
        <v>3958.4834739397461</v>
      </c>
      <c r="BZ140" s="5">
        <f t="shared" si="46"/>
        <v>4194.7082978000208</v>
      </c>
      <c r="CA140" s="5">
        <f t="shared" si="46"/>
        <v>4498.1063881200698</v>
      </c>
      <c r="CB140" s="5">
        <f t="shared" si="63"/>
        <v>4430.7282578449958</v>
      </c>
    </row>
    <row r="141" spans="1:80" x14ac:dyDescent="0.3">
      <c r="A141" s="189" t="s">
        <v>223</v>
      </c>
      <c r="B141" s="189" t="s">
        <v>242</v>
      </c>
      <c r="C141" s="189" t="s">
        <v>217</v>
      </c>
      <c r="D141" s="189" t="s">
        <v>582</v>
      </c>
      <c r="E141" s="189" t="s">
        <v>583</v>
      </c>
      <c r="F141" s="4">
        <v>3375.5692536886177</v>
      </c>
      <c r="G141" s="4">
        <v>3526.8361924308706</v>
      </c>
      <c r="H141" s="4">
        <v>3497.7392473213022</v>
      </c>
      <c r="I141" s="4">
        <v>3356.9065186880448</v>
      </c>
      <c r="J141" s="4">
        <v>3767.5985122079378</v>
      </c>
      <c r="K141" s="4">
        <v>3798.9742195357312</v>
      </c>
      <c r="L141" s="4">
        <v>3387.5714539376158</v>
      </c>
      <c r="M141" s="4">
        <v>3519.2335492689508</v>
      </c>
      <c r="N141" s="4">
        <v>3416.5955097948554</v>
      </c>
      <c r="O141" s="4">
        <v>3438.9836378488135</v>
      </c>
      <c r="P141" s="4">
        <v>3417.3837859872865</v>
      </c>
      <c r="Q141" s="4">
        <v>3438.0611298537642</v>
      </c>
      <c r="R141" s="4">
        <v>10180.018205712375</v>
      </c>
      <c r="S141" s="4">
        <v>10573.759193303958</v>
      </c>
      <c r="T141" s="4">
        <v>10781.157472364248</v>
      </c>
      <c r="U141" s="4">
        <v>10704.143389259229</v>
      </c>
      <c r="V141" s="4">
        <v>10472.70275337889</v>
      </c>
      <c r="W141" s="4">
        <v>10426.779558400816</v>
      </c>
      <c r="X141" s="4">
        <v>10463.689912884282</v>
      </c>
      <c r="Y141" s="4">
        <v>10589.918937796279</v>
      </c>
      <c r="Z141" s="4">
        <v>10672.625297771188</v>
      </c>
      <c r="AA141" s="4">
        <v>10390.160030127234</v>
      </c>
      <c r="AB141" s="4">
        <v>10784.743014768977</v>
      </c>
      <c r="AC141" s="4">
        <v>11067.768027183356</v>
      </c>
      <c r="AD141" s="5">
        <f t="shared" si="49"/>
        <v>13555.587459400993</v>
      </c>
      <c r="AE141" s="5">
        <f t="shared" si="49"/>
        <v>14100.595385734829</v>
      </c>
      <c r="AF141" s="5">
        <f t="shared" si="49"/>
        <v>14278.89671968555</v>
      </c>
      <c r="AG141" s="5">
        <f t="shared" si="47"/>
        <v>14061.049907947274</v>
      </c>
      <c r="AH141" s="143">
        <v>14240.30126558683</v>
      </c>
      <c r="AI141" s="143">
        <v>14225.753777936548</v>
      </c>
      <c r="AJ141" s="143">
        <v>13851.261366821898</v>
      </c>
      <c r="AK141" s="143">
        <v>14109.152487065228</v>
      </c>
      <c r="AL141" s="5">
        <f t="shared" si="50"/>
        <v>14089.220807566044</v>
      </c>
      <c r="AM141" s="5">
        <f t="shared" si="50"/>
        <v>13829.143667976048</v>
      </c>
      <c r="AN141" s="5">
        <f t="shared" si="50"/>
        <v>14202.126800756265</v>
      </c>
      <c r="AO141" s="5">
        <f t="shared" si="48"/>
        <v>14505.82915703712</v>
      </c>
      <c r="AP141" s="4">
        <v>577789</v>
      </c>
      <c r="AQ141" s="4">
        <v>581887.19700000004</v>
      </c>
      <c r="AR141" s="4">
        <v>585242.87600000005</v>
      </c>
      <c r="AS141" s="5">
        <f t="shared" si="54"/>
        <v>584.22179267667229</v>
      </c>
      <c r="AT141" s="5">
        <f t="shared" si="54"/>
        <v>610.40210049531413</v>
      </c>
      <c r="AU141" s="5">
        <f t="shared" si="54"/>
        <v>605.36618857771646</v>
      </c>
      <c r="AV141" s="5">
        <f t="shared" si="55"/>
        <v>576.89987612634218</v>
      </c>
      <c r="AW141" s="5">
        <f t="shared" si="55"/>
        <v>647.47919040534202</v>
      </c>
      <c r="AX141" s="5">
        <f t="shared" si="55"/>
        <v>652.87125049698091</v>
      </c>
      <c r="AY141" s="5">
        <f t="shared" si="51"/>
        <v>582.16978675638666</v>
      </c>
      <c r="AZ141" s="5">
        <f t="shared" si="56"/>
        <v>601.32872924863261</v>
      </c>
      <c r="BA141" s="5">
        <f t="shared" si="42"/>
        <v>587.15770469080371</v>
      </c>
      <c r="BB141" s="5">
        <f t="shared" si="42"/>
        <v>591.00520780985892</v>
      </c>
      <c r="BC141" s="5">
        <f t="shared" si="42"/>
        <v>587.29317359207789</v>
      </c>
      <c r="BD141" s="5">
        <f t="shared" si="57"/>
        <v>587.45886038837727</v>
      </c>
      <c r="BE141" s="5">
        <f t="shared" si="43"/>
        <v>1761.8920065477839</v>
      </c>
      <c r="BF141" s="5">
        <f t="shared" si="43"/>
        <v>1830.0381615613933</v>
      </c>
      <c r="BG141" s="5">
        <f t="shared" si="43"/>
        <v>1865.9333203581666</v>
      </c>
      <c r="BH141" s="5">
        <f t="shared" si="58"/>
        <v>1839.5564371317878</v>
      </c>
      <c r="BI141" s="5">
        <f t="shared" si="58"/>
        <v>1799.7822958422796</v>
      </c>
      <c r="BJ141" s="5">
        <f t="shared" si="58"/>
        <v>1791.8901828666314</v>
      </c>
      <c r="BK141" s="5">
        <f t="shared" si="52"/>
        <v>1798.2333976123348</v>
      </c>
      <c r="BL141" s="5">
        <f t="shared" si="59"/>
        <v>1809.4913021711484</v>
      </c>
      <c r="BM141" s="5">
        <f t="shared" si="44"/>
        <v>1834.1399076651599</v>
      </c>
      <c r="BN141" s="5">
        <f t="shared" si="44"/>
        <v>1785.5969479471521</v>
      </c>
      <c r="BO141" s="5">
        <f t="shared" si="44"/>
        <v>1853.4078547132865</v>
      </c>
      <c r="BP141" s="5">
        <f t="shared" si="60"/>
        <v>1891.1410084696795</v>
      </c>
      <c r="BQ141" s="5">
        <f t="shared" si="45"/>
        <v>2346.1137992244562</v>
      </c>
      <c r="BR141" s="5">
        <f t="shared" si="45"/>
        <v>2440.4402620567071</v>
      </c>
      <c r="BS141" s="5">
        <f t="shared" si="45"/>
        <v>2471.2995089358833</v>
      </c>
      <c r="BT141" s="5">
        <f t="shared" si="61"/>
        <v>2416.4563132581302</v>
      </c>
      <c r="BU141" s="5">
        <f t="shared" si="61"/>
        <v>2447.2614862476221</v>
      </c>
      <c r="BV141" s="5">
        <f t="shared" si="61"/>
        <v>2444.7614333636125</v>
      </c>
      <c r="BW141" s="5">
        <f t="shared" si="53"/>
        <v>2380.4031843687217</v>
      </c>
      <c r="BX141" s="5">
        <f t="shared" si="62"/>
        <v>2410.8200314197807</v>
      </c>
      <c r="BY141" s="5">
        <f t="shared" si="46"/>
        <v>2421.2976123559633</v>
      </c>
      <c r="BZ141" s="5">
        <f t="shared" si="46"/>
        <v>2376.6021557570111</v>
      </c>
      <c r="CA141" s="5">
        <f t="shared" si="46"/>
        <v>2440.7010283053646</v>
      </c>
      <c r="CB141" s="5">
        <f t="shared" si="63"/>
        <v>2478.5998688580567</v>
      </c>
    </row>
    <row r="142" spans="1:80" x14ac:dyDescent="0.3">
      <c r="A142" s="189" t="s">
        <v>229</v>
      </c>
      <c r="B142" s="189" t="s">
        <v>260</v>
      </c>
      <c r="C142" s="189" t="s">
        <v>265</v>
      </c>
      <c r="D142" s="189" t="s">
        <v>586</v>
      </c>
      <c r="E142" s="189" t="s">
        <v>587</v>
      </c>
      <c r="F142" s="4">
        <v>2257.5691383175485</v>
      </c>
      <c r="G142" s="4">
        <v>2092.6431980343864</v>
      </c>
      <c r="H142" s="4">
        <v>2260.1937414975428</v>
      </c>
      <c r="I142" s="4">
        <v>2362.7263138560274</v>
      </c>
      <c r="J142" s="4">
        <v>2198.8500558546289</v>
      </c>
      <c r="K142" s="4">
        <v>2150.3960215007687</v>
      </c>
      <c r="L142" s="4">
        <v>2381.4538390443377</v>
      </c>
      <c r="M142" s="4">
        <v>2279.9398246542405</v>
      </c>
      <c r="N142" s="4">
        <v>2513.7212853842911</v>
      </c>
      <c r="O142" s="4">
        <v>2481.050243189216</v>
      </c>
      <c r="P142" s="4">
        <v>2705.1987840772072</v>
      </c>
      <c r="Q142" s="4">
        <v>2856.8331361622331</v>
      </c>
      <c r="R142" s="4">
        <v>6325.216370449426</v>
      </c>
      <c r="S142" s="4">
        <v>6317.8695953077649</v>
      </c>
      <c r="T142" s="4">
        <v>6458.6425175736949</v>
      </c>
      <c r="U142" s="4">
        <v>6563.1990298178043</v>
      </c>
      <c r="V142" s="4">
        <v>6311.9736089068538</v>
      </c>
      <c r="W142" s="4">
        <v>6160.7297337365817</v>
      </c>
      <c r="X142" s="4">
        <v>6451.4710375676405</v>
      </c>
      <c r="Y142" s="4">
        <v>6283.6737033230002</v>
      </c>
      <c r="Z142" s="4">
        <v>6420.9629914861362</v>
      </c>
      <c r="AA142" s="4">
        <v>6557.5045498962027</v>
      </c>
      <c r="AB142" s="4">
        <v>6709.4354352653982</v>
      </c>
      <c r="AC142" s="4">
        <v>6888.1029478506407</v>
      </c>
      <c r="AD142" s="5">
        <f t="shared" si="49"/>
        <v>8582.7855087669741</v>
      </c>
      <c r="AE142" s="5">
        <f t="shared" si="49"/>
        <v>8410.5127933421518</v>
      </c>
      <c r="AF142" s="5">
        <f t="shared" si="49"/>
        <v>8718.8362590712386</v>
      </c>
      <c r="AG142" s="5">
        <f t="shared" si="47"/>
        <v>8925.9253436738327</v>
      </c>
      <c r="AH142" s="143">
        <v>8510.8236647614831</v>
      </c>
      <c r="AI142" s="143">
        <v>8311.1257552373499</v>
      </c>
      <c r="AJ142" s="143">
        <v>8832.9248766119781</v>
      </c>
      <c r="AK142" s="143">
        <v>8563.6135279772388</v>
      </c>
      <c r="AL142" s="5">
        <f t="shared" si="50"/>
        <v>8934.6842768704264</v>
      </c>
      <c r="AM142" s="5">
        <f t="shared" si="50"/>
        <v>9038.5547930854191</v>
      </c>
      <c r="AN142" s="5">
        <f t="shared" si="50"/>
        <v>9414.6342193426062</v>
      </c>
      <c r="AO142" s="5">
        <f t="shared" si="48"/>
        <v>9744.9360840128738</v>
      </c>
      <c r="AP142" s="4">
        <v>317459</v>
      </c>
      <c r="AQ142" s="4">
        <v>316693.57</v>
      </c>
      <c r="AR142" s="4">
        <v>318003.29300000001</v>
      </c>
      <c r="AS142" s="5">
        <f t="shared" si="54"/>
        <v>711.13722978953137</v>
      </c>
      <c r="AT142" s="5">
        <f t="shared" si="54"/>
        <v>659.18534300000522</v>
      </c>
      <c r="AU142" s="5">
        <f t="shared" si="54"/>
        <v>711.96398322225627</v>
      </c>
      <c r="AV142" s="5">
        <f t="shared" si="55"/>
        <v>746.06071536470654</v>
      </c>
      <c r="AW142" s="5">
        <f t="shared" si="55"/>
        <v>694.31471433241563</v>
      </c>
      <c r="AX142" s="5">
        <f t="shared" si="55"/>
        <v>679.01474017952705</v>
      </c>
      <c r="AY142" s="5">
        <f t="shared" si="51"/>
        <v>751.97416829281929</v>
      </c>
      <c r="AZ142" s="5">
        <f t="shared" si="56"/>
        <v>716.95478469596867</v>
      </c>
      <c r="BA142" s="5">
        <f t="shared" si="42"/>
        <v>793.73928728148519</v>
      </c>
      <c r="BB142" s="5">
        <f t="shared" si="42"/>
        <v>783.42299251267264</v>
      </c>
      <c r="BC142" s="5">
        <f t="shared" si="42"/>
        <v>854.2007291392772</v>
      </c>
      <c r="BD142" s="5">
        <f t="shared" si="57"/>
        <v>898.36589716139611</v>
      </c>
      <c r="BE142" s="5">
        <f t="shared" si="43"/>
        <v>1992.4514253649845</v>
      </c>
      <c r="BF142" s="5">
        <f t="shared" si="43"/>
        <v>1990.1371815912494</v>
      </c>
      <c r="BG142" s="5">
        <f t="shared" si="43"/>
        <v>2034.4808361311837</v>
      </c>
      <c r="BH142" s="5">
        <f t="shared" si="58"/>
        <v>2072.4130994569305</v>
      </c>
      <c r="BI142" s="5">
        <f t="shared" si="58"/>
        <v>1993.0854955175926</v>
      </c>
      <c r="BJ142" s="5">
        <f t="shared" si="58"/>
        <v>1945.328329127927</v>
      </c>
      <c r="BK142" s="5">
        <f t="shared" si="52"/>
        <v>2037.1335728627646</v>
      </c>
      <c r="BL142" s="5">
        <f t="shared" si="59"/>
        <v>1975.977557981766</v>
      </c>
      <c r="BM142" s="5">
        <f t="shared" si="44"/>
        <v>2027.5002714725581</v>
      </c>
      <c r="BN142" s="5">
        <f t="shared" si="44"/>
        <v>2070.6149954027178</v>
      </c>
      <c r="BO142" s="5">
        <f t="shared" si="44"/>
        <v>2118.5890939514175</v>
      </c>
      <c r="BP142" s="5">
        <f t="shared" si="60"/>
        <v>2166.0476792140139</v>
      </c>
      <c r="BQ142" s="5">
        <f t="shared" si="45"/>
        <v>2703.5886551545159</v>
      </c>
      <c r="BR142" s="5">
        <f t="shared" si="45"/>
        <v>2649.3225245912549</v>
      </c>
      <c r="BS142" s="5">
        <f t="shared" si="45"/>
        <v>2746.4448193534408</v>
      </c>
      <c r="BT142" s="5">
        <f t="shared" si="61"/>
        <v>2818.4738148216375</v>
      </c>
      <c r="BU142" s="5">
        <f t="shared" si="61"/>
        <v>2687.4002098500082</v>
      </c>
      <c r="BV142" s="5">
        <f t="shared" si="61"/>
        <v>2624.3430693074538</v>
      </c>
      <c r="BW142" s="5">
        <f t="shared" si="53"/>
        <v>2789.1077411555839</v>
      </c>
      <c r="BX142" s="5">
        <f t="shared" si="62"/>
        <v>2692.9323426777341</v>
      </c>
      <c r="BY142" s="5">
        <f t="shared" si="46"/>
        <v>2821.2395587540432</v>
      </c>
      <c r="BZ142" s="5">
        <f t="shared" si="46"/>
        <v>2854.0379879153907</v>
      </c>
      <c r="CA142" s="5">
        <f t="shared" si="46"/>
        <v>2972.7898230906949</v>
      </c>
      <c r="CB142" s="5">
        <f t="shared" si="63"/>
        <v>3064.4135763754102</v>
      </c>
    </row>
    <row r="143" spans="1:80" x14ac:dyDescent="0.3">
      <c r="A143" s="189" t="s">
        <v>256</v>
      </c>
      <c r="B143" s="189" t="s">
        <v>280</v>
      </c>
      <c r="C143" s="189" t="s">
        <v>304</v>
      </c>
      <c r="D143" s="189" t="s">
        <v>588</v>
      </c>
      <c r="E143" s="189" t="s">
        <v>589</v>
      </c>
      <c r="F143" s="4">
        <v>1573.7118465788712</v>
      </c>
      <c r="G143" s="4">
        <v>1528.9285538249101</v>
      </c>
      <c r="H143" s="4">
        <v>1710.333410436757</v>
      </c>
      <c r="I143" s="4">
        <v>1736.3800408710918</v>
      </c>
      <c r="J143" s="4">
        <v>1649.7717713058055</v>
      </c>
      <c r="K143" s="4">
        <v>1644.0077228973487</v>
      </c>
      <c r="L143" s="4">
        <v>1816.676166983749</v>
      </c>
      <c r="M143" s="4">
        <v>1671.9922584588082</v>
      </c>
      <c r="N143" s="4">
        <v>1901.0950747542204</v>
      </c>
      <c r="O143" s="4">
        <v>1771.7960132934954</v>
      </c>
      <c r="P143" s="4">
        <v>1744.0373486682802</v>
      </c>
      <c r="Q143" s="4">
        <v>1819.7308737057861</v>
      </c>
      <c r="R143" s="4">
        <v>2593.1270480895141</v>
      </c>
      <c r="S143" s="4">
        <v>2587.3444286348595</v>
      </c>
      <c r="T143" s="4">
        <v>2632.6075596100172</v>
      </c>
      <c r="U143" s="4">
        <v>2579.5827468534508</v>
      </c>
      <c r="V143" s="4">
        <v>2481.2139932124396</v>
      </c>
      <c r="W143" s="4">
        <v>2516.9406427837489</v>
      </c>
      <c r="X143" s="4">
        <v>2598.3414969638279</v>
      </c>
      <c r="Y143" s="4">
        <v>2432.7636757803875</v>
      </c>
      <c r="Z143" s="4">
        <v>2584.8072287948839</v>
      </c>
      <c r="AA143" s="4">
        <v>2644.7740960848291</v>
      </c>
      <c r="AB143" s="4">
        <v>2710.2239448749333</v>
      </c>
      <c r="AC143" s="4">
        <v>2626.242721400668</v>
      </c>
      <c r="AD143" s="5">
        <f t="shared" si="49"/>
        <v>4166.8388946683854</v>
      </c>
      <c r="AE143" s="5">
        <f t="shared" si="49"/>
        <v>4116.27298245977</v>
      </c>
      <c r="AF143" s="5">
        <f t="shared" si="49"/>
        <v>4342.9409700467741</v>
      </c>
      <c r="AG143" s="5">
        <f t="shared" si="47"/>
        <v>4315.9627877245421</v>
      </c>
      <c r="AH143" s="143">
        <v>4130.9857645182447</v>
      </c>
      <c r="AI143" s="143">
        <v>4160.948365681098</v>
      </c>
      <c r="AJ143" s="143">
        <v>4415.0176639475767</v>
      </c>
      <c r="AK143" s="143">
        <v>4104.755934239196</v>
      </c>
      <c r="AL143" s="5">
        <f t="shared" si="50"/>
        <v>4485.9023035491045</v>
      </c>
      <c r="AM143" s="5">
        <f t="shared" si="50"/>
        <v>4416.5701093783246</v>
      </c>
      <c r="AN143" s="5">
        <f t="shared" si="50"/>
        <v>4454.2612935432135</v>
      </c>
      <c r="AO143" s="5">
        <f t="shared" si="48"/>
        <v>4445.973595106454</v>
      </c>
      <c r="AP143" s="4">
        <v>148768</v>
      </c>
      <c r="AQ143" s="4">
        <v>149889.04699999999</v>
      </c>
      <c r="AR143" s="4">
        <v>150916.397</v>
      </c>
      <c r="AS143" s="5">
        <f t="shared" si="54"/>
        <v>1057.8295376551889</v>
      </c>
      <c r="AT143" s="5">
        <f t="shared" si="54"/>
        <v>1027.7267650468584</v>
      </c>
      <c r="AU143" s="5">
        <f t="shared" si="54"/>
        <v>1149.6648542944431</v>
      </c>
      <c r="AV143" s="5">
        <f t="shared" si="55"/>
        <v>1158.443579183669</v>
      </c>
      <c r="AW143" s="5">
        <f t="shared" si="55"/>
        <v>1100.6619925375905</v>
      </c>
      <c r="AX143" s="5">
        <f t="shared" si="55"/>
        <v>1096.8164491014134</v>
      </c>
      <c r="AY143" s="5">
        <f t="shared" si="51"/>
        <v>1212.0139552183216</v>
      </c>
      <c r="AZ143" s="5">
        <f t="shared" si="56"/>
        <v>1107.8930399185242</v>
      </c>
      <c r="BA143" s="5">
        <f t="shared" si="42"/>
        <v>1268.3348869075273</v>
      </c>
      <c r="BB143" s="5">
        <f t="shared" si="42"/>
        <v>1182.0717048748036</v>
      </c>
      <c r="BC143" s="5">
        <f t="shared" si="42"/>
        <v>1163.5522298492433</v>
      </c>
      <c r="BD143" s="5">
        <f t="shared" si="57"/>
        <v>1205.7873828685335</v>
      </c>
      <c r="BE143" s="5">
        <f t="shared" si="43"/>
        <v>1743.0677619444464</v>
      </c>
      <c r="BF143" s="5">
        <f t="shared" si="43"/>
        <v>1739.1807570410704</v>
      </c>
      <c r="BG143" s="5">
        <f t="shared" si="43"/>
        <v>1769.6060709359654</v>
      </c>
      <c r="BH143" s="5">
        <f t="shared" si="58"/>
        <v>1720.9948281634288</v>
      </c>
      <c r="BI143" s="5">
        <f t="shared" si="58"/>
        <v>1655.3671151251228</v>
      </c>
      <c r="BJ143" s="5">
        <f t="shared" si="58"/>
        <v>1679.2025122314299</v>
      </c>
      <c r="BK143" s="5">
        <f t="shared" si="52"/>
        <v>1733.5099188160348</v>
      </c>
      <c r="BL143" s="5">
        <f t="shared" si="59"/>
        <v>1611.994272418515</v>
      </c>
      <c r="BM143" s="5">
        <f t="shared" si="44"/>
        <v>1724.480394351219</v>
      </c>
      <c r="BN143" s="5">
        <f t="shared" si="44"/>
        <v>1764.4878988955272</v>
      </c>
      <c r="BO143" s="5">
        <f t="shared" si="44"/>
        <v>1808.1534302335872</v>
      </c>
      <c r="BP143" s="5">
        <f t="shared" si="60"/>
        <v>1740.1970717606439</v>
      </c>
      <c r="BQ143" s="5">
        <f t="shared" si="45"/>
        <v>2800.8972995996351</v>
      </c>
      <c r="BR143" s="5">
        <f t="shared" si="45"/>
        <v>2766.907522087929</v>
      </c>
      <c r="BS143" s="5">
        <f t="shared" si="45"/>
        <v>2919.2709252304085</v>
      </c>
      <c r="BT143" s="5">
        <f t="shared" si="61"/>
        <v>2879.4384073470974</v>
      </c>
      <c r="BU143" s="5">
        <f t="shared" si="61"/>
        <v>2756.0291076627132</v>
      </c>
      <c r="BV143" s="5">
        <f t="shared" si="61"/>
        <v>2776.0189613328439</v>
      </c>
      <c r="BW143" s="5">
        <f t="shared" si="53"/>
        <v>2945.5238740343561</v>
      </c>
      <c r="BX143" s="5">
        <f t="shared" si="62"/>
        <v>2719.887312337039</v>
      </c>
      <c r="BY143" s="5">
        <f t="shared" si="46"/>
        <v>2992.8152812587464</v>
      </c>
      <c r="BZ143" s="5">
        <f t="shared" si="46"/>
        <v>2946.5596037703308</v>
      </c>
      <c r="CA143" s="5">
        <f t="shared" si="46"/>
        <v>2971.70566008283</v>
      </c>
      <c r="CB143" s="5">
        <f t="shared" si="63"/>
        <v>2945.9844546291774</v>
      </c>
    </row>
    <row r="144" spans="1:80" x14ac:dyDescent="0.3">
      <c r="A144" s="189" t="s">
        <v>229</v>
      </c>
      <c r="B144" s="189" t="s">
        <v>260</v>
      </c>
      <c r="C144" s="189" t="s">
        <v>271</v>
      </c>
      <c r="D144" s="189" t="s">
        <v>590</v>
      </c>
      <c r="E144" s="189" t="s">
        <v>591</v>
      </c>
      <c r="F144" s="4">
        <v>2310.5142580633446</v>
      </c>
      <c r="G144" s="4">
        <v>2249.6316113337671</v>
      </c>
      <c r="H144" s="4">
        <v>2461.801663284316</v>
      </c>
      <c r="I144" s="4">
        <v>2707.7615377438783</v>
      </c>
      <c r="J144" s="4">
        <v>2818.2327819202233</v>
      </c>
      <c r="K144" s="4">
        <v>2789.5273939941262</v>
      </c>
      <c r="L144" s="4">
        <v>2875.9320881519507</v>
      </c>
      <c r="M144" s="4">
        <v>2849.429627268391</v>
      </c>
      <c r="N144" s="4">
        <v>2871.277386897832</v>
      </c>
      <c r="O144" s="4">
        <v>2961.0756566676346</v>
      </c>
      <c r="P144" s="4">
        <v>3046.0722229373187</v>
      </c>
      <c r="Q144" s="4">
        <v>2857.9134997597394</v>
      </c>
      <c r="R144" s="4">
        <v>3978.1826009703564</v>
      </c>
      <c r="S144" s="4">
        <v>4008.8833405300838</v>
      </c>
      <c r="T144" s="4">
        <v>4332.6136069979293</v>
      </c>
      <c r="U144" s="4">
        <v>4373.0701449491871</v>
      </c>
      <c r="V144" s="4">
        <v>4129.8989388213813</v>
      </c>
      <c r="W144" s="4">
        <v>4088.0595047039728</v>
      </c>
      <c r="X144" s="4">
        <v>4214.4414110228627</v>
      </c>
      <c r="Y144" s="4">
        <v>4175.1460757050763</v>
      </c>
      <c r="Z144" s="4">
        <v>4446.8985586167701</v>
      </c>
      <c r="AA144" s="4">
        <v>4663.9884591984692</v>
      </c>
      <c r="AB144" s="4">
        <v>4618.2063989424141</v>
      </c>
      <c r="AC144" s="4">
        <v>4407.7756808900149</v>
      </c>
      <c r="AD144" s="5">
        <f t="shared" si="49"/>
        <v>6288.696859033701</v>
      </c>
      <c r="AE144" s="5">
        <f t="shared" si="49"/>
        <v>6258.5149518638509</v>
      </c>
      <c r="AF144" s="5">
        <f t="shared" si="49"/>
        <v>6794.4152702822448</v>
      </c>
      <c r="AG144" s="5">
        <f t="shared" si="47"/>
        <v>7080.8316826930659</v>
      </c>
      <c r="AH144" s="143">
        <v>6948.131720741605</v>
      </c>
      <c r="AI144" s="143">
        <v>6877.5868986980986</v>
      </c>
      <c r="AJ144" s="143">
        <v>7090.3734991748133</v>
      </c>
      <c r="AK144" s="143">
        <v>7024.5757029734668</v>
      </c>
      <c r="AL144" s="5">
        <f t="shared" si="50"/>
        <v>7318.1759455146021</v>
      </c>
      <c r="AM144" s="5">
        <f t="shared" si="50"/>
        <v>7625.0641158661037</v>
      </c>
      <c r="AN144" s="5">
        <f t="shared" si="50"/>
        <v>7664.2786218797328</v>
      </c>
      <c r="AO144" s="5">
        <f t="shared" si="48"/>
        <v>7265.6891806497542</v>
      </c>
      <c r="AP144" s="4">
        <v>213933</v>
      </c>
      <c r="AQ144" s="4">
        <v>214078.40599999999</v>
      </c>
      <c r="AR144" s="4">
        <v>215186.351</v>
      </c>
      <c r="AS144" s="5">
        <f t="shared" si="54"/>
        <v>1080.0176962242126</v>
      </c>
      <c r="AT144" s="5">
        <f t="shared" si="54"/>
        <v>1051.5589513229688</v>
      </c>
      <c r="AU144" s="5">
        <f t="shared" si="54"/>
        <v>1150.7348858214093</v>
      </c>
      <c r="AV144" s="5">
        <f t="shared" si="55"/>
        <v>1264.8457115959086</v>
      </c>
      <c r="AW144" s="5">
        <f t="shared" si="55"/>
        <v>1316.4488817803619</v>
      </c>
      <c r="AX144" s="5">
        <f t="shared" si="55"/>
        <v>1303.0400618706617</v>
      </c>
      <c r="AY144" s="5">
        <f t="shared" si="51"/>
        <v>1343.401299499563</v>
      </c>
      <c r="AZ144" s="5">
        <f t="shared" si="56"/>
        <v>1324.168384298868</v>
      </c>
      <c r="BA144" s="5">
        <f t="shared" si="42"/>
        <v>1341.2270020815795</v>
      </c>
      <c r="BB144" s="5">
        <f t="shared" si="42"/>
        <v>1383.1734419153115</v>
      </c>
      <c r="BC144" s="5">
        <f t="shared" si="42"/>
        <v>1422.8769168513516</v>
      </c>
      <c r="BD144" s="5">
        <f t="shared" si="57"/>
        <v>1328.1109542861943</v>
      </c>
      <c r="BE144" s="5">
        <f t="shared" si="43"/>
        <v>1859.5460265458607</v>
      </c>
      <c r="BF144" s="5">
        <f t="shared" si="43"/>
        <v>1873.8966594822136</v>
      </c>
      <c r="BG144" s="5">
        <f t="shared" si="43"/>
        <v>2025.2198618249308</v>
      </c>
      <c r="BH144" s="5">
        <f t="shared" si="58"/>
        <v>2042.7422955256811</v>
      </c>
      <c r="BI144" s="5">
        <f t="shared" si="58"/>
        <v>1929.1525081802888</v>
      </c>
      <c r="BJ144" s="5">
        <f t="shared" si="58"/>
        <v>1909.6085313265894</v>
      </c>
      <c r="BK144" s="5">
        <f t="shared" si="52"/>
        <v>1968.6438673421655</v>
      </c>
      <c r="BL144" s="5">
        <f t="shared" si="59"/>
        <v>1940.2467007329271</v>
      </c>
      <c r="BM144" s="5">
        <f t="shared" si="44"/>
        <v>2077.2289189301841</v>
      </c>
      <c r="BN144" s="5">
        <f t="shared" si="44"/>
        <v>2178.6356439885253</v>
      </c>
      <c r="BO144" s="5">
        <f t="shared" si="44"/>
        <v>2157.2499932302444</v>
      </c>
      <c r="BP144" s="5">
        <f t="shared" si="60"/>
        <v>2048.352816248097</v>
      </c>
      <c r="BQ144" s="5">
        <f t="shared" si="45"/>
        <v>2939.5637227700731</v>
      </c>
      <c r="BR144" s="5">
        <f t="shared" si="45"/>
        <v>2925.4556108051825</v>
      </c>
      <c r="BS144" s="5">
        <f t="shared" si="45"/>
        <v>3175.9547476463404</v>
      </c>
      <c r="BT144" s="5">
        <f t="shared" si="61"/>
        <v>3307.5880071215897</v>
      </c>
      <c r="BU144" s="5">
        <f t="shared" si="61"/>
        <v>3245.6013899606505</v>
      </c>
      <c r="BV144" s="5">
        <f t="shared" si="61"/>
        <v>3212.6485931972511</v>
      </c>
      <c r="BW144" s="5">
        <f t="shared" si="53"/>
        <v>3312.045166841729</v>
      </c>
      <c r="BX144" s="5">
        <f t="shared" si="62"/>
        <v>3264.4150850317951</v>
      </c>
      <c r="BY144" s="5">
        <f t="shared" si="46"/>
        <v>3418.4559210117636</v>
      </c>
      <c r="BZ144" s="5">
        <f t="shared" si="46"/>
        <v>3561.8090859038366</v>
      </c>
      <c r="CA144" s="5">
        <f t="shared" si="46"/>
        <v>3580.1269100815957</v>
      </c>
      <c r="CB144" s="5">
        <f t="shared" si="63"/>
        <v>3376.4637705342911</v>
      </c>
    </row>
    <row r="145" spans="1:80" x14ac:dyDescent="0.3">
      <c r="A145" s="189" t="s">
        <v>247</v>
      </c>
      <c r="B145" s="189" t="s">
        <v>288</v>
      </c>
      <c r="C145" s="189" t="s">
        <v>293</v>
      </c>
      <c r="D145" s="189" t="s">
        <v>592</v>
      </c>
      <c r="E145" s="189" t="s">
        <v>593</v>
      </c>
      <c r="F145" s="4">
        <v>5533.4419151428538</v>
      </c>
      <c r="G145" s="4">
        <v>5520.732960398007</v>
      </c>
      <c r="H145" s="4">
        <v>5845.184653327844</v>
      </c>
      <c r="I145" s="4">
        <v>5683.5278269022792</v>
      </c>
      <c r="J145" s="4">
        <v>5614.1596852634657</v>
      </c>
      <c r="K145" s="4">
        <v>5696.6355746049894</v>
      </c>
      <c r="L145" s="4">
        <v>5859.0903699189912</v>
      </c>
      <c r="M145" s="4">
        <v>5640.7661336809324</v>
      </c>
      <c r="N145" s="4">
        <v>5942.5466542031591</v>
      </c>
      <c r="O145" s="4">
        <v>5950.9504397537194</v>
      </c>
      <c r="P145" s="4">
        <v>6026.2061856673536</v>
      </c>
      <c r="Q145" s="4">
        <v>6292.1475293105486</v>
      </c>
      <c r="R145" s="4">
        <v>11639.962862081646</v>
      </c>
      <c r="S145" s="4">
        <v>11720.726954715188</v>
      </c>
      <c r="T145" s="4">
        <v>12625.005921378066</v>
      </c>
      <c r="U145" s="4">
        <v>13019.720183642712</v>
      </c>
      <c r="V145" s="4">
        <v>12125.704529738523</v>
      </c>
      <c r="W145" s="4">
        <v>12059.898625118421</v>
      </c>
      <c r="X145" s="4">
        <v>12667.26509440747</v>
      </c>
      <c r="Y145" s="4">
        <v>12681.943186826938</v>
      </c>
      <c r="Z145" s="4">
        <v>12460.493276358364</v>
      </c>
      <c r="AA145" s="4">
        <v>12125.631227567395</v>
      </c>
      <c r="AB145" s="4">
        <v>13023.907755612752</v>
      </c>
      <c r="AC145" s="4">
        <v>13114.937825364319</v>
      </c>
      <c r="AD145" s="5">
        <f t="shared" si="49"/>
        <v>17173.404777224499</v>
      </c>
      <c r="AE145" s="5">
        <f t="shared" si="49"/>
        <v>17241.459915113195</v>
      </c>
      <c r="AF145" s="5">
        <f t="shared" si="49"/>
        <v>18470.19057470591</v>
      </c>
      <c r="AG145" s="5">
        <f t="shared" si="47"/>
        <v>18703.24801054499</v>
      </c>
      <c r="AH145" s="143">
        <v>17739.864215001991</v>
      </c>
      <c r="AI145" s="143">
        <v>17756.53419972341</v>
      </c>
      <c r="AJ145" s="143">
        <v>18526.355464326462</v>
      </c>
      <c r="AK145" s="143">
        <v>18322.709320507871</v>
      </c>
      <c r="AL145" s="5">
        <f t="shared" si="50"/>
        <v>18403.039930561521</v>
      </c>
      <c r="AM145" s="5">
        <f t="shared" si="50"/>
        <v>18076.581667321116</v>
      </c>
      <c r="AN145" s="5">
        <f t="shared" si="50"/>
        <v>19050.113941280106</v>
      </c>
      <c r="AO145" s="5">
        <f t="shared" si="48"/>
        <v>19407.085354674869</v>
      </c>
      <c r="AP145" s="4">
        <v>555195</v>
      </c>
      <c r="AQ145" s="4">
        <v>558214.576</v>
      </c>
      <c r="AR145" s="4">
        <v>561858.04600000009</v>
      </c>
      <c r="AS145" s="5">
        <f t="shared" si="54"/>
        <v>996.66638120711718</v>
      </c>
      <c r="AT145" s="5">
        <f t="shared" si="54"/>
        <v>994.37728372878121</v>
      </c>
      <c r="AU145" s="5">
        <f t="shared" si="54"/>
        <v>1052.8165155175827</v>
      </c>
      <c r="AV145" s="5">
        <f t="shared" si="55"/>
        <v>1018.1618451507937</v>
      </c>
      <c r="AW145" s="5">
        <f t="shared" si="55"/>
        <v>1005.7350572055764</v>
      </c>
      <c r="AX145" s="5">
        <f t="shared" si="55"/>
        <v>1020.5100009077853</v>
      </c>
      <c r="AY145" s="5">
        <f t="shared" si="51"/>
        <v>1049.6125722662948</v>
      </c>
      <c r="AZ145" s="5">
        <f t="shared" si="56"/>
        <v>1003.948626141225</v>
      </c>
      <c r="BA145" s="5">
        <f t="shared" si="42"/>
        <v>1064.56314644911</v>
      </c>
      <c r="BB145" s="5">
        <f t="shared" si="42"/>
        <v>1066.0686222843667</v>
      </c>
      <c r="BC145" s="5">
        <f t="shared" si="42"/>
        <v>1079.5501308563742</v>
      </c>
      <c r="BD145" s="5">
        <f t="shared" si="57"/>
        <v>1119.8820723678925</v>
      </c>
      <c r="BE145" s="5">
        <f t="shared" si="43"/>
        <v>2096.5539787068769</v>
      </c>
      <c r="BF145" s="5">
        <f t="shared" si="43"/>
        <v>2111.1009563694174</v>
      </c>
      <c r="BG145" s="5">
        <f t="shared" si="43"/>
        <v>2273.9768768411218</v>
      </c>
      <c r="BH145" s="5">
        <f t="shared" si="58"/>
        <v>2332.3862800104866</v>
      </c>
      <c r="BI145" s="5">
        <f t="shared" si="58"/>
        <v>2172.2300081498629</v>
      </c>
      <c r="BJ145" s="5">
        <f t="shared" si="58"/>
        <v>2160.4413685389723</v>
      </c>
      <c r="BK145" s="5">
        <f t="shared" si="52"/>
        <v>2269.2465655729256</v>
      </c>
      <c r="BL145" s="5">
        <f t="shared" si="59"/>
        <v>2257.1436463556379</v>
      </c>
      <c r="BM145" s="5">
        <f t="shared" si="44"/>
        <v>2232.204928371194</v>
      </c>
      <c r="BN145" s="5">
        <f t="shared" si="44"/>
        <v>2172.2168766097207</v>
      </c>
      <c r="BO145" s="5">
        <f t="shared" si="44"/>
        <v>2333.1364524620999</v>
      </c>
      <c r="BP145" s="5">
        <f t="shared" si="60"/>
        <v>2334.2084212787649</v>
      </c>
      <c r="BQ145" s="5">
        <f t="shared" si="45"/>
        <v>3093.2203599139939</v>
      </c>
      <c r="BR145" s="5">
        <f t="shared" si="45"/>
        <v>3105.478240098199</v>
      </c>
      <c r="BS145" s="5">
        <f t="shared" si="45"/>
        <v>3326.7933923587048</v>
      </c>
      <c r="BT145" s="5">
        <f t="shared" si="61"/>
        <v>3350.5481251612805</v>
      </c>
      <c r="BU145" s="5">
        <f t="shared" si="61"/>
        <v>3177.9650653554399</v>
      </c>
      <c r="BV145" s="5">
        <f t="shared" si="61"/>
        <v>3180.9513694467573</v>
      </c>
      <c r="BW145" s="5">
        <f t="shared" si="53"/>
        <v>3318.8591378392211</v>
      </c>
      <c r="BX145" s="5">
        <f t="shared" si="62"/>
        <v>3261.0922724968627</v>
      </c>
      <c r="BY145" s="5">
        <f t="shared" si="46"/>
        <v>3296.7680748203034</v>
      </c>
      <c r="BZ145" s="5">
        <f t="shared" si="46"/>
        <v>3238.2854988940876</v>
      </c>
      <c r="CA145" s="5">
        <f t="shared" si="46"/>
        <v>3412.6865833184734</v>
      </c>
      <c r="CB145" s="5">
        <f t="shared" si="63"/>
        <v>3454.0904936466582</v>
      </c>
    </row>
    <row r="146" spans="1:80" x14ac:dyDescent="0.3">
      <c r="A146" s="189" t="s">
        <v>247</v>
      </c>
      <c r="B146" s="189" t="s">
        <v>288</v>
      </c>
      <c r="C146" s="189" t="s">
        <v>299</v>
      </c>
      <c r="D146" s="189" t="s">
        <v>594</v>
      </c>
      <c r="E146" s="189" t="s">
        <v>595</v>
      </c>
      <c r="F146" s="4">
        <v>2283.0777819234445</v>
      </c>
      <c r="G146" s="4">
        <v>2314.4341994439724</v>
      </c>
      <c r="H146" s="4">
        <v>2393.502355951985</v>
      </c>
      <c r="I146" s="4">
        <v>2331.2427892401606</v>
      </c>
      <c r="J146" s="4">
        <v>2023.9843650971977</v>
      </c>
      <c r="K146" s="4">
        <v>2094.6225873755689</v>
      </c>
      <c r="L146" s="4">
        <v>2101.2947080478934</v>
      </c>
      <c r="M146" s="4">
        <v>2086.8725824141297</v>
      </c>
      <c r="N146" s="4">
        <v>2459.1960773733235</v>
      </c>
      <c r="O146" s="4">
        <v>2770.7736663436017</v>
      </c>
      <c r="P146" s="4">
        <v>3007.2612197996646</v>
      </c>
      <c r="Q146" s="4">
        <v>2972.733268941814</v>
      </c>
      <c r="R146" s="4">
        <v>4320.7461309040518</v>
      </c>
      <c r="S146" s="4">
        <v>4312.1719794398305</v>
      </c>
      <c r="T146" s="4">
        <v>4633.525282370163</v>
      </c>
      <c r="U146" s="4">
        <v>4792.7112635320436</v>
      </c>
      <c r="V146" s="4">
        <v>4782.8279556434572</v>
      </c>
      <c r="W146" s="4">
        <v>4838.6697087836728</v>
      </c>
      <c r="X146" s="4">
        <v>4960.010929641343</v>
      </c>
      <c r="Y146" s="4">
        <v>4759.8466003986887</v>
      </c>
      <c r="Z146" s="4">
        <v>4690.1464724530806</v>
      </c>
      <c r="AA146" s="4">
        <v>4685.2457273776981</v>
      </c>
      <c r="AB146" s="4">
        <v>4975.2758104803352</v>
      </c>
      <c r="AC146" s="4">
        <v>4899.2066854354171</v>
      </c>
      <c r="AD146" s="5">
        <f t="shared" si="49"/>
        <v>6603.8239128274963</v>
      </c>
      <c r="AE146" s="5">
        <f t="shared" si="49"/>
        <v>6626.6061788838033</v>
      </c>
      <c r="AF146" s="5">
        <f t="shared" si="49"/>
        <v>7027.0276383221481</v>
      </c>
      <c r="AG146" s="5">
        <f t="shared" si="47"/>
        <v>7123.9540527722038</v>
      </c>
      <c r="AH146" s="143">
        <v>6806.8123207406552</v>
      </c>
      <c r="AI146" s="143">
        <v>6933.2922961592412</v>
      </c>
      <c r="AJ146" s="143">
        <v>7061.3056376892355</v>
      </c>
      <c r="AK146" s="143">
        <v>6846.719182812818</v>
      </c>
      <c r="AL146" s="5">
        <f t="shared" si="50"/>
        <v>7149.3425498264041</v>
      </c>
      <c r="AM146" s="5">
        <f t="shared" si="50"/>
        <v>7456.0193937212998</v>
      </c>
      <c r="AN146" s="5">
        <f t="shared" si="50"/>
        <v>7982.5370302800002</v>
      </c>
      <c r="AO146" s="5">
        <f t="shared" si="48"/>
        <v>7871.9399543772306</v>
      </c>
      <c r="AP146" s="4">
        <v>279027</v>
      </c>
      <c r="AQ146" s="4">
        <v>281871.674</v>
      </c>
      <c r="AR146" s="4">
        <v>284501.386</v>
      </c>
      <c r="AS146" s="5">
        <f t="shared" si="54"/>
        <v>818.22826533756393</v>
      </c>
      <c r="AT146" s="5">
        <f t="shared" si="54"/>
        <v>829.46603713761476</v>
      </c>
      <c r="AU146" s="5">
        <f t="shared" si="54"/>
        <v>857.80313588003492</v>
      </c>
      <c r="AV146" s="5">
        <f t="shared" si="55"/>
        <v>827.05819856171877</v>
      </c>
      <c r="AW146" s="5">
        <f t="shared" si="55"/>
        <v>718.05170642907444</v>
      </c>
      <c r="AX146" s="5">
        <f t="shared" si="55"/>
        <v>743.11212533387402</v>
      </c>
      <c r="AY146" s="5">
        <f t="shared" si="51"/>
        <v>745.47920272680312</v>
      </c>
      <c r="AZ146" s="5">
        <f t="shared" si="56"/>
        <v>733.51930257876836</v>
      </c>
      <c r="BA146" s="5">
        <f t="shared" si="42"/>
        <v>872.45236191179799</v>
      </c>
      <c r="BB146" s="5">
        <f t="shared" si="42"/>
        <v>982.99117006826373</v>
      </c>
      <c r="BC146" s="5">
        <f t="shared" si="42"/>
        <v>1066.8901834384624</v>
      </c>
      <c r="BD146" s="5">
        <f t="shared" si="57"/>
        <v>1044.8923679204199</v>
      </c>
      <c r="BE146" s="5">
        <f t="shared" si="43"/>
        <v>1548.5046719149229</v>
      </c>
      <c r="BF146" s="5">
        <f t="shared" si="43"/>
        <v>1545.4317967221202</v>
      </c>
      <c r="BG146" s="5">
        <f t="shared" si="43"/>
        <v>1660.6010466263706</v>
      </c>
      <c r="BH146" s="5">
        <f t="shared" si="58"/>
        <v>1700.3167418419077</v>
      </c>
      <c r="BI146" s="5">
        <f t="shared" si="58"/>
        <v>1696.8104271603599</v>
      </c>
      <c r="BJ146" s="5">
        <f t="shared" si="58"/>
        <v>1716.6214824351853</v>
      </c>
      <c r="BK146" s="5">
        <f t="shared" si="52"/>
        <v>1759.6698736182136</v>
      </c>
      <c r="BL146" s="5">
        <f t="shared" si="59"/>
        <v>1673.0486509470604</v>
      </c>
      <c r="BM146" s="5">
        <f t="shared" si="44"/>
        <v>1663.929690378566</v>
      </c>
      <c r="BN146" s="5">
        <f t="shared" si="44"/>
        <v>1662.1910463332681</v>
      </c>
      <c r="BO146" s="5">
        <f t="shared" si="44"/>
        <v>1765.0854163091021</v>
      </c>
      <c r="BP146" s="5">
        <f t="shared" si="60"/>
        <v>1722.03262497829</v>
      </c>
      <c r="BQ146" s="5">
        <f t="shared" si="45"/>
        <v>2366.7329372524869</v>
      </c>
      <c r="BR146" s="5">
        <f t="shared" si="45"/>
        <v>2374.8978338597353</v>
      </c>
      <c r="BS146" s="5">
        <f t="shared" si="45"/>
        <v>2518.4041825064055</v>
      </c>
      <c r="BT146" s="5">
        <f t="shared" si="61"/>
        <v>2527.3749404036266</v>
      </c>
      <c r="BU146" s="5">
        <f t="shared" si="61"/>
        <v>2414.8621335894345</v>
      </c>
      <c r="BV146" s="5">
        <f t="shared" si="61"/>
        <v>2459.7336077690593</v>
      </c>
      <c r="BW146" s="5">
        <f t="shared" si="53"/>
        <v>2505.1490763450165</v>
      </c>
      <c r="BX146" s="5">
        <f t="shared" si="62"/>
        <v>2406.5679535258287</v>
      </c>
      <c r="BY146" s="5">
        <f t="shared" si="46"/>
        <v>2536.3820522903638</v>
      </c>
      <c r="BZ146" s="5">
        <f t="shared" si="46"/>
        <v>2645.1822164015316</v>
      </c>
      <c r="CA146" s="5">
        <f t="shared" si="46"/>
        <v>2831.9755997475645</v>
      </c>
      <c r="CB146" s="5">
        <f t="shared" si="63"/>
        <v>2766.9249928987097</v>
      </c>
    </row>
    <row r="147" spans="1:80" x14ac:dyDescent="0.3">
      <c r="A147" s="189" t="s">
        <v>223</v>
      </c>
      <c r="B147" s="189" t="s">
        <v>218</v>
      </c>
      <c r="C147" s="189" t="s">
        <v>231</v>
      </c>
      <c r="D147" s="189" t="s">
        <v>596</v>
      </c>
      <c r="E147" s="189" t="s">
        <v>597</v>
      </c>
      <c r="F147" s="4">
        <v>1443.8444741554415</v>
      </c>
      <c r="G147" s="4">
        <v>1495.5089412552716</v>
      </c>
      <c r="H147" s="4">
        <v>1608.3741523346798</v>
      </c>
      <c r="I147" s="4">
        <v>1834.2128368467663</v>
      </c>
      <c r="J147" s="4">
        <v>1631.0571780644455</v>
      </c>
      <c r="K147" s="4">
        <v>1612.0239821886676</v>
      </c>
      <c r="L147" s="4">
        <v>1532.2355940654595</v>
      </c>
      <c r="M147" s="4">
        <v>1517.2971070205213</v>
      </c>
      <c r="N147" s="4">
        <v>2123.3302454805184</v>
      </c>
      <c r="O147" s="4">
        <v>2054.7428002540159</v>
      </c>
      <c r="P147" s="4">
        <v>2043.2581664155496</v>
      </c>
      <c r="Q147" s="4">
        <v>2089.6229109373517</v>
      </c>
      <c r="R147" s="4">
        <v>3465.4815776227188</v>
      </c>
      <c r="S147" s="4">
        <v>3549.4517161157164</v>
      </c>
      <c r="T147" s="4">
        <v>3743.7107481478429</v>
      </c>
      <c r="U147" s="4">
        <v>3689.2952076745396</v>
      </c>
      <c r="V147" s="4">
        <v>3749.621639748626</v>
      </c>
      <c r="W147" s="4">
        <v>3672.261948928709</v>
      </c>
      <c r="X147" s="4">
        <v>3729.4453543342906</v>
      </c>
      <c r="Y147" s="4">
        <v>3681.8562535010897</v>
      </c>
      <c r="Z147" s="4">
        <v>3493.1651889405384</v>
      </c>
      <c r="AA147" s="4">
        <v>3311.2135224811404</v>
      </c>
      <c r="AB147" s="4">
        <v>3551.5593828594165</v>
      </c>
      <c r="AC147" s="4">
        <v>3615.6401506405409</v>
      </c>
      <c r="AD147" s="5">
        <f t="shared" si="49"/>
        <v>4909.32605177816</v>
      </c>
      <c r="AE147" s="5">
        <f t="shared" si="49"/>
        <v>5044.960657370988</v>
      </c>
      <c r="AF147" s="5">
        <f t="shared" si="49"/>
        <v>5352.0849004825232</v>
      </c>
      <c r="AG147" s="5">
        <f t="shared" si="47"/>
        <v>5523.5080445213061</v>
      </c>
      <c r="AH147" s="143">
        <v>5380.6788178130719</v>
      </c>
      <c r="AI147" s="143">
        <v>5284.2859311173761</v>
      </c>
      <c r="AJ147" s="143">
        <v>5261.6809483997504</v>
      </c>
      <c r="AK147" s="143">
        <v>5199.1533605216109</v>
      </c>
      <c r="AL147" s="5">
        <f t="shared" si="50"/>
        <v>5616.4954344210564</v>
      </c>
      <c r="AM147" s="5">
        <f t="shared" si="50"/>
        <v>5365.9563227351564</v>
      </c>
      <c r="AN147" s="5">
        <f t="shared" si="50"/>
        <v>5594.817549274966</v>
      </c>
      <c r="AO147" s="5">
        <f t="shared" si="48"/>
        <v>5705.2630615778926</v>
      </c>
      <c r="AP147" s="4">
        <v>149555</v>
      </c>
      <c r="AQ147" s="4">
        <v>149469.95199999999</v>
      </c>
      <c r="AR147" s="4">
        <v>149663.31200000001</v>
      </c>
      <c r="AS147" s="5">
        <f t="shared" si="54"/>
        <v>965.42708311687443</v>
      </c>
      <c r="AT147" s="5">
        <f t="shared" si="54"/>
        <v>999.97254605681633</v>
      </c>
      <c r="AU147" s="5">
        <f t="shared" si="54"/>
        <v>1075.4399066127378</v>
      </c>
      <c r="AV147" s="5">
        <f t="shared" si="55"/>
        <v>1227.1448624314583</v>
      </c>
      <c r="AW147" s="5">
        <f t="shared" si="55"/>
        <v>1091.2274716355337</v>
      </c>
      <c r="AX147" s="5">
        <f t="shared" si="55"/>
        <v>1078.4936775711735</v>
      </c>
      <c r="AY147" s="5">
        <f t="shared" si="51"/>
        <v>1025.1127892684808</v>
      </c>
      <c r="AZ147" s="5">
        <f t="shared" si="56"/>
        <v>1013.8069823154264</v>
      </c>
      <c r="BA147" s="5">
        <f t="shared" si="42"/>
        <v>1420.5733106012628</v>
      </c>
      <c r="BB147" s="5">
        <f t="shared" si="42"/>
        <v>1374.6861979684159</v>
      </c>
      <c r="BC147" s="5">
        <f t="shared" si="42"/>
        <v>1367.0026243238171</v>
      </c>
      <c r="BD147" s="5">
        <f t="shared" si="57"/>
        <v>1396.2158681463309</v>
      </c>
      <c r="BE147" s="5">
        <f t="shared" si="43"/>
        <v>2317.1953980961644</v>
      </c>
      <c r="BF147" s="5">
        <f t="shared" si="43"/>
        <v>2373.3420588517379</v>
      </c>
      <c r="BG147" s="5">
        <f t="shared" si="43"/>
        <v>2503.2334245915167</v>
      </c>
      <c r="BH147" s="5">
        <f t="shared" si="58"/>
        <v>2468.2520856596916</v>
      </c>
      <c r="BI147" s="5">
        <f t="shared" si="58"/>
        <v>2508.6123261407261</v>
      </c>
      <c r="BJ147" s="5">
        <f t="shared" si="58"/>
        <v>2456.8563111124231</v>
      </c>
      <c r="BK147" s="5">
        <f t="shared" si="52"/>
        <v>2495.1137699798624</v>
      </c>
      <c r="BL147" s="5">
        <f t="shared" si="59"/>
        <v>2460.0927270011834</v>
      </c>
      <c r="BM147" s="5">
        <f t="shared" si="44"/>
        <v>2337.0350643723623</v>
      </c>
      <c r="BN147" s="5">
        <f t="shared" si="44"/>
        <v>2215.3037973017749</v>
      </c>
      <c r="BO147" s="5">
        <f t="shared" si="44"/>
        <v>2376.1025780348259</v>
      </c>
      <c r="BP147" s="5">
        <f t="shared" si="60"/>
        <v>2415.8493503341292</v>
      </c>
      <c r="BQ147" s="5">
        <f t="shared" si="45"/>
        <v>3282.6224812130386</v>
      </c>
      <c r="BR147" s="5">
        <f t="shared" si="45"/>
        <v>3373.314604908554</v>
      </c>
      <c r="BS147" s="5">
        <f t="shared" si="45"/>
        <v>3578.6733312042547</v>
      </c>
      <c r="BT147" s="5">
        <f t="shared" si="61"/>
        <v>3695.3969480911501</v>
      </c>
      <c r="BU147" s="5">
        <f t="shared" si="61"/>
        <v>3599.8397977762593</v>
      </c>
      <c r="BV147" s="5">
        <f t="shared" si="61"/>
        <v>3535.3499886835962</v>
      </c>
      <c r="BW147" s="5">
        <f t="shared" si="53"/>
        <v>3520.2265592483432</v>
      </c>
      <c r="BX147" s="5">
        <f t="shared" si="62"/>
        <v>3473.8997093166099</v>
      </c>
      <c r="BY147" s="5">
        <f t="shared" si="46"/>
        <v>3757.6083749736249</v>
      </c>
      <c r="BZ147" s="5">
        <f t="shared" si="46"/>
        <v>3589.9899952701908</v>
      </c>
      <c r="CA147" s="5">
        <f t="shared" si="46"/>
        <v>3743.1052023586431</v>
      </c>
      <c r="CB147" s="5">
        <f t="shared" si="63"/>
        <v>3812.0652184804599</v>
      </c>
    </row>
    <row r="148" spans="1:80" x14ac:dyDescent="0.3">
      <c r="A148" s="189" t="s">
        <v>256</v>
      </c>
      <c r="B148" s="189" t="s">
        <v>280</v>
      </c>
      <c r="C148" s="189" t="s">
        <v>304</v>
      </c>
      <c r="D148" s="189" t="s">
        <v>600</v>
      </c>
      <c r="E148" s="189" t="s">
        <v>601</v>
      </c>
      <c r="F148" s="4">
        <v>2864.6298879105834</v>
      </c>
      <c r="G148" s="4">
        <v>2692.2161312324847</v>
      </c>
      <c r="H148" s="4">
        <v>2540.9313004160358</v>
      </c>
      <c r="I148" s="4">
        <v>2427.0191218852228</v>
      </c>
      <c r="J148" s="4">
        <v>2938.6935290724432</v>
      </c>
      <c r="K148" s="4">
        <v>2971.0326001899994</v>
      </c>
      <c r="L148" s="4">
        <v>2970.7936603410581</v>
      </c>
      <c r="M148" s="4">
        <v>2905.3723454284891</v>
      </c>
      <c r="N148" s="4">
        <v>2551.8859456354503</v>
      </c>
      <c r="O148" s="4">
        <v>2557.1233105150604</v>
      </c>
      <c r="P148" s="4">
        <v>2893.0993224707436</v>
      </c>
      <c r="Q148" s="4">
        <v>3042.0674328136802</v>
      </c>
      <c r="R148" s="4">
        <v>4448.5313505595541</v>
      </c>
      <c r="S148" s="4">
        <v>4304.8976004804517</v>
      </c>
      <c r="T148" s="4">
        <v>4343.3848467928901</v>
      </c>
      <c r="U148" s="4">
        <v>4481.7717690280679</v>
      </c>
      <c r="V148" s="4">
        <v>4470.0219048274657</v>
      </c>
      <c r="W148" s="4">
        <v>4517.6516386930898</v>
      </c>
      <c r="X148" s="4">
        <v>4518.6286897585633</v>
      </c>
      <c r="Y148" s="4">
        <v>4418.4238332366804</v>
      </c>
      <c r="Z148" s="4">
        <v>4403.0648939761004</v>
      </c>
      <c r="AA148" s="4">
        <v>4356.6991258039998</v>
      </c>
      <c r="AB148" s="4">
        <v>4630.3302761856348</v>
      </c>
      <c r="AC148" s="4">
        <v>4666.7633992842875</v>
      </c>
      <c r="AD148" s="5">
        <f t="shared" si="49"/>
        <v>7313.1612384701375</v>
      </c>
      <c r="AE148" s="5">
        <f t="shared" si="49"/>
        <v>6997.113731712936</v>
      </c>
      <c r="AF148" s="5">
        <f t="shared" si="49"/>
        <v>6884.3161472089259</v>
      </c>
      <c r="AG148" s="5">
        <f t="shared" si="47"/>
        <v>6908.7908909132912</v>
      </c>
      <c r="AH148" s="143">
        <v>7408.7154338999107</v>
      </c>
      <c r="AI148" s="143">
        <v>7488.6842388830901</v>
      </c>
      <c r="AJ148" s="143">
        <v>7489.4223500996213</v>
      </c>
      <c r="AK148" s="143">
        <v>7323.7961786651704</v>
      </c>
      <c r="AL148" s="5">
        <f t="shared" si="50"/>
        <v>6954.9508396115507</v>
      </c>
      <c r="AM148" s="5">
        <f t="shared" si="50"/>
        <v>6913.8224363190602</v>
      </c>
      <c r="AN148" s="5">
        <f t="shared" si="50"/>
        <v>7523.4295986563784</v>
      </c>
      <c r="AO148" s="5">
        <f t="shared" si="48"/>
        <v>7708.8308320979677</v>
      </c>
      <c r="AP148" s="4">
        <v>252359</v>
      </c>
      <c r="AQ148" s="4">
        <v>254248.74400000001</v>
      </c>
      <c r="AR148" s="4">
        <v>255756.22700000001</v>
      </c>
      <c r="AS148" s="5">
        <f t="shared" si="54"/>
        <v>1135.1407668878794</v>
      </c>
      <c r="AT148" s="5">
        <f t="shared" si="54"/>
        <v>1066.8199395434617</v>
      </c>
      <c r="AU148" s="5">
        <f t="shared" si="54"/>
        <v>1006.8716790033387</v>
      </c>
      <c r="AV148" s="5">
        <f t="shared" si="55"/>
        <v>954.5845079514819</v>
      </c>
      <c r="AW148" s="5">
        <f t="shared" si="55"/>
        <v>1155.8340398615474</v>
      </c>
      <c r="AX148" s="5">
        <f t="shared" si="55"/>
        <v>1168.5535013655758</v>
      </c>
      <c r="AY148" s="5">
        <f t="shared" si="51"/>
        <v>1168.4595225929841</v>
      </c>
      <c r="AZ148" s="5">
        <f t="shared" si="56"/>
        <v>1135.9928082722649</v>
      </c>
      <c r="BA148" s="5">
        <f t="shared" si="42"/>
        <v>1003.6965789830805</v>
      </c>
      <c r="BB148" s="5">
        <f t="shared" si="42"/>
        <v>1005.7565163488321</v>
      </c>
      <c r="BC148" s="5">
        <f t="shared" si="42"/>
        <v>1137.9011266504992</v>
      </c>
      <c r="BD148" s="5">
        <f t="shared" si="57"/>
        <v>1189.4402214549716</v>
      </c>
      <c r="BE148" s="5">
        <f t="shared" si="43"/>
        <v>1762.7789579763569</v>
      </c>
      <c r="BF148" s="5">
        <f t="shared" si="43"/>
        <v>1705.8625214398739</v>
      </c>
      <c r="BG148" s="5">
        <f t="shared" si="43"/>
        <v>1721.1135116214957</v>
      </c>
      <c r="BH148" s="5">
        <f t="shared" si="58"/>
        <v>1762.7508000700557</v>
      </c>
      <c r="BI148" s="5">
        <f t="shared" si="58"/>
        <v>1758.1293950570964</v>
      </c>
      <c r="BJ148" s="5">
        <f t="shared" si="58"/>
        <v>1776.8629129169228</v>
      </c>
      <c r="BK148" s="5">
        <f t="shared" si="52"/>
        <v>1777.2472023533628</v>
      </c>
      <c r="BL148" s="5">
        <f t="shared" si="59"/>
        <v>1727.5918889891504</v>
      </c>
      <c r="BM148" s="5">
        <f t="shared" si="44"/>
        <v>1731.7941574476765</v>
      </c>
      <c r="BN148" s="5">
        <f t="shared" si="44"/>
        <v>1713.5577770264224</v>
      </c>
      <c r="BO148" s="5">
        <f t="shared" si="44"/>
        <v>1821.1811800280261</v>
      </c>
      <c r="BP148" s="5">
        <f t="shared" si="60"/>
        <v>1824.6919944139961</v>
      </c>
      <c r="BQ148" s="5">
        <f t="shared" si="45"/>
        <v>2897.9197248642363</v>
      </c>
      <c r="BR148" s="5">
        <f t="shared" si="45"/>
        <v>2772.6824609833357</v>
      </c>
      <c r="BS148" s="5">
        <f t="shared" si="45"/>
        <v>2727.9851906248346</v>
      </c>
      <c r="BT148" s="5">
        <f t="shared" si="61"/>
        <v>2717.3353080215375</v>
      </c>
      <c r="BU148" s="5">
        <f t="shared" si="61"/>
        <v>2913.9634349186445</v>
      </c>
      <c r="BV148" s="5">
        <f t="shared" si="61"/>
        <v>2945.4164142824989</v>
      </c>
      <c r="BW148" s="5">
        <f t="shared" si="53"/>
        <v>2945.7067249463466</v>
      </c>
      <c r="BX148" s="5">
        <f t="shared" si="62"/>
        <v>2863.5846972614158</v>
      </c>
      <c r="BY148" s="5">
        <f t="shared" si="46"/>
        <v>2735.4907364307574</v>
      </c>
      <c r="BZ148" s="5">
        <f t="shared" si="46"/>
        <v>2719.3142933752547</v>
      </c>
      <c r="CA148" s="5">
        <f t="shared" si="46"/>
        <v>2959.0823066785251</v>
      </c>
      <c r="CB148" s="5">
        <f t="shared" si="63"/>
        <v>3014.1322158689677</v>
      </c>
    </row>
    <row r="149" spans="1:80" x14ac:dyDescent="0.3">
      <c r="A149" s="189" t="s">
        <v>229</v>
      </c>
      <c r="B149" s="189" t="s">
        <v>267</v>
      </c>
      <c r="C149" s="189" t="s">
        <v>286</v>
      </c>
      <c r="D149" s="189" t="s">
        <v>604</v>
      </c>
      <c r="E149" s="189" t="s">
        <v>605</v>
      </c>
      <c r="F149" s="4">
        <v>1600.288473905139</v>
      </c>
      <c r="G149" s="4">
        <v>1776.3146950757182</v>
      </c>
      <c r="H149" s="4">
        <v>1806.5137599677723</v>
      </c>
      <c r="I149" s="4">
        <v>1988.6126690591086</v>
      </c>
      <c r="J149" s="4">
        <v>1744.3555316912716</v>
      </c>
      <c r="K149" s="4">
        <v>1763.4749981186242</v>
      </c>
      <c r="L149" s="4">
        <v>1763.4749981186244</v>
      </c>
      <c r="M149" s="4">
        <v>1725.1879836577716</v>
      </c>
      <c r="N149" s="4">
        <v>2064.5491396704329</v>
      </c>
      <c r="O149" s="4">
        <v>2194.7187051642268</v>
      </c>
      <c r="P149" s="4">
        <v>2054.6863364843307</v>
      </c>
      <c r="Q149" s="4">
        <v>2148.2244911770595</v>
      </c>
      <c r="R149" s="4">
        <v>3698.0741512752288</v>
      </c>
      <c r="S149" s="4">
        <v>3667.5116121635083</v>
      </c>
      <c r="T149" s="4">
        <v>3957.5792317176902</v>
      </c>
      <c r="U149" s="4">
        <v>4103.4817221577377</v>
      </c>
      <c r="V149" s="4">
        <v>3748.8226333485977</v>
      </c>
      <c r="W149" s="4">
        <v>3790.2955312456506</v>
      </c>
      <c r="X149" s="4">
        <v>3790.2955312456506</v>
      </c>
      <c r="Y149" s="4">
        <v>3708.3155333846507</v>
      </c>
      <c r="Z149" s="4">
        <v>3890.943340143609</v>
      </c>
      <c r="AA149" s="4">
        <v>3852.7524888950516</v>
      </c>
      <c r="AB149" s="4">
        <v>4047.8709239376085</v>
      </c>
      <c r="AC149" s="4">
        <v>4100.3355887073758</v>
      </c>
      <c r="AD149" s="5">
        <f t="shared" si="49"/>
        <v>5298.362625180368</v>
      </c>
      <c r="AE149" s="5">
        <f t="shared" si="49"/>
        <v>5443.8263072392265</v>
      </c>
      <c r="AF149" s="5">
        <f t="shared" si="49"/>
        <v>5764.092991685462</v>
      </c>
      <c r="AG149" s="5">
        <f t="shared" si="47"/>
        <v>6092.0943912168459</v>
      </c>
      <c r="AH149" s="143">
        <v>5493.1781650398698</v>
      </c>
      <c r="AI149" s="143">
        <v>5553.7705293642748</v>
      </c>
      <c r="AJ149" s="143">
        <v>5553.7705293642748</v>
      </c>
      <c r="AK149" s="143">
        <v>5433.5035170424217</v>
      </c>
      <c r="AL149" s="5">
        <f t="shared" si="50"/>
        <v>5955.4924798140419</v>
      </c>
      <c r="AM149" s="5">
        <f t="shared" si="50"/>
        <v>6047.4711940592788</v>
      </c>
      <c r="AN149" s="5">
        <f t="shared" si="50"/>
        <v>6102.5572604219396</v>
      </c>
      <c r="AO149" s="5">
        <f t="shared" si="48"/>
        <v>6248.5600798844353</v>
      </c>
      <c r="AP149" s="4">
        <v>181808</v>
      </c>
      <c r="AQ149" s="4">
        <v>183087.916</v>
      </c>
      <c r="AR149" s="4">
        <v>184414.64499999999</v>
      </c>
      <c r="AS149" s="5">
        <f t="shared" si="54"/>
        <v>880.20795229315479</v>
      </c>
      <c r="AT149" s="5">
        <f t="shared" si="54"/>
        <v>977.02779584821246</v>
      </c>
      <c r="AU149" s="5">
        <f t="shared" si="54"/>
        <v>993.63821172213136</v>
      </c>
      <c r="AV149" s="5">
        <f t="shared" si="55"/>
        <v>1086.1517857132137</v>
      </c>
      <c r="AW149" s="5">
        <f t="shared" si="55"/>
        <v>952.74203224382745</v>
      </c>
      <c r="AX149" s="5">
        <f t="shared" si="55"/>
        <v>963.1848112349611</v>
      </c>
      <c r="AY149" s="5">
        <f t="shared" si="51"/>
        <v>963.18481123496122</v>
      </c>
      <c r="AZ149" s="5">
        <f t="shared" si="56"/>
        <v>935.49402416373812</v>
      </c>
      <c r="BA149" s="5">
        <f t="shared" ref="BA149:BC183" si="64">IFERROR((N149/$AQ149)*100000,"")</f>
        <v>1127.6271994217427</v>
      </c>
      <c r="BB149" s="5">
        <f t="shared" si="64"/>
        <v>1198.7239535591343</v>
      </c>
      <c r="BC149" s="5">
        <f t="shared" si="64"/>
        <v>1122.240277443723</v>
      </c>
      <c r="BD149" s="5">
        <f t="shared" si="57"/>
        <v>1164.8882284685469</v>
      </c>
      <c r="BE149" s="5">
        <f t="shared" ref="BE149:BG183" si="65">IFERROR((R149/$AP149)*100000,"")</f>
        <v>2034.0546902640308</v>
      </c>
      <c r="BF149" s="5">
        <f t="shared" si="65"/>
        <v>2017.2443523736624</v>
      </c>
      <c r="BG149" s="5">
        <f t="shared" si="65"/>
        <v>2176.7904777114813</v>
      </c>
      <c r="BH149" s="5">
        <f t="shared" si="58"/>
        <v>2241.2630018453747</v>
      </c>
      <c r="BI149" s="5">
        <f t="shared" si="58"/>
        <v>2047.5532821885404</v>
      </c>
      <c r="BJ149" s="5">
        <f t="shared" si="58"/>
        <v>2070.2051856036478</v>
      </c>
      <c r="BK149" s="5">
        <f t="shared" si="52"/>
        <v>2070.2051856036478</v>
      </c>
      <c r="BL149" s="5">
        <f t="shared" si="59"/>
        <v>2010.8573987627994</v>
      </c>
      <c r="BM149" s="5">
        <f t="shared" ref="BM149:BO183" si="66">IFERROR((Z149/$AQ149)*100000,"")</f>
        <v>2125.1775787013762</v>
      </c>
      <c r="BN149" s="5">
        <f t="shared" si="66"/>
        <v>2104.3182822044091</v>
      </c>
      <c r="BO149" s="5">
        <f t="shared" si="66"/>
        <v>2210.889179566394</v>
      </c>
      <c r="BP149" s="5">
        <f t="shared" si="60"/>
        <v>2223.4327369756215</v>
      </c>
      <c r="BQ149" s="5">
        <f t="shared" ref="BQ149:BS183" si="67">IFERROR((AD149/$AP149)*100000,"")</f>
        <v>2914.2626425571857</v>
      </c>
      <c r="BR149" s="5">
        <f t="shared" si="67"/>
        <v>2994.2721482218749</v>
      </c>
      <c r="BS149" s="5">
        <f t="shared" si="67"/>
        <v>3170.4286894336124</v>
      </c>
      <c r="BT149" s="5">
        <f t="shared" si="61"/>
        <v>3327.4147875585877</v>
      </c>
      <c r="BU149" s="5">
        <f t="shared" si="61"/>
        <v>3000.2953144323678</v>
      </c>
      <c r="BV149" s="5">
        <f t="shared" si="61"/>
        <v>3033.3899968386086</v>
      </c>
      <c r="BW149" s="5">
        <f t="shared" si="53"/>
        <v>3033.3899968386086</v>
      </c>
      <c r="BX149" s="5">
        <f t="shared" si="62"/>
        <v>2946.351422926537</v>
      </c>
      <c r="BY149" s="5">
        <f t="shared" ref="BY149:CA183" si="68">IFERROR((AL149/$AQ149)*100000,"")</f>
        <v>3252.8047781231189</v>
      </c>
      <c r="BZ149" s="5">
        <f t="shared" si="68"/>
        <v>3303.0422357635439</v>
      </c>
      <c r="CA149" s="5">
        <f t="shared" si="68"/>
        <v>3333.1294570101172</v>
      </c>
      <c r="CB149" s="5">
        <f t="shared" si="63"/>
        <v>3388.3209654441685</v>
      </c>
    </row>
    <row r="150" spans="1:80" x14ac:dyDescent="0.3">
      <c r="A150" s="189" t="s">
        <v>238</v>
      </c>
      <c r="B150" s="189" t="s">
        <v>273</v>
      </c>
      <c r="C150" s="189" t="s">
        <v>314</v>
      </c>
      <c r="D150" s="189" t="s">
        <v>606</v>
      </c>
      <c r="E150" s="189" t="s">
        <v>607</v>
      </c>
      <c r="F150" s="4">
        <v>1884.434388668388</v>
      </c>
      <c r="G150" s="4">
        <v>1848.8963296954407</v>
      </c>
      <c r="H150" s="4">
        <v>1874.2234885077637</v>
      </c>
      <c r="I150" s="4">
        <v>1776.8860107248388</v>
      </c>
      <c r="J150" s="4">
        <v>1948.4913966479558</v>
      </c>
      <c r="K150" s="4">
        <v>1969.5766168406399</v>
      </c>
      <c r="L150" s="4">
        <v>1973.9869741323175</v>
      </c>
      <c r="M150" s="4">
        <v>1927.6244677949003</v>
      </c>
      <c r="N150" s="4">
        <v>1952.6111440581262</v>
      </c>
      <c r="O150" s="4">
        <v>2089.1217800692657</v>
      </c>
      <c r="P150" s="4">
        <v>2310.980085009287</v>
      </c>
      <c r="Q150" s="4">
        <v>2262.7357930520593</v>
      </c>
      <c r="R150" s="4">
        <v>4429.6046811569322</v>
      </c>
      <c r="S150" s="4">
        <v>4573.5305544335133</v>
      </c>
      <c r="T150" s="4">
        <v>4731.3479355208792</v>
      </c>
      <c r="U150" s="4">
        <v>4656.8919663147426</v>
      </c>
      <c r="V150" s="4">
        <v>4399.002236168426</v>
      </c>
      <c r="W150" s="4">
        <v>4447.72877826484</v>
      </c>
      <c r="X150" s="4">
        <v>4463.2601347419577</v>
      </c>
      <c r="Y150" s="4">
        <v>4361.9328987237723</v>
      </c>
      <c r="Z150" s="4">
        <v>4774.4408556093977</v>
      </c>
      <c r="AA150" s="4">
        <v>4877.4112717204489</v>
      </c>
      <c r="AB150" s="4">
        <v>5025.1879980847598</v>
      </c>
      <c r="AC150" s="4">
        <v>4805.4605043586698</v>
      </c>
      <c r="AD150" s="5">
        <f t="shared" si="49"/>
        <v>6314.0390698253204</v>
      </c>
      <c r="AE150" s="5">
        <f t="shared" si="49"/>
        <v>6422.426884128954</v>
      </c>
      <c r="AF150" s="5">
        <f t="shared" si="49"/>
        <v>6605.5714240286434</v>
      </c>
      <c r="AG150" s="5">
        <f t="shared" si="47"/>
        <v>6433.7779770395809</v>
      </c>
      <c r="AH150" s="143">
        <v>6347.4936328163803</v>
      </c>
      <c r="AI150" s="143">
        <v>6417.305395105479</v>
      </c>
      <c r="AJ150" s="143">
        <v>6437.247108874275</v>
      </c>
      <c r="AK150" s="143">
        <v>6289.5573665186721</v>
      </c>
      <c r="AL150" s="5">
        <f t="shared" si="50"/>
        <v>6727.0519996675239</v>
      </c>
      <c r="AM150" s="5">
        <f t="shared" si="50"/>
        <v>6966.5330517897146</v>
      </c>
      <c r="AN150" s="5">
        <f t="shared" si="50"/>
        <v>7336.1680830940468</v>
      </c>
      <c r="AO150" s="5">
        <f t="shared" si="48"/>
        <v>7068.1962974107291</v>
      </c>
      <c r="AP150" s="4">
        <v>314232</v>
      </c>
      <c r="AQ150" s="4">
        <v>319623.90700000001</v>
      </c>
      <c r="AR150" s="4">
        <v>323049.36800000002</v>
      </c>
      <c r="AS150" s="5">
        <f t="shared" si="54"/>
        <v>599.69525340143207</v>
      </c>
      <c r="AT150" s="5">
        <f t="shared" si="54"/>
        <v>588.38575628689648</v>
      </c>
      <c r="AU150" s="5">
        <f t="shared" si="54"/>
        <v>596.44577525769614</v>
      </c>
      <c r="AV150" s="5">
        <f t="shared" si="55"/>
        <v>555.93025797186021</v>
      </c>
      <c r="AW150" s="5">
        <f t="shared" si="55"/>
        <v>609.62004217286403</v>
      </c>
      <c r="AX150" s="5">
        <f t="shared" si="55"/>
        <v>616.21692673966334</v>
      </c>
      <c r="AY150" s="5">
        <f t="shared" si="51"/>
        <v>617.59678512794017</v>
      </c>
      <c r="AZ150" s="5">
        <f t="shared" si="56"/>
        <v>596.69656056869303</v>
      </c>
      <c r="BA150" s="5">
        <f t="shared" si="64"/>
        <v>610.90897811286879</v>
      </c>
      <c r="BB150" s="5">
        <f t="shared" si="64"/>
        <v>653.61874825879829</v>
      </c>
      <c r="BC150" s="5">
        <f t="shared" si="64"/>
        <v>723.03104817790961</v>
      </c>
      <c r="BD150" s="5">
        <f t="shared" si="57"/>
        <v>700.43034198168095</v>
      </c>
      <c r="BE150" s="5">
        <f t="shared" si="65"/>
        <v>1409.6605950880025</v>
      </c>
      <c r="BF150" s="5">
        <f t="shared" si="65"/>
        <v>1455.4630191812143</v>
      </c>
      <c r="BG150" s="5">
        <f t="shared" si="65"/>
        <v>1505.6862240385699</v>
      </c>
      <c r="BH150" s="5">
        <f t="shared" si="58"/>
        <v>1456.9911274861997</v>
      </c>
      <c r="BI150" s="5">
        <f t="shared" si="58"/>
        <v>1376.3057580572111</v>
      </c>
      <c r="BJ150" s="5">
        <f t="shared" si="58"/>
        <v>1391.5507197228646</v>
      </c>
      <c r="BK150" s="5">
        <f t="shared" si="52"/>
        <v>1396.409979664618</v>
      </c>
      <c r="BL150" s="5">
        <f t="shared" si="59"/>
        <v>1350.2372487921944</v>
      </c>
      <c r="BM150" s="5">
        <f t="shared" si="66"/>
        <v>1493.7683793501085</v>
      </c>
      <c r="BN150" s="5">
        <f t="shared" si="66"/>
        <v>1525.9844976866668</v>
      </c>
      <c r="BO150" s="5">
        <f t="shared" si="66"/>
        <v>1572.2190637275328</v>
      </c>
      <c r="BP150" s="5">
        <f t="shared" si="60"/>
        <v>1487.5313126626111</v>
      </c>
      <c r="BQ150" s="5">
        <f t="shared" si="67"/>
        <v>2009.3558484894347</v>
      </c>
      <c r="BR150" s="5">
        <f t="shared" si="67"/>
        <v>2043.8487754681107</v>
      </c>
      <c r="BS150" s="5">
        <f t="shared" si="67"/>
        <v>2102.1319992962663</v>
      </c>
      <c r="BT150" s="5">
        <f t="shared" si="61"/>
        <v>2012.9213854580598</v>
      </c>
      <c r="BU150" s="5">
        <f t="shared" si="61"/>
        <v>1985.9258002300749</v>
      </c>
      <c r="BV150" s="5">
        <f t="shared" si="61"/>
        <v>2007.7676464625279</v>
      </c>
      <c r="BW150" s="5">
        <f t="shared" si="53"/>
        <v>2014.0067647925582</v>
      </c>
      <c r="BX150" s="5">
        <f t="shared" si="62"/>
        <v>1946.9338093608874</v>
      </c>
      <c r="BY150" s="5">
        <f t="shared" si="68"/>
        <v>2104.6773574629774</v>
      </c>
      <c r="BZ150" s="5">
        <f t="shared" si="68"/>
        <v>2179.603245945465</v>
      </c>
      <c r="CA150" s="5">
        <f t="shared" si="68"/>
        <v>2295.2501119054423</v>
      </c>
      <c r="CB150" s="5">
        <f t="shared" si="63"/>
        <v>2187.9616546442921</v>
      </c>
    </row>
    <row r="151" spans="1:80" x14ac:dyDescent="0.3">
      <c r="A151" s="189" t="s">
        <v>223</v>
      </c>
      <c r="B151" s="189" t="s">
        <v>233</v>
      </c>
      <c r="C151" s="189" t="s">
        <v>240</v>
      </c>
      <c r="D151" s="189" t="s">
        <v>608</v>
      </c>
      <c r="E151" s="189" t="s">
        <v>609</v>
      </c>
      <c r="F151" s="4">
        <v>2577.292389290561</v>
      </c>
      <c r="G151" s="4">
        <v>2482.0707384391453</v>
      </c>
      <c r="H151" s="4">
        <v>2735.4393155829403</v>
      </c>
      <c r="I151" s="4">
        <v>2516.0289130050287</v>
      </c>
      <c r="J151" s="4">
        <v>2660.9645329974865</v>
      </c>
      <c r="K151" s="4">
        <v>2686.3193936520702</v>
      </c>
      <c r="L151" s="4">
        <v>2840.2824985949869</v>
      </c>
      <c r="M151" s="4">
        <v>2794.2543349951852</v>
      </c>
      <c r="N151" s="4">
        <v>2720.0431206242597</v>
      </c>
      <c r="O151" s="4">
        <v>2841.2743765144651</v>
      </c>
      <c r="P151" s="4">
        <v>2736.5513712718616</v>
      </c>
      <c r="Q151" s="4">
        <v>2675.0767916413774</v>
      </c>
      <c r="R151" s="4">
        <v>4246.4363919091084</v>
      </c>
      <c r="S151" s="4">
        <v>4205.1885858745027</v>
      </c>
      <c r="T151" s="4">
        <v>4368.7721230008119</v>
      </c>
      <c r="U151" s="4">
        <v>4228.9486849587129</v>
      </c>
      <c r="V151" s="4">
        <v>4115.8156627211201</v>
      </c>
      <c r="W151" s="4">
        <v>4153.3536673674316</v>
      </c>
      <c r="X151" s="4">
        <v>4399.7830437962884</v>
      </c>
      <c r="Y151" s="4">
        <v>4299.5350080388571</v>
      </c>
      <c r="Z151" s="4">
        <v>4312.279106842474</v>
      </c>
      <c r="AA151" s="4">
        <v>4305.0213071734306</v>
      </c>
      <c r="AB151" s="4">
        <v>4418.4569736844696</v>
      </c>
      <c r="AC151" s="4">
        <v>4343.3243390273774</v>
      </c>
      <c r="AD151" s="5">
        <f t="shared" si="49"/>
        <v>6823.7287811996694</v>
      </c>
      <c r="AE151" s="5">
        <f t="shared" si="49"/>
        <v>6687.259324313648</v>
      </c>
      <c r="AF151" s="5">
        <f t="shared" si="49"/>
        <v>7104.2114385837522</v>
      </c>
      <c r="AG151" s="5">
        <f t="shared" si="47"/>
        <v>6744.9775979637416</v>
      </c>
      <c r="AH151" s="143">
        <v>6776.7801957186066</v>
      </c>
      <c r="AI151" s="143">
        <v>6839.6730610195027</v>
      </c>
      <c r="AJ151" s="143">
        <v>7240.065542391274</v>
      </c>
      <c r="AK151" s="143">
        <v>7093.7893430340428</v>
      </c>
      <c r="AL151" s="5">
        <f t="shared" si="50"/>
        <v>7032.3222274667332</v>
      </c>
      <c r="AM151" s="5">
        <f t="shared" si="50"/>
        <v>7146.2956836878957</v>
      </c>
      <c r="AN151" s="5">
        <f t="shared" si="50"/>
        <v>7155.0083449563317</v>
      </c>
      <c r="AO151" s="5">
        <f t="shared" si="48"/>
        <v>7018.4011306687553</v>
      </c>
      <c r="AP151" s="4">
        <v>179331</v>
      </c>
      <c r="AQ151" s="4">
        <v>179498.663</v>
      </c>
      <c r="AR151" s="4">
        <v>180049.01</v>
      </c>
      <c r="AS151" s="5">
        <f t="shared" si="54"/>
        <v>1437.1705891845588</v>
      </c>
      <c r="AT151" s="5">
        <f t="shared" si="54"/>
        <v>1384.0723234907214</v>
      </c>
      <c r="AU151" s="5">
        <f t="shared" si="54"/>
        <v>1525.3577549798642</v>
      </c>
      <c r="AV151" s="5">
        <f t="shared" si="55"/>
        <v>1401.6978572174817</v>
      </c>
      <c r="AW151" s="5">
        <f t="shared" si="55"/>
        <v>1482.4425366318671</v>
      </c>
      <c r="AX151" s="5">
        <f t="shared" si="55"/>
        <v>1496.5679124039327</v>
      </c>
      <c r="AY151" s="5">
        <f t="shared" si="51"/>
        <v>1582.3418688054446</v>
      </c>
      <c r="AZ151" s="5">
        <f t="shared" si="56"/>
        <v>1551.9409604058278</v>
      </c>
      <c r="BA151" s="5">
        <f t="shared" si="64"/>
        <v>1515.3556439717102</v>
      </c>
      <c r="BB151" s="5">
        <f t="shared" si="64"/>
        <v>1582.8944511494581</v>
      </c>
      <c r="BC151" s="5">
        <f t="shared" si="64"/>
        <v>1524.552509492431</v>
      </c>
      <c r="BD151" s="5">
        <f t="shared" si="57"/>
        <v>1485.7492366336128</v>
      </c>
      <c r="BE151" s="5">
        <f t="shared" si="65"/>
        <v>2367.9321433043415</v>
      </c>
      <c r="BF151" s="5">
        <f t="shared" si="65"/>
        <v>2344.9312087003937</v>
      </c>
      <c r="BG151" s="5">
        <f t="shared" si="65"/>
        <v>2436.1499813199125</v>
      </c>
      <c r="BH151" s="5">
        <f t="shared" si="58"/>
        <v>2355.9778185972964</v>
      </c>
      <c r="BI151" s="5">
        <f t="shared" si="58"/>
        <v>2292.9505958053405</v>
      </c>
      <c r="BJ151" s="5">
        <f t="shared" si="58"/>
        <v>2313.8632889802816</v>
      </c>
      <c r="BK151" s="5">
        <f t="shared" si="52"/>
        <v>2451.1508722470476</v>
      </c>
      <c r="BL151" s="5">
        <f t="shared" si="59"/>
        <v>2387.9803660341463</v>
      </c>
      <c r="BM151" s="5">
        <f t="shared" si="66"/>
        <v>2402.4017977462449</v>
      </c>
      <c r="BN151" s="5">
        <f t="shared" si="66"/>
        <v>2398.3584251953066</v>
      </c>
      <c r="BO151" s="5">
        <f t="shared" si="66"/>
        <v>2461.5542532951731</v>
      </c>
      <c r="BP151" s="5">
        <f t="shared" si="60"/>
        <v>2412.3011501298324</v>
      </c>
      <c r="BQ151" s="5">
        <f t="shared" si="67"/>
        <v>3805.1027324889001</v>
      </c>
      <c r="BR151" s="5">
        <f t="shared" si="67"/>
        <v>3729.003532191115</v>
      </c>
      <c r="BS151" s="5">
        <f t="shared" si="67"/>
        <v>3961.5077362997763</v>
      </c>
      <c r="BT151" s="5">
        <f t="shared" si="61"/>
        <v>3757.6756758147785</v>
      </c>
      <c r="BU151" s="5">
        <f t="shared" si="61"/>
        <v>3775.3931324372074</v>
      </c>
      <c r="BV151" s="5">
        <f t="shared" si="61"/>
        <v>3810.4312013842145</v>
      </c>
      <c r="BW151" s="5">
        <f t="shared" si="53"/>
        <v>4033.4927410524911</v>
      </c>
      <c r="BX151" s="5">
        <f t="shared" si="62"/>
        <v>3939.9213264399746</v>
      </c>
      <c r="BY151" s="5">
        <f t="shared" si="68"/>
        <v>3917.7574417179549</v>
      </c>
      <c r="BZ151" s="5">
        <f t="shared" si="68"/>
        <v>3981.2528763447644</v>
      </c>
      <c r="CA151" s="5">
        <f t="shared" si="68"/>
        <v>3986.1067627876041</v>
      </c>
      <c r="CB151" s="5">
        <f t="shared" si="63"/>
        <v>3898.0503867634457</v>
      </c>
    </row>
    <row r="152" spans="1:80" x14ac:dyDescent="0.3">
      <c r="A152" s="189" t="s">
        <v>229</v>
      </c>
      <c r="B152" s="189" t="s">
        <v>260</v>
      </c>
      <c r="C152" s="189" t="s">
        <v>265</v>
      </c>
      <c r="D152" s="189" t="s">
        <v>610</v>
      </c>
      <c r="E152" s="189" t="s">
        <v>611</v>
      </c>
      <c r="F152" s="4">
        <v>8764.1079551769217</v>
      </c>
      <c r="G152" s="4">
        <v>8244.5350483258408</v>
      </c>
      <c r="H152" s="4">
        <v>8807.751861115923</v>
      </c>
      <c r="I152" s="4">
        <v>8549.2736185493413</v>
      </c>
      <c r="J152" s="4">
        <v>9053.217701275953</v>
      </c>
      <c r="K152" s="4">
        <v>9177.380874066821</v>
      </c>
      <c r="L152" s="4">
        <v>9193.0140397167306</v>
      </c>
      <c r="M152" s="4">
        <v>8995.2238422213886</v>
      </c>
      <c r="N152" s="4">
        <v>9901.3199773207052</v>
      </c>
      <c r="O152" s="4">
        <v>10167.621462549434</v>
      </c>
      <c r="P152" s="4">
        <v>11279.209603047186</v>
      </c>
      <c r="Q152" s="4">
        <v>11119.010409014743</v>
      </c>
      <c r="R152" s="4">
        <v>15152.118306216853</v>
      </c>
      <c r="S152" s="4">
        <v>15323.143453017019</v>
      </c>
      <c r="T152" s="4">
        <v>16027.914422297259</v>
      </c>
      <c r="U152" s="4">
        <v>16380.50378028084</v>
      </c>
      <c r="V152" s="4">
        <v>15447.413888110348</v>
      </c>
      <c r="W152" s="4">
        <v>15655.210095410879</v>
      </c>
      <c r="X152" s="4">
        <v>15676.811858445137</v>
      </c>
      <c r="Y152" s="4">
        <v>15360.650466041716</v>
      </c>
      <c r="Z152" s="4">
        <v>16234.170255257228</v>
      </c>
      <c r="AA152" s="4">
        <v>16452.190089388787</v>
      </c>
      <c r="AB152" s="4">
        <v>17142.478631006048</v>
      </c>
      <c r="AC152" s="4">
        <v>17164.026239606119</v>
      </c>
      <c r="AD152" s="5">
        <f t="shared" si="49"/>
        <v>23916.226261393775</v>
      </c>
      <c r="AE152" s="5">
        <f t="shared" si="49"/>
        <v>23567.67850134286</v>
      </c>
      <c r="AF152" s="5">
        <f t="shared" si="49"/>
        <v>24835.666283413182</v>
      </c>
      <c r="AG152" s="5">
        <f t="shared" si="47"/>
        <v>24929.777398830181</v>
      </c>
      <c r="AH152" s="143">
        <v>24500.631589386299</v>
      </c>
      <c r="AI152" s="143">
        <v>24832.5909694777</v>
      </c>
      <c r="AJ152" s="143">
        <v>24869.825898161871</v>
      </c>
      <c r="AK152" s="143">
        <v>24355.874308263112</v>
      </c>
      <c r="AL152" s="5">
        <f t="shared" si="50"/>
        <v>26135.490232577933</v>
      </c>
      <c r="AM152" s="5">
        <f t="shared" si="50"/>
        <v>26619.811551938219</v>
      </c>
      <c r="AN152" s="5">
        <f t="shared" si="50"/>
        <v>28421.688234053232</v>
      </c>
      <c r="AO152" s="5">
        <f t="shared" si="48"/>
        <v>28283.036648620862</v>
      </c>
      <c r="AP152" s="4">
        <v>870825</v>
      </c>
      <c r="AQ152" s="4">
        <v>870683.29599999986</v>
      </c>
      <c r="AR152" s="4">
        <v>873014.68599999999</v>
      </c>
      <c r="AS152" s="5">
        <f t="shared" si="54"/>
        <v>1006.4143720238764</v>
      </c>
      <c r="AT152" s="5">
        <f t="shared" si="54"/>
        <v>946.74992660130806</v>
      </c>
      <c r="AU152" s="5">
        <f t="shared" si="54"/>
        <v>1011.4261603784829</v>
      </c>
      <c r="AV152" s="5">
        <f t="shared" si="55"/>
        <v>981.90394346893993</v>
      </c>
      <c r="AW152" s="5">
        <f t="shared" si="55"/>
        <v>1039.7830925282794</v>
      </c>
      <c r="AX152" s="5">
        <f t="shared" si="55"/>
        <v>1054.0435214765878</v>
      </c>
      <c r="AY152" s="5">
        <f t="shared" si="51"/>
        <v>1055.8390268827129</v>
      </c>
      <c r="AZ152" s="5">
        <f t="shared" si="56"/>
        <v>1030.3634047023797</v>
      </c>
      <c r="BA152" s="5">
        <f t="shared" si="64"/>
        <v>1137.1896099084813</v>
      </c>
      <c r="BB152" s="5">
        <f t="shared" si="64"/>
        <v>1167.774954367499</v>
      </c>
      <c r="BC152" s="5">
        <f t="shared" si="64"/>
        <v>1295.4434356171669</v>
      </c>
      <c r="BD152" s="5">
        <f t="shared" si="57"/>
        <v>1273.6338331214217</v>
      </c>
      <c r="BE152" s="5">
        <f t="shared" si="65"/>
        <v>1739.9728195925532</v>
      </c>
      <c r="BF152" s="5">
        <f t="shared" si="65"/>
        <v>1759.6122588369672</v>
      </c>
      <c r="BG152" s="5">
        <f t="shared" si="65"/>
        <v>1840.543670920938</v>
      </c>
      <c r="BH152" s="5">
        <f t="shared" si="58"/>
        <v>1881.3389272005561</v>
      </c>
      <c r="BI152" s="5">
        <f t="shared" si="58"/>
        <v>1774.1713845984189</v>
      </c>
      <c r="BJ152" s="5">
        <f t="shared" si="58"/>
        <v>1798.0372619220298</v>
      </c>
      <c r="BK152" s="5">
        <f t="shared" si="52"/>
        <v>1800.5182746086746</v>
      </c>
      <c r="BL152" s="5">
        <f t="shared" si="59"/>
        <v>1759.4950820840734</v>
      </c>
      <c r="BM152" s="5">
        <f t="shared" si="66"/>
        <v>1864.5321817747642</v>
      </c>
      <c r="BN152" s="5">
        <f t="shared" si="66"/>
        <v>1889.5722663994682</v>
      </c>
      <c r="BO152" s="5">
        <f t="shared" si="66"/>
        <v>1968.853509624015</v>
      </c>
      <c r="BP152" s="5">
        <f t="shared" si="60"/>
        <v>1966.0638606492032</v>
      </c>
      <c r="BQ152" s="5">
        <f t="shared" si="67"/>
        <v>2746.3871916164298</v>
      </c>
      <c r="BR152" s="5">
        <f t="shared" si="67"/>
        <v>2706.362185438275</v>
      </c>
      <c r="BS152" s="5">
        <f t="shared" si="67"/>
        <v>2851.969831299421</v>
      </c>
      <c r="BT152" s="5">
        <f t="shared" si="61"/>
        <v>2863.2428706694959</v>
      </c>
      <c r="BU152" s="5">
        <f t="shared" si="61"/>
        <v>2813.9544771266983</v>
      </c>
      <c r="BV152" s="5">
        <f t="shared" si="61"/>
        <v>2852.0807833986173</v>
      </c>
      <c r="BW152" s="5">
        <f t="shared" si="53"/>
        <v>2856.3573014913882</v>
      </c>
      <c r="BX152" s="5">
        <f t="shared" si="62"/>
        <v>2789.8584867864538</v>
      </c>
      <c r="BY152" s="5">
        <f t="shared" si="68"/>
        <v>3001.7217916832456</v>
      </c>
      <c r="BZ152" s="5">
        <f t="shared" si="68"/>
        <v>3057.3472207669665</v>
      </c>
      <c r="CA152" s="5">
        <f t="shared" si="68"/>
        <v>3264.2969452411817</v>
      </c>
      <c r="CB152" s="5">
        <f t="shared" si="63"/>
        <v>3239.6976937706245</v>
      </c>
    </row>
    <row r="153" spans="1:80" x14ac:dyDescent="0.3">
      <c r="A153" s="189" t="s">
        <v>223</v>
      </c>
      <c r="B153" s="189" t="s">
        <v>233</v>
      </c>
      <c r="C153" s="189" t="s">
        <v>249</v>
      </c>
      <c r="D153" s="189" t="s">
        <v>613</v>
      </c>
      <c r="E153" s="189" t="s">
        <v>614</v>
      </c>
      <c r="F153" s="4">
        <v>4262.4218783242131</v>
      </c>
      <c r="G153" s="4">
        <v>4069.9430222947149</v>
      </c>
      <c r="H153" s="4">
        <v>4339.4826731364483</v>
      </c>
      <c r="I153" s="4">
        <v>4055.5898804747048</v>
      </c>
      <c r="J153" s="4">
        <v>4181.9249675847041</v>
      </c>
      <c r="K153" s="4">
        <v>4160.483974309619</v>
      </c>
      <c r="L153" s="4">
        <v>4370.6718611064161</v>
      </c>
      <c r="M153" s="4">
        <v>4217.2856593477436</v>
      </c>
      <c r="N153" s="4">
        <v>4295.7851095195892</v>
      </c>
      <c r="O153" s="4">
        <v>4272.8240595980478</v>
      </c>
      <c r="P153" s="4">
        <v>4224.2850435037917</v>
      </c>
      <c r="Q153" s="4">
        <v>4225.5851398743389</v>
      </c>
      <c r="R153" s="4">
        <v>6485.1795923196887</v>
      </c>
      <c r="S153" s="4">
        <v>6368.6897290870829</v>
      </c>
      <c r="T153" s="4">
        <v>6598.5217908768936</v>
      </c>
      <c r="U153" s="4">
        <v>6498.3873898170532</v>
      </c>
      <c r="V153" s="4">
        <v>6215.9338905575223</v>
      </c>
      <c r="W153" s="4">
        <v>6242.4098245745517</v>
      </c>
      <c r="X153" s="4">
        <v>6511.3493490665078</v>
      </c>
      <c r="Y153" s="4">
        <v>6198.3688075408118</v>
      </c>
      <c r="Z153" s="4">
        <v>6748.1794567957149</v>
      </c>
      <c r="AA153" s="4">
        <v>6545.8850969694067</v>
      </c>
      <c r="AB153" s="4">
        <v>6448.4518599552393</v>
      </c>
      <c r="AC153" s="4">
        <v>6516.712681310506</v>
      </c>
      <c r="AD153" s="5">
        <f t="shared" si="49"/>
        <v>10747.601470643902</v>
      </c>
      <c r="AE153" s="5">
        <f t="shared" si="49"/>
        <v>10438.632751381798</v>
      </c>
      <c r="AF153" s="5">
        <f t="shared" si="49"/>
        <v>10938.004464013342</v>
      </c>
      <c r="AG153" s="5">
        <f t="shared" si="47"/>
        <v>10553.977270291758</v>
      </c>
      <c r="AH153" s="143">
        <v>10397.858858142226</v>
      </c>
      <c r="AI153" s="143">
        <v>10402.89379888417</v>
      </c>
      <c r="AJ153" s="143">
        <v>10882.021210172925</v>
      </c>
      <c r="AK153" s="143">
        <v>10415.654466888556</v>
      </c>
      <c r="AL153" s="5">
        <f t="shared" si="50"/>
        <v>11043.964566315304</v>
      </c>
      <c r="AM153" s="5">
        <f t="shared" si="50"/>
        <v>10818.709156567455</v>
      </c>
      <c r="AN153" s="5">
        <f t="shared" si="50"/>
        <v>10672.73690345903</v>
      </c>
      <c r="AO153" s="5">
        <f t="shared" si="48"/>
        <v>10742.297821184846</v>
      </c>
      <c r="AP153" s="4">
        <v>291045</v>
      </c>
      <c r="AQ153" s="4">
        <v>292413.67700000003</v>
      </c>
      <c r="AR153" s="4">
        <v>293877.11200000002</v>
      </c>
      <c r="AS153" s="5">
        <f t="shared" si="54"/>
        <v>1464.5233136883346</v>
      </c>
      <c r="AT153" s="5">
        <f t="shared" si="54"/>
        <v>1398.3896037707966</v>
      </c>
      <c r="AU153" s="5">
        <f t="shared" si="54"/>
        <v>1491.000592051555</v>
      </c>
      <c r="AV153" s="5">
        <f t="shared" si="55"/>
        <v>1386.9357692440303</v>
      </c>
      <c r="AW153" s="5">
        <f t="shared" si="55"/>
        <v>1430.1400025090836</v>
      </c>
      <c r="AX153" s="5">
        <f t="shared" si="55"/>
        <v>1422.8075844446971</v>
      </c>
      <c r="AY153" s="5">
        <f t="shared" si="51"/>
        <v>1494.6879044602335</v>
      </c>
      <c r="AZ153" s="5">
        <f t="shared" si="56"/>
        <v>1435.0507362232902</v>
      </c>
      <c r="BA153" s="5">
        <f t="shared" si="64"/>
        <v>1469.0780382066703</v>
      </c>
      <c r="BB153" s="5">
        <f t="shared" si="64"/>
        <v>1461.2257892431096</v>
      </c>
      <c r="BC153" s="5">
        <f t="shared" si="64"/>
        <v>1444.6263549785299</v>
      </c>
      <c r="BD153" s="5">
        <f t="shared" si="57"/>
        <v>1437.874869232531</v>
      </c>
      <c r="BE153" s="5">
        <f t="shared" si="65"/>
        <v>2228.2394792281912</v>
      </c>
      <c r="BF153" s="5">
        <f t="shared" si="65"/>
        <v>2188.2147877775201</v>
      </c>
      <c r="BG153" s="5">
        <f t="shared" si="65"/>
        <v>2267.1826662120611</v>
      </c>
      <c r="BH153" s="5">
        <f t="shared" si="58"/>
        <v>2222.3267586136376</v>
      </c>
      <c r="BI153" s="5">
        <f t="shared" si="58"/>
        <v>2125.7329528254322</v>
      </c>
      <c r="BJ153" s="5">
        <f t="shared" si="58"/>
        <v>2134.7872263083477</v>
      </c>
      <c r="BK153" s="5">
        <f t="shared" si="52"/>
        <v>2226.7595058717129</v>
      </c>
      <c r="BL153" s="5">
        <f t="shared" si="59"/>
        <v>2109.1703145431793</v>
      </c>
      <c r="BM153" s="5">
        <f t="shared" si="66"/>
        <v>2307.7509663803153</v>
      </c>
      <c r="BN153" s="5">
        <f t="shared" si="66"/>
        <v>2238.5700847260323</v>
      </c>
      <c r="BO153" s="5">
        <f t="shared" si="66"/>
        <v>2205.2497428002448</v>
      </c>
      <c r="BP153" s="5">
        <f t="shared" si="60"/>
        <v>2217.4958223049725</v>
      </c>
      <c r="BQ153" s="5">
        <f t="shared" si="67"/>
        <v>3692.7627929165255</v>
      </c>
      <c r="BR153" s="5">
        <f t="shared" si="67"/>
        <v>3586.604391548316</v>
      </c>
      <c r="BS153" s="5">
        <f t="shared" si="67"/>
        <v>3758.1832582636166</v>
      </c>
      <c r="BT153" s="5">
        <f t="shared" si="61"/>
        <v>3609.2625278576684</v>
      </c>
      <c r="BU153" s="5">
        <f t="shared" si="61"/>
        <v>3555.8729553345161</v>
      </c>
      <c r="BV153" s="5">
        <f t="shared" si="61"/>
        <v>3557.5948107530444</v>
      </c>
      <c r="BW153" s="5">
        <f t="shared" si="53"/>
        <v>3721.4474103319467</v>
      </c>
      <c r="BX153" s="5">
        <f t="shared" si="62"/>
        <v>3544.2210507664695</v>
      </c>
      <c r="BY153" s="5">
        <f t="shared" si="68"/>
        <v>3776.8290045869853</v>
      </c>
      <c r="BZ153" s="5">
        <f t="shared" si="68"/>
        <v>3699.7958739691417</v>
      </c>
      <c r="CA153" s="5">
        <f t="shared" si="68"/>
        <v>3649.8760977787747</v>
      </c>
      <c r="CB153" s="5">
        <f t="shared" si="63"/>
        <v>3655.3706915375037</v>
      </c>
    </row>
    <row r="154" spans="1:80" x14ac:dyDescent="0.3">
      <c r="A154" s="189" t="s">
        <v>223</v>
      </c>
      <c r="B154" s="189" t="s">
        <v>218</v>
      </c>
      <c r="C154" s="189" t="s">
        <v>231</v>
      </c>
      <c r="D154" s="189" t="s">
        <v>615</v>
      </c>
      <c r="E154" s="189" t="s">
        <v>616</v>
      </c>
      <c r="F154" s="4">
        <v>2487.7754976803944</v>
      </c>
      <c r="G154" s="4">
        <v>2476.1527075561903</v>
      </c>
      <c r="H154" s="4">
        <v>2514.2587927564778</v>
      </c>
      <c r="I154" s="4">
        <v>2565.9249261826158</v>
      </c>
      <c r="J154" s="4">
        <v>2662.7013087695996</v>
      </c>
      <c r="K154" s="4">
        <v>2615.2665908457197</v>
      </c>
      <c r="L154" s="4">
        <v>2734.4902133659334</v>
      </c>
      <c r="M154" s="4">
        <v>2791.1242465332989</v>
      </c>
      <c r="N154" s="4">
        <v>2715.3845893586658</v>
      </c>
      <c r="O154" s="4">
        <v>2557.3739052923688</v>
      </c>
      <c r="P154" s="4">
        <v>2622.1711930125598</v>
      </c>
      <c r="Q154" s="4">
        <v>2790.5259975337549</v>
      </c>
      <c r="R154" s="4">
        <v>4220.0700257995104</v>
      </c>
      <c r="S154" s="4">
        <v>4178.6528510153366</v>
      </c>
      <c r="T154" s="4">
        <v>4447.1462951656249</v>
      </c>
      <c r="U154" s="4">
        <v>4391.2285706005805</v>
      </c>
      <c r="V154" s="4">
        <v>4351.1467838341496</v>
      </c>
      <c r="W154" s="4">
        <v>4282.9202096155841</v>
      </c>
      <c r="X154" s="4">
        <v>4435.8502446165694</v>
      </c>
      <c r="Y154" s="4">
        <v>4425.0619220217495</v>
      </c>
      <c r="Z154" s="4">
        <v>4453.2885996524838</v>
      </c>
      <c r="AA154" s="4">
        <v>4485.9080669707882</v>
      </c>
      <c r="AB154" s="4">
        <v>4553.7276035906962</v>
      </c>
      <c r="AC154" s="4">
        <v>4849.115952861448</v>
      </c>
      <c r="AD154" s="5">
        <f t="shared" si="49"/>
        <v>6707.8455234799048</v>
      </c>
      <c r="AE154" s="5">
        <f t="shared" si="49"/>
        <v>6654.8055585715265</v>
      </c>
      <c r="AF154" s="5">
        <f t="shared" si="49"/>
        <v>6961.4050879221031</v>
      </c>
      <c r="AG154" s="5">
        <f t="shared" si="47"/>
        <v>6957.1534967831958</v>
      </c>
      <c r="AH154" s="143">
        <v>7013.84809260375</v>
      </c>
      <c r="AI154" s="143">
        <v>6898.1868004613025</v>
      </c>
      <c r="AJ154" s="143">
        <v>7170.3404579825019</v>
      </c>
      <c r="AK154" s="143">
        <v>7216.1861685550484</v>
      </c>
      <c r="AL154" s="5">
        <f t="shared" si="50"/>
        <v>7168.6731890111496</v>
      </c>
      <c r="AM154" s="5">
        <f t="shared" si="50"/>
        <v>7043.2819722631575</v>
      </c>
      <c r="AN154" s="5">
        <f t="shared" si="50"/>
        <v>7175.8987966032564</v>
      </c>
      <c r="AO154" s="5">
        <f t="shared" si="48"/>
        <v>7639.6419503952029</v>
      </c>
      <c r="AP154" s="4">
        <v>196487</v>
      </c>
      <c r="AQ154" s="4">
        <v>197596.49400000001</v>
      </c>
      <c r="AR154" s="4">
        <v>198356.33900000001</v>
      </c>
      <c r="AS154" s="5">
        <f t="shared" si="54"/>
        <v>1266.1272744153021</v>
      </c>
      <c r="AT154" s="5">
        <f t="shared" si="54"/>
        <v>1260.2119771568555</v>
      </c>
      <c r="AU154" s="5">
        <f t="shared" si="54"/>
        <v>1279.6056699712844</v>
      </c>
      <c r="AV154" s="5">
        <f t="shared" si="55"/>
        <v>1298.5680435112456</v>
      </c>
      <c r="AW154" s="5">
        <f t="shared" si="55"/>
        <v>1347.5448146208503</v>
      </c>
      <c r="AX154" s="5">
        <f t="shared" si="55"/>
        <v>1323.5389646365486</v>
      </c>
      <c r="AY154" s="5">
        <f t="shared" si="51"/>
        <v>1383.87587654563</v>
      </c>
      <c r="AZ154" s="5">
        <f t="shared" si="56"/>
        <v>1407.1263165092489</v>
      </c>
      <c r="BA154" s="5">
        <f t="shared" si="64"/>
        <v>1374.2068669288562</v>
      </c>
      <c r="BB154" s="5">
        <f t="shared" si="64"/>
        <v>1294.2405270067031</v>
      </c>
      <c r="BC154" s="5">
        <f t="shared" si="64"/>
        <v>1327.0332585013173</v>
      </c>
      <c r="BD154" s="5">
        <f t="shared" si="57"/>
        <v>1406.8247133426651</v>
      </c>
      <c r="BE154" s="5">
        <f t="shared" si="65"/>
        <v>2147.7604247606764</v>
      </c>
      <c r="BF154" s="5">
        <f t="shared" si="65"/>
        <v>2126.6815875937527</v>
      </c>
      <c r="BG154" s="5">
        <f t="shared" si="65"/>
        <v>2263.3285129121136</v>
      </c>
      <c r="BH154" s="5">
        <f t="shared" si="58"/>
        <v>2222.3210957379542</v>
      </c>
      <c r="BI154" s="5">
        <f t="shared" si="58"/>
        <v>2202.0364307851278</v>
      </c>
      <c r="BJ154" s="5">
        <f t="shared" si="58"/>
        <v>2167.5081996219951</v>
      </c>
      <c r="BK154" s="5">
        <f t="shared" si="52"/>
        <v>2244.9033152463571</v>
      </c>
      <c r="BL154" s="5">
        <f t="shared" si="59"/>
        <v>2230.8648890831514</v>
      </c>
      <c r="BM154" s="5">
        <f t="shared" si="66"/>
        <v>2253.7285502912232</v>
      </c>
      <c r="BN154" s="5">
        <f t="shared" si="66"/>
        <v>2270.2366707836363</v>
      </c>
      <c r="BO154" s="5">
        <f t="shared" si="66"/>
        <v>2304.5589076042493</v>
      </c>
      <c r="BP154" s="5">
        <f t="shared" si="60"/>
        <v>2444.648846267246</v>
      </c>
      <c r="BQ154" s="5">
        <f t="shared" si="67"/>
        <v>3413.8876991759785</v>
      </c>
      <c r="BR154" s="5">
        <f t="shared" si="67"/>
        <v>3386.8935647506078</v>
      </c>
      <c r="BS154" s="5">
        <f t="shared" si="67"/>
        <v>3542.9341828833985</v>
      </c>
      <c r="BT154" s="5">
        <f t="shared" si="61"/>
        <v>3520.8891392491992</v>
      </c>
      <c r="BU154" s="5">
        <f t="shared" si="61"/>
        <v>3549.5812454059783</v>
      </c>
      <c r="BV154" s="5">
        <f t="shared" si="61"/>
        <v>3491.0471642585426</v>
      </c>
      <c r="BW154" s="5">
        <f t="shared" si="53"/>
        <v>3628.7791917919867</v>
      </c>
      <c r="BX154" s="5">
        <f t="shared" si="62"/>
        <v>3637.9912055924001</v>
      </c>
      <c r="BY154" s="5">
        <f t="shared" si="68"/>
        <v>3627.9354172200797</v>
      </c>
      <c r="BZ154" s="5">
        <f t="shared" si="68"/>
        <v>3564.4771977903401</v>
      </c>
      <c r="CA154" s="5">
        <f t="shared" si="68"/>
        <v>3631.5921661055668</v>
      </c>
      <c r="CB154" s="5">
        <f t="shared" si="63"/>
        <v>3851.4735596099117</v>
      </c>
    </row>
    <row r="155" spans="1:80" x14ac:dyDescent="0.3">
      <c r="A155" s="189" t="s">
        <v>229</v>
      </c>
      <c r="B155" s="189" t="s">
        <v>260</v>
      </c>
      <c r="C155" s="189" t="s">
        <v>265</v>
      </c>
      <c r="D155" s="189" t="s">
        <v>619</v>
      </c>
      <c r="E155" s="189" t="s">
        <v>620</v>
      </c>
      <c r="F155" s="4">
        <v>4139.138777328697</v>
      </c>
      <c r="G155" s="4">
        <v>4093.8825996752189</v>
      </c>
      <c r="H155" s="4">
        <v>4064.3268669643589</v>
      </c>
      <c r="I155" s="4">
        <v>4272.286196386789</v>
      </c>
      <c r="J155" s="4">
        <v>4447.8101544828678</v>
      </c>
      <c r="K155" s="4">
        <v>4496.3293905593764</v>
      </c>
      <c r="L155" s="4">
        <v>4496.3293905593764</v>
      </c>
      <c r="M155" s="4">
        <v>4401.0382918686046</v>
      </c>
      <c r="N155" s="4">
        <v>4780.3407516400985</v>
      </c>
      <c r="O155" s="4">
        <v>5075.1908702635583</v>
      </c>
      <c r="P155" s="4">
        <v>5903.7389323449333</v>
      </c>
      <c r="Q155" s="4">
        <v>5618.3619518615997</v>
      </c>
      <c r="R155" s="4">
        <v>4762.2027004244301</v>
      </c>
      <c r="S155" s="4">
        <v>4758.0839397114796</v>
      </c>
      <c r="T155" s="4">
        <v>4952.4355918027941</v>
      </c>
      <c r="U155" s="4">
        <v>5208.1348025685547</v>
      </c>
      <c r="V155" s="4">
        <v>4748.1437283712667</v>
      </c>
      <c r="W155" s="4">
        <v>4800.6022290819501</v>
      </c>
      <c r="X155" s="4">
        <v>4800.6022290819501</v>
      </c>
      <c r="Y155" s="4">
        <v>4698.4783368136032</v>
      </c>
      <c r="Z155" s="4">
        <v>5193.2446487114721</v>
      </c>
      <c r="AA155" s="4">
        <v>5349.5236758686533</v>
      </c>
      <c r="AB155" s="4">
        <v>5414.156329568681</v>
      </c>
      <c r="AC155" s="4">
        <v>5443.2660607160988</v>
      </c>
      <c r="AD155" s="5">
        <f t="shared" si="49"/>
        <v>8901.341477753127</v>
      </c>
      <c r="AE155" s="5">
        <f t="shared" si="49"/>
        <v>8851.9665393866981</v>
      </c>
      <c r="AF155" s="5">
        <f t="shared" si="49"/>
        <v>9016.7624587671526</v>
      </c>
      <c r="AG155" s="5">
        <f t="shared" si="47"/>
        <v>9480.4209989553437</v>
      </c>
      <c r="AH155" s="143">
        <v>9195.9538828541336</v>
      </c>
      <c r="AI155" s="143">
        <v>9296.9316196413256</v>
      </c>
      <c r="AJ155" s="143">
        <v>9296.9316196413274</v>
      </c>
      <c r="AK155" s="143">
        <v>9099.5166286822077</v>
      </c>
      <c r="AL155" s="5">
        <f t="shared" si="50"/>
        <v>9973.5854003515706</v>
      </c>
      <c r="AM155" s="5">
        <f t="shared" si="50"/>
        <v>10424.714546132211</v>
      </c>
      <c r="AN155" s="5">
        <f t="shared" si="50"/>
        <v>11317.895261913614</v>
      </c>
      <c r="AO155" s="5">
        <f t="shared" si="48"/>
        <v>11061.628012577698</v>
      </c>
      <c r="AP155" s="4">
        <v>255378</v>
      </c>
      <c r="AQ155" s="4">
        <v>255545.68</v>
      </c>
      <c r="AR155" s="4">
        <v>256453.106</v>
      </c>
      <c r="AS155" s="5">
        <f t="shared" si="54"/>
        <v>1620.7890959004681</v>
      </c>
      <c r="AT155" s="5">
        <f t="shared" si="54"/>
        <v>1603.0678444013263</v>
      </c>
      <c r="AU155" s="5">
        <f t="shared" si="54"/>
        <v>1591.4945167415983</v>
      </c>
      <c r="AV155" s="5">
        <f t="shared" si="55"/>
        <v>1671.8287690822199</v>
      </c>
      <c r="AW155" s="5">
        <f t="shared" si="55"/>
        <v>1740.5147112965744</v>
      </c>
      <c r="AX155" s="5">
        <f t="shared" si="55"/>
        <v>1759.5012330317522</v>
      </c>
      <c r="AY155" s="5">
        <f t="shared" si="51"/>
        <v>1759.5012330317522</v>
      </c>
      <c r="AZ155" s="5">
        <f t="shared" si="56"/>
        <v>1716.1181474903271</v>
      </c>
      <c r="BA155" s="5">
        <f t="shared" si="64"/>
        <v>1870.6404082589456</v>
      </c>
      <c r="BB155" s="5">
        <f t="shared" si="64"/>
        <v>1986.0210003407446</v>
      </c>
      <c r="BC155" s="5">
        <f t="shared" si="64"/>
        <v>2310.247988674641</v>
      </c>
      <c r="BD155" s="5">
        <f t="shared" si="57"/>
        <v>2190.7950500165125</v>
      </c>
      <c r="BE155" s="5">
        <f t="shared" si="65"/>
        <v>1864.7662290504391</v>
      </c>
      <c r="BF155" s="5">
        <f t="shared" si="65"/>
        <v>1863.1534195237959</v>
      </c>
      <c r="BG155" s="5">
        <f t="shared" si="65"/>
        <v>1939.2569413977687</v>
      </c>
      <c r="BH155" s="5">
        <f t="shared" si="58"/>
        <v>2038.0445494396754</v>
      </c>
      <c r="BI155" s="5">
        <f t="shared" si="58"/>
        <v>1858.0410861851656</v>
      </c>
      <c r="BJ155" s="5">
        <f t="shared" si="58"/>
        <v>1878.5691188682786</v>
      </c>
      <c r="BK155" s="5">
        <f t="shared" si="52"/>
        <v>1878.5691188682786</v>
      </c>
      <c r="BL155" s="5">
        <f t="shared" si="59"/>
        <v>1832.1003828331889</v>
      </c>
      <c r="BM155" s="5">
        <f t="shared" si="66"/>
        <v>2032.2177423275057</v>
      </c>
      <c r="BN155" s="5">
        <f t="shared" si="66"/>
        <v>2093.3727683710613</v>
      </c>
      <c r="BO155" s="5">
        <f t="shared" si="66"/>
        <v>2118.6647841468816</v>
      </c>
      <c r="BP155" s="5">
        <f t="shared" si="60"/>
        <v>2122.5190623022127</v>
      </c>
      <c r="BQ155" s="5">
        <f t="shared" si="67"/>
        <v>3485.5553249509071</v>
      </c>
      <c r="BR155" s="5">
        <f t="shared" si="67"/>
        <v>3466.221263925122</v>
      </c>
      <c r="BS155" s="5">
        <f t="shared" si="67"/>
        <v>3530.7514581393666</v>
      </c>
      <c r="BT155" s="5">
        <f t="shared" si="61"/>
        <v>3709.8733185218953</v>
      </c>
      <c r="BU155" s="5">
        <f t="shared" si="61"/>
        <v>3598.5557974817393</v>
      </c>
      <c r="BV155" s="5">
        <f t="shared" si="61"/>
        <v>3638.0703519000308</v>
      </c>
      <c r="BW155" s="5">
        <f t="shared" si="53"/>
        <v>3638.0703519000317</v>
      </c>
      <c r="BX155" s="5">
        <f t="shared" si="62"/>
        <v>3548.218530323516</v>
      </c>
      <c r="BY155" s="5">
        <f t="shared" si="68"/>
        <v>3902.8581505864508</v>
      </c>
      <c r="BZ155" s="5">
        <f t="shared" si="68"/>
        <v>4079.3937687118059</v>
      </c>
      <c r="CA155" s="5">
        <f t="shared" si="68"/>
        <v>4428.9127728215226</v>
      </c>
      <c r="CB155" s="5">
        <f t="shared" si="63"/>
        <v>4313.3141123187243</v>
      </c>
    </row>
    <row r="156" spans="1:80" x14ac:dyDescent="0.3">
      <c r="A156" s="189" t="s">
        <v>229</v>
      </c>
      <c r="B156" s="189" t="s">
        <v>267</v>
      </c>
      <c r="C156" s="189" t="s">
        <v>286</v>
      </c>
      <c r="D156" s="189" t="s">
        <v>621</v>
      </c>
      <c r="E156" s="189" t="s">
        <v>622</v>
      </c>
      <c r="F156" s="4">
        <v>5045.4244677367024</v>
      </c>
      <c r="G156" s="4">
        <v>4674.0604535455204</v>
      </c>
      <c r="H156" s="4">
        <v>5009.8812419393626</v>
      </c>
      <c r="I156" s="4">
        <v>4692.0679958954224</v>
      </c>
      <c r="J156" s="4">
        <v>5130.7481730131931</v>
      </c>
      <c r="K156" s="4">
        <v>5020.2743259352173</v>
      </c>
      <c r="L156" s="4">
        <v>5424.3394374277868</v>
      </c>
      <c r="M156" s="4">
        <v>5445.309239118169</v>
      </c>
      <c r="N156" s="4">
        <v>4601.4903004147509</v>
      </c>
      <c r="O156" s="4">
        <v>4596.8326698354485</v>
      </c>
      <c r="P156" s="4">
        <v>5196.9585430952848</v>
      </c>
      <c r="Q156" s="4">
        <v>5311.5307513488033</v>
      </c>
      <c r="R156" s="4">
        <v>13645.969984815274</v>
      </c>
      <c r="S156" s="4">
        <v>13634.837293943814</v>
      </c>
      <c r="T156" s="4">
        <v>14078.131229434275</v>
      </c>
      <c r="U156" s="4">
        <v>14655.483869161417</v>
      </c>
      <c r="V156" s="4">
        <v>14069.76202394609</v>
      </c>
      <c r="W156" s="4">
        <v>13719.780042962104</v>
      </c>
      <c r="X156" s="4">
        <v>14573.018037728873</v>
      </c>
      <c r="Y156" s="4">
        <v>14694.945507075208</v>
      </c>
      <c r="Z156" s="4">
        <v>14105.585427190494</v>
      </c>
      <c r="AA156" s="4">
        <v>14087.87057408514</v>
      </c>
      <c r="AB156" s="4">
        <v>14892.041497923998</v>
      </c>
      <c r="AC156" s="4">
        <v>15131.72056941271</v>
      </c>
      <c r="AD156" s="5">
        <f t="shared" si="49"/>
        <v>18691.394452551976</v>
      </c>
      <c r="AE156" s="5">
        <f t="shared" si="49"/>
        <v>18308.897747489333</v>
      </c>
      <c r="AF156" s="5">
        <f t="shared" si="49"/>
        <v>19088.012471373637</v>
      </c>
      <c r="AG156" s="5">
        <f t="shared" si="47"/>
        <v>19347.551865056841</v>
      </c>
      <c r="AH156" s="143">
        <v>19200.51019695928</v>
      </c>
      <c r="AI156" s="143">
        <v>18740.054368897319</v>
      </c>
      <c r="AJ156" s="143">
        <v>19997.357475156659</v>
      </c>
      <c r="AK156" s="143">
        <v>20140.254746193375</v>
      </c>
      <c r="AL156" s="5">
        <f t="shared" si="50"/>
        <v>18707.075727605246</v>
      </c>
      <c r="AM156" s="5">
        <f t="shared" si="50"/>
        <v>18684.703243920587</v>
      </c>
      <c r="AN156" s="5">
        <f t="shared" si="50"/>
        <v>20089.000041019281</v>
      </c>
      <c r="AO156" s="5">
        <f t="shared" si="48"/>
        <v>20443.251320761512</v>
      </c>
      <c r="AP156" s="4">
        <v>756978</v>
      </c>
      <c r="AQ156" s="4">
        <v>758468.36199999996</v>
      </c>
      <c r="AR156" s="4">
        <v>762361.92299999995</v>
      </c>
      <c r="AS156" s="5">
        <f t="shared" si="54"/>
        <v>666.52194221452976</v>
      </c>
      <c r="AT156" s="5">
        <f t="shared" si="54"/>
        <v>617.46318301793713</v>
      </c>
      <c r="AU156" s="5">
        <f t="shared" si="54"/>
        <v>661.82653154244406</v>
      </c>
      <c r="AV156" s="5">
        <f t="shared" si="55"/>
        <v>618.62408914762648</v>
      </c>
      <c r="AW156" s="5">
        <f t="shared" si="55"/>
        <v>676.46172603481557</v>
      </c>
      <c r="AX156" s="5">
        <f t="shared" si="55"/>
        <v>661.89633970984505</v>
      </c>
      <c r="AY156" s="5">
        <f t="shared" si="51"/>
        <v>715.17016518980222</v>
      </c>
      <c r="AZ156" s="5">
        <f t="shared" si="56"/>
        <v>714.26825958071481</v>
      </c>
      <c r="BA156" s="5">
        <f t="shared" si="64"/>
        <v>606.68190407851864</v>
      </c>
      <c r="BB156" s="5">
        <f t="shared" si="64"/>
        <v>606.06782037870266</v>
      </c>
      <c r="BC156" s="5">
        <f t="shared" si="64"/>
        <v>685.19120947793533</v>
      </c>
      <c r="BD156" s="5">
        <f t="shared" si="57"/>
        <v>696.72036221945507</v>
      </c>
      <c r="BE156" s="5">
        <f t="shared" si="65"/>
        <v>1802.690432854756</v>
      </c>
      <c r="BF156" s="5">
        <f t="shared" si="65"/>
        <v>1801.2197572378343</v>
      </c>
      <c r="BG156" s="5">
        <f t="shared" si="65"/>
        <v>1859.7807636991135</v>
      </c>
      <c r="BH156" s="5">
        <f t="shared" si="58"/>
        <v>1932.2472239338333</v>
      </c>
      <c r="BI156" s="5">
        <f t="shared" si="58"/>
        <v>1855.0229289519255</v>
      </c>
      <c r="BJ156" s="5">
        <f t="shared" si="58"/>
        <v>1808.8796751896823</v>
      </c>
      <c r="BK156" s="5">
        <f t="shared" si="52"/>
        <v>1921.3745447867307</v>
      </c>
      <c r="BL156" s="5">
        <f t="shared" si="59"/>
        <v>1927.5550186515818</v>
      </c>
      <c r="BM156" s="5">
        <f t="shared" si="66"/>
        <v>1859.7460532164548</v>
      </c>
      <c r="BN156" s="5">
        <f t="shared" si="66"/>
        <v>1857.4104445091066</v>
      </c>
      <c r="BO156" s="5">
        <f t="shared" si="66"/>
        <v>1963.4360830365126</v>
      </c>
      <c r="BP156" s="5">
        <f t="shared" si="60"/>
        <v>1984.8473688018532</v>
      </c>
      <c r="BQ156" s="5">
        <f t="shared" si="67"/>
        <v>2469.2123750692854</v>
      </c>
      <c r="BR156" s="5">
        <f t="shared" si="67"/>
        <v>2418.6829402557714</v>
      </c>
      <c r="BS156" s="5">
        <f t="shared" si="67"/>
        <v>2521.6072952415575</v>
      </c>
      <c r="BT156" s="5">
        <f t="shared" si="61"/>
        <v>2550.8713130814599</v>
      </c>
      <c r="BU156" s="5">
        <f t="shared" si="61"/>
        <v>2531.4846549867402</v>
      </c>
      <c r="BV156" s="5">
        <f t="shared" si="61"/>
        <v>2470.7760148995271</v>
      </c>
      <c r="BW156" s="5">
        <f t="shared" si="53"/>
        <v>2636.5447099765329</v>
      </c>
      <c r="BX156" s="5">
        <f t="shared" si="62"/>
        <v>2641.8232782322966</v>
      </c>
      <c r="BY156" s="5">
        <f t="shared" si="68"/>
        <v>2466.4279572949736</v>
      </c>
      <c r="BZ156" s="5">
        <f t="shared" si="68"/>
        <v>2463.478264887809</v>
      </c>
      <c r="CA156" s="5">
        <f t="shared" si="68"/>
        <v>2648.6272925144481</v>
      </c>
      <c r="CB156" s="5">
        <f t="shared" si="63"/>
        <v>2681.5677310213082</v>
      </c>
    </row>
    <row r="157" spans="1:80" x14ac:dyDescent="0.3">
      <c r="A157" s="189" t="s">
        <v>223</v>
      </c>
      <c r="B157" s="189" t="s">
        <v>218</v>
      </c>
      <c r="C157" s="189" t="s">
        <v>231</v>
      </c>
      <c r="D157" s="189" t="s">
        <v>623</v>
      </c>
      <c r="E157" s="189" t="s">
        <v>624</v>
      </c>
      <c r="F157" s="4">
        <v>2269.220134741011</v>
      </c>
      <c r="G157" s="4">
        <v>2288.7565359405103</v>
      </c>
      <c r="H157" s="4">
        <v>2525.2449042279832</v>
      </c>
      <c r="I157" s="4">
        <v>2396.5085156566738</v>
      </c>
      <c r="J157" s="4">
        <v>2479.7094541726592</v>
      </c>
      <c r="K157" s="4">
        <v>2423.3123941866247</v>
      </c>
      <c r="L157" s="4">
        <v>2604.676905721572</v>
      </c>
      <c r="M157" s="4">
        <v>2584.3945218543881</v>
      </c>
      <c r="N157" s="4">
        <v>2518.8624581645381</v>
      </c>
      <c r="O157" s="4">
        <v>2481.7292939636077</v>
      </c>
      <c r="P157" s="4">
        <v>2615.3604008462303</v>
      </c>
      <c r="Q157" s="4">
        <v>2528.3678338198761</v>
      </c>
      <c r="R157" s="4">
        <v>5846.3047308847345</v>
      </c>
      <c r="S157" s="4">
        <v>5736.7392406868221</v>
      </c>
      <c r="T157" s="4">
        <v>6284.8914264417053</v>
      </c>
      <c r="U157" s="4">
        <v>6329.6314395819081</v>
      </c>
      <c r="V157" s="4">
        <v>5969.6118530888962</v>
      </c>
      <c r="W157" s="4">
        <v>5977.3799275480214</v>
      </c>
      <c r="X157" s="4">
        <v>6175.3758317954698</v>
      </c>
      <c r="Y157" s="4">
        <v>6186.5985941171639</v>
      </c>
      <c r="Z157" s="4">
        <v>6123.0394815383825</v>
      </c>
      <c r="AA157" s="4">
        <v>6005.9527323810735</v>
      </c>
      <c r="AB157" s="4">
        <v>6088.0083646730518</v>
      </c>
      <c r="AC157" s="4">
        <v>6268.6153782372821</v>
      </c>
      <c r="AD157" s="5">
        <f t="shared" si="49"/>
        <v>8115.5248656257454</v>
      </c>
      <c r="AE157" s="5">
        <f t="shared" si="49"/>
        <v>8025.4957766273328</v>
      </c>
      <c r="AF157" s="5">
        <f t="shared" si="49"/>
        <v>8810.1363306696876</v>
      </c>
      <c r="AG157" s="5">
        <f t="shared" si="47"/>
        <v>8726.139955238581</v>
      </c>
      <c r="AH157" s="143">
        <v>8449.3213072615545</v>
      </c>
      <c r="AI157" s="143">
        <v>8400.6923217346466</v>
      </c>
      <c r="AJ157" s="143">
        <v>8780.0527375170423</v>
      </c>
      <c r="AK157" s="143">
        <v>8770.9931159715525</v>
      </c>
      <c r="AL157" s="5">
        <f t="shared" si="50"/>
        <v>8641.9019397029206</v>
      </c>
      <c r="AM157" s="5">
        <f t="shared" si="50"/>
        <v>8487.6820263446807</v>
      </c>
      <c r="AN157" s="5">
        <f t="shared" si="50"/>
        <v>8703.3687655192825</v>
      </c>
      <c r="AO157" s="5">
        <f t="shared" si="48"/>
        <v>8796.9832120571591</v>
      </c>
      <c r="AP157" s="4">
        <v>277249</v>
      </c>
      <c r="AQ157" s="4">
        <v>277764.14</v>
      </c>
      <c r="AR157" s="4">
        <v>277994.21000000002</v>
      </c>
      <c r="AS157" s="5">
        <f t="shared" si="54"/>
        <v>818.4773018986582</v>
      </c>
      <c r="AT157" s="5">
        <f t="shared" si="54"/>
        <v>825.52382008249276</v>
      </c>
      <c r="AU157" s="5">
        <f t="shared" si="54"/>
        <v>910.82200629325382</v>
      </c>
      <c r="AV157" s="5">
        <f t="shared" si="55"/>
        <v>862.78542494962574</v>
      </c>
      <c r="AW157" s="5">
        <f t="shared" si="55"/>
        <v>892.73923342756166</v>
      </c>
      <c r="AX157" s="5">
        <f t="shared" si="55"/>
        <v>872.43529499042768</v>
      </c>
      <c r="AY157" s="5">
        <f t="shared" si="51"/>
        <v>937.72972483833655</v>
      </c>
      <c r="AZ157" s="5">
        <f t="shared" si="56"/>
        <v>929.65767950864438</v>
      </c>
      <c r="BA157" s="5">
        <f t="shared" si="64"/>
        <v>906.835006910733</v>
      </c>
      <c r="BB157" s="5">
        <f t="shared" si="64"/>
        <v>893.46641145383546</v>
      </c>
      <c r="BC157" s="5">
        <f t="shared" si="64"/>
        <v>941.57597191856007</v>
      </c>
      <c r="BD157" s="5">
        <f t="shared" si="57"/>
        <v>909.50377485195679</v>
      </c>
      <c r="BE157" s="5">
        <f t="shared" si="65"/>
        <v>2108.6837935879785</v>
      </c>
      <c r="BF157" s="5">
        <f t="shared" si="65"/>
        <v>2069.1649891205461</v>
      </c>
      <c r="BG157" s="5">
        <f t="shared" si="65"/>
        <v>2266.8761389370943</v>
      </c>
      <c r="BH157" s="5">
        <f t="shared" si="58"/>
        <v>2278.7791971929523</v>
      </c>
      <c r="BI157" s="5">
        <f t="shared" si="58"/>
        <v>2149.1657825552629</v>
      </c>
      <c r="BJ157" s="5">
        <f t="shared" si="58"/>
        <v>2151.9624266645869</v>
      </c>
      <c r="BK157" s="5">
        <f t="shared" si="52"/>
        <v>2223.2444518559773</v>
      </c>
      <c r="BL157" s="5">
        <f t="shared" si="59"/>
        <v>2225.4415277631729</v>
      </c>
      <c r="BM157" s="5">
        <f t="shared" si="66"/>
        <v>2204.4024406960461</v>
      </c>
      <c r="BN157" s="5">
        <f t="shared" si="66"/>
        <v>2162.2491414410347</v>
      </c>
      <c r="BO157" s="5">
        <f t="shared" si="66"/>
        <v>2191.7906194345501</v>
      </c>
      <c r="BP157" s="5">
        <f t="shared" si="60"/>
        <v>2254.9445825642488</v>
      </c>
      <c r="BQ157" s="5">
        <f t="shared" si="67"/>
        <v>2927.1610954866364</v>
      </c>
      <c r="BR157" s="5">
        <f t="shared" si="67"/>
        <v>2894.6888092030385</v>
      </c>
      <c r="BS157" s="5">
        <f t="shared" si="67"/>
        <v>3177.698145230348</v>
      </c>
      <c r="BT157" s="5">
        <f t="shared" si="61"/>
        <v>3141.5646221425777</v>
      </c>
      <c r="BU157" s="5">
        <f t="shared" si="61"/>
        <v>3041.9050159828239</v>
      </c>
      <c r="BV157" s="5">
        <f t="shared" si="61"/>
        <v>3024.3977216550152</v>
      </c>
      <c r="BW157" s="5">
        <f t="shared" si="53"/>
        <v>3160.9741766943139</v>
      </c>
      <c r="BX157" s="5">
        <f t="shared" si="62"/>
        <v>3155.0992072718177</v>
      </c>
      <c r="BY157" s="5">
        <f t="shared" si="68"/>
        <v>3111.2374476067789</v>
      </c>
      <c r="BZ157" s="5">
        <f t="shared" si="68"/>
        <v>3055.7155528948701</v>
      </c>
      <c r="CA157" s="5">
        <f t="shared" si="68"/>
        <v>3133.3665913531108</v>
      </c>
      <c r="CB157" s="5">
        <f t="shared" si="63"/>
        <v>3164.4483574162059</v>
      </c>
    </row>
    <row r="158" spans="1:80" x14ac:dyDescent="0.3">
      <c r="A158" s="189" t="s">
        <v>256</v>
      </c>
      <c r="B158" s="189" t="s">
        <v>280</v>
      </c>
      <c r="C158" s="189" t="s">
        <v>310</v>
      </c>
      <c r="D158" s="189" t="s">
        <v>625</v>
      </c>
      <c r="E158" s="189" t="s">
        <v>626</v>
      </c>
      <c r="F158" s="4">
        <v>8500.8024283760788</v>
      </c>
      <c r="G158" s="4">
        <v>8673.8523157715135</v>
      </c>
      <c r="H158" s="4">
        <v>9093.362703935527</v>
      </c>
      <c r="I158" s="4">
        <v>8904.7948249457841</v>
      </c>
      <c r="J158" s="4">
        <v>9008.7888438923474</v>
      </c>
      <c r="K158" s="4">
        <v>8832.0484486422847</v>
      </c>
      <c r="L158" s="4">
        <v>9025.002907060818</v>
      </c>
      <c r="M158" s="4">
        <v>8802.741089602303</v>
      </c>
      <c r="N158" s="4">
        <v>9101.0569759169211</v>
      </c>
      <c r="O158" s="4">
        <v>9389.4295499804502</v>
      </c>
      <c r="P158" s="4">
        <v>9764.2296765771553</v>
      </c>
      <c r="Q158" s="4">
        <v>10068.316644407574</v>
      </c>
      <c r="R158" s="4">
        <v>19909.637234632137</v>
      </c>
      <c r="S158" s="4">
        <v>19644.95824479634</v>
      </c>
      <c r="T158" s="4">
        <v>20364.409771651728</v>
      </c>
      <c r="U158" s="4">
        <v>20336.372401329507</v>
      </c>
      <c r="V158" s="4">
        <v>19753.76788975122</v>
      </c>
      <c r="W158" s="4">
        <v>19560.163151625864</v>
      </c>
      <c r="X158" s="4">
        <v>20109.065597447268</v>
      </c>
      <c r="Y158" s="4">
        <v>19766.652295115462</v>
      </c>
      <c r="Z158" s="4">
        <v>19402.554263920792</v>
      </c>
      <c r="AA158" s="4">
        <v>19122.782826169554</v>
      </c>
      <c r="AB158" s="4">
        <v>20589.491755936237</v>
      </c>
      <c r="AC158" s="4">
        <v>20433.081200786652</v>
      </c>
      <c r="AD158" s="5">
        <f t="shared" si="49"/>
        <v>28410.439663008216</v>
      </c>
      <c r="AE158" s="5">
        <f t="shared" si="49"/>
        <v>28318.810560567854</v>
      </c>
      <c r="AF158" s="5">
        <f t="shared" si="49"/>
        <v>29457.772475587255</v>
      </c>
      <c r="AG158" s="5">
        <f t="shared" si="47"/>
        <v>29241.167226275291</v>
      </c>
      <c r="AH158" s="143">
        <v>28762.556733643571</v>
      </c>
      <c r="AI158" s="143">
        <v>28392.211600268151</v>
      </c>
      <c r="AJ158" s="143">
        <v>29134.06850450809</v>
      </c>
      <c r="AK158" s="143">
        <v>28569.393384717769</v>
      </c>
      <c r="AL158" s="5">
        <f t="shared" si="50"/>
        <v>28503.611239837715</v>
      </c>
      <c r="AM158" s="5">
        <f t="shared" si="50"/>
        <v>28512.212376150004</v>
      </c>
      <c r="AN158" s="5">
        <f t="shared" si="50"/>
        <v>30353.72143251339</v>
      </c>
      <c r="AO158" s="5">
        <f t="shared" si="48"/>
        <v>30501.397845194224</v>
      </c>
      <c r="AP158" s="4">
        <v>1185321</v>
      </c>
      <c r="AQ158" s="4">
        <v>1194509.423</v>
      </c>
      <c r="AR158" s="4">
        <v>1201472.148</v>
      </c>
      <c r="AS158" s="5">
        <f t="shared" si="54"/>
        <v>717.17302134831652</v>
      </c>
      <c r="AT158" s="5">
        <f t="shared" si="54"/>
        <v>731.77243259602369</v>
      </c>
      <c r="AU158" s="5">
        <f t="shared" si="54"/>
        <v>767.16456588008873</v>
      </c>
      <c r="AV158" s="5">
        <f t="shared" si="55"/>
        <v>745.47715183204411</v>
      </c>
      <c r="AW158" s="5">
        <f t="shared" si="55"/>
        <v>754.18315422467356</v>
      </c>
      <c r="AX158" s="5">
        <f t="shared" si="55"/>
        <v>739.38708884025982</v>
      </c>
      <c r="AY158" s="5">
        <f t="shared" si="51"/>
        <v>755.54053683348945</v>
      </c>
      <c r="AZ158" s="5">
        <f t="shared" si="56"/>
        <v>732.66293390617182</v>
      </c>
      <c r="BA158" s="5">
        <f t="shared" si="64"/>
        <v>761.90750785872376</v>
      </c>
      <c r="BB158" s="5">
        <f t="shared" si="64"/>
        <v>786.04901469918764</v>
      </c>
      <c r="BC158" s="5">
        <f t="shared" si="64"/>
        <v>817.42592302489982</v>
      </c>
      <c r="BD158" s="5">
        <f t="shared" si="57"/>
        <v>837.99833905159937</v>
      </c>
      <c r="BE158" s="5">
        <f t="shared" si="65"/>
        <v>1679.6831604799154</v>
      </c>
      <c r="BF158" s="5">
        <f t="shared" si="65"/>
        <v>1657.3534295601225</v>
      </c>
      <c r="BG158" s="5">
        <f t="shared" si="65"/>
        <v>1718.0501966683901</v>
      </c>
      <c r="BH158" s="5">
        <f t="shared" si="58"/>
        <v>1702.4873985719498</v>
      </c>
      <c r="BI158" s="5">
        <f t="shared" si="58"/>
        <v>1653.7138602171763</v>
      </c>
      <c r="BJ158" s="5">
        <f t="shared" si="58"/>
        <v>1637.5059731635004</v>
      </c>
      <c r="BK158" s="5">
        <f t="shared" si="52"/>
        <v>1683.4580967091517</v>
      </c>
      <c r="BL158" s="5">
        <f t="shared" si="59"/>
        <v>1645.202706364814</v>
      </c>
      <c r="BM158" s="5">
        <f t="shared" si="66"/>
        <v>1624.3115282583078</v>
      </c>
      <c r="BN158" s="5">
        <f t="shared" si="66"/>
        <v>1600.8900773794528</v>
      </c>
      <c r="BO158" s="5">
        <f t="shared" si="66"/>
        <v>1723.6776336369041</v>
      </c>
      <c r="BP158" s="5">
        <f t="shared" si="60"/>
        <v>1700.6704012906216</v>
      </c>
      <c r="BQ158" s="5">
        <f t="shared" si="67"/>
        <v>2396.8561818282319</v>
      </c>
      <c r="BR158" s="5">
        <f t="shared" si="67"/>
        <v>2389.125862156146</v>
      </c>
      <c r="BS158" s="5">
        <f t="shared" si="67"/>
        <v>2485.2147625484786</v>
      </c>
      <c r="BT158" s="5">
        <f t="shared" si="61"/>
        <v>2447.9645504039941</v>
      </c>
      <c r="BU158" s="5">
        <f t="shared" si="61"/>
        <v>2407.8970144418504</v>
      </c>
      <c r="BV158" s="5">
        <f t="shared" si="61"/>
        <v>2376.8930620037604</v>
      </c>
      <c r="BW158" s="5">
        <f t="shared" si="53"/>
        <v>2438.9986335426415</v>
      </c>
      <c r="BX158" s="5">
        <f t="shared" si="62"/>
        <v>2377.8656402709862</v>
      </c>
      <c r="BY158" s="5">
        <f t="shared" si="68"/>
        <v>2386.2190361170319</v>
      </c>
      <c r="BZ158" s="5">
        <f t="shared" si="68"/>
        <v>2386.9390920786404</v>
      </c>
      <c r="CA158" s="5">
        <f t="shared" si="68"/>
        <v>2541.1035566618039</v>
      </c>
      <c r="CB158" s="5">
        <f t="shared" si="63"/>
        <v>2538.6687403422206</v>
      </c>
    </row>
    <row r="159" spans="1:80" x14ac:dyDescent="0.3">
      <c r="A159" s="189" t="s">
        <v>238</v>
      </c>
      <c r="B159" s="189" t="s">
        <v>273</v>
      </c>
      <c r="C159" s="189" t="s">
        <v>314</v>
      </c>
      <c r="D159" s="189" t="s">
        <v>627</v>
      </c>
      <c r="E159" s="189" t="s">
        <v>628</v>
      </c>
      <c r="F159" s="4">
        <v>2337.9336948886084</v>
      </c>
      <c r="G159" s="4">
        <v>2313.7110232405607</v>
      </c>
      <c r="H159" s="4">
        <v>2204.1878733167323</v>
      </c>
      <c r="I159" s="4">
        <v>2057.5054862211427</v>
      </c>
      <c r="J159" s="4">
        <v>2356.5574973364733</v>
      </c>
      <c r="K159" s="4">
        <v>2358.4134422894176</v>
      </c>
      <c r="L159" s="4">
        <v>2382.5112580975306</v>
      </c>
      <c r="M159" s="4">
        <v>2309.6710411211679</v>
      </c>
      <c r="N159" s="4">
        <v>2123.9540152520312</v>
      </c>
      <c r="O159" s="4">
        <v>2424.5407365699261</v>
      </c>
      <c r="P159" s="4">
        <v>2482.3207222731648</v>
      </c>
      <c r="Q159" s="4">
        <v>2688.8205217428986</v>
      </c>
      <c r="R159" s="4">
        <v>3449.45357846362</v>
      </c>
      <c r="S159" s="4">
        <v>3451.4261572492969</v>
      </c>
      <c r="T159" s="4">
        <v>3660.7491984266662</v>
      </c>
      <c r="U159" s="4">
        <v>3774.8674013038726</v>
      </c>
      <c r="V159" s="4">
        <v>3510.3550592750125</v>
      </c>
      <c r="W159" s="4">
        <v>3514.1082547944234</v>
      </c>
      <c r="X159" s="4">
        <v>3551.5724128477386</v>
      </c>
      <c r="Y159" s="4">
        <v>3473.589659254073</v>
      </c>
      <c r="Z159" s="4">
        <v>3586.799005245834</v>
      </c>
      <c r="AA159" s="4">
        <v>3581.1827673568882</v>
      </c>
      <c r="AB159" s="4">
        <v>3708.1866640094313</v>
      </c>
      <c r="AC159" s="4">
        <v>3606.5723459678125</v>
      </c>
      <c r="AD159" s="5">
        <f t="shared" si="49"/>
        <v>5787.3872733522285</v>
      </c>
      <c r="AE159" s="5">
        <f t="shared" si="49"/>
        <v>5765.1371804898572</v>
      </c>
      <c r="AF159" s="5">
        <f t="shared" si="49"/>
        <v>5864.9370717433985</v>
      </c>
      <c r="AG159" s="5">
        <f t="shared" si="47"/>
        <v>5832.3728875250154</v>
      </c>
      <c r="AH159" s="143">
        <v>5866.9125566114853</v>
      </c>
      <c r="AI159" s="143">
        <v>5872.521697083841</v>
      </c>
      <c r="AJ159" s="143">
        <v>5934.0836709452688</v>
      </c>
      <c r="AK159" s="143">
        <v>5783.260700375241</v>
      </c>
      <c r="AL159" s="5">
        <f t="shared" si="50"/>
        <v>5710.7530204978648</v>
      </c>
      <c r="AM159" s="5">
        <f t="shared" si="50"/>
        <v>6005.7235039268144</v>
      </c>
      <c r="AN159" s="5">
        <f t="shared" si="50"/>
        <v>6190.5073862825957</v>
      </c>
      <c r="AO159" s="5">
        <f t="shared" si="48"/>
        <v>6295.3928677107106</v>
      </c>
      <c r="AP159" s="4">
        <v>203243</v>
      </c>
      <c r="AQ159" s="4">
        <v>205898.62100000001</v>
      </c>
      <c r="AR159" s="4">
        <v>207910.26800000001</v>
      </c>
      <c r="AS159" s="5">
        <f t="shared" si="54"/>
        <v>1150.3144978614803</v>
      </c>
      <c r="AT159" s="5">
        <f t="shared" si="54"/>
        <v>1138.3964137709838</v>
      </c>
      <c r="AU159" s="5">
        <f t="shared" si="54"/>
        <v>1084.5086292353155</v>
      </c>
      <c r="AV159" s="5">
        <f t="shared" si="55"/>
        <v>999.2808481321216</v>
      </c>
      <c r="AW159" s="5">
        <f t="shared" si="55"/>
        <v>1144.5232055908102</v>
      </c>
      <c r="AX159" s="5">
        <f t="shared" si="55"/>
        <v>1145.4245933436423</v>
      </c>
      <c r="AY159" s="5">
        <f t="shared" si="51"/>
        <v>1157.1283219509908</v>
      </c>
      <c r="AZ159" s="5">
        <f t="shared" si="56"/>
        <v>1110.8980154463404</v>
      </c>
      <c r="BA159" s="5">
        <f t="shared" si="64"/>
        <v>1031.5532978980132</v>
      </c>
      <c r="BB159" s="5">
        <f t="shared" si="64"/>
        <v>1177.5410271300098</v>
      </c>
      <c r="BC159" s="5">
        <f t="shared" si="64"/>
        <v>1205.6033742320035</v>
      </c>
      <c r="BD159" s="5">
        <f t="shared" si="57"/>
        <v>1293.2600912923158</v>
      </c>
      <c r="BE159" s="5">
        <f t="shared" si="65"/>
        <v>1697.2065844647145</v>
      </c>
      <c r="BF159" s="5">
        <f t="shared" si="65"/>
        <v>1698.1771363585938</v>
      </c>
      <c r="BG159" s="5">
        <f t="shared" si="65"/>
        <v>1801.1686495607062</v>
      </c>
      <c r="BH159" s="5">
        <f t="shared" si="58"/>
        <v>1833.3621580223562</v>
      </c>
      <c r="BI159" s="5">
        <f t="shared" si="58"/>
        <v>1704.894885757886</v>
      </c>
      <c r="BJ159" s="5">
        <f t="shared" si="58"/>
        <v>1706.7177224049613</v>
      </c>
      <c r="BK159" s="5">
        <f t="shared" si="52"/>
        <v>1724.913161437705</v>
      </c>
      <c r="BL159" s="5">
        <f t="shared" si="59"/>
        <v>1670.7157817015909</v>
      </c>
      <c r="BM159" s="5">
        <f t="shared" si="66"/>
        <v>1742.02186873599</v>
      </c>
      <c r="BN159" s="5">
        <f t="shared" si="66"/>
        <v>1739.2941972918254</v>
      </c>
      <c r="BO159" s="5">
        <f t="shared" si="66"/>
        <v>1800.9769302968916</v>
      </c>
      <c r="BP159" s="5">
        <f t="shared" si="60"/>
        <v>1734.6773589690201</v>
      </c>
      <c r="BQ159" s="5">
        <f t="shared" si="67"/>
        <v>2847.521082326195</v>
      </c>
      <c r="BR159" s="5">
        <f t="shared" si="67"/>
        <v>2836.5735501295776</v>
      </c>
      <c r="BS159" s="5">
        <f t="shared" si="67"/>
        <v>2885.6772787960217</v>
      </c>
      <c r="BT159" s="5">
        <f t="shared" si="61"/>
        <v>2832.6430061544779</v>
      </c>
      <c r="BU159" s="5">
        <f t="shared" si="61"/>
        <v>2849.4180913486957</v>
      </c>
      <c r="BV159" s="5">
        <f t="shared" si="61"/>
        <v>2852.1423157486033</v>
      </c>
      <c r="BW159" s="5">
        <f t="shared" si="53"/>
        <v>2882.0414833886957</v>
      </c>
      <c r="BX159" s="5">
        <f t="shared" si="62"/>
        <v>2781.6137971479316</v>
      </c>
      <c r="BY159" s="5">
        <f t="shared" si="68"/>
        <v>2773.5751666340029</v>
      </c>
      <c r="BZ159" s="5">
        <f t="shared" si="68"/>
        <v>2916.8352244218354</v>
      </c>
      <c r="CA159" s="5">
        <f t="shared" si="68"/>
        <v>3006.5803045288949</v>
      </c>
      <c r="CB159" s="5">
        <f t="shared" si="63"/>
        <v>3027.9374502613359</v>
      </c>
    </row>
    <row r="160" spans="1:80" x14ac:dyDescent="0.3">
      <c r="A160" s="189" t="s">
        <v>247</v>
      </c>
      <c r="B160" s="189" t="s">
        <v>288</v>
      </c>
      <c r="C160" s="189" t="s">
        <v>299</v>
      </c>
      <c r="D160" s="189" t="s">
        <v>629</v>
      </c>
      <c r="E160" s="189" t="s">
        <v>630</v>
      </c>
      <c r="F160" s="4">
        <v>2247.9207545298968</v>
      </c>
      <c r="G160" s="4">
        <v>2345.2059868706028</v>
      </c>
      <c r="H160" s="4">
        <v>2755.5124016996542</v>
      </c>
      <c r="I160" s="4">
        <v>2940.1949654452919</v>
      </c>
      <c r="J160" s="4">
        <v>2621.7874469807275</v>
      </c>
      <c r="K160" s="4">
        <v>2664.3357000319365</v>
      </c>
      <c r="L160" s="4">
        <v>2513.479295529457</v>
      </c>
      <c r="M160" s="4">
        <v>2579.3566020727194</v>
      </c>
      <c r="N160" s="4">
        <v>3041.7830664424041</v>
      </c>
      <c r="O160" s="4">
        <v>2751.8474235155891</v>
      </c>
      <c r="P160" s="4">
        <v>2900.5480448678054</v>
      </c>
      <c r="Q160" s="4">
        <v>2816.6169953437898</v>
      </c>
      <c r="R160" s="4">
        <v>4064.5626234880247</v>
      </c>
      <c r="S160" s="4">
        <v>4216.0818869567338</v>
      </c>
      <c r="T160" s="4">
        <v>4281.8823236018106</v>
      </c>
      <c r="U160" s="4">
        <v>4329.5264777754201</v>
      </c>
      <c r="V160" s="4">
        <v>3944.0471599828597</v>
      </c>
      <c r="W160" s="4">
        <v>4016.8270813130653</v>
      </c>
      <c r="X160" s="4">
        <v>4327.3345746419036</v>
      </c>
      <c r="Y160" s="4">
        <v>4446.1044129596667</v>
      </c>
      <c r="Z160" s="4">
        <v>4347.6820591482474</v>
      </c>
      <c r="AA160" s="4">
        <v>4294.0818507801432</v>
      </c>
      <c r="AB160" s="4">
        <v>4492.7814563087013</v>
      </c>
      <c r="AC160" s="4">
        <v>4451.0832564881857</v>
      </c>
      <c r="AD160" s="5">
        <f t="shared" si="49"/>
        <v>6312.4833780179215</v>
      </c>
      <c r="AE160" s="5">
        <f t="shared" si="49"/>
        <v>6561.2878738273366</v>
      </c>
      <c r="AF160" s="5">
        <f t="shared" si="49"/>
        <v>7037.3947253014649</v>
      </c>
      <c r="AG160" s="5">
        <f t="shared" si="47"/>
        <v>7269.721443220712</v>
      </c>
      <c r="AH160" s="143">
        <v>6565.8346069635863</v>
      </c>
      <c r="AI160" s="143">
        <v>6681.1627813450013</v>
      </c>
      <c r="AJ160" s="143">
        <v>6840.8138701713597</v>
      </c>
      <c r="AK160" s="143">
        <v>7025.4610150323861</v>
      </c>
      <c r="AL160" s="5">
        <f t="shared" si="50"/>
        <v>7389.465125590652</v>
      </c>
      <c r="AM160" s="5">
        <f t="shared" si="50"/>
        <v>7045.9292742957323</v>
      </c>
      <c r="AN160" s="5">
        <f t="shared" si="50"/>
        <v>7393.3295011765067</v>
      </c>
      <c r="AO160" s="5">
        <f t="shared" si="48"/>
        <v>7267.700251831975</v>
      </c>
      <c r="AP160" s="4">
        <v>220363</v>
      </c>
      <c r="AQ160" s="4">
        <v>221575.33799999999</v>
      </c>
      <c r="AR160" s="4">
        <v>223051.19699999999</v>
      </c>
      <c r="AS160" s="5">
        <f t="shared" si="54"/>
        <v>1020.0989978035773</v>
      </c>
      <c r="AT160" s="5">
        <f t="shared" si="54"/>
        <v>1064.2467142263461</v>
      </c>
      <c r="AU160" s="5">
        <f t="shared" si="54"/>
        <v>1250.4424071643853</v>
      </c>
      <c r="AV160" s="5">
        <f t="shared" si="55"/>
        <v>1326.9504593716526</v>
      </c>
      <c r="AW160" s="5">
        <f t="shared" si="55"/>
        <v>1183.2487634434874</v>
      </c>
      <c r="AX160" s="5">
        <f t="shared" si="55"/>
        <v>1202.4513757176067</v>
      </c>
      <c r="AY160" s="5">
        <f t="shared" si="51"/>
        <v>1134.3678038435203</v>
      </c>
      <c r="AZ160" s="5">
        <f t="shared" si="56"/>
        <v>1156.3966644270999</v>
      </c>
      <c r="BA160" s="5">
        <f t="shared" si="64"/>
        <v>1372.7985677008894</v>
      </c>
      <c r="BB160" s="5">
        <f t="shared" si="64"/>
        <v>1241.9466211152026</v>
      </c>
      <c r="BC160" s="5">
        <f t="shared" si="64"/>
        <v>1309.0572583794526</v>
      </c>
      <c r="BD160" s="5">
        <f t="shared" si="57"/>
        <v>1262.7670387905562</v>
      </c>
      <c r="BE160" s="5">
        <f t="shared" si="65"/>
        <v>1844.4850648648023</v>
      </c>
      <c r="BF160" s="5">
        <f t="shared" si="65"/>
        <v>1913.2440050991927</v>
      </c>
      <c r="BG160" s="5">
        <f t="shared" si="65"/>
        <v>1943.10402544974</v>
      </c>
      <c r="BH160" s="5">
        <f t="shared" si="58"/>
        <v>1953.9748948844751</v>
      </c>
      <c r="BI160" s="5">
        <f t="shared" si="58"/>
        <v>1780.0027726835106</v>
      </c>
      <c r="BJ160" s="5">
        <f t="shared" si="58"/>
        <v>1812.84935298759</v>
      </c>
      <c r="BK160" s="5">
        <f t="shared" si="52"/>
        <v>1952.9856588290093</v>
      </c>
      <c r="BL160" s="5">
        <f t="shared" si="59"/>
        <v>1993.3111647724836</v>
      </c>
      <c r="BM160" s="5">
        <f t="shared" si="66"/>
        <v>1962.1687586676492</v>
      </c>
      <c r="BN160" s="5">
        <f t="shared" si="66"/>
        <v>1937.9782468300434</v>
      </c>
      <c r="BO160" s="5">
        <f t="shared" si="66"/>
        <v>2027.6541138836947</v>
      </c>
      <c r="BP160" s="5">
        <f t="shared" si="60"/>
        <v>1995.5433175676642</v>
      </c>
      <c r="BQ160" s="5">
        <f t="shared" si="67"/>
        <v>2864.5840626683798</v>
      </c>
      <c r="BR160" s="5">
        <f t="shared" si="67"/>
        <v>2977.4907193255385</v>
      </c>
      <c r="BS160" s="5">
        <f t="shared" si="67"/>
        <v>3193.546432614125</v>
      </c>
      <c r="BT160" s="5">
        <f t="shared" si="61"/>
        <v>3280.9253542561278</v>
      </c>
      <c r="BU160" s="5">
        <f t="shared" si="61"/>
        <v>2963.2515361269975</v>
      </c>
      <c r="BV160" s="5">
        <f t="shared" si="61"/>
        <v>3015.300728705196</v>
      </c>
      <c r="BW160" s="5">
        <f t="shared" si="53"/>
        <v>3087.3534626725291</v>
      </c>
      <c r="BX160" s="5">
        <f t="shared" si="62"/>
        <v>3149.7078291995836</v>
      </c>
      <c r="BY160" s="5">
        <f t="shared" si="68"/>
        <v>3334.9673263685381</v>
      </c>
      <c r="BZ160" s="5">
        <f t="shared" si="68"/>
        <v>3179.9248679452462</v>
      </c>
      <c r="CA160" s="5">
        <f t="shared" si="68"/>
        <v>3336.711372263147</v>
      </c>
      <c r="CB160" s="5">
        <f t="shared" si="63"/>
        <v>3258.3103563582204</v>
      </c>
    </row>
    <row r="161" spans="1:80" x14ac:dyDescent="0.3">
      <c r="A161" s="189" t="s">
        <v>223</v>
      </c>
      <c r="B161" s="189" t="s">
        <v>233</v>
      </c>
      <c r="C161" s="189" t="s">
        <v>249</v>
      </c>
      <c r="D161" s="189" t="s">
        <v>631</v>
      </c>
      <c r="E161" s="189" t="s">
        <v>632</v>
      </c>
      <c r="F161" s="4">
        <v>2122.3857248289969</v>
      </c>
      <c r="G161" s="4">
        <v>2129.8357482946967</v>
      </c>
      <c r="H161" s="4">
        <v>2286.8226015683922</v>
      </c>
      <c r="I161" s="4">
        <v>2255.9590238013402</v>
      </c>
      <c r="J161" s="4">
        <v>2171.3242167790759</v>
      </c>
      <c r="K161" s="4">
        <v>2264.0540623872776</v>
      </c>
      <c r="L161" s="4">
        <v>2290.5245638336446</v>
      </c>
      <c r="M161" s="4">
        <v>2160.7945123985746</v>
      </c>
      <c r="N161" s="4">
        <v>2571.7141889699778</v>
      </c>
      <c r="O161" s="4">
        <v>2411.0916061253411</v>
      </c>
      <c r="P161" s="4">
        <v>2388.0289802781085</v>
      </c>
      <c r="Q161" s="4">
        <v>2651.0856063336137</v>
      </c>
      <c r="R161" s="4">
        <v>4889.2177231757078</v>
      </c>
      <c r="S161" s="4">
        <v>4703.9209285603583</v>
      </c>
      <c r="T161" s="4">
        <v>4956.9420591503394</v>
      </c>
      <c r="U161" s="4">
        <v>4762.6003468473518</v>
      </c>
      <c r="V161" s="4">
        <v>4784.7765315323995</v>
      </c>
      <c r="W161" s="4">
        <v>4827.4624774007325</v>
      </c>
      <c r="X161" s="4">
        <v>4870.3665457812722</v>
      </c>
      <c r="Y161" s="4">
        <v>4729.2726675732483</v>
      </c>
      <c r="Z161" s="4">
        <v>4932.6182219199482</v>
      </c>
      <c r="AA161" s="4">
        <v>4801.5497110749402</v>
      </c>
      <c r="AB161" s="4">
        <v>5050.076650574887</v>
      </c>
      <c r="AC161" s="4">
        <v>5124.7500820719551</v>
      </c>
      <c r="AD161" s="5">
        <f t="shared" si="49"/>
        <v>7011.6034480047047</v>
      </c>
      <c r="AE161" s="5">
        <f t="shared" si="49"/>
        <v>6833.756676855055</v>
      </c>
      <c r="AF161" s="5">
        <f t="shared" si="49"/>
        <v>7243.7646607187316</v>
      </c>
      <c r="AG161" s="5">
        <f t="shared" si="47"/>
        <v>7018.5593706486925</v>
      </c>
      <c r="AH161" s="143">
        <v>6956.1007483114754</v>
      </c>
      <c r="AI161" s="143">
        <v>7091.51653978801</v>
      </c>
      <c r="AJ161" s="143">
        <v>7160.8911096149168</v>
      </c>
      <c r="AK161" s="143">
        <v>6890.067179971822</v>
      </c>
      <c r="AL161" s="5">
        <f t="shared" si="50"/>
        <v>7504.332410889926</v>
      </c>
      <c r="AM161" s="5">
        <f t="shared" si="50"/>
        <v>7212.6413172002813</v>
      </c>
      <c r="AN161" s="5">
        <f t="shared" si="50"/>
        <v>7438.1056308529951</v>
      </c>
      <c r="AO161" s="5">
        <f t="shared" si="48"/>
        <v>7775.8356884055684</v>
      </c>
      <c r="AP161" s="4">
        <v>224119</v>
      </c>
      <c r="AQ161" s="4">
        <v>224357.83799999999</v>
      </c>
      <c r="AR161" s="4">
        <v>225089.14</v>
      </c>
      <c r="AS161" s="5">
        <f t="shared" si="54"/>
        <v>946.99053843226</v>
      </c>
      <c r="AT161" s="5">
        <f t="shared" si="54"/>
        <v>950.31467581717607</v>
      </c>
      <c r="AU161" s="5">
        <f t="shared" si="54"/>
        <v>1020.3608804110281</v>
      </c>
      <c r="AV161" s="5">
        <f t="shared" si="55"/>
        <v>1005.5182577580999</v>
      </c>
      <c r="AW161" s="5">
        <f t="shared" si="55"/>
        <v>967.7951241351667</v>
      </c>
      <c r="AX161" s="5">
        <f t="shared" si="55"/>
        <v>1009.1263503739405</v>
      </c>
      <c r="AY161" s="5">
        <f t="shared" si="51"/>
        <v>1020.9246907761897</v>
      </c>
      <c r="AZ161" s="5">
        <f t="shared" si="56"/>
        <v>959.97279673225216</v>
      </c>
      <c r="BA161" s="5">
        <f t="shared" si="64"/>
        <v>1146.2555584842005</v>
      </c>
      <c r="BB161" s="5">
        <f t="shared" si="64"/>
        <v>1074.6634160939548</v>
      </c>
      <c r="BC161" s="5">
        <f t="shared" si="64"/>
        <v>1064.3840222235108</v>
      </c>
      <c r="BD161" s="5">
        <f t="shared" si="57"/>
        <v>1177.7936538091592</v>
      </c>
      <c r="BE161" s="5">
        <f t="shared" si="65"/>
        <v>2181.5275470512129</v>
      </c>
      <c r="BF161" s="5">
        <f t="shared" si="65"/>
        <v>2098.8496863542846</v>
      </c>
      <c r="BG161" s="5">
        <f t="shared" si="65"/>
        <v>2211.7455722854106</v>
      </c>
      <c r="BH161" s="5">
        <f t="shared" si="58"/>
        <v>2122.7697633845769</v>
      </c>
      <c r="BI161" s="5">
        <f t="shared" si="58"/>
        <v>2132.6540557644344</v>
      </c>
      <c r="BJ161" s="5">
        <f t="shared" si="58"/>
        <v>2151.6798880013866</v>
      </c>
      <c r="BK161" s="5">
        <f t="shared" si="52"/>
        <v>2170.8029410504805</v>
      </c>
      <c r="BL161" s="5">
        <f t="shared" si="59"/>
        <v>2101.0665674822194</v>
      </c>
      <c r="BM161" s="5">
        <f t="shared" si="66"/>
        <v>2198.5495429493076</v>
      </c>
      <c r="BN161" s="5">
        <f t="shared" si="66"/>
        <v>2140.1301393691183</v>
      </c>
      <c r="BO161" s="5">
        <f t="shared" si="66"/>
        <v>2250.9027077426585</v>
      </c>
      <c r="BP161" s="5">
        <f t="shared" si="60"/>
        <v>2276.7646995638947</v>
      </c>
      <c r="BQ161" s="5">
        <f t="shared" si="67"/>
        <v>3128.5180854834725</v>
      </c>
      <c r="BR161" s="5">
        <f t="shared" si="67"/>
        <v>3049.1643621714602</v>
      </c>
      <c r="BS161" s="5">
        <f t="shared" si="67"/>
        <v>3232.1064526964387</v>
      </c>
      <c r="BT161" s="5">
        <f t="shared" si="61"/>
        <v>3128.2880211426773</v>
      </c>
      <c r="BU161" s="5">
        <f t="shared" si="61"/>
        <v>3100.4491798996009</v>
      </c>
      <c r="BV161" s="5">
        <f t="shared" si="61"/>
        <v>3160.8062383753272</v>
      </c>
      <c r="BW161" s="5">
        <f t="shared" si="53"/>
        <v>3191.7276318266699</v>
      </c>
      <c r="BX161" s="5">
        <f t="shared" si="62"/>
        <v>3061.0393642144713</v>
      </c>
      <c r="BY161" s="5">
        <f t="shared" si="68"/>
        <v>3344.8051014335083</v>
      </c>
      <c r="BZ161" s="5">
        <f t="shared" si="68"/>
        <v>3214.7935554630731</v>
      </c>
      <c r="CA161" s="5">
        <f t="shared" si="68"/>
        <v>3315.2867299661693</v>
      </c>
      <c r="CB161" s="5">
        <f t="shared" si="63"/>
        <v>3454.5583533730537</v>
      </c>
    </row>
    <row r="162" spans="1:80" x14ac:dyDescent="0.3">
      <c r="A162" s="189" t="s">
        <v>229</v>
      </c>
      <c r="B162" s="189" t="s">
        <v>260</v>
      </c>
      <c r="C162" s="189" t="s">
        <v>265</v>
      </c>
      <c r="D162" s="189" t="s">
        <v>635</v>
      </c>
      <c r="E162" s="189" t="s">
        <v>636</v>
      </c>
      <c r="F162" s="4">
        <v>1324.606653542945</v>
      </c>
      <c r="G162" s="4">
        <v>1337.1535479566492</v>
      </c>
      <c r="H162" s="4">
        <v>1458.9984958249181</v>
      </c>
      <c r="I162" s="4">
        <v>1495.7536312447803</v>
      </c>
      <c r="J162" s="4">
        <v>1300.2143761549853</v>
      </c>
      <c r="K162" s="4">
        <v>1325.4203328829815</v>
      </c>
      <c r="L162" s="4">
        <v>1544.2090185157972</v>
      </c>
      <c r="M162" s="4">
        <v>1422.5023302939917</v>
      </c>
      <c r="N162" s="4">
        <v>1843.6256968121552</v>
      </c>
      <c r="O162" s="4">
        <v>1881.6002834493365</v>
      </c>
      <c r="P162" s="4">
        <v>1958.0652609160995</v>
      </c>
      <c r="Q162" s="4">
        <v>2013.0224700059744</v>
      </c>
      <c r="R162" s="4">
        <v>3346.321279136263</v>
      </c>
      <c r="S162" s="4">
        <v>3337.5098074671218</v>
      </c>
      <c r="T162" s="4">
        <v>3572.9759042081323</v>
      </c>
      <c r="U162" s="4">
        <v>3642.5508373827461</v>
      </c>
      <c r="V162" s="4">
        <v>3308.4541245085034</v>
      </c>
      <c r="W162" s="4">
        <v>3234.1323099142137</v>
      </c>
      <c r="X162" s="4">
        <v>3363.0252467105579</v>
      </c>
      <c r="Y162" s="4">
        <v>3380.3387075334008</v>
      </c>
      <c r="Z162" s="4">
        <v>3655.4662692802785</v>
      </c>
      <c r="AA162" s="4">
        <v>3732.3391542097952</v>
      </c>
      <c r="AB162" s="4">
        <v>3922.6029101746894</v>
      </c>
      <c r="AC162" s="4">
        <v>3942.2594487905526</v>
      </c>
      <c r="AD162" s="5">
        <f t="shared" si="49"/>
        <v>4670.9279326792075</v>
      </c>
      <c r="AE162" s="5">
        <f t="shared" si="49"/>
        <v>4674.6633554237706</v>
      </c>
      <c r="AF162" s="5">
        <f t="shared" si="49"/>
        <v>5031.9744000330502</v>
      </c>
      <c r="AG162" s="5">
        <f t="shared" si="47"/>
        <v>5138.3044686275261</v>
      </c>
      <c r="AH162" s="143">
        <v>4608.6685006634889</v>
      </c>
      <c r="AI162" s="143">
        <v>4559.5526427971945</v>
      </c>
      <c r="AJ162" s="143">
        <v>4907.2342652263551</v>
      </c>
      <c r="AK162" s="143">
        <v>4802.8410378273929</v>
      </c>
      <c r="AL162" s="5">
        <f t="shared" si="50"/>
        <v>5499.0919660924337</v>
      </c>
      <c r="AM162" s="5">
        <f t="shared" si="50"/>
        <v>5613.9394376591317</v>
      </c>
      <c r="AN162" s="5">
        <f t="shared" si="50"/>
        <v>5880.6681710907887</v>
      </c>
      <c r="AO162" s="5">
        <f t="shared" si="48"/>
        <v>5955.281918796527</v>
      </c>
      <c r="AP162" s="4">
        <v>175768</v>
      </c>
      <c r="AQ162" s="4">
        <v>176003.07500000001</v>
      </c>
      <c r="AR162" s="4">
        <v>177095.538</v>
      </c>
      <c r="AS162" s="5">
        <f t="shared" si="54"/>
        <v>753.61081285725788</v>
      </c>
      <c r="AT162" s="5">
        <f t="shared" si="54"/>
        <v>760.74913975049446</v>
      </c>
      <c r="AU162" s="5">
        <f t="shared" si="54"/>
        <v>830.07060205777964</v>
      </c>
      <c r="AV162" s="5">
        <f t="shared" si="55"/>
        <v>849.84516960557653</v>
      </c>
      <c r="AW162" s="5">
        <f t="shared" si="55"/>
        <v>738.74526121488805</v>
      </c>
      <c r="AX162" s="5">
        <f t="shared" si="55"/>
        <v>753.06657732143685</v>
      </c>
      <c r="AY162" s="5">
        <f t="shared" si="51"/>
        <v>877.37615863574956</v>
      </c>
      <c r="AZ162" s="5">
        <f t="shared" si="56"/>
        <v>803.24007389389533</v>
      </c>
      <c r="BA162" s="5">
        <f t="shared" si="64"/>
        <v>1047.4962990346362</v>
      </c>
      <c r="BB162" s="5">
        <f t="shared" si="64"/>
        <v>1069.0723917461876</v>
      </c>
      <c r="BC162" s="5">
        <f t="shared" si="64"/>
        <v>1112.5176426128346</v>
      </c>
      <c r="BD162" s="5">
        <f t="shared" si="57"/>
        <v>1136.6872890981444</v>
      </c>
      <c r="BE162" s="5">
        <f t="shared" si="65"/>
        <v>1903.8285007147279</v>
      </c>
      <c r="BF162" s="5">
        <f t="shared" si="65"/>
        <v>1898.8153745090813</v>
      </c>
      <c r="BG162" s="5">
        <f t="shared" si="65"/>
        <v>2032.7795185745599</v>
      </c>
      <c r="BH162" s="5">
        <f t="shared" si="58"/>
        <v>2069.5949984866716</v>
      </c>
      <c r="BI162" s="5">
        <f t="shared" si="58"/>
        <v>1879.7706372507998</v>
      </c>
      <c r="BJ162" s="5">
        <f t="shared" si="58"/>
        <v>1837.5430712868019</v>
      </c>
      <c r="BK162" s="5">
        <f t="shared" si="52"/>
        <v>1910.7764149635213</v>
      </c>
      <c r="BL162" s="5">
        <f t="shared" si="59"/>
        <v>1908.7655994660922</v>
      </c>
      <c r="BM162" s="5">
        <f t="shared" si="66"/>
        <v>2076.9331838550424</v>
      </c>
      <c r="BN162" s="5">
        <f t="shared" si="66"/>
        <v>2120.6101962762837</v>
      </c>
      <c r="BO162" s="5">
        <f t="shared" si="66"/>
        <v>2228.7127143515472</v>
      </c>
      <c r="BP162" s="5">
        <f t="shared" si="60"/>
        <v>2226.063679137163</v>
      </c>
      <c r="BQ162" s="5">
        <f t="shared" si="67"/>
        <v>2657.4393135719852</v>
      </c>
      <c r="BR162" s="5">
        <f t="shared" si="67"/>
        <v>2659.5645142595754</v>
      </c>
      <c r="BS162" s="5">
        <f t="shared" si="67"/>
        <v>2862.8501206323394</v>
      </c>
      <c r="BT162" s="5">
        <f t="shared" si="61"/>
        <v>2919.4401680922483</v>
      </c>
      <c r="BU162" s="5">
        <f t="shared" si="61"/>
        <v>2618.5158984656882</v>
      </c>
      <c r="BV162" s="5">
        <f t="shared" si="61"/>
        <v>2590.6096486082383</v>
      </c>
      <c r="BW162" s="5">
        <f t="shared" si="53"/>
        <v>2788.1525735992709</v>
      </c>
      <c r="BX162" s="5">
        <f t="shared" si="62"/>
        <v>2712.0056733599877</v>
      </c>
      <c r="BY162" s="5">
        <f t="shared" si="68"/>
        <v>3124.4294828896786</v>
      </c>
      <c r="BZ162" s="5">
        <f t="shared" si="68"/>
        <v>3189.6825880224715</v>
      </c>
      <c r="CA162" s="5">
        <f t="shared" si="68"/>
        <v>3341.2303569643814</v>
      </c>
      <c r="CB162" s="5">
        <f t="shared" si="63"/>
        <v>3362.7509682353075</v>
      </c>
    </row>
    <row r="163" spans="1:80" x14ac:dyDescent="0.3">
      <c r="A163" s="189" t="s">
        <v>229</v>
      </c>
      <c r="B163" s="189" t="s">
        <v>267</v>
      </c>
      <c r="C163" s="189" t="s">
        <v>286</v>
      </c>
      <c r="D163" s="189" t="s">
        <v>637</v>
      </c>
      <c r="E163" s="189" t="s">
        <v>638</v>
      </c>
      <c r="F163" s="4">
        <v>1093.2693782684485</v>
      </c>
      <c r="G163" s="4">
        <v>1365.6115872668777</v>
      </c>
      <c r="H163" s="4">
        <v>1497.8683016374596</v>
      </c>
      <c r="I163" s="4">
        <v>1715.081333905883</v>
      </c>
      <c r="J163" s="4">
        <v>1372.4547266178818</v>
      </c>
      <c r="K163" s="4">
        <v>1350.9082556259805</v>
      </c>
      <c r="L163" s="4">
        <v>1394.2435360811592</v>
      </c>
      <c r="M163" s="4">
        <v>1393.9893270088835</v>
      </c>
      <c r="N163" s="4">
        <v>2150.0475422746722</v>
      </c>
      <c r="O163" s="4">
        <v>2174.1471578561359</v>
      </c>
      <c r="P163" s="4">
        <v>2140.0217837245532</v>
      </c>
      <c r="Q163" s="4">
        <v>2143.586437156182</v>
      </c>
      <c r="R163" s="4">
        <v>2838.5116255026655</v>
      </c>
      <c r="S163" s="4">
        <v>2827.8617211630553</v>
      </c>
      <c r="T163" s="4">
        <v>2818.5276256027655</v>
      </c>
      <c r="U163" s="4">
        <v>2879.5890721563655</v>
      </c>
      <c r="V163" s="4">
        <v>2947.7026407032972</v>
      </c>
      <c r="W163" s="4">
        <v>2901.7805547121538</v>
      </c>
      <c r="X163" s="4">
        <v>2994.3306474639307</v>
      </c>
      <c r="Y163" s="4">
        <v>2993.6348845899447</v>
      </c>
      <c r="Z163" s="4">
        <v>2828.7668812754277</v>
      </c>
      <c r="AA163" s="4">
        <v>2906.954318683579</v>
      </c>
      <c r="AB163" s="4">
        <v>2949.1536512716898</v>
      </c>
      <c r="AC163" s="4">
        <v>2888.4325177891697</v>
      </c>
      <c r="AD163" s="5">
        <f t="shared" si="49"/>
        <v>3931.7810037711142</v>
      </c>
      <c r="AE163" s="5">
        <f t="shared" si="49"/>
        <v>4193.4733084299332</v>
      </c>
      <c r="AF163" s="5">
        <f t="shared" si="49"/>
        <v>4316.3959272402253</v>
      </c>
      <c r="AG163" s="5">
        <f t="shared" si="47"/>
        <v>4594.6704060622487</v>
      </c>
      <c r="AH163" s="143">
        <v>4320.1573673211788</v>
      </c>
      <c r="AI163" s="143">
        <v>4252.6888103381343</v>
      </c>
      <c r="AJ163" s="143">
        <v>4388.5741835450899</v>
      </c>
      <c r="AK163" s="143">
        <v>4387.6242115988271</v>
      </c>
      <c r="AL163" s="5">
        <f t="shared" si="50"/>
        <v>4978.8144235501004</v>
      </c>
      <c r="AM163" s="5">
        <f t="shared" si="50"/>
        <v>5081.1014765397149</v>
      </c>
      <c r="AN163" s="5">
        <f t="shared" si="50"/>
        <v>5089.175434996243</v>
      </c>
      <c r="AO163" s="5">
        <f t="shared" si="48"/>
        <v>5032.0189549453517</v>
      </c>
      <c r="AP163" s="4">
        <v>170394</v>
      </c>
      <c r="AQ163" s="4">
        <v>172323.80799999999</v>
      </c>
      <c r="AR163" s="4">
        <v>174314.40100000001</v>
      </c>
      <c r="AS163" s="5">
        <f t="shared" si="54"/>
        <v>641.61260271397373</v>
      </c>
      <c r="AT163" s="5">
        <f t="shared" si="54"/>
        <v>801.44347058398625</v>
      </c>
      <c r="AU163" s="5">
        <f t="shared" si="54"/>
        <v>879.06164632408388</v>
      </c>
      <c r="AV163" s="5">
        <f t="shared" si="55"/>
        <v>995.26661684837143</v>
      </c>
      <c r="AW163" s="5">
        <f t="shared" si="55"/>
        <v>796.4394140001142</v>
      </c>
      <c r="AX163" s="5">
        <f t="shared" si="55"/>
        <v>783.93593508912033</v>
      </c>
      <c r="AY163" s="5">
        <f t="shared" si="51"/>
        <v>809.08352262106416</v>
      </c>
      <c r="AZ163" s="5">
        <f t="shared" si="56"/>
        <v>799.69831466126743</v>
      </c>
      <c r="BA163" s="5">
        <f t="shared" si="64"/>
        <v>1247.6787550299912</v>
      </c>
      <c r="BB163" s="5">
        <f t="shared" si="64"/>
        <v>1261.6638310686217</v>
      </c>
      <c r="BC163" s="5">
        <f t="shared" si="64"/>
        <v>1241.8607785898937</v>
      </c>
      <c r="BD163" s="5">
        <f t="shared" si="57"/>
        <v>1229.724236700433</v>
      </c>
      <c r="BE163" s="5">
        <f t="shared" si="65"/>
        <v>1665.8518642103979</v>
      </c>
      <c r="BF163" s="5">
        <f t="shared" si="65"/>
        <v>1659.6017002729293</v>
      </c>
      <c r="BG163" s="5">
        <f t="shared" si="65"/>
        <v>1654.1237517769202</v>
      </c>
      <c r="BH163" s="5">
        <f t="shared" si="58"/>
        <v>1671.0337971154663</v>
      </c>
      <c r="BI163" s="5">
        <f t="shared" si="58"/>
        <v>1710.5602962901662</v>
      </c>
      <c r="BJ163" s="5">
        <f t="shared" si="58"/>
        <v>1683.9115780868503</v>
      </c>
      <c r="BK163" s="5">
        <f t="shared" si="52"/>
        <v>1737.6186623405692</v>
      </c>
      <c r="BL163" s="5">
        <f t="shared" si="59"/>
        <v>1717.3766868463981</v>
      </c>
      <c r="BM163" s="5">
        <f t="shared" si="66"/>
        <v>1641.5415339913031</v>
      </c>
      <c r="BN163" s="5">
        <f t="shared" si="66"/>
        <v>1686.9139281576108</v>
      </c>
      <c r="BO163" s="5">
        <f t="shared" si="66"/>
        <v>1711.4023218844432</v>
      </c>
      <c r="BP163" s="5">
        <f t="shared" si="60"/>
        <v>1657.0246068132774</v>
      </c>
      <c r="BQ163" s="5">
        <f t="shared" si="67"/>
        <v>2307.4644669243717</v>
      </c>
      <c r="BR163" s="5">
        <f t="shared" si="67"/>
        <v>2461.0451708569162</v>
      </c>
      <c r="BS163" s="5">
        <f t="shared" si="67"/>
        <v>2533.185398101004</v>
      </c>
      <c r="BT163" s="5">
        <f t="shared" si="61"/>
        <v>2666.3004139638379</v>
      </c>
      <c r="BU163" s="5">
        <f t="shared" si="61"/>
        <v>2506.9997102902803</v>
      </c>
      <c r="BV163" s="5">
        <f t="shared" si="61"/>
        <v>2467.847513175971</v>
      </c>
      <c r="BW163" s="5">
        <f t="shared" si="53"/>
        <v>2546.7021849616335</v>
      </c>
      <c r="BX163" s="5">
        <f t="shared" si="62"/>
        <v>2517.0750015076646</v>
      </c>
      <c r="BY163" s="5">
        <f t="shared" si="68"/>
        <v>2889.2202890212943</v>
      </c>
      <c r="BZ163" s="5">
        <f t="shared" si="68"/>
        <v>2948.5777592262325</v>
      </c>
      <c r="CA163" s="5">
        <f t="shared" si="68"/>
        <v>2953.2631004743371</v>
      </c>
      <c r="CB163" s="5">
        <f t="shared" si="63"/>
        <v>2886.7488435137102</v>
      </c>
    </row>
    <row r="164" spans="1:80" x14ac:dyDescent="0.3">
      <c r="A164" s="189" t="s">
        <v>247</v>
      </c>
      <c r="B164" s="189" t="s">
        <v>288</v>
      </c>
      <c r="C164" s="189" t="s">
        <v>293</v>
      </c>
      <c r="D164" s="189" t="s">
        <v>641</v>
      </c>
      <c r="E164" s="189" t="s">
        <v>642</v>
      </c>
      <c r="F164" s="4">
        <v>1496.8943107736079</v>
      </c>
      <c r="G164" s="4">
        <v>1511.5124192772564</v>
      </c>
      <c r="H164" s="4">
        <v>1686.4424510375836</v>
      </c>
      <c r="I164" s="4">
        <v>1638.6899632589984</v>
      </c>
      <c r="J164" s="4">
        <v>1732.7331279658038</v>
      </c>
      <c r="K164" s="4">
        <v>1723.4749925801598</v>
      </c>
      <c r="L164" s="4">
        <v>1747.8385067529075</v>
      </c>
      <c r="M164" s="4">
        <v>1654.7698826130118</v>
      </c>
      <c r="N164" s="4">
        <v>1689.8533430217683</v>
      </c>
      <c r="O164" s="4">
        <v>1667.4389099828406</v>
      </c>
      <c r="P164" s="4">
        <v>1622.1227736215301</v>
      </c>
      <c r="Q164" s="4">
        <v>1629.9190981568095</v>
      </c>
      <c r="R164" s="4">
        <v>3012.3048923185042</v>
      </c>
      <c r="S164" s="4">
        <v>2939.2143498002615</v>
      </c>
      <c r="T164" s="4">
        <v>3098.5517324900302</v>
      </c>
      <c r="U164" s="4">
        <v>3030.3338928063367</v>
      </c>
      <c r="V164" s="4">
        <v>3025.4611899717879</v>
      </c>
      <c r="W164" s="4">
        <v>3037.1556767747065</v>
      </c>
      <c r="X164" s="4">
        <v>3138.0206254498812</v>
      </c>
      <c r="Y164" s="4">
        <v>3172.1295452917275</v>
      </c>
      <c r="Z164" s="4">
        <v>3017.1775951530535</v>
      </c>
      <c r="AA164" s="4">
        <v>2963.5778639730088</v>
      </c>
      <c r="AB164" s="4">
        <v>3033.2575145070668</v>
      </c>
      <c r="AC164" s="4">
        <v>3058.5955692467242</v>
      </c>
      <c r="AD164" s="5">
        <f t="shared" si="49"/>
        <v>4509.1992030921119</v>
      </c>
      <c r="AE164" s="5">
        <f t="shared" si="49"/>
        <v>4450.7267690775179</v>
      </c>
      <c r="AF164" s="5">
        <f t="shared" si="49"/>
        <v>4784.994183527614</v>
      </c>
      <c r="AG164" s="5">
        <f t="shared" si="47"/>
        <v>4669.0238560653352</v>
      </c>
      <c r="AH164" s="143">
        <v>4758.1943179375921</v>
      </c>
      <c r="AI164" s="143">
        <v>4760.6306693548668</v>
      </c>
      <c r="AJ164" s="143">
        <v>4885.8591322027878</v>
      </c>
      <c r="AK164" s="143">
        <v>4826.8994279047392</v>
      </c>
      <c r="AL164" s="5">
        <f t="shared" si="50"/>
        <v>4707.030938174822</v>
      </c>
      <c r="AM164" s="5">
        <f t="shared" si="50"/>
        <v>4631.0167739558492</v>
      </c>
      <c r="AN164" s="5">
        <f t="shared" si="50"/>
        <v>4655.3802881285974</v>
      </c>
      <c r="AO164" s="5">
        <f t="shared" si="48"/>
        <v>4688.5146674035332</v>
      </c>
      <c r="AP164" s="4">
        <v>135247</v>
      </c>
      <c r="AQ164" s="4">
        <v>135643.56599999999</v>
      </c>
      <c r="AR164" s="4">
        <v>136322.91</v>
      </c>
      <c r="AS164" s="5">
        <f t="shared" si="54"/>
        <v>1106.7855928587014</v>
      </c>
      <c r="AT164" s="5">
        <f t="shared" si="54"/>
        <v>1117.5940459139622</v>
      </c>
      <c r="AU164" s="5">
        <f t="shared" si="54"/>
        <v>1246.9352008085825</v>
      </c>
      <c r="AV164" s="5">
        <f t="shared" si="55"/>
        <v>1208.0852867426079</v>
      </c>
      <c r="AW164" s="5">
        <f t="shared" si="55"/>
        <v>1277.4163781316422</v>
      </c>
      <c r="AX164" s="5">
        <f t="shared" si="55"/>
        <v>1270.5910375285769</v>
      </c>
      <c r="AY164" s="5">
        <f t="shared" si="51"/>
        <v>1288.5524601682232</v>
      </c>
      <c r="AZ164" s="5">
        <f t="shared" si="56"/>
        <v>1213.8604454768547</v>
      </c>
      <c r="BA164" s="5">
        <f t="shared" si="64"/>
        <v>1245.8042742858649</v>
      </c>
      <c r="BB164" s="5">
        <f t="shared" si="64"/>
        <v>1229.2797654573906</v>
      </c>
      <c r="BC164" s="5">
        <f t="shared" si="64"/>
        <v>1195.8715193476482</v>
      </c>
      <c r="BD164" s="5">
        <f t="shared" si="57"/>
        <v>1195.6310924970787</v>
      </c>
      <c r="BE164" s="5">
        <f t="shared" si="65"/>
        <v>2227.2618929207333</v>
      </c>
      <c r="BF164" s="5">
        <f t="shared" si="65"/>
        <v>2173.2196276444292</v>
      </c>
      <c r="BG164" s="5">
        <f t="shared" si="65"/>
        <v>2291.0317659467714</v>
      </c>
      <c r="BH164" s="5">
        <f t="shared" si="58"/>
        <v>2234.0417479192024</v>
      </c>
      <c r="BI164" s="5">
        <f t="shared" si="58"/>
        <v>2230.4494633912736</v>
      </c>
      <c r="BJ164" s="5">
        <f t="shared" si="58"/>
        <v>2239.0709462583036</v>
      </c>
      <c r="BK164" s="5">
        <f t="shared" si="52"/>
        <v>2313.4312359864393</v>
      </c>
      <c r="BL164" s="5">
        <f t="shared" si="59"/>
        <v>2326.9232921243593</v>
      </c>
      <c r="BM164" s="5">
        <f t="shared" si="66"/>
        <v>2224.3425796937936</v>
      </c>
      <c r="BN164" s="5">
        <f t="shared" si="66"/>
        <v>2184.8274498865717</v>
      </c>
      <c r="BO164" s="5">
        <f t="shared" si="66"/>
        <v>2236.1971186359601</v>
      </c>
      <c r="BP164" s="5">
        <f t="shared" si="60"/>
        <v>2243.6401696873431</v>
      </c>
      <c r="BQ164" s="5">
        <f t="shared" si="67"/>
        <v>3334.0474857794343</v>
      </c>
      <c r="BR164" s="5">
        <f t="shared" si="67"/>
        <v>3290.8136735583917</v>
      </c>
      <c r="BS164" s="5">
        <f t="shared" si="67"/>
        <v>3537.9669667553544</v>
      </c>
      <c r="BT164" s="5">
        <f t="shared" si="61"/>
        <v>3442.1270346618098</v>
      </c>
      <c r="BU164" s="5">
        <f t="shared" si="61"/>
        <v>3507.8658415229161</v>
      </c>
      <c r="BV164" s="5">
        <f t="shared" si="61"/>
        <v>3509.6619837868811</v>
      </c>
      <c r="BW164" s="5">
        <f t="shared" si="53"/>
        <v>3601.9836961546621</v>
      </c>
      <c r="BX164" s="5">
        <f t="shared" si="62"/>
        <v>3540.7837376012144</v>
      </c>
      <c r="BY164" s="5">
        <f t="shared" si="68"/>
        <v>3470.1468539796588</v>
      </c>
      <c r="BZ164" s="5">
        <f t="shared" si="68"/>
        <v>3414.1072153439623</v>
      </c>
      <c r="CA164" s="5">
        <f t="shared" si="68"/>
        <v>3432.0686379836088</v>
      </c>
      <c r="CB164" s="5">
        <f t="shared" si="63"/>
        <v>3439.2712621844212</v>
      </c>
    </row>
    <row r="165" spans="1:80" x14ac:dyDescent="0.3">
      <c r="A165" s="189" t="s">
        <v>238</v>
      </c>
      <c r="B165" s="189" t="s">
        <v>273</v>
      </c>
      <c r="C165" s="189" t="s">
        <v>314</v>
      </c>
      <c r="D165" s="189" t="s">
        <v>643</v>
      </c>
      <c r="E165" s="189" t="s">
        <v>644</v>
      </c>
      <c r="F165" s="4">
        <v>1674.83512731567</v>
      </c>
      <c r="G165" s="4">
        <v>1881.7035359293263</v>
      </c>
      <c r="H165" s="4">
        <v>2054.871185680171</v>
      </c>
      <c r="I165" s="4">
        <v>2059.0076497407763</v>
      </c>
      <c r="J165" s="4">
        <v>1185.39875543371</v>
      </c>
      <c r="K165" s="4">
        <v>1198.1920309037355</v>
      </c>
      <c r="L165" s="4">
        <v>1205.4535942381976</v>
      </c>
      <c r="M165" s="4">
        <v>1178.4993434280577</v>
      </c>
      <c r="N165" s="4">
        <v>2271.8821971676821</v>
      </c>
      <c r="O165" s="4">
        <v>2740.0048579035579</v>
      </c>
      <c r="P165" s="4">
        <v>2856.6924000192603</v>
      </c>
      <c r="Q165" s="4">
        <v>2870.7998572904298</v>
      </c>
      <c r="R165" s="4">
        <v>3856.8888950527762</v>
      </c>
      <c r="S165" s="4">
        <v>4000.1468005035244</v>
      </c>
      <c r="T165" s="4">
        <v>4256.8101159662783</v>
      </c>
      <c r="U165" s="4">
        <v>4007.7365073698966</v>
      </c>
      <c r="V165" s="4">
        <v>4911.601539425531</v>
      </c>
      <c r="W165" s="4">
        <v>4963.2661774661556</v>
      </c>
      <c r="X165" s="4">
        <v>4995.3144374469402</v>
      </c>
      <c r="Y165" s="4">
        <v>4886.1527926252238</v>
      </c>
      <c r="Z165" s="4">
        <v>4114.2792585299576</v>
      </c>
      <c r="AA165" s="4">
        <v>3967.5572700392049</v>
      </c>
      <c r="AB165" s="4">
        <v>4344.496419921813</v>
      </c>
      <c r="AC165" s="4">
        <v>4413.9833483137409</v>
      </c>
      <c r="AD165" s="5">
        <f t="shared" si="49"/>
        <v>5531.7240223684457</v>
      </c>
      <c r="AE165" s="5">
        <f t="shared" si="49"/>
        <v>5881.8503364328508</v>
      </c>
      <c r="AF165" s="5">
        <f t="shared" si="49"/>
        <v>6311.6813016464494</v>
      </c>
      <c r="AG165" s="5">
        <f t="shared" si="47"/>
        <v>6066.7441571106729</v>
      </c>
      <c r="AH165" s="143">
        <v>6097.000294859241</v>
      </c>
      <c r="AI165" s="143">
        <v>6161.4582083698915</v>
      </c>
      <c r="AJ165" s="143">
        <v>6200.7680316851383</v>
      </c>
      <c r="AK165" s="143">
        <v>6064.6521360532824</v>
      </c>
      <c r="AL165" s="5">
        <f t="shared" si="50"/>
        <v>6386.1614556976401</v>
      </c>
      <c r="AM165" s="5">
        <f t="shared" si="50"/>
        <v>6707.5621279427633</v>
      </c>
      <c r="AN165" s="5">
        <f t="shared" si="50"/>
        <v>7201.1888199410732</v>
      </c>
      <c r="AO165" s="5">
        <f t="shared" si="48"/>
        <v>7284.7832056041707</v>
      </c>
      <c r="AP165" s="4">
        <v>307964</v>
      </c>
      <c r="AQ165" s="4">
        <v>315589.80499999999</v>
      </c>
      <c r="AR165" s="4">
        <v>321995.5</v>
      </c>
      <c r="AS165" s="5">
        <f t="shared" si="54"/>
        <v>543.84120459393625</v>
      </c>
      <c r="AT165" s="5">
        <f t="shared" si="54"/>
        <v>611.01412370579885</v>
      </c>
      <c r="AU165" s="5">
        <f t="shared" si="54"/>
        <v>667.2439589303201</v>
      </c>
      <c r="AV165" s="5">
        <f t="shared" si="55"/>
        <v>652.4316112622131</v>
      </c>
      <c r="AW165" s="5">
        <f t="shared" si="55"/>
        <v>375.61376719178554</v>
      </c>
      <c r="AX165" s="5">
        <f t="shared" si="55"/>
        <v>379.66753422333636</v>
      </c>
      <c r="AY165" s="5">
        <f t="shared" si="51"/>
        <v>381.96848413344583</v>
      </c>
      <c r="AZ165" s="5">
        <f t="shared" si="56"/>
        <v>365.99869980420772</v>
      </c>
      <c r="BA165" s="5">
        <f t="shared" si="64"/>
        <v>719.88453402912751</v>
      </c>
      <c r="BB165" s="5">
        <f t="shared" si="64"/>
        <v>868.21716496943179</v>
      </c>
      <c r="BC165" s="5">
        <f t="shared" si="64"/>
        <v>905.19159832151752</v>
      </c>
      <c r="BD165" s="5">
        <f t="shared" si="57"/>
        <v>891.56521047357182</v>
      </c>
      <c r="BE165" s="5">
        <f t="shared" si="65"/>
        <v>1252.3830366707718</v>
      </c>
      <c r="BF165" s="5">
        <f t="shared" si="65"/>
        <v>1298.9007807742219</v>
      </c>
      <c r="BG165" s="5">
        <f t="shared" si="65"/>
        <v>1382.242767325492</v>
      </c>
      <c r="BH165" s="5">
        <f t="shared" si="58"/>
        <v>1269.9195106666696</v>
      </c>
      <c r="BI165" s="5">
        <f t="shared" si="58"/>
        <v>1556.3245268412682</v>
      </c>
      <c r="BJ165" s="5">
        <f t="shared" si="58"/>
        <v>1572.6953465642387</v>
      </c>
      <c r="BK165" s="5">
        <f t="shared" si="52"/>
        <v>1582.8503830936304</v>
      </c>
      <c r="BL165" s="5">
        <f t="shared" si="59"/>
        <v>1517.4599622122744</v>
      </c>
      <c r="BM165" s="5">
        <f t="shared" si="66"/>
        <v>1303.6793943739588</v>
      </c>
      <c r="BN165" s="5">
        <f t="shared" si="66"/>
        <v>1257.1880356018487</v>
      </c>
      <c r="BO165" s="5">
        <f t="shared" si="66"/>
        <v>1376.6276194891063</v>
      </c>
      <c r="BP165" s="5">
        <f t="shared" si="60"/>
        <v>1370.8214395274906</v>
      </c>
      <c r="BQ165" s="5">
        <f t="shared" si="67"/>
        <v>1796.2242412647083</v>
      </c>
      <c r="BR165" s="5">
        <f t="shared" si="67"/>
        <v>1909.9149044800208</v>
      </c>
      <c r="BS165" s="5">
        <f t="shared" si="67"/>
        <v>2049.4867262558123</v>
      </c>
      <c r="BT165" s="5">
        <f t="shared" si="61"/>
        <v>1922.3511219288825</v>
      </c>
      <c r="BU165" s="5">
        <f t="shared" si="61"/>
        <v>1931.9382940330538</v>
      </c>
      <c r="BV165" s="5">
        <f t="shared" si="61"/>
        <v>1952.3628807875752</v>
      </c>
      <c r="BW165" s="5">
        <f t="shared" si="53"/>
        <v>1964.818867227076</v>
      </c>
      <c r="BX165" s="5">
        <f t="shared" si="62"/>
        <v>1883.4586620164823</v>
      </c>
      <c r="BY165" s="5">
        <f t="shared" si="68"/>
        <v>2023.5639284030865</v>
      </c>
      <c r="BZ165" s="5">
        <f t="shared" si="68"/>
        <v>2125.4052005712806</v>
      </c>
      <c r="CA165" s="5">
        <f t="shared" si="68"/>
        <v>2281.8192178106237</v>
      </c>
      <c r="CB165" s="5">
        <f t="shared" si="63"/>
        <v>2262.3866500010622</v>
      </c>
    </row>
    <row r="166" spans="1:80" x14ac:dyDescent="0.3">
      <c r="A166" s="189" t="s">
        <v>223</v>
      </c>
      <c r="B166" s="189" t="s">
        <v>233</v>
      </c>
      <c r="C166" s="189" t="s">
        <v>249</v>
      </c>
      <c r="D166" s="189" t="s">
        <v>645</v>
      </c>
      <c r="E166" s="189" t="s">
        <v>646</v>
      </c>
      <c r="F166" s="4">
        <v>2247.9102379571636</v>
      </c>
      <c r="G166" s="4">
        <v>2313.2131687245092</v>
      </c>
      <c r="H166" s="4">
        <v>2551.0793523579414</v>
      </c>
      <c r="I166" s="4">
        <v>2446.9903192354086</v>
      </c>
      <c r="J166" s="4">
        <v>2420.6876707581405</v>
      </c>
      <c r="K166" s="4">
        <v>2441.7638736468016</v>
      </c>
      <c r="L166" s="4">
        <v>2450.9286390134403</v>
      </c>
      <c r="M166" s="4">
        <v>2392.7137930237086</v>
      </c>
      <c r="N166" s="4">
        <v>2432.0582838339451</v>
      </c>
      <c r="O166" s="4">
        <v>2663.160347048934</v>
      </c>
      <c r="P166" s="4">
        <v>2739.4118596057542</v>
      </c>
      <c r="Q166" s="4">
        <v>2640.0743038241239</v>
      </c>
      <c r="R166" s="4">
        <v>4485.2362937163671</v>
      </c>
      <c r="S166" s="4">
        <v>4520.2174605432992</v>
      </c>
      <c r="T166" s="4">
        <v>4646.9336676669373</v>
      </c>
      <c r="U166" s="4">
        <v>4737.1696800937179</v>
      </c>
      <c r="V166" s="4">
        <v>4550.3398662824166</v>
      </c>
      <c r="W166" s="4">
        <v>4591.7943999803665</v>
      </c>
      <c r="X166" s="4">
        <v>4605.7958863923841</v>
      </c>
      <c r="Y166" s="4">
        <v>4498.7185878623395</v>
      </c>
      <c r="Z166" s="4">
        <v>4652.1338629555021</v>
      </c>
      <c r="AA166" s="4">
        <v>4568.8041259529027</v>
      </c>
      <c r="AB166" s="4">
        <v>4779.1125773733074</v>
      </c>
      <c r="AC166" s="4">
        <v>4862.0801708357649</v>
      </c>
      <c r="AD166" s="5">
        <f t="shared" si="49"/>
        <v>6733.1465316735303</v>
      </c>
      <c r="AE166" s="5">
        <f t="shared" si="49"/>
        <v>6833.4306292678084</v>
      </c>
      <c r="AF166" s="5">
        <f t="shared" si="49"/>
        <v>7198.0130200248786</v>
      </c>
      <c r="AG166" s="5">
        <f t="shared" si="47"/>
        <v>7184.1599993291265</v>
      </c>
      <c r="AH166" s="143">
        <v>6971.027537040557</v>
      </c>
      <c r="AI166" s="143">
        <v>7033.5582736271681</v>
      </c>
      <c r="AJ166" s="143">
        <v>7056.7245254058244</v>
      </c>
      <c r="AK166" s="143">
        <v>6891.4323808860481</v>
      </c>
      <c r="AL166" s="5">
        <f t="shared" si="50"/>
        <v>7084.1921467894472</v>
      </c>
      <c r="AM166" s="5">
        <f t="shared" si="50"/>
        <v>7231.9644730018372</v>
      </c>
      <c r="AN166" s="5">
        <f t="shared" si="50"/>
        <v>7518.5244369790616</v>
      </c>
      <c r="AO166" s="5">
        <f t="shared" si="48"/>
        <v>7502.1544746598884</v>
      </c>
      <c r="AP166" s="4">
        <v>235493</v>
      </c>
      <c r="AQ166" s="4">
        <v>237122.68400000001</v>
      </c>
      <c r="AR166" s="4">
        <v>238729.32500000001</v>
      </c>
      <c r="AS166" s="5">
        <f t="shared" si="54"/>
        <v>954.55501350662814</v>
      </c>
      <c r="AT166" s="5">
        <f t="shared" si="54"/>
        <v>982.28532004115164</v>
      </c>
      <c r="AU166" s="5">
        <f t="shared" si="54"/>
        <v>1083.2930712836228</v>
      </c>
      <c r="AV166" s="5">
        <f t="shared" si="55"/>
        <v>1031.9511731047244</v>
      </c>
      <c r="AW166" s="5">
        <f t="shared" si="55"/>
        <v>1020.8587512269135</v>
      </c>
      <c r="AX166" s="5">
        <f t="shared" si="55"/>
        <v>1029.7470627680655</v>
      </c>
      <c r="AY166" s="5">
        <f t="shared" si="51"/>
        <v>1033.6120516472561</v>
      </c>
      <c r="AZ166" s="5">
        <f t="shared" si="56"/>
        <v>1002.2705811377418</v>
      </c>
      <c r="BA166" s="5">
        <f t="shared" si="64"/>
        <v>1025.6539959854474</v>
      </c>
      <c r="BB166" s="5">
        <f t="shared" si="64"/>
        <v>1123.1149640027413</v>
      </c>
      <c r="BC166" s="5">
        <f t="shared" si="64"/>
        <v>1155.2719517993285</v>
      </c>
      <c r="BD166" s="5">
        <f t="shared" si="57"/>
        <v>1105.8860505822331</v>
      </c>
      <c r="BE166" s="5">
        <f t="shared" si="65"/>
        <v>1904.6155485370552</v>
      </c>
      <c r="BF166" s="5">
        <f t="shared" si="65"/>
        <v>1919.4699887229342</v>
      </c>
      <c r="BG166" s="5">
        <f t="shared" si="65"/>
        <v>1973.2788947726419</v>
      </c>
      <c r="BH166" s="5">
        <f t="shared" si="58"/>
        <v>1997.7716177055916</v>
      </c>
      <c r="BI166" s="5">
        <f t="shared" si="58"/>
        <v>1918.9812587826545</v>
      </c>
      <c r="BJ166" s="5">
        <f t="shared" si="58"/>
        <v>1936.4635734219198</v>
      </c>
      <c r="BK166" s="5">
        <f t="shared" si="52"/>
        <v>1942.3683169815943</v>
      </c>
      <c r="BL166" s="5">
        <f t="shared" si="59"/>
        <v>1884.4432236644323</v>
      </c>
      <c r="BM166" s="5">
        <f t="shared" si="66"/>
        <v>1961.9100899496827</v>
      </c>
      <c r="BN166" s="5">
        <f t="shared" si="66"/>
        <v>1926.7680547816769</v>
      </c>
      <c r="BO166" s="5">
        <f t="shared" si="66"/>
        <v>2015.4598863149283</v>
      </c>
      <c r="BP166" s="5">
        <f t="shared" si="60"/>
        <v>2036.6497374529772</v>
      </c>
      <c r="BQ166" s="5">
        <f t="shared" si="67"/>
        <v>2859.1705620436828</v>
      </c>
      <c r="BR166" s="5">
        <f t="shared" si="67"/>
        <v>2901.7553087640858</v>
      </c>
      <c r="BS166" s="5">
        <f t="shared" si="67"/>
        <v>3056.5719660562645</v>
      </c>
      <c r="BT166" s="5">
        <f t="shared" si="61"/>
        <v>3029.7227908103159</v>
      </c>
      <c r="BU166" s="5">
        <f t="shared" si="61"/>
        <v>2939.8400100095682</v>
      </c>
      <c r="BV166" s="5">
        <f t="shared" si="61"/>
        <v>2966.2106361899851</v>
      </c>
      <c r="BW166" s="5">
        <f t="shared" si="53"/>
        <v>2975.9803686288501</v>
      </c>
      <c r="BX166" s="5">
        <f t="shared" si="62"/>
        <v>2886.7138048021739</v>
      </c>
      <c r="BY166" s="5">
        <f t="shared" si="68"/>
        <v>2987.5640859351302</v>
      </c>
      <c r="BZ166" s="5">
        <f t="shared" si="68"/>
        <v>3049.8830187844183</v>
      </c>
      <c r="CA166" s="5">
        <f t="shared" si="68"/>
        <v>3170.7318381142572</v>
      </c>
      <c r="CB166" s="5">
        <f t="shared" si="63"/>
        <v>3142.5357880352103</v>
      </c>
    </row>
    <row r="167" spans="1:80" x14ac:dyDescent="0.3">
      <c r="A167" s="189" t="s">
        <v>223</v>
      </c>
      <c r="B167" s="189" t="s">
        <v>242</v>
      </c>
      <c r="C167" s="189" t="s">
        <v>217</v>
      </c>
      <c r="D167" s="189" t="s">
        <v>647</v>
      </c>
      <c r="E167" s="189" t="s">
        <v>648</v>
      </c>
      <c r="F167" s="4">
        <v>3808.3972486313487</v>
      </c>
      <c r="G167" s="4">
        <v>3493.6675057448151</v>
      </c>
      <c r="H167" s="4">
        <v>3054.2589816997524</v>
      </c>
      <c r="I167" s="4">
        <v>3025.0413165928485</v>
      </c>
      <c r="J167" s="4">
        <v>3852.3353140203626</v>
      </c>
      <c r="K167" s="4">
        <v>3522.5093659540989</v>
      </c>
      <c r="L167" s="4">
        <v>3392.6579227463594</v>
      </c>
      <c r="M167" s="4">
        <v>4525.3063478925078</v>
      </c>
      <c r="N167" s="4">
        <v>3097.7279054047967</v>
      </c>
      <c r="O167" s="4">
        <v>2991.952499049758</v>
      </c>
      <c r="P167" s="4">
        <v>3228.2403787284047</v>
      </c>
      <c r="Q167" s="4">
        <v>3087.9080709530799</v>
      </c>
      <c r="R167" s="4">
        <v>6766.5325227065878</v>
      </c>
      <c r="S167" s="4">
        <v>6550.9687907899724</v>
      </c>
      <c r="T167" s="4">
        <v>6927.4927886747437</v>
      </c>
      <c r="U167" s="4">
        <v>6921.0263250962225</v>
      </c>
      <c r="V167" s="4">
        <v>6907.4093875093495</v>
      </c>
      <c r="W167" s="4">
        <v>6674.4387406020378</v>
      </c>
      <c r="X167" s="4">
        <v>7022.7766919582282</v>
      </c>
      <c r="Y167" s="4">
        <v>6969.3397980860536</v>
      </c>
      <c r="Z167" s="4">
        <v>6913.2275296891667</v>
      </c>
      <c r="AA167" s="4">
        <v>6678.1822265712872</v>
      </c>
      <c r="AB167" s="4">
        <v>6941.0172921707053</v>
      </c>
      <c r="AC167" s="4">
        <v>7181.7350623381672</v>
      </c>
      <c r="AD167" s="5">
        <f t="shared" si="49"/>
        <v>10574.929771337936</v>
      </c>
      <c r="AE167" s="5">
        <f t="shared" si="49"/>
        <v>10044.636296534787</v>
      </c>
      <c r="AF167" s="5">
        <f t="shared" si="49"/>
        <v>9981.7517703744961</v>
      </c>
      <c r="AG167" s="5">
        <f t="shared" si="47"/>
        <v>9946.067641689071</v>
      </c>
      <c r="AH167" s="143">
        <v>10759.744701529711</v>
      </c>
      <c r="AI167" s="143">
        <v>10196.948106556138</v>
      </c>
      <c r="AJ167" s="143">
        <v>10415.434614704589</v>
      </c>
      <c r="AK167" s="143">
        <v>11494.646145978561</v>
      </c>
      <c r="AL167" s="5">
        <f t="shared" si="50"/>
        <v>10010.955435093963</v>
      </c>
      <c r="AM167" s="5">
        <f t="shared" si="50"/>
        <v>9670.1347256210447</v>
      </c>
      <c r="AN167" s="5">
        <f t="shared" si="50"/>
        <v>10169.257670899111</v>
      </c>
      <c r="AO167" s="5">
        <f t="shared" si="48"/>
        <v>10269.643133291247</v>
      </c>
      <c r="AP167" s="4">
        <v>340790</v>
      </c>
      <c r="AQ167" s="4">
        <v>340881.44699999999</v>
      </c>
      <c r="AR167" s="4">
        <v>342836.83799999999</v>
      </c>
      <c r="AS167" s="5">
        <f t="shared" si="54"/>
        <v>1117.5202466713661</v>
      </c>
      <c r="AT167" s="5">
        <f t="shared" si="54"/>
        <v>1025.1672601146793</v>
      </c>
      <c r="AU167" s="5">
        <f t="shared" si="54"/>
        <v>896.2290506469534</v>
      </c>
      <c r="AV167" s="5">
        <f t="shared" si="55"/>
        <v>887.41741248031269</v>
      </c>
      <c r="AW167" s="5">
        <f t="shared" si="55"/>
        <v>1130.1099980429155</v>
      </c>
      <c r="AX167" s="5">
        <f t="shared" si="55"/>
        <v>1033.3532073847653</v>
      </c>
      <c r="AY167" s="5">
        <f t="shared" si="51"/>
        <v>995.26036180735866</v>
      </c>
      <c r="AZ167" s="5">
        <f t="shared" si="56"/>
        <v>1319.9591894184102</v>
      </c>
      <c r="BA167" s="5">
        <f t="shared" si="64"/>
        <v>908.74054093204927</v>
      </c>
      <c r="BB167" s="5">
        <f t="shared" si="64"/>
        <v>877.71057221831086</v>
      </c>
      <c r="BC167" s="5">
        <f t="shared" si="64"/>
        <v>947.02730440134656</v>
      </c>
      <c r="BD167" s="5">
        <f t="shared" si="57"/>
        <v>900.69319533074224</v>
      </c>
      <c r="BE167" s="5">
        <f t="shared" si="65"/>
        <v>1985.5431564032358</v>
      </c>
      <c r="BF167" s="5">
        <f t="shared" si="65"/>
        <v>1922.2890316000976</v>
      </c>
      <c r="BG167" s="5">
        <f t="shared" si="65"/>
        <v>2032.7746672950332</v>
      </c>
      <c r="BH167" s="5">
        <f t="shared" si="58"/>
        <v>2030.3323592428376</v>
      </c>
      <c r="BI167" s="5">
        <f t="shared" si="58"/>
        <v>2026.3377336312908</v>
      </c>
      <c r="BJ167" s="5">
        <f t="shared" si="58"/>
        <v>1957.9941353047702</v>
      </c>
      <c r="BK167" s="5">
        <f t="shared" si="52"/>
        <v>2060.1815539577397</v>
      </c>
      <c r="BL167" s="5">
        <f t="shared" si="59"/>
        <v>2032.8444979083763</v>
      </c>
      <c r="BM167" s="5">
        <f t="shared" si="66"/>
        <v>2028.0445270725361</v>
      </c>
      <c r="BN167" s="5">
        <f t="shared" si="66"/>
        <v>1959.0923135723745</v>
      </c>
      <c r="BO167" s="5">
        <f t="shared" si="66"/>
        <v>2036.1968517960163</v>
      </c>
      <c r="BP167" s="5">
        <f t="shared" si="60"/>
        <v>2094.7967856179353</v>
      </c>
      <c r="BQ167" s="5">
        <f t="shared" si="67"/>
        <v>3103.0634030746023</v>
      </c>
      <c r="BR167" s="5">
        <f t="shared" si="67"/>
        <v>2947.4562917147769</v>
      </c>
      <c r="BS167" s="5">
        <f t="shared" si="67"/>
        <v>2929.0037179419865</v>
      </c>
      <c r="BT167" s="5">
        <f t="shared" si="61"/>
        <v>2917.7497717231504</v>
      </c>
      <c r="BU167" s="5">
        <f t="shared" si="61"/>
        <v>3156.4477316742064</v>
      </c>
      <c r="BV167" s="5">
        <f t="shared" si="61"/>
        <v>2991.3473426895357</v>
      </c>
      <c r="BW167" s="5">
        <f t="shared" si="53"/>
        <v>3055.4419157650987</v>
      </c>
      <c r="BX167" s="5">
        <f t="shared" si="62"/>
        <v>3352.8036873267865</v>
      </c>
      <c r="BY167" s="5">
        <f t="shared" si="68"/>
        <v>2936.7850680045849</v>
      </c>
      <c r="BZ167" s="5">
        <f t="shared" si="68"/>
        <v>2836.8028857906852</v>
      </c>
      <c r="CA167" s="5">
        <f t="shared" si="68"/>
        <v>2983.2241561973628</v>
      </c>
      <c r="CB167" s="5">
        <f t="shared" si="63"/>
        <v>2995.4899809486774</v>
      </c>
    </row>
    <row r="168" spans="1:80" x14ac:dyDescent="0.3">
      <c r="A168" s="189" t="s">
        <v>229</v>
      </c>
      <c r="B168" s="189" t="s">
        <v>260</v>
      </c>
      <c r="C168" s="189" t="s">
        <v>271</v>
      </c>
      <c r="D168" s="189" t="s">
        <v>649</v>
      </c>
      <c r="E168" s="189" t="s">
        <v>650</v>
      </c>
      <c r="F168" s="4">
        <v>2774.4370622054257</v>
      </c>
      <c r="G168" s="4">
        <v>2912.6807760800039</v>
      </c>
      <c r="H168" s="4">
        <v>3101.8717653101749</v>
      </c>
      <c r="I168" s="4">
        <v>3009.8830735826828</v>
      </c>
      <c r="J168" s="4">
        <v>3055.0739263175446</v>
      </c>
      <c r="K168" s="4">
        <v>3232.3555930112798</v>
      </c>
      <c r="L168" s="4">
        <v>3273.5909440455989</v>
      </c>
      <c r="M168" s="4">
        <v>3200.3520160263624</v>
      </c>
      <c r="N168" s="4">
        <v>3028.0467408740465</v>
      </c>
      <c r="O168" s="4">
        <v>3110.483724490206</v>
      </c>
      <c r="P168" s="4">
        <v>3459.8159058706251</v>
      </c>
      <c r="Q168" s="4">
        <v>3319.5614873208997</v>
      </c>
      <c r="R168" s="4">
        <v>5743.8361911555103</v>
      </c>
      <c r="S168" s="4">
        <v>5905.8192893194482</v>
      </c>
      <c r="T168" s="4">
        <v>5930.3145943499894</v>
      </c>
      <c r="U168" s="4">
        <v>5915.5529293718955</v>
      </c>
      <c r="V168" s="4">
        <v>5808.4402424761229</v>
      </c>
      <c r="W168" s="4">
        <v>5660.198175437934</v>
      </c>
      <c r="X168" s="4">
        <v>6027.2005155616498</v>
      </c>
      <c r="Y168" s="4">
        <v>5889.0779420924555</v>
      </c>
      <c r="Z168" s="4">
        <v>5708.1183279155166</v>
      </c>
      <c r="AA168" s="4">
        <v>5712.4947191560004</v>
      </c>
      <c r="AB168" s="4">
        <v>6096.6977704768524</v>
      </c>
      <c r="AC168" s="4">
        <v>6011.3329037162466</v>
      </c>
      <c r="AD168" s="5">
        <f t="shared" si="49"/>
        <v>8518.273253360936</v>
      </c>
      <c r="AE168" s="5">
        <f t="shared" si="49"/>
        <v>8818.5000653994521</v>
      </c>
      <c r="AF168" s="5">
        <f t="shared" si="49"/>
        <v>9032.1863596601652</v>
      </c>
      <c r="AG168" s="5">
        <f t="shared" si="47"/>
        <v>8925.4360029545787</v>
      </c>
      <c r="AH168" s="143">
        <v>8863.5141687936684</v>
      </c>
      <c r="AI168" s="143">
        <v>8892.5537684492137</v>
      </c>
      <c r="AJ168" s="143">
        <v>9300.7914596072496</v>
      </c>
      <c r="AK168" s="143">
        <v>9089.4299581188188</v>
      </c>
      <c r="AL168" s="5">
        <f t="shared" si="50"/>
        <v>8736.1650687895635</v>
      </c>
      <c r="AM168" s="5">
        <f t="shared" si="50"/>
        <v>8822.9784436462069</v>
      </c>
      <c r="AN168" s="5">
        <f t="shared" si="50"/>
        <v>9556.5136763474766</v>
      </c>
      <c r="AO168" s="5">
        <f t="shared" si="48"/>
        <v>9330.8943910371454</v>
      </c>
      <c r="AP168" s="4">
        <v>281293</v>
      </c>
      <c r="AQ168" s="4">
        <v>282302.35100000002</v>
      </c>
      <c r="AR168" s="4">
        <v>284044.96799999999</v>
      </c>
      <c r="AS168" s="5">
        <f t="shared" si="54"/>
        <v>986.31571429272174</v>
      </c>
      <c r="AT168" s="5">
        <f t="shared" si="54"/>
        <v>1035.4615209336898</v>
      </c>
      <c r="AU168" s="5">
        <f t="shared" si="54"/>
        <v>1102.719145272074</v>
      </c>
      <c r="AV168" s="5">
        <f t="shared" si="55"/>
        <v>1066.1912884964543</v>
      </c>
      <c r="AW168" s="5">
        <f t="shared" si="55"/>
        <v>1082.1992503766091</v>
      </c>
      <c r="AX168" s="5">
        <f t="shared" si="55"/>
        <v>1144.9977591618708</v>
      </c>
      <c r="AY168" s="5">
        <f t="shared" si="51"/>
        <v>1159.6045631393267</v>
      </c>
      <c r="AZ168" s="5">
        <f t="shared" si="56"/>
        <v>1126.7061122611974</v>
      </c>
      <c r="BA168" s="5">
        <f t="shared" si="64"/>
        <v>1072.6254068192461</v>
      </c>
      <c r="BB168" s="5">
        <f t="shared" si="64"/>
        <v>1101.8270706821729</v>
      </c>
      <c r="BC168" s="5">
        <f t="shared" si="64"/>
        <v>1225.5710565692825</v>
      </c>
      <c r="BD168" s="5">
        <f t="shared" si="57"/>
        <v>1168.6746329971597</v>
      </c>
      <c r="BE168" s="5">
        <f t="shared" si="65"/>
        <v>2041.9406779249787</v>
      </c>
      <c r="BF168" s="5">
        <f t="shared" si="65"/>
        <v>2099.5258642481144</v>
      </c>
      <c r="BG168" s="5">
        <f t="shared" si="65"/>
        <v>2108.2339746634257</v>
      </c>
      <c r="BH168" s="5">
        <f t="shared" si="58"/>
        <v>2095.4671147502754</v>
      </c>
      <c r="BI168" s="5">
        <f t="shared" si="58"/>
        <v>2057.5245731751352</v>
      </c>
      <c r="BJ168" s="5">
        <f t="shared" si="58"/>
        <v>2005.0127657059199</v>
      </c>
      <c r="BK168" s="5">
        <f t="shared" si="52"/>
        <v>2135.0160543160509</v>
      </c>
      <c r="BL168" s="5">
        <f t="shared" si="59"/>
        <v>2073.2907129312198</v>
      </c>
      <c r="BM168" s="5">
        <f t="shared" si="66"/>
        <v>2021.9875278033078</v>
      </c>
      <c r="BN168" s="5">
        <f t="shared" si="66"/>
        <v>2023.5377774647011</v>
      </c>
      <c r="BO168" s="5">
        <f t="shared" si="66"/>
        <v>2159.6340763300454</v>
      </c>
      <c r="BP168" s="5">
        <f t="shared" si="60"/>
        <v>2116.3314196491051</v>
      </c>
      <c r="BQ168" s="5">
        <f t="shared" si="67"/>
        <v>3028.2563922177005</v>
      </c>
      <c r="BR168" s="5">
        <f t="shared" si="67"/>
        <v>3134.9873851818038</v>
      </c>
      <c r="BS168" s="5">
        <f t="shared" si="67"/>
        <v>3210.9531199354997</v>
      </c>
      <c r="BT168" s="5">
        <f t="shared" si="61"/>
        <v>3161.6584032467294</v>
      </c>
      <c r="BU168" s="5">
        <f t="shared" si="61"/>
        <v>3139.7238235517448</v>
      </c>
      <c r="BV168" s="5">
        <f t="shared" si="61"/>
        <v>3150.0105248677905</v>
      </c>
      <c r="BW168" s="5">
        <f t="shared" si="53"/>
        <v>3294.6206174553781</v>
      </c>
      <c r="BX168" s="5">
        <f t="shared" si="62"/>
        <v>3199.9968251924179</v>
      </c>
      <c r="BY168" s="5">
        <f t="shared" si="68"/>
        <v>3094.6129346225539</v>
      </c>
      <c r="BZ168" s="5">
        <f t="shared" si="68"/>
        <v>3125.364848146874</v>
      </c>
      <c r="CA168" s="5">
        <f t="shared" si="68"/>
        <v>3385.2051328993271</v>
      </c>
      <c r="CB168" s="5">
        <f t="shared" si="63"/>
        <v>3285.0060526462644</v>
      </c>
    </row>
    <row r="169" spans="1:80" x14ac:dyDescent="0.3">
      <c r="A169" s="189" t="s">
        <v>238</v>
      </c>
      <c r="B169" s="189" t="s">
        <v>273</v>
      </c>
      <c r="C169" s="189" t="s">
        <v>314</v>
      </c>
      <c r="D169" s="189" t="s">
        <v>653</v>
      </c>
      <c r="E169" s="189" t="s">
        <v>654</v>
      </c>
      <c r="F169" s="4">
        <v>1350.6174282570796</v>
      </c>
      <c r="G169" s="4">
        <v>1991.8651451617761</v>
      </c>
      <c r="H169" s="4">
        <v>2218.0325897370285</v>
      </c>
      <c r="I169" s="4">
        <v>2682.5692909413629</v>
      </c>
      <c r="J169" s="4">
        <v>1164.9287826675413</v>
      </c>
      <c r="K169" s="4">
        <v>1177.4838076296769</v>
      </c>
      <c r="L169" s="4">
        <v>1183.3768390752798</v>
      </c>
      <c r="M169" s="4">
        <v>1156.8476830155225</v>
      </c>
      <c r="N169" s="4">
        <v>2866.9878962495841</v>
      </c>
      <c r="O169" s="4">
        <v>2833.9738531111707</v>
      </c>
      <c r="P169" s="4">
        <v>3021.1419759320752</v>
      </c>
      <c r="Q169" s="4">
        <v>3136.9748412139602</v>
      </c>
      <c r="R169" s="4">
        <v>4136.9718109685427</v>
      </c>
      <c r="S169" s="4">
        <v>4339.121377315374</v>
      </c>
      <c r="T169" s="4">
        <v>4526.4533784402638</v>
      </c>
      <c r="U169" s="4">
        <v>4678.5878972172104</v>
      </c>
      <c r="V169" s="4">
        <v>5196.4151759432507</v>
      </c>
      <c r="W169" s="4">
        <v>5252.0349592406092</v>
      </c>
      <c r="X169" s="4">
        <v>5281.1482363115592</v>
      </c>
      <c r="Y169" s="4">
        <v>5166.140960540637</v>
      </c>
      <c r="Z169" s="4">
        <v>4494.4548099343065</v>
      </c>
      <c r="AA169" s="4">
        <v>4339.1086571080868</v>
      </c>
      <c r="AB169" s="4">
        <v>4579.1551326104436</v>
      </c>
      <c r="AC169" s="4">
        <v>4372.2932733519447</v>
      </c>
      <c r="AD169" s="5">
        <f t="shared" si="49"/>
        <v>5487.5892392256228</v>
      </c>
      <c r="AE169" s="5">
        <f t="shared" si="49"/>
        <v>6330.9865224771502</v>
      </c>
      <c r="AF169" s="5">
        <f t="shared" si="49"/>
        <v>6744.4859681772923</v>
      </c>
      <c r="AG169" s="5">
        <f t="shared" si="47"/>
        <v>7361.1571881585733</v>
      </c>
      <c r="AH169" s="143">
        <v>6361.3439586107916</v>
      </c>
      <c r="AI169" s="143">
        <v>6429.5187668702856</v>
      </c>
      <c r="AJ169" s="143">
        <v>6464.5250753868395</v>
      </c>
      <c r="AK169" s="143">
        <v>6322.9886435561593</v>
      </c>
      <c r="AL169" s="5">
        <f t="shared" si="50"/>
        <v>7361.4427061838906</v>
      </c>
      <c r="AM169" s="5">
        <f t="shared" si="50"/>
        <v>7173.0825102192575</v>
      </c>
      <c r="AN169" s="5">
        <f t="shared" si="50"/>
        <v>7600.2971085425188</v>
      </c>
      <c r="AO169" s="5">
        <f t="shared" si="48"/>
        <v>7509.2681145659044</v>
      </c>
      <c r="AP169" s="4">
        <v>275505</v>
      </c>
      <c r="AQ169" s="4">
        <v>279477.03499999997</v>
      </c>
      <c r="AR169" s="4">
        <v>281966.26799999998</v>
      </c>
      <c r="AS169" s="5">
        <f t="shared" si="54"/>
        <v>490.23336355314046</v>
      </c>
      <c r="AT169" s="5">
        <f t="shared" si="54"/>
        <v>722.98693133038466</v>
      </c>
      <c r="AU169" s="5">
        <f t="shared" si="54"/>
        <v>805.07888776502364</v>
      </c>
      <c r="AV169" s="5">
        <f t="shared" si="55"/>
        <v>959.85320974274794</v>
      </c>
      <c r="AW169" s="5">
        <f t="shared" si="55"/>
        <v>416.82451034573967</v>
      </c>
      <c r="AX169" s="5">
        <f t="shared" si="55"/>
        <v>421.31683829752848</v>
      </c>
      <c r="AY169" s="5">
        <f t="shared" si="51"/>
        <v>423.42543067099592</v>
      </c>
      <c r="AZ169" s="5">
        <f t="shared" si="56"/>
        <v>410.2787511503052</v>
      </c>
      <c r="BA169" s="5">
        <f t="shared" si="64"/>
        <v>1025.8402434567063</v>
      </c>
      <c r="BB169" s="5">
        <f t="shared" si="64"/>
        <v>1014.0274506315593</v>
      </c>
      <c r="BC169" s="5">
        <f t="shared" si="64"/>
        <v>1080.9982923756422</v>
      </c>
      <c r="BD169" s="5">
        <f t="shared" si="57"/>
        <v>1112.5355041454677</v>
      </c>
      <c r="BE169" s="5">
        <f t="shared" si="65"/>
        <v>1501.595909681691</v>
      </c>
      <c r="BF169" s="5">
        <f t="shared" si="65"/>
        <v>1574.9701012015657</v>
      </c>
      <c r="BG169" s="5">
        <f t="shared" si="65"/>
        <v>1642.9659637539296</v>
      </c>
      <c r="BH169" s="5">
        <f t="shared" si="58"/>
        <v>1674.0509277326528</v>
      </c>
      <c r="BI169" s="5">
        <f t="shared" si="58"/>
        <v>1859.3353031469119</v>
      </c>
      <c r="BJ169" s="5">
        <f t="shared" si="58"/>
        <v>1879.2366819122042</v>
      </c>
      <c r="BK169" s="5">
        <f t="shared" si="52"/>
        <v>1889.6537371349887</v>
      </c>
      <c r="BL169" s="5">
        <f t="shared" si="59"/>
        <v>1832.1840400216372</v>
      </c>
      <c r="BM169" s="5">
        <f t="shared" si="66"/>
        <v>1608.1660555524024</v>
      </c>
      <c r="BN169" s="5">
        <f t="shared" si="66"/>
        <v>1552.5814695680049</v>
      </c>
      <c r="BO169" s="5">
        <f t="shared" si="66"/>
        <v>1638.4727756291118</v>
      </c>
      <c r="BP169" s="5">
        <f t="shared" si="60"/>
        <v>1550.6440909988371</v>
      </c>
      <c r="BQ169" s="5">
        <f t="shared" si="67"/>
        <v>1991.8292732348314</v>
      </c>
      <c r="BR169" s="5">
        <f t="shared" si="67"/>
        <v>2297.9570325319505</v>
      </c>
      <c r="BS169" s="5">
        <f t="shared" si="67"/>
        <v>2448.0448515189532</v>
      </c>
      <c r="BT169" s="5">
        <f t="shared" si="61"/>
        <v>2633.9041374754006</v>
      </c>
      <c r="BU169" s="5">
        <f t="shared" si="61"/>
        <v>2276.1598134926517</v>
      </c>
      <c r="BV169" s="5">
        <f t="shared" si="61"/>
        <v>2300.5535202097326</v>
      </c>
      <c r="BW169" s="5">
        <f t="shared" si="53"/>
        <v>2313.0791678059845</v>
      </c>
      <c r="BX169" s="5">
        <f t="shared" si="62"/>
        <v>2242.4627911719426</v>
      </c>
      <c r="BY169" s="5">
        <f t="shared" si="68"/>
        <v>2634.0062990091087</v>
      </c>
      <c r="BZ169" s="5">
        <f t="shared" si="68"/>
        <v>2566.6089201995642</v>
      </c>
      <c r="CA169" s="5">
        <f t="shared" si="68"/>
        <v>2719.4710680047538</v>
      </c>
      <c r="CB169" s="5">
        <f t="shared" si="63"/>
        <v>2663.1795951443046</v>
      </c>
    </row>
    <row r="170" spans="1:80" x14ac:dyDescent="0.3">
      <c r="A170" s="189" t="s">
        <v>238</v>
      </c>
      <c r="B170" s="189" t="s">
        <v>273</v>
      </c>
      <c r="C170" s="189" t="s">
        <v>314</v>
      </c>
      <c r="D170" s="189" t="s">
        <v>655</v>
      </c>
      <c r="E170" s="189" t="s">
        <v>656</v>
      </c>
      <c r="F170" s="4">
        <v>2310.9435796374064</v>
      </c>
      <c r="G170" s="4">
        <v>2362.22394590673</v>
      </c>
      <c r="H170" s="4">
        <v>2298.4252622585714</v>
      </c>
      <c r="I170" s="4">
        <v>2325.0233049425169</v>
      </c>
      <c r="J170" s="4">
        <v>3291.5290346677893</v>
      </c>
      <c r="K170" s="4">
        <v>3293.0442006487019</v>
      </c>
      <c r="L170" s="4">
        <v>3327.9429657578944</v>
      </c>
      <c r="M170" s="4">
        <v>3258.0322606124892</v>
      </c>
      <c r="N170" s="4">
        <v>2464.4820354733938</v>
      </c>
      <c r="O170" s="4">
        <v>2639.6622345651649</v>
      </c>
      <c r="P170" s="4">
        <v>2884.5489005865152</v>
      </c>
      <c r="Q170" s="4">
        <v>2939.260825809994</v>
      </c>
      <c r="R170" s="4">
        <v>4493.0648951261701</v>
      </c>
      <c r="S170" s="4">
        <v>4405.750505296146</v>
      </c>
      <c r="T170" s="4">
        <v>4786.0888671509756</v>
      </c>
      <c r="U170" s="4">
        <v>4709.2730178540041</v>
      </c>
      <c r="V170" s="4">
        <v>4321.8045493987102</v>
      </c>
      <c r="W170" s="4">
        <v>4323.6728982801169</v>
      </c>
      <c r="X170" s="4">
        <v>4375.4977851686781</v>
      </c>
      <c r="Y170" s="4">
        <v>4306.9255833728785</v>
      </c>
      <c r="Z170" s="4">
        <v>4472.897398114892</v>
      </c>
      <c r="AA170" s="4">
        <v>4550.6676487623836</v>
      </c>
      <c r="AB170" s="4">
        <v>4716.1398163720351</v>
      </c>
      <c r="AC170" s="4">
        <v>4658.7755236177491</v>
      </c>
      <c r="AD170" s="5">
        <f t="shared" si="49"/>
        <v>6804.0084747635765</v>
      </c>
      <c r="AE170" s="5">
        <f t="shared" si="49"/>
        <v>6767.9744512028756</v>
      </c>
      <c r="AF170" s="5">
        <f t="shared" si="49"/>
        <v>7084.5141294095465</v>
      </c>
      <c r="AG170" s="5">
        <f t="shared" si="47"/>
        <v>7034.2963227965211</v>
      </c>
      <c r="AH170" s="143">
        <v>7613.3335840664986</v>
      </c>
      <c r="AI170" s="143">
        <v>7616.7170989288188</v>
      </c>
      <c r="AJ170" s="143">
        <v>7703.4407509265711</v>
      </c>
      <c r="AK170" s="143">
        <v>7564.9578439853676</v>
      </c>
      <c r="AL170" s="5">
        <f t="shared" si="50"/>
        <v>6937.3794335882858</v>
      </c>
      <c r="AM170" s="5">
        <f t="shared" si="50"/>
        <v>7190.3298833275485</v>
      </c>
      <c r="AN170" s="5">
        <f t="shared" si="50"/>
        <v>7600.6887169585498</v>
      </c>
      <c r="AO170" s="5">
        <f t="shared" si="48"/>
        <v>7598.0363494277426</v>
      </c>
      <c r="AP170" s="4">
        <v>323257</v>
      </c>
      <c r="AQ170" s="4">
        <v>326359.99300000002</v>
      </c>
      <c r="AR170" s="4">
        <v>328469.98300000001</v>
      </c>
      <c r="AS170" s="5">
        <f t="shared" si="54"/>
        <v>714.89359229263596</v>
      </c>
      <c r="AT170" s="5">
        <f t="shared" si="54"/>
        <v>730.75724451650854</v>
      </c>
      <c r="AU170" s="5">
        <f t="shared" si="54"/>
        <v>711.02103349921936</v>
      </c>
      <c r="AV170" s="5">
        <f t="shared" si="55"/>
        <v>712.41063696876506</v>
      </c>
      <c r="AW170" s="5">
        <f t="shared" si="55"/>
        <v>1008.5577599175242</v>
      </c>
      <c r="AX170" s="5">
        <f t="shared" si="55"/>
        <v>1009.0220220861146</v>
      </c>
      <c r="AY170" s="5">
        <f t="shared" si="51"/>
        <v>1019.7153563972206</v>
      </c>
      <c r="AZ170" s="5">
        <f t="shared" si="56"/>
        <v>991.88127659521604</v>
      </c>
      <c r="BA170" s="5">
        <f t="shared" si="64"/>
        <v>755.14220135229436</v>
      </c>
      <c r="BB170" s="5">
        <f t="shared" si="64"/>
        <v>808.81918469864809</v>
      </c>
      <c r="BC170" s="5">
        <f t="shared" si="64"/>
        <v>883.85493395525191</v>
      </c>
      <c r="BD170" s="5">
        <f t="shared" si="57"/>
        <v>894.83392027636023</v>
      </c>
      <c r="BE170" s="5">
        <f t="shared" si="65"/>
        <v>1389.9358390154491</v>
      </c>
      <c r="BF170" s="5">
        <f t="shared" si="65"/>
        <v>1362.9250117696279</v>
      </c>
      <c r="BG170" s="5">
        <f t="shared" si="65"/>
        <v>1480.5832100003945</v>
      </c>
      <c r="BH170" s="5">
        <f t="shared" si="58"/>
        <v>1442.9688438723565</v>
      </c>
      <c r="BI170" s="5">
        <f t="shared" si="58"/>
        <v>1324.2445894398306</v>
      </c>
      <c r="BJ170" s="5">
        <f t="shared" si="58"/>
        <v>1324.8170704183453</v>
      </c>
      <c r="BK170" s="5">
        <f t="shared" si="52"/>
        <v>1340.6967394954804</v>
      </c>
      <c r="BL170" s="5">
        <f t="shared" si="59"/>
        <v>1311.2082705508219</v>
      </c>
      <c r="BM170" s="5">
        <f t="shared" si="66"/>
        <v>1370.5409652079788</v>
      </c>
      <c r="BN170" s="5">
        <f t="shared" si="66"/>
        <v>1394.3705559407779</v>
      </c>
      <c r="BO170" s="5">
        <f t="shared" si="66"/>
        <v>1445.0729003331101</v>
      </c>
      <c r="BP170" s="5">
        <f t="shared" si="60"/>
        <v>1418.3261073258402</v>
      </c>
      <c r="BQ170" s="5">
        <f t="shared" si="67"/>
        <v>2104.8294313080851</v>
      </c>
      <c r="BR170" s="5">
        <f t="shared" si="67"/>
        <v>2093.6822562861362</v>
      </c>
      <c r="BS170" s="5">
        <f t="shared" si="67"/>
        <v>2191.6042434996139</v>
      </c>
      <c r="BT170" s="5">
        <f t="shared" si="61"/>
        <v>2155.3794808411212</v>
      </c>
      <c r="BU170" s="5">
        <f t="shared" si="61"/>
        <v>2332.8023493573546</v>
      </c>
      <c r="BV170" s="5">
        <f t="shared" si="61"/>
        <v>2333.8390925044596</v>
      </c>
      <c r="BW170" s="5">
        <f t="shared" si="53"/>
        <v>2360.4120958927006</v>
      </c>
      <c r="BX170" s="5">
        <f t="shared" si="62"/>
        <v>2303.0895471460376</v>
      </c>
      <c r="BY170" s="5">
        <f t="shared" si="68"/>
        <v>2125.6831665602731</v>
      </c>
      <c r="BZ170" s="5">
        <f t="shared" si="68"/>
        <v>2203.1897406394255</v>
      </c>
      <c r="CA170" s="5">
        <f t="shared" si="68"/>
        <v>2328.9278342883617</v>
      </c>
      <c r="CB170" s="5">
        <f t="shared" si="63"/>
        <v>2313.1600276022004</v>
      </c>
    </row>
    <row r="171" spans="1:80" x14ac:dyDescent="0.3">
      <c r="A171" s="189" t="s">
        <v>223</v>
      </c>
      <c r="B171" s="189" t="s">
        <v>233</v>
      </c>
      <c r="C171" s="189" t="s">
        <v>240</v>
      </c>
      <c r="D171" s="189" t="s">
        <v>657</v>
      </c>
      <c r="E171" s="189" t="s">
        <v>658</v>
      </c>
      <c r="F171" s="4">
        <v>3040.2130743676098</v>
      </c>
      <c r="G171" s="4">
        <v>2984.0254071754362</v>
      </c>
      <c r="H171" s="4">
        <v>2792.143548975082</v>
      </c>
      <c r="I171" s="4">
        <v>2095.1731803415287</v>
      </c>
      <c r="J171" s="4">
        <v>3134.7938965664557</v>
      </c>
      <c r="K171" s="4">
        <v>3155.7698429968355</v>
      </c>
      <c r="L171" s="4">
        <v>3166.1293044943623</v>
      </c>
      <c r="M171" s="4">
        <v>2974.6961678034081</v>
      </c>
      <c r="N171" s="4">
        <v>2547.2105058181519</v>
      </c>
      <c r="O171" s="4">
        <v>2816.7775830982246</v>
      </c>
      <c r="P171" s="4">
        <v>2298.2969426034269</v>
      </c>
      <c r="Q171" s="4">
        <v>2701.4737370825283</v>
      </c>
      <c r="R171" s="4">
        <v>3839.5646186722715</v>
      </c>
      <c r="S171" s="4">
        <v>3714.5250651653378</v>
      </c>
      <c r="T171" s="4">
        <v>3726.098890987254</v>
      </c>
      <c r="U171" s="4">
        <v>3738.5997973260301</v>
      </c>
      <c r="V171" s="4">
        <v>3971.0550376715391</v>
      </c>
      <c r="W171" s="4">
        <v>3998.6810911451876</v>
      </c>
      <c r="X171" s="4">
        <v>4015.2860976386801</v>
      </c>
      <c r="Y171" s="4">
        <v>3770.3686563197061</v>
      </c>
      <c r="Z171" s="4">
        <v>3877.425946643275</v>
      </c>
      <c r="AA171" s="4">
        <v>3627.5111961224447</v>
      </c>
      <c r="AB171" s="4">
        <v>3828.3368924541646</v>
      </c>
      <c r="AC171" s="4">
        <v>3909.5006879641342</v>
      </c>
      <c r="AD171" s="5">
        <f t="shared" si="49"/>
        <v>6879.7776930398813</v>
      </c>
      <c r="AE171" s="5">
        <f t="shared" si="49"/>
        <v>6698.5504723407739</v>
      </c>
      <c r="AF171" s="5">
        <f t="shared" si="49"/>
        <v>6518.242439962336</v>
      </c>
      <c r="AG171" s="5">
        <f t="shared" si="47"/>
        <v>5833.7729776675587</v>
      </c>
      <c r="AH171" s="143">
        <v>7105.8489342379962</v>
      </c>
      <c r="AI171" s="143">
        <v>7154.4509341420226</v>
      </c>
      <c r="AJ171" s="143">
        <v>7181.4154021330432</v>
      </c>
      <c r="AK171" s="143">
        <v>6745.0648241231138</v>
      </c>
      <c r="AL171" s="5">
        <f t="shared" si="50"/>
        <v>6424.6364524614273</v>
      </c>
      <c r="AM171" s="5">
        <f t="shared" si="50"/>
        <v>6444.2887792206693</v>
      </c>
      <c r="AN171" s="5">
        <f t="shared" si="50"/>
        <v>6126.6338350575916</v>
      </c>
      <c r="AO171" s="5">
        <f t="shared" si="48"/>
        <v>6610.9744250466629</v>
      </c>
      <c r="AP171" s="4">
        <v>209704</v>
      </c>
      <c r="AQ171" s="4">
        <v>210989.59599999999</v>
      </c>
      <c r="AR171" s="4">
        <v>212063.41699999999</v>
      </c>
      <c r="AS171" s="5">
        <f t="shared" si="54"/>
        <v>1449.7639884635532</v>
      </c>
      <c r="AT171" s="5">
        <f t="shared" si="54"/>
        <v>1422.9701899703564</v>
      </c>
      <c r="AU171" s="5">
        <f t="shared" si="54"/>
        <v>1331.4689032994515</v>
      </c>
      <c r="AV171" s="5">
        <f t="shared" si="55"/>
        <v>993.02203523889807</v>
      </c>
      <c r="AW171" s="5">
        <f t="shared" si="55"/>
        <v>1485.7575709877449</v>
      </c>
      <c r="AX171" s="5">
        <f t="shared" si="55"/>
        <v>1495.6992680325507</v>
      </c>
      <c r="AY171" s="5">
        <f t="shared" si="51"/>
        <v>1500.6092075243191</v>
      </c>
      <c r="AZ171" s="5">
        <f t="shared" si="56"/>
        <v>1402.7389588857791</v>
      </c>
      <c r="BA171" s="5">
        <f t="shared" si="64"/>
        <v>1207.2682985838562</v>
      </c>
      <c r="BB171" s="5">
        <f t="shared" si="64"/>
        <v>1335.0315070029446</v>
      </c>
      <c r="BC171" s="5">
        <f t="shared" si="64"/>
        <v>1089.2939681269531</v>
      </c>
      <c r="BD171" s="5">
        <f t="shared" si="57"/>
        <v>1273.8989946024158</v>
      </c>
      <c r="BE171" s="5">
        <f t="shared" si="65"/>
        <v>1830.9448645101054</v>
      </c>
      <c r="BF171" s="5">
        <f t="shared" si="65"/>
        <v>1771.3181747440858</v>
      </c>
      <c r="BG171" s="5">
        <f t="shared" si="65"/>
        <v>1776.8372997116194</v>
      </c>
      <c r="BH171" s="5">
        <f t="shared" si="58"/>
        <v>1771.9356158803348</v>
      </c>
      <c r="BI171" s="5">
        <f t="shared" si="58"/>
        <v>1882.1094086892983</v>
      </c>
      <c r="BJ171" s="5">
        <f t="shared" si="58"/>
        <v>1895.2029706456181</v>
      </c>
      <c r="BK171" s="5">
        <f t="shared" si="52"/>
        <v>1903.0730300268838</v>
      </c>
      <c r="BL171" s="5">
        <f t="shared" si="59"/>
        <v>1777.9439328376504</v>
      </c>
      <c r="BM171" s="5">
        <f t="shared" si="66"/>
        <v>1837.7332437961895</v>
      </c>
      <c r="BN171" s="5">
        <f t="shared" si="66"/>
        <v>1719.2843935880348</v>
      </c>
      <c r="BO171" s="5">
        <f t="shared" si="66"/>
        <v>1814.4671419979234</v>
      </c>
      <c r="BP171" s="5">
        <f t="shared" si="60"/>
        <v>1843.5526236777248</v>
      </c>
      <c r="BQ171" s="5">
        <f t="shared" si="67"/>
        <v>3280.7088529736584</v>
      </c>
      <c r="BR171" s="5">
        <f t="shared" si="67"/>
        <v>3194.2883647144422</v>
      </c>
      <c r="BS171" s="5">
        <f t="shared" si="67"/>
        <v>3108.3062030110709</v>
      </c>
      <c r="BT171" s="5">
        <f t="shared" si="61"/>
        <v>2764.9576511192331</v>
      </c>
      <c r="BU171" s="5">
        <f t="shared" si="61"/>
        <v>3367.8669796770437</v>
      </c>
      <c r="BV171" s="5">
        <f t="shared" si="61"/>
        <v>3390.902238678168</v>
      </c>
      <c r="BW171" s="5">
        <f t="shared" si="53"/>
        <v>3403.6822375512033</v>
      </c>
      <c r="BX171" s="5">
        <f t="shared" si="62"/>
        <v>3180.6828917234293</v>
      </c>
      <c r="BY171" s="5">
        <f t="shared" si="68"/>
        <v>3045.001542380046</v>
      </c>
      <c r="BZ171" s="5">
        <f t="shared" si="68"/>
        <v>3054.3159005909797</v>
      </c>
      <c r="CA171" s="5">
        <f t="shared" si="68"/>
        <v>2903.7611101248763</v>
      </c>
      <c r="CB171" s="5">
        <f t="shared" si="63"/>
        <v>3117.4516182801408</v>
      </c>
    </row>
    <row r="172" spans="1:80" x14ac:dyDescent="0.3">
      <c r="A172" s="189" t="s">
        <v>229</v>
      </c>
      <c r="B172" s="189" t="s">
        <v>260</v>
      </c>
      <c r="C172" s="189" t="s">
        <v>271</v>
      </c>
      <c r="D172" s="189" t="s">
        <v>659</v>
      </c>
      <c r="E172" s="189" t="s">
        <v>660</v>
      </c>
      <c r="F172" s="4">
        <v>4209.2028566042991</v>
      </c>
      <c r="G172" s="4">
        <v>4098.2980620091876</v>
      </c>
      <c r="H172" s="4">
        <v>4225.1783539025473</v>
      </c>
      <c r="I172" s="4">
        <v>3671.796600803521</v>
      </c>
      <c r="J172" s="4">
        <v>4489.2625755221379</v>
      </c>
      <c r="K172" s="4">
        <v>4540.0623017815242</v>
      </c>
      <c r="L172" s="4">
        <v>4547.0001297223098</v>
      </c>
      <c r="M172" s="4">
        <v>4453.8315917054842</v>
      </c>
      <c r="N172" s="4">
        <v>4209.6535577863297</v>
      </c>
      <c r="O172" s="4">
        <v>4063.677435503686</v>
      </c>
      <c r="P172" s="4">
        <v>4451.1391547847943</v>
      </c>
      <c r="Q172" s="4">
        <v>4274.037492878846</v>
      </c>
      <c r="R172" s="4">
        <v>10084.581872156055</v>
      </c>
      <c r="S172" s="4">
        <v>10242.961493801298</v>
      </c>
      <c r="T172" s="4">
        <v>10543.195751934692</v>
      </c>
      <c r="U172" s="4">
        <v>10548.034650952875</v>
      </c>
      <c r="V172" s="4">
        <v>10301.266717104612</v>
      </c>
      <c r="W172" s="4">
        <v>10419.929611095311</v>
      </c>
      <c r="X172" s="4">
        <v>10428.124468327689</v>
      </c>
      <c r="Y172" s="4">
        <v>10211.393943954095</v>
      </c>
      <c r="Z172" s="4">
        <v>10790.903539957326</v>
      </c>
      <c r="AA172" s="4">
        <v>10854.258481652138</v>
      </c>
      <c r="AB172" s="4">
        <v>11158.517645295742</v>
      </c>
      <c r="AC172" s="4">
        <v>11283.535926801082</v>
      </c>
      <c r="AD172" s="5">
        <f t="shared" si="49"/>
        <v>14293.784728760354</v>
      </c>
      <c r="AE172" s="5">
        <f t="shared" si="49"/>
        <v>14341.259555810486</v>
      </c>
      <c r="AF172" s="5">
        <f t="shared" si="49"/>
        <v>14768.37410583724</v>
      </c>
      <c r="AG172" s="5">
        <f t="shared" si="47"/>
        <v>14219.831251756397</v>
      </c>
      <c r="AH172" s="143">
        <v>14790.52929262675</v>
      </c>
      <c r="AI172" s="143">
        <v>14959.991912876834</v>
      </c>
      <c r="AJ172" s="143">
        <v>14975.124598049997</v>
      </c>
      <c r="AK172" s="143">
        <v>14665.225535659582</v>
      </c>
      <c r="AL172" s="5">
        <f t="shared" si="50"/>
        <v>15000.557097743655</v>
      </c>
      <c r="AM172" s="5">
        <f t="shared" si="50"/>
        <v>14917.935917155824</v>
      </c>
      <c r="AN172" s="5">
        <f t="shared" si="50"/>
        <v>15609.656800080536</v>
      </c>
      <c r="AO172" s="5">
        <f t="shared" si="48"/>
        <v>15557.573419679928</v>
      </c>
      <c r="AP172" s="4">
        <v>564562</v>
      </c>
      <c r="AQ172" s="4">
        <v>563026.01600000006</v>
      </c>
      <c r="AR172" s="4">
        <v>565237.85000000009</v>
      </c>
      <c r="AS172" s="5">
        <f t="shared" si="54"/>
        <v>745.56963745422104</v>
      </c>
      <c r="AT172" s="5">
        <f t="shared" si="54"/>
        <v>725.92524151628834</v>
      </c>
      <c r="AU172" s="5">
        <f t="shared" si="54"/>
        <v>748.39935275533014</v>
      </c>
      <c r="AV172" s="5">
        <f t="shared" si="55"/>
        <v>652.15398515501647</v>
      </c>
      <c r="AW172" s="5">
        <f t="shared" si="55"/>
        <v>797.3454952252398</v>
      </c>
      <c r="AX172" s="5">
        <f t="shared" si="55"/>
        <v>806.36812025779</v>
      </c>
      <c r="AY172" s="5">
        <f t="shared" si="51"/>
        <v>807.60035957597904</v>
      </c>
      <c r="AZ172" s="5">
        <f t="shared" si="56"/>
        <v>787.95706828647155</v>
      </c>
      <c r="BA172" s="5">
        <f t="shared" si="64"/>
        <v>747.68366614631339</v>
      </c>
      <c r="BB172" s="5">
        <f t="shared" si="64"/>
        <v>721.75660094251941</v>
      </c>
      <c r="BC172" s="5">
        <f t="shared" si="64"/>
        <v>790.57433018952963</v>
      </c>
      <c r="BD172" s="5">
        <f t="shared" si="57"/>
        <v>756.1484944574828</v>
      </c>
      <c r="BE172" s="5">
        <f t="shared" si="65"/>
        <v>1786.2664990126957</v>
      </c>
      <c r="BF172" s="5">
        <f t="shared" si="65"/>
        <v>1814.3200381537013</v>
      </c>
      <c r="BG172" s="5">
        <f t="shared" si="65"/>
        <v>1867.5000711940747</v>
      </c>
      <c r="BH172" s="5">
        <f t="shared" si="58"/>
        <v>1873.4542190236684</v>
      </c>
      <c r="BI172" s="5">
        <f t="shared" si="58"/>
        <v>1829.6253502261984</v>
      </c>
      <c r="BJ172" s="5">
        <f t="shared" si="58"/>
        <v>1850.7012669011922</v>
      </c>
      <c r="BK172" s="5">
        <f t="shared" si="52"/>
        <v>1852.1567693112938</v>
      </c>
      <c r="BL172" s="5">
        <f t="shared" si="59"/>
        <v>1806.5658455027549</v>
      </c>
      <c r="BM172" s="5">
        <f t="shared" si="66"/>
        <v>1916.5905718923875</v>
      </c>
      <c r="BN172" s="5">
        <f t="shared" si="66"/>
        <v>1927.8431499073281</v>
      </c>
      <c r="BO172" s="5">
        <f t="shared" si="66"/>
        <v>1981.8831329626767</v>
      </c>
      <c r="BP172" s="5">
        <f t="shared" si="60"/>
        <v>1996.2456383274898</v>
      </c>
      <c r="BQ172" s="5">
        <f t="shared" si="67"/>
        <v>2531.8361364669167</v>
      </c>
      <c r="BR172" s="5">
        <f t="shared" si="67"/>
        <v>2540.2452796699895</v>
      </c>
      <c r="BS172" s="5">
        <f t="shared" si="67"/>
        <v>2615.899423949405</v>
      </c>
      <c r="BT172" s="5">
        <f t="shared" si="61"/>
        <v>2525.6082041786849</v>
      </c>
      <c r="BU172" s="5">
        <f t="shared" si="61"/>
        <v>2626.970845451438</v>
      </c>
      <c r="BV172" s="5">
        <f t="shared" si="61"/>
        <v>2657.069387158982</v>
      </c>
      <c r="BW172" s="5">
        <f t="shared" si="53"/>
        <v>2659.7571288872723</v>
      </c>
      <c r="BX172" s="5">
        <f t="shared" si="62"/>
        <v>2594.5229137892265</v>
      </c>
      <c r="BY172" s="5">
        <f t="shared" si="68"/>
        <v>2664.2742380387008</v>
      </c>
      <c r="BZ172" s="5">
        <f t="shared" si="68"/>
        <v>2649.5997508498476</v>
      </c>
      <c r="CA172" s="5">
        <f t="shared" si="68"/>
        <v>2772.4574631522064</v>
      </c>
      <c r="CB172" s="5">
        <f t="shared" si="63"/>
        <v>2752.3941327849725</v>
      </c>
    </row>
    <row r="173" spans="1:80" x14ac:dyDescent="0.3">
      <c r="A173" s="189" t="s">
        <v>256</v>
      </c>
      <c r="B173" s="189" t="s">
        <v>280</v>
      </c>
      <c r="C173" s="189" t="s">
        <v>304</v>
      </c>
      <c r="D173" s="189" t="s">
        <v>662</v>
      </c>
      <c r="E173" s="189" t="s">
        <v>663</v>
      </c>
      <c r="F173" s="4">
        <v>1077.6164286678877</v>
      </c>
      <c r="G173" s="4">
        <v>995.42355997115465</v>
      </c>
      <c r="H173" s="4">
        <v>1039.6776997796408</v>
      </c>
      <c r="I173" s="4">
        <v>1012.6778307100715</v>
      </c>
      <c r="J173" s="4">
        <v>1075.4116446992707</v>
      </c>
      <c r="K173" s="4">
        <v>1048.3593013080483</v>
      </c>
      <c r="L173" s="4">
        <v>1112.4655926467983</v>
      </c>
      <c r="M173" s="4">
        <v>1082.7221103443021</v>
      </c>
      <c r="N173" s="4">
        <v>1119.7907901513372</v>
      </c>
      <c r="O173" s="4">
        <v>1120.6796513940951</v>
      </c>
      <c r="P173" s="4">
        <v>1166.1535508969828</v>
      </c>
      <c r="Q173" s="4">
        <v>1232.887472756523</v>
      </c>
      <c r="R173" s="4">
        <v>2301.2635751657813</v>
      </c>
      <c r="S173" s="4">
        <v>2378.5174149369382</v>
      </c>
      <c r="T173" s="4">
        <v>2481.8921733995207</v>
      </c>
      <c r="U173" s="4">
        <v>2481.369733126046</v>
      </c>
      <c r="V173" s="4">
        <v>2354.9314751046086</v>
      </c>
      <c r="W173" s="4">
        <v>2417.1957900292196</v>
      </c>
      <c r="X173" s="4">
        <v>2483.0173656459797</v>
      </c>
      <c r="Y173" s="4">
        <v>2409.3593878789625</v>
      </c>
      <c r="Z173" s="4">
        <v>2354.2794010405428</v>
      </c>
      <c r="AA173" s="4">
        <v>2329.39802123546</v>
      </c>
      <c r="AB173" s="4">
        <v>2535.9059474475625</v>
      </c>
      <c r="AC173" s="4">
        <v>2544.0758506496309</v>
      </c>
      <c r="AD173" s="5">
        <f t="shared" si="49"/>
        <v>3378.880003833669</v>
      </c>
      <c r="AE173" s="5">
        <f t="shared" si="49"/>
        <v>3373.9409749080928</v>
      </c>
      <c r="AF173" s="5">
        <f t="shared" si="49"/>
        <v>3521.5698731791617</v>
      </c>
      <c r="AG173" s="5">
        <f t="shared" si="47"/>
        <v>3494.0475638361177</v>
      </c>
      <c r="AH173" s="143">
        <v>3430.3431198038797</v>
      </c>
      <c r="AI173" s="143">
        <v>3465.5550913372676</v>
      </c>
      <c r="AJ173" s="143">
        <v>3595.4829582927778</v>
      </c>
      <c r="AK173" s="143">
        <v>3492.0814982232646</v>
      </c>
      <c r="AL173" s="5">
        <f t="shared" si="50"/>
        <v>3474.07019119188</v>
      </c>
      <c r="AM173" s="5">
        <f t="shared" si="50"/>
        <v>3450.0776726295553</v>
      </c>
      <c r="AN173" s="5">
        <f t="shared" si="50"/>
        <v>3702.0594983445453</v>
      </c>
      <c r="AO173" s="5">
        <f t="shared" si="48"/>
        <v>3776.9633234061539</v>
      </c>
      <c r="AP173" s="4">
        <v>158473</v>
      </c>
      <c r="AQ173" s="4">
        <v>159809.78899999999</v>
      </c>
      <c r="AR173" s="4">
        <v>160479.18900000001</v>
      </c>
      <c r="AS173" s="5">
        <f t="shared" si="54"/>
        <v>680.00001809007699</v>
      </c>
      <c r="AT173" s="5">
        <f t="shared" si="54"/>
        <v>628.13448345847848</v>
      </c>
      <c r="AU173" s="5">
        <f t="shared" si="54"/>
        <v>656.0598333972606</v>
      </c>
      <c r="AV173" s="5">
        <f t="shared" si="55"/>
        <v>633.67697125867028</v>
      </c>
      <c r="AW173" s="5">
        <f t="shared" si="55"/>
        <v>672.93227244000093</v>
      </c>
      <c r="AX173" s="5">
        <f t="shared" si="55"/>
        <v>656.00443368838216</v>
      </c>
      <c r="AY173" s="5">
        <f t="shared" si="51"/>
        <v>696.11855419369738</v>
      </c>
      <c r="AZ173" s="5">
        <f t="shared" si="56"/>
        <v>674.68069666298106</v>
      </c>
      <c r="BA173" s="5">
        <f t="shared" si="64"/>
        <v>700.70225181971625</v>
      </c>
      <c r="BB173" s="5">
        <f t="shared" si="64"/>
        <v>701.25845131683093</v>
      </c>
      <c r="BC173" s="5">
        <f t="shared" si="64"/>
        <v>729.71346636155238</v>
      </c>
      <c r="BD173" s="5">
        <f t="shared" si="57"/>
        <v>768.25380314984204</v>
      </c>
      <c r="BE173" s="5">
        <f t="shared" si="65"/>
        <v>1452.1486784283641</v>
      </c>
      <c r="BF173" s="5">
        <f t="shared" si="65"/>
        <v>1500.8975755724559</v>
      </c>
      <c r="BG173" s="5">
        <f t="shared" si="65"/>
        <v>1566.1293554103984</v>
      </c>
      <c r="BH173" s="5">
        <f t="shared" si="58"/>
        <v>1552.7019644122338</v>
      </c>
      <c r="BI173" s="5">
        <f t="shared" si="58"/>
        <v>1473.5839962247924</v>
      </c>
      <c r="BJ173" s="5">
        <f t="shared" si="58"/>
        <v>1512.5455112322436</v>
      </c>
      <c r="BK173" s="5">
        <f t="shared" si="52"/>
        <v>1553.7329604045594</v>
      </c>
      <c r="BL173" s="5">
        <f t="shared" si="59"/>
        <v>1501.3531679045077</v>
      </c>
      <c r="BM173" s="5">
        <f t="shared" si="66"/>
        <v>1473.1759648594136</v>
      </c>
      <c r="BN173" s="5">
        <f t="shared" si="66"/>
        <v>1457.6065933204254</v>
      </c>
      <c r="BO173" s="5">
        <f t="shared" si="66"/>
        <v>1586.8276676390346</v>
      </c>
      <c r="BP173" s="5">
        <f t="shared" si="60"/>
        <v>1585.2995435125426</v>
      </c>
      <c r="BQ173" s="5">
        <f t="shared" si="67"/>
        <v>2132.1486965184408</v>
      </c>
      <c r="BR173" s="5">
        <f t="shared" si="67"/>
        <v>2129.0320590309343</v>
      </c>
      <c r="BS173" s="5">
        <f t="shared" si="67"/>
        <v>2222.1891888076593</v>
      </c>
      <c r="BT173" s="5">
        <f t="shared" si="61"/>
        <v>2186.3789356709044</v>
      </c>
      <c r="BU173" s="5">
        <f t="shared" si="61"/>
        <v>2146.5162686647936</v>
      </c>
      <c r="BV173" s="5">
        <f t="shared" si="61"/>
        <v>2168.5499449206254</v>
      </c>
      <c r="BW173" s="5">
        <f t="shared" si="53"/>
        <v>2249.8515145982565</v>
      </c>
      <c r="BX173" s="5">
        <f t="shared" si="62"/>
        <v>2176.0338645674888</v>
      </c>
      <c r="BY173" s="5">
        <f t="shared" si="68"/>
        <v>2173.8782166791298</v>
      </c>
      <c r="BZ173" s="5">
        <f t="shared" si="68"/>
        <v>2158.8650446372567</v>
      </c>
      <c r="CA173" s="5">
        <f t="shared" si="68"/>
        <v>2316.5411340005871</v>
      </c>
      <c r="CB173" s="5">
        <f t="shared" si="63"/>
        <v>2353.5533466623847</v>
      </c>
    </row>
    <row r="174" spans="1:80" x14ac:dyDescent="0.3">
      <c r="A174" s="189" t="s">
        <v>256</v>
      </c>
      <c r="B174" s="189" t="s">
        <v>280</v>
      </c>
      <c r="C174" s="189" t="s">
        <v>310</v>
      </c>
      <c r="D174" s="189" t="s">
        <v>664</v>
      </c>
      <c r="E174" s="189" t="s">
        <v>665</v>
      </c>
      <c r="F174" s="4">
        <v>6452.3580301455349</v>
      </c>
      <c r="G174" s="4">
        <v>6643.1332166139937</v>
      </c>
      <c r="H174" s="4">
        <v>7030.8372692017674</v>
      </c>
      <c r="I174" s="4">
        <v>7114.8144368573821</v>
      </c>
      <c r="J174" s="4">
        <v>6430.4082325081699</v>
      </c>
      <c r="K174" s="4">
        <v>6450.5800702834622</v>
      </c>
      <c r="L174" s="4">
        <v>6736.5461062398244</v>
      </c>
      <c r="M174" s="4">
        <v>6703.5909909321563</v>
      </c>
      <c r="N174" s="4">
        <v>7522.8565789544773</v>
      </c>
      <c r="O174" s="4">
        <v>7448.2077216353791</v>
      </c>
      <c r="P174" s="4">
        <v>7835.7639244201</v>
      </c>
      <c r="Q174" s="4">
        <v>7793.4011013136806</v>
      </c>
      <c r="R174" s="4">
        <v>16086.054616892101</v>
      </c>
      <c r="S174" s="4">
        <v>15739.983545569874</v>
      </c>
      <c r="T174" s="4">
        <v>16368.297203844835</v>
      </c>
      <c r="U174" s="4">
        <v>16518.427220424914</v>
      </c>
      <c r="V174" s="4">
        <v>16460.993606704073</v>
      </c>
      <c r="W174" s="4">
        <v>16275.295687134461</v>
      </c>
      <c r="X174" s="4">
        <v>17018.23538473302</v>
      </c>
      <c r="Y174" s="4">
        <v>17185.356053160991</v>
      </c>
      <c r="Z174" s="4">
        <v>16345.85896399058</v>
      </c>
      <c r="AA174" s="4">
        <v>15915.91391877225</v>
      </c>
      <c r="AB174" s="4">
        <v>16595.597376577585</v>
      </c>
      <c r="AC174" s="4">
        <v>16760.737357733389</v>
      </c>
      <c r="AD174" s="5">
        <f t="shared" si="49"/>
        <v>22538.412647037636</v>
      </c>
      <c r="AE174" s="5">
        <f t="shared" si="49"/>
        <v>22383.116762183869</v>
      </c>
      <c r="AF174" s="5">
        <f t="shared" si="49"/>
        <v>23399.134473046601</v>
      </c>
      <c r="AG174" s="5">
        <f t="shared" si="47"/>
        <v>23633.241657282295</v>
      </c>
      <c r="AH174" s="143">
        <v>22891.401839212245</v>
      </c>
      <c r="AI174" s="143">
        <v>22725.875757417918</v>
      </c>
      <c r="AJ174" s="143">
        <v>23754.781490972844</v>
      </c>
      <c r="AK174" s="143">
        <v>23888.947044093147</v>
      </c>
      <c r="AL174" s="5">
        <f t="shared" si="50"/>
        <v>23868.715542945058</v>
      </c>
      <c r="AM174" s="5">
        <f t="shared" si="50"/>
        <v>23364.121640407629</v>
      </c>
      <c r="AN174" s="5">
        <f t="shared" si="50"/>
        <v>24431.361300997683</v>
      </c>
      <c r="AO174" s="5">
        <f t="shared" si="48"/>
        <v>24554.13845904707</v>
      </c>
      <c r="AP174" s="4">
        <v>852353</v>
      </c>
      <c r="AQ174" s="4">
        <v>860453.73200000008</v>
      </c>
      <c r="AR174" s="4">
        <v>867419.625</v>
      </c>
      <c r="AS174" s="5">
        <f t="shared" si="54"/>
        <v>757.00537572408791</v>
      </c>
      <c r="AT174" s="5">
        <f t="shared" si="54"/>
        <v>779.38755616675178</v>
      </c>
      <c r="AU174" s="5">
        <f t="shared" si="54"/>
        <v>824.87388079842128</v>
      </c>
      <c r="AV174" s="5">
        <f t="shared" si="55"/>
        <v>826.8677527053112</v>
      </c>
      <c r="AW174" s="5">
        <f t="shared" si="55"/>
        <v>747.32760093463912</v>
      </c>
      <c r="AX174" s="5">
        <f t="shared" si="55"/>
        <v>749.67192661132663</v>
      </c>
      <c r="AY174" s="5">
        <f t="shared" si="51"/>
        <v>782.90625697929158</v>
      </c>
      <c r="AZ174" s="5">
        <f t="shared" si="56"/>
        <v>772.81984379038647</v>
      </c>
      <c r="BA174" s="5">
        <f t="shared" si="64"/>
        <v>874.28949392417496</v>
      </c>
      <c r="BB174" s="5">
        <f t="shared" si="64"/>
        <v>865.61397140123961</v>
      </c>
      <c r="BC174" s="5">
        <f t="shared" si="64"/>
        <v>910.65488276830422</v>
      </c>
      <c r="BD174" s="5">
        <f t="shared" si="57"/>
        <v>898.45801002181383</v>
      </c>
      <c r="BE174" s="5">
        <f t="shared" si="65"/>
        <v>1887.2526543453359</v>
      </c>
      <c r="BF174" s="5">
        <f t="shared" si="65"/>
        <v>1846.6508061296051</v>
      </c>
      <c r="BG174" s="5">
        <f t="shared" si="65"/>
        <v>1920.365999045564</v>
      </c>
      <c r="BH174" s="5">
        <f t="shared" si="58"/>
        <v>1919.7345082146628</v>
      </c>
      <c r="BI174" s="5">
        <f t="shared" si="58"/>
        <v>1913.0597026341993</v>
      </c>
      <c r="BJ174" s="5">
        <f t="shared" si="58"/>
        <v>1891.4783075325729</v>
      </c>
      <c r="BK174" s="5">
        <f t="shared" si="52"/>
        <v>1977.8210904119849</v>
      </c>
      <c r="BL174" s="5">
        <f t="shared" si="59"/>
        <v>1981.2044318412777</v>
      </c>
      <c r="BM174" s="5">
        <f t="shared" si="66"/>
        <v>1899.6790130710456</v>
      </c>
      <c r="BN174" s="5">
        <f t="shared" si="66"/>
        <v>1849.7117656492712</v>
      </c>
      <c r="BO174" s="5">
        <f t="shared" si="66"/>
        <v>1928.7030504247477</v>
      </c>
      <c r="BP174" s="5">
        <f t="shared" si="60"/>
        <v>1932.2524963316791</v>
      </c>
      <c r="BQ174" s="5">
        <f t="shared" si="67"/>
        <v>2644.2580300694235</v>
      </c>
      <c r="BR174" s="5">
        <f t="shared" si="67"/>
        <v>2626.0383622963573</v>
      </c>
      <c r="BS174" s="5">
        <f t="shared" si="67"/>
        <v>2745.2398798439849</v>
      </c>
      <c r="BT174" s="5">
        <f t="shared" si="61"/>
        <v>2746.602260919974</v>
      </c>
      <c r="BU174" s="5">
        <f t="shared" si="61"/>
        <v>2660.3873035688389</v>
      </c>
      <c r="BV174" s="5">
        <f t="shared" si="61"/>
        <v>2641.1502341438986</v>
      </c>
      <c r="BW174" s="5">
        <f t="shared" si="53"/>
        <v>2760.7273473912765</v>
      </c>
      <c r="BX174" s="5">
        <f t="shared" si="62"/>
        <v>2754.0242756316643</v>
      </c>
      <c r="BY174" s="5">
        <f t="shared" si="68"/>
        <v>2773.9685069952202</v>
      </c>
      <c r="BZ174" s="5">
        <f t="shared" si="68"/>
        <v>2715.3257370505107</v>
      </c>
      <c r="CA174" s="5">
        <f t="shared" si="68"/>
        <v>2839.3579331930518</v>
      </c>
      <c r="CB174" s="5">
        <f t="shared" si="63"/>
        <v>2830.7105063534932</v>
      </c>
    </row>
    <row r="175" spans="1:80" x14ac:dyDescent="0.3">
      <c r="A175" s="189" t="s">
        <v>238</v>
      </c>
      <c r="B175" s="189" t="s">
        <v>273</v>
      </c>
      <c r="C175" s="189" t="s">
        <v>314</v>
      </c>
      <c r="D175" s="189" t="s">
        <v>666</v>
      </c>
      <c r="E175" s="189" t="s">
        <v>667</v>
      </c>
      <c r="F175" s="4">
        <v>1200.0342425160163</v>
      </c>
      <c r="G175" s="4">
        <v>1131.095344020586</v>
      </c>
      <c r="H175" s="4">
        <v>1158.9107492816838</v>
      </c>
      <c r="I175" s="4">
        <v>1177.1038118830554</v>
      </c>
      <c r="J175" s="4">
        <v>1107.4364329530315</v>
      </c>
      <c r="K175" s="4">
        <v>1124.1516253939487</v>
      </c>
      <c r="L175" s="4">
        <v>1258.7258872673428</v>
      </c>
      <c r="M175" s="4">
        <v>1235.0677368599775</v>
      </c>
      <c r="N175" s="4">
        <v>1264.8229655042985</v>
      </c>
      <c r="O175" s="4">
        <v>1334.8136693418746</v>
      </c>
      <c r="P175" s="4">
        <v>1474.2363790374825</v>
      </c>
      <c r="Q175" s="4">
        <v>1352.1784841317872</v>
      </c>
      <c r="R175" s="4">
        <v>2744.1796654590726</v>
      </c>
      <c r="S175" s="4">
        <v>2674.0081439599303</v>
      </c>
      <c r="T175" s="4">
        <v>2893.4091703766808</v>
      </c>
      <c r="U175" s="4">
        <v>2896.5962855412854</v>
      </c>
      <c r="V175" s="4">
        <v>2569.232993969526</v>
      </c>
      <c r="W175" s="4">
        <v>2595.9951583690254</v>
      </c>
      <c r="X175" s="4">
        <v>3085.9995403729072</v>
      </c>
      <c r="Y175" s="4">
        <v>2981.2248270625278</v>
      </c>
      <c r="Z175" s="4">
        <v>2725.8885925086979</v>
      </c>
      <c r="AA175" s="4">
        <v>2835.4806930797677</v>
      </c>
      <c r="AB175" s="4">
        <v>2960.4481369695632</v>
      </c>
      <c r="AC175" s="4">
        <v>2944.5808361302279</v>
      </c>
      <c r="AD175" s="5">
        <f t="shared" si="49"/>
        <v>3944.2139079750887</v>
      </c>
      <c r="AE175" s="5">
        <f t="shared" si="49"/>
        <v>3805.1034879805165</v>
      </c>
      <c r="AF175" s="5">
        <f t="shared" si="49"/>
        <v>4052.3199196583646</v>
      </c>
      <c r="AG175" s="5">
        <f t="shared" si="47"/>
        <v>4073.700097424341</v>
      </c>
      <c r="AH175" s="143">
        <v>3676.6694269225582</v>
      </c>
      <c r="AI175" s="143">
        <v>3720.1467837629743</v>
      </c>
      <c r="AJ175" s="143">
        <v>4344.7254276402509</v>
      </c>
      <c r="AK175" s="143">
        <v>4216.292563922505</v>
      </c>
      <c r="AL175" s="5">
        <f t="shared" si="50"/>
        <v>3990.7115580129966</v>
      </c>
      <c r="AM175" s="5">
        <f t="shared" si="50"/>
        <v>4170.2943624216423</v>
      </c>
      <c r="AN175" s="5">
        <f t="shared" si="50"/>
        <v>4434.6845160070461</v>
      </c>
      <c r="AO175" s="5">
        <f t="shared" si="48"/>
        <v>4296.7593202620155</v>
      </c>
      <c r="AP175" s="4">
        <v>244796</v>
      </c>
      <c r="AQ175" s="4">
        <v>248341.15599999999</v>
      </c>
      <c r="AR175" s="4">
        <v>250861.43599999999</v>
      </c>
      <c r="AS175" s="5">
        <f t="shared" si="54"/>
        <v>490.21807648655061</v>
      </c>
      <c r="AT175" s="5">
        <f t="shared" si="54"/>
        <v>462.05630158196465</v>
      </c>
      <c r="AU175" s="5">
        <f t="shared" si="54"/>
        <v>473.41898939593943</v>
      </c>
      <c r="AV175" s="5">
        <f t="shared" si="55"/>
        <v>473.98660409032465</v>
      </c>
      <c r="AW175" s="5">
        <f t="shared" si="55"/>
        <v>445.93350968899875</v>
      </c>
      <c r="AX175" s="5">
        <f t="shared" si="55"/>
        <v>452.66424764244425</v>
      </c>
      <c r="AY175" s="5">
        <f t="shared" si="51"/>
        <v>506.85351857963599</v>
      </c>
      <c r="AZ175" s="5">
        <f t="shared" si="56"/>
        <v>492.33064936293255</v>
      </c>
      <c r="BA175" s="5">
        <f t="shared" si="64"/>
        <v>509.30864053169608</v>
      </c>
      <c r="BB175" s="5">
        <f t="shared" si="64"/>
        <v>537.49192878117822</v>
      </c>
      <c r="BC175" s="5">
        <f t="shared" si="64"/>
        <v>593.63353331474491</v>
      </c>
      <c r="BD175" s="5">
        <f t="shared" si="57"/>
        <v>539.0140890893199</v>
      </c>
      <c r="BE175" s="5">
        <f t="shared" si="65"/>
        <v>1121.0067425362638</v>
      </c>
      <c r="BF175" s="5">
        <f t="shared" si="65"/>
        <v>1092.3414369352156</v>
      </c>
      <c r="BG175" s="5">
        <f t="shared" si="65"/>
        <v>1181.967503707855</v>
      </c>
      <c r="BH175" s="5">
        <f t="shared" si="58"/>
        <v>1166.3778699416562</v>
      </c>
      <c r="BI175" s="5">
        <f t="shared" si="58"/>
        <v>1034.5578781027846</v>
      </c>
      <c r="BJ175" s="5">
        <f t="shared" si="58"/>
        <v>1045.3342491363073</v>
      </c>
      <c r="BK175" s="5">
        <f t="shared" si="52"/>
        <v>1242.6452345147768</v>
      </c>
      <c r="BL175" s="5">
        <f t="shared" si="59"/>
        <v>1188.3950257952472</v>
      </c>
      <c r="BM175" s="5">
        <f t="shared" si="66"/>
        <v>1097.6386823731698</v>
      </c>
      <c r="BN175" s="5">
        <f t="shared" si="66"/>
        <v>1141.7683394691808</v>
      </c>
      <c r="BO175" s="5">
        <f t="shared" si="66"/>
        <v>1192.0892149545939</v>
      </c>
      <c r="BP175" s="5">
        <f t="shared" si="60"/>
        <v>1173.7877623128284</v>
      </c>
      <c r="BQ175" s="5">
        <f t="shared" si="67"/>
        <v>1611.2248190228145</v>
      </c>
      <c r="BR175" s="5">
        <f t="shared" si="67"/>
        <v>1554.3977385171802</v>
      </c>
      <c r="BS175" s="5">
        <f t="shared" si="67"/>
        <v>1655.3864931037942</v>
      </c>
      <c r="BT175" s="5">
        <f t="shared" si="61"/>
        <v>1640.364474031981</v>
      </c>
      <c r="BU175" s="5">
        <f t="shared" si="61"/>
        <v>1480.4913877917836</v>
      </c>
      <c r="BV175" s="5">
        <f t="shared" si="61"/>
        <v>1497.9984967787516</v>
      </c>
      <c r="BW175" s="5">
        <f t="shared" si="53"/>
        <v>1749.4987530944129</v>
      </c>
      <c r="BX175" s="5">
        <f t="shared" si="62"/>
        <v>1680.7256751581799</v>
      </c>
      <c r="BY175" s="5">
        <f t="shared" si="68"/>
        <v>1606.947322904866</v>
      </c>
      <c r="BZ175" s="5">
        <f t="shared" si="68"/>
        <v>1679.2602682503589</v>
      </c>
      <c r="CA175" s="5">
        <f t="shared" si="68"/>
        <v>1785.7227482693388</v>
      </c>
      <c r="CB175" s="5">
        <f t="shared" si="63"/>
        <v>1712.8018514021483</v>
      </c>
    </row>
    <row r="176" spans="1:80" x14ac:dyDescent="0.3">
      <c r="A176" s="189" t="s">
        <v>223</v>
      </c>
      <c r="B176" s="189" t="s">
        <v>233</v>
      </c>
      <c r="C176" s="189" t="s">
        <v>249</v>
      </c>
      <c r="D176" s="189" t="s">
        <v>668</v>
      </c>
      <c r="E176" s="189" t="s">
        <v>669</v>
      </c>
      <c r="F176" s="4">
        <v>2161.5182057854622</v>
      </c>
      <c r="G176" s="4">
        <v>2686.149797112349</v>
      </c>
      <c r="H176" s="4">
        <v>3213.231708445498</v>
      </c>
      <c r="I176" s="4">
        <v>3105.7472193553976</v>
      </c>
      <c r="J176" s="4">
        <v>3079.9605015771231</v>
      </c>
      <c r="K176" s="4">
        <v>2546.8306185339861</v>
      </c>
      <c r="L176" s="4">
        <v>2975.556102183029</v>
      </c>
      <c r="M176" s="4">
        <v>3006.7373047808487</v>
      </c>
      <c r="N176" s="4">
        <v>3581.5617636834945</v>
      </c>
      <c r="O176" s="4">
        <v>3294.5273100680461</v>
      </c>
      <c r="P176" s="4">
        <v>3153.8853228745302</v>
      </c>
      <c r="Q176" s="4">
        <v>2905.0825865218771</v>
      </c>
      <c r="R176" s="4">
        <v>6439.7787293427764</v>
      </c>
      <c r="S176" s="4">
        <v>6466.3890636140804</v>
      </c>
      <c r="T176" s="4">
        <v>6841.8112740597771</v>
      </c>
      <c r="U176" s="4">
        <v>6894.508356953238</v>
      </c>
      <c r="V176" s="4">
        <v>6247.8559558354955</v>
      </c>
      <c r="W176" s="4">
        <v>6236.9825419328909</v>
      </c>
      <c r="X176" s="4">
        <v>6593.2942700071326</v>
      </c>
      <c r="Y176" s="4">
        <v>6223.7282912864848</v>
      </c>
      <c r="Z176" s="4">
        <v>7099.0725298405778</v>
      </c>
      <c r="AA176" s="4">
        <v>6766.2533343000487</v>
      </c>
      <c r="AB176" s="4">
        <v>6754.3711711094456</v>
      </c>
      <c r="AC176" s="4">
        <v>6787.3803088404475</v>
      </c>
      <c r="AD176" s="5">
        <f t="shared" si="49"/>
        <v>8601.2969351282391</v>
      </c>
      <c r="AE176" s="5">
        <f t="shared" si="49"/>
        <v>9152.5388607264285</v>
      </c>
      <c r="AF176" s="5">
        <f t="shared" si="49"/>
        <v>10055.042982505274</v>
      </c>
      <c r="AG176" s="5">
        <f t="shared" si="47"/>
        <v>10000.255576308635</v>
      </c>
      <c r="AH176" s="143">
        <v>9327.8164574126185</v>
      </c>
      <c r="AI176" s="143">
        <v>8783.8131604668761</v>
      </c>
      <c r="AJ176" s="143">
        <v>9568.8503721901634</v>
      </c>
      <c r="AK176" s="143">
        <v>9230.4655960673335</v>
      </c>
      <c r="AL176" s="5">
        <f t="shared" si="50"/>
        <v>10680.634293524072</v>
      </c>
      <c r="AM176" s="5">
        <f t="shared" si="50"/>
        <v>10060.780644368095</v>
      </c>
      <c r="AN176" s="5">
        <f t="shared" si="50"/>
        <v>9908.2564939839758</v>
      </c>
      <c r="AO176" s="5">
        <f t="shared" si="48"/>
        <v>9692.4628953623251</v>
      </c>
      <c r="AP176" s="4">
        <v>324650</v>
      </c>
      <c r="AQ176" s="4">
        <v>325316.674</v>
      </c>
      <c r="AR176" s="4">
        <v>326254.97399999999</v>
      </c>
      <c r="AS176" s="5">
        <f t="shared" si="54"/>
        <v>665.79953974602256</v>
      </c>
      <c r="AT176" s="5">
        <f t="shared" si="54"/>
        <v>827.39867460722292</v>
      </c>
      <c r="AU176" s="5">
        <f t="shared" si="54"/>
        <v>989.75256690143169</v>
      </c>
      <c r="AV176" s="5">
        <f t="shared" si="55"/>
        <v>954.68430227323609</v>
      </c>
      <c r="AW176" s="5">
        <f t="shared" si="55"/>
        <v>946.75765115474019</v>
      </c>
      <c r="AX176" s="5">
        <f t="shared" si="55"/>
        <v>782.87736906285534</v>
      </c>
      <c r="AY176" s="5">
        <f t="shared" si="51"/>
        <v>914.66449155416763</v>
      </c>
      <c r="AZ176" s="5">
        <f t="shared" si="56"/>
        <v>921.59125358832034</v>
      </c>
      <c r="BA176" s="5">
        <f t="shared" si="64"/>
        <v>1100.9462624972905</v>
      </c>
      <c r="BB176" s="5">
        <f t="shared" si="64"/>
        <v>1012.7139410222933</v>
      </c>
      <c r="BC176" s="5">
        <f t="shared" si="64"/>
        <v>969.48160821124407</v>
      </c>
      <c r="BD176" s="5">
        <f t="shared" si="57"/>
        <v>890.43319429112432</v>
      </c>
      <c r="BE176" s="5">
        <f t="shared" si="65"/>
        <v>1983.6065699500311</v>
      </c>
      <c r="BF176" s="5">
        <f t="shared" si="65"/>
        <v>1991.8031922421317</v>
      </c>
      <c r="BG176" s="5">
        <f t="shared" si="65"/>
        <v>2107.442252906138</v>
      </c>
      <c r="BH176" s="5">
        <f t="shared" si="58"/>
        <v>2119.3221583696745</v>
      </c>
      <c r="BI176" s="5">
        <f t="shared" si="58"/>
        <v>1920.545872737988</v>
      </c>
      <c r="BJ176" s="5">
        <f t="shared" si="58"/>
        <v>1917.2034637034592</v>
      </c>
      <c r="BK176" s="5">
        <f t="shared" si="52"/>
        <v>2026.7311198463599</v>
      </c>
      <c r="BL176" s="5">
        <f t="shared" si="59"/>
        <v>1907.6270975983603</v>
      </c>
      <c r="BM176" s="5">
        <f t="shared" si="66"/>
        <v>2182.2037101733608</v>
      </c>
      <c r="BN176" s="5">
        <f t="shared" si="66"/>
        <v>2079.8974891462367</v>
      </c>
      <c r="BO176" s="5">
        <f t="shared" si="66"/>
        <v>2076.2449978538284</v>
      </c>
      <c r="BP176" s="5">
        <f t="shared" si="60"/>
        <v>2080.3913655705514</v>
      </c>
      <c r="BQ176" s="5">
        <f t="shared" si="67"/>
        <v>2649.406109696054</v>
      </c>
      <c r="BR176" s="5">
        <f t="shared" si="67"/>
        <v>2819.2018668493542</v>
      </c>
      <c r="BS176" s="5">
        <f t="shared" si="67"/>
        <v>3097.1948198075693</v>
      </c>
      <c r="BT176" s="5">
        <f t="shared" si="61"/>
        <v>3074.00646064291</v>
      </c>
      <c r="BU176" s="5">
        <f t="shared" si="61"/>
        <v>2867.3035238927282</v>
      </c>
      <c r="BV176" s="5">
        <f t="shared" si="61"/>
        <v>2700.0808327663144</v>
      </c>
      <c r="BW176" s="5">
        <f t="shared" si="53"/>
        <v>2941.3956114005282</v>
      </c>
      <c r="BX176" s="5">
        <f t="shared" si="62"/>
        <v>2829.2183511866806</v>
      </c>
      <c r="BY176" s="5">
        <f t="shared" si="68"/>
        <v>3283.1499726706516</v>
      </c>
      <c r="BZ176" s="5">
        <f t="shared" si="68"/>
        <v>3092.6114301685302</v>
      </c>
      <c r="CA176" s="5">
        <f t="shared" si="68"/>
        <v>3045.7266060650722</v>
      </c>
      <c r="CB176" s="5">
        <f t="shared" si="63"/>
        <v>2970.8245598616763</v>
      </c>
    </row>
    <row r="177" spans="1:80" x14ac:dyDescent="0.3">
      <c r="A177" s="189" t="s">
        <v>247</v>
      </c>
      <c r="B177" s="189" t="s">
        <v>288</v>
      </c>
      <c r="C177" s="189" t="s">
        <v>299</v>
      </c>
      <c r="D177" s="189" t="s">
        <v>670</v>
      </c>
      <c r="E177" s="189" t="s">
        <v>671</v>
      </c>
      <c r="F177" s="4">
        <v>3320.879860192912</v>
      </c>
      <c r="G177" s="4">
        <v>3502.1965379787207</v>
      </c>
      <c r="H177" s="4">
        <v>3845.1165814937817</v>
      </c>
      <c r="I177" s="4">
        <v>3639.793169389568</v>
      </c>
      <c r="J177" s="4">
        <v>3399.8790506290597</v>
      </c>
      <c r="K177" s="4">
        <v>3577.1603089079972</v>
      </c>
      <c r="L177" s="4">
        <v>3945.1917495058383</v>
      </c>
      <c r="M177" s="4">
        <v>3632.5687839401089</v>
      </c>
      <c r="N177" s="4">
        <v>4018.884622175121</v>
      </c>
      <c r="O177" s="4">
        <v>4002.9388936496116</v>
      </c>
      <c r="P177" s="4">
        <v>4268.8345364939232</v>
      </c>
      <c r="Q177" s="4">
        <v>4206.5110125152432</v>
      </c>
      <c r="R177" s="4">
        <v>8042.1973196510198</v>
      </c>
      <c r="S177" s="4">
        <v>8160.9766033490087</v>
      </c>
      <c r="T177" s="4">
        <v>8642.0815701696974</v>
      </c>
      <c r="U177" s="4">
        <v>8864.5986202076747</v>
      </c>
      <c r="V177" s="4">
        <v>8102.7519276400781</v>
      </c>
      <c r="W177" s="4">
        <v>8345.193064936866</v>
      </c>
      <c r="X177" s="4">
        <v>8954.982109265613</v>
      </c>
      <c r="Y177" s="4">
        <v>9047.3281564830686</v>
      </c>
      <c r="Z177" s="4">
        <v>8584.1457728553651</v>
      </c>
      <c r="AA177" s="4">
        <v>8598.6324344928562</v>
      </c>
      <c r="AB177" s="4">
        <v>9017.0151000154474</v>
      </c>
      <c r="AC177" s="4">
        <v>8956.2888192509727</v>
      </c>
      <c r="AD177" s="5">
        <f t="shared" si="49"/>
        <v>11363.077179843931</v>
      </c>
      <c r="AE177" s="5">
        <f t="shared" si="49"/>
        <v>11663.17314132773</v>
      </c>
      <c r="AF177" s="5">
        <f t="shared" si="49"/>
        <v>12487.198151663479</v>
      </c>
      <c r="AG177" s="5">
        <f t="shared" si="49"/>
        <v>12504.391789597243</v>
      </c>
      <c r="AH177" s="143">
        <v>11502.630978269139</v>
      </c>
      <c r="AI177" s="143">
        <v>11922.353373844864</v>
      </c>
      <c r="AJ177" s="143">
        <v>12900.17385877145</v>
      </c>
      <c r="AK177" s="143">
        <v>12679.896940423179</v>
      </c>
      <c r="AL177" s="5">
        <f t="shared" si="50"/>
        <v>12603.030395030486</v>
      </c>
      <c r="AM177" s="5">
        <f t="shared" si="50"/>
        <v>12601.571328142469</v>
      </c>
      <c r="AN177" s="5">
        <f t="shared" si="50"/>
        <v>13285.849636509371</v>
      </c>
      <c r="AO177" s="5">
        <f t="shared" si="50"/>
        <v>13162.799831766217</v>
      </c>
      <c r="AP177" s="4">
        <v>496043</v>
      </c>
      <c r="AQ177" s="4">
        <v>498500.06599999999</v>
      </c>
      <c r="AR177" s="4">
        <v>503644.45699999999</v>
      </c>
      <c r="AS177" s="5">
        <f t="shared" si="54"/>
        <v>669.47419078445057</v>
      </c>
      <c r="AT177" s="5">
        <f t="shared" si="54"/>
        <v>706.02680372038731</v>
      </c>
      <c r="AU177" s="5">
        <f t="shared" si="54"/>
        <v>775.15791604634717</v>
      </c>
      <c r="AV177" s="5">
        <f t="shared" si="55"/>
        <v>730.14898445160247</v>
      </c>
      <c r="AW177" s="5">
        <f t="shared" si="55"/>
        <v>682.02178545530217</v>
      </c>
      <c r="AX177" s="5">
        <f t="shared" si="55"/>
        <v>717.58472122408853</v>
      </c>
      <c r="AY177" s="5">
        <f t="shared" si="51"/>
        <v>791.4124828833701</v>
      </c>
      <c r="AZ177" s="5">
        <f t="shared" si="56"/>
        <v>721.25657960732985</v>
      </c>
      <c r="BA177" s="5">
        <f t="shared" si="64"/>
        <v>806.19540422992054</v>
      </c>
      <c r="BB177" s="5">
        <f t="shared" si="64"/>
        <v>802.99666272253046</v>
      </c>
      <c r="BC177" s="5">
        <f t="shared" si="64"/>
        <v>856.33580166746117</v>
      </c>
      <c r="BD177" s="5">
        <f t="shared" si="57"/>
        <v>835.21439659470786</v>
      </c>
      <c r="BE177" s="5">
        <f t="shared" si="65"/>
        <v>1621.270196263433</v>
      </c>
      <c r="BF177" s="5">
        <f t="shared" si="65"/>
        <v>1645.2155565846124</v>
      </c>
      <c r="BG177" s="5">
        <f t="shared" si="65"/>
        <v>1742.2041174191947</v>
      </c>
      <c r="BH177" s="5">
        <f t="shared" si="58"/>
        <v>1778.2542520681782</v>
      </c>
      <c r="BI177" s="5">
        <f t="shared" si="58"/>
        <v>1625.4264503226923</v>
      </c>
      <c r="BJ177" s="5">
        <f t="shared" si="58"/>
        <v>1674.0605737325752</v>
      </c>
      <c r="BK177" s="5">
        <f t="shared" si="52"/>
        <v>1796.385340752515</v>
      </c>
      <c r="BL177" s="5">
        <f t="shared" si="59"/>
        <v>1796.3720300575192</v>
      </c>
      <c r="BM177" s="5">
        <f t="shared" si="66"/>
        <v>1721.9949120037559</v>
      </c>
      <c r="BN177" s="5">
        <f t="shared" si="66"/>
        <v>1724.9009620979382</v>
      </c>
      <c r="BO177" s="5">
        <f t="shared" si="66"/>
        <v>1808.8292690447604</v>
      </c>
      <c r="BP177" s="5">
        <f t="shared" si="60"/>
        <v>1778.2959178385186</v>
      </c>
      <c r="BQ177" s="5">
        <f t="shared" si="67"/>
        <v>2290.7443870478833</v>
      </c>
      <c r="BR177" s="5">
        <f t="shared" si="67"/>
        <v>2351.2423603050001</v>
      </c>
      <c r="BS177" s="5">
        <f t="shared" si="67"/>
        <v>2517.362033465542</v>
      </c>
      <c r="BT177" s="5">
        <f t="shared" si="61"/>
        <v>2508.4032365197809</v>
      </c>
      <c r="BU177" s="5">
        <f t="shared" si="61"/>
        <v>2307.4482357779943</v>
      </c>
      <c r="BV177" s="5">
        <f t="shared" si="61"/>
        <v>2391.6452949566637</v>
      </c>
      <c r="BW177" s="5">
        <f t="shared" si="53"/>
        <v>2587.7978236358849</v>
      </c>
      <c r="BX177" s="5">
        <f t="shared" si="62"/>
        <v>2517.6286096648496</v>
      </c>
      <c r="BY177" s="5">
        <f t="shared" si="68"/>
        <v>2528.1903162336766</v>
      </c>
      <c r="BZ177" s="5">
        <f t="shared" si="68"/>
        <v>2527.8976248204685</v>
      </c>
      <c r="CA177" s="5">
        <f t="shared" si="68"/>
        <v>2665.1650707122212</v>
      </c>
      <c r="CB177" s="5">
        <f t="shared" si="63"/>
        <v>2613.5103144332265</v>
      </c>
    </row>
    <row r="178" spans="1:80" x14ac:dyDescent="0.3">
      <c r="A178" s="189" t="s">
        <v>256</v>
      </c>
      <c r="B178" s="189" t="s">
        <v>280</v>
      </c>
      <c r="C178" s="189" t="s">
        <v>304</v>
      </c>
      <c r="D178" s="189" t="s">
        <v>672</v>
      </c>
      <c r="E178" s="189" t="s">
        <v>673</v>
      </c>
      <c r="F178" s="4">
        <v>1536.0681690448955</v>
      </c>
      <c r="G178" s="4">
        <v>1491.7149650975734</v>
      </c>
      <c r="H178" s="4">
        <v>1672.8197290411838</v>
      </c>
      <c r="I178" s="4">
        <v>1693.2427147880528</v>
      </c>
      <c r="J178" s="4">
        <v>1609.1933705769102</v>
      </c>
      <c r="K178" s="4">
        <v>1604.7053839631972</v>
      </c>
      <c r="L178" s="4">
        <v>1773.9083833192717</v>
      </c>
      <c r="M178" s="4">
        <v>1635.9691816125637</v>
      </c>
      <c r="N178" s="4">
        <v>1842.9869384980855</v>
      </c>
      <c r="O178" s="4">
        <v>1719.5532253377455</v>
      </c>
      <c r="P178" s="4">
        <v>1682.0936542482582</v>
      </c>
      <c r="Q178" s="4">
        <v>1753.4212925272861</v>
      </c>
      <c r="R178" s="4">
        <v>2539.6278775558917</v>
      </c>
      <c r="S178" s="4">
        <v>2536.3078477041472</v>
      </c>
      <c r="T178" s="4">
        <v>2579.0646708926615</v>
      </c>
      <c r="U178" s="4">
        <v>2523.7865922644678</v>
      </c>
      <c r="V178" s="4">
        <v>2425.8827658421487</v>
      </c>
      <c r="W178" s="4">
        <v>2463.9656705572324</v>
      </c>
      <c r="X178" s="4">
        <v>2542.2267556200759</v>
      </c>
      <c r="Y178" s="4">
        <v>2377.5394909126453</v>
      </c>
      <c r="Z178" s="4">
        <v>2527.957276057065</v>
      </c>
      <c r="AA178" s="4">
        <v>2587.6516287037944</v>
      </c>
      <c r="AB178" s="4">
        <v>2646.1647897981893</v>
      </c>
      <c r="AC178" s="4">
        <v>2566.0809444853521</v>
      </c>
      <c r="AD178" s="5">
        <f t="shared" ref="AD178:AG183" si="69">SUM(F178,R178)</f>
        <v>4075.6960466007872</v>
      </c>
      <c r="AE178" s="5">
        <f t="shared" si="69"/>
        <v>4028.0228128017206</v>
      </c>
      <c r="AF178" s="5">
        <f t="shared" si="69"/>
        <v>4251.8843999338451</v>
      </c>
      <c r="AG178" s="5">
        <f t="shared" si="69"/>
        <v>4217.0293070525204</v>
      </c>
      <c r="AH178" s="143">
        <v>4035.0761364190585</v>
      </c>
      <c r="AI178" s="143">
        <v>4068.6710545204296</v>
      </c>
      <c r="AJ178" s="143">
        <v>4316.1351389393476</v>
      </c>
      <c r="AK178" s="143">
        <v>4013.5086725252095</v>
      </c>
      <c r="AL178" s="5">
        <f t="shared" ref="AL178:AO183" si="70">SUM(N178,Z178)</f>
        <v>4370.9442145551502</v>
      </c>
      <c r="AM178" s="5">
        <f t="shared" si="70"/>
        <v>4307.2048540415399</v>
      </c>
      <c r="AN178" s="5">
        <f t="shared" si="70"/>
        <v>4328.258444046447</v>
      </c>
      <c r="AO178" s="5">
        <f t="shared" si="70"/>
        <v>4319.502237012638</v>
      </c>
      <c r="AP178" s="4">
        <v>150140</v>
      </c>
      <c r="AQ178" s="4">
        <v>150646.95800000001</v>
      </c>
      <c r="AR178" s="4">
        <v>151246.22399999999</v>
      </c>
      <c r="AS178" s="5">
        <f t="shared" si="54"/>
        <v>1023.0905615058582</v>
      </c>
      <c r="AT178" s="5">
        <f t="shared" si="54"/>
        <v>993.54933068973855</v>
      </c>
      <c r="AU178" s="5">
        <f t="shared" si="54"/>
        <v>1114.1732576536458</v>
      </c>
      <c r="AV178" s="5">
        <f t="shared" si="55"/>
        <v>1123.9806878729357</v>
      </c>
      <c r="AW178" s="5">
        <f t="shared" si="55"/>
        <v>1068.1884267300704</v>
      </c>
      <c r="AX178" s="5">
        <f t="shared" si="55"/>
        <v>1065.2092848520692</v>
      </c>
      <c r="AY178" s="5">
        <f t="shared" si="51"/>
        <v>1177.5268527621192</v>
      </c>
      <c r="AZ178" s="5">
        <f t="shared" si="56"/>
        <v>1081.6595207114485</v>
      </c>
      <c r="BA178" s="5">
        <f t="shared" si="64"/>
        <v>1223.3814495597617</v>
      </c>
      <c r="BB178" s="5">
        <f t="shared" si="64"/>
        <v>1141.4457007075744</v>
      </c>
      <c r="BC178" s="5">
        <f t="shared" si="64"/>
        <v>1116.5799008356066</v>
      </c>
      <c r="BD178" s="5">
        <f t="shared" si="57"/>
        <v>1159.3157476296969</v>
      </c>
      <c r="BE178" s="5">
        <f t="shared" si="65"/>
        <v>1691.506512292455</v>
      </c>
      <c r="BF178" s="5">
        <f t="shared" si="65"/>
        <v>1689.295222928032</v>
      </c>
      <c r="BG178" s="5">
        <f t="shared" si="65"/>
        <v>1717.7731922823107</v>
      </c>
      <c r="BH178" s="5">
        <f t="shared" si="58"/>
        <v>1675.2987420193824</v>
      </c>
      <c r="BI178" s="5">
        <f t="shared" si="58"/>
        <v>1610.309825069384</v>
      </c>
      <c r="BJ178" s="5">
        <f t="shared" si="58"/>
        <v>1635.5893960747833</v>
      </c>
      <c r="BK178" s="5">
        <f t="shared" si="52"/>
        <v>1687.539389690216</v>
      </c>
      <c r="BL178" s="5">
        <f t="shared" si="59"/>
        <v>1571.9661807309951</v>
      </c>
      <c r="BM178" s="5">
        <f t="shared" si="66"/>
        <v>1678.0672571277973</v>
      </c>
      <c r="BN178" s="5">
        <f t="shared" si="66"/>
        <v>1717.6925860685446</v>
      </c>
      <c r="BO178" s="5">
        <f t="shared" si="66"/>
        <v>1756.5338357500648</v>
      </c>
      <c r="BP178" s="5">
        <f t="shared" si="60"/>
        <v>1696.624799363819</v>
      </c>
      <c r="BQ178" s="5">
        <f t="shared" si="67"/>
        <v>2714.597073798313</v>
      </c>
      <c r="BR178" s="5">
        <f t="shared" si="67"/>
        <v>2682.8445536177705</v>
      </c>
      <c r="BS178" s="5">
        <f t="shared" si="67"/>
        <v>2831.9464499359565</v>
      </c>
      <c r="BT178" s="5">
        <f t="shared" si="61"/>
        <v>2799.2794298923181</v>
      </c>
      <c r="BU178" s="5">
        <f t="shared" si="61"/>
        <v>2678.498251799454</v>
      </c>
      <c r="BV178" s="5">
        <f t="shared" si="61"/>
        <v>2700.7986809268523</v>
      </c>
      <c r="BW178" s="5">
        <f t="shared" si="53"/>
        <v>2865.0662424523352</v>
      </c>
      <c r="BX178" s="5">
        <f t="shared" si="62"/>
        <v>2653.6257014424436</v>
      </c>
      <c r="BY178" s="5">
        <f t="shared" si="68"/>
        <v>2901.4487066875586</v>
      </c>
      <c r="BZ178" s="5">
        <f t="shared" si="68"/>
        <v>2859.138286776119</v>
      </c>
      <c r="CA178" s="5">
        <f t="shared" si="68"/>
        <v>2873.1137365856712</v>
      </c>
      <c r="CB178" s="5">
        <f t="shared" si="63"/>
        <v>2855.9405469935159</v>
      </c>
    </row>
    <row r="179" spans="1:80" x14ac:dyDescent="0.3">
      <c r="A179" s="189" t="s">
        <v>223</v>
      </c>
      <c r="B179" s="189" t="s">
        <v>233</v>
      </c>
      <c r="C179" s="189" t="s">
        <v>240</v>
      </c>
      <c r="D179" s="189" t="s">
        <v>676</v>
      </c>
      <c r="E179" s="189" t="s">
        <v>677</v>
      </c>
      <c r="F179" s="4">
        <v>3225.268636721506</v>
      </c>
      <c r="G179" s="4">
        <v>3389.0655542346849</v>
      </c>
      <c r="H179" s="4">
        <v>3818.8667368962542</v>
      </c>
      <c r="I179" s="4">
        <v>3630.1888389676292</v>
      </c>
      <c r="J179" s="4">
        <v>3427.9369755091566</v>
      </c>
      <c r="K179" s="4">
        <v>3594.777396624113</v>
      </c>
      <c r="L179" s="4">
        <v>3811.1585260513357</v>
      </c>
      <c r="M179" s="4">
        <v>3667.4130268926629</v>
      </c>
      <c r="N179" s="4">
        <v>3520.1034299707389</v>
      </c>
      <c r="O179" s="4">
        <v>3602.3170717808325</v>
      </c>
      <c r="P179" s="4">
        <v>3743.6567951855332</v>
      </c>
      <c r="Q179" s="4">
        <v>3673.8477542848132</v>
      </c>
      <c r="R179" s="4">
        <v>8485.9960901954582</v>
      </c>
      <c r="S179" s="4">
        <v>8463.8115506074719</v>
      </c>
      <c r="T179" s="4">
        <v>8735.5570750136612</v>
      </c>
      <c r="U179" s="4">
        <v>8996.9573689044155</v>
      </c>
      <c r="V179" s="4">
        <v>8592.6649031081797</v>
      </c>
      <c r="W179" s="4">
        <v>8656.2140628324687</v>
      </c>
      <c r="X179" s="4">
        <v>9027.1488035658876</v>
      </c>
      <c r="Y179" s="4">
        <v>8786.4803813099516</v>
      </c>
      <c r="Z179" s="4">
        <v>8308.9505785033525</v>
      </c>
      <c r="AA179" s="4">
        <v>8374.5020535064723</v>
      </c>
      <c r="AB179" s="4">
        <v>8820.5792956385885</v>
      </c>
      <c r="AC179" s="4">
        <v>8533.4830812270266</v>
      </c>
      <c r="AD179" s="5">
        <f t="shared" si="69"/>
        <v>11711.264726916965</v>
      </c>
      <c r="AE179" s="5">
        <f t="shared" si="69"/>
        <v>11852.877104842157</v>
      </c>
      <c r="AF179" s="5">
        <f t="shared" si="69"/>
        <v>12554.423811909915</v>
      </c>
      <c r="AG179" s="5">
        <f t="shared" si="69"/>
        <v>12627.146207872045</v>
      </c>
      <c r="AH179" s="143">
        <v>12020.601878617335</v>
      </c>
      <c r="AI179" s="143">
        <v>12250.99145945658</v>
      </c>
      <c r="AJ179" s="143">
        <v>12838.307329617222</v>
      </c>
      <c r="AK179" s="143">
        <v>12453.893408202614</v>
      </c>
      <c r="AL179" s="5">
        <f t="shared" si="70"/>
        <v>11829.054008474091</v>
      </c>
      <c r="AM179" s="5">
        <f t="shared" si="70"/>
        <v>11976.819125287304</v>
      </c>
      <c r="AN179" s="5">
        <f t="shared" si="70"/>
        <v>12564.236090824121</v>
      </c>
      <c r="AO179" s="5">
        <f t="shared" si="70"/>
        <v>12207.330835511839</v>
      </c>
      <c r="AP179" s="4">
        <v>322796</v>
      </c>
      <c r="AQ179" s="4">
        <v>322775.647</v>
      </c>
      <c r="AR179" s="4">
        <v>323221.85499999998</v>
      </c>
      <c r="AS179" s="5">
        <f t="shared" si="54"/>
        <v>999.16623400584456</v>
      </c>
      <c r="AT179" s="5">
        <f t="shared" si="54"/>
        <v>1049.9094022957795</v>
      </c>
      <c r="AU179" s="5">
        <f t="shared" si="54"/>
        <v>1183.0588783306653</v>
      </c>
      <c r="AV179" s="5">
        <f t="shared" si="55"/>
        <v>1124.6786654160526</v>
      </c>
      <c r="AW179" s="5">
        <f t="shared" si="55"/>
        <v>1062.0184661915205</v>
      </c>
      <c r="AX179" s="5">
        <f t="shared" si="55"/>
        <v>1113.7077502703023</v>
      </c>
      <c r="AY179" s="5">
        <f t="shared" si="51"/>
        <v>1180.7453757660148</v>
      </c>
      <c r="AZ179" s="5">
        <f t="shared" si="56"/>
        <v>1134.6426518382129</v>
      </c>
      <c r="BA179" s="5">
        <f t="shared" si="64"/>
        <v>1090.5728058135498</v>
      </c>
      <c r="BB179" s="5">
        <f t="shared" si="64"/>
        <v>1116.0436375117336</v>
      </c>
      <c r="BC179" s="5">
        <f t="shared" si="64"/>
        <v>1159.832481161608</v>
      </c>
      <c r="BD179" s="5">
        <f t="shared" si="57"/>
        <v>1136.6334600996622</v>
      </c>
      <c r="BE179" s="5">
        <f t="shared" si="65"/>
        <v>2628.9037318292226</v>
      </c>
      <c r="BF179" s="5">
        <f t="shared" si="65"/>
        <v>2622.0311127174659</v>
      </c>
      <c r="BG179" s="5">
        <f t="shared" si="65"/>
        <v>2706.2160234369885</v>
      </c>
      <c r="BH179" s="5">
        <f t="shared" si="58"/>
        <v>2787.3718022179087</v>
      </c>
      <c r="BI179" s="5">
        <f t="shared" si="58"/>
        <v>2662.1168551505311</v>
      </c>
      <c r="BJ179" s="5">
        <f t="shared" si="58"/>
        <v>2681.8051929526359</v>
      </c>
      <c r="BK179" s="5">
        <f t="shared" si="52"/>
        <v>2796.7254926038108</v>
      </c>
      <c r="BL179" s="5">
        <f t="shared" si="59"/>
        <v>2718.4054065001119</v>
      </c>
      <c r="BM179" s="5">
        <f t="shared" si="66"/>
        <v>2574.2185495497906</v>
      </c>
      <c r="BN179" s="5">
        <f t="shared" si="66"/>
        <v>2594.5272300876131</v>
      </c>
      <c r="BO179" s="5">
        <f t="shared" si="66"/>
        <v>2732.7276322177395</v>
      </c>
      <c r="BP179" s="5">
        <f t="shared" si="60"/>
        <v>2640.1318318116291</v>
      </c>
      <c r="BQ179" s="5">
        <f t="shared" si="67"/>
        <v>3628.0699658350677</v>
      </c>
      <c r="BR179" s="5">
        <f t="shared" si="67"/>
        <v>3671.9405150132457</v>
      </c>
      <c r="BS179" s="5">
        <f t="shared" si="67"/>
        <v>3889.2749017676538</v>
      </c>
      <c r="BT179" s="5">
        <f t="shared" si="61"/>
        <v>3912.0504676339615</v>
      </c>
      <c r="BU179" s="5">
        <f t="shared" si="61"/>
        <v>3724.1353213420516</v>
      </c>
      <c r="BV179" s="5">
        <f t="shared" si="61"/>
        <v>3795.5129432229373</v>
      </c>
      <c r="BW179" s="5">
        <f t="shared" si="53"/>
        <v>3977.4708683698254</v>
      </c>
      <c r="BX179" s="5">
        <f t="shared" si="62"/>
        <v>3853.0480583383242</v>
      </c>
      <c r="BY179" s="5">
        <f t="shared" si="68"/>
        <v>3664.7913553633407</v>
      </c>
      <c r="BZ179" s="5">
        <f t="shared" si="68"/>
        <v>3710.5708675993465</v>
      </c>
      <c r="CA179" s="5">
        <f t="shared" si="68"/>
        <v>3892.5601133793475</v>
      </c>
      <c r="CB179" s="5">
        <f t="shared" si="63"/>
        <v>3776.7652919112911</v>
      </c>
    </row>
    <row r="180" spans="1:80" x14ac:dyDescent="0.3">
      <c r="A180" s="189" t="s">
        <v>256</v>
      </c>
      <c r="B180" s="189" t="s">
        <v>280</v>
      </c>
      <c r="C180" s="189" t="s">
        <v>304</v>
      </c>
      <c r="D180" s="189" t="s">
        <v>678</v>
      </c>
      <c r="E180" s="189" t="s">
        <v>679</v>
      </c>
      <c r="F180" s="4">
        <v>1147.6099515317535</v>
      </c>
      <c r="G180" s="4">
        <v>1059.2572714033283</v>
      </c>
      <c r="H180" s="4">
        <v>1110.8373530382114</v>
      </c>
      <c r="I180" s="4">
        <v>1083.2881456955818</v>
      </c>
      <c r="J180" s="4">
        <v>1147.0023417750499</v>
      </c>
      <c r="K180" s="4">
        <v>1117.5966372611579</v>
      </c>
      <c r="L180" s="4">
        <v>1189.4737108286226</v>
      </c>
      <c r="M180" s="4">
        <v>1154.8329386281193</v>
      </c>
      <c r="N180" s="4">
        <v>1197.6190364880836</v>
      </c>
      <c r="O180" s="4">
        <v>1196.1993190460485</v>
      </c>
      <c r="P180" s="4">
        <v>1240.8035474691847</v>
      </c>
      <c r="Q180" s="4">
        <v>1310.8552680511921</v>
      </c>
      <c r="R180" s="4">
        <v>2434.6319700395193</v>
      </c>
      <c r="S180" s="4">
        <v>2514.6317104498594</v>
      </c>
      <c r="T180" s="4">
        <v>2621.8463939972785</v>
      </c>
      <c r="U180" s="4">
        <v>2619.9201687117375</v>
      </c>
      <c r="V180" s="4">
        <v>2487.0302850850285</v>
      </c>
      <c r="W180" s="4">
        <v>2552.9584309690854</v>
      </c>
      <c r="X180" s="4">
        <v>2621.0405602457695</v>
      </c>
      <c r="Y180" s="4">
        <v>2540.5229734137838</v>
      </c>
      <c r="Z180" s="4">
        <v>2488.6797580470393</v>
      </c>
      <c r="AA180" s="4">
        <v>2463.7646860918157</v>
      </c>
      <c r="AB180" s="4">
        <v>2679.009348789441</v>
      </c>
      <c r="AC180" s="4">
        <v>2685.4293960012378</v>
      </c>
      <c r="AD180" s="5">
        <f t="shared" si="69"/>
        <v>3582.2419215712725</v>
      </c>
      <c r="AE180" s="5">
        <f t="shared" si="69"/>
        <v>3573.8889818531879</v>
      </c>
      <c r="AF180" s="5">
        <f t="shared" si="69"/>
        <v>3732.6837470354899</v>
      </c>
      <c r="AG180" s="5">
        <f t="shared" si="69"/>
        <v>3703.2083144073194</v>
      </c>
      <c r="AH180" s="143">
        <v>3634.0326268600784</v>
      </c>
      <c r="AI180" s="143">
        <v>3670.5550682302433</v>
      </c>
      <c r="AJ180" s="143">
        <v>3810.5142710743926</v>
      </c>
      <c r="AK180" s="143">
        <v>3695.3559120419022</v>
      </c>
      <c r="AL180" s="5">
        <f t="shared" si="70"/>
        <v>3686.2987945351229</v>
      </c>
      <c r="AM180" s="5">
        <f t="shared" si="70"/>
        <v>3659.9640051378642</v>
      </c>
      <c r="AN180" s="5">
        <f t="shared" si="70"/>
        <v>3919.8128962586256</v>
      </c>
      <c r="AO180" s="5">
        <f t="shared" si="70"/>
        <v>3996.2846640524299</v>
      </c>
      <c r="AP180" s="4">
        <v>164980</v>
      </c>
      <c r="AQ180" s="4">
        <v>165833.296</v>
      </c>
      <c r="AR180" s="4">
        <v>167181.51800000001</v>
      </c>
      <c r="AS180" s="5">
        <f t="shared" si="54"/>
        <v>695.60549856452508</v>
      </c>
      <c r="AT180" s="5">
        <f t="shared" si="54"/>
        <v>642.05192835696948</v>
      </c>
      <c r="AU180" s="5">
        <f t="shared" si="54"/>
        <v>673.31637352297946</v>
      </c>
      <c r="AV180" s="5">
        <f t="shared" si="55"/>
        <v>653.2392298923985</v>
      </c>
      <c r="AW180" s="5">
        <f t="shared" si="55"/>
        <v>691.65985929330498</v>
      </c>
      <c r="AX180" s="5">
        <f t="shared" si="55"/>
        <v>673.92777217740274</v>
      </c>
      <c r="AY180" s="5">
        <f t="shared" si="51"/>
        <v>717.27074087017036</v>
      </c>
      <c r="AZ180" s="5">
        <f t="shared" si="56"/>
        <v>690.76591266991568</v>
      </c>
      <c r="BA180" s="5">
        <f t="shared" si="64"/>
        <v>722.18249614244144</v>
      </c>
      <c r="BB180" s="5">
        <f t="shared" si="64"/>
        <v>721.32638492938622</v>
      </c>
      <c r="BC180" s="5">
        <f t="shared" si="64"/>
        <v>748.2234131493019</v>
      </c>
      <c r="BD180" s="5">
        <f t="shared" si="57"/>
        <v>784.09101899122118</v>
      </c>
      <c r="BE180" s="5">
        <f t="shared" si="65"/>
        <v>1475.7134016483933</v>
      </c>
      <c r="BF180" s="5">
        <f t="shared" si="65"/>
        <v>1524.2039704508786</v>
      </c>
      <c r="BG180" s="5">
        <f t="shared" si="65"/>
        <v>1589.1904436884947</v>
      </c>
      <c r="BH180" s="5">
        <f t="shared" si="58"/>
        <v>1579.8517136822375</v>
      </c>
      <c r="BI180" s="5">
        <f t="shared" si="58"/>
        <v>1499.7170924498953</v>
      </c>
      <c r="BJ180" s="5">
        <f t="shared" si="58"/>
        <v>1539.4727672596493</v>
      </c>
      <c r="BK180" s="5">
        <f t="shared" si="52"/>
        <v>1580.5273268196813</v>
      </c>
      <c r="BL180" s="5">
        <f t="shared" si="59"/>
        <v>1519.6195152467653</v>
      </c>
      <c r="BM180" s="5">
        <f t="shared" si="66"/>
        <v>1500.7117497363372</v>
      </c>
      <c r="BN180" s="5">
        <f t="shared" si="66"/>
        <v>1485.6875823609123</v>
      </c>
      <c r="BO180" s="5">
        <f t="shared" si="66"/>
        <v>1615.4833880823553</v>
      </c>
      <c r="BP180" s="5">
        <f t="shared" si="60"/>
        <v>1606.2956169600263</v>
      </c>
      <c r="BQ180" s="5">
        <f t="shared" si="67"/>
        <v>2171.3189002129184</v>
      </c>
      <c r="BR180" s="5">
        <f t="shared" si="67"/>
        <v>2166.2558988078481</v>
      </c>
      <c r="BS180" s="5">
        <f t="shared" si="67"/>
        <v>2262.5068172114743</v>
      </c>
      <c r="BT180" s="5">
        <f t="shared" si="61"/>
        <v>2233.0909435746362</v>
      </c>
      <c r="BU180" s="5">
        <f t="shared" si="61"/>
        <v>2191.3769517432002</v>
      </c>
      <c r="BV180" s="5">
        <f t="shared" si="61"/>
        <v>2213.400539437052</v>
      </c>
      <c r="BW180" s="5">
        <f t="shared" si="53"/>
        <v>2297.7980676898519</v>
      </c>
      <c r="BX180" s="5">
        <f t="shared" si="62"/>
        <v>2210.3854279166803</v>
      </c>
      <c r="BY180" s="5">
        <f t="shared" si="68"/>
        <v>2222.8942458787787</v>
      </c>
      <c r="BZ180" s="5">
        <f t="shared" si="68"/>
        <v>2207.0139672902988</v>
      </c>
      <c r="CA180" s="5">
        <f t="shared" si="68"/>
        <v>2363.7068012316572</v>
      </c>
      <c r="CB180" s="5">
        <f t="shared" si="63"/>
        <v>2390.3866359512476</v>
      </c>
    </row>
    <row r="181" spans="1:80" x14ac:dyDescent="0.3">
      <c r="A181" s="189" t="s">
        <v>229</v>
      </c>
      <c r="B181" s="189" t="s">
        <v>260</v>
      </c>
      <c r="C181" s="189" t="s">
        <v>271</v>
      </c>
      <c r="D181" s="189" t="s">
        <v>682</v>
      </c>
      <c r="E181" s="189" t="s">
        <v>683</v>
      </c>
      <c r="F181" s="4">
        <v>2360.0191170224675</v>
      </c>
      <c r="G181" s="4">
        <v>2151.038111016986</v>
      </c>
      <c r="H181" s="4">
        <v>2302.417801581365</v>
      </c>
      <c r="I181" s="4">
        <v>2077.796726392241</v>
      </c>
      <c r="J181" s="4">
        <v>2656.5630919157966</v>
      </c>
      <c r="K181" s="4">
        <v>2553.9168196047049</v>
      </c>
      <c r="L181" s="4">
        <v>2888.1760680104921</v>
      </c>
      <c r="M181" s="4">
        <v>2748.4862429773675</v>
      </c>
      <c r="N181" s="4">
        <v>2118.7921898898867</v>
      </c>
      <c r="O181" s="4">
        <v>2279.5020742721181</v>
      </c>
      <c r="P181" s="4">
        <v>2604.1344440327543</v>
      </c>
      <c r="Q181" s="4">
        <v>2615.4536223224113</v>
      </c>
      <c r="R181" s="4">
        <v>5011.106762952626</v>
      </c>
      <c r="S181" s="4">
        <v>4856.8835545777802</v>
      </c>
      <c r="T181" s="4">
        <v>4955.5196736214411</v>
      </c>
      <c r="U181" s="4">
        <v>5033.2412361134102</v>
      </c>
      <c r="V181" s="4">
        <v>4295.9419956118118</v>
      </c>
      <c r="W181" s="4">
        <v>4187.0655609658252</v>
      </c>
      <c r="X181" s="4">
        <v>4422.4229993303934</v>
      </c>
      <c r="Y181" s="4">
        <v>4388.9079095195048</v>
      </c>
      <c r="Z181" s="4">
        <v>4936.3633485665478</v>
      </c>
      <c r="AA181" s="4">
        <v>4866.2660087412742</v>
      </c>
      <c r="AB181" s="4">
        <v>5150.332272997246</v>
      </c>
      <c r="AC181" s="4">
        <v>4794.180321092007</v>
      </c>
      <c r="AD181" s="5">
        <f t="shared" si="69"/>
        <v>7371.125879975094</v>
      </c>
      <c r="AE181" s="5">
        <f t="shared" si="69"/>
        <v>7007.9216655947657</v>
      </c>
      <c r="AF181" s="5">
        <f t="shared" si="69"/>
        <v>7257.9374752028061</v>
      </c>
      <c r="AG181" s="5">
        <f t="shared" si="69"/>
        <v>7111.0379625056512</v>
      </c>
      <c r="AH181" s="143">
        <v>6952.5050875276083</v>
      </c>
      <c r="AI181" s="143">
        <v>6740.98238057053</v>
      </c>
      <c r="AJ181" s="143">
        <v>7310.5990673408851</v>
      </c>
      <c r="AK181" s="143">
        <v>7137.3941524968723</v>
      </c>
      <c r="AL181" s="5">
        <f t="shared" si="70"/>
        <v>7055.1555384564344</v>
      </c>
      <c r="AM181" s="5">
        <f t="shared" si="70"/>
        <v>7145.7680830133922</v>
      </c>
      <c r="AN181" s="5">
        <f t="shared" si="70"/>
        <v>7754.4667170299999</v>
      </c>
      <c r="AO181" s="5">
        <f t="shared" si="70"/>
        <v>7409.6339434144184</v>
      </c>
      <c r="AP181" s="4">
        <v>259926</v>
      </c>
      <c r="AQ181" s="4">
        <v>260993.07800000001</v>
      </c>
      <c r="AR181" s="4">
        <v>262473.90000000002</v>
      </c>
      <c r="AS181" s="5">
        <f t="shared" si="54"/>
        <v>907.95807923119173</v>
      </c>
      <c r="AT181" s="5">
        <f t="shared" si="54"/>
        <v>827.55788609719161</v>
      </c>
      <c r="AU181" s="5">
        <f t="shared" si="54"/>
        <v>885.79741987387365</v>
      </c>
      <c r="AV181" s="5">
        <f t="shared" si="55"/>
        <v>796.1118135065027</v>
      </c>
      <c r="AW181" s="5">
        <f t="shared" si="55"/>
        <v>1017.8672600335387</v>
      </c>
      <c r="AX181" s="5">
        <f t="shared" si="55"/>
        <v>978.53814330076011</v>
      </c>
      <c r="AY181" s="5">
        <f t="shared" si="51"/>
        <v>1106.6102174596722</v>
      </c>
      <c r="AZ181" s="5">
        <f t="shared" si="56"/>
        <v>1047.1464945571224</v>
      </c>
      <c r="BA181" s="5">
        <f t="shared" si="64"/>
        <v>811.8193042230364</v>
      </c>
      <c r="BB181" s="5">
        <f t="shared" si="64"/>
        <v>873.39560563829127</v>
      </c>
      <c r="BC181" s="5">
        <f t="shared" si="64"/>
        <v>997.77912272169692</v>
      </c>
      <c r="BD181" s="5">
        <f t="shared" si="57"/>
        <v>996.46236152334052</v>
      </c>
      <c r="BE181" s="5">
        <f t="shared" si="65"/>
        <v>1927.8974642600685</v>
      </c>
      <c r="BF181" s="5">
        <f t="shared" si="65"/>
        <v>1868.5639584257751</v>
      </c>
      <c r="BG181" s="5">
        <f t="shared" si="65"/>
        <v>1906.5117278076996</v>
      </c>
      <c r="BH181" s="5">
        <f t="shared" si="58"/>
        <v>1928.4960638356126</v>
      </c>
      <c r="BI181" s="5">
        <f t="shared" si="58"/>
        <v>1645.998441235216</v>
      </c>
      <c r="BJ181" s="5">
        <f t="shared" si="58"/>
        <v>1604.2822258166652</v>
      </c>
      <c r="BK181" s="5">
        <f t="shared" si="52"/>
        <v>1694.459881166041</v>
      </c>
      <c r="BL181" s="5">
        <f t="shared" si="59"/>
        <v>1672.1311755262157</v>
      </c>
      <c r="BM181" s="5">
        <f t="shared" si="66"/>
        <v>1891.3771148239218</v>
      </c>
      <c r="BN181" s="5">
        <f t="shared" si="66"/>
        <v>1864.519184198929</v>
      </c>
      <c r="BO181" s="5">
        <f t="shared" si="66"/>
        <v>1973.3597199069186</v>
      </c>
      <c r="BP181" s="5">
        <f t="shared" si="60"/>
        <v>1826.5360179019731</v>
      </c>
      <c r="BQ181" s="5">
        <f t="shared" si="67"/>
        <v>2835.8555434912605</v>
      </c>
      <c r="BR181" s="5">
        <f t="shared" si="67"/>
        <v>2696.1218445229665</v>
      </c>
      <c r="BS181" s="5">
        <f t="shared" si="67"/>
        <v>2792.3091476815734</v>
      </c>
      <c r="BT181" s="5">
        <f t="shared" si="61"/>
        <v>2724.607877342115</v>
      </c>
      <c r="BU181" s="5">
        <f t="shared" si="61"/>
        <v>2663.8657012687549</v>
      </c>
      <c r="BV181" s="5">
        <f t="shared" si="61"/>
        <v>2582.8203691174253</v>
      </c>
      <c r="BW181" s="5">
        <f t="shared" si="53"/>
        <v>2801.0700986257134</v>
      </c>
      <c r="BX181" s="5">
        <f t="shared" si="62"/>
        <v>2719.2776700833383</v>
      </c>
      <c r="BY181" s="5">
        <f t="shared" si="68"/>
        <v>2703.196419046958</v>
      </c>
      <c r="BZ181" s="5">
        <f t="shared" si="68"/>
        <v>2737.9147898372203</v>
      </c>
      <c r="CA181" s="5">
        <f t="shared" si="68"/>
        <v>2971.1388426286153</v>
      </c>
      <c r="CB181" s="5">
        <f t="shared" si="63"/>
        <v>2822.9983794253135</v>
      </c>
    </row>
    <row r="182" spans="1:80" x14ac:dyDescent="0.3">
      <c r="A182" s="189" t="s">
        <v>229</v>
      </c>
      <c r="B182" s="189" t="s">
        <v>260</v>
      </c>
      <c r="C182" s="189" t="s">
        <v>271</v>
      </c>
      <c r="D182" s="189" t="s">
        <v>684</v>
      </c>
      <c r="E182" s="189" t="s">
        <v>685</v>
      </c>
      <c r="F182" s="4">
        <v>4179.636443014143</v>
      </c>
      <c r="G182" s="4">
        <v>3852.8004345163308</v>
      </c>
      <c r="H182" s="4">
        <v>4240.7325828587427</v>
      </c>
      <c r="I182" s="4">
        <v>3869.1988558106013</v>
      </c>
      <c r="J182" s="4">
        <v>4282.7344650416844</v>
      </c>
      <c r="K182" s="4">
        <v>4276.3533870285155</v>
      </c>
      <c r="L182" s="4">
        <v>4782.9541091538968</v>
      </c>
      <c r="M182" s="4">
        <v>4739.6498047545938</v>
      </c>
      <c r="N182" s="4">
        <v>4307.6188591604478</v>
      </c>
      <c r="O182" s="4">
        <v>4506.1232477971153</v>
      </c>
      <c r="P182" s="4">
        <v>4809.201987766276</v>
      </c>
      <c r="Q182" s="4">
        <v>4890.6919938592664</v>
      </c>
      <c r="R182" s="4">
        <v>9918.3686466416693</v>
      </c>
      <c r="S182" s="4">
        <v>9673.535960049514</v>
      </c>
      <c r="T182" s="4">
        <v>9970.6893900431169</v>
      </c>
      <c r="U182" s="4">
        <v>9911.1589878985651</v>
      </c>
      <c r="V182" s="4">
        <v>9325.5893057909525</v>
      </c>
      <c r="W182" s="4">
        <v>9313.7846547574773</v>
      </c>
      <c r="X182" s="4">
        <v>10417.325824250365</v>
      </c>
      <c r="Y182" s="4">
        <v>10329.525071521244</v>
      </c>
      <c r="Z182" s="4">
        <v>10057.145294595886</v>
      </c>
      <c r="AA182" s="4">
        <v>10250.975060686944</v>
      </c>
      <c r="AB182" s="4">
        <v>10421.350215842655</v>
      </c>
      <c r="AC182" s="4">
        <v>10562.353181041799</v>
      </c>
      <c r="AD182" s="5">
        <f t="shared" si="69"/>
        <v>14098.005089655813</v>
      </c>
      <c r="AE182" s="5">
        <f t="shared" si="69"/>
        <v>13526.336394565846</v>
      </c>
      <c r="AF182" s="5">
        <f t="shared" si="69"/>
        <v>14211.421972901859</v>
      </c>
      <c r="AG182" s="5">
        <f t="shared" si="69"/>
        <v>13780.357843709167</v>
      </c>
      <c r="AH182" s="143">
        <v>13608.323770832638</v>
      </c>
      <c r="AI182" s="143">
        <v>13590.138041785991</v>
      </c>
      <c r="AJ182" s="143">
        <v>15200.279933404265</v>
      </c>
      <c r="AK182" s="143">
        <v>15069.17487627584</v>
      </c>
      <c r="AL182" s="5">
        <f t="shared" si="70"/>
        <v>14364.764153756334</v>
      </c>
      <c r="AM182" s="5">
        <f t="shared" si="70"/>
        <v>14757.098308484059</v>
      </c>
      <c r="AN182" s="5">
        <f t="shared" si="70"/>
        <v>15230.552203608931</v>
      </c>
      <c r="AO182" s="5">
        <f t="shared" si="70"/>
        <v>15453.045174901064</v>
      </c>
      <c r="AP182" s="4">
        <v>588370</v>
      </c>
      <c r="AQ182" s="4">
        <v>589170.25399999996</v>
      </c>
      <c r="AR182" s="4">
        <v>592144.25199999998</v>
      </c>
      <c r="AS182" s="5">
        <f t="shared" si="54"/>
        <v>710.37551931848043</v>
      </c>
      <c r="AT182" s="5">
        <f t="shared" si="54"/>
        <v>654.82611868659706</v>
      </c>
      <c r="AU182" s="5">
        <f t="shared" si="54"/>
        <v>720.75948516388371</v>
      </c>
      <c r="AV182" s="5">
        <f t="shared" si="55"/>
        <v>656.71999384588787</v>
      </c>
      <c r="AW182" s="5">
        <f t="shared" si="55"/>
        <v>726.90948600430954</v>
      </c>
      <c r="AX182" s="5">
        <f t="shared" si="55"/>
        <v>725.82642419495198</v>
      </c>
      <c r="AY182" s="5">
        <f t="shared" si="51"/>
        <v>811.81187894015727</v>
      </c>
      <c r="AZ182" s="5">
        <f t="shared" si="56"/>
        <v>800.42148323591164</v>
      </c>
      <c r="BA182" s="5">
        <f t="shared" si="64"/>
        <v>731.13311982659059</v>
      </c>
      <c r="BB182" s="5">
        <f t="shared" si="64"/>
        <v>764.82531444927895</v>
      </c>
      <c r="BC182" s="5">
        <f t="shared" si="64"/>
        <v>816.26693729284511</v>
      </c>
      <c r="BD182" s="5">
        <f t="shared" si="57"/>
        <v>825.92915110476611</v>
      </c>
      <c r="BE182" s="5">
        <f t="shared" si="65"/>
        <v>1685.736636239385</v>
      </c>
      <c r="BF182" s="5">
        <f t="shared" si="65"/>
        <v>1644.1246086730314</v>
      </c>
      <c r="BG182" s="5">
        <f t="shared" si="65"/>
        <v>1694.6291262374216</v>
      </c>
      <c r="BH182" s="5">
        <f t="shared" si="58"/>
        <v>1682.2232488163879</v>
      </c>
      <c r="BI182" s="5">
        <f t="shared" si="58"/>
        <v>1582.8343746951884</v>
      </c>
      <c r="BJ182" s="5">
        <f t="shared" si="58"/>
        <v>1580.8307686147168</v>
      </c>
      <c r="BK182" s="5">
        <f t="shared" si="52"/>
        <v>1768.1350600314533</v>
      </c>
      <c r="BL182" s="5">
        <f t="shared" si="59"/>
        <v>1744.4271453505969</v>
      </c>
      <c r="BM182" s="5">
        <f t="shared" si="66"/>
        <v>1707.0015375548621</v>
      </c>
      <c r="BN182" s="5">
        <f t="shared" si="66"/>
        <v>1739.9003074393067</v>
      </c>
      <c r="BO182" s="5">
        <f t="shared" si="66"/>
        <v>1768.8181209234394</v>
      </c>
      <c r="BP182" s="5">
        <f t="shared" si="60"/>
        <v>1783.74663696673</v>
      </c>
      <c r="BQ182" s="5">
        <f t="shared" si="67"/>
        <v>2396.1121555578657</v>
      </c>
      <c r="BR182" s="5">
        <f t="shared" si="67"/>
        <v>2298.9507273596282</v>
      </c>
      <c r="BS182" s="5">
        <f t="shared" si="67"/>
        <v>2415.3886114013053</v>
      </c>
      <c r="BT182" s="5">
        <f t="shared" si="61"/>
        <v>2338.9432426622761</v>
      </c>
      <c r="BU182" s="5">
        <f t="shared" si="61"/>
        <v>2309.7438606994979</v>
      </c>
      <c r="BV182" s="5">
        <f t="shared" si="61"/>
        <v>2306.6571928096682</v>
      </c>
      <c r="BW182" s="5">
        <f t="shared" si="53"/>
        <v>2579.9469389716114</v>
      </c>
      <c r="BX182" s="5">
        <f t="shared" si="62"/>
        <v>2544.8486285865088</v>
      </c>
      <c r="BY182" s="5">
        <f t="shared" si="68"/>
        <v>2438.1346573814531</v>
      </c>
      <c r="BZ182" s="5">
        <f t="shared" si="68"/>
        <v>2504.7256218885859</v>
      </c>
      <c r="CA182" s="5">
        <f t="shared" si="68"/>
        <v>2585.0850582162848</v>
      </c>
      <c r="CB182" s="5">
        <f t="shared" si="63"/>
        <v>2609.6757880714963</v>
      </c>
    </row>
    <row r="183" spans="1:80" x14ac:dyDescent="0.3">
      <c r="A183" s="189" t="s">
        <v>223</v>
      </c>
      <c r="B183" s="189" t="s">
        <v>242</v>
      </c>
      <c r="C183" s="189" t="s">
        <v>217</v>
      </c>
      <c r="D183" s="189" t="s">
        <v>688</v>
      </c>
      <c r="E183" s="189" t="s">
        <v>689</v>
      </c>
      <c r="F183" s="4">
        <v>1954.7207010586117</v>
      </c>
      <c r="G183" s="4">
        <v>1867.9760126507013</v>
      </c>
      <c r="H183" s="4">
        <v>2156.9693950409956</v>
      </c>
      <c r="I183" s="4">
        <v>2065.7823218659901</v>
      </c>
      <c r="J183" s="4">
        <v>2051.4033749442092</v>
      </c>
      <c r="K183" s="4">
        <v>1969.9261895767891</v>
      </c>
      <c r="L183" s="4">
        <v>2146.6610633071159</v>
      </c>
      <c r="M183" s="4">
        <v>2138.3095091056339</v>
      </c>
      <c r="N183" s="4">
        <v>2067.5110017282841</v>
      </c>
      <c r="O183" s="4">
        <v>2071.7978653566729</v>
      </c>
      <c r="P183" s="4">
        <v>2302.265255404403</v>
      </c>
      <c r="Q183" s="4">
        <v>2264.3648134518089</v>
      </c>
      <c r="R183" s="4">
        <v>3713.8644027154919</v>
      </c>
      <c r="S183" s="4">
        <v>3644.997493257606</v>
      </c>
      <c r="T183" s="4">
        <v>3818.3594330243568</v>
      </c>
      <c r="U183" s="4">
        <v>3880.9471536326109</v>
      </c>
      <c r="V183" s="4">
        <v>3598.2640643196901</v>
      </c>
      <c r="W183" s="4">
        <v>3640.2884429934556</v>
      </c>
      <c r="X183" s="4">
        <v>3741.7512625208974</v>
      </c>
      <c r="Y183" s="4">
        <v>3674.4070947300315</v>
      </c>
      <c r="Z183" s="4">
        <v>3949.5830031129908</v>
      </c>
      <c r="AA183" s="4">
        <v>3828.4367047807291</v>
      </c>
      <c r="AB183" s="4">
        <v>4047.1514647430631</v>
      </c>
      <c r="AC183" s="4">
        <v>3753.5053159292943</v>
      </c>
      <c r="AD183" s="5">
        <f t="shared" si="69"/>
        <v>5668.5851037741031</v>
      </c>
      <c r="AE183" s="5">
        <f t="shared" si="69"/>
        <v>5512.9735059083068</v>
      </c>
      <c r="AF183" s="5">
        <f t="shared" si="69"/>
        <v>5975.3288280653524</v>
      </c>
      <c r="AG183" s="5">
        <f t="shared" si="69"/>
        <v>5946.7294754986015</v>
      </c>
      <c r="AH183" s="143">
        <v>5649.6674392638997</v>
      </c>
      <c r="AI183" s="143">
        <v>5610.2146325702461</v>
      </c>
      <c r="AJ183" s="143">
        <v>5888.4123258280133</v>
      </c>
      <c r="AK183" s="143">
        <v>5812.7166038356645</v>
      </c>
      <c r="AL183" s="5">
        <f t="shared" si="70"/>
        <v>6017.0940048412749</v>
      </c>
      <c r="AM183" s="5">
        <f t="shared" si="70"/>
        <v>5900.2345701374015</v>
      </c>
      <c r="AN183" s="5">
        <f t="shared" si="70"/>
        <v>6349.4167201474665</v>
      </c>
      <c r="AO183" s="5">
        <f t="shared" si="70"/>
        <v>6017.8701293811027</v>
      </c>
      <c r="AP183" s="4">
        <v>208163</v>
      </c>
      <c r="AQ183" s="4">
        <v>209432.00700000001</v>
      </c>
      <c r="AR183" s="4">
        <v>210410.12100000001</v>
      </c>
      <c r="AS183" s="5">
        <f t="shared" si="54"/>
        <v>939.03369045344834</v>
      </c>
      <c r="AT183" s="5">
        <f t="shared" si="54"/>
        <v>897.36216938202335</v>
      </c>
      <c r="AU183" s="5">
        <f t="shared" si="54"/>
        <v>1036.1925006081751</v>
      </c>
      <c r="AV183" s="5">
        <f t="shared" si="55"/>
        <v>986.37374079406595</v>
      </c>
      <c r="AW183" s="5">
        <f t="shared" si="55"/>
        <v>979.50805339138503</v>
      </c>
      <c r="AX183" s="5">
        <f t="shared" si="55"/>
        <v>940.60416924562492</v>
      </c>
      <c r="AY183" s="5">
        <f t="shared" si="51"/>
        <v>1024.9918787757765</v>
      </c>
      <c r="AZ183" s="5">
        <f t="shared" si="56"/>
        <v>1016.2579152291033</v>
      </c>
      <c r="BA183" s="5">
        <f t="shared" si="64"/>
        <v>987.19915420009511</v>
      </c>
      <c r="BB183" s="5">
        <f t="shared" si="64"/>
        <v>989.24605414141536</v>
      </c>
      <c r="BC183" s="5">
        <f t="shared" si="64"/>
        <v>1099.2900695472028</v>
      </c>
      <c r="BD183" s="5">
        <f t="shared" si="57"/>
        <v>1076.1672502682554</v>
      </c>
      <c r="BE183" s="5">
        <f t="shared" si="65"/>
        <v>1784.1136045865462</v>
      </c>
      <c r="BF183" s="5">
        <f t="shared" si="65"/>
        <v>1751.0304392507821</v>
      </c>
      <c r="BG183" s="5">
        <f t="shared" si="65"/>
        <v>1834.3122615567399</v>
      </c>
      <c r="BH183" s="5">
        <f t="shared" si="58"/>
        <v>1853.0821574147503</v>
      </c>
      <c r="BI183" s="5">
        <f t="shared" si="58"/>
        <v>1718.1060888747966</v>
      </c>
      <c r="BJ183" s="5">
        <f t="shared" si="58"/>
        <v>1738.1719705304909</v>
      </c>
      <c r="BK183" s="5">
        <f t="shared" si="52"/>
        <v>1786.6186339516373</v>
      </c>
      <c r="BL183" s="5">
        <f t="shared" si="59"/>
        <v>1746.3072010352732</v>
      </c>
      <c r="BM183" s="5">
        <f t="shared" si="66"/>
        <v>1885.8545356503175</v>
      </c>
      <c r="BN183" s="5">
        <f t="shared" si="66"/>
        <v>1828.0093666775247</v>
      </c>
      <c r="BO183" s="5">
        <f t="shared" si="66"/>
        <v>1932.441713526177</v>
      </c>
      <c r="BP183" s="5">
        <f t="shared" si="60"/>
        <v>1783.8996043014938</v>
      </c>
      <c r="BQ183" s="5">
        <f t="shared" si="67"/>
        <v>2723.1472950399943</v>
      </c>
      <c r="BR183" s="5">
        <f t="shared" si="67"/>
        <v>2648.3926086328051</v>
      </c>
      <c r="BS183" s="5">
        <f t="shared" si="67"/>
        <v>2870.5047621649155</v>
      </c>
      <c r="BT183" s="5">
        <f t="shared" si="61"/>
        <v>2839.4558982088165</v>
      </c>
      <c r="BU183" s="5">
        <f t="shared" si="61"/>
        <v>2697.6141422661817</v>
      </c>
      <c r="BV183" s="5">
        <f t="shared" si="61"/>
        <v>2678.7761397761165</v>
      </c>
      <c r="BW183" s="5">
        <f t="shared" si="53"/>
        <v>2811.6105127274136</v>
      </c>
      <c r="BX183" s="5">
        <f t="shared" si="62"/>
        <v>2762.5651162643762</v>
      </c>
      <c r="BY183" s="5">
        <f t="shared" si="68"/>
        <v>2873.0536898504124</v>
      </c>
      <c r="BZ183" s="5">
        <f t="shared" si="68"/>
        <v>2817.2554208189395</v>
      </c>
      <c r="CA183" s="5">
        <f t="shared" si="68"/>
        <v>3031.73178307338</v>
      </c>
      <c r="CB183" s="5">
        <f t="shared" si="63"/>
        <v>2860.0668545697486</v>
      </c>
    </row>
  </sheetData>
  <mergeCells count="19">
    <mergeCell ref="BY3:CB3"/>
    <mergeCell ref="BA3:BD3"/>
    <mergeCell ref="BE3:BH3"/>
    <mergeCell ref="BI3:BL3"/>
    <mergeCell ref="BM3:BP3"/>
    <mergeCell ref="BQ3:BT3"/>
    <mergeCell ref="BU3:BX3"/>
    <mergeCell ref="AW3:AZ3"/>
    <mergeCell ref="F3:I3"/>
    <mergeCell ref="J3:M3"/>
    <mergeCell ref="N3:Q3"/>
    <mergeCell ref="R3:U3"/>
    <mergeCell ref="V3:Y3"/>
    <mergeCell ref="Z3:AC3"/>
    <mergeCell ref="AD3:AG3"/>
    <mergeCell ref="AH3:AK3"/>
    <mergeCell ref="AL3:AO3"/>
    <mergeCell ref="AP3:AR3"/>
    <mergeCell ref="AS3:AV3"/>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U192"/>
  <sheetViews>
    <sheetView showGridLines="0" zoomScale="70" zoomScaleNormal="70" workbookViewId="0"/>
  </sheetViews>
  <sheetFormatPr defaultColWidth="9.109375" defaultRowHeight="14.4" outlineLevelCol="1" x14ac:dyDescent="0.3"/>
  <cols>
    <col min="1" max="1" width="4.6640625" style="189" customWidth="1"/>
    <col min="2" max="4" width="25.6640625" style="189" hidden="1" customWidth="1" outlineLevel="1"/>
    <col min="5" max="5" width="25.6640625" style="189" customWidth="1" collapsed="1"/>
    <col min="6" max="6" width="50.6640625" style="189" customWidth="1"/>
    <col min="7" max="18" width="17.6640625" style="189" customWidth="1"/>
    <col min="19" max="20" width="4.6640625" style="189" customWidth="1"/>
    <col min="21" max="21" width="9.109375" style="1" hidden="1" customWidth="1"/>
    <col min="22" max="22" width="4.6640625" style="189" customWidth="1"/>
    <col min="23" max="16384" width="9.109375" style="189"/>
  </cols>
  <sheetData>
    <row r="1" spans="1:21" ht="21" x14ac:dyDescent="0.4">
      <c r="A1" s="22"/>
      <c r="B1" s="377" t="s">
        <v>1188</v>
      </c>
      <c r="C1" s="377"/>
      <c r="D1" s="377"/>
      <c r="E1" s="377"/>
      <c r="F1" s="377"/>
      <c r="G1" s="377"/>
      <c r="H1" s="377"/>
      <c r="I1" s="377"/>
      <c r="J1" s="377"/>
      <c r="K1" s="377"/>
      <c r="L1" s="377"/>
      <c r="M1" s="22"/>
      <c r="N1" s="22"/>
      <c r="O1" s="22"/>
      <c r="P1" s="22"/>
      <c r="Q1" s="22"/>
      <c r="R1" s="22"/>
      <c r="S1" s="22"/>
    </row>
    <row r="2" spans="1:21" x14ac:dyDescent="0.3">
      <c r="A2" s="22"/>
      <c r="B2" s="379"/>
      <c r="C2" s="379"/>
      <c r="D2" s="379"/>
      <c r="E2" s="379"/>
      <c r="F2" s="379"/>
      <c r="G2" s="379"/>
      <c r="H2" s="379"/>
      <c r="I2" s="379"/>
      <c r="J2" s="379"/>
      <c r="K2" s="379"/>
      <c r="L2" s="379"/>
      <c r="M2" s="22"/>
      <c r="N2" s="22"/>
      <c r="O2" s="22"/>
      <c r="P2" s="22"/>
      <c r="Q2" s="22"/>
      <c r="R2" s="22"/>
      <c r="S2" s="22"/>
    </row>
    <row r="3" spans="1:21" x14ac:dyDescent="0.3">
      <c r="A3" s="22"/>
      <c r="B3" s="22"/>
      <c r="C3" s="22"/>
      <c r="D3" s="22"/>
      <c r="E3" s="22"/>
      <c r="F3" s="22"/>
      <c r="G3" s="22"/>
      <c r="H3" s="22"/>
      <c r="I3" s="22"/>
      <c r="J3" s="22"/>
      <c r="K3" s="22"/>
      <c r="L3" s="22"/>
      <c r="M3" s="22"/>
      <c r="N3" s="22"/>
      <c r="O3" s="22"/>
      <c r="P3" s="22"/>
      <c r="Q3" s="22"/>
      <c r="R3" s="22"/>
      <c r="S3" s="22"/>
    </row>
    <row r="4" spans="1:21" x14ac:dyDescent="0.3">
      <c r="A4" s="22"/>
      <c r="B4" s="22"/>
      <c r="C4" s="22"/>
      <c r="D4" s="22"/>
      <c r="E4" s="23" t="s">
        <v>1005</v>
      </c>
      <c r="F4" s="22"/>
      <c r="G4" s="24" t="str">
        <f ca="1">'Org List'!J7</f>
        <v>ENG</v>
      </c>
      <c r="H4" s="22"/>
      <c r="I4" s="22"/>
      <c r="J4" s="22"/>
      <c r="K4" s="22"/>
      <c r="L4" s="22"/>
      <c r="M4" s="22"/>
      <c r="N4" s="22"/>
      <c r="O4" s="22"/>
      <c r="P4" s="22"/>
      <c r="Q4" s="22"/>
      <c r="R4" s="22"/>
      <c r="S4" s="22"/>
      <c r="U4" s="1">
        <f ca="1">MATCH($G$4, 'Comms by AT'!$B:$B, 0)</f>
        <v>4</v>
      </c>
    </row>
    <row r="5" spans="1:21" x14ac:dyDescent="0.3">
      <c r="A5" s="22"/>
      <c r="B5" s="22"/>
      <c r="C5" s="22"/>
      <c r="D5" s="22"/>
      <c r="E5" s="22"/>
      <c r="F5" s="22"/>
      <c r="G5" s="22"/>
      <c r="H5" s="22"/>
      <c r="I5" s="22"/>
      <c r="J5" s="22"/>
      <c r="K5" s="22"/>
      <c r="L5" s="22"/>
      <c r="M5" s="22"/>
      <c r="N5" s="22"/>
      <c r="O5" s="22"/>
      <c r="P5" s="22"/>
      <c r="Q5" s="22"/>
      <c r="R5" s="22"/>
      <c r="S5" s="22"/>
      <c r="U5" s="1">
        <f ca="1">COUNTIF('Comms by AT'!$C:$C, $G$4)</f>
        <v>181</v>
      </c>
    </row>
    <row r="6" spans="1:21" ht="20.100000000000001" customHeight="1" x14ac:dyDescent="0.3">
      <c r="E6" s="169" t="s">
        <v>1141</v>
      </c>
    </row>
    <row r="7" spans="1:21" x14ac:dyDescent="0.3">
      <c r="A7" s="22"/>
      <c r="B7" s="22"/>
      <c r="C7" s="22"/>
      <c r="D7" s="22"/>
      <c r="E7" s="23" t="s">
        <v>1006</v>
      </c>
      <c r="F7" s="22"/>
      <c r="G7" s="22"/>
      <c r="H7" s="22"/>
      <c r="I7" s="22"/>
      <c r="J7" s="22"/>
      <c r="K7" s="22"/>
      <c r="L7" s="22"/>
      <c r="M7" s="22"/>
      <c r="N7" s="22"/>
      <c r="O7" s="22"/>
      <c r="P7" s="22"/>
      <c r="Q7" s="22"/>
      <c r="R7" s="22"/>
      <c r="S7" s="22"/>
    </row>
    <row r="8" spans="1:21" x14ac:dyDescent="0.3">
      <c r="N8" s="5"/>
    </row>
    <row r="9" spans="1:21" s="1" customFormat="1" hidden="1" x14ac:dyDescent="0.3">
      <c r="G9" s="1">
        <v>27</v>
      </c>
      <c r="H9" s="1">
        <v>28</v>
      </c>
      <c r="I9" s="1">
        <v>29</v>
      </c>
      <c r="J9" s="1">
        <v>30</v>
      </c>
      <c r="K9" s="1">
        <v>31</v>
      </c>
      <c r="L9" s="1">
        <v>32</v>
      </c>
      <c r="M9" s="1">
        <v>33</v>
      </c>
      <c r="N9" s="1">
        <v>34</v>
      </c>
      <c r="O9" s="1">
        <v>35</v>
      </c>
      <c r="P9" s="1">
        <v>36</v>
      </c>
      <c r="Q9" s="1">
        <v>37</v>
      </c>
      <c r="R9" s="1">
        <v>38</v>
      </c>
    </row>
    <row r="10" spans="1:21" ht="15" thickBot="1" x14ac:dyDescent="0.35"/>
    <row r="11" spans="1:21" ht="15" customHeight="1" x14ac:dyDescent="0.3">
      <c r="B11" s="158"/>
      <c r="C11" s="159"/>
      <c r="D11" s="160"/>
      <c r="E11" s="190"/>
      <c r="F11" s="156"/>
      <c r="G11" s="424" t="s">
        <v>871</v>
      </c>
      <c r="H11" s="425"/>
      <c r="I11" s="425"/>
      <c r="J11" s="426"/>
      <c r="K11" s="424" t="s">
        <v>876</v>
      </c>
      <c r="L11" s="425"/>
      <c r="M11" s="425"/>
      <c r="N11" s="426"/>
      <c r="O11" s="424" t="s">
        <v>881</v>
      </c>
      <c r="P11" s="425"/>
      <c r="Q11" s="425"/>
      <c r="R11" s="426"/>
    </row>
    <row r="12" spans="1:21" ht="15" customHeight="1" x14ac:dyDescent="0.3">
      <c r="B12" s="166"/>
      <c r="C12" s="167"/>
      <c r="D12" s="168"/>
      <c r="E12" s="164"/>
      <c r="F12" s="165"/>
      <c r="G12" s="427"/>
      <c r="H12" s="428"/>
      <c r="I12" s="428"/>
      <c r="J12" s="429"/>
      <c r="K12" s="427"/>
      <c r="L12" s="428"/>
      <c r="M12" s="428"/>
      <c r="N12" s="429"/>
      <c r="O12" s="427"/>
      <c r="P12" s="428"/>
      <c r="Q12" s="428"/>
      <c r="R12" s="429"/>
    </row>
    <row r="13" spans="1:21" ht="15" thickBot="1" x14ac:dyDescent="0.35">
      <c r="B13" s="161" t="s">
        <v>1015</v>
      </c>
      <c r="C13" s="162" t="s">
        <v>1087</v>
      </c>
      <c r="D13" s="163" t="s">
        <v>1017</v>
      </c>
      <c r="E13" s="191" t="s">
        <v>195</v>
      </c>
      <c r="F13" s="157" t="s">
        <v>1007</v>
      </c>
      <c r="G13" s="66" t="s">
        <v>872</v>
      </c>
      <c r="H13" s="65" t="s">
        <v>873</v>
      </c>
      <c r="I13" s="65" t="s">
        <v>874</v>
      </c>
      <c r="J13" s="68" t="s">
        <v>875</v>
      </c>
      <c r="K13" s="66" t="s">
        <v>877</v>
      </c>
      <c r="L13" s="65" t="s">
        <v>878</v>
      </c>
      <c r="M13" s="65" t="s">
        <v>879</v>
      </c>
      <c r="N13" s="68" t="s">
        <v>880</v>
      </c>
      <c r="O13" s="146" t="s">
        <v>877</v>
      </c>
      <c r="P13" s="125" t="s">
        <v>878</v>
      </c>
      <c r="Q13" s="68" t="s">
        <v>879</v>
      </c>
      <c r="R13" s="196" t="s">
        <v>880</v>
      </c>
    </row>
    <row r="14" spans="1:21" ht="15" customHeight="1" x14ac:dyDescent="0.3">
      <c r="A14" s="41">
        <v>0</v>
      </c>
      <c r="B14" s="74" t="str">
        <f ca="1">IFERROR(IF((VLOOKUP($E14,'Org List'!$AJ$10:$AL$190,3,FALSE))="","",(VLOOKUP($E14,'Org List'!$AJ$10:$AL$190,3,FALSE))),"")</f>
        <v/>
      </c>
      <c r="C14" s="75" t="str">
        <f ca="1">IFERROR(IF((VLOOKUP($E14,'Org List'!$AO$10:$AQ$190,3,FALSE))="","",(VLOOKUP($E14,'Org List'!$AO$10:$AQ$190,3,FALSE))),"")</f>
        <v/>
      </c>
      <c r="D14" s="92" t="str">
        <f ca="1">IFERROR(IF((VLOOKUP($E14,'Org List'!$AT$10:$AV$190,3,FALSE))="","",(VLOOKUP($E14,'Org List'!$AT$10:$AV$190,3,FALSE))),"")</f>
        <v/>
      </c>
      <c r="E14" s="74" t="str">
        <f t="shared" ref="E14:E45" ca="1" si="0">IF($A14&gt;$U$5-1,"",INDIRECT("'Comms by AT'!D"&amp;$A14+$U$4))</f>
        <v>ENG</v>
      </c>
      <c r="F14" s="76" t="str">
        <f ca="1">IF(E14="","",VLOOKUP(E14,'Org List'!$J$9:$K$640,2,0))</f>
        <v>England</v>
      </c>
      <c r="G14" s="95" t="str">
        <f ca="1">IFERROR(IF((VLOOKUP($E14,'Adj NEA Backsheet'!$D$5:$CB$183,G$9,FALSE))="","",(VLOOKUP($E14,'Adj NEA Backsheet'!$D$5:$CB$183,G$9,FALSE))),"")</f>
        <v/>
      </c>
      <c r="H14" s="96" t="str">
        <f ca="1">IFERROR(IF((VLOOKUP($E14,'Adj NEA Backsheet'!$D$5:$CB$183,H$9,FALSE))="","",(VLOOKUP($E14,'Adj NEA Backsheet'!$D$5:$CB$183,H$9,FALSE))),"")</f>
        <v/>
      </c>
      <c r="I14" s="96" t="str">
        <f ca="1">IFERROR(IF((VLOOKUP($E14,'Adj NEA Backsheet'!$D$5:$CB$183,I$9,FALSE))="","",(VLOOKUP($E14,'Adj NEA Backsheet'!$D$5:$CB$183,I$9,FALSE))),"")</f>
        <v/>
      </c>
      <c r="J14" s="97" t="str">
        <f ca="1">IFERROR(IF((VLOOKUP($E14,'Adj NEA Backsheet'!$D$5:$CB$183,J$9,FALSE))="","",(VLOOKUP($E14,'Adj NEA Backsheet'!$D$5:$CB$183,J$9,FALSE))),"")</f>
        <v/>
      </c>
      <c r="K14" s="95" t="str">
        <f ca="1">IFERROR(IF((VLOOKUP($E14,'Adj NEA Backsheet'!$D$5:$CB$183,K$9,FALSE))="","",(VLOOKUP($E14,'Adj NEA Backsheet'!$D$5:$CB$183,K$9,FALSE))),"")</f>
        <v/>
      </c>
      <c r="L14" s="96" t="str">
        <f ca="1">IFERROR(IF((VLOOKUP($E14,'Adj NEA Backsheet'!$D$5:$CB$183,L$9,FALSE))="","",(VLOOKUP($E14,'Adj NEA Backsheet'!$D$5:$CB$183,L$9,FALSE))),"")</f>
        <v/>
      </c>
      <c r="M14" s="96" t="str">
        <f ca="1">IFERROR(IF((VLOOKUP($E14,'Adj NEA Backsheet'!$D$5:$CB$183,M$9,FALSE))="","",(VLOOKUP($E14,'Adj NEA Backsheet'!$D$5:$CB$183,M$9,FALSE))),"")</f>
        <v/>
      </c>
      <c r="N14" s="98" t="str">
        <f ca="1">IFERROR(IF((VLOOKUP($E14,'Adj NEA Backsheet'!$D$5:$CB$183,N$9,FALSE))="","",(VLOOKUP($E14,'Adj NEA Backsheet'!$D$5:$CB$183,N$9,FALSE))),"")</f>
        <v/>
      </c>
      <c r="O14" s="150" t="str">
        <f ca="1">IFERROR(IF((VLOOKUP($E14,'Adj NEA Backsheet'!$D$5:$CB$183,O$9,FALSE))="","",(VLOOKUP($E14,'Adj NEA Backsheet'!$D$5:$CB$183,O$9,FALSE))),"")</f>
        <v/>
      </c>
      <c r="P14" s="97" t="str">
        <f ca="1">IFERROR(IF((VLOOKUP($E14,'Adj NEA Backsheet'!$D$5:$CB$183,P$9,FALSE))="","",(VLOOKUP($E14,'Adj NEA Backsheet'!$D$5:$CB$183,P$9,FALSE))),"")</f>
        <v/>
      </c>
      <c r="Q14" s="98" t="str">
        <f ca="1">IFERROR(IF((VLOOKUP($E14,'NEA Backsheet'!$D$5:$CB$183,Q$9,FALSE))="","",(VLOOKUP($E14,'NEA Backsheet'!$D$5:$CB$183,Q$9,FALSE))),"")</f>
        <v/>
      </c>
      <c r="R14" s="193" t="str">
        <f ca="1">IFERROR(IF((VLOOKUP($E14,'NEA Backsheet'!$D$5:$CB$183,R$9,FALSE))="","",(VLOOKUP($E14,'NEA Backsheet'!$D$5:$CB$183,R$9,FALSE))),"")</f>
        <v/>
      </c>
    </row>
    <row r="15" spans="1:21" ht="15" customHeight="1" x14ac:dyDescent="0.3">
      <c r="A15" s="41">
        <v>1</v>
      </c>
      <c r="B15" s="77" t="str">
        <f ca="1">IFERROR(IF((VLOOKUP($E15,'Org List'!$AJ$10:$AL$190,3,FALSE))="","",(VLOOKUP($E15,'Org List'!$AJ$10:$AL$190,3,FALSE))),"")</f>
        <v>London Commissioning Region</v>
      </c>
      <c r="C15" s="78" t="str">
        <f ca="1">IFERROR(IF((VLOOKUP($E15,'Org List'!$AO$10:$AQ$190,3,FALSE))="","",(VLOOKUP($E15,'Org List'!$AO$10:$AQ$190,3,FALSE))),"")</f>
        <v/>
      </c>
      <c r="D15" s="93" t="str">
        <f ca="1">IFERROR(IF((VLOOKUP($E15,'Org List'!$AT$10:$AV$190,3,FALSE))="","",(VLOOKUP($E15,'Org List'!$AT$10:$AV$190,3,FALSE))),"")</f>
        <v/>
      </c>
      <c r="E15" s="77" t="str">
        <f t="shared" ca="1" si="0"/>
        <v>Y56</v>
      </c>
      <c r="F15" s="79" t="str">
        <f ca="1">IF(E15="","",VLOOKUP(E15,'Org List'!$J$9:$K$640,2,0))</f>
        <v>London Commissioning Region</v>
      </c>
      <c r="G15" s="100">
        <f ca="1">IFERROR(IF((VLOOKUP($E15,'Adj NEA Backsheet'!$D$5:$CB$183,G$9,FALSE))="","",(VLOOKUP($E15,'Adj NEA Backsheet'!$D$5:$CB$183,G$9,FALSE))),"")</f>
        <v>195356.95005394993</v>
      </c>
      <c r="H15" s="101">
        <f ca="1">IFERROR(IF((VLOOKUP($E15,'Adj NEA Backsheet'!$D$5:$CB$183,H$9,FALSE))="","",(VLOOKUP($E15,'Adj NEA Backsheet'!$D$5:$CB$183,H$9,FALSE))),"")</f>
        <v>195809.22377911163</v>
      </c>
      <c r="I15" s="101">
        <f ca="1">IFERROR(IF((VLOOKUP($E15,'Adj NEA Backsheet'!$D$5:$CB$183,I$9,FALSE))="","",(VLOOKUP($E15,'Adj NEA Backsheet'!$D$5:$CB$183,I$9,FALSE))),"")</f>
        <v>203933.88490611408</v>
      </c>
      <c r="J15" s="102">
        <f ca="1">IFERROR(IF((VLOOKUP($E15,'Adj NEA Backsheet'!$D$5:$CB$183,J$9,FALSE))="","",(VLOOKUP($E15,'Adj NEA Backsheet'!$D$5:$CB$183,J$9,FALSE))),"")</f>
        <v>201849.69088198067</v>
      </c>
      <c r="K15" s="100">
        <f ca="1">IFERROR(IF((VLOOKUP($E15,'Adj NEA Backsheet'!$D$5:$CB$183,K$9,FALSE))="","",(VLOOKUP($E15,'Adj NEA Backsheet'!$D$5:$CB$183,K$9,FALSE))),"")</f>
        <v>205426.471275883</v>
      </c>
      <c r="L15" s="101">
        <f ca="1">IFERROR(IF((VLOOKUP($E15,'Adj NEA Backsheet'!$D$5:$CB$183,L$9,FALSE))="","",(VLOOKUP($E15,'Adj NEA Backsheet'!$D$5:$CB$183,L$9,FALSE))),"")</f>
        <v>205337.47754665386</v>
      </c>
      <c r="M15" s="101">
        <f ca="1">IFERROR(IF((VLOOKUP($E15,'Adj NEA Backsheet'!$D$5:$CB$183,M$9,FALSE))="","",(VLOOKUP($E15,'Adj NEA Backsheet'!$D$5:$CB$183,M$9,FALSE))),"")</f>
        <v>208417.55192262834</v>
      </c>
      <c r="N15" s="103">
        <f ca="1">IFERROR(IF((VLOOKUP($E15,'Adj NEA Backsheet'!$D$5:$CB$183,N$9,FALSE))="","",(VLOOKUP($E15,'Adj NEA Backsheet'!$D$5:$CB$183,N$9,FALSE))),"")</f>
        <v>203523.52431174574</v>
      </c>
      <c r="O15" s="151">
        <f ca="1">IFERROR(IF((VLOOKUP($E15,'Adj NEA Backsheet'!$D$5:$CB$183,O$9,FALSE))="","",(VLOOKUP($E15,'Adj NEA Backsheet'!$D$5:$CB$183,O$9,FALSE))),"")</f>
        <v>203800.96855114627</v>
      </c>
      <c r="P15" s="102">
        <f ca="1">IFERROR(IF((VLOOKUP($E15,'Adj NEA Backsheet'!$D$5:$CB$183,P$9,FALSE))="","",(VLOOKUP($E15,'Adj NEA Backsheet'!$D$5:$CB$183,P$9,FALSE))),"")</f>
        <v>205175.67934966684</v>
      </c>
      <c r="Q15" s="103">
        <f ca="1">IFERROR(IF((VLOOKUP($E15,'NEA Backsheet'!$D$5:$CB$183,Q$9,FALSE))="","",(VLOOKUP($E15,'NEA Backsheet'!$D$5:$CB$183,Q$9,FALSE))),"")</f>
        <v>216115.69108257603</v>
      </c>
      <c r="R15" s="194">
        <f ca="1">IFERROR(IF((VLOOKUP($E15,'NEA Backsheet'!$D$5:$CB$183,R$9,FALSE))="","",(VLOOKUP($E15,'NEA Backsheet'!$D$5:$CB$183,R$9,FALSE))),"")</f>
        <v>211287.64059447113</v>
      </c>
    </row>
    <row r="16" spans="1:21" ht="15" customHeight="1" x14ac:dyDescent="0.3">
      <c r="A16" s="41">
        <v>2</v>
      </c>
      <c r="B16" s="77" t="str">
        <f ca="1">IFERROR(IF((VLOOKUP($E16,'Org List'!$AJ$10:$AL$190,3,FALSE))="","",(VLOOKUP($E16,'Org List'!$AJ$10:$AL$190,3,FALSE))),"")</f>
        <v>South West England Commissioning Region</v>
      </c>
      <c r="C16" s="78" t="str">
        <f ca="1">IFERROR(IF((VLOOKUP($E16,'Org List'!$AO$10:$AQ$190,3,FALSE))="","",(VLOOKUP($E16,'Org List'!$AO$10:$AQ$190,3,FALSE))),"")</f>
        <v/>
      </c>
      <c r="D16" s="93" t="str">
        <f ca="1">IFERROR(IF((VLOOKUP($E16,'Org List'!$AT$10:$AV$190,3,FALSE))="","",(VLOOKUP($E16,'Org List'!$AT$10:$AV$190,3,FALSE))),"")</f>
        <v/>
      </c>
      <c r="E16" s="77" t="str">
        <f t="shared" ca="1" si="0"/>
        <v>Y58</v>
      </c>
      <c r="F16" s="79" t="str">
        <f ca="1">IF(E16="","",VLOOKUP(E16,'Org List'!$J$9:$K$640,2,0))</f>
        <v>South West England Commissioning Region</v>
      </c>
      <c r="G16" s="100">
        <f ca="1">IFERROR(IF((VLOOKUP($E16,'Adj NEA Backsheet'!$D$5:$CB$183,G$9,FALSE))="","",(VLOOKUP($E16,'Adj NEA Backsheet'!$D$5:$CB$183,G$9,FALSE))),"")</f>
        <v>146281.21229484121</v>
      </c>
      <c r="H16" s="101">
        <f ca="1">IFERROR(IF((VLOOKUP($E16,'Adj NEA Backsheet'!$D$5:$CB$183,H$9,FALSE))="","",(VLOOKUP($E16,'Adj NEA Backsheet'!$D$5:$CB$183,H$9,FALSE))),"")</f>
        <v>146757.41316654487</v>
      </c>
      <c r="I16" s="101">
        <f ca="1">IFERROR(IF((VLOOKUP($E16,'Adj NEA Backsheet'!$D$5:$CB$183,I$9,FALSE))="","",(VLOOKUP($E16,'Adj NEA Backsheet'!$D$5:$CB$183,I$9,FALSE))),"")</f>
        <v>156266.01244797927</v>
      </c>
      <c r="J16" s="102">
        <f ca="1">IFERROR(IF((VLOOKUP($E16,'Adj NEA Backsheet'!$D$5:$CB$183,J$9,FALSE))="","",(VLOOKUP($E16,'Adj NEA Backsheet'!$D$5:$CB$183,J$9,FALSE))),"")</f>
        <v>156649.25239119746</v>
      </c>
      <c r="K16" s="100">
        <f ca="1">IFERROR(IF((VLOOKUP($E16,'Adj NEA Backsheet'!$D$5:$CB$183,K$9,FALSE))="","",(VLOOKUP($E16,'Adj NEA Backsheet'!$D$5:$CB$183,K$9,FALSE))),"")</f>
        <v>150191.72879585001</v>
      </c>
      <c r="L16" s="101">
        <f ca="1">IFERROR(IF((VLOOKUP($E16,'Adj NEA Backsheet'!$D$5:$CB$183,L$9,FALSE))="","",(VLOOKUP($E16,'Adj NEA Backsheet'!$D$5:$CB$183,L$9,FALSE))),"")</f>
        <v>151215.75623906957</v>
      </c>
      <c r="M16" s="101">
        <f ca="1">IFERROR(IF((VLOOKUP($E16,'Adj NEA Backsheet'!$D$5:$CB$183,M$9,FALSE))="","",(VLOOKUP($E16,'Adj NEA Backsheet'!$D$5:$CB$183,M$9,FALSE))),"")</f>
        <v>157627.14289442162</v>
      </c>
      <c r="N16" s="103">
        <f ca="1">IFERROR(IF((VLOOKUP($E16,'Adj NEA Backsheet'!$D$5:$CB$183,N$9,FALSE))="","",(VLOOKUP($E16,'Adj NEA Backsheet'!$D$5:$CB$183,N$9,FALSE))),"")</f>
        <v>154076.73870762056</v>
      </c>
      <c r="O16" s="151">
        <f ca="1">IFERROR(IF((VLOOKUP($E16,'Adj NEA Backsheet'!$D$5:$CB$183,O$9,FALSE))="","",(VLOOKUP($E16,'Adj NEA Backsheet'!$D$5:$CB$183,O$9,FALSE))),"")</f>
        <v>155647.91016665963</v>
      </c>
      <c r="P16" s="102">
        <f ca="1">IFERROR(IF((VLOOKUP($E16,'Adj NEA Backsheet'!$D$5:$CB$183,P$9,FALSE))="","",(VLOOKUP($E16,'Adj NEA Backsheet'!$D$5:$CB$183,P$9,FALSE))),"")</f>
        <v>154046.30831167346</v>
      </c>
      <c r="Q16" s="103">
        <f ca="1">IFERROR(IF((VLOOKUP($E16,'NEA Backsheet'!$D$5:$CB$183,Q$9,FALSE))="","",(VLOOKUP($E16,'NEA Backsheet'!$D$5:$CB$183,Q$9,FALSE))),"")</f>
        <v>164968.28435285101</v>
      </c>
      <c r="R16" s="194">
        <f ca="1">IFERROR(IF((VLOOKUP($E16,'NEA Backsheet'!$D$5:$CB$183,R$9,FALSE))="","",(VLOOKUP($E16,'NEA Backsheet'!$D$5:$CB$183,R$9,FALSE))),"")</f>
        <v>162583.75721632876</v>
      </c>
    </row>
    <row r="17" spans="1:18" ht="15" customHeight="1" x14ac:dyDescent="0.3">
      <c r="A17" s="41">
        <v>3</v>
      </c>
      <c r="B17" s="77" t="str">
        <f ca="1">IFERROR(IF((VLOOKUP($E17,'Org List'!$AJ$10:$AL$190,3,FALSE))="","",(VLOOKUP($E17,'Org List'!$AJ$10:$AL$190,3,FALSE))),"")</f>
        <v>South East England Commissioning Region</v>
      </c>
      <c r="C17" s="78" t="str">
        <f ca="1">IFERROR(IF((VLOOKUP($E17,'Org List'!$AO$10:$AQ$190,3,FALSE))="","",(VLOOKUP($E17,'Org List'!$AO$10:$AQ$190,3,FALSE))),"")</f>
        <v/>
      </c>
      <c r="D17" s="93" t="str">
        <f ca="1">IFERROR(IF((VLOOKUP($E17,'Org List'!$AT$10:$AV$190,3,FALSE))="","",(VLOOKUP($E17,'Org List'!$AT$10:$AV$190,3,FALSE))),"")</f>
        <v/>
      </c>
      <c r="E17" s="77" t="str">
        <f t="shared" ca="1" si="0"/>
        <v>Y59</v>
      </c>
      <c r="F17" s="79" t="str">
        <f ca="1">IF(E17="","",VLOOKUP(E17,'Org List'!$J$9:$K$640,2,0))</f>
        <v>South East England Commissioning Region</v>
      </c>
      <c r="G17" s="100">
        <f ca="1">IFERROR(IF((VLOOKUP($E17,'Adj NEA Backsheet'!$D$5:$CB$183,G$9,FALSE))="","",(VLOOKUP($E17,'Adj NEA Backsheet'!$D$5:$CB$183,G$9,FALSE))),"")</f>
        <v>217796.12240732118</v>
      </c>
      <c r="H17" s="101">
        <f ca="1">IFERROR(IF((VLOOKUP($E17,'Adj NEA Backsheet'!$D$5:$CB$183,H$9,FALSE))="","",(VLOOKUP($E17,'Adj NEA Backsheet'!$D$5:$CB$183,H$9,FALSE))),"")</f>
        <v>216792.7857930953</v>
      </c>
      <c r="I17" s="101">
        <f ca="1">IFERROR(IF((VLOOKUP($E17,'Adj NEA Backsheet'!$D$5:$CB$183,I$9,FALSE))="","",(VLOOKUP($E17,'Adj NEA Backsheet'!$D$5:$CB$183,I$9,FALSE))),"")</f>
        <v>225339.80900376372</v>
      </c>
      <c r="J17" s="102">
        <f ca="1">IFERROR(IF((VLOOKUP($E17,'Adj NEA Backsheet'!$D$5:$CB$183,J$9,FALSE))="","",(VLOOKUP($E17,'Adj NEA Backsheet'!$D$5:$CB$183,J$9,FALSE))),"")</f>
        <v>224677.95172189045</v>
      </c>
      <c r="K17" s="100">
        <f ca="1">IFERROR(IF((VLOOKUP($E17,'Adj NEA Backsheet'!$D$5:$CB$183,K$9,FALSE))="","",(VLOOKUP($E17,'Adj NEA Backsheet'!$D$5:$CB$183,K$9,FALSE))),"")</f>
        <v>220837.98752625956</v>
      </c>
      <c r="L17" s="101">
        <f ca="1">IFERROR(IF((VLOOKUP($E17,'Adj NEA Backsheet'!$D$5:$CB$183,L$9,FALSE))="","",(VLOOKUP($E17,'Adj NEA Backsheet'!$D$5:$CB$183,L$9,FALSE))),"")</f>
        <v>220535.45074564053</v>
      </c>
      <c r="M17" s="101">
        <f ca="1">IFERROR(IF((VLOOKUP($E17,'Adj NEA Backsheet'!$D$5:$CB$183,M$9,FALSE))="","",(VLOOKUP($E17,'Adj NEA Backsheet'!$D$5:$CB$183,M$9,FALSE))),"")</f>
        <v>227226.24179750748</v>
      </c>
      <c r="N17" s="103">
        <f ca="1">IFERROR(IF((VLOOKUP($E17,'Adj NEA Backsheet'!$D$5:$CB$183,N$9,FALSE))="","",(VLOOKUP($E17,'Adj NEA Backsheet'!$D$5:$CB$183,N$9,FALSE))),"")</f>
        <v>222659.56171201952</v>
      </c>
      <c r="O17" s="151">
        <f ca="1">IFERROR(IF((VLOOKUP($E17,'Adj NEA Backsheet'!$D$5:$CB$183,O$9,FALSE))="","",(VLOOKUP($E17,'Adj NEA Backsheet'!$D$5:$CB$183,O$9,FALSE))),"")</f>
        <v>227730.10058903284</v>
      </c>
      <c r="P17" s="102">
        <f ca="1">IFERROR(IF((VLOOKUP($E17,'Adj NEA Backsheet'!$D$5:$CB$183,P$9,FALSE))="","",(VLOOKUP($E17,'Adj NEA Backsheet'!$D$5:$CB$183,P$9,FALSE))),"")</f>
        <v>225719.47136095024</v>
      </c>
      <c r="Q17" s="103">
        <f ca="1">IFERROR(IF((VLOOKUP($E17,'NEA Backsheet'!$D$5:$CB$183,Q$9,FALSE))="","",(VLOOKUP($E17,'NEA Backsheet'!$D$5:$CB$183,Q$9,FALSE))),"")</f>
        <v>237778.83195795107</v>
      </c>
      <c r="R17" s="194">
        <f ca="1">IFERROR(IF((VLOOKUP($E17,'NEA Backsheet'!$D$5:$CB$183,R$9,FALSE))="","",(VLOOKUP($E17,'NEA Backsheet'!$D$5:$CB$183,R$9,FALSE))),"")</f>
        <v>239236.56683459846</v>
      </c>
    </row>
    <row r="18" spans="1:18" ht="15" customHeight="1" x14ac:dyDescent="0.3">
      <c r="A18" s="41">
        <v>4</v>
      </c>
      <c r="B18" s="77" t="str">
        <f ca="1">IFERROR(IF((VLOOKUP($E18,'Org List'!$AJ$10:$AL$190,3,FALSE))="","",(VLOOKUP($E18,'Org List'!$AJ$10:$AL$190,3,FALSE))),"")</f>
        <v>Midlands Commissioning Region</v>
      </c>
      <c r="C18" s="78" t="str">
        <f ca="1">IFERROR(IF((VLOOKUP($E18,'Org List'!$AO$10:$AQ$190,3,FALSE))="","",(VLOOKUP($E18,'Org List'!$AO$10:$AQ$190,3,FALSE))),"")</f>
        <v/>
      </c>
      <c r="D18" s="93" t="str">
        <f ca="1">IFERROR(IF((VLOOKUP($E18,'Org List'!$AT$10:$AV$190,3,FALSE))="","",(VLOOKUP($E18,'Org List'!$AT$10:$AV$190,3,FALSE))),"")</f>
        <v/>
      </c>
      <c r="E18" s="77" t="str">
        <f t="shared" ca="1" si="0"/>
        <v>Y60</v>
      </c>
      <c r="F18" s="79" t="str">
        <f ca="1">IF(E18="","",VLOOKUP(E18,'Org List'!$J$9:$K$640,2,0))</f>
        <v>Midlands Commissioning Region</v>
      </c>
      <c r="G18" s="100" t="str">
        <f ca="1">IFERROR(IF((VLOOKUP($E18,'Adj NEA Backsheet'!$D$5:$CB$183,G$9,FALSE))="","",(VLOOKUP($E18,'Adj NEA Backsheet'!$D$5:$CB$183,G$9,FALSE))),"")</f>
        <v/>
      </c>
      <c r="H18" s="101" t="str">
        <f ca="1">IFERROR(IF((VLOOKUP($E18,'Adj NEA Backsheet'!$D$5:$CB$183,H$9,FALSE))="","",(VLOOKUP($E18,'Adj NEA Backsheet'!$D$5:$CB$183,H$9,FALSE))),"")</f>
        <v/>
      </c>
      <c r="I18" s="101" t="str">
        <f ca="1">IFERROR(IF((VLOOKUP($E18,'Adj NEA Backsheet'!$D$5:$CB$183,I$9,FALSE))="","",(VLOOKUP($E18,'Adj NEA Backsheet'!$D$5:$CB$183,I$9,FALSE))),"")</f>
        <v/>
      </c>
      <c r="J18" s="102" t="str">
        <f ca="1">IFERROR(IF((VLOOKUP($E18,'Adj NEA Backsheet'!$D$5:$CB$183,J$9,FALSE))="","",(VLOOKUP($E18,'Adj NEA Backsheet'!$D$5:$CB$183,J$9,FALSE))),"")</f>
        <v/>
      </c>
      <c r="K18" s="100" t="str">
        <f ca="1">IFERROR(IF((VLOOKUP($E18,'Adj NEA Backsheet'!$D$5:$CB$183,K$9,FALSE))="","",(VLOOKUP($E18,'Adj NEA Backsheet'!$D$5:$CB$183,K$9,FALSE))),"")</f>
        <v/>
      </c>
      <c r="L18" s="101" t="str">
        <f ca="1">IFERROR(IF((VLOOKUP($E18,'Adj NEA Backsheet'!$D$5:$CB$183,L$9,FALSE))="","",(VLOOKUP($E18,'Adj NEA Backsheet'!$D$5:$CB$183,L$9,FALSE))),"")</f>
        <v/>
      </c>
      <c r="M18" s="101" t="str">
        <f ca="1">IFERROR(IF((VLOOKUP($E18,'Adj NEA Backsheet'!$D$5:$CB$183,M$9,FALSE))="","",(VLOOKUP($E18,'Adj NEA Backsheet'!$D$5:$CB$183,M$9,FALSE))),"")</f>
        <v/>
      </c>
      <c r="N18" s="103" t="str">
        <f ca="1">IFERROR(IF((VLOOKUP($E18,'Adj NEA Backsheet'!$D$5:$CB$183,N$9,FALSE))="","",(VLOOKUP($E18,'Adj NEA Backsheet'!$D$5:$CB$183,N$9,FALSE))),"")</f>
        <v/>
      </c>
      <c r="O18" s="151" t="str">
        <f ca="1">IFERROR(IF((VLOOKUP($E18,'Adj NEA Backsheet'!$D$5:$CB$183,O$9,FALSE))="","",(VLOOKUP($E18,'Adj NEA Backsheet'!$D$5:$CB$183,O$9,FALSE))),"")</f>
        <v/>
      </c>
      <c r="P18" s="102" t="str">
        <f ca="1">IFERROR(IF((VLOOKUP($E18,'Adj NEA Backsheet'!$D$5:$CB$183,P$9,FALSE))="","",(VLOOKUP($E18,'Adj NEA Backsheet'!$D$5:$CB$183,P$9,FALSE))),"")</f>
        <v/>
      </c>
      <c r="Q18" s="103" t="str">
        <f ca="1">IFERROR(IF((VLOOKUP($E18,'NEA Backsheet'!$D$5:$CB$183,Q$9,FALSE))="","",(VLOOKUP($E18,'NEA Backsheet'!$D$5:$CB$183,Q$9,FALSE))),"")</f>
        <v/>
      </c>
      <c r="R18" s="194" t="str">
        <f ca="1">IFERROR(IF((VLOOKUP($E18,'NEA Backsheet'!$D$5:$CB$183,R$9,FALSE))="","",(VLOOKUP($E18,'NEA Backsheet'!$D$5:$CB$183,R$9,FALSE))),"")</f>
        <v/>
      </c>
    </row>
    <row r="19" spans="1:18" ht="15" customHeight="1" x14ac:dyDescent="0.3">
      <c r="A19" s="41">
        <v>5</v>
      </c>
      <c r="B19" s="77" t="str">
        <f ca="1">IFERROR(IF((VLOOKUP($E19,'Org List'!$AJ$10:$AL$190,3,FALSE))="","",(VLOOKUP($E19,'Org List'!$AJ$10:$AL$190,3,FALSE))),"")</f>
        <v>East of England Commissioning Region</v>
      </c>
      <c r="C19" s="78" t="str">
        <f ca="1">IFERROR(IF((VLOOKUP($E19,'Org List'!$AO$10:$AQ$190,3,FALSE))="","",(VLOOKUP($E19,'Org List'!$AO$10:$AQ$190,3,FALSE))),"")</f>
        <v/>
      </c>
      <c r="D19" s="93" t="str">
        <f ca="1">IFERROR(IF((VLOOKUP($E19,'Org List'!$AT$10:$AV$190,3,FALSE))="","",(VLOOKUP($E19,'Org List'!$AT$10:$AV$190,3,FALSE))),"")</f>
        <v/>
      </c>
      <c r="E19" s="77" t="str">
        <f t="shared" ca="1" si="0"/>
        <v>Y61</v>
      </c>
      <c r="F19" s="79" t="str">
        <f ca="1">IF(E19="","",VLOOKUP(E19,'Org List'!$J$9:$K$640,2,0))</f>
        <v>East of England Commissioning Region</v>
      </c>
      <c r="G19" s="100" t="str">
        <f ca="1">IFERROR(IF((VLOOKUP($E19,'Adj NEA Backsheet'!$D$5:$CB$183,G$9,FALSE))="","",(VLOOKUP($E19,'Adj NEA Backsheet'!$D$5:$CB$183,G$9,FALSE))),"")</f>
        <v/>
      </c>
      <c r="H19" s="101" t="str">
        <f ca="1">IFERROR(IF((VLOOKUP($E19,'Adj NEA Backsheet'!$D$5:$CB$183,H$9,FALSE))="","",(VLOOKUP($E19,'Adj NEA Backsheet'!$D$5:$CB$183,H$9,FALSE))),"")</f>
        <v/>
      </c>
      <c r="I19" s="101" t="str">
        <f ca="1">IFERROR(IF((VLOOKUP($E19,'Adj NEA Backsheet'!$D$5:$CB$183,I$9,FALSE))="","",(VLOOKUP($E19,'Adj NEA Backsheet'!$D$5:$CB$183,I$9,FALSE))),"")</f>
        <v/>
      </c>
      <c r="J19" s="102" t="str">
        <f ca="1">IFERROR(IF((VLOOKUP($E19,'Adj NEA Backsheet'!$D$5:$CB$183,J$9,FALSE))="","",(VLOOKUP($E19,'Adj NEA Backsheet'!$D$5:$CB$183,J$9,FALSE))),"")</f>
        <v/>
      </c>
      <c r="K19" s="100" t="str">
        <f ca="1">IFERROR(IF((VLOOKUP($E19,'Adj NEA Backsheet'!$D$5:$CB$183,K$9,FALSE))="","",(VLOOKUP($E19,'Adj NEA Backsheet'!$D$5:$CB$183,K$9,FALSE))),"")</f>
        <v/>
      </c>
      <c r="L19" s="101" t="str">
        <f ca="1">IFERROR(IF((VLOOKUP($E19,'Adj NEA Backsheet'!$D$5:$CB$183,L$9,FALSE))="","",(VLOOKUP($E19,'Adj NEA Backsheet'!$D$5:$CB$183,L$9,FALSE))),"")</f>
        <v/>
      </c>
      <c r="M19" s="101" t="str">
        <f ca="1">IFERROR(IF((VLOOKUP($E19,'Adj NEA Backsheet'!$D$5:$CB$183,M$9,FALSE))="","",(VLOOKUP($E19,'Adj NEA Backsheet'!$D$5:$CB$183,M$9,FALSE))),"")</f>
        <v/>
      </c>
      <c r="N19" s="103" t="str">
        <f ca="1">IFERROR(IF((VLOOKUP($E19,'Adj NEA Backsheet'!$D$5:$CB$183,N$9,FALSE))="","",(VLOOKUP($E19,'Adj NEA Backsheet'!$D$5:$CB$183,N$9,FALSE))),"")</f>
        <v/>
      </c>
      <c r="O19" s="151" t="str">
        <f ca="1">IFERROR(IF((VLOOKUP($E19,'Adj NEA Backsheet'!$D$5:$CB$183,O$9,FALSE))="","",(VLOOKUP($E19,'Adj NEA Backsheet'!$D$5:$CB$183,O$9,FALSE))),"")</f>
        <v/>
      </c>
      <c r="P19" s="102" t="str">
        <f ca="1">IFERROR(IF((VLOOKUP($E19,'Adj NEA Backsheet'!$D$5:$CB$183,P$9,FALSE))="","",(VLOOKUP($E19,'Adj NEA Backsheet'!$D$5:$CB$183,P$9,FALSE))),"")</f>
        <v/>
      </c>
      <c r="Q19" s="103" t="str">
        <f ca="1">IFERROR(IF((VLOOKUP($E19,'NEA Backsheet'!$D$5:$CB$183,Q$9,FALSE))="","",(VLOOKUP($E19,'NEA Backsheet'!$D$5:$CB$183,Q$9,FALSE))),"")</f>
        <v/>
      </c>
      <c r="R19" s="194" t="str">
        <f ca="1">IFERROR(IF((VLOOKUP($E19,'NEA Backsheet'!$D$5:$CB$183,R$9,FALSE))="","",(VLOOKUP($E19,'NEA Backsheet'!$D$5:$CB$183,R$9,FALSE))),"")</f>
        <v/>
      </c>
    </row>
    <row r="20" spans="1:18" ht="15" customHeight="1" x14ac:dyDescent="0.3">
      <c r="A20" s="41">
        <v>6</v>
      </c>
      <c r="B20" s="77" t="str">
        <f ca="1">IFERROR(IF((VLOOKUP($E20,'Org List'!$AJ$10:$AL$190,3,FALSE))="","",(VLOOKUP($E20,'Org List'!$AJ$10:$AL$190,3,FALSE))),"")</f>
        <v>North West Commissioning Region</v>
      </c>
      <c r="C20" s="78" t="str">
        <f ca="1">IFERROR(IF((VLOOKUP($E20,'Org List'!$AO$10:$AQ$190,3,FALSE))="","",(VLOOKUP($E20,'Org List'!$AO$10:$AQ$190,3,FALSE))),"")</f>
        <v/>
      </c>
      <c r="D20" s="93" t="str">
        <f ca="1">IFERROR(IF((VLOOKUP($E20,'Org List'!$AT$10:$AV$190,3,FALSE))="","",(VLOOKUP($E20,'Org List'!$AT$10:$AV$190,3,FALSE))),"")</f>
        <v/>
      </c>
      <c r="E20" s="77" t="str">
        <f t="shared" ca="1" si="0"/>
        <v>Y62</v>
      </c>
      <c r="F20" s="79" t="str">
        <f ca="1">IF(E20="","",VLOOKUP(E20,'Org List'!$J$9:$K$640,2,0))</f>
        <v>North West Commissioning Region</v>
      </c>
      <c r="G20" s="100" t="str">
        <f ca="1">IFERROR(IF((VLOOKUP($E20,'Adj NEA Backsheet'!$D$5:$CB$183,G$9,FALSE))="","",(VLOOKUP($E20,'Adj NEA Backsheet'!$D$5:$CB$183,G$9,FALSE))),"")</f>
        <v/>
      </c>
      <c r="H20" s="101" t="str">
        <f ca="1">IFERROR(IF((VLOOKUP($E20,'Adj NEA Backsheet'!$D$5:$CB$183,H$9,FALSE))="","",(VLOOKUP($E20,'Adj NEA Backsheet'!$D$5:$CB$183,H$9,FALSE))),"")</f>
        <v/>
      </c>
      <c r="I20" s="101" t="str">
        <f ca="1">IFERROR(IF((VLOOKUP($E20,'Adj NEA Backsheet'!$D$5:$CB$183,I$9,FALSE))="","",(VLOOKUP($E20,'Adj NEA Backsheet'!$D$5:$CB$183,I$9,FALSE))),"")</f>
        <v/>
      </c>
      <c r="J20" s="102" t="str">
        <f ca="1">IFERROR(IF((VLOOKUP($E20,'Adj NEA Backsheet'!$D$5:$CB$183,J$9,FALSE))="","",(VLOOKUP($E20,'Adj NEA Backsheet'!$D$5:$CB$183,J$9,FALSE))),"")</f>
        <v/>
      </c>
      <c r="K20" s="100" t="str">
        <f ca="1">IFERROR(IF((VLOOKUP($E20,'Adj NEA Backsheet'!$D$5:$CB$183,K$9,FALSE))="","",(VLOOKUP($E20,'Adj NEA Backsheet'!$D$5:$CB$183,K$9,FALSE))),"")</f>
        <v/>
      </c>
      <c r="L20" s="101" t="str">
        <f ca="1">IFERROR(IF((VLOOKUP($E20,'Adj NEA Backsheet'!$D$5:$CB$183,L$9,FALSE))="","",(VLOOKUP($E20,'Adj NEA Backsheet'!$D$5:$CB$183,L$9,FALSE))),"")</f>
        <v/>
      </c>
      <c r="M20" s="101" t="str">
        <f ca="1">IFERROR(IF((VLOOKUP($E20,'Adj NEA Backsheet'!$D$5:$CB$183,M$9,FALSE))="","",(VLOOKUP($E20,'Adj NEA Backsheet'!$D$5:$CB$183,M$9,FALSE))),"")</f>
        <v/>
      </c>
      <c r="N20" s="103" t="str">
        <f ca="1">IFERROR(IF((VLOOKUP($E20,'Adj NEA Backsheet'!$D$5:$CB$183,N$9,FALSE))="","",(VLOOKUP($E20,'Adj NEA Backsheet'!$D$5:$CB$183,N$9,FALSE))),"")</f>
        <v/>
      </c>
      <c r="O20" s="151" t="str">
        <f ca="1">IFERROR(IF((VLOOKUP($E20,'Adj NEA Backsheet'!$D$5:$CB$183,O$9,FALSE))="","",(VLOOKUP($E20,'Adj NEA Backsheet'!$D$5:$CB$183,O$9,FALSE))),"")</f>
        <v/>
      </c>
      <c r="P20" s="102" t="str">
        <f ca="1">IFERROR(IF((VLOOKUP($E20,'Adj NEA Backsheet'!$D$5:$CB$183,P$9,FALSE))="","",(VLOOKUP($E20,'Adj NEA Backsheet'!$D$5:$CB$183,P$9,FALSE))),"")</f>
        <v/>
      </c>
      <c r="Q20" s="103" t="str">
        <f ca="1">IFERROR(IF((VLOOKUP($E20,'NEA Backsheet'!$D$5:$CB$183,Q$9,FALSE))="","",(VLOOKUP($E20,'NEA Backsheet'!$D$5:$CB$183,Q$9,FALSE))),"")</f>
        <v/>
      </c>
      <c r="R20" s="194" t="str">
        <f ca="1">IFERROR(IF((VLOOKUP($E20,'NEA Backsheet'!$D$5:$CB$183,R$9,FALSE))="","",(VLOOKUP($E20,'NEA Backsheet'!$D$5:$CB$183,R$9,FALSE))),"")</f>
        <v/>
      </c>
    </row>
    <row r="21" spans="1:18" ht="15" customHeight="1" x14ac:dyDescent="0.3">
      <c r="A21" s="41">
        <v>7</v>
      </c>
      <c r="B21" s="77" t="str">
        <f ca="1">IFERROR(IF((VLOOKUP($E21,'Org List'!$AJ$10:$AL$190,3,FALSE))="","",(VLOOKUP($E21,'Org List'!$AJ$10:$AL$190,3,FALSE))),"")</f>
        <v>North East and Yorkshire Commissioning Region</v>
      </c>
      <c r="C21" s="78" t="str">
        <f ca="1">IFERROR(IF((VLOOKUP($E21,'Org List'!$AO$10:$AQ$190,3,FALSE))="","",(VLOOKUP($E21,'Org List'!$AO$10:$AQ$190,3,FALSE))),"")</f>
        <v/>
      </c>
      <c r="D21" s="93" t="str">
        <f ca="1">IFERROR(IF((VLOOKUP($E21,'Org List'!$AT$10:$AV$190,3,FALSE))="","",(VLOOKUP($E21,'Org List'!$AT$10:$AV$190,3,FALSE))),"")</f>
        <v/>
      </c>
      <c r="E21" s="77" t="str">
        <f t="shared" ca="1" si="0"/>
        <v>Y63</v>
      </c>
      <c r="F21" s="79" t="str">
        <f ca="1">IF(E21="","",VLOOKUP(E21,'Org List'!$J$9:$K$640,2,0))</f>
        <v>North East and Yorkshire Commissioning Region</v>
      </c>
      <c r="G21" s="100" t="str">
        <f ca="1">IFERROR(IF((VLOOKUP($E21,'Adj NEA Backsheet'!$D$5:$CB$183,G$9,FALSE))="","",(VLOOKUP($E21,'Adj NEA Backsheet'!$D$5:$CB$183,G$9,FALSE))),"")</f>
        <v/>
      </c>
      <c r="H21" s="101" t="str">
        <f ca="1">IFERROR(IF((VLOOKUP($E21,'Adj NEA Backsheet'!$D$5:$CB$183,H$9,FALSE))="","",(VLOOKUP($E21,'Adj NEA Backsheet'!$D$5:$CB$183,H$9,FALSE))),"")</f>
        <v/>
      </c>
      <c r="I21" s="101" t="str">
        <f ca="1">IFERROR(IF((VLOOKUP($E21,'Adj NEA Backsheet'!$D$5:$CB$183,I$9,FALSE))="","",(VLOOKUP($E21,'Adj NEA Backsheet'!$D$5:$CB$183,I$9,FALSE))),"")</f>
        <v/>
      </c>
      <c r="J21" s="102" t="str">
        <f ca="1">IFERROR(IF((VLOOKUP($E21,'Adj NEA Backsheet'!$D$5:$CB$183,J$9,FALSE))="","",(VLOOKUP($E21,'Adj NEA Backsheet'!$D$5:$CB$183,J$9,FALSE))),"")</f>
        <v/>
      </c>
      <c r="K21" s="100" t="str">
        <f ca="1">IFERROR(IF((VLOOKUP($E21,'Adj NEA Backsheet'!$D$5:$CB$183,K$9,FALSE))="","",(VLOOKUP($E21,'Adj NEA Backsheet'!$D$5:$CB$183,K$9,FALSE))),"")</f>
        <v/>
      </c>
      <c r="L21" s="101" t="str">
        <f ca="1">IFERROR(IF((VLOOKUP($E21,'Adj NEA Backsheet'!$D$5:$CB$183,L$9,FALSE))="","",(VLOOKUP($E21,'Adj NEA Backsheet'!$D$5:$CB$183,L$9,FALSE))),"")</f>
        <v/>
      </c>
      <c r="M21" s="101" t="str">
        <f ca="1">IFERROR(IF((VLOOKUP($E21,'Adj NEA Backsheet'!$D$5:$CB$183,M$9,FALSE))="","",(VLOOKUP($E21,'Adj NEA Backsheet'!$D$5:$CB$183,M$9,FALSE))),"")</f>
        <v/>
      </c>
      <c r="N21" s="103" t="str">
        <f ca="1">IFERROR(IF((VLOOKUP($E21,'Adj NEA Backsheet'!$D$5:$CB$183,N$9,FALSE))="","",(VLOOKUP($E21,'Adj NEA Backsheet'!$D$5:$CB$183,N$9,FALSE))),"")</f>
        <v/>
      </c>
      <c r="O21" s="151" t="str">
        <f ca="1">IFERROR(IF((VLOOKUP($E21,'Adj NEA Backsheet'!$D$5:$CB$183,O$9,FALSE))="","",(VLOOKUP($E21,'Adj NEA Backsheet'!$D$5:$CB$183,O$9,FALSE))),"")</f>
        <v/>
      </c>
      <c r="P21" s="102" t="str">
        <f ca="1">IFERROR(IF((VLOOKUP($E21,'Adj NEA Backsheet'!$D$5:$CB$183,P$9,FALSE))="","",(VLOOKUP($E21,'Adj NEA Backsheet'!$D$5:$CB$183,P$9,FALSE))),"")</f>
        <v/>
      </c>
      <c r="Q21" s="103" t="str">
        <f ca="1">IFERROR(IF((VLOOKUP($E21,'NEA Backsheet'!$D$5:$CB$183,Q$9,FALSE))="","",(VLOOKUP($E21,'NEA Backsheet'!$D$5:$CB$183,Q$9,FALSE))),"")</f>
        <v/>
      </c>
      <c r="R21" s="194" t="str">
        <f ca="1">IFERROR(IF((VLOOKUP($E21,'NEA Backsheet'!$D$5:$CB$183,R$9,FALSE))="","",(VLOOKUP($E21,'NEA Backsheet'!$D$5:$CB$183,R$9,FALSE))),"")</f>
        <v/>
      </c>
    </row>
    <row r="22" spans="1:18" ht="15" customHeight="1" x14ac:dyDescent="0.3">
      <c r="A22" s="41">
        <v>8</v>
      </c>
      <c r="B22" s="77" t="str">
        <f ca="1">IFERROR(IF((VLOOKUP($E22,'Org List'!$AJ$10:$AL$190,3,FALSE))="","",(VLOOKUP($E22,'Org List'!$AJ$10:$AL$190,3,FALSE))),"")</f>
        <v/>
      </c>
      <c r="C22" s="78" t="str">
        <f ca="1">IFERROR(IF((VLOOKUP($E22,'Org List'!$AO$10:$AQ$190,3,FALSE))="","",(VLOOKUP($E22,'Org List'!$AO$10:$AQ$190,3,FALSE))),"")</f>
        <v>North East Region</v>
      </c>
      <c r="D22" s="93" t="str">
        <f ca="1">IFERROR(IF((VLOOKUP($E22,'Org List'!$AT$10:$AV$190,3,FALSE))="","",(VLOOKUP($E22,'Org List'!$AT$10:$AV$190,3,FALSE))),"")</f>
        <v/>
      </c>
      <c r="E22" s="77" t="str">
        <f t="shared" ca="1" si="0"/>
        <v>E12000001</v>
      </c>
      <c r="F22" s="79" t="str">
        <f ca="1">IF(E22="","",VLOOKUP(E22,'Org List'!$J$9:$K$640,2,0))</f>
        <v>North East Region</v>
      </c>
      <c r="G22" s="100">
        <f ca="1">IFERROR(IF((VLOOKUP($E22,'Adj NEA Backsheet'!$D$5:$CB$183,G$9,FALSE))="","",(VLOOKUP($E22,'Adj NEA Backsheet'!$D$5:$CB$183,G$9,FALSE))),"")</f>
        <v>79944.426701527016</v>
      </c>
      <c r="H22" s="101">
        <f ca="1">IFERROR(IF((VLOOKUP($E22,'Adj NEA Backsheet'!$D$5:$CB$183,H$9,FALSE))="","",(VLOOKUP($E22,'Adj NEA Backsheet'!$D$5:$CB$183,H$9,FALSE))),"")</f>
        <v>80548.976128816779</v>
      </c>
      <c r="I22" s="101">
        <f ca="1">IFERROR(IF((VLOOKUP($E22,'Adj NEA Backsheet'!$D$5:$CB$183,I$9,FALSE))="","",(VLOOKUP($E22,'Adj NEA Backsheet'!$D$5:$CB$183,I$9,FALSE))),"")</f>
        <v>85139.709316246881</v>
      </c>
      <c r="J22" s="102">
        <f ca="1">IFERROR(IF((VLOOKUP($E22,'Adj NEA Backsheet'!$D$5:$CB$183,J$9,FALSE))="","",(VLOOKUP($E22,'Adj NEA Backsheet'!$D$5:$CB$183,J$9,FALSE))),"")</f>
        <v>84730.430807441066</v>
      </c>
      <c r="K22" s="100">
        <f ca="1">IFERROR(IF((VLOOKUP($E22,'Adj NEA Backsheet'!$D$5:$CB$183,K$9,FALSE))="","",(VLOOKUP($E22,'Adj NEA Backsheet'!$D$5:$CB$183,K$9,FALSE))),"")</f>
        <v>84164.702946798672</v>
      </c>
      <c r="L22" s="101">
        <f ca="1">IFERROR(IF((VLOOKUP($E22,'Adj NEA Backsheet'!$D$5:$CB$183,L$9,FALSE))="","",(VLOOKUP($E22,'Adj NEA Backsheet'!$D$5:$CB$183,L$9,FALSE))),"")</f>
        <v>83951.492888148015</v>
      </c>
      <c r="M22" s="101">
        <f ca="1">IFERROR(IF((VLOOKUP($E22,'Adj NEA Backsheet'!$D$5:$CB$183,M$9,FALSE))="","",(VLOOKUP($E22,'Adj NEA Backsheet'!$D$5:$CB$183,M$9,FALSE))),"")</f>
        <v>85967.170407039201</v>
      </c>
      <c r="N22" s="103">
        <f ca="1">IFERROR(IF((VLOOKUP($E22,'Adj NEA Backsheet'!$D$5:$CB$183,N$9,FALSE))="","",(VLOOKUP($E22,'Adj NEA Backsheet'!$D$5:$CB$183,N$9,FALSE))),"")</f>
        <v>85034.259704965516</v>
      </c>
      <c r="O22" s="151">
        <f ca="1">IFERROR(IF((VLOOKUP($E22,'Adj NEA Backsheet'!$D$5:$CB$183,O$9,FALSE))="","",(VLOOKUP($E22,'Adj NEA Backsheet'!$D$5:$CB$183,O$9,FALSE))),"")</f>
        <v>84086.900939935469</v>
      </c>
      <c r="P22" s="102">
        <f ca="1">IFERROR(IF((VLOOKUP($E22,'Adj NEA Backsheet'!$D$5:$CB$183,P$9,FALSE))="","",(VLOOKUP($E22,'Adj NEA Backsheet'!$D$5:$CB$183,P$9,FALSE))),"")</f>
        <v>83582.64378107831</v>
      </c>
      <c r="Q22" s="103">
        <f ca="1">IFERROR(IF((VLOOKUP($E22,'NEA Backsheet'!$D$5:$CB$183,Q$9,FALSE))="","",(VLOOKUP($E22,'NEA Backsheet'!$D$5:$CB$183,Q$9,FALSE))),"")</f>
        <v>88144.451166325423</v>
      </c>
      <c r="R22" s="194">
        <f ca="1">IFERROR(IF((VLOOKUP($E22,'NEA Backsheet'!$D$5:$CB$183,R$9,FALSE))="","",(VLOOKUP($E22,'NEA Backsheet'!$D$5:$CB$183,R$9,FALSE))),"")</f>
        <v>89636.060284403095</v>
      </c>
    </row>
    <row r="23" spans="1:18" ht="15" customHeight="1" x14ac:dyDescent="0.3">
      <c r="A23" s="41">
        <v>9</v>
      </c>
      <c r="B23" s="77" t="str">
        <f ca="1">IFERROR(IF((VLOOKUP($E23,'Org List'!$AJ$10:$AL$190,3,FALSE))="","",(VLOOKUP($E23,'Org List'!$AJ$10:$AL$190,3,FALSE))),"")</f>
        <v/>
      </c>
      <c r="C23" s="78" t="str">
        <f ca="1">IFERROR(IF((VLOOKUP($E23,'Org List'!$AO$10:$AQ$190,3,FALSE))="","",(VLOOKUP($E23,'Org List'!$AO$10:$AQ$190,3,FALSE))),"")</f>
        <v>North West Region</v>
      </c>
      <c r="D23" s="93" t="str">
        <f ca="1">IFERROR(IF((VLOOKUP($E23,'Org List'!$AT$10:$AV$190,3,FALSE))="","",(VLOOKUP($E23,'Org List'!$AT$10:$AV$190,3,FALSE))),"")</f>
        <v/>
      </c>
      <c r="E23" s="77" t="str">
        <f t="shared" ca="1" si="0"/>
        <v>E12000002</v>
      </c>
      <c r="F23" s="79" t="str">
        <f ca="1">IF(E23="","",VLOOKUP(E23,'Org List'!$J$9:$K$640,2,0))</f>
        <v>North West Region</v>
      </c>
      <c r="G23" s="100">
        <f ca="1">IFERROR(IF((VLOOKUP($E23,'Adj NEA Backsheet'!$D$5:$CB$183,G$9,FALSE))="","",(VLOOKUP($E23,'Adj NEA Backsheet'!$D$5:$CB$183,G$9,FALSE))),"")</f>
        <v>222041.10067855098</v>
      </c>
      <c r="H23" s="101">
        <f ca="1">IFERROR(IF((VLOOKUP($E23,'Adj NEA Backsheet'!$D$5:$CB$183,H$9,FALSE))="","",(VLOOKUP($E23,'Adj NEA Backsheet'!$D$5:$CB$183,H$9,FALSE))),"")</f>
        <v>223698.79306492317</v>
      </c>
      <c r="I23" s="101">
        <f ca="1">IFERROR(IF((VLOOKUP($E23,'Adj NEA Backsheet'!$D$5:$CB$183,I$9,FALSE))="","",(VLOOKUP($E23,'Adj NEA Backsheet'!$D$5:$CB$183,I$9,FALSE))),"")</f>
        <v>240053.68205484125</v>
      </c>
      <c r="J23" s="102">
        <f ca="1">IFERROR(IF((VLOOKUP($E23,'Adj NEA Backsheet'!$D$5:$CB$183,J$9,FALSE))="","",(VLOOKUP($E23,'Adj NEA Backsheet'!$D$5:$CB$183,J$9,FALSE))),"")</f>
        <v>234684.13624829918</v>
      </c>
      <c r="K23" s="100">
        <f ca="1">IFERROR(IF((VLOOKUP($E23,'Adj NEA Backsheet'!$D$5:$CB$183,K$9,FALSE))="","",(VLOOKUP($E23,'Adj NEA Backsheet'!$D$5:$CB$183,K$9,FALSE))),"")</f>
        <v>229264.04656195198</v>
      </c>
      <c r="L23" s="101">
        <f ca="1">IFERROR(IF((VLOOKUP($E23,'Adj NEA Backsheet'!$D$5:$CB$183,L$9,FALSE))="","",(VLOOKUP($E23,'Adj NEA Backsheet'!$D$5:$CB$183,L$9,FALSE))),"")</f>
        <v>227623.67833303273</v>
      </c>
      <c r="M23" s="101">
        <f ca="1">IFERROR(IF((VLOOKUP($E23,'Adj NEA Backsheet'!$D$5:$CB$183,M$9,FALSE))="","",(VLOOKUP($E23,'Adj NEA Backsheet'!$D$5:$CB$183,M$9,FALSE))),"")</f>
        <v>238385.12168943835</v>
      </c>
      <c r="N23" s="103">
        <f ca="1">IFERROR(IF((VLOOKUP($E23,'Adj NEA Backsheet'!$D$5:$CB$183,N$9,FALSE))="","",(VLOOKUP($E23,'Adj NEA Backsheet'!$D$5:$CB$183,N$9,FALSE))),"")</f>
        <v>232188.8628860637</v>
      </c>
      <c r="O23" s="151">
        <f ca="1">IFERROR(IF((VLOOKUP($E23,'Adj NEA Backsheet'!$D$5:$CB$183,O$9,FALSE))="","",(VLOOKUP($E23,'Adj NEA Backsheet'!$D$5:$CB$183,O$9,FALSE))),"")</f>
        <v>239799.40886522474</v>
      </c>
      <c r="P23" s="102">
        <f ca="1">IFERROR(IF((VLOOKUP($E23,'Adj NEA Backsheet'!$D$5:$CB$183,P$9,FALSE))="","",(VLOOKUP($E23,'Adj NEA Backsheet'!$D$5:$CB$183,P$9,FALSE))),"")</f>
        <v>237468.38134964975</v>
      </c>
      <c r="Q23" s="103">
        <f ca="1">IFERROR(IF((VLOOKUP($E23,'NEA Backsheet'!$D$5:$CB$183,Q$9,FALSE))="","",(VLOOKUP($E23,'NEA Backsheet'!$D$5:$CB$183,Q$9,FALSE))),"")</f>
        <v>250812.95859688753</v>
      </c>
      <c r="R23" s="194">
        <f ca="1">IFERROR(IF((VLOOKUP($E23,'NEA Backsheet'!$D$5:$CB$183,R$9,FALSE))="","",(VLOOKUP($E23,'NEA Backsheet'!$D$5:$CB$183,R$9,FALSE))),"")</f>
        <v>248819.33856552883</v>
      </c>
    </row>
    <row r="24" spans="1:18" ht="15" customHeight="1" x14ac:dyDescent="0.3">
      <c r="A24" s="41">
        <v>10</v>
      </c>
      <c r="B24" s="77" t="str">
        <f ca="1">IFERROR(IF((VLOOKUP($E24,'Org List'!$AJ$10:$AL$190,3,FALSE))="","",(VLOOKUP($E24,'Org List'!$AJ$10:$AL$190,3,FALSE))),"")</f>
        <v/>
      </c>
      <c r="C24" s="78" t="str">
        <f ca="1">IFERROR(IF((VLOOKUP($E24,'Org List'!$AO$10:$AQ$190,3,FALSE))="","",(VLOOKUP($E24,'Org List'!$AO$10:$AQ$190,3,FALSE))),"")</f>
        <v>Yorkshire and The Humber Region</v>
      </c>
      <c r="D24" s="93" t="str">
        <f ca="1">IFERROR(IF((VLOOKUP($E24,'Org List'!$AT$10:$AV$190,3,FALSE))="","",(VLOOKUP($E24,'Org List'!$AT$10:$AV$190,3,FALSE))),"")</f>
        <v/>
      </c>
      <c r="E24" s="77" t="str">
        <f t="shared" ca="1" si="0"/>
        <v>E12000003</v>
      </c>
      <c r="F24" s="79" t="str">
        <f ca="1">IF(E24="","",VLOOKUP(E24,'Org List'!$J$9:$K$640,2,0))</f>
        <v>Yorkshire and The Humber Region</v>
      </c>
      <c r="G24" s="100">
        <f ca="1">IFERROR(IF((VLOOKUP($E24,'Adj NEA Backsheet'!$D$5:$CB$183,G$9,FALSE))="","",(VLOOKUP($E24,'Adj NEA Backsheet'!$D$5:$CB$183,G$9,FALSE))),"")</f>
        <v>150106.22789719264</v>
      </c>
      <c r="H24" s="101">
        <f ca="1">IFERROR(IF((VLOOKUP($E24,'Adj NEA Backsheet'!$D$5:$CB$183,H$9,FALSE))="","",(VLOOKUP($E24,'Adj NEA Backsheet'!$D$5:$CB$183,H$9,FALSE))),"")</f>
        <v>149056.77365693211</v>
      </c>
      <c r="I24" s="101">
        <f ca="1">IFERROR(IF((VLOOKUP($E24,'Adj NEA Backsheet'!$D$5:$CB$183,I$9,FALSE))="","",(VLOOKUP($E24,'Adj NEA Backsheet'!$D$5:$CB$183,I$9,FALSE))),"")</f>
        <v>156278.12631577067</v>
      </c>
      <c r="J24" s="102">
        <f ca="1">IFERROR(IF((VLOOKUP($E24,'Adj NEA Backsheet'!$D$5:$CB$183,J$9,FALSE))="","",(VLOOKUP($E24,'Adj NEA Backsheet'!$D$5:$CB$183,J$9,FALSE))),"")</f>
        <v>155419.40331504834</v>
      </c>
      <c r="K24" s="100">
        <f ca="1">IFERROR(IF((VLOOKUP($E24,'Adj NEA Backsheet'!$D$5:$CB$183,K$9,FALSE))="","",(VLOOKUP($E24,'Adj NEA Backsheet'!$D$5:$CB$183,K$9,FALSE))),"")</f>
        <v>154871.91052177694</v>
      </c>
      <c r="L24" s="101">
        <f ca="1">IFERROR(IF((VLOOKUP($E24,'Adj NEA Backsheet'!$D$5:$CB$183,L$9,FALSE))="","",(VLOOKUP($E24,'Adj NEA Backsheet'!$D$5:$CB$183,L$9,FALSE))),"")</f>
        <v>153060.32579875266</v>
      </c>
      <c r="M24" s="101">
        <f ca="1">IFERROR(IF((VLOOKUP($E24,'Adj NEA Backsheet'!$D$5:$CB$183,M$9,FALSE))="","",(VLOOKUP($E24,'Adj NEA Backsheet'!$D$5:$CB$183,M$9,FALSE))),"")</f>
        <v>156695.63168103131</v>
      </c>
      <c r="N24" s="103">
        <f ca="1">IFERROR(IF((VLOOKUP($E24,'Adj NEA Backsheet'!$D$5:$CB$183,N$9,FALSE))="","",(VLOOKUP($E24,'Adj NEA Backsheet'!$D$5:$CB$183,N$9,FALSE))),"")</f>
        <v>157359.39447800574</v>
      </c>
      <c r="O24" s="151">
        <f ca="1">IFERROR(IF((VLOOKUP($E24,'Adj NEA Backsheet'!$D$5:$CB$183,O$9,FALSE))="","",(VLOOKUP($E24,'Adj NEA Backsheet'!$D$5:$CB$183,O$9,FALSE))),"")</f>
        <v>155978.86565207972</v>
      </c>
      <c r="P24" s="102">
        <f ca="1">IFERROR(IF((VLOOKUP($E24,'Adj NEA Backsheet'!$D$5:$CB$183,P$9,FALSE))="","",(VLOOKUP($E24,'Adj NEA Backsheet'!$D$5:$CB$183,P$9,FALSE))),"")</f>
        <v>153922.80068806469</v>
      </c>
      <c r="Q24" s="103">
        <f ca="1">IFERROR(IF((VLOOKUP($E24,'NEA Backsheet'!$D$5:$CB$183,Q$9,FALSE))="","",(VLOOKUP($E24,'NEA Backsheet'!$D$5:$CB$183,Q$9,FALSE))),"")</f>
        <v>160534.51587478654</v>
      </c>
      <c r="R24" s="194">
        <f ca="1">IFERROR(IF((VLOOKUP($E24,'NEA Backsheet'!$D$5:$CB$183,R$9,FALSE))="","",(VLOOKUP($E24,'NEA Backsheet'!$D$5:$CB$183,R$9,FALSE))),"")</f>
        <v>158810.57596968469</v>
      </c>
    </row>
    <row r="25" spans="1:18" ht="15" customHeight="1" x14ac:dyDescent="0.3">
      <c r="A25" s="41">
        <v>11</v>
      </c>
      <c r="B25" s="77" t="str">
        <f ca="1">IFERROR(IF((VLOOKUP($E25,'Org List'!$AJ$10:$AL$190,3,FALSE))="","",(VLOOKUP($E25,'Org List'!$AJ$10:$AL$190,3,FALSE))),"")</f>
        <v/>
      </c>
      <c r="C25" s="78" t="str">
        <f ca="1">IFERROR(IF((VLOOKUP($E25,'Org List'!$AO$10:$AQ$190,3,FALSE))="","",(VLOOKUP($E25,'Org List'!$AO$10:$AQ$190,3,FALSE))),"")</f>
        <v>East Midlands Region</v>
      </c>
      <c r="D25" s="93" t="str">
        <f ca="1">IFERROR(IF((VLOOKUP($E25,'Org List'!$AT$10:$AV$190,3,FALSE))="","",(VLOOKUP($E25,'Org List'!$AT$10:$AV$190,3,FALSE))),"")</f>
        <v/>
      </c>
      <c r="E25" s="77" t="str">
        <f t="shared" ca="1" si="0"/>
        <v>E12000004</v>
      </c>
      <c r="F25" s="79" t="str">
        <f ca="1">IF(E25="","",VLOOKUP(E25,'Org List'!$J$9:$K$640,2,0))</f>
        <v>East Midlands Region</v>
      </c>
      <c r="G25" s="100">
        <f ca="1">IFERROR(IF((VLOOKUP($E25,'Adj NEA Backsheet'!$D$5:$CB$183,G$9,FALSE))="","",(VLOOKUP($E25,'Adj NEA Backsheet'!$D$5:$CB$183,G$9,FALSE))),"")</f>
        <v>123614.93001482348</v>
      </c>
      <c r="H25" s="101">
        <f ca="1">IFERROR(IF((VLOOKUP($E25,'Adj NEA Backsheet'!$D$5:$CB$183,H$9,FALSE))="","",(VLOOKUP($E25,'Adj NEA Backsheet'!$D$5:$CB$183,H$9,FALSE))),"")</f>
        <v>123485.92891041345</v>
      </c>
      <c r="I25" s="101">
        <f ca="1">IFERROR(IF((VLOOKUP($E25,'Adj NEA Backsheet'!$D$5:$CB$183,I$9,FALSE))="","",(VLOOKUP($E25,'Adj NEA Backsheet'!$D$5:$CB$183,I$9,FALSE))),"")</f>
        <v>127955.35068277887</v>
      </c>
      <c r="J25" s="102">
        <f ca="1">IFERROR(IF((VLOOKUP($E25,'Adj NEA Backsheet'!$D$5:$CB$183,J$9,FALSE))="","",(VLOOKUP($E25,'Adj NEA Backsheet'!$D$5:$CB$183,J$9,FALSE))),"")</f>
        <v>128022.05348838952</v>
      </c>
      <c r="K25" s="100">
        <f ca="1">IFERROR(IF((VLOOKUP($E25,'Adj NEA Backsheet'!$D$5:$CB$183,K$9,FALSE))="","",(VLOOKUP($E25,'Adj NEA Backsheet'!$D$5:$CB$183,K$9,FALSE))),"")</f>
        <v>127396.14204130424</v>
      </c>
      <c r="L25" s="101">
        <f ca="1">IFERROR(IF((VLOOKUP($E25,'Adj NEA Backsheet'!$D$5:$CB$183,L$9,FALSE))="","",(VLOOKUP($E25,'Adj NEA Backsheet'!$D$5:$CB$183,L$9,FALSE))),"")</f>
        <v>126667.28892149539</v>
      </c>
      <c r="M25" s="101">
        <f ca="1">IFERROR(IF((VLOOKUP($E25,'Adj NEA Backsheet'!$D$5:$CB$183,M$9,FALSE))="","",(VLOOKUP($E25,'Adj NEA Backsheet'!$D$5:$CB$183,M$9,FALSE))),"")</f>
        <v>130686.57050297057</v>
      </c>
      <c r="N25" s="103">
        <f ca="1">IFERROR(IF((VLOOKUP($E25,'Adj NEA Backsheet'!$D$5:$CB$183,N$9,FALSE))="","",(VLOOKUP($E25,'Adj NEA Backsheet'!$D$5:$CB$183,N$9,FALSE))),"")</f>
        <v>130401.57905271871</v>
      </c>
      <c r="O25" s="151">
        <f ca="1">IFERROR(IF((VLOOKUP($E25,'Adj NEA Backsheet'!$D$5:$CB$183,O$9,FALSE))="","",(VLOOKUP($E25,'Adj NEA Backsheet'!$D$5:$CB$183,O$9,FALSE))),"")</f>
        <v>127516.02212147813</v>
      </c>
      <c r="P25" s="102">
        <f ca="1">IFERROR(IF((VLOOKUP($E25,'Adj NEA Backsheet'!$D$5:$CB$183,P$9,FALSE))="","",(VLOOKUP($E25,'Adj NEA Backsheet'!$D$5:$CB$183,P$9,FALSE))),"")</f>
        <v>127596.3746300762</v>
      </c>
      <c r="Q25" s="103">
        <f ca="1">IFERROR(IF((VLOOKUP($E25,'NEA Backsheet'!$D$5:$CB$183,Q$9,FALSE))="","",(VLOOKUP($E25,'NEA Backsheet'!$D$5:$CB$183,Q$9,FALSE))),"")</f>
        <v>135082.92689953197</v>
      </c>
      <c r="R25" s="194">
        <f ca="1">IFERROR(IF((VLOOKUP($E25,'NEA Backsheet'!$D$5:$CB$183,R$9,FALSE))="","",(VLOOKUP($E25,'NEA Backsheet'!$D$5:$CB$183,R$9,FALSE))),"")</f>
        <v>134933.94524902845</v>
      </c>
    </row>
    <row r="26" spans="1:18" ht="15" customHeight="1" x14ac:dyDescent="0.3">
      <c r="A26" s="41">
        <v>12</v>
      </c>
      <c r="B26" s="77" t="str">
        <f ca="1">IFERROR(IF((VLOOKUP($E26,'Org List'!$AJ$10:$AL$190,3,FALSE))="","",(VLOOKUP($E26,'Org List'!$AJ$10:$AL$190,3,FALSE))),"")</f>
        <v/>
      </c>
      <c r="C26" s="78" t="str">
        <f ca="1">IFERROR(IF((VLOOKUP($E26,'Org List'!$AO$10:$AQ$190,3,FALSE))="","",(VLOOKUP($E26,'Org List'!$AO$10:$AQ$190,3,FALSE))),"")</f>
        <v>West Midlands Region</v>
      </c>
      <c r="D26" s="93" t="str">
        <f ca="1">IFERROR(IF((VLOOKUP($E26,'Org List'!$AT$10:$AV$190,3,FALSE))="","",(VLOOKUP($E26,'Org List'!$AT$10:$AV$190,3,FALSE))),"")</f>
        <v/>
      </c>
      <c r="E26" s="77" t="str">
        <f t="shared" ca="1" si="0"/>
        <v>E12000005</v>
      </c>
      <c r="F26" s="79" t="str">
        <f ca="1">IF(E26="","",VLOOKUP(E26,'Org List'!$J$9:$K$640,2,0))</f>
        <v>West Midlands Region</v>
      </c>
      <c r="G26" s="100">
        <f ca="1">IFERROR(IF((VLOOKUP($E26,'Adj NEA Backsheet'!$D$5:$CB$183,G$9,FALSE))="","",(VLOOKUP($E26,'Adj NEA Backsheet'!$D$5:$CB$183,G$9,FALSE))),"")</f>
        <v>165773.41457345156</v>
      </c>
      <c r="H26" s="101">
        <f ca="1">IFERROR(IF((VLOOKUP($E26,'Adj NEA Backsheet'!$D$5:$CB$183,H$9,FALSE))="","",(VLOOKUP($E26,'Adj NEA Backsheet'!$D$5:$CB$183,H$9,FALSE))),"")</f>
        <v>163117.19411628021</v>
      </c>
      <c r="I26" s="101">
        <f ca="1">IFERROR(IF((VLOOKUP($E26,'Adj NEA Backsheet'!$D$5:$CB$183,I$9,FALSE))="","",(VLOOKUP($E26,'Adj NEA Backsheet'!$D$5:$CB$183,I$9,FALSE))),"")</f>
        <v>168271.38919147706</v>
      </c>
      <c r="J26" s="102">
        <f ca="1">IFERROR(IF((VLOOKUP($E26,'Adj NEA Backsheet'!$D$5:$CB$183,J$9,FALSE))="","",(VLOOKUP($E26,'Adj NEA Backsheet'!$D$5:$CB$183,J$9,FALSE))),"")</f>
        <v>169548.23370155739</v>
      </c>
      <c r="K26" s="100">
        <f ca="1">IFERROR(IF((VLOOKUP($E26,'Adj NEA Backsheet'!$D$5:$CB$183,K$9,FALSE))="","",(VLOOKUP($E26,'Adj NEA Backsheet'!$D$5:$CB$183,K$9,FALSE))),"")</f>
        <v>168127.16201439319</v>
      </c>
      <c r="L26" s="101">
        <f ca="1">IFERROR(IF((VLOOKUP($E26,'Adj NEA Backsheet'!$D$5:$CB$183,L$9,FALSE))="","",(VLOOKUP($E26,'Adj NEA Backsheet'!$D$5:$CB$183,L$9,FALSE))),"")</f>
        <v>167732.57230687386</v>
      </c>
      <c r="M26" s="101">
        <f ca="1">IFERROR(IF((VLOOKUP($E26,'Adj NEA Backsheet'!$D$5:$CB$183,M$9,FALSE))="","",(VLOOKUP($E26,'Adj NEA Backsheet'!$D$5:$CB$183,M$9,FALSE))),"")</f>
        <v>173894.1278347573</v>
      </c>
      <c r="N26" s="103">
        <f ca="1">IFERROR(IF((VLOOKUP($E26,'Adj NEA Backsheet'!$D$5:$CB$183,N$9,FALSE))="","",(VLOOKUP($E26,'Adj NEA Backsheet'!$D$5:$CB$183,N$9,FALSE))),"")</f>
        <v>170916.43034733777</v>
      </c>
      <c r="O26" s="151">
        <f ca="1">IFERROR(IF((VLOOKUP($E26,'Adj NEA Backsheet'!$D$5:$CB$183,O$9,FALSE))="","",(VLOOKUP($E26,'Adj NEA Backsheet'!$D$5:$CB$183,O$9,FALSE))),"")</f>
        <v>174052.5144912762</v>
      </c>
      <c r="P26" s="102">
        <f ca="1">IFERROR(IF((VLOOKUP($E26,'Adj NEA Backsheet'!$D$5:$CB$183,P$9,FALSE))="","",(VLOOKUP($E26,'Adj NEA Backsheet'!$D$5:$CB$183,P$9,FALSE))),"")</f>
        <v>178037.46390432658</v>
      </c>
      <c r="Q26" s="103">
        <f ca="1">IFERROR(IF((VLOOKUP($E26,'NEA Backsheet'!$D$5:$CB$183,Q$9,FALSE))="","",(VLOOKUP($E26,'NEA Backsheet'!$D$5:$CB$183,Q$9,FALSE))),"")</f>
        <v>185837.13798627915</v>
      </c>
      <c r="R26" s="194">
        <f ca="1">IFERROR(IF((VLOOKUP($E26,'NEA Backsheet'!$D$5:$CB$183,R$9,FALSE))="","",(VLOOKUP($E26,'NEA Backsheet'!$D$5:$CB$183,R$9,FALSE))),"")</f>
        <v>182681.21378711448</v>
      </c>
    </row>
    <row r="27" spans="1:18" ht="15" customHeight="1" x14ac:dyDescent="0.3">
      <c r="A27" s="41">
        <v>13</v>
      </c>
      <c r="B27" s="77" t="str">
        <f ca="1">IFERROR(IF((VLOOKUP($E27,'Org List'!$AJ$10:$AL$190,3,FALSE))="","",(VLOOKUP($E27,'Org List'!$AJ$10:$AL$190,3,FALSE))),"")</f>
        <v/>
      </c>
      <c r="C27" s="78" t="str">
        <f ca="1">IFERROR(IF((VLOOKUP($E27,'Org List'!$AO$10:$AQ$190,3,FALSE))="","",(VLOOKUP($E27,'Org List'!$AO$10:$AQ$190,3,FALSE))),"")</f>
        <v>East Region</v>
      </c>
      <c r="D27" s="93" t="str">
        <f ca="1">IFERROR(IF((VLOOKUP($E27,'Org List'!$AT$10:$AV$190,3,FALSE))="","",(VLOOKUP($E27,'Org List'!$AT$10:$AV$190,3,FALSE))),"")</f>
        <v/>
      </c>
      <c r="E27" s="77" t="str">
        <f t="shared" ca="1" si="0"/>
        <v>E12000006</v>
      </c>
      <c r="F27" s="79" t="str">
        <f ca="1">IF(E27="","",VLOOKUP(E27,'Org List'!$J$9:$K$640,2,0))</f>
        <v>East Region</v>
      </c>
      <c r="G27" s="100">
        <f ca="1">IFERROR(IF((VLOOKUP($E27,'Adj NEA Backsheet'!$D$5:$CB$183,G$9,FALSE))="","",(VLOOKUP($E27,'Adj NEA Backsheet'!$D$5:$CB$183,G$9,FALSE))),"")</f>
        <v>157442.57750928076</v>
      </c>
      <c r="H27" s="101">
        <f ca="1">IFERROR(IF((VLOOKUP($E27,'Adj NEA Backsheet'!$D$5:$CB$183,H$9,FALSE))="","",(VLOOKUP($E27,'Adj NEA Backsheet'!$D$5:$CB$183,H$9,FALSE))),"")</f>
        <v>156930.62028855828</v>
      </c>
      <c r="I27" s="101">
        <f ca="1">IFERROR(IF((VLOOKUP($E27,'Adj NEA Backsheet'!$D$5:$CB$183,I$9,FALSE))="","",(VLOOKUP($E27,'Adj NEA Backsheet'!$D$5:$CB$183,I$9,FALSE))),"")</f>
        <v>163326.04117074449</v>
      </c>
      <c r="J27" s="102">
        <f ca="1">IFERROR(IF((VLOOKUP($E27,'Adj NEA Backsheet'!$D$5:$CB$183,J$9,FALSE))="","",(VLOOKUP($E27,'Adj NEA Backsheet'!$D$5:$CB$183,J$9,FALSE))),"")</f>
        <v>163154.53417017663</v>
      </c>
      <c r="K27" s="100">
        <f ca="1">IFERROR(IF((VLOOKUP($E27,'Adj NEA Backsheet'!$D$5:$CB$183,K$9,FALSE))="","",(VLOOKUP($E27,'Adj NEA Backsheet'!$D$5:$CB$183,K$9,FALSE))),"")</f>
        <v>162810.17727250504</v>
      </c>
      <c r="L27" s="101">
        <f ca="1">IFERROR(IF((VLOOKUP($E27,'Adj NEA Backsheet'!$D$5:$CB$183,L$9,FALSE))="","",(VLOOKUP($E27,'Adj NEA Backsheet'!$D$5:$CB$183,L$9,FALSE))),"")</f>
        <v>163871.45588722115</v>
      </c>
      <c r="M27" s="101">
        <f ca="1">IFERROR(IF((VLOOKUP($E27,'Adj NEA Backsheet'!$D$5:$CB$183,M$9,FALSE))="","",(VLOOKUP($E27,'Adj NEA Backsheet'!$D$5:$CB$183,M$9,FALSE))),"")</f>
        <v>169605.56218800141</v>
      </c>
      <c r="N27" s="103">
        <f ca="1">IFERROR(IF((VLOOKUP($E27,'Adj NEA Backsheet'!$D$5:$CB$183,N$9,FALSE))="","",(VLOOKUP($E27,'Adj NEA Backsheet'!$D$5:$CB$183,N$9,FALSE))),"")</f>
        <v>166948.79235019756</v>
      </c>
      <c r="O27" s="151">
        <f ca="1">IFERROR(IF((VLOOKUP($E27,'Adj NEA Backsheet'!$D$5:$CB$183,O$9,FALSE))="","",(VLOOKUP($E27,'Adj NEA Backsheet'!$D$5:$CB$183,O$9,FALSE))),"")</f>
        <v>165142.39581290842</v>
      </c>
      <c r="P27" s="102">
        <f ca="1">IFERROR(IF((VLOOKUP($E27,'Adj NEA Backsheet'!$D$5:$CB$183,P$9,FALSE))="","",(VLOOKUP($E27,'Adj NEA Backsheet'!$D$5:$CB$183,P$9,FALSE))),"")</f>
        <v>166403.91910563086</v>
      </c>
      <c r="Q27" s="103">
        <f ca="1">IFERROR(IF((VLOOKUP($E27,'NEA Backsheet'!$D$5:$CB$183,Q$9,FALSE))="","",(VLOOKUP($E27,'NEA Backsheet'!$D$5:$CB$183,Q$9,FALSE))),"")</f>
        <v>175916.72006615513</v>
      </c>
      <c r="R27" s="194">
        <f ca="1">IFERROR(IF((VLOOKUP($E27,'NEA Backsheet'!$D$5:$CB$183,R$9,FALSE))="","",(VLOOKUP($E27,'NEA Backsheet'!$D$5:$CB$183,R$9,FALSE))),"")</f>
        <v>174487.28612560296</v>
      </c>
    </row>
    <row r="28" spans="1:18" ht="15" customHeight="1" x14ac:dyDescent="0.3">
      <c r="A28" s="41">
        <v>14</v>
      </c>
      <c r="B28" s="77" t="str">
        <f ca="1">IFERROR(IF((VLOOKUP($E28,'Org List'!$AJ$10:$AL$190,3,FALSE))="","",(VLOOKUP($E28,'Org List'!$AJ$10:$AL$190,3,FALSE))),"")</f>
        <v/>
      </c>
      <c r="C28" s="78" t="str">
        <f ca="1">IFERROR(IF((VLOOKUP($E28,'Org List'!$AO$10:$AQ$190,3,FALSE))="","",(VLOOKUP($E28,'Org List'!$AO$10:$AQ$190,3,FALSE))),"")</f>
        <v>London Region</v>
      </c>
      <c r="D28" s="93" t="str">
        <f ca="1">IFERROR(IF((VLOOKUP($E28,'Org List'!$AT$10:$AV$190,3,FALSE))="","",(VLOOKUP($E28,'Org List'!$AT$10:$AV$190,3,FALSE))),"")</f>
        <v/>
      </c>
      <c r="E28" s="77" t="str">
        <f t="shared" ca="1" si="0"/>
        <v>E12000007</v>
      </c>
      <c r="F28" s="79" t="str">
        <f ca="1">IF(E28="","",VLOOKUP(E28,'Org List'!$J$9:$K$640,2,0))</f>
        <v>London Region</v>
      </c>
      <c r="G28" s="100">
        <f ca="1">IFERROR(IF((VLOOKUP($E28,'Adj NEA Backsheet'!$D$5:$CB$183,G$9,FALSE))="","",(VLOOKUP($E28,'Adj NEA Backsheet'!$D$5:$CB$183,G$9,FALSE))),"")</f>
        <v>195356.95005394993</v>
      </c>
      <c r="H28" s="101">
        <f ca="1">IFERROR(IF((VLOOKUP($E28,'Adj NEA Backsheet'!$D$5:$CB$183,H$9,FALSE))="","",(VLOOKUP($E28,'Adj NEA Backsheet'!$D$5:$CB$183,H$9,FALSE))),"")</f>
        <v>195809.22377911163</v>
      </c>
      <c r="I28" s="101">
        <f ca="1">IFERROR(IF((VLOOKUP($E28,'Adj NEA Backsheet'!$D$5:$CB$183,I$9,FALSE))="","",(VLOOKUP($E28,'Adj NEA Backsheet'!$D$5:$CB$183,I$9,FALSE))),"")</f>
        <v>203933.88490611408</v>
      </c>
      <c r="J28" s="102">
        <f ca="1">IFERROR(IF((VLOOKUP($E28,'Adj NEA Backsheet'!$D$5:$CB$183,J$9,FALSE))="","",(VLOOKUP($E28,'Adj NEA Backsheet'!$D$5:$CB$183,J$9,FALSE))),"")</f>
        <v>201849.69088198067</v>
      </c>
      <c r="K28" s="100">
        <f ca="1">IFERROR(IF((VLOOKUP($E28,'Adj NEA Backsheet'!$D$5:$CB$183,K$9,FALSE))="","",(VLOOKUP($E28,'Adj NEA Backsheet'!$D$5:$CB$183,K$9,FALSE))),"")</f>
        <v>205426.471275883</v>
      </c>
      <c r="L28" s="101">
        <f ca="1">IFERROR(IF((VLOOKUP($E28,'Adj NEA Backsheet'!$D$5:$CB$183,L$9,FALSE))="","",(VLOOKUP($E28,'Adj NEA Backsheet'!$D$5:$CB$183,L$9,FALSE))),"")</f>
        <v>205337.47754665386</v>
      </c>
      <c r="M28" s="101">
        <f ca="1">IFERROR(IF((VLOOKUP($E28,'Adj NEA Backsheet'!$D$5:$CB$183,M$9,FALSE))="","",(VLOOKUP($E28,'Adj NEA Backsheet'!$D$5:$CB$183,M$9,FALSE))),"")</f>
        <v>208417.55192262834</v>
      </c>
      <c r="N28" s="103">
        <f ca="1">IFERROR(IF((VLOOKUP($E28,'Adj NEA Backsheet'!$D$5:$CB$183,N$9,FALSE))="","",(VLOOKUP($E28,'Adj NEA Backsheet'!$D$5:$CB$183,N$9,FALSE))),"")</f>
        <v>203523.52431174574</v>
      </c>
      <c r="O28" s="151">
        <f ca="1">IFERROR(IF((VLOOKUP($E28,'Adj NEA Backsheet'!$D$5:$CB$183,O$9,FALSE))="","",(VLOOKUP($E28,'Adj NEA Backsheet'!$D$5:$CB$183,O$9,FALSE))),"")</f>
        <v>203800.96855114627</v>
      </c>
      <c r="P28" s="102">
        <f ca="1">IFERROR(IF((VLOOKUP($E28,'Adj NEA Backsheet'!$D$5:$CB$183,P$9,FALSE))="","",(VLOOKUP($E28,'Adj NEA Backsheet'!$D$5:$CB$183,P$9,FALSE))),"")</f>
        <v>205175.67934966684</v>
      </c>
      <c r="Q28" s="103">
        <f ca="1">IFERROR(IF((VLOOKUP($E28,'NEA Backsheet'!$D$5:$CB$183,Q$9,FALSE))="","",(VLOOKUP($E28,'NEA Backsheet'!$D$5:$CB$183,Q$9,FALSE))),"")</f>
        <v>216115.69108257603</v>
      </c>
      <c r="R28" s="194">
        <f ca="1">IFERROR(IF((VLOOKUP($E28,'NEA Backsheet'!$D$5:$CB$183,R$9,FALSE))="","",(VLOOKUP($E28,'NEA Backsheet'!$D$5:$CB$183,R$9,FALSE))),"")</f>
        <v>211287.64059447113</v>
      </c>
    </row>
    <row r="29" spans="1:18" ht="15" customHeight="1" x14ac:dyDescent="0.3">
      <c r="A29" s="41">
        <v>15</v>
      </c>
      <c r="B29" s="77" t="str">
        <f ca="1">IFERROR(IF((VLOOKUP($E29,'Org List'!$AJ$10:$AL$190,3,FALSE))="","",(VLOOKUP($E29,'Org List'!$AJ$10:$AL$190,3,FALSE))),"")</f>
        <v/>
      </c>
      <c r="C29" s="78" t="str">
        <f ca="1">IFERROR(IF((VLOOKUP($E29,'Org List'!$AO$10:$AQ$190,3,FALSE))="","",(VLOOKUP($E29,'Org List'!$AO$10:$AQ$190,3,FALSE))),"")</f>
        <v>South East Region</v>
      </c>
      <c r="D29" s="93" t="str">
        <f ca="1">IFERROR(IF((VLOOKUP($E29,'Org List'!$AT$10:$AV$190,3,FALSE))="","",(VLOOKUP($E29,'Org List'!$AT$10:$AV$190,3,FALSE))),"")</f>
        <v/>
      </c>
      <c r="E29" s="77" t="str">
        <f t="shared" ca="1" si="0"/>
        <v>E12000008</v>
      </c>
      <c r="F29" s="79" t="str">
        <f ca="1">IF(E29="","",VLOOKUP(E29,'Org List'!$J$9:$K$640,2,0))</f>
        <v>South East Region</v>
      </c>
      <c r="G29" s="100">
        <f ca="1">IFERROR(IF((VLOOKUP($E29,'Adj NEA Backsheet'!$D$5:$CB$183,G$9,FALSE))="","",(VLOOKUP($E29,'Adj NEA Backsheet'!$D$5:$CB$183,G$9,FALSE))),"")</f>
        <v>224620.16027638258</v>
      </c>
      <c r="H29" s="101">
        <f ca="1">IFERROR(IF((VLOOKUP($E29,'Adj NEA Backsheet'!$D$5:$CB$183,H$9,FALSE))="","",(VLOOKUP($E29,'Adj NEA Backsheet'!$D$5:$CB$183,H$9,FALSE))),"")</f>
        <v>223641.07688841951</v>
      </c>
      <c r="I29" s="101">
        <f ca="1">IFERROR(IF((VLOOKUP($E29,'Adj NEA Backsheet'!$D$5:$CB$183,I$9,FALSE))="","",(VLOOKUP($E29,'Adj NEA Backsheet'!$D$5:$CB$183,I$9,FALSE))),"")</f>
        <v>232526.80391404746</v>
      </c>
      <c r="J29" s="102">
        <f ca="1">IFERROR(IF((VLOOKUP($E29,'Adj NEA Backsheet'!$D$5:$CB$183,J$9,FALSE))="","",(VLOOKUP($E29,'Adj NEA Backsheet'!$D$5:$CB$183,J$9,FALSE))),"")</f>
        <v>231619.26499590979</v>
      </c>
      <c r="K29" s="100">
        <f ca="1">IFERROR(IF((VLOOKUP($E29,'Adj NEA Backsheet'!$D$5:$CB$183,K$9,FALSE))="","",(VLOOKUP($E29,'Adj NEA Backsheet'!$D$5:$CB$183,K$9,FALSE))),"")</f>
        <v>227910.6585695369</v>
      </c>
      <c r="L29" s="101">
        <f ca="1">IFERROR(IF((VLOOKUP($E29,'Adj NEA Backsheet'!$D$5:$CB$183,L$9,FALSE))="","",(VLOOKUP($E29,'Adj NEA Backsheet'!$D$5:$CB$183,L$9,FALSE))),"")</f>
        <v>227605.95207875277</v>
      </c>
      <c r="M29" s="101">
        <f ca="1">IFERROR(IF((VLOOKUP($E29,'Adj NEA Backsheet'!$D$5:$CB$183,M$9,FALSE))="","",(VLOOKUP($E29,'Adj NEA Backsheet'!$D$5:$CB$183,M$9,FALSE))),"")</f>
        <v>234624.12087971185</v>
      </c>
      <c r="N29" s="103">
        <f ca="1">IFERROR(IF((VLOOKUP($E29,'Adj NEA Backsheet'!$D$5:$CB$183,N$9,FALSE))="","",(VLOOKUP($E29,'Adj NEA Backsheet'!$D$5:$CB$183,N$9,FALSE))),"")</f>
        <v>229849.4181613448</v>
      </c>
      <c r="O29" s="151">
        <f ca="1">IFERROR(IF((VLOOKUP($E29,'Adj NEA Backsheet'!$D$5:$CB$183,O$9,FALSE))="","",(VLOOKUP($E29,'Adj NEA Backsheet'!$D$5:$CB$183,O$9,FALSE))),"")</f>
        <v>235759.01339929132</v>
      </c>
      <c r="P29" s="102">
        <f ca="1">IFERROR(IF((VLOOKUP($E29,'Adj NEA Backsheet'!$D$5:$CB$183,P$9,FALSE))="","",(VLOOKUP($E29,'Adj NEA Backsheet'!$D$5:$CB$183,P$9,FALSE))),"")</f>
        <v>233972.42887983331</v>
      </c>
      <c r="Q29" s="103">
        <f ca="1">IFERROR(IF((VLOOKUP($E29,'NEA Backsheet'!$D$5:$CB$183,Q$9,FALSE))="","",(VLOOKUP($E29,'NEA Backsheet'!$D$5:$CB$183,Q$9,FALSE))),"")</f>
        <v>247161.31397460727</v>
      </c>
      <c r="R29" s="194">
        <f ca="1">IFERROR(IF((VLOOKUP($E29,'NEA Backsheet'!$D$5:$CB$183,R$9,FALSE))="","",(VLOOKUP($E29,'NEA Backsheet'!$D$5:$CB$183,R$9,FALSE))),"")</f>
        <v>246830.1822078375</v>
      </c>
    </row>
    <row r="30" spans="1:18" ht="15" customHeight="1" x14ac:dyDescent="0.3">
      <c r="A30" s="41">
        <v>16</v>
      </c>
      <c r="B30" s="77" t="str">
        <f ca="1">IFERROR(IF((VLOOKUP($E30,'Org List'!$AJ$10:$AL$190,3,FALSE))="","",(VLOOKUP($E30,'Org List'!$AJ$10:$AL$190,3,FALSE))),"")</f>
        <v/>
      </c>
      <c r="C30" s="78" t="str">
        <f ca="1">IFERROR(IF((VLOOKUP($E30,'Org List'!$AO$10:$AQ$190,3,FALSE))="","",(VLOOKUP($E30,'Org List'!$AO$10:$AQ$190,3,FALSE))),"")</f>
        <v>South West Region</v>
      </c>
      <c r="D30" s="93" t="str">
        <f ca="1">IFERROR(IF((VLOOKUP($E30,'Org List'!$AT$10:$AV$190,3,FALSE))="","",(VLOOKUP($E30,'Org List'!$AT$10:$AV$190,3,FALSE))),"")</f>
        <v/>
      </c>
      <c r="E30" s="77" t="str">
        <f t="shared" ca="1" si="0"/>
        <v>E12000009</v>
      </c>
      <c r="F30" s="79" t="str">
        <f ca="1">IF(E30="","",VLOOKUP(E30,'Org List'!$J$9:$K$640,2,0))</f>
        <v>South West Region</v>
      </c>
      <c r="G30" s="100">
        <f ca="1">IFERROR(IF((VLOOKUP($E30,'Adj NEA Backsheet'!$D$5:$CB$183,G$9,FALSE))="","",(VLOOKUP($E30,'Adj NEA Backsheet'!$D$5:$CB$183,G$9,FALSE))),"")</f>
        <v>146281.21229484121</v>
      </c>
      <c r="H30" s="101">
        <f ca="1">IFERROR(IF((VLOOKUP($E30,'Adj NEA Backsheet'!$D$5:$CB$183,H$9,FALSE))="","",(VLOOKUP($E30,'Adj NEA Backsheet'!$D$5:$CB$183,H$9,FALSE))),"")</f>
        <v>146757.41316654487</v>
      </c>
      <c r="I30" s="101">
        <f ca="1">IFERROR(IF((VLOOKUP($E30,'Adj NEA Backsheet'!$D$5:$CB$183,I$9,FALSE))="","",(VLOOKUP($E30,'Adj NEA Backsheet'!$D$5:$CB$183,I$9,FALSE))),"")</f>
        <v>156266.01244797927</v>
      </c>
      <c r="J30" s="102">
        <f ca="1">IFERROR(IF((VLOOKUP($E30,'Adj NEA Backsheet'!$D$5:$CB$183,J$9,FALSE))="","",(VLOOKUP($E30,'Adj NEA Backsheet'!$D$5:$CB$183,J$9,FALSE))),"")</f>
        <v>156649.25239119746</v>
      </c>
      <c r="K30" s="100">
        <f ca="1">IFERROR(IF((VLOOKUP($E30,'Adj NEA Backsheet'!$D$5:$CB$183,K$9,FALSE))="","",(VLOOKUP($E30,'Adj NEA Backsheet'!$D$5:$CB$183,K$9,FALSE))),"")</f>
        <v>150191.72879585001</v>
      </c>
      <c r="L30" s="101">
        <f ca="1">IFERROR(IF((VLOOKUP($E30,'Adj NEA Backsheet'!$D$5:$CB$183,L$9,FALSE))="","",(VLOOKUP($E30,'Adj NEA Backsheet'!$D$5:$CB$183,L$9,FALSE))),"")</f>
        <v>151215.75623906957</v>
      </c>
      <c r="M30" s="101">
        <f ca="1">IFERROR(IF((VLOOKUP($E30,'Adj NEA Backsheet'!$D$5:$CB$183,M$9,FALSE))="","",(VLOOKUP($E30,'Adj NEA Backsheet'!$D$5:$CB$183,M$9,FALSE))),"")</f>
        <v>157627.14289442162</v>
      </c>
      <c r="N30" s="103">
        <f ca="1">IFERROR(IF((VLOOKUP($E30,'Adj NEA Backsheet'!$D$5:$CB$183,N$9,FALSE))="","",(VLOOKUP($E30,'Adj NEA Backsheet'!$D$5:$CB$183,N$9,FALSE))),"")</f>
        <v>154076.73870762056</v>
      </c>
      <c r="O30" s="151">
        <f ca="1">IFERROR(IF((VLOOKUP($E30,'Adj NEA Backsheet'!$D$5:$CB$183,O$9,FALSE))="","",(VLOOKUP($E30,'Adj NEA Backsheet'!$D$5:$CB$183,O$9,FALSE))),"")</f>
        <v>155647.91016665963</v>
      </c>
      <c r="P30" s="102">
        <f ca="1">IFERROR(IF((VLOOKUP($E30,'Adj NEA Backsheet'!$D$5:$CB$183,P$9,FALSE))="","",(VLOOKUP($E30,'Adj NEA Backsheet'!$D$5:$CB$183,P$9,FALSE))),"")</f>
        <v>154046.30831167346</v>
      </c>
      <c r="Q30" s="103">
        <f ca="1">IFERROR(IF((VLOOKUP($E30,'NEA Backsheet'!$D$5:$CB$183,Q$9,FALSE))="","",(VLOOKUP($E30,'NEA Backsheet'!$D$5:$CB$183,Q$9,FALSE))),"")</f>
        <v>164968.28435285101</v>
      </c>
      <c r="R30" s="194">
        <f ca="1">IFERROR(IF((VLOOKUP($E30,'NEA Backsheet'!$D$5:$CB$183,R$9,FALSE))="","",(VLOOKUP($E30,'NEA Backsheet'!$D$5:$CB$183,R$9,FALSE))),"")</f>
        <v>162583.75721632876</v>
      </c>
    </row>
    <row r="31" spans="1:18" ht="15" customHeight="1" x14ac:dyDescent="0.3">
      <c r="A31" s="41">
        <v>17</v>
      </c>
      <c r="B31" s="77" t="str">
        <f ca="1">IFERROR(IF((VLOOKUP($E31,'Org List'!$AJ$10:$AL$190,3,FALSE))="","",(VLOOKUP($E31,'Org List'!$AJ$10:$AL$190,3,FALSE))),"")</f>
        <v>North East and Yorkshire Commissioning Region</v>
      </c>
      <c r="C31" s="78" t="str">
        <f ca="1">IFERROR(IF((VLOOKUP($E31,'Org List'!$AO$10:$AQ$190,3,FALSE))="","",(VLOOKUP($E31,'Org List'!$AO$10:$AQ$190,3,FALSE))),"")</f>
        <v/>
      </c>
      <c r="D31" s="93" t="str">
        <f ca="1">IFERROR(IF((VLOOKUP($E31,'Org List'!$AT$10:$AV$190,3,FALSE))="","",(VLOOKUP($E31,'Org List'!$AT$10:$AV$190,3,FALSE))),"")</f>
        <v>NHS England North East and Yokrshire (Yorkshire And Humber)</v>
      </c>
      <c r="E31" s="77" t="str">
        <f t="shared" ca="1" si="0"/>
        <v>Q72</v>
      </c>
      <c r="F31" s="79" t="str">
        <f ca="1">IF(E31="","",VLOOKUP(E31,'Org List'!$J$9:$K$640,2,0))</f>
        <v>NHS England North East and Yokrshire (Yorkshire And Humber)</v>
      </c>
      <c r="G31" s="100">
        <f ca="1">IFERROR(IF((VLOOKUP($E31,'Adj NEA Backsheet'!$D$5:$CB$183,G$9,FALSE))="","",(VLOOKUP($E31,'Adj NEA Backsheet'!$D$5:$CB$183,G$9,FALSE))),"")</f>
        <v>150106.22789719264</v>
      </c>
      <c r="H31" s="101">
        <f ca="1">IFERROR(IF((VLOOKUP($E31,'Adj NEA Backsheet'!$D$5:$CB$183,H$9,FALSE))="","",(VLOOKUP($E31,'Adj NEA Backsheet'!$D$5:$CB$183,H$9,FALSE))),"")</f>
        <v>149056.77365693211</v>
      </c>
      <c r="I31" s="101">
        <f ca="1">IFERROR(IF((VLOOKUP($E31,'Adj NEA Backsheet'!$D$5:$CB$183,I$9,FALSE))="","",(VLOOKUP($E31,'Adj NEA Backsheet'!$D$5:$CB$183,I$9,FALSE))),"")</f>
        <v>156278.12631577067</v>
      </c>
      <c r="J31" s="102">
        <f ca="1">IFERROR(IF((VLOOKUP($E31,'Adj NEA Backsheet'!$D$5:$CB$183,J$9,FALSE))="","",(VLOOKUP($E31,'Adj NEA Backsheet'!$D$5:$CB$183,J$9,FALSE))),"")</f>
        <v>155419.40331504834</v>
      </c>
      <c r="K31" s="100">
        <f ca="1">IFERROR(IF((VLOOKUP($E31,'Adj NEA Backsheet'!$D$5:$CB$183,K$9,FALSE))="","",(VLOOKUP($E31,'Adj NEA Backsheet'!$D$5:$CB$183,K$9,FALSE))),"")</f>
        <v>154871.91052177694</v>
      </c>
      <c r="L31" s="101">
        <f ca="1">IFERROR(IF((VLOOKUP($E31,'Adj NEA Backsheet'!$D$5:$CB$183,L$9,FALSE))="","",(VLOOKUP($E31,'Adj NEA Backsheet'!$D$5:$CB$183,L$9,FALSE))),"")</f>
        <v>153060.32579875266</v>
      </c>
      <c r="M31" s="101">
        <f ca="1">IFERROR(IF((VLOOKUP($E31,'Adj NEA Backsheet'!$D$5:$CB$183,M$9,FALSE))="","",(VLOOKUP($E31,'Adj NEA Backsheet'!$D$5:$CB$183,M$9,FALSE))),"")</f>
        <v>156695.63168103131</v>
      </c>
      <c r="N31" s="103">
        <f ca="1">IFERROR(IF((VLOOKUP($E31,'Adj NEA Backsheet'!$D$5:$CB$183,N$9,FALSE))="","",(VLOOKUP($E31,'Adj NEA Backsheet'!$D$5:$CB$183,N$9,FALSE))),"")</f>
        <v>157359.39447800574</v>
      </c>
      <c r="O31" s="151">
        <f ca="1">IFERROR(IF((VLOOKUP($E31,'Adj NEA Backsheet'!$D$5:$CB$183,O$9,FALSE))="","",(VLOOKUP($E31,'Adj NEA Backsheet'!$D$5:$CB$183,O$9,FALSE))),"")</f>
        <v>155978.86565207972</v>
      </c>
      <c r="P31" s="102">
        <f ca="1">IFERROR(IF((VLOOKUP($E31,'Adj NEA Backsheet'!$D$5:$CB$183,P$9,FALSE))="","",(VLOOKUP($E31,'Adj NEA Backsheet'!$D$5:$CB$183,P$9,FALSE))),"")</f>
        <v>153922.80068806469</v>
      </c>
      <c r="Q31" s="103">
        <f ca="1">IFERROR(IF((VLOOKUP($E31,'NEA Backsheet'!$D$5:$CB$183,Q$9,FALSE))="","",(VLOOKUP($E31,'NEA Backsheet'!$D$5:$CB$183,Q$9,FALSE))),"")</f>
        <v>160534.51587478654</v>
      </c>
      <c r="R31" s="194">
        <f ca="1">IFERROR(IF((VLOOKUP($E31,'NEA Backsheet'!$D$5:$CB$183,R$9,FALSE))="","",(VLOOKUP($E31,'NEA Backsheet'!$D$5:$CB$183,R$9,FALSE))),"")</f>
        <v>158810.57596968469</v>
      </c>
    </row>
    <row r="32" spans="1:18" ht="15" customHeight="1" x14ac:dyDescent="0.3">
      <c r="A32" s="41">
        <v>18</v>
      </c>
      <c r="B32" s="77" t="str">
        <f ca="1">IFERROR(IF((VLOOKUP($E32,'Org List'!$AJ$10:$AL$190,3,FALSE))="","",(VLOOKUP($E32,'Org List'!$AJ$10:$AL$190,3,FALSE))),"")</f>
        <v>North East and Yorkshire Commissioning Region</v>
      </c>
      <c r="C32" s="78" t="str">
        <f ca="1">IFERROR(IF((VLOOKUP($E32,'Org List'!$AO$10:$AQ$190,3,FALSE))="","",(VLOOKUP($E32,'Org List'!$AO$10:$AQ$190,3,FALSE))),"")</f>
        <v/>
      </c>
      <c r="D32" s="93" t="str">
        <f ca="1">IFERROR(IF((VLOOKUP($E32,'Org List'!$AT$10:$AV$190,3,FALSE))="","",(VLOOKUP($E32,'Org List'!$AT$10:$AV$190,3,FALSE))),"")</f>
        <v>NHS England North East and Yorkshire (Cumbria And North East)</v>
      </c>
      <c r="E32" s="77" t="str">
        <f t="shared" ca="1" si="0"/>
        <v>Q74</v>
      </c>
      <c r="F32" s="79" t="str">
        <f ca="1">IF(E32="","",VLOOKUP(E32,'Org List'!$J$9:$K$640,2,0))</f>
        <v>NHS England North East and Yorkshire (Cumbria And North East)</v>
      </c>
      <c r="G32" s="100">
        <f ca="1">IFERROR(IF((VLOOKUP($E32,'Adj NEA Backsheet'!$D$5:$CB$183,G$9,FALSE))="","",(VLOOKUP($E32,'Adj NEA Backsheet'!$D$5:$CB$183,G$9,FALSE))),"")</f>
        <v>93688.014539348544</v>
      </c>
      <c r="H32" s="101">
        <f ca="1">IFERROR(IF((VLOOKUP($E32,'Adj NEA Backsheet'!$D$5:$CB$183,H$9,FALSE))="","",(VLOOKUP($E32,'Adj NEA Backsheet'!$D$5:$CB$183,H$9,FALSE))),"")</f>
        <v>94325.445417898358</v>
      </c>
      <c r="I32" s="101">
        <f ca="1">IFERROR(IF((VLOOKUP($E32,'Adj NEA Backsheet'!$D$5:$CB$183,I$9,FALSE))="","",(VLOOKUP($E32,'Adj NEA Backsheet'!$D$5:$CB$183,I$9,FALSE))),"")</f>
        <v>99946.650545598575</v>
      </c>
      <c r="J32" s="102">
        <f ca="1">IFERROR(IF((VLOOKUP($E32,'Adj NEA Backsheet'!$D$5:$CB$183,J$9,FALSE))="","",(VLOOKUP($E32,'Adj NEA Backsheet'!$D$5:$CB$183,J$9,FALSE))),"")</f>
        <v>99228.164968260025</v>
      </c>
      <c r="K32" s="100">
        <f ca="1">IFERROR(IF((VLOOKUP($E32,'Adj NEA Backsheet'!$D$5:$CB$183,K$9,FALSE))="","",(VLOOKUP($E32,'Adj NEA Backsheet'!$D$5:$CB$183,K$9,FALSE))),"")</f>
        <v>97929.685594642418</v>
      </c>
      <c r="L32" s="101">
        <f ca="1">IFERROR(IF((VLOOKUP($E32,'Adj NEA Backsheet'!$D$5:$CB$183,L$9,FALSE))="","",(VLOOKUP($E32,'Adj NEA Backsheet'!$D$5:$CB$183,L$9,FALSE))),"")</f>
        <v>97421.203468053383</v>
      </c>
      <c r="M32" s="101">
        <f ca="1">IFERROR(IF((VLOOKUP($E32,'Adj NEA Backsheet'!$D$5:$CB$183,M$9,FALSE))="","",(VLOOKUP($E32,'Adj NEA Backsheet'!$D$5:$CB$183,M$9,FALSE))),"")</f>
        <v>100630.26607651947</v>
      </c>
      <c r="N32" s="103">
        <f ca="1">IFERROR(IF((VLOOKUP($E32,'Adj NEA Backsheet'!$D$5:$CB$183,N$9,FALSE))="","",(VLOOKUP($E32,'Adj NEA Backsheet'!$D$5:$CB$183,N$9,FALSE))),"")</f>
        <v>99035.238967163939</v>
      </c>
      <c r="O32" s="151">
        <f ca="1">IFERROR(IF((VLOOKUP($E32,'Adj NEA Backsheet'!$D$5:$CB$183,O$9,FALSE))="","",(VLOOKUP($E32,'Adj NEA Backsheet'!$D$5:$CB$183,O$9,FALSE))),"")</f>
        <v>98620.266063652525</v>
      </c>
      <c r="P32" s="102">
        <f ca="1">IFERROR(IF((VLOOKUP($E32,'Adj NEA Backsheet'!$D$5:$CB$183,P$9,FALSE))="","",(VLOOKUP($E32,'Adj NEA Backsheet'!$D$5:$CB$183,P$9,FALSE))),"")</f>
        <v>97556.855177625781</v>
      </c>
      <c r="Q32" s="103">
        <f ca="1">IFERROR(IF((VLOOKUP($E32,'NEA Backsheet'!$D$5:$CB$183,Q$9,FALSE))="","",(VLOOKUP($E32,'NEA Backsheet'!$D$5:$CB$183,Q$9,FALSE))),"")</f>
        <v>103574.68486480077</v>
      </c>
      <c r="R32" s="194">
        <f ca="1">IFERROR(IF((VLOOKUP($E32,'NEA Backsheet'!$D$5:$CB$183,R$9,FALSE))="","",(VLOOKUP($E32,'NEA Backsheet'!$D$5:$CB$183,R$9,FALSE))),"")</f>
        <v>104169.22905091316</v>
      </c>
    </row>
    <row r="33" spans="1:18" ht="15" customHeight="1" x14ac:dyDescent="0.3">
      <c r="A33" s="41">
        <v>19</v>
      </c>
      <c r="B33" s="77" t="str">
        <f ca="1">IFERROR(IF((VLOOKUP($E33,'Org List'!$AJ$10:$AL$190,3,FALSE))="","",(VLOOKUP($E33,'Org List'!$AJ$10:$AL$190,3,FALSE))),"")</f>
        <v>North West Commissioning Region</v>
      </c>
      <c r="C33" s="78" t="str">
        <f ca="1">IFERROR(IF((VLOOKUP($E33,'Org List'!$AO$10:$AQ$190,3,FALSE))="","",(VLOOKUP($E33,'Org List'!$AO$10:$AQ$190,3,FALSE))),"")</f>
        <v/>
      </c>
      <c r="D33" s="93" t="str">
        <f ca="1">IFERROR(IF((VLOOKUP($E33,'Org List'!$AT$10:$AV$190,3,FALSE))="","",(VLOOKUP($E33,'Org List'!$AT$10:$AV$190,3,FALSE))),"")</f>
        <v>NHS England North West (Cheshire And Merseyside)</v>
      </c>
      <c r="E33" s="77" t="str">
        <f t="shared" ca="1" si="0"/>
        <v>Q75</v>
      </c>
      <c r="F33" s="79" t="str">
        <f ca="1">IF(E33="","",VLOOKUP(E33,'Org List'!$J$9:$K$640,2,0))</f>
        <v>NHS England North West (Cheshire And Merseyside)</v>
      </c>
      <c r="G33" s="100">
        <f ca="1">IFERROR(IF((VLOOKUP($E33,'Adj NEA Backsheet'!$D$5:$CB$183,G$9,FALSE))="","",(VLOOKUP($E33,'Adj NEA Backsheet'!$D$5:$CB$183,G$9,FALSE))),"")</f>
        <v>81900.30491860988</v>
      </c>
      <c r="H33" s="101">
        <f ca="1">IFERROR(IF((VLOOKUP($E33,'Adj NEA Backsheet'!$D$5:$CB$183,H$9,FALSE))="","",(VLOOKUP($E33,'Adj NEA Backsheet'!$D$5:$CB$183,H$9,FALSE))),"")</f>
        <v>82191.699075704601</v>
      </c>
      <c r="I33" s="101">
        <f ca="1">IFERROR(IF((VLOOKUP($E33,'Adj NEA Backsheet'!$D$5:$CB$183,I$9,FALSE))="","",(VLOOKUP($E33,'Adj NEA Backsheet'!$D$5:$CB$183,I$9,FALSE))),"")</f>
        <v>85849.783436973157</v>
      </c>
      <c r="J33" s="102">
        <f ca="1">IFERROR(IF((VLOOKUP($E33,'Adj NEA Backsheet'!$D$5:$CB$183,J$9,FALSE))="","",(VLOOKUP($E33,'Adj NEA Backsheet'!$D$5:$CB$183,J$9,FALSE))),"")</f>
        <v>85420.450777993246</v>
      </c>
      <c r="K33" s="100">
        <f ca="1">IFERROR(IF((VLOOKUP($E33,'Adj NEA Backsheet'!$D$5:$CB$183,K$9,FALSE))="","",(VLOOKUP($E33,'Adj NEA Backsheet'!$D$5:$CB$183,K$9,FALSE))),"")</f>
        <v>84735.060975471031</v>
      </c>
      <c r="L33" s="101">
        <f ca="1">IFERROR(IF((VLOOKUP($E33,'Adj NEA Backsheet'!$D$5:$CB$183,L$9,FALSE))="","",(VLOOKUP($E33,'Adj NEA Backsheet'!$D$5:$CB$183,L$9,FALSE))),"")</f>
        <v>85410.060196612743</v>
      </c>
      <c r="M33" s="101">
        <f ca="1">IFERROR(IF((VLOOKUP($E33,'Adj NEA Backsheet'!$D$5:$CB$183,M$9,FALSE))="","",(VLOOKUP($E33,'Adj NEA Backsheet'!$D$5:$CB$183,M$9,FALSE))),"")</f>
        <v>87292.083027553934</v>
      </c>
      <c r="N33" s="103">
        <f ca="1">IFERROR(IF((VLOOKUP($E33,'Adj NEA Backsheet'!$D$5:$CB$183,N$9,FALSE))="","",(VLOOKUP($E33,'Adj NEA Backsheet'!$D$5:$CB$183,N$9,FALSE))),"")</f>
        <v>87182.717592350455</v>
      </c>
      <c r="O33" s="151">
        <f ca="1">IFERROR(IF((VLOOKUP($E33,'Adj NEA Backsheet'!$D$5:$CB$183,O$9,FALSE))="","",(VLOOKUP($E33,'Adj NEA Backsheet'!$D$5:$CB$183,O$9,FALSE))),"")</f>
        <v>87545.683719220804</v>
      </c>
      <c r="P33" s="102">
        <f ca="1">IFERROR(IF((VLOOKUP($E33,'Adj NEA Backsheet'!$D$5:$CB$183,P$9,FALSE))="","",(VLOOKUP($E33,'Adj NEA Backsheet'!$D$5:$CB$183,P$9,FALSE))),"")</f>
        <v>88765.454648239524</v>
      </c>
      <c r="Q33" s="103">
        <f ca="1">IFERROR(IF((VLOOKUP($E33,'NEA Backsheet'!$D$5:$CB$183,Q$9,FALSE))="","",(VLOOKUP($E33,'NEA Backsheet'!$D$5:$CB$183,Q$9,FALSE))),"")</f>
        <v>91983.850048793145</v>
      </c>
      <c r="R33" s="194">
        <f ca="1">IFERROR(IF((VLOOKUP($E33,'NEA Backsheet'!$D$5:$CB$183,R$9,FALSE))="","",(VLOOKUP($E33,'NEA Backsheet'!$D$5:$CB$183,R$9,FALSE))),"")</f>
        <v>91764.296115408855</v>
      </c>
    </row>
    <row r="34" spans="1:18" ht="15" customHeight="1" x14ac:dyDescent="0.3">
      <c r="A34" s="41">
        <v>20</v>
      </c>
      <c r="B34" s="77" t="str">
        <f ca="1">IFERROR(IF((VLOOKUP($E34,'Org List'!$AJ$10:$AL$190,3,FALSE))="","",(VLOOKUP($E34,'Org List'!$AJ$10:$AL$190,3,FALSE))),"")</f>
        <v>North West Commissioning Region</v>
      </c>
      <c r="C34" s="78" t="str">
        <f ca="1">IFERROR(IF((VLOOKUP($E34,'Org List'!$AO$10:$AQ$190,3,FALSE))="","",(VLOOKUP($E34,'Org List'!$AO$10:$AQ$190,3,FALSE))),"")</f>
        <v/>
      </c>
      <c r="D34" s="93" t="str">
        <f ca="1">IFERROR(IF((VLOOKUP($E34,'Org List'!$AT$10:$AV$190,3,FALSE))="","",(VLOOKUP($E34,'Org List'!$AT$10:$AV$190,3,FALSE))),"")</f>
        <v>NHS England North West (Greater Manchester)</v>
      </c>
      <c r="E34" s="77" t="str">
        <f t="shared" ca="1" si="0"/>
        <v>Q83</v>
      </c>
      <c r="F34" s="79" t="str">
        <f ca="1">IF(E34="","",VLOOKUP(E34,'Org List'!$J$9:$K$640,2,0))</f>
        <v>NHS England North West (Greater Manchester)</v>
      </c>
      <c r="G34" s="100">
        <f ca="1">IFERROR(IF((VLOOKUP($E34,'Adj NEA Backsheet'!$D$5:$CB$183,G$9,FALSE))="","",(VLOOKUP($E34,'Adj NEA Backsheet'!$D$5:$CB$183,G$9,FALSE))),"")</f>
        <v>84130.558353534623</v>
      </c>
      <c r="H34" s="101">
        <f ca="1">IFERROR(IF((VLOOKUP($E34,'Adj NEA Backsheet'!$D$5:$CB$183,H$9,FALSE))="","",(VLOOKUP($E34,'Adj NEA Backsheet'!$D$5:$CB$183,H$9,FALSE))),"")</f>
        <v>85850.872839417541</v>
      </c>
      <c r="I34" s="101">
        <f ca="1">IFERROR(IF((VLOOKUP($E34,'Adj NEA Backsheet'!$D$5:$CB$183,I$9,FALSE))="","",(VLOOKUP($E34,'Adj NEA Backsheet'!$D$5:$CB$183,I$9,FALSE))),"")</f>
        <v>92872.682729810593</v>
      </c>
      <c r="J34" s="102">
        <f ca="1">IFERROR(IF((VLOOKUP($E34,'Adj NEA Backsheet'!$D$5:$CB$183,J$9,FALSE))="","",(VLOOKUP($E34,'Adj NEA Backsheet'!$D$5:$CB$183,J$9,FALSE))),"")</f>
        <v>89638.138177260786</v>
      </c>
      <c r="K34" s="100">
        <f ca="1">IFERROR(IF((VLOOKUP($E34,'Adj NEA Backsheet'!$D$5:$CB$183,K$9,FALSE))="","",(VLOOKUP($E34,'Adj NEA Backsheet'!$D$5:$CB$183,K$9,FALSE))),"")</f>
        <v>87715.328461864119</v>
      </c>
      <c r="L34" s="101">
        <f ca="1">IFERROR(IF((VLOOKUP($E34,'Adj NEA Backsheet'!$D$5:$CB$183,L$9,FALSE))="","",(VLOOKUP($E34,'Adj NEA Backsheet'!$D$5:$CB$183,L$9,FALSE))),"")</f>
        <v>86740.562510854797</v>
      </c>
      <c r="M34" s="101">
        <f ca="1">IFERROR(IF((VLOOKUP($E34,'Adj NEA Backsheet'!$D$5:$CB$183,M$9,FALSE))="","",(VLOOKUP($E34,'Adj NEA Backsheet'!$D$5:$CB$183,M$9,FALSE))),"")</f>
        <v>91076.405114197914</v>
      </c>
      <c r="N34" s="103">
        <f ca="1">IFERROR(IF((VLOOKUP($E34,'Adj NEA Backsheet'!$D$5:$CB$183,N$9,FALSE))="","",(VLOOKUP($E34,'Adj NEA Backsheet'!$D$5:$CB$183,N$9,FALSE))),"")</f>
        <v>86736.113712759456</v>
      </c>
      <c r="O34" s="151">
        <f ca="1">IFERROR(IF((VLOOKUP($E34,'Adj NEA Backsheet'!$D$5:$CB$183,O$9,FALSE))="","",(VLOOKUP($E34,'Adj NEA Backsheet'!$D$5:$CB$183,O$9,FALSE))),"")</f>
        <v>92741.659781331313</v>
      </c>
      <c r="P34" s="102">
        <f ca="1">IFERROR(IF((VLOOKUP($E34,'Adj NEA Backsheet'!$D$5:$CB$183,P$9,FALSE))="","",(VLOOKUP($E34,'Adj NEA Backsheet'!$D$5:$CB$183,P$9,FALSE))),"")</f>
        <v>90607.066659826422</v>
      </c>
      <c r="Q34" s="103">
        <f ca="1">IFERROR(IF((VLOOKUP($E34,'NEA Backsheet'!$D$5:$CB$183,Q$9,FALSE))="","",(VLOOKUP($E34,'NEA Backsheet'!$D$5:$CB$183,Q$9,FALSE))),"")</f>
        <v>94434.921281326417</v>
      </c>
      <c r="R34" s="194">
        <f ca="1">IFERROR(IF((VLOOKUP($E34,'NEA Backsheet'!$D$5:$CB$183,R$9,FALSE))="","",(VLOOKUP($E34,'NEA Backsheet'!$D$5:$CB$183,R$9,FALSE))),"")</f>
        <v>94043.171121419786</v>
      </c>
    </row>
    <row r="35" spans="1:18" ht="15" customHeight="1" x14ac:dyDescent="0.3">
      <c r="A35" s="41">
        <v>21</v>
      </c>
      <c r="B35" s="77" t="str">
        <f ca="1">IFERROR(IF((VLOOKUP($E35,'Org List'!$AJ$10:$AL$190,3,FALSE))="","",(VLOOKUP($E35,'Org List'!$AJ$10:$AL$190,3,FALSE))),"")</f>
        <v>North West Commissioning Region</v>
      </c>
      <c r="C35" s="78" t="str">
        <f ca="1">IFERROR(IF((VLOOKUP($E35,'Org List'!$AO$10:$AQ$190,3,FALSE))="","",(VLOOKUP($E35,'Org List'!$AO$10:$AQ$190,3,FALSE))),"")</f>
        <v/>
      </c>
      <c r="D35" s="93" t="str">
        <f ca="1">IFERROR(IF((VLOOKUP($E35,'Org List'!$AT$10:$AV$190,3,FALSE))="","",(VLOOKUP($E35,'Org List'!$AT$10:$AV$190,3,FALSE))),"")</f>
        <v>NHS England North West (Lancashire)</v>
      </c>
      <c r="E35" s="77" t="str">
        <f t="shared" ca="1" si="0"/>
        <v>Q84</v>
      </c>
      <c r="F35" s="79" t="str">
        <f ca="1">IF(E35="","",VLOOKUP(E35,'Org List'!$J$9:$K$640,2,0))</f>
        <v>NHS England North West (Lancashire)</v>
      </c>
      <c r="G35" s="100">
        <f ca="1">IFERROR(IF((VLOOKUP($E35,'Adj NEA Backsheet'!$D$5:$CB$183,G$9,FALSE))="","",(VLOOKUP($E35,'Adj NEA Backsheet'!$D$5:$CB$183,G$9,FALSE))),"")</f>
        <v>42266.649568584908</v>
      </c>
      <c r="H35" s="101">
        <f ca="1">IFERROR(IF((VLOOKUP($E35,'Adj NEA Backsheet'!$D$5:$CB$183,H$9,FALSE))="","",(VLOOKUP($E35,'Adj NEA Backsheet'!$D$5:$CB$183,H$9,FALSE))),"")</f>
        <v>41879.75186071948</v>
      </c>
      <c r="I35" s="101">
        <f ca="1">IFERROR(IF((VLOOKUP($E35,'Adj NEA Backsheet'!$D$5:$CB$183,I$9,FALSE))="","",(VLOOKUP($E35,'Adj NEA Backsheet'!$D$5:$CB$183,I$9,FALSE))),"")</f>
        <v>46524.274658705843</v>
      </c>
      <c r="J35" s="102">
        <f ca="1">IFERROR(IF((VLOOKUP($E35,'Adj NEA Backsheet'!$D$5:$CB$183,J$9,FALSE))="","",(VLOOKUP($E35,'Adj NEA Backsheet'!$D$5:$CB$183,J$9,FALSE))),"")</f>
        <v>45127.813132226169</v>
      </c>
      <c r="K35" s="100">
        <f ca="1">IFERROR(IF((VLOOKUP($E35,'Adj NEA Backsheet'!$D$5:$CB$183,K$9,FALSE))="","",(VLOOKUP($E35,'Adj NEA Backsheet'!$D$5:$CB$183,K$9,FALSE))),"")</f>
        <v>43048.674476773114</v>
      </c>
      <c r="L35" s="101">
        <f ca="1">IFERROR(IF((VLOOKUP($E35,'Adj NEA Backsheet'!$D$5:$CB$183,L$9,FALSE))="","",(VLOOKUP($E35,'Adj NEA Backsheet'!$D$5:$CB$183,L$9,FALSE))),"")</f>
        <v>42003.345045659808</v>
      </c>
      <c r="M35" s="101">
        <f ca="1">IFERROR(IF((VLOOKUP($E35,'Adj NEA Backsheet'!$D$5:$CB$183,M$9,FALSE))="","",(VLOOKUP($E35,'Adj NEA Backsheet'!$D$5:$CB$183,M$9,FALSE))),"")</f>
        <v>45353.537878206203</v>
      </c>
      <c r="N35" s="103">
        <f ca="1">IFERROR(IF((VLOOKUP($E35,'Adj NEA Backsheet'!$D$5:$CB$183,N$9,FALSE))="","",(VLOOKUP($E35,'Adj NEA Backsheet'!$D$5:$CB$183,N$9,FALSE))),"")</f>
        <v>44269.052318755341</v>
      </c>
      <c r="O35" s="151">
        <f ca="1">IFERROR(IF((VLOOKUP($E35,'Adj NEA Backsheet'!$D$5:$CB$183,O$9,FALSE))="","",(VLOOKUP($E35,'Adj NEA Backsheet'!$D$5:$CB$183,O$9,FALSE))),"")</f>
        <v>44978.700240955535</v>
      </c>
      <c r="P35" s="102">
        <f ca="1">IFERROR(IF((VLOOKUP($E35,'Adj NEA Backsheet'!$D$5:$CB$183,P$9,FALSE))="","",(VLOOKUP($E35,'Adj NEA Backsheet'!$D$5:$CB$183,P$9,FALSE))),"")</f>
        <v>44121.648645036337</v>
      </c>
      <c r="Q35" s="103">
        <f ca="1">IFERROR(IF((VLOOKUP($E35,'NEA Backsheet'!$D$5:$CB$183,Q$9,FALSE))="","",(VLOOKUP($E35,'NEA Backsheet'!$D$5:$CB$183,Q$9,FALSE))),"")</f>
        <v>48963.953568292593</v>
      </c>
      <c r="R35" s="194">
        <f ca="1">IFERROR(IF((VLOOKUP($E35,'NEA Backsheet'!$D$5:$CB$183,R$9,FALSE))="","",(VLOOKUP($E35,'NEA Backsheet'!$D$5:$CB$183,R$9,FALSE))),"")</f>
        <v>48478.702562190127</v>
      </c>
    </row>
    <row r="36" spans="1:18" ht="15" customHeight="1" x14ac:dyDescent="0.3">
      <c r="A36" s="41">
        <v>22</v>
      </c>
      <c r="B36" s="77" t="str">
        <f ca="1">IFERROR(IF((VLOOKUP($E36,'Org List'!$AJ$10:$AL$190,3,FALSE))="","",(VLOOKUP($E36,'Org List'!$AJ$10:$AL$190,3,FALSE))),"")</f>
        <v>Midlands Commissioning Region</v>
      </c>
      <c r="C36" s="78" t="str">
        <f ca="1">IFERROR(IF((VLOOKUP($E36,'Org List'!$AO$10:$AQ$190,3,FALSE))="","",(VLOOKUP($E36,'Org List'!$AO$10:$AQ$190,3,FALSE))),"")</f>
        <v/>
      </c>
      <c r="D36" s="93" t="str">
        <f ca="1">IFERROR(IF((VLOOKUP($E36,'Org List'!$AT$10:$AV$190,3,FALSE))="","",(VLOOKUP($E36,'Org List'!$AT$10:$AV$190,3,FALSE))),"")</f>
        <v>NHS England Midlands (North Midlands)</v>
      </c>
      <c r="E36" s="77" t="str">
        <f t="shared" ca="1" si="0"/>
        <v>Q76</v>
      </c>
      <c r="F36" s="79" t="str">
        <f ca="1">IF(E36="","",VLOOKUP(E36,'Org List'!$J$9:$K$640,2,0))</f>
        <v>NHS England Midlands (North Midlands)</v>
      </c>
      <c r="G36" s="100">
        <f ca="1">IFERROR(IF((VLOOKUP($E36,'Adj NEA Backsheet'!$D$5:$CB$183,G$9,FALSE))="","",(VLOOKUP($E36,'Adj NEA Backsheet'!$D$5:$CB$183,G$9,FALSE))),"")</f>
        <v>102189.30402092788</v>
      </c>
      <c r="H36" s="101">
        <f ca="1">IFERROR(IF((VLOOKUP($E36,'Adj NEA Backsheet'!$D$5:$CB$183,H$9,FALSE))="","",(VLOOKUP($E36,'Adj NEA Backsheet'!$D$5:$CB$183,H$9,FALSE))),"")</f>
        <v>101106.00982148855</v>
      </c>
      <c r="I36" s="101">
        <f ca="1">IFERROR(IF((VLOOKUP($E36,'Adj NEA Backsheet'!$D$5:$CB$183,I$9,FALSE))="","",(VLOOKUP($E36,'Adj NEA Backsheet'!$D$5:$CB$183,I$9,FALSE))),"")</f>
        <v>105615.11470101129</v>
      </c>
      <c r="J36" s="102">
        <f ca="1">IFERROR(IF((VLOOKUP($E36,'Adj NEA Backsheet'!$D$5:$CB$183,J$9,FALSE))="","",(VLOOKUP($E36,'Adj NEA Backsheet'!$D$5:$CB$183,J$9,FALSE))),"")</f>
        <v>107266.39708695948</v>
      </c>
      <c r="K36" s="100">
        <f ca="1">IFERROR(IF((VLOOKUP($E36,'Adj NEA Backsheet'!$D$5:$CB$183,K$9,FALSE))="","",(VLOOKUP($E36,'Adj NEA Backsheet'!$D$5:$CB$183,K$9,FALSE))),"")</f>
        <v>104300.99651720702</v>
      </c>
      <c r="L36" s="101">
        <f ca="1">IFERROR(IF((VLOOKUP($E36,'Adj NEA Backsheet'!$D$5:$CB$183,L$9,FALSE))="","",(VLOOKUP($E36,'Adj NEA Backsheet'!$D$5:$CB$183,L$9,FALSE))),"")</f>
        <v>104161.89258051128</v>
      </c>
      <c r="M36" s="101">
        <f ca="1">IFERROR(IF((VLOOKUP($E36,'Adj NEA Backsheet'!$D$5:$CB$183,M$9,FALSE))="","",(VLOOKUP($E36,'Adj NEA Backsheet'!$D$5:$CB$183,M$9,FALSE))),"")</f>
        <v>106877.31326162395</v>
      </c>
      <c r="N36" s="103">
        <f ca="1">IFERROR(IF((VLOOKUP($E36,'Adj NEA Backsheet'!$D$5:$CB$183,N$9,FALSE))="","",(VLOOKUP($E36,'Adj NEA Backsheet'!$D$5:$CB$183,N$9,FALSE))),"")</f>
        <v>105765.09176972401</v>
      </c>
      <c r="O36" s="151">
        <f ca="1">IFERROR(IF((VLOOKUP($E36,'Adj NEA Backsheet'!$D$5:$CB$183,O$9,FALSE))="","",(VLOOKUP($E36,'Adj NEA Backsheet'!$D$5:$CB$183,O$9,FALSE))),"")</f>
        <v>108483.03198772992</v>
      </c>
      <c r="P36" s="102">
        <f ca="1">IFERROR(IF((VLOOKUP($E36,'Adj NEA Backsheet'!$D$5:$CB$183,P$9,FALSE))="","",(VLOOKUP($E36,'Adj NEA Backsheet'!$D$5:$CB$183,P$9,FALSE))),"")</f>
        <v>110278.67861327618</v>
      </c>
      <c r="Q36" s="103">
        <f ca="1">IFERROR(IF((VLOOKUP($E36,'NEA Backsheet'!$D$5:$CB$183,Q$9,FALSE))="","",(VLOOKUP($E36,'NEA Backsheet'!$D$5:$CB$183,Q$9,FALSE))),"")</f>
        <v>116675.77200582181</v>
      </c>
      <c r="R36" s="194">
        <f ca="1">IFERROR(IF((VLOOKUP($E36,'NEA Backsheet'!$D$5:$CB$183,R$9,FALSE))="","",(VLOOKUP($E36,'NEA Backsheet'!$D$5:$CB$183,R$9,FALSE))),"")</f>
        <v>116863.71142745804</v>
      </c>
    </row>
    <row r="37" spans="1:18" ht="15" customHeight="1" x14ac:dyDescent="0.3">
      <c r="A37" s="41">
        <v>23</v>
      </c>
      <c r="B37" s="77" t="str">
        <f ca="1">IFERROR(IF((VLOOKUP($E37,'Org List'!$AJ$10:$AL$190,3,FALSE))="","",(VLOOKUP($E37,'Org List'!$AJ$10:$AL$190,3,FALSE))),"")</f>
        <v>Midlands Commissioning Region</v>
      </c>
      <c r="C37" s="78" t="str">
        <f ca="1">IFERROR(IF((VLOOKUP($E37,'Org List'!$AO$10:$AQ$190,3,FALSE))="","",(VLOOKUP($E37,'Org List'!$AO$10:$AQ$190,3,FALSE))),"")</f>
        <v/>
      </c>
      <c r="D37" s="93" t="str">
        <f ca="1">IFERROR(IF((VLOOKUP($E37,'Org List'!$AT$10:$AV$190,3,FALSE))="","",(VLOOKUP($E37,'Org List'!$AT$10:$AV$190,3,FALSE))),"")</f>
        <v>NHS England Midlands (West Midlands)</v>
      </c>
      <c r="E37" s="77" t="str">
        <f t="shared" ca="1" si="0"/>
        <v>Q77</v>
      </c>
      <c r="F37" s="79" t="str">
        <f ca="1">IF(E37="","",VLOOKUP(E37,'Org List'!$J$9:$K$640,2,0))</f>
        <v>NHS England Midlands (West Midlands)</v>
      </c>
      <c r="G37" s="100">
        <f ca="1">IFERROR(IF((VLOOKUP($E37,'Adj NEA Backsheet'!$D$5:$CB$183,G$9,FALSE))="","",(VLOOKUP($E37,'Adj NEA Backsheet'!$D$5:$CB$183,G$9,FALSE))),"")</f>
        <v>119702.13339285848</v>
      </c>
      <c r="H37" s="101">
        <f ca="1">IFERROR(IF((VLOOKUP($E37,'Adj NEA Backsheet'!$D$5:$CB$183,H$9,FALSE))="","",(VLOOKUP($E37,'Adj NEA Backsheet'!$D$5:$CB$183,H$9,FALSE))),"")</f>
        <v>117612.37292678474</v>
      </c>
      <c r="I37" s="101">
        <f ca="1">IFERROR(IF((VLOOKUP($E37,'Adj NEA Backsheet'!$D$5:$CB$183,I$9,FALSE))="","",(VLOOKUP($E37,'Adj NEA Backsheet'!$D$5:$CB$183,I$9,FALSE))),"")</f>
        <v>120668.14979019243</v>
      </c>
      <c r="J37" s="102">
        <f ca="1">IFERROR(IF((VLOOKUP($E37,'Adj NEA Backsheet'!$D$5:$CB$183,J$9,FALSE))="","",(VLOOKUP($E37,'Adj NEA Backsheet'!$D$5:$CB$183,J$9,FALSE))),"")</f>
        <v>121073.80549147048</v>
      </c>
      <c r="K37" s="100">
        <f ca="1">IFERROR(IF((VLOOKUP($E37,'Adj NEA Backsheet'!$D$5:$CB$183,K$9,FALSE))="","",(VLOOKUP($E37,'Adj NEA Backsheet'!$D$5:$CB$183,K$9,FALSE))),"")</f>
        <v>121311.08437672775</v>
      </c>
      <c r="L37" s="101">
        <f ca="1">IFERROR(IF((VLOOKUP($E37,'Adj NEA Backsheet'!$D$5:$CB$183,L$9,FALSE))="","",(VLOOKUP($E37,'Adj NEA Backsheet'!$D$5:$CB$183,L$9,FALSE))),"")</f>
        <v>120732.37131972032</v>
      </c>
      <c r="M37" s="101">
        <f ca="1">IFERROR(IF((VLOOKUP($E37,'Adj NEA Backsheet'!$D$5:$CB$183,M$9,FALSE))="","",(VLOOKUP($E37,'Adj NEA Backsheet'!$D$5:$CB$183,M$9,FALSE))),"")</f>
        <v>125987.21117511576</v>
      </c>
      <c r="N37" s="103">
        <f ca="1">IFERROR(IF((VLOOKUP($E37,'Adj NEA Backsheet'!$D$5:$CB$183,N$9,FALSE))="","",(VLOOKUP($E37,'Adj NEA Backsheet'!$D$5:$CB$183,N$9,FALSE))),"")</f>
        <v>124094.58484458779</v>
      </c>
      <c r="O37" s="151">
        <f ca="1">IFERROR(IF((VLOOKUP($E37,'Adj NEA Backsheet'!$D$5:$CB$183,O$9,FALSE))="","",(VLOOKUP($E37,'Adj NEA Backsheet'!$D$5:$CB$183,O$9,FALSE))),"")</f>
        <v>123509.66261538387</v>
      </c>
      <c r="P37" s="102">
        <f ca="1">IFERROR(IF((VLOOKUP($E37,'Adj NEA Backsheet'!$D$5:$CB$183,P$9,FALSE))="","",(VLOOKUP($E37,'Adj NEA Backsheet'!$D$5:$CB$183,P$9,FALSE))),"")</f>
        <v>126340.44357551158</v>
      </c>
      <c r="Q37" s="103">
        <f ca="1">IFERROR(IF((VLOOKUP($E37,'NEA Backsheet'!$D$5:$CB$183,Q$9,FALSE))="","",(VLOOKUP($E37,'NEA Backsheet'!$D$5:$CB$183,Q$9,FALSE))),"")</f>
        <v>130795.24571147078</v>
      </c>
      <c r="R37" s="194">
        <f ca="1">IFERROR(IF((VLOOKUP($E37,'NEA Backsheet'!$D$5:$CB$183,R$9,FALSE))="","",(VLOOKUP($E37,'NEA Backsheet'!$D$5:$CB$183,R$9,FALSE))),"")</f>
        <v>127645.34681095296</v>
      </c>
    </row>
    <row r="38" spans="1:18" ht="15" customHeight="1" x14ac:dyDescent="0.3">
      <c r="A38" s="41">
        <v>24</v>
      </c>
      <c r="B38" s="77" t="str">
        <f ca="1">IFERROR(IF((VLOOKUP($E38,'Org List'!$AJ$10:$AL$190,3,FALSE))="","",(VLOOKUP($E38,'Org List'!$AJ$10:$AL$190,3,FALSE))),"")</f>
        <v>Midlands Commissioning Region</v>
      </c>
      <c r="C38" s="78" t="str">
        <f ca="1">IFERROR(IF((VLOOKUP($E38,'Org List'!$AO$10:$AQ$190,3,FALSE))="","",(VLOOKUP($E38,'Org List'!$AO$10:$AQ$190,3,FALSE))),"")</f>
        <v/>
      </c>
      <c r="D38" s="93" t="str">
        <f ca="1">IFERROR(IF((VLOOKUP($E38,'Org List'!$AT$10:$AV$190,3,FALSE))="","",(VLOOKUP($E38,'Org List'!$AT$10:$AV$190,3,FALSE))),"")</f>
        <v>NHS England Midlands (Central Midlands)</v>
      </c>
      <c r="E38" s="77" t="str">
        <f t="shared" ca="1" si="0"/>
        <v>Q78</v>
      </c>
      <c r="F38" s="79" t="str">
        <f ca="1">IF(E38="","",VLOOKUP(E38,'Org List'!$J$9:$K$640,2,0))</f>
        <v>NHS England Midlands (Central Midlands)</v>
      </c>
      <c r="G38" s="100">
        <f ca="1">IFERROR(IF((VLOOKUP($E38,'Adj NEA Backsheet'!$D$5:$CB$183,G$9,FALSE))="","",(VLOOKUP($E38,'Adj NEA Backsheet'!$D$5:$CB$183,G$9,FALSE))),"")</f>
        <v>120953.80891060899</v>
      </c>
      <c r="H38" s="101">
        <f ca="1">IFERROR(IF((VLOOKUP($E38,'Adj NEA Backsheet'!$D$5:$CB$183,H$9,FALSE))="","",(VLOOKUP($E38,'Adj NEA Backsheet'!$D$5:$CB$183,H$9,FALSE))),"")</f>
        <v>121038.07281706402</v>
      </c>
      <c r="I38" s="101">
        <f ca="1">IFERROR(IF((VLOOKUP($E38,'Adj NEA Backsheet'!$D$5:$CB$183,I$9,FALSE))="","",(VLOOKUP($E38,'Adj NEA Backsheet'!$D$5:$CB$183,I$9,FALSE))),"")</f>
        <v>125321.05708136859</v>
      </c>
      <c r="J38" s="102">
        <f ca="1">IFERROR(IF((VLOOKUP($E38,'Adj NEA Backsheet'!$D$5:$CB$183,J$9,FALSE))="","",(VLOOKUP($E38,'Adj NEA Backsheet'!$D$5:$CB$183,J$9,FALSE))),"")</f>
        <v>123258.60543172939</v>
      </c>
      <c r="K38" s="100">
        <f ca="1">IFERROR(IF((VLOOKUP($E38,'Adj NEA Backsheet'!$D$5:$CB$183,K$9,FALSE))="","",(VLOOKUP($E38,'Adj NEA Backsheet'!$D$5:$CB$183,K$9,FALSE))),"")</f>
        <v>124164.60690264443</v>
      </c>
      <c r="L38" s="101">
        <f ca="1">IFERROR(IF((VLOOKUP($E38,'Adj NEA Backsheet'!$D$5:$CB$183,L$9,FALSE))="","",(VLOOKUP($E38,'Adj NEA Backsheet'!$D$5:$CB$183,L$9,FALSE))),"")</f>
        <v>124390.47196818347</v>
      </c>
      <c r="M38" s="101">
        <f ca="1">IFERROR(IF((VLOOKUP($E38,'Adj NEA Backsheet'!$D$5:$CB$183,M$9,FALSE))="","",(VLOOKUP($E38,'Adj NEA Backsheet'!$D$5:$CB$183,M$9,FALSE))),"")</f>
        <v>128705.41389817637</v>
      </c>
      <c r="N38" s="103">
        <f ca="1">IFERROR(IF((VLOOKUP($E38,'Adj NEA Backsheet'!$D$5:$CB$183,N$9,FALSE))="","",(VLOOKUP($E38,'Adj NEA Backsheet'!$D$5:$CB$183,N$9,FALSE))),"")</f>
        <v>126485.20138361373</v>
      </c>
      <c r="O38" s="151">
        <f ca="1">IFERROR(IF((VLOOKUP($E38,'Adj NEA Backsheet'!$D$5:$CB$183,O$9,FALSE))="","",(VLOOKUP($E38,'Adj NEA Backsheet'!$D$5:$CB$183,O$9,FALSE))),"")</f>
        <v>125485.36737575107</v>
      </c>
      <c r="P38" s="102">
        <f ca="1">IFERROR(IF((VLOOKUP($E38,'Adj NEA Backsheet'!$D$5:$CB$183,P$9,FALSE))="","",(VLOOKUP($E38,'Adj NEA Backsheet'!$D$5:$CB$183,P$9,FALSE))),"")</f>
        <v>125439.11539830013</v>
      </c>
      <c r="Q38" s="103">
        <f ca="1">IFERROR(IF((VLOOKUP($E38,'NEA Backsheet'!$D$5:$CB$183,Q$9,FALSE))="","",(VLOOKUP($E38,'NEA Backsheet'!$D$5:$CB$183,Q$9,FALSE))),"")</f>
        <v>134738.36330662473</v>
      </c>
      <c r="R38" s="194">
        <f ca="1">IFERROR(IF((VLOOKUP($E38,'NEA Backsheet'!$D$5:$CB$183,R$9,FALSE))="","",(VLOOKUP($E38,'NEA Backsheet'!$D$5:$CB$183,R$9,FALSE))),"")</f>
        <v>131284.01751200229</v>
      </c>
    </row>
    <row r="39" spans="1:18" ht="15" customHeight="1" x14ac:dyDescent="0.3">
      <c r="A39" s="41">
        <v>25</v>
      </c>
      <c r="B39" s="77" t="str">
        <f ca="1">IFERROR(IF((VLOOKUP($E39,'Org List'!$AJ$10:$AL$190,3,FALSE))="","",(VLOOKUP($E39,'Org List'!$AJ$10:$AL$190,3,FALSE))),"")</f>
        <v>East of England Commissioning Region</v>
      </c>
      <c r="C39" s="78" t="str">
        <f ca="1">IFERROR(IF((VLOOKUP($E39,'Org List'!$AO$10:$AQ$190,3,FALSE))="","",(VLOOKUP($E39,'Org List'!$AO$10:$AQ$190,3,FALSE))),"")</f>
        <v/>
      </c>
      <c r="D39" s="93" t="str">
        <f ca="1">IFERROR(IF((VLOOKUP($E39,'Org List'!$AT$10:$AV$190,3,FALSE))="","",(VLOOKUP($E39,'Org List'!$AT$10:$AV$190,3,FALSE))),"")</f>
        <v>NHS England East (East)</v>
      </c>
      <c r="E39" s="77" t="str">
        <f t="shared" ca="1" si="0"/>
        <v>Q79</v>
      </c>
      <c r="F39" s="79" t="str">
        <f ca="1">IF(E39="","",VLOOKUP(E39,'Org List'!$J$9:$K$640,2,0))</f>
        <v>NHS England East (East)</v>
      </c>
      <c r="G39" s="100">
        <f ca="1">IFERROR(IF((VLOOKUP($E39,'Adj NEA Backsheet'!$D$5:$CB$183,G$9,FALSE))="","",(VLOOKUP($E39,'Adj NEA Backsheet'!$D$5:$CB$183,G$9,FALSE))),"")</f>
        <v>110809.71364222183</v>
      </c>
      <c r="H39" s="101">
        <f ca="1">IFERROR(IF((VLOOKUP($E39,'Adj NEA Backsheet'!$D$5:$CB$183,H$9,FALSE))="","",(VLOOKUP($E39,'Adj NEA Backsheet'!$D$5:$CB$183,H$9,FALSE))),"")</f>
        <v>110625.57884523888</v>
      </c>
      <c r="I39" s="101">
        <f ca="1">IFERROR(IF((VLOOKUP($E39,'Adj NEA Backsheet'!$D$5:$CB$183,I$9,FALSE))="","",(VLOOKUP($E39,'Adj NEA Backsheet'!$D$5:$CB$183,I$9,FALSE))),"")</f>
        <v>115135.45438271182</v>
      </c>
      <c r="J39" s="102">
        <f ca="1">IFERROR(IF((VLOOKUP($E39,'Adj NEA Backsheet'!$D$5:$CB$183,J$9,FALSE))="","",(VLOOKUP($E39,'Adj NEA Backsheet'!$D$5:$CB$183,J$9,FALSE))),"")</f>
        <v>116067.32662398351</v>
      </c>
      <c r="K39" s="100">
        <f ca="1">IFERROR(IF((VLOOKUP($E39,'Adj NEA Backsheet'!$D$5:$CB$183,K$9,FALSE))="","",(VLOOKUP($E39,'Adj NEA Backsheet'!$D$5:$CB$183,K$9,FALSE))),"")</f>
        <v>115629.46457490056</v>
      </c>
      <c r="L39" s="101">
        <f ca="1">IFERROR(IF((VLOOKUP($E39,'Adj NEA Backsheet'!$D$5:$CB$183,L$9,FALSE))="","",(VLOOKUP($E39,'Adj NEA Backsheet'!$D$5:$CB$183,L$9,FALSE))),"")</f>
        <v>116057.08258028758</v>
      </c>
      <c r="M39" s="101">
        <f ca="1">IFERROR(IF((VLOOKUP($E39,'Adj NEA Backsheet'!$D$5:$CB$183,M$9,FALSE))="","",(VLOOKUP($E39,'Adj NEA Backsheet'!$D$5:$CB$183,M$9,FALSE))),"")</f>
        <v>120014.20127301759</v>
      </c>
      <c r="N39" s="103">
        <f ca="1">IFERROR(IF((VLOOKUP($E39,'Adj NEA Backsheet'!$D$5:$CB$183,N$9,FALSE))="","",(VLOOKUP($E39,'Adj NEA Backsheet'!$D$5:$CB$183,N$9,FALSE))),"")</f>
        <v>119111.78020165378</v>
      </c>
      <c r="O39" s="151">
        <f ca="1">IFERROR(IF((VLOOKUP($E39,'Adj NEA Backsheet'!$D$5:$CB$183,O$9,FALSE))="","",(VLOOKUP($E39,'Adj NEA Backsheet'!$D$5:$CB$183,O$9,FALSE))),"")</f>
        <v>117261.78325705644</v>
      </c>
      <c r="P39" s="102">
        <f ca="1">IFERROR(IF((VLOOKUP($E39,'Adj NEA Backsheet'!$D$5:$CB$183,P$9,FALSE))="","",(VLOOKUP($E39,'Adj NEA Backsheet'!$D$5:$CB$183,P$9,FALSE))),"")</f>
        <v>118232.47757182884</v>
      </c>
      <c r="Q39" s="103">
        <f ca="1">IFERROR(IF((VLOOKUP($E39,'NEA Backsheet'!$D$5:$CB$183,Q$9,FALSE))="","",(VLOOKUP($E39,'NEA Backsheet'!$D$5:$CB$183,Q$9,FALSE))),"")</f>
        <v>124009.88594470512</v>
      </c>
      <c r="R39" s="194">
        <f ca="1">IFERROR(IF((VLOOKUP($E39,'NEA Backsheet'!$D$5:$CB$183,R$9,FALSE))="","",(VLOOKUP($E39,'NEA Backsheet'!$D$5:$CB$183,R$9,FALSE))),"")</f>
        <v>123902.98478457166</v>
      </c>
    </row>
    <row r="40" spans="1:18" ht="15" customHeight="1" x14ac:dyDescent="0.3">
      <c r="A40" s="41">
        <v>26</v>
      </c>
      <c r="B40" s="77" t="str">
        <f ca="1">IFERROR(IF((VLOOKUP($E40,'Org List'!$AJ$10:$AL$190,3,FALSE))="","",(VLOOKUP($E40,'Org List'!$AJ$10:$AL$190,3,FALSE))),"")</f>
        <v>South West England Commissioning Region</v>
      </c>
      <c r="C40" s="78" t="str">
        <f ca="1">IFERROR(IF((VLOOKUP($E40,'Org List'!$AO$10:$AQ$190,3,FALSE))="","",(VLOOKUP($E40,'Org List'!$AO$10:$AQ$190,3,FALSE))),"")</f>
        <v/>
      </c>
      <c r="D40" s="93" t="str">
        <f ca="1">IFERROR(IF((VLOOKUP($E40,'Org List'!$AT$10:$AV$190,3,FALSE))="","",(VLOOKUP($E40,'Org List'!$AT$10:$AV$190,3,FALSE))),"")</f>
        <v>NHS England South West (South West South)</v>
      </c>
      <c r="E40" s="77" t="str">
        <f t="shared" ca="1" si="0"/>
        <v>Q85</v>
      </c>
      <c r="F40" s="79" t="str">
        <f ca="1">IF(E40="","",VLOOKUP(E40,'Org List'!$J$9:$K$640,2,0))</f>
        <v>NHS England South West (South West South)</v>
      </c>
      <c r="G40" s="100">
        <f ca="1">IFERROR(IF((VLOOKUP($E40,'Adj NEA Backsheet'!$D$5:$CB$183,G$9,FALSE))="","",(VLOOKUP($E40,'Adj NEA Backsheet'!$D$5:$CB$183,G$9,FALSE))),"")</f>
        <v>87092.869881971026</v>
      </c>
      <c r="H40" s="101">
        <f ca="1">IFERROR(IF((VLOOKUP($E40,'Adj NEA Backsheet'!$D$5:$CB$183,H$9,FALSE))="","",(VLOOKUP($E40,'Adj NEA Backsheet'!$D$5:$CB$183,H$9,FALSE))),"")</f>
        <v>86883.868614850871</v>
      </c>
      <c r="I40" s="101">
        <f ca="1">IFERROR(IF((VLOOKUP($E40,'Adj NEA Backsheet'!$D$5:$CB$183,I$9,FALSE))="","",(VLOOKUP($E40,'Adj NEA Backsheet'!$D$5:$CB$183,I$9,FALSE))),"")</f>
        <v>92426.034021719024</v>
      </c>
      <c r="J40" s="102">
        <f ca="1">IFERROR(IF((VLOOKUP($E40,'Adj NEA Backsheet'!$D$5:$CB$183,J$9,FALSE))="","",(VLOOKUP($E40,'Adj NEA Backsheet'!$D$5:$CB$183,J$9,FALSE))),"")</f>
        <v>92012.076243248986</v>
      </c>
      <c r="K40" s="100">
        <f ca="1">IFERROR(IF((VLOOKUP($E40,'Adj NEA Backsheet'!$D$5:$CB$183,K$9,FALSE))="","",(VLOOKUP($E40,'Adj NEA Backsheet'!$D$5:$CB$183,K$9,FALSE))),"")</f>
        <v>89917.076867117314</v>
      </c>
      <c r="L40" s="101">
        <f ca="1">IFERROR(IF((VLOOKUP($E40,'Adj NEA Backsheet'!$D$5:$CB$183,L$9,FALSE))="","",(VLOOKUP($E40,'Adj NEA Backsheet'!$D$5:$CB$183,L$9,FALSE))),"")</f>
        <v>89781.690685980298</v>
      </c>
      <c r="M40" s="101">
        <f ca="1">IFERROR(IF((VLOOKUP($E40,'Adj NEA Backsheet'!$D$5:$CB$183,M$9,FALSE))="","",(VLOOKUP($E40,'Adj NEA Backsheet'!$D$5:$CB$183,M$9,FALSE))),"")</f>
        <v>93531.485016824212</v>
      </c>
      <c r="N40" s="103">
        <f ca="1">IFERROR(IF((VLOOKUP($E40,'Adj NEA Backsheet'!$D$5:$CB$183,N$9,FALSE))="","",(VLOOKUP($E40,'Adj NEA Backsheet'!$D$5:$CB$183,N$9,FALSE))),"")</f>
        <v>92794.04203537236</v>
      </c>
      <c r="O40" s="151">
        <f ca="1">IFERROR(IF((VLOOKUP($E40,'Adj NEA Backsheet'!$D$5:$CB$183,O$9,FALSE))="","",(VLOOKUP($E40,'Adj NEA Backsheet'!$D$5:$CB$183,O$9,FALSE))),"")</f>
        <v>91394.895025516875</v>
      </c>
      <c r="P40" s="102">
        <f ca="1">IFERROR(IF((VLOOKUP($E40,'Adj NEA Backsheet'!$D$5:$CB$183,P$9,FALSE))="","",(VLOOKUP($E40,'Adj NEA Backsheet'!$D$5:$CB$183,P$9,FALSE))),"")</f>
        <v>89197.167205636753</v>
      </c>
      <c r="Q40" s="103">
        <f ca="1">IFERROR(IF((VLOOKUP($E40,'NEA Backsheet'!$D$5:$CB$183,Q$9,FALSE))="","",(VLOOKUP($E40,'NEA Backsheet'!$D$5:$CB$183,Q$9,FALSE))),"")</f>
        <v>95668.289651456114</v>
      </c>
      <c r="R40" s="194">
        <f ca="1">IFERROR(IF((VLOOKUP($E40,'NEA Backsheet'!$D$5:$CB$183,R$9,FALSE))="","",(VLOOKUP($E40,'NEA Backsheet'!$D$5:$CB$183,R$9,FALSE))),"")</f>
        <v>94449.174095156428</v>
      </c>
    </row>
    <row r="41" spans="1:18" ht="15" customHeight="1" x14ac:dyDescent="0.3">
      <c r="A41" s="41">
        <v>27</v>
      </c>
      <c r="B41" s="77" t="str">
        <f ca="1">IFERROR(IF((VLOOKUP($E41,'Org List'!$AJ$10:$AL$190,3,FALSE))="","",(VLOOKUP($E41,'Org List'!$AJ$10:$AL$190,3,FALSE))),"")</f>
        <v>South West England Commissioning Region</v>
      </c>
      <c r="C41" s="78" t="str">
        <f ca="1">IFERROR(IF((VLOOKUP($E41,'Org List'!$AO$10:$AQ$190,3,FALSE))="","",(VLOOKUP($E41,'Org List'!$AO$10:$AQ$190,3,FALSE))),"")</f>
        <v/>
      </c>
      <c r="D41" s="93" t="str">
        <f ca="1">IFERROR(IF((VLOOKUP($E41,'Org List'!$AT$10:$AV$190,3,FALSE))="","",(VLOOKUP($E41,'Org List'!$AT$10:$AV$190,3,FALSE))),"")</f>
        <v>NHS England South West (South West North)</v>
      </c>
      <c r="E41" s="77" t="str">
        <f t="shared" ca="1" si="0"/>
        <v>Q86</v>
      </c>
      <c r="F41" s="79" t="str">
        <f ca="1">IF(E41="","",VLOOKUP(E41,'Org List'!$J$9:$K$640,2,0))</f>
        <v>NHS England South West (South West North)</v>
      </c>
      <c r="G41" s="100">
        <f ca="1">IFERROR(IF((VLOOKUP($E41,'Adj NEA Backsheet'!$D$5:$CB$183,G$9,FALSE))="","",(VLOOKUP($E41,'Adj NEA Backsheet'!$D$5:$CB$183,G$9,FALSE))),"")</f>
        <v>59188.342412870166</v>
      </c>
      <c r="H41" s="101">
        <f ca="1">IFERROR(IF((VLOOKUP($E41,'Adj NEA Backsheet'!$D$5:$CB$183,H$9,FALSE))="","",(VLOOKUP($E41,'Adj NEA Backsheet'!$D$5:$CB$183,H$9,FALSE))),"")</f>
        <v>59873.544551693987</v>
      </c>
      <c r="I41" s="101">
        <f ca="1">IFERROR(IF((VLOOKUP($E41,'Adj NEA Backsheet'!$D$5:$CB$183,I$9,FALSE))="","",(VLOOKUP($E41,'Adj NEA Backsheet'!$D$5:$CB$183,I$9,FALSE))),"")</f>
        <v>63839.978426260233</v>
      </c>
      <c r="J41" s="102">
        <f ca="1">IFERROR(IF((VLOOKUP($E41,'Adj NEA Backsheet'!$D$5:$CB$183,J$9,FALSE))="","",(VLOOKUP($E41,'Adj NEA Backsheet'!$D$5:$CB$183,J$9,FALSE))),"")</f>
        <v>64637.176147948448</v>
      </c>
      <c r="K41" s="100">
        <f ca="1">IFERROR(IF((VLOOKUP($E41,'Adj NEA Backsheet'!$D$5:$CB$183,K$9,FALSE))="","",(VLOOKUP($E41,'Adj NEA Backsheet'!$D$5:$CB$183,K$9,FALSE))),"")</f>
        <v>60274.651928732732</v>
      </c>
      <c r="L41" s="101">
        <f ca="1">IFERROR(IF((VLOOKUP($E41,'Adj NEA Backsheet'!$D$5:$CB$183,L$9,FALSE))="","",(VLOOKUP($E41,'Adj NEA Backsheet'!$D$5:$CB$183,L$9,FALSE))),"")</f>
        <v>61434.065553089269</v>
      </c>
      <c r="M41" s="101">
        <f ca="1">IFERROR(IF((VLOOKUP($E41,'Adj NEA Backsheet'!$D$5:$CB$183,M$9,FALSE))="","",(VLOOKUP($E41,'Adj NEA Backsheet'!$D$5:$CB$183,M$9,FALSE))),"")</f>
        <v>64095.657877597449</v>
      </c>
      <c r="N41" s="103">
        <f ca="1">IFERROR(IF((VLOOKUP($E41,'Adj NEA Backsheet'!$D$5:$CB$183,N$9,FALSE))="","",(VLOOKUP($E41,'Adj NEA Backsheet'!$D$5:$CB$183,N$9,FALSE))),"")</f>
        <v>61282.696672248203</v>
      </c>
      <c r="O41" s="151">
        <f ca="1">IFERROR(IF((VLOOKUP($E41,'Adj NEA Backsheet'!$D$5:$CB$183,O$9,FALSE))="","",(VLOOKUP($E41,'Adj NEA Backsheet'!$D$5:$CB$183,O$9,FALSE))),"")</f>
        <v>64253.015141142751</v>
      </c>
      <c r="P41" s="102">
        <f ca="1">IFERROR(IF((VLOOKUP($E41,'Adj NEA Backsheet'!$D$5:$CB$183,P$9,FALSE))="","",(VLOOKUP($E41,'Adj NEA Backsheet'!$D$5:$CB$183,P$9,FALSE))),"")</f>
        <v>64849.141106036688</v>
      </c>
      <c r="Q41" s="103">
        <f ca="1">IFERROR(IF((VLOOKUP($E41,'NEA Backsheet'!$D$5:$CB$183,Q$9,FALSE))="","",(VLOOKUP($E41,'NEA Backsheet'!$D$5:$CB$183,Q$9,FALSE))),"")</f>
        <v>69299.994701394913</v>
      </c>
      <c r="R41" s="194">
        <f ca="1">IFERROR(IF((VLOOKUP($E41,'NEA Backsheet'!$D$5:$CB$183,R$9,FALSE))="","",(VLOOKUP($E41,'NEA Backsheet'!$D$5:$CB$183,R$9,FALSE))),"")</f>
        <v>68134.583121172342</v>
      </c>
    </row>
    <row r="42" spans="1:18" ht="15" customHeight="1" x14ac:dyDescent="0.3">
      <c r="A42" s="41">
        <v>28</v>
      </c>
      <c r="B42" s="77" t="str">
        <f ca="1">IFERROR(IF((VLOOKUP($E42,'Org List'!$AJ$10:$AL$190,3,FALSE))="","",(VLOOKUP($E42,'Org List'!$AJ$10:$AL$190,3,FALSE))),"")</f>
        <v>South East England Commissioning Region</v>
      </c>
      <c r="C42" s="78" t="str">
        <f ca="1">IFERROR(IF((VLOOKUP($E42,'Org List'!$AO$10:$AQ$190,3,FALSE))="","",(VLOOKUP($E42,'Org List'!$AO$10:$AQ$190,3,FALSE))),"")</f>
        <v/>
      </c>
      <c r="D42" s="93" t="str">
        <f ca="1">IFERROR(IF((VLOOKUP($E42,'Org List'!$AT$10:$AV$190,3,FALSE))="","",(VLOOKUP($E42,'Org List'!$AT$10:$AV$190,3,FALSE))),"")</f>
        <v>NHS England South East (Hampshire, Isle of Wight and Thames Valley)</v>
      </c>
      <c r="E42" s="77" t="str">
        <f t="shared" ca="1" si="0"/>
        <v>Q87</v>
      </c>
      <c r="F42" s="79" t="str">
        <f ca="1">IF(E42="","",VLOOKUP(E42,'Org List'!$J$9:$K$640,2,0))</f>
        <v>NHS England South East (Hampshire, Isle of Wight and Thames Valley)</v>
      </c>
      <c r="G42" s="100">
        <f ca="1">IFERROR(IF((VLOOKUP($E42,'Adj NEA Backsheet'!$D$5:$CB$183,G$9,FALSE))="","",(VLOOKUP($E42,'Adj NEA Backsheet'!$D$5:$CB$183,G$9,FALSE))),"")</f>
        <v>98609.842354522276</v>
      </c>
      <c r="H42" s="101">
        <f ca="1">IFERROR(IF((VLOOKUP($E42,'Adj NEA Backsheet'!$D$5:$CB$183,H$9,FALSE))="","",(VLOOKUP($E42,'Adj NEA Backsheet'!$D$5:$CB$183,H$9,FALSE))),"")</f>
        <v>98249.818175281122</v>
      </c>
      <c r="I42" s="101">
        <f ca="1">IFERROR(IF((VLOOKUP($E42,'Adj NEA Backsheet'!$D$5:$CB$183,I$9,FALSE))="","",(VLOOKUP($E42,'Adj NEA Backsheet'!$D$5:$CB$183,I$9,FALSE))),"")</f>
        <v>101704.58675868514</v>
      </c>
      <c r="J42" s="102">
        <f ca="1">IFERROR(IF((VLOOKUP($E42,'Adj NEA Backsheet'!$D$5:$CB$183,J$9,FALSE))="","",(VLOOKUP($E42,'Adj NEA Backsheet'!$D$5:$CB$183,J$9,FALSE))),"")</f>
        <v>101502.26336744915</v>
      </c>
      <c r="K42" s="100">
        <f ca="1">IFERROR(IF((VLOOKUP($E42,'Adj NEA Backsheet'!$D$5:$CB$183,K$9,FALSE))="","",(VLOOKUP($E42,'Adj NEA Backsheet'!$D$5:$CB$183,K$9,FALSE))),"")</f>
        <v>99853.516524093473</v>
      </c>
      <c r="L42" s="101">
        <f ca="1">IFERROR(IF((VLOOKUP($E42,'Adj NEA Backsheet'!$D$5:$CB$183,L$9,FALSE))="","",(VLOOKUP($E42,'Adj NEA Backsheet'!$D$5:$CB$183,L$9,FALSE))),"")</f>
        <v>100052.81525041866</v>
      </c>
      <c r="M42" s="101">
        <f ca="1">IFERROR(IF((VLOOKUP($E42,'Adj NEA Backsheet'!$D$5:$CB$183,M$9,FALSE))="","",(VLOOKUP($E42,'Adj NEA Backsheet'!$D$5:$CB$183,M$9,FALSE))),"")</f>
        <v>102894.74910687128</v>
      </c>
      <c r="N42" s="103">
        <f ca="1">IFERROR(IF((VLOOKUP($E42,'Adj NEA Backsheet'!$D$5:$CB$183,N$9,FALSE))="","",(VLOOKUP($E42,'Adj NEA Backsheet'!$D$5:$CB$183,N$9,FALSE))),"")</f>
        <v>99631.906845297359</v>
      </c>
      <c r="O42" s="151">
        <f ca="1">IFERROR(IF((VLOOKUP($E42,'Adj NEA Backsheet'!$D$5:$CB$183,O$9,FALSE))="","",(VLOOKUP($E42,'Adj NEA Backsheet'!$D$5:$CB$183,O$9,FALSE))),"")</f>
        <v>104684.7072743701</v>
      </c>
      <c r="P42" s="102">
        <f ca="1">IFERROR(IF((VLOOKUP($E42,'Adj NEA Backsheet'!$D$5:$CB$183,P$9,FALSE))="","",(VLOOKUP($E42,'Adj NEA Backsheet'!$D$5:$CB$183,P$9,FALSE))),"")</f>
        <v>103333.6860005005</v>
      </c>
      <c r="Q42" s="103">
        <f ca="1">IFERROR(IF((VLOOKUP($E42,'NEA Backsheet'!$D$5:$CB$183,Q$9,FALSE))="","",(VLOOKUP($E42,'NEA Backsheet'!$D$5:$CB$183,Q$9,FALSE))),"")</f>
        <v>110078.19164858306</v>
      </c>
      <c r="R42" s="194">
        <f ca="1">IFERROR(IF((VLOOKUP($E42,'NEA Backsheet'!$D$5:$CB$183,R$9,FALSE))="","",(VLOOKUP($E42,'NEA Backsheet'!$D$5:$CB$183,R$9,FALSE))),"")</f>
        <v>110562.95742572477</v>
      </c>
    </row>
    <row r="43" spans="1:18" ht="15" customHeight="1" x14ac:dyDescent="0.3">
      <c r="A43" s="41">
        <v>29</v>
      </c>
      <c r="B43" s="77" t="str">
        <f ca="1">IFERROR(IF((VLOOKUP($E43,'Org List'!$AJ$10:$AL$190,3,FALSE))="","",(VLOOKUP($E43,'Org List'!$AJ$10:$AL$190,3,FALSE))),"")</f>
        <v>South East England Commissioning Region</v>
      </c>
      <c r="C43" s="78" t="str">
        <f ca="1">IFERROR(IF((VLOOKUP($E43,'Org List'!$AO$10:$AQ$190,3,FALSE))="","",(VLOOKUP($E43,'Org List'!$AO$10:$AQ$190,3,FALSE))),"")</f>
        <v/>
      </c>
      <c r="D43" s="93" t="str">
        <f ca="1">IFERROR(IF((VLOOKUP($E43,'Org List'!$AT$10:$AV$190,3,FALSE))="","",(VLOOKUP($E43,'Org List'!$AT$10:$AV$190,3,FALSE))),"")</f>
        <v>NHS England South East (Kent, Surrey and Sussex)</v>
      </c>
      <c r="E43" s="77" t="str">
        <f t="shared" ca="1" si="0"/>
        <v>Q88</v>
      </c>
      <c r="F43" s="79" t="str">
        <f ca="1">IF(E43="","",VLOOKUP(E43,'Org List'!$J$9:$K$640,2,0))</f>
        <v>NHS England South East (Kent, Surrey and Sussex)</v>
      </c>
      <c r="G43" s="100">
        <f ca="1">IFERROR(IF((VLOOKUP($E43,'Adj NEA Backsheet'!$D$5:$CB$183,G$9,FALSE))="","",(VLOOKUP($E43,'Adj NEA Backsheet'!$D$5:$CB$183,G$9,FALSE))),"")</f>
        <v>119186.28005279889</v>
      </c>
      <c r="H43" s="101">
        <f ca="1">IFERROR(IF((VLOOKUP($E43,'Adj NEA Backsheet'!$D$5:$CB$183,H$9,FALSE))="","",(VLOOKUP($E43,'Adj NEA Backsheet'!$D$5:$CB$183,H$9,FALSE))),"")</f>
        <v>118542.96761781417</v>
      </c>
      <c r="I43" s="101">
        <f ca="1">IFERROR(IF((VLOOKUP($E43,'Adj NEA Backsheet'!$D$5:$CB$183,I$9,FALSE))="","",(VLOOKUP($E43,'Adj NEA Backsheet'!$D$5:$CB$183,I$9,FALSE))),"")</f>
        <v>123635.22224507859</v>
      </c>
      <c r="J43" s="102">
        <f ca="1">IFERROR(IF((VLOOKUP($E43,'Adj NEA Backsheet'!$D$5:$CB$183,J$9,FALSE))="","",(VLOOKUP($E43,'Adj NEA Backsheet'!$D$5:$CB$183,J$9,FALSE))),"")</f>
        <v>123175.68835444136</v>
      </c>
      <c r="K43" s="100">
        <f ca="1">IFERROR(IF((VLOOKUP($E43,'Adj NEA Backsheet'!$D$5:$CB$183,K$9,FALSE))="","",(VLOOKUP($E43,'Adj NEA Backsheet'!$D$5:$CB$183,K$9,FALSE))),"")</f>
        <v>120984.47100216607</v>
      </c>
      <c r="L43" s="101">
        <f ca="1">IFERROR(IF((VLOOKUP($E43,'Adj NEA Backsheet'!$D$5:$CB$183,L$9,FALSE))="","",(VLOOKUP($E43,'Adj NEA Backsheet'!$D$5:$CB$183,L$9,FALSE))),"")</f>
        <v>120482.63549522181</v>
      </c>
      <c r="M43" s="101">
        <f ca="1">IFERROR(IF((VLOOKUP($E43,'Adj NEA Backsheet'!$D$5:$CB$183,M$9,FALSE))="","",(VLOOKUP($E43,'Adj NEA Backsheet'!$D$5:$CB$183,M$9,FALSE))),"")</f>
        <v>124331.49269063621</v>
      </c>
      <c r="N43" s="103">
        <f ca="1">IFERROR(IF((VLOOKUP($E43,'Adj NEA Backsheet'!$D$5:$CB$183,N$9,FALSE))="","",(VLOOKUP($E43,'Adj NEA Backsheet'!$D$5:$CB$183,N$9,FALSE))),"")</f>
        <v>123027.65486672218</v>
      </c>
      <c r="O43" s="151">
        <f ca="1">IFERROR(IF((VLOOKUP($E43,'Adj NEA Backsheet'!$D$5:$CB$183,O$9,FALSE))="","",(VLOOKUP($E43,'Adj NEA Backsheet'!$D$5:$CB$183,O$9,FALSE))),"")</f>
        <v>123045.39331466274</v>
      </c>
      <c r="P43" s="102">
        <f ca="1">IFERROR(IF((VLOOKUP($E43,'Adj NEA Backsheet'!$D$5:$CB$183,P$9,FALSE))="","",(VLOOKUP($E43,'Adj NEA Backsheet'!$D$5:$CB$183,P$9,FALSE))),"")</f>
        <v>122385.78536044978</v>
      </c>
      <c r="Q43" s="103">
        <f ca="1">IFERROR(IF((VLOOKUP($E43,'NEA Backsheet'!$D$5:$CB$183,Q$9,FALSE))="","",(VLOOKUP($E43,'NEA Backsheet'!$D$5:$CB$183,Q$9,FALSE))),"")</f>
        <v>127700.64030936803</v>
      </c>
      <c r="R43" s="194">
        <f ca="1">IFERROR(IF((VLOOKUP($E43,'NEA Backsheet'!$D$5:$CB$183,R$9,FALSE))="","",(VLOOKUP($E43,'NEA Backsheet'!$D$5:$CB$183,R$9,FALSE))),"")</f>
        <v>128673.60940887369</v>
      </c>
    </row>
    <row r="44" spans="1:18" ht="15" customHeight="1" x14ac:dyDescent="0.3">
      <c r="A44" s="41">
        <v>30</v>
      </c>
      <c r="B44" s="77" t="str">
        <f ca="1">IFERROR(IF((VLOOKUP($E44,'Org List'!$AJ$10:$AL$190,3,FALSE))="","",(VLOOKUP($E44,'Org List'!$AJ$10:$AL$190,3,FALSE))),"")</f>
        <v>London Commissioning Region</v>
      </c>
      <c r="C44" s="78" t="str">
        <f ca="1">IFERROR(IF((VLOOKUP($E44,'Org List'!$AO$10:$AQ$190,3,FALSE))="","",(VLOOKUP($E44,'Org List'!$AO$10:$AQ$190,3,FALSE))),"")</f>
        <v/>
      </c>
      <c r="D44" s="93" t="str">
        <f ca="1">IFERROR(IF((VLOOKUP($E44,'Org List'!$AT$10:$AV$190,3,FALSE))="","",(VLOOKUP($E44,'Org List'!$AT$10:$AV$190,3,FALSE))),"")</f>
        <v>NHS England London</v>
      </c>
      <c r="E44" s="77" t="str">
        <f t="shared" ca="1" si="0"/>
        <v>Q71</v>
      </c>
      <c r="F44" s="79" t="str">
        <f ca="1">IF(E44="","",VLOOKUP(E44,'Org List'!$J$9:$K$640,2,0))</f>
        <v>NHS England London</v>
      </c>
      <c r="G44" s="100">
        <f ca="1">IFERROR(IF((VLOOKUP($E44,'Adj NEA Backsheet'!$D$5:$CB$183,G$9,FALSE))="","",(VLOOKUP($E44,'Adj NEA Backsheet'!$D$5:$CB$183,G$9,FALSE))),"")</f>
        <v>195356.95005394993</v>
      </c>
      <c r="H44" s="101">
        <f ca="1">IFERROR(IF((VLOOKUP($E44,'Adj NEA Backsheet'!$D$5:$CB$183,H$9,FALSE))="","",(VLOOKUP($E44,'Adj NEA Backsheet'!$D$5:$CB$183,H$9,FALSE))),"")</f>
        <v>195809.22377911163</v>
      </c>
      <c r="I44" s="101">
        <f ca="1">IFERROR(IF((VLOOKUP($E44,'Adj NEA Backsheet'!$D$5:$CB$183,I$9,FALSE))="","",(VLOOKUP($E44,'Adj NEA Backsheet'!$D$5:$CB$183,I$9,FALSE))),"")</f>
        <v>203933.88490611408</v>
      </c>
      <c r="J44" s="102">
        <f ca="1">IFERROR(IF((VLOOKUP($E44,'Adj NEA Backsheet'!$D$5:$CB$183,J$9,FALSE))="","",(VLOOKUP($E44,'Adj NEA Backsheet'!$D$5:$CB$183,J$9,FALSE))),"")</f>
        <v>201849.69088198067</v>
      </c>
      <c r="K44" s="100">
        <f ca="1">IFERROR(IF((VLOOKUP($E44,'Adj NEA Backsheet'!$D$5:$CB$183,K$9,FALSE))="","",(VLOOKUP($E44,'Adj NEA Backsheet'!$D$5:$CB$183,K$9,FALSE))),"")</f>
        <v>205426.471275883</v>
      </c>
      <c r="L44" s="101">
        <f ca="1">IFERROR(IF((VLOOKUP($E44,'Adj NEA Backsheet'!$D$5:$CB$183,L$9,FALSE))="","",(VLOOKUP($E44,'Adj NEA Backsheet'!$D$5:$CB$183,L$9,FALSE))),"")</f>
        <v>205337.47754665386</v>
      </c>
      <c r="M44" s="101">
        <f ca="1">IFERROR(IF((VLOOKUP($E44,'Adj NEA Backsheet'!$D$5:$CB$183,M$9,FALSE))="","",(VLOOKUP($E44,'Adj NEA Backsheet'!$D$5:$CB$183,M$9,FALSE))),"")</f>
        <v>208417.55192262834</v>
      </c>
      <c r="N44" s="103">
        <f ca="1">IFERROR(IF((VLOOKUP($E44,'Adj NEA Backsheet'!$D$5:$CB$183,N$9,FALSE))="","",(VLOOKUP($E44,'Adj NEA Backsheet'!$D$5:$CB$183,N$9,FALSE))),"")</f>
        <v>203523.52431174574</v>
      </c>
      <c r="O44" s="151">
        <f ca="1">IFERROR(IF((VLOOKUP($E44,'Adj NEA Backsheet'!$D$5:$CB$183,O$9,FALSE))="","",(VLOOKUP($E44,'Adj NEA Backsheet'!$D$5:$CB$183,O$9,FALSE))),"")</f>
        <v>203800.96855114627</v>
      </c>
      <c r="P44" s="102">
        <f ca="1">IFERROR(IF((VLOOKUP($E44,'Adj NEA Backsheet'!$D$5:$CB$183,P$9,FALSE))="","",(VLOOKUP($E44,'Adj NEA Backsheet'!$D$5:$CB$183,P$9,FALSE))),"")</f>
        <v>205175.67934966684</v>
      </c>
      <c r="Q44" s="103">
        <f ca="1">IFERROR(IF((VLOOKUP($E44,'NEA Backsheet'!$D$5:$CB$183,Q$9,FALSE))="","",(VLOOKUP($E44,'NEA Backsheet'!$D$5:$CB$183,Q$9,FALSE))),"")</f>
        <v>216115.69108257603</v>
      </c>
      <c r="R44" s="194">
        <f ca="1">IFERROR(IF((VLOOKUP($E44,'NEA Backsheet'!$D$5:$CB$183,R$9,FALSE))="","",(VLOOKUP($E44,'NEA Backsheet'!$D$5:$CB$183,R$9,FALSE))),"")</f>
        <v>211287.64059447113</v>
      </c>
    </row>
    <row r="45" spans="1:18" ht="15" customHeight="1" x14ac:dyDescent="0.3">
      <c r="A45" s="41">
        <v>31</v>
      </c>
      <c r="B45" s="77" t="str">
        <f ca="1">IFERROR(IF((VLOOKUP($E45,'Org List'!$AJ$10:$AL$190,3,FALSE))="","",(VLOOKUP($E45,'Org List'!$AJ$10:$AL$190,3,FALSE))),"")</f>
        <v>London Commissioning Region</v>
      </c>
      <c r="C45" s="78" t="str">
        <f ca="1">IFERROR(IF((VLOOKUP($E45,'Org List'!$AO$10:$AQ$190,3,FALSE))="","",(VLOOKUP($E45,'Org List'!$AO$10:$AQ$190,3,FALSE))),"")</f>
        <v>London Region</v>
      </c>
      <c r="D45" s="93" t="str">
        <f ca="1">IFERROR(IF((VLOOKUP($E45,'Org List'!$AT$10:$AV$190,3,FALSE))="","",(VLOOKUP($E45,'Org List'!$AT$10:$AV$190,3,FALSE))),"")</f>
        <v>NHS England London</v>
      </c>
      <c r="E45" s="77" t="str">
        <f t="shared" ca="1" si="0"/>
        <v>E09000002</v>
      </c>
      <c r="F45" s="79" t="str">
        <f ca="1">IF(E45="","",VLOOKUP(E45,'Org List'!$J$9:$K$640,2,0))</f>
        <v>Barking and Dagenham</v>
      </c>
      <c r="G45" s="100">
        <f ca="1">IFERROR(IF((VLOOKUP($E45,'Adj NEA Backsheet'!$D$5:$CB$183,G$9,FALSE))="","",(VLOOKUP($E45,'Adj NEA Backsheet'!$D$5:$CB$183,G$9,FALSE))),"")</f>
        <v>5217.9008395588735</v>
      </c>
      <c r="H45" s="101">
        <f ca="1">IFERROR(IF((VLOOKUP($E45,'Adj NEA Backsheet'!$D$5:$CB$183,H$9,FALSE))="","",(VLOOKUP($E45,'Adj NEA Backsheet'!$D$5:$CB$183,H$9,FALSE))),"")</f>
        <v>5041.8994424669463</v>
      </c>
      <c r="I45" s="101">
        <f ca="1">IFERROR(IF((VLOOKUP($E45,'Adj NEA Backsheet'!$D$5:$CB$183,I$9,FALSE))="","",(VLOOKUP($E45,'Adj NEA Backsheet'!$D$5:$CB$183,I$9,FALSE))),"")</f>
        <v>5241.0028976641643</v>
      </c>
      <c r="J45" s="102">
        <f ca="1">IFERROR(IF((VLOOKUP($E45,'Adj NEA Backsheet'!$D$5:$CB$183,J$9,FALSE))="","",(VLOOKUP($E45,'Adj NEA Backsheet'!$D$5:$CB$183,J$9,FALSE))),"")</f>
        <v>5176.0069544948856</v>
      </c>
      <c r="K45" s="100">
        <f ca="1">IFERROR(IF((VLOOKUP($E45,'Adj NEA Backsheet'!$D$5:$CB$183,K$9,FALSE))="","",(VLOOKUP($E45,'Adj NEA Backsheet'!$D$5:$CB$183,K$9,FALSE))),"")</f>
        <v>5312.0123987866664</v>
      </c>
      <c r="L45" s="101">
        <f ca="1">IFERROR(IF((VLOOKUP($E45,'Adj NEA Backsheet'!$D$5:$CB$183,L$9,FALSE))="","",(VLOOKUP($E45,'Adj NEA Backsheet'!$D$5:$CB$183,L$9,FALSE))),"")</f>
        <v>5369.6040188338357</v>
      </c>
      <c r="M45" s="101">
        <f ca="1">IFERROR(IF((VLOOKUP($E45,'Adj NEA Backsheet'!$D$5:$CB$183,M$9,FALSE))="","",(VLOOKUP($E45,'Adj NEA Backsheet'!$D$5:$CB$183,M$9,FALSE))),"")</f>
        <v>5372.5907923879968</v>
      </c>
      <c r="N45" s="103">
        <f ca="1">IFERROR(IF((VLOOKUP($E45,'Adj NEA Backsheet'!$D$5:$CB$183,N$9,FALSE))="","",(VLOOKUP($E45,'Adj NEA Backsheet'!$D$5:$CB$183,N$9,FALSE))),"")</f>
        <v>5253.7677025326138</v>
      </c>
      <c r="O45" s="151">
        <f ca="1">IFERROR(IF((VLOOKUP($E45,'Adj NEA Backsheet'!$D$5:$CB$183,O$9,FALSE))="","",(VLOOKUP($E45,'Adj NEA Backsheet'!$D$5:$CB$183,O$9,FALSE))),"")</f>
        <v>5691.2859958811387</v>
      </c>
      <c r="P45" s="102">
        <f ca="1">IFERROR(IF((VLOOKUP($E45,'Adj NEA Backsheet'!$D$5:$CB$183,P$9,FALSE))="","",(VLOOKUP($E45,'Adj NEA Backsheet'!$D$5:$CB$183,P$9,FALSE))),"")</f>
        <v>5255.7173540128688</v>
      </c>
      <c r="Q45" s="103">
        <f ca="1">IFERROR(IF((VLOOKUP($E45,'NEA Backsheet'!$D$5:$CB$183,Q$9,FALSE))="","",(VLOOKUP($E45,'NEA Backsheet'!$D$5:$CB$183,Q$9,FALSE))),"")</f>
        <v>5256.449101990891</v>
      </c>
      <c r="R45" s="194">
        <f ca="1">IFERROR(IF((VLOOKUP($E45,'NEA Backsheet'!$D$5:$CB$183,R$9,FALSE))="","",(VLOOKUP($E45,'NEA Backsheet'!$D$5:$CB$183,R$9,FALSE))),"")</f>
        <v>5069.816028398488</v>
      </c>
    </row>
    <row r="46" spans="1:18" ht="15" customHeight="1" x14ac:dyDescent="0.3">
      <c r="A46" s="41">
        <v>32</v>
      </c>
      <c r="B46" s="77" t="str">
        <f ca="1">IFERROR(IF((VLOOKUP($E46,'Org List'!$AJ$10:$AL$190,3,FALSE))="","",(VLOOKUP($E46,'Org List'!$AJ$10:$AL$190,3,FALSE))),"")</f>
        <v>London Commissioning Region</v>
      </c>
      <c r="C46" s="78" t="str">
        <f ca="1">IFERROR(IF((VLOOKUP($E46,'Org List'!$AO$10:$AQ$190,3,FALSE))="","",(VLOOKUP($E46,'Org List'!$AO$10:$AQ$190,3,FALSE))),"")</f>
        <v>London Region</v>
      </c>
      <c r="D46" s="93" t="str">
        <f ca="1">IFERROR(IF((VLOOKUP($E46,'Org List'!$AT$10:$AV$190,3,FALSE))="","",(VLOOKUP($E46,'Org List'!$AT$10:$AV$190,3,FALSE))),"")</f>
        <v>NHS England London</v>
      </c>
      <c r="E46" s="77" t="str">
        <f t="shared" ref="E46:E77" ca="1" si="1">IF($A46&gt;$U$5-1,"",INDIRECT("'Comms by AT'!D"&amp;$A46+$U$4))</f>
        <v>E09000003</v>
      </c>
      <c r="F46" s="79" t="str">
        <f ca="1">IF(E46="","",VLOOKUP(E46,'Org List'!$J$9:$K$640,2,0))</f>
        <v>Barnet</v>
      </c>
      <c r="G46" s="100">
        <f ca="1">IFERROR(IF((VLOOKUP($E46,'Adj NEA Backsheet'!$D$5:$CB$183,G$9,FALSE))="","",(VLOOKUP($E46,'Adj NEA Backsheet'!$D$5:$CB$183,G$9,FALSE))),"")</f>
        <v>7580.3871172994504</v>
      </c>
      <c r="H46" s="101">
        <f ca="1">IFERROR(IF((VLOOKUP($E46,'Adj NEA Backsheet'!$D$5:$CB$183,H$9,FALSE))="","",(VLOOKUP($E46,'Adj NEA Backsheet'!$D$5:$CB$183,H$9,FALSE))),"")</f>
        <v>7250.5668829758997</v>
      </c>
      <c r="I46" s="101">
        <f ca="1">IFERROR(IF((VLOOKUP($E46,'Adj NEA Backsheet'!$D$5:$CB$183,I$9,FALSE))="","",(VLOOKUP($E46,'Adj NEA Backsheet'!$D$5:$CB$183,I$9,FALSE))),"")</f>
        <v>8208.9100388637016</v>
      </c>
      <c r="J46" s="102">
        <f ca="1">IFERROR(IF((VLOOKUP($E46,'Adj NEA Backsheet'!$D$5:$CB$183,J$9,FALSE))="","",(VLOOKUP($E46,'Adj NEA Backsheet'!$D$5:$CB$183,J$9,FALSE))),"")</f>
        <v>7883.6868766542939</v>
      </c>
      <c r="K46" s="100">
        <f ca="1">IFERROR(IF((VLOOKUP($E46,'Adj NEA Backsheet'!$D$5:$CB$183,K$9,FALSE))="","",(VLOOKUP($E46,'Adj NEA Backsheet'!$D$5:$CB$183,K$9,FALSE))),"")</f>
        <v>8237.3672221382367</v>
      </c>
      <c r="L46" s="101">
        <f ca="1">IFERROR(IF((VLOOKUP($E46,'Adj NEA Backsheet'!$D$5:$CB$183,L$9,FALSE))="","",(VLOOKUP($E46,'Adj NEA Backsheet'!$D$5:$CB$183,L$9,FALSE))),"")</f>
        <v>7831.8938025807829</v>
      </c>
      <c r="M46" s="101">
        <f ca="1">IFERROR(IF((VLOOKUP($E46,'Adj NEA Backsheet'!$D$5:$CB$183,M$9,FALSE))="","",(VLOOKUP($E46,'Adj NEA Backsheet'!$D$5:$CB$183,M$9,FALSE))),"")</f>
        <v>8121.5811978811871</v>
      </c>
      <c r="N46" s="103">
        <f ca="1">IFERROR(IF((VLOOKUP($E46,'Adj NEA Backsheet'!$D$5:$CB$183,N$9,FALSE))="","",(VLOOKUP($E46,'Adj NEA Backsheet'!$D$5:$CB$183,N$9,FALSE))),"")</f>
        <v>7693.3401238906572</v>
      </c>
      <c r="O46" s="151">
        <f ca="1">IFERROR(IF((VLOOKUP($E46,'Adj NEA Backsheet'!$D$5:$CB$183,O$9,FALSE))="","",(VLOOKUP($E46,'Adj NEA Backsheet'!$D$5:$CB$183,O$9,FALSE))),"")</f>
        <v>8154.0312931595963</v>
      </c>
      <c r="P46" s="102">
        <f ca="1">IFERROR(IF((VLOOKUP($E46,'Adj NEA Backsheet'!$D$5:$CB$183,P$9,FALSE))="","",(VLOOKUP($E46,'Adj NEA Backsheet'!$D$5:$CB$183,P$9,FALSE))),"")</f>
        <v>8175.943648444766</v>
      </c>
      <c r="Q46" s="103">
        <f ca="1">IFERROR(IF((VLOOKUP($E46,'NEA Backsheet'!$D$5:$CB$183,Q$9,FALSE))="","",(VLOOKUP($E46,'NEA Backsheet'!$D$5:$CB$183,Q$9,FALSE))),"")</f>
        <v>8388.9269709819218</v>
      </c>
      <c r="R46" s="194">
        <f ca="1">IFERROR(IF((VLOOKUP($E46,'NEA Backsheet'!$D$5:$CB$183,R$9,FALSE))="","",(VLOOKUP($E46,'NEA Backsheet'!$D$5:$CB$183,R$9,FALSE))),"")</f>
        <v>8327.9677754048498</v>
      </c>
    </row>
    <row r="47" spans="1:18" ht="15" customHeight="1" x14ac:dyDescent="0.3">
      <c r="A47" s="41">
        <v>33</v>
      </c>
      <c r="B47" s="77" t="str">
        <f ca="1">IFERROR(IF((VLOOKUP($E47,'Org List'!$AJ$10:$AL$190,3,FALSE))="","",(VLOOKUP($E47,'Org List'!$AJ$10:$AL$190,3,FALSE))),"")</f>
        <v>North East and Yorkshire Commissioning Region</v>
      </c>
      <c r="C47" s="78" t="str">
        <f ca="1">IFERROR(IF((VLOOKUP($E47,'Org List'!$AO$10:$AQ$190,3,FALSE))="","",(VLOOKUP($E47,'Org List'!$AO$10:$AQ$190,3,FALSE))),"")</f>
        <v>Yorkshire and The Humber Region</v>
      </c>
      <c r="D47" s="93" t="str">
        <f ca="1">IFERROR(IF((VLOOKUP($E47,'Org List'!$AT$10:$AV$190,3,FALSE))="","",(VLOOKUP($E47,'Org List'!$AT$10:$AV$190,3,FALSE))),"")</f>
        <v>NHS England North East and Yokrshire (Yorkshire And Humber)</v>
      </c>
      <c r="E47" s="77" t="str">
        <f t="shared" ca="1" si="1"/>
        <v>E08000016</v>
      </c>
      <c r="F47" s="79" t="str">
        <f ca="1">IF(E47="","",VLOOKUP(E47,'Org List'!$J$9:$K$640,2,0))</f>
        <v>Barnsley</v>
      </c>
      <c r="G47" s="100">
        <f ca="1">IFERROR(IF((VLOOKUP($E47,'Adj NEA Backsheet'!$D$5:$CB$183,G$9,FALSE))="","",(VLOOKUP($E47,'Adj NEA Backsheet'!$D$5:$CB$183,G$9,FALSE))),"")</f>
        <v>8636.3530146355351</v>
      </c>
      <c r="H47" s="101">
        <f ca="1">IFERROR(IF((VLOOKUP($E47,'Adj NEA Backsheet'!$D$5:$CB$183,H$9,FALSE))="","",(VLOOKUP($E47,'Adj NEA Backsheet'!$D$5:$CB$183,H$9,FALSE))),"")</f>
        <v>7896.4812810847216</v>
      </c>
      <c r="I47" s="101">
        <f ca="1">IFERROR(IF((VLOOKUP($E47,'Adj NEA Backsheet'!$D$5:$CB$183,I$9,FALSE))="","",(VLOOKUP($E47,'Adj NEA Backsheet'!$D$5:$CB$183,I$9,FALSE))),"")</f>
        <v>7970.4610598946565</v>
      </c>
      <c r="J47" s="102">
        <f ca="1">IFERROR(IF((VLOOKUP($E47,'Adj NEA Backsheet'!$D$5:$CB$183,J$9,FALSE))="","",(VLOOKUP($E47,'Adj NEA Backsheet'!$D$5:$CB$183,J$9,FALSE))),"")</f>
        <v>8593.761823465331</v>
      </c>
      <c r="K47" s="100">
        <f ca="1">IFERROR(IF((VLOOKUP($E47,'Adj NEA Backsheet'!$D$5:$CB$183,K$9,FALSE))="","",(VLOOKUP($E47,'Adj NEA Backsheet'!$D$5:$CB$183,K$9,FALSE))),"")</f>
        <v>8880.350570580531</v>
      </c>
      <c r="L47" s="101">
        <f ca="1">IFERROR(IF((VLOOKUP($E47,'Adj NEA Backsheet'!$D$5:$CB$183,L$9,FALSE))="","",(VLOOKUP($E47,'Adj NEA Backsheet'!$D$5:$CB$183,L$9,FALSE))),"")</f>
        <v>8136.1381959468436</v>
      </c>
      <c r="M47" s="101">
        <f ca="1">IFERROR(IF((VLOOKUP($E47,'Adj NEA Backsheet'!$D$5:$CB$183,M$9,FALSE))="","",(VLOOKUP($E47,'Adj NEA Backsheet'!$D$5:$CB$183,M$9,FALSE))),"")</f>
        <v>8182.8378166413895</v>
      </c>
      <c r="N47" s="103">
        <f ca="1">IFERROR(IF((VLOOKUP($E47,'Adj NEA Backsheet'!$D$5:$CB$183,N$9,FALSE))="","",(VLOOKUP($E47,'Adj NEA Backsheet'!$D$5:$CB$183,N$9,FALSE))),"")</f>
        <v>8655.8104375954317</v>
      </c>
      <c r="O47" s="151">
        <f ca="1">IFERROR(IF((VLOOKUP($E47,'Adj NEA Backsheet'!$D$5:$CB$183,O$9,FALSE))="","",(VLOOKUP($E47,'Adj NEA Backsheet'!$D$5:$CB$183,O$9,FALSE))),"")</f>
        <v>8452.5118791990335</v>
      </c>
      <c r="P47" s="102">
        <f ca="1">IFERROR(IF((VLOOKUP($E47,'Adj NEA Backsheet'!$D$5:$CB$183,P$9,FALSE))="","",(VLOOKUP($E47,'Adj NEA Backsheet'!$D$5:$CB$183,P$9,FALSE))),"")</f>
        <v>8475.1996378246586</v>
      </c>
      <c r="Q47" s="103">
        <f ca="1">IFERROR(IF((VLOOKUP($E47,'NEA Backsheet'!$D$5:$CB$183,Q$9,FALSE))="","",(VLOOKUP($E47,'NEA Backsheet'!$D$5:$CB$183,Q$9,FALSE))),"")</f>
        <v>9044.8330455003124</v>
      </c>
      <c r="R47" s="194">
        <f ca="1">IFERROR(IF((VLOOKUP($E47,'NEA Backsheet'!$D$5:$CB$183,R$9,FALSE))="","",(VLOOKUP($E47,'NEA Backsheet'!$D$5:$CB$183,R$9,FALSE))),"")</f>
        <v>9361.4731016135047</v>
      </c>
    </row>
    <row r="48" spans="1:18" ht="15" customHeight="1" x14ac:dyDescent="0.3">
      <c r="A48" s="41">
        <v>34</v>
      </c>
      <c r="B48" s="77" t="str">
        <f ca="1">IFERROR(IF((VLOOKUP($E48,'Org List'!$AJ$10:$AL$190,3,FALSE))="","",(VLOOKUP($E48,'Org List'!$AJ$10:$AL$190,3,FALSE))),"")</f>
        <v>South West England Commissioning Region</v>
      </c>
      <c r="C48" s="78" t="str">
        <f ca="1">IFERROR(IF((VLOOKUP($E48,'Org List'!$AO$10:$AQ$190,3,FALSE))="","",(VLOOKUP($E48,'Org List'!$AO$10:$AQ$190,3,FALSE))),"")</f>
        <v>South West Region</v>
      </c>
      <c r="D48" s="93" t="str">
        <f ca="1">IFERROR(IF((VLOOKUP($E48,'Org List'!$AT$10:$AV$190,3,FALSE))="","",(VLOOKUP($E48,'Org List'!$AT$10:$AV$190,3,FALSE))),"")</f>
        <v>NHS England South West (South West North)</v>
      </c>
      <c r="E48" s="77" t="str">
        <f t="shared" ca="1" si="1"/>
        <v>E06000022</v>
      </c>
      <c r="F48" s="79" t="str">
        <f ca="1">IF(E48="","",VLOOKUP(E48,'Org List'!$J$9:$K$640,2,0))</f>
        <v>Bath and North East Somerset</v>
      </c>
      <c r="G48" s="100">
        <f ca="1">IFERROR(IF((VLOOKUP($E48,'Adj NEA Backsheet'!$D$5:$CB$183,G$9,FALSE))="","",(VLOOKUP($E48,'Adj NEA Backsheet'!$D$5:$CB$183,G$9,FALSE))),"")</f>
        <v>4394.7562824437437</v>
      </c>
      <c r="H48" s="101">
        <f ca="1">IFERROR(IF((VLOOKUP($E48,'Adj NEA Backsheet'!$D$5:$CB$183,H$9,FALSE))="","",(VLOOKUP($E48,'Adj NEA Backsheet'!$D$5:$CB$183,H$9,FALSE))),"")</f>
        <v>4364.5470815373492</v>
      </c>
      <c r="I48" s="101">
        <f ca="1">IFERROR(IF((VLOOKUP($E48,'Adj NEA Backsheet'!$D$5:$CB$183,I$9,FALSE))="","",(VLOOKUP($E48,'Adj NEA Backsheet'!$D$5:$CB$183,I$9,FALSE))),"")</f>
        <v>4619.8157098936481</v>
      </c>
      <c r="J48" s="102">
        <f ca="1">IFERROR(IF((VLOOKUP($E48,'Adj NEA Backsheet'!$D$5:$CB$183,J$9,FALSE))="","",(VLOOKUP($E48,'Adj NEA Backsheet'!$D$5:$CB$183,J$9,FALSE))),"")</f>
        <v>4436.7160199409282</v>
      </c>
      <c r="K48" s="100">
        <f ca="1">IFERROR(IF((VLOOKUP($E48,'Adj NEA Backsheet'!$D$5:$CB$183,K$9,FALSE))="","",(VLOOKUP($E48,'Adj NEA Backsheet'!$D$5:$CB$183,K$9,FALSE))),"")</f>
        <v>4325.2528498091333</v>
      </c>
      <c r="L48" s="101">
        <f ca="1">IFERROR(IF((VLOOKUP($E48,'Adj NEA Backsheet'!$D$5:$CB$183,L$9,FALSE))="","",(VLOOKUP($E48,'Adj NEA Backsheet'!$D$5:$CB$183,L$9,FALSE))),"")</f>
        <v>4390.1705207265868</v>
      </c>
      <c r="M48" s="101">
        <f ca="1">IFERROR(IF((VLOOKUP($E48,'Adj NEA Backsheet'!$D$5:$CB$183,M$9,FALSE))="","",(VLOOKUP($E48,'Adj NEA Backsheet'!$D$5:$CB$183,M$9,FALSE))),"")</f>
        <v>4462.6844871428111</v>
      </c>
      <c r="N48" s="103">
        <f ca="1">IFERROR(IF((VLOOKUP($E48,'Adj NEA Backsheet'!$D$5:$CB$183,N$9,FALSE))="","",(VLOOKUP($E48,'Adj NEA Backsheet'!$D$5:$CB$183,N$9,FALSE))),"")</f>
        <v>4327.1286319484261</v>
      </c>
      <c r="O48" s="151">
        <f ca="1">IFERROR(IF((VLOOKUP($E48,'Adj NEA Backsheet'!$D$5:$CB$183,O$9,FALSE))="","",(VLOOKUP($E48,'Adj NEA Backsheet'!$D$5:$CB$183,O$9,FALSE))),"")</f>
        <v>4574.8535907607329</v>
      </c>
      <c r="P48" s="102">
        <f ca="1">IFERROR(IF((VLOOKUP($E48,'Adj NEA Backsheet'!$D$5:$CB$183,P$9,FALSE))="","",(VLOOKUP($E48,'Adj NEA Backsheet'!$D$5:$CB$183,P$9,FALSE))),"")</f>
        <v>4464.0874465846919</v>
      </c>
      <c r="Q48" s="103">
        <f ca="1">IFERROR(IF((VLOOKUP($E48,'NEA Backsheet'!$D$5:$CB$183,Q$9,FALSE))="","",(VLOOKUP($E48,'NEA Backsheet'!$D$5:$CB$183,Q$9,FALSE))),"")</f>
        <v>4978.4200938792692</v>
      </c>
      <c r="R48" s="194">
        <f ca="1">IFERROR(IF((VLOOKUP($E48,'NEA Backsheet'!$D$5:$CB$183,R$9,FALSE))="","",(VLOOKUP($E48,'NEA Backsheet'!$D$5:$CB$183,R$9,FALSE))),"")</f>
        <v>5029.6483415690709</v>
      </c>
    </row>
    <row r="49" spans="1:18" ht="15" customHeight="1" x14ac:dyDescent="0.3">
      <c r="A49" s="41">
        <v>35</v>
      </c>
      <c r="B49" s="77" t="str">
        <f ca="1">IFERROR(IF((VLOOKUP($E49,'Org List'!$AJ$10:$AL$190,3,FALSE))="","",(VLOOKUP($E49,'Org List'!$AJ$10:$AL$190,3,FALSE))),"")</f>
        <v>East of England Commissioning Region</v>
      </c>
      <c r="C49" s="78" t="str">
        <f ca="1">IFERROR(IF((VLOOKUP($E49,'Org List'!$AO$10:$AQ$190,3,FALSE))="","",(VLOOKUP($E49,'Org List'!$AO$10:$AQ$190,3,FALSE))),"")</f>
        <v>East Region</v>
      </c>
      <c r="D49" s="93" t="str">
        <f ca="1">IFERROR(IF((VLOOKUP($E49,'Org List'!$AT$10:$AV$190,3,FALSE))="","",(VLOOKUP($E49,'Org List'!$AT$10:$AV$190,3,FALSE))),"")</f>
        <v>NHS England East (East)</v>
      </c>
      <c r="E49" s="77" t="str">
        <f t="shared" ca="1" si="1"/>
        <v>E06000055</v>
      </c>
      <c r="F49" s="79" t="str">
        <f ca="1">IF(E49="","",VLOOKUP(E49,'Org List'!$J$9:$K$640,2,0))</f>
        <v>Bedford</v>
      </c>
      <c r="G49" s="100">
        <f ca="1">IFERROR(IF((VLOOKUP($E49,'Adj NEA Backsheet'!$D$5:$CB$183,G$9,FALSE))="","",(VLOOKUP($E49,'Adj NEA Backsheet'!$D$5:$CB$183,G$9,FALSE))),"")</f>
        <v>4813.9450970928556</v>
      </c>
      <c r="H49" s="101">
        <f ca="1">IFERROR(IF((VLOOKUP($E49,'Adj NEA Backsheet'!$D$5:$CB$183,H$9,FALSE))="","",(VLOOKUP($E49,'Adj NEA Backsheet'!$D$5:$CB$183,H$9,FALSE))),"")</f>
        <v>4658.2627538708693</v>
      </c>
      <c r="I49" s="101">
        <f ca="1">IFERROR(IF((VLOOKUP($E49,'Adj NEA Backsheet'!$D$5:$CB$183,I$9,FALSE))="","",(VLOOKUP($E49,'Adj NEA Backsheet'!$D$5:$CB$183,I$9,FALSE))),"")</f>
        <v>4833.8479411995986</v>
      </c>
      <c r="J49" s="102">
        <f ca="1">IFERROR(IF((VLOOKUP($E49,'Adj NEA Backsheet'!$D$5:$CB$183,J$9,FALSE))="","",(VLOOKUP($E49,'Adj NEA Backsheet'!$D$5:$CB$183,J$9,FALSE))),"")</f>
        <v>4827.963756775137</v>
      </c>
      <c r="K49" s="100">
        <f ca="1">IFERROR(IF((VLOOKUP($E49,'Adj NEA Backsheet'!$D$5:$CB$183,K$9,FALSE))="","",(VLOOKUP($E49,'Adj NEA Backsheet'!$D$5:$CB$183,K$9,FALSE))),"")</f>
        <v>4987.3141437319382</v>
      </c>
      <c r="L49" s="101">
        <f ca="1">IFERROR(IF((VLOOKUP($E49,'Adj NEA Backsheet'!$D$5:$CB$183,L$9,FALSE))="","",(VLOOKUP($E49,'Adj NEA Backsheet'!$D$5:$CB$183,L$9,FALSE))),"")</f>
        <v>4795.6021789714187</v>
      </c>
      <c r="M49" s="101">
        <f ca="1">IFERROR(IF((VLOOKUP($E49,'Adj NEA Backsheet'!$D$5:$CB$183,M$9,FALSE))="","",(VLOOKUP($E49,'Adj NEA Backsheet'!$D$5:$CB$183,M$9,FALSE))),"")</f>
        <v>5069.5989671917532</v>
      </c>
      <c r="N49" s="103">
        <f ca="1">IFERROR(IF((VLOOKUP($E49,'Adj NEA Backsheet'!$D$5:$CB$183,N$9,FALSE))="","",(VLOOKUP($E49,'Adj NEA Backsheet'!$D$5:$CB$183,N$9,FALSE))),"")</f>
        <v>5067.0862228236911</v>
      </c>
      <c r="O49" s="151">
        <f ca="1">IFERROR(IF((VLOOKUP($E49,'Adj NEA Backsheet'!$D$5:$CB$183,O$9,FALSE))="","",(VLOOKUP($E49,'Adj NEA Backsheet'!$D$5:$CB$183,O$9,FALSE))),"")</f>
        <v>4798.6061787664976</v>
      </c>
      <c r="P49" s="102">
        <f ca="1">IFERROR(IF((VLOOKUP($E49,'Adj NEA Backsheet'!$D$5:$CB$183,P$9,FALSE))="","",(VLOOKUP($E49,'Adj NEA Backsheet'!$D$5:$CB$183,P$9,FALSE))),"")</f>
        <v>4799.4307984583984</v>
      </c>
      <c r="Q49" s="103">
        <f ca="1">IFERROR(IF((VLOOKUP($E49,'NEA Backsheet'!$D$5:$CB$183,Q$9,FALSE))="","",(VLOOKUP($E49,'NEA Backsheet'!$D$5:$CB$183,Q$9,FALSE))),"")</f>
        <v>5223.0100873384072</v>
      </c>
      <c r="R49" s="194">
        <f ca="1">IFERROR(IF((VLOOKUP($E49,'NEA Backsheet'!$D$5:$CB$183,R$9,FALSE))="","",(VLOOKUP($E49,'NEA Backsheet'!$D$5:$CB$183,R$9,FALSE))),"")</f>
        <v>5011.8176336581027</v>
      </c>
    </row>
    <row r="50" spans="1:18" ht="15" customHeight="1" x14ac:dyDescent="0.3">
      <c r="A50" s="41">
        <v>36</v>
      </c>
      <c r="B50" s="77" t="str">
        <f ca="1">IFERROR(IF((VLOOKUP($E50,'Org List'!$AJ$10:$AL$190,3,FALSE))="","",(VLOOKUP($E50,'Org List'!$AJ$10:$AL$190,3,FALSE))),"")</f>
        <v>London Commissioning Region</v>
      </c>
      <c r="C50" s="78" t="str">
        <f ca="1">IFERROR(IF((VLOOKUP($E50,'Org List'!$AO$10:$AQ$190,3,FALSE))="","",(VLOOKUP($E50,'Org List'!$AO$10:$AQ$190,3,FALSE))),"")</f>
        <v>London Region</v>
      </c>
      <c r="D50" s="93" t="str">
        <f ca="1">IFERROR(IF((VLOOKUP($E50,'Org List'!$AT$10:$AV$190,3,FALSE))="","",(VLOOKUP($E50,'Org List'!$AT$10:$AV$190,3,FALSE))),"")</f>
        <v>NHS England London</v>
      </c>
      <c r="E50" s="77" t="str">
        <f t="shared" ca="1" si="1"/>
        <v>E09000004</v>
      </c>
      <c r="F50" s="79" t="str">
        <f ca="1">IF(E50="","",VLOOKUP(E50,'Org List'!$J$9:$K$640,2,0))</f>
        <v>Bexley</v>
      </c>
      <c r="G50" s="100">
        <f ca="1">IFERROR(IF((VLOOKUP($E50,'Adj NEA Backsheet'!$D$5:$CB$183,G$9,FALSE))="","",(VLOOKUP($E50,'Adj NEA Backsheet'!$D$5:$CB$183,G$9,FALSE))),"")</f>
        <v>6459.3381262171642</v>
      </c>
      <c r="H50" s="101">
        <f ca="1">IFERROR(IF((VLOOKUP($E50,'Adj NEA Backsheet'!$D$5:$CB$183,H$9,FALSE))="","",(VLOOKUP($E50,'Adj NEA Backsheet'!$D$5:$CB$183,H$9,FALSE))),"")</f>
        <v>6606.9424385022958</v>
      </c>
      <c r="I50" s="101">
        <f ca="1">IFERROR(IF((VLOOKUP($E50,'Adj NEA Backsheet'!$D$5:$CB$183,I$9,FALSE))="","",(VLOOKUP($E50,'Adj NEA Backsheet'!$D$5:$CB$183,I$9,FALSE))),"")</f>
        <v>6804.0174173837304</v>
      </c>
      <c r="J50" s="102">
        <f ca="1">IFERROR(IF((VLOOKUP($E50,'Adj NEA Backsheet'!$D$5:$CB$183,J$9,FALSE))="","",(VLOOKUP($E50,'Adj NEA Backsheet'!$D$5:$CB$183,J$9,FALSE))),"")</f>
        <v>6574.2081388145671</v>
      </c>
      <c r="K50" s="100">
        <f ca="1">IFERROR(IF((VLOOKUP($E50,'Adj NEA Backsheet'!$D$5:$CB$183,K$9,FALSE))="","",(VLOOKUP($E50,'Adj NEA Backsheet'!$D$5:$CB$183,K$9,FALSE))),"")</f>
        <v>6772.7351997644109</v>
      </c>
      <c r="L50" s="101">
        <f ca="1">IFERROR(IF((VLOOKUP($E50,'Adj NEA Backsheet'!$D$5:$CB$183,L$9,FALSE))="","",(VLOOKUP($E50,'Adj NEA Backsheet'!$D$5:$CB$183,L$9,FALSE))),"")</f>
        <v>6846.6238321769706</v>
      </c>
      <c r="M50" s="101">
        <f ca="1">IFERROR(IF((VLOOKUP($E50,'Adj NEA Backsheet'!$D$5:$CB$183,M$9,FALSE))="","",(VLOOKUP($E50,'Adj NEA Backsheet'!$D$5:$CB$183,M$9,FALSE))),"")</f>
        <v>6849.8003801385566</v>
      </c>
      <c r="N50" s="103">
        <f ca="1">IFERROR(IF((VLOOKUP($E50,'Adj NEA Backsheet'!$D$5:$CB$183,N$9,FALSE))="","",(VLOOKUP($E50,'Adj NEA Backsheet'!$D$5:$CB$183,N$9,FALSE))),"")</f>
        <v>6702.2706090863194</v>
      </c>
      <c r="O50" s="151">
        <f ca="1">IFERROR(IF((VLOOKUP($E50,'Adj NEA Backsheet'!$D$5:$CB$183,O$9,FALSE))="","",(VLOOKUP($E50,'Adj NEA Backsheet'!$D$5:$CB$183,O$9,FALSE))),"")</f>
        <v>6763.2162236585718</v>
      </c>
      <c r="P50" s="102">
        <f ca="1">IFERROR(IF((VLOOKUP($E50,'Adj NEA Backsheet'!$D$5:$CB$183,P$9,FALSE))="","",(VLOOKUP($E50,'Adj NEA Backsheet'!$D$5:$CB$183,P$9,FALSE))),"")</f>
        <v>6404.3142752227404</v>
      </c>
      <c r="Q50" s="103">
        <f ca="1">IFERROR(IF((VLOOKUP($E50,'NEA Backsheet'!$D$5:$CB$183,Q$9,FALSE))="","",(VLOOKUP($E50,'NEA Backsheet'!$D$5:$CB$183,Q$9,FALSE))),"")</f>
        <v>6953.3138826380673</v>
      </c>
      <c r="R50" s="194">
        <f ca="1">IFERROR(IF((VLOOKUP($E50,'NEA Backsheet'!$D$5:$CB$183,R$9,FALSE))="","",(VLOOKUP($E50,'NEA Backsheet'!$D$5:$CB$183,R$9,FALSE))),"")</f>
        <v>6827.2920463675855</v>
      </c>
    </row>
    <row r="51" spans="1:18" ht="15" customHeight="1" x14ac:dyDescent="0.3">
      <c r="A51" s="41">
        <v>37</v>
      </c>
      <c r="B51" s="77" t="str">
        <f ca="1">IFERROR(IF((VLOOKUP($E51,'Org List'!$AJ$10:$AL$190,3,FALSE))="","",(VLOOKUP($E51,'Org List'!$AJ$10:$AL$190,3,FALSE))),"")</f>
        <v>Midlands Commissioning Region</v>
      </c>
      <c r="C51" s="78" t="str">
        <f ca="1">IFERROR(IF((VLOOKUP($E51,'Org List'!$AO$10:$AQ$190,3,FALSE))="","",(VLOOKUP($E51,'Org List'!$AO$10:$AQ$190,3,FALSE))),"")</f>
        <v>West Midlands Region</v>
      </c>
      <c r="D51" s="93" t="str">
        <f ca="1">IFERROR(IF((VLOOKUP($E51,'Org List'!$AT$10:$AV$190,3,FALSE))="","",(VLOOKUP($E51,'Org List'!$AT$10:$AV$190,3,FALSE))),"")</f>
        <v>NHS England Midlands (West Midlands)</v>
      </c>
      <c r="E51" s="77" t="str">
        <f t="shared" ca="1" si="1"/>
        <v>E08000025</v>
      </c>
      <c r="F51" s="79" t="str">
        <f ca="1">IF(E51="","",VLOOKUP(E51,'Org List'!$J$9:$K$640,2,0))</f>
        <v>Birmingham</v>
      </c>
      <c r="G51" s="100">
        <f ca="1">IFERROR(IF((VLOOKUP($E51,'Adj NEA Backsheet'!$D$5:$CB$183,G$9,FALSE))="","",(VLOOKUP($E51,'Adj NEA Backsheet'!$D$5:$CB$183,G$9,FALSE))),"")</f>
        <v>34620.921939849184</v>
      </c>
      <c r="H51" s="101">
        <f ca="1">IFERROR(IF((VLOOKUP($E51,'Adj NEA Backsheet'!$D$5:$CB$183,H$9,FALSE))="","",(VLOOKUP($E51,'Adj NEA Backsheet'!$D$5:$CB$183,H$9,FALSE))),"")</f>
        <v>34225.517135194714</v>
      </c>
      <c r="I51" s="101">
        <f ca="1">IFERROR(IF((VLOOKUP($E51,'Adj NEA Backsheet'!$D$5:$CB$183,I$9,FALSE))="","",(VLOOKUP($E51,'Adj NEA Backsheet'!$D$5:$CB$183,I$9,FALSE))),"")</f>
        <v>36876.694299392198</v>
      </c>
      <c r="J51" s="102">
        <f ca="1">IFERROR(IF((VLOOKUP($E51,'Adj NEA Backsheet'!$D$5:$CB$183,J$9,FALSE))="","",(VLOOKUP($E51,'Adj NEA Backsheet'!$D$5:$CB$183,J$9,FALSE))),"")</f>
        <v>38386.894174768138</v>
      </c>
      <c r="K51" s="100">
        <f ca="1">IFERROR(IF((VLOOKUP($E51,'Adj NEA Backsheet'!$D$5:$CB$183,K$9,FALSE))="","",(VLOOKUP($E51,'Adj NEA Backsheet'!$D$5:$CB$183,K$9,FALSE))),"")</f>
        <v>37584.948050004881</v>
      </c>
      <c r="L51" s="101">
        <f ca="1">IFERROR(IF((VLOOKUP($E51,'Adj NEA Backsheet'!$D$5:$CB$183,L$9,FALSE))="","",(VLOOKUP($E51,'Adj NEA Backsheet'!$D$5:$CB$183,L$9,FALSE))),"")</f>
        <v>37151.085287188791</v>
      </c>
      <c r="M51" s="101">
        <f ca="1">IFERROR(IF((VLOOKUP($E51,'Adj NEA Backsheet'!$D$5:$CB$183,M$9,FALSE))="","",(VLOOKUP($E51,'Adj NEA Backsheet'!$D$5:$CB$183,M$9,FALSE))),"")</f>
        <v>38545.013973552603</v>
      </c>
      <c r="N51" s="103">
        <f ca="1">IFERROR(IF((VLOOKUP($E51,'Adj NEA Backsheet'!$D$5:$CB$183,N$9,FALSE))="","",(VLOOKUP($E51,'Adj NEA Backsheet'!$D$5:$CB$183,N$9,FALSE))),"")</f>
        <v>38192.285308569473</v>
      </c>
      <c r="O51" s="151">
        <f ca="1">IFERROR(IF((VLOOKUP($E51,'Adj NEA Backsheet'!$D$5:$CB$183,O$9,FALSE))="","",(VLOOKUP($E51,'Adj NEA Backsheet'!$D$5:$CB$183,O$9,FALSE))),"")</f>
        <v>39434.830643869645</v>
      </c>
      <c r="P51" s="102">
        <f ca="1">IFERROR(IF((VLOOKUP($E51,'Adj NEA Backsheet'!$D$5:$CB$183,P$9,FALSE))="","",(VLOOKUP($E51,'Adj NEA Backsheet'!$D$5:$CB$183,P$9,FALSE))),"")</f>
        <v>40918.277722561514</v>
      </c>
      <c r="Q51" s="103">
        <f ca="1">IFERROR(IF((VLOOKUP($E51,'NEA Backsheet'!$D$5:$CB$183,Q$9,FALSE))="","",(VLOOKUP($E51,'NEA Backsheet'!$D$5:$CB$183,Q$9,FALSE))),"")</f>
        <v>41403.175777874028</v>
      </c>
      <c r="R51" s="194">
        <f ca="1">IFERROR(IF((VLOOKUP($E51,'NEA Backsheet'!$D$5:$CB$183,R$9,FALSE))="","",(VLOOKUP($E51,'NEA Backsheet'!$D$5:$CB$183,R$9,FALSE))),"")</f>
        <v>39423.748642084844</v>
      </c>
    </row>
    <row r="52" spans="1:18" ht="15" customHeight="1" x14ac:dyDescent="0.3">
      <c r="A52" s="41">
        <v>38</v>
      </c>
      <c r="B52" s="77" t="str">
        <f ca="1">IFERROR(IF((VLOOKUP($E52,'Org List'!$AJ$10:$AL$190,3,FALSE))="","",(VLOOKUP($E52,'Org List'!$AJ$10:$AL$190,3,FALSE))),"")</f>
        <v>North West Commissioning Region</v>
      </c>
      <c r="C52" s="78" t="str">
        <f ca="1">IFERROR(IF((VLOOKUP($E52,'Org List'!$AO$10:$AQ$190,3,FALSE))="","",(VLOOKUP($E52,'Org List'!$AO$10:$AQ$190,3,FALSE))),"")</f>
        <v>North West Region</v>
      </c>
      <c r="D52" s="93" t="str">
        <f ca="1">IFERROR(IF((VLOOKUP($E52,'Org List'!$AT$10:$AV$190,3,FALSE))="","",(VLOOKUP($E52,'Org List'!$AT$10:$AV$190,3,FALSE))),"")</f>
        <v>NHS England North West (Lancashire)</v>
      </c>
      <c r="E52" s="77" t="str">
        <f t="shared" ca="1" si="1"/>
        <v>E06000008</v>
      </c>
      <c r="F52" s="79" t="str">
        <f ca="1">IF(E52="","",VLOOKUP(E52,'Org List'!$J$9:$K$640,2,0))</f>
        <v>Blackburn with Darwen</v>
      </c>
      <c r="G52" s="100">
        <f ca="1">IFERROR(IF((VLOOKUP($E52,'Adj NEA Backsheet'!$D$5:$CB$183,G$9,FALSE))="","",(VLOOKUP($E52,'Adj NEA Backsheet'!$D$5:$CB$183,G$9,FALSE))),"")</f>
        <v>4342.7188628287304</v>
      </c>
      <c r="H52" s="101">
        <f ca="1">IFERROR(IF((VLOOKUP($E52,'Adj NEA Backsheet'!$D$5:$CB$183,H$9,FALSE))="","",(VLOOKUP($E52,'Adj NEA Backsheet'!$D$5:$CB$183,H$9,FALSE))),"")</f>
        <v>4305.9155473833944</v>
      </c>
      <c r="I52" s="101">
        <f ca="1">IFERROR(IF((VLOOKUP($E52,'Adj NEA Backsheet'!$D$5:$CB$183,I$9,FALSE))="","",(VLOOKUP($E52,'Adj NEA Backsheet'!$D$5:$CB$183,I$9,FALSE))),"")</f>
        <v>4671.2466780761015</v>
      </c>
      <c r="J52" s="102">
        <f ca="1">IFERROR(IF((VLOOKUP($E52,'Adj NEA Backsheet'!$D$5:$CB$183,J$9,FALSE))="","",(VLOOKUP($E52,'Adj NEA Backsheet'!$D$5:$CB$183,J$9,FALSE))),"")</f>
        <v>4492.4717994769289</v>
      </c>
      <c r="K52" s="100">
        <f ca="1">IFERROR(IF((VLOOKUP($E52,'Adj NEA Backsheet'!$D$5:$CB$183,K$9,FALSE))="","",(VLOOKUP($E52,'Adj NEA Backsheet'!$D$5:$CB$183,K$9,FALSE))),"")</f>
        <v>4538.489919055045</v>
      </c>
      <c r="L52" s="101">
        <f ca="1">IFERROR(IF((VLOOKUP($E52,'Adj NEA Backsheet'!$D$5:$CB$183,L$9,FALSE))="","",(VLOOKUP($E52,'Adj NEA Backsheet'!$D$5:$CB$183,L$9,FALSE))),"")</f>
        <v>4430.6926512631389</v>
      </c>
      <c r="M52" s="101">
        <f ca="1">IFERROR(IF((VLOOKUP($E52,'Adj NEA Backsheet'!$D$5:$CB$183,M$9,FALSE))="","",(VLOOKUP($E52,'Adj NEA Backsheet'!$D$5:$CB$183,M$9,FALSE))),"")</f>
        <v>4584.0332072056162</v>
      </c>
      <c r="N52" s="103">
        <f ca="1">IFERROR(IF((VLOOKUP($E52,'Adj NEA Backsheet'!$D$5:$CB$183,N$9,FALSE))="","",(VLOOKUP($E52,'Adj NEA Backsheet'!$D$5:$CB$183,N$9,FALSE))),"")</f>
        <v>4529.3397078404905</v>
      </c>
      <c r="O52" s="151">
        <f ca="1">IFERROR(IF((VLOOKUP($E52,'Adj NEA Backsheet'!$D$5:$CB$183,O$9,FALSE))="","",(VLOOKUP($E52,'Adj NEA Backsheet'!$D$5:$CB$183,O$9,FALSE))),"")</f>
        <v>4510.7027885553343</v>
      </c>
      <c r="P52" s="102">
        <f ca="1">IFERROR(IF((VLOOKUP($E52,'Adj NEA Backsheet'!$D$5:$CB$183,P$9,FALSE))="","",(VLOOKUP($E52,'Adj NEA Backsheet'!$D$5:$CB$183,P$9,FALSE))),"")</f>
        <v>4534.8506969776699</v>
      </c>
      <c r="Q52" s="103">
        <f ca="1">IFERROR(IF((VLOOKUP($E52,'NEA Backsheet'!$D$5:$CB$183,Q$9,FALSE))="","",(VLOOKUP($E52,'NEA Backsheet'!$D$5:$CB$183,Q$9,FALSE))),"")</f>
        <v>5113.6782545217548</v>
      </c>
      <c r="R52" s="194">
        <f ca="1">IFERROR(IF((VLOOKUP($E52,'NEA Backsheet'!$D$5:$CB$183,R$9,FALSE))="","",(VLOOKUP($E52,'NEA Backsheet'!$D$5:$CB$183,R$9,FALSE))),"")</f>
        <v>5249.6663245869267</v>
      </c>
    </row>
    <row r="53" spans="1:18" ht="15" customHeight="1" x14ac:dyDescent="0.3">
      <c r="A53" s="41">
        <v>39</v>
      </c>
      <c r="B53" s="77" t="str">
        <f ca="1">IFERROR(IF((VLOOKUP($E53,'Org List'!$AJ$10:$AL$190,3,FALSE))="","",(VLOOKUP($E53,'Org List'!$AJ$10:$AL$190,3,FALSE))),"")</f>
        <v>North West Commissioning Region</v>
      </c>
      <c r="C53" s="78" t="str">
        <f ca="1">IFERROR(IF((VLOOKUP($E53,'Org List'!$AO$10:$AQ$190,3,FALSE))="","",(VLOOKUP($E53,'Org List'!$AO$10:$AQ$190,3,FALSE))),"")</f>
        <v>North West Region</v>
      </c>
      <c r="D53" s="93" t="str">
        <f ca="1">IFERROR(IF((VLOOKUP($E53,'Org List'!$AT$10:$AV$190,3,FALSE))="","",(VLOOKUP($E53,'Org List'!$AT$10:$AV$190,3,FALSE))),"")</f>
        <v>NHS England North West (Lancashire)</v>
      </c>
      <c r="E53" s="77" t="str">
        <f t="shared" ca="1" si="1"/>
        <v>E06000009</v>
      </c>
      <c r="F53" s="79" t="str">
        <f ca="1">IF(E53="","",VLOOKUP(E53,'Org List'!$J$9:$K$640,2,0))</f>
        <v>Blackpool</v>
      </c>
      <c r="G53" s="100">
        <f ca="1">IFERROR(IF((VLOOKUP($E53,'Adj NEA Backsheet'!$D$5:$CB$183,G$9,FALSE))="","",(VLOOKUP($E53,'Adj NEA Backsheet'!$D$5:$CB$183,G$9,FALSE))),"")</f>
        <v>5046.8348453380422</v>
      </c>
      <c r="H53" s="101">
        <f ca="1">IFERROR(IF((VLOOKUP($E53,'Adj NEA Backsheet'!$D$5:$CB$183,H$9,FALSE))="","",(VLOOKUP($E53,'Adj NEA Backsheet'!$D$5:$CB$183,H$9,FALSE))),"")</f>
        <v>4981.6521555603813</v>
      </c>
      <c r="I53" s="101">
        <f ca="1">IFERROR(IF((VLOOKUP($E53,'Adj NEA Backsheet'!$D$5:$CB$183,I$9,FALSE))="","",(VLOOKUP($E53,'Adj NEA Backsheet'!$D$5:$CB$183,I$9,FALSE))),"")</f>
        <v>5110.9764481651073</v>
      </c>
      <c r="J53" s="102">
        <f ca="1">IFERROR(IF((VLOOKUP($E53,'Adj NEA Backsheet'!$D$5:$CB$183,J$9,FALSE))="","",(VLOOKUP($E53,'Adj NEA Backsheet'!$D$5:$CB$183,J$9,FALSE))),"")</f>
        <v>4717.9509202831141</v>
      </c>
      <c r="K53" s="100">
        <f ca="1">IFERROR(IF((VLOOKUP($E53,'Adj NEA Backsheet'!$D$5:$CB$183,K$9,FALSE))="","",(VLOOKUP($E53,'Adj NEA Backsheet'!$D$5:$CB$183,K$9,FALSE))),"")</f>
        <v>5181.3750088411743</v>
      </c>
      <c r="L53" s="101">
        <f ca="1">IFERROR(IF((VLOOKUP($E53,'Adj NEA Backsheet'!$D$5:$CB$183,L$9,FALSE))="","",(VLOOKUP($E53,'Adj NEA Backsheet'!$D$5:$CB$183,L$9,FALSE))),"")</f>
        <v>5076.9009642230649</v>
      </c>
      <c r="M53" s="101">
        <f ca="1">IFERROR(IF((VLOOKUP($E53,'Adj NEA Backsheet'!$D$5:$CB$183,M$9,FALSE))="","",(VLOOKUP($E53,'Adj NEA Backsheet'!$D$5:$CB$183,M$9,FALSE))),"")</f>
        <v>5207.2341179368377</v>
      </c>
      <c r="N53" s="103">
        <f ca="1">IFERROR(IF((VLOOKUP($E53,'Adj NEA Backsheet'!$D$5:$CB$183,N$9,FALSE))="","",(VLOOKUP($E53,'Adj NEA Backsheet'!$D$5:$CB$183,N$9,FALSE))),"")</f>
        <v>5237.9917053228601</v>
      </c>
      <c r="O53" s="151">
        <f ca="1">IFERROR(IF((VLOOKUP($E53,'Adj NEA Backsheet'!$D$5:$CB$183,O$9,FALSE))="","",(VLOOKUP($E53,'Adj NEA Backsheet'!$D$5:$CB$183,O$9,FALSE))),"")</f>
        <v>4851.167262972871</v>
      </c>
      <c r="P53" s="102">
        <f ca="1">IFERROR(IF((VLOOKUP($E53,'Adj NEA Backsheet'!$D$5:$CB$183,P$9,FALSE))="","",(VLOOKUP($E53,'Adj NEA Backsheet'!$D$5:$CB$183,P$9,FALSE))),"")</f>
        <v>4681.1329739690082</v>
      </c>
      <c r="Q53" s="103">
        <f ca="1">IFERROR(IF((VLOOKUP($E53,'NEA Backsheet'!$D$5:$CB$183,Q$9,FALSE))="","",(VLOOKUP($E53,'NEA Backsheet'!$D$5:$CB$183,Q$9,FALSE))),"")</f>
        <v>5153.4820646066419</v>
      </c>
      <c r="R53" s="194">
        <f ca="1">IFERROR(IF((VLOOKUP($E53,'NEA Backsheet'!$D$5:$CB$183,R$9,FALSE))="","",(VLOOKUP($E53,'NEA Backsheet'!$D$5:$CB$183,R$9,FALSE))),"")</f>
        <v>5133.0281266191432</v>
      </c>
    </row>
    <row r="54" spans="1:18" ht="15" customHeight="1" x14ac:dyDescent="0.3">
      <c r="A54" s="41">
        <v>40</v>
      </c>
      <c r="B54" s="77" t="str">
        <f ca="1">IFERROR(IF((VLOOKUP($E54,'Org List'!$AJ$10:$AL$190,3,FALSE))="","",(VLOOKUP($E54,'Org List'!$AJ$10:$AL$190,3,FALSE))),"")</f>
        <v>North West Commissioning Region</v>
      </c>
      <c r="C54" s="78" t="str">
        <f ca="1">IFERROR(IF((VLOOKUP($E54,'Org List'!$AO$10:$AQ$190,3,FALSE))="","",(VLOOKUP($E54,'Org List'!$AO$10:$AQ$190,3,FALSE))),"")</f>
        <v>North West Region</v>
      </c>
      <c r="D54" s="93" t="str">
        <f ca="1">IFERROR(IF((VLOOKUP($E54,'Org List'!$AT$10:$AV$190,3,FALSE))="","",(VLOOKUP($E54,'Org List'!$AT$10:$AV$190,3,FALSE))),"")</f>
        <v>NHS England North West (Greater Manchester)</v>
      </c>
      <c r="E54" s="77" t="str">
        <f t="shared" ca="1" si="1"/>
        <v>E08000001</v>
      </c>
      <c r="F54" s="79" t="str">
        <f ca="1">IF(E54="","",VLOOKUP(E54,'Org List'!$J$9:$K$640,2,0))</f>
        <v>Bolton</v>
      </c>
      <c r="G54" s="100">
        <f ca="1">IFERROR(IF((VLOOKUP($E54,'Adj NEA Backsheet'!$D$5:$CB$183,G$9,FALSE))="","",(VLOOKUP($E54,'Adj NEA Backsheet'!$D$5:$CB$183,G$9,FALSE))),"")</f>
        <v>7580.8618898465138</v>
      </c>
      <c r="H54" s="101">
        <f ca="1">IFERROR(IF((VLOOKUP($E54,'Adj NEA Backsheet'!$D$5:$CB$183,H$9,FALSE))="","",(VLOOKUP($E54,'Adj NEA Backsheet'!$D$5:$CB$183,H$9,FALSE))),"")</f>
        <v>7757.3571113245744</v>
      </c>
      <c r="I54" s="101">
        <f ca="1">IFERROR(IF((VLOOKUP($E54,'Adj NEA Backsheet'!$D$5:$CB$183,I$9,FALSE))="","",(VLOOKUP($E54,'Adj NEA Backsheet'!$D$5:$CB$183,I$9,FALSE))),"")</f>
        <v>8575.1585970155556</v>
      </c>
      <c r="J54" s="102">
        <f ca="1">IFERROR(IF((VLOOKUP($E54,'Adj NEA Backsheet'!$D$5:$CB$183,J$9,FALSE))="","",(VLOOKUP($E54,'Adj NEA Backsheet'!$D$5:$CB$183,J$9,FALSE))),"")</f>
        <v>7830.4817631987535</v>
      </c>
      <c r="K54" s="100">
        <f ca="1">IFERROR(IF((VLOOKUP($E54,'Adj NEA Backsheet'!$D$5:$CB$183,K$9,FALSE))="","",(VLOOKUP($E54,'Adj NEA Backsheet'!$D$5:$CB$183,K$9,FALSE))),"")</f>
        <v>7660.669556763869</v>
      </c>
      <c r="L54" s="101">
        <f ca="1">IFERROR(IF((VLOOKUP($E54,'Adj NEA Backsheet'!$D$5:$CB$183,L$9,FALSE))="","",(VLOOKUP($E54,'Adj NEA Backsheet'!$D$5:$CB$183,L$9,FALSE))),"")</f>
        <v>7829.1678087425571</v>
      </c>
      <c r="M54" s="101">
        <f ca="1">IFERROR(IF((VLOOKUP($E54,'Adj NEA Backsheet'!$D$5:$CB$183,M$9,FALSE))="","",(VLOOKUP($E54,'Adj NEA Backsheet'!$D$5:$CB$183,M$9,FALSE))),"")</f>
        <v>8646.5803350009519</v>
      </c>
      <c r="N54" s="103">
        <f ca="1">IFERROR(IF((VLOOKUP($E54,'Adj NEA Backsheet'!$D$5:$CB$183,N$9,FALSE))="","",(VLOOKUP($E54,'Adj NEA Backsheet'!$D$5:$CB$183,N$9,FALSE))),"")</f>
        <v>7859.738053024048</v>
      </c>
      <c r="O54" s="151">
        <f ca="1">IFERROR(IF((VLOOKUP($E54,'Adj NEA Backsheet'!$D$5:$CB$183,O$9,FALSE))="","",(VLOOKUP($E54,'Adj NEA Backsheet'!$D$5:$CB$183,O$9,FALSE))),"")</f>
        <v>8088.0758933300358</v>
      </c>
      <c r="P54" s="102">
        <f ca="1">IFERROR(IF((VLOOKUP($E54,'Adj NEA Backsheet'!$D$5:$CB$183,P$9,FALSE))="","",(VLOOKUP($E54,'Adj NEA Backsheet'!$D$5:$CB$183,P$9,FALSE))),"")</f>
        <v>7602.7454049105108</v>
      </c>
      <c r="Q54" s="103">
        <f ca="1">IFERROR(IF((VLOOKUP($E54,'NEA Backsheet'!$D$5:$CB$183,Q$9,FALSE))="","",(VLOOKUP($E54,'NEA Backsheet'!$D$5:$CB$183,Q$9,FALSE))),"")</f>
        <v>8314.0013222234975</v>
      </c>
      <c r="R54" s="194">
        <f ca="1">IFERROR(IF((VLOOKUP($E54,'NEA Backsheet'!$D$5:$CB$183,R$9,FALSE))="","",(VLOOKUP($E54,'NEA Backsheet'!$D$5:$CB$183,R$9,FALSE))),"")</f>
        <v>8243.8276194726095</v>
      </c>
    </row>
    <row r="55" spans="1:18" ht="15" customHeight="1" x14ac:dyDescent="0.3">
      <c r="A55" s="41">
        <v>41</v>
      </c>
      <c r="B55" s="77" t="str">
        <f ca="1">IFERROR(IF((VLOOKUP($E55,'Org List'!$AJ$10:$AL$190,3,FALSE))="","",(VLOOKUP($E55,'Org List'!$AJ$10:$AL$190,3,FALSE))),"")</f>
        <v>South West England Commissioning Region</v>
      </c>
      <c r="C55" s="78" t="str">
        <f ca="1">IFERROR(IF((VLOOKUP($E55,'Org List'!$AO$10:$AQ$190,3,FALSE))="","",(VLOOKUP($E55,'Org List'!$AO$10:$AQ$190,3,FALSE))),"")</f>
        <v>South West Region</v>
      </c>
      <c r="D55" s="93" t="str">
        <f ca="1">IFERROR(IF((VLOOKUP($E55,'Org List'!$AT$10:$AV$190,3,FALSE))="","",(VLOOKUP($E55,'Org List'!$AT$10:$AV$190,3,FALSE))),"")</f>
        <v>NHS England South West (South West South)</v>
      </c>
      <c r="E55" s="77" t="str">
        <f t="shared" ca="1" si="1"/>
        <v>E06000058</v>
      </c>
      <c r="F55" s="79" t="str">
        <f ca="1">IF(E55="","",VLOOKUP(E55,'Org List'!$J$9:$K$640,2,0))</f>
        <v>Bournemouth, Christchurch and Poole</v>
      </c>
      <c r="G55" s="100" t="str">
        <f ca="1">IFERROR(IF((VLOOKUP($E55,'Adj NEA Backsheet'!$D$5:$CB$183,G$9,FALSE))="","",(VLOOKUP($E55,'Adj NEA Backsheet'!$D$5:$CB$183,G$9,FALSE))),"")</f>
        <v/>
      </c>
      <c r="H55" s="101" t="str">
        <f ca="1">IFERROR(IF((VLOOKUP($E55,'Adj NEA Backsheet'!$D$5:$CB$183,H$9,FALSE))="","",(VLOOKUP($E55,'Adj NEA Backsheet'!$D$5:$CB$183,H$9,FALSE))),"")</f>
        <v/>
      </c>
      <c r="I55" s="101" t="str">
        <f ca="1">IFERROR(IF((VLOOKUP($E55,'Adj NEA Backsheet'!$D$5:$CB$183,I$9,FALSE))="","",(VLOOKUP($E55,'Adj NEA Backsheet'!$D$5:$CB$183,I$9,FALSE))),"")</f>
        <v/>
      </c>
      <c r="J55" s="102" t="str">
        <f ca="1">IFERROR(IF((VLOOKUP($E55,'Adj NEA Backsheet'!$D$5:$CB$183,J$9,FALSE))="","",(VLOOKUP($E55,'Adj NEA Backsheet'!$D$5:$CB$183,J$9,FALSE))),"")</f>
        <v/>
      </c>
      <c r="K55" s="100" t="str">
        <f ca="1">IFERROR(IF((VLOOKUP($E55,'Adj NEA Backsheet'!$D$5:$CB$183,K$9,FALSE))="","",(VLOOKUP($E55,'Adj NEA Backsheet'!$D$5:$CB$183,K$9,FALSE))),"")</f>
        <v/>
      </c>
      <c r="L55" s="101" t="str">
        <f ca="1">IFERROR(IF((VLOOKUP($E55,'Adj NEA Backsheet'!$D$5:$CB$183,L$9,FALSE))="","",(VLOOKUP($E55,'Adj NEA Backsheet'!$D$5:$CB$183,L$9,FALSE))),"")</f>
        <v/>
      </c>
      <c r="M55" s="101" t="str">
        <f ca="1">IFERROR(IF((VLOOKUP($E55,'Adj NEA Backsheet'!$D$5:$CB$183,M$9,FALSE))="","",(VLOOKUP($E55,'Adj NEA Backsheet'!$D$5:$CB$183,M$9,FALSE))),"")</f>
        <v/>
      </c>
      <c r="N55" s="103" t="str">
        <f ca="1">IFERROR(IF((VLOOKUP($E55,'Adj NEA Backsheet'!$D$5:$CB$183,N$9,FALSE))="","",(VLOOKUP($E55,'Adj NEA Backsheet'!$D$5:$CB$183,N$9,FALSE))),"")</f>
        <v/>
      </c>
      <c r="O55" s="151" t="str">
        <f ca="1">IFERROR(IF((VLOOKUP($E55,'Adj NEA Backsheet'!$D$5:$CB$183,O$9,FALSE))="","",(VLOOKUP($E55,'Adj NEA Backsheet'!$D$5:$CB$183,O$9,FALSE))),"")</f>
        <v/>
      </c>
      <c r="P55" s="102" t="str">
        <f ca="1">IFERROR(IF((VLOOKUP($E55,'Adj NEA Backsheet'!$D$5:$CB$183,P$9,FALSE))="","",(VLOOKUP($E55,'Adj NEA Backsheet'!$D$5:$CB$183,P$9,FALSE))),"")</f>
        <v/>
      </c>
      <c r="Q55" s="103" t="str">
        <f ca="1">IFERROR(IF((VLOOKUP($E55,'NEA Backsheet'!$D$5:$CB$183,Q$9,FALSE))="","",(VLOOKUP($E55,'NEA Backsheet'!$D$5:$CB$183,Q$9,FALSE))),"")</f>
        <v/>
      </c>
      <c r="R55" s="194" t="str">
        <f ca="1">IFERROR(IF((VLOOKUP($E55,'NEA Backsheet'!$D$5:$CB$183,R$9,FALSE))="","",(VLOOKUP($E55,'NEA Backsheet'!$D$5:$CB$183,R$9,FALSE))),"")</f>
        <v/>
      </c>
    </row>
    <row r="56" spans="1:18" ht="15" customHeight="1" x14ac:dyDescent="0.3">
      <c r="A56" s="41">
        <v>42</v>
      </c>
      <c r="B56" s="77" t="str">
        <f ca="1">IFERROR(IF((VLOOKUP($E56,'Org List'!$AJ$10:$AL$190,3,FALSE))="","",(VLOOKUP($E56,'Org List'!$AJ$10:$AL$190,3,FALSE))),"")</f>
        <v>South East England Commissioning Region</v>
      </c>
      <c r="C56" s="78" t="str">
        <f ca="1">IFERROR(IF((VLOOKUP($E56,'Org List'!$AO$10:$AQ$190,3,FALSE))="","",(VLOOKUP($E56,'Org List'!$AO$10:$AQ$190,3,FALSE))),"")</f>
        <v>South East Region</v>
      </c>
      <c r="D56" s="93" t="str">
        <f ca="1">IFERROR(IF((VLOOKUP($E56,'Org List'!$AT$10:$AV$190,3,FALSE))="","",(VLOOKUP($E56,'Org List'!$AT$10:$AV$190,3,FALSE))),"")</f>
        <v>NHS England South East (Hampshire, Isle of Wight and Thames Valley)</v>
      </c>
      <c r="E56" s="77" t="str">
        <f t="shared" ca="1" si="1"/>
        <v>E06000036</v>
      </c>
      <c r="F56" s="79" t="str">
        <f ca="1">IF(E56="","",VLOOKUP(E56,'Org List'!$J$9:$K$640,2,0))</f>
        <v>Bracknell Forest</v>
      </c>
      <c r="G56" s="100">
        <f ca="1">IFERROR(IF((VLOOKUP($E56,'Adj NEA Backsheet'!$D$5:$CB$183,G$9,FALSE))="","",(VLOOKUP($E56,'Adj NEA Backsheet'!$D$5:$CB$183,G$9,FALSE))),"")</f>
        <v>3112.363029218307</v>
      </c>
      <c r="H56" s="101">
        <f ca="1">IFERROR(IF((VLOOKUP($E56,'Adj NEA Backsheet'!$D$5:$CB$183,H$9,FALSE))="","",(VLOOKUP($E56,'Adj NEA Backsheet'!$D$5:$CB$183,H$9,FALSE))),"")</f>
        <v>3077.3128177958934</v>
      </c>
      <c r="I56" s="101">
        <f ca="1">IFERROR(IF((VLOOKUP($E56,'Adj NEA Backsheet'!$D$5:$CB$183,I$9,FALSE))="","",(VLOOKUP($E56,'Adj NEA Backsheet'!$D$5:$CB$183,I$9,FALSE))),"")</f>
        <v>3248.1702681693223</v>
      </c>
      <c r="J56" s="102">
        <f ca="1">IFERROR(IF((VLOOKUP($E56,'Adj NEA Backsheet'!$D$5:$CB$183,J$9,FALSE))="","",(VLOOKUP($E56,'Adj NEA Backsheet'!$D$5:$CB$183,J$9,FALSE))),"")</f>
        <v>3219.8426909091186</v>
      </c>
      <c r="K56" s="100">
        <f ca="1">IFERROR(IF((VLOOKUP($E56,'Adj NEA Backsheet'!$D$5:$CB$183,K$9,FALSE))="","",(VLOOKUP($E56,'Adj NEA Backsheet'!$D$5:$CB$183,K$9,FALSE))),"")</f>
        <v>3081.34529279664</v>
      </c>
      <c r="L56" s="101">
        <f ca="1">IFERROR(IF((VLOOKUP($E56,'Adj NEA Backsheet'!$D$5:$CB$183,L$9,FALSE))="","",(VLOOKUP($E56,'Adj NEA Backsheet'!$D$5:$CB$183,L$9,FALSE))),"")</f>
        <v>3108.5294626239502</v>
      </c>
      <c r="M56" s="101">
        <f ca="1">IFERROR(IF((VLOOKUP($E56,'Adj NEA Backsheet'!$D$5:$CB$183,M$9,FALSE))="","",(VLOOKUP($E56,'Adj NEA Backsheet'!$D$5:$CB$183,M$9,FALSE))),"")</f>
        <v>3295.0632926670442</v>
      </c>
      <c r="N56" s="103">
        <f ca="1">IFERROR(IF((VLOOKUP($E56,'Adj NEA Backsheet'!$D$5:$CB$183,N$9,FALSE))="","",(VLOOKUP($E56,'Adj NEA Backsheet'!$D$5:$CB$183,N$9,FALSE))),"")</f>
        <v>3066.4590580920167</v>
      </c>
      <c r="O56" s="151">
        <f ca="1">IFERROR(IF((VLOOKUP($E56,'Adj NEA Backsheet'!$D$5:$CB$183,O$9,FALSE))="","",(VLOOKUP($E56,'Adj NEA Backsheet'!$D$5:$CB$183,O$9,FALSE))),"")</f>
        <v>3336.5219064210587</v>
      </c>
      <c r="P56" s="102">
        <f ca="1">IFERROR(IF((VLOOKUP($E56,'Adj NEA Backsheet'!$D$5:$CB$183,P$9,FALSE))="","",(VLOOKUP($E56,'Adj NEA Backsheet'!$D$5:$CB$183,P$9,FALSE))),"")</f>
        <v>3288.8422860701098</v>
      </c>
      <c r="Q56" s="103">
        <f ca="1">IFERROR(IF((VLOOKUP($E56,'NEA Backsheet'!$D$5:$CB$183,Q$9,FALSE))="","",(VLOOKUP($E56,'NEA Backsheet'!$D$5:$CB$183,Q$9,FALSE))),"")</f>
        <v>3302.4400257556181</v>
      </c>
      <c r="R56" s="194">
        <f ca="1">IFERROR(IF((VLOOKUP($E56,'NEA Backsheet'!$D$5:$CB$183,R$9,FALSE))="","",(VLOOKUP($E56,'NEA Backsheet'!$D$5:$CB$183,R$9,FALSE))),"")</f>
        <v>3295.7743520757599</v>
      </c>
    </row>
    <row r="57" spans="1:18" ht="15" customHeight="1" x14ac:dyDescent="0.3">
      <c r="A57" s="41">
        <v>43</v>
      </c>
      <c r="B57" s="77" t="str">
        <f ca="1">IFERROR(IF((VLOOKUP($E57,'Org List'!$AJ$10:$AL$190,3,FALSE))="","",(VLOOKUP($E57,'Org List'!$AJ$10:$AL$190,3,FALSE))),"")</f>
        <v>North East and Yorkshire Commissioning Region</v>
      </c>
      <c r="C57" s="78" t="str">
        <f ca="1">IFERROR(IF((VLOOKUP($E57,'Org List'!$AO$10:$AQ$190,3,FALSE))="","",(VLOOKUP($E57,'Org List'!$AO$10:$AQ$190,3,FALSE))),"")</f>
        <v>Yorkshire and The Humber Region</v>
      </c>
      <c r="D57" s="93" t="str">
        <f ca="1">IFERROR(IF((VLOOKUP($E57,'Org List'!$AT$10:$AV$190,3,FALSE))="","",(VLOOKUP($E57,'Org List'!$AT$10:$AV$190,3,FALSE))),"")</f>
        <v>NHS England North East and Yokrshire (Yorkshire And Humber)</v>
      </c>
      <c r="E57" s="77" t="str">
        <f t="shared" ca="1" si="1"/>
        <v>E08000032</v>
      </c>
      <c r="F57" s="79" t="str">
        <f ca="1">IF(E57="","",VLOOKUP(E57,'Org List'!$J$9:$K$640,2,0))</f>
        <v>Bradford</v>
      </c>
      <c r="G57" s="100">
        <f ca="1">IFERROR(IF((VLOOKUP($E57,'Adj NEA Backsheet'!$D$5:$CB$183,G$9,FALSE))="","",(VLOOKUP($E57,'Adj NEA Backsheet'!$D$5:$CB$183,G$9,FALSE))),"")</f>
        <v>17179.912987946489</v>
      </c>
      <c r="H57" s="101">
        <f ca="1">IFERROR(IF((VLOOKUP($E57,'Adj NEA Backsheet'!$D$5:$CB$183,H$9,FALSE))="","",(VLOOKUP($E57,'Adj NEA Backsheet'!$D$5:$CB$183,H$9,FALSE))),"")</f>
        <v>17373.145028107087</v>
      </c>
      <c r="I57" s="101">
        <f ca="1">IFERROR(IF((VLOOKUP($E57,'Adj NEA Backsheet'!$D$5:$CB$183,I$9,FALSE))="","",(VLOOKUP($E57,'Adj NEA Backsheet'!$D$5:$CB$183,I$9,FALSE))),"")</f>
        <v>20852.131993301518</v>
      </c>
      <c r="J57" s="102">
        <f ca="1">IFERROR(IF((VLOOKUP($E57,'Adj NEA Backsheet'!$D$5:$CB$183,J$9,FALSE))="","",(VLOOKUP($E57,'Adj NEA Backsheet'!$D$5:$CB$183,J$9,FALSE))),"")</f>
        <v>20950.311483224395</v>
      </c>
      <c r="K57" s="100">
        <f ca="1">IFERROR(IF((VLOOKUP($E57,'Adj NEA Backsheet'!$D$5:$CB$183,K$9,FALSE))="","",(VLOOKUP($E57,'Adj NEA Backsheet'!$D$5:$CB$183,K$9,FALSE))),"")</f>
        <v>16765.835224707716</v>
      </c>
      <c r="L57" s="101">
        <f ca="1">IFERROR(IF((VLOOKUP($E57,'Adj NEA Backsheet'!$D$5:$CB$183,L$9,FALSE))="","",(VLOOKUP($E57,'Adj NEA Backsheet'!$D$5:$CB$183,L$9,FALSE))),"")</f>
        <v>16782.116188233817</v>
      </c>
      <c r="M57" s="101">
        <f ca="1">IFERROR(IF((VLOOKUP($E57,'Adj NEA Backsheet'!$D$5:$CB$183,M$9,FALSE))="","",(VLOOKUP($E57,'Adj NEA Backsheet'!$D$5:$CB$183,M$9,FALSE))),"")</f>
        <v>17668.007683804677</v>
      </c>
      <c r="N57" s="103">
        <f ca="1">IFERROR(IF((VLOOKUP($E57,'Adj NEA Backsheet'!$D$5:$CB$183,N$9,FALSE))="","",(VLOOKUP($E57,'Adj NEA Backsheet'!$D$5:$CB$183,N$9,FALSE))),"")</f>
        <v>17174.017007108698</v>
      </c>
      <c r="O57" s="151">
        <f ca="1">IFERROR(IF((VLOOKUP($E57,'Adj NEA Backsheet'!$D$5:$CB$183,O$9,FALSE))="","",(VLOOKUP($E57,'Adj NEA Backsheet'!$D$5:$CB$183,O$9,FALSE))),"")</f>
        <v>20601.600181985174</v>
      </c>
      <c r="P57" s="102">
        <f ca="1">IFERROR(IF((VLOOKUP($E57,'Adj NEA Backsheet'!$D$5:$CB$183,P$9,FALSE))="","",(VLOOKUP($E57,'Adj NEA Backsheet'!$D$5:$CB$183,P$9,FALSE))),"")</f>
        <v>19989.350184945077</v>
      </c>
      <c r="Q57" s="103">
        <f ca="1">IFERROR(IF((VLOOKUP($E57,'NEA Backsheet'!$D$5:$CB$183,Q$9,FALSE))="","",(VLOOKUP($E57,'NEA Backsheet'!$D$5:$CB$183,Q$9,FALSE))),"")</f>
        <v>21143.009520738386</v>
      </c>
      <c r="R57" s="194">
        <f ca="1">IFERROR(IF((VLOOKUP($E57,'NEA Backsheet'!$D$5:$CB$183,R$9,FALSE))="","",(VLOOKUP($E57,'NEA Backsheet'!$D$5:$CB$183,R$9,FALSE))),"")</f>
        <v>20789.666017187308</v>
      </c>
    </row>
    <row r="58" spans="1:18" ht="15" customHeight="1" x14ac:dyDescent="0.3">
      <c r="A58" s="41">
        <v>44</v>
      </c>
      <c r="B58" s="77" t="str">
        <f ca="1">IFERROR(IF((VLOOKUP($E58,'Org List'!$AJ$10:$AL$190,3,FALSE))="","",(VLOOKUP($E58,'Org List'!$AJ$10:$AL$190,3,FALSE))),"")</f>
        <v>London Commissioning Region</v>
      </c>
      <c r="C58" s="78" t="str">
        <f ca="1">IFERROR(IF((VLOOKUP($E58,'Org List'!$AO$10:$AQ$190,3,FALSE))="","",(VLOOKUP($E58,'Org List'!$AO$10:$AQ$190,3,FALSE))),"")</f>
        <v>London Region</v>
      </c>
      <c r="D58" s="93" t="str">
        <f ca="1">IFERROR(IF((VLOOKUP($E58,'Org List'!$AT$10:$AV$190,3,FALSE))="","",(VLOOKUP($E58,'Org List'!$AT$10:$AV$190,3,FALSE))),"")</f>
        <v>NHS England London</v>
      </c>
      <c r="E58" s="77" t="str">
        <f t="shared" ca="1" si="1"/>
        <v>E09000005</v>
      </c>
      <c r="F58" s="79" t="str">
        <f ca="1">IF(E58="","",VLOOKUP(E58,'Org List'!$J$9:$K$640,2,0))</f>
        <v>Brent</v>
      </c>
      <c r="G58" s="100">
        <f ca="1">IFERROR(IF((VLOOKUP($E58,'Adj NEA Backsheet'!$D$5:$CB$183,G$9,FALSE))="","",(VLOOKUP($E58,'Adj NEA Backsheet'!$D$5:$CB$183,G$9,FALSE))),"")</f>
        <v>6938.9173218708474</v>
      </c>
      <c r="H58" s="101">
        <f ca="1">IFERROR(IF((VLOOKUP($E58,'Adj NEA Backsheet'!$D$5:$CB$183,H$9,FALSE))="","",(VLOOKUP($E58,'Adj NEA Backsheet'!$D$5:$CB$183,H$9,FALSE))),"")</f>
        <v>7100.5206505984488</v>
      </c>
      <c r="I58" s="101">
        <f ca="1">IFERROR(IF((VLOOKUP($E58,'Adj NEA Backsheet'!$D$5:$CB$183,I$9,FALSE))="","",(VLOOKUP($E58,'Adj NEA Backsheet'!$D$5:$CB$183,I$9,FALSE))),"")</f>
        <v>7820.8826558288856</v>
      </c>
      <c r="J58" s="102">
        <f ca="1">IFERROR(IF((VLOOKUP($E58,'Adj NEA Backsheet'!$D$5:$CB$183,J$9,FALSE))="","",(VLOOKUP($E58,'Adj NEA Backsheet'!$D$5:$CB$183,J$9,FALSE))),"")</f>
        <v>8114.384422019325</v>
      </c>
      <c r="K58" s="100">
        <f ca="1">IFERROR(IF((VLOOKUP($E58,'Adj NEA Backsheet'!$D$5:$CB$183,K$9,FALSE))="","",(VLOOKUP($E58,'Adj NEA Backsheet'!$D$5:$CB$183,K$9,FALSE))),"")</f>
        <v>7944.0051903339699</v>
      </c>
      <c r="L58" s="101">
        <f ca="1">IFERROR(IF((VLOOKUP($E58,'Adj NEA Backsheet'!$D$5:$CB$183,L$9,FALSE))="","",(VLOOKUP($E58,'Adj NEA Backsheet'!$D$5:$CB$183,L$9,FALSE))),"")</f>
        <v>7812.504133319886</v>
      </c>
      <c r="M58" s="101">
        <f ca="1">IFERROR(IF((VLOOKUP($E58,'Adj NEA Backsheet'!$D$5:$CB$183,M$9,FALSE))="","",(VLOOKUP($E58,'Adj NEA Backsheet'!$D$5:$CB$183,M$9,FALSE))),"")</f>
        <v>8026.2112207762648</v>
      </c>
      <c r="N58" s="103">
        <f ca="1">IFERROR(IF((VLOOKUP($E58,'Adj NEA Backsheet'!$D$5:$CB$183,N$9,FALSE))="","",(VLOOKUP($E58,'Adj NEA Backsheet'!$D$5:$CB$183,N$9,FALSE))),"")</f>
        <v>7882.7655885156801</v>
      </c>
      <c r="O58" s="151">
        <f ca="1">IFERROR(IF((VLOOKUP($E58,'Adj NEA Backsheet'!$D$5:$CB$183,O$9,FALSE))="","",(VLOOKUP($E58,'Adj NEA Backsheet'!$D$5:$CB$183,O$9,FALSE))),"")</f>
        <v>8122.1533799116205</v>
      </c>
      <c r="P58" s="102">
        <f ca="1">IFERROR(IF((VLOOKUP($E58,'Adj NEA Backsheet'!$D$5:$CB$183,P$9,FALSE))="","",(VLOOKUP($E58,'Adj NEA Backsheet'!$D$5:$CB$183,P$9,FALSE))),"")</f>
        <v>8382.4648765121965</v>
      </c>
      <c r="Q58" s="103">
        <f ca="1">IFERROR(IF((VLOOKUP($E58,'NEA Backsheet'!$D$5:$CB$183,Q$9,FALSE))="","",(VLOOKUP($E58,'NEA Backsheet'!$D$5:$CB$183,Q$9,FALSE))),"")</f>
        <v>8941.9645973956904</v>
      </c>
      <c r="R58" s="194">
        <f ca="1">IFERROR(IF((VLOOKUP($E58,'NEA Backsheet'!$D$5:$CB$183,R$9,FALSE))="","",(VLOOKUP($E58,'NEA Backsheet'!$D$5:$CB$183,R$9,FALSE))),"")</f>
        <v>9099.711618751202</v>
      </c>
    </row>
    <row r="59" spans="1:18" ht="15" customHeight="1" x14ac:dyDescent="0.3">
      <c r="A59" s="41">
        <v>45</v>
      </c>
      <c r="B59" s="77" t="str">
        <f ca="1">IFERROR(IF((VLOOKUP($E59,'Org List'!$AJ$10:$AL$190,3,FALSE))="","",(VLOOKUP($E59,'Org List'!$AJ$10:$AL$190,3,FALSE))),"")</f>
        <v>South East England Commissioning Region</v>
      </c>
      <c r="C59" s="78" t="str">
        <f ca="1">IFERROR(IF((VLOOKUP($E59,'Org List'!$AO$10:$AQ$190,3,FALSE))="","",(VLOOKUP($E59,'Org List'!$AO$10:$AQ$190,3,FALSE))),"")</f>
        <v>South East Region</v>
      </c>
      <c r="D59" s="93" t="str">
        <f ca="1">IFERROR(IF((VLOOKUP($E59,'Org List'!$AT$10:$AV$190,3,FALSE))="","",(VLOOKUP($E59,'Org List'!$AT$10:$AV$190,3,FALSE))),"")</f>
        <v>NHS England South East (Kent, Surrey and Sussex)</v>
      </c>
      <c r="E59" s="77" t="str">
        <f t="shared" ca="1" si="1"/>
        <v>E06000043</v>
      </c>
      <c r="F59" s="79" t="str">
        <f ca="1">IF(E59="","",VLOOKUP(E59,'Org List'!$J$9:$K$640,2,0))</f>
        <v>Brighton and Hove</v>
      </c>
      <c r="G59" s="100">
        <f ca="1">IFERROR(IF((VLOOKUP($E59,'Adj NEA Backsheet'!$D$5:$CB$183,G$9,FALSE))="","",(VLOOKUP($E59,'Adj NEA Backsheet'!$D$5:$CB$183,G$9,FALSE))),"")</f>
        <v>6153.6102941774516</v>
      </c>
      <c r="H59" s="101">
        <f ca="1">IFERROR(IF((VLOOKUP($E59,'Adj NEA Backsheet'!$D$5:$CB$183,H$9,FALSE))="","",(VLOOKUP($E59,'Adj NEA Backsheet'!$D$5:$CB$183,H$9,FALSE))),"")</f>
        <v>5919.934268050225</v>
      </c>
      <c r="I59" s="101">
        <f ca="1">IFERROR(IF((VLOOKUP($E59,'Adj NEA Backsheet'!$D$5:$CB$183,I$9,FALSE))="","",(VLOOKUP($E59,'Adj NEA Backsheet'!$D$5:$CB$183,I$9,FALSE))),"")</f>
        <v>5881.6940610812635</v>
      </c>
      <c r="J59" s="102">
        <f ca="1">IFERROR(IF((VLOOKUP($E59,'Adj NEA Backsheet'!$D$5:$CB$183,J$9,FALSE))="","",(VLOOKUP($E59,'Adj NEA Backsheet'!$D$5:$CB$183,J$9,FALSE))),"")</f>
        <v>5597.0204876104217</v>
      </c>
      <c r="K59" s="100">
        <f ca="1">IFERROR(IF((VLOOKUP($E59,'Adj NEA Backsheet'!$D$5:$CB$183,K$9,FALSE))="","",(VLOOKUP($E59,'Adj NEA Backsheet'!$D$5:$CB$183,K$9,FALSE))),"")</f>
        <v>6067.0632258753703</v>
      </c>
      <c r="L59" s="101">
        <f ca="1">IFERROR(IF((VLOOKUP($E59,'Adj NEA Backsheet'!$D$5:$CB$183,L$9,FALSE))="","",(VLOOKUP($E59,'Adj NEA Backsheet'!$D$5:$CB$183,L$9,FALSE))),"")</f>
        <v>6011.9351779772451</v>
      </c>
      <c r="M59" s="101">
        <f ca="1">IFERROR(IF((VLOOKUP($E59,'Adj NEA Backsheet'!$D$5:$CB$183,M$9,FALSE))="","",(VLOOKUP($E59,'Adj NEA Backsheet'!$D$5:$CB$183,M$9,FALSE))),"")</f>
        <v>6284.2385583897385</v>
      </c>
      <c r="N59" s="103">
        <f ca="1">IFERROR(IF((VLOOKUP($E59,'Adj NEA Backsheet'!$D$5:$CB$183,N$9,FALSE))="","",(VLOOKUP($E59,'Adj NEA Backsheet'!$D$5:$CB$183,N$9,FALSE))),"")</f>
        <v>5929.8596727921995</v>
      </c>
      <c r="O59" s="151">
        <f ca="1">IFERROR(IF((VLOOKUP($E59,'Adj NEA Backsheet'!$D$5:$CB$183,O$9,FALSE))="","",(VLOOKUP($E59,'Adj NEA Backsheet'!$D$5:$CB$183,O$9,FALSE))),"")</f>
        <v>5658.2899991723498</v>
      </c>
      <c r="P59" s="102">
        <f ca="1">IFERROR(IF((VLOOKUP($E59,'Adj NEA Backsheet'!$D$5:$CB$183,P$9,FALSE))="","",(VLOOKUP($E59,'Adj NEA Backsheet'!$D$5:$CB$183,P$9,FALSE))),"")</f>
        <v>5340.6724370298807</v>
      </c>
      <c r="Q59" s="103">
        <f ca="1">IFERROR(IF((VLOOKUP($E59,'NEA Backsheet'!$D$5:$CB$183,Q$9,FALSE))="","",(VLOOKUP($E59,'NEA Backsheet'!$D$5:$CB$183,Q$9,FALSE))),"")</f>
        <v>5706.7147399601326</v>
      </c>
      <c r="R59" s="194">
        <f ca="1">IFERROR(IF((VLOOKUP($E59,'NEA Backsheet'!$D$5:$CB$183,R$9,FALSE))="","",(VLOOKUP($E59,'NEA Backsheet'!$D$5:$CB$183,R$9,FALSE))),"")</f>
        <v>5487.6062695816618</v>
      </c>
    </row>
    <row r="60" spans="1:18" ht="15" customHeight="1" x14ac:dyDescent="0.3">
      <c r="A60" s="41">
        <v>46</v>
      </c>
      <c r="B60" s="77" t="str">
        <f ca="1">IFERROR(IF((VLOOKUP($E60,'Org List'!$AJ$10:$AL$190,3,FALSE))="","",(VLOOKUP($E60,'Org List'!$AJ$10:$AL$190,3,FALSE))),"")</f>
        <v>South West England Commissioning Region</v>
      </c>
      <c r="C60" s="78" t="str">
        <f ca="1">IFERROR(IF((VLOOKUP($E60,'Org List'!$AO$10:$AQ$190,3,FALSE))="","",(VLOOKUP($E60,'Org List'!$AO$10:$AQ$190,3,FALSE))),"")</f>
        <v>South West Region</v>
      </c>
      <c r="D60" s="93" t="str">
        <f ca="1">IFERROR(IF((VLOOKUP($E60,'Org List'!$AT$10:$AV$190,3,FALSE))="","",(VLOOKUP($E60,'Org List'!$AT$10:$AV$190,3,FALSE))),"")</f>
        <v>NHS England South West (South West North)</v>
      </c>
      <c r="E60" s="77" t="str">
        <f t="shared" ca="1" si="1"/>
        <v>E06000023</v>
      </c>
      <c r="F60" s="79" t="str">
        <f ca="1">IF(E60="","",VLOOKUP(E60,'Org List'!$J$9:$K$640,2,0))</f>
        <v>Bristol, City of</v>
      </c>
      <c r="G60" s="100">
        <f ca="1">IFERROR(IF((VLOOKUP($E60,'Adj NEA Backsheet'!$D$5:$CB$183,G$9,FALSE))="","",(VLOOKUP($E60,'Adj NEA Backsheet'!$D$5:$CB$183,G$9,FALSE))),"")</f>
        <v>11284.563303507617</v>
      </c>
      <c r="H60" s="101">
        <f ca="1">IFERROR(IF((VLOOKUP($E60,'Adj NEA Backsheet'!$D$5:$CB$183,H$9,FALSE))="","",(VLOOKUP($E60,'Adj NEA Backsheet'!$D$5:$CB$183,H$9,FALSE))),"")</f>
        <v>11323.482975832529</v>
      </c>
      <c r="I60" s="101">
        <f ca="1">IFERROR(IF((VLOOKUP($E60,'Adj NEA Backsheet'!$D$5:$CB$183,I$9,FALSE))="","",(VLOOKUP($E60,'Adj NEA Backsheet'!$D$5:$CB$183,I$9,FALSE))),"")</f>
        <v>12005.466158983743</v>
      </c>
      <c r="J60" s="102">
        <f ca="1">IFERROR(IF((VLOOKUP($E60,'Adj NEA Backsheet'!$D$5:$CB$183,J$9,FALSE))="","",(VLOOKUP($E60,'Adj NEA Backsheet'!$D$5:$CB$183,J$9,FALSE))),"")</f>
        <v>12171.414979291581</v>
      </c>
      <c r="K60" s="100">
        <f ca="1">IFERROR(IF((VLOOKUP($E60,'Adj NEA Backsheet'!$D$5:$CB$183,K$9,FALSE))="","",(VLOOKUP($E60,'Adj NEA Backsheet'!$D$5:$CB$183,K$9,FALSE))),"")</f>
        <v>11639.575110987316</v>
      </c>
      <c r="L60" s="101">
        <f ca="1">IFERROR(IF((VLOOKUP($E60,'Adj NEA Backsheet'!$D$5:$CB$183,L$9,FALSE))="","",(VLOOKUP($E60,'Adj NEA Backsheet'!$D$5:$CB$183,L$9,FALSE))),"")</f>
        <v>11858.161123524731</v>
      </c>
      <c r="M60" s="101">
        <f ca="1">IFERROR(IF((VLOOKUP($E60,'Adj NEA Backsheet'!$D$5:$CB$183,M$9,FALSE))="","",(VLOOKUP($E60,'Adj NEA Backsheet'!$D$5:$CB$183,M$9,FALSE))),"")</f>
        <v>12066.397672910462</v>
      </c>
      <c r="N60" s="103">
        <f ca="1">IFERROR(IF((VLOOKUP($E60,'Adj NEA Backsheet'!$D$5:$CB$183,N$9,FALSE))="","",(VLOOKUP($E60,'Adj NEA Backsheet'!$D$5:$CB$183,N$9,FALSE))),"")</f>
        <v>11720.954365732012</v>
      </c>
      <c r="O60" s="151">
        <f ca="1">IFERROR(IF((VLOOKUP($E60,'Adj NEA Backsheet'!$D$5:$CB$183,O$9,FALSE))="","",(VLOOKUP($E60,'Adj NEA Backsheet'!$D$5:$CB$183,O$9,FALSE))),"")</f>
        <v>12226.36093061517</v>
      </c>
      <c r="P60" s="102">
        <f ca="1">IFERROR(IF((VLOOKUP($E60,'Adj NEA Backsheet'!$D$5:$CB$183,P$9,FALSE))="","",(VLOOKUP($E60,'Adj NEA Backsheet'!$D$5:$CB$183,P$9,FALSE))),"")</f>
        <v>12764.297964368498</v>
      </c>
      <c r="Q60" s="103">
        <f ca="1">IFERROR(IF((VLOOKUP($E60,'NEA Backsheet'!$D$5:$CB$183,Q$9,FALSE))="","",(VLOOKUP($E60,'NEA Backsheet'!$D$5:$CB$183,Q$9,FALSE))),"")</f>
        <v>13663.668536829824</v>
      </c>
      <c r="R60" s="194">
        <f ca="1">IFERROR(IF((VLOOKUP($E60,'NEA Backsheet'!$D$5:$CB$183,R$9,FALSE))="","",(VLOOKUP($E60,'NEA Backsheet'!$D$5:$CB$183,R$9,FALSE))),"")</f>
        <v>13477.306935631648</v>
      </c>
    </row>
    <row r="61" spans="1:18" ht="15" customHeight="1" x14ac:dyDescent="0.3">
      <c r="A61" s="41">
        <v>47</v>
      </c>
      <c r="B61" s="77" t="str">
        <f ca="1">IFERROR(IF((VLOOKUP($E61,'Org List'!$AJ$10:$AL$190,3,FALSE))="","",(VLOOKUP($E61,'Org List'!$AJ$10:$AL$190,3,FALSE))),"")</f>
        <v>London Commissioning Region</v>
      </c>
      <c r="C61" s="78" t="str">
        <f ca="1">IFERROR(IF((VLOOKUP($E61,'Org List'!$AO$10:$AQ$190,3,FALSE))="","",(VLOOKUP($E61,'Org List'!$AO$10:$AQ$190,3,FALSE))),"")</f>
        <v>London Region</v>
      </c>
      <c r="D61" s="93" t="str">
        <f ca="1">IFERROR(IF((VLOOKUP($E61,'Org List'!$AT$10:$AV$190,3,FALSE))="","",(VLOOKUP($E61,'Org List'!$AT$10:$AV$190,3,FALSE))),"")</f>
        <v>NHS England London</v>
      </c>
      <c r="E61" s="77" t="str">
        <f t="shared" ca="1" si="1"/>
        <v>E09000006</v>
      </c>
      <c r="F61" s="79" t="str">
        <f ca="1">IF(E61="","",VLOOKUP(E61,'Org List'!$J$9:$K$640,2,0))</f>
        <v>Bromley</v>
      </c>
      <c r="G61" s="100">
        <f ca="1">IFERROR(IF((VLOOKUP($E61,'Adj NEA Backsheet'!$D$5:$CB$183,G$9,FALSE))="","",(VLOOKUP($E61,'Adj NEA Backsheet'!$D$5:$CB$183,G$9,FALSE))),"")</f>
        <v>6995.9128579329981</v>
      </c>
      <c r="H61" s="101">
        <f ca="1">IFERROR(IF((VLOOKUP($E61,'Adj NEA Backsheet'!$D$5:$CB$183,H$9,FALSE))="","",(VLOOKUP($E61,'Adj NEA Backsheet'!$D$5:$CB$183,H$9,FALSE))),"")</f>
        <v>6840.5401864387932</v>
      </c>
      <c r="I61" s="101">
        <f ca="1">IFERROR(IF((VLOOKUP($E61,'Adj NEA Backsheet'!$D$5:$CB$183,I$9,FALSE))="","",(VLOOKUP($E61,'Adj NEA Backsheet'!$D$5:$CB$183,I$9,FALSE))),"")</f>
        <v>7131.5270793353229</v>
      </c>
      <c r="J61" s="102">
        <f ca="1">IFERROR(IF((VLOOKUP($E61,'Adj NEA Backsheet'!$D$5:$CB$183,J$9,FALSE))="","",(VLOOKUP($E61,'Adj NEA Backsheet'!$D$5:$CB$183,J$9,FALSE))),"")</f>
        <v>6557.0751448723977</v>
      </c>
      <c r="K61" s="100">
        <f ca="1">IFERROR(IF((VLOOKUP($E61,'Adj NEA Backsheet'!$D$5:$CB$183,K$9,FALSE))="","",(VLOOKUP($E61,'Adj NEA Backsheet'!$D$5:$CB$183,K$9,FALSE))),"")</f>
        <v>6957.0180514872327</v>
      </c>
      <c r="L61" s="101">
        <f ca="1">IFERROR(IF((VLOOKUP($E61,'Adj NEA Backsheet'!$D$5:$CB$183,L$9,FALSE))="","",(VLOOKUP($E61,'Adj NEA Backsheet'!$D$5:$CB$183,L$9,FALSE))),"")</f>
        <v>7034.1668922447652</v>
      </c>
      <c r="M61" s="101">
        <f ca="1">IFERROR(IF((VLOOKUP($E61,'Adj NEA Backsheet'!$D$5:$CB$183,M$9,FALSE))="","",(VLOOKUP($E61,'Adj NEA Backsheet'!$D$5:$CB$183,M$9,FALSE))),"")</f>
        <v>7034.3635756890781</v>
      </c>
      <c r="N61" s="103">
        <f ca="1">IFERROR(IF((VLOOKUP($E61,'Adj NEA Backsheet'!$D$5:$CB$183,N$9,FALSE))="","",(VLOOKUP($E61,'Adj NEA Backsheet'!$D$5:$CB$183,N$9,FALSE))),"")</f>
        <v>6882.8508563351643</v>
      </c>
      <c r="O61" s="151">
        <f ca="1">IFERROR(IF((VLOOKUP($E61,'Adj NEA Backsheet'!$D$5:$CB$183,O$9,FALSE))="","",(VLOOKUP($E61,'Adj NEA Backsheet'!$D$5:$CB$183,O$9,FALSE))),"")</f>
        <v>6776.627885443525</v>
      </c>
      <c r="P61" s="102">
        <f ca="1">IFERROR(IF((VLOOKUP($E61,'Adj NEA Backsheet'!$D$5:$CB$183,P$9,FALSE))="","",(VLOOKUP($E61,'Adj NEA Backsheet'!$D$5:$CB$183,P$9,FALSE))),"")</f>
        <v>6848.0299341639056</v>
      </c>
      <c r="Q61" s="103">
        <f ca="1">IFERROR(IF((VLOOKUP($E61,'NEA Backsheet'!$D$5:$CB$183,Q$9,FALSE))="","",(VLOOKUP($E61,'NEA Backsheet'!$D$5:$CB$183,Q$9,FALSE))),"")</f>
        <v>7068.0867551182382</v>
      </c>
      <c r="R61" s="194">
        <f ca="1">IFERROR(IF((VLOOKUP($E61,'NEA Backsheet'!$D$5:$CB$183,R$9,FALSE))="","",(VLOOKUP($E61,'NEA Backsheet'!$D$5:$CB$183,R$9,FALSE))),"")</f>
        <v>7716.8766849700914</v>
      </c>
    </row>
    <row r="62" spans="1:18" ht="15" customHeight="1" x14ac:dyDescent="0.3">
      <c r="A62" s="41">
        <v>48</v>
      </c>
      <c r="B62" s="77" t="str">
        <f ca="1">IFERROR(IF((VLOOKUP($E62,'Org List'!$AJ$10:$AL$190,3,FALSE))="","",(VLOOKUP($E62,'Org List'!$AJ$10:$AL$190,3,FALSE))),"")</f>
        <v>South East England Commissioning Region</v>
      </c>
      <c r="C62" s="78" t="str">
        <f ca="1">IFERROR(IF((VLOOKUP($E62,'Org List'!$AO$10:$AQ$190,3,FALSE))="","",(VLOOKUP($E62,'Org List'!$AO$10:$AQ$190,3,FALSE))),"")</f>
        <v>South East Region</v>
      </c>
      <c r="D62" s="93" t="str">
        <f ca="1">IFERROR(IF((VLOOKUP($E62,'Org List'!$AT$10:$AV$190,3,FALSE))="","",(VLOOKUP($E62,'Org List'!$AT$10:$AV$190,3,FALSE))),"")</f>
        <v>NHS England South East (Hampshire, Isle of Wight and Thames Valley)</v>
      </c>
      <c r="E62" s="77" t="str">
        <f t="shared" ca="1" si="1"/>
        <v>E10000002</v>
      </c>
      <c r="F62" s="79" t="str">
        <f ca="1">IF(E62="","",VLOOKUP(E62,'Org List'!$J$9:$K$640,2,0))</f>
        <v>Buckinghamshire</v>
      </c>
      <c r="G62" s="100">
        <f ca="1">IFERROR(IF((VLOOKUP($E62,'Adj NEA Backsheet'!$D$5:$CB$183,G$9,FALSE))="","",(VLOOKUP($E62,'Adj NEA Backsheet'!$D$5:$CB$183,G$9,FALSE))),"")</f>
        <v>12434.989843102936</v>
      </c>
      <c r="H62" s="101">
        <f ca="1">IFERROR(IF((VLOOKUP($E62,'Adj NEA Backsheet'!$D$5:$CB$183,H$9,FALSE))="","",(VLOOKUP($E62,'Adj NEA Backsheet'!$D$5:$CB$183,H$9,FALSE))),"")</f>
        <v>12237.353266500624</v>
      </c>
      <c r="I62" s="101">
        <f ca="1">IFERROR(IF((VLOOKUP($E62,'Adj NEA Backsheet'!$D$5:$CB$183,I$9,FALSE))="","",(VLOOKUP($E62,'Adj NEA Backsheet'!$D$5:$CB$183,I$9,FALSE))),"")</f>
        <v>12698.302927483917</v>
      </c>
      <c r="J62" s="102">
        <f ca="1">IFERROR(IF((VLOOKUP($E62,'Adj NEA Backsheet'!$D$5:$CB$183,J$9,FALSE))="","",(VLOOKUP($E62,'Adj NEA Backsheet'!$D$5:$CB$183,J$9,FALSE))),"")</f>
        <v>13111.076139112116</v>
      </c>
      <c r="K62" s="100">
        <f ca="1">IFERROR(IF((VLOOKUP($E62,'Adj NEA Backsheet'!$D$5:$CB$183,K$9,FALSE))="","",(VLOOKUP($E62,'Adj NEA Backsheet'!$D$5:$CB$183,K$9,FALSE))),"")</f>
        <v>12731.348980209728</v>
      </c>
      <c r="L62" s="101">
        <f ca="1">IFERROR(IF((VLOOKUP($E62,'Adj NEA Backsheet'!$D$5:$CB$183,L$9,FALSE))="","",(VLOOKUP($E62,'Adj NEA Backsheet'!$D$5:$CB$183,L$9,FALSE))),"")</f>
        <v>12561.550500157829</v>
      </c>
      <c r="M62" s="101">
        <f ca="1">IFERROR(IF((VLOOKUP($E62,'Adj NEA Backsheet'!$D$5:$CB$183,M$9,FALSE))="","",(VLOOKUP($E62,'Adj NEA Backsheet'!$D$5:$CB$183,M$9,FALSE))),"")</f>
        <v>13264.088571248256</v>
      </c>
      <c r="N62" s="103">
        <f ca="1">IFERROR(IF((VLOOKUP($E62,'Adj NEA Backsheet'!$D$5:$CB$183,N$9,FALSE))="","",(VLOOKUP($E62,'Adj NEA Backsheet'!$D$5:$CB$183,N$9,FALSE))),"")</f>
        <v>12472.484297385603</v>
      </c>
      <c r="O62" s="151">
        <f ca="1">IFERROR(IF((VLOOKUP($E62,'Adj NEA Backsheet'!$D$5:$CB$183,O$9,FALSE))="","",(VLOOKUP($E62,'Adj NEA Backsheet'!$D$5:$CB$183,O$9,FALSE))),"")</f>
        <v>14164.377147970776</v>
      </c>
      <c r="P62" s="102">
        <f ca="1">IFERROR(IF((VLOOKUP($E62,'Adj NEA Backsheet'!$D$5:$CB$183,P$9,FALSE))="","",(VLOOKUP($E62,'Adj NEA Backsheet'!$D$5:$CB$183,P$9,FALSE))),"")</f>
        <v>13770.856970175893</v>
      </c>
      <c r="Q62" s="103">
        <f ca="1">IFERROR(IF((VLOOKUP($E62,'NEA Backsheet'!$D$5:$CB$183,Q$9,FALSE))="","",(VLOOKUP($E62,'NEA Backsheet'!$D$5:$CB$183,Q$9,FALSE))),"")</f>
        <v>15146.388733100259</v>
      </c>
      <c r="R62" s="194">
        <f ca="1">IFERROR(IF((VLOOKUP($E62,'NEA Backsheet'!$D$5:$CB$183,R$9,FALSE))="","",(VLOOKUP($E62,'NEA Backsheet'!$D$5:$CB$183,R$9,FALSE))),"")</f>
        <v>15132.006055979413</v>
      </c>
    </row>
    <row r="63" spans="1:18" ht="15" customHeight="1" x14ac:dyDescent="0.3">
      <c r="A63" s="41">
        <v>49</v>
      </c>
      <c r="B63" s="77" t="str">
        <f ca="1">IFERROR(IF((VLOOKUP($E63,'Org List'!$AJ$10:$AL$190,3,FALSE))="","",(VLOOKUP($E63,'Org List'!$AJ$10:$AL$190,3,FALSE))),"")</f>
        <v>North West Commissioning Region</v>
      </c>
      <c r="C63" s="78" t="str">
        <f ca="1">IFERROR(IF((VLOOKUP($E63,'Org List'!$AO$10:$AQ$190,3,FALSE))="","",(VLOOKUP($E63,'Org List'!$AO$10:$AQ$190,3,FALSE))),"")</f>
        <v>North West Region</v>
      </c>
      <c r="D63" s="93" t="str">
        <f ca="1">IFERROR(IF((VLOOKUP($E63,'Org List'!$AT$10:$AV$190,3,FALSE))="","",(VLOOKUP($E63,'Org List'!$AT$10:$AV$190,3,FALSE))),"")</f>
        <v>NHS England North West (Greater Manchester)</v>
      </c>
      <c r="E63" s="77" t="str">
        <f t="shared" ca="1" si="1"/>
        <v>E08000002</v>
      </c>
      <c r="F63" s="79" t="str">
        <f ca="1">IF(E63="","",VLOOKUP(E63,'Org List'!$J$9:$K$640,2,0))</f>
        <v>Bury</v>
      </c>
      <c r="G63" s="100">
        <f ca="1">IFERROR(IF((VLOOKUP($E63,'Adj NEA Backsheet'!$D$5:$CB$183,G$9,FALSE))="","",(VLOOKUP($E63,'Adj NEA Backsheet'!$D$5:$CB$183,G$9,FALSE))),"")</f>
        <v>5107.0289270566</v>
      </c>
      <c r="H63" s="101">
        <f ca="1">IFERROR(IF((VLOOKUP($E63,'Adj NEA Backsheet'!$D$5:$CB$183,H$9,FALSE))="","",(VLOOKUP($E63,'Adj NEA Backsheet'!$D$5:$CB$183,H$9,FALSE))),"")</f>
        <v>5308.7254142825914</v>
      </c>
      <c r="I63" s="101">
        <f ca="1">IFERROR(IF((VLOOKUP($E63,'Adj NEA Backsheet'!$D$5:$CB$183,I$9,FALSE))="","",(VLOOKUP($E63,'Adj NEA Backsheet'!$D$5:$CB$183,I$9,FALSE))),"")</f>
        <v>5881.2733909202725</v>
      </c>
      <c r="J63" s="102">
        <f ca="1">IFERROR(IF((VLOOKUP($E63,'Adj NEA Backsheet'!$D$5:$CB$183,J$9,FALSE))="","",(VLOOKUP($E63,'Adj NEA Backsheet'!$D$5:$CB$183,J$9,FALSE))),"")</f>
        <v>5635.2964841621306</v>
      </c>
      <c r="K63" s="100">
        <f ca="1">IFERROR(IF((VLOOKUP($E63,'Adj NEA Backsheet'!$D$5:$CB$183,K$9,FALSE))="","",(VLOOKUP($E63,'Adj NEA Backsheet'!$D$5:$CB$183,K$9,FALSE))),"")</f>
        <v>5478.1480257629028</v>
      </c>
      <c r="L63" s="101">
        <f ca="1">IFERROR(IF((VLOOKUP($E63,'Adj NEA Backsheet'!$D$5:$CB$183,L$9,FALSE))="","",(VLOOKUP($E63,'Adj NEA Backsheet'!$D$5:$CB$183,L$9,FALSE))),"")</f>
        <v>5365.8314481206762</v>
      </c>
      <c r="M63" s="101">
        <f ca="1">IFERROR(IF((VLOOKUP($E63,'Adj NEA Backsheet'!$D$5:$CB$183,M$9,FALSE))="","",(VLOOKUP($E63,'Adj NEA Backsheet'!$D$5:$CB$183,M$9,FALSE))),"")</f>
        <v>5670.0662300101749</v>
      </c>
      <c r="N63" s="103">
        <f ca="1">IFERROR(IF((VLOOKUP($E63,'Adj NEA Backsheet'!$D$5:$CB$183,N$9,FALSE))="","",(VLOOKUP($E63,'Adj NEA Backsheet'!$D$5:$CB$183,N$9,FALSE))),"")</f>
        <v>5588.0712960566916</v>
      </c>
      <c r="O63" s="151">
        <f ca="1">IFERROR(IF((VLOOKUP($E63,'Adj NEA Backsheet'!$D$5:$CB$183,O$9,FALSE))="","",(VLOOKUP($E63,'Adj NEA Backsheet'!$D$5:$CB$183,O$9,FALSE))),"")</f>
        <v>5937.8746104461898</v>
      </c>
      <c r="P63" s="102">
        <f ca="1">IFERROR(IF((VLOOKUP($E63,'Adj NEA Backsheet'!$D$5:$CB$183,P$9,FALSE))="","",(VLOOKUP($E63,'Adj NEA Backsheet'!$D$5:$CB$183,P$9,FALSE))),"")</f>
        <v>5677.4720108529527</v>
      </c>
      <c r="Q63" s="103">
        <f ca="1">IFERROR(IF((VLOOKUP($E63,'NEA Backsheet'!$D$5:$CB$183,Q$9,FALSE))="","",(VLOOKUP($E63,'NEA Backsheet'!$D$5:$CB$183,Q$9,FALSE))),"")</f>
        <v>6168.933142977774</v>
      </c>
      <c r="R63" s="194">
        <f ca="1">IFERROR(IF((VLOOKUP($E63,'NEA Backsheet'!$D$5:$CB$183,R$9,FALSE))="","",(VLOOKUP($E63,'NEA Backsheet'!$D$5:$CB$183,R$9,FALSE))),"")</f>
        <v>6128.3230225182597</v>
      </c>
    </row>
    <row r="64" spans="1:18" ht="15" customHeight="1" x14ac:dyDescent="0.3">
      <c r="A64" s="41">
        <v>50</v>
      </c>
      <c r="B64" s="77" t="str">
        <f ca="1">IFERROR(IF((VLOOKUP($E64,'Org List'!$AJ$10:$AL$190,3,FALSE))="","",(VLOOKUP($E64,'Org List'!$AJ$10:$AL$190,3,FALSE))),"")</f>
        <v>North East and Yorkshire Commissioning Region</v>
      </c>
      <c r="C64" s="78" t="str">
        <f ca="1">IFERROR(IF((VLOOKUP($E64,'Org List'!$AO$10:$AQ$190,3,FALSE))="","",(VLOOKUP($E64,'Org List'!$AO$10:$AQ$190,3,FALSE))),"")</f>
        <v>Yorkshire and The Humber Region</v>
      </c>
      <c r="D64" s="93" t="str">
        <f ca="1">IFERROR(IF((VLOOKUP($E64,'Org List'!$AT$10:$AV$190,3,FALSE))="","",(VLOOKUP($E64,'Org List'!$AT$10:$AV$190,3,FALSE))),"")</f>
        <v>NHS England North East and Yokrshire (Yorkshire And Humber)</v>
      </c>
      <c r="E64" s="77" t="str">
        <f t="shared" ca="1" si="1"/>
        <v>E08000033</v>
      </c>
      <c r="F64" s="79" t="str">
        <f ca="1">IF(E64="","",VLOOKUP(E64,'Org List'!$J$9:$K$640,2,0))</f>
        <v>Calderdale</v>
      </c>
      <c r="G64" s="100">
        <f ca="1">IFERROR(IF((VLOOKUP($E64,'Adj NEA Backsheet'!$D$5:$CB$183,G$9,FALSE))="","",(VLOOKUP($E64,'Adj NEA Backsheet'!$D$5:$CB$183,G$9,FALSE))),"")</f>
        <v>6491.6424406565475</v>
      </c>
      <c r="H64" s="101">
        <f ca="1">IFERROR(IF((VLOOKUP($E64,'Adj NEA Backsheet'!$D$5:$CB$183,H$9,FALSE))="","",(VLOOKUP($E64,'Adj NEA Backsheet'!$D$5:$CB$183,H$9,FALSE))),"")</f>
        <v>6905.5023198450535</v>
      </c>
      <c r="I64" s="101">
        <f ca="1">IFERROR(IF((VLOOKUP($E64,'Adj NEA Backsheet'!$D$5:$CB$183,I$9,FALSE))="","",(VLOOKUP($E64,'Adj NEA Backsheet'!$D$5:$CB$183,I$9,FALSE))),"")</f>
        <v>7202.8214864983029</v>
      </c>
      <c r="J64" s="102">
        <f ca="1">IFERROR(IF((VLOOKUP($E64,'Adj NEA Backsheet'!$D$5:$CB$183,J$9,FALSE))="","",(VLOOKUP($E64,'Adj NEA Backsheet'!$D$5:$CB$183,J$9,FALSE))),"")</f>
        <v>7190.4658604287215</v>
      </c>
      <c r="K64" s="100">
        <f ca="1">IFERROR(IF((VLOOKUP($E64,'Adj NEA Backsheet'!$D$5:$CB$183,K$9,FALSE))="","",(VLOOKUP($E64,'Adj NEA Backsheet'!$D$5:$CB$183,K$9,FALSE))),"")</f>
        <v>6493.4953767455463</v>
      </c>
      <c r="L64" s="101">
        <f ca="1">IFERROR(IF((VLOOKUP($E64,'Adj NEA Backsheet'!$D$5:$CB$183,L$9,FALSE))="","",(VLOOKUP($E64,'Adj NEA Backsheet'!$D$5:$CB$183,L$9,FALSE))),"")</f>
        <v>6402.9446628337319</v>
      </c>
      <c r="M64" s="101">
        <f ca="1">IFERROR(IF((VLOOKUP($E64,'Adj NEA Backsheet'!$D$5:$CB$183,M$9,FALSE))="","",(VLOOKUP($E64,'Adj NEA Backsheet'!$D$5:$CB$183,M$9,FALSE))),"")</f>
        <v>6793.5333798926058</v>
      </c>
      <c r="N64" s="103">
        <f ca="1">IFERROR(IF((VLOOKUP($E64,'Adj NEA Backsheet'!$D$5:$CB$183,N$9,FALSE))="","",(VLOOKUP($E64,'Adj NEA Backsheet'!$D$5:$CB$183,N$9,FALSE))),"")</f>
        <v>6522.9537767153251</v>
      </c>
      <c r="O64" s="151">
        <f ca="1">IFERROR(IF((VLOOKUP($E64,'Adj NEA Backsheet'!$D$5:$CB$183,O$9,FALSE))="","",(VLOOKUP($E64,'Adj NEA Backsheet'!$D$5:$CB$183,O$9,FALSE))),"")</f>
        <v>7162.104225267919</v>
      </c>
      <c r="P64" s="102">
        <f ca="1">IFERROR(IF((VLOOKUP($E64,'Adj NEA Backsheet'!$D$5:$CB$183,P$9,FALSE))="","",(VLOOKUP($E64,'Adj NEA Backsheet'!$D$5:$CB$183,P$9,FALSE))),"")</f>
        <v>7203.846609193246</v>
      </c>
      <c r="Q64" s="103">
        <f ca="1">IFERROR(IF((VLOOKUP($E64,'NEA Backsheet'!$D$5:$CB$183,Q$9,FALSE))="","",(VLOOKUP($E64,'NEA Backsheet'!$D$5:$CB$183,Q$9,FALSE))),"")</f>
        <v>7545.4190878754944</v>
      </c>
      <c r="R64" s="194">
        <f ca="1">IFERROR(IF((VLOOKUP($E64,'NEA Backsheet'!$D$5:$CB$183,R$9,FALSE))="","",(VLOOKUP($E64,'NEA Backsheet'!$D$5:$CB$183,R$9,FALSE))),"")</f>
        <v>7378.34797485535</v>
      </c>
    </row>
    <row r="65" spans="1:18" ht="15" customHeight="1" x14ac:dyDescent="0.3">
      <c r="A65" s="41">
        <v>51</v>
      </c>
      <c r="B65" s="77" t="str">
        <f ca="1">IFERROR(IF((VLOOKUP($E65,'Org List'!$AJ$10:$AL$190,3,FALSE))="","",(VLOOKUP($E65,'Org List'!$AJ$10:$AL$190,3,FALSE))),"")</f>
        <v>East of England Commissioning Region</v>
      </c>
      <c r="C65" s="78" t="str">
        <f ca="1">IFERROR(IF((VLOOKUP($E65,'Org List'!$AO$10:$AQ$190,3,FALSE))="","",(VLOOKUP($E65,'Org List'!$AO$10:$AQ$190,3,FALSE))),"")</f>
        <v>East Region</v>
      </c>
      <c r="D65" s="93" t="str">
        <f ca="1">IFERROR(IF((VLOOKUP($E65,'Org List'!$AT$10:$AV$190,3,FALSE))="","",(VLOOKUP($E65,'Org List'!$AT$10:$AV$190,3,FALSE))),"")</f>
        <v>NHS England East (East)</v>
      </c>
      <c r="E65" s="77" t="str">
        <f t="shared" ca="1" si="1"/>
        <v>E10000003</v>
      </c>
      <c r="F65" s="79" t="str">
        <f ca="1">IF(E65="","",VLOOKUP(E65,'Org List'!$J$9:$K$640,2,0))</f>
        <v>Cambridgeshire</v>
      </c>
      <c r="G65" s="100">
        <f ca="1">IFERROR(IF((VLOOKUP($E65,'Adj NEA Backsheet'!$D$5:$CB$183,G$9,FALSE))="","",(VLOOKUP($E65,'Adj NEA Backsheet'!$D$5:$CB$183,G$9,FALSE))),"")</f>
        <v>16139.442914369549</v>
      </c>
      <c r="H65" s="101">
        <f ca="1">IFERROR(IF((VLOOKUP($E65,'Adj NEA Backsheet'!$D$5:$CB$183,H$9,FALSE))="","",(VLOOKUP($E65,'Adj NEA Backsheet'!$D$5:$CB$183,H$9,FALSE))),"")</f>
        <v>15580.895890090273</v>
      </c>
      <c r="I65" s="101">
        <f ca="1">IFERROR(IF((VLOOKUP($E65,'Adj NEA Backsheet'!$D$5:$CB$183,I$9,FALSE))="","",(VLOOKUP($E65,'Adj NEA Backsheet'!$D$5:$CB$183,I$9,FALSE))),"")</f>
        <v>16255.172876081313</v>
      </c>
      <c r="J65" s="102">
        <f ca="1">IFERROR(IF((VLOOKUP($E65,'Adj NEA Backsheet'!$D$5:$CB$183,J$9,FALSE))="","",(VLOOKUP($E65,'Adj NEA Backsheet'!$D$5:$CB$183,J$9,FALSE))),"")</f>
        <v>16014.614102793399</v>
      </c>
      <c r="K65" s="100">
        <f ca="1">IFERROR(IF((VLOOKUP($E65,'Adj NEA Backsheet'!$D$5:$CB$183,K$9,FALSE))="","",(VLOOKUP($E65,'Adj NEA Backsheet'!$D$5:$CB$183,K$9,FALSE))),"")</f>
        <v>16450.952617134208</v>
      </c>
      <c r="L65" s="101">
        <f ca="1">IFERROR(IF((VLOOKUP($E65,'Adj NEA Backsheet'!$D$5:$CB$183,L$9,FALSE))="","",(VLOOKUP($E65,'Adj NEA Backsheet'!$D$5:$CB$183,L$9,FALSE))),"")</f>
        <v>16434.079436339111</v>
      </c>
      <c r="M65" s="101">
        <f ca="1">IFERROR(IF((VLOOKUP($E65,'Adj NEA Backsheet'!$D$5:$CB$183,M$9,FALSE))="","",(VLOOKUP($E65,'Adj NEA Backsheet'!$D$5:$CB$183,M$9,FALSE))),"")</f>
        <v>17109.871757044446</v>
      </c>
      <c r="N65" s="103">
        <f ca="1">IFERROR(IF((VLOOKUP($E65,'Adj NEA Backsheet'!$D$5:$CB$183,N$9,FALSE))="","",(VLOOKUP($E65,'Adj NEA Backsheet'!$D$5:$CB$183,N$9,FALSE))),"")</f>
        <v>16781.440505559778</v>
      </c>
      <c r="O65" s="151">
        <f ca="1">IFERROR(IF((VLOOKUP($E65,'Adj NEA Backsheet'!$D$5:$CB$183,O$9,FALSE))="","",(VLOOKUP($E65,'Adj NEA Backsheet'!$D$5:$CB$183,O$9,FALSE))),"")</f>
        <v>16409.816500928406</v>
      </c>
      <c r="P65" s="102">
        <f ca="1">IFERROR(IF((VLOOKUP($E65,'Adj NEA Backsheet'!$D$5:$CB$183,P$9,FALSE))="","",(VLOOKUP($E65,'Adj NEA Backsheet'!$D$5:$CB$183,P$9,FALSE))),"")</f>
        <v>16314.085024950364</v>
      </c>
      <c r="Q65" s="103">
        <f ca="1">IFERROR(IF((VLOOKUP($E65,'NEA Backsheet'!$D$5:$CB$183,Q$9,FALSE))="","",(VLOOKUP($E65,'NEA Backsheet'!$D$5:$CB$183,Q$9,FALSE))),"")</f>
        <v>17354.256994823649</v>
      </c>
      <c r="R65" s="194">
        <f ca="1">IFERROR(IF((VLOOKUP($E65,'NEA Backsheet'!$D$5:$CB$183,R$9,FALSE))="","",(VLOOKUP($E65,'NEA Backsheet'!$D$5:$CB$183,R$9,FALSE))),"")</f>
        <v>16927.509892070637</v>
      </c>
    </row>
    <row r="66" spans="1:18" ht="15" customHeight="1" x14ac:dyDescent="0.3">
      <c r="A66" s="41">
        <v>52</v>
      </c>
      <c r="B66" s="77" t="str">
        <f ca="1">IFERROR(IF((VLOOKUP($E66,'Org List'!$AJ$10:$AL$190,3,FALSE))="","",(VLOOKUP($E66,'Org List'!$AJ$10:$AL$190,3,FALSE))),"")</f>
        <v>London Commissioning Region</v>
      </c>
      <c r="C66" s="78" t="str">
        <f ca="1">IFERROR(IF((VLOOKUP($E66,'Org List'!$AO$10:$AQ$190,3,FALSE))="","",(VLOOKUP($E66,'Org List'!$AO$10:$AQ$190,3,FALSE))),"")</f>
        <v>London Region</v>
      </c>
      <c r="D66" s="93" t="str">
        <f ca="1">IFERROR(IF((VLOOKUP($E66,'Org List'!$AT$10:$AV$190,3,FALSE))="","",(VLOOKUP($E66,'Org List'!$AT$10:$AV$190,3,FALSE))),"")</f>
        <v>NHS England London</v>
      </c>
      <c r="E66" s="77" t="str">
        <f t="shared" ca="1" si="1"/>
        <v>E09000007</v>
      </c>
      <c r="F66" s="79" t="str">
        <f ca="1">IF(E66="","",VLOOKUP(E66,'Org List'!$J$9:$K$640,2,0))</f>
        <v>Camden</v>
      </c>
      <c r="G66" s="100">
        <f ca="1">IFERROR(IF((VLOOKUP($E66,'Adj NEA Backsheet'!$D$5:$CB$183,G$9,FALSE))="","",(VLOOKUP($E66,'Adj NEA Backsheet'!$D$5:$CB$183,G$9,FALSE))),"")</f>
        <v>4459.5227970924188</v>
      </c>
      <c r="H66" s="101">
        <f ca="1">IFERROR(IF((VLOOKUP($E66,'Adj NEA Backsheet'!$D$5:$CB$183,H$9,FALSE))="","",(VLOOKUP($E66,'Adj NEA Backsheet'!$D$5:$CB$183,H$9,FALSE))),"")</f>
        <v>4279.0688114766344</v>
      </c>
      <c r="I66" s="101">
        <f ca="1">IFERROR(IF((VLOOKUP($E66,'Adj NEA Backsheet'!$D$5:$CB$183,I$9,FALSE))="","",(VLOOKUP($E66,'Adj NEA Backsheet'!$D$5:$CB$183,I$9,FALSE))),"")</f>
        <v>4375.5598385507465</v>
      </c>
      <c r="J66" s="102">
        <f ca="1">IFERROR(IF((VLOOKUP($E66,'Adj NEA Backsheet'!$D$5:$CB$183,J$9,FALSE))="","",(VLOOKUP($E66,'Adj NEA Backsheet'!$D$5:$CB$183,J$9,FALSE))),"")</f>
        <v>4246.235326427015</v>
      </c>
      <c r="K66" s="100">
        <f ca="1">IFERROR(IF((VLOOKUP($E66,'Adj NEA Backsheet'!$D$5:$CB$183,K$9,FALSE))="","",(VLOOKUP($E66,'Adj NEA Backsheet'!$D$5:$CB$183,K$9,FALSE))),"")</f>
        <v>4471.2006882302776</v>
      </c>
      <c r="L66" s="101">
        <f ca="1">IFERROR(IF((VLOOKUP($E66,'Adj NEA Backsheet'!$D$5:$CB$183,L$9,FALSE))="","",(VLOOKUP($E66,'Adj NEA Backsheet'!$D$5:$CB$183,L$9,FALSE))),"")</f>
        <v>4515.6532179777651</v>
      </c>
      <c r="M66" s="101">
        <f ca="1">IFERROR(IF((VLOOKUP($E66,'Adj NEA Backsheet'!$D$5:$CB$183,M$9,FALSE))="","",(VLOOKUP($E66,'Adj NEA Backsheet'!$D$5:$CB$183,M$9,FALSE))),"")</f>
        <v>4563.0958462707758</v>
      </c>
      <c r="N66" s="103">
        <f ca="1">IFERROR(IF((VLOOKUP($E66,'Adj NEA Backsheet'!$D$5:$CB$183,N$9,FALSE))="","",(VLOOKUP($E66,'Adj NEA Backsheet'!$D$5:$CB$183,N$9,FALSE))),"")</f>
        <v>4456.4765545871114</v>
      </c>
      <c r="O66" s="151">
        <f ca="1">IFERROR(IF((VLOOKUP($E66,'Adj NEA Backsheet'!$D$5:$CB$183,O$9,FALSE))="","",(VLOOKUP($E66,'Adj NEA Backsheet'!$D$5:$CB$183,O$9,FALSE))),"")</f>
        <v>4337.7326347822</v>
      </c>
      <c r="P66" s="102">
        <f ca="1">IFERROR(IF((VLOOKUP($E66,'Adj NEA Backsheet'!$D$5:$CB$183,P$9,FALSE))="","",(VLOOKUP($E66,'Adj NEA Backsheet'!$D$5:$CB$183,P$9,FALSE))),"")</f>
        <v>4355.4231239058463</v>
      </c>
      <c r="Q66" s="103">
        <f ca="1">IFERROR(IF((VLOOKUP($E66,'NEA Backsheet'!$D$5:$CB$183,Q$9,FALSE))="","",(VLOOKUP($E66,'NEA Backsheet'!$D$5:$CB$183,Q$9,FALSE))),"")</f>
        <v>4750.2430789558275</v>
      </c>
      <c r="R66" s="194">
        <f ca="1">IFERROR(IF((VLOOKUP($E66,'NEA Backsheet'!$D$5:$CB$183,R$9,FALSE))="","",(VLOOKUP($E66,'NEA Backsheet'!$D$5:$CB$183,R$9,FALSE))),"")</f>
        <v>4304.7909353510513</v>
      </c>
    </row>
    <row r="67" spans="1:18" ht="15" customHeight="1" x14ac:dyDescent="0.3">
      <c r="A67" s="41">
        <v>53</v>
      </c>
      <c r="B67" s="77" t="str">
        <f ca="1">IFERROR(IF((VLOOKUP($E67,'Org List'!$AJ$10:$AL$190,3,FALSE))="","",(VLOOKUP($E67,'Org List'!$AJ$10:$AL$190,3,FALSE))),"")</f>
        <v>East of England Commissioning Region</v>
      </c>
      <c r="C67" s="78" t="str">
        <f ca="1">IFERROR(IF((VLOOKUP($E67,'Org List'!$AO$10:$AQ$190,3,FALSE))="","",(VLOOKUP($E67,'Org List'!$AO$10:$AQ$190,3,FALSE))),"")</f>
        <v>East Region</v>
      </c>
      <c r="D67" s="93" t="str">
        <f ca="1">IFERROR(IF((VLOOKUP($E67,'Org List'!$AT$10:$AV$190,3,FALSE))="","",(VLOOKUP($E67,'Org List'!$AT$10:$AV$190,3,FALSE))),"")</f>
        <v>NHS England East (East)</v>
      </c>
      <c r="E67" s="77" t="str">
        <f t="shared" ca="1" si="1"/>
        <v>E06000056</v>
      </c>
      <c r="F67" s="79" t="str">
        <f ca="1">IF(E67="","",VLOOKUP(E67,'Org List'!$J$9:$K$640,2,0))</f>
        <v>Central Bedfordshire</v>
      </c>
      <c r="G67" s="100">
        <f ca="1">IFERROR(IF((VLOOKUP($E67,'Adj NEA Backsheet'!$D$5:$CB$183,G$9,FALSE))="","",(VLOOKUP($E67,'Adj NEA Backsheet'!$D$5:$CB$183,G$9,FALSE))),"")</f>
        <v>7427.8559808390874</v>
      </c>
      <c r="H67" s="101">
        <f ca="1">IFERROR(IF((VLOOKUP($E67,'Adj NEA Backsheet'!$D$5:$CB$183,H$9,FALSE))="","",(VLOOKUP($E67,'Adj NEA Backsheet'!$D$5:$CB$183,H$9,FALSE))),"")</f>
        <v>7197.4348719336795</v>
      </c>
      <c r="I67" s="101">
        <f ca="1">IFERROR(IF((VLOOKUP($E67,'Adj NEA Backsheet'!$D$5:$CB$183,I$9,FALSE))="","",(VLOOKUP($E67,'Adj NEA Backsheet'!$D$5:$CB$183,I$9,FALSE))),"")</f>
        <v>7474.5085088454825</v>
      </c>
      <c r="J67" s="102">
        <f ca="1">IFERROR(IF((VLOOKUP($E67,'Adj NEA Backsheet'!$D$5:$CB$183,J$9,FALSE))="","",(VLOOKUP($E67,'Adj NEA Backsheet'!$D$5:$CB$183,J$9,FALSE))),"")</f>
        <v>7465.0595697369536</v>
      </c>
      <c r="K67" s="100">
        <f ca="1">IFERROR(IF((VLOOKUP($E67,'Adj NEA Backsheet'!$D$5:$CB$183,K$9,FALSE))="","",(VLOOKUP($E67,'Adj NEA Backsheet'!$D$5:$CB$183,K$9,FALSE))),"")</f>
        <v>7691.3983381448852</v>
      </c>
      <c r="L67" s="101">
        <f ca="1">IFERROR(IF((VLOOKUP($E67,'Adj NEA Backsheet'!$D$5:$CB$183,L$9,FALSE))="","",(VLOOKUP($E67,'Adj NEA Backsheet'!$D$5:$CB$183,L$9,FALSE))),"")</f>
        <v>7405.9514633173012</v>
      </c>
      <c r="M67" s="101">
        <f ca="1">IFERROR(IF((VLOOKUP($E67,'Adj NEA Backsheet'!$D$5:$CB$183,M$9,FALSE))="","",(VLOOKUP($E67,'Adj NEA Backsheet'!$D$5:$CB$183,M$9,FALSE))),"")</f>
        <v>7829.7485765248475</v>
      </c>
      <c r="N67" s="103">
        <f ca="1">IFERROR(IF((VLOOKUP($E67,'Adj NEA Backsheet'!$D$5:$CB$183,N$9,FALSE))="","",(VLOOKUP($E67,'Adj NEA Backsheet'!$D$5:$CB$183,N$9,FALSE))),"")</f>
        <v>7812.0910226103097</v>
      </c>
      <c r="O67" s="151">
        <f ca="1">IFERROR(IF((VLOOKUP($E67,'Adj NEA Backsheet'!$D$5:$CB$183,O$9,FALSE))="","",(VLOOKUP($E67,'Adj NEA Backsheet'!$D$5:$CB$183,O$9,FALSE))),"")</f>
        <v>7422.4857326531946</v>
      </c>
      <c r="P67" s="102">
        <f ca="1">IFERROR(IF((VLOOKUP($E67,'Adj NEA Backsheet'!$D$5:$CB$183,P$9,FALSE))="","",(VLOOKUP($E67,'Adj NEA Backsheet'!$D$5:$CB$183,P$9,FALSE))),"")</f>
        <v>7422.6104262191966</v>
      </c>
      <c r="Q67" s="103">
        <f ca="1">IFERROR(IF((VLOOKUP($E67,'NEA Backsheet'!$D$5:$CB$183,Q$9,FALSE))="","",(VLOOKUP($E67,'NEA Backsheet'!$D$5:$CB$183,Q$9,FALSE))),"")</f>
        <v>8081.8930682176879</v>
      </c>
      <c r="R67" s="194">
        <f ca="1">IFERROR(IF((VLOOKUP($E67,'NEA Backsheet'!$D$5:$CB$183,R$9,FALSE))="","",(VLOOKUP($E67,'NEA Backsheet'!$D$5:$CB$183,R$9,FALSE))),"")</f>
        <v>7768.462252882593</v>
      </c>
    </row>
    <row r="68" spans="1:18" ht="15" customHeight="1" x14ac:dyDescent="0.3">
      <c r="A68" s="41">
        <v>54</v>
      </c>
      <c r="B68" s="77" t="str">
        <f ca="1">IFERROR(IF((VLOOKUP($E68,'Org List'!$AJ$10:$AL$190,3,FALSE))="","",(VLOOKUP($E68,'Org List'!$AJ$10:$AL$190,3,FALSE))),"")</f>
        <v>North West Commissioning Region</v>
      </c>
      <c r="C68" s="78" t="str">
        <f ca="1">IFERROR(IF((VLOOKUP($E68,'Org List'!$AO$10:$AQ$190,3,FALSE))="","",(VLOOKUP($E68,'Org List'!$AO$10:$AQ$190,3,FALSE))),"")</f>
        <v>North West Region</v>
      </c>
      <c r="D68" s="93" t="str">
        <f ca="1">IFERROR(IF((VLOOKUP($E68,'Org List'!$AT$10:$AV$190,3,FALSE))="","",(VLOOKUP($E68,'Org List'!$AT$10:$AV$190,3,FALSE))),"")</f>
        <v>NHS England North West (Cheshire And Merseyside)</v>
      </c>
      <c r="E68" s="77" t="str">
        <f t="shared" ca="1" si="1"/>
        <v>E06000049</v>
      </c>
      <c r="F68" s="79" t="str">
        <f ca="1">IF(E68="","",VLOOKUP(E68,'Org List'!$J$9:$K$640,2,0))</f>
        <v>Cheshire East</v>
      </c>
      <c r="G68" s="100">
        <f ca="1">IFERROR(IF((VLOOKUP($E68,'Adj NEA Backsheet'!$D$5:$CB$183,G$9,FALSE))="","",(VLOOKUP($E68,'Adj NEA Backsheet'!$D$5:$CB$183,G$9,FALSE))),"")</f>
        <v>10761.493888826721</v>
      </c>
      <c r="H68" s="101">
        <f ca="1">IFERROR(IF((VLOOKUP($E68,'Adj NEA Backsheet'!$D$5:$CB$183,H$9,FALSE))="","",(VLOOKUP($E68,'Adj NEA Backsheet'!$D$5:$CB$183,H$9,FALSE))),"")</f>
        <v>10563.111558584133</v>
      </c>
      <c r="I68" s="101">
        <f ca="1">IFERROR(IF((VLOOKUP($E68,'Adj NEA Backsheet'!$D$5:$CB$183,I$9,FALSE))="","",(VLOOKUP($E68,'Adj NEA Backsheet'!$D$5:$CB$183,I$9,FALSE))),"")</f>
        <v>11207.468744644782</v>
      </c>
      <c r="J68" s="102">
        <f ca="1">IFERROR(IF((VLOOKUP($E68,'Adj NEA Backsheet'!$D$5:$CB$183,J$9,FALSE))="","",(VLOOKUP($E68,'Adj NEA Backsheet'!$D$5:$CB$183,J$9,FALSE))),"")</f>
        <v>11007.585927271428</v>
      </c>
      <c r="K68" s="100">
        <f ca="1">IFERROR(IF((VLOOKUP($E68,'Adj NEA Backsheet'!$D$5:$CB$183,K$9,FALSE))="","",(VLOOKUP($E68,'Adj NEA Backsheet'!$D$5:$CB$183,K$9,FALSE))),"")</f>
        <v>10539.007880800677</v>
      </c>
      <c r="L68" s="101">
        <f ca="1">IFERROR(IF((VLOOKUP($E68,'Adj NEA Backsheet'!$D$5:$CB$183,L$9,FALSE))="","",(VLOOKUP($E68,'Adj NEA Backsheet'!$D$5:$CB$183,L$9,FALSE))),"")</f>
        <v>10528.540205482444</v>
      </c>
      <c r="M68" s="101">
        <f ca="1">IFERROR(IF((VLOOKUP($E68,'Adj NEA Backsheet'!$D$5:$CB$183,M$9,FALSE))="","",(VLOOKUP($E68,'Adj NEA Backsheet'!$D$5:$CB$183,M$9,FALSE))),"")</f>
        <v>10900.998196939154</v>
      </c>
      <c r="N68" s="103">
        <f ca="1">IFERROR(IF((VLOOKUP($E68,'Adj NEA Backsheet'!$D$5:$CB$183,N$9,FALSE))="","",(VLOOKUP($E68,'Adj NEA Backsheet'!$D$5:$CB$183,N$9,FALSE))),"")</f>
        <v>11431.267566631332</v>
      </c>
      <c r="O68" s="151">
        <f ca="1">IFERROR(IF((VLOOKUP($E68,'Adj NEA Backsheet'!$D$5:$CB$183,O$9,FALSE))="","",(VLOOKUP($E68,'Adj NEA Backsheet'!$D$5:$CB$183,O$9,FALSE))),"")</f>
        <v>11070.751643330048</v>
      </c>
      <c r="P68" s="102">
        <f ca="1">IFERROR(IF((VLOOKUP($E68,'Adj NEA Backsheet'!$D$5:$CB$183,P$9,FALSE))="","",(VLOOKUP($E68,'Adj NEA Backsheet'!$D$5:$CB$183,P$9,FALSE))),"")</f>
        <v>10990.542100856694</v>
      </c>
      <c r="Q68" s="103">
        <f ca="1">IFERROR(IF((VLOOKUP($E68,'NEA Backsheet'!$D$5:$CB$183,Q$9,FALSE))="","",(VLOOKUP($E68,'NEA Backsheet'!$D$5:$CB$183,Q$9,FALSE))),"")</f>
        <v>11811.706855277847</v>
      </c>
      <c r="R68" s="194">
        <f ca="1">IFERROR(IF((VLOOKUP($E68,'NEA Backsheet'!$D$5:$CB$183,R$9,FALSE))="","",(VLOOKUP($E68,'NEA Backsheet'!$D$5:$CB$183,R$9,FALSE))),"")</f>
        <v>11815.955577010882</v>
      </c>
    </row>
    <row r="69" spans="1:18" ht="15" customHeight="1" x14ac:dyDescent="0.3">
      <c r="A69" s="41">
        <v>55</v>
      </c>
      <c r="B69" s="77" t="str">
        <f ca="1">IFERROR(IF((VLOOKUP($E69,'Org List'!$AJ$10:$AL$190,3,FALSE))="","",(VLOOKUP($E69,'Org List'!$AJ$10:$AL$190,3,FALSE))),"")</f>
        <v>North West Commissioning Region</v>
      </c>
      <c r="C69" s="78" t="str">
        <f ca="1">IFERROR(IF((VLOOKUP($E69,'Org List'!$AO$10:$AQ$190,3,FALSE))="","",(VLOOKUP($E69,'Org List'!$AO$10:$AQ$190,3,FALSE))),"")</f>
        <v>North West Region</v>
      </c>
      <c r="D69" s="93" t="str">
        <f ca="1">IFERROR(IF((VLOOKUP($E69,'Org List'!$AT$10:$AV$190,3,FALSE))="","",(VLOOKUP($E69,'Org List'!$AT$10:$AV$190,3,FALSE))),"")</f>
        <v>NHS England North West (Cheshire And Merseyside)</v>
      </c>
      <c r="E69" s="77" t="str">
        <f t="shared" ca="1" si="1"/>
        <v>E06000050</v>
      </c>
      <c r="F69" s="79" t="str">
        <f ca="1">IF(E69="","",VLOOKUP(E69,'Org List'!$J$9:$K$640,2,0))</f>
        <v>Cheshire West and Chester</v>
      </c>
      <c r="G69" s="100">
        <f ca="1">IFERROR(IF((VLOOKUP($E69,'Adj NEA Backsheet'!$D$5:$CB$183,G$9,FALSE))="","",(VLOOKUP($E69,'Adj NEA Backsheet'!$D$5:$CB$183,G$9,FALSE))),"")</f>
        <v>10273.604439678937</v>
      </c>
      <c r="H69" s="101">
        <f ca="1">IFERROR(IF((VLOOKUP($E69,'Adj NEA Backsheet'!$D$5:$CB$183,H$9,FALSE))="","",(VLOOKUP($E69,'Adj NEA Backsheet'!$D$5:$CB$183,H$9,FALSE))),"")</f>
        <v>10285.420565293087</v>
      </c>
      <c r="I69" s="101">
        <f ca="1">IFERROR(IF((VLOOKUP($E69,'Adj NEA Backsheet'!$D$5:$CB$183,I$9,FALSE))="","",(VLOOKUP($E69,'Adj NEA Backsheet'!$D$5:$CB$183,I$9,FALSE))),"")</f>
        <v>10802.152333042737</v>
      </c>
      <c r="J69" s="102">
        <f ca="1">IFERROR(IF((VLOOKUP($E69,'Adj NEA Backsheet'!$D$5:$CB$183,J$9,FALSE))="","",(VLOOKUP($E69,'Adj NEA Backsheet'!$D$5:$CB$183,J$9,FALSE))),"")</f>
        <v>10801.896592862691</v>
      </c>
      <c r="K69" s="100">
        <f ca="1">IFERROR(IF((VLOOKUP($E69,'Adj NEA Backsheet'!$D$5:$CB$183,K$9,FALSE))="","",(VLOOKUP($E69,'Adj NEA Backsheet'!$D$5:$CB$183,K$9,FALSE))),"")</f>
        <v>10399.572856230399</v>
      </c>
      <c r="L69" s="101">
        <f ca="1">IFERROR(IF((VLOOKUP($E69,'Adj NEA Backsheet'!$D$5:$CB$183,L$9,FALSE))="","",(VLOOKUP($E69,'Adj NEA Backsheet'!$D$5:$CB$183,L$9,FALSE))),"")</f>
        <v>10759.782659977636</v>
      </c>
      <c r="M69" s="101">
        <f ca="1">IFERROR(IF((VLOOKUP($E69,'Adj NEA Backsheet'!$D$5:$CB$183,M$9,FALSE))="","",(VLOOKUP($E69,'Adj NEA Backsheet'!$D$5:$CB$183,M$9,FALSE))),"")</f>
        <v>10795.285738633642</v>
      </c>
      <c r="N69" s="103">
        <f ca="1">IFERROR(IF((VLOOKUP($E69,'Adj NEA Backsheet'!$D$5:$CB$183,N$9,FALSE))="","",(VLOOKUP($E69,'Adj NEA Backsheet'!$D$5:$CB$183,N$9,FALSE))),"")</f>
        <v>10591.63834591147</v>
      </c>
      <c r="O69" s="151">
        <f ca="1">IFERROR(IF((VLOOKUP($E69,'Adj NEA Backsheet'!$D$5:$CB$183,O$9,FALSE))="","",(VLOOKUP($E69,'Adj NEA Backsheet'!$D$5:$CB$183,O$9,FALSE))),"")</f>
        <v>10706.799975369133</v>
      </c>
      <c r="P69" s="102">
        <f ca="1">IFERROR(IF((VLOOKUP($E69,'Adj NEA Backsheet'!$D$5:$CB$183,P$9,FALSE))="","",(VLOOKUP($E69,'Adj NEA Backsheet'!$D$5:$CB$183,P$9,FALSE))),"")</f>
        <v>10881.986571085263</v>
      </c>
      <c r="Q69" s="103">
        <f ca="1">IFERROR(IF((VLOOKUP($E69,'NEA Backsheet'!$D$5:$CB$183,Q$9,FALSE))="","",(VLOOKUP($E69,'NEA Backsheet'!$D$5:$CB$183,Q$9,FALSE))),"")</f>
        <v>11594.974262002952</v>
      </c>
      <c r="R69" s="194">
        <f ca="1">IFERROR(IF((VLOOKUP($E69,'NEA Backsheet'!$D$5:$CB$183,R$9,FALSE))="","",(VLOOKUP($E69,'NEA Backsheet'!$D$5:$CB$183,R$9,FALSE))),"")</f>
        <v>11535.903720510642</v>
      </c>
    </row>
    <row r="70" spans="1:18" ht="15" customHeight="1" x14ac:dyDescent="0.3">
      <c r="A70" s="41">
        <v>56</v>
      </c>
      <c r="B70" s="77" t="str">
        <f ca="1">IFERROR(IF((VLOOKUP($E70,'Org List'!$AJ$10:$AL$190,3,FALSE))="","",(VLOOKUP($E70,'Org List'!$AJ$10:$AL$190,3,FALSE))),"")</f>
        <v>London Commissioning Region</v>
      </c>
      <c r="C70" s="78" t="str">
        <f ca="1">IFERROR(IF((VLOOKUP($E70,'Org List'!$AO$10:$AQ$190,3,FALSE))="","",(VLOOKUP($E70,'Org List'!$AO$10:$AQ$190,3,FALSE))),"")</f>
        <v>London Region</v>
      </c>
      <c r="D70" s="93" t="str">
        <f ca="1">IFERROR(IF((VLOOKUP($E70,'Org List'!$AT$10:$AV$190,3,FALSE))="","",(VLOOKUP($E70,'Org List'!$AT$10:$AV$190,3,FALSE))),"")</f>
        <v>NHS England London</v>
      </c>
      <c r="E70" s="77" t="str">
        <f t="shared" ca="1" si="1"/>
        <v>E09000001</v>
      </c>
      <c r="F70" s="79" t="str">
        <f ca="1">IF(E70="","",VLOOKUP(E70,'Org List'!$J$9:$K$640,2,0))</f>
        <v>City of London</v>
      </c>
      <c r="G70" s="100">
        <f ca="1">IFERROR(IF((VLOOKUP($E70,'Adj NEA Backsheet'!$D$5:$CB$183,G$9,FALSE))="","",(VLOOKUP($E70,'Adj NEA Backsheet'!$D$5:$CB$183,G$9,FALSE))),"")</f>
        <v>142.32951660534522</v>
      </c>
      <c r="H70" s="101">
        <f ca="1">IFERROR(IF((VLOOKUP($E70,'Adj NEA Backsheet'!$D$5:$CB$183,H$9,FALSE))="","",(VLOOKUP($E70,'Adj NEA Backsheet'!$D$5:$CB$183,H$9,FALSE))),"")</f>
        <v>138.01110670711407</v>
      </c>
      <c r="I70" s="101">
        <f ca="1">IFERROR(IF((VLOOKUP($E70,'Adj NEA Backsheet'!$D$5:$CB$183,I$9,FALSE))="","",(VLOOKUP($E70,'Adj NEA Backsheet'!$D$5:$CB$183,I$9,FALSE))),"")</f>
        <v>147.97527466713683</v>
      </c>
      <c r="J70" s="102">
        <f ca="1">IFERROR(IF((VLOOKUP($E70,'Adj NEA Backsheet'!$D$5:$CB$183,J$9,FALSE))="","",(VLOOKUP($E70,'Adj NEA Backsheet'!$D$5:$CB$183,J$9,FALSE))),"")</f>
        <v>145.60693592600103</v>
      </c>
      <c r="K70" s="100">
        <f ca="1">IFERROR(IF((VLOOKUP($E70,'Adj NEA Backsheet'!$D$5:$CB$183,K$9,FALSE))="","",(VLOOKUP($E70,'Adj NEA Backsheet'!$D$5:$CB$183,K$9,FALSE))),"")</f>
        <v>143.7442928072218</v>
      </c>
      <c r="L70" s="101">
        <f ca="1">IFERROR(IF((VLOOKUP($E70,'Adj NEA Backsheet'!$D$5:$CB$183,L$9,FALSE))="","",(VLOOKUP($E70,'Adj NEA Backsheet'!$D$5:$CB$183,L$9,FALSE))),"")</f>
        <v>141.70216573214438</v>
      </c>
      <c r="M70" s="101">
        <f ca="1">IFERROR(IF((VLOOKUP($E70,'Adj NEA Backsheet'!$D$5:$CB$183,M$9,FALSE))="","",(VLOOKUP($E70,'Adj NEA Backsheet'!$D$5:$CB$183,M$9,FALSE))),"")</f>
        <v>148.26470471384661</v>
      </c>
      <c r="N70" s="103">
        <f ca="1">IFERROR(IF((VLOOKUP($E70,'Adj NEA Backsheet'!$D$5:$CB$183,N$9,FALSE))="","",(VLOOKUP($E70,'Adj NEA Backsheet'!$D$5:$CB$183,N$9,FALSE))),"")</f>
        <v>144.11015449715651</v>
      </c>
      <c r="O70" s="151">
        <f ca="1">IFERROR(IF((VLOOKUP($E70,'Adj NEA Backsheet'!$D$5:$CB$183,O$9,FALSE))="","",(VLOOKUP($E70,'Adj NEA Backsheet'!$D$5:$CB$183,O$9,FALSE))),"")</f>
        <v>146.61000471255377</v>
      </c>
      <c r="P70" s="102">
        <f ca="1">IFERROR(IF((VLOOKUP($E70,'Adj NEA Backsheet'!$D$5:$CB$183,P$9,FALSE))="","",(VLOOKUP($E70,'Adj NEA Backsheet'!$D$5:$CB$183,P$9,FALSE))),"")</f>
        <v>145.27299171082799</v>
      </c>
      <c r="Q70" s="103">
        <f ca="1">IFERROR(IF((VLOOKUP($E70,'NEA Backsheet'!$D$5:$CB$183,Q$9,FALSE))="","",(VLOOKUP($E70,'NEA Backsheet'!$D$5:$CB$183,Q$9,FALSE))),"")</f>
        <v>155.65868662150544</v>
      </c>
      <c r="R70" s="194">
        <f ca="1">IFERROR(IF((VLOOKUP($E70,'NEA Backsheet'!$D$5:$CB$183,R$9,FALSE))="","",(VLOOKUP($E70,'NEA Backsheet'!$D$5:$CB$183,R$9,FALSE))),"")</f>
        <v>127.26514466079311</v>
      </c>
    </row>
    <row r="71" spans="1:18" ht="15" customHeight="1" x14ac:dyDescent="0.3">
      <c r="A71" s="41">
        <v>57</v>
      </c>
      <c r="B71" s="77" t="str">
        <f ca="1">IFERROR(IF((VLOOKUP($E71,'Org List'!$AJ$10:$AL$190,3,FALSE))="","",(VLOOKUP($E71,'Org List'!$AJ$10:$AL$190,3,FALSE))),"")</f>
        <v>South West England Commissioning Region</v>
      </c>
      <c r="C71" s="78" t="str">
        <f ca="1">IFERROR(IF((VLOOKUP($E71,'Org List'!$AO$10:$AQ$190,3,FALSE))="","",(VLOOKUP($E71,'Org List'!$AO$10:$AQ$190,3,FALSE))),"")</f>
        <v>South West Region</v>
      </c>
      <c r="D71" s="93" t="str">
        <f ca="1">IFERROR(IF((VLOOKUP($E71,'Org List'!$AT$10:$AV$190,3,FALSE))="","",(VLOOKUP($E71,'Org List'!$AT$10:$AV$190,3,FALSE))),"")</f>
        <v>NHS England South West (South West South)</v>
      </c>
      <c r="E71" s="77" t="str">
        <f t="shared" ca="1" si="1"/>
        <v>E06000052</v>
      </c>
      <c r="F71" s="79" t="str">
        <f ca="1">IF(E71="","",VLOOKUP(E71,'Org List'!$J$9:$K$640,2,0))</f>
        <v>Cornwall &amp; Scilly</v>
      </c>
      <c r="G71" s="100">
        <f ca="1">IFERROR(IF((VLOOKUP($E71,'Adj NEA Backsheet'!$D$5:$CB$183,G$9,FALSE))="","",(VLOOKUP($E71,'Adj NEA Backsheet'!$D$5:$CB$183,G$9,FALSE))),"")</f>
        <v>14738.568777533905</v>
      </c>
      <c r="H71" s="101">
        <f ca="1">IFERROR(IF((VLOOKUP($E71,'Adj NEA Backsheet'!$D$5:$CB$183,H$9,FALSE))="","",(VLOOKUP($E71,'Adj NEA Backsheet'!$D$5:$CB$183,H$9,FALSE))),"")</f>
        <v>14484.066790258801</v>
      </c>
      <c r="I71" s="101">
        <f ca="1">IFERROR(IF((VLOOKUP($E71,'Adj NEA Backsheet'!$D$5:$CB$183,I$9,FALSE))="","",(VLOOKUP($E71,'Adj NEA Backsheet'!$D$5:$CB$183,I$9,FALSE))),"")</f>
        <v>15584.68205433651</v>
      </c>
      <c r="J71" s="102">
        <f ca="1">IFERROR(IF((VLOOKUP($E71,'Adj NEA Backsheet'!$D$5:$CB$183,J$9,FALSE))="","",(VLOOKUP($E71,'Adj NEA Backsheet'!$D$5:$CB$183,J$9,FALSE))),"")</f>
        <v>15604.267668789642</v>
      </c>
      <c r="K71" s="100">
        <f ca="1">IFERROR(IF((VLOOKUP($E71,'Adj NEA Backsheet'!$D$5:$CB$183,K$9,FALSE))="","",(VLOOKUP($E71,'Adj NEA Backsheet'!$D$5:$CB$183,K$9,FALSE))),"")</f>
        <v>14821.976696689711</v>
      </c>
      <c r="L71" s="101">
        <f ca="1">IFERROR(IF((VLOOKUP($E71,'Adj NEA Backsheet'!$D$5:$CB$183,L$9,FALSE))="","",(VLOOKUP($E71,'Adj NEA Backsheet'!$D$5:$CB$183,L$9,FALSE))),"")</f>
        <v>14669.732714011519</v>
      </c>
      <c r="M71" s="101">
        <f ca="1">IFERROR(IF((VLOOKUP($E71,'Adj NEA Backsheet'!$D$5:$CB$183,M$9,FALSE))="","",(VLOOKUP($E71,'Adj NEA Backsheet'!$D$5:$CB$183,M$9,FALSE))),"")</f>
        <v>15235.292600175992</v>
      </c>
      <c r="N71" s="103">
        <f ca="1">IFERROR(IF((VLOOKUP($E71,'Adj NEA Backsheet'!$D$5:$CB$183,N$9,FALSE))="","",(VLOOKUP($E71,'Adj NEA Backsheet'!$D$5:$CB$183,N$9,FALSE))),"")</f>
        <v>15577.674178303347</v>
      </c>
      <c r="O71" s="151">
        <f ca="1">IFERROR(IF((VLOOKUP($E71,'Adj NEA Backsheet'!$D$5:$CB$183,O$9,FALSE))="","",(VLOOKUP($E71,'Adj NEA Backsheet'!$D$5:$CB$183,O$9,FALSE))),"")</f>
        <v>15813.048013130858</v>
      </c>
      <c r="P71" s="102">
        <f ca="1">IFERROR(IF((VLOOKUP($E71,'Adj NEA Backsheet'!$D$5:$CB$183,P$9,FALSE))="","",(VLOOKUP($E71,'Adj NEA Backsheet'!$D$5:$CB$183,P$9,FALSE))),"")</f>
        <v>15213.364162383137</v>
      </c>
      <c r="Q71" s="103">
        <f ca="1">IFERROR(IF((VLOOKUP($E71,'NEA Backsheet'!$D$5:$CB$183,Q$9,FALSE))="","",(VLOOKUP($E71,'NEA Backsheet'!$D$5:$CB$183,Q$9,FALSE))),"")</f>
        <v>16328.636337891732</v>
      </c>
      <c r="R71" s="194">
        <f ca="1">IFERROR(IF((VLOOKUP($E71,'NEA Backsheet'!$D$5:$CB$183,R$9,FALSE))="","",(VLOOKUP($E71,'NEA Backsheet'!$D$5:$CB$183,R$9,FALSE))),"")</f>
        <v>16069.186558768757</v>
      </c>
    </row>
    <row r="72" spans="1:18" ht="15" customHeight="1" x14ac:dyDescent="0.3">
      <c r="A72" s="41">
        <v>58</v>
      </c>
      <c r="B72" s="77" t="str">
        <f ca="1">IFERROR(IF((VLOOKUP($E72,'Org List'!$AJ$10:$AL$190,3,FALSE))="","",(VLOOKUP($E72,'Org List'!$AJ$10:$AL$190,3,FALSE))),"")</f>
        <v>North East and Yorkshire Commissioning Region</v>
      </c>
      <c r="C72" s="78" t="str">
        <f ca="1">IFERROR(IF((VLOOKUP($E72,'Org List'!$AO$10:$AQ$190,3,FALSE))="","",(VLOOKUP($E72,'Org List'!$AO$10:$AQ$190,3,FALSE))),"")</f>
        <v>North East Region</v>
      </c>
      <c r="D72" s="93" t="str">
        <f ca="1">IFERROR(IF((VLOOKUP($E72,'Org List'!$AT$10:$AV$190,3,FALSE))="","",(VLOOKUP($E72,'Org List'!$AT$10:$AV$190,3,FALSE))),"")</f>
        <v>NHS England North East and Yorkshire (Cumbria And North East)</v>
      </c>
      <c r="E72" s="77" t="str">
        <f t="shared" ca="1" si="1"/>
        <v>E06000047</v>
      </c>
      <c r="F72" s="79" t="str">
        <f ca="1">IF(E72="","",VLOOKUP(E72,'Org List'!$J$9:$K$640,2,0))</f>
        <v>County Durham</v>
      </c>
      <c r="G72" s="100">
        <f ca="1">IFERROR(IF((VLOOKUP($E72,'Adj NEA Backsheet'!$D$5:$CB$183,G$9,FALSE))="","",(VLOOKUP($E72,'Adj NEA Backsheet'!$D$5:$CB$183,G$9,FALSE))),"")</f>
        <v>15596.367928848025</v>
      </c>
      <c r="H72" s="101">
        <f ca="1">IFERROR(IF((VLOOKUP($E72,'Adj NEA Backsheet'!$D$5:$CB$183,H$9,FALSE))="","",(VLOOKUP($E72,'Adj NEA Backsheet'!$D$5:$CB$183,H$9,FALSE))),"")</f>
        <v>15745.914033381736</v>
      </c>
      <c r="I72" s="101">
        <f ca="1">IFERROR(IF((VLOOKUP($E72,'Adj NEA Backsheet'!$D$5:$CB$183,I$9,FALSE))="","",(VLOOKUP($E72,'Adj NEA Backsheet'!$D$5:$CB$183,I$9,FALSE))),"")</f>
        <v>16527.239394451797</v>
      </c>
      <c r="J72" s="102">
        <f ca="1">IFERROR(IF((VLOOKUP($E72,'Adj NEA Backsheet'!$D$5:$CB$183,J$9,FALSE))="","",(VLOOKUP($E72,'Adj NEA Backsheet'!$D$5:$CB$183,J$9,FALSE))),"")</f>
        <v>16057.325207471122</v>
      </c>
      <c r="K72" s="100">
        <f ca="1">IFERROR(IF((VLOOKUP($E72,'Adj NEA Backsheet'!$D$5:$CB$183,K$9,FALSE))="","",(VLOOKUP($E72,'Adj NEA Backsheet'!$D$5:$CB$183,K$9,FALSE))),"")</f>
        <v>16708.169903417394</v>
      </c>
      <c r="L72" s="101">
        <f ca="1">IFERROR(IF((VLOOKUP($E72,'Adj NEA Backsheet'!$D$5:$CB$183,L$9,FALSE))="","",(VLOOKUP($E72,'Adj NEA Backsheet'!$D$5:$CB$183,L$9,FALSE))),"")</f>
        <v>16423.592901168246</v>
      </c>
      <c r="M72" s="101">
        <f ca="1">IFERROR(IF((VLOOKUP($E72,'Adj NEA Backsheet'!$D$5:$CB$183,M$9,FALSE))="","",(VLOOKUP($E72,'Adj NEA Backsheet'!$D$5:$CB$183,M$9,FALSE))),"")</f>
        <v>16841.057210642844</v>
      </c>
      <c r="N72" s="103">
        <f ca="1">IFERROR(IF((VLOOKUP($E72,'Adj NEA Backsheet'!$D$5:$CB$183,N$9,FALSE))="","",(VLOOKUP($E72,'Adj NEA Backsheet'!$D$5:$CB$183,N$9,FALSE))),"")</f>
        <v>16753.09349158141</v>
      </c>
      <c r="O72" s="151">
        <f ca="1">IFERROR(IF((VLOOKUP($E72,'Adj NEA Backsheet'!$D$5:$CB$183,O$9,FALSE))="","",(VLOOKUP($E72,'Adj NEA Backsheet'!$D$5:$CB$183,O$9,FALSE))),"")</f>
        <v>16204.385777098107</v>
      </c>
      <c r="P72" s="102">
        <f ca="1">IFERROR(IF((VLOOKUP($E72,'Adj NEA Backsheet'!$D$5:$CB$183,P$9,FALSE))="","",(VLOOKUP($E72,'Adj NEA Backsheet'!$D$5:$CB$183,P$9,FALSE))),"")</f>
        <v>15838.887276731301</v>
      </c>
      <c r="Q72" s="103">
        <f ca="1">IFERROR(IF((VLOOKUP($E72,'NEA Backsheet'!$D$5:$CB$183,Q$9,FALSE))="","",(VLOOKUP($E72,'NEA Backsheet'!$D$5:$CB$183,Q$9,FALSE))),"")</f>
        <v>16817.963166411566</v>
      </c>
      <c r="R72" s="194">
        <f ca="1">IFERROR(IF((VLOOKUP($E72,'NEA Backsheet'!$D$5:$CB$183,R$9,FALSE))="","",(VLOOKUP($E72,'NEA Backsheet'!$D$5:$CB$183,R$9,FALSE))),"")</f>
        <v>16865.372379074601</v>
      </c>
    </row>
    <row r="73" spans="1:18" ht="15" customHeight="1" x14ac:dyDescent="0.3">
      <c r="A73" s="41">
        <v>59</v>
      </c>
      <c r="B73" s="77" t="str">
        <f ca="1">IFERROR(IF((VLOOKUP($E73,'Org List'!$AJ$10:$AL$190,3,FALSE))="","",(VLOOKUP($E73,'Org List'!$AJ$10:$AL$190,3,FALSE))),"")</f>
        <v>Midlands Commissioning Region</v>
      </c>
      <c r="C73" s="78" t="str">
        <f ca="1">IFERROR(IF((VLOOKUP($E73,'Org List'!$AO$10:$AQ$190,3,FALSE))="","",(VLOOKUP($E73,'Org List'!$AO$10:$AQ$190,3,FALSE))),"")</f>
        <v>West Midlands Region</v>
      </c>
      <c r="D73" s="93" t="str">
        <f ca="1">IFERROR(IF((VLOOKUP($E73,'Org List'!$AT$10:$AV$190,3,FALSE))="","",(VLOOKUP($E73,'Org List'!$AT$10:$AV$190,3,FALSE))),"")</f>
        <v>NHS England Midlands (West Midlands)</v>
      </c>
      <c r="E73" s="77" t="str">
        <f t="shared" ca="1" si="1"/>
        <v>E08000026</v>
      </c>
      <c r="F73" s="79" t="str">
        <f ca="1">IF(E73="","",VLOOKUP(E73,'Org List'!$J$9:$K$640,2,0))</f>
        <v>Coventry</v>
      </c>
      <c r="G73" s="100">
        <f ca="1">IFERROR(IF((VLOOKUP($E73,'Adj NEA Backsheet'!$D$5:$CB$183,G$9,FALSE))="","",(VLOOKUP($E73,'Adj NEA Backsheet'!$D$5:$CB$183,G$9,FALSE))),"")</f>
        <v>9609.5721888345288</v>
      </c>
      <c r="H73" s="101">
        <f ca="1">IFERROR(IF((VLOOKUP($E73,'Adj NEA Backsheet'!$D$5:$CB$183,H$9,FALSE))="","",(VLOOKUP($E73,'Adj NEA Backsheet'!$D$5:$CB$183,H$9,FALSE))),"")</f>
        <v>9827.1839720941571</v>
      </c>
      <c r="I73" s="101">
        <f ca="1">IFERROR(IF((VLOOKUP($E73,'Adj NEA Backsheet'!$D$5:$CB$183,I$9,FALSE))="","",(VLOOKUP($E73,'Adj NEA Backsheet'!$D$5:$CB$183,I$9,FALSE))),"")</f>
        <v>9517.2656000028837</v>
      </c>
      <c r="J73" s="102">
        <f ca="1">IFERROR(IF((VLOOKUP($E73,'Adj NEA Backsheet'!$D$5:$CB$183,J$9,FALSE))="","",(VLOOKUP($E73,'Adj NEA Backsheet'!$D$5:$CB$183,J$9,FALSE))),"")</f>
        <v>9394.1362067617301</v>
      </c>
      <c r="K73" s="100">
        <f ca="1">IFERROR(IF((VLOOKUP($E73,'Adj NEA Backsheet'!$D$5:$CB$183,K$9,FALSE))="","",(VLOOKUP($E73,'Adj NEA Backsheet'!$D$5:$CB$183,K$9,FALSE))),"")</f>
        <v>10009.272559991467</v>
      </c>
      <c r="L73" s="101">
        <f ca="1">IFERROR(IF((VLOOKUP($E73,'Adj NEA Backsheet'!$D$5:$CB$183,L$9,FALSE))="","",(VLOOKUP($E73,'Adj NEA Backsheet'!$D$5:$CB$183,L$9,FALSE))),"")</f>
        <v>10122.00504869386</v>
      </c>
      <c r="M73" s="101">
        <f ca="1">IFERROR(IF((VLOOKUP($E73,'Adj NEA Backsheet'!$D$5:$CB$183,M$9,FALSE))="","",(VLOOKUP($E73,'Adj NEA Backsheet'!$D$5:$CB$183,M$9,FALSE))),"")</f>
        <v>10122.012469727459</v>
      </c>
      <c r="N73" s="103">
        <f ca="1">IFERROR(IF((VLOOKUP($E73,'Adj NEA Backsheet'!$D$5:$CB$183,N$9,FALSE))="","",(VLOOKUP($E73,'Adj NEA Backsheet'!$D$5:$CB$183,N$9,FALSE))),"")</f>
        <v>9912.2199179181698</v>
      </c>
      <c r="O73" s="151">
        <f ca="1">IFERROR(IF((VLOOKUP($E73,'Adj NEA Backsheet'!$D$5:$CB$183,O$9,FALSE))="","",(VLOOKUP($E73,'Adj NEA Backsheet'!$D$5:$CB$183,O$9,FALSE))),"")</f>
        <v>9586.0885208659183</v>
      </c>
      <c r="P73" s="102">
        <f ca="1">IFERROR(IF((VLOOKUP($E73,'Adj NEA Backsheet'!$D$5:$CB$183,P$9,FALSE))="","",(VLOOKUP($E73,'Adj NEA Backsheet'!$D$5:$CB$183,P$9,FALSE))),"")</f>
        <v>9658.6556554347299</v>
      </c>
      <c r="Q73" s="103">
        <f ca="1">IFERROR(IF((VLOOKUP($E73,'NEA Backsheet'!$D$5:$CB$183,Q$9,FALSE))="","",(VLOOKUP($E73,'NEA Backsheet'!$D$5:$CB$183,Q$9,FALSE))),"")</f>
        <v>10084.806971912651</v>
      </c>
      <c r="R73" s="194">
        <f ca="1">IFERROR(IF((VLOOKUP($E73,'NEA Backsheet'!$D$5:$CB$183,R$9,FALSE))="","",(VLOOKUP($E73,'NEA Backsheet'!$D$5:$CB$183,R$9,FALSE))),"")</f>
        <v>10102.447977797823</v>
      </c>
    </row>
    <row r="74" spans="1:18" ht="15" customHeight="1" x14ac:dyDescent="0.3">
      <c r="A74" s="41">
        <v>60</v>
      </c>
      <c r="B74" s="77" t="str">
        <f ca="1">IFERROR(IF((VLOOKUP($E74,'Org List'!$AJ$10:$AL$190,3,FALSE))="","",(VLOOKUP($E74,'Org List'!$AJ$10:$AL$190,3,FALSE))),"")</f>
        <v>London Commissioning Region</v>
      </c>
      <c r="C74" s="78" t="str">
        <f ca="1">IFERROR(IF((VLOOKUP($E74,'Org List'!$AO$10:$AQ$190,3,FALSE))="","",(VLOOKUP($E74,'Org List'!$AO$10:$AQ$190,3,FALSE))),"")</f>
        <v>London Region</v>
      </c>
      <c r="D74" s="93" t="str">
        <f ca="1">IFERROR(IF((VLOOKUP($E74,'Org List'!$AT$10:$AV$190,3,FALSE))="","",(VLOOKUP($E74,'Org List'!$AT$10:$AV$190,3,FALSE))),"")</f>
        <v>NHS England London</v>
      </c>
      <c r="E74" s="77" t="str">
        <f t="shared" ca="1" si="1"/>
        <v>E09000008</v>
      </c>
      <c r="F74" s="79" t="str">
        <f ca="1">IF(E74="","",VLOOKUP(E74,'Org List'!$J$9:$K$640,2,0))</f>
        <v>Croydon</v>
      </c>
      <c r="G74" s="100">
        <f ca="1">IFERROR(IF((VLOOKUP($E74,'Adj NEA Backsheet'!$D$5:$CB$183,G$9,FALSE))="","",(VLOOKUP($E74,'Adj NEA Backsheet'!$D$5:$CB$183,G$9,FALSE))),"")</f>
        <v>9727.0203500539974</v>
      </c>
      <c r="H74" s="101">
        <f ca="1">IFERROR(IF((VLOOKUP($E74,'Adj NEA Backsheet'!$D$5:$CB$183,H$9,FALSE))="","",(VLOOKUP($E74,'Adj NEA Backsheet'!$D$5:$CB$183,H$9,FALSE))),"")</f>
        <v>9744.9723910423345</v>
      </c>
      <c r="I74" s="101">
        <f ca="1">IFERROR(IF((VLOOKUP($E74,'Adj NEA Backsheet'!$D$5:$CB$183,I$9,FALSE))="","",(VLOOKUP($E74,'Adj NEA Backsheet'!$D$5:$CB$183,I$9,FALSE))),"")</f>
        <v>10045.437324274733</v>
      </c>
      <c r="J74" s="102">
        <f ca="1">IFERROR(IF((VLOOKUP($E74,'Adj NEA Backsheet'!$D$5:$CB$183,J$9,FALSE))="","",(VLOOKUP($E74,'Adj NEA Backsheet'!$D$5:$CB$183,J$9,FALSE))),"")</f>
        <v>9113.98970180988</v>
      </c>
      <c r="K74" s="100">
        <f ca="1">IFERROR(IF((VLOOKUP($E74,'Adj NEA Backsheet'!$D$5:$CB$183,K$9,FALSE))="","",(VLOOKUP($E74,'Adj NEA Backsheet'!$D$5:$CB$183,K$9,FALSE))),"")</f>
        <v>9994.5878291586287</v>
      </c>
      <c r="L74" s="101">
        <f ca="1">IFERROR(IF((VLOOKUP($E74,'Adj NEA Backsheet'!$D$5:$CB$183,L$9,FALSE))="","",(VLOOKUP($E74,'Adj NEA Backsheet'!$D$5:$CB$183,L$9,FALSE))),"")</f>
        <v>10103.662901744074</v>
      </c>
      <c r="M74" s="101">
        <f ca="1">IFERROR(IF((VLOOKUP($E74,'Adj NEA Backsheet'!$D$5:$CB$183,M$9,FALSE))="","",(VLOOKUP($E74,'Adj NEA Backsheet'!$D$5:$CB$183,M$9,FALSE))),"")</f>
        <v>10104.735565740433</v>
      </c>
      <c r="N74" s="103">
        <f ca="1">IFERROR(IF((VLOOKUP($E74,'Adj NEA Backsheet'!$D$5:$CB$183,N$9,FALSE))="","",(VLOOKUP($E74,'Adj NEA Backsheet'!$D$5:$CB$183,N$9,FALSE))),"")</f>
        <v>9882.5746113208279</v>
      </c>
      <c r="O74" s="151">
        <f ca="1">IFERROR(IF((VLOOKUP($E74,'Adj NEA Backsheet'!$D$5:$CB$183,O$9,FALSE))="","",(VLOOKUP($E74,'Adj NEA Backsheet'!$D$5:$CB$183,O$9,FALSE))),"")</f>
        <v>8491.9441505522082</v>
      </c>
      <c r="P74" s="102">
        <f ca="1">IFERROR(IF((VLOOKUP($E74,'Adj NEA Backsheet'!$D$5:$CB$183,P$9,FALSE))="","",(VLOOKUP($E74,'Adj NEA Backsheet'!$D$5:$CB$183,P$9,FALSE))),"")</f>
        <v>8789.4441190811885</v>
      </c>
      <c r="Q74" s="103">
        <f ca="1">IFERROR(IF((VLOOKUP($E74,'NEA Backsheet'!$D$5:$CB$183,Q$9,FALSE))="","",(VLOOKUP($E74,'NEA Backsheet'!$D$5:$CB$183,Q$9,FALSE))),"")</f>
        <v>9341.6061367499988</v>
      </c>
      <c r="R74" s="194">
        <f ca="1">IFERROR(IF((VLOOKUP($E74,'NEA Backsheet'!$D$5:$CB$183,R$9,FALSE))="","",(VLOOKUP($E74,'NEA Backsheet'!$D$5:$CB$183,R$9,FALSE))),"")</f>
        <v>8245.4738681106246</v>
      </c>
    </row>
    <row r="75" spans="1:18" ht="15" customHeight="1" x14ac:dyDescent="0.3">
      <c r="A75" s="41">
        <v>61</v>
      </c>
      <c r="B75" s="77" t="str">
        <f ca="1">IFERROR(IF((VLOOKUP($E75,'Org List'!$AJ$10:$AL$190,3,FALSE))="","",(VLOOKUP($E75,'Org List'!$AJ$10:$AL$190,3,FALSE))),"")</f>
        <v>North East and Yorkshire Commissioning Region</v>
      </c>
      <c r="C75" s="78" t="str">
        <f ca="1">IFERROR(IF((VLOOKUP($E75,'Org List'!$AO$10:$AQ$190,3,FALSE))="","",(VLOOKUP($E75,'Org List'!$AO$10:$AQ$190,3,FALSE))),"")</f>
        <v>North West Region</v>
      </c>
      <c r="D75" s="93" t="str">
        <f ca="1">IFERROR(IF((VLOOKUP($E75,'Org List'!$AT$10:$AV$190,3,FALSE))="","",(VLOOKUP($E75,'Org List'!$AT$10:$AV$190,3,FALSE))),"")</f>
        <v>NHS England North East and Yorkshire (Cumbria And North East)</v>
      </c>
      <c r="E75" s="77" t="str">
        <f t="shared" ca="1" si="1"/>
        <v>E10000006</v>
      </c>
      <c r="F75" s="79" t="str">
        <f ca="1">IF(E75="","",VLOOKUP(E75,'Org List'!$J$9:$K$640,2,0))</f>
        <v>Cumbria</v>
      </c>
      <c r="G75" s="100">
        <f ca="1">IFERROR(IF((VLOOKUP($E75,'Adj NEA Backsheet'!$D$5:$CB$183,G$9,FALSE))="","",(VLOOKUP($E75,'Adj NEA Backsheet'!$D$5:$CB$183,G$9,FALSE))),"")</f>
        <v>13743.587837821553</v>
      </c>
      <c r="H75" s="101">
        <f ca="1">IFERROR(IF((VLOOKUP($E75,'Adj NEA Backsheet'!$D$5:$CB$183,H$9,FALSE))="","",(VLOOKUP($E75,'Adj NEA Backsheet'!$D$5:$CB$183,H$9,FALSE))),"")</f>
        <v>13776.469289081571</v>
      </c>
      <c r="I75" s="101">
        <f ca="1">IFERROR(IF((VLOOKUP($E75,'Adj NEA Backsheet'!$D$5:$CB$183,I$9,FALSE))="","",(VLOOKUP($E75,'Adj NEA Backsheet'!$D$5:$CB$183,I$9,FALSE))),"")</f>
        <v>14806.941229351687</v>
      </c>
      <c r="J75" s="102">
        <f ca="1">IFERROR(IF((VLOOKUP($E75,'Adj NEA Backsheet'!$D$5:$CB$183,J$9,FALSE))="","",(VLOOKUP($E75,'Adj NEA Backsheet'!$D$5:$CB$183,J$9,FALSE))),"")</f>
        <v>14497.734160818967</v>
      </c>
      <c r="K75" s="100">
        <f ca="1">IFERROR(IF((VLOOKUP($E75,'Adj NEA Backsheet'!$D$5:$CB$183,K$9,FALSE))="","",(VLOOKUP($E75,'Adj NEA Backsheet'!$D$5:$CB$183,K$9,FALSE))),"")</f>
        <v>13764.982647843754</v>
      </c>
      <c r="L75" s="101">
        <f ca="1">IFERROR(IF((VLOOKUP($E75,'Adj NEA Backsheet'!$D$5:$CB$183,L$9,FALSE))="","",(VLOOKUP($E75,'Adj NEA Backsheet'!$D$5:$CB$183,L$9,FALSE))),"")</f>
        <v>13469.71057990537</v>
      </c>
      <c r="M75" s="101">
        <f ca="1">IFERROR(IF((VLOOKUP($E75,'Adj NEA Backsheet'!$D$5:$CB$183,M$9,FALSE))="","",(VLOOKUP($E75,'Adj NEA Backsheet'!$D$5:$CB$183,M$9,FALSE))),"")</f>
        <v>14663.095669480281</v>
      </c>
      <c r="N75" s="103">
        <f ca="1">IFERROR(IF((VLOOKUP($E75,'Adj NEA Backsheet'!$D$5:$CB$183,N$9,FALSE))="","",(VLOOKUP($E75,'Adj NEA Backsheet'!$D$5:$CB$183,N$9,FALSE))),"")</f>
        <v>14000.979262198427</v>
      </c>
      <c r="O75" s="151">
        <f ca="1">IFERROR(IF((VLOOKUP($E75,'Adj NEA Backsheet'!$D$5:$CB$183,O$9,FALSE))="","",(VLOOKUP($E75,'Adj NEA Backsheet'!$D$5:$CB$183,O$9,FALSE))),"")</f>
        <v>14533.365123717043</v>
      </c>
      <c r="P75" s="102">
        <f ca="1">IFERROR(IF((VLOOKUP($E75,'Adj NEA Backsheet'!$D$5:$CB$183,P$9,FALSE))="","",(VLOOKUP($E75,'Adj NEA Backsheet'!$D$5:$CB$183,P$9,FALSE))),"")</f>
        <v>13974.21139654746</v>
      </c>
      <c r="Q75" s="103">
        <f ca="1">IFERROR(IF((VLOOKUP($E75,'NEA Backsheet'!$D$5:$CB$183,Q$9,FALSE))="","",(VLOOKUP($E75,'NEA Backsheet'!$D$5:$CB$183,Q$9,FALSE))),"")</f>
        <v>15430.233698475378</v>
      </c>
      <c r="R75" s="194">
        <f ca="1">IFERROR(IF((VLOOKUP($E75,'NEA Backsheet'!$D$5:$CB$183,R$9,FALSE))="","",(VLOOKUP($E75,'NEA Backsheet'!$D$5:$CB$183,R$9,FALSE))),"")</f>
        <v>14533.168766510069</v>
      </c>
    </row>
    <row r="76" spans="1:18" ht="15" customHeight="1" x14ac:dyDescent="0.3">
      <c r="A76" s="41">
        <v>62</v>
      </c>
      <c r="B76" s="77" t="str">
        <f ca="1">IFERROR(IF((VLOOKUP($E76,'Org List'!$AJ$10:$AL$190,3,FALSE))="","",(VLOOKUP($E76,'Org List'!$AJ$10:$AL$190,3,FALSE))),"")</f>
        <v>North East and Yorkshire Commissioning Region</v>
      </c>
      <c r="C76" s="78" t="str">
        <f ca="1">IFERROR(IF((VLOOKUP($E76,'Org List'!$AO$10:$AQ$190,3,FALSE))="","",(VLOOKUP($E76,'Org List'!$AO$10:$AQ$190,3,FALSE))),"")</f>
        <v>North East Region</v>
      </c>
      <c r="D76" s="93" t="str">
        <f ca="1">IFERROR(IF((VLOOKUP($E76,'Org List'!$AT$10:$AV$190,3,FALSE))="","",(VLOOKUP($E76,'Org List'!$AT$10:$AV$190,3,FALSE))),"")</f>
        <v>NHS England North East and Yorkshire (Cumbria And North East)</v>
      </c>
      <c r="E76" s="77" t="str">
        <f t="shared" ca="1" si="1"/>
        <v>E06000005</v>
      </c>
      <c r="F76" s="79" t="str">
        <f ca="1">IF(E76="","",VLOOKUP(E76,'Org List'!$J$9:$K$640,2,0))</f>
        <v>Darlington</v>
      </c>
      <c r="G76" s="100">
        <f ca="1">IFERROR(IF((VLOOKUP($E76,'Adj NEA Backsheet'!$D$5:$CB$183,G$9,FALSE))="","",(VLOOKUP($E76,'Adj NEA Backsheet'!$D$5:$CB$183,G$9,FALSE))),"")</f>
        <v>3258.7124362699687</v>
      </c>
      <c r="H76" s="101">
        <f ca="1">IFERROR(IF((VLOOKUP($E76,'Adj NEA Backsheet'!$D$5:$CB$183,H$9,FALSE))="","",(VLOOKUP($E76,'Adj NEA Backsheet'!$D$5:$CB$183,H$9,FALSE))),"")</f>
        <v>3100.1012222194208</v>
      </c>
      <c r="I76" s="101">
        <f ca="1">IFERROR(IF((VLOOKUP($E76,'Adj NEA Backsheet'!$D$5:$CB$183,I$9,FALSE))="","",(VLOOKUP($E76,'Adj NEA Backsheet'!$D$5:$CB$183,I$9,FALSE))),"")</f>
        <v>3426.7615354582072</v>
      </c>
      <c r="J76" s="102">
        <f ca="1">IFERROR(IF((VLOOKUP($E76,'Adj NEA Backsheet'!$D$5:$CB$183,J$9,FALSE))="","",(VLOOKUP($E76,'Adj NEA Backsheet'!$D$5:$CB$183,J$9,FALSE))),"")</f>
        <v>3451.5038196520327</v>
      </c>
      <c r="K76" s="100">
        <f ca="1">IFERROR(IF((VLOOKUP($E76,'Adj NEA Backsheet'!$D$5:$CB$183,K$9,FALSE))="","",(VLOOKUP($E76,'Adj NEA Backsheet'!$D$5:$CB$183,K$9,FALSE))),"")</f>
        <v>3308.9338602139842</v>
      </c>
      <c r="L76" s="101">
        <f ca="1">IFERROR(IF((VLOOKUP($E76,'Adj NEA Backsheet'!$D$5:$CB$183,L$9,FALSE))="","",(VLOOKUP($E76,'Adj NEA Backsheet'!$D$5:$CB$183,L$9,FALSE))),"")</f>
        <v>3279.2832112650367</v>
      </c>
      <c r="M76" s="101">
        <f ca="1">IFERROR(IF((VLOOKUP($E76,'Adj NEA Backsheet'!$D$5:$CB$183,M$9,FALSE))="","",(VLOOKUP($E76,'Adj NEA Backsheet'!$D$5:$CB$183,M$9,FALSE))),"")</f>
        <v>3517.2139110448752</v>
      </c>
      <c r="N76" s="103">
        <f ca="1">IFERROR(IF((VLOOKUP($E76,'Adj NEA Backsheet'!$D$5:$CB$183,N$9,FALSE))="","",(VLOOKUP($E76,'Adj NEA Backsheet'!$D$5:$CB$183,N$9,FALSE))),"")</f>
        <v>3337.0345307909101</v>
      </c>
      <c r="O76" s="151">
        <f ca="1">IFERROR(IF((VLOOKUP($E76,'Adj NEA Backsheet'!$D$5:$CB$183,O$9,FALSE))="","",(VLOOKUP($E76,'Adj NEA Backsheet'!$D$5:$CB$183,O$9,FALSE))),"")</f>
        <v>3268.3289998125847</v>
      </c>
      <c r="P76" s="102">
        <f ca="1">IFERROR(IF((VLOOKUP($E76,'Adj NEA Backsheet'!$D$5:$CB$183,P$9,FALSE))="","",(VLOOKUP($E76,'Adj NEA Backsheet'!$D$5:$CB$183,P$9,FALSE))),"")</f>
        <v>3242.5492511610073</v>
      </c>
      <c r="Q76" s="103">
        <f ca="1">IFERROR(IF((VLOOKUP($E76,'NEA Backsheet'!$D$5:$CB$183,Q$9,FALSE))="","",(VLOOKUP($E76,'NEA Backsheet'!$D$5:$CB$183,Q$9,FALSE))),"")</f>
        <v>3602.8739283916816</v>
      </c>
      <c r="R76" s="194">
        <f ca="1">IFERROR(IF((VLOOKUP($E76,'NEA Backsheet'!$D$5:$CB$183,R$9,FALSE))="","",(VLOOKUP($E76,'NEA Backsheet'!$D$5:$CB$183,R$9,FALSE))),"")</f>
        <v>3584.8366551877989</v>
      </c>
    </row>
    <row r="77" spans="1:18" ht="15" customHeight="1" x14ac:dyDescent="0.3">
      <c r="A77" s="41">
        <v>63</v>
      </c>
      <c r="B77" s="77" t="str">
        <f ca="1">IFERROR(IF((VLOOKUP($E77,'Org List'!$AJ$10:$AL$190,3,FALSE))="","",(VLOOKUP($E77,'Org List'!$AJ$10:$AL$190,3,FALSE))),"")</f>
        <v>Midlands Commissioning Region</v>
      </c>
      <c r="C77" s="78" t="str">
        <f ca="1">IFERROR(IF((VLOOKUP($E77,'Org List'!$AO$10:$AQ$190,3,FALSE))="","",(VLOOKUP($E77,'Org List'!$AO$10:$AQ$190,3,FALSE))),"")</f>
        <v>East Midlands Region</v>
      </c>
      <c r="D77" s="93" t="str">
        <f ca="1">IFERROR(IF((VLOOKUP($E77,'Org List'!$AT$10:$AV$190,3,FALSE))="","",(VLOOKUP($E77,'Org List'!$AT$10:$AV$190,3,FALSE))),"")</f>
        <v>NHS England Midlands (North Midlands)</v>
      </c>
      <c r="E77" s="77" t="str">
        <f t="shared" ca="1" si="1"/>
        <v>E06000015</v>
      </c>
      <c r="F77" s="79" t="str">
        <f ca="1">IF(E77="","",VLOOKUP(E77,'Org List'!$J$9:$K$640,2,0))</f>
        <v>Derby</v>
      </c>
      <c r="G77" s="100">
        <f ca="1">IFERROR(IF((VLOOKUP($E77,'Adj NEA Backsheet'!$D$5:$CB$183,G$9,FALSE))="","",(VLOOKUP($E77,'Adj NEA Backsheet'!$D$5:$CB$183,G$9,FALSE))),"")</f>
        <v>6461.4070982039721</v>
      </c>
      <c r="H77" s="101">
        <f ca="1">IFERROR(IF((VLOOKUP($E77,'Adj NEA Backsheet'!$D$5:$CB$183,H$9,FALSE))="","",(VLOOKUP($E77,'Adj NEA Backsheet'!$D$5:$CB$183,H$9,FALSE))),"")</f>
        <v>6349.7964256323612</v>
      </c>
      <c r="I77" s="101">
        <f ca="1">IFERROR(IF((VLOOKUP($E77,'Adj NEA Backsheet'!$D$5:$CB$183,I$9,FALSE))="","",(VLOOKUP($E77,'Adj NEA Backsheet'!$D$5:$CB$183,I$9,FALSE))),"")</f>
        <v>6661.1051177379286</v>
      </c>
      <c r="J77" s="102">
        <f ca="1">IFERROR(IF((VLOOKUP($E77,'Adj NEA Backsheet'!$D$5:$CB$183,J$9,FALSE))="","",(VLOOKUP($E77,'Adj NEA Backsheet'!$D$5:$CB$183,J$9,FALSE))),"")</f>
        <v>6639.5837772868999</v>
      </c>
      <c r="K77" s="100">
        <f ca="1">IFERROR(IF((VLOOKUP($E77,'Adj NEA Backsheet'!$D$5:$CB$183,K$9,FALSE))="","",(VLOOKUP($E77,'Adj NEA Backsheet'!$D$5:$CB$183,K$9,FALSE))),"")</f>
        <v>6720.163679905866</v>
      </c>
      <c r="L77" s="101">
        <f ca="1">IFERROR(IF((VLOOKUP($E77,'Adj NEA Backsheet'!$D$5:$CB$183,L$9,FALSE))="","",(VLOOKUP($E77,'Adj NEA Backsheet'!$D$5:$CB$183,L$9,FALSE))),"")</f>
        <v>6667.6115695021927</v>
      </c>
      <c r="M77" s="101">
        <f ca="1">IFERROR(IF((VLOOKUP($E77,'Adj NEA Backsheet'!$D$5:$CB$183,M$9,FALSE))="","",(VLOOKUP($E77,'Adj NEA Backsheet'!$D$5:$CB$183,M$9,FALSE))),"")</f>
        <v>6897.8398626992357</v>
      </c>
      <c r="N77" s="103">
        <f ca="1">IFERROR(IF((VLOOKUP($E77,'Adj NEA Backsheet'!$D$5:$CB$183,N$9,FALSE))="","",(VLOOKUP($E77,'Adj NEA Backsheet'!$D$5:$CB$183,N$9,FALSE))),"")</f>
        <v>6898.840855278354</v>
      </c>
      <c r="O77" s="151">
        <f ca="1">IFERROR(IF((VLOOKUP($E77,'Adj NEA Backsheet'!$D$5:$CB$183,O$9,FALSE))="","",(VLOOKUP($E77,'Adj NEA Backsheet'!$D$5:$CB$183,O$9,FALSE))),"")</f>
        <v>6416.8629284332392</v>
      </c>
      <c r="P77" s="102">
        <f ca="1">IFERROR(IF((VLOOKUP($E77,'Adj NEA Backsheet'!$D$5:$CB$183,P$9,FALSE))="","",(VLOOKUP($E77,'Adj NEA Backsheet'!$D$5:$CB$183,P$9,FALSE))),"")</f>
        <v>6431.3773208304438</v>
      </c>
      <c r="Q77" s="103">
        <f ca="1">IFERROR(IF((VLOOKUP($E77,'NEA Backsheet'!$D$5:$CB$183,Q$9,FALSE))="","",(VLOOKUP($E77,'NEA Backsheet'!$D$5:$CB$183,Q$9,FALSE))),"")</f>
        <v>6857.2996632449749</v>
      </c>
      <c r="R77" s="194">
        <f ca="1">IFERROR(IF((VLOOKUP($E77,'NEA Backsheet'!$D$5:$CB$183,R$9,FALSE))="","",(VLOOKUP($E77,'NEA Backsheet'!$D$5:$CB$183,R$9,FALSE))),"")</f>
        <v>6736.1795611717462</v>
      </c>
    </row>
    <row r="78" spans="1:18" ht="15" customHeight="1" x14ac:dyDescent="0.3">
      <c r="A78" s="41">
        <v>64</v>
      </c>
      <c r="B78" s="77" t="str">
        <f ca="1">IFERROR(IF((VLOOKUP($E78,'Org List'!$AJ$10:$AL$190,3,FALSE))="","",(VLOOKUP($E78,'Org List'!$AJ$10:$AL$190,3,FALSE))),"")</f>
        <v>Midlands Commissioning Region</v>
      </c>
      <c r="C78" s="78" t="str">
        <f ca="1">IFERROR(IF((VLOOKUP($E78,'Org List'!$AO$10:$AQ$190,3,FALSE))="","",(VLOOKUP($E78,'Org List'!$AO$10:$AQ$190,3,FALSE))),"")</f>
        <v>East Midlands Region</v>
      </c>
      <c r="D78" s="93" t="str">
        <f ca="1">IFERROR(IF((VLOOKUP($E78,'Org List'!$AT$10:$AV$190,3,FALSE))="","",(VLOOKUP($E78,'Org List'!$AT$10:$AV$190,3,FALSE))),"")</f>
        <v>NHS England Midlands (North Midlands)</v>
      </c>
      <c r="E78" s="77" t="str">
        <f t="shared" ref="E78:E109" ca="1" si="2">IF($A78&gt;$U$5-1,"",INDIRECT("'Comms by AT'!D"&amp;$A78+$U$4))</f>
        <v>E10000007</v>
      </c>
      <c r="F78" s="79" t="str">
        <f ca="1">IF(E78="","",VLOOKUP(E78,'Org List'!$J$9:$K$640,2,0))</f>
        <v>Derbyshire</v>
      </c>
      <c r="G78" s="100">
        <f ca="1">IFERROR(IF((VLOOKUP($E78,'Adj NEA Backsheet'!$D$5:$CB$183,G$9,FALSE))="","",(VLOOKUP($E78,'Adj NEA Backsheet'!$D$5:$CB$183,G$9,FALSE))),"")</f>
        <v>21310.706142042018</v>
      </c>
      <c r="H78" s="101">
        <f ca="1">IFERROR(IF((VLOOKUP($E78,'Adj NEA Backsheet'!$D$5:$CB$183,H$9,FALSE))="","",(VLOOKUP($E78,'Adj NEA Backsheet'!$D$5:$CB$183,H$9,FALSE))),"")</f>
        <v>21250.599237193303</v>
      </c>
      <c r="I78" s="101">
        <f ca="1">IFERROR(IF((VLOOKUP($E78,'Adj NEA Backsheet'!$D$5:$CB$183,I$9,FALSE))="","",(VLOOKUP($E78,'Adj NEA Backsheet'!$D$5:$CB$183,I$9,FALSE))),"")</f>
        <v>22518.967902639746</v>
      </c>
      <c r="J78" s="102">
        <f ca="1">IFERROR(IF((VLOOKUP($E78,'Adj NEA Backsheet'!$D$5:$CB$183,J$9,FALSE))="","",(VLOOKUP($E78,'Adj NEA Backsheet'!$D$5:$CB$183,J$9,FALSE))),"")</f>
        <v>22397.758360382577</v>
      </c>
      <c r="K78" s="100">
        <f ca="1">IFERROR(IF((VLOOKUP($E78,'Adj NEA Backsheet'!$D$5:$CB$183,K$9,FALSE))="","",(VLOOKUP($E78,'Adj NEA Backsheet'!$D$5:$CB$183,K$9,FALSE))),"")</f>
        <v>22627.074494416614</v>
      </c>
      <c r="L78" s="101">
        <f ca="1">IFERROR(IF((VLOOKUP($E78,'Adj NEA Backsheet'!$D$5:$CB$183,L$9,FALSE))="","",(VLOOKUP($E78,'Adj NEA Backsheet'!$D$5:$CB$183,L$9,FALSE))),"")</f>
        <v>22270.219717953438</v>
      </c>
      <c r="M78" s="101">
        <f ca="1">IFERROR(IF((VLOOKUP($E78,'Adj NEA Backsheet'!$D$5:$CB$183,M$9,FALSE))="","",(VLOOKUP($E78,'Adj NEA Backsheet'!$D$5:$CB$183,M$9,FALSE))),"")</f>
        <v>23128.933787972037</v>
      </c>
      <c r="N78" s="103">
        <f ca="1">IFERROR(IF((VLOOKUP($E78,'Adj NEA Backsheet'!$D$5:$CB$183,N$9,FALSE))="","",(VLOOKUP($E78,'Adj NEA Backsheet'!$D$5:$CB$183,N$9,FALSE))),"")</f>
        <v>23170.178670054956</v>
      </c>
      <c r="O78" s="151">
        <f ca="1">IFERROR(IF((VLOOKUP($E78,'Adj NEA Backsheet'!$D$5:$CB$183,O$9,FALSE))="","",(VLOOKUP($E78,'Adj NEA Backsheet'!$D$5:$CB$183,O$9,FALSE))),"")</f>
        <v>21575.62326535453</v>
      </c>
      <c r="P78" s="102">
        <f ca="1">IFERROR(IF((VLOOKUP($E78,'Adj NEA Backsheet'!$D$5:$CB$183,P$9,FALSE))="","",(VLOOKUP($E78,'Adj NEA Backsheet'!$D$5:$CB$183,P$9,FALSE))),"")</f>
        <v>22025.627590679123</v>
      </c>
      <c r="Q78" s="103">
        <f ca="1">IFERROR(IF((VLOOKUP($E78,'NEA Backsheet'!$D$5:$CB$183,Q$9,FALSE))="","",(VLOOKUP($E78,'NEA Backsheet'!$D$5:$CB$183,Q$9,FALSE))),"")</f>
        <v>23191.788334540171</v>
      </c>
      <c r="R78" s="194">
        <f ca="1">IFERROR(IF((VLOOKUP($E78,'NEA Backsheet'!$D$5:$CB$183,R$9,FALSE))="","",(VLOOKUP($E78,'NEA Backsheet'!$D$5:$CB$183,R$9,FALSE))),"")</f>
        <v>22719.014207420823</v>
      </c>
    </row>
    <row r="79" spans="1:18" ht="15" customHeight="1" x14ac:dyDescent="0.3">
      <c r="A79" s="41">
        <v>65</v>
      </c>
      <c r="B79" s="77" t="str">
        <f ca="1">IFERROR(IF((VLOOKUP($E79,'Org List'!$AJ$10:$AL$190,3,FALSE))="","",(VLOOKUP($E79,'Org List'!$AJ$10:$AL$190,3,FALSE))),"")</f>
        <v>South West England Commissioning Region</v>
      </c>
      <c r="C79" s="78" t="str">
        <f ca="1">IFERROR(IF((VLOOKUP($E79,'Org List'!$AO$10:$AQ$190,3,FALSE))="","",(VLOOKUP($E79,'Org List'!$AO$10:$AQ$190,3,FALSE))),"")</f>
        <v>South West Region</v>
      </c>
      <c r="D79" s="93" t="str">
        <f ca="1">IFERROR(IF((VLOOKUP($E79,'Org List'!$AT$10:$AV$190,3,FALSE))="","",(VLOOKUP($E79,'Org List'!$AT$10:$AV$190,3,FALSE))),"")</f>
        <v>NHS England South West (South West South)</v>
      </c>
      <c r="E79" s="77" t="str">
        <f t="shared" ca="1" si="2"/>
        <v>E10000008</v>
      </c>
      <c r="F79" s="79" t="str">
        <f ca="1">IF(E79="","",VLOOKUP(E79,'Org List'!$J$9:$K$640,2,0))</f>
        <v>Devon</v>
      </c>
      <c r="G79" s="100">
        <f ca="1">IFERROR(IF((VLOOKUP($E79,'Adj NEA Backsheet'!$D$5:$CB$183,G$9,FALSE))="","",(VLOOKUP($E79,'Adj NEA Backsheet'!$D$5:$CB$183,G$9,FALSE))),"")</f>
        <v>20729.247446820158</v>
      </c>
      <c r="H79" s="101">
        <f ca="1">IFERROR(IF((VLOOKUP($E79,'Adj NEA Backsheet'!$D$5:$CB$183,H$9,FALSE))="","",(VLOOKUP($E79,'Adj NEA Backsheet'!$D$5:$CB$183,H$9,FALSE))),"")</f>
        <v>20630.535576394352</v>
      </c>
      <c r="I79" s="101">
        <f ca="1">IFERROR(IF((VLOOKUP($E79,'Adj NEA Backsheet'!$D$5:$CB$183,I$9,FALSE))="","",(VLOOKUP($E79,'Adj NEA Backsheet'!$D$5:$CB$183,I$9,FALSE))),"")</f>
        <v>22240.702963642081</v>
      </c>
      <c r="J79" s="102">
        <f ca="1">IFERROR(IF((VLOOKUP($E79,'Adj NEA Backsheet'!$D$5:$CB$183,J$9,FALSE))="","",(VLOOKUP($E79,'Adj NEA Backsheet'!$D$5:$CB$183,J$9,FALSE))),"")</f>
        <v>21675.469289728484</v>
      </c>
      <c r="K79" s="100">
        <f ca="1">IFERROR(IF((VLOOKUP($E79,'Adj NEA Backsheet'!$D$5:$CB$183,K$9,FALSE))="","",(VLOOKUP($E79,'Adj NEA Backsheet'!$D$5:$CB$183,K$9,FALSE))),"")</f>
        <v>21868.629819877002</v>
      </c>
      <c r="L79" s="101">
        <f ca="1">IFERROR(IF((VLOOKUP($E79,'Adj NEA Backsheet'!$D$5:$CB$183,L$9,FALSE))="","",(VLOOKUP($E79,'Adj NEA Backsheet'!$D$5:$CB$183,L$9,FALSE))),"")</f>
        <v>21747.005340875956</v>
      </c>
      <c r="M79" s="101">
        <f ca="1">IFERROR(IF((VLOOKUP($E79,'Adj NEA Backsheet'!$D$5:$CB$183,M$9,FALSE))="","",(VLOOKUP($E79,'Adj NEA Backsheet'!$D$5:$CB$183,M$9,FALSE))),"")</f>
        <v>22848.009351267669</v>
      </c>
      <c r="N79" s="103">
        <f ca="1">IFERROR(IF((VLOOKUP($E79,'Adj NEA Backsheet'!$D$5:$CB$183,N$9,FALSE))="","",(VLOOKUP($E79,'Adj NEA Backsheet'!$D$5:$CB$183,N$9,FALSE))),"")</f>
        <v>22655.665233404383</v>
      </c>
      <c r="O79" s="151">
        <f ca="1">IFERROR(IF((VLOOKUP($E79,'Adj NEA Backsheet'!$D$5:$CB$183,O$9,FALSE))="","",(VLOOKUP($E79,'Adj NEA Backsheet'!$D$5:$CB$183,O$9,FALSE))),"")</f>
        <v>21591.135373155143</v>
      </c>
      <c r="P79" s="102">
        <f ca="1">IFERROR(IF((VLOOKUP($E79,'Adj NEA Backsheet'!$D$5:$CB$183,P$9,FALSE))="","",(VLOOKUP($E79,'Adj NEA Backsheet'!$D$5:$CB$183,P$9,FALSE))),"")</f>
        <v>20881.314626369975</v>
      </c>
      <c r="Q79" s="103">
        <f ca="1">IFERROR(IF((VLOOKUP($E79,'NEA Backsheet'!$D$5:$CB$183,Q$9,FALSE))="","",(VLOOKUP($E79,'NEA Backsheet'!$D$5:$CB$183,Q$9,FALSE))),"")</f>
        <v>22490.991764707345</v>
      </c>
      <c r="R79" s="194">
        <f ca="1">IFERROR(IF((VLOOKUP($E79,'NEA Backsheet'!$D$5:$CB$183,R$9,FALSE))="","",(VLOOKUP($E79,'NEA Backsheet'!$D$5:$CB$183,R$9,FALSE))),"")</f>
        <v>21930.603642049908</v>
      </c>
    </row>
    <row r="80" spans="1:18" ht="15" customHeight="1" x14ac:dyDescent="0.3">
      <c r="A80" s="41">
        <v>66</v>
      </c>
      <c r="B80" s="77" t="str">
        <f ca="1">IFERROR(IF((VLOOKUP($E80,'Org List'!$AJ$10:$AL$190,3,FALSE))="","",(VLOOKUP($E80,'Org List'!$AJ$10:$AL$190,3,FALSE))),"")</f>
        <v>North East and Yorkshire Commissioning Region</v>
      </c>
      <c r="C80" s="78" t="str">
        <f ca="1">IFERROR(IF((VLOOKUP($E80,'Org List'!$AO$10:$AQ$190,3,FALSE))="","",(VLOOKUP($E80,'Org List'!$AO$10:$AQ$190,3,FALSE))),"")</f>
        <v>Yorkshire and The Humber Region</v>
      </c>
      <c r="D80" s="93" t="str">
        <f ca="1">IFERROR(IF((VLOOKUP($E80,'Org List'!$AT$10:$AV$190,3,FALSE))="","",(VLOOKUP($E80,'Org List'!$AT$10:$AV$190,3,FALSE))),"")</f>
        <v>NHS England North East and Yokrshire (Yorkshire And Humber)</v>
      </c>
      <c r="E80" s="77" t="str">
        <f t="shared" ca="1" si="2"/>
        <v>E08000017</v>
      </c>
      <c r="F80" s="79" t="str">
        <f ca="1">IF(E80="","",VLOOKUP(E80,'Org List'!$J$9:$K$640,2,0))</f>
        <v>Doncaster</v>
      </c>
      <c r="G80" s="100">
        <f ca="1">IFERROR(IF((VLOOKUP($E80,'Adj NEA Backsheet'!$D$5:$CB$183,G$9,FALSE))="","",(VLOOKUP($E80,'Adj NEA Backsheet'!$D$5:$CB$183,G$9,FALSE))),"")</f>
        <v>9386.0834593693289</v>
      </c>
      <c r="H80" s="101">
        <f ca="1">IFERROR(IF((VLOOKUP($E80,'Adj NEA Backsheet'!$D$5:$CB$183,H$9,FALSE))="","",(VLOOKUP($E80,'Adj NEA Backsheet'!$D$5:$CB$183,H$9,FALSE))),"")</f>
        <v>9452.7061723148963</v>
      </c>
      <c r="I80" s="101">
        <f ca="1">IFERROR(IF((VLOOKUP($E80,'Adj NEA Backsheet'!$D$5:$CB$183,I$9,FALSE))="","",(VLOOKUP($E80,'Adj NEA Backsheet'!$D$5:$CB$183,I$9,FALSE))),"")</f>
        <v>9379.2188851691062</v>
      </c>
      <c r="J80" s="102">
        <f ca="1">IFERROR(IF((VLOOKUP($E80,'Adj NEA Backsheet'!$D$5:$CB$183,J$9,FALSE))="","",(VLOOKUP($E80,'Adj NEA Backsheet'!$D$5:$CB$183,J$9,FALSE))),"")</f>
        <v>9763.3964727877428</v>
      </c>
      <c r="K80" s="100">
        <f ca="1">IFERROR(IF((VLOOKUP($E80,'Adj NEA Backsheet'!$D$5:$CB$183,K$9,FALSE))="","",(VLOOKUP($E80,'Adj NEA Backsheet'!$D$5:$CB$183,K$9,FALSE))),"")</f>
        <v>9178.6118007473542</v>
      </c>
      <c r="L80" s="101">
        <f ca="1">IFERROR(IF((VLOOKUP($E80,'Adj NEA Backsheet'!$D$5:$CB$183,L$9,FALSE))="","",(VLOOKUP($E80,'Adj NEA Backsheet'!$D$5:$CB$183,L$9,FALSE))),"")</f>
        <v>9297.2642632707721</v>
      </c>
      <c r="M80" s="101">
        <f ca="1">IFERROR(IF((VLOOKUP($E80,'Adj NEA Backsheet'!$D$5:$CB$183,M$9,FALSE))="","",(VLOOKUP($E80,'Adj NEA Backsheet'!$D$5:$CB$183,M$9,FALSE))),"")</f>
        <v>9435.9146851245641</v>
      </c>
      <c r="N80" s="103">
        <f ca="1">IFERROR(IF((VLOOKUP($E80,'Adj NEA Backsheet'!$D$5:$CB$183,N$9,FALSE))="","",(VLOOKUP($E80,'Adj NEA Backsheet'!$D$5:$CB$183,N$9,FALSE))),"")</f>
        <v>10362.184157622381</v>
      </c>
      <c r="O80" s="151">
        <f ca="1">IFERROR(IF((VLOOKUP($E80,'Adj NEA Backsheet'!$D$5:$CB$183,O$9,FALSE))="","",(VLOOKUP($E80,'Adj NEA Backsheet'!$D$5:$CB$183,O$9,FALSE))),"")</f>
        <v>9274.7864357296803</v>
      </c>
      <c r="P80" s="102">
        <f ca="1">IFERROR(IF((VLOOKUP($E80,'Adj NEA Backsheet'!$D$5:$CB$183,P$9,FALSE))="","",(VLOOKUP($E80,'Adj NEA Backsheet'!$D$5:$CB$183,P$9,FALSE))),"")</f>
        <v>9357.0591429674787</v>
      </c>
      <c r="Q80" s="103">
        <f ca="1">IFERROR(IF((VLOOKUP($E80,'NEA Backsheet'!$D$5:$CB$183,Q$9,FALSE))="","",(VLOOKUP($E80,'NEA Backsheet'!$D$5:$CB$183,Q$9,FALSE))),"")</f>
        <v>9603.2265520479959</v>
      </c>
      <c r="R80" s="194">
        <f ca="1">IFERROR(IF((VLOOKUP($E80,'NEA Backsheet'!$D$5:$CB$183,R$9,FALSE))="","",(VLOOKUP($E80,'NEA Backsheet'!$D$5:$CB$183,R$9,FALSE))),"")</f>
        <v>9237.6331256781486</v>
      </c>
    </row>
    <row r="81" spans="1:18" ht="15" customHeight="1" x14ac:dyDescent="0.3">
      <c r="A81" s="41">
        <v>67</v>
      </c>
      <c r="B81" s="77" t="str">
        <f ca="1">IFERROR(IF((VLOOKUP($E81,'Org List'!$AJ$10:$AL$190,3,FALSE))="","",(VLOOKUP($E81,'Org List'!$AJ$10:$AL$190,3,FALSE))),"")</f>
        <v>South West England Commissioning Region</v>
      </c>
      <c r="C81" s="78" t="str">
        <f ca="1">IFERROR(IF((VLOOKUP($E81,'Org List'!$AO$10:$AQ$190,3,FALSE))="","",(VLOOKUP($E81,'Org List'!$AO$10:$AQ$190,3,FALSE))),"")</f>
        <v>South West Region</v>
      </c>
      <c r="D81" s="93" t="str">
        <f ca="1">IFERROR(IF((VLOOKUP($E81,'Org List'!$AT$10:$AV$190,3,FALSE))="","",(VLOOKUP($E81,'Org List'!$AT$10:$AV$190,3,FALSE))),"")</f>
        <v>NHS England South West (South West South)</v>
      </c>
      <c r="E81" s="77" t="str">
        <f t="shared" ca="1" si="2"/>
        <v>E06000059</v>
      </c>
      <c r="F81" s="79" t="str">
        <f ca="1">IF(E81="","",VLOOKUP(E81,'Org List'!$J$9:$K$640,2,0))</f>
        <v>Dorset</v>
      </c>
      <c r="G81" s="100" t="str">
        <f ca="1">IFERROR(IF((VLOOKUP($E81,'Adj NEA Backsheet'!$D$5:$CB$183,G$9,FALSE))="","",(VLOOKUP($E81,'Adj NEA Backsheet'!$D$5:$CB$183,G$9,FALSE))),"")</f>
        <v/>
      </c>
      <c r="H81" s="101" t="str">
        <f ca="1">IFERROR(IF((VLOOKUP($E81,'Adj NEA Backsheet'!$D$5:$CB$183,H$9,FALSE))="","",(VLOOKUP($E81,'Adj NEA Backsheet'!$D$5:$CB$183,H$9,FALSE))),"")</f>
        <v/>
      </c>
      <c r="I81" s="101" t="str">
        <f ca="1">IFERROR(IF((VLOOKUP($E81,'Adj NEA Backsheet'!$D$5:$CB$183,I$9,FALSE))="","",(VLOOKUP($E81,'Adj NEA Backsheet'!$D$5:$CB$183,I$9,FALSE))),"")</f>
        <v/>
      </c>
      <c r="J81" s="102" t="str">
        <f ca="1">IFERROR(IF((VLOOKUP($E81,'Adj NEA Backsheet'!$D$5:$CB$183,J$9,FALSE))="","",(VLOOKUP($E81,'Adj NEA Backsheet'!$D$5:$CB$183,J$9,FALSE))),"")</f>
        <v/>
      </c>
      <c r="K81" s="100" t="str">
        <f ca="1">IFERROR(IF((VLOOKUP($E81,'Adj NEA Backsheet'!$D$5:$CB$183,K$9,FALSE))="","",(VLOOKUP($E81,'Adj NEA Backsheet'!$D$5:$CB$183,K$9,FALSE))),"")</f>
        <v/>
      </c>
      <c r="L81" s="101" t="str">
        <f ca="1">IFERROR(IF((VLOOKUP($E81,'Adj NEA Backsheet'!$D$5:$CB$183,L$9,FALSE))="","",(VLOOKUP($E81,'Adj NEA Backsheet'!$D$5:$CB$183,L$9,FALSE))),"")</f>
        <v/>
      </c>
      <c r="M81" s="101" t="str">
        <f ca="1">IFERROR(IF((VLOOKUP($E81,'Adj NEA Backsheet'!$D$5:$CB$183,M$9,FALSE))="","",(VLOOKUP($E81,'Adj NEA Backsheet'!$D$5:$CB$183,M$9,FALSE))),"")</f>
        <v/>
      </c>
      <c r="N81" s="103" t="str">
        <f ca="1">IFERROR(IF((VLOOKUP($E81,'Adj NEA Backsheet'!$D$5:$CB$183,N$9,FALSE))="","",(VLOOKUP($E81,'Adj NEA Backsheet'!$D$5:$CB$183,N$9,FALSE))),"")</f>
        <v/>
      </c>
      <c r="O81" s="151" t="str">
        <f ca="1">IFERROR(IF((VLOOKUP($E81,'Adj NEA Backsheet'!$D$5:$CB$183,O$9,FALSE))="","",(VLOOKUP($E81,'Adj NEA Backsheet'!$D$5:$CB$183,O$9,FALSE))),"")</f>
        <v/>
      </c>
      <c r="P81" s="102" t="str">
        <f ca="1">IFERROR(IF((VLOOKUP($E81,'Adj NEA Backsheet'!$D$5:$CB$183,P$9,FALSE))="","",(VLOOKUP($E81,'Adj NEA Backsheet'!$D$5:$CB$183,P$9,FALSE))),"")</f>
        <v/>
      </c>
      <c r="Q81" s="103" t="str">
        <f ca="1">IFERROR(IF((VLOOKUP($E81,'NEA Backsheet'!$D$5:$CB$183,Q$9,FALSE))="","",(VLOOKUP($E81,'NEA Backsheet'!$D$5:$CB$183,Q$9,FALSE))),"")</f>
        <v/>
      </c>
      <c r="R81" s="194" t="str">
        <f ca="1">IFERROR(IF((VLOOKUP($E81,'NEA Backsheet'!$D$5:$CB$183,R$9,FALSE))="","",(VLOOKUP($E81,'NEA Backsheet'!$D$5:$CB$183,R$9,FALSE))),"")</f>
        <v/>
      </c>
    </row>
    <row r="82" spans="1:18" ht="15" customHeight="1" x14ac:dyDescent="0.3">
      <c r="A82" s="41">
        <v>68</v>
      </c>
      <c r="B82" s="77" t="str">
        <f ca="1">IFERROR(IF((VLOOKUP($E82,'Org List'!$AJ$10:$AL$190,3,FALSE))="","",(VLOOKUP($E82,'Org List'!$AJ$10:$AL$190,3,FALSE))),"")</f>
        <v>Midlands Commissioning Region</v>
      </c>
      <c r="C82" s="78" t="str">
        <f ca="1">IFERROR(IF((VLOOKUP($E82,'Org List'!$AO$10:$AQ$190,3,FALSE))="","",(VLOOKUP($E82,'Org List'!$AO$10:$AQ$190,3,FALSE))),"")</f>
        <v>West Midlands Region</v>
      </c>
      <c r="D82" s="93" t="str">
        <f ca="1">IFERROR(IF((VLOOKUP($E82,'Org List'!$AT$10:$AV$190,3,FALSE))="","",(VLOOKUP($E82,'Org List'!$AT$10:$AV$190,3,FALSE))),"")</f>
        <v>NHS England Midlands (West Midlands)</v>
      </c>
      <c r="E82" s="77" t="str">
        <f t="shared" ca="1" si="2"/>
        <v>E08000027</v>
      </c>
      <c r="F82" s="79" t="str">
        <f ca="1">IF(E82="","",VLOOKUP(E82,'Org List'!$J$9:$K$640,2,0))</f>
        <v>Dudley</v>
      </c>
      <c r="G82" s="100">
        <f ca="1">IFERROR(IF((VLOOKUP($E82,'Adj NEA Backsheet'!$D$5:$CB$183,G$9,FALSE))="","",(VLOOKUP($E82,'Adj NEA Backsheet'!$D$5:$CB$183,G$9,FALSE))),"")</f>
        <v>10914.321837843931</v>
      </c>
      <c r="H82" s="101">
        <f ca="1">IFERROR(IF((VLOOKUP($E82,'Adj NEA Backsheet'!$D$5:$CB$183,H$9,FALSE))="","",(VLOOKUP($E82,'Adj NEA Backsheet'!$D$5:$CB$183,H$9,FALSE))),"")</f>
        <v>9931.2071101770143</v>
      </c>
      <c r="I82" s="101">
        <f ca="1">IFERROR(IF((VLOOKUP($E82,'Adj NEA Backsheet'!$D$5:$CB$183,I$9,FALSE))="","",(VLOOKUP($E82,'Adj NEA Backsheet'!$D$5:$CB$183,I$9,FALSE))),"")</f>
        <v>8086.6394725639439</v>
      </c>
      <c r="J82" s="102">
        <f ca="1">IFERROR(IF((VLOOKUP($E82,'Adj NEA Backsheet'!$D$5:$CB$183,J$9,FALSE))="","",(VLOOKUP($E82,'Adj NEA Backsheet'!$D$5:$CB$183,J$9,FALSE))),"")</f>
        <v>7800.9326993903887</v>
      </c>
      <c r="K82" s="100">
        <f ca="1">IFERROR(IF((VLOOKUP($E82,'Adj NEA Backsheet'!$D$5:$CB$183,K$9,FALSE))="","",(VLOOKUP($E82,'Adj NEA Backsheet'!$D$5:$CB$183,K$9,FALSE))),"")</f>
        <v>8642.1301178647791</v>
      </c>
      <c r="L82" s="101">
        <f ca="1">IFERROR(IF((VLOOKUP($E82,'Adj NEA Backsheet'!$D$5:$CB$183,L$9,FALSE))="","",(VLOOKUP($E82,'Adj NEA Backsheet'!$D$5:$CB$183,L$9,FALSE))),"")</f>
        <v>8626.5448303205703</v>
      </c>
      <c r="M82" s="101">
        <f ca="1">IFERROR(IF((VLOOKUP($E82,'Adj NEA Backsheet'!$D$5:$CB$183,M$9,FALSE))="","",(VLOOKUP($E82,'Adj NEA Backsheet'!$D$5:$CB$183,M$9,FALSE))),"")</f>
        <v>8682.0017783315525</v>
      </c>
      <c r="N82" s="103">
        <f ca="1">IFERROR(IF((VLOOKUP($E82,'Adj NEA Backsheet'!$D$5:$CB$183,N$9,FALSE))="","",(VLOOKUP($E82,'Adj NEA Backsheet'!$D$5:$CB$183,N$9,FALSE))),"")</f>
        <v>8418.3309438752021</v>
      </c>
      <c r="O82" s="151">
        <f ca="1">IFERROR(IF((VLOOKUP($E82,'Adj NEA Backsheet'!$D$5:$CB$183,O$9,FALSE))="","",(VLOOKUP($E82,'Adj NEA Backsheet'!$D$5:$CB$183,O$9,FALSE))),"")</f>
        <v>7874.2458626254247</v>
      </c>
      <c r="P82" s="102">
        <f ca="1">IFERROR(IF((VLOOKUP($E82,'Adj NEA Backsheet'!$D$5:$CB$183,P$9,FALSE))="","",(VLOOKUP($E82,'Adj NEA Backsheet'!$D$5:$CB$183,P$9,FALSE))),"")</f>
        <v>8235.8443689755695</v>
      </c>
      <c r="Q82" s="103">
        <f ca="1">IFERROR(IF((VLOOKUP($E82,'NEA Backsheet'!$D$5:$CB$183,Q$9,FALSE))="","",(VLOOKUP($E82,'NEA Backsheet'!$D$5:$CB$183,Q$9,FALSE))),"")</f>
        <v>8507.1083780657646</v>
      </c>
      <c r="R82" s="194">
        <f ca="1">IFERROR(IF((VLOOKUP($E82,'NEA Backsheet'!$D$5:$CB$183,R$9,FALSE))="","",(VLOOKUP($E82,'NEA Backsheet'!$D$5:$CB$183,R$9,FALSE))),"")</f>
        <v>8037.8647388796771</v>
      </c>
    </row>
    <row r="83" spans="1:18" ht="15" customHeight="1" x14ac:dyDescent="0.3">
      <c r="A83" s="41">
        <v>69</v>
      </c>
      <c r="B83" s="77" t="str">
        <f ca="1">IFERROR(IF((VLOOKUP($E83,'Org List'!$AJ$10:$AL$190,3,FALSE))="","",(VLOOKUP($E83,'Org List'!$AJ$10:$AL$190,3,FALSE))),"")</f>
        <v>London Commissioning Region</v>
      </c>
      <c r="C83" s="78" t="str">
        <f ca="1">IFERROR(IF((VLOOKUP($E83,'Org List'!$AO$10:$AQ$190,3,FALSE))="","",(VLOOKUP($E83,'Org List'!$AO$10:$AQ$190,3,FALSE))),"")</f>
        <v>London Region</v>
      </c>
      <c r="D83" s="93" t="str">
        <f ca="1">IFERROR(IF((VLOOKUP($E83,'Org List'!$AT$10:$AV$190,3,FALSE))="","",(VLOOKUP($E83,'Org List'!$AT$10:$AV$190,3,FALSE))),"")</f>
        <v>NHS England London</v>
      </c>
      <c r="E83" s="77" t="str">
        <f t="shared" ca="1" si="2"/>
        <v>E09000009</v>
      </c>
      <c r="F83" s="79" t="str">
        <f ca="1">IF(E83="","",VLOOKUP(E83,'Org List'!$J$9:$K$640,2,0))</f>
        <v>Ealing</v>
      </c>
      <c r="G83" s="100">
        <f ca="1">IFERROR(IF((VLOOKUP($E83,'Adj NEA Backsheet'!$D$5:$CB$183,G$9,FALSE))="","",(VLOOKUP($E83,'Adj NEA Backsheet'!$D$5:$CB$183,G$9,FALSE))),"")</f>
        <v>8898.2362128022869</v>
      </c>
      <c r="H83" s="101">
        <f ca="1">IFERROR(IF((VLOOKUP($E83,'Adj NEA Backsheet'!$D$5:$CB$183,H$9,FALSE))="","",(VLOOKUP($E83,'Adj NEA Backsheet'!$D$5:$CB$183,H$9,FALSE))),"")</f>
        <v>8828.1148216596357</v>
      </c>
      <c r="I83" s="101">
        <f ca="1">IFERROR(IF((VLOOKUP($E83,'Adj NEA Backsheet'!$D$5:$CB$183,I$9,FALSE))="","",(VLOOKUP($E83,'Adj NEA Backsheet'!$D$5:$CB$183,I$9,FALSE))),"")</f>
        <v>8845.2309131357233</v>
      </c>
      <c r="J83" s="102">
        <f ca="1">IFERROR(IF((VLOOKUP($E83,'Adj NEA Backsheet'!$D$5:$CB$183,J$9,FALSE))="","",(VLOOKUP($E83,'Adj NEA Backsheet'!$D$5:$CB$183,J$9,FALSE))),"")</f>
        <v>8929.2003031660715</v>
      </c>
      <c r="K83" s="100">
        <f ca="1">IFERROR(IF((VLOOKUP($E83,'Adj NEA Backsheet'!$D$5:$CB$183,K$9,FALSE))="","",(VLOOKUP($E83,'Adj NEA Backsheet'!$D$5:$CB$183,K$9,FALSE))),"")</f>
        <v>9221.6079323285412</v>
      </c>
      <c r="L83" s="101">
        <f ca="1">IFERROR(IF((VLOOKUP($E83,'Adj NEA Backsheet'!$D$5:$CB$183,L$9,FALSE))="","",(VLOOKUP($E83,'Adj NEA Backsheet'!$D$5:$CB$183,L$9,FALSE))),"")</f>
        <v>9060.0120292087795</v>
      </c>
      <c r="M83" s="101">
        <f ca="1">IFERROR(IF((VLOOKUP($E83,'Adj NEA Backsheet'!$D$5:$CB$183,M$9,FALSE))="","",(VLOOKUP($E83,'Adj NEA Backsheet'!$D$5:$CB$183,M$9,FALSE))),"")</f>
        <v>9165.0924261251039</v>
      </c>
      <c r="N83" s="103">
        <f ca="1">IFERROR(IF((VLOOKUP($E83,'Adj NEA Backsheet'!$D$5:$CB$183,N$9,FALSE))="","",(VLOOKUP($E83,'Adj NEA Backsheet'!$D$5:$CB$183,N$9,FALSE))),"")</f>
        <v>9036.8534522526061</v>
      </c>
      <c r="O83" s="151">
        <f ca="1">IFERROR(IF((VLOOKUP($E83,'Adj NEA Backsheet'!$D$5:$CB$183,O$9,FALSE))="","",(VLOOKUP($E83,'Adj NEA Backsheet'!$D$5:$CB$183,O$9,FALSE))),"")</f>
        <v>8915.4818238806201</v>
      </c>
      <c r="P83" s="102">
        <f ca="1">IFERROR(IF((VLOOKUP($E83,'Adj NEA Backsheet'!$D$5:$CB$183,P$9,FALSE))="","",(VLOOKUP($E83,'Adj NEA Backsheet'!$D$5:$CB$183,P$9,FALSE))),"")</f>
        <v>9185.0001836210358</v>
      </c>
      <c r="Q83" s="103">
        <f ca="1">IFERROR(IF((VLOOKUP($E83,'NEA Backsheet'!$D$5:$CB$183,Q$9,FALSE))="","",(VLOOKUP($E83,'NEA Backsheet'!$D$5:$CB$183,Q$9,FALSE))),"")</f>
        <v>9404.5121212232043</v>
      </c>
      <c r="R83" s="194">
        <f ca="1">IFERROR(IF((VLOOKUP($E83,'NEA Backsheet'!$D$5:$CB$183,R$9,FALSE))="","",(VLOOKUP($E83,'NEA Backsheet'!$D$5:$CB$183,R$9,FALSE))),"")</f>
        <v>9234.3062400231429</v>
      </c>
    </row>
    <row r="84" spans="1:18" ht="15" customHeight="1" x14ac:dyDescent="0.3">
      <c r="A84" s="41">
        <v>70</v>
      </c>
      <c r="B84" s="77" t="str">
        <f ca="1">IFERROR(IF((VLOOKUP($E84,'Org List'!$AJ$10:$AL$190,3,FALSE))="","",(VLOOKUP($E84,'Org List'!$AJ$10:$AL$190,3,FALSE))),"")</f>
        <v>North East and Yorkshire Commissioning Region</v>
      </c>
      <c r="C84" s="78" t="str">
        <f ca="1">IFERROR(IF((VLOOKUP($E84,'Org List'!$AO$10:$AQ$190,3,FALSE))="","",(VLOOKUP($E84,'Org List'!$AO$10:$AQ$190,3,FALSE))),"")</f>
        <v>Yorkshire and The Humber Region</v>
      </c>
      <c r="D84" s="93" t="str">
        <f ca="1">IFERROR(IF((VLOOKUP($E84,'Org List'!$AT$10:$AV$190,3,FALSE))="","",(VLOOKUP($E84,'Org List'!$AT$10:$AV$190,3,FALSE))),"")</f>
        <v>NHS England North East and Yokrshire (Yorkshire And Humber)</v>
      </c>
      <c r="E84" s="77" t="str">
        <f t="shared" ca="1" si="2"/>
        <v>E06000011</v>
      </c>
      <c r="F84" s="79" t="str">
        <f ca="1">IF(E84="","",VLOOKUP(E84,'Org List'!$J$9:$K$640,2,0))</f>
        <v>East Riding of Yorkshire</v>
      </c>
      <c r="G84" s="100">
        <f ca="1">IFERROR(IF((VLOOKUP($E84,'Adj NEA Backsheet'!$D$5:$CB$183,G$9,FALSE))="","",(VLOOKUP($E84,'Adj NEA Backsheet'!$D$5:$CB$183,G$9,FALSE))),"")</f>
        <v>8110.0432005664788</v>
      </c>
      <c r="H84" s="101">
        <f ca="1">IFERROR(IF((VLOOKUP($E84,'Adj NEA Backsheet'!$D$5:$CB$183,H$9,FALSE))="","",(VLOOKUP($E84,'Adj NEA Backsheet'!$D$5:$CB$183,H$9,FALSE))),"")</f>
        <v>7858.1919170120209</v>
      </c>
      <c r="I84" s="101">
        <f ca="1">IFERROR(IF((VLOOKUP($E84,'Adj NEA Backsheet'!$D$5:$CB$183,I$9,FALSE))="","",(VLOOKUP($E84,'Adj NEA Backsheet'!$D$5:$CB$183,I$9,FALSE))),"")</f>
        <v>8538.7927219917237</v>
      </c>
      <c r="J84" s="102">
        <f ca="1">IFERROR(IF((VLOOKUP($E84,'Adj NEA Backsheet'!$D$5:$CB$183,J$9,FALSE))="","",(VLOOKUP($E84,'Adj NEA Backsheet'!$D$5:$CB$183,J$9,FALSE))),"")</f>
        <v>8404.0399387102116</v>
      </c>
      <c r="K84" s="100">
        <f ca="1">IFERROR(IF((VLOOKUP($E84,'Adj NEA Backsheet'!$D$5:$CB$183,K$9,FALSE))="","",(VLOOKUP($E84,'Adj NEA Backsheet'!$D$5:$CB$183,K$9,FALSE))),"")</f>
        <v>8123.3350987987178</v>
      </c>
      <c r="L84" s="101">
        <f ca="1">IFERROR(IF((VLOOKUP($E84,'Adj NEA Backsheet'!$D$5:$CB$183,L$9,FALSE))="","",(VLOOKUP($E84,'Adj NEA Backsheet'!$D$5:$CB$183,L$9,FALSE))),"")</f>
        <v>8098.7024014794333</v>
      </c>
      <c r="M84" s="101">
        <f ca="1">IFERROR(IF((VLOOKUP($E84,'Adj NEA Backsheet'!$D$5:$CB$183,M$9,FALSE))="","",(VLOOKUP($E84,'Adj NEA Backsheet'!$D$5:$CB$183,M$9,FALSE))),"")</f>
        <v>8470.6869481437261</v>
      </c>
      <c r="N84" s="103">
        <f ca="1">IFERROR(IF((VLOOKUP($E84,'Adj NEA Backsheet'!$D$5:$CB$183,N$9,FALSE))="","",(VLOOKUP($E84,'Adj NEA Backsheet'!$D$5:$CB$183,N$9,FALSE))),"")</f>
        <v>8131.9850497074231</v>
      </c>
      <c r="O84" s="151">
        <f ca="1">IFERROR(IF((VLOOKUP($E84,'Adj NEA Backsheet'!$D$5:$CB$183,O$9,FALSE))="","",(VLOOKUP($E84,'Adj NEA Backsheet'!$D$5:$CB$183,O$9,FALSE))),"")</f>
        <v>8197.890346274391</v>
      </c>
      <c r="P84" s="102">
        <f ca="1">IFERROR(IF((VLOOKUP($E84,'Adj NEA Backsheet'!$D$5:$CB$183,P$9,FALSE))="","",(VLOOKUP($E84,'Adj NEA Backsheet'!$D$5:$CB$183,P$9,FALSE))),"")</f>
        <v>8085.0514626534305</v>
      </c>
      <c r="Q84" s="103">
        <f ca="1">IFERROR(IF((VLOOKUP($E84,'NEA Backsheet'!$D$5:$CB$183,Q$9,FALSE))="","",(VLOOKUP($E84,'NEA Backsheet'!$D$5:$CB$183,Q$9,FALSE))),"")</f>
        <v>8753.3063138162379</v>
      </c>
      <c r="R84" s="194">
        <f ca="1">IFERROR(IF((VLOOKUP($E84,'NEA Backsheet'!$D$5:$CB$183,R$9,FALSE))="","",(VLOOKUP($E84,'NEA Backsheet'!$D$5:$CB$183,R$9,FALSE))),"")</f>
        <v>8621.2246559902087</v>
      </c>
    </row>
    <row r="85" spans="1:18" ht="15" customHeight="1" x14ac:dyDescent="0.3">
      <c r="A85" s="41">
        <v>71</v>
      </c>
      <c r="B85" s="77" t="str">
        <f ca="1">IFERROR(IF((VLOOKUP($E85,'Org List'!$AJ$10:$AL$190,3,FALSE))="","",(VLOOKUP($E85,'Org List'!$AJ$10:$AL$190,3,FALSE))),"")</f>
        <v>South East England Commissioning Region</v>
      </c>
      <c r="C85" s="78" t="str">
        <f ca="1">IFERROR(IF((VLOOKUP($E85,'Org List'!$AO$10:$AQ$190,3,FALSE))="","",(VLOOKUP($E85,'Org List'!$AO$10:$AQ$190,3,FALSE))),"")</f>
        <v>South East Region</v>
      </c>
      <c r="D85" s="93" t="str">
        <f ca="1">IFERROR(IF((VLOOKUP($E85,'Org List'!$AT$10:$AV$190,3,FALSE))="","",(VLOOKUP($E85,'Org List'!$AT$10:$AV$190,3,FALSE))),"")</f>
        <v>NHS England South East (Kent, Surrey and Sussex)</v>
      </c>
      <c r="E85" s="77" t="str">
        <f t="shared" ca="1" si="2"/>
        <v>E10000011</v>
      </c>
      <c r="F85" s="79" t="str">
        <f ca="1">IF(E85="","",VLOOKUP(E85,'Org List'!$J$9:$K$640,2,0))</f>
        <v>East Sussex</v>
      </c>
      <c r="G85" s="100">
        <f ca="1">IFERROR(IF((VLOOKUP($E85,'Adj NEA Backsheet'!$D$5:$CB$183,G$9,FALSE))="","",(VLOOKUP($E85,'Adj NEA Backsheet'!$D$5:$CB$183,G$9,FALSE))),"")</f>
        <v>13794.355140136082</v>
      </c>
      <c r="H85" s="101">
        <f ca="1">IFERROR(IF((VLOOKUP($E85,'Adj NEA Backsheet'!$D$5:$CB$183,H$9,FALSE))="","",(VLOOKUP($E85,'Adj NEA Backsheet'!$D$5:$CB$183,H$9,FALSE))),"")</f>
        <v>14516.159806824257</v>
      </c>
      <c r="I85" s="101">
        <f ca="1">IFERROR(IF((VLOOKUP($E85,'Adj NEA Backsheet'!$D$5:$CB$183,I$9,FALSE))="","",(VLOOKUP($E85,'Adj NEA Backsheet'!$D$5:$CB$183,I$9,FALSE))),"")</f>
        <v>15344.450545810429</v>
      </c>
      <c r="J85" s="102">
        <f ca="1">IFERROR(IF((VLOOKUP($E85,'Adj NEA Backsheet'!$D$5:$CB$183,J$9,FALSE))="","",(VLOOKUP($E85,'Adj NEA Backsheet'!$D$5:$CB$183,J$9,FALSE))),"")</f>
        <v>15766.284879779654</v>
      </c>
      <c r="K85" s="100">
        <f ca="1">IFERROR(IF((VLOOKUP($E85,'Adj NEA Backsheet'!$D$5:$CB$183,K$9,FALSE))="","",(VLOOKUP($E85,'Adj NEA Backsheet'!$D$5:$CB$183,K$9,FALSE))),"")</f>
        <v>14935.019054452945</v>
      </c>
      <c r="L85" s="101">
        <f ca="1">IFERROR(IF((VLOOKUP($E85,'Adj NEA Backsheet'!$D$5:$CB$183,L$9,FALSE))="","",(VLOOKUP($E85,'Adj NEA Backsheet'!$D$5:$CB$183,L$9,FALSE))),"")</f>
        <v>15199.27919709366</v>
      </c>
      <c r="M85" s="101">
        <f ca="1">IFERROR(IF((VLOOKUP($E85,'Adj NEA Backsheet'!$D$5:$CB$183,M$9,FALSE))="","",(VLOOKUP($E85,'Adj NEA Backsheet'!$D$5:$CB$183,M$9,FALSE))),"")</f>
        <v>15327.742794160102</v>
      </c>
      <c r="N85" s="103">
        <f ca="1">IFERROR(IF((VLOOKUP($E85,'Adj NEA Backsheet'!$D$5:$CB$183,N$9,FALSE))="","",(VLOOKUP($E85,'Adj NEA Backsheet'!$D$5:$CB$183,N$9,FALSE))),"")</f>
        <v>15066.612056326163</v>
      </c>
      <c r="O85" s="151">
        <f ca="1">IFERROR(IF((VLOOKUP($E85,'Adj NEA Backsheet'!$D$5:$CB$183,O$9,FALSE))="","",(VLOOKUP($E85,'Adj NEA Backsheet'!$D$5:$CB$183,O$9,FALSE))),"")</f>
        <v>15860.187928567133</v>
      </c>
      <c r="P85" s="102">
        <f ca="1">IFERROR(IF((VLOOKUP($E85,'Adj NEA Backsheet'!$D$5:$CB$183,P$9,FALSE))="","",(VLOOKUP($E85,'Adj NEA Backsheet'!$D$5:$CB$183,P$9,FALSE))),"")</f>
        <v>15879.580994294192</v>
      </c>
      <c r="Q85" s="103">
        <f ca="1">IFERROR(IF((VLOOKUP($E85,'NEA Backsheet'!$D$5:$CB$183,Q$9,FALSE))="","",(VLOOKUP($E85,'NEA Backsheet'!$D$5:$CB$183,Q$9,FALSE))),"")</f>
        <v>16486.332838429218</v>
      </c>
      <c r="R85" s="194">
        <f ca="1">IFERROR(IF((VLOOKUP($E85,'NEA Backsheet'!$D$5:$CB$183,R$9,FALSE))="","",(VLOOKUP($E85,'NEA Backsheet'!$D$5:$CB$183,R$9,FALSE))),"")</f>
        <v>16891.606599257364</v>
      </c>
    </row>
    <row r="86" spans="1:18" ht="15" customHeight="1" x14ac:dyDescent="0.3">
      <c r="A86" s="41">
        <v>72</v>
      </c>
      <c r="B86" s="77" t="str">
        <f ca="1">IFERROR(IF((VLOOKUP($E86,'Org List'!$AJ$10:$AL$190,3,FALSE))="","",(VLOOKUP($E86,'Org List'!$AJ$10:$AL$190,3,FALSE))),"")</f>
        <v>London Commissioning Region</v>
      </c>
      <c r="C86" s="78" t="str">
        <f ca="1">IFERROR(IF((VLOOKUP($E86,'Org List'!$AO$10:$AQ$190,3,FALSE))="","",(VLOOKUP($E86,'Org List'!$AO$10:$AQ$190,3,FALSE))),"")</f>
        <v>London Region</v>
      </c>
      <c r="D86" s="93" t="str">
        <f ca="1">IFERROR(IF((VLOOKUP($E86,'Org List'!$AT$10:$AV$190,3,FALSE))="","",(VLOOKUP($E86,'Org List'!$AT$10:$AV$190,3,FALSE))),"")</f>
        <v>NHS England London</v>
      </c>
      <c r="E86" s="77" t="str">
        <f t="shared" ca="1" si="2"/>
        <v>E09000010</v>
      </c>
      <c r="F86" s="79" t="str">
        <f ca="1">IF(E86="","",VLOOKUP(E86,'Org List'!$J$9:$K$640,2,0))</f>
        <v>Enfield</v>
      </c>
      <c r="G86" s="100">
        <f ca="1">IFERROR(IF((VLOOKUP($E86,'Adj NEA Backsheet'!$D$5:$CB$183,G$9,FALSE))="","",(VLOOKUP($E86,'Adj NEA Backsheet'!$D$5:$CB$183,G$9,FALSE))),"")</f>
        <v>7675.8615868349807</v>
      </c>
      <c r="H86" s="101">
        <f ca="1">IFERROR(IF((VLOOKUP($E86,'Adj NEA Backsheet'!$D$5:$CB$183,H$9,FALSE))="","",(VLOOKUP($E86,'Adj NEA Backsheet'!$D$5:$CB$183,H$9,FALSE))),"")</f>
        <v>7567.2165918182427</v>
      </c>
      <c r="I86" s="101">
        <f ca="1">IFERROR(IF((VLOOKUP($E86,'Adj NEA Backsheet'!$D$5:$CB$183,I$9,FALSE))="","",(VLOOKUP($E86,'Adj NEA Backsheet'!$D$5:$CB$183,I$9,FALSE))),"")</f>
        <v>8196.4050888466336</v>
      </c>
      <c r="J86" s="102">
        <f ca="1">IFERROR(IF((VLOOKUP($E86,'Adj NEA Backsheet'!$D$5:$CB$183,J$9,FALSE))="","",(VLOOKUP($E86,'Adj NEA Backsheet'!$D$5:$CB$183,J$9,FALSE))),"")</f>
        <v>8129.5212816129633</v>
      </c>
      <c r="K86" s="100">
        <f ca="1">IFERROR(IF((VLOOKUP($E86,'Adj NEA Backsheet'!$D$5:$CB$183,K$9,FALSE))="","",(VLOOKUP($E86,'Adj NEA Backsheet'!$D$5:$CB$183,K$9,FALSE))),"")</f>
        <v>8041.7054920120827</v>
      </c>
      <c r="L86" s="101">
        <f ca="1">IFERROR(IF((VLOOKUP($E86,'Adj NEA Backsheet'!$D$5:$CB$183,L$9,FALSE))="","",(VLOOKUP($E86,'Adj NEA Backsheet'!$D$5:$CB$183,L$9,FALSE))),"")</f>
        <v>8126.0121102668381</v>
      </c>
      <c r="M86" s="101">
        <f ca="1">IFERROR(IF((VLOOKUP($E86,'Adj NEA Backsheet'!$D$5:$CB$183,M$9,FALSE))="","",(VLOOKUP($E86,'Adj NEA Backsheet'!$D$5:$CB$183,M$9,FALSE))),"")</f>
        <v>8130.5633970325252</v>
      </c>
      <c r="N86" s="103">
        <f ca="1">IFERROR(IF((VLOOKUP($E86,'Adj NEA Backsheet'!$D$5:$CB$183,N$9,FALSE))="","",(VLOOKUP($E86,'Adj NEA Backsheet'!$D$5:$CB$183,N$9,FALSE))),"")</f>
        <v>7949.7885603988116</v>
      </c>
      <c r="O86" s="151">
        <f ca="1">IFERROR(IF((VLOOKUP($E86,'Adj NEA Backsheet'!$D$5:$CB$183,O$9,FALSE))="","",(VLOOKUP($E86,'Adj NEA Backsheet'!$D$5:$CB$183,O$9,FALSE))),"")</f>
        <v>7961.474968631298</v>
      </c>
      <c r="P86" s="102">
        <f ca="1">IFERROR(IF((VLOOKUP($E86,'Adj NEA Backsheet'!$D$5:$CB$183,P$9,FALSE))="","",(VLOOKUP($E86,'Adj NEA Backsheet'!$D$5:$CB$183,P$9,FALSE))),"")</f>
        <v>8020.4923362181835</v>
      </c>
      <c r="Q86" s="103">
        <f ca="1">IFERROR(IF((VLOOKUP($E86,'NEA Backsheet'!$D$5:$CB$183,Q$9,FALSE))="","",(VLOOKUP($E86,'NEA Backsheet'!$D$5:$CB$183,Q$9,FALSE))),"")</f>
        <v>8749.3178922387706</v>
      </c>
      <c r="R86" s="194">
        <f ca="1">IFERROR(IF((VLOOKUP($E86,'NEA Backsheet'!$D$5:$CB$183,R$9,FALSE))="","",(VLOOKUP($E86,'NEA Backsheet'!$D$5:$CB$183,R$9,FALSE))),"")</f>
        <v>8629.407000309935</v>
      </c>
    </row>
    <row r="87" spans="1:18" ht="15" customHeight="1" x14ac:dyDescent="0.3">
      <c r="A87" s="41">
        <v>73</v>
      </c>
      <c r="B87" s="77" t="str">
        <f ca="1">IFERROR(IF((VLOOKUP($E87,'Org List'!$AJ$10:$AL$190,3,FALSE))="","",(VLOOKUP($E87,'Org List'!$AJ$10:$AL$190,3,FALSE))),"")</f>
        <v>East of England Commissioning Region</v>
      </c>
      <c r="C87" s="78" t="str">
        <f ca="1">IFERROR(IF((VLOOKUP($E87,'Org List'!$AO$10:$AQ$190,3,FALSE))="","",(VLOOKUP($E87,'Org List'!$AO$10:$AQ$190,3,FALSE))),"")</f>
        <v>East Region</v>
      </c>
      <c r="D87" s="93" t="str">
        <f ca="1">IFERROR(IF((VLOOKUP($E87,'Org List'!$AT$10:$AV$190,3,FALSE))="","",(VLOOKUP($E87,'Org List'!$AT$10:$AV$190,3,FALSE))),"")</f>
        <v>NHS England East (East)</v>
      </c>
      <c r="E87" s="77" t="str">
        <f t="shared" ca="1" si="2"/>
        <v>E10000012</v>
      </c>
      <c r="F87" s="79" t="str">
        <f ca="1">IF(E87="","",VLOOKUP(E87,'Org List'!$J$9:$K$640,2,0))</f>
        <v>Essex</v>
      </c>
      <c r="G87" s="100">
        <f ca="1">IFERROR(IF((VLOOKUP($E87,'Adj NEA Backsheet'!$D$5:$CB$183,G$9,FALSE))="","",(VLOOKUP($E87,'Adj NEA Backsheet'!$D$5:$CB$183,G$9,FALSE))),"")</f>
        <v>37557.924139493254</v>
      </c>
      <c r="H87" s="101">
        <f ca="1">IFERROR(IF((VLOOKUP($E87,'Adj NEA Backsheet'!$D$5:$CB$183,H$9,FALSE))="","",(VLOOKUP($E87,'Adj NEA Backsheet'!$D$5:$CB$183,H$9,FALSE))),"")</f>
        <v>38616.750842494803</v>
      </c>
      <c r="I87" s="101">
        <f ca="1">IFERROR(IF((VLOOKUP($E87,'Adj NEA Backsheet'!$D$5:$CB$183,I$9,FALSE))="","",(VLOOKUP($E87,'Adj NEA Backsheet'!$D$5:$CB$183,I$9,FALSE))),"")</f>
        <v>39558.616713154814</v>
      </c>
      <c r="J87" s="102">
        <f ca="1">IFERROR(IF((VLOOKUP($E87,'Adj NEA Backsheet'!$D$5:$CB$183,J$9,FALSE))="","",(VLOOKUP($E87,'Adj NEA Backsheet'!$D$5:$CB$183,J$9,FALSE))),"")</f>
        <v>40141.58703978869</v>
      </c>
      <c r="K87" s="100">
        <f ca="1">IFERROR(IF((VLOOKUP($E87,'Adj NEA Backsheet'!$D$5:$CB$183,K$9,FALSE))="","",(VLOOKUP($E87,'Adj NEA Backsheet'!$D$5:$CB$183,K$9,FALSE))),"")</f>
        <v>39778.339647896122</v>
      </c>
      <c r="L87" s="101">
        <f ca="1">IFERROR(IF((VLOOKUP($E87,'Adj NEA Backsheet'!$D$5:$CB$183,L$9,FALSE))="","",(VLOOKUP($E87,'Adj NEA Backsheet'!$D$5:$CB$183,L$9,FALSE))),"")</f>
        <v>40413.311559261441</v>
      </c>
      <c r="M87" s="101">
        <f ca="1">IFERROR(IF((VLOOKUP($E87,'Adj NEA Backsheet'!$D$5:$CB$183,M$9,FALSE))="","",(VLOOKUP($E87,'Adj NEA Backsheet'!$D$5:$CB$183,M$9,FALSE))),"")</f>
        <v>41719.244044350504</v>
      </c>
      <c r="N87" s="103">
        <f ca="1">IFERROR(IF((VLOOKUP($E87,'Adj NEA Backsheet'!$D$5:$CB$183,N$9,FALSE))="","",(VLOOKUP($E87,'Adj NEA Backsheet'!$D$5:$CB$183,N$9,FALSE))),"")</f>
        <v>41054.395432626668</v>
      </c>
      <c r="O87" s="151">
        <f ca="1">IFERROR(IF((VLOOKUP($E87,'Adj NEA Backsheet'!$D$5:$CB$183,O$9,FALSE))="","",(VLOOKUP($E87,'Adj NEA Backsheet'!$D$5:$CB$183,O$9,FALSE))),"")</f>
        <v>41244.421309578815</v>
      </c>
      <c r="P87" s="102">
        <f ca="1">IFERROR(IF((VLOOKUP($E87,'Adj NEA Backsheet'!$D$5:$CB$183,P$9,FALSE))="","",(VLOOKUP($E87,'Adj NEA Backsheet'!$D$5:$CB$183,P$9,FALSE))),"")</f>
        <v>42342.097785493839</v>
      </c>
      <c r="Q87" s="103">
        <f ca="1">IFERROR(IF((VLOOKUP($E87,'NEA Backsheet'!$D$5:$CB$183,Q$9,FALSE))="","",(VLOOKUP($E87,'NEA Backsheet'!$D$5:$CB$183,Q$9,FALSE))),"")</f>
        <v>44166.098717799396</v>
      </c>
      <c r="R87" s="194">
        <f ca="1">IFERROR(IF((VLOOKUP($E87,'NEA Backsheet'!$D$5:$CB$183,R$9,FALSE))="","",(VLOOKUP($E87,'NEA Backsheet'!$D$5:$CB$183,R$9,FALSE))),"")</f>
        <v>44024.349449031986</v>
      </c>
    </row>
    <row r="88" spans="1:18" ht="15" customHeight="1" x14ac:dyDescent="0.3">
      <c r="A88" s="41">
        <v>74</v>
      </c>
      <c r="B88" s="77" t="str">
        <f ca="1">IFERROR(IF((VLOOKUP($E88,'Org List'!$AJ$10:$AL$190,3,FALSE))="","",(VLOOKUP($E88,'Org List'!$AJ$10:$AL$190,3,FALSE))),"")</f>
        <v>North East and Yorkshire Commissioning Region</v>
      </c>
      <c r="C88" s="78" t="str">
        <f ca="1">IFERROR(IF((VLOOKUP($E88,'Org List'!$AO$10:$AQ$190,3,FALSE))="","",(VLOOKUP($E88,'Org List'!$AO$10:$AQ$190,3,FALSE))),"")</f>
        <v>North East Region</v>
      </c>
      <c r="D88" s="93" t="str">
        <f ca="1">IFERROR(IF((VLOOKUP($E88,'Org List'!$AT$10:$AV$190,3,FALSE))="","",(VLOOKUP($E88,'Org List'!$AT$10:$AV$190,3,FALSE))),"")</f>
        <v>NHS England North East and Yorkshire (Cumbria And North East)</v>
      </c>
      <c r="E88" s="77" t="str">
        <f t="shared" ca="1" si="2"/>
        <v>E08000037</v>
      </c>
      <c r="F88" s="79" t="str">
        <f ca="1">IF(E88="","",VLOOKUP(E88,'Org List'!$J$9:$K$640,2,0))</f>
        <v>Gateshead</v>
      </c>
      <c r="G88" s="100">
        <f ca="1">IFERROR(IF((VLOOKUP($E88,'Adj NEA Backsheet'!$D$5:$CB$183,G$9,FALSE))="","",(VLOOKUP($E88,'Adj NEA Backsheet'!$D$5:$CB$183,G$9,FALSE))),"")</f>
        <v>5159.3874485059896</v>
      </c>
      <c r="H88" s="101">
        <f ca="1">IFERROR(IF((VLOOKUP($E88,'Adj NEA Backsheet'!$D$5:$CB$183,H$9,FALSE))="","",(VLOOKUP($E88,'Adj NEA Backsheet'!$D$5:$CB$183,H$9,FALSE))),"")</f>
        <v>5264.0804936109507</v>
      </c>
      <c r="I88" s="101">
        <f ca="1">IFERROR(IF((VLOOKUP($E88,'Adj NEA Backsheet'!$D$5:$CB$183,I$9,FALSE))="","",(VLOOKUP($E88,'Adj NEA Backsheet'!$D$5:$CB$183,I$9,FALSE))),"")</f>
        <v>5489.2083461240654</v>
      </c>
      <c r="J88" s="102">
        <f ca="1">IFERROR(IF((VLOOKUP($E88,'Adj NEA Backsheet'!$D$5:$CB$183,J$9,FALSE))="","",(VLOOKUP($E88,'Adj NEA Backsheet'!$D$5:$CB$183,J$9,FALSE))),"")</f>
        <v>5413.8648180600831</v>
      </c>
      <c r="K88" s="100">
        <f ca="1">IFERROR(IF((VLOOKUP($E88,'Adj NEA Backsheet'!$D$5:$CB$183,K$9,FALSE))="","",(VLOOKUP($E88,'Adj NEA Backsheet'!$D$5:$CB$183,K$9,FALSE))),"")</f>
        <v>5381.9673220820632</v>
      </c>
      <c r="L88" s="101">
        <f ca="1">IFERROR(IF((VLOOKUP($E88,'Adj NEA Backsheet'!$D$5:$CB$183,L$9,FALSE))="","",(VLOOKUP($E88,'Adj NEA Backsheet'!$D$5:$CB$183,L$9,FALSE))),"")</f>
        <v>5431.7907235605453</v>
      </c>
      <c r="M88" s="101">
        <f ca="1">IFERROR(IF((VLOOKUP($E88,'Adj NEA Backsheet'!$D$5:$CB$183,M$9,FALSE))="","",(VLOOKUP($E88,'Adj NEA Backsheet'!$D$5:$CB$183,M$9,FALSE))),"")</f>
        <v>5603.9723284343881</v>
      </c>
      <c r="N88" s="103">
        <f ca="1">IFERROR(IF((VLOOKUP($E88,'Adj NEA Backsheet'!$D$5:$CB$183,N$9,FALSE))="","",(VLOOKUP($E88,'Adj NEA Backsheet'!$D$5:$CB$183,N$9,FALSE))),"")</f>
        <v>5403.6634375242684</v>
      </c>
      <c r="O88" s="151">
        <f ca="1">IFERROR(IF((VLOOKUP($E88,'Adj NEA Backsheet'!$D$5:$CB$183,O$9,FALSE))="","",(VLOOKUP($E88,'Adj NEA Backsheet'!$D$5:$CB$183,O$9,FALSE))),"")</f>
        <v>5387.4490990751265</v>
      </c>
      <c r="P88" s="102">
        <f ca="1">IFERROR(IF((VLOOKUP($E88,'Adj NEA Backsheet'!$D$5:$CB$183,P$9,FALSE))="","",(VLOOKUP($E88,'Adj NEA Backsheet'!$D$5:$CB$183,P$9,FALSE))),"")</f>
        <v>5386.8395726780818</v>
      </c>
      <c r="Q88" s="103">
        <f ca="1">IFERROR(IF((VLOOKUP($E88,'NEA Backsheet'!$D$5:$CB$183,Q$9,FALSE))="","",(VLOOKUP($E88,'NEA Backsheet'!$D$5:$CB$183,Q$9,FALSE))),"")</f>
        <v>5711.5559270556605</v>
      </c>
      <c r="R88" s="194">
        <f ca="1">IFERROR(IF((VLOOKUP($E88,'NEA Backsheet'!$D$5:$CB$183,R$9,FALSE))="","",(VLOOKUP($E88,'NEA Backsheet'!$D$5:$CB$183,R$9,FALSE))),"")</f>
        <v>5696.6552143871568</v>
      </c>
    </row>
    <row r="89" spans="1:18" ht="15" customHeight="1" x14ac:dyDescent="0.3">
      <c r="A89" s="41">
        <v>75</v>
      </c>
      <c r="B89" s="77" t="str">
        <f ca="1">IFERROR(IF((VLOOKUP($E89,'Org List'!$AJ$10:$AL$190,3,FALSE))="","",(VLOOKUP($E89,'Org List'!$AJ$10:$AL$190,3,FALSE))),"")</f>
        <v>South West England Commissioning Region</v>
      </c>
      <c r="C89" s="78" t="str">
        <f ca="1">IFERROR(IF((VLOOKUP($E89,'Org List'!$AO$10:$AQ$190,3,FALSE))="","",(VLOOKUP($E89,'Org List'!$AO$10:$AQ$190,3,FALSE))),"")</f>
        <v>South West Region</v>
      </c>
      <c r="D89" s="93" t="str">
        <f ca="1">IFERROR(IF((VLOOKUP($E89,'Org List'!$AT$10:$AV$190,3,FALSE))="","",(VLOOKUP($E89,'Org List'!$AT$10:$AV$190,3,FALSE))),"")</f>
        <v>NHS England South West (South West North)</v>
      </c>
      <c r="E89" s="77" t="str">
        <f t="shared" ca="1" si="2"/>
        <v>E10000013</v>
      </c>
      <c r="F89" s="79" t="str">
        <f ca="1">IF(E89="","",VLOOKUP(E89,'Org List'!$J$9:$K$640,2,0))</f>
        <v>Gloucestershire</v>
      </c>
      <c r="G89" s="100">
        <f ca="1">IFERROR(IF((VLOOKUP($E89,'Adj NEA Backsheet'!$D$5:$CB$183,G$9,FALSE))="","",(VLOOKUP($E89,'Adj NEA Backsheet'!$D$5:$CB$183,G$9,FALSE))),"")</f>
        <v>14159.548293164366</v>
      </c>
      <c r="H89" s="101">
        <f ca="1">IFERROR(IF((VLOOKUP($E89,'Adj NEA Backsheet'!$D$5:$CB$183,H$9,FALSE))="","",(VLOOKUP($E89,'Adj NEA Backsheet'!$D$5:$CB$183,H$9,FALSE))),"")</f>
        <v>14247.642333122767</v>
      </c>
      <c r="I89" s="101">
        <f ca="1">IFERROR(IF((VLOOKUP($E89,'Adj NEA Backsheet'!$D$5:$CB$183,I$9,FALSE))="","",(VLOOKUP($E89,'Adj NEA Backsheet'!$D$5:$CB$183,I$9,FALSE))),"")</f>
        <v>15270.043012644936</v>
      </c>
      <c r="J89" s="102">
        <f ca="1">IFERROR(IF((VLOOKUP($E89,'Adj NEA Backsheet'!$D$5:$CB$183,J$9,FALSE))="","",(VLOOKUP($E89,'Adj NEA Backsheet'!$D$5:$CB$183,J$9,FALSE))),"")</f>
        <v>15667.562597011383</v>
      </c>
      <c r="K89" s="100">
        <f ca="1">IFERROR(IF((VLOOKUP($E89,'Adj NEA Backsheet'!$D$5:$CB$183,K$9,FALSE))="","",(VLOOKUP($E89,'Adj NEA Backsheet'!$D$5:$CB$183,K$9,FALSE))),"")</f>
        <v>14208.454163407441</v>
      </c>
      <c r="L89" s="101">
        <f ca="1">IFERROR(IF((VLOOKUP($E89,'Adj NEA Backsheet'!$D$5:$CB$183,L$9,FALSE))="","",(VLOOKUP($E89,'Adj NEA Backsheet'!$D$5:$CB$183,L$9,FALSE))),"")</f>
        <v>14324.960113495021</v>
      </c>
      <c r="M89" s="101">
        <f ca="1">IFERROR(IF((VLOOKUP($E89,'Adj NEA Backsheet'!$D$5:$CB$183,M$9,FALSE))="","",(VLOOKUP($E89,'Adj NEA Backsheet'!$D$5:$CB$183,M$9,FALSE))),"")</f>
        <v>15346.932150479646</v>
      </c>
      <c r="N89" s="103">
        <f ca="1">IFERROR(IF((VLOOKUP($E89,'Adj NEA Backsheet'!$D$5:$CB$183,N$9,FALSE))="","",(VLOOKUP($E89,'Adj NEA Backsheet'!$D$5:$CB$183,N$9,FALSE))),"")</f>
        <v>13420.421685679987</v>
      </c>
      <c r="O89" s="151">
        <f ca="1">IFERROR(IF((VLOOKUP($E89,'Adj NEA Backsheet'!$D$5:$CB$183,O$9,FALSE))="","",(VLOOKUP($E89,'Adj NEA Backsheet'!$D$5:$CB$183,O$9,FALSE))),"")</f>
        <v>14819.879538790319</v>
      </c>
      <c r="P89" s="102">
        <f ca="1">IFERROR(IF((VLOOKUP($E89,'Adj NEA Backsheet'!$D$5:$CB$183,P$9,FALSE))="","",(VLOOKUP($E89,'Adj NEA Backsheet'!$D$5:$CB$183,P$9,FALSE))),"")</f>
        <v>14790.820989112543</v>
      </c>
      <c r="Q89" s="103">
        <f ca="1">IFERROR(IF((VLOOKUP($E89,'NEA Backsheet'!$D$5:$CB$183,Q$9,FALSE))="","",(VLOOKUP($E89,'NEA Backsheet'!$D$5:$CB$183,Q$9,FALSE))),"")</f>
        <v>15862.274533981603</v>
      </c>
      <c r="R89" s="194">
        <f ca="1">IFERROR(IF((VLOOKUP($E89,'NEA Backsheet'!$D$5:$CB$183,R$9,FALSE))="","",(VLOOKUP($E89,'NEA Backsheet'!$D$5:$CB$183,R$9,FALSE))),"")</f>
        <v>15267.725559028264</v>
      </c>
    </row>
    <row r="90" spans="1:18" ht="15" customHeight="1" x14ac:dyDescent="0.3">
      <c r="A90" s="41">
        <v>76</v>
      </c>
      <c r="B90" s="77" t="str">
        <f ca="1">IFERROR(IF((VLOOKUP($E90,'Org List'!$AJ$10:$AL$190,3,FALSE))="","",(VLOOKUP($E90,'Org List'!$AJ$10:$AL$190,3,FALSE))),"")</f>
        <v>London Commissioning Region</v>
      </c>
      <c r="C90" s="78" t="str">
        <f ca="1">IFERROR(IF((VLOOKUP($E90,'Org List'!$AO$10:$AQ$190,3,FALSE))="","",(VLOOKUP($E90,'Org List'!$AO$10:$AQ$190,3,FALSE))),"")</f>
        <v>London Region</v>
      </c>
      <c r="D90" s="93" t="str">
        <f ca="1">IFERROR(IF((VLOOKUP($E90,'Org List'!$AT$10:$AV$190,3,FALSE))="","",(VLOOKUP($E90,'Org List'!$AT$10:$AV$190,3,FALSE))),"")</f>
        <v>NHS England London</v>
      </c>
      <c r="E90" s="77" t="str">
        <f t="shared" ca="1" si="2"/>
        <v>E09000011</v>
      </c>
      <c r="F90" s="79" t="str">
        <f ca="1">IF(E90="","",VLOOKUP(E90,'Org List'!$J$9:$K$640,2,0))</f>
        <v>Greenwich</v>
      </c>
      <c r="G90" s="100">
        <f ca="1">IFERROR(IF((VLOOKUP($E90,'Adj NEA Backsheet'!$D$5:$CB$183,G$9,FALSE))="","",(VLOOKUP($E90,'Adj NEA Backsheet'!$D$5:$CB$183,G$9,FALSE))),"")</f>
        <v>7297.410414725704</v>
      </c>
      <c r="H90" s="101">
        <f ca="1">IFERROR(IF((VLOOKUP($E90,'Adj NEA Backsheet'!$D$5:$CB$183,H$9,FALSE))="","",(VLOOKUP($E90,'Adj NEA Backsheet'!$D$5:$CB$183,H$9,FALSE))),"")</f>
        <v>7386.7883352787803</v>
      </c>
      <c r="I90" s="101">
        <f ca="1">IFERROR(IF((VLOOKUP($E90,'Adj NEA Backsheet'!$D$5:$CB$183,I$9,FALSE))="","",(VLOOKUP($E90,'Adj NEA Backsheet'!$D$5:$CB$183,I$9,FALSE))),"")</f>
        <v>7508.8099346669987</v>
      </c>
      <c r="J90" s="102">
        <f ca="1">IFERROR(IF((VLOOKUP($E90,'Adj NEA Backsheet'!$D$5:$CB$183,J$9,FALSE))="","",(VLOOKUP($E90,'Adj NEA Backsheet'!$D$5:$CB$183,J$9,FALSE))),"")</f>
        <v>7124.9886871397784</v>
      </c>
      <c r="K90" s="100">
        <f ca="1">IFERROR(IF((VLOOKUP($E90,'Adj NEA Backsheet'!$D$5:$CB$183,K$9,FALSE))="","",(VLOOKUP($E90,'Adj NEA Backsheet'!$D$5:$CB$183,K$9,FALSE))),"")</f>
        <v>7616.7754056598387</v>
      </c>
      <c r="L90" s="101">
        <f ca="1">IFERROR(IF((VLOOKUP($E90,'Adj NEA Backsheet'!$D$5:$CB$183,L$9,FALSE))="","",(VLOOKUP($E90,'Adj NEA Backsheet'!$D$5:$CB$183,L$9,FALSE))),"")</f>
        <v>7700.9254409887417</v>
      </c>
      <c r="M90" s="101">
        <f ca="1">IFERROR(IF((VLOOKUP($E90,'Adj NEA Backsheet'!$D$5:$CB$183,M$9,FALSE))="","",(VLOOKUP($E90,'Adj NEA Backsheet'!$D$5:$CB$183,M$9,FALSE))),"")</f>
        <v>7701.1330525682743</v>
      </c>
      <c r="N90" s="103">
        <f ca="1">IFERROR(IF((VLOOKUP($E90,'Adj NEA Backsheet'!$D$5:$CB$183,N$9,FALSE))="","",(VLOOKUP($E90,'Adj NEA Backsheet'!$D$5:$CB$183,N$9,FALSE))),"")</f>
        <v>7536.5442803138831</v>
      </c>
      <c r="O90" s="151">
        <f ca="1">IFERROR(IF((VLOOKUP($E90,'Adj NEA Backsheet'!$D$5:$CB$183,O$9,FALSE))="","",(VLOOKUP($E90,'Adj NEA Backsheet'!$D$5:$CB$183,O$9,FALSE))),"")</f>
        <v>7291.1972233890147</v>
      </c>
      <c r="P90" s="102">
        <f ca="1">IFERROR(IF((VLOOKUP($E90,'Adj NEA Backsheet'!$D$5:$CB$183,P$9,FALSE))="","",(VLOOKUP($E90,'Adj NEA Backsheet'!$D$5:$CB$183,P$9,FALSE))),"")</f>
        <v>7161.4748164667562</v>
      </c>
      <c r="Q90" s="103">
        <f ca="1">IFERROR(IF((VLOOKUP($E90,'NEA Backsheet'!$D$5:$CB$183,Q$9,FALSE))="","",(VLOOKUP($E90,'NEA Backsheet'!$D$5:$CB$183,Q$9,FALSE))),"")</f>
        <v>7716.7110049645198</v>
      </c>
      <c r="R90" s="194">
        <f ca="1">IFERROR(IF((VLOOKUP($E90,'NEA Backsheet'!$D$5:$CB$183,R$9,FALSE))="","",(VLOOKUP($E90,'NEA Backsheet'!$D$5:$CB$183,R$9,FALSE))),"")</f>
        <v>7497.8930429877519</v>
      </c>
    </row>
    <row r="91" spans="1:18" ht="15" customHeight="1" x14ac:dyDescent="0.3">
      <c r="A91" s="41">
        <v>77</v>
      </c>
      <c r="B91" s="77" t="str">
        <f ca="1">IFERROR(IF((VLOOKUP($E91,'Org List'!$AJ$10:$AL$190,3,FALSE))="","",(VLOOKUP($E91,'Org List'!$AJ$10:$AL$190,3,FALSE))),"")</f>
        <v>London Commissioning Region</v>
      </c>
      <c r="C91" s="78" t="str">
        <f ca="1">IFERROR(IF((VLOOKUP($E91,'Org List'!$AO$10:$AQ$190,3,FALSE))="","",(VLOOKUP($E91,'Org List'!$AO$10:$AQ$190,3,FALSE))),"")</f>
        <v>London Region</v>
      </c>
      <c r="D91" s="93" t="str">
        <f ca="1">IFERROR(IF((VLOOKUP($E91,'Org List'!$AT$10:$AV$190,3,FALSE))="","",(VLOOKUP($E91,'Org List'!$AT$10:$AV$190,3,FALSE))),"")</f>
        <v>NHS England London</v>
      </c>
      <c r="E91" s="77" t="str">
        <f t="shared" ca="1" si="2"/>
        <v>E09000012</v>
      </c>
      <c r="F91" s="79" t="str">
        <f ca="1">IF(E91="","",VLOOKUP(E91,'Org List'!$J$9:$K$640,2,0))</f>
        <v>Hackney</v>
      </c>
      <c r="G91" s="100">
        <f ca="1">IFERROR(IF((VLOOKUP($E91,'Adj NEA Backsheet'!$D$5:$CB$183,G$9,FALSE))="","",(VLOOKUP($E91,'Adj NEA Backsheet'!$D$5:$CB$183,G$9,FALSE))),"")</f>
        <v>5625.7415376741947</v>
      </c>
      <c r="H91" s="101">
        <f ca="1">IFERROR(IF((VLOOKUP($E91,'Adj NEA Backsheet'!$D$5:$CB$183,H$9,FALSE))="","",(VLOOKUP($E91,'Adj NEA Backsheet'!$D$5:$CB$183,H$9,FALSE))),"")</f>
        <v>5365.3565547808921</v>
      </c>
      <c r="I91" s="101">
        <f ca="1">IFERROR(IF((VLOOKUP($E91,'Adj NEA Backsheet'!$D$5:$CB$183,I$9,FALSE))="","",(VLOOKUP($E91,'Adj NEA Backsheet'!$D$5:$CB$183,I$9,FALSE))),"")</f>
        <v>5771.7628025771746</v>
      </c>
      <c r="J91" s="102">
        <f ca="1">IFERROR(IF((VLOOKUP($E91,'Adj NEA Backsheet'!$D$5:$CB$183,J$9,FALSE))="","",(VLOOKUP($E91,'Adj NEA Backsheet'!$D$5:$CB$183,J$9,FALSE))),"")</f>
        <v>5715.3385734632457</v>
      </c>
      <c r="K91" s="100">
        <f ca="1">IFERROR(IF((VLOOKUP($E91,'Adj NEA Backsheet'!$D$5:$CB$183,K$9,FALSE))="","",(VLOOKUP($E91,'Adj NEA Backsheet'!$D$5:$CB$183,K$9,FALSE))),"")</f>
        <v>5591.0703513319449</v>
      </c>
      <c r="L91" s="101">
        <f ca="1">IFERROR(IF((VLOOKUP($E91,'Adj NEA Backsheet'!$D$5:$CB$183,L$9,FALSE))="","",(VLOOKUP($E91,'Adj NEA Backsheet'!$D$5:$CB$183,L$9,FALSE))),"")</f>
        <v>5473.5301444960514</v>
      </c>
      <c r="M91" s="101">
        <f ca="1">IFERROR(IF((VLOOKUP($E91,'Adj NEA Backsheet'!$D$5:$CB$183,M$9,FALSE))="","",(VLOOKUP($E91,'Adj NEA Backsheet'!$D$5:$CB$183,M$9,FALSE))),"")</f>
        <v>5793.5328464316754</v>
      </c>
      <c r="N91" s="103">
        <f ca="1">IFERROR(IF((VLOOKUP($E91,'Adj NEA Backsheet'!$D$5:$CB$183,N$9,FALSE))="","",(VLOOKUP($E91,'Adj NEA Backsheet'!$D$5:$CB$183,N$9,FALSE))),"")</f>
        <v>5621.9748236855912</v>
      </c>
      <c r="O91" s="151">
        <f ca="1">IFERROR(IF((VLOOKUP($E91,'Adj NEA Backsheet'!$D$5:$CB$183,O$9,FALSE))="","",(VLOOKUP($E91,'Adj NEA Backsheet'!$D$5:$CB$183,O$9,FALSE))),"")</f>
        <v>5696.1250520727463</v>
      </c>
      <c r="P91" s="102">
        <f ca="1">IFERROR(IF((VLOOKUP($E91,'Adj NEA Backsheet'!$D$5:$CB$183,P$9,FALSE))="","",(VLOOKUP($E91,'Adj NEA Backsheet'!$D$5:$CB$183,P$9,FALSE))),"")</f>
        <v>5569.6735038334791</v>
      </c>
      <c r="Q91" s="103">
        <f ca="1">IFERROR(IF((VLOOKUP($E91,'NEA Backsheet'!$D$5:$CB$183,Q$9,FALSE))="","",(VLOOKUP($E91,'NEA Backsheet'!$D$5:$CB$183,Q$9,FALSE))),"")</f>
        <v>5956.6932157637311</v>
      </c>
      <c r="R91" s="194">
        <f ca="1">IFERROR(IF((VLOOKUP($E91,'NEA Backsheet'!$D$5:$CB$183,R$9,FALSE))="","",(VLOOKUP($E91,'NEA Backsheet'!$D$5:$CB$183,R$9,FALSE))),"")</f>
        <v>4586.1320223259108</v>
      </c>
    </row>
    <row r="92" spans="1:18" ht="15" customHeight="1" x14ac:dyDescent="0.3">
      <c r="A92" s="41">
        <v>78</v>
      </c>
      <c r="B92" s="77" t="str">
        <f ca="1">IFERROR(IF((VLOOKUP($E92,'Org List'!$AJ$10:$AL$190,3,FALSE))="","",(VLOOKUP($E92,'Org List'!$AJ$10:$AL$190,3,FALSE))),"")</f>
        <v>North West Commissioning Region</v>
      </c>
      <c r="C92" s="78" t="str">
        <f ca="1">IFERROR(IF((VLOOKUP($E92,'Org List'!$AO$10:$AQ$190,3,FALSE))="","",(VLOOKUP($E92,'Org List'!$AO$10:$AQ$190,3,FALSE))),"")</f>
        <v>North West Region</v>
      </c>
      <c r="D92" s="93" t="str">
        <f ca="1">IFERROR(IF((VLOOKUP($E92,'Org List'!$AT$10:$AV$190,3,FALSE))="","",(VLOOKUP($E92,'Org List'!$AT$10:$AV$190,3,FALSE))),"")</f>
        <v>NHS England North West (Cheshire And Merseyside)</v>
      </c>
      <c r="E92" s="77" t="str">
        <f t="shared" ca="1" si="2"/>
        <v>E06000006</v>
      </c>
      <c r="F92" s="79" t="str">
        <f ca="1">IF(E92="","",VLOOKUP(E92,'Org List'!$J$9:$K$640,2,0))</f>
        <v>Halton</v>
      </c>
      <c r="G92" s="100">
        <f ca="1">IFERROR(IF((VLOOKUP($E92,'Adj NEA Backsheet'!$D$5:$CB$183,G$9,FALSE))="","",(VLOOKUP($E92,'Adj NEA Backsheet'!$D$5:$CB$183,G$9,FALSE))),"")</f>
        <v>4675.5101014421816</v>
      </c>
      <c r="H92" s="101">
        <f ca="1">IFERROR(IF((VLOOKUP($E92,'Adj NEA Backsheet'!$D$5:$CB$183,H$9,FALSE))="","",(VLOOKUP($E92,'Adj NEA Backsheet'!$D$5:$CB$183,H$9,FALSE))),"")</f>
        <v>4897.293628517572</v>
      </c>
      <c r="I92" s="101">
        <f ca="1">IFERROR(IF((VLOOKUP($E92,'Adj NEA Backsheet'!$D$5:$CB$183,I$9,FALSE))="","",(VLOOKUP($E92,'Adj NEA Backsheet'!$D$5:$CB$183,I$9,FALSE))),"")</f>
        <v>4742.0959946127714</v>
      </c>
      <c r="J92" s="102">
        <f ca="1">IFERROR(IF((VLOOKUP($E92,'Adj NEA Backsheet'!$D$5:$CB$183,J$9,FALSE))="","",(VLOOKUP($E92,'Adj NEA Backsheet'!$D$5:$CB$183,J$9,FALSE))),"")</f>
        <v>4586.2867490932431</v>
      </c>
      <c r="K92" s="100">
        <f ca="1">IFERROR(IF((VLOOKUP($E92,'Adj NEA Backsheet'!$D$5:$CB$183,K$9,FALSE))="","",(VLOOKUP($E92,'Adj NEA Backsheet'!$D$5:$CB$183,K$9,FALSE))),"")</f>
        <v>4829.564479824403</v>
      </c>
      <c r="L92" s="101">
        <f ca="1">IFERROR(IF((VLOOKUP($E92,'Adj NEA Backsheet'!$D$5:$CB$183,L$9,FALSE))="","",(VLOOKUP($E92,'Adj NEA Backsheet'!$D$5:$CB$183,L$9,FALSE))),"")</f>
        <v>4849.2872806636033</v>
      </c>
      <c r="M92" s="101">
        <f ca="1">IFERROR(IF((VLOOKUP($E92,'Adj NEA Backsheet'!$D$5:$CB$183,M$9,FALSE))="","",(VLOOKUP($E92,'Adj NEA Backsheet'!$D$5:$CB$183,M$9,FALSE))),"")</f>
        <v>4948.5413103848814</v>
      </c>
      <c r="N92" s="103">
        <f ca="1">IFERROR(IF((VLOOKUP($E92,'Adj NEA Backsheet'!$D$5:$CB$183,N$9,FALSE))="","",(VLOOKUP($E92,'Adj NEA Backsheet'!$D$5:$CB$183,N$9,FALSE))),"")</f>
        <v>4862.6382842425346</v>
      </c>
      <c r="O92" s="151">
        <f ca="1">IFERROR(IF((VLOOKUP($E92,'Adj NEA Backsheet'!$D$5:$CB$183,O$9,FALSE))="","",(VLOOKUP($E92,'Adj NEA Backsheet'!$D$5:$CB$183,O$9,FALSE))),"")</f>
        <v>4837.9102069539658</v>
      </c>
      <c r="P92" s="102">
        <f ca="1">IFERROR(IF((VLOOKUP($E92,'Adj NEA Backsheet'!$D$5:$CB$183,P$9,FALSE))="","",(VLOOKUP($E92,'Adj NEA Backsheet'!$D$5:$CB$183,P$9,FALSE))),"")</f>
        <v>4955.6615052584502</v>
      </c>
      <c r="Q92" s="103">
        <f ca="1">IFERROR(IF((VLOOKUP($E92,'NEA Backsheet'!$D$5:$CB$183,Q$9,FALSE))="","",(VLOOKUP($E92,'NEA Backsheet'!$D$5:$CB$183,Q$9,FALSE))),"")</f>
        <v>4821.558943977695</v>
      </c>
      <c r="R92" s="194">
        <f ca="1">IFERROR(IF((VLOOKUP($E92,'NEA Backsheet'!$D$5:$CB$183,R$9,FALSE))="","",(VLOOKUP($E92,'NEA Backsheet'!$D$5:$CB$183,R$9,FALSE))),"")</f>
        <v>4927.8070479079734</v>
      </c>
    </row>
    <row r="93" spans="1:18" ht="15" customHeight="1" x14ac:dyDescent="0.3">
      <c r="A93" s="41">
        <v>79</v>
      </c>
      <c r="B93" s="77" t="str">
        <f ca="1">IFERROR(IF((VLOOKUP($E93,'Org List'!$AJ$10:$AL$190,3,FALSE))="","",(VLOOKUP($E93,'Org List'!$AJ$10:$AL$190,3,FALSE))),"")</f>
        <v>London Commissioning Region</v>
      </c>
      <c r="C93" s="78" t="str">
        <f ca="1">IFERROR(IF((VLOOKUP($E93,'Org List'!$AO$10:$AQ$190,3,FALSE))="","",(VLOOKUP($E93,'Org List'!$AO$10:$AQ$190,3,FALSE))),"")</f>
        <v>London Region</v>
      </c>
      <c r="D93" s="93" t="str">
        <f ca="1">IFERROR(IF((VLOOKUP($E93,'Org List'!$AT$10:$AV$190,3,FALSE))="","",(VLOOKUP($E93,'Org List'!$AT$10:$AV$190,3,FALSE))),"")</f>
        <v>NHS England London</v>
      </c>
      <c r="E93" s="77" t="str">
        <f t="shared" ca="1" si="2"/>
        <v>E09000013</v>
      </c>
      <c r="F93" s="79" t="str">
        <f ca="1">IF(E93="","",VLOOKUP(E93,'Org List'!$J$9:$K$640,2,0))</f>
        <v>Hammersmith and Fulham</v>
      </c>
      <c r="G93" s="100">
        <f ca="1">IFERROR(IF((VLOOKUP($E93,'Adj NEA Backsheet'!$D$5:$CB$183,G$9,FALSE))="","",(VLOOKUP($E93,'Adj NEA Backsheet'!$D$5:$CB$183,G$9,FALSE))),"")</f>
        <v>3894.7905088841048</v>
      </c>
      <c r="H93" s="101">
        <f ca="1">IFERROR(IF((VLOOKUP($E93,'Adj NEA Backsheet'!$D$5:$CB$183,H$9,FALSE))="","",(VLOOKUP($E93,'Adj NEA Backsheet'!$D$5:$CB$183,H$9,FALSE))),"")</f>
        <v>3742.1674358847304</v>
      </c>
      <c r="I93" s="101">
        <f ca="1">IFERROR(IF((VLOOKUP($E93,'Adj NEA Backsheet'!$D$5:$CB$183,I$9,FALSE))="","",(VLOOKUP($E93,'Adj NEA Backsheet'!$D$5:$CB$183,I$9,FALSE))),"")</f>
        <v>3980.5582340011415</v>
      </c>
      <c r="J93" s="102">
        <f ca="1">IFERROR(IF((VLOOKUP($E93,'Adj NEA Backsheet'!$D$5:$CB$183,J$9,FALSE))="","",(VLOOKUP($E93,'Adj NEA Backsheet'!$D$5:$CB$183,J$9,FALSE))),"")</f>
        <v>3985.0048671837644</v>
      </c>
      <c r="K93" s="100">
        <f ca="1">IFERROR(IF((VLOOKUP($E93,'Adj NEA Backsheet'!$D$5:$CB$183,K$9,FALSE))="","",(VLOOKUP($E93,'Adj NEA Backsheet'!$D$5:$CB$183,K$9,FALSE))),"")</f>
        <v>4418.1332939301228</v>
      </c>
      <c r="L93" s="101">
        <f ca="1">IFERROR(IF((VLOOKUP($E93,'Adj NEA Backsheet'!$D$5:$CB$183,L$9,FALSE))="","",(VLOOKUP($E93,'Adj NEA Backsheet'!$D$5:$CB$183,L$9,FALSE))),"")</f>
        <v>4302.4709705282366</v>
      </c>
      <c r="M93" s="101">
        <f ca="1">IFERROR(IF((VLOOKUP($E93,'Adj NEA Backsheet'!$D$5:$CB$183,M$9,FALSE))="","",(VLOOKUP($E93,'Adj NEA Backsheet'!$D$5:$CB$183,M$9,FALSE))),"")</f>
        <v>4435.5747182695522</v>
      </c>
      <c r="N93" s="103">
        <f ca="1">IFERROR(IF((VLOOKUP($E93,'Adj NEA Backsheet'!$D$5:$CB$183,N$9,FALSE))="","",(VLOOKUP($E93,'Adj NEA Backsheet'!$D$5:$CB$183,N$9,FALSE))),"")</f>
        <v>4325.615821392058</v>
      </c>
      <c r="O93" s="151">
        <f ca="1">IFERROR(IF((VLOOKUP($E93,'Adj NEA Backsheet'!$D$5:$CB$183,O$9,FALSE))="","",(VLOOKUP($E93,'Adj NEA Backsheet'!$D$5:$CB$183,O$9,FALSE))),"")</f>
        <v>4022.5288918112497</v>
      </c>
      <c r="P93" s="102">
        <f ca="1">IFERROR(IF((VLOOKUP($E93,'Adj NEA Backsheet'!$D$5:$CB$183,P$9,FALSE))="","",(VLOOKUP($E93,'Adj NEA Backsheet'!$D$5:$CB$183,P$9,FALSE))),"")</f>
        <v>4006.0905640931496</v>
      </c>
      <c r="Q93" s="103">
        <f ca="1">IFERROR(IF((VLOOKUP($E93,'NEA Backsheet'!$D$5:$CB$183,Q$9,FALSE))="","",(VLOOKUP($E93,'NEA Backsheet'!$D$5:$CB$183,Q$9,FALSE))),"")</f>
        <v>4280.8388357887097</v>
      </c>
      <c r="R93" s="194">
        <f ca="1">IFERROR(IF((VLOOKUP($E93,'NEA Backsheet'!$D$5:$CB$183,R$9,FALSE))="","",(VLOOKUP($E93,'NEA Backsheet'!$D$5:$CB$183,R$9,FALSE))),"")</f>
        <v>4119.0184571098134</v>
      </c>
    </row>
    <row r="94" spans="1:18" ht="15" customHeight="1" x14ac:dyDescent="0.3">
      <c r="A94" s="41">
        <v>80</v>
      </c>
      <c r="B94" s="77" t="str">
        <f ca="1">IFERROR(IF((VLOOKUP($E94,'Org List'!$AJ$10:$AL$190,3,FALSE))="","",(VLOOKUP($E94,'Org List'!$AJ$10:$AL$190,3,FALSE))),"")</f>
        <v>South East England Commissioning Region</v>
      </c>
      <c r="C94" s="78" t="str">
        <f ca="1">IFERROR(IF((VLOOKUP($E94,'Org List'!$AO$10:$AQ$190,3,FALSE))="","",(VLOOKUP($E94,'Org List'!$AO$10:$AQ$190,3,FALSE))),"")</f>
        <v>South East Region</v>
      </c>
      <c r="D94" s="93" t="str">
        <f ca="1">IFERROR(IF((VLOOKUP($E94,'Org List'!$AT$10:$AV$190,3,FALSE))="","",(VLOOKUP($E94,'Org List'!$AT$10:$AV$190,3,FALSE))),"")</f>
        <v>NHS England South East (Hampshire, Isle of Wight and Thames Valley)</v>
      </c>
      <c r="E94" s="77" t="str">
        <f t="shared" ca="1" si="2"/>
        <v>E10000014</v>
      </c>
      <c r="F94" s="79" t="str">
        <f ca="1">IF(E94="","",VLOOKUP(E94,'Org List'!$J$9:$K$640,2,0))</f>
        <v>Hampshire</v>
      </c>
      <c r="G94" s="100">
        <f ca="1">IFERROR(IF((VLOOKUP($E94,'Adj NEA Backsheet'!$D$5:$CB$183,G$9,FALSE))="","",(VLOOKUP($E94,'Adj NEA Backsheet'!$D$5:$CB$183,G$9,FALSE))),"")</f>
        <v>32734.036975381256</v>
      </c>
      <c r="H94" s="101">
        <f ca="1">IFERROR(IF((VLOOKUP($E94,'Adj NEA Backsheet'!$D$5:$CB$183,H$9,FALSE))="","",(VLOOKUP($E94,'Adj NEA Backsheet'!$D$5:$CB$183,H$9,FALSE))),"")</f>
        <v>32988.69145513267</v>
      </c>
      <c r="I94" s="101">
        <f ca="1">IFERROR(IF((VLOOKUP($E94,'Adj NEA Backsheet'!$D$5:$CB$183,I$9,FALSE))="","",(VLOOKUP($E94,'Adj NEA Backsheet'!$D$5:$CB$183,I$9,FALSE))),"")</f>
        <v>33912.706791963552</v>
      </c>
      <c r="J94" s="102">
        <f ca="1">IFERROR(IF((VLOOKUP($E94,'Adj NEA Backsheet'!$D$5:$CB$183,J$9,FALSE))="","",(VLOOKUP($E94,'Adj NEA Backsheet'!$D$5:$CB$183,J$9,FALSE))),"")</f>
        <v>33944.324283729475</v>
      </c>
      <c r="K94" s="100">
        <f ca="1">IFERROR(IF((VLOOKUP($E94,'Adj NEA Backsheet'!$D$5:$CB$183,K$9,FALSE))="","",(VLOOKUP($E94,'Adj NEA Backsheet'!$D$5:$CB$183,K$9,FALSE))),"")</f>
        <v>33894.853414576115</v>
      </c>
      <c r="L94" s="101">
        <f ca="1">IFERROR(IF((VLOOKUP($E94,'Adj NEA Backsheet'!$D$5:$CB$183,L$9,FALSE))="","",(VLOOKUP($E94,'Adj NEA Backsheet'!$D$5:$CB$183,L$9,FALSE))),"")</f>
        <v>33948.688151588562</v>
      </c>
      <c r="M94" s="101">
        <f ca="1">IFERROR(IF((VLOOKUP($E94,'Adj NEA Backsheet'!$D$5:$CB$183,M$9,FALSE))="","",(VLOOKUP($E94,'Adj NEA Backsheet'!$D$5:$CB$183,M$9,FALSE))),"")</f>
        <v>34319.816559790459</v>
      </c>
      <c r="N94" s="103">
        <f ca="1">IFERROR(IF((VLOOKUP($E94,'Adj NEA Backsheet'!$D$5:$CB$183,N$9,FALSE))="","",(VLOOKUP($E94,'Adj NEA Backsheet'!$D$5:$CB$183,N$9,FALSE))),"")</f>
        <v>33763.562314711671</v>
      </c>
      <c r="O94" s="151">
        <f ca="1">IFERROR(IF((VLOOKUP($E94,'Adj NEA Backsheet'!$D$5:$CB$183,O$9,FALSE))="","",(VLOOKUP($E94,'Adj NEA Backsheet'!$D$5:$CB$183,O$9,FALSE))),"")</f>
        <v>34686.220177849922</v>
      </c>
      <c r="P94" s="102">
        <f ca="1">IFERROR(IF((VLOOKUP($E94,'Adj NEA Backsheet'!$D$5:$CB$183,P$9,FALSE))="","",(VLOOKUP($E94,'Adj NEA Backsheet'!$D$5:$CB$183,P$9,FALSE))),"")</f>
        <v>34391.0594867935</v>
      </c>
      <c r="Q94" s="103">
        <f ca="1">IFERROR(IF((VLOOKUP($E94,'NEA Backsheet'!$D$5:$CB$183,Q$9,FALSE))="","",(VLOOKUP($E94,'NEA Backsheet'!$D$5:$CB$183,Q$9,FALSE))),"")</f>
        <v>36429.806925577381</v>
      </c>
      <c r="R94" s="194">
        <f ca="1">IFERROR(IF((VLOOKUP($E94,'NEA Backsheet'!$D$5:$CB$183,R$9,FALSE))="","",(VLOOKUP($E94,'NEA Backsheet'!$D$5:$CB$183,R$9,FALSE))),"")</f>
        <v>36519.987501167328</v>
      </c>
    </row>
    <row r="95" spans="1:18" ht="15" customHeight="1" x14ac:dyDescent="0.3">
      <c r="A95" s="41">
        <v>81</v>
      </c>
      <c r="B95" s="77" t="str">
        <f ca="1">IFERROR(IF((VLOOKUP($E95,'Org List'!$AJ$10:$AL$190,3,FALSE))="","",(VLOOKUP($E95,'Org List'!$AJ$10:$AL$190,3,FALSE))),"")</f>
        <v>London Commissioning Region</v>
      </c>
      <c r="C95" s="78" t="str">
        <f ca="1">IFERROR(IF((VLOOKUP($E95,'Org List'!$AO$10:$AQ$190,3,FALSE))="","",(VLOOKUP($E95,'Org List'!$AO$10:$AQ$190,3,FALSE))),"")</f>
        <v>London Region</v>
      </c>
      <c r="D95" s="93" t="str">
        <f ca="1">IFERROR(IF((VLOOKUP($E95,'Org List'!$AT$10:$AV$190,3,FALSE))="","",(VLOOKUP($E95,'Org List'!$AT$10:$AV$190,3,FALSE))),"")</f>
        <v>NHS England London</v>
      </c>
      <c r="E95" s="77" t="str">
        <f t="shared" ca="1" si="2"/>
        <v>E09000014</v>
      </c>
      <c r="F95" s="79" t="str">
        <f ca="1">IF(E95="","",VLOOKUP(E95,'Org List'!$J$9:$K$640,2,0))</f>
        <v>Haringey</v>
      </c>
      <c r="G95" s="100">
        <f ca="1">IFERROR(IF((VLOOKUP($E95,'Adj NEA Backsheet'!$D$5:$CB$183,G$9,FALSE))="","",(VLOOKUP($E95,'Adj NEA Backsheet'!$D$5:$CB$183,G$9,FALSE))),"")</f>
        <v>5740.8781772727962</v>
      </c>
      <c r="H95" s="101">
        <f ca="1">IFERROR(IF((VLOOKUP($E95,'Adj NEA Backsheet'!$D$5:$CB$183,H$9,FALSE))="","",(VLOOKUP($E95,'Adj NEA Backsheet'!$D$5:$CB$183,H$9,FALSE))),"")</f>
        <v>5916.739505328117</v>
      </c>
      <c r="I95" s="101">
        <f ca="1">IFERROR(IF((VLOOKUP($E95,'Adj NEA Backsheet'!$D$5:$CB$183,I$9,FALSE))="","",(VLOOKUP($E95,'Adj NEA Backsheet'!$D$5:$CB$183,I$9,FALSE))),"")</f>
        <v>5969.308172273295</v>
      </c>
      <c r="J95" s="102">
        <f ca="1">IFERROR(IF((VLOOKUP($E95,'Adj NEA Backsheet'!$D$5:$CB$183,J$9,FALSE))="","",(VLOOKUP($E95,'Adj NEA Backsheet'!$D$5:$CB$183,J$9,FALSE))),"")</f>
        <v>5914.1991006236967</v>
      </c>
      <c r="K95" s="100">
        <f ca="1">IFERROR(IF((VLOOKUP($E95,'Adj NEA Backsheet'!$D$5:$CB$183,K$9,FALSE))="","",(VLOOKUP($E95,'Adj NEA Backsheet'!$D$5:$CB$183,K$9,FALSE))),"")</f>
        <v>5962.4559326340459</v>
      </c>
      <c r="L95" s="101">
        <f ca="1">IFERROR(IF((VLOOKUP($E95,'Adj NEA Backsheet'!$D$5:$CB$183,L$9,FALSE))="","",(VLOOKUP($E95,'Adj NEA Backsheet'!$D$5:$CB$183,L$9,FALSE))),"")</f>
        <v>6016.0268089084748</v>
      </c>
      <c r="M95" s="101">
        <f ca="1">IFERROR(IF((VLOOKUP($E95,'Adj NEA Backsheet'!$D$5:$CB$183,M$9,FALSE))="","",(VLOOKUP($E95,'Adj NEA Backsheet'!$D$5:$CB$183,M$9,FALSE))),"")</f>
        <v>6031.3275936392756</v>
      </c>
      <c r="N95" s="103">
        <f ca="1">IFERROR(IF((VLOOKUP($E95,'Adj NEA Backsheet'!$D$5:$CB$183,N$9,FALSE))="","",(VLOOKUP($E95,'Adj NEA Backsheet'!$D$5:$CB$183,N$9,FALSE))),"")</f>
        <v>5892.9247229247239</v>
      </c>
      <c r="O95" s="151">
        <f ca="1">IFERROR(IF((VLOOKUP($E95,'Adj NEA Backsheet'!$D$5:$CB$183,O$9,FALSE))="","",(VLOOKUP($E95,'Adj NEA Backsheet'!$D$5:$CB$183,O$9,FALSE))),"")</f>
        <v>6025.0626719202464</v>
      </c>
      <c r="P95" s="102">
        <f ca="1">IFERROR(IF((VLOOKUP($E95,'Adj NEA Backsheet'!$D$5:$CB$183,P$9,FALSE))="","",(VLOOKUP($E95,'Adj NEA Backsheet'!$D$5:$CB$183,P$9,FALSE))),"")</f>
        <v>5839.7049480285532</v>
      </c>
      <c r="Q95" s="103">
        <f ca="1">IFERROR(IF((VLOOKUP($E95,'NEA Backsheet'!$D$5:$CB$183,Q$9,FALSE))="","",(VLOOKUP($E95,'NEA Backsheet'!$D$5:$CB$183,Q$9,FALSE))),"")</f>
        <v>6420.3184427299075</v>
      </c>
      <c r="R95" s="194">
        <f ca="1">IFERROR(IF((VLOOKUP($E95,'NEA Backsheet'!$D$5:$CB$183,R$9,FALSE))="","",(VLOOKUP($E95,'NEA Backsheet'!$D$5:$CB$183,R$9,FALSE))),"")</f>
        <v>6118.1129850836824</v>
      </c>
    </row>
    <row r="96" spans="1:18" ht="15" customHeight="1" x14ac:dyDescent="0.3">
      <c r="A96" s="41">
        <v>82</v>
      </c>
      <c r="B96" s="77" t="str">
        <f ca="1">IFERROR(IF((VLOOKUP($E96,'Org List'!$AJ$10:$AL$190,3,FALSE))="","",(VLOOKUP($E96,'Org List'!$AJ$10:$AL$190,3,FALSE))),"")</f>
        <v>London Commissioning Region</v>
      </c>
      <c r="C96" s="78" t="str">
        <f ca="1">IFERROR(IF((VLOOKUP($E96,'Org List'!$AO$10:$AQ$190,3,FALSE))="","",(VLOOKUP($E96,'Org List'!$AO$10:$AQ$190,3,FALSE))),"")</f>
        <v>London Region</v>
      </c>
      <c r="D96" s="93" t="str">
        <f ca="1">IFERROR(IF((VLOOKUP($E96,'Org List'!$AT$10:$AV$190,3,FALSE))="","",(VLOOKUP($E96,'Org List'!$AT$10:$AV$190,3,FALSE))),"")</f>
        <v>NHS England London</v>
      </c>
      <c r="E96" s="77" t="str">
        <f t="shared" ca="1" si="2"/>
        <v>E09000015</v>
      </c>
      <c r="F96" s="79" t="str">
        <f ca="1">IF(E96="","",VLOOKUP(E96,'Org List'!$J$9:$K$640,2,0))</f>
        <v>Harrow</v>
      </c>
      <c r="G96" s="100">
        <f ca="1">IFERROR(IF((VLOOKUP($E96,'Adj NEA Backsheet'!$D$5:$CB$183,G$9,FALSE))="","",(VLOOKUP($E96,'Adj NEA Backsheet'!$D$5:$CB$183,G$9,FALSE))),"")</f>
        <v>5575.5075557197151</v>
      </c>
      <c r="H96" s="101">
        <f ca="1">IFERROR(IF((VLOOKUP($E96,'Adj NEA Backsheet'!$D$5:$CB$183,H$9,FALSE))="","",(VLOOKUP($E96,'Adj NEA Backsheet'!$D$5:$CB$183,H$9,FALSE))),"")</f>
        <v>5656.8882046259841</v>
      </c>
      <c r="I96" s="101">
        <f ca="1">IFERROR(IF((VLOOKUP($E96,'Adj NEA Backsheet'!$D$5:$CB$183,I$9,FALSE))="","",(VLOOKUP($E96,'Adj NEA Backsheet'!$D$5:$CB$183,I$9,FALSE))),"")</f>
        <v>6325.2163285356055</v>
      </c>
      <c r="J96" s="102">
        <f ca="1">IFERROR(IF((VLOOKUP($E96,'Adj NEA Backsheet'!$D$5:$CB$183,J$9,FALSE))="","",(VLOOKUP($E96,'Adj NEA Backsheet'!$D$5:$CB$183,J$9,FALSE))),"")</f>
        <v>6733.1180947200492</v>
      </c>
      <c r="K96" s="100">
        <f ca="1">IFERROR(IF((VLOOKUP($E96,'Adj NEA Backsheet'!$D$5:$CB$183,K$9,FALSE))="","",(VLOOKUP($E96,'Adj NEA Backsheet'!$D$5:$CB$183,K$9,FALSE))),"")</f>
        <v>6743.5214360233313</v>
      </c>
      <c r="L96" s="101">
        <f ca="1">IFERROR(IF((VLOOKUP($E96,'Adj NEA Backsheet'!$D$5:$CB$183,L$9,FALSE))="","",(VLOOKUP($E96,'Adj NEA Backsheet'!$D$5:$CB$183,L$9,FALSE))),"")</f>
        <v>6506.5438254687851</v>
      </c>
      <c r="M96" s="101">
        <f ca="1">IFERROR(IF((VLOOKUP($E96,'Adj NEA Backsheet'!$D$5:$CB$183,M$9,FALSE))="","",(VLOOKUP($E96,'Adj NEA Backsheet'!$D$5:$CB$183,M$9,FALSE))),"")</f>
        <v>6676.0077732681139</v>
      </c>
      <c r="N96" s="103">
        <f ca="1">IFERROR(IF((VLOOKUP($E96,'Adj NEA Backsheet'!$D$5:$CB$183,N$9,FALSE))="","",(VLOOKUP($E96,'Adj NEA Backsheet'!$D$5:$CB$183,N$9,FALSE))),"")</f>
        <v>6407.0502075329923</v>
      </c>
      <c r="O96" s="151">
        <f ca="1">IFERROR(IF((VLOOKUP($E96,'Adj NEA Backsheet'!$D$5:$CB$183,O$9,FALSE))="","",(VLOOKUP($E96,'Adj NEA Backsheet'!$D$5:$CB$183,O$9,FALSE))),"")</f>
        <v>6621.364799779747</v>
      </c>
      <c r="P96" s="102">
        <f ca="1">IFERROR(IF((VLOOKUP($E96,'Adj NEA Backsheet'!$D$5:$CB$183,P$9,FALSE))="","",(VLOOKUP($E96,'Adj NEA Backsheet'!$D$5:$CB$183,P$9,FALSE))),"")</f>
        <v>6797.1320326183904</v>
      </c>
      <c r="Q96" s="103">
        <f ca="1">IFERROR(IF((VLOOKUP($E96,'NEA Backsheet'!$D$5:$CB$183,Q$9,FALSE))="","",(VLOOKUP($E96,'NEA Backsheet'!$D$5:$CB$183,Q$9,FALSE))),"")</f>
        <v>7190.5192038439309</v>
      </c>
      <c r="R96" s="194">
        <f ca="1">IFERROR(IF((VLOOKUP($E96,'NEA Backsheet'!$D$5:$CB$183,R$9,FALSE))="","",(VLOOKUP($E96,'NEA Backsheet'!$D$5:$CB$183,R$9,FALSE))),"")</f>
        <v>7335.5790828834497</v>
      </c>
    </row>
    <row r="97" spans="1:18" ht="15" customHeight="1" x14ac:dyDescent="0.3">
      <c r="A97" s="41">
        <v>83</v>
      </c>
      <c r="B97" s="77" t="str">
        <f ca="1">IFERROR(IF((VLOOKUP($E97,'Org List'!$AJ$10:$AL$190,3,FALSE))="","",(VLOOKUP($E97,'Org List'!$AJ$10:$AL$190,3,FALSE))),"")</f>
        <v>North East and Yorkshire Commissioning Region</v>
      </c>
      <c r="C97" s="78" t="str">
        <f ca="1">IFERROR(IF((VLOOKUP($E97,'Org List'!$AO$10:$AQ$190,3,FALSE))="","",(VLOOKUP($E97,'Org List'!$AO$10:$AQ$190,3,FALSE))),"")</f>
        <v>North East Region</v>
      </c>
      <c r="D97" s="93" t="str">
        <f ca="1">IFERROR(IF((VLOOKUP($E97,'Org List'!$AT$10:$AV$190,3,FALSE))="","",(VLOOKUP($E97,'Org List'!$AT$10:$AV$190,3,FALSE))),"")</f>
        <v>NHS England North East and Yorkshire (Cumbria And North East)</v>
      </c>
      <c r="E97" s="77" t="str">
        <f t="shared" ca="1" si="2"/>
        <v>E06000001</v>
      </c>
      <c r="F97" s="79" t="str">
        <f ca="1">IF(E97="","",VLOOKUP(E97,'Org List'!$J$9:$K$640,2,0))</f>
        <v>Hartlepool</v>
      </c>
      <c r="G97" s="100">
        <f ca="1">IFERROR(IF((VLOOKUP($E97,'Adj NEA Backsheet'!$D$5:$CB$183,G$9,FALSE))="","",(VLOOKUP($E97,'Adj NEA Backsheet'!$D$5:$CB$183,G$9,FALSE))),"")</f>
        <v>3225.3924689349114</v>
      </c>
      <c r="H97" s="101">
        <f ca="1">IFERROR(IF((VLOOKUP($E97,'Adj NEA Backsheet'!$D$5:$CB$183,H$9,FALSE))="","",(VLOOKUP($E97,'Adj NEA Backsheet'!$D$5:$CB$183,H$9,FALSE))),"")</f>
        <v>3199.5195105173052</v>
      </c>
      <c r="I97" s="101">
        <f ca="1">IFERROR(IF((VLOOKUP($E97,'Adj NEA Backsheet'!$D$5:$CB$183,I$9,FALSE))="","",(VLOOKUP($E97,'Adj NEA Backsheet'!$D$5:$CB$183,I$9,FALSE))),"")</f>
        <v>3346.1056408196055</v>
      </c>
      <c r="J97" s="102">
        <f ca="1">IFERROR(IF((VLOOKUP($E97,'Adj NEA Backsheet'!$D$5:$CB$183,J$9,FALSE))="","",(VLOOKUP($E97,'Adj NEA Backsheet'!$D$5:$CB$183,J$9,FALSE))),"")</f>
        <v>3344.3636151844371</v>
      </c>
      <c r="K97" s="100">
        <f ca="1">IFERROR(IF((VLOOKUP($E97,'Adj NEA Backsheet'!$D$5:$CB$183,K$9,FALSE))="","",(VLOOKUP($E97,'Adj NEA Backsheet'!$D$5:$CB$183,K$9,FALSE))),"")</f>
        <v>3372.4872457317124</v>
      </c>
      <c r="L97" s="101">
        <f ca="1">IFERROR(IF((VLOOKUP($E97,'Adj NEA Backsheet'!$D$5:$CB$183,L$9,FALSE))="","",(VLOOKUP($E97,'Adj NEA Backsheet'!$D$5:$CB$183,L$9,FALSE))),"")</f>
        <v>3316.7482995617052</v>
      </c>
      <c r="M97" s="101">
        <f ca="1">IFERROR(IF((VLOOKUP($E97,'Adj NEA Backsheet'!$D$5:$CB$183,M$9,FALSE))="","",(VLOOKUP($E97,'Adj NEA Backsheet'!$D$5:$CB$183,M$9,FALSE))),"")</f>
        <v>3447.623033853999</v>
      </c>
      <c r="N97" s="103">
        <f ca="1">IFERROR(IF((VLOOKUP($E97,'Adj NEA Backsheet'!$D$5:$CB$183,N$9,FALSE))="","",(VLOOKUP($E97,'Adj NEA Backsheet'!$D$5:$CB$183,N$9,FALSE))),"")</f>
        <v>3470.5706097138764</v>
      </c>
      <c r="O97" s="151">
        <f ca="1">IFERROR(IF((VLOOKUP($E97,'Adj NEA Backsheet'!$D$5:$CB$183,O$9,FALSE))="","",(VLOOKUP($E97,'Adj NEA Backsheet'!$D$5:$CB$183,O$9,FALSE))),"")</f>
        <v>3447.3039396168224</v>
      </c>
      <c r="P97" s="102">
        <f ca="1">IFERROR(IF((VLOOKUP($E97,'Adj NEA Backsheet'!$D$5:$CB$183,P$9,FALSE))="","",(VLOOKUP($E97,'Adj NEA Backsheet'!$D$5:$CB$183,P$9,FALSE))),"")</f>
        <v>3386.779222548761</v>
      </c>
      <c r="Q97" s="103">
        <f ca="1">IFERROR(IF((VLOOKUP($E97,'NEA Backsheet'!$D$5:$CB$183,Q$9,FALSE))="","",(VLOOKUP($E97,'NEA Backsheet'!$D$5:$CB$183,Q$9,FALSE))),"")</f>
        <v>3449.5906261051023</v>
      </c>
      <c r="R97" s="194">
        <f ca="1">IFERROR(IF((VLOOKUP($E97,'NEA Backsheet'!$D$5:$CB$183,R$9,FALSE))="","",(VLOOKUP($E97,'NEA Backsheet'!$D$5:$CB$183,R$9,FALSE))),"")</f>
        <v>3673.5347138255906</v>
      </c>
    </row>
    <row r="98" spans="1:18" ht="15" customHeight="1" x14ac:dyDescent="0.3">
      <c r="A98" s="41">
        <v>84</v>
      </c>
      <c r="B98" s="77" t="str">
        <f ca="1">IFERROR(IF((VLOOKUP($E98,'Org List'!$AJ$10:$AL$190,3,FALSE))="","",(VLOOKUP($E98,'Org List'!$AJ$10:$AL$190,3,FALSE))),"")</f>
        <v>London Commissioning Region</v>
      </c>
      <c r="C98" s="78" t="str">
        <f ca="1">IFERROR(IF((VLOOKUP($E98,'Org List'!$AO$10:$AQ$190,3,FALSE))="","",(VLOOKUP($E98,'Org List'!$AO$10:$AQ$190,3,FALSE))),"")</f>
        <v>London Region</v>
      </c>
      <c r="D98" s="93" t="str">
        <f ca="1">IFERROR(IF((VLOOKUP($E98,'Org List'!$AT$10:$AV$190,3,FALSE))="","",(VLOOKUP($E98,'Org List'!$AT$10:$AV$190,3,FALSE))),"")</f>
        <v>NHS England London</v>
      </c>
      <c r="E98" s="77" t="str">
        <f t="shared" ca="1" si="2"/>
        <v>E09000016</v>
      </c>
      <c r="F98" s="79" t="str">
        <f ca="1">IF(E98="","",VLOOKUP(E98,'Org List'!$J$9:$K$640,2,0))</f>
        <v>Havering</v>
      </c>
      <c r="G98" s="100">
        <f ca="1">IFERROR(IF((VLOOKUP($E98,'Adj NEA Backsheet'!$D$5:$CB$183,G$9,FALSE))="","",(VLOOKUP($E98,'Adj NEA Backsheet'!$D$5:$CB$183,G$9,FALSE))),"")</f>
        <v>6581.3396794878026</v>
      </c>
      <c r="H98" s="101">
        <f ca="1">IFERROR(IF((VLOOKUP($E98,'Adj NEA Backsheet'!$D$5:$CB$183,H$9,FALSE))="","",(VLOOKUP($E98,'Adj NEA Backsheet'!$D$5:$CB$183,H$9,FALSE))),"")</f>
        <v>6724.6597125953431</v>
      </c>
      <c r="I98" s="101">
        <f ca="1">IFERROR(IF((VLOOKUP($E98,'Adj NEA Backsheet'!$D$5:$CB$183,I$9,FALSE))="","",(VLOOKUP($E98,'Adj NEA Backsheet'!$D$5:$CB$183,I$9,FALSE))),"")</f>
        <v>6794.2414683401585</v>
      </c>
      <c r="J98" s="102">
        <f ca="1">IFERROR(IF((VLOOKUP($E98,'Adj NEA Backsheet'!$D$5:$CB$183,J$9,FALSE))="","",(VLOOKUP($E98,'Adj NEA Backsheet'!$D$5:$CB$183,J$9,FALSE))),"")</f>
        <v>6772.6075206285132</v>
      </c>
      <c r="K98" s="100">
        <f ca="1">IFERROR(IF((VLOOKUP($E98,'Adj NEA Backsheet'!$D$5:$CB$183,K$9,FALSE))="","",(VLOOKUP($E98,'Adj NEA Backsheet'!$D$5:$CB$183,K$9,FALSE))),"")</f>
        <v>6828.6409871146243</v>
      </c>
      <c r="L98" s="101">
        <f ca="1">IFERROR(IF((VLOOKUP($E98,'Adj NEA Backsheet'!$D$5:$CB$183,L$9,FALSE))="","",(VLOOKUP($E98,'Adj NEA Backsheet'!$D$5:$CB$183,L$9,FALSE))),"")</f>
        <v>6904.3053470955092</v>
      </c>
      <c r="M98" s="101">
        <f ca="1">IFERROR(IF((VLOOKUP($E98,'Adj NEA Backsheet'!$D$5:$CB$183,M$9,FALSE))="","",(VLOOKUP($E98,'Adj NEA Backsheet'!$D$5:$CB$183,M$9,FALSE))),"")</f>
        <v>6904.6204816145964</v>
      </c>
      <c r="N98" s="103">
        <f ca="1">IFERROR(IF((VLOOKUP($E98,'Adj NEA Backsheet'!$D$5:$CB$183,N$9,FALSE))="","",(VLOOKUP($E98,'Adj NEA Backsheet'!$D$5:$CB$183,N$9,FALSE))),"")</f>
        <v>6753.9003271654055</v>
      </c>
      <c r="O98" s="151">
        <f ca="1">IFERROR(IF((VLOOKUP($E98,'Adj NEA Backsheet'!$D$5:$CB$183,O$9,FALSE))="","",(VLOOKUP($E98,'Adj NEA Backsheet'!$D$5:$CB$183,O$9,FALSE))),"")</f>
        <v>7082.8798575059718</v>
      </c>
      <c r="P98" s="102">
        <f ca="1">IFERROR(IF((VLOOKUP($E98,'Adj NEA Backsheet'!$D$5:$CB$183,P$9,FALSE))="","",(VLOOKUP($E98,'Adj NEA Backsheet'!$D$5:$CB$183,P$9,FALSE))),"")</f>
        <v>6948.1345080291021</v>
      </c>
      <c r="Q98" s="103">
        <f ca="1">IFERROR(IF((VLOOKUP($E98,'NEA Backsheet'!$D$5:$CB$183,Q$9,FALSE))="","",(VLOOKUP($E98,'NEA Backsheet'!$D$5:$CB$183,Q$9,FALSE))),"")</f>
        <v>6807.6810763360045</v>
      </c>
      <c r="R98" s="194">
        <f ca="1">IFERROR(IF((VLOOKUP($E98,'NEA Backsheet'!$D$5:$CB$183,R$9,FALSE))="","",(VLOOKUP($E98,'NEA Backsheet'!$D$5:$CB$183,R$9,FALSE))),"")</f>
        <v>6426.3571372332763</v>
      </c>
    </row>
    <row r="99" spans="1:18" ht="15" customHeight="1" x14ac:dyDescent="0.3">
      <c r="A99" s="41">
        <v>85</v>
      </c>
      <c r="B99" s="77" t="str">
        <f ca="1">IFERROR(IF((VLOOKUP($E99,'Org List'!$AJ$10:$AL$190,3,FALSE))="","",(VLOOKUP($E99,'Org List'!$AJ$10:$AL$190,3,FALSE))),"")</f>
        <v>Midlands Commissioning Region</v>
      </c>
      <c r="C99" s="78" t="str">
        <f ca="1">IFERROR(IF((VLOOKUP($E99,'Org List'!$AO$10:$AQ$190,3,FALSE))="","",(VLOOKUP($E99,'Org List'!$AO$10:$AQ$190,3,FALSE))),"")</f>
        <v>West Midlands Region</v>
      </c>
      <c r="D99" s="93" t="str">
        <f ca="1">IFERROR(IF((VLOOKUP($E99,'Org List'!$AT$10:$AV$190,3,FALSE))="","",(VLOOKUP($E99,'Org List'!$AT$10:$AV$190,3,FALSE))),"")</f>
        <v>NHS England Midlands (West Midlands)</v>
      </c>
      <c r="E99" s="77" t="str">
        <f t="shared" ca="1" si="2"/>
        <v>E06000019</v>
      </c>
      <c r="F99" s="79" t="str">
        <f ca="1">IF(E99="","",VLOOKUP(E99,'Org List'!$J$9:$K$640,2,0))</f>
        <v>Herefordshire, County of</v>
      </c>
      <c r="G99" s="100">
        <f ca="1">IFERROR(IF((VLOOKUP($E99,'Adj NEA Backsheet'!$D$5:$CB$183,G$9,FALSE))="","",(VLOOKUP($E99,'Adj NEA Backsheet'!$D$5:$CB$183,G$9,FALSE))),"")</f>
        <v>4738.9815098790377</v>
      </c>
      <c r="H99" s="101">
        <f ca="1">IFERROR(IF((VLOOKUP($E99,'Adj NEA Backsheet'!$D$5:$CB$183,H$9,FALSE))="","",(VLOOKUP($E99,'Adj NEA Backsheet'!$D$5:$CB$183,H$9,FALSE))),"")</f>
        <v>4814.501780184497</v>
      </c>
      <c r="I99" s="101">
        <f ca="1">IFERROR(IF((VLOOKUP($E99,'Adj NEA Backsheet'!$D$5:$CB$183,I$9,FALSE))="","",(VLOOKUP($E99,'Adj NEA Backsheet'!$D$5:$CB$183,I$9,FALSE))),"")</f>
        <v>4982.1401383580542</v>
      </c>
      <c r="J99" s="102">
        <f ca="1">IFERROR(IF((VLOOKUP($E99,'Adj NEA Backsheet'!$D$5:$CB$183,J$9,FALSE))="","",(VLOOKUP($E99,'Adj NEA Backsheet'!$D$5:$CB$183,J$9,FALSE))),"")</f>
        <v>4950.1755525917124</v>
      </c>
      <c r="K99" s="100">
        <f ca="1">IFERROR(IF((VLOOKUP($E99,'Adj NEA Backsheet'!$D$5:$CB$183,K$9,FALSE))="","",(VLOOKUP($E99,'Adj NEA Backsheet'!$D$5:$CB$183,K$9,FALSE))),"")</f>
        <v>4737.8239588863416</v>
      </c>
      <c r="L99" s="101">
        <f ca="1">IFERROR(IF((VLOOKUP($E99,'Adj NEA Backsheet'!$D$5:$CB$183,L$9,FALSE))="","",(VLOOKUP($E99,'Adj NEA Backsheet'!$D$5:$CB$183,L$9,FALSE))),"")</f>
        <v>4757.1203508074195</v>
      </c>
      <c r="M99" s="101">
        <f ca="1">IFERROR(IF((VLOOKUP($E99,'Adj NEA Backsheet'!$D$5:$CB$183,M$9,FALSE))="","",(VLOOKUP($E99,'Adj NEA Backsheet'!$D$5:$CB$183,M$9,FALSE))),"")</f>
        <v>5143.4553542030317</v>
      </c>
      <c r="N99" s="103">
        <f ca="1">IFERROR(IF((VLOOKUP($E99,'Adj NEA Backsheet'!$D$5:$CB$183,N$9,FALSE))="","",(VLOOKUP($E99,'Adj NEA Backsheet'!$D$5:$CB$183,N$9,FALSE))),"")</f>
        <v>5060.2664519247101</v>
      </c>
      <c r="O99" s="151">
        <f ca="1">IFERROR(IF((VLOOKUP($E99,'Adj NEA Backsheet'!$D$5:$CB$183,O$9,FALSE))="","",(VLOOKUP($E99,'Adj NEA Backsheet'!$D$5:$CB$183,O$9,FALSE))),"")</f>
        <v>4742.9585137229933</v>
      </c>
      <c r="P99" s="102">
        <f ca="1">IFERROR(IF((VLOOKUP($E99,'Adj NEA Backsheet'!$D$5:$CB$183,P$9,FALSE))="","",(VLOOKUP($E99,'Adj NEA Backsheet'!$D$5:$CB$183,P$9,FALSE))),"")</f>
        <v>4717.9788203753551</v>
      </c>
      <c r="Q99" s="103">
        <f ca="1">IFERROR(IF((VLOOKUP($E99,'NEA Backsheet'!$D$5:$CB$183,Q$9,FALSE))="","",(VLOOKUP($E99,'NEA Backsheet'!$D$5:$CB$183,Q$9,FALSE))),"")</f>
        <v>4984.1198315180736</v>
      </c>
      <c r="R99" s="194">
        <f ca="1">IFERROR(IF((VLOOKUP($E99,'NEA Backsheet'!$D$5:$CB$183,R$9,FALSE))="","",(VLOOKUP($E99,'NEA Backsheet'!$D$5:$CB$183,R$9,FALSE))),"")</f>
        <v>5340.5979903755633</v>
      </c>
    </row>
    <row r="100" spans="1:18" ht="15" customHeight="1" x14ac:dyDescent="0.3">
      <c r="A100" s="41">
        <v>86</v>
      </c>
      <c r="B100" s="77" t="str">
        <f ca="1">IFERROR(IF((VLOOKUP($E100,'Org List'!$AJ$10:$AL$190,3,FALSE))="","",(VLOOKUP($E100,'Org List'!$AJ$10:$AL$190,3,FALSE))),"")</f>
        <v>East of England Commissioning Region</v>
      </c>
      <c r="C100" s="78" t="str">
        <f ca="1">IFERROR(IF((VLOOKUP($E100,'Org List'!$AO$10:$AQ$190,3,FALSE))="","",(VLOOKUP($E100,'Org List'!$AO$10:$AQ$190,3,FALSE))),"")</f>
        <v>East Region</v>
      </c>
      <c r="D100" s="93" t="str">
        <f ca="1">IFERROR(IF((VLOOKUP($E100,'Org List'!$AT$10:$AV$190,3,FALSE))="","",(VLOOKUP($E100,'Org List'!$AT$10:$AV$190,3,FALSE))),"")</f>
        <v>NHS England East (East)</v>
      </c>
      <c r="E100" s="77" t="str">
        <f t="shared" ca="1" si="2"/>
        <v>E10000015</v>
      </c>
      <c r="F100" s="79" t="str">
        <f ca="1">IF(E100="","",VLOOKUP(E100,'Org List'!$J$9:$K$640,2,0))</f>
        <v>Hertfordshire</v>
      </c>
      <c r="G100" s="100">
        <f ca="1">IFERROR(IF((VLOOKUP($E100,'Adj NEA Backsheet'!$D$5:$CB$183,G$9,FALSE))="","",(VLOOKUP($E100,'Adj NEA Backsheet'!$D$5:$CB$183,G$9,FALSE))),"")</f>
        <v>27482.636415523717</v>
      </c>
      <c r="H100" s="101">
        <f ca="1">IFERROR(IF((VLOOKUP($E100,'Adj NEA Backsheet'!$D$5:$CB$183,H$9,FALSE))="","",(VLOOKUP($E100,'Adj NEA Backsheet'!$D$5:$CB$183,H$9,FALSE))),"")</f>
        <v>27561.603906851025</v>
      </c>
      <c r="I100" s="101">
        <f ca="1">IFERROR(IF((VLOOKUP($E100,'Adj NEA Backsheet'!$D$5:$CB$183,I$9,FALSE))="","",(VLOOKUP($E100,'Adj NEA Backsheet'!$D$5:$CB$183,I$9,FALSE))),"")</f>
        <v>28492.067355133084</v>
      </c>
      <c r="J100" s="102">
        <f ca="1">IFERROR(IF((VLOOKUP($E100,'Adj NEA Backsheet'!$D$5:$CB$183,J$9,FALSE))="","",(VLOOKUP($E100,'Adj NEA Backsheet'!$D$5:$CB$183,J$9,FALSE))),"")</f>
        <v>27559.881580129033</v>
      </c>
      <c r="K100" s="100">
        <f ca="1">IFERROR(IF((VLOOKUP($E100,'Adj NEA Backsheet'!$D$5:$CB$183,K$9,FALSE))="","",(VLOOKUP($E100,'Adj NEA Backsheet'!$D$5:$CB$183,K$9,FALSE))),"")</f>
        <v>27389.867204910581</v>
      </c>
      <c r="L100" s="101">
        <f ca="1">IFERROR(IF((VLOOKUP($E100,'Adj NEA Backsheet'!$D$5:$CB$183,L$9,FALSE))="","",(VLOOKUP($E100,'Adj NEA Backsheet'!$D$5:$CB$183,L$9,FALSE))),"")</f>
        <v>28549.938283493342</v>
      </c>
      <c r="M100" s="101">
        <f ca="1">IFERROR(IF((VLOOKUP($E100,'Adj NEA Backsheet'!$D$5:$CB$183,M$9,FALSE))="","",(VLOOKUP($E100,'Adj NEA Backsheet'!$D$5:$CB$183,M$9,FALSE))),"")</f>
        <v>29161.792066517035</v>
      </c>
      <c r="N100" s="103">
        <f ca="1">IFERROR(IF((VLOOKUP($E100,'Adj NEA Backsheet'!$D$5:$CB$183,N$9,FALSE))="","",(VLOOKUP($E100,'Adj NEA Backsheet'!$D$5:$CB$183,N$9,FALSE))),"")</f>
        <v>27575.557121109137</v>
      </c>
      <c r="O100" s="151">
        <f ca="1">IFERROR(IF((VLOOKUP($E100,'Adj NEA Backsheet'!$D$5:$CB$183,O$9,FALSE))="","",(VLOOKUP($E100,'Adj NEA Backsheet'!$D$5:$CB$183,O$9,FALSE))),"")</f>
        <v>28727.776272542709</v>
      </c>
      <c r="P100" s="102">
        <f ca="1">IFERROR(IF((VLOOKUP($E100,'Adj NEA Backsheet'!$D$5:$CB$183,P$9,FALSE))="","",(VLOOKUP($E100,'Adj NEA Backsheet'!$D$5:$CB$183,P$9,FALSE))),"")</f>
        <v>28902.856996209055</v>
      </c>
      <c r="Q100" s="103">
        <f ca="1">IFERROR(IF((VLOOKUP($E100,'NEA Backsheet'!$D$5:$CB$183,Q$9,FALSE))="","",(VLOOKUP($E100,'NEA Backsheet'!$D$5:$CB$183,Q$9,FALSE))),"")</f>
        <v>30891.605969126525</v>
      </c>
      <c r="R100" s="194">
        <f ca="1">IFERROR(IF((VLOOKUP($E100,'NEA Backsheet'!$D$5:$CB$183,R$9,FALSE))="","",(VLOOKUP($E100,'NEA Backsheet'!$D$5:$CB$183,R$9,FALSE))),"")</f>
        <v>29942.545008739125</v>
      </c>
    </row>
    <row r="101" spans="1:18" ht="15" customHeight="1" x14ac:dyDescent="0.3">
      <c r="A101" s="41">
        <v>87</v>
      </c>
      <c r="B101" s="77" t="str">
        <f ca="1">IFERROR(IF((VLOOKUP($E101,'Org List'!$AJ$10:$AL$190,3,FALSE))="","",(VLOOKUP($E101,'Org List'!$AJ$10:$AL$190,3,FALSE))),"")</f>
        <v>London Commissioning Region</v>
      </c>
      <c r="C101" s="78" t="str">
        <f ca="1">IFERROR(IF((VLOOKUP($E101,'Org List'!$AO$10:$AQ$190,3,FALSE))="","",(VLOOKUP($E101,'Org List'!$AO$10:$AQ$190,3,FALSE))),"")</f>
        <v>London Region</v>
      </c>
      <c r="D101" s="93" t="str">
        <f ca="1">IFERROR(IF((VLOOKUP($E101,'Org List'!$AT$10:$AV$190,3,FALSE))="","",(VLOOKUP($E101,'Org List'!$AT$10:$AV$190,3,FALSE))),"")</f>
        <v>NHS England London</v>
      </c>
      <c r="E101" s="77" t="str">
        <f t="shared" ca="1" si="2"/>
        <v>E09000017</v>
      </c>
      <c r="F101" s="79" t="str">
        <f ca="1">IF(E101="","",VLOOKUP(E101,'Org List'!$J$9:$K$640,2,0))</f>
        <v>Hillingdon</v>
      </c>
      <c r="G101" s="100">
        <f ca="1">IFERROR(IF((VLOOKUP($E101,'Adj NEA Backsheet'!$D$5:$CB$183,G$9,FALSE))="","",(VLOOKUP($E101,'Adj NEA Backsheet'!$D$5:$CB$183,G$9,FALSE))),"")</f>
        <v>6912.7494779698118</v>
      </c>
      <c r="H101" s="101">
        <f ca="1">IFERROR(IF((VLOOKUP($E101,'Adj NEA Backsheet'!$D$5:$CB$183,H$9,FALSE))="","",(VLOOKUP($E101,'Adj NEA Backsheet'!$D$5:$CB$183,H$9,FALSE))),"")</f>
        <v>7062.8610369820071</v>
      </c>
      <c r="I101" s="101">
        <f ca="1">IFERROR(IF((VLOOKUP($E101,'Adj NEA Backsheet'!$D$5:$CB$183,I$9,FALSE))="","",(VLOOKUP($E101,'Adj NEA Backsheet'!$D$5:$CB$183,I$9,FALSE))),"")</f>
        <v>7180.1998635990549</v>
      </c>
      <c r="J101" s="102">
        <f ca="1">IFERROR(IF((VLOOKUP($E101,'Adj NEA Backsheet'!$D$5:$CB$183,J$9,FALSE))="","",(VLOOKUP($E101,'Adj NEA Backsheet'!$D$5:$CB$183,J$9,FALSE))),"")</f>
        <v>7211.1094244084716</v>
      </c>
      <c r="K101" s="100">
        <f ca="1">IFERROR(IF((VLOOKUP($E101,'Adj NEA Backsheet'!$D$5:$CB$183,K$9,FALSE))="","",(VLOOKUP($E101,'Adj NEA Backsheet'!$D$5:$CB$183,K$9,FALSE))),"")</f>
        <v>7506.7553713494726</v>
      </c>
      <c r="L101" s="101">
        <f ca="1">IFERROR(IF((VLOOKUP($E101,'Adj NEA Backsheet'!$D$5:$CB$183,L$9,FALSE))="","",(VLOOKUP($E101,'Adj NEA Backsheet'!$D$5:$CB$183,L$9,FALSE))),"")</f>
        <v>7395.8445135653401</v>
      </c>
      <c r="M101" s="101">
        <f ca="1">IFERROR(IF((VLOOKUP($E101,'Adj NEA Backsheet'!$D$5:$CB$183,M$9,FALSE))="","",(VLOOKUP($E101,'Adj NEA Backsheet'!$D$5:$CB$183,M$9,FALSE))),"")</f>
        <v>7599.5993391384018</v>
      </c>
      <c r="N101" s="103">
        <f ca="1">IFERROR(IF((VLOOKUP($E101,'Adj NEA Backsheet'!$D$5:$CB$183,N$9,FALSE))="","",(VLOOKUP($E101,'Adj NEA Backsheet'!$D$5:$CB$183,N$9,FALSE))),"")</f>
        <v>7543.0798703694891</v>
      </c>
      <c r="O101" s="151">
        <f ca="1">IFERROR(IF((VLOOKUP($E101,'Adj NEA Backsheet'!$D$5:$CB$183,O$9,FALSE))="","",(VLOOKUP($E101,'Adj NEA Backsheet'!$D$5:$CB$183,O$9,FALSE))),"")</f>
        <v>7075.653258365538</v>
      </c>
      <c r="P101" s="102">
        <f ca="1">IFERROR(IF((VLOOKUP($E101,'Adj NEA Backsheet'!$D$5:$CB$183,P$9,FALSE))="","",(VLOOKUP($E101,'Adj NEA Backsheet'!$D$5:$CB$183,P$9,FALSE))),"")</f>
        <v>7280.7020537398348</v>
      </c>
      <c r="Q101" s="103">
        <f ca="1">IFERROR(IF((VLOOKUP($E101,'NEA Backsheet'!$D$5:$CB$183,Q$9,FALSE))="","",(VLOOKUP($E101,'NEA Backsheet'!$D$5:$CB$183,Q$9,FALSE))),"")</f>
        <v>7449.3974865610453</v>
      </c>
      <c r="R101" s="194">
        <f ca="1">IFERROR(IF((VLOOKUP($E101,'NEA Backsheet'!$D$5:$CB$183,R$9,FALSE))="","",(VLOOKUP($E101,'NEA Backsheet'!$D$5:$CB$183,R$9,FALSE))),"")</f>
        <v>7115.6969019256594</v>
      </c>
    </row>
    <row r="102" spans="1:18" ht="15" customHeight="1" x14ac:dyDescent="0.3">
      <c r="A102" s="41">
        <v>88</v>
      </c>
      <c r="B102" s="77" t="str">
        <f ca="1">IFERROR(IF((VLOOKUP($E102,'Org List'!$AJ$10:$AL$190,3,FALSE))="","",(VLOOKUP($E102,'Org List'!$AJ$10:$AL$190,3,FALSE))),"")</f>
        <v>London Commissioning Region</v>
      </c>
      <c r="C102" s="78" t="str">
        <f ca="1">IFERROR(IF((VLOOKUP($E102,'Org List'!$AO$10:$AQ$190,3,FALSE))="","",(VLOOKUP($E102,'Org List'!$AO$10:$AQ$190,3,FALSE))),"")</f>
        <v>London Region</v>
      </c>
      <c r="D102" s="93" t="str">
        <f ca="1">IFERROR(IF((VLOOKUP($E102,'Org List'!$AT$10:$AV$190,3,FALSE))="","",(VLOOKUP($E102,'Org List'!$AT$10:$AV$190,3,FALSE))),"")</f>
        <v>NHS England London</v>
      </c>
      <c r="E102" s="77" t="str">
        <f t="shared" ca="1" si="2"/>
        <v>E09000018</v>
      </c>
      <c r="F102" s="79" t="str">
        <f ca="1">IF(E102="","",VLOOKUP(E102,'Org List'!$J$9:$K$640,2,0))</f>
        <v>Hounslow</v>
      </c>
      <c r="G102" s="100">
        <f ca="1">IFERROR(IF((VLOOKUP($E102,'Adj NEA Backsheet'!$D$5:$CB$183,G$9,FALSE))="","",(VLOOKUP($E102,'Adj NEA Backsheet'!$D$5:$CB$183,G$9,FALSE))),"")</f>
        <v>7648.8441861207066</v>
      </c>
      <c r="H102" s="101">
        <f ca="1">IFERROR(IF((VLOOKUP($E102,'Adj NEA Backsheet'!$D$5:$CB$183,H$9,FALSE))="","",(VLOOKUP($E102,'Adj NEA Backsheet'!$D$5:$CB$183,H$9,FALSE))),"")</f>
        <v>7934.9723536323172</v>
      </c>
      <c r="I102" s="101">
        <f ca="1">IFERROR(IF((VLOOKUP($E102,'Adj NEA Backsheet'!$D$5:$CB$183,I$9,FALSE))="","",(VLOOKUP($E102,'Adj NEA Backsheet'!$D$5:$CB$183,I$9,FALSE))),"")</f>
        <v>7775.2281307659759</v>
      </c>
      <c r="J102" s="102">
        <f ca="1">IFERROR(IF((VLOOKUP($E102,'Adj NEA Backsheet'!$D$5:$CB$183,J$9,FALSE))="","",(VLOOKUP($E102,'Adj NEA Backsheet'!$D$5:$CB$183,J$9,FALSE))),"")</f>
        <v>7771.5124932444305</v>
      </c>
      <c r="K102" s="100">
        <f ca="1">IFERROR(IF((VLOOKUP($E102,'Adj NEA Backsheet'!$D$5:$CB$183,K$9,FALSE))="","",(VLOOKUP($E102,'Adj NEA Backsheet'!$D$5:$CB$183,K$9,FALSE))),"")</f>
        <v>7933.4704006909651</v>
      </c>
      <c r="L102" s="101">
        <f ca="1">IFERROR(IF((VLOOKUP($E102,'Adj NEA Backsheet'!$D$5:$CB$183,L$9,FALSE))="","",(VLOOKUP($E102,'Adj NEA Backsheet'!$D$5:$CB$183,L$9,FALSE))),"")</f>
        <v>7730.9505227674781</v>
      </c>
      <c r="M102" s="101">
        <f ca="1">IFERROR(IF((VLOOKUP($E102,'Adj NEA Backsheet'!$D$5:$CB$183,M$9,FALSE))="","",(VLOOKUP($E102,'Adj NEA Backsheet'!$D$5:$CB$183,M$9,FALSE))),"")</f>
        <v>8258.4414886658305</v>
      </c>
      <c r="N102" s="103">
        <f ca="1">IFERROR(IF((VLOOKUP($E102,'Adj NEA Backsheet'!$D$5:$CB$183,N$9,FALSE))="","",(VLOOKUP($E102,'Adj NEA Backsheet'!$D$5:$CB$183,N$9,FALSE))),"")</f>
        <v>7965.4725524908681</v>
      </c>
      <c r="O102" s="151">
        <f ca="1">IFERROR(IF((VLOOKUP($E102,'Adj NEA Backsheet'!$D$5:$CB$183,O$9,FALSE))="","",(VLOOKUP($E102,'Adj NEA Backsheet'!$D$5:$CB$183,O$9,FALSE))),"")</f>
        <v>7287.6899715099044</v>
      </c>
      <c r="P102" s="102">
        <f ca="1">IFERROR(IF((VLOOKUP($E102,'Adj NEA Backsheet'!$D$5:$CB$183,P$9,FALSE))="","",(VLOOKUP($E102,'Adj NEA Backsheet'!$D$5:$CB$183,P$9,FALSE))),"")</f>
        <v>7599.911917981588</v>
      </c>
      <c r="Q102" s="103">
        <f ca="1">IFERROR(IF((VLOOKUP($E102,'NEA Backsheet'!$D$5:$CB$183,Q$9,FALSE))="","",(VLOOKUP($E102,'NEA Backsheet'!$D$5:$CB$183,Q$9,FALSE))),"")</f>
        <v>7738.9398350736374</v>
      </c>
      <c r="R102" s="194">
        <f ca="1">IFERROR(IF((VLOOKUP($E102,'NEA Backsheet'!$D$5:$CB$183,R$9,FALSE))="","",(VLOOKUP($E102,'NEA Backsheet'!$D$5:$CB$183,R$9,FALSE))),"")</f>
        <v>7990.0043249527735</v>
      </c>
    </row>
    <row r="103" spans="1:18" ht="15" customHeight="1" x14ac:dyDescent="0.3">
      <c r="A103" s="41">
        <v>89</v>
      </c>
      <c r="B103" s="77" t="str">
        <f ca="1">IFERROR(IF((VLOOKUP($E103,'Org List'!$AJ$10:$AL$190,3,FALSE))="","",(VLOOKUP($E103,'Org List'!$AJ$10:$AL$190,3,FALSE))),"")</f>
        <v>South East England Commissioning Region</v>
      </c>
      <c r="C103" s="78" t="str">
        <f ca="1">IFERROR(IF((VLOOKUP($E103,'Org List'!$AO$10:$AQ$190,3,FALSE))="","",(VLOOKUP($E103,'Org List'!$AO$10:$AQ$190,3,FALSE))),"")</f>
        <v>South East Region</v>
      </c>
      <c r="D103" s="93" t="str">
        <f ca="1">IFERROR(IF((VLOOKUP($E103,'Org List'!$AT$10:$AV$190,3,FALSE))="","",(VLOOKUP($E103,'Org List'!$AT$10:$AV$190,3,FALSE))),"")</f>
        <v>NHS England South East (Hampshire, Isle of Wight and Thames Valley)</v>
      </c>
      <c r="E103" s="77" t="str">
        <f t="shared" ca="1" si="2"/>
        <v>E06000046</v>
      </c>
      <c r="F103" s="79" t="str">
        <f ca="1">IF(E103="","",VLOOKUP(E103,'Org List'!$J$9:$K$640,2,0))</f>
        <v>Isle of Wight</v>
      </c>
      <c r="G103" s="100">
        <f ca="1">IFERROR(IF((VLOOKUP($E103,'Adj NEA Backsheet'!$D$5:$CB$183,G$9,FALSE))="","",(VLOOKUP($E103,'Adj NEA Backsheet'!$D$5:$CB$183,G$9,FALSE))),"")</f>
        <v>3126.9999999999995</v>
      </c>
      <c r="H103" s="101">
        <f ca="1">IFERROR(IF((VLOOKUP($E103,'Adj NEA Backsheet'!$D$5:$CB$183,H$9,FALSE))="","",(VLOOKUP($E103,'Adj NEA Backsheet'!$D$5:$CB$183,H$9,FALSE))),"")</f>
        <v>3241.9999999999995</v>
      </c>
      <c r="I103" s="101">
        <f ca="1">IFERROR(IF((VLOOKUP($E103,'Adj NEA Backsheet'!$D$5:$CB$183,I$9,FALSE))="","",(VLOOKUP($E103,'Adj NEA Backsheet'!$D$5:$CB$183,I$9,FALSE))),"")</f>
        <v>3535.9999999999995</v>
      </c>
      <c r="J103" s="102">
        <f ca="1">IFERROR(IF((VLOOKUP($E103,'Adj NEA Backsheet'!$D$5:$CB$183,J$9,FALSE))="","",(VLOOKUP($E103,'Adj NEA Backsheet'!$D$5:$CB$183,J$9,FALSE))),"")</f>
        <v>3295.9999999999995</v>
      </c>
      <c r="K103" s="100">
        <f ca="1">IFERROR(IF((VLOOKUP($E103,'Adj NEA Backsheet'!$D$5:$CB$183,K$9,FALSE))="","",(VLOOKUP($E103,'Adj NEA Backsheet'!$D$5:$CB$183,K$9,FALSE))),"")</f>
        <v>3144.9999999999991</v>
      </c>
      <c r="L103" s="101">
        <f ca="1">IFERROR(IF((VLOOKUP($E103,'Adj NEA Backsheet'!$D$5:$CB$183,L$9,FALSE))="","",(VLOOKUP($E103,'Adj NEA Backsheet'!$D$5:$CB$183,L$9,FALSE))),"")</f>
        <v>3166.9999999999991</v>
      </c>
      <c r="M103" s="101">
        <f ca="1">IFERROR(IF((VLOOKUP($E103,'Adj NEA Backsheet'!$D$5:$CB$183,M$9,FALSE))="","",(VLOOKUP($E103,'Adj NEA Backsheet'!$D$5:$CB$183,M$9,FALSE))),"")</f>
        <v>3225.9999999999991</v>
      </c>
      <c r="N103" s="103">
        <f ca="1">IFERROR(IF((VLOOKUP($E103,'Adj NEA Backsheet'!$D$5:$CB$183,N$9,FALSE))="","",(VLOOKUP($E103,'Adj NEA Backsheet'!$D$5:$CB$183,N$9,FALSE))),"")</f>
        <v>3087.9999999999991</v>
      </c>
      <c r="O103" s="151">
        <f ca="1">IFERROR(IF((VLOOKUP($E103,'Adj NEA Backsheet'!$D$5:$CB$183,O$9,FALSE))="","",(VLOOKUP($E103,'Adj NEA Backsheet'!$D$5:$CB$183,O$9,FALSE))),"")</f>
        <v>3313.9999999999995</v>
      </c>
      <c r="P103" s="102">
        <f ca="1">IFERROR(IF((VLOOKUP($E103,'Adj NEA Backsheet'!$D$5:$CB$183,P$9,FALSE))="","",(VLOOKUP($E103,'Adj NEA Backsheet'!$D$5:$CB$183,P$9,FALSE))),"")</f>
        <v>3417.9999999999995</v>
      </c>
      <c r="Q103" s="103">
        <f ca="1">IFERROR(IF((VLOOKUP($E103,'NEA Backsheet'!$D$5:$CB$183,Q$9,FALSE))="","",(VLOOKUP($E103,'NEA Backsheet'!$D$5:$CB$183,Q$9,FALSE))),"")</f>
        <v>3629.9999999999991</v>
      </c>
      <c r="R103" s="194">
        <f ca="1">IFERROR(IF((VLOOKUP($E103,'NEA Backsheet'!$D$5:$CB$183,R$9,FALSE))="","",(VLOOKUP($E103,'NEA Backsheet'!$D$5:$CB$183,R$9,FALSE))),"")</f>
        <v>3652.9999999999995</v>
      </c>
    </row>
    <row r="104" spans="1:18" ht="15" customHeight="1" x14ac:dyDescent="0.3">
      <c r="A104" s="41">
        <v>90</v>
      </c>
      <c r="B104" s="77" t="str">
        <f ca="1">IFERROR(IF((VLOOKUP($E104,'Org List'!$AJ$10:$AL$190,3,FALSE))="","",(VLOOKUP($E104,'Org List'!$AJ$10:$AL$190,3,FALSE))),"")</f>
        <v>London Commissioning Region</v>
      </c>
      <c r="C104" s="78" t="str">
        <f ca="1">IFERROR(IF((VLOOKUP($E104,'Org List'!$AO$10:$AQ$190,3,FALSE))="","",(VLOOKUP($E104,'Org List'!$AO$10:$AQ$190,3,FALSE))),"")</f>
        <v>London Region</v>
      </c>
      <c r="D104" s="93" t="str">
        <f ca="1">IFERROR(IF((VLOOKUP($E104,'Org List'!$AT$10:$AV$190,3,FALSE))="","",(VLOOKUP($E104,'Org List'!$AT$10:$AV$190,3,FALSE))),"")</f>
        <v>NHS England London</v>
      </c>
      <c r="E104" s="77" t="str">
        <f t="shared" ca="1" si="2"/>
        <v>E09000019</v>
      </c>
      <c r="F104" s="79" t="str">
        <f ca="1">IF(E104="","",VLOOKUP(E104,'Org List'!$J$9:$K$640,2,0))</f>
        <v>Islington</v>
      </c>
      <c r="G104" s="100">
        <f ca="1">IFERROR(IF((VLOOKUP($E104,'Adj NEA Backsheet'!$D$5:$CB$183,G$9,FALSE))="","",(VLOOKUP($E104,'Adj NEA Backsheet'!$D$5:$CB$183,G$9,FALSE))),"")</f>
        <v>4963.2567410912434</v>
      </c>
      <c r="H104" s="101">
        <f ca="1">IFERROR(IF((VLOOKUP($E104,'Adj NEA Backsheet'!$D$5:$CB$183,H$9,FALSE))="","",(VLOOKUP($E104,'Adj NEA Backsheet'!$D$5:$CB$183,H$9,FALSE))),"")</f>
        <v>4863.8873993743473</v>
      </c>
      <c r="I104" s="101">
        <f ca="1">IFERROR(IF((VLOOKUP($E104,'Adj NEA Backsheet'!$D$5:$CB$183,I$9,FALSE))="","",(VLOOKUP($E104,'Adj NEA Backsheet'!$D$5:$CB$183,I$9,FALSE))),"")</f>
        <v>5035.3924820126304</v>
      </c>
      <c r="J104" s="102">
        <f ca="1">IFERROR(IF((VLOOKUP($E104,'Adj NEA Backsheet'!$D$5:$CB$183,J$9,FALSE))="","",(VLOOKUP($E104,'Adj NEA Backsheet'!$D$5:$CB$183,J$9,FALSE))),"")</f>
        <v>4872.5579378938255</v>
      </c>
      <c r="K104" s="100">
        <f ca="1">IFERROR(IF((VLOOKUP($E104,'Adj NEA Backsheet'!$D$5:$CB$183,K$9,FALSE))="","",(VLOOKUP($E104,'Adj NEA Backsheet'!$D$5:$CB$183,K$9,FALSE))),"")</f>
        <v>5024.1919357182251</v>
      </c>
      <c r="L104" s="101">
        <f ca="1">IFERROR(IF((VLOOKUP($E104,'Adj NEA Backsheet'!$D$5:$CB$183,L$9,FALSE))="","",(VLOOKUP($E104,'Adj NEA Backsheet'!$D$5:$CB$183,L$9,FALSE))),"")</f>
        <v>5071.856939757552</v>
      </c>
      <c r="M104" s="101">
        <f ca="1">IFERROR(IF((VLOOKUP($E104,'Adj NEA Backsheet'!$D$5:$CB$183,M$9,FALSE))="","",(VLOOKUP($E104,'Adj NEA Backsheet'!$D$5:$CB$183,M$9,FALSE))),"")</f>
        <v>5088.1776896523761</v>
      </c>
      <c r="N104" s="103">
        <f ca="1">IFERROR(IF((VLOOKUP($E104,'Adj NEA Backsheet'!$D$5:$CB$183,N$9,FALSE))="","",(VLOOKUP($E104,'Adj NEA Backsheet'!$D$5:$CB$183,N$9,FALSE))),"")</f>
        <v>4973.1935635188274</v>
      </c>
      <c r="O104" s="151">
        <f ca="1">IFERROR(IF((VLOOKUP($E104,'Adj NEA Backsheet'!$D$5:$CB$183,O$9,FALSE))="","",(VLOOKUP($E104,'Adj NEA Backsheet'!$D$5:$CB$183,O$9,FALSE))),"")</f>
        <v>4933.4671764111954</v>
      </c>
      <c r="P104" s="102">
        <f ca="1">IFERROR(IF((VLOOKUP($E104,'Adj NEA Backsheet'!$D$5:$CB$183,P$9,FALSE))="","",(VLOOKUP($E104,'Adj NEA Backsheet'!$D$5:$CB$183,P$9,FALSE))),"")</f>
        <v>4767.4379700293275</v>
      </c>
      <c r="Q104" s="103">
        <f ca="1">IFERROR(IF((VLOOKUP($E104,'NEA Backsheet'!$D$5:$CB$183,Q$9,FALSE))="","",(VLOOKUP($E104,'NEA Backsheet'!$D$5:$CB$183,Q$9,FALSE))),"")</f>
        <v>5156.4184393968808</v>
      </c>
      <c r="R104" s="194">
        <f ca="1">IFERROR(IF((VLOOKUP($E104,'NEA Backsheet'!$D$5:$CB$183,R$9,FALSE))="","",(VLOOKUP($E104,'NEA Backsheet'!$D$5:$CB$183,R$9,FALSE))),"")</f>
        <v>4900.3593964639058</v>
      </c>
    </row>
    <row r="105" spans="1:18" ht="15" customHeight="1" x14ac:dyDescent="0.3">
      <c r="A105" s="41">
        <v>91</v>
      </c>
      <c r="B105" s="77" t="str">
        <f ca="1">IFERROR(IF((VLOOKUP($E105,'Org List'!$AJ$10:$AL$190,3,FALSE))="","",(VLOOKUP($E105,'Org List'!$AJ$10:$AL$190,3,FALSE))),"")</f>
        <v>London Commissioning Region</v>
      </c>
      <c r="C105" s="78" t="str">
        <f ca="1">IFERROR(IF((VLOOKUP($E105,'Org List'!$AO$10:$AQ$190,3,FALSE))="","",(VLOOKUP($E105,'Org List'!$AO$10:$AQ$190,3,FALSE))),"")</f>
        <v>London Region</v>
      </c>
      <c r="D105" s="93" t="str">
        <f ca="1">IFERROR(IF((VLOOKUP($E105,'Org List'!$AT$10:$AV$190,3,FALSE))="","",(VLOOKUP($E105,'Org List'!$AT$10:$AV$190,3,FALSE))),"")</f>
        <v>NHS England London</v>
      </c>
      <c r="E105" s="77" t="str">
        <f t="shared" ca="1" si="2"/>
        <v>E09000020</v>
      </c>
      <c r="F105" s="79" t="str">
        <f ca="1">IF(E105="","",VLOOKUP(E105,'Org List'!$J$9:$K$640,2,0))</f>
        <v>Kensington and Chelsea</v>
      </c>
      <c r="G105" s="100">
        <f ca="1">IFERROR(IF((VLOOKUP($E105,'Adj NEA Backsheet'!$D$5:$CB$183,G$9,FALSE))="","",(VLOOKUP($E105,'Adj NEA Backsheet'!$D$5:$CB$183,G$9,FALSE))),"")</f>
        <v>2839.4631849315606</v>
      </c>
      <c r="H105" s="101">
        <f ca="1">IFERROR(IF((VLOOKUP($E105,'Adj NEA Backsheet'!$D$5:$CB$183,H$9,FALSE))="","",(VLOOKUP($E105,'Adj NEA Backsheet'!$D$5:$CB$183,H$9,FALSE))),"")</f>
        <v>2837.1433430695815</v>
      </c>
      <c r="I105" s="101">
        <f ca="1">IFERROR(IF((VLOOKUP($E105,'Adj NEA Backsheet'!$D$5:$CB$183,I$9,FALSE))="","",(VLOOKUP($E105,'Adj NEA Backsheet'!$D$5:$CB$183,I$9,FALSE))),"")</f>
        <v>2909.7604334692501</v>
      </c>
      <c r="J105" s="102">
        <f ca="1">IFERROR(IF((VLOOKUP($E105,'Adj NEA Backsheet'!$D$5:$CB$183,J$9,FALSE))="","",(VLOOKUP($E105,'Adj NEA Backsheet'!$D$5:$CB$183,J$9,FALSE))),"")</f>
        <v>2808.509542745916</v>
      </c>
      <c r="K105" s="100">
        <f ca="1">IFERROR(IF((VLOOKUP($E105,'Adj NEA Backsheet'!$D$5:$CB$183,K$9,FALSE))="","",(VLOOKUP($E105,'Adj NEA Backsheet'!$D$5:$CB$183,K$9,FALSE))),"")</f>
        <v>2876.6603919506128</v>
      </c>
      <c r="L105" s="101">
        <f ca="1">IFERROR(IF((VLOOKUP($E105,'Adj NEA Backsheet'!$D$5:$CB$183,L$9,FALSE))="","",(VLOOKUP($E105,'Adj NEA Backsheet'!$D$5:$CB$183,L$9,FALSE))),"")</f>
        <v>2876.198887635851</v>
      </c>
      <c r="M105" s="101">
        <f ca="1">IFERROR(IF((VLOOKUP($E105,'Adj NEA Backsheet'!$D$5:$CB$183,M$9,FALSE))="","",(VLOOKUP($E105,'Adj NEA Backsheet'!$D$5:$CB$183,M$9,FALSE))),"")</f>
        <v>2917.7458111617343</v>
      </c>
      <c r="N105" s="103">
        <f ca="1">IFERROR(IF((VLOOKUP($E105,'Adj NEA Backsheet'!$D$5:$CB$183,N$9,FALSE))="","",(VLOOKUP($E105,'Adj NEA Backsheet'!$D$5:$CB$183,N$9,FALSE))),"")</f>
        <v>2885.5245478106599</v>
      </c>
      <c r="O105" s="151">
        <f ca="1">IFERROR(IF((VLOOKUP($E105,'Adj NEA Backsheet'!$D$5:$CB$183,O$9,FALSE))="","",(VLOOKUP($E105,'Adj NEA Backsheet'!$D$5:$CB$183,O$9,FALSE))),"")</f>
        <v>2826.2401183580587</v>
      </c>
      <c r="P105" s="102">
        <f ca="1">IFERROR(IF((VLOOKUP($E105,'Adj NEA Backsheet'!$D$5:$CB$183,P$9,FALSE))="","",(VLOOKUP($E105,'Adj NEA Backsheet'!$D$5:$CB$183,P$9,FALSE))),"")</f>
        <v>2974.3980482041507</v>
      </c>
      <c r="Q105" s="103">
        <f ca="1">IFERROR(IF((VLOOKUP($E105,'NEA Backsheet'!$D$5:$CB$183,Q$9,FALSE))="","",(VLOOKUP($E105,'NEA Backsheet'!$D$5:$CB$183,Q$9,FALSE))),"")</f>
        <v>3112.4955956777408</v>
      </c>
      <c r="R105" s="194">
        <f ca="1">IFERROR(IF((VLOOKUP($E105,'NEA Backsheet'!$D$5:$CB$183,R$9,FALSE))="","",(VLOOKUP($E105,'NEA Backsheet'!$D$5:$CB$183,R$9,FALSE))),"")</f>
        <v>3112.1974652356594</v>
      </c>
    </row>
    <row r="106" spans="1:18" ht="15" customHeight="1" x14ac:dyDescent="0.3">
      <c r="A106" s="41">
        <v>92</v>
      </c>
      <c r="B106" s="77" t="str">
        <f ca="1">IFERROR(IF((VLOOKUP($E106,'Org List'!$AJ$10:$AL$190,3,FALSE))="","",(VLOOKUP($E106,'Org List'!$AJ$10:$AL$190,3,FALSE))),"")</f>
        <v>South East England Commissioning Region</v>
      </c>
      <c r="C106" s="78" t="str">
        <f ca="1">IFERROR(IF((VLOOKUP($E106,'Org List'!$AO$10:$AQ$190,3,FALSE))="","",(VLOOKUP($E106,'Org List'!$AO$10:$AQ$190,3,FALSE))),"")</f>
        <v>South East Region</v>
      </c>
      <c r="D106" s="93" t="str">
        <f ca="1">IFERROR(IF((VLOOKUP($E106,'Org List'!$AT$10:$AV$190,3,FALSE))="","",(VLOOKUP($E106,'Org List'!$AT$10:$AV$190,3,FALSE))),"")</f>
        <v>NHS England South East (Kent, Surrey and Sussex)</v>
      </c>
      <c r="E106" s="77" t="str">
        <f t="shared" ca="1" si="2"/>
        <v>E10000016</v>
      </c>
      <c r="F106" s="79" t="str">
        <f ca="1">IF(E106="","",VLOOKUP(E106,'Org List'!$J$9:$K$640,2,0))</f>
        <v>Kent</v>
      </c>
      <c r="G106" s="100">
        <f ca="1">IFERROR(IF((VLOOKUP($E106,'Adj NEA Backsheet'!$D$5:$CB$183,G$9,FALSE))="","",(VLOOKUP($E106,'Adj NEA Backsheet'!$D$5:$CB$183,G$9,FALSE))),"")</f>
        <v>40767.182419970559</v>
      </c>
      <c r="H106" s="101">
        <f ca="1">IFERROR(IF((VLOOKUP($E106,'Adj NEA Backsheet'!$D$5:$CB$183,H$9,FALSE))="","",(VLOOKUP($E106,'Adj NEA Backsheet'!$D$5:$CB$183,H$9,FALSE))),"")</f>
        <v>39843.52558078993</v>
      </c>
      <c r="I106" s="101">
        <f ca="1">IFERROR(IF((VLOOKUP($E106,'Adj NEA Backsheet'!$D$5:$CB$183,I$9,FALSE))="","",(VLOOKUP($E106,'Adj NEA Backsheet'!$D$5:$CB$183,I$9,FALSE))),"")</f>
        <v>41592.840054520959</v>
      </c>
      <c r="J106" s="102">
        <f ca="1">IFERROR(IF((VLOOKUP($E106,'Adj NEA Backsheet'!$D$5:$CB$183,J$9,FALSE))="","",(VLOOKUP($E106,'Adj NEA Backsheet'!$D$5:$CB$183,J$9,FALSE))),"")</f>
        <v>41662.239472206042</v>
      </c>
      <c r="K106" s="100">
        <f ca="1">IFERROR(IF((VLOOKUP($E106,'Adj NEA Backsheet'!$D$5:$CB$183,K$9,FALSE))="","",(VLOOKUP($E106,'Adj NEA Backsheet'!$D$5:$CB$183,K$9,FALSE))),"")</f>
        <v>40564.541817380756</v>
      </c>
      <c r="L106" s="101">
        <f ca="1">IFERROR(IF((VLOOKUP($E106,'Adj NEA Backsheet'!$D$5:$CB$183,L$9,FALSE))="","",(VLOOKUP($E106,'Adj NEA Backsheet'!$D$5:$CB$183,L$9,FALSE))),"")</f>
        <v>40603.940580209208</v>
      </c>
      <c r="M106" s="101">
        <f ca="1">IFERROR(IF((VLOOKUP($E106,'Adj NEA Backsheet'!$D$5:$CB$183,M$9,FALSE))="","",(VLOOKUP($E106,'Adj NEA Backsheet'!$D$5:$CB$183,M$9,FALSE))),"")</f>
        <v>41884.788001103327</v>
      </c>
      <c r="N106" s="103">
        <f ca="1">IFERROR(IF((VLOOKUP($E106,'Adj NEA Backsheet'!$D$5:$CB$183,N$9,FALSE))="","",(VLOOKUP($E106,'Adj NEA Backsheet'!$D$5:$CB$183,N$9,FALSE))),"")</f>
        <v>42087.159659430486</v>
      </c>
      <c r="O106" s="151">
        <f ca="1">IFERROR(IF((VLOOKUP($E106,'Adj NEA Backsheet'!$D$5:$CB$183,O$9,FALSE))="","",(VLOOKUP($E106,'Adj NEA Backsheet'!$D$5:$CB$183,O$9,FALSE))),"")</f>
        <v>42010.183764100089</v>
      </c>
      <c r="P106" s="102">
        <f ca="1">IFERROR(IF((VLOOKUP($E106,'Adj NEA Backsheet'!$D$5:$CB$183,P$9,FALSE))="","",(VLOOKUP($E106,'Adj NEA Backsheet'!$D$5:$CB$183,P$9,FALSE))),"")</f>
        <v>42015.128444109163</v>
      </c>
      <c r="Q106" s="103">
        <f ca="1">IFERROR(IF((VLOOKUP($E106,'NEA Backsheet'!$D$5:$CB$183,Q$9,FALSE))="","",(VLOOKUP($E106,'NEA Backsheet'!$D$5:$CB$183,Q$9,FALSE))),"")</f>
        <v>43165.894437944888</v>
      </c>
      <c r="R106" s="194">
        <f ca="1">IFERROR(IF((VLOOKUP($E106,'NEA Backsheet'!$D$5:$CB$183,R$9,FALSE))="","",(VLOOKUP($E106,'NEA Backsheet'!$D$5:$CB$183,R$9,FALSE))),"")</f>
        <v>44166.403085885293</v>
      </c>
    </row>
    <row r="107" spans="1:18" ht="15" customHeight="1" x14ac:dyDescent="0.3">
      <c r="A107" s="41">
        <v>93</v>
      </c>
      <c r="B107" s="77" t="str">
        <f ca="1">IFERROR(IF((VLOOKUP($E107,'Org List'!$AJ$10:$AL$190,3,FALSE))="","",(VLOOKUP($E107,'Org List'!$AJ$10:$AL$190,3,FALSE))),"")</f>
        <v>North East and Yorkshire Commissioning Region</v>
      </c>
      <c r="C107" s="78" t="str">
        <f ca="1">IFERROR(IF((VLOOKUP($E107,'Org List'!$AO$10:$AQ$190,3,FALSE))="","",(VLOOKUP($E107,'Org List'!$AO$10:$AQ$190,3,FALSE))),"")</f>
        <v>Yorkshire and The Humber Region</v>
      </c>
      <c r="D107" s="93" t="str">
        <f ca="1">IFERROR(IF((VLOOKUP($E107,'Org List'!$AT$10:$AV$190,3,FALSE))="","",(VLOOKUP($E107,'Org List'!$AT$10:$AV$190,3,FALSE))),"")</f>
        <v>NHS England North East and Yokrshire (Yorkshire And Humber)</v>
      </c>
      <c r="E107" s="77" t="str">
        <f t="shared" ca="1" si="2"/>
        <v>E06000010</v>
      </c>
      <c r="F107" s="79" t="str">
        <f ca="1">IF(E107="","",VLOOKUP(E107,'Org List'!$J$9:$K$640,2,0))</f>
        <v>Kingston upon Hull, City of</v>
      </c>
      <c r="G107" s="100">
        <f ca="1">IFERROR(IF((VLOOKUP($E107,'Adj NEA Backsheet'!$D$5:$CB$183,G$9,FALSE))="","",(VLOOKUP($E107,'Adj NEA Backsheet'!$D$5:$CB$183,G$9,FALSE))),"")</f>
        <v>7007.9545620078452</v>
      </c>
      <c r="H107" s="101">
        <f ca="1">IFERROR(IF((VLOOKUP($E107,'Adj NEA Backsheet'!$D$5:$CB$183,H$9,FALSE))="","",(VLOOKUP($E107,'Adj NEA Backsheet'!$D$5:$CB$183,H$9,FALSE))),"")</f>
        <v>6560.9288277444875</v>
      </c>
      <c r="I107" s="101">
        <f ca="1">IFERROR(IF((VLOOKUP($E107,'Adj NEA Backsheet'!$D$5:$CB$183,I$9,FALSE))="","",(VLOOKUP($E107,'Adj NEA Backsheet'!$D$5:$CB$183,I$9,FALSE))),"")</f>
        <v>6889.0761165847489</v>
      </c>
      <c r="J107" s="102">
        <f ca="1">IFERROR(IF((VLOOKUP($E107,'Adj NEA Backsheet'!$D$5:$CB$183,J$9,FALSE))="","",(VLOOKUP($E107,'Adj NEA Backsheet'!$D$5:$CB$183,J$9,FALSE))),"")</f>
        <v>6587.4683583876376</v>
      </c>
      <c r="K107" s="100">
        <f ca="1">IFERROR(IF((VLOOKUP($E107,'Adj NEA Backsheet'!$D$5:$CB$183,K$9,FALSE))="","",(VLOOKUP($E107,'Adj NEA Backsheet'!$D$5:$CB$183,K$9,FALSE))),"")</f>
        <v>6838.7519119502003</v>
      </c>
      <c r="L107" s="101">
        <f ca="1">IFERROR(IF((VLOOKUP($E107,'Adj NEA Backsheet'!$D$5:$CB$183,L$9,FALSE))="","",(VLOOKUP($E107,'Adj NEA Backsheet'!$D$5:$CB$183,L$9,FALSE))),"")</f>
        <v>6947.186566346465</v>
      </c>
      <c r="M107" s="101">
        <f ca="1">IFERROR(IF((VLOOKUP($E107,'Adj NEA Backsheet'!$D$5:$CB$183,M$9,FALSE))="","",(VLOOKUP($E107,'Adj NEA Backsheet'!$D$5:$CB$183,M$9,FALSE))),"")</f>
        <v>7063.1399630306532</v>
      </c>
      <c r="N107" s="103">
        <f ca="1">IFERROR(IF((VLOOKUP($E107,'Adj NEA Backsheet'!$D$5:$CB$183,N$9,FALSE))="","",(VLOOKUP($E107,'Adj NEA Backsheet'!$D$5:$CB$183,N$9,FALSE))),"")</f>
        <v>6842.2383886726975</v>
      </c>
      <c r="O107" s="151">
        <f ca="1">IFERROR(IF((VLOOKUP($E107,'Adj NEA Backsheet'!$D$5:$CB$183,O$9,FALSE))="","",(VLOOKUP($E107,'Adj NEA Backsheet'!$D$5:$CB$183,O$9,FALSE))),"")</f>
        <v>6776.6609185452298</v>
      </c>
      <c r="P107" s="102">
        <f ca="1">IFERROR(IF((VLOOKUP($E107,'Adj NEA Backsheet'!$D$5:$CB$183,P$9,FALSE))="","",(VLOOKUP($E107,'Adj NEA Backsheet'!$D$5:$CB$183,P$9,FALSE))),"")</f>
        <v>6466.4210166654093</v>
      </c>
      <c r="Q107" s="103">
        <f ca="1">IFERROR(IF((VLOOKUP($E107,'NEA Backsheet'!$D$5:$CB$183,Q$9,FALSE))="","",(VLOOKUP($E107,'NEA Backsheet'!$D$5:$CB$183,Q$9,FALSE))),"")</f>
        <v>6912.2040447285499</v>
      </c>
      <c r="R107" s="194">
        <f ca="1">IFERROR(IF((VLOOKUP($E107,'NEA Backsheet'!$D$5:$CB$183,R$9,FALSE))="","",(VLOOKUP($E107,'NEA Backsheet'!$D$5:$CB$183,R$9,FALSE))),"")</f>
        <v>6886.4689125391978</v>
      </c>
    </row>
    <row r="108" spans="1:18" ht="15" customHeight="1" x14ac:dyDescent="0.3">
      <c r="A108" s="41">
        <v>94</v>
      </c>
      <c r="B108" s="77" t="str">
        <f ca="1">IFERROR(IF((VLOOKUP($E108,'Org List'!$AJ$10:$AL$190,3,FALSE))="","",(VLOOKUP($E108,'Org List'!$AJ$10:$AL$190,3,FALSE))),"")</f>
        <v>London Commissioning Region</v>
      </c>
      <c r="C108" s="78" t="str">
        <f ca="1">IFERROR(IF((VLOOKUP($E108,'Org List'!$AO$10:$AQ$190,3,FALSE))="","",(VLOOKUP($E108,'Org List'!$AO$10:$AQ$190,3,FALSE))),"")</f>
        <v>London Region</v>
      </c>
      <c r="D108" s="93" t="str">
        <f ca="1">IFERROR(IF((VLOOKUP($E108,'Org List'!$AT$10:$AV$190,3,FALSE))="","",(VLOOKUP($E108,'Org List'!$AT$10:$AV$190,3,FALSE))),"")</f>
        <v>NHS England London</v>
      </c>
      <c r="E108" s="77" t="str">
        <f t="shared" ca="1" si="2"/>
        <v>E09000021</v>
      </c>
      <c r="F108" s="79" t="str">
        <f ca="1">IF(E108="","",VLOOKUP(E108,'Org List'!$J$9:$K$640,2,0))</f>
        <v>Kingston upon Thames</v>
      </c>
      <c r="G108" s="100">
        <f ca="1">IFERROR(IF((VLOOKUP($E108,'Adj NEA Backsheet'!$D$5:$CB$183,G$9,FALSE))="","",(VLOOKUP($E108,'Adj NEA Backsheet'!$D$5:$CB$183,G$9,FALSE))),"")</f>
        <v>3903.9982716755885</v>
      </c>
      <c r="H108" s="101">
        <f ca="1">IFERROR(IF((VLOOKUP($E108,'Adj NEA Backsheet'!$D$5:$CB$183,H$9,FALSE))="","",(VLOOKUP($E108,'Adj NEA Backsheet'!$D$5:$CB$183,H$9,FALSE))),"")</f>
        <v>3828.306089462847</v>
      </c>
      <c r="I108" s="101">
        <f ca="1">IFERROR(IF((VLOOKUP($E108,'Adj NEA Backsheet'!$D$5:$CB$183,I$9,FALSE))="","",(VLOOKUP($E108,'Adj NEA Backsheet'!$D$5:$CB$183,I$9,FALSE))),"")</f>
        <v>4108.4592301271132</v>
      </c>
      <c r="J108" s="102">
        <f ca="1">IFERROR(IF((VLOOKUP($E108,'Adj NEA Backsheet'!$D$5:$CB$183,J$9,FALSE))="","",(VLOOKUP($E108,'Adj NEA Backsheet'!$D$5:$CB$183,J$9,FALSE))),"")</f>
        <v>4116.8891511545235</v>
      </c>
      <c r="K108" s="100">
        <f ca="1">IFERROR(IF((VLOOKUP($E108,'Adj NEA Backsheet'!$D$5:$CB$183,K$9,FALSE))="","",(VLOOKUP($E108,'Adj NEA Backsheet'!$D$5:$CB$183,K$9,FALSE))),"")</f>
        <v>4273.4082521160626</v>
      </c>
      <c r="L108" s="101">
        <f ca="1">IFERROR(IF((VLOOKUP($E108,'Adj NEA Backsheet'!$D$5:$CB$183,L$9,FALSE))="","",(VLOOKUP($E108,'Adj NEA Backsheet'!$D$5:$CB$183,L$9,FALSE))),"")</f>
        <v>4318.9421394410756</v>
      </c>
      <c r="M108" s="101">
        <f ca="1">IFERROR(IF((VLOOKUP($E108,'Adj NEA Backsheet'!$D$5:$CB$183,M$9,FALSE))="","",(VLOOKUP($E108,'Adj NEA Backsheet'!$D$5:$CB$183,M$9,FALSE))),"")</f>
        <v>4321.3205180602599</v>
      </c>
      <c r="N108" s="103">
        <f ca="1">IFERROR(IF((VLOOKUP($E108,'Adj NEA Backsheet'!$D$5:$CB$183,N$9,FALSE))="","",(VLOOKUP($E108,'Adj NEA Backsheet'!$D$5:$CB$183,N$9,FALSE))),"")</f>
        <v>4229.6847743576127</v>
      </c>
      <c r="O108" s="151">
        <f ca="1">IFERROR(IF((VLOOKUP($E108,'Adj NEA Backsheet'!$D$5:$CB$183,O$9,FALSE))="","",(VLOOKUP($E108,'Adj NEA Backsheet'!$D$5:$CB$183,O$9,FALSE))),"")</f>
        <v>4101.2291395387056</v>
      </c>
      <c r="P108" s="102">
        <f ca="1">IFERROR(IF((VLOOKUP($E108,'Adj NEA Backsheet'!$D$5:$CB$183,P$9,FALSE))="","",(VLOOKUP($E108,'Adj NEA Backsheet'!$D$5:$CB$183,P$9,FALSE))),"")</f>
        <v>4150.6314895689975</v>
      </c>
      <c r="Q108" s="103">
        <f ca="1">IFERROR(IF((VLOOKUP($E108,'NEA Backsheet'!$D$5:$CB$183,Q$9,FALSE))="","",(VLOOKUP($E108,'NEA Backsheet'!$D$5:$CB$183,Q$9,FALSE))),"")</f>
        <v>4407.9921589309288</v>
      </c>
      <c r="R108" s="194">
        <f ca="1">IFERROR(IF((VLOOKUP($E108,'NEA Backsheet'!$D$5:$CB$183,R$9,FALSE))="","",(VLOOKUP($E108,'NEA Backsheet'!$D$5:$CB$183,R$9,FALSE))),"")</f>
        <v>4551.4823290340655</v>
      </c>
    </row>
    <row r="109" spans="1:18" ht="15" customHeight="1" x14ac:dyDescent="0.3">
      <c r="A109" s="41">
        <v>95</v>
      </c>
      <c r="B109" s="77" t="str">
        <f ca="1">IFERROR(IF((VLOOKUP($E109,'Org List'!$AJ$10:$AL$190,3,FALSE))="","",(VLOOKUP($E109,'Org List'!$AJ$10:$AL$190,3,FALSE))),"")</f>
        <v>North East and Yorkshire Commissioning Region</v>
      </c>
      <c r="C109" s="78" t="str">
        <f ca="1">IFERROR(IF((VLOOKUP($E109,'Org List'!$AO$10:$AQ$190,3,FALSE))="","",(VLOOKUP($E109,'Org List'!$AO$10:$AQ$190,3,FALSE))),"")</f>
        <v>Yorkshire and The Humber Region</v>
      </c>
      <c r="D109" s="93" t="str">
        <f ca="1">IFERROR(IF((VLOOKUP($E109,'Org List'!$AT$10:$AV$190,3,FALSE))="","",(VLOOKUP($E109,'Org List'!$AT$10:$AV$190,3,FALSE))),"")</f>
        <v>NHS England North East and Yokrshire (Yorkshire And Humber)</v>
      </c>
      <c r="E109" s="77" t="str">
        <f t="shared" ca="1" si="2"/>
        <v>E08000034</v>
      </c>
      <c r="F109" s="79" t="str">
        <f ca="1">IF(E109="","",VLOOKUP(E109,'Org List'!$J$9:$K$640,2,0))</f>
        <v>Kirklees</v>
      </c>
      <c r="G109" s="100">
        <f ca="1">IFERROR(IF((VLOOKUP($E109,'Adj NEA Backsheet'!$D$5:$CB$183,G$9,FALSE))="","",(VLOOKUP($E109,'Adj NEA Backsheet'!$D$5:$CB$183,G$9,FALSE))),"")</f>
        <v>12394.15005041426</v>
      </c>
      <c r="H109" s="101">
        <f ca="1">IFERROR(IF((VLOOKUP($E109,'Adj NEA Backsheet'!$D$5:$CB$183,H$9,FALSE))="","",(VLOOKUP($E109,'Adj NEA Backsheet'!$D$5:$CB$183,H$9,FALSE))),"")</f>
        <v>12422.424947090534</v>
      </c>
      <c r="I109" s="101">
        <f ca="1">IFERROR(IF((VLOOKUP($E109,'Adj NEA Backsheet'!$D$5:$CB$183,I$9,FALSE))="","",(VLOOKUP($E109,'Adj NEA Backsheet'!$D$5:$CB$183,I$9,FALSE))),"")</f>
        <v>13006.996663386051</v>
      </c>
      <c r="J109" s="102">
        <f ca="1">IFERROR(IF((VLOOKUP($E109,'Adj NEA Backsheet'!$D$5:$CB$183,J$9,FALSE))="","",(VLOOKUP($E109,'Adj NEA Backsheet'!$D$5:$CB$183,J$9,FALSE))),"")</f>
        <v>12216.42938011691</v>
      </c>
      <c r="K109" s="100">
        <f ca="1">IFERROR(IF((VLOOKUP($E109,'Adj NEA Backsheet'!$D$5:$CB$183,K$9,FALSE))="","",(VLOOKUP($E109,'Adj NEA Backsheet'!$D$5:$CB$183,K$9,FALSE))),"")</f>
        <v>12316.41975332161</v>
      </c>
      <c r="L109" s="101">
        <f ca="1">IFERROR(IF((VLOOKUP($E109,'Adj NEA Backsheet'!$D$5:$CB$183,L$9,FALSE))="","",(VLOOKUP($E109,'Adj NEA Backsheet'!$D$5:$CB$183,L$9,FALSE))),"")</f>
        <v>12127.808129405706</v>
      </c>
      <c r="M109" s="101">
        <f ca="1">IFERROR(IF((VLOOKUP($E109,'Adj NEA Backsheet'!$D$5:$CB$183,M$9,FALSE))="","",(VLOOKUP($E109,'Adj NEA Backsheet'!$D$5:$CB$183,M$9,FALSE))),"")</f>
        <v>12852.627481972893</v>
      </c>
      <c r="N109" s="103">
        <f ca="1">IFERROR(IF((VLOOKUP($E109,'Adj NEA Backsheet'!$D$5:$CB$183,N$9,FALSE))="","",(VLOOKUP($E109,'Adj NEA Backsheet'!$D$5:$CB$183,N$9,FALSE))),"")</f>
        <v>12519.529846504758</v>
      </c>
      <c r="O109" s="151">
        <f ca="1">IFERROR(IF((VLOOKUP($E109,'Adj NEA Backsheet'!$D$5:$CB$183,O$9,FALSE))="","",(VLOOKUP($E109,'Adj NEA Backsheet'!$D$5:$CB$183,O$9,FALSE))),"")</f>
        <v>12410.646927660209</v>
      </c>
      <c r="P109" s="102">
        <f ca="1">IFERROR(IF((VLOOKUP($E109,'Adj NEA Backsheet'!$D$5:$CB$183,P$9,FALSE))="","",(VLOOKUP($E109,'Adj NEA Backsheet'!$D$5:$CB$183,P$9,FALSE))),"")</f>
        <v>12259.291896639683</v>
      </c>
      <c r="Q109" s="103">
        <f ca="1">IFERROR(IF((VLOOKUP($E109,'NEA Backsheet'!$D$5:$CB$183,Q$9,FALSE))="","",(VLOOKUP($E109,'NEA Backsheet'!$D$5:$CB$183,Q$9,FALSE))),"")</f>
        <v>13042.651046434754</v>
      </c>
      <c r="R109" s="194">
        <f ca="1">IFERROR(IF((VLOOKUP($E109,'NEA Backsheet'!$D$5:$CB$183,R$9,FALSE))="","",(VLOOKUP($E109,'NEA Backsheet'!$D$5:$CB$183,R$9,FALSE))),"")</f>
        <v>12886.516467901554</v>
      </c>
    </row>
    <row r="110" spans="1:18" ht="15" customHeight="1" x14ac:dyDescent="0.3">
      <c r="A110" s="41">
        <v>96</v>
      </c>
      <c r="B110" s="77" t="str">
        <f ca="1">IFERROR(IF((VLOOKUP($E110,'Org List'!$AJ$10:$AL$190,3,FALSE))="","",(VLOOKUP($E110,'Org List'!$AJ$10:$AL$190,3,FALSE))),"")</f>
        <v>North West Commissioning Region</v>
      </c>
      <c r="C110" s="78" t="str">
        <f ca="1">IFERROR(IF((VLOOKUP($E110,'Org List'!$AO$10:$AQ$190,3,FALSE))="","",(VLOOKUP($E110,'Org List'!$AO$10:$AQ$190,3,FALSE))),"")</f>
        <v>North West Region</v>
      </c>
      <c r="D110" s="93" t="str">
        <f ca="1">IFERROR(IF((VLOOKUP($E110,'Org List'!$AT$10:$AV$190,3,FALSE))="","",(VLOOKUP($E110,'Org List'!$AT$10:$AV$190,3,FALSE))),"")</f>
        <v>NHS England North West (Cheshire And Merseyside)</v>
      </c>
      <c r="E110" s="77" t="str">
        <f t="shared" ref="E110:E141" ca="1" si="3">IF($A110&gt;$U$5-1,"",INDIRECT("'Comms by AT'!D"&amp;$A110+$U$4))</f>
        <v>E08000011</v>
      </c>
      <c r="F110" s="79" t="str">
        <f ca="1">IF(E110="","",VLOOKUP(E110,'Org List'!$J$9:$K$640,2,0))</f>
        <v>Knowsley</v>
      </c>
      <c r="G110" s="100">
        <f ca="1">IFERROR(IF((VLOOKUP($E110,'Adj NEA Backsheet'!$D$5:$CB$183,G$9,FALSE))="","",(VLOOKUP($E110,'Adj NEA Backsheet'!$D$5:$CB$183,G$9,FALSE))),"")</f>
        <v>6225.3060347511409</v>
      </c>
      <c r="H110" s="101">
        <f ca="1">IFERROR(IF((VLOOKUP($E110,'Adj NEA Backsheet'!$D$5:$CB$183,H$9,FALSE))="","",(VLOOKUP($E110,'Adj NEA Backsheet'!$D$5:$CB$183,H$9,FALSE))),"")</f>
        <v>6135.8180772720434</v>
      </c>
      <c r="I110" s="101">
        <f ca="1">IFERROR(IF((VLOOKUP($E110,'Adj NEA Backsheet'!$D$5:$CB$183,I$9,FALSE))="","",(VLOOKUP($E110,'Adj NEA Backsheet'!$D$5:$CB$183,I$9,FALSE))),"")</f>
        <v>6304.4346702100729</v>
      </c>
      <c r="J110" s="102">
        <f ca="1">IFERROR(IF((VLOOKUP($E110,'Adj NEA Backsheet'!$D$5:$CB$183,J$9,FALSE))="","",(VLOOKUP($E110,'Adj NEA Backsheet'!$D$5:$CB$183,J$9,FALSE))),"")</f>
        <v>6711.317854790519</v>
      </c>
      <c r="K110" s="100">
        <f ca="1">IFERROR(IF((VLOOKUP($E110,'Adj NEA Backsheet'!$D$5:$CB$183,K$9,FALSE))="","",(VLOOKUP($E110,'Adj NEA Backsheet'!$D$5:$CB$183,K$9,FALSE))),"")</f>
        <v>6223.781303521002</v>
      </c>
      <c r="L110" s="101">
        <f ca="1">IFERROR(IF((VLOOKUP($E110,'Adj NEA Backsheet'!$D$5:$CB$183,L$9,FALSE))="","",(VLOOKUP($E110,'Adj NEA Backsheet'!$D$5:$CB$183,L$9,FALSE))),"")</f>
        <v>6290.8038901432119</v>
      </c>
      <c r="M110" s="101">
        <f ca="1">IFERROR(IF((VLOOKUP($E110,'Adj NEA Backsheet'!$D$5:$CB$183,M$9,FALSE))="","",(VLOOKUP($E110,'Adj NEA Backsheet'!$D$5:$CB$183,M$9,FALSE))),"")</f>
        <v>6247.7228922354861</v>
      </c>
      <c r="N110" s="103">
        <f ca="1">IFERROR(IF((VLOOKUP($E110,'Adj NEA Backsheet'!$D$5:$CB$183,N$9,FALSE))="","",(VLOOKUP($E110,'Adj NEA Backsheet'!$D$5:$CB$183,N$9,FALSE))),"")</f>
        <v>6785.5809816869314</v>
      </c>
      <c r="O110" s="151">
        <f ca="1">IFERROR(IF((VLOOKUP($E110,'Adj NEA Backsheet'!$D$5:$CB$183,O$9,FALSE))="","",(VLOOKUP($E110,'Adj NEA Backsheet'!$D$5:$CB$183,O$9,FALSE))),"")</f>
        <v>6950.6343358783797</v>
      </c>
      <c r="P110" s="102">
        <f ca="1">IFERROR(IF((VLOOKUP($E110,'Adj NEA Backsheet'!$D$5:$CB$183,P$9,FALSE))="","",(VLOOKUP($E110,'Adj NEA Backsheet'!$D$5:$CB$183,P$9,FALSE))),"")</f>
        <v>6943.2539638370199</v>
      </c>
      <c r="Q110" s="103">
        <f ca="1">IFERROR(IF((VLOOKUP($E110,'NEA Backsheet'!$D$5:$CB$183,Q$9,FALSE))="","",(VLOOKUP($E110,'NEA Backsheet'!$D$5:$CB$183,Q$9,FALSE))),"")</f>
        <v>7094.0847645891135</v>
      </c>
      <c r="R110" s="194">
        <f ca="1">IFERROR(IF((VLOOKUP($E110,'NEA Backsheet'!$D$5:$CB$183,R$9,FALSE))="","",(VLOOKUP($E110,'NEA Backsheet'!$D$5:$CB$183,R$9,FALSE))),"")</f>
        <v>7059.1026128006979</v>
      </c>
    </row>
    <row r="111" spans="1:18" ht="15" customHeight="1" x14ac:dyDescent="0.3">
      <c r="A111" s="41">
        <v>97</v>
      </c>
      <c r="B111" s="77" t="str">
        <f ca="1">IFERROR(IF((VLOOKUP($E111,'Org List'!$AJ$10:$AL$190,3,FALSE))="","",(VLOOKUP($E111,'Org List'!$AJ$10:$AL$190,3,FALSE))),"")</f>
        <v>London Commissioning Region</v>
      </c>
      <c r="C111" s="78" t="str">
        <f ca="1">IFERROR(IF((VLOOKUP($E111,'Org List'!$AO$10:$AQ$190,3,FALSE))="","",(VLOOKUP($E111,'Org List'!$AO$10:$AQ$190,3,FALSE))),"")</f>
        <v>London Region</v>
      </c>
      <c r="D111" s="93" t="str">
        <f ca="1">IFERROR(IF((VLOOKUP($E111,'Org List'!$AT$10:$AV$190,3,FALSE))="","",(VLOOKUP($E111,'Org List'!$AT$10:$AV$190,3,FALSE))),"")</f>
        <v>NHS England London</v>
      </c>
      <c r="E111" s="77" t="str">
        <f t="shared" ca="1" si="3"/>
        <v>E09000022</v>
      </c>
      <c r="F111" s="79" t="str">
        <f ca="1">IF(E111="","",VLOOKUP(E111,'Org List'!$J$9:$K$640,2,0))</f>
        <v>Lambeth</v>
      </c>
      <c r="G111" s="100">
        <f ca="1">IFERROR(IF((VLOOKUP($E111,'Adj NEA Backsheet'!$D$5:$CB$183,G$9,FALSE))="","",(VLOOKUP($E111,'Adj NEA Backsheet'!$D$5:$CB$183,G$9,FALSE))),"")</f>
        <v>6510.6943413086328</v>
      </c>
      <c r="H111" s="101">
        <f ca="1">IFERROR(IF((VLOOKUP($E111,'Adj NEA Backsheet'!$D$5:$CB$183,H$9,FALSE))="","",(VLOOKUP($E111,'Adj NEA Backsheet'!$D$5:$CB$183,H$9,FALSE))),"")</f>
        <v>6299.1250469934175</v>
      </c>
      <c r="I111" s="101">
        <f ca="1">IFERROR(IF((VLOOKUP($E111,'Adj NEA Backsheet'!$D$5:$CB$183,I$9,FALSE))="","",(VLOOKUP($E111,'Adj NEA Backsheet'!$D$5:$CB$183,I$9,FALSE))),"")</f>
        <v>6706.1845605092976</v>
      </c>
      <c r="J111" s="102">
        <f ca="1">IFERROR(IF((VLOOKUP($E111,'Adj NEA Backsheet'!$D$5:$CB$183,J$9,FALSE))="","",(VLOOKUP($E111,'Adj NEA Backsheet'!$D$5:$CB$183,J$9,FALSE))),"")</f>
        <v>6635.74521768251</v>
      </c>
      <c r="K111" s="100">
        <f ca="1">IFERROR(IF((VLOOKUP($E111,'Adj NEA Backsheet'!$D$5:$CB$183,K$9,FALSE))="","",(VLOOKUP($E111,'Adj NEA Backsheet'!$D$5:$CB$183,K$9,FALSE))),"")</f>
        <v>6514.311857182367</v>
      </c>
      <c r="L111" s="101">
        <f ca="1">IFERROR(IF((VLOOKUP($E111,'Adj NEA Backsheet'!$D$5:$CB$183,L$9,FALSE))="","",(VLOOKUP($E111,'Adj NEA Backsheet'!$D$5:$CB$183,L$9,FALSE))),"")</f>
        <v>6582.8049728724218</v>
      </c>
      <c r="M111" s="101">
        <f ca="1">IFERROR(IF((VLOOKUP($E111,'Adj NEA Backsheet'!$D$5:$CB$183,M$9,FALSE))="","",(VLOOKUP($E111,'Adj NEA Backsheet'!$D$5:$CB$183,M$9,FALSE))),"")</f>
        <v>6593.877360265049</v>
      </c>
      <c r="N111" s="103">
        <f ca="1">IFERROR(IF((VLOOKUP($E111,'Adj NEA Backsheet'!$D$5:$CB$183,N$9,FALSE))="","",(VLOOKUP($E111,'Adj NEA Backsheet'!$D$5:$CB$183,N$9,FALSE))),"")</f>
        <v>6453.025467782646</v>
      </c>
      <c r="O111" s="151">
        <f ca="1">IFERROR(IF((VLOOKUP($E111,'Adj NEA Backsheet'!$D$5:$CB$183,O$9,FALSE))="","",(VLOOKUP($E111,'Adj NEA Backsheet'!$D$5:$CB$183,O$9,FALSE))),"")</f>
        <v>6668.4419812557144</v>
      </c>
      <c r="P111" s="102">
        <f ca="1">IFERROR(IF((VLOOKUP($E111,'Adj NEA Backsheet'!$D$5:$CB$183,P$9,FALSE))="","",(VLOOKUP($E111,'Adj NEA Backsheet'!$D$5:$CB$183,P$9,FALSE))),"")</f>
        <v>6925.0258584288113</v>
      </c>
      <c r="Q111" s="103">
        <f ca="1">IFERROR(IF((VLOOKUP($E111,'NEA Backsheet'!$D$5:$CB$183,Q$9,FALSE))="","",(VLOOKUP($E111,'NEA Backsheet'!$D$5:$CB$183,Q$9,FALSE))),"")</f>
        <v>7417.6086266293732</v>
      </c>
      <c r="R111" s="194">
        <f ca="1">IFERROR(IF((VLOOKUP($E111,'NEA Backsheet'!$D$5:$CB$183,R$9,FALSE))="","",(VLOOKUP($E111,'NEA Backsheet'!$D$5:$CB$183,R$9,FALSE))),"")</f>
        <v>7207.0452985820693</v>
      </c>
    </row>
    <row r="112" spans="1:18" ht="15" customHeight="1" x14ac:dyDescent="0.3">
      <c r="A112" s="41">
        <v>98</v>
      </c>
      <c r="B112" s="77" t="str">
        <f ca="1">IFERROR(IF((VLOOKUP($E112,'Org List'!$AJ$10:$AL$190,3,FALSE))="","",(VLOOKUP($E112,'Org List'!$AJ$10:$AL$190,3,FALSE))),"")</f>
        <v>North West Commissioning Region</v>
      </c>
      <c r="C112" s="78" t="str">
        <f ca="1">IFERROR(IF((VLOOKUP($E112,'Org List'!$AO$10:$AQ$190,3,FALSE))="","",(VLOOKUP($E112,'Org List'!$AO$10:$AQ$190,3,FALSE))),"")</f>
        <v>North West Region</v>
      </c>
      <c r="D112" s="93" t="str">
        <f ca="1">IFERROR(IF((VLOOKUP($E112,'Org List'!$AT$10:$AV$190,3,FALSE))="","",(VLOOKUP($E112,'Org List'!$AT$10:$AV$190,3,FALSE))),"")</f>
        <v>NHS England North West (Lancashire)</v>
      </c>
      <c r="E112" s="77" t="str">
        <f t="shared" ca="1" si="3"/>
        <v>E10000017</v>
      </c>
      <c r="F112" s="79" t="str">
        <f ca="1">IF(E112="","",VLOOKUP(E112,'Org List'!$J$9:$K$640,2,0))</f>
        <v>Lancashire</v>
      </c>
      <c r="G112" s="100">
        <f ca="1">IFERROR(IF((VLOOKUP($E112,'Adj NEA Backsheet'!$D$5:$CB$183,G$9,FALSE))="","",(VLOOKUP($E112,'Adj NEA Backsheet'!$D$5:$CB$183,G$9,FALSE))),"")</f>
        <v>32877.095860418136</v>
      </c>
      <c r="H112" s="101">
        <f ca="1">IFERROR(IF((VLOOKUP($E112,'Adj NEA Backsheet'!$D$5:$CB$183,H$9,FALSE))="","",(VLOOKUP($E112,'Adj NEA Backsheet'!$D$5:$CB$183,H$9,FALSE))),"")</f>
        <v>32592.184157775708</v>
      </c>
      <c r="I112" s="101">
        <f ca="1">IFERROR(IF((VLOOKUP($E112,'Adj NEA Backsheet'!$D$5:$CB$183,I$9,FALSE))="","",(VLOOKUP($E112,'Adj NEA Backsheet'!$D$5:$CB$183,I$9,FALSE))),"")</f>
        <v>36742.051532464633</v>
      </c>
      <c r="J112" s="102">
        <f ca="1">IFERROR(IF((VLOOKUP($E112,'Adj NEA Backsheet'!$D$5:$CB$183,J$9,FALSE))="","",(VLOOKUP($E112,'Adj NEA Backsheet'!$D$5:$CB$183,J$9,FALSE))),"")</f>
        <v>35917.390412466128</v>
      </c>
      <c r="K112" s="100">
        <f ca="1">IFERROR(IF((VLOOKUP($E112,'Adj NEA Backsheet'!$D$5:$CB$183,K$9,FALSE))="","",(VLOOKUP($E112,'Adj NEA Backsheet'!$D$5:$CB$183,K$9,FALSE))),"")</f>
        <v>33328.809548876896</v>
      </c>
      <c r="L112" s="101">
        <f ca="1">IFERROR(IF((VLOOKUP($E112,'Adj NEA Backsheet'!$D$5:$CB$183,L$9,FALSE))="","",(VLOOKUP($E112,'Adj NEA Backsheet'!$D$5:$CB$183,L$9,FALSE))),"")</f>
        <v>32495.751430173608</v>
      </c>
      <c r="M112" s="101">
        <f ca="1">IFERROR(IF((VLOOKUP($E112,'Adj NEA Backsheet'!$D$5:$CB$183,M$9,FALSE))="","",(VLOOKUP($E112,'Adj NEA Backsheet'!$D$5:$CB$183,M$9,FALSE))),"")</f>
        <v>35562.270553063754</v>
      </c>
      <c r="N112" s="103">
        <f ca="1">IFERROR(IF((VLOOKUP($E112,'Adj NEA Backsheet'!$D$5:$CB$183,N$9,FALSE))="","",(VLOOKUP($E112,'Adj NEA Backsheet'!$D$5:$CB$183,N$9,FALSE))),"")</f>
        <v>34501.720905591988</v>
      </c>
      <c r="O112" s="151">
        <f ca="1">IFERROR(IF((VLOOKUP($E112,'Adj NEA Backsheet'!$D$5:$CB$183,O$9,FALSE))="","",(VLOOKUP($E112,'Adj NEA Backsheet'!$D$5:$CB$183,O$9,FALSE))),"")</f>
        <v>35616.830189427332</v>
      </c>
      <c r="P112" s="102">
        <f ca="1">IFERROR(IF((VLOOKUP($E112,'Adj NEA Backsheet'!$D$5:$CB$183,P$9,FALSE))="","",(VLOOKUP($E112,'Adj NEA Backsheet'!$D$5:$CB$183,P$9,FALSE))),"")</f>
        <v>34905.664974089661</v>
      </c>
      <c r="Q112" s="103">
        <f ca="1">IFERROR(IF((VLOOKUP($E112,'NEA Backsheet'!$D$5:$CB$183,Q$9,FALSE))="","",(VLOOKUP($E112,'NEA Backsheet'!$D$5:$CB$183,Q$9,FALSE))),"")</f>
        <v>38696.793249164199</v>
      </c>
      <c r="R112" s="194">
        <f ca="1">IFERROR(IF((VLOOKUP($E112,'NEA Backsheet'!$D$5:$CB$183,R$9,FALSE))="","",(VLOOKUP($E112,'NEA Backsheet'!$D$5:$CB$183,R$9,FALSE))),"")</f>
        <v>38096.008110984054</v>
      </c>
    </row>
    <row r="113" spans="1:18" ht="15" customHeight="1" x14ac:dyDescent="0.3">
      <c r="A113" s="41">
        <v>99</v>
      </c>
      <c r="B113" s="77" t="str">
        <f ca="1">IFERROR(IF((VLOOKUP($E113,'Org List'!$AJ$10:$AL$190,3,FALSE))="","",(VLOOKUP($E113,'Org List'!$AJ$10:$AL$190,3,FALSE))),"")</f>
        <v>North East and Yorkshire Commissioning Region</v>
      </c>
      <c r="C113" s="78" t="str">
        <f ca="1">IFERROR(IF((VLOOKUP($E113,'Org List'!$AO$10:$AQ$190,3,FALSE))="","",(VLOOKUP($E113,'Org List'!$AO$10:$AQ$190,3,FALSE))),"")</f>
        <v>Yorkshire and The Humber Region</v>
      </c>
      <c r="D113" s="93" t="str">
        <f ca="1">IFERROR(IF((VLOOKUP($E113,'Org List'!$AT$10:$AV$190,3,FALSE))="","",(VLOOKUP($E113,'Org List'!$AT$10:$AV$190,3,FALSE))),"")</f>
        <v>NHS England North East and Yokrshire (Yorkshire And Humber)</v>
      </c>
      <c r="E113" s="77" t="str">
        <f t="shared" ca="1" si="3"/>
        <v>E08000035</v>
      </c>
      <c r="F113" s="79" t="str">
        <f ca="1">IF(E113="","",VLOOKUP(E113,'Org List'!$J$9:$K$640,2,0))</f>
        <v>Leeds</v>
      </c>
      <c r="G113" s="100">
        <f ca="1">IFERROR(IF((VLOOKUP($E113,'Adj NEA Backsheet'!$D$5:$CB$183,G$9,FALSE))="","",(VLOOKUP($E113,'Adj NEA Backsheet'!$D$5:$CB$183,G$9,FALSE))),"")</f>
        <v>19440.041727559215</v>
      </c>
      <c r="H113" s="101">
        <f ca="1">IFERROR(IF((VLOOKUP($E113,'Adj NEA Backsheet'!$D$5:$CB$183,H$9,FALSE))="","",(VLOOKUP($E113,'Adj NEA Backsheet'!$D$5:$CB$183,H$9,FALSE))),"")</f>
        <v>19213.281444629862</v>
      </c>
      <c r="I113" s="101">
        <f ca="1">IFERROR(IF((VLOOKUP($E113,'Adj NEA Backsheet'!$D$5:$CB$183,I$9,FALSE))="","",(VLOOKUP($E113,'Adj NEA Backsheet'!$D$5:$CB$183,I$9,FALSE))),"")</f>
        <v>18453.083070878074</v>
      </c>
      <c r="J113" s="102">
        <f ca="1">IFERROR(IF((VLOOKUP($E113,'Adj NEA Backsheet'!$D$5:$CB$183,J$9,FALSE))="","",(VLOOKUP($E113,'Adj NEA Backsheet'!$D$5:$CB$183,J$9,FALSE))),"")</f>
        <v>18225.966609771182</v>
      </c>
      <c r="K113" s="100">
        <f ca="1">IFERROR(IF((VLOOKUP($E113,'Adj NEA Backsheet'!$D$5:$CB$183,K$9,FALSE))="","",(VLOOKUP($E113,'Adj NEA Backsheet'!$D$5:$CB$183,K$9,FALSE))),"")</f>
        <v>20150.469287146516</v>
      </c>
      <c r="L113" s="101">
        <f ca="1">IFERROR(IF((VLOOKUP($E113,'Adj NEA Backsheet'!$D$5:$CB$183,L$9,FALSE))="","",(VLOOKUP($E113,'Adj NEA Backsheet'!$D$5:$CB$183,L$9,FALSE))),"")</f>
        <v>19856.958468969584</v>
      </c>
      <c r="M113" s="101">
        <f ca="1">IFERROR(IF((VLOOKUP($E113,'Adj NEA Backsheet'!$D$5:$CB$183,M$9,FALSE))="","",(VLOOKUP($E113,'Adj NEA Backsheet'!$D$5:$CB$183,M$9,FALSE))),"")</f>
        <v>20432.659541490611</v>
      </c>
      <c r="N113" s="103">
        <f ca="1">IFERROR(IF((VLOOKUP($E113,'Adj NEA Backsheet'!$D$5:$CB$183,N$9,FALSE))="","",(VLOOKUP($E113,'Adj NEA Backsheet'!$D$5:$CB$183,N$9,FALSE))),"")</f>
        <v>20308.217210790754</v>
      </c>
      <c r="O113" s="151">
        <f ca="1">IFERROR(IF((VLOOKUP($E113,'Adj NEA Backsheet'!$D$5:$CB$183,O$9,FALSE))="","",(VLOOKUP($E113,'Adj NEA Backsheet'!$D$5:$CB$183,O$9,FALSE))),"")</f>
        <v>19347.805545559502</v>
      </c>
      <c r="P113" s="102">
        <f ca="1">IFERROR(IF((VLOOKUP($E113,'Adj NEA Backsheet'!$D$5:$CB$183,P$9,FALSE))="","",(VLOOKUP($E113,'Adj NEA Backsheet'!$D$5:$CB$183,P$9,FALSE))),"")</f>
        <v>19121.37590593944</v>
      </c>
      <c r="Q113" s="103">
        <f ca="1">IFERROR(IF((VLOOKUP($E113,'NEA Backsheet'!$D$5:$CB$183,Q$9,FALSE))="","",(VLOOKUP($E113,'NEA Backsheet'!$D$5:$CB$183,Q$9,FALSE))),"")</f>
        <v>18157.831831870688</v>
      </c>
      <c r="R113" s="194">
        <f ca="1">IFERROR(IF((VLOOKUP($E113,'NEA Backsheet'!$D$5:$CB$183,R$9,FALSE))="","",(VLOOKUP($E113,'NEA Backsheet'!$D$5:$CB$183,R$9,FALSE))),"")</f>
        <v>17930.148742066525</v>
      </c>
    </row>
    <row r="114" spans="1:18" ht="15" customHeight="1" x14ac:dyDescent="0.3">
      <c r="A114" s="41">
        <v>100</v>
      </c>
      <c r="B114" s="77" t="str">
        <f ca="1">IFERROR(IF((VLOOKUP($E114,'Org List'!$AJ$10:$AL$190,3,FALSE))="","",(VLOOKUP($E114,'Org List'!$AJ$10:$AL$190,3,FALSE))),"")</f>
        <v>Midlands Commissioning Region</v>
      </c>
      <c r="C114" s="78" t="str">
        <f ca="1">IFERROR(IF((VLOOKUP($E114,'Org List'!$AO$10:$AQ$190,3,FALSE))="","",(VLOOKUP($E114,'Org List'!$AO$10:$AQ$190,3,FALSE))),"")</f>
        <v>East Midlands Region</v>
      </c>
      <c r="D114" s="93" t="str">
        <f ca="1">IFERROR(IF((VLOOKUP($E114,'Org List'!$AT$10:$AV$190,3,FALSE))="","",(VLOOKUP($E114,'Org List'!$AT$10:$AV$190,3,FALSE))),"")</f>
        <v>NHS England Midlands (Central Midlands)</v>
      </c>
      <c r="E114" s="77" t="str">
        <f t="shared" ca="1" si="3"/>
        <v>E06000016</v>
      </c>
      <c r="F114" s="79" t="str">
        <f ca="1">IF(E114="","",VLOOKUP(E114,'Org List'!$J$9:$K$640,2,0))</f>
        <v>Leicester</v>
      </c>
      <c r="G114" s="100">
        <f ca="1">IFERROR(IF((VLOOKUP($E114,'Adj NEA Backsheet'!$D$5:$CB$183,G$9,FALSE))="","",(VLOOKUP($E114,'Adj NEA Backsheet'!$D$5:$CB$183,G$9,FALSE))),"")</f>
        <v>10110.88798762007</v>
      </c>
      <c r="H114" s="101">
        <f ca="1">IFERROR(IF((VLOOKUP($E114,'Adj NEA Backsheet'!$D$5:$CB$183,H$9,FALSE))="","",(VLOOKUP($E114,'Adj NEA Backsheet'!$D$5:$CB$183,H$9,FALSE))),"")</f>
        <v>10163.099340256922</v>
      </c>
      <c r="I114" s="101">
        <f ca="1">IFERROR(IF((VLOOKUP($E114,'Adj NEA Backsheet'!$D$5:$CB$183,I$9,FALSE))="","",(VLOOKUP($E114,'Adj NEA Backsheet'!$D$5:$CB$183,I$9,FALSE))),"")</f>
        <v>10125.004559159865</v>
      </c>
      <c r="J114" s="102">
        <f ca="1">IFERROR(IF((VLOOKUP($E114,'Adj NEA Backsheet'!$D$5:$CB$183,J$9,FALSE))="","",(VLOOKUP($E114,'Adj NEA Backsheet'!$D$5:$CB$183,J$9,FALSE))),"")</f>
        <v>10281.695146322829</v>
      </c>
      <c r="K114" s="100">
        <f ca="1">IFERROR(IF((VLOOKUP($E114,'Adj NEA Backsheet'!$D$5:$CB$183,K$9,FALSE))="","",(VLOOKUP($E114,'Adj NEA Backsheet'!$D$5:$CB$183,K$9,FALSE))),"")</f>
        <v>10328.140947435379</v>
      </c>
      <c r="L114" s="101">
        <f ca="1">IFERROR(IF((VLOOKUP($E114,'Adj NEA Backsheet'!$D$5:$CB$183,L$9,FALSE))="","",(VLOOKUP($E114,'Adj NEA Backsheet'!$D$5:$CB$183,L$9,FALSE))),"")</f>
        <v>10285.746004962559</v>
      </c>
      <c r="M114" s="101">
        <f ca="1">IFERROR(IF((VLOOKUP($E114,'Adj NEA Backsheet'!$D$5:$CB$183,M$9,FALSE))="","",(VLOOKUP($E114,'Adj NEA Backsheet'!$D$5:$CB$183,M$9,FALSE))),"")</f>
        <v>10365.10255183894</v>
      </c>
      <c r="N114" s="103">
        <f ca="1">IFERROR(IF((VLOOKUP($E114,'Adj NEA Backsheet'!$D$5:$CB$183,N$9,FALSE))="","",(VLOOKUP($E114,'Adj NEA Backsheet'!$D$5:$CB$183,N$9,FALSE))),"")</f>
        <v>10317.123597478296</v>
      </c>
      <c r="O114" s="151">
        <f ca="1">IFERROR(IF((VLOOKUP($E114,'Adj NEA Backsheet'!$D$5:$CB$183,O$9,FALSE))="","",(VLOOKUP($E114,'Adj NEA Backsheet'!$D$5:$CB$183,O$9,FALSE))),"")</f>
        <v>10394.366087551</v>
      </c>
      <c r="P114" s="102">
        <f ca="1">IFERROR(IF((VLOOKUP($E114,'Adj NEA Backsheet'!$D$5:$CB$183,P$9,FALSE))="","",(VLOOKUP($E114,'Adj NEA Backsheet'!$D$5:$CB$183,P$9,FALSE))),"")</f>
        <v>9697.1021722182577</v>
      </c>
      <c r="Q114" s="103">
        <f ca="1">IFERROR(IF((VLOOKUP($E114,'NEA Backsheet'!$D$5:$CB$183,Q$9,FALSE))="","",(VLOOKUP($E114,'NEA Backsheet'!$D$5:$CB$183,Q$9,FALSE))),"")</f>
        <v>10455.364386333493</v>
      </c>
      <c r="R114" s="194">
        <f ca="1">IFERROR(IF((VLOOKUP($E114,'NEA Backsheet'!$D$5:$CB$183,R$9,FALSE))="","",(VLOOKUP($E114,'NEA Backsheet'!$D$5:$CB$183,R$9,FALSE))),"")</f>
        <v>10325.379518322492</v>
      </c>
    </row>
    <row r="115" spans="1:18" ht="15" customHeight="1" x14ac:dyDescent="0.3">
      <c r="A115" s="41">
        <v>101</v>
      </c>
      <c r="B115" s="77" t="str">
        <f ca="1">IFERROR(IF((VLOOKUP($E115,'Org List'!$AJ$10:$AL$190,3,FALSE))="","",(VLOOKUP($E115,'Org List'!$AJ$10:$AL$190,3,FALSE))),"")</f>
        <v>Midlands Commissioning Region</v>
      </c>
      <c r="C115" s="78" t="str">
        <f ca="1">IFERROR(IF((VLOOKUP($E115,'Org List'!$AO$10:$AQ$190,3,FALSE))="","",(VLOOKUP($E115,'Org List'!$AO$10:$AQ$190,3,FALSE))),"")</f>
        <v>East Midlands Region</v>
      </c>
      <c r="D115" s="93" t="str">
        <f ca="1">IFERROR(IF((VLOOKUP($E115,'Org List'!$AT$10:$AV$190,3,FALSE))="","",(VLOOKUP($E115,'Org List'!$AT$10:$AV$190,3,FALSE))),"")</f>
        <v>NHS England Midlands (Central Midlands)</v>
      </c>
      <c r="E115" s="77" t="str">
        <f t="shared" ca="1" si="3"/>
        <v>E10000018</v>
      </c>
      <c r="F115" s="79" t="str">
        <f ca="1">IF(E115="","",VLOOKUP(E115,'Org List'!$J$9:$K$640,2,0))</f>
        <v>Leicestershire</v>
      </c>
      <c r="G115" s="100">
        <f ca="1">IFERROR(IF((VLOOKUP($E115,'Adj NEA Backsheet'!$D$5:$CB$183,G$9,FALSE))="","",(VLOOKUP($E115,'Adj NEA Backsheet'!$D$5:$CB$183,G$9,FALSE))),"")</f>
        <v>16678.162207419969</v>
      </c>
      <c r="H115" s="101">
        <f ca="1">IFERROR(IF((VLOOKUP($E115,'Adj NEA Backsheet'!$D$5:$CB$183,H$9,FALSE))="","",(VLOOKUP($E115,'Adj NEA Backsheet'!$D$5:$CB$183,H$9,FALSE))),"")</f>
        <v>17111.189356205359</v>
      </c>
      <c r="I115" s="101">
        <f ca="1">IFERROR(IF((VLOOKUP($E115,'Adj NEA Backsheet'!$D$5:$CB$183,I$9,FALSE))="","",(VLOOKUP($E115,'Adj NEA Backsheet'!$D$5:$CB$183,I$9,FALSE))),"")</f>
        <v>17599.998527486998</v>
      </c>
      <c r="J115" s="102">
        <f ca="1">IFERROR(IF((VLOOKUP($E115,'Adj NEA Backsheet'!$D$5:$CB$183,J$9,FALSE))="","",(VLOOKUP($E115,'Adj NEA Backsheet'!$D$5:$CB$183,J$9,FALSE))),"")</f>
        <v>18018.973040247372</v>
      </c>
      <c r="K115" s="100">
        <f ca="1">IFERROR(IF((VLOOKUP($E115,'Adj NEA Backsheet'!$D$5:$CB$183,K$9,FALSE))="","",(VLOOKUP($E115,'Adj NEA Backsheet'!$D$5:$CB$183,K$9,FALSE))),"")</f>
        <v>17404.47027453762</v>
      </c>
      <c r="L115" s="101">
        <f ca="1">IFERROR(IF((VLOOKUP($E115,'Adj NEA Backsheet'!$D$5:$CB$183,L$9,FALSE))="","",(VLOOKUP($E115,'Adj NEA Backsheet'!$D$5:$CB$183,L$9,FALSE))),"")</f>
        <v>17416.74740275291</v>
      </c>
      <c r="M115" s="101">
        <f ca="1">IFERROR(IF((VLOOKUP($E115,'Adj NEA Backsheet'!$D$5:$CB$183,M$9,FALSE))="","",(VLOOKUP($E115,'Adj NEA Backsheet'!$D$5:$CB$183,M$9,FALSE))),"")</f>
        <v>17825.92139674606</v>
      </c>
      <c r="N115" s="103">
        <f ca="1">IFERROR(IF((VLOOKUP($E115,'Adj NEA Backsheet'!$D$5:$CB$183,N$9,FALSE))="","",(VLOOKUP($E115,'Adj NEA Backsheet'!$D$5:$CB$183,N$9,FALSE))),"")</f>
        <v>17921.699720484645</v>
      </c>
      <c r="O115" s="151">
        <f ca="1">IFERROR(IF((VLOOKUP($E115,'Adj NEA Backsheet'!$D$5:$CB$183,O$9,FALSE))="","",(VLOOKUP($E115,'Adj NEA Backsheet'!$D$5:$CB$183,O$9,FALSE))),"")</f>
        <v>17634.862720181107</v>
      </c>
      <c r="P115" s="102">
        <f ca="1">IFERROR(IF((VLOOKUP($E115,'Adj NEA Backsheet'!$D$5:$CB$183,P$9,FALSE))="","",(VLOOKUP($E115,'Adj NEA Backsheet'!$D$5:$CB$183,P$9,FALSE))),"")</f>
        <v>17135.275888239095</v>
      </c>
      <c r="Q115" s="103">
        <f ca="1">IFERROR(IF((VLOOKUP($E115,'NEA Backsheet'!$D$5:$CB$183,Q$9,FALSE))="","",(VLOOKUP($E115,'NEA Backsheet'!$D$5:$CB$183,Q$9,FALSE))),"")</f>
        <v>17831.534147506311</v>
      </c>
      <c r="R115" s="194">
        <f ca="1">IFERROR(IF((VLOOKUP($E115,'NEA Backsheet'!$D$5:$CB$183,R$9,FALSE))="","",(VLOOKUP($E115,'NEA Backsheet'!$D$5:$CB$183,R$9,FALSE))),"")</f>
        <v>18173.608915182333</v>
      </c>
    </row>
    <row r="116" spans="1:18" ht="15" customHeight="1" x14ac:dyDescent="0.3">
      <c r="A116" s="41">
        <v>102</v>
      </c>
      <c r="B116" s="77" t="str">
        <f ca="1">IFERROR(IF((VLOOKUP($E116,'Org List'!$AJ$10:$AL$190,3,FALSE))="","",(VLOOKUP($E116,'Org List'!$AJ$10:$AL$190,3,FALSE))),"")</f>
        <v>London Commissioning Region</v>
      </c>
      <c r="C116" s="78" t="str">
        <f ca="1">IFERROR(IF((VLOOKUP($E116,'Org List'!$AO$10:$AQ$190,3,FALSE))="","",(VLOOKUP($E116,'Org List'!$AO$10:$AQ$190,3,FALSE))),"")</f>
        <v>London Region</v>
      </c>
      <c r="D116" s="93" t="str">
        <f ca="1">IFERROR(IF((VLOOKUP($E116,'Org List'!$AT$10:$AV$190,3,FALSE))="","",(VLOOKUP($E116,'Org List'!$AT$10:$AV$190,3,FALSE))),"")</f>
        <v>NHS England London</v>
      </c>
      <c r="E116" s="77" t="str">
        <f t="shared" ca="1" si="3"/>
        <v>E09000023</v>
      </c>
      <c r="F116" s="79" t="str">
        <f ca="1">IF(E116="","",VLOOKUP(E116,'Org List'!$J$9:$K$640,2,0))</f>
        <v>Lewisham</v>
      </c>
      <c r="G116" s="100">
        <f ca="1">IFERROR(IF((VLOOKUP($E116,'Adj NEA Backsheet'!$D$5:$CB$183,G$9,FALSE))="","",(VLOOKUP($E116,'Adj NEA Backsheet'!$D$5:$CB$183,G$9,FALSE))),"")</f>
        <v>6701.8531499266637</v>
      </c>
      <c r="H116" s="101">
        <f ca="1">IFERROR(IF((VLOOKUP($E116,'Adj NEA Backsheet'!$D$5:$CB$183,H$9,FALSE))="","",(VLOOKUP($E116,'Adj NEA Backsheet'!$D$5:$CB$183,H$9,FALSE))),"")</f>
        <v>6631.3333768828761</v>
      </c>
      <c r="I116" s="101">
        <f ca="1">IFERROR(IF((VLOOKUP($E116,'Adj NEA Backsheet'!$D$5:$CB$183,I$9,FALSE))="","",(VLOOKUP($E116,'Adj NEA Backsheet'!$D$5:$CB$183,I$9,FALSE))),"")</f>
        <v>6682.9896115299143</v>
      </c>
      <c r="J116" s="102">
        <f ca="1">IFERROR(IF((VLOOKUP($E116,'Adj NEA Backsheet'!$D$5:$CB$183,J$9,FALSE))="","",(VLOOKUP($E116,'Adj NEA Backsheet'!$D$5:$CB$183,J$9,FALSE))),"")</f>
        <v>6291.500778337082</v>
      </c>
      <c r="K116" s="100">
        <f ca="1">IFERROR(IF((VLOOKUP($E116,'Adj NEA Backsheet'!$D$5:$CB$183,K$9,FALSE))="","",(VLOOKUP($E116,'Adj NEA Backsheet'!$D$5:$CB$183,K$9,FALSE))),"")</f>
        <v>6773.1199014722697</v>
      </c>
      <c r="L116" s="101">
        <f ca="1">IFERROR(IF((VLOOKUP($E116,'Adj NEA Backsheet'!$D$5:$CB$183,L$9,FALSE))="","",(VLOOKUP($E116,'Adj NEA Backsheet'!$D$5:$CB$183,L$9,FALSE))),"")</f>
        <v>6848.1301839009066</v>
      </c>
      <c r="M116" s="101">
        <f ca="1">IFERROR(IF((VLOOKUP($E116,'Adj NEA Backsheet'!$D$5:$CB$183,M$9,FALSE))="","",(VLOOKUP($E116,'Adj NEA Backsheet'!$D$5:$CB$183,M$9,FALSE))),"")</f>
        <v>6850.314338250344</v>
      </c>
      <c r="N116" s="103">
        <f ca="1">IFERROR(IF((VLOOKUP($E116,'Adj NEA Backsheet'!$D$5:$CB$183,N$9,FALSE))="","",(VLOOKUP($E116,'Adj NEA Backsheet'!$D$5:$CB$183,N$9,FALSE))),"")</f>
        <v>6698.4038829152896</v>
      </c>
      <c r="O116" s="151">
        <f ca="1">IFERROR(IF((VLOOKUP($E116,'Adj NEA Backsheet'!$D$5:$CB$183,O$9,FALSE))="","",(VLOOKUP($E116,'Adj NEA Backsheet'!$D$5:$CB$183,O$9,FALSE))),"")</f>
        <v>6593.309815399658</v>
      </c>
      <c r="P116" s="102">
        <f ca="1">IFERROR(IF((VLOOKUP($E116,'Adj NEA Backsheet'!$D$5:$CB$183,P$9,FALSE))="","",(VLOOKUP($E116,'Adj NEA Backsheet'!$D$5:$CB$183,P$9,FALSE))),"")</f>
        <v>6610.8381065152535</v>
      </c>
      <c r="Q116" s="103">
        <f ca="1">IFERROR(IF((VLOOKUP($E116,'NEA Backsheet'!$D$5:$CB$183,Q$9,FALSE))="","",(VLOOKUP($E116,'NEA Backsheet'!$D$5:$CB$183,Q$9,FALSE))),"")</f>
        <v>7024.8511021783215</v>
      </c>
      <c r="R116" s="194">
        <f ca="1">IFERROR(IF((VLOOKUP($E116,'NEA Backsheet'!$D$5:$CB$183,R$9,FALSE))="","",(VLOOKUP($E116,'NEA Backsheet'!$D$5:$CB$183,R$9,FALSE))),"")</f>
        <v>6922.737270183381</v>
      </c>
    </row>
    <row r="117" spans="1:18" ht="15" customHeight="1" x14ac:dyDescent="0.3">
      <c r="A117" s="41">
        <v>103</v>
      </c>
      <c r="B117" s="77" t="str">
        <f ca="1">IFERROR(IF((VLOOKUP($E117,'Org List'!$AJ$10:$AL$190,3,FALSE))="","",(VLOOKUP($E117,'Org List'!$AJ$10:$AL$190,3,FALSE))),"")</f>
        <v>Midlands Commissioning Region</v>
      </c>
      <c r="C117" s="78" t="str">
        <f ca="1">IFERROR(IF((VLOOKUP($E117,'Org List'!$AO$10:$AQ$190,3,FALSE))="","",(VLOOKUP($E117,'Org List'!$AO$10:$AQ$190,3,FALSE))),"")</f>
        <v>East Midlands Region</v>
      </c>
      <c r="D117" s="93" t="str">
        <f ca="1">IFERROR(IF((VLOOKUP($E117,'Org List'!$AT$10:$AV$190,3,FALSE))="","",(VLOOKUP($E117,'Org List'!$AT$10:$AV$190,3,FALSE))),"")</f>
        <v>NHS England Midlands (Central Midlands)</v>
      </c>
      <c r="E117" s="77" t="str">
        <f t="shared" ca="1" si="3"/>
        <v>E10000019</v>
      </c>
      <c r="F117" s="79" t="str">
        <f ca="1">IF(E117="","",VLOOKUP(E117,'Org List'!$J$9:$K$640,2,0))</f>
        <v>Lincolnshire</v>
      </c>
      <c r="G117" s="100">
        <f ca="1">IFERROR(IF((VLOOKUP($E117,'Adj NEA Backsheet'!$D$5:$CB$183,G$9,FALSE))="","",(VLOOKUP($E117,'Adj NEA Backsheet'!$D$5:$CB$183,G$9,FALSE))),"")</f>
        <v>18320.60746725733</v>
      </c>
      <c r="H117" s="101">
        <f ca="1">IFERROR(IF((VLOOKUP($E117,'Adj NEA Backsheet'!$D$5:$CB$183,H$9,FALSE))="","",(VLOOKUP($E117,'Adj NEA Backsheet'!$D$5:$CB$183,H$9,FALSE))),"")</f>
        <v>18672.074282092934</v>
      </c>
      <c r="I117" s="101">
        <f ca="1">IFERROR(IF((VLOOKUP($E117,'Adj NEA Backsheet'!$D$5:$CB$183,I$9,FALSE))="","",(VLOOKUP($E117,'Adj NEA Backsheet'!$D$5:$CB$183,I$9,FALSE))),"")</f>
        <v>19737.405774623352</v>
      </c>
      <c r="J117" s="102">
        <f ca="1">IFERROR(IF((VLOOKUP($E117,'Adj NEA Backsheet'!$D$5:$CB$183,J$9,FALSE))="","",(VLOOKUP($E117,'Adj NEA Backsheet'!$D$5:$CB$183,J$9,FALSE))),"")</f>
        <v>19158.855318615821</v>
      </c>
      <c r="K117" s="100">
        <f ca="1">IFERROR(IF((VLOOKUP($E117,'Adj NEA Backsheet'!$D$5:$CB$183,K$9,FALSE))="","",(VLOOKUP($E117,'Adj NEA Backsheet'!$D$5:$CB$183,K$9,FALSE))),"")</f>
        <v>18993.494908677487</v>
      </c>
      <c r="L117" s="101">
        <f ca="1">IFERROR(IF((VLOOKUP($E117,'Adj NEA Backsheet'!$D$5:$CB$183,L$9,FALSE))="","",(VLOOKUP($E117,'Adj NEA Backsheet'!$D$5:$CB$183,L$9,FALSE))),"")</f>
        <v>19044.068016198245</v>
      </c>
      <c r="M117" s="101">
        <f ca="1">IFERROR(IF((VLOOKUP($E117,'Adj NEA Backsheet'!$D$5:$CB$183,M$9,FALSE))="","",(VLOOKUP($E117,'Adj NEA Backsheet'!$D$5:$CB$183,M$9,FALSE))),"")</f>
        <v>19671.958619710087</v>
      </c>
      <c r="N117" s="103">
        <f ca="1">IFERROR(IF((VLOOKUP($E117,'Adj NEA Backsheet'!$D$5:$CB$183,N$9,FALSE))="","",(VLOOKUP($E117,'Adj NEA Backsheet'!$D$5:$CB$183,N$9,FALSE))),"")</f>
        <v>19168.901128158966</v>
      </c>
      <c r="O117" s="151">
        <f ca="1">IFERROR(IF((VLOOKUP($E117,'Adj NEA Backsheet'!$D$5:$CB$183,O$9,FALSE))="","",(VLOOKUP($E117,'Adj NEA Backsheet'!$D$5:$CB$183,O$9,FALSE))),"")</f>
        <v>18867.270450771284</v>
      </c>
      <c r="P117" s="102">
        <f ca="1">IFERROR(IF((VLOOKUP($E117,'Adj NEA Backsheet'!$D$5:$CB$183,P$9,FALSE))="","",(VLOOKUP($E117,'Adj NEA Backsheet'!$D$5:$CB$183,P$9,FALSE))),"")</f>
        <v>18896.621783413982</v>
      </c>
      <c r="Q117" s="103">
        <f ca="1">IFERROR(IF((VLOOKUP($E117,'NEA Backsheet'!$D$5:$CB$183,Q$9,FALSE))="","",(VLOOKUP($E117,'NEA Backsheet'!$D$5:$CB$183,Q$9,FALSE))),"")</f>
        <v>20078.073724076679</v>
      </c>
      <c r="R117" s="194">
        <f ca="1">IFERROR(IF((VLOOKUP($E117,'NEA Backsheet'!$D$5:$CB$183,R$9,FALSE))="","",(VLOOKUP($E117,'NEA Backsheet'!$D$5:$CB$183,R$9,FALSE))),"")</f>
        <v>20353.445752701402</v>
      </c>
    </row>
    <row r="118" spans="1:18" ht="15" customHeight="1" x14ac:dyDescent="0.3">
      <c r="A118" s="41">
        <v>104</v>
      </c>
      <c r="B118" s="77" t="str">
        <f ca="1">IFERROR(IF((VLOOKUP($E118,'Org List'!$AJ$10:$AL$190,3,FALSE))="","",(VLOOKUP($E118,'Org List'!$AJ$10:$AL$190,3,FALSE))),"")</f>
        <v>North West Commissioning Region</v>
      </c>
      <c r="C118" s="78" t="str">
        <f ca="1">IFERROR(IF((VLOOKUP($E118,'Org List'!$AO$10:$AQ$190,3,FALSE))="","",(VLOOKUP($E118,'Org List'!$AO$10:$AQ$190,3,FALSE))),"")</f>
        <v>North West Region</v>
      </c>
      <c r="D118" s="93" t="str">
        <f ca="1">IFERROR(IF((VLOOKUP($E118,'Org List'!$AT$10:$AV$190,3,FALSE))="","",(VLOOKUP($E118,'Org List'!$AT$10:$AV$190,3,FALSE))),"")</f>
        <v>NHS England North West (Cheshire And Merseyside)</v>
      </c>
      <c r="E118" s="77" t="str">
        <f t="shared" ca="1" si="3"/>
        <v>E08000012</v>
      </c>
      <c r="F118" s="79" t="str">
        <f ca="1">IF(E118="","",VLOOKUP(E118,'Org List'!$J$9:$K$640,2,0))</f>
        <v>Liverpool</v>
      </c>
      <c r="G118" s="100">
        <f ca="1">IFERROR(IF((VLOOKUP($E118,'Adj NEA Backsheet'!$D$5:$CB$183,G$9,FALSE))="","",(VLOOKUP($E118,'Adj NEA Backsheet'!$D$5:$CB$183,G$9,FALSE))),"")</f>
        <v>15327.423379350061</v>
      </c>
      <c r="H118" s="101">
        <f ca="1">IFERROR(IF((VLOOKUP($E118,'Adj NEA Backsheet'!$D$5:$CB$183,H$9,FALSE))="","",(VLOOKUP($E118,'Adj NEA Backsheet'!$D$5:$CB$183,H$9,FALSE))),"")</f>
        <v>15755.897701284848</v>
      </c>
      <c r="I118" s="101">
        <f ca="1">IFERROR(IF((VLOOKUP($E118,'Adj NEA Backsheet'!$D$5:$CB$183,I$9,FALSE))="","",(VLOOKUP($E118,'Adj NEA Backsheet'!$D$5:$CB$183,I$9,FALSE))),"")</f>
        <v>16808.431404193718</v>
      </c>
      <c r="J118" s="102">
        <f ca="1">IFERROR(IF((VLOOKUP($E118,'Adj NEA Backsheet'!$D$5:$CB$183,J$9,FALSE))="","",(VLOOKUP($E118,'Adj NEA Backsheet'!$D$5:$CB$183,J$9,FALSE))),"")</f>
        <v>17224.015944944491</v>
      </c>
      <c r="K118" s="100">
        <f ca="1">IFERROR(IF((VLOOKUP($E118,'Adj NEA Backsheet'!$D$5:$CB$183,K$9,FALSE))="","",(VLOOKUP($E118,'Adj NEA Backsheet'!$D$5:$CB$183,K$9,FALSE))),"")</f>
        <v>17128.985510213715</v>
      </c>
      <c r="L118" s="101">
        <f ca="1">IFERROR(IF((VLOOKUP($E118,'Adj NEA Backsheet'!$D$5:$CB$183,L$9,FALSE))="","",(VLOOKUP($E118,'Adj NEA Backsheet'!$D$5:$CB$183,L$9,FALSE))),"")</f>
        <v>17208.759155468128</v>
      </c>
      <c r="M118" s="101">
        <f ca="1">IFERROR(IF((VLOOKUP($E118,'Adj NEA Backsheet'!$D$5:$CB$183,M$9,FALSE))="","",(VLOOKUP($E118,'Adj NEA Backsheet'!$D$5:$CB$183,M$9,FALSE))),"")</f>
        <v>17248.4140210886</v>
      </c>
      <c r="N118" s="103">
        <f ca="1">IFERROR(IF((VLOOKUP($E118,'Adj NEA Backsheet'!$D$5:$CB$183,N$9,FALSE))="","",(VLOOKUP($E118,'Adj NEA Backsheet'!$D$5:$CB$183,N$9,FALSE))),"")</f>
        <v>17261.888583081076</v>
      </c>
      <c r="O118" s="151">
        <f ca="1">IFERROR(IF((VLOOKUP($E118,'Adj NEA Backsheet'!$D$5:$CB$183,O$9,FALSE))="","",(VLOOKUP($E118,'Adj NEA Backsheet'!$D$5:$CB$183,O$9,FALSE))),"")</f>
        <v>17797.327774994363</v>
      </c>
      <c r="P118" s="102">
        <f ca="1">IFERROR(IF((VLOOKUP($E118,'Adj NEA Backsheet'!$D$5:$CB$183,P$9,FALSE))="","",(VLOOKUP($E118,'Adj NEA Backsheet'!$D$5:$CB$183,P$9,FALSE))),"")</f>
        <v>17880.119886228837</v>
      </c>
      <c r="Q118" s="103">
        <f ca="1">IFERROR(IF((VLOOKUP($E118,'NEA Backsheet'!$D$5:$CB$183,Q$9,FALSE))="","",(VLOOKUP($E118,'NEA Backsheet'!$D$5:$CB$183,Q$9,FALSE))),"")</f>
        <v>18431.969246902714</v>
      </c>
      <c r="R118" s="194">
        <f ca="1">IFERROR(IF((VLOOKUP($E118,'NEA Backsheet'!$D$5:$CB$183,R$9,FALSE))="","",(VLOOKUP($E118,'NEA Backsheet'!$D$5:$CB$183,R$9,FALSE))),"")</f>
        <v>18378.640392248428</v>
      </c>
    </row>
    <row r="119" spans="1:18" ht="15" customHeight="1" x14ac:dyDescent="0.3">
      <c r="A119" s="41">
        <v>105</v>
      </c>
      <c r="B119" s="77" t="str">
        <f ca="1">IFERROR(IF((VLOOKUP($E119,'Org List'!$AJ$10:$AL$190,3,FALSE))="","",(VLOOKUP($E119,'Org List'!$AJ$10:$AL$190,3,FALSE))),"")</f>
        <v>East of England Commissioning Region</v>
      </c>
      <c r="C119" s="78" t="str">
        <f ca="1">IFERROR(IF((VLOOKUP($E119,'Org List'!$AO$10:$AQ$190,3,FALSE))="","",(VLOOKUP($E119,'Org List'!$AO$10:$AQ$190,3,FALSE))),"")</f>
        <v>East Region</v>
      </c>
      <c r="D119" s="93" t="str">
        <f ca="1">IFERROR(IF((VLOOKUP($E119,'Org List'!$AT$10:$AV$190,3,FALSE))="","",(VLOOKUP($E119,'Org List'!$AT$10:$AV$190,3,FALSE))),"")</f>
        <v>NHS England East (East)</v>
      </c>
      <c r="E119" s="77" t="str">
        <f t="shared" ca="1" si="3"/>
        <v>E06000032</v>
      </c>
      <c r="F119" s="79" t="str">
        <f ca="1">IF(E119="","",VLOOKUP(E119,'Org List'!$J$9:$K$640,2,0))</f>
        <v>Luton</v>
      </c>
      <c r="G119" s="100">
        <f ca="1">IFERROR(IF((VLOOKUP($E119,'Adj NEA Backsheet'!$D$5:$CB$183,G$9,FALSE))="","",(VLOOKUP($E119,'Adj NEA Backsheet'!$D$5:$CB$183,G$9,FALSE))),"")</f>
        <v>6908.4263736032608</v>
      </c>
      <c r="H119" s="101">
        <f ca="1">IFERROR(IF((VLOOKUP($E119,'Adj NEA Backsheet'!$D$5:$CB$183,H$9,FALSE))="","",(VLOOKUP($E119,'Adj NEA Backsheet'!$D$5:$CB$183,H$9,FALSE))),"")</f>
        <v>6887.7399106638495</v>
      </c>
      <c r="I119" s="101">
        <f ca="1">IFERROR(IF((VLOOKUP($E119,'Adj NEA Backsheet'!$D$5:$CB$183,I$9,FALSE))="","",(VLOOKUP($E119,'Adj NEA Backsheet'!$D$5:$CB$183,I$9,FALSE))),"")</f>
        <v>7390.1629828545128</v>
      </c>
      <c r="J119" s="102">
        <f ca="1">IFERROR(IF((VLOOKUP($E119,'Adj NEA Backsheet'!$D$5:$CB$183,J$9,FALSE))="","",(VLOOKUP($E119,'Adj NEA Backsheet'!$D$5:$CB$183,J$9,FALSE))),"")</f>
        <v>7234.302639551981</v>
      </c>
      <c r="K119" s="100">
        <f ca="1">IFERROR(IF((VLOOKUP($E119,'Adj NEA Backsheet'!$D$5:$CB$183,K$9,FALSE))="","",(VLOOKUP($E119,'Adj NEA Backsheet'!$D$5:$CB$183,K$9,FALSE))),"")</f>
        <v>7112.1330108170741</v>
      </c>
      <c r="L119" s="101">
        <f ca="1">IFERROR(IF((VLOOKUP($E119,'Adj NEA Backsheet'!$D$5:$CB$183,L$9,FALSE))="","",(VLOOKUP($E119,'Adj NEA Backsheet'!$D$5:$CB$183,L$9,FALSE))),"")</f>
        <v>7062.881381151552</v>
      </c>
      <c r="M119" s="101">
        <f ca="1">IFERROR(IF((VLOOKUP($E119,'Adj NEA Backsheet'!$D$5:$CB$183,M$9,FALSE))="","",(VLOOKUP($E119,'Adj NEA Backsheet'!$D$5:$CB$183,M$9,FALSE))),"")</f>
        <v>7530.2213047501791</v>
      </c>
      <c r="N119" s="103">
        <f ca="1">IFERROR(IF((VLOOKUP($E119,'Adj NEA Backsheet'!$D$5:$CB$183,N$9,FALSE))="","",(VLOOKUP($E119,'Adj NEA Backsheet'!$D$5:$CB$183,N$9,FALSE))),"")</f>
        <v>7382.2777820006486</v>
      </c>
      <c r="O119" s="151">
        <f ca="1">IFERROR(IF((VLOOKUP($E119,'Adj NEA Backsheet'!$D$5:$CB$183,O$9,FALSE))="","",(VLOOKUP($E119,'Adj NEA Backsheet'!$D$5:$CB$183,O$9,FALSE))),"")</f>
        <v>6931.7443718895956</v>
      </c>
      <c r="P119" s="102">
        <f ca="1">IFERROR(IF((VLOOKUP($E119,'Adj NEA Backsheet'!$D$5:$CB$183,P$9,FALSE))="","",(VLOOKUP($E119,'Adj NEA Backsheet'!$D$5:$CB$183,P$9,FALSE))),"")</f>
        <v>7046.5433129153917</v>
      </c>
      <c r="Q119" s="103">
        <f ca="1">IFERROR(IF((VLOOKUP($E119,'NEA Backsheet'!$D$5:$CB$183,Q$9,FALSE))="","",(VLOOKUP($E119,'NEA Backsheet'!$D$5:$CB$183,Q$9,FALSE))),"")</f>
        <v>7710.3249967674119</v>
      </c>
      <c r="R119" s="194">
        <f ca="1">IFERROR(IF((VLOOKUP($E119,'NEA Backsheet'!$D$5:$CB$183,R$9,FALSE))="","",(VLOOKUP($E119,'NEA Backsheet'!$D$5:$CB$183,R$9,FALSE))),"")</f>
        <v>7861.4764457515257</v>
      </c>
    </row>
    <row r="120" spans="1:18" ht="15" customHeight="1" x14ac:dyDescent="0.3">
      <c r="A120" s="41">
        <v>106</v>
      </c>
      <c r="B120" s="77" t="str">
        <f ca="1">IFERROR(IF((VLOOKUP($E120,'Org List'!$AJ$10:$AL$190,3,FALSE))="","",(VLOOKUP($E120,'Org List'!$AJ$10:$AL$190,3,FALSE))),"")</f>
        <v>North West Commissioning Region</v>
      </c>
      <c r="C120" s="78" t="str">
        <f ca="1">IFERROR(IF((VLOOKUP($E120,'Org List'!$AO$10:$AQ$190,3,FALSE))="","",(VLOOKUP($E120,'Org List'!$AO$10:$AQ$190,3,FALSE))),"")</f>
        <v>North West Region</v>
      </c>
      <c r="D120" s="93" t="str">
        <f ca="1">IFERROR(IF((VLOOKUP($E120,'Org List'!$AT$10:$AV$190,3,FALSE))="","",(VLOOKUP($E120,'Org List'!$AT$10:$AV$190,3,FALSE))),"")</f>
        <v>NHS England North West (Greater Manchester)</v>
      </c>
      <c r="E120" s="77" t="str">
        <f t="shared" ca="1" si="3"/>
        <v>E08000003</v>
      </c>
      <c r="F120" s="79" t="str">
        <f ca="1">IF(E120="","",VLOOKUP(E120,'Org List'!$J$9:$K$640,2,0))</f>
        <v>Manchester</v>
      </c>
      <c r="G120" s="100">
        <f ca="1">IFERROR(IF((VLOOKUP($E120,'Adj NEA Backsheet'!$D$5:$CB$183,G$9,FALSE))="","",(VLOOKUP($E120,'Adj NEA Backsheet'!$D$5:$CB$183,G$9,FALSE))),"")</f>
        <v>15615.11034272621</v>
      </c>
      <c r="H120" s="101">
        <f ca="1">IFERROR(IF((VLOOKUP($E120,'Adj NEA Backsheet'!$D$5:$CB$183,H$9,FALSE))="","",(VLOOKUP($E120,'Adj NEA Backsheet'!$D$5:$CB$183,H$9,FALSE))),"")</f>
        <v>16101.259555603348</v>
      </c>
      <c r="I120" s="101">
        <f ca="1">IFERROR(IF((VLOOKUP($E120,'Adj NEA Backsheet'!$D$5:$CB$183,I$9,FALSE))="","",(VLOOKUP($E120,'Adj NEA Backsheet'!$D$5:$CB$183,I$9,FALSE))),"")</f>
        <v>17276.050979976753</v>
      </c>
      <c r="J120" s="102">
        <f ca="1">IFERROR(IF((VLOOKUP($E120,'Adj NEA Backsheet'!$D$5:$CB$183,J$9,FALSE))="","",(VLOOKUP($E120,'Adj NEA Backsheet'!$D$5:$CB$183,J$9,FALSE))),"")</f>
        <v>16962.388742657229</v>
      </c>
      <c r="K120" s="100">
        <f ca="1">IFERROR(IF((VLOOKUP($E120,'Adj NEA Backsheet'!$D$5:$CB$183,K$9,FALSE))="","",(VLOOKUP($E120,'Adj NEA Backsheet'!$D$5:$CB$183,K$9,FALSE))),"")</f>
        <v>16826.876692607213</v>
      </c>
      <c r="L120" s="101">
        <f ca="1">IFERROR(IF((VLOOKUP($E120,'Adj NEA Backsheet'!$D$5:$CB$183,L$9,FALSE))="","",(VLOOKUP($E120,'Adj NEA Backsheet'!$D$5:$CB$183,L$9,FALSE))),"")</f>
        <v>16511.036876106686</v>
      </c>
      <c r="M120" s="101">
        <f ca="1">IFERROR(IF((VLOOKUP($E120,'Adj NEA Backsheet'!$D$5:$CB$183,M$9,FALSE))="","",(VLOOKUP($E120,'Adj NEA Backsheet'!$D$5:$CB$183,M$9,FALSE))),"")</f>
        <v>17299.273311442037</v>
      </c>
      <c r="N120" s="103">
        <f ca="1">IFERROR(IF((VLOOKUP($E120,'Adj NEA Backsheet'!$D$5:$CB$183,N$9,FALSE))="","",(VLOOKUP($E120,'Adj NEA Backsheet'!$D$5:$CB$183,N$9,FALSE))),"")</f>
        <v>16511.160446548995</v>
      </c>
      <c r="O120" s="151">
        <f ca="1">IFERROR(IF((VLOOKUP($E120,'Adj NEA Backsheet'!$D$5:$CB$183,O$9,FALSE))="","",(VLOOKUP($E120,'Adj NEA Backsheet'!$D$5:$CB$183,O$9,FALSE))),"")</f>
        <v>17187.451892742021</v>
      </c>
      <c r="P120" s="102">
        <f ca="1">IFERROR(IF((VLOOKUP($E120,'Adj NEA Backsheet'!$D$5:$CB$183,P$9,FALSE))="","",(VLOOKUP($E120,'Adj NEA Backsheet'!$D$5:$CB$183,P$9,FALSE))),"")</f>
        <v>17419.03375311862</v>
      </c>
      <c r="Q120" s="103">
        <f ca="1">IFERROR(IF((VLOOKUP($E120,'NEA Backsheet'!$D$5:$CB$183,Q$9,FALSE))="","",(VLOOKUP($E120,'NEA Backsheet'!$D$5:$CB$183,Q$9,FALSE))),"")</f>
        <v>18155.059078554787</v>
      </c>
      <c r="R120" s="194">
        <f ca="1">IFERROR(IF((VLOOKUP($E120,'NEA Backsheet'!$D$5:$CB$183,R$9,FALSE))="","",(VLOOKUP($E120,'NEA Backsheet'!$D$5:$CB$183,R$9,FALSE))),"")</f>
        <v>18167.050761324463</v>
      </c>
    </row>
    <row r="121" spans="1:18" ht="15" customHeight="1" x14ac:dyDescent="0.3">
      <c r="A121" s="41">
        <v>107</v>
      </c>
      <c r="B121" s="77" t="str">
        <f ca="1">IFERROR(IF((VLOOKUP($E121,'Org List'!$AJ$10:$AL$190,3,FALSE))="","",(VLOOKUP($E121,'Org List'!$AJ$10:$AL$190,3,FALSE))),"")</f>
        <v>South East England Commissioning Region</v>
      </c>
      <c r="C121" s="78" t="str">
        <f ca="1">IFERROR(IF((VLOOKUP($E121,'Org List'!$AO$10:$AQ$190,3,FALSE))="","",(VLOOKUP($E121,'Org List'!$AO$10:$AQ$190,3,FALSE))),"")</f>
        <v>South East Region</v>
      </c>
      <c r="D121" s="93" t="str">
        <f ca="1">IFERROR(IF((VLOOKUP($E121,'Org List'!$AT$10:$AV$190,3,FALSE))="","",(VLOOKUP($E121,'Org List'!$AT$10:$AV$190,3,FALSE))),"")</f>
        <v>NHS England South East (Kent, Surrey and Sussex)</v>
      </c>
      <c r="E121" s="77" t="str">
        <f t="shared" ca="1" si="3"/>
        <v>E06000035</v>
      </c>
      <c r="F121" s="79" t="str">
        <f ca="1">IF(E121="","",VLOOKUP(E121,'Org List'!$J$9:$K$640,2,0))</f>
        <v>Medway</v>
      </c>
      <c r="G121" s="100">
        <f ca="1">IFERROR(IF((VLOOKUP($E121,'Adj NEA Backsheet'!$D$5:$CB$183,G$9,FALSE))="","",(VLOOKUP($E121,'Adj NEA Backsheet'!$D$5:$CB$183,G$9,FALSE))),"")</f>
        <v>7522.2798884689373</v>
      </c>
      <c r="H121" s="101">
        <f ca="1">IFERROR(IF((VLOOKUP($E121,'Adj NEA Backsheet'!$D$5:$CB$183,H$9,FALSE))="","",(VLOOKUP($E121,'Adj NEA Backsheet'!$D$5:$CB$183,H$9,FALSE))),"")</f>
        <v>7561.4206393980221</v>
      </c>
      <c r="I121" s="101">
        <f ca="1">IFERROR(IF((VLOOKUP($E121,'Adj NEA Backsheet'!$D$5:$CB$183,I$9,FALSE))="","",(VLOOKUP($E121,'Adj NEA Backsheet'!$D$5:$CB$183,I$9,FALSE))),"")</f>
        <v>7959.33063503208</v>
      </c>
      <c r="J121" s="102">
        <f ca="1">IFERROR(IF((VLOOKUP($E121,'Adj NEA Backsheet'!$D$5:$CB$183,J$9,FALSE))="","",(VLOOKUP($E121,'Adj NEA Backsheet'!$D$5:$CB$183,J$9,FALSE))),"")</f>
        <v>7275.7346312876425</v>
      </c>
      <c r="K121" s="100">
        <f ca="1">IFERROR(IF((VLOOKUP($E121,'Adj NEA Backsheet'!$D$5:$CB$183,K$9,FALSE))="","",(VLOOKUP($E121,'Adj NEA Backsheet'!$D$5:$CB$183,K$9,FALSE))),"")</f>
        <v>7763.8883316011834</v>
      </c>
      <c r="L121" s="101">
        <f ca="1">IFERROR(IF((VLOOKUP($E121,'Adj NEA Backsheet'!$D$5:$CB$183,L$9,FALSE))="","",(VLOOKUP($E121,'Adj NEA Backsheet'!$D$5:$CB$183,L$9,FALSE))),"")</f>
        <v>7549.3931822556342</v>
      </c>
      <c r="M121" s="101">
        <f ca="1">IFERROR(IF((VLOOKUP($E121,'Adj NEA Backsheet'!$D$5:$CB$183,M$9,FALSE))="","",(VLOOKUP($E121,'Adj NEA Backsheet'!$D$5:$CB$183,M$9,FALSE))),"")</f>
        <v>7945.8733415021034</v>
      </c>
      <c r="N121" s="103">
        <f ca="1">IFERROR(IF((VLOOKUP($E121,'Adj NEA Backsheet'!$D$5:$CB$183,N$9,FALSE))="","",(VLOOKUP($E121,'Adj NEA Backsheet'!$D$5:$CB$183,N$9,FALSE))),"")</f>
        <v>7485.6830493624129</v>
      </c>
      <c r="O121" s="151">
        <f ca="1">IFERROR(IF((VLOOKUP($E121,'Adj NEA Backsheet'!$D$5:$CB$183,O$9,FALSE))="","",(VLOOKUP($E121,'Adj NEA Backsheet'!$D$5:$CB$183,O$9,FALSE))),"")</f>
        <v>7144.4048400403844</v>
      </c>
      <c r="P121" s="102">
        <f ca="1">IFERROR(IF((VLOOKUP($E121,'Adj NEA Backsheet'!$D$5:$CB$183,P$9,FALSE))="","",(VLOOKUP($E121,'Adj NEA Backsheet'!$D$5:$CB$183,P$9,FALSE))),"")</f>
        <v>7274.0694684589071</v>
      </c>
      <c r="Q121" s="103">
        <f ca="1">IFERROR(IF((VLOOKUP($E121,'NEA Backsheet'!$D$5:$CB$183,Q$9,FALSE))="","",(VLOOKUP($E121,'NEA Backsheet'!$D$5:$CB$183,Q$9,FALSE))),"")</f>
        <v>7545.4687873400344</v>
      </c>
      <c r="R121" s="194">
        <f ca="1">IFERROR(IF((VLOOKUP($E121,'NEA Backsheet'!$D$5:$CB$183,R$9,FALSE))="","",(VLOOKUP($E121,'NEA Backsheet'!$D$5:$CB$183,R$9,FALSE))),"")</f>
        <v>7071.4459193477805</v>
      </c>
    </row>
    <row r="122" spans="1:18" ht="15" customHeight="1" x14ac:dyDescent="0.3">
      <c r="A122" s="41">
        <v>108</v>
      </c>
      <c r="B122" s="77" t="str">
        <f ca="1">IFERROR(IF((VLOOKUP($E122,'Org List'!$AJ$10:$AL$190,3,FALSE))="","",(VLOOKUP($E122,'Org List'!$AJ$10:$AL$190,3,FALSE))),"")</f>
        <v>London Commissioning Region</v>
      </c>
      <c r="C122" s="78" t="str">
        <f ca="1">IFERROR(IF((VLOOKUP($E122,'Org List'!$AO$10:$AQ$190,3,FALSE))="","",(VLOOKUP($E122,'Org List'!$AO$10:$AQ$190,3,FALSE))),"")</f>
        <v>London Region</v>
      </c>
      <c r="D122" s="93" t="str">
        <f ca="1">IFERROR(IF((VLOOKUP($E122,'Org List'!$AT$10:$AV$190,3,FALSE))="","",(VLOOKUP($E122,'Org List'!$AT$10:$AV$190,3,FALSE))),"")</f>
        <v>NHS England London</v>
      </c>
      <c r="E122" s="77" t="str">
        <f t="shared" ca="1" si="3"/>
        <v>E09000024</v>
      </c>
      <c r="F122" s="79" t="str">
        <f ca="1">IF(E122="","",VLOOKUP(E122,'Org List'!$J$9:$K$640,2,0))</f>
        <v>Merton</v>
      </c>
      <c r="G122" s="100">
        <f ca="1">IFERROR(IF((VLOOKUP($E122,'Adj NEA Backsheet'!$D$5:$CB$183,G$9,FALSE))="","",(VLOOKUP($E122,'Adj NEA Backsheet'!$D$5:$CB$183,G$9,FALSE))),"")</f>
        <v>5386.1392467825526</v>
      </c>
      <c r="H122" s="101">
        <f ca="1">IFERROR(IF((VLOOKUP($E122,'Adj NEA Backsheet'!$D$5:$CB$183,H$9,FALSE))="","",(VLOOKUP($E122,'Adj NEA Backsheet'!$D$5:$CB$183,H$9,FALSE))),"")</f>
        <v>5337.9834356810734</v>
      </c>
      <c r="I122" s="101">
        <f ca="1">IFERROR(IF((VLOOKUP($E122,'Adj NEA Backsheet'!$D$5:$CB$183,I$9,FALSE))="","",(VLOOKUP($E122,'Adj NEA Backsheet'!$D$5:$CB$183,I$9,FALSE))),"")</f>
        <v>5388.1447111108137</v>
      </c>
      <c r="J122" s="102">
        <f ca="1">IFERROR(IF((VLOOKUP($E122,'Adj NEA Backsheet'!$D$5:$CB$183,J$9,FALSE))="","",(VLOOKUP($E122,'Adj NEA Backsheet'!$D$5:$CB$183,J$9,FALSE))),"")</f>
        <v>5393.341185424124</v>
      </c>
      <c r="K122" s="100">
        <f ca="1">IFERROR(IF((VLOOKUP($E122,'Adj NEA Backsheet'!$D$5:$CB$183,K$9,FALSE))="","",(VLOOKUP($E122,'Adj NEA Backsheet'!$D$5:$CB$183,K$9,FALSE))),"")</f>
        <v>5989.5198686489903</v>
      </c>
      <c r="L122" s="101">
        <f ca="1">IFERROR(IF((VLOOKUP($E122,'Adj NEA Backsheet'!$D$5:$CB$183,L$9,FALSE))="","",(VLOOKUP($E122,'Adj NEA Backsheet'!$D$5:$CB$183,L$9,FALSE))),"")</f>
        <v>6047.674328921099</v>
      </c>
      <c r="M122" s="101">
        <f ca="1">IFERROR(IF((VLOOKUP($E122,'Adj NEA Backsheet'!$D$5:$CB$183,M$9,FALSE))="","",(VLOOKUP($E122,'Adj NEA Backsheet'!$D$5:$CB$183,M$9,FALSE))),"")</f>
        <v>6055.7748252533875</v>
      </c>
      <c r="N122" s="103">
        <f ca="1">IFERROR(IF((VLOOKUP($E122,'Adj NEA Backsheet'!$D$5:$CB$183,N$9,FALSE))="","",(VLOOKUP($E122,'Adj NEA Backsheet'!$D$5:$CB$183,N$9,FALSE))),"")</f>
        <v>5924.6200378907215</v>
      </c>
      <c r="O122" s="151">
        <f ca="1">IFERROR(IF((VLOOKUP($E122,'Adj NEA Backsheet'!$D$5:$CB$183,O$9,FALSE))="","",(VLOOKUP($E122,'Adj NEA Backsheet'!$D$5:$CB$183,O$9,FALSE))),"")</f>
        <v>5413.4370785360325</v>
      </c>
      <c r="P122" s="102">
        <f ca="1">IFERROR(IF((VLOOKUP($E122,'Adj NEA Backsheet'!$D$5:$CB$183,P$9,FALSE))="","",(VLOOKUP($E122,'Adj NEA Backsheet'!$D$5:$CB$183,P$9,FALSE))),"")</f>
        <v>5337.0845055530081</v>
      </c>
      <c r="Q122" s="103">
        <f ca="1">IFERROR(IF((VLOOKUP($E122,'NEA Backsheet'!$D$5:$CB$183,Q$9,FALSE))="","",(VLOOKUP($E122,'NEA Backsheet'!$D$5:$CB$183,Q$9,FALSE))),"")</f>
        <v>5700.197707049907</v>
      </c>
      <c r="R122" s="194">
        <f ca="1">IFERROR(IF((VLOOKUP($E122,'NEA Backsheet'!$D$5:$CB$183,R$9,FALSE))="","",(VLOOKUP($E122,'NEA Backsheet'!$D$5:$CB$183,R$9,FALSE))),"")</f>
        <v>5848.7965957748929</v>
      </c>
    </row>
    <row r="123" spans="1:18" ht="15" customHeight="1" x14ac:dyDescent="0.3">
      <c r="A123" s="41">
        <v>109</v>
      </c>
      <c r="B123" s="77" t="str">
        <f ca="1">IFERROR(IF((VLOOKUP($E123,'Org List'!$AJ$10:$AL$190,3,FALSE))="","",(VLOOKUP($E123,'Org List'!$AJ$10:$AL$190,3,FALSE))),"")</f>
        <v>North East and Yorkshire Commissioning Region</v>
      </c>
      <c r="C123" s="78" t="str">
        <f ca="1">IFERROR(IF((VLOOKUP($E123,'Org List'!$AO$10:$AQ$190,3,FALSE))="","",(VLOOKUP($E123,'Org List'!$AO$10:$AQ$190,3,FALSE))),"")</f>
        <v>North East Region</v>
      </c>
      <c r="D123" s="93" t="str">
        <f ca="1">IFERROR(IF((VLOOKUP($E123,'Org List'!$AT$10:$AV$190,3,FALSE))="","",(VLOOKUP($E123,'Org List'!$AT$10:$AV$190,3,FALSE))),"")</f>
        <v>NHS England North East and Yorkshire (Cumbria And North East)</v>
      </c>
      <c r="E123" s="77" t="str">
        <f t="shared" ca="1" si="3"/>
        <v>E06000002</v>
      </c>
      <c r="F123" s="79" t="str">
        <f ca="1">IF(E123="","",VLOOKUP(E123,'Org List'!$J$9:$K$640,2,0))</f>
        <v>Middlesbrough</v>
      </c>
      <c r="G123" s="100">
        <f ca="1">IFERROR(IF((VLOOKUP($E123,'Adj NEA Backsheet'!$D$5:$CB$183,G$9,FALSE))="","",(VLOOKUP($E123,'Adj NEA Backsheet'!$D$5:$CB$183,G$9,FALSE))),"")</f>
        <v>4488.2165993064291</v>
      </c>
      <c r="H123" s="101">
        <f ca="1">IFERROR(IF((VLOOKUP($E123,'Adj NEA Backsheet'!$D$5:$CB$183,H$9,FALSE))="","",(VLOOKUP($E123,'Adj NEA Backsheet'!$D$5:$CB$183,H$9,FALSE))),"")</f>
        <v>4588.6255186460867</v>
      </c>
      <c r="I123" s="101">
        <f ca="1">IFERROR(IF((VLOOKUP($E123,'Adj NEA Backsheet'!$D$5:$CB$183,I$9,FALSE))="","",(VLOOKUP($E123,'Adj NEA Backsheet'!$D$5:$CB$183,I$9,FALSE))),"")</f>
        <v>4898.5806049687744</v>
      </c>
      <c r="J123" s="102">
        <f ca="1">IFERROR(IF((VLOOKUP($E123,'Adj NEA Backsheet'!$D$5:$CB$183,J$9,FALSE))="","",(VLOOKUP($E123,'Adj NEA Backsheet'!$D$5:$CB$183,J$9,FALSE))),"")</f>
        <v>4832.9155044555682</v>
      </c>
      <c r="K123" s="100">
        <f ca="1">IFERROR(IF((VLOOKUP($E123,'Adj NEA Backsheet'!$D$5:$CB$183,K$9,FALSE))="","",(VLOOKUP($E123,'Adj NEA Backsheet'!$D$5:$CB$183,K$9,FALSE))),"")</f>
        <v>4760.3165516234494</v>
      </c>
      <c r="L123" s="101">
        <f ca="1">IFERROR(IF((VLOOKUP($E123,'Adj NEA Backsheet'!$D$5:$CB$183,L$9,FALSE))="","",(VLOOKUP($E123,'Adj NEA Backsheet'!$D$5:$CB$183,L$9,FALSE))),"")</f>
        <v>4669.9665453036641</v>
      </c>
      <c r="M123" s="101">
        <f ca="1">IFERROR(IF((VLOOKUP($E123,'Adj NEA Backsheet'!$D$5:$CB$183,M$9,FALSE))="","",(VLOOKUP($E123,'Adj NEA Backsheet'!$D$5:$CB$183,M$9,FALSE))),"")</f>
        <v>4819.4703436156578</v>
      </c>
      <c r="N123" s="103">
        <f ca="1">IFERROR(IF((VLOOKUP($E123,'Adj NEA Backsheet'!$D$5:$CB$183,N$9,FALSE))="","",(VLOOKUP($E123,'Adj NEA Backsheet'!$D$5:$CB$183,N$9,FALSE))),"")</f>
        <v>4746.3098573276775</v>
      </c>
      <c r="O123" s="151">
        <f ca="1">IFERROR(IF((VLOOKUP($E123,'Adj NEA Backsheet'!$D$5:$CB$183,O$9,FALSE))="","",(VLOOKUP($E123,'Adj NEA Backsheet'!$D$5:$CB$183,O$9,FALSE))),"")</f>
        <v>4859.7260411339066</v>
      </c>
      <c r="P123" s="102">
        <f ca="1">IFERROR(IF((VLOOKUP($E123,'Adj NEA Backsheet'!$D$5:$CB$183,P$9,FALSE))="","",(VLOOKUP($E123,'Adj NEA Backsheet'!$D$5:$CB$183,P$9,FALSE))),"")</f>
        <v>4818.9892613106131</v>
      </c>
      <c r="Q123" s="103">
        <f ca="1">IFERROR(IF((VLOOKUP($E123,'NEA Backsheet'!$D$5:$CB$183,Q$9,FALSE))="","",(VLOOKUP($E123,'NEA Backsheet'!$D$5:$CB$183,Q$9,FALSE))),"")</f>
        <v>5106.8584963758303</v>
      </c>
      <c r="R123" s="194">
        <f ca="1">IFERROR(IF((VLOOKUP($E123,'NEA Backsheet'!$D$5:$CB$183,R$9,FALSE))="","",(VLOOKUP($E123,'NEA Backsheet'!$D$5:$CB$183,R$9,FALSE))),"")</f>
        <v>5221.3118291440114</v>
      </c>
    </row>
    <row r="124" spans="1:18" ht="15" customHeight="1" x14ac:dyDescent="0.3">
      <c r="A124" s="41">
        <v>110</v>
      </c>
      <c r="B124" s="77" t="str">
        <f ca="1">IFERROR(IF((VLOOKUP($E124,'Org List'!$AJ$10:$AL$190,3,FALSE))="","",(VLOOKUP($E124,'Org List'!$AJ$10:$AL$190,3,FALSE))),"")</f>
        <v>East of England Commissioning Region</v>
      </c>
      <c r="C124" s="78" t="str">
        <f ca="1">IFERROR(IF((VLOOKUP($E124,'Org List'!$AO$10:$AQ$190,3,FALSE))="","",(VLOOKUP($E124,'Org List'!$AO$10:$AQ$190,3,FALSE))),"")</f>
        <v>South East Region</v>
      </c>
      <c r="D124" s="93" t="str">
        <f ca="1">IFERROR(IF((VLOOKUP($E124,'Org List'!$AT$10:$AV$190,3,FALSE))="","",(VLOOKUP($E124,'Org List'!$AT$10:$AV$190,3,FALSE))),"")</f>
        <v>NHS England East (East)</v>
      </c>
      <c r="E124" s="77" t="str">
        <f t="shared" ca="1" si="3"/>
        <v>E06000042</v>
      </c>
      <c r="F124" s="79" t="str">
        <f ca="1">IF(E124="","",VLOOKUP(E124,'Org List'!$J$9:$K$640,2,0))</f>
        <v>Milton Keynes</v>
      </c>
      <c r="G124" s="100">
        <f ca="1">IFERROR(IF((VLOOKUP($E124,'Adj NEA Backsheet'!$D$5:$CB$183,G$9,FALSE))="","",(VLOOKUP($E124,'Adj NEA Backsheet'!$D$5:$CB$183,G$9,FALSE))),"")</f>
        <v>6824.0378690613925</v>
      </c>
      <c r="H124" s="101">
        <f ca="1">IFERROR(IF((VLOOKUP($E124,'Adj NEA Backsheet'!$D$5:$CB$183,H$9,FALSE))="","",(VLOOKUP($E124,'Adj NEA Backsheet'!$D$5:$CB$183,H$9,FALSE))),"")</f>
        <v>6848.2910953242099</v>
      </c>
      <c r="I124" s="101">
        <f ca="1">IFERROR(IF((VLOOKUP($E124,'Adj NEA Backsheet'!$D$5:$CB$183,I$9,FALSE))="","",(VLOOKUP($E124,'Adj NEA Backsheet'!$D$5:$CB$183,I$9,FALSE))),"")</f>
        <v>7186.9949102837154</v>
      </c>
      <c r="J124" s="102">
        <f ca="1">IFERROR(IF((VLOOKUP($E124,'Adj NEA Backsheet'!$D$5:$CB$183,J$9,FALSE))="","",(VLOOKUP($E124,'Adj NEA Backsheet'!$D$5:$CB$183,J$9,FALSE))),"")</f>
        <v>6941.3132740193441</v>
      </c>
      <c r="K124" s="100">
        <f ca="1">IFERROR(IF((VLOOKUP($E124,'Adj NEA Backsheet'!$D$5:$CB$183,K$9,FALSE))="","",(VLOOKUP($E124,'Adj NEA Backsheet'!$D$5:$CB$183,K$9,FALSE))),"")</f>
        <v>7072.6710432773225</v>
      </c>
      <c r="L124" s="101">
        <f ca="1">IFERROR(IF((VLOOKUP($E124,'Adj NEA Backsheet'!$D$5:$CB$183,L$9,FALSE))="","",(VLOOKUP($E124,'Adj NEA Backsheet'!$D$5:$CB$183,L$9,FALSE))),"")</f>
        <v>7070.5013331122136</v>
      </c>
      <c r="M124" s="101">
        <f ca="1">IFERROR(IF((VLOOKUP($E124,'Adj NEA Backsheet'!$D$5:$CB$183,M$9,FALSE))="","",(VLOOKUP($E124,'Adj NEA Backsheet'!$D$5:$CB$183,M$9,FALSE))),"")</f>
        <v>7397.8790822043848</v>
      </c>
      <c r="N124" s="103">
        <f ca="1">IFERROR(IF((VLOOKUP($E124,'Adj NEA Backsheet'!$D$5:$CB$183,N$9,FALSE))="","",(VLOOKUP($E124,'Adj NEA Backsheet'!$D$5:$CB$183,N$9,FALSE))),"")</f>
        <v>7189.8564493252934</v>
      </c>
      <c r="O124" s="151">
        <f ca="1">IFERROR(IF((VLOOKUP($E124,'Adj NEA Backsheet'!$D$5:$CB$183,O$9,FALSE))="","",(VLOOKUP($E124,'Adj NEA Backsheet'!$D$5:$CB$183,O$9,FALSE))),"")</f>
        <v>8028.9128102584864</v>
      </c>
      <c r="P124" s="102">
        <f ca="1">IFERROR(IF((VLOOKUP($E124,'Adj NEA Backsheet'!$D$5:$CB$183,P$9,FALSE))="","",(VLOOKUP($E124,'Adj NEA Backsheet'!$D$5:$CB$183,P$9,FALSE))),"")</f>
        <v>8252.957518883075</v>
      </c>
      <c r="Q124" s="103">
        <f ca="1">IFERROR(IF((VLOOKUP($E124,'NEA Backsheet'!$D$5:$CB$183,Q$9,FALSE))="","",(VLOOKUP($E124,'NEA Backsheet'!$D$5:$CB$183,Q$9,FALSE))),"")</f>
        <v>9382.4820166562022</v>
      </c>
      <c r="R124" s="194">
        <f ca="1">IFERROR(IF((VLOOKUP($E124,'NEA Backsheet'!$D$5:$CB$183,R$9,FALSE))="","",(VLOOKUP($E124,'NEA Backsheet'!$D$5:$CB$183,R$9,FALSE))),"")</f>
        <v>7593.6153732390421</v>
      </c>
    </row>
    <row r="125" spans="1:18" ht="15" customHeight="1" x14ac:dyDescent="0.3">
      <c r="A125" s="41">
        <v>111</v>
      </c>
      <c r="B125" s="77" t="str">
        <f ca="1">IFERROR(IF((VLOOKUP($E125,'Org List'!$AJ$10:$AL$190,3,FALSE))="","",(VLOOKUP($E125,'Org List'!$AJ$10:$AL$190,3,FALSE))),"")</f>
        <v>North East and Yorkshire Commissioning Region</v>
      </c>
      <c r="C125" s="78" t="str">
        <f ca="1">IFERROR(IF((VLOOKUP($E125,'Org List'!$AO$10:$AQ$190,3,FALSE))="","",(VLOOKUP($E125,'Org List'!$AO$10:$AQ$190,3,FALSE))),"")</f>
        <v>North East Region</v>
      </c>
      <c r="D125" s="93" t="str">
        <f ca="1">IFERROR(IF((VLOOKUP($E125,'Org List'!$AT$10:$AV$190,3,FALSE))="","",(VLOOKUP($E125,'Org List'!$AT$10:$AV$190,3,FALSE))),"")</f>
        <v>NHS England North East and Yorkshire (Cumbria And North East)</v>
      </c>
      <c r="E125" s="77" t="str">
        <f t="shared" ca="1" si="3"/>
        <v>E08000021</v>
      </c>
      <c r="F125" s="79" t="str">
        <f ca="1">IF(E125="","",VLOOKUP(E125,'Org List'!$J$9:$K$640,2,0))</f>
        <v>Newcastle upon Tyne</v>
      </c>
      <c r="G125" s="100">
        <f ca="1">IFERROR(IF((VLOOKUP($E125,'Adj NEA Backsheet'!$D$5:$CB$183,G$9,FALSE))="","",(VLOOKUP($E125,'Adj NEA Backsheet'!$D$5:$CB$183,G$9,FALSE))),"")</f>
        <v>8158.152936574581</v>
      </c>
      <c r="H125" s="101">
        <f ca="1">IFERROR(IF((VLOOKUP($E125,'Adj NEA Backsheet'!$D$5:$CB$183,H$9,FALSE))="","",(VLOOKUP($E125,'Adj NEA Backsheet'!$D$5:$CB$183,H$9,FALSE))),"")</f>
        <v>8321.677638183166</v>
      </c>
      <c r="I125" s="101">
        <f ca="1">IFERROR(IF((VLOOKUP($E125,'Adj NEA Backsheet'!$D$5:$CB$183,I$9,FALSE))="","",(VLOOKUP($E125,'Adj NEA Backsheet'!$D$5:$CB$183,I$9,FALSE))),"")</f>
        <v>8676.6048329791811</v>
      </c>
      <c r="J125" s="102">
        <f ca="1">IFERROR(IF((VLOOKUP($E125,'Adj NEA Backsheet'!$D$5:$CB$183,J$9,FALSE))="","",(VLOOKUP($E125,'Adj NEA Backsheet'!$D$5:$CB$183,J$9,FALSE))),"")</f>
        <v>8578.1070073531209</v>
      </c>
      <c r="K125" s="100">
        <f ca="1">IFERROR(IF((VLOOKUP($E125,'Adj NEA Backsheet'!$D$5:$CB$183,K$9,FALSE))="","",(VLOOKUP($E125,'Adj NEA Backsheet'!$D$5:$CB$183,K$9,FALSE))),"")</f>
        <v>8509.316689467656</v>
      </c>
      <c r="L125" s="101">
        <f ca="1">IFERROR(IF((VLOOKUP($E125,'Adj NEA Backsheet'!$D$5:$CB$183,L$9,FALSE))="","",(VLOOKUP($E125,'Adj NEA Backsheet'!$D$5:$CB$183,L$9,FALSE))),"")</f>
        <v>8596.4227544589685</v>
      </c>
      <c r="M125" s="101">
        <f ca="1">IFERROR(IF((VLOOKUP($E125,'Adj NEA Backsheet'!$D$5:$CB$183,M$9,FALSE))="","",(VLOOKUP($E125,'Adj NEA Backsheet'!$D$5:$CB$183,M$9,FALSE))),"")</f>
        <v>8857.2516271294371</v>
      </c>
      <c r="N125" s="103">
        <f ca="1">IFERROR(IF((VLOOKUP($E125,'Adj NEA Backsheet'!$D$5:$CB$183,N$9,FALSE))="","",(VLOOKUP($E125,'Adj NEA Backsheet'!$D$5:$CB$183,N$9,FALSE))),"")</f>
        <v>8563.2381787967424</v>
      </c>
      <c r="O125" s="151">
        <f ca="1">IFERROR(IF((VLOOKUP($E125,'Adj NEA Backsheet'!$D$5:$CB$183,O$9,FALSE))="","",(VLOOKUP($E125,'Adj NEA Backsheet'!$D$5:$CB$183,O$9,FALSE))),"")</f>
        <v>8504.2431247358618</v>
      </c>
      <c r="P125" s="102">
        <f ca="1">IFERROR(IF((VLOOKUP($E125,'Adj NEA Backsheet'!$D$5:$CB$183,P$9,FALSE))="","",(VLOOKUP($E125,'Adj NEA Backsheet'!$D$5:$CB$183,P$9,FALSE))),"")</f>
        <v>8526.6735986196836</v>
      </c>
      <c r="Q125" s="103">
        <f ca="1">IFERROR(IF((VLOOKUP($E125,'NEA Backsheet'!$D$5:$CB$183,Q$9,FALSE))="","",(VLOOKUP($E125,'NEA Backsheet'!$D$5:$CB$183,Q$9,FALSE))),"")</f>
        <v>9045.3751713567653</v>
      </c>
      <c r="R125" s="194">
        <f ca="1">IFERROR(IF((VLOOKUP($E125,'NEA Backsheet'!$D$5:$CB$183,R$9,FALSE))="","",(VLOOKUP($E125,'NEA Backsheet'!$D$5:$CB$183,R$9,FALSE))),"")</f>
        <v>9023.9404125265683</v>
      </c>
    </row>
    <row r="126" spans="1:18" ht="15" customHeight="1" x14ac:dyDescent="0.3">
      <c r="A126" s="41">
        <v>112</v>
      </c>
      <c r="B126" s="77" t="str">
        <f ca="1">IFERROR(IF((VLOOKUP($E126,'Org List'!$AJ$10:$AL$190,3,FALSE))="","",(VLOOKUP($E126,'Org List'!$AJ$10:$AL$190,3,FALSE))),"")</f>
        <v>London Commissioning Region</v>
      </c>
      <c r="C126" s="78" t="str">
        <f ca="1">IFERROR(IF((VLOOKUP($E126,'Org List'!$AO$10:$AQ$190,3,FALSE))="","",(VLOOKUP($E126,'Org List'!$AO$10:$AQ$190,3,FALSE))),"")</f>
        <v>London Region</v>
      </c>
      <c r="D126" s="93" t="str">
        <f ca="1">IFERROR(IF((VLOOKUP($E126,'Org List'!$AT$10:$AV$190,3,FALSE))="","",(VLOOKUP($E126,'Org List'!$AT$10:$AV$190,3,FALSE))),"")</f>
        <v>NHS England London</v>
      </c>
      <c r="E126" s="77" t="str">
        <f t="shared" ca="1" si="3"/>
        <v>E09000025</v>
      </c>
      <c r="F126" s="79" t="str">
        <f ca="1">IF(E126="","",VLOOKUP(E126,'Org List'!$J$9:$K$640,2,0))</f>
        <v>Newham</v>
      </c>
      <c r="G126" s="100">
        <f ca="1">IFERROR(IF((VLOOKUP($E126,'Adj NEA Backsheet'!$D$5:$CB$183,G$9,FALSE))="","",(VLOOKUP($E126,'Adj NEA Backsheet'!$D$5:$CB$183,G$9,FALSE))),"")</f>
        <v>6945.0950330879286</v>
      </c>
      <c r="H126" s="101">
        <f ca="1">IFERROR(IF((VLOOKUP($E126,'Adj NEA Backsheet'!$D$5:$CB$183,H$9,FALSE))="","",(VLOOKUP($E126,'Adj NEA Backsheet'!$D$5:$CB$183,H$9,FALSE))),"")</f>
        <v>6849.620182690328</v>
      </c>
      <c r="I126" s="101">
        <f ca="1">IFERROR(IF((VLOOKUP($E126,'Adj NEA Backsheet'!$D$5:$CB$183,I$9,FALSE))="","",(VLOOKUP($E126,'Adj NEA Backsheet'!$D$5:$CB$183,I$9,FALSE))),"")</f>
        <v>6848.5191663115838</v>
      </c>
      <c r="J126" s="102">
        <f ca="1">IFERROR(IF((VLOOKUP($E126,'Adj NEA Backsheet'!$D$5:$CB$183,J$9,FALSE))="","",(VLOOKUP($E126,'Adj NEA Backsheet'!$D$5:$CB$183,J$9,FALSE))),"")</f>
        <v>7397.5082704286942</v>
      </c>
      <c r="K126" s="100">
        <f ca="1">IFERROR(IF((VLOOKUP($E126,'Adj NEA Backsheet'!$D$5:$CB$183,K$9,FALSE))="","",(VLOOKUP($E126,'Adj NEA Backsheet'!$D$5:$CB$183,K$9,FALSE))),"")</f>
        <v>6864.6629455599868</v>
      </c>
      <c r="L126" s="101">
        <f ca="1">IFERROR(IF((VLOOKUP($E126,'Adj NEA Backsheet'!$D$5:$CB$183,L$9,FALSE))="","",(VLOOKUP($E126,'Adj NEA Backsheet'!$D$5:$CB$183,L$9,FALSE))),"")</f>
        <v>6939.7097593280359</v>
      </c>
      <c r="M126" s="101">
        <f ca="1">IFERROR(IF((VLOOKUP($E126,'Adj NEA Backsheet'!$D$5:$CB$183,M$9,FALSE))="","",(VLOOKUP($E126,'Adj NEA Backsheet'!$D$5:$CB$183,M$9,FALSE))),"")</f>
        <v>6981.1102397701088</v>
      </c>
      <c r="N126" s="103">
        <f ca="1">IFERROR(IF((VLOOKUP($E126,'Adj NEA Backsheet'!$D$5:$CB$183,N$9,FALSE))="","",(VLOOKUP($E126,'Adj NEA Backsheet'!$D$5:$CB$183,N$9,FALSE))),"")</f>
        <v>6829.0025796396894</v>
      </c>
      <c r="O126" s="151">
        <f ca="1">IFERROR(IF((VLOOKUP($E126,'Adj NEA Backsheet'!$D$5:$CB$183,O$9,FALSE))="","",(VLOOKUP($E126,'Adj NEA Backsheet'!$D$5:$CB$183,O$9,FALSE))),"")</f>
        <v>7954.9679686458521</v>
      </c>
      <c r="P126" s="102">
        <f ca="1">IFERROR(IF((VLOOKUP($E126,'Adj NEA Backsheet'!$D$5:$CB$183,P$9,FALSE))="","",(VLOOKUP($E126,'Adj NEA Backsheet'!$D$5:$CB$183,P$9,FALSE))),"")</f>
        <v>7905.3712140281095</v>
      </c>
      <c r="Q126" s="103">
        <f ca="1">IFERROR(IF((VLOOKUP($E126,'NEA Backsheet'!$D$5:$CB$183,Q$9,FALSE))="","",(VLOOKUP($E126,'NEA Backsheet'!$D$5:$CB$183,Q$9,FALSE))),"")</f>
        <v>8228.1060620238186</v>
      </c>
      <c r="R126" s="194">
        <f ca="1">IFERROR(IF((VLOOKUP($E126,'NEA Backsheet'!$D$5:$CB$183,R$9,FALSE))="","",(VLOOKUP($E126,'NEA Backsheet'!$D$5:$CB$183,R$9,FALSE))),"")</f>
        <v>8079.4159065146632</v>
      </c>
    </row>
    <row r="127" spans="1:18" ht="15" customHeight="1" x14ac:dyDescent="0.3">
      <c r="A127" s="41">
        <v>113</v>
      </c>
      <c r="B127" s="77" t="str">
        <f ca="1">IFERROR(IF((VLOOKUP($E127,'Org List'!$AJ$10:$AL$190,3,FALSE))="","",(VLOOKUP($E127,'Org List'!$AJ$10:$AL$190,3,FALSE))),"")</f>
        <v>East of England Commissioning Region</v>
      </c>
      <c r="C127" s="78" t="str">
        <f ca="1">IFERROR(IF((VLOOKUP($E127,'Org List'!$AO$10:$AQ$190,3,FALSE))="","",(VLOOKUP($E127,'Org List'!$AO$10:$AQ$190,3,FALSE))),"")</f>
        <v>East Region</v>
      </c>
      <c r="D127" s="93" t="str">
        <f ca="1">IFERROR(IF((VLOOKUP($E127,'Org List'!$AT$10:$AV$190,3,FALSE))="","",(VLOOKUP($E127,'Org List'!$AT$10:$AV$190,3,FALSE))),"")</f>
        <v>NHS England East (East)</v>
      </c>
      <c r="E127" s="77" t="str">
        <f t="shared" ca="1" si="3"/>
        <v>E10000020</v>
      </c>
      <c r="F127" s="79" t="str">
        <f ca="1">IF(E127="","",VLOOKUP(E127,'Org List'!$J$9:$K$640,2,0))</f>
        <v>Norfolk</v>
      </c>
      <c r="G127" s="100">
        <f ca="1">IFERROR(IF((VLOOKUP($E127,'Adj NEA Backsheet'!$D$5:$CB$183,G$9,FALSE))="","",(VLOOKUP($E127,'Adj NEA Backsheet'!$D$5:$CB$183,G$9,FALSE))),"")</f>
        <v>24029.063428836402</v>
      </c>
      <c r="H127" s="101">
        <f ca="1">IFERROR(IF((VLOOKUP($E127,'Adj NEA Backsheet'!$D$5:$CB$183,H$9,FALSE))="","",(VLOOKUP($E127,'Adj NEA Backsheet'!$D$5:$CB$183,H$9,FALSE))),"")</f>
        <v>23495.770007395353</v>
      </c>
      <c r="I127" s="101">
        <f ca="1">IFERROR(IF((VLOOKUP($E127,'Adj NEA Backsheet'!$D$5:$CB$183,I$9,FALSE))="","",(VLOOKUP($E127,'Adj NEA Backsheet'!$D$5:$CB$183,I$9,FALSE))),"")</f>
        <v>24943.455292705199</v>
      </c>
      <c r="J127" s="102">
        <f ca="1">IFERROR(IF((VLOOKUP($E127,'Adj NEA Backsheet'!$D$5:$CB$183,J$9,FALSE))="","",(VLOOKUP($E127,'Adj NEA Backsheet'!$D$5:$CB$183,J$9,FALSE))),"")</f>
        <v>24753.37623327188</v>
      </c>
      <c r="K127" s="100">
        <f ca="1">IFERROR(IF((VLOOKUP($E127,'Adj NEA Backsheet'!$D$5:$CB$183,K$9,FALSE))="","",(VLOOKUP($E127,'Adj NEA Backsheet'!$D$5:$CB$183,K$9,FALSE))),"")</f>
        <v>25134.990903908219</v>
      </c>
      <c r="L127" s="101">
        <f ca="1">IFERROR(IF((VLOOKUP($E127,'Adj NEA Backsheet'!$D$5:$CB$183,L$9,FALSE))="","",(VLOOKUP($E127,'Adj NEA Backsheet'!$D$5:$CB$183,L$9,FALSE))),"")</f>
        <v>25418.041160289464</v>
      </c>
      <c r="M127" s="101">
        <f ca="1">IFERROR(IF((VLOOKUP($E127,'Adj NEA Backsheet'!$D$5:$CB$183,M$9,FALSE))="","",(VLOOKUP($E127,'Adj NEA Backsheet'!$D$5:$CB$183,M$9,FALSE))),"")</f>
        <v>25780.512628742596</v>
      </c>
      <c r="N127" s="103">
        <f ca="1">IFERROR(IF((VLOOKUP($E127,'Adj NEA Backsheet'!$D$5:$CB$183,N$9,FALSE))="","",(VLOOKUP($E127,'Adj NEA Backsheet'!$D$5:$CB$183,N$9,FALSE))),"")</f>
        <v>25962.66162003878</v>
      </c>
      <c r="O127" s="151">
        <f ca="1">IFERROR(IF((VLOOKUP($E127,'Adj NEA Backsheet'!$D$5:$CB$183,O$9,FALSE))="","",(VLOOKUP($E127,'Adj NEA Backsheet'!$D$5:$CB$183,O$9,FALSE))),"")</f>
        <v>24712.254855883846</v>
      </c>
      <c r="P127" s="102">
        <f ca="1">IFERROR(IF((VLOOKUP($E127,'Adj NEA Backsheet'!$D$5:$CB$183,P$9,FALSE))="","",(VLOOKUP($E127,'Adj NEA Backsheet'!$D$5:$CB$183,P$9,FALSE))),"")</f>
        <v>24544.8879355957</v>
      </c>
      <c r="Q127" s="103">
        <f ca="1">IFERROR(IF((VLOOKUP($E127,'NEA Backsheet'!$D$5:$CB$183,Q$9,FALSE))="","",(VLOOKUP($E127,'NEA Backsheet'!$D$5:$CB$183,Q$9,FALSE))),"")</f>
        <v>25657.17110359676</v>
      </c>
      <c r="R127" s="194">
        <f ca="1">IFERROR(IF((VLOOKUP($E127,'NEA Backsheet'!$D$5:$CB$183,R$9,FALSE))="","",(VLOOKUP($E127,'NEA Backsheet'!$D$5:$CB$183,R$9,FALSE))),"")</f>
        <v>25820.357293880632</v>
      </c>
    </row>
    <row r="128" spans="1:18" ht="15" customHeight="1" x14ac:dyDescent="0.3">
      <c r="A128" s="41">
        <v>114</v>
      </c>
      <c r="B128" s="77" t="str">
        <f ca="1">IFERROR(IF((VLOOKUP($E128,'Org List'!$AJ$10:$AL$190,3,FALSE))="","",(VLOOKUP($E128,'Org List'!$AJ$10:$AL$190,3,FALSE))),"")</f>
        <v>North East and Yorkshire Commissioning Region</v>
      </c>
      <c r="C128" s="78" t="str">
        <f ca="1">IFERROR(IF((VLOOKUP($E128,'Org List'!$AO$10:$AQ$190,3,FALSE))="","",(VLOOKUP($E128,'Org List'!$AO$10:$AQ$190,3,FALSE))),"")</f>
        <v>Yorkshire and The Humber Region</v>
      </c>
      <c r="D128" s="93" t="str">
        <f ca="1">IFERROR(IF((VLOOKUP($E128,'Org List'!$AT$10:$AV$190,3,FALSE))="","",(VLOOKUP($E128,'Org List'!$AT$10:$AV$190,3,FALSE))),"")</f>
        <v>NHS England North East and Yokrshire (Yorkshire And Humber)</v>
      </c>
      <c r="E128" s="77" t="str">
        <f t="shared" ca="1" si="3"/>
        <v>E06000012</v>
      </c>
      <c r="F128" s="79" t="str">
        <f ca="1">IF(E128="","",VLOOKUP(E128,'Org List'!$J$9:$K$640,2,0))</f>
        <v>North East Lincolnshire</v>
      </c>
      <c r="G128" s="100">
        <f ca="1">IFERROR(IF((VLOOKUP($E128,'Adj NEA Backsheet'!$D$5:$CB$183,G$9,FALSE))="","",(VLOOKUP($E128,'Adj NEA Backsheet'!$D$5:$CB$183,G$9,FALSE))),"")</f>
        <v>3406.241338917348</v>
      </c>
      <c r="H128" s="101">
        <f ca="1">IFERROR(IF((VLOOKUP($E128,'Adj NEA Backsheet'!$D$5:$CB$183,H$9,FALSE))="","",(VLOOKUP($E128,'Adj NEA Backsheet'!$D$5:$CB$183,H$9,FALSE))),"")</f>
        <v>3642.5971747395465</v>
      </c>
      <c r="I128" s="101">
        <f ca="1">IFERROR(IF((VLOOKUP($E128,'Adj NEA Backsheet'!$D$5:$CB$183,I$9,FALSE))="","",(VLOOKUP($E128,'Adj NEA Backsheet'!$D$5:$CB$183,I$9,FALSE))),"")</f>
        <v>4172.9017529047733</v>
      </c>
      <c r="J128" s="102">
        <f ca="1">IFERROR(IF((VLOOKUP($E128,'Adj NEA Backsheet'!$D$5:$CB$183,J$9,FALSE))="","",(VLOOKUP($E128,'Adj NEA Backsheet'!$D$5:$CB$183,J$9,FALSE))),"")</f>
        <v>4203.6140667571435</v>
      </c>
      <c r="K128" s="100">
        <f ca="1">IFERROR(IF((VLOOKUP($E128,'Adj NEA Backsheet'!$D$5:$CB$183,K$9,FALSE))="","",(VLOOKUP($E128,'Adj NEA Backsheet'!$D$5:$CB$183,K$9,FALSE))),"")</f>
        <v>4132.6612311313438</v>
      </c>
      <c r="L128" s="101">
        <f ca="1">IFERROR(IF((VLOOKUP($E128,'Adj NEA Backsheet'!$D$5:$CB$183,L$9,FALSE))="","",(VLOOKUP($E128,'Adj NEA Backsheet'!$D$5:$CB$183,L$9,FALSE))),"")</f>
        <v>4176.6093426382577</v>
      </c>
      <c r="M128" s="101">
        <f ca="1">IFERROR(IF((VLOOKUP($E128,'Adj NEA Backsheet'!$D$5:$CB$183,M$9,FALSE))="","",(VLOOKUP($E128,'Adj NEA Backsheet'!$D$5:$CB$183,M$9,FALSE))),"")</f>
        <v>4155.6764147266367</v>
      </c>
      <c r="N128" s="103">
        <f ca="1">IFERROR(IF((VLOOKUP($E128,'Adj NEA Backsheet'!$D$5:$CB$183,N$9,FALSE))="","",(VLOOKUP($E128,'Adj NEA Backsheet'!$D$5:$CB$183,N$9,FALSE))),"")</f>
        <v>4116.6497836877306</v>
      </c>
      <c r="O128" s="151">
        <f ca="1">IFERROR(IF((VLOOKUP($E128,'Adj NEA Backsheet'!$D$5:$CB$183,O$9,FALSE))="","",(VLOOKUP($E128,'Adj NEA Backsheet'!$D$5:$CB$183,O$9,FALSE))),"")</f>
        <v>4036.1030708876278</v>
      </c>
      <c r="P128" s="102">
        <f ca="1">IFERROR(IF((VLOOKUP($E128,'Adj NEA Backsheet'!$D$5:$CB$183,P$9,FALSE))="","",(VLOOKUP($E128,'Adj NEA Backsheet'!$D$5:$CB$183,P$9,FALSE))),"")</f>
        <v>4354.5448315622934</v>
      </c>
      <c r="Q128" s="103">
        <f ca="1">IFERROR(IF((VLOOKUP($E128,'NEA Backsheet'!$D$5:$CB$183,Q$9,FALSE))="","",(VLOOKUP($E128,'NEA Backsheet'!$D$5:$CB$183,Q$9,FALSE))),"")</f>
        <v>4580.1489690154085</v>
      </c>
      <c r="R128" s="194">
        <f ca="1">IFERROR(IF((VLOOKUP($E128,'NEA Backsheet'!$D$5:$CB$183,R$9,FALSE))="","",(VLOOKUP($E128,'NEA Backsheet'!$D$5:$CB$183,R$9,FALSE))),"")</f>
        <v>4322.2926897280877</v>
      </c>
    </row>
    <row r="129" spans="1:18" ht="15" customHeight="1" x14ac:dyDescent="0.3">
      <c r="A129" s="41">
        <v>115</v>
      </c>
      <c r="B129" s="77" t="str">
        <f ca="1">IFERROR(IF((VLOOKUP($E129,'Org List'!$AJ$10:$AL$190,3,FALSE))="","",(VLOOKUP($E129,'Org List'!$AJ$10:$AL$190,3,FALSE))),"")</f>
        <v>North East and Yorkshire Commissioning Region</v>
      </c>
      <c r="C129" s="78" t="str">
        <f ca="1">IFERROR(IF((VLOOKUP($E129,'Org List'!$AO$10:$AQ$190,3,FALSE))="","",(VLOOKUP($E129,'Org List'!$AO$10:$AQ$190,3,FALSE))),"")</f>
        <v>Yorkshire and The Humber Region</v>
      </c>
      <c r="D129" s="93" t="str">
        <f ca="1">IFERROR(IF((VLOOKUP($E129,'Org List'!$AT$10:$AV$190,3,FALSE))="","",(VLOOKUP($E129,'Org List'!$AT$10:$AV$190,3,FALSE))),"")</f>
        <v>NHS England North East and Yokrshire (Yorkshire And Humber)</v>
      </c>
      <c r="E129" s="77" t="str">
        <f t="shared" ca="1" si="3"/>
        <v>E06000013</v>
      </c>
      <c r="F129" s="79" t="str">
        <f ca="1">IF(E129="","",VLOOKUP(E129,'Org List'!$J$9:$K$640,2,0))</f>
        <v>North Lincolnshire</v>
      </c>
      <c r="G129" s="100">
        <f ca="1">IFERROR(IF((VLOOKUP($E129,'Adj NEA Backsheet'!$D$5:$CB$183,G$9,FALSE))="","",(VLOOKUP($E129,'Adj NEA Backsheet'!$D$5:$CB$183,G$9,FALSE))),"")</f>
        <v>4441.1333683522935</v>
      </c>
      <c r="H129" s="101">
        <f ca="1">IFERROR(IF((VLOOKUP($E129,'Adj NEA Backsheet'!$D$5:$CB$183,H$9,FALSE))="","",(VLOOKUP($E129,'Adj NEA Backsheet'!$D$5:$CB$183,H$9,FALSE))),"")</f>
        <v>4573.7977914215899</v>
      </c>
      <c r="I129" s="101">
        <f ca="1">IFERROR(IF((VLOOKUP($E129,'Adj NEA Backsheet'!$D$5:$CB$183,I$9,FALSE))="","",(VLOOKUP($E129,'Adj NEA Backsheet'!$D$5:$CB$183,I$9,FALSE))),"")</f>
        <v>4873.2059183257061</v>
      </c>
      <c r="J129" s="102">
        <f ca="1">IFERROR(IF((VLOOKUP($E129,'Adj NEA Backsheet'!$D$5:$CB$183,J$9,FALSE))="","",(VLOOKUP($E129,'Adj NEA Backsheet'!$D$5:$CB$183,J$9,FALSE))),"")</f>
        <v>4755.303803478002</v>
      </c>
      <c r="K129" s="100">
        <f ca="1">IFERROR(IF((VLOOKUP($E129,'Adj NEA Backsheet'!$D$5:$CB$183,K$9,FALSE))="","",(VLOOKUP($E129,'Adj NEA Backsheet'!$D$5:$CB$183,K$9,FALSE))),"")</f>
        <v>4664.4431917859238</v>
      </c>
      <c r="L129" s="101">
        <f ca="1">IFERROR(IF((VLOOKUP($E129,'Adj NEA Backsheet'!$D$5:$CB$183,L$9,FALSE))="","",(VLOOKUP($E129,'Adj NEA Backsheet'!$D$5:$CB$183,L$9,FALSE))),"")</f>
        <v>4546.7314990890409</v>
      </c>
      <c r="M129" s="101">
        <f ca="1">IFERROR(IF((VLOOKUP($E129,'Adj NEA Backsheet'!$D$5:$CB$183,M$9,FALSE))="","",(VLOOKUP($E129,'Adj NEA Backsheet'!$D$5:$CB$183,M$9,FALSE))),"")</f>
        <v>4619.1132002238119</v>
      </c>
      <c r="N129" s="103">
        <f ca="1">IFERROR(IF((VLOOKUP($E129,'Adj NEA Backsheet'!$D$5:$CB$183,N$9,FALSE))="","",(VLOOKUP($E129,'Adj NEA Backsheet'!$D$5:$CB$183,N$9,FALSE))),"")</f>
        <v>4514.3574276607542</v>
      </c>
      <c r="O129" s="151">
        <f ca="1">IFERROR(IF((VLOOKUP($E129,'Adj NEA Backsheet'!$D$5:$CB$183,O$9,FALSE))="","",(VLOOKUP($E129,'Adj NEA Backsheet'!$D$5:$CB$183,O$9,FALSE))),"")</f>
        <v>4992.0577852657325</v>
      </c>
      <c r="P129" s="102">
        <f ca="1">IFERROR(IF((VLOOKUP($E129,'Adj NEA Backsheet'!$D$5:$CB$183,P$9,FALSE))="","",(VLOOKUP($E129,'Adj NEA Backsheet'!$D$5:$CB$183,P$9,FALSE))),"")</f>
        <v>5033.2770718677984</v>
      </c>
      <c r="Q129" s="103">
        <f ca="1">IFERROR(IF((VLOOKUP($E129,'NEA Backsheet'!$D$5:$CB$183,Q$9,FALSE))="","",(VLOOKUP($E129,'NEA Backsheet'!$D$5:$CB$183,Q$9,FALSE))),"")</f>
        <v>5288.7319613984519</v>
      </c>
      <c r="R129" s="194">
        <f ca="1">IFERROR(IF((VLOOKUP($E129,'NEA Backsheet'!$D$5:$CB$183,R$9,FALSE))="","",(VLOOKUP($E129,'NEA Backsheet'!$D$5:$CB$183,R$9,FALSE))),"")</f>
        <v>5062.0640132218314</v>
      </c>
    </row>
    <row r="130" spans="1:18" ht="15" customHeight="1" x14ac:dyDescent="0.3">
      <c r="A130" s="41">
        <v>116</v>
      </c>
      <c r="B130" s="77" t="str">
        <f ca="1">IFERROR(IF((VLOOKUP($E130,'Org List'!$AJ$10:$AL$190,3,FALSE))="","",(VLOOKUP($E130,'Org List'!$AJ$10:$AL$190,3,FALSE))),"")</f>
        <v>South West England Commissioning Region</v>
      </c>
      <c r="C130" s="78" t="str">
        <f ca="1">IFERROR(IF((VLOOKUP($E130,'Org List'!$AO$10:$AQ$190,3,FALSE))="","",(VLOOKUP($E130,'Org List'!$AO$10:$AQ$190,3,FALSE))),"")</f>
        <v>South West Region</v>
      </c>
      <c r="D130" s="93" t="str">
        <f ca="1">IFERROR(IF((VLOOKUP($E130,'Org List'!$AT$10:$AV$190,3,FALSE))="","",(VLOOKUP($E130,'Org List'!$AT$10:$AV$190,3,FALSE))),"")</f>
        <v>NHS England South West (South West North)</v>
      </c>
      <c r="E130" s="77" t="str">
        <f t="shared" ca="1" si="3"/>
        <v>E06000024</v>
      </c>
      <c r="F130" s="79" t="str">
        <f ca="1">IF(E130="","",VLOOKUP(E130,'Org List'!$J$9:$K$640,2,0))</f>
        <v>North Somerset</v>
      </c>
      <c r="G130" s="100">
        <f ca="1">IFERROR(IF((VLOOKUP($E130,'Adj NEA Backsheet'!$D$5:$CB$183,G$9,FALSE))="","",(VLOOKUP($E130,'Adj NEA Backsheet'!$D$5:$CB$183,G$9,FALSE))),"")</f>
        <v>5070.0900630650849</v>
      </c>
      <c r="H130" s="101">
        <f ca="1">IFERROR(IF((VLOOKUP($E130,'Adj NEA Backsheet'!$D$5:$CB$183,H$9,FALSE))="","",(VLOOKUP($E130,'Adj NEA Backsheet'!$D$5:$CB$183,H$9,FALSE))),"")</f>
        <v>5086.8049671624722</v>
      </c>
      <c r="I130" s="101">
        <f ca="1">IFERROR(IF((VLOOKUP($E130,'Adj NEA Backsheet'!$D$5:$CB$183,I$9,FALSE))="","",(VLOOKUP($E130,'Adj NEA Backsheet'!$D$5:$CB$183,I$9,FALSE))),"")</f>
        <v>5393.0330294508167</v>
      </c>
      <c r="J130" s="102">
        <f ca="1">IFERROR(IF((VLOOKUP($E130,'Adj NEA Backsheet'!$D$5:$CB$183,J$9,FALSE))="","",(VLOOKUP($E130,'Adj NEA Backsheet'!$D$5:$CB$183,J$9,FALSE))),"")</f>
        <v>5463.4152661143999</v>
      </c>
      <c r="K130" s="100">
        <f ca="1">IFERROR(IF((VLOOKUP($E130,'Adj NEA Backsheet'!$D$5:$CB$183,K$9,FALSE))="","",(VLOOKUP($E130,'Adj NEA Backsheet'!$D$5:$CB$183,K$9,FALSE))),"")</f>
        <v>5226.0918985554572</v>
      </c>
      <c r="L130" s="101">
        <f ca="1">IFERROR(IF((VLOOKUP($E130,'Adj NEA Backsheet'!$D$5:$CB$183,L$9,FALSE))="","",(VLOOKUP($E130,'Adj NEA Backsheet'!$D$5:$CB$183,L$9,FALSE))),"")</f>
        <v>5323.9653439938193</v>
      </c>
      <c r="M130" s="101">
        <f ca="1">IFERROR(IF((VLOOKUP($E130,'Adj NEA Backsheet'!$D$5:$CB$183,M$9,FALSE))="","",(VLOOKUP($E130,'Adj NEA Backsheet'!$D$5:$CB$183,M$9,FALSE))),"")</f>
        <v>5417.3502004324846</v>
      </c>
      <c r="N130" s="103">
        <f ca="1">IFERROR(IF((VLOOKUP($E130,'Adj NEA Backsheet'!$D$5:$CB$183,N$9,FALSE))="","",(VLOOKUP($E130,'Adj NEA Backsheet'!$D$5:$CB$183,N$9,FALSE))),"")</f>
        <v>5262.1148506193904</v>
      </c>
      <c r="O130" s="151">
        <f ca="1">IFERROR(IF((VLOOKUP($E130,'Adj NEA Backsheet'!$D$5:$CB$183,O$9,FALSE))="","",(VLOOKUP($E130,'Adj NEA Backsheet'!$D$5:$CB$183,O$9,FALSE))),"")</f>
        <v>5490.0830105289861</v>
      </c>
      <c r="P130" s="102">
        <f ca="1">IFERROR(IF((VLOOKUP($E130,'Adj NEA Backsheet'!$D$5:$CB$183,P$9,FALSE))="","",(VLOOKUP($E130,'Adj NEA Backsheet'!$D$5:$CB$183,P$9,FALSE))),"")</f>
        <v>5726.4147098114554</v>
      </c>
      <c r="Q130" s="103">
        <f ca="1">IFERROR(IF((VLOOKUP($E130,'NEA Backsheet'!$D$5:$CB$183,Q$9,FALSE))="","",(VLOOKUP($E130,'NEA Backsheet'!$D$5:$CB$183,Q$9,FALSE))),"")</f>
        <v>6133.2827785122827</v>
      </c>
      <c r="R130" s="194">
        <f ca="1">IFERROR(IF((VLOOKUP($E130,'NEA Backsheet'!$D$5:$CB$183,R$9,FALSE))="","",(VLOOKUP($E130,'NEA Backsheet'!$D$5:$CB$183,R$9,FALSE))),"")</f>
        <v>6051.6204418997786</v>
      </c>
    </row>
    <row r="131" spans="1:18" ht="15" customHeight="1" x14ac:dyDescent="0.3">
      <c r="A131" s="41">
        <v>117</v>
      </c>
      <c r="B131" s="77" t="str">
        <f ca="1">IFERROR(IF((VLOOKUP($E131,'Org List'!$AJ$10:$AL$190,3,FALSE))="","",(VLOOKUP($E131,'Org List'!$AJ$10:$AL$190,3,FALSE))),"")</f>
        <v>North East and Yorkshire Commissioning Region</v>
      </c>
      <c r="C131" s="78" t="str">
        <f ca="1">IFERROR(IF((VLOOKUP($E131,'Org List'!$AO$10:$AQ$190,3,FALSE))="","",(VLOOKUP($E131,'Org List'!$AO$10:$AQ$190,3,FALSE))),"")</f>
        <v>North East Region</v>
      </c>
      <c r="D131" s="93" t="str">
        <f ca="1">IFERROR(IF((VLOOKUP($E131,'Org List'!$AT$10:$AV$190,3,FALSE))="","",(VLOOKUP($E131,'Org List'!$AT$10:$AV$190,3,FALSE))),"")</f>
        <v>NHS England North East and Yorkshire (Cumbria And North East)</v>
      </c>
      <c r="E131" s="77" t="str">
        <f t="shared" ca="1" si="3"/>
        <v>E08000022</v>
      </c>
      <c r="F131" s="79" t="str">
        <f ca="1">IF(E131="","",VLOOKUP(E131,'Org List'!$J$9:$K$640,2,0))</f>
        <v>North Tyneside</v>
      </c>
      <c r="G131" s="100">
        <f ca="1">IFERROR(IF((VLOOKUP($E131,'Adj NEA Backsheet'!$D$5:$CB$183,G$9,FALSE))="","",(VLOOKUP($E131,'Adj NEA Backsheet'!$D$5:$CB$183,G$9,FALSE))),"")</f>
        <v>6465.9544966594958</v>
      </c>
      <c r="H131" s="101">
        <f ca="1">IFERROR(IF((VLOOKUP($E131,'Adj NEA Backsheet'!$D$5:$CB$183,H$9,FALSE))="","",(VLOOKUP($E131,'Adj NEA Backsheet'!$D$5:$CB$183,H$9,FALSE))),"")</f>
        <v>6522.7752183303437</v>
      </c>
      <c r="I131" s="101">
        <f ca="1">IFERROR(IF((VLOOKUP($E131,'Adj NEA Backsheet'!$D$5:$CB$183,I$9,FALSE))="","",(VLOOKUP($E131,'Adj NEA Backsheet'!$D$5:$CB$183,I$9,FALSE))),"")</f>
        <v>6858.512308108222</v>
      </c>
      <c r="J131" s="102">
        <f ca="1">IFERROR(IF((VLOOKUP($E131,'Adj NEA Backsheet'!$D$5:$CB$183,J$9,FALSE))="","",(VLOOKUP($E131,'Adj NEA Backsheet'!$D$5:$CB$183,J$9,FALSE))),"")</f>
        <v>6997.120467546416</v>
      </c>
      <c r="K131" s="100">
        <f ca="1">IFERROR(IF((VLOOKUP($E131,'Adj NEA Backsheet'!$D$5:$CB$183,K$9,FALSE))="","",(VLOOKUP($E131,'Adj NEA Backsheet'!$D$5:$CB$183,K$9,FALSE))),"")</f>
        <v>6753.2070868724913</v>
      </c>
      <c r="L131" s="101">
        <f ca="1">IFERROR(IF((VLOOKUP($E131,'Adj NEA Backsheet'!$D$5:$CB$183,L$9,FALSE))="","",(VLOOKUP($E131,'Adj NEA Backsheet'!$D$5:$CB$183,L$9,FALSE))),"")</f>
        <v>6890.0165574770926</v>
      </c>
      <c r="M131" s="101">
        <f ca="1">IFERROR(IF((VLOOKUP($E131,'Adj NEA Backsheet'!$D$5:$CB$183,M$9,FALSE))="","",(VLOOKUP($E131,'Adj NEA Backsheet'!$D$5:$CB$183,M$9,FALSE))),"")</f>
        <v>6929.6901478487289</v>
      </c>
      <c r="N131" s="103">
        <f ca="1">IFERROR(IF((VLOOKUP($E131,'Adj NEA Backsheet'!$D$5:$CB$183,N$9,FALSE))="","",(VLOOKUP($E131,'Adj NEA Backsheet'!$D$5:$CB$183,N$9,FALSE))),"")</f>
        <v>7094.2076823580082</v>
      </c>
      <c r="O131" s="151">
        <f ca="1">IFERROR(IF((VLOOKUP($E131,'Adj NEA Backsheet'!$D$5:$CB$183,O$9,FALSE))="","",(VLOOKUP($E131,'Adj NEA Backsheet'!$D$5:$CB$183,O$9,FALSE))),"")</f>
        <v>6495.5930560843663</v>
      </c>
      <c r="P131" s="102">
        <f ca="1">IFERROR(IF((VLOOKUP($E131,'Adj NEA Backsheet'!$D$5:$CB$183,P$9,FALSE))="","",(VLOOKUP($E131,'Adj NEA Backsheet'!$D$5:$CB$183,P$9,FALSE))),"")</f>
        <v>6862.6318248594071</v>
      </c>
      <c r="Q131" s="103">
        <f ca="1">IFERROR(IF((VLOOKUP($E131,'NEA Backsheet'!$D$5:$CB$183,Q$9,FALSE))="","",(VLOOKUP($E131,'NEA Backsheet'!$D$5:$CB$183,Q$9,FALSE))),"")</f>
        <v>7321.5178990080231</v>
      </c>
      <c r="R131" s="194">
        <f ca="1">IFERROR(IF((VLOOKUP($E131,'NEA Backsheet'!$D$5:$CB$183,R$9,FALSE))="","",(VLOOKUP($E131,'NEA Backsheet'!$D$5:$CB$183,R$9,FALSE))),"")</f>
        <v>7336.0264702372169</v>
      </c>
    </row>
    <row r="132" spans="1:18" ht="15" customHeight="1" x14ac:dyDescent="0.3">
      <c r="A132" s="41">
        <v>118</v>
      </c>
      <c r="B132" s="77" t="str">
        <f ca="1">IFERROR(IF((VLOOKUP($E132,'Org List'!$AJ$10:$AL$190,3,FALSE))="","",(VLOOKUP($E132,'Org List'!$AJ$10:$AL$190,3,FALSE))),"")</f>
        <v>North East and Yorkshire Commissioning Region</v>
      </c>
      <c r="C132" s="78" t="str">
        <f ca="1">IFERROR(IF((VLOOKUP($E132,'Org List'!$AO$10:$AQ$190,3,FALSE))="","",(VLOOKUP($E132,'Org List'!$AO$10:$AQ$190,3,FALSE))),"")</f>
        <v>Yorkshire and The Humber Region</v>
      </c>
      <c r="D132" s="93" t="str">
        <f ca="1">IFERROR(IF((VLOOKUP($E132,'Org List'!$AT$10:$AV$190,3,FALSE))="","",(VLOOKUP($E132,'Org List'!$AT$10:$AV$190,3,FALSE))),"")</f>
        <v>NHS England North East and Yokrshire (Yorkshire And Humber)</v>
      </c>
      <c r="E132" s="77" t="str">
        <f t="shared" ca="1" si="3"/>
        <v>E10000023</v>
      </c>
      <c r="F132" s="79" t="str">
        <f ca="1">IF(E132="","",VLOOKUP(E132,'Org List'!$J$9:$K$640,2,0))</f>
        <v>North Yorkshire</v>
      </c>
      <c r="G132" s="100">
        <f ca="1">IFERROR(IF((VLOOKUP($E132,'Adj NEA Backsheet'!$D$5:$CB$183,G$9,FALSE))="","",(VLOOKUP($E132,'Adj NEA Backsheet'!$D$5:$CB$183,G$9,FALSE))),"")</f>
        <v>16526.09598860866</v>
      </c>
      <c r="H132" s="101">
        <f ca="1">IFERROR(IF((VLOOKUP($E132,'Adj NEA Backsheet'!$D$5:$CB$183,H$9,FALSE))="","",(VLOOKUP($E132,'Adj NEA Backsheet'!$D$5:$CB$183,H$9,FALSE))),"")</f>
        <v>16365.180298322182</v>
      </c>
      <c r="I132" s="101">
        <f ca="1">IFERROR(IF((VLOOKUP($E132,'Adj NEA Backsheet'!$D$5:$CB$183,I$9,FALSE))="","",(VLOOKUP($E132,'Adj NEA Backsheet'!$D$5:$CB$183,I$9,FALSE))),"")</f>
        <v>17716.521667215769</v>
      </c>
      <c r="J132" s="102">
        <f ca="1">IFERROR(IF((VLOOKUP($E132,'Adj NEA Backsheet'!$D$5:$CB$183,J$9,FALSE))="","",(VLOOKUP($E132,'Adj NEA Backsheet'!$D$5:$CB$183,J$9,FALSE))),"")</f>
        <v>17236.197010593969</v>
      </c>
      <c r="K132" s="100">
        <f ca="1">IFERROR(IF((VLOOKUP($E132,'Adj NEA Backsheet'!$D$5:$CB$183,K$9,FALSE))="","",(VLOOKUP($E132,'Adj NEA Backsheet'!$D$5:$CB$183,K$9,FALSE))),"")</f>
        <v>16861.311914600592</v>
      </c>
      <c r="L132" s="101">
        <f ca="1">IFERROR(IF((VLOOKUP($E132,'Adj NEA Backsheet'!$D$5:$CB$183,L$9,FALSE))="","",(VLOOKUP($E132,'Adj NEA Backsheet'!$D$5:$CB$183,L$9,FALSE))),"")</f>
        <v>16827.148148970104</v>
      </c>
      <c r="M132" s="101">
        <f ca="1">IFERROR(IF((VLOOKUP($E132,'Adj NEA Backsheet'!$D$5:$CB$183,M$9,FALSE))="","",(VLOOKUP($E132,'Adj NEA Backsheet'!$D$5:$CB$183,M$9,FALSE))),"")</f>
        <v>17577.503568258042</v>
      </c>
      <c r="N132" s="103">
        <f ca="1">IFERROR(IF((VLOOKUP($E132,'Adj NEA Backsheet'!$D$5:$CB$183,N$9,FALSE))="","",(VLOOKUP($E132,'Adj NEA Backsheet'!$D$5:$CB$183,N$9,FALSE))),"")</f>
        <v>17515.833390376545</v>
      </c>
      <c r="O132" s="151">
        <f ca="1">IFERROR(IF((VLOOKUP($E132,'Adj NEA Backsheet'!$D$5:$CB$183,O$9,FALSE))="","",(VLOOKUP($E132,'Adj NEA Backsheet'!$D$5:$CB$183,O$9,FALSE))),"")</f>
        <v>17301.835904653715</v>
      </c>
      <c r="P132" s="102">
        <f ca="1">IFERROR(IF((VLOOKUP($E132,'Adj NEA Backsheet'!$D$5:$CB$183,P$9,FALSE))="","",(VLOOKUP($E132,'Adj NEA Backsheet'!$D$5:$CB$183,P$9,FALSE))),"")</f>
        <v>16952.960138586288</v>
      </c>
      <c r="Q132" s="103">
        <f ca="1">IFERROR(IF((VLOOKUP($E132,'NEA Backsheet'!$D$5:$CB$183,Q$9,FALSE))="","",(VLOOKUP($E132,'NEA Backsheet'!$D$5:$CB$183,Q$9,FALSE))),"")</f>
        <v>18220.641960950565</v>
      </c>
      <c r="R132" s="194">
        <f ca="1">IFERROR(IF((VLOOKUP($E132,'NEA Backsheet'!$D$5:$CB$183,R$9,FALSE))="","",(VLOOKUP($E132,'NEA Backsheet'!$D$5:$CB$183,R$9,FALSE))),"")</f>
        <v>17877.716376734701</v>
      </c>
    </row>
    <row r="133" spans="1:18" ht="15" customHeight="1" x14ac:dyDescent="0.3">
      <c r="A133" s="41">
        <v>119</v>
      </c>
      <c r="B133" s="77" t="str">
        <f ca="1">IFERROR(IF((VLOOKUP($E133,'Org List'!$AJ$10:$AL$190,3,FALSE))="","",(VLOOKUP($E133,'Org List'!$AJ$10:$AL$190,3,FALSE))),"")</f>
        <v>Midlands Commissioning Region</v>
      </c>
      <c r="C133" s="78" t="str">
        <f ca="1">IFERROR(IF((VLOOKUP($E133,'Org List'!$AO$10:$AQ$190,3,FALSE))="","",(VLOOKUP($E133,'Org List'!$AO$10:$AQ$190,3,FALSE))),"")</f>
        <v>East Midlands Region</v>
      </c>
      <c r="D133" s="93" t="str">
        <f ca="1">IFERROR(IF((VLOOKUP($E133,'Org List'!$AT$10:$AV$190,3,FALSE))="","",(VLOOKUP($E133,'Org List'!$AT$10:$AV$190,3,FALSE))),"")</f>
        <v>NHS England Midlands (Central Midlands)</v>
      </c>
      <c r="E133" s="77" t="str">
        <f t="shared" ca="1" si="3"/>
        <v>E10000021</v>
      </c>
      <c r="F133" s="79" t="str">
        <f ca="1">IF(E133="","",VLOOKUP(E133,'Org List'!$J$9:$K$640,2,0))</f>
        <v>Northamptonshire</v>
      </c>
      <c r="G133" s="100">
        <f ca="1">IFERROR(IF((VLOOKUP($E133,'Adj NEA Backsheet'!$D$5:$CB$183,G$9,FALSE))="","",(VLOOKUP($E133,'Adj NEA Backsheet'!$D$5:$CB$183,G$9,FALSE))),"")</f>
        <v>21486.527844463442</v>
      </c>
      <c r="H133" s="101">
        <f ca="1">IFERROR(IF((VLOOKUP($E133,'Adj NEA Backsheet'!$D$5:$CB$183,H$9,FALSE))="","",(VLOOKUP($E133,'Adj NEA Backsheet'!$D$5:$CB$183,H$9,FALSE))),"")</f>
        <v>21017.519933029354</v>
      </c>
      <c r="I133" s="101">
        <f ca="1">IFERROR(IF((VLOOKUP($E133,'Adj NEA Backsheet'!$D$5:$CB$183,I$9,FALSE))="","",(VLOOKUP($E133,'Adj NEA Backsheet'!$D$5:$CB$183,I$9,FALSE))),"")</f>
        <v>21524.974162283408</v>
      </c>
      <c r="J133" s="102">
        <f ca="1">IFERROR(IF((VLOOKUP($E133,'Adj NEA Backsheet'!$D$5:$CB$183,J$9,FALSE))="","",(VLOOKUP($E133,'Adj NEA Backsheet'!$D$5:$CB$183,J$9,FALSE))),"")</f>
        <v>20800.811762198096</v>
      </c>
      <c r="K133" s="100">
        <f ca="1">IFERROR(IF((VLOOKUP($E133,'Adj NEA Backsheet'!$D$5:$CB$183,K$9,FALSE))="","",(VLOOKUP($E133,'Adj NEA Backsheet'!$D$5:$CB$183,K$9,FALSE))),"")</f>
        <v>22241.719382192456</v>
      </c>
      <c r="L133" s="101">
        <f ca="1">IFERROR(IF((VLOOKUP($E133,'Adj NEA Backsheet'!$D$5:$CB$183,L$9,FALSE))="","",(VLOOKUP($E133,'Adj NEA Backsheet'!$D$5:$CB$183,L$9,FALSE))),"")</f>
        <v>21824.809905671886</v>
      </c>
      <c r="M133" s="101">
        <f ca="1">IFERROR(IF((VLOOKUP($E133,'Adj NEA Backsheet'!$D$5:$CB$183,M$9,FALSE))="","",(VLOOKUP($E133,'Adj NEA Backsheet'!$D$5:$CB$183,M$9,FALSE))),"")</f>
        <v>22892.680248015902</v>
      </c>
      <c r="N133" s="103">
        <f ca="1">IFERROR(IF((VLOOKUP($E133,'Adj NEA Backsheet'!$D$5:$CB$183,N$9,FALSE))="","",(VLOOKUP($E133,'Adj NEA Backsheet'!$D$5:$CB$183,N$9,FALSE))),"")</f>
        <v>23095.915915632602</v>
      </c>
      <c r="O133" s="151">
        <f ca="1">IFERROR(IF((VLOOKUP($E133,'Adj NEA Backsheet'!$D$5:$CB$183,O$9,FALSE))="","",(VLOOKUP($E133,'Adj NEA Backsheet'!$D$5:$CB$183,O$9,FALSE))),"")</f>
        <v>21734.187172307393</v>
      </c>
      <c r="P133" s="102">
        <f ca="1">IFERROR(IF((VLOOKUP($E133,'Adj NEA Backsheet'!$D$5:$CB$183,P$9,FALSE))="","",(VLOOKUP($E133,'Adj NEA Backsheet'!$D$5:$CB$183,P$9,FALSE))),"")</f>
        <v>22375.187460781857</v>
      </c>
      <c r="Q133" s="103">
        <f ca="1">IFERROR(IF((VLOOKUP($E133,'NEA Backsheet'!$D$5:$CB$183,Q$9,FALSE))="","",(VLOOKUP($E133,'NEA Backsheet'!$D$5:$CB$183,Q$9,FALSE))),"")</f>
        <v>24123.785181969826</v>
      </c>
      <c r="R133" s="194">
        <f ca="1">IFERROR(IF((VLOOKUP($E133,'NEA Backsheet'!$D$5:$CB$183,R$9,FALSE))="","",(VLOOKUP($E133,'NEA Backsheet'!$D$5:$CB$183,R$9,FALSE))),"")</f>
        <v>23305.332741327868</v>
      </c>
    </row>
    <row r="134" spans="1:18" ht="15" customHeight="1" x14ac:dyDescent="0.3">
      <c r="A134" s="41">
        <v>120</v>
      </c>
      <c r="B134" s="77" t="str">
        <f ca="1">IFERROR(IF((VLOOKUP($E134,'Org List'!$AJ$10:$AL$190,3,FALSE))="","",(VLOOKUP($E134,'Org List'!$AJ$10:$AL$190,3,FALSE))),"")</f>
        <v>North East and Yorkshire Commissioning Region</v>
      </c>
      <c r="C134" s="78" t="str">
        <f ca="1">IFERROR(IF((VLOOKUP($E134,'Org List'!$AO$10:$AQ$190,3,FALSE))="","",(VLOOKUP($E134,'Org List'!$AO$10:$AQ$190,3,FALSE))),"")</f>
        <v>North East Region</v>
      </c>
      <c r="D134" s="93" t="str">
        <f ca="1">IFERROR(IF((VLOOKUP($E134,'Org List'!$AT$10:$AV$190,3,FALSE))="","",(VLOOKUP($E134,'Org List'!$AT$10:$AV$190,3,FALSE))),"")</f>
        <v>NHS England North East and Yorkshire (Cumbria And North East)</v>
      </c>
      <c r="E134" s="77" t="str">
        <f t="shared" ca="1" si="3"/>
        <v>E06000057</v>
      </c>
      <c r="F134" s="79" t="str">
        <f ca="1">IF(E134="","",VLOOKUP(E134,'Org List'!$J$9:$K$640,2,0))</f>
        <v>Northumberland</v>
      </c>
      <c r="G134" s="100">
        <f ca="1">IFERROR(IF((VLOOKUP($E134,'Adj NEA Backsheet'!$D$5:$CB$183,G$9,FALSE))="","",(VLOOKUP($E134,'Adj NEA Backsheet'!$D$5:$CB$183,G$9,FALSE))),"")</f>
        <v>9778.0395311288758</v>
      </c>
      <c r="H134" s="101">
        <f ca="1">IFERROR(IF((VLOOKUP($E134,'Adj NEA Backsheet'!$D$5:$CB$183,H$9,FALSE))="","",(VLOOKUP($E134,'Adj NEA Backsheet'!$D$5:$CB$183,H$9,FALSE))),"")</f>
        <v>9907.6071534047915</v>
      </c>
      <c r="I134" s="101">
        <f ca="1">IFERROR(IF((VLOOKUP($E134,'Adj NEA Backsheet'!$D$5:$CB$183,I$9,FALSE))="","",(VLOOKUP($E134,'Adj NEA Backsheet'!$D$5:$CB$183,I$9,FALSE))),"")</f>
        <v>10337.67355956304</v>
      </c>
      <c r="J134" s="102">
        <f ca="1">IFERROR(IF((VLOOKUP($E134,'Adj NEA Backsheet'!$D$5:$CB$183,J$9,FALSE))="","",(VLOOKUP($E134,'Adj NEA Backsheet'!$D$5:$CB$183,J$9,FALSE))),"")</f>
        <v>10453.747894896556</v>
      </c>
      <c r="K134" s="100">
        <f ca="1">IFERROR(IF((VLOOKUP($E134,'Adj NEA Backsheet'!$D$5:$CB$183,K$9,FALSE))="","",(VLOOKUP($E134,'Adj NEA Backsheet'!$D$5:$CB$183,K$9,FALSE))),"")</f>
        <v>10198.087476740564</v>
      </c>
      <c r="L134" s="101">
        <f ca="1">IFERROR(IF((VLOOKUP($E134,'Adj NEA Backsheet'!$D$5:$CB$183,L$9,FALSE))="","",(VLOOKUP($E134,'Adj NEA Backsheet'!$D$5:$CB$183,L$9,FALSE))),"")</f>
        <v>10512.761614595514</v>
      </c>
      <c r="M134" s="101">
        <f ca="1">IFERROR(IF((VLOOKUP($E134,'Adj NEA Backsheet'!$D$5:$CB$183,M$9,FALSE))="","",(VLOOKUP($E134,'Adj NEA Backsheet'!$D$5:$CB$183,M$9,FALSE))),"")</f>
        <v>10356.206430425178</v>
      </c>
      <c r="N134" s="103">
        <f ca="1">IFERROR(IF((VLOOKUP($E134,'Adj NEA Backsheet'!$D$5:$CB$183,N$9,FALSE))="","",(VLOOKUP($E134,'Adj NEA Backsheet'!$D$5:$CB$183,N$9,FALSE))),"")</f>
        <v>10164.058627387674</v>
      </c>
      <c r="O134" s="151">
        <f ca="1">IFERROR(IF((VLOOKUP($E134,'Adj NEA Backsheet'!$D$5:$CB$183,O$9,FALSE))="","",(VLOOKUP($E134,'Adj NEA Backsheet'!$D$5:$CB$183,O$9,FALSE))),"")</f>
        <v>10075.39951283094</v>
      </c>
      <c r="P134" s="102">
        <f ca="1">IFERROR(IF((VLOOKUP($E134,'Adj NEA Backsheet'!$D$5:$CB$183,P$9,FALSE))="","",(VLOOKUP($E134,'Adj NEA Backsheet'!$D$5:$CB$183,P$9,FALSE))),"")</f>
        <v>10242.395668093559</v>
      </c>
      <c r="Q134" s="103">
        <f ca="1">IFERROR(IF((VLOOKUP($E134,'NEA Backsheet'!$D$5:$CB$183,Q$9,FALSE))="","",(VLOOKUP($E134,'NEA Backsheet'!$D$5:$CB$183,Q$9,FALSE))),"")</f>
        <v>10970.04071604212</v>
      </c>
      <c r="R134" s="194">
        <f ca="1">IFERROR(IF((VLOOKUP($E134,'NEA Backsheet'!$D$5:$CB$183,R$9,FALSE))="","",(VLOOKUP($E134,'NEA Backsheet'!$D$5:$CB$183,R$9,FALSE))),"")</f>
        <v>11349.337701032404</v>
      </c>
    </row>
    <row r="135" spans="1:18" ht="15" customHeight="1" x14ac:dyDescent="0.3">
      <c r="A135" s="41">
        <v>121</v>
      </c>
      <c r="B135" s="77" t="str">
        <f ca="1">IFERROR(IF((VLOOKUP($E135,'Org List'!$AJ$10:$AL$190,3,FALSE))="","",(VLOOKUP($E135,'Org List'!$AJ$10:$AL$190,3,FALSE))),"")</f>
        <v>Midlands Commissioning Region</v>
      </c>
      <c r="C135" s="78" t="str">
        <f ca="1">IFERROR(IF((VLOOKUP($E135,'Org List'!$AO$10:$AQ$190,3,FALSE))="","",(VLOOKUP($E135,'Org List'!$AO$10:$AQ$190,3,FALSE))),"")</f>
        <v>East Midlands Region</v>
      </c>
      <c r="D135" s="93" t="str">
        <f ca="1">IFERROR(IF((VLOOKUP($E135,'Org List'!$AT$10:$AV$190,3,FALSE))="","",(VLOOKUP($E135,'Org List'!$AT$10:$AV$190,3,FALSE))),"")</f>
        <v>NHS England Midlands (North Midlands)</v>
      </c>
      <c r="E135" s="77" t="str">
        <f t="shared" ca="1" si="3"/>
        <v>E06000018</v>
      </c>
      <c r="F135" s="79" t="str">
        <f ca="1">IF(E135="","",VLOOKUP(E135,'Org List'!$J$9:$K$640,2,0))</f>
        <v>Nottingham</v>
      </c>
      <c r="G135" s="100">
        <f ca="1">IFERROR(IF((VLOOKUP($E135,'Adj NEA Backsheet'!$D$5:$CB$183,G$9,FALSE))="","",(VLOOKUP($E135,'Adj NEA Backsheet'!$D$5:$CB$183,G$9,FALSE))),"")</f>
        <v>7320.3927881607651</v>
      </c>
      <c r="H135" s="101">
        <f ca="1">IFERROR(IF((VLOOKUP($E135,'Adj NEA Backsheet'!$D$5:$CB$183,H$9,FALSE))="","",(VLOOKUP($E135,'Adj NEA Backsheet'!$D$5:$CB$183,H$9,FALSE))),"")</f>
        <v>7258.2862783247983</v>
      </c>
      <c r="I135" s="101">
        <f ca="1">IFERROR(IF((VLOOKUP($E135,'Adj NEA Backsheet'!$D$5:$CB$183,I$9,FALSE))="","",(VLOOKUP($E135,'Adj NEA Backsheet'!$D$5:$CB$183,I$9,FALSE))),"")</f>
        <v>7638.733890084698</v>
      </c>
      <c r="J135" s="102">
        <f ca="1">IFERROR(IF((VLOOKUP($E135,'Adj NEA Backsheet'!$D$5:$CB$183,J$9,FALSE))="","",(VLOOKUP($E135,'Adj NEA Backsheet'!$D$5:$CB$183,J$9,FALSE))),"")</f>
        <v>7939.2221626039209</v>
      </c>
      <c r="K135" s="100">
        <f ca="1">IFERROR(IF((VLOOKUP($E135,'Adj NEA Backsheet'!$D$5:$CB$183,K$9,FALSE))="","",(VLOOKUP($E135,'Adj NEA Backsheet'!$D$5:$CB$183,K$9,FALSE))),"")</f>
        <v>7403.6979024263292</v>
      </c>
      <c r="L135" s="101">
        <f ca="1">IFERROR(IF((VLOOKUP($E135,'Adj NEA Backsheet'!$D$5:$CB$183,L$9,FALSE))="","",(VLOOKUP($E135,'Adj NEA Backsheet'!$D$5:$CB$183,L$9,FALSE))),"")</f>
        <v>7485.1630214154957</v>
      </c>
      <c r="M135" s="101">
        <f ca="1">IFERROR(IF((VLOOKUP($E135,'Adj NEA Backsheet'!$D$5:$CB$183,M$9,FALSE))="","",(VLOOKUP($E135,'Adj NEA Backsheet'!$D$5:$CB$183,M$9,FALSE))),"")</f>
        <v>7484.2297948848754</v>
      </c>
      <c r="N135" s="103">
        <f ca="1">IFERROR(IF((VLOOKUP($E135,'Adj NEA Backsheet'!$D$5:$CB$183,N$9,FALSE))="","",(VLOOKUP($E135,'Adj NEA Backsheet'!$D$5:$CB$183,N$9,FALSE))),"")</f>
        <v>7323.2505176383529</v>
      </c>
      <c r="O135" s="151">
        <f ca="1">IFERROR(IF((VLOOKUP($E135,'Adj NEA Backsheet'!$D$5:$CB$183,O$9,FALSE))="","",(VLOOKUP($E135,'Adj NEA Backsheet'!$D$5:$CB$183,O$9,FALSE))),"")</f>
        <v>7878.7035643314366</v>
      </c>
      <c r="P135" s="102">
        <f ca="1">IFERROR(IF((VLOOKUP($E135,'Adj NEA Backsheet'!$D$5:$CB$183,P$9,FALSE))="","",(VLOOKUP($E135,'Adj NEA Backsheet'!$D$5:$CB$183,P$9,FALSE))),"")</f>
        <v>7963.3993709547731</v>
      </c>
      <c r="Q135" s="103">
        <f ca="1">IFERROR(IF((VLOOKUP($E135,'NEA Backsheet'!$D$5:$CB$183,Q$9,FALSE))="","",(VLOOKUP($E135,'NEA Backsheet'!$D$5:$CB$183,Q$9,FALSE))),"")</f>
        <v>8206.8215695355175</v>
      </c>
      <c r="R135" s="194">
        <f ca="1">IFERROR(IF((VLOOKUP($E135,'NEA Backsheet'!$D$5:$CB$183,R$9,FALSE))="","",(VLOOKUP($E135,'NEA Backsheet'!$D$5:$CB$183,R$9,FALSE))),"")</f>
        <v>8451.8006282128099</v>
      </c>
    </row>
    <row r="136" spans="1:18" ht="15" customHeight="1" x14ac:dyDescent="0.3">
      <c r="A136" s="41">
        <v>122</v>
      </c>
      <c r="B136" s="77" t="str">
        <f ca="1">IFERROR(IF((VLOOKUP($E136,'Org List'!$AJ$10:$AL$190,3,FALSE))="","",(VLOOKUP($E136,'Org List'!$AJ$10:$AL$190,3,FALSE))),"")</f>
        <v>Midlands Commissioning Region</v>
      </c>
      <c r="C136" s="78" t="str">
        <f ca="1">IFERROR(IF((VLOOKUP($E136,'Org List'!$AO$10:$AQ$190,3,FALSE))="","",(VLOOKUP($E136,'Org List'!$AO$10:$AQ$190,3,FALSE))),"")</f>
        <v>East Midlands Region</v>
      </c>
      <c r="D136" s="93" t="str">
        <f ca="1">IFERROR(IF((VLOOKUP($E136,'Org List'!$AT$10:$AV$190,3,FALSE))="","",(VLOOKUP($E136,'Org List'!$AT$10:$AV$190,3,FALSE))),"")</f>
        <v>NHS England Midlands (North Midlands)</v>
      </c>
      <c r="E136" s="77" t="str">
        <f t="shared" ca="1" si="3"/>
        <v>E10000024</v>
      </c>
      <c r="F136" s="79" t="str">
        <f ca="1">IF(E136="","",VLOOKUP(E136,'Org List'!$J$9:$K$640,2,0))</f>
        <v>Nottinghamshire</v>
      </c>
      <c r="G136" s="100">
        <f ca="1">IFERROR(IF((VLOOKUP($E136,'Adj NEA Backsheet'!$D$5:$CB$183,G$9,FALSE))="","",(VLOOKUP($E136,'Adj NEA Backsheet'!$D$5:$CB$183,G$9,FALSE))),"")</f>
        <v>21025.51681192805</v>
      </c>
      <c r="H136" s="101">
        <f ca="1">IFERROR(IF((VLOOKUP($E136,'Adj NEA Backsheet'!$D$5:$CB$183,H$9,FALSE))="","",(VLOOKUP($E136,'Adj NEA Backsheet'!$D$5:$CB$183,H$9,FALSE))),"")</f>
        <v>20742.506690842605</v>
      </c>
      <c r="I136" s="101">
        <f ca="1">IFERROR(IF((VLOOKUP($E136,'Adj NEA Backsheet'!$D$5:$CB$183,I$9,FALSE))="","",(VLOOKUP($E136,'Adj NEA Backsheet'!$D$5:$CB$183,I$9,FALSE))),"")</f>
        <v>21193.068389264288</v>
      </c>
      <c r="J136" s="102">
        <f ca="1">IFERROR(IF((VLOOKUP($E136,'Adj NEA Backsheet'!$D$5:$CB$183,J$9,FALSE))="","",(VLOOKUP($E136,'Adj NEA Backsheet'!$D$5:$CB$183,J$9,FALSE))),"")</f>
        <v>21815.40457659919</v>
      </c>
      <c r="K136" s="100">
        <f ca="1">IFERROR(IF((VLOOKUP($E136,'Adj NEA Backsheet'!$D$5:$CB$183,K$9,FALSE))="","",(VLOOKUP($E136,'Adj NEA Backsheet'!$D$5:$CB$183,K$9,FALSE))),"")</f>
        <v>20733.982802792802</v>
      </c>
      <c r="L136" s="101">
        <f ca="1">IFERROR(IF((VLOOKUP($E136,'Adj NEA Backsheet'!$D$5:$CB$183,L$9,FALSE))="","",(VLOOKUP($E136,'Adj NEA Backsheet'!$D$5:$CB$183,L$9,FALSE))),"")</f>
        <v>20738.697284486592</v>
      </c>
      <c r="M136" s="101">
        <f ca="1">IFERROR(IF((VLOOKUP($E136,'Adj NEA Backsheet'!$D$5:$CB$183,M$9,FALSE))="","",(VLOOKUP($E136,'Adj NEA Backsheet'!$D$5:$CB$183,M$9,FALSE))),"")</f>
        <v>21459.393156426249</v>
      </c>
      <c r="N136" s="103">
        <f ca="1">IFERROR(IF((VLOOKUP($E136,'Adj NEA Backsheet'!$D$5:$CB$183,N$9,FALSE))="","",(VLOOKUP($E136,'Adj NEA Backsheet'!$D$5:$CB$183,N$9,FALSE))),"")</f>
        <v>21550.976224002388</v>
      </c>
      <c r="O136" s="151">
        <f ca="1">IFERROR(IF((VLOOKUP($E136,'Adj NEA Backsheet'!$D$5:$CB$183,O$9,FALSE))="","",(VLOOKUP($E136,'Adj NEA Backsheet'!$D$5:$CB$183,O$9,FALSE))),"")</f>
        <v>22068.990353718356</v>
      </c>
      <c r="P136" s="102">
        <f ca="1">IFERROR(IF((VLOOKUP($E136,'Adj NEA Backsheet'!$D$5:$CB$183,P$9,FALSE))="","",(VLOOKUP($E136,'Adj NEA Backsheet'!$D$5:$CB$183,P$9,FALSE))),"")</f>
        <v>22161.254001996858</v>
      </c>
      <c r="Q136" s="103">
        <f ca="1">IFERROR(IF((VLOOKUP($E136,'NEA Backsheet'!$D$5:$CB$183,Q$9,FALSE))="","",(VLOOKUP($E136,'NEA Backsheet'!$D$5:$CB$183,Q$9,FALSE))),"")</f>
        <v>23377.970163692797</v>
      </c>
      <c r="R136" s="194">
        <f ca="1">IFERROR(IF((VLOOKUP($E136,'NEA Backsheet'!$D$5:$CB$183,R$9,FALSE))="","",(VLOOKUP($E136,'NEA Backsheet'!$D$5:$CB$183,R$9,FALSE))),"")</f>
        <v>23920.850054491151</v>
      </c>
    </row>
    <row r="137" spans="1:18" ht="15" customHeight="1" x14ac:dyDescent="0.3">
      <c r="A137" s="41">
        <v>123</v>
      </c>
      <c r="B137" s="77" t="str">
        <f ca="1">IFERROR(IF((VLOOKUP($E137,'Org List'!$AJ$10:$AL$190,3,FALSE))="","",(VLOOKUP($E137,'Org List'!$AJ$10:$AL$190,3,FALSE))),"")</f>
        <v>North West Commissioning Region</v>
      </c>
      <c r="C137" s="78" t="str">
        <f ca="1">IFERROR(IF((VLOOKUP($E137,'Org List'!$AO$10:$AQ$190,3,FALSE))="","",(VLOOKUP($E137,'Org List'!$AO$10:$AQ$190,3,FALSE))),"")</f>
        <v>North West Region</v>
      </c>
      <c r="D137" s="93" t="str">
        <f ca="1">IFERROR(IF((VLOOKUP($E137,'Org List'!$AT$10:$AV$190,3,FALSE))="","",(VLOOKUP($E137,'Org List'!$AT$10:$AV$190,3,FALSE))),"")</f>
        <v>NHS England North West (Greater Manchester)</v>
      </c>
      <c r="E137" s="77" t="str">
        <f t="shared" ca="1" si="3"/>
        <v>E08000004</v>
      </c>
      <c r="F137" s="79" t="str">
        <f ca="1">IF(E137="","",VLOOKUP(E137,'Org List'!$J$9:$K$640,2,0))</f>
        <v>Oldham</v>
      </c>
      <c r="G137" s="100">
        <f ca="1">IFERROR(IF((VLOOKUP($E137,'Adj NEA Backsheet'!$D$5:$CB$183,G$9,FALSE))="","",(VLOOKUP($E137,'Adj NEA Backsheet'!$D$5:$CB$183,G$9,FALSE))),"")</f>
        <v>7553.2075562016562</v>
      </c>
      <c r="H137" s="101">
        <f ca="1">IFERROR(IF((VLOOKUP($E137,'Adj NEA Backsheet'!$D$5:$CB$183,H$9,FALSE))="","",(VLOOKUP($E137,'Adj NEA Backsheet'!$D$5:$CB$183,H$9,FALSE))),"")</f>
        <v>7767.9974477400447</v>
      </c>
      <c r="I137" s="101">
        <f ca="1">IFERROR(IF((VLOOKUP($E137,'Adj NEA Backsheet'!$D$5:$CB$183,I$9,FALSE))="","",(VLOOKUP($E137,'Adj NEA Backsheet'!$D$5:$CB$183,I$9,FALSE))),"")</f>
        <v>8840.602906615748</v>
      </c>
      <c r="J137" s="102">
        <f ca="1">IFERROR(IF((VLOOKUP($E137,'Adj NEA Backsheet'!$D$5:$CB$183,J$9,FALSE))="","",(VLOOKUP($E137,'Adj NEA Backsheet'!$D$5:$CB$183,J$9,FALSE))),"")</f>
        <v>8428.4270192920267</v>
      </c>
      <c r="K137" s="100">
        <f ca="1">IFERROR(IF((VLOOKUP($E137,'Adj NEA Backsheet'!$D$5:$CB$183,K$9,FALSE))="","",(VLOOKUP($E137,'Adj NEA Backsheet'!$D$5:$CB$183,K$9,FALSE))),"")</f>
        <v>7946.1059155757393</v>
      </c>
      <c r="L137" s="101">
        <f ca="1">IFERROR(IF((VLOOKUP($E137,'Adj NEA Backsheet'!$D$5:$CB$183,L$9,FALSE))="","",(VLOOKUP($E137,'Adj NEA Backsheet'!$D$5:$CB$183,L$9,FALSE))),"")</f>
        <v>7734.8531269235264</v>
      </c>
      <c r="M137" s="101">
        <f ca="1">IFERROR(IF((VLOOKUP($E137,'Adj NEA Backsheet'!$D$5:$CB$183,M$9,FALSE))="","",(VLOOKUP($E137,'Adj NEA Backsheet'!$D$5:$CB$183,M$9,FALSE))),"")</f>
        <v>8382.0468467055471</v>
      </c>
      <c r="N137" s="103">
        <f ca="1">IFERROR(IF((VLOOKUP($E137,'Adj NEA Backsheet'!$D$5:$CB$183,N$9,FALSE))="","",(VLOOKUP($E137,'Adj NEA Backsheet'!$D$5:$CB$183,N$9,FALSE))),"")</f>
        <v>8198.0958925585001</v>
      </c>
      <c r="O137" s="151">
        <f ca="1">IFERROR(IF((VLOOKUP($E137,'Adj NEA Backsheet'!$D$5:$CB$183,O$9,FALSE))="","",(VLOOKUP($E137,'Adj NEA Backsheet'!$D$5:$CB$183,O$9,FALSE))),"")</f>
        <v>8968.1395575916304</v>
      </c>
      <c r="P137" s="102">
        <f ca="1">IFERROR(IF((VLOOKUP($E137,'Adj NEA Backsheet'!$D$5:$CB$183,P$9,FALSE))="","",(VLOOKUP($E137,'Adj NEA Backsheet'!$D$5:$CB$183,P$9,FALSE))),"")</f>
        <v>8467.751196854093</v>
      </c>
      <c r="Q137" s="103">
        <f ca="1">IFERROR(IF((VLOOKUP($E137,'NEA Backsheet'!$D$5:$CB$183,Q$9,FALSE))="","",(VLOOKUP($E137,'NEA Backsheet'!$D$5:$CB$183,Q$9,FALSE))),"")</f>
        <v>9248.732532183838</v>
      </c>
      <c r="R137" s="194">
        <f ca="1">IFERROR(IF((VLOOKUP($E137,'NEA Backsheet'!$D$5:$CB$183,R$9,FALSE))="","",(VLOOKUP($E137,'NEA Backsheet'!$D$5:$CB$183,R$9,FALSE))),"")</f>
        <v>8951.9828885466832</v>
      </c>
    </row>
    <row r="138" spans="1:18" ht="15" customHeight="1" x14ac:dyDescent="0.3">
      <c r="A138" s="41">
        <v>124</v>
      </c>
      <c r="B138" s="77" t="str">
        <f ca="1">IFERROR(IF((VLOOKUP($E138,'Org List'!$AJ$10:$AL$190,3,FALSE))="","",(VLOOKUP($E138,'Org List'!$AJ$10:$AL$190,3,FALSE))),"")</f>
        <v>South East England Commissioning Region</v>
      </c>
      <c r="C138" s="78" t="str">
        <f ca="1">IFERROR(IF((VLOOKUP($E138,'Org List'!$AO$10:$AQ$190,3,FALSE))="","",(VLOOKUP($E138,'Org List'!$AO$10:$AQ$190,3,FALSE))),"")</f>
        <v>South East Region</v>
      </c>
      <c r="D138" s="93" t="str">
        <f ca="1">IFERROR(IF((VLOOKUP($E138,'Org List'!$AT$10:$AV$190,3,FALSE))="","",(VLOOKUP($E138,'Org List'!$AT$10:$AV$190,3,FALSE))),"")</f>
        <v>NHS England South East (Hampshire, Isle of Wight and Thames Valley)</v>
      </c>
      <c r="E138" s="77" t="str">
        <f t="shared" ca="1" si="3"/>
        <v>E10000025</v>
      </c>
      <c r="F138" s="79" t="str">
        <f ca="1">IF(E138="","",VLOOKUP(E138,'Org List'!$J$9:$K$640,2,0))</f>
        <v>Oxfordshire</v>
      </c>
      <c r="G138" s="100">
        <f ca="1">IFERROR(IF((VLOOKUP($E138,'Adj NEA Backsheet'!$D$5:$CB$183,G$9,FALSE))="","",(VLOOKUP($E138,'Adj NEA Backsheet'!$D$5:$CB$183,G$9,FALSE))),"")</f>
        <v>16067.957219279317</v>
      </c>
      <c r="H138" s="101">
        <f ca="1">IFERROR(IF((VLOOKUP($E138,'Adj NEA Backsheet'!$D$5:$CB$183,H$9,FALSE))="","",(VLOOKUP($E138,'Adj NEA Backsheet'!$D$5:$CB$183,H$9,FALSE))),"")</f>
        <v>16026.450301876052</v>
      </c>
      <c r="I138" s="101">
        <f ca="1">IFERROR(IF((VLOOKUP($E138,'Adj NEA Backsheet'!$D$5:$CB$183,I$9,FALSE))="","",(VLOOKUP($E138,'Adj NEA Backsheet'!$D$5:$CB$183,I$9,FALSE))),"")</f>
        <v>16621.52926823606</v>
      </c>
      <c r="J138" s="102">
        <f ca="1">IFERROR(IF((VLOOKUP($E138,'Adj NEA Backsheet'!$D$5:$CB$183,J$9,FALSE))="","",(VLOOKUP($E138,'Adj NEA Backsheet'!$D$5:$CB$183,J$9,FALSE))),"")</f>
        <v>16551.080288315123</v>
      </c>
      <c r="K138" s="100">
        <f ca="1">IFERROR(IF((VLOOKUP($E138,'Adj NEA Backsheet'!$D$5:$CB$183,K$9,FALSE))="","",(VLOOKUP($E138,'Adj NEA Backsheet'!$D$5:$CB$183,K$9,FALSE))),"")</f>
        <v>15616.061579798603</v>
      </c>
      <c r="L138" s="101">
        <f ca="1">IFERROR(IF((VLOOKUP($E138,'Adj NEA Backsheet'!$D$5:$CB$183,L$9,FALSE))="","",(VLOOKUP($E138,'Adj NEA Backsheet'!$D$5:$CB$183,L$9,FALSE))),"")</f>
        <v>15574.520996663847</v>
      </c>
      <c r="M138" s="101">
        <f ca="1">IFERROR(IF((VLOOKUP($E138,'Adj NEA Backsheet'!$D$5:$CB$183,M$9,FALSE))="","",(VLOOKUP($E138,'Adj NEA Backsheet'!$D$5:$CB$183,M$9,FALSE))),"")</f>
        <v>16175.595487749342</v>
      </c>
      <c r="N138" s="103">
        <f ca="1">IFERROR(IF((VLOOKUP($E138,'Adj NEA Backsheet'!$D$5:$CB$183,N$9,FALSE))="","",(VLOOKUP($E138,'Adj NEA Backsheet'!$D$5:$CB$183,N$9,FALSE))),"")</f>
        <v>15848.916615065602</v>
      </c>
      <c r="O138" s="151">
        <f ca="1">IFERROR(IF((VLOOKUP($E138,'Adj NEA Backsheet'!$D$5:$CB$183,O$9,FALSE))="","",(VLOOKUP($E138,'Adj NEA Backsheet'!$D$5:$CB$183,O$9,FALSE))),"")</f>
        <v>16938.372434102959</v>
      </c>
      <c r="P138" s="102">
        <f ca="1">IFERROR(IF((VLOOKUP($E138,'Adj NEA Backsheet'!$D$5:$CB$183,P$9,FALSE))="","",(VLOOKUP($E138,'Adj NEA Backsheet'!$D$5:$CB$183,P$9,FALSE))),"")</f>
        <v>16660.935004960826</v>
      </c>
      <c r="Q138" s="103">
        <f ca="1">IFERROR(IF((VLOOKUP($E138,'NEA Backsheet'!$D$5:$CB$183,Q$9,FALSE))="","",(VLOOKUP($E138,'NEA Backsheet'!$D$5:$CB$183,Q$9,FALSE))),"")</f>
        <v>17993.69332016704</v>
      </c>
      <c r="R138" s="194">
        <f ca="1">IFERROR(IF((VLOOKUP($E138,'NEA Backsheet'!$D$5:$CB$183,R$9,FALSE))="","",(VLOOKUP($E138,'NEA Backsheet'!$D$5:$CB$183,R$9,FALSE))),"")</f>
        <v>17938.230507485274</v>
      </c>
    </row>
    <row r="139" spans="1:18" ht="15" customHeight="1" x14ac:dyDescent="0.3">
      <c r="A139" s="41">
        <v>125</v>
      </c>
      <c r="B139" s="77" t="str">
        <f ca="1">IFERROR(IF((VLOOKUP($E139,'Org List'!$AJ$10:$AL$190,3,FALSE))="","",(VLOOKUP($E139,'Org List'!$AJ$10:$AL$190,3,FALSE))),"")</f>
        <v>East of England Commissioning Region</v>
      </c>
      <c r="C139" s="78" t="str">
        <f ca="1">IFERROR(IF((VLOOKUP($E139,'Org List'!$AO$10:$AQ$190,3,FALSE))="","",(VLOOKUP($E139,'Org List'!$AO$10:$AQ$190,3,FALSE))),"")</f>
        <v>East Region</v>
      </c>
      <c r="D139" s="93" t="str">
        <f ca="1">IFERROR(IF((VLOOKUP($E139,'Org List'!$AT$10:$AV$190,3,FALSE))="","",(VLOOKUP($E139,'Org List'!$AT$10:$AV$190,3,FALSE))),"")</f>
        <v>NHS England East (East)</v>
      </c>
      <c r="E139" s="77" t="str">
        <f t="shared" ca="1" si="3"/>
        <v>E06000031</v>
      </c>
      <c r="F139" s="79" t="str">
        <f ca="1">IF(E139="","",VLOOKUP(E139,'Org List'!$J$9:$K$640,2,0))</f>
        <v>Peterborough</v>
      </c>
      <c r="G139" s="100">
        <f ca="1">IFERROR(IF((VLOOKUP($E139,'Adj NEA Backsheet'!$D$5:$CB$183,G$9,FALSE))="","",(VLOOKUP($E139,'Adj NEA Backsheet'!$D$5:$CB$183,G$9,FALSE))),"")</f>
        <v>5161.745078019153</v>
      </c>
      <c r="H139" s="101">
        <f ca="1">IFERROR(IF((VLOOKUP($E139,'Adj NEA Backsheet'!$D$5:$CB$183,H$9,FALSE))="","",(VLOOKUP($E139,'Adj NEA Backsheet'!$D$5:$CB$183,H$9,FALSE))),"")</f>
        <v>4985.9647420999572</v>
      </c>
      <c r="I139" s="101">
        <f ca="1">IFERROR(IF((VLOOKUP($E139,'Adj NEA Backsheet'!$D$5:$CB$183,I$9,FALSE))="","",(VLOOKUP($E139,'Adj NEA Backsheet'!$D$5:$CB$183,I$9,FALSE))),"")</f>
        <v>5209.7081104711569</v>
      </c>
      <c r="J139" s="102">
        <f ca="1">IFERROR(IF((VLOOKUP($E139,'Adj NEA Backsheet'!$D$5:$CB$183,J$9,FALSE))="","",(VLOOKUP($E139,'Adj NEA Backsheet'!$D$5:$CB$183,J$9,FALSE))),"")</f>
        <v>5123.4325857936083</v>
      </c>
      <c r="K139" s="100">
        <f ca="1">IFERROR(IF((VLOOKUP($E139,'Adj NEA Backsheet'!$D$5:$CB$183,K$9,FALSE))="","",(VLOOKUP($E139,'Adj NEA Backsheet'!$D$5:$CB$183,K$9,FALSE))),"")</f>
        <v>5251.3356766416846</v>
      </c>
      <c r="L139" s="101">
        <f ca="1">IFERROR(IF((VLOOKUP($E139,'Adj NEA Backsheet'!$D$5:$CB$183,L$9,FALSE))="","",(VLOOKUP($E139,'Adj NEA Backsheet'!$D$5:$CB$183,L$9,FALSE))),"")</f>
        <v>5245.1367157978193</v>
      </c>
      <c r="M139" s="101">
        <f ca="1">IFERROR(IF((VLOOKUP($E139,'Adj NEA Backsheet'!$D$5:$CB$183,M$9,FALSE))="","",(VLOOKUP($E139,'Adj NEA Backsheet'!$D$5:$CB$183,M$9,FALSE))),"")</f>
        <v>5464.8706548140217</v>
      </c>
      <c r="N139" s="103">
        <f ca="1">IFERROR(IF((VLOOKUP($E139,'Adj NEA Backsheet'!$D$5:$CB$183,N$9,FALSE))="","",(VLOOKUP($E139,'Adj NEA Backsheet'!$D$5:$CB$183,N$9,FALSE))),"")</f>
        <v>5351.9001685939302</v>
      </c>
      <c r="O139" s="151">
        <f ca="1">IFERROR(IF((VLOOKUP($E139,'Adj NEA Backsheet'!$D$5:$CB$183,O$9,FALSE))="","",(VLOOKUP($E139,'Adj NEA Backsheet'!$D$5:$CB$183,O$9,FALSE))),"")</f>
        <v>5253.9079596959791</v>
      </c>
      <c r="P139" s="102">
        <f ca="1">IFERROR(IF((VLOOKUP($E139,'Adj NEA Backsheet'!$D$5:$CB$183,P$9,FALSE))="","",(VLOOKUP($E139,'Adj NEA Backsheet'!$D$5:$CB$183,P$9,FALSE))),"")</f>
        <v>5218.1309112693716</v>
      </c>
      <c r="Q139" s="103">
        <f ca="1">IFERROR(IF((VLOOKUP($E139,'NEA Backsheet'!$D$5:$CB$183,Q$9,FALSE))="","",(VLOOKUP($E139,'NEA Backsheet'!$D$5:$CB$183,Q$9,FALSE))),"")</f>
        <v>5548.4071188242424</v>
      </c>
      <c r="R139" s="194">
        <f ca="1">IFERROR(IF((VLOOKUP($E139,'NEA Backsheet'!$D$5:$CB$183,R$9,FALSE))="","",(VLOOKUP($E139,'NEA Backsheet'!$D$5:$CB$183,R$9,FALSE))),"")</f>
        <v>5409.609106733571</v>
      </c>
    </row>
    <row r="140" spans="1:18" ht="15" customHeight="1" x14ac:dyDescent="0.3">
      <c r="A140" s="41">
        <v>126</v>
      </c>
      <c r="B140" s="77" t="str">
        <f ca="1">IFERROR(IF((VLOOKUP($E140,'Org List'!$AJ$10:$AL$190,3,FALSE))="","",(VLOOKUP($E140,'Org List'!$AJ$10:$AL$190,3,FALSE))),"")</f>
        <v>South West England Commissioning Region</v>
      </c>
      <c r="C140" s="78" t="str">
        <f ca="1">IFERROR(IF((VLOOKUP($E140,'Org List'!$AO$10:$AQ$190,3,FALSE))="","",(VLOOKUP($E140,'Org List'!$AO$10:$AQ$190,3,FALSE))),"")</f>
        <v>South West Region</v>
      </c>
      <c r="D140" s="93" t="str">
        <f ca="1">IFERROR(IF((VLOOKUP($E140,'Org List'!$AT$10:$AV$190,3,FALSE))="","",(VLOOKUP($E140,'Org List'!$AT$10:$AV$190,3,FALSE))),"")</f>
        <v>NHS England South West (South West South)</v>
      </c>
      <c r="E140" s="77" t="str">
        <f t="shared" ca="1" si="3"/>
        <v>E06000026</v>
      </c>
      <c r="F140" s="79" t="str">
        <f ca="1">IF(E140="","",VLOOKUP(E140,'Org List'!$J$9:$K$640,2,0))</f>
        <v>Plymouth</v>
      </c>
      <c r="G140" s="100">
        <f ca="1">IFERROR(IF((VLOOKUP($E140,'Adj NEA Backsheet'!$D$5:$CB$183,G$9,FALSE))="","",(VLOOKUP($E140,'Adj NEA Backsheet'!$D$5:$CB$183,G$9,FALSE))),"")</f>
        <v>6532.8585253813017</v>
      </c>
      <c r="H140" s="101">
        <f ca="1">IFERROR(IF((VLOOKUP($E140,'Adj NEA Backsheet'!$D$5:$CB$183,H$9,FALSE))="","",(VLOOKUP($E140,'Adj NEA Backsheet'!$D$5:$CB$183,H$9,FALSE))),"")</f>
        <v>6517.4590634597025</v>
      </c>
      <c r="I140" s="101">
        <f ca="1">IFERROR(IF((VLOOKUP($E140,'Adj NEA Backsheet'!$D$5:$CB$183,I$9,FALSE))="","",(VLOOKUP($E140,'Adj NEA Backsheet'!$D$5:$CB$183,I$9,FALSE))),"")</f>
        <v>7033.4863157758919</v>
      </c>
      <c r="J140" s="102">
        <f ca="1">IFERROR(IF((VLOOKUP($E140,'Adj NEA Backsheet'!$D$5:$CB$183,J$9,FALSE))="","",(VLOOKUP($E140,'Adj NEA Backsheet'!$D$5:$CB$183,J$9,FALSE))),"")</f>
        <v>6849.5644403726556</v>
      </c>
      <c r="K140" s="100">
        <f ca="1">IFERROR(IF((VLOOKUP($E140,'Adj NEA Backsheet'!$D$5:$CB$183,K$9,FALSE))="","",(VLOOKUP($E140,'Adj NEA Backsheet'!$D$5:$CB$183,K$9,FALSE))),"")</f>
        <v>6894.0194908255708</v>
      </c>
      <c r="L140" s="101">
        <f ca="1">IFERROR(IF((VLOOKUP($E140,'Adj NEA Backsheet'!$D$5:$CB$183,L$9,FALSE))="","",(VLOOKUP($E140,'Adj NEA Backsheet'!$D$5:$CB$183,L$9,FALSE))),"")</f>
        <v>6842.5910991251394</v>
      </c>
      <c r="M140" s="101">
        <f ca="1">IFERROR(IF((VLOOKUP($E140,'Adj NEA Backsheet'!$D$5:$CB$183,M$9,FALSE))="","",(VLOOKUP($E140,'Adj NEA Backsheet'!$D$5:$CB$183,M$9,FALSE))),"")</f>
        <v>7240.3621061188678</v>
      </c>
      <c r="N140" s="103">
        <f ca="1">IFERROR(IF((VLOOKUP($E140,'Adj NEA Backsheet'!$D$5:$CB$183,N$9,FALSE))="","",(VLOOKUP($E140,'Adj NEA Backsheet'!$D$5:$CB$183,N$9,FALSE))),"")</f>
        <v>7187.1903791065579</v>
      </c>
      <c r="O140" s="151">
        <f ca="1">IFERROR(IF((VLOOKUP($E140,'Adj NEA Backsheet'!$D$5:$CB$183,O$9,FALSE))="","",(VLOOKUP($E140,'Adj NEA Backsheet'!$D$5:$CB$183,O$9,FALSE))),"")</f>
        <v>6799.007716328164</v>
      </c>
      <c r="P140" s="102">
        <f ca="1">IFERROR(IF((VLOOKUP($E140,'Adj NEA Backsheet'!$D$5:$CB$183,P$9,FALSE))="","",(VLOOKUP($E140,'Adj NEA Backsheet'!$D$5:$CB$183,P$9,FALSE))),"")</f>
        <v>6540.1224225141304</v>
      </c>
      <c r="Q140" s="103">
        <f ca="1">IFERROR(IF((VLOOKUP($E140,'NEA Backsheet'!$D$5:$CB$183,Q$9,FALSE))="","",(VLOOKUP($E140,'NEA Backsheet'!$D$5:$CB$183,Q$9,FALSE))),"")</f>
        <v>7188.3526026478103</v>
      </c>
      <c r="R140" s="194">
        <f ca="1">IFERROR(IF((VLOOKUP($E140,'NEA Backsheet'!$D$5:$CB$183,R$9,FALSE))="","",(VLOOKUP($E140,'NEA Backsheet'!$D$5:$CB$183,R$9,FALSE))),"")</f>
        <v>6942.2517677875567</v>
      </c>
    </row>
    <row r="141" spans="1:18" ht="15" customHeight="1" x14ac:dyDescent="0.3">
      <c r="A141" s="41">
        <v>127</v>
      </c>
      <c r="B141" s="77" t="str">
        <f ca="1">IFERROR(IF((VLOOKUP($E141,'Org List'!$AJ$10:$AL$190,3,FALSE))="","",(VLOOKUP($E141,'Org List'!$AJ$10:$AL$190,3,FALSE))),"")</f>
        <v>South East England Commissioning Region</v>
      </c>
      <c r="C141" s="78" t="str">
        <f ca="1">IFERROR(IF((VLOOKUP($E141,'Org List'!$AO$10:$AQ$190,3,FALSE))="","",(VLOOKUP($E141,'Org List'!$AO$10:$AQ$190,3,FALSE))),"")</f>
        <v>South East Region</v>
      </c>
      <c r="D141" s="93" t="str">
        <f ca="1">IFERROR(IF((VLOOKUP($E141,'Org List'!$AT$10:$AV$190,3,FALSE))="","",(VLOOKUP($E141,'Org List'!$AT$10:$AV$190,3,FALSE))),"")</f>
        <v>NHS England South East (Hampshire, Isle of Wight and Thames Valley)</v>
      </c>
      <c r="E141" s="77" t="str">
        <f t="shared" ca="1" si="3"/>
        <v>E06000044</v>
      </c>
      <c r="F141" s="79" t="str">
        <f ca="1">IF(E141="","",VLOOKUP(E141,'Org List'!$J$9:$K$640,2,0))</f>
        <v>Portsmouth</v>
      </c>
      <c r="G141" s="100">
        <f ca="1">IFERROR(IF((VLOOKUP($E141,'Adj NEA Backsheet'!$D$5:$CB$183,G$9,FALSE))="","",(VLOOKUP($E141,'Adj NEA Backsheet'!$D$5:$CB$183,G$9,FALSE))),"")</f>
        <v>4715.7250367794122</v>
      </c>
      <c r="H141" s="101">
        <f ca="1">IFERROR(IF((VLOOKUP($E141,'Adj NEA Backsheet'!$D$5:$CB$183,H$9,FALSE))="","",(VLOOKUP($E141,'Adj NEA Backsheet'!$D$5:$CB$183,H$9,FALSE))),"")</f>
        <v>4695.6710640275433</v>
      </c>
      <c r="I141" s="101">
        <f ca="1">IFERROR(IF((VLOOKUP($E141,'Adj NEA Backsheet'!$D$5:$CB$183,I$9,FALSE))="","",(VLOOKUP($E141,'Adj NEA Backsheet'!$D$5:$CB$183,I$9,FALSE))),"")</f>
        <v>4889.9747642216425</v>
      </c>
      <c r="J141" s="102">
        <f ca="1">IFERROR(IF((VLOOKUP($E141,'Adj NEA Backsheet'!$D$5:$CB$183,J$9,FALSE))="","",(VLOOKUP($E141,'Adj NEA Backsheet'!$D$5:$CB$183,J$9,FALSE))),"")</f>
        <v>4708.3665758236111</v>
      </c>
      <c r="K141" s="100">
        <f ca="1">IFERROR(IF((VLOOKUP($E141,'Adj NEA Backsheet'!$D$5:$CB$183,K$9,FALSE))="","",(VLOOKUP($E141,'Adj NEA Backsheet'!$D$5:$CB$183,K$9,FALSE))),"")</f>
        <v>4785.4684592011236</v>
      </c>
      <c r="L141" s="101">
        <f ca="1">IFERROR(IF((VLOOKUP($E141,'Adj NEA Backsheet'!$D$5:$CB$183,L$9,FALSE))="","",(VLOOKUP($E141,'Adj NEA Backsheet'!$D$5:$CB$183,L$9,FALSE))),"")</f>
        <v>4837.9316081016314</v>
      </c>
      <c r="M141" s="101">
        <f ca="1">IFERROR(IF((VLOOKUP($E141,'Adj NEA Backsheet'!$D$5:$CB$183,M$9,FALSE))="","",(VLOOKUP($E141,'Adj NEA Backsheet'!$D$5:$CB$183,M$9,FALSE))),"")</f>
        <v>4837.9316081016314</v>
      </c>
      <c r="N141" s="103">
        <f ca="1">IFERROR(IF((VLOOKUP($E141,'Adj NEA Backsheet'!$D$5:$CB$183,N$9,FALSE))="","",(VLOOKUP($E141,'Adj NEA Backsheet'!$D$5:$CB$183,N$9,FALSE))),"")</f>
        <v>4733.0028716167599</v>
      </c>
      <c r="O141" s="151">
        <f ca="1">IFERROR(IF((VLOOKUP($E141,'Adj NEA Backsheet'!$D$5:$CB$183,O$9,FALSE))="","",(VLOOKUP($E141,'Adj NEA Backsheet'!$D$5:$CB$183,O$9,FALSE))),"")</f>
        <v>5264.3180552996864</v>
      </c>
      <c r="P141" s="102">
        <f ca="1">IFERROR(IF((VLOOKUP($E141,'Adj NEA Backsheet'!$D$5:$CB$183,P$9,FALSE))="","",(VLOOKUP($E141,'Adj NEA Backsheet'!$D$5:$CB$183,P$9,FALSE))),"")</f>
        <v>5075.2848259951952</v>
      </c>
      <c r="Q141" s="103">
        <f ca="1">IFERROR(IF((VLOOKUP($E141,'NEA Backsheet'!$D$5:$CB$183,Q$9,FALSE))="","",(VLOOKUP($E141,'NEA Backsheet'!$D$5:$CB$183,Q$9,FALSE))),"")</f>
        <v>5351.5632291656266</v>
      </c>
      <c r="R141" s="194">
        <f ca="1">IFERROR(IF((VLOOKUP($E141,'NEA Backsheet'!$D$5:$CB$183,R$9,FALSE))="","",(VLOOKUP($E141,'NEA Backsheet'!$D$5:$CB$183,R$9,FALSE))),"")</f>
        <v>5396.8605995305461</v>
      </c>
    </row>
    <row r="142" spans="1:18" ht="15" customHeight="1" x14ac:dyDescent="0.3">
      <c r="A142" s="41">
        <v>128</v>
      </c>
      <c r="B142" s="77" t="str">
        <f ca="1">IFERROR(IF((VLOOKUP($E142,'Org List'!$AJ$10:$AL$190,3,FALSE))="","",(VLOOKUP($E142,'Org List'!$AJ$10:$AL$190,3,FALSE))),"")</f>
        <v>South East England Commissioning Region</v>
      </c>
      <c r="C142" s="78" t="str">
        <f ca="1">IFERROR(IF((VLOOKUP($E142,'Org List'!$AO$10:$AQ$190,3,FALSE))="","",(VLOOKUP($E142,'Org List'!$AO$10:$AQ$190,3,FALSE))),"")</f>
        <v>South East Region</v>
      </c>
      <c r="D142" s="93" t="str">
        <f ca="1">IFERROR(IF((VLOOKUP($E142,'Org List'!$AT$10:$AV$190,3,FALSE))="","",(VLOOKUP($E142,'Org List'!$AT$10:$AV$190,3,FALSE))),"")</f>
        <v>NHS England South East (Hampshire, Isle of Wight and Thames Valley)</v>
      </c>
      <c r="E142" s="77" t="str">
        <f t="shared" ref="E142:E173" ca="1" si="4">IF($A142&gt;$U$5-1,"",INDIRECT("'Comms by AT'!D"&amp;$A142+$U$4))</f>
        <v>E06000038</v>
      </c>
      <c r="F142" s="79" t="str">
        <f ca="1">IF(E142="","",VLOOKUP(E142,'Org List'!$J$9:$K$640,2,0))</f>
        <v>Reading</v>
      </c>
      <c r="G142" s="100">
        <f ca="1">IFERROR(IF((VLOOKUP($E142,'Adj NEA Backsheet'!$D$5:$CB$183,G$9,FALSE))="","",(VLOOKUP($E142,'Adj NEA Backsheet'!$D$5:$CB$183,G$9,FALSE))),"")</f>
        <v>3900.9521456167868</v>
      </c>
      <c r="H142" s="101">
        <f ca="1">IFERROR(IF((VLOOKUP($E142,'Adj NEA Backsheet'!$D$5:$CB$183,H$9,FALSE))="","",(VLOOKUP($E142,'Adj NEA Backsheet'!$D$5:$CB$183,H$9,FALSE))),"")</f>
        <v>3893.099786212626</v>
      </c>
      <c r="I142" s="101">
        <f ca="1">IFERROR(IF((VLOOKUP($E142,'Adj NEA Backsheet'!$D$5:$CB$183,I$9,FALSE))="","",(VLOOKUP($E142,'Adj NEA Backsheet'!$D$5:$CB$183,I$9,FALSE))),"")</f>
        <v>4064.5076012064437</v>
      </c>
      <c r="J142" s="102">
        <f ca="1">IFERROR(IF((VLOOKUP($E142,'Adj NEA Backsheet'!$D$5:$CB$183,J$9,FALSE))="","",(VLOOKUP($E142,'Adj NEA Backsheet'!$D$5:$CB$183,J$9,FALSE))),"")</f>
        <v>4032.5345256259061</v>
      </c>
      <c r="K142" s="100">
        <f ca="1">IFERROR(IF((VLOOKUP($E142,'Adj NEA Backsheet'!$D$5:$CB$183,K$9,FALSE))="","",(VLOOKUP($E142,'Adj NEA Backsheet'!$D$5:$CB$183,K$9,FALSE))),"")</f>
        <v>3960.2857160101066</v>
      </c>
      <c r="L142" s="101">
        <f ca="1">IFERROR(IF((VLOOKUP($E142,'Adj NEA Backsheet'!$D$5:$CB$183,L$9,FALSE))="","",(VLOOKUP($E142,'Adj NEA Backsheet'!$D$5:$CB$183,L$9,FALSE))),"")</f>
        <v>4000.1807126307303</v>
      </c>
      <c r="M142" s="101">
        <f ca="1">IFERROR(IF((VLOOKUP($E142,'Adj NEA Backsheet'!$D$5:$CB$183,M$9,FALSE))="","",(VLOOKUP($E142,'Adj NEA Backsheet'!$D$5:$CB$183,M$9,FALSE))),"")</f>
        <v>4149.681204960827</v>
      </c>
      <c r="N142" s="103">
        <f ca="1">IFERROR(IF((VLOOKUP($E142,'Adj NEA Backsheet'!$D$5:$CB$183,N$9,FALSE))="","",(VLOOKUP($E142,'Adj NEA Backsheet'!$D$5:$CB$183,N$9,FALSE))),"")</f>
        <v>4029.9834927309607</v>
      </c>
      <c r="O142" s="151">
        <f ca="1">IFERROR(IF((VLOOKUP($E142,'Adj NEA Backsheet'!$D$5:$CB$183,O$9,FALSE))="","",(VLOOKUP($E142,'Adj NEA Backsheet'!$D$5:$CB$183,O$9,FALSE))),"")</f>
        <v>4008.7312092828893</v>
      </c>
      <c r="P142" s="102">
        <f ca="1">IFERROR(IF((VLOOKUP($E142,'Adj NEA Backsheet'!$D$5:$CB$183,P$9,FALSE))="","",(VLOOKUP($E142,'Adj NEA Backsheet'!$D$5:$CB$183,P$9,FALSE))),"")</f>
        <v>3981.0683489986154</v>
      </c>
      <c r="Q142" s="103">
        <f ca="1">IFERROR(IF((VLOOKUP($E142,'NEA Backsheet'!$D$5:$CB$183,Q$9,FALSE))="","",(VLOOKUP($E142,'NEA Backsheet'!$D$5:$CB$183,Q$9,FALSE))),"")</f>
        <v>4277.1035498827996</v>
      </c>
      <c r="R142" s="194">
        <f ca="1">IFERROR(IF((VLOOKUP($E142,'NEA Backsheet'!$D$5:$CB$183,R$9,FALSE))="","",(VLOOKUP($E142,'NEA Backsheet'!$D$5:$CB$183,R$9,FALSE))),"")</f>
        <v>4363.6636970041145</v>
      </c>
    </row>
    <row r="143" spans="1:18" ht="15" customHeight="1" x14ac:dyDescent="0.3">
      <c r="A143" s="41">
        <v>129</v>
      </c>
      <c r="B143" s="77" t="str">
        <f ca="1">IFERROR(IF((VLOOKUP($E143,'Org List'!$AJ$10:$AL$190,3,FALSE))="","",(VLOOKUP($E143,'Org List'!$AJ$10:$AL$190,3,FALSE))),"")</f>
        <v>London Commissioning Region</v>
      </c>
      <c r="C143" s="78" t="str">
        <f ca="1">IFERROR(IF((VLOOKUP($E143,'Org List'!$AO$10:$AQ$190,3,FALSE))="","",(VLOOKUP($E143,'Org List'!$AO$10:$AQ$190,3,FALSE))),"")</f>
        <v>London Region</v>
      </c>
      <c r="D143" s="93" t="str">
        <f ca="1">IFERROR(IF((VLOOKUP($E143,'Org List'!$AT$10:$AV$190,3,FALSE))="","",(VLOOKUP($E143,'Org List'!$AT$10:$AV$190,3,FALSE))),"")</f>
        <v>NHS England London</v>
      </c>
      <c r="E143" s="77" t="str">
        <f t="shared" ca="1" si="4"/>
        <v>E09000026</v>
      </c>
      <c r="F143" s="79" t="str">
        <f ca="1">IF(E143="","",VLOOKUP(E143,'Org List'!$J$9:$K$640,2,0))</f>
        <v>Redbridge</v>
      </c>
      <c r="G143" s="100">
        <f ca="1">IFERROR(IF((VLOOKUP($E143,'Adj NEA Backsheet'!$D$5:$CB$183,G$9,FALSE))="","",(VLOOKUP($E143,'Adj NEA Backsheet'!$D$5:$CB$183,G$9,FALSE))),"")</f>
        <v>6303.0259297951461</v>
      </c>
      <c r="H143" s="101">
        <f ca="1">IFERROR(IF((VLOOKUP($E143,'Adj NEA Backsheet'!$D$5:$CB$183,H$9,FALSE))="","",(VLOOKUP($E143,'Adj NEA Backsheet'!$D$5:$CB$183,H$9,FALSE))),"")</f>
        <v>6484.5365851612014</v>
      </c>
      <c r="I143" s="101">
        <f ca="1">IFERROR(IF((VLOOKUP($E143,'Adj NEA Backsheet'!$D$5:$CB$183,I$9,FALSE))="","",(VLOOKUP($E143,'Adj NEA Backsheet'!$D$5:$CB$183,I$9,FALSE))),"")</f>
        <v>6799.5432184369856</v>
      </c>
      <c r="J143" s="102">
        <f ca="1">IFERROR(IF((VLOOKUP($E143,'Adj NEA Backsheet'!$D$5:$CB$183,J$9,FALSE))="","",(VLOOKUP($E143,'Adj NEA Backsheet'!$D$5:$CB$183,J$9,FALSE))),"")</f>
        <v>6869.286817982028</v>
      </c>
      <c r="K143" s="100">
        <f ca="1">IFERROR(IF((VLOOKUP($E143,'Adj NEA Backsheet'!$D$5:$CB$183,K$9,FALSE))="","",(VLOOKUP($E143,'Adj NEA Backsheet'!$D$5:$CB$183,K$9,FALSE))),"")</f>
        <v>6735.3460621930426</v>
      </c>
      <c r="L143" s="101">
        <f ca="1">IFERROR(IF((VLOOKUP($E143,'Adj NEA Backsheet'!$D$5:$CB$183,L$9,FALSE))="","",(VLOOKUP($E143,'Adj NEA Backsheet'!$D$5:$CB$183,L$9,FALSE))),"")</f>
        <v>6810.2397494254219</v>
      </c>
      <c r="M143" s="101">
        <f ca="1">IFERROR(IF((VLOOKUP($E143,'Adj NEA Backsheet'!$D$5:$CB$183,M$9,FALSE))="","",(VLOOKUP($E143,'Adj NEA Backsheet'!$D$5:$CB$183,M$9,FALSE))),"")</f>
        <v>6826.2093377690599</v>
      </c>
      <c r="N143" s="103">
        <f ca="1">IFERROR(IF((VLOOKUP($E143,'Adj NEA Backsheet'!$D$5:$CB$183,N$9,FALSE))="","",(VLOOKUP($E143,'Adj NEA Backsheet'!$D$5:$CB$183,N$9,FALSE))),"")</f>
        <v>6683.2996428612933</v>
      </c>
      <c r="O143" s="151">
        <f ca="1">IFERROR(IF((VLOOKUP($E143,'Adj NEA Backsheet'!$D$5:$CB$183,O$9,FALSE))="","",(VLOOKUP($E143,'Adj NEA Backsheet'!$D$5:$CB$183,O$9,FALSE))),"")</f>
        <v>7069.1139374029872</v>
      </c>
      <c r="P143" s="102">
        <f ca="1">IFERROR(IF((VLOOKUP($E143,'Adj NEA Backsheet'!$D$5:$CB$183,P$9,FALSE))="","",(VLOOKUP($E143,'Adj NEA Backsheet'!$D$5:$CB$183,P$9,FALSE))),"")</f>
        <v>6817.5671164244995</v>
      </c>
      <c r="Q143" s="103">
        <f ca="1">IFERROR(IF((VLOOKUP($E143,'NEA Backsheet'!$D$5:$CB$183,Q$9,FALSE))="","",(VLOOKUP($E143,'NEA Backsheet'!$D$5:$CB$183,Q$9,FALSE))),"")</f>
        <v>7205.4616084822464</v>
      </c>
      <c r="R143" s="194">
        <f ca="1">IFERROR(IF((VLOOKUP($E143,'NEA Backsheet'!$D$5:$CB$183,R$9,FALSE))="","",(VLOOKUP($E143,'NEA Backsheet'!$D$5:$CB$183,R$9,FALSE))),"")</f>
        <v>6985.4129624049274</v>
      </c>
    </row>
    <row r="144" spans="1:18" ht="15" customHeight="1" x14ac:dyDescent="0.3">
      <c r="A144" s="41">
        <v>130</v>
      </c>
      <c r="B144" s="77" t="str">
        <f ca="1">IFERROR(IF((VLOOKUP($E144,'Org List'!$AJ$10:$AL$190,3,FALSE))="","",(VLOOKUP($E144,'Org List'!$AJ$10:$AL$190,3,FALSE))),"")</f>
        <v>North East and Yorkshire Commissioning Region</v>
      </c>
      <c r="C144" s="78" t="str">
        <f ca="1">IFERROR(IF((VLOOKUP($E144,'Org List'!$AO$10:$AQ$190,3,FALSE))="","",(VLOOKUP($E144,'Org List'!$AO$10:$AQ$190,3,FALSE))),"")</f>
        <v>North East Region</v>
      </c>
      <c r="D144" s="93" t="str">
        <f ca="1">IFERROR(IF((VLOOKUP($E144,'Org List'!$AT$10:$AV$190,3,FALSE))="","",(VLOOKUP($E144,'Org List'!$AT$10:$AV$190,3,FALSE))),"")</f>
        <v>NHS England North East and Yorkshire (Cumbria And North East)</v>
      </c>
      <c r="E144" s="77" t="str">
        <f t="shared" ca="1" si="4"/>
        <v>E06000003</v>
      </c>
      <c r="F144" s="79" t="str">
        <f ca="1">IF(E144="","",VLOOKUP(E144,'Org List'!$J$9:$K$640,2,0))</f>
        <v>Redcar and Cleveland</v>
      </c>
      <c r="G144" s="100">
        <f ca="1">IFERROR(IF((VLOOKUP($E144,'Adj NEA Backsheet'!$D$5:$CB$183,G$9,FALSE))="","",(VLOOKUP($E144,'Adj NEA Backsheet'!$D$5:$CB$183,G$9,FALSE))),"")</f>
        <v>4081.5064144149128</v>
      </c>
      <c r="H144" s="101">
        <f ca="1">IFERROR(IF((VLOOKUP($E144,'Adj NEA Backsheet'!$D$5:$CB$183,H$9,FALSE))="","",(VLOOKUP($E144,'Adj NEA Backsheet'!$D$5:$CB$183,H$9,FALSE))),"")</f>
        <v>4173.4133479531283</v>
      </c>
      <c r="I144" s="101">
        <f ca="1">IFERROR(IF((VLOOKUP($E144,'Adj NEA Backsheet'!$D$5:$CB$183,I$9,FALSE))="","",(VLOOKUP($E144,'Adj NEA Backsheet'!$D$5:$CB$183,I$9,FALSE))),"")</f>
        <v>4455.3967746996814</v>
      </c>
      <c r="J144" s="102">
        <f ca="1">IFERROR(IF((VLOOKUP($E144,'Adj NEA Backsheet'!$D$5:$CB$183,J$9,FALSE))="","",(VLOOKUP($E144,'Adj NEA Backsheet'!$D$5:$CB$183,J$9,FALSE))),"")</f>
        <v>4394.6809762786324</v>
      </c>
      <c r="K144" s="100">
        <f ca="1">IFERROR(IF((VLOOKUP($E144,'Adj NEA Backsheet'!$D$5:$CB$183,K$9,FALSE))="","",(VLOOKUP($E144,'Adj NEA Backsheet'!$D$5:$CB$183,K$9,FALSE))),"")</f>
        <v>4328.3685929709873</v>
      </c>
      <c r="L144" s="101">
        <f ca="1">IFERROR(IF((VLOOKUP($E144,'Adj NEA Backsheet'!$D$5:$CB$183,L$9,FALSE))="","",(VLOOKUP($E144,'Adj NEA Backsheet'!$D$5:$CB$183,L$9,FALSE))),"")</f>
        <v>4247.7452274439129</v>
      </c>
      <c r="M144" s="101">
        <f ca="1">IFERROR(IF((VLOOKUP($E144,'Adj NEA Backsheet'!$D$5:$CB$183,M$9,FALSE))="","",(VLOOKUP($E144,'Adj NEA Backsheet'!$D$5:$CB$183,M$9,FALSE))),"")</f>
        <v>4382.6112301447902</v>
      </c>
      <c r="N144" s="103">
        <f ca="1">IFERROR(IF((VLOOKUP($E144,'Adj NEA Backsheet'!$D$5:$CB$183,N$9,FALSE))="","",(VLOOKUP($E144,'Adj NEA Backsheet'!$D$5:$CB$183,N$9,FALSE))),"")</f>
        <v>4315.7506444367355</v>
      </c>
      <c r="O144" s="151">
        <f ca="1">IFERROR(IF((VLOOKUP($E144,'Adj NEA Backsheet'!$D$5:$CB$183,O$9,FALSE))="","",(VLOOKUP($E144,'Adj NEA Backsheet'!$D$5:$CB$183,O$9,FALSE))),"")</f>
        <v>4417.4008264126223</v>
      </c>
      <c r="P144" s="102">
        <f ca="1">IFERROR(IF((VLOOKUP($E144,'Adj NEA Backsheet'!$D$5:$CB$183,P$9,FALSE))="","",(VLOOKUP($E144,'Adj NEA Backsheet'!$D$5:$CB$183,P$9,FALSE))),"")</f>
        <v>4379.9777837329038</v>
      </c>
      <c r="Q144" s="103">
        <f ca="1">IFERROR(IF((VLOOKUP($E144,'NEA Backsheet'!$D$5:$CB$183,Q$9,FALSE))="","",(VLOOKUP($E144,'NEA Backsheet'!$D$5:$CB$183,Q$9,FALSE))),"")</f>
        <v>4643.2217585676917</v>
      </c>
      <c r="R144" s="194">
        <f ca="1">IFERROR(IF((VLOOKUP($E144,'NEA Backsheet'!$D$5:$CB$183,R$9,FALSE))="","",(VLOOKUP($E144,'NEA Backsheet'!$D$5:$CB$183,R$9,FALSE))),"")</f>
        <v>4744.2077579632341</v>
      </c>
    </row>
    <row r="145" spans="1:18" ht="15" customHeight="1" x14ac:dyDescent="0.3">
      <c r="A145" s="41">
        <v>131</v>
      </c>
      <c r="B145" s="77" t="str">
        <f ca="1">IFERROR(IF((VLOOKUP($E145,'Org List'!$AJ$10:$AL$190,3,FALSE))="","",(VLOOKUP($E145,'Org List'!$AJ$10:$AL$190,3,FALSE))),"")</f>
        <v>London Commissioning Region</v>
      </c>
      <c r="C145" s="78" t="str">
        <f ca="1">IFERROR(IF((VLOOKUP($E145,'Org List'!$AO$10:$AQ$190,3,FALSE))="","",(VLOOKUP($E145,'Org List'!$AO$10:$AQ$190,3,FALSE))),"")</f>
        <v>London Region</v>
      </c>
      <c r="D145" s="93" t="str">
        <f ca="1">IFERROR(IF((VLOOKUP($E145,'Org List'!$AT$10:$AV$190,3,FALSE))="","",(VLOOKUP($E145,'Org List'!$AT$10:$AV$190,3,FALSE))),"")</f>
        <v>NHS England London</v>
      </c>
      <c r="E145" s="77" t="str">
        <f t="shared" ca="1" si="4"/>
        <v>E09000027</v>
      </c>
      <c r="F145" s="79" t="str">
        <f ca="1">IF(E145="","",VLOOKUP(E145,'Org List'!$J$9:$K$640,2,0))</f>
        <v>Richmond upon Thames</v>
      </c>
      <c r="G145" s="100">
        <f ca="1">IFERROR(IF((VLOOKUP($E145,'Adj NEA Backsheet'!$D$5:$CB$183,G$9,FALSE))="","",(VLOOKUP($E145,'Adj NEA Backsheet'!$D$5:$CB$183,G$9,FALSE))),"")</f>
        <v>4561.7739037171032</v>
      </c>
      <c r="H145" s="101">
        <f ca="1">IFERROR(IF((VLOOKUP($E145,'Adj NEA Backsheet'!$D$5:$CB$183,H$9,FALSE))="","",(VLOOKUP($E145,'Adj NEA Backsheet'!$D$5:$CB$183,H$9,FALSE))),"")</f>
        <v>4515.5229942892638</v>
      </c>
      <c r="I145" s="101">
        <f ca="1">IFERROR(IF((VLOOKUP($E145,'Adj NEA Backsheet'!$D$5:$CB$183,I$9,FALSE))="","",(VLOOKUP($E145,'Adj NEA Backsheet'!$D$5:$CB$183,I$9,FALSE))),"")</f>
        <v>4669.1082146325989</v>
      </c>
      <c r="J145" s="102">
        <f ca="1">IFERROR(IF((VLOOKUP($E145,'Adj NEA Backsheet'!$D$5:$CB$183,J$9,FALSE))="","",(VLOOKUP($E145,'Adj NEA Backsheet'!$D$5:$CB$183,J$9,FALSE))),"")</f>
        <v>4564.5095030679377</v>
      </c>
      <c r="K145" s="100">
        <f ca="1">IFERROR(IF((VLOOKUP($E145,'Adj NEA Backsheet'!$D$5:$CB$183,K$9,FALSE))="","",(VLOOKUP($E145,'Adj NEA Backsheet'!$D$5:$CB$183,K$9,FALSE))),"")</f>
        <v>4715.6891313728902</v>
      </c>
      <c r="L145" s="101">
        <f ca="1">IFERROR(IF((VLOOKUP($E145,'Adj NEA Backsheet'!$D$5:$CB$183,L$9,FALSE))="","",(VLOOKUP($E145,'Adj NEA Backsheet'!$D$5:$CB$183,L$9,FALSE))),"")</f>
        <v>4751.8199573457823</v>
      </c>
      <c r="M145" s="101">
        <f ca="1">IFERROR(IF((VLOOKUP($E145,'Adj NEA Backsheet'!$D$5:$CB$183,M$9,FALSE))="","",(VLOOKUP($E145,'Adj NEA Backsheet'!$D$5:$CB$183,M$9,FALSE))),"")</f>
        <v>4781.6953366362104</v>
      </c>
      <c r="N145" s="103">
        <f ca="1">IFERROR(IF((VLOOKUP($E145,'Adj NEA Backsheet'!$D$5:$CB$183,N$9,FALSE))="","",(VLOOKUP($E145,'Adj NEA Backsheet'!$D$5:$CB$183,N$9,FALSE))),"")</f>
        <v>4673.6997412657556</v>
      </c>
      <c r="O145" s="151">
        <f ca="1">IFERROR(IF((VLOOKUP($E145,'Adj NEA Backsheet'!$D$5:$CB$183,O$9,FALSE))="","",(VLOOKUP($E145,'Adj NEA Backsheet'!$D$5:$CB$183,O$9,FALSE))),"")</f>
        <v>4664.2010749821566</v>
      </c>
      <c r="P145" s="102">
        <f ca="1">IFERROR(IF((VLOOKUP($E145,'Adj NEA Backsheet'!$D$5:$CB$183,P$9,FALSE))="","",(VLOOKUP($E145,'Adj NEA Backsheet'!$D$5:$CB$183,P$9,FALSE))),"")</f>
        <v>4708.8724136024994</v>
      </c>
      <c r="Q145" s="103">
        <f ca="1">IFERROR(IF((VLOOKUP($E145,'NEA Backsheet'!$D$5:$CB$183,Q$9,FALSE))="","",(VLOOKUP($E145,'NEA Backsheet'!$D$5:$CB$183,Q$9,FALSE))),"")</f>
        <v>4916.6435581711758</v>
      </c>
      <c r="R145" s="194">
        <f ca="1">IFERROR(IF((VLOOKUP($E145,'NEA Backsheet'!$D$5:$CB$183,R$9,FALSE))="","",(VLOOKUP($E145,'NEA Backsheet'!$D$5:$CB$183,R$9,FALSE))),"")</f>
        <v>4919.358749763689</v>
      </c>
    </row>
    <row r="146" spans="1:18" ht="15" customHeight="1" x14ac:dyDescent="0.3">
      <c r="A146" s="41">
        <v>132</v>
      </c>
      <c r="B146" s="77" t="str">
        <f ca="1">IFERROR(IF((VLOOKUP($E146,'Org List'!$AJ$10:$AL$190,3,FALSE))="","",(VLOOKUP($E146,'Org List'!$AJ$10:$AL$190,3,FALSE))),"")</f>
        <v>North West Commissioning Region</v>
      </c>
      <c r="C146" s="78" t="str">
        <f ca="1">IFERROR(IF((VLOOKUP($E146,'Org List'!$AO$10:$AQ$190,3,FALSE))="","",(VLOOKUP($E146,'Org List'!$AO$10:$AQ$190,3,FALSE))),"")</f>
        <v>North West Region</v>
      </c>
      <c r="D146" s="93" t="str">
        <f ca="1">IFERROR(IF((VLOOKUP($E146,'Org List'!$AT$10:$AV$190,3,FALSE))="","",(VLOOKUP($E146,'Org List'!$AT$10:$AV$190,3,FALSE))),"")</f>
        <v>NHS England North West (Greater Manchester)</v>
      </c>
      <c r="E146" s="77" t="str">
        <f t="shared" ca="1" si="4"/>
        <v>E08000005</v>
      </c>
      <c r="F146" s="79" t="str">
        <f ca="1">IF(E146="","",VLOOKUP(E146,'Org List'!$J$9:$K$640,2,0))</f>
        <v>Rochdale</v>
      </c>
      <c r="G146" s="100">
        <f ca="1">IFERROR(IF((VLOOKUP($E146,'Adj NEA Backsheet'!$D$5:$CB$183,G$9,FALSE))="","",(VLOOKUP($E146,'Adj NEA Backsheet'!$D$5:$CB$183,G$9,FALSE))),"")</f>
        <v>7053.0797950057768</v>
      </c>
      <c r="H146" s="101">
        <f ca="1">IFERROR(IF((VLOOKUP($E146,'Adj NEA Backsheet'!$D$5:$CB$183,H$9,FALSE))="","",(VLOOKUP($E146,'Adj NEA Backsheet'!$D$5:$CB$183,H$9,FALSE))),"")</f>
        <v>7309.2589003526664</v>
      </c>
      <c r="I146" s="101">
        <f ca="1">IFERROR(IF((VLOOKUP($E146,'Adj NEA Backsheet'!$D$5:$CB$183,I$9,FALSE))="","",(VLOOKUP($E146,'Adj NEA Backsheet'!$D$5:$CB$183,I$9,FALSE))),"")</f>
        <v>7923.2366325462135</v>
      </c>
      <c r="J146" s="102">
        <f ca="1">IFERROR(IF((VLOOKUP($E146,'Adj NEA Backsheet'!$D$5:$CB$183,J$9,FALSE))="","",(VLOOKUP($E146,'Adj NEA Backsheet'!$D$5:$CB$183,J$9,FALSE))),"")</f>
        <v>7571.2505960756107</v>
      </c>
      <c r="K146" s="100">
        <f ca="1">IFERROR(IF((VLOOKUP($E146,'Adj NEA Backsheet'!$D$5:$CB$183,K$9,FALSE))="","",(VLOOKUP($E146,'Adj NEA Backsheet'!$D$5:$CB$183,K$9,FALSE))),"")</f>
        <v>7763.5285262853067</v>
      </c>
      <c r="L146" s="101">
        <f ca="1">IFERROR(IF((VLOOKUP($E146,'Adj NEA Backsheet'!$D$5:$CB$183,L$9,FALSE))="","",(VLOOKUP($E146,'Adj NEA Backsheet'!$D$5:$CB$183,L$9,FALSE))),"")</f>
        <v>7405.8811256293984</v>
      </c>
      <c r="M146" s="101">
        <f ca="1">IFERROR(IF((VLOOKUP($E146,'Adj NEA Backsheet'!$D$5:$CB$183,M$9,FALSE))="","",(VLOOKUP($E146,'Adj NEA Backsheet'!$D$5:$CB$183,M$9,FALSE))),"")</f>
        <v>7238.7393326672354</v>
      </c>
      <c r="N146" s="103">
        <f ca="1">IFERROR(IF((VLOOKUP($E146,'Adj NEA Backsheet'!$D$5:$CB$183,N$9,FALSE))="","",(VLOOKUP($E146,'Adj NEA Backsheet'!$D$5:$CB$183,N$9,FALSE))),"")</f>
        <v>6815.1539718623153</v>
      </c>
      <c r="O146" s="151">
        <f ca="1">IFERROR(IF((VLOOKUP($E146,'Adj NEA Backsheet'!$D$5:$CB$183,O$9,FALSE))="","",(VLOOKUP($E146,'Adj NEA Backsheet'!$D$5:$CB$183,O$9,FALSE))),"")</f>
        <v>7671.5280903067533</v>
      </c>
      <c r="P146" s="102">
        <f ca="1">IFERROR(IF((VLOOKUP($E146,'Adj NEA Backsheet'!$D$5:$CB$183,P$9,FALSE))="","",(VLOOKUP($E146,'Adj NEA Backsheet'!$D$5:$CB$183,P$9,FALSE))),"")</f>
        <v>7382.1877172740842</v>
      </c>
      <c r="Q146" s="103">
        <f ca="1">IFERROR(IF((VLOOKUP($E146,'NEA Backsheet'!$D$5:$CB$183,Q$9,FALSE))="","",(VLOOKUP($E146,'NEA Backsheet'!$D$5:$CB$183,Q$9,FALSE))),"")</f>
        <v>8050.2185281849061</v>
      </c>
      <c r="R146" s="194">
        <f ca="1">IFERROR(IF((VLOOKUP($E146,'NEA Backsheet'!$D$5:$CB$183,R$9,FALSE))="","",(VLOOKUP($E146,'NEA Backsheet'!$D$5:$CB$183,R$9,FALSE))),"")</f>
        <v>8123.4674188605386</v>
      </c>
    </row>
    <row r="147" spans="1:18" ht="15" customHeight="1" x14ac:dyDescent="0.3">
      <c r="A147" s="41">
        <v>133</v>
      </c>
      <c r="B147" s="77" t="str">
        <f ca="1">IFERROR(IF((VLOOKUP($E147,'Org List'!$AJ$10:$AL$190,3,FALSE))="","",(VLOOKUP($E147,'Org List'!$AJ$10:$AL$190,3,FALSE))),"")</f>
        <v>North East and Yorkshire Commissioning Region</v>
      </c>
      <c r="C147" s="78" t="str">
        <f ca="1">IFERROR(IF((VLOOKUP($E147,'Org List'!$AO$10:$AQ$190,3,FALSE))="","",(VLOOKUP($E147,'Org List'!$AO$10:$AQ$190,3,FALSE))),"")</f>
        <v>Yorkshire and The Humber Region</v>
      </c>
      <c r="D147" s="93" t="str">
        <f ca="1">IFERROR(IF((VLOOKUP($E147,'Org List'!$AT$10:$AV$190,3,FALSE))="","",(VLOOKUP($E147,'Org List'!$AT$10:$AV$190,3,FALSE))),"")</f>
        <v>NHS England North East and Yokrshire (Yorkshire And Humber)</v>
      </c>
      <c r="E147" s="77" t="str">
        <f t="shared" ca="1" si="4"/>
        <v>E08000018</v>
      </c>
      <c r="F147" s="79" t="str">
        <f ca="1">IF(E147="","",VLOOKUP(E147,'Org List'!$J$9:$K$640,2,0))</f>
        <v>Rotherham</v>
      </c>
      <c r="G147" s="100">
        <f ca="1">IFERROR(IF((VLOOKUP($E147,'Adj NEA Backsheet'!$D$5:$CB$183,G$9,FALSE))="","",(VLOOKUP($E147,'Adj NEA Backsheet'!$D$5:$CB$183,G$9,FALSE))),"")</f>
        <v>7287.4734236456006</v>
      </c>
      <c r="H147" s="101">
        <f ca="1">IFERROR(IF((VLOOKUP($E147,'Adj NEA Backsheet'!$D$5:$CB$183,H$9,FALSE))="","",(VLOOKUP($E147,'Adj NEA Backsheet'!$D$5:$CB$183,H$9,FALSE))),"")</f>
        <v>7134.3312664421883</v>
      </c>
      <c r="I147" s="101">
        <f ca="1">IFERROR(IF((VLOOKUP($E147,'Adj NEA Backsheet'!$D$5:$CB$183,I$9,FALSE))="","",(VLOOKUP($E147,'Adj NEA Backsheet'!$D$5:$CB$183,I$9,FALSE))),"")</f>
        <v>6986.9376614948524</v>
      </c>
      <c r="J147" s="102">
        <f ca="1">IFERROR(IF((VLOOKUP($E147,'Adj NEA Backsheet'!$D$5:$CB$183,J$9,FALSE))="","",(VLOOKUP($E147,'Adj NEA Backsheet'!$D$5:$CB$183,J$9,FALSE))),"")</f>
        <v>7338.6014821921426</v>
      </c>
      <c r="K147" s="100">
        <f ca="1">IFERROR(IF((VLOOKUP($E147,'Adj NEA Backsheet'!$D$5:$CB$183,K$9,FALSE))="","",(VLOOKUP($E147,'Adj NEA Backsheet'!$D$5:$CB$183,K$9,FALSE))),"")</f>
        <v>9816.5117538804443</v>
      </c>
      <c r="L147" s="101">
        <f ca="1">IFERROR(IF((VLOOKUP($E147,'Adj NEA Backsheet'!$D$5:$CB$183,L$9,FALSE))="","",(VLOOKUP($E147,'Adj NEA Backsheet'!$D$5:$CB$183,L$9,FALSE))),"")</f>
        <v>9827.801414505986</v>
      </c>
      <c r="M147" s="101">
        <f ca="1">IFERROR(IF((VLOOKUP($E147,'Adj NEA Backsheet'!$D$5:$CB$183,M$9,FALSE))="","",(VLOOKUP($E147,'Adj NEA Backsheet'!$D$5:$CB$183,M$9,FALSE))),"")</f>
        <v>9288.8226903671748</v>
      </c>
      <c r="N147" s="103">
        <f ca="1">IFERROR(IF((VLOOKUP($E147,'Adj NEA Backsheet'!$D$5:$CB$183,N$9,FALSE))="","",(VLOOKUP($E147,'Adj NEA Backsheet'!$D$5:$CB$183,N$9,FALSE))),"")</f>
        <v>9279.1027646837865</v>
      </c>
      <c r="O147" s="151">
        <f ca="1">IFERROR(IF((VLOOKUP($E147,'Adj NEA Backsheet'!$D$5:$CB$183,O$9,FALSE))="","",(VLOOKUP($E147,'Adj NEA Backsheet'!$D$5:$CB$183,O$9,FALSE))),"")</f>
        <v>7307.5921835502568</v>
      </c>
      <c r="P147" s="102">
        <f ca="1">IFERROR(IF((VLOOKUP($E147,'Adj NEA Backsheet'!$D$5:$CB$183,P$9,FALSE))="","",(VLOOKUP($E147,'Adj NEA Backsheet'!$D$5:$CB$183,P$9,FALSE))),"")</f>
        <v>7224.9098254853998</v>
      </c>
      <c r="Q147" s="103">
        <f ca="1">IFERROR(IF((VLOOKUP($E147,'NEA Backsheet'!$D$5:$CB$183,Q$9,FALSE))="","",(VLOOKUP($E147,'NEA Backsheet'!$D$5:$CB$183,Q$9,FALSE))),"")</f>
        <v>7521.7103486068181</v>
      </c>
      <c r="R147" s="194">
        <f ca="1">IFERROR(IF((VLOOKUP($E147,'NEA Backsheet'!$D$5:$CB$183,R$9,FALSE))="","",(VLOOKUP($E147,'NEA Backsheet'!$D$5:$CB$183,R$9,FALSE))),"")</f>
        <v>7664.7477948842461</v>
      </c>
    </row>
    <row r="148" spans="1:18" ht="15" customHeight="1" x14ac:dyDescent="0.3">
      <c r="A148" s="41">
        <v>134</v>
      </c>
      <c r="B148" s="77" t="str">
        <f ca="1">IFERROR(IF((VLOOKUP($E148,'Org List'!$AJ$10:$AL$190,3,FALSE))="","",(VLOOKUP($E148,'Org List'!$AJ$10:$AL$190,3,FALSE))),"")</f>
        <v>Midlands Commissioning Region</v>
      </c>
      <c r="C148" s="78" t="str">
        <f ca="1">IFERROR(IF((VLOOKUP($E148,'Org List'!$AO$10:$AQ$190,3,FALSE))="","",(VLOOKUP($E148,'Org List'!$AO$10:$AQ$190,3,FALSE))),"")</f>
        <v>East Midlands Region</v>
      </c>
      <c r="D148" s="93" t="str">
        <f ca="1">IFERROR(IF((VLOOKUP($E148,'Org List'!$AT$10:$AV$190,3,FALSE))="","",(VLOOKUP($E148,'Org List'!$AT$10:$AV$190,3,FALSE))),"")</f>
        <v>NHS England Midlands (Central Midlands)</v>
      </c>
      <c r="E148" s="77" t="str">
        <f t="shared" ca="1" si="4"/>
        <v>E06000017</v>
      </c>
      <c r="F148" s="79" t="str">
        <f ca="1">IF(E148="","",VLOOKUP(E148,'Org List'!$J$9:$K$640,2,0))</f>
        <v>Rutland</v>
      </c>
      <c r="G148" s="100">
        <f ca="1">IFERROR(IF((VLOOKUP($E148,'Adj NEA Backsheet'!$D$5:$CB$183,G$9,FALSE))="","",(VLOOKUP($E148,'Adj NEA Backsheet'!$D$5:$CB$183,G$9,FALSE))),"")</f>
        <v>900.72166772785681</v>
      </c>
      <c r="H148" s="101">
        <f ca="1">IFERROR(IF((VLOOKUP($E148,'Adj NEA Backsheet'!$D$5:$CB$183,H$9,FALSE))="","",(VLOOKUP($E148,'Adj NEA Backsheet'!$D$5:$CB$183,H$9,FALSE))),"")</f>
        <v>920.85736683581979</v>
      </c>
      <c r="I148" s="101">
        <f ca="1">IFERROR(IF((VLOOKUP($E148,'Adj NEA Backsheet'!$D$5:$CB$183,I$9,FALSE))="","",(VLOOKUP($E148,'Adj NEA Backsheet'!$D$5:$CB$183,I$9,FALSE))),"")</f>
        <v>956.09235949857418</v>
      </c>
      <c r="J148" s="102">
        <f ca="1">IFERROR(IF((VLOOKUP($E148,'Adj NEA Backsheet'!$D$5:$CB$183,J$9,FALSE))="","",(VLOOKUP($E148,'Adj NEA Backsheet'!$D$5:$CB$183,J$9,FALSE))),"")</f>
        <v>969.74934413280653</v>
      </c>
      <c r="K148" s="100">
        <f ca="1">IFERROR(IF((VLOOKUP($E148,'Adj NEA Backsheet'!$D$5:$CB$183,K$9,FALSE))="","",(VLOOKUP($E148,'Adj NEA Backsheet'!$D$5:$CB$183,K$9,FALSE))),"")</f>
        <v>943.3976489196798</v>
      </c>
      <c r="L148" s="101">
        <f ca="1">IFERROR(IF((VLOOKUP($E148,'Adj NEA Backsheet'!$D$5:$CB$183,L$9,FALSE))="","",(VLOOKUP($E148,'Adj NEA Backsheet'!$D$5:$CB$183,L$9,FALSE))),"")</f>
        <v>934.22599855204476</v>
      </c>
      <c r="M148" s="101">
        <f ca="1">IFERROR(IF((VLOOKUP($E148,'Adj NEA Backsheet'!$D$5:$CB$183,M$9,FALSE))="","",(VLOOKUP($E148,'Adj NEA Backsheet'!$D$5:$CB$183,M$9,FALSE))),"")</f>
        <v>960.51108467719143</v>
      </c>
      <c r="N148" s="103">
        <f ca="1">IFERROR(IF((VLOOKUP($E148,'Adj NEA Backsheet'!$D$5:$CB$183,N$9,FALSE))="","",(VLOOKUP($E148,'Adj NEA Backsheet'!$D$5:$CB$183,N$9,FALSE))),"")</f>
        <v>954.69242399014729</v>
      </c>
      <c r="O148" s="151">
        <f ca="1">IFERROR(IF((VLOOKUP($E148,'Adj NEA Backsheet'!$D$5:$CB$183,O$9,FALSE))="","",(VLOOKUP($E148,'Adj NEA Backsheet'!$D$5:$CB$183,O$9,FALSE))),"")</f>
        <v>945.15557882979545</v>
      </c>
      <c r="P148" s="102">
        <f ca="1">IFERROR(IF((VLOOKUP($E148,'Adj NEA Backsheet'!$D$5:$CB$183,P$9,FALSE))="","",(VLOOKUP($E148,'Adj NEA Backsheet'!$D$5:$CB$183,P$9,FALSE))),"")</f>
        <v>910.52904096180214</v>
      </c>
      <c r="Q148" s="103">
        <f ca="1">IFERROR(IF((VLOOKUP($E148,'NEA Backsheet'!$D$5:$CB$183,Q$9,FALSE))="","",(VLOOKUP($E148,'NEA Backsheet'!$D$5:$CB$183,Q$9,FALSE))),"")</f>
        <v>960.28972863218655</v>
      </c>
      <c r="R148" s="194">
        <f ca="1">IFERROR(IF((VLOOKUP($E148,'NEA Backsheet'!$D$5:$CB$183,R$9,FALSE))="","",(VLOOKUP($E148,'NEA Backsheet'!$D$5:$CB$183,R$9,FALSE))),"")</f>
        <v>948.3338701978314</v>
      </c>
    </row>
    <row r="149" spans="1:18" ht="15" customHeight="1" x14ac:dyDescent="0.3">
      <c r="A149" s="41">
        <v>135</v>
      </c>
      <c r="B149" s="77" t="str">
        <f ca="1">IFERROR(IF((VLOOKUP($E149,'Org List'!$AJ$10:$AL$190,3,FALSE))="","",(VLOOKUP($E149,'Org List'!$AJ$10:$AL$190,3,FALSE))),"")</f>
        <v>North West Commissioning Region</v>
      </c>
      <c r="C149" s="78" t="str">
        <f ca="1">IFERROR(IF((VLOOKUP($E149,'Org List'!$AO$10:$AQ$190,3,FALSE))="","",(VLOOKUP($E149,'Org List'!$AO$10:$AQ$190,3,FALSE))),"")</f>
        <v>North West Region</v>
      </c>
      <c r="D149" s="93" t="str">
        <f ca="1">IFERROR(IF((VLOOKUP($E149,'Org List'!$AT$10:$AV$190,3,FALSE))="","",(VLOOKUP($E149,'Org List'!$AT$10:$AV$190,3,FALSE))),"")</f>
        <v>NHS England North West (Greater Manchester)</v>
      </c>
      <c r="E149" s="77" t="str">
        <f t="shared" ca="1" si="4"/>
        <v>E08000006</v>
      </c>
      <c r="F149" s="79" t="str">
        <f ca="1">IF(E149="","",VLOOKUP(E149,'Org List'!$J$9:$K$640,2,0))</f>
        <v>Salford</v>
      </c>
      <c r="G149" s="100">
        <f ca="1">IFERROR(IF((VLOOKUP($E149,'Adj NEA Backsheet'!$D$5:$CB$183,G$9,FALSE))="","",(VLOOKUP($E149,'Adj NEA Backsheet'!$D$5:$CB$183,G$9,FALSE))),"")</f>
        <v>8127.6214572474892</v>
      </c>
      <c r="H149" s="101">
        <f ca="1">IFERROR(IF((VLOOKUP($E149,'Adj NEA Backsheet'!$D$5:$CB$183,H$9,FALSE))="","",(VLOOKUP($E149,'Adj NEA Backsheet'!$D$5:$CB$183,H$9,FALSE))),"")</f>
        <v>8347.9154918832173</v>
      </c>
      <c r="I149" s="101">
        <f ca="1">IFERROR(IF((VLOOKUP($E149,'Adj NEA Backsheet'!$D$5:$CB$183,I$9,FALSE))="","",(VLOOKUP($E149,'Adj NEA Backsheet'!$D$5:$CB$183,I$9,FALSE))),"")</f>
        <v>8941.5350954738187</v>
      </c>
      <c r="J149" s="102">
        <f ca="1">IFERROR(IF((VLOOKUP($E149,'Adj NEA Backsheet'!$D$5:$CB$183,J$9,FALSE))="","",(VLOOKUP($E149,'Adj NEA Backsheet'!$D$5:$CB$183,J$9,FALSE))),"")</f>
        <v>8453.3413552968141</v>
      </c>
      <c r="K149" s="100">
        <f ca="1">IFERROR(IF((VLOOKUP($E149,'Adj NEA Backsheet'!$D$5:$CB$183,K$9,FALSE))="","",(VLOOKUP($E149,'Adj NEA Backsheet'!$D$5:$CB$183,K$9,FALSE))),"")</f>
        <v>8387.1961439622137</v>
      </c>
      <c r="L149" s="101">
        <f ca="1">IFERROR(IF((VLOOKUP($E149,'Adj NEA Backsheet'!$D$5:$CB$183,L$9,FALSE))="","",(VLOOKUP($E149,'Adj NEA Backsheet'!$D$5:$CB$183,L$9,FALSE))),"")</f>
        <v>8582.0103525657178</v>
      </c>
      <c r="M149" s="101">
        <f ca="1">IFERROR(IF((VLOOKUP($E149,'Adj NEA Backsheet'!$D$5:$CB$183,M$9,FALSE))="","",(VLOOKUP($E149,'Adj NEA Backsheet'!$D$5:$CB$183,M$9,FALSE))),"")</f>
        <v>9171.2118409881605</v>
      </c>
      <c r="N149" s="103">
        <f ca="1">IFERROR(IF((VLOOKUP($E149,'Adj NEA Backsheet'!$D$5:$CB$183,N$9,FALSE))="","",(VLOOKUP($E149,'Adj NEA Backsheet'!$D$5:$CB$183,N$9,FALSE))),"")</f>
        <v>8336.2744288951399</v>
      </c>
      <c r="O149" s="151">
        <f ca="1">IFERROR(IF((VLOOKUP($E149,'Adj NEA Backsheet'!$D$5:$CB$183,O$9,FALSE))="","",(VLOOKUP($E149,'Adj NEA Backsheet'!$D$5:$CB$183,O$9,FALSE))),"")</f>
        <v>8575.4663193959423</v>
      </c>
      <c r="P149" s="102">
        <f ca="1">IFERROR(IF((VLOOKUP($E149,'Adj NEA Backsheet'!$D$5:$CB$183,P$9,FALSE))="","",(VLOOKUP($E149,'Adj NEA Backsheet'!$D$5:$CB$183,P$9,FALSE))),"")</f>
        <v>8733.7809856785061</v>
      </c>
      <c r="Q149" s="103">
        <f ca="1">IFERROR(IF((VLOOKUP($E149,'NEA Backsheet'!$D$5:$CB$183,Q$9,FALSE))="","",(VLOOKUP($E149,'NEA Backsheet'!$D$5:$CB$183,Q$9,FALSE))),"")</f>
        <v>8956.2530599640431</v>
      </c>
      <c r="R149" s="194">
        <f ca="1">IFERROR(IF((VLOOKUP($E149,'NEA Backsheet'!$D$5:$CB$183,R$9,FALSE))="","",(VLOOKUP($E149,'NEA Backsheet'!$D$5:$CB$183,R$9,FALSE))),"")</f>
        <v>8881.6804803351843</v>
      </c>
    </row>
    <row r="150" spans="1:18" ht="15" customHeight="1" x14ac:dyDescent="0.3">
      <c r="A150" s="41">
        <v>136</v>
      </c>
      <c r="B150" s="77" t="str">
        <f ca="1">IFERROR(IF((VLOOKUP($E150,'Org List'!$AJ$10:$AL$190,3,FALSE))="","",(VLOOKUP($E150,'Org List'!$AJ$10:$AL$190,3,FALSE))),"")</f>
        <v>Midlands Commissioning Region</v>
      </c>
      <c r="C150" s="78" t="str">
        <f ca="1">IFERROR(IF((VLOOKUP($E150,'Org List'!$AO$10:$AQ$190,3,FALSE))="","",(VLOOKUP($E150,'Org List'!$AO$10:$AQ$190,3,FALSE))),"")</f>
        <v>West Midlands Region</v>
      </c>
      <c r="D150" s="93" t="str">
        <f ca="1">IFERROR(IF((VLOOKUP($E150,'Org List'!$AT$10:$AV$190,3,FALSE))="","",(VLOOKUP($E150,'Org List'!$AT$10:$AV$190,3,FALSE))),"")</f>
        <v>NHS England Midlands (West Midlands)</v>
      </c>
      <c r="E150" s="77" t="str">
        <f t="shared" ca="1" si="4"/>
        <v>E08000028</v>
      </c>
      <c r="F150" s="79" t="str">
        <f ca="1">IF(E150="","",VLOOKUP(E150,'Org List'!$J$9:$K$640,2,0))</f>
        <v>Sandwell</v>
      </c>
      <c r="G150" s="100">
        <f ca="1">IFERROR(IF((VLOOKUP($E150,'Adj NEA Backsheet'!$D$5:$CB$183,G$9,FALSE))="","",(VLOOKUP($E150,'Adj NEA Backsheet'!$D$5:$CB$183,G$9,FALSE))),"")</f>
        <v>9248.4501056659028</v>
      </c>
      <c r="H150" s="101">
        <f ca="1">IFERROR(IF((VLOOKUP($E150,'Adj NEA Backsheet'!$D$5:$CB$183,H$9,FALSE))="","",(VLOOKUP($E150,'Adj NEA Backsheet'!$D$5:$CB$183,H$9,FALSE))),"")</f>
        <v>8861.4302958999597</v>
      </c>
      <c r="I150" s="101">
        <f ca="1">IFERROR(IF((VLOOKUP($E150,'Adj NEA Backsheet'!$D$5:$CB$183,I$9,FALSE))="","",(VLOOKUP($E150,'Adj NEA Backsheet'!$D$5:$CB$183,I$9,FALSE))),"")</f>
        <v>9141.0750959910401</v>
      </c>
      <c r="J150" s="102">
        <f ca="1">IFERROR(IF((VLOOKUP($E150,'Adj NEA Backsheet'!$D$5:$CB$183,J$9,FALSE))="","",(VLOOKUP($E150,'Adj NEA Backsheet'!$D$5:$CB$183,J$9,FALSE))),"")</f>
        <v>9424.1721143396462</v>
      </c>
      <c r="K150" s="100">
        <f ca="1">IFERROR(IF((VLOOKUP($E150,'Adj NEA Backsheet'!$D$5:$CB$183,K$9,FALSE))="","",(VLOOKUP($E150,'Adj NEA Backsheet'!$D$5:$CB$183,K$9,FALSE))),"")</f>
        <v>9173.9056494580218</v>
      </c>
      <c r="L150" s="101">
        <f ca="1">IFERROR(IF((VLOOKUP($E150,'Adj NEA Backsheet'!$D$5:$CB$183,L$9,FALSE))="","",(VLOOKUP($E150,'Adj NEA Backsheet'!$D$5:$CB$183,L$9,FALSE))),"")</f>
        <v>9014.362800329016</v>
      </c>
      <c r="M150" s="101">
        <f ca="1">IFERROR(IF((VLOOKUP($E150,'Adj NEA Backsheet'!$D$5:$CB$183,M$9,FALSE))="","",(VLOOKUP($E150,'Adj NEA Backsheet'!$D$5:$CB$183,M$9,FALSE))),"")</f>
        <v>9617.5590417238964</v>
      </c>
      <c r="N150" s="103">
        <f ca="1">IFERROR(IF((VLOOKUP($E150,'Adj NEA Backsheet'!$D$5:$CB$183,N$9,FALSE))="","",(VLOOKUP($E150,'Adj NEA Backsheet'!$D$5:$CB$183,N$9,FALSE))),"")</f>
        <v>9525.6819967756546</v>
      </c>
      <c r="O150" s="151">
        <f ca="1">IFERROR(IF((VLOOKUP($E150,'Adj NEA Backsheet'!$D$5:$CB$183,O$9,FALSE))="","",(VLOOKUP($E150,'Adj NEA Backsheet'!$D$5:$CB$183,O$9,FALSE))),"")</f>
        <v>9396.7212700393102</v>
      </c>
      <c r="P150" s="102">
        <f ca="1">IFERROR(IF((VLOOKUP($E150,'Adj NEA Backsheet'!$D$5:$CB$183,P$9,FALSE))="","",(VLOOKUP($E150,'Adj NEA Backsheet'!$D$5:$CB$183,P$9,FALSE))),"")</f>
        <v>9540.8421399988256</v>
      </c>
      <c r="Q150" s="103">
        <f ca="1">IFERROR(IF((VLOOKUP($E150,'NEA Backsheet'!$D$5:$CB$183,Q$9,FALSE))="","",(VLOOKUP($E150,'NEA Backsheet'!$D$5:$CB$183,Q$9,FALSE))),"")</f>
        <v>9992.1941173069372</v>
      </c>
      <c r="R150" s="194">
        <f ca="1">IFERROR(IF((VLOOKUP($E150,'NEA Backsheet'!$D$5:$CB$183,R$9,FALSE))="","",(VLOOKUP($E150,'NEA Backsheet'!$D$5:$CB$183,R$9,FALSE))),"")</f>
        <v>9719.2451060790336</v>
      </c>
    </row>
    <row r="151" spans="1:18" ht="15" customHeight="1" x14ac:dyDescent="0.3">
      <c r="A151" s="41">
        <v>137</v>
      </c>
      <c r="B151" s="77" t="str">
        <f ca="1">IFERROR(IF((VLOOKUP($E151,'Org List'!$AJ$10:$AL$190,3,FALSE))="","",(VLOOKUP($E151,'Org List'!$AJ$10:$AL$190,3,FALSE))),"")</f>
        <v>North West Commissioning Region</v>
      </c>
      <c r="C151" s="78" t="str">
        <f ca="1">IFERROR(IF((VLOOKUP($E151,'Org List'!$AO$10:$AQ$190,3,FALSE))="","",(VLOOKUP($E151,'Org List'!$AO$10:$AQ$190,3,FALSE))),"")</f>
        <v>North West Region</v>
      </c>
      <c r="D151" s="93" t="str">
        <f ca="1">IFERROR(IF((VLOOKUP($E151,'Org List'!$AT$10:$AV$190,3,FALSE))="","",(VLOOKUP($E151,'Org List'!$AT$10:$AV$190,3,FALSE))),"")</f>
        <v>NHS England North West (Cheshire And Merseyside)</v>
      </c>
      <c r="E151" s="77" t="str">
        <f t="shared" ca="1" si="4"/>
        <v>E08000014</v>
      </c>
      <c r="F151" s="79" t="str">
        <f ca="1">IF(E151="","",VLOOKUP(E151,'Org List'!$J$9:$K$640,2,0))</f>
        <v>Sefton</v>
      </c>
      <c r="G151" s="100">
        <f ca="1">IFERROR(IF((VLOOKUP($E151,'Adj NEA Backsheet'!$D$5:$CB$183,G$9,FALSE))="","",(VLOOKUP($E151,'Adj NEA Backsheet'!$D$5:$CB$183,G$9,FALSE))),"")</f>
        <v>9222.1958734043183</v>
      </c>
      <c r="H151" s="101">
        <f ca="1">IFERROR(IF((VLOOKUP($E151,'Adj NEA Backsheet'!$D$5:$CB$183,H$9,FALSE))="","",(VLOOKUP($E151,'Adj NEA Backsheet'!$D$5:$CB$183,H$9,FALSE))),"")</f>
        <v>9315.4706432563235</v>
      </c>
      <c r="I151" s="101">
        <f ca="1">IFERROR(IF((VLOOKUP($E151,'Adj NEA Backsheet'!$D$5:$CB$183,I$9,FALSE))="","",(VLOOKUP($E151,'Adj NEA Backsheet'!$D$5:$CB$183,I$9,FALSE))),"")</f>
        <v>9808.3225998130638</v>
      </c>
      <c r="J151" s="102">
        <f ca="1">IFERROR(IF((VLOOKUP($E151,'Adj NEA Backsheet'!$D$5:$CB$183,J$9,FALSE))="","",(VLOOKUP($E151,'Adj NEA Backsheet'!$D$5:$CB$183,J$9,FALSE))),"")</f>
        <v>9883.4509255275261</v>
      </c>
      <c r="K151" s="100">
        <f ca="1">IFERROR(IF((VLOOKUP($E151,'Adj NEA Backsheet'!$D$5:$CB$183,K$9,FALSE))="","",(VLOOKUP($E151,'Adj NEA Backsheet'!$D$5:$CB$183,K$9,FALSE))),"")</f>
        <v>9710.9179363068961</v>
      </c>
      <c r="L151" s="101">
        <f ca="1">IFERROR(IF((VLOOKUP($E151,'Adj NEA Backsheet'!$D$5:$CB$183,L$9,FALSE))="","",(VLOOKUP($E151,'Adj NEA Backsheet'!$D$5:$CB$183,L$9,FALSE))),"")</f>
        <v>9527.7715502596075</v>
      </c>
      <c r="M151" s="101">
        <f ca="1">IFERROR(IF((VLOOKUP($E151,'Adj NEA Backsheet'!$D$5:$CB$183,M$9,FALSE))="","",(VLOOKUP($E151,'Adj NEA Backsheet'!$D$5:$CB$183,M$9,FALSE))),"")</f>
        <v>9891.332594130643</v>
      </c>
      <c r="N151" s="103">
        <f ca="1">IFERROR(IF((VLOOKUP($E151,'Adj NEA Backsheet'!$D$5:$CB$183,N$9,FALSE))="","",(VLOOKUP($E151,'Adj NEA Backsheet'!$D$5:$CB$183,N$9,FALSE))),"")</f>
        <v>9956.9562554373369</v>
      </c>
      <c r="O151" s="151">
        <f ca="1">IFERROR(IF((VLOOKUP($E151,'Adj NEA Backsheet'!$D$5:$CB$183,O$9,FALSE))="","",(VLOOKUP($E151,'Adj NEA Backsheet'!$D$5:$CB$183,O$9,FALSE))),"")</f>
        <v>10896.247094292668</v>
      </c>
      <c r="P151" s="102">
        <f ca="1">IFERROR(IF((VLOOKUP($E151,'Adj NEA Backsheet'!$D$5:$CB$183,P$9,FALSE))="","",(VLOOKUP($E151,'Adj NEA Backsheet'!$D$5:$CB$183,P$9,FALSE))),"")</f>
        <v>11546.487032777375</v>
      </c>
      <c r="Q151" s="103">
        <f ca="1">IFERROR(IF((VLOOKUP($E151,'NEA Backsheet'!$D$5:$CB$183,Q$9,FALSE))="","",(VLOOKUP($E151,'NEA Backsheet'!$D$5:$CB$183,Q$9,FALSE))),"")</f>
        <v>12381.648121667968</v>
      </c>
      <c r="R151" s="194">
        <f ca="1">IFERROR(IF((VLOOKUP($E151,'NEA Backsheet'!$D$5:$CB$183,R$9,FALSE))="","",(VLOOKUP($E151,'NEA Backsheet'!$D$5:$CB$183,R$9,FALSE))),"")</f>
        <v>12212.340654045493</v>
      </c>
    </row>
    <row r="152" spans="1:18" ht="15" customHeight="1" x14ac:dyDescent="0.3">
      <c r="A152" s="41">
        <v>138</v>
      </c>
      <c r="B152" s="77" t="str">
        <f ca="1">IFERROR(IF((VLOOKUP($E152,'Org List'!$AJ$10:$AL$190,3,FALSE))="","",(VLOOKUP($E152,'Org List'!$AJ$10:$AL$190,3,FALSE))),"")</f>
        <v>North East and Yorkshire Commissioning Region</v>
      </c>
      <c r="C152" s="78" t="str">
        <f ca="1">IFERROR(IF((VLOOKUP($E152,'Org List'!$AO$10:$AQ$190,3,FALSE))="","",(VLOOKUP($E152,'Org List'!$AO$10:$AQ$190,3,FALSE))),"")</f>
        <v>Yorkshire and The Humber Region</v>
      </c>
      <c r="D152" s="93" t="str">
        <f ca="1">IFERROR(IF((VLOOKUP($E152,'Org List'!$AT$10:$AV$190,3,FALSE))="","",(VLOOKUP($E152,'Org List'!$AT$10:$AV$190,3,FALSE))),"")</f>
        <v>NHS England North East and Yokrshire (Yorkshire And Humber)</v>
      </c>
      <c r="E152" s="77" t="str">
        <f t="shared" ca="1" si="4"/>
        <v>E08000019</v>
      </c>
      <c r="F152" s="79" t="str">
        <f ca="1">IF(E152="","",VLOOKUP(E152,'Org List'!$J$9:$K$640,2,0))</f>
        <v>Sheffield</v>
      </c>
      <c r="G152" s="100">
        <f ca="1">IFERROR(IF((VLOOKUP($E152,'Adj NEA Backsheet'!$D$5:$CB$183,G$9,FALSE))="","",(VLOOKUP($E152,'Adj NEA Backsheet'!$D$5:$CB$183,G$9,FALSE))),"")</f>
        <v>13555.587459400993</v>
      </c>
      <c r="H152" s="101">
        <f ca="1">IFERROR(IF((VLOOKUP($E152,'Adj NEA Backsheet'!$D$5:$CB$183,H$9,FALSE))="","",(VLOOKUP($E152,'Adj NEA Backsheet'!$D$5:$CB$183,H$9,FALSE))),"")</f>
        <v>14100.595385734829</v>
      </c>
      <c r="I152" s="101">
        <f ca="1">IFERROR(IF((VLOOKUP($E152,'Adj NEA Backsheet'!$D$5:$CB$183,I$9,FALSE))="","",(VLOOKUP($E152,'Adj NEA Backsheet'!$D$5:$CB$183,I$9,FALSE))),"")</f>
        <v>14278.89671968555</v>
      </c>
      <c r="J152" s="102">
        <f ca="1">IFERROR(IF((VLOOKUP($E152,'Adj NEA Backsheet'!$D$5:$CB$183,J$9,FALSE))="","",(VLOOKUP($E152,'Adj NEA Backsheet'!$D$5:$CB$183,J$9,FALSE))),"")</f>
        <v>14061.049907947274</v>
      </c>
      <c r="K152" s="100">
        <f ca="1">IFERROR(IF((VLOOKUP($E152,'Adj NEA Backsheet'!$D$5:$CB$183,K$9,FALSE))="","",(VLOOKUP($E152,'Adj NEA Backsheet'!$D$5:$CB$183,K$9,FALSE))),"")</f>
        <v>14240.30126558683</v>
      </c>
      <c r="L152" s="101">
        <f ca="1">IFERROR(IF((VLOOKUP($E152,'Adj NEA Backsheet'!$D$5:$CB$183,L$9,FALSE))="","",(VLOOKUP($E152,'Adj NEA Backsheet'!$D$5:$CB$183,L$9,FALSE))),"")</f>
        <v>14225.753777936548</v>
      </c>
      <c r="M152" s="101">
        <f ca="1">IFERROR(IF((VLOOKUP($E152,'Adj NEA Backsheet'!$D$5:$CB$183,M$9,FALSE))="","",(VLOOKUP($E152,'Adj NEA Backsheet'!$D$5:$CB$183,M$9,FALSE))),"")</f>
        <v>13851.261366821898</v>
      </c>
      <c r="N152" s="103">
        <f ca="1">IFERROR(IF((VLOOKUP($E152,'Adj NEA Backsheet'!$D$5:$CB$183,N$9,FALSE))="","",(VLOOKUP($E152,'Adj NEA Backsheet'!$D$5:$CB$183,N$9,FALSE))),"")</f>
        <v>14109.152487065228</v>
      </c>
      <c r="O152" s="151">
        <f ca="1">IFERROR(IF((VLOOKUP($E152,'Adj NEA Backsheet'!$D$5:$CB$183,O$9,FALSE))="","",(VLOOKUP($E152,'Adj NEA Backsheet'!$D$5:$CB$183,O$9,FALSE))),"")</f>
        <v>14089.220807566044</v>
      </c>
      <c r="P152" s="102">
        <f ca="1">IFERROR(IF((VLOOKUP($E152,'Adj NEA Backsheet'!$D$5:$CB$183,P$9,FALSE))="","",(VLOOKUP($E152,'Adj NEA Backsheet'!$D$5:$CB$183,P$9,FALSE))),"")</f>
        <v>13829.143667976048</v>
      </c>
      <c r="Q152" s="103">
        <f ca="1">IFERROR(IF((VLOOKUP($E152,'NEA Backsheet'!$D$5:$CB$183,Q$9,FALSE))="","",(VLOOKUP($E152,'NEA Backsheet'!$D$5:$CB$183,Q$9,FALSE))),"")</f>
        <v>14202.126800756265</v>
      </c>
      <c r="R152" s="194">
        <f ca="1">IFERROR(IF((VLOOKUP($E152,'NEA Backsheet'!$D$5:$CB$183,R$9,FALSE))="","",(VLOOKUP($E152,'NEA Backsheet'!$D$5:$CB$183,R$9,FALSE))),"")</f>
        <v>14504.780154132597</v>
      </c>
    </row>
    <row r="153" spans="1:18" ht="15" customHeight="1" x14ac:dyDescent="0.3">
      <c r="A153" s="41">
        <v>139</v>
      </c>
      <c r="B153" s="77" t="str">
        <f ca="1">IFERROR(IF((VLOOKUP($E153,'Org List'!$AJ$10:$AL$190,3,FALSE))="","",(VLOOKUP($E153,'Org List'!$AJ$10:$AL$190,3,FALSE))),"")</f>
        <v>Midlands Commissioning Region</v>
      </c>
      <c r="C153" s="78" t="str">
        <f ca="1">IFERROR(IF((VLOOKUP($E153,'Org List'!$AO$10:$AQ$190,3,FALSE))="","",(VLOOKUP($E153,'Org List'!$AO$10:$AQ$190,3,FALSE))),"")</f>
        <v>West Midlands Region</v>
      </c>
      <c r="D153" s="93" t="str">
        <f ca="1">IFERROR(IF((VLOOKUP($E153,'Org List'!$AT$10:$AV$190,3,FALSE))="","",(VLOOKUP($E153,'Org List'!$AT$10:$AV$190,3,FALSE))),"")</f>
        <v>NHS England Midlands (North Midlands)</v>
      </c>
      <c r="E153" s="77" t="str">
        <f t="shared" ca="1" si="4"/>
        <v>E06000051</v>
      </c>
      <c r="F153" s="79" t="str">
        <f ca="1">IF(E153="","",VLOOKUP(E153,'Org List'!$J$9:$K$640,2,0))</f>
        <v>Shropshire</v>
      </c>
      <c r="G153" s="100">
        <f ca="1">IFERROR(IF((VLOOKUP($E153,'Adj NEA Backsheet'!$D$5:$CB$183,G$9,FALSE))="","",(VLOOKUP($E153,'Adj NEA Backsheet'!$D$5:$CB$183,G$9,FALSE))),"")</f>
        <v>8582.7855087669741</v>
      </c>
      <c r="H153" s="101">
        <f ca="1">IFERROR(IF((VLOOKUP($E153,'Adj NEA Backsheet'!$D$5:$CB$183,H$9,FALSE))="","",(VLOOKUP($E153,'Adj NEA Backsheet'!$D$5:$CB$183,H$9,FALSE))),"")</f>
        <v>8410.5127933421518</v>
      </c>
      <c r="I153" s="101">
        <f ca="1">IFERROR(IF((VLOOKUP($E153,'Adj NEA Backsheet'!$D$5:$CB$183,I$9,FALSE))="","",(VLOOKUP($E153,'Adj NEA Backsheet'!$D$5:$CB$183,I$9,FALSE))),"")</f>
        <v>8718.8362590712386</v>
      </c>
      <c r="J153" s="102">
        <f ca="1">IFERROR(IF((VLOOKUP($E153,'Adj NEA Backsheet'!$D$5:$CB$183,J$9,FALSE))="","",(VLOOKUP($E153,'Adj NEA Backsheet'!$D$5:$CB$183,J$9,FALSE))),"")</f>
        <v>8925.9253436738327</v>
      </c>
      <c r="K153" s="100">
        <f ca="1">IFERROR(IF((VLOOKUP($E153,'Adj NEA Backsheet'!$D$5:$CB$183,K$9,FALSE))="","",(VLOOKUP($E153,'Adj NEA Backsheet'!$D$5:$CB$183,K$9,FALSE))),"")</f>
        <v>8510.8236647614831</v>
      </c>
      <c r="L153" s="101">
        <f ca="1">IFERROR(IF((VLOOKUP($E153,'Adj NEA Backsheet'!$D$5:$CB$183,L$9,FALSE))="","",(VLOOKUP($E153,'Adj NEA Backsheet'!$D$5:$CB$183,L$9,FALSE))),"")</f>
        <v>8311.1257552373499</v>
      </c>
      <c r="M153" s="101">
        <f ca="1">IFERROR(IF((VLOOKUP($E153,'Adj NEA Backsheet'!$D$5:$CB$183,M$9,FALSE))="","",(VLOOKUP($E153,'Adj NEA Backsheet'!$D$5:$CB$183,M$9,FALSE))),"")</f>
        <v>8832.9248766119781</v>
      </c>
      <c r="N153" s="103">
        <f ca="1">IFERROR(IF((VLOOKUP($E153,'Adj NEA Backsheet'!$D$5:$CB$183,N$9,FALSE))="","",(VLOOKUP($E153,'Adj NEA Backsheet'!$D$5:$CB$183,N$9,FALSE))),"")</f>
        <v>8563.6135279772388</v>
      </c>
      <c r="O153" s="151">
        <f ca="1">IFERROR(IF((VLOOKUP($E153,'Adj NEA Backsheet'!$D$5:$CB$183,O$9,FALSE))="","",(VLOOKUP($E153,'Adj NEA Backsheet'!$D$5:$CB$183,O$9,FALSE))),"")</f>
        <v>8934.6842768704264</v>
      </c>
      <c r="P153" s="102">
        <f ca="1">IFERROR(IF((VLOOKUP($E153,'Adj NEA Backsheet'!$D$5:$CB$183,P$9,FALSE))="","",(VLOOKUP($E153,'Adj NEA Backsheet'!$D$5:$CB$183,P$9,FALSE))),"")</f>
        <v>9038.5547930854191</v>
      </c>
      <c r="Q153" s="103">
        <f ca="1">IFERROR(IF((VLOOKUP($E153,'NEA Backsheet'!$D$5:$CB$183,Q$9,FALSE))="","",(VLOOKUP($E153,'NEA Backsheet'!$D$5:$CB$183,Q$9,FALSE))),"")</f>
        <v>9415.651518478342</v>
      </c>
      <c r="R153" s="194">
        <f ca="1">IFERROR(IF((VLOOKUP($E153,'NEA Backsheet'!$D$5:$CB$183,R$9,FALSE))="","",(VLOOKUP($E153,'NEA Backsheet'!$D$5:$CB$183,R$9,FALSE))),"")</f>
        <v>9744.8462066490101</v>
      </c>
    </row>
    <row r="154" spans="1:18" ht="15" customHeight="1" x14ac:dyDescent="0.3">
      <c r="A154" s="41">
        <v>140</v>
      </c>
      <c r="B154" s="77" t="str">
        <f ca="1">IFERROR(IF((VLOOKUP($E154,'Org List'!$AJ$10:$AL$190,3,FALSE))="","",(VLOOKUP($E154,'Org List'!$AJ$10:$AL$190,3,FALSE))),"")</f>
        <v>South East England Commissioning Region</v>
      </c>
      <c r="C154" s="78" t="str">
        <f ca="1">IFERROR(IF((VLOOKUP($E154,'Org List'!$AO$10:$AQ$190,3,FALSE))="","",(VLOOKUP($E154,'Org List'!$AO$10:$AQ$190,3,FALSE))),"")</f>
        <v>South East Region</v>
      </c>
      <c r="D154" s="93" t="str">
        <f ca="1">IFERROR(IF((VLOOKUP($E154,'Org List'!$AT$10:$AV$190,3,FALSE))="","",(VLOOKUP($E154,'Org List'!$AT$10:$AV$190,3,FALSE))),"")</f>
        <v>NHS England South East (Hampshire, Isle of Wight and Thames Valley)</v>
      </c>
      <c r="E154" s="77" t="str">
        <f t="shared" ca="1" si="4"/>
        <v>E06000039</v>
      </c>
      <c r="F154" s="79" t="str">
        <f ca="1">IF(E154="","",VLOOKUP(E154,'Org List'!$J$9:$K$640,2,0))</f>
        <v>Slough</v>
      </c>
      <c r="G154" s="100">
        <f ca="1">IFERROR(IF((VLOOKUP($E154,'Adj NEA Backsheet'!$D$5:$CB$183,G$9,FALSE))="","",(VLOOKUP($E154,'Adj NEA Backsheet'!$D$5:$CB$183,G$9,FALSE))),"")</f>
        <v>4166.8388946683854</v>
      </c>
      <c r="H154" s="101">
        <f ca="1">IFERROR(IF((VLOOKUP($E154,'Adj NEA Backsheet'!$D$5:$CB$183,H$9,FALSE))="","",(VLOOKUP($E154,'Adj NEA Backsheet'!$D$5:$CB$183,H$9,FALSE))),"")</f>
        <v>4116.27298245977</v>
      </c>
      <c r="I154" s="101">
        <f ca="1">IFERROR(IF((VLOOKUP($E154,'Adj NEA Backsheet'!$D$5:$CB$183,I$9,FALSE))="","",(VLOOKUP($E154,'Adj NEA Backsheet'!$D$5:$CB$183,I$9,FALSE))),"")</f>
        <v>4342.9409700467741</v>
      </c>
      <c r="J154" s="102">
        <f ca="1">IFERROR(IF((VLOOKUP($E154,'Adj NEA Backsheet'!$D$5:$CB$183,J$9,FALSE))="","",(VLOOKUP($E154,'Adj NEA Backsheet'!$D$5:$CB$183,J$9,FALSE))),"")</f>
        <v>4315.9627877245421</v>
      </c>
      <c r="K154" s="100">
        <f ca="1">IFERROR(IF((VLOOKUP($E154,'Adj NEA Backsheet'!$D$5:$CB$183,K$9,FALSE))="","",(VLOOKUP($E154,'Adj NEA Backsheet'!$D$5:$CB$183,K$9,FALSE))),"")</f>
        <v>4130.9857645182447</v>
      </c>
      <c r="L154" s="101">
        <f ca="1">IFERROR(IF((VLOOKUP($E154,'Adj NEA Backsheet'!$D$5:$CB$183,L$9,FALSE))="","",(VLOOKUP($E154,'Adj NEA Backsheet'!$D$5:$CB$183,L$9,FALSE))),"")</f>
        <v>4160.948365681098</v>
      </c>
      <c r="M154" s="101">
        <f ca="1">IFERROR(IF((VLOOKUP($E154,'Adj NEA Backsheet'!$D$5:$CB$183,M$9,FALSE))="","",(VLOOKUP($E154,'Adj NEA Backsheet'!$D$5:$CB$183,M$9,FALSE))),"")</f>
        <v>4415.0176639475767</v>
      </c>
      <c r="N154" s="103">
        <f ca="1">IFERROR(IF((VLOOKUP($E154,'Adj NEA Backsheet'!$D$5:$CB$183,N$9,FALSE))="","",(VLOOKUP($E154,'Adj NEA Backsheet'!$D$5:$CB$183,N$9,FALSE))),"")</f>
        <v>4104.755934239196</v>
      </c>
      <c r="O154" s="151">
        <f ca="1">IFERROR(IF((VLOOKUP($E154,'Adj NEA Backsheet'!$D$5:$CB$183,O$9,FALSE))="","",(VLOOKUP($E154,'Adj NEA Backsheet'!$D$5:$CB$183,O$9,FALSE))),"")</f>
        <v>4485.9023035491045</v>
      </c>
      <c r="P154" s="102">
        <f ca="1">IFERROR(IF((VLOOKUP($E154,'Adj NEA Backsheet'!$D$5:$CB$183,P$9,FALSE))="","",(VLOOKUP($E154,'Adj NEA Backsheet'!$D$5:$CB$183,P$9,FALSE))),"")</f>
        <v>4416.5701093783246</v>
      </c>
      <c r="Q154" s="103">
        <f ca="1">IFERROR(IF((VLOOKUP($E154,'NEA Backsheet'!$D$5:$CB$183,Q$9,FALSE))="","",(VLOOKUP($E154,'NEA Backsheet'!$D$5:$CB$183,Q$9,FALSE))),"")</f>
        <v>4454.9895794521562</v>
      </c>
      <c r="R154" s="194">
        <f ca="1">IFERROR(IF((VLOOKUP($E154,'NEA Backsheet'!$D$5:$CB$183,R$9,FALSE))="","",(VLOOKUP($E154,'NEA Backsheet'!$D$5:$CB$183,R$9,FALSE))),"")</f>
        <v>4445.6433313821299</v>
      </c>
    </row>
    <row r="155" spans="1:18" ht="15" customHeight="1" x14ac:dyDescent="0.3">
      <c r="A155" s="41">
        <v>141</v>
      </c>
      <c r="B155" s="77" t="str">
        <f ca="1">IFERROR(IF((VLOOKUP($E155,'Org List'!$AJ$10:$AL$190,3,FALSE))="","",(VLOOKUP($E155,'Org List'!$AJ$10:$AL$190,3,FALSE))),"")</f>
        <v>Midlands Commissioning Region</v>
      </c>
      <c r="C155" s="78" t="str">
        <f ca="1">IFERROR(IF((VLOOKUP($E155,'Org List'!$AO$10:$AQ$190,3,FALSE))="","",(VLOOKUP($E155,'Org List'!$AO$10:$AQ$190,3,FALSE))),"")</f>
        <v>West Midlands Region</v>
      </c>
      <c r="D155" s="93" t="str">
        <f ca="1">IFERROR(IF((VLOOKUP($E155,'Org List'!$AT$10:$AV$190,3,FALSE))="","",(VLOOKUP($E155,'Org List'!$AT$10:$AV$190,3,FALSE))),"")</f>
        <v>NHS England Midlands (West Midlands)</v>
      </c>
      <c r="E155" s="77" t="str">
        <f t="shared" ca="1" si="4"/>
        <v>E08000029</v>
      </c>
      <c r="F155" s="79" t="str">
        <f ca="1">IF(E155="","",VLOOKUP(E155,'Org List'!$J$9:$K$640,2,0))</f>
        <v>Solihull</v>
      </c>
      <c r="G155" s="100">
        <f ca="1">IFERROR(IF((VLOOKUP($E155,'Adj NEA Backsheet'!$D$5:$CB$183,G$9,FALSE))="","",(VLOOKUP($E155,'Adj NEA Backsheet'!$D$5:$CB$183,G$9,FALSE))),"")</f>
        <v>6288.696859033701</v>
      </c>
      <c r="H155" s="101">
        <f ca="1">IFERROR(IF((VLOOKUP($E155,'Adj NEA Backsheet'!$D$5:$CB$183,H$9,FALSE))="","",(VLOOKUP($E155,'Adj NEA Backsheet'!$D$5:$CB$183,H$9,FALSE))),"")</f>
        <v>6258.5149518638509</v>
      </c>
      <c r="I155" s="101">
        <f ca="1">IFERROR(IF((VLOOKUP($E155,'Adj NEA Backsheet'!$D$5:$CB$183,I$9,FALSE))="","",(VLOOKUP($E155,'Adj NEA Backsheet'!$D$5:$CB$183,I$9,FALSE))),"")</f>
        <v>6794.4152702822448</v>
      </c>
      <c r="J155" s="102">
        <f ca="1">IFERROR(IF((VLOOKUP($E155,'Adj NEA Backsheet'!$D$5:$CB$183,J$9,FALSE))="","",(VLOOKUP($E155,'Adj NEA Backsheet'!$D$5:$CB$183,J$9,FALSE))),"")</f>
        <v>7080.8316826930659</v>
      </c>
      <c r="K155" s="100">
        <f ca="1">IFERROR(IF((VLOOKUP($E155,'Adj NEA Backsheet'!$D$5:$CB$183,K$9,FALSE))="","",(VLOOKUP($E155,'Adj NEA Backsheet'!$D$5:$CB$183,K$9,FALSE))),"")</f>
        <v>6948.131720741605</v>
      </c>
      <c r="L155" s="101">
        <f ca="1">IFERROR(IF((VLOOKUP($E155,'Adj NEA Backsheet'!$D$5:$CB$183,L$9,FALSE))="","",(VLOOKUP($E155,'Adj NEA Backsheet'!$D$5:$CB$183,L$9,FALSE))),"")</f>
        <v>6877.5868986980986</v>
      </c>
      <c r="M155" s="101">
        <f ca="1">IFERROR(IF((VLOOKUP($E155,'Adj NEA Backsheet'!$D$5:$CB$183,M$9,FALSE))="","",(VLOOKUP($E155,'Adj NEA Backsheet'!$D$5:$CB$183,M$9,FALSE))),"")</f>
        <v>7090.3734991748133</v>
      </c>
      <c r="N155" s="103">
        <f ca="1">IFERROR(IF((VLOOKUP($E155,'Adj NEA Backsheet'!$D$5:$CB$183,N$9,FALSE))="","",(VLOOKUP($E155,'Adj NEA Backsheet'!$D$5:$CB$183,N$9,FALSE))),"")</f>
        <v>7024.5757029734668</v>
      </c>
      <c r="O155" s="151">
        <f ca="1">IFERROR(IF((VLOOKUP($E155,'Adj NEA Backsheet'!$D$5:$CB$183,O$9,FALSE))="","",(VLOOKUP($E155,'Adj NEA Backsheet'!$D$5:$CB$183,O$9,FALSE))),"")</f>
        <v>7318.1759455146021</v>
      </c>
      <c r="P155" s="102">
        <f ca="1">IFERROR(IF((VLOOKUP($E155,'Adj NEA Backsheet'!$D$5:$CB$183,P$9,FALSE))="","",(VLOOKUP($E155,'Adj NEA Backsheet'!$D$5:$CB$183,P$9,FALSE))),"")</f>
        <v>7625.0641158661037</v>
      </c>
      <c r="Q155" s="103">
        <f ca="1">IFERROR(IF((VLOOKUP($E155,'NEA Backsheet'!$D$5:$CB$183,Q$9,FALSE))="","",(VLOOKUP($E155,'NEA Backsheet'!$D$5:$CB$183,Q$9,FALSE))),"")</f>
        <v>7665.3166494192228</v>
      </c>
      <c r="R155" s="194">
        <f ca="1">IFERROR(IF((VLOOKUP($E155,'NEA Backsheet'!$D$5:$CB$183,R$9,FALSE))="","",(VLOOKUP($E155,'NEA Backsheet'!$D$5:$CB$183,R$9,FALSE))),"")</f>
        <v>7267.401490167058</v>
      </c>
    </row>
    <row r="156" spans="1:18" ht="15" customHeight="1" x14ac:dyDescent="0.3">
      <c r="A156" s="41">
        <v>142</v>
      </c>
      <c r="B156" s="77" t="str">
        <f ca="1">IFERROR(IF((VLOOKUP($E156,'Org List'!$AJ$10:$AL$190,3,FALSE))="","",(VLOOKUP($E156,'Org List'!$AJ$10:$AL$190,3,FALSE))),"")</f>
        <v>South West England Commissioning Region</v>
      </c>
      <c r="C156" s="78" t="str">
        <f ca="1">IFERROR(IF((VLOOKUP($E156,'Org List'!$AO$10:$AQ$190,3,FALSE))="","",(VLOOKUP($E156,'Org List'!$AO$10:$AQ$190,3,FALSE))),"")</f>
        <v>South West Region</v>
      </c>
      <c r="D156" s="93" t="str">
        <f ca="1">IFERROR(IF((VLOOKUP($E156,'Org List'!$AT$10:$AV$190,3,FALSE))="","",(VLOOKUP($E156,'Org List'!$AT$10:$AV$190,3,FALSE))),"")</f>
        <v>NHS England South West (South West South)</v>
      </c>
      <c r="E156" s="77" t="str">
        <f t="shared" ca="1" si="4"/>
        <v>E10000027</v>
      </c>
      <c r="F156" s="79" t="str">
        <f ca="1">IF(E156="","",VLOOKUP(E156,'Org List'!$J$9:$K$640,2,0))</f>
        <v>Somerset</v>
      </c>
      <c r="G156" s="100">
        <f ca="1">IFERROR(IF((VLOOKUP($E156,'Adj NEA Backsheet'!$D$5:$CB$183,G$9,FALSE))="","",(VLOOKUP($E156,'Adj NEA Backsheet'!$D$5:$CB$183,G$9,FALSE))),"")</f>
        <v>17173.404777224499</v>
      </c>
      <c r="H156" s="101">
        <f ca="1">IFERROR(IF((VLOOKUP($E156,'Adj NEA Backsheet'!$D$5:$CB$183,H$9,FALSE))="","",(VLOOKUP($E156,'Adj NEA Backsheet'!$D$5:$CB$183,H$9,FALSE))),"")</f>
        <v>17241.459915113195</v>
      </c>
      <c r="I156" s="101">
        <f ca="1">IFERROR(IF((VLOOKUP($E156,'Adj NEA Backsheet'!$D$5:$CB$183,I$9,FALSE))="","",(VLOOKUP($E156,'Adj NEA Backsheet'!$D$5:$CB$183,I$9,FALSE))),"")</f>
        <v>18470.19057470591</v>
      </c>
      <c r="J156" s="102">
        <f ca="1">IFERROR(IF((VLOOKUP($E156,'Adj NEA Backsheet'!$D$5:$CB$183,J$9,FALSE))="","",(VLOOKUP($E156,'Adj NEA Backsheet'!$D$5:$CB$183,J$9,FALSE))),"")</f>
        <v>18703.24801054499</v>
      </c>
      <c r="K156" s="100">
        <f ca="1">IFERROR(IF((VLOOKUP($E156,'Adj NEA Backsheet'!$D$5:$CB$183,K$9,FALSE))="","",(VLOOKUP($E156,'Adj NEA Backsheet'!$D$5:$CB$183,K$9,FALSE))),"")</f>
        <v>17739.864215001991</v>
      </c>
      <c r="L156" s="101">
        <f ca="1">IFERROR(IF((VLOOKUP($E156,'Adj NEA Backsheet'!$D$5:$CB$183,L$9,FALSE))="","",(VLOOKUP($E156,'Adj NEA Backsheet'!$D$5:$CB$183,L$9,FALSE))),"")</f>
        <v>17756.53419972341</v>
      </c>
      <c r="M156" s="101">
        <f ca="1">IFERROR(IF((VLOOKUP($E156,'Adj NEA Backsheet'!$D$5:$CB$183,M$9,FALSE))="","",(VLOOKUP($E156,'Adj NEA Backsheet'!$D$5:$CB$183,M$9,FALSE))),"")</f>
        <v>18526.355464326462</v>
      </c>
      <c r="N156" s="103">
        <f ca="1">IFERROR(IF((VLOOKUP($E156,'Adj NEA Backsheet'!$D$5:$CB$183,N$9,FALSE))="","",(VLOOKUP($E156,'Adj NEA Backsheet'!$D$5:$CB$183,N$9,FALSE))),"")</f>
        <v>18322.709320507871</v>
      </c>
      <c r="O156" s="151">
        <f ca="1">IFERROR(IF((VLOOKUP($E156,'Adj NEA Backsheet'!$D$5:$CB$183,O$9,FALSE))="","",(VLOOKUP($E156,'Adj NEA Backsheet'!$D$5:$CB$183,O$9,FALSE))),"")</f>
        <v>18403.039930561521</v>
      </c>
      <c r="P156" s="102">
        <f ca="1">IFERROR(IF((VLOOKUP($E156,'Adj NEA Backsheet'!$D$5:$CB$183,P$9,FALSE))="","",(VLOOKUP($E156,'Adj NEA Backsheet'!$D$5:$CB$183,P$9,FALSE))),"")</f>
        <v>18076.581667321116</v>
      </c>
      <c r="Q156" s="103">
        <f ca="1">IFERROR(IF((VLOOKUP($E156,'NEA Backsheet'!$D$5:$CB$183,Q$9,FALSE))="","",(VLOOKUP($E156,'NEA Backsheet'!$D$5:$CB$183,Q$9,FALSE))),"")</f>
        <v>19051.113314234222</v>
      </c>
      <c r="R156" s="194">
        <f ca="1">IFERROR(IF((VLOOKUP($E156,'NEA Backsheet'!$D$5:$CB$183,R$9,FALSE))="","",(VLOOKUP($E156,'NEA Backsheet'!$D$5:$CB$183,R$9,FALSE))),"")</f>
        <v>19408.058815064971</v>
      </c>
    </row>
    <row r="157" spans="1:18" ht="15" customHeight="1" x14ac:dyDescent="0.3">
      <c r="A157" s="41">
        <v>143</v>
      </c>
      <c r="B157" s="77" t="str">
        <f ca="1">IFERROR(IF((VLOOKUP($E157,'Org List'!$AJ$10:$AL$190,3,FALSE))="","",(VLOOKUP($E157,'Org List'!$AJ$10:$AL$190,3,FALSE))),"")</f>
        <v>South West England Commissioning Region</v>
      </c>
      <c r="C157" s="78" t="str">
        <f ca="1">IFERROR(IF((VLOOKUP($E157,'Org List'!$AO$10:$AQ$190,3,FALSE))="","",(VLOOKUP($E157,'Org List'!$AO$10:$AQ$190,3,FALSE))),"")</f>
        <v>South West Region</v>
      </c>
      <c r="D157" s="93" t="str">
        <f ca="1">IFERROR(IF((VLOOKUP($E157,'Org List'!$AT$10:$AV$190,3,FALSE))="","",(VLOOKUP($E157,'Org List'!$AT$10:$AV$190,3,FALSE))),"")</f>
        <v>NHS England South West (South West North)</v>
      </c>
      <c r="E157" s="77" t="str">
        <f t="shared" ca="1" si="4"/>
        <v>E06000025</v>
      </c>
      <c r="F157" s="79" t="str">
        <f ca="1">IF(E157="","",VLOOKUP(E157,'Org List'!$J$9:$K$640,2,0))</f>
        <v>South Gloucestershire</v>
      </c>
      <c r="G157" s="100">
        <f ca="1">IFERROR(IF((VLOOKUP($E157,'Adj NEA Backsheet'!$D$5:$CB$183,G$9,FALSE))="","",(VLOOKUP($E157,'Adj NEA Backsheet'!$D$5:$CB$183,G$9,FALSE))),"")</f>
        <v>6603.8239128274963</v>
      </c>
      <c r="H157" s="101">
        <f ca="1">IFERROR(IF((VLOOKUP($E157,'Adj NEA Backsheet'!$D$5:$CB$183,H$9,FALSE))="","",(VLOOKUP($E157,'Adj NEA Backsheet'!$D$5:$CB$183,H$9,FALSE))),"")</f>
        <v>6626.6061788838033</v>
      </c>
      <c r="I157" s="101">
        <f ca="1">IFERROR(IF((VLOOKUP($E157,'Adj NEA Backsheet'!$D$5:$CB$183,I$9,FALSE))="","",(VLOOKUP($E157,'Adj NEA Backsheet'!$D$5:$CB$183,I$9,FALSE))),"")</f>
        <v>7027.0276383221481</v>
      </c>
      <c r="J157" s="102">
        <f ca="1">IFERROR(IF((VLOOKUP($E157,'Adj NEA Backsheet'!$D$5:$CB$183,J$9,FALSE))="","",(VLOOKUP($E157,'Adj NEA Backsheet'!$D$5:$CB$183,J$9,FALSE))),"")</f>
        <v>7123.9540527722038</v>
      </c>
      <c r="K157" s="100">
        <f ca="1">IFERROR(IF((VLOOKUP($E157,'Adj NEA Backsheet'!$D$5:$CB$183,K$9,FALSE))="","",(VLOOKUP($E157,'Adj NEA Backsheet'!$D$5:$CB$183,K$9,FALSE))),"")</f>
        <v>6806.8123207406552</v>
      </c>
      <c r="L157" s="101">
        <f ca="1">IFERROR(IF((VLOOKUP($E157,'Adj NEA Backsheet'!$D$5:$CB$183,L$9,FALSE))="","",(VLOOKUP($E157,'Adj NEA Backsheet'!$D$5:$CB$183,L$9,FALSE))),"")</f>
        <v>6933.2922961592412</v>
      </c>
      <c r="M157" s="101">
        <f ca="1">IFERROR(IF((VLOOKUP($E157,'Adj NEA Backsheet'!$D$5:$CB$183,M$9,FALSE))="","",(VLOOKUP($E157,'Adj NEA Backsheet'!$D$5:$CB$183,M$9,FALSE))),"")</f>
        <v>7061.3056376892355</v>
      </c>
      <c r="N157" s="103">
        <f ca="1">IFERROR(IF((VLOOKUP($E157,'Adj NEA Backsheet'!$D$5:$CB$183,N$9,FALSE))="","",(VLOOKUP($E157,'Adj NEA Backsheet'!$D$5:$CB$183,N$9,FALSE))),"")</f>
        <v>6846.719182812818</v>
      </c>
      <c r="O157" s="151">
        <f ca="1">IFERROR(IF((VLOOKUP($E157,'Adj NEA Backsheet'!$D$5:$CB$183,O$9,FALSE))="","",(VLOOKUP($E157,'Adj NEA Backsheet'!$D$5:$CB$183,O$9,FALSE))),"")</f>
        <v>7149.3425498264041</v>
      </c>
      <c r="P157" s="102">
        <f ca="1">IFERROR(IF((VLOOKUP($E157,'Adj NEA Backsheet'!$D$5:$CB$183,P$9,FALSE))="","",(VLOOKUP($E157,'Adj NEA Backsheet'!$D$5:$CB$183,P$9,FALSE))),"")</f>
        <v>7456.0193937212998</v>
      </c>
      <c r="Q157" s="103">
        <f ca="1">IFERROR(IF((VLOOKUP($E157,'NEA Backsheet'!$D$5:$CB$183,Q$9,FALSE))="","",(VLOOKUP($E157,'NEA Backsheet'!$D$5:$CB$183,Q$9,FALSE))),"")</f>
        <v>7983.117567295365</v>
      </c>
      <c r="R157" s="194">
        <f ca="1">IFERROR(IF((VLOOKUP($E157,'NEA Backsheet'!$D$5:$CB$183,R$9,FALSE))="","",(VLOOKUP($E157,'NEA Backsheet'!$D$5:$CB$183,R$9,FALSE))),"")</f>
        <v>7871.9241482012112</v>
      </c>
    </row>
    <row r="158" spans="1:18" ht="15" customHeight="1" x14ac:dyDescent="0.3">
      <c r="A158" s="41">
        <v>144</v>
      </c>
      <c r="B158" s="77" t="str">
        <f ca="1">IFERROR(IF((VLOOKUP($E158,'Org List'!$AJ$10:$AL$190,3,FALSE))="","",(VLOOKUP($E158,'Org List'!$AJ$10:$AL$190,3,FALSE))),"")</f>
        <v>North East and Yorkshire Commissioning Region</v>
      </c>
      <c r="C158" s="78" t="str">
        <f ca="1">IFERROR(IF((VLOOKUP($E158,'Org List'!$AO$10:$AQ$190,3,FALSE))="","",(VLOOKUP($E158,'Org List'!$AO$10:$AQ$190,3,FALSE))),"")</f>
        <v>North East Region</v>
      </c>
      <c r="D158" s="93" t="str">
        <f ca="1">IFERROR(IF((VLOOKUP($E158,'Org List'!$AT$10:$AV$190,3,FALSE))="","",(VLOOKUP($E158,'Org List'!$AT$10:$AV$190,3,FALSE))),"")</f>
        <v>NHS England North East and Yorkshire (Cumbria And North East)</v>
      </c>
      <c r="E158" s="77" t="str">
        <f t="shared" ca="1" si="4"/>
        <v>E08000023</v>
      </c>
      <c r="F158" s="79" t="str">
        <f ca="1">IF(E158="","",VLOOKUP(E158,'Org List'!$J$9:$K$640,2,0))</f>
        <v>South Tyneside</v>
      </c>
      <c r="G158" s="100">
        <f ca="1">IFERROR(IF((VLOOKUP($E158,'Adj NEA Backsheet'!$D$5:$CB$183,G$9,FALSE))="","",(VLOOKUP($E158,'Adj NEA Backsheet'!$D$5:$CB$183,G$9,FALSE))),"")</f>
        <v>4909.32605177816</v>
      </c>
      <c r="H158" s="101">
        <f ca="1">IFERROR(IF((VLOOKUP($E158,'Adj NEA Backsheet'!$D$5:$CB$183,H$9,FALSE))="","",(VLOOKUP($E158,'Adj NEA Backsheet'!$D$5:$CB$183,H$9,FALSE))),"")</f>
        <v>5044.960657370988</v>
      </c>
      <c r="I158" s="101">
        <f ca="1">IFERROR(IF((VLOOKUP($E158,'Adj NEA Backsheet'!$D$5:$CB$183,I$9,FALSE))="","",(VLOOKUP($E158,'Adj NEA Backsheet'!$D$5:$CB$183,I$9,FALSE))),"")</f>
        <v>5352.0849004825232</v>
      </c>
      <c r="J158" s="102">
        <f ca="1">IFERROR(IF((VLOOKUP($E158,'Adj NEA Backsheet'!$D$5:$CB$183,J$9,FALSE))="","",(VLOOKUP($E158,'Adj NEA Backsheet'!$D$5:$CB$183,J$9,FALSE))),"")</f>
        <v>5523.5080445213061</v>
      </c>
      <c r="K158" s="100">
        <f ca="1">IFERROR(IF((VLOOKUP($E158,'Adj NEA Backsheet'!$D$5:$CB$183,K$9,FALSE))="","",(VLOOKUP($E158,'Adj NEA Backsheet'!$D$5:$CB$183,K$9,FALSE))),"")</f>
        <v>5380.6788178130719</v>
      </c>
      <c r="L158" s="101">
        <f ca="1">IFERROR(IF((VLOOKUP($E158,'Adj NEA Backsheet'!$D$5:$CB$183,L$9,FALSE))="","",(VLOOKUP($E158,'Adj NEA Backsheet'!$D$5:$CB$183,L$9,FALSE))),"")</f>
        <v>5284.2859311173761</v>
      </c>
      <c r="M158" s="101">
        <f ca="1">IFERROR(IF((VLOOKUP($E158,'Adj NEA Backsheet'!$D$5:$CB$183,M$9,FALSE))="","",(VLOOKUP($E158,'Adj NEA Backsheet'!$D$5:$CB$183,M$9,FALSE))),"")</f>
        <v>5261.6809483997504</v>
      </c>
      <c r="N158" s="103">
        <f ca="1">IFERROR(IF((VLOOKUP($E158,'Adj NEA Backsheet'!$D$5:$CB$183,N$9,FALSE))="","",(VLOOKUP($E158,'Adj NEA Backsheet'!$D$5:$CB$183,N$9,FALSE))),"")</f>
        <v>5199.1533605216109</v>
      </c>
      <c r="O158" s="151">
        <f ca="1">IFERROR(IF((VLOOKUP($E158,'Adj NEA Backsheet'!$D$5:$CB$183,O$9,FALSE))="","",(VLOOKUP($E158,'Adj NEA Backsheet'!$D$5:$CB$183,O$9,FALSE))),"")</f>
        <v>5616.4954344210564</v>
      </c>
      <c r="P158" s="102">
        <f ca="1">IFERROR(IF((VLOOKUP($E158,'Adj NEA Backsheet'!$D$5:$CB$183,P$9,FALSE))="","",(VLOOKUP($E158,'Adj NEA Backsheet'!$D$5:$CB$183,P$9,FALSE))),"")</f>
        <v>5365.9563227351564</v>
      </c>
      <c r="Q158" s="103">
        <f ca="1">IFERROR(IF((VLOOKUP($E158,'NEA Backsheet'!$D$5:$CB$183,Q$9,FALSE))="","",(VLOOKUP($E158,'NEA Backsheet'!$D$5:$CB$183,Q$9,FALSE))),"")</f>
        <v>5594.817549274966</v>
      </c>
      <c r="R158" s="194">
        <f ca="1">IFERROR(IF((VLOOKUP($E158,'NEA Backsheet'!$D$5:$CB$183,R$9,FALSE))="","",(VLOOKUP($E158,'NEA Backsheet'!$D$5:$CB$183,R$9,FALSE))),"")</f>
        <v>5704.2708160370257</v>
      </c>
    </row>
    <row r="159" spans="1:18" ht="15" customHeight="1" x14ac:dyDescent="0.3">
      <c r="A159" s="41">
        <v>145</v>
      </c>
      <c r="B159" s="77" t="str">
        <f ca="1">IFERROR(IF((VLOOKUP($E159,'Org List'!$AJ$10:$AL$190,3,FALSE))="","",(VLOOKUP($E159,'Org List'!$AJ$10:$AL$190,3,FALSE))),"")</f>
        <v>South East England Commissioning Region</v>
      </c>
      <c r="C159" s="78" t="str">
        <f ca="1">IFERROR(IF((VLOOKUP($E159,'Org List'!$AO$10:$AQ$190,3,FALSE))="","",(VLOOKUP($E159,'Org List'!$AO$10:$AQ$190,3,FALSE))),"")</f>
        <v>South East Region</v>
      </c>
      <c r="D159" s="93" t="str">
        <f ca="1">IFERROR(IF((VLOOKUP($E159,'Org List'!$AT$10:$AV$190,3,FALSE))="","",(VLOOKUP($E159,'Org List'!$AT$10:$AV$190,3,FALSE))),"")</f>
        <v>NHS England South East (Hampshire, Isle of Wight and Thames Valley)</v>
      </c>
      <c r="E159" s="77" t="str">
        <f t="shared" ca="1" si="4"/>
        <v>E06000045</v>
      </c>
      <c r="F159" s="79" t="str">
        <f ca="1">IF(E159="","",VLOOKUP(E159,'Org List'!$J$9:$K$640,2,0))</f>
        <v>Southampton</v>
      </c>
      <c r="G159" s="100">
        <f ca="1">IFERROR(IF((VLOOKUP($E159,'Adj NEA Backsheet'!$D$5:$CB$183,G$9,FALSE))="","",(VLOOKUP($E159,'Adj NEA Backsheet'!$D$5:$CB$183,G$9,FALSE))),"")</f>
        <v>7313.1612384701375</v>
      </c>
      <c r="H159" s="101">
        <f ca="1">IFERROR(IF((VLOOKUP($E159,'Adj NEA Backsheet'!$D$5:$CB$183,H$9,FALSE))="","",(VLOOKUP($E159,'Adj NEA Backsheet'!$D$5:$CB$183,H$9,FALSE))),"")</f>
        <v>6997.113731712936</v>
      </c>
      <c r="I159" s="101">
        <f ca="1">IFERROR(IF((VLOOKUP($E159,'Adj NEA Backsheet'!$D$5:$CB$183,I$9,FALSE))="","",(VLOOKUP($E159,'Adj NEA Backsheet'!$D$5:$CB$183,I$9,FALSE))),"")</f>
        <v>6884.3161472089259</v>
      </c>
      <c r="J159" s="102">
        <f ca="1">IFERROR(IF((VLOOKUP($E159,'Adj NEA Backsheet'!$D$5:$CB$183,J$9,FALSE))="","",(VLOOKUP($E159,'Adj NEA Backsheet'!$D$5:$CB$183,J$9,FALSE))),"")</f>
        <v>6908.7908909132912</v>
      </c>
      <c r="K159" s="100">
        <f ca="1">IFERROR(IF((VLOOKUP($E159,'Adj NEA Backsheet'!$D$5:$CB$183,K$9,FALSE))="","",(VLOOKUP($E159,'Adj NEA Backsheet'!$D$5:$CB$183,K$9,FALSE))),"")</f>
        <v>7408.7154338999107</v>
      </c>
      <c r="L159" s="101">
        <f ca="1">IFERROR(IF((VLOOKUP($E159,'Adj NEA Backsheet'!$D$5:$CB$183,L$9,FALSE))="","",(VLOOKUP($E159,'Adj NEA Backsheet'!$D$5:$CB$183,L$9,FALSE))),"")</f>
        <v>7488.6842388830901</v>
      </c>
      <c r="M159" s="101">
        <f ca="1">IFERROR(IF((VLOOKUP($E159,'Adj NEA Backsheet'!$D$5:$CB$183,M$9,FALSE))="","",(VLOOKUP($E159,'Adj NEA Backsheet'!$D$5:$CB$183,M$9,FALSE))),"")</f>
        <v>7489.4223500996213</v>
      </c>
      <c r="N159" s="103">
        <f ca="1">IFERROR(IF((VLOOKUP($E159,'Adj NEA Backsheet'!$D$5:$CB$183,N$9,FALSE))="","",(VLOOKUP($E159,'Adj NEA Backsheet'!$D$5:$CB$183,N$9,FALSE))),"")</f>
        <v>7323.7961786651704</v>
      </c>
      <c r="O159" s="151">
        <f ca="1">IFERROR(IF((VLOOKUP($E159,'Adj NEA Backsheet'!$D$5:$CB$183,O$9,FALSE))="","",(VLOOKUP($E159,'Adj NEA Backsheet'!$D$5:$CB$183,O$9,FALSE))),"")</f>
        <v>6954.9508396115507</v>
      </c>
      <c r="P159" s="102">
        <f ca="1">IFERROR(IF((VLOOKUP($E159,'Adj NEA Backsheet'!$D$5:$CB$183,P$9,FALSE))="","",(VLOOKUP($E159,'Adj NEA Backsheet'!$D$5:$CB$183,P$9,FALSE))),"")</f>
        <v>6913.8224363190602</v>
      </c>
      <c r="Q159" s="103">
        <f ca="1">IFERROR(IF((VLOOKUP($E159,'NEA Backsheet'!$D$5:$CB$183,Q$9,FALSE))="","",(VLOOKUP($E159,'NEA Backsheet'!$D$5:$CB$183,Q$9,FALSE))),"")</f>
        <v>7534.8364304005781</v>
      </c>
      <c r="R159" s="194">
        <f ca="1">IFERROR(IF((VLOOKUP($E159,'NEA Backsheet'!$D$5:$CB$183,R$9,FALSE))="","",(VLOOKUP($E159,'NEA Backsheet'!$D$5:$CB$183,R$9,FALSE))),"")</f>
        <v>7717.3717614596462</v>
      </c>
    </row>
    <row r="160" spans="1:18" ht="15" customHeight="1" x14ac:dyDescent="0.3">
      <c r="A160" s="41">
        <v>146</v>
      </c>
      <c r="B160" s="77" t="str">
        <f ca="1">IFERROR(IF((VLOOKUP($E160,'Org List'!$AJ$10:$AL$190,3,FALSE))="","",(VLOOKUP($E160,'Org List'!$AJ$10:$AL$190,3,FALSE))),"")</f>
        <v>East of England Commissioning Region</v>
      </c>
      <c r="C160" s="78" t="str">
        <f ca="1">IFERROR(IF((VLOOKUP($E160,'Org List'!$AO$10:$AQ$190,3,FALSE))="","",(VLOOKUP($E160,'Org List'!$AO$10:$AQ$190,3,FALSE))),"")</f>
        <v>East Region</v>
      </c>
      <c r="D160" s="93" t="str">
        <f ca="1">IFERROR(IF((VLOOKUP($E160,'Org List'!$AT$10:$AV$190,3,FALSE))="","",(VLOOKUP($E160,'Org List'!$AT$10:$AV$190,3,FALSE))),"")</f>
        <v>NHS England East (East)</v>
      </c>
      <c r="E160" s="77" t="str">
        <f t="shared" ca="1" si="4"/>
        <v>E06000033</v>
      </c>
      <c r="F160" s="79" t="str">
        <f ca="1">IF(E160="","",VLOOKUP(E160,'Org List'!$J$9:$K$640,2,0))</f>
        <v>Southend-on-Sea</v>
      </c>
      <c r="G160" s="100">
        <f ca="1">IFERROR(IF((VLOOKUP($E160,'Adj NEA Backsheet'!$D$5:$CB$183,G$9,FALSE))="","",(VLOOKUP($E160,'Adj NEA Backsheet'!$D$5:$CB$183,G$9,FALSE))),"")</f>
        <v>5298.362625180368</v>
      </c>
      <c r="H160" s="101">
        <f ca="1">IFERROR(IF((VLOOKUP($E160,'Adj NEA Backsheet'!$D$5:$CB$183,H$9,FALSE))="","",(VLOOKUP($E160,'Adj NEA Backsheet'!$D$5:$CB$183,H$9,FALSE))),"")</f>
        <v>5443.8263072392265</v>
      </c>
      <c r="I160" s="101">
        <f ca="1">IFERROR(IF((VLOOKUP($E160,'Adj NEA Backsheet'!$D$5:$CB$183,I$9,FALSE))="","",(VLOOKUP($E160,'Adj NEA Backsheet'!$D$5:$CB$183,I$9,FALSE))),"")</f>
        <v>5764.092991685462</v>
      </c>
      <c r="J160" s="102">
        <f ca="1">IFERROR(IF((VLOOKUP($E160,'Adj NEA Backsheet'!$D$5:$CB$183,J$9,FALSE))="","",(VLOOKUP($E160,'Adj NEA Backsheet'!$D$5:$CB$183,J$9,FALSE))),"")</f>
        <v>6092.0943912168459</v>
      </c>
      <c r="K160" s="100">
        <f ca="1">IFERROR(IF((VLOOKUP($E160,'Adj NEA Backsheet'!$D$5:$CB$183,K$9,FALSE))="","",(VLOOKUP($E160,'Adj NEA Backsheet'!$D$5:$CB$183,K$9,FALSE))),"")</f>
        <v>5493.1781650398698</v>
      </c>
      <c r="L160" s="101">
        <f ca="1">IFERROR(IF((VLOOKUP($E160,'Adj NEA Backsheet'!$D$5:$CB$183,L$9,FALSE))="","",(VLOOKUP($E160,'Adj NEA Backsheet'!$D$5:$CB$183,L$9,FALSE))),"")</f>
        <v>5553.7705293642748</v>
      </c>
      <c r="M160" s="101">
        <f ca="1">IFERROR(IF((VLOOKUP($E160,'Adj NEA Backsheet'!$D$5:$CB$183,M$9,FALSE))="","",(VLOOKUP($E160,'Adj NEA Backsheet'!$D$5:$CB$183,M$9,FALSE))),"")</f>
        <v>5553.7705293642748</v>
      </c>
      <c r="N160" s="103">
        <f ca="1">IFERROR(IF((VLOOKUP($E160,'Adj NEA Backsheet'!$D$5:$CB$183,N$9,FALSE))="","",(VLOOKUP($E160,'Adj NEA Backsheet'!$D$5:$CB$183,N$9,FALSE))),"")</f>
        <v>5433.5035170424217</v>
      </c>
      <c r="O160" s="151">
        <f ca="1">IFERROR(IF((VLOOKUP($E160,'Adj NEA Backsheet'!$D$5:$CB$183,O$9,FALSE))="","",(VLOOKUP($E160,'Adj NEA Backsheet'!$D$5:$CB$183,O$9,FALSE))),"")</f>
        <v>5955.4924798140419</v>
      </c>
      <c r="P160" s="102">
        <f ca="1">IFERROR(IF((VLOOKUP($E160,'Adj NEA Backsheet'!$D$5:$CB$183,P$9,FALSE))="","",(VLOOKUP($E160,'Adj NEA Backsheet'!$D$5:$CB$183,P$9,FALSE))),"")</f>
        <v>6047.4711940592788</v>
      </c>
      <c r="Q160" s="103">
        <f ca="1">IFERROR(IF((VLOOKUP($E160,'NEA Backsheet'!$D$5:$CB$183,Q$9,FALSE))="","",(VLOOKUP($E160,'NEA Backsheet'!$D$5:$CB$183,Q$9,FALSE))),"")</f>
        <v>6102.6534236342341</v>
      </c>
      <c r="R160" s="194">
        <f ca="1">IFERROR(IF((VLOOKUP($E160,'NEA Backsheet'!$D$5:$CB$183,R$9,FALSE))="","",(VLOOKUP($E160,'NEA Backsheet'!$D$5:$CB$183,R$9,FALSE))),"")</f>
        <v>6246.7727288366686</v>
      </c>
    </row>
    <row r="161" spans="1:18" ht="15" customHeight="1" x14ac:dyDescent="0.3">
      <c r="A161" s="41">
        <v>147</v>
      </c>
      <c r="B161" s="77" t="str">
        <f ca="1">IFERROR(IF((VLOOKUP($E161,'Org List'!$AJ$10:$AL$190,3,FALSE))="","",(VLOOKUP($E161,'Org List'!$AJ$10:$AL$190,3,FALSE))),"")</f>
        <v>London Commissioning Region</v>
      </c>
      <c r="C161" s="78" t="str">
        <f ca="1">IFERROR(IF((VLOOKUP($E161,'Org List'!$AO$10:$AQ$190,3,FALSE))="","",(VLOOKUP($E161,'Org List'!$AO$10:$AQ$190,3,FALSE))),"")</f>
        <v>London Region</v>
      </c>
      <c r="D161" s="93" t="str">
        <f ca="1">IFERROR(IF((VLOOKUP($E161,'Org List'!$AT$10:$AV$190,3,FALSE))="","",(VLOOKUP($E161,'Org List'!$AT$10:$AV$190,3,FALSE))),"")</f>
        <v>NHS England London</v>
      </c>
      <c r="E161" s="77" t="str">
        <f t="shared" ca="1" si="4"/>
        <v>E09000028</v>
      </c>
      <c r="F161" s="79" t="str">
        <f ca="1">IF(E161="","",VLOOKUP(E161,'Org List'!$J$9:$K$640,2,0))</f>
        <v>Southwark</v>
      </c>
      <c r="G161" s="100">
        <f ca="1">IFERROR(IF((VLOOKUP($E161,'Adj NEA Backsheet'!$D$5:$CB$183,G$9,FALSE))="","",(VLOOKUP($E161,'Adj NEA Backsheet'!$D$5:$CB$183,G$9,FALSE))),"")</f>
        <v>6314.0390698253204</v>
      </c>
      <c r="H161" s="101">
        <f ca="1">IFERROR(IF((VLOOKUP($E161,'Adj NEA Backsheet'!$D$5:$CB$183,H$9,FALSE))="","",(VLOOKUP($E161,'Adj NEA Backsheet'!$D$5:$CB$183,H$9,FALSE))),"")</f>
        <v>6422.426884128954</v>
      </c>
      <c r="I161" s="101">
        <f ca="1">IFERROR(IF((VLOOKUP($E161,'Adj NEA Backsheet'!$D$5:$CB$183,I$9,FALSE))="","",(VLOOKUP($E161,'Adj NEA Backsheet'!$D$5:$CB$183,I$9,FALSE))),"")</f>
        <v>6605.5714240286434</v>
      </c>
      <c r="J161" s="102">
        <f ca="1">IFERROR(IF((VLOOKUP($E161,'Adj NEA Backsheet'!$D$5:$CB$183,J$9,FALSE))="","",(VLOOKUP($E161,'Adj NEA Backsheet'!$D$5:$CB$183,J$9,FALSE))),"")</f>
        <v>6433.7779770395809</v>
      </c>
      <c r="K161" s="100">
        <f ca="1">IFERROR(IF((VLOOKUP($E161,'Adj NEA Backsheet'!$D$5:$CB$183,K$9,FALSE))="","",(VLOOKUP($E161,'Adj NEA Backsheet'!$D$5:$CB$183,K$9,FALSE))),"")</f>
        <v>6347.4936328163803</v>
      </c>
      <c r="L161" s="101">
        <f ca="1">IFERROR(IF((VLOOKUP($E161,'Adj NEA Backsheet'!$D$5:$CB$183,L$9,FALSE))="","",(VLOOKUP($E161,'Adj NEA Backsheet'!$D$5:$CB$183,L$9,FALSE))),"")</f>
        <v>6417.305395105479</v>
      </c>
      <c r="M161" s="101">
        <f ca="1">IFERROR(IF((VLOOKUP($E161,'Adj NEA Backsheet'!$D$5:$CB$183,M$9,FALSE))="","",(VLOOKUP($E161,'Adj NEA Backsheet'!$D$5:$CB$183,M$9,FALSE))),"")</f>
        <v>6437.247108874275</v>
      </c>
      <c r="N161" s="103">
        <f ca="1">IFERROR(IF((VLOOKUP($E161,'Adj NEA Backsheet'!$D$5:$CB$183,N$9,FALSE))="","",(VLOOKUP($E161,'Adj NEA Backsheet'!$D$5:$CB$183,N$9,FALSE))),"")</f>
        <v>6289.5573665186721</v>
      </c>
      <c r="O161" s="151">
        <f ca="1">IFERROR(IF((VLOOKUP($E161,'Adj NEA Backsheet'!$D$5:$CB$183,O$9,FALSE))="","",(VLOOKUP($E161,'Adj NEA Backsheet'!$D$5:$CB$183,O$9,FALSE))),"")</f>
        <v>6727.0519996675239</v>
      </c>
      <c r="P161" s="102">
        <f ca="1">IFERROR(IF((VLOOKUP($E161,'Adj NEA Backsheet'!$D$5:$CB$183,P$9,FALSE))="","",(VLOOKUP($E161,'Adj NEA Backsheet'!$D$5:$CB$183,P$9,FALSE))),"")</f>
        <v>6966.5330517897146</v>
      </c>
      <c r="Q161" s="103">
        <f ca="1">IFERROR(IF((VLOOKUP($E161,'NEA Backsheet'!$D$5:$CB$183,Q$9,FALSE))="","",(VLOOKUP($E161,'NEA Backsheet'!$D$5:$CB$183,Q$9,FALSE))),"")</f>
        <v>7342.1631656577238</v>
      </c>
      <c r="R161" s="194">
        <f ca="1">IFERROR(IF((VLOOKUP($E161,'NEA Backsheet'!$D$5:$CB$183,R$9,FALSE))="","",(VLOOKUP($E161,'NEA Backsheet'!$D$5:$CB$183,R$9,FALSE))),"")</f>
        <v>7066.7172150064107</v>
      </c>
    </row>
    <row r="162" spans="1:18" ht="15" customHeight="1" x14ac:dyDescent="0.3">
      <c r="A162" s="41">
        <v>148</v>
      </c>
      <c r="B162" s="77" t="str">
        <f ca="1">IFERROR(IF((VLOOKUP($E162,'Org List'!$AJ$10:$AL$190,3,FALSE))="","",(VLOOKUP($E162,'Org List'!$AJ$10:$AL$190,3,FALSE))),"")</f>
        <v>North West Commissioning Region</v>
      </c>
      <c r="C162" s="78" t="str">
        <f ca="1">IFERROR(IF((VLOOKUP($E162,'Org List'!$AO$10:$AQ$190,3,FALSE))="","",(VLOOKUP($E162,'Org List'!$AO$10:$AQ$190,3,FALSE))),"")</f>
        <v>North West Region</v>
      </c>
      <c r="D162" s="93" t="str">
        <f ca="1">IFERROR(IF((VLOOKUP($E162,'Org List'!$AT$10:$AV$190,3,FALSE))="","",(VLOOKUP($E162,'Org List'!$AT$10:$AV$190,3,FALSE))),"")</f>
        <v>NHS England North West (Cheshire And Merseyside)</v>
      </c>
      <c r="E162" s="77" t="str">
        <f t="shared" ca="1" si="4"/>
        <v>E08000013</v>
      </c>
      <c r="F162" s="79" t="str">
        <f ca="1">IF(E162="","",VLOOKUP(E162,'Org List'!$J$9:$K$640,2,0))</f>
        <v>St. Helens</v>
      </c>
      <c r="G162" s="100">
        <f ca="1">IFERROR(IF((VLOOKUP($E162,'Adj NEA Backsheet'!$D$5:$CB$183,G$9,FALSE))="","",(VLOOKUP($E162,'Adj NEA Backsheet'!$D$5:$CB$183,G$9,FALSE))),"")</f>
        <v>6823.7287811996694</v>
      </c>
      <c r="H162" s="101">
        <f ca="1">IFERROR(IF((VLOOKUP($E162,'Adj NEA Backsheet'!$D$5:$CB$183,H$9,FALSE))="","",(VLOOKUP($E162,'Adj NEA Backsheet'!$D$5:$CB$183,H$9,FALSE))),"")</f>
        <v>6687.259324313648</v>
      </c>
      <c r="I162" s="101">
        <f ca="1">IFERROR(IF((VLOOKUP($E162,'Adj NEA Backsheet'!$D$5:$CB$183,I$9,FALSE))="","",(VLOOKUP($E162,'Adj NEA Backsheet'!$D$5:$CB$183,I$9,FALSE))),"")</f>
        <v>7104.2114385837522</v>
      </c>
      <c r="J162" s="102">
        <f ca="1">IFERROR(IF((VLOOKUP($E162,'Adj NEA Backsheet'!$D$5:$CB$183,J$9,FALSE))="","",(VLOOKUP($E162,'Adj NEA Backsheet'!$D$5:$CB$183,J$9,FALSE))),"")</f>
        <v>6744.9775979637416</v>
      </c>
      <c r="K162" s="100">
        <f ca="1">IFERROR(IF((VLOOKUP($E162,'Adj NEA Backsheet'!$D$5:$CB$183,K$9,FALSE))="","",(VLOOKUP($E162,'Adj NEA Backsheet'!$D$5:$CB$183,K$9,FALSE))),"")</f>
        <v>6776.7801957186066</v>
      </c>
      <c r="L162" s="101">
        <f ca="1">IFERROR(IF((VLOOKUP($E162,'Adj NEA Backsheet'!$D$5:$CB$183,L$9,FALSE))="","",(VLOOKUP($E162,'Adj NEA Backsheet'!$D$5:$CB$183,L$9,FALSE))),"")</f>
        <v>6839.6730610195027</v>
      </c>
      <c r="M162" s="101">
        <f ca="1">IFERROR(IF((VLOOKUP($E162,'Adj NEA Backsheet'!$D$5:$CB$183,M$9,FALSE))="","",(VLOOKUP($E162,'Adj NEA Backsheet'!$D$5:$CB$183,M$9,FALSE))),"")</f>
        <v>7240.065542391274</v>
      </c>
      <c r="N162" s="103">
        <f ca="1">IFERROR(IF((VLOOKUP($E162,'Adj NEA Backsheet'!$D$5:$CB$183,N$9,FALSE))="","",(VLOOKUP($E162,'Adj NEA Backsheet'!$D$5:$CB$183,N$9,FALSE))),"")</f>
        <v>7093.7893430340428</v>
      </c>
      <c r="O162" s="151">
        <f ca="1">IFERROR(IF((VLOOKUP($E162,'Adj NEA Backsheet'!$D$5:$CB$183,O$9,FALSE))="","",(VLOOKUP($E162,'Adj NEA Backsheet'!$D$5:$CB$183,O$9,FALSE))),"")</f>
        <v>7032.3222274667332</v>
      </c>
      <c r="P162" s="102">
        <f ca="1">IFERROR(IF((VLOOKUP($E162,'Adj NEA Backsheet'!$D$5:$CB$183,P$9,FALSE))="","",(VLOOKUP($E162,'Adj NEA Backsheet'!$D$5:$CB$183,P$9,FALSE))),"")</f>
        <v>7146.2956836878957</v>
      </c>
      <c r="Q162" s="103">
        <f ca="1">IFERROR(IF((VLOOKUP($E162,'NEA Backsheet'!$D$5:$CB$183,Q$9,FALSE))="","",(VLOOKUP($E162,'NEA Backsheet'!$D$5:$CB$183,Q$9,FALSE))),"")</f>
        <v>7155.0340540301577</v>
      </c>
      <c r="R162" s="194">
        <f ca="1">IFERROR(IF((VLOOKUP($E162,'NEA Backsheet'!$D$5:$CB$183,R$9,FALSE))="","",(VLOOKUP($E162,'NEA Backsheet'!$D$5:$CB$183,R$9,FALSE))),"")</f>
        <v>7016.4629017009602</v>
      </c>
    </row>
    <row r="163" spans="1:18" ht="15" customHeight="1" x14ac:dyDescent="0.3">
      <c r="A163" s="41">
        <v>149</v>
      </c>
      <c r="B163" s="77" t="str">
        <f ca="1">IFERROR(IF((VLOOKUP($E163,'Org List'!$AJ$10:$AL$190,3,FALSE))="","",(VLOOKUP($E163,'Org List'!$AJ$10:$AL$190,3,FALSE))),"")</f>
        <v>Midlands Commissioning Region</v>
      </c>
      <c r="C163" s="78" t="str">
        <f ca="1">IFERROR(IF((VLOOKUP($E163,'Org List'!$AO$10:$AQ$190,3,FALSE))="","",(VLOOKUP($E163,'Org List'!$AO$10:$AQ$190,3,FALSE))),"")</f>
        <v>West Midlands Region</v>
      </c>
      <c r="D163" s="93" t="str">
        <f ca="1">IFERROR(IF((VLOOKUP($E163,'Org List'!$AT$10:$AV$190,3,FALSE))="","",(VLOOKUP($E163,'Org List'!$AT$10:$AV$190,3,FALSE))),"")</f>
        <v>NHS England Midlands (North Midlands)</v>
      </c>
      <c r="E163" s="77" t="str">
        <f t="shared" ca="1" si="4"/>
        <v>E10000028</v>
      </c>
      <c r="F163" s="79" t="str">
        <f ca="1">IF(E163="","",VLOOKUP(E163,'Org List'!$J$9:$K$640,2,0))</f>
        <v>Staffordshire</v>
      </c>
      <c r="G163" s="100">
        <f ca="1">IFERROR(IF((VLOOKUP($E163,'Adj NEA Backsheet'!$D$5:$CB$183,G$9,FALSE))="","",(VLOOKUP($E163,'Adj NEA Backsheet'!$D$5:$CB$183,G$9,FALSE))),"")</f>
        <v>23916.226261393775</v>
      </c>
      <c r="H163" s="101">
        <f ca="1">IFERROR(IF((VLOOKUP($E163,'Adj NEA Backsheet'!$D$5:$CB$183,H$9,FALSE))="","",(VLOOKUP($E163,'Adj NEA Backsheet'!$D$5:$CB$183,H$9,FALSE))),"")</f>
        <v>23567.67850134286</v>
      </c>
      <c r="I163" s="101">
        <f ca="1">IFERROR(IF((VLOOKUP($E163,'Adj NEA Backsheet'!$D$5:$CB$183,I$9,FALSE))="","",(VLOOKUP($E163,'Adj NEA Backsheet'!$D$5:$CB$183,I$9,FALSE))),"")</f>
        <v>24835.666283413182</v>
      </c>
      <c r="J163" s="102">
        <f ca="1">IFERROR(IF((VLOOKUP($E163,'Adj NEA Backsheet'!$D$5:$CB$183,J$9,FALSE))="","",(VLOOKUP($E163,'Adj NEA Backsheet'!$D$5:$CB$183,J$9,FALSE))),"")</f>
        <v>24929.777398830181</v>
      </c>
      <c r="K163" s="100">
        <f ca="1">IFERROR(IF((VLOOKUP($E163,'Adj NEA Backsheet'!$D$5:$CB$183,K$9,FALSE))="","",(VLOOKUP($E163,'Adj NEA Backsheet'!$D$5:$CB$183,K$9,FALSE))),"")</f>
        <v>24500.631589386299</v>
      </c>
      <c r="L163" s="101">
        <f ca="1">IFERROR(IF((VLOOKUP($E163,'Adj NEA Backsheet'!$D$5:$CB$183,L$9,FALSE))="","",(VLOOKUP($E163,'Adj NEA Backsheet'!$D$5:$CB$183,L$9,FALSE))),"")</f>
        <v>24832.5909694777</v>
      </c>
      <c r="M163" s="101">
        <f ca="1">IFERROR(IF((VLOOKUP($E163,'Adj NEA Backsheet'!$D$5:$CB$183,M$9,FALSE))="","",(VLOOKUP($E163,'Adj NEA Backsheet'!$D$5:$CB$183,M$9,FALSE))),"")</f>
        <v>24869.825898161871</v>
      </c>
      <c r="N163" s="103">
        <f ca="1">IFERROR(IF((VLOOKUP($E163,'Adj NEA Backsheet'!$D$5:$CB$183,N$9,FALSE))="","",(VLOOKUP($E163,'Adj NEA Backsheet'!$D$5:$CB$183,N$9,FALSE))),"")</f>
        <v>24355.874308263112</v>
      </c>
      <c r="O163" s="151">
        <f ca="1">IFERROR(IF((VLOOKUP($E163,'Adj NEA Backsheet'!$D$5:$CB$183,O$9,FALSE))="","",(VLOOKUP($E163,'Adj NEA Backsheet'!$D$5:$CB$183,O$9,FALSE))),"")</f>
        <v>26135.490232577933</v>
      </c>
      <c r="P163" s="102">
        <f ca="1">IFERROR(IF((VLOOKUP($E163,'Adj NEA Backsheet'!$D$5:$CB$183,P$9,FALSE))="","",(VLOOKUP($E163,'Adj NEA Backsheet'!$D$5:$CB$183,P$9,FALSE))),"")</f>
        <v>26619.811551938219</v>
      </c>
      <c r="Q163" s="103">
        <f ca="1">IFERROR(IF((VLOOKUP($E163,'NEA Backsheet'!$D$5:$CB$183,Q$9,FALSE))="","",(VLOOKUP($E163,'NEA Backsheet'!$D$5:$CB$183,Q$9,FALSE))),"")</f>
        <v>28425.764237958563</v>
      </c>
      <c r="R163" s="194">
        <f ca="1">IFERROR(IF((VLOOKUP($E163,'NEA Backsheet'!$D$5:$CB$183,R$9,FALSE))="","",(VLOOKUP($E163,'NEA Backsheet'!$D$5:$CB$183,R$9,FALSE))),"")</f>
        <v>28274.278103764707</v>
      </c>
    </row>
    <row r="164" spans="1:18" ht="15" customHeight="1" x14ac:dyDescent="0.3">
      <c r="A164" s="41">
        <v>150</v>
      </c>
      <c r="B164" s="77" t="str">
        <f ca="1">IFERROR(IF((VLOOKUP($E164,'Org List'!$AJ$10:$AL$190,3,FALSE))="","",(VLOOKUP($E164,'Org List'!$AJ$10:$AL$190,3,FALSE))),"")</f>
        <v>North West Commissioning Region</v>
      </c>
      <c r="C164" s="78" t="str">
        <f ca="1">IFERROR(IF((VLOOKUP($E164,'Org List'!$AO$10:$AQ$190,3,FALSE))="","",(VLOOKUP($E164,'Org List'!$AO$10:$AQ$190,3,FALSE))),"")</f>
        <v>North West Region</v>
      </c>
      <c r="D164" s="93" t="str">
        <f ca="1">IFERROR(IF((VLOOKUP($E164,'Org List'!$AT$10:$AV$190,3,FALSE))="","",(VLOOKUP($E164,'Org List'!$AT$10:$AV$190,3,FALSE))),"")</f>
        <v>NHS England North West (Greater Manchester)</v>
      </c>
      <c r="E164" s="77" t="str">
        <f t="shared" ca="1" si="4"/>
        <v>E08000007</v>
      </c>
      <c r="F164" s="79" t="str">
        <f ca="1">IF(E164="","",VLOOKUP(E164,'Org List'!$J$9:$K$640,2,0))</f>
        <v>Stockport</v>
      </c>
      <c r="G164" s="100">
        <f ca="1">IFERROR(IF((VLOOKUP($E164,'Adj NEA Backsheet'!$D$5:$CB$183,G$9,FALSE))="","",(VLOOKUP($E164,'Adj NEA Backsheet'!$D$5:$CB$183,G$9,FALSE))),"")</f>
        <v>10747.601470643902</v>
      </c>
      <c r="H164" s="101">
        <f ca="1">IFERROR(IF((VLOOKUP($E164,'Adj NEA Backsheet'!$D$5:$CB$183,H$9,FALSE))="","",(VLOOKUP($E164,'Adj NEA Backsheet'!$D$5:$CB$183,H$9,FALSE))),"")</f>
        <v>10438.632751381798</v>
      </c>
      <c r="I164" s="101">
        <f ca="1">IFERROR(IF((VLOOKUP($E164,'Adj NEA Backsheet'!$D$5:$CB$183,I$9,FALSE))="","",(VLOOKUP($E164,'Adj NEA Backsheet'!$D$5:$CB$183,I$9,FALSE))),"")</f>
        <v>10938.004464013342</v>
      </c>
      <c r="J164" s="102">
        <f ca="1">IFERROR(IF((VLOOKUP($E164,'Adj NEA Backsheet'!$D$5:$CB$183,J$9,FALSE))="","",(VLOOKUP($E164,'Adj NEA Backsheet'!$D$5:$CB$183,J$9,FALSE))),"")</f>
        <v>10553.977270291758</v>
      </c>
      <c r="K164" s="100">
        <f ca="1">IFERROR(IF((VLOOKUP($E164,'Adj NEA Backsheet'!$D$5:$CB$183,K$9,FALSE))="","",(VLOOKUP($E164,'Adj NEA Backsheet'!$D$5:$CB$183,K$9,FALSE))),"")</f>
        <v>10397.858858142226</v>
      </c>
      <c r="L164" s="101">
        <f ca="1">IFERROR(IF((VLOOKUP($E164,'Adj NEA Backsheet'!$D$5:$CB$183,L$9,FALSE))="","",(VLOOKUP($E164,'Adj NEA Backsheet'!$D$5:$CB$183,L$9,FALSE))),"")</f>
        <v>10402.89379888417</v>
      </c>
      <c r="M164" s="101">
        <f ca="1">IFERROR(IF((VLOOKUP($E164,'Adj NEA Backsheet'!$D$5:$CB$183,M$9,FALSE))="","",(VLOOKUP($E164,'Adj NEA Backsheet'!$D$5:$CB$183,M$9,FALSE))),"")</f>
        <v>10882.021210172925</v>
      </c>
      <c r="N164" s="103">
        <f ca="1">IFERROR(IF((VLOOKUP($E164,'Adj NEA Backsheet'!$D$5:$CB$183,N$9,FALSE))="","",(VLOOKUP($E164,'Adj NEA Backsheet'!$D$5:$CB$183,N$9,FALSE))),"")</f>
        <v>10415.654466888556</v>
      </c>
      <c r="O164" s="151">
        <f ca="1">IFERROR(IF((VLOOKUP($E164,'Adj NEA Backsheet'!$D$5:$CB$183,O$9,FALSE))="","",(VLOOKUP($E164,'Adj NEA Backsheet'!$D$5:$CB$183,O$9,FALSE))),"")</f>
        <v>11043.964566315304</v>
      </c>
      <c r="P164" s="102">
        <f ca="1">IFERROR(IF((VLOOKUP($E164,'Adj NEA Backsheet'!$D$5:$CB$183,P$9,FALSE))="","",(VLOOKUP($E164,'Adj NEA Backsheet'!$D$5:$CB$183,P$9,FALSE))),"")</f>
        <v>10818.709156567455</v>
      </c>
      <c r="Q164" s="103">
        <f ca="1">IFERROR(IF((VLOOKUP($E164,'NEA Backsheet'!$D$5:$CB$183,Q$9,FALSE))="","",(VLOOKUP($E164,'NEA Backsheet'!$D$5:$CB$183,Q$9,FALSE))),"")</f>
        <v>10672.80254295898</v>
      </c>
      <c r="R164" s="194">
        <f ca="1">IFERROR(IF((VLOOKUP($E164,'NEA Backsheet'!$D$5:$CB$183,R$9,FALSE))="","",(VLOOKUP($E164,'NEA Backsheet'!$D$5:$CB$183,R$9,FALSE))),"")</f>
        <v>10674.887674411249</v>
      </c>
    </row>
    <row r="165" spans="1:18" ht="15" customHeight="1" x14ac:dyDescent="0.3">
      <c r="A165" s="41">
        <v>151</v>
      </c>
      <c r="B165" s="77" t="str">
        <f ca="1">IFERROR(IF((VLOOKUP($E165,'Org List'!$AJ$10:$AL$190,3,FALSE))="","",(VLOOKUP($E165,'Org List'!$AJ$10:$AL$190,3,FALSE))),"")</f>
        <v>North East and Yorkshire Commissioning Region</v>
      </c>
      <c r="C165" s="78" t="str">
        <f ca="1">IFERROR(IF((VLOOKUP($E165,'Org List'!$AO$10:$AQ$190,3,FALSE))="","",(VLOOKUP($E165,'Org List'!$AO$10:$AQ$190,3,FALSE))),"")</f>
        <v>North East Region</v>
      </c>
      <c r="D165" s="93" t="str">
        <f ca="1">IFERROR(IF((VLOOKUP($E165,'Org List'!$AT$10:$AV$190,3,FALSE))="","",(VLOOKUP($E165,'Org List'!$AT$10:$AV$190,3,FALSE))),"")</f>
        <v>NHS England North East and Yorkshire (Cumbria And North East)</v>
      </c>
      <c r="E165" s="77" t="str">
        <f t="shared" ca="1" si="4"/>
        <v>E06000004</v>
      </c>
      <c r="F165" s="79" t="str">
        <f ca="1">IF(E165="","",VLOOKUP(E165,'Org List'!$J$9:$K$640,2,0))</f>
        <v>Stockton-on-Tees</v>
      </c>
      <c r="G165" s="100">
        <f ca="1">IFERROR(IF((VLOOKUP($E165,'Adj NEA Backsheet'!$D$5:$CB$183,G$9,FALSE))="","",(VLOOKUP($E165,'Adj NEA Backsheet'!$D$5:$CB$183,G$9,FALSE))),"")</f>
        <v>6707.8455234799048</v>
      </c>
      <c r="H165" s="101">
        <f ca="1">IFERROR(IF((VLOOKUP($E165,'Adj NEA Backsheet'!$D$5:$CB$183,H$9,FALSE))="","",(VLOOKUP($E165,'Adj NEA Backsheet'!$D$5:$CB$183,H$9,FALSE))),"")</f>
        <v>6654.8055585715265</v>
      </c>
      <c r="I165" s="101">
        <f ca="1">IFERROR(IF((VLOOKUP($E165,'Adj NEA Backsheet'!$D$5:$CB$183,I$9,FALSE))="","",(VLOOKUP($E165,'Adj NEA Backsheet'!$D$5:$CB$183,I$9,FALSE))),"")</f>
        <v>6961.4050879221031</v>
      </c>
      <c r="J165" s="102">
        <f ca="1">IFERROR(IF((VLOOKUP($E165,'Adj NEA Backsheet'!$D$5:$CB$183,J$9,FALSE))="","",(VLOOKUP($E165,'Adj NEA Backsheet'!$D$5:$CB$183,J$9,FALSE))),"")</f>
        <v>6957.1534967831958</v>
      </c>
      <c r="K165" s="100">
        <f ca="1">IFERROR(IF((VLOOKUP($E165,'Adj NEA Backsheet'!$D$5:$CB$183,K$9,FALSE))="","",(VLOOKUP($E165,'Adj NEA Backsheet'!$D$5:$CB$183,K$9,FALSE))),"")</f>
        <v>7013.84809260375</v>
      </c>
      <c r="L165" s="101">
        <f ca="1">IFERROR(IF((VLOOKUP($E165,'Adj NEA Backsheet'!$D$5:$CB$183,L$9,FALSE))="","",(VLOOKUP($E165,'Adj NEA Backsheet'!$D$5:$CB$183,L$9,FALSE))),"")</f>
        <v>6898.1868004613025</v>
      </c>
      <c r="M165" s="101">
        <f ca="1">IFERROR(IF((VLOOKUP($E165,'Adj NEA Backsheet'!$D$5:$CB$183,M$9,FALSE))="","",(VLOOKUP($E165,'Adj NEA Backsheet'!$D$5:$CB$183,M$9,FALSE))),"")</f>
        <v>7170.3404579825019</v>
      </c>
      <c r="N165" s="103">
        <f ca="1">IFERROR(IF((VLOOKUP($E165,'Adj NEA Backsheet'!$D$5:$CB$183,N$9,FALSE))="","",(VLOOKUP($E165,'Adj NEA Backsheet'!$D$5:$CB$183,N$9,FALSE))),"")</f>
        <v>7216.1861685550484</v>
      </c>
      <c r="O165" s="151">
        <f ca="1">IFERROR(IF((VLOOKUP($E165,'Adj NEA Backsheet'!$D$5:$CB$183,O$9,FALSE))="","",(VLOOKUP($E165,'Adj NEA Backsheet'!$D$5:$CB$183,O$9,FALSE))),"")</f>
        <v>7168.6731890111496</v>
      </c>
      <c r="P165" s="102">
        <f ca="1">IFERROR(IF((VLOOKUP($E165,'Adj NEA Backsheet'!$D$5:$CB$183,P$9,FALSE))="","",(VLOOKUP($E165,'Adj NEA Backsheet'!$D$5:$CB$183,P$9,FALSE))),"")</f>
        <v>7043.2819722631575</v>
      </c>
      <c r="Q165" s="103">
        <f ca="1">IFERROR(IF((VLOOKUP($E165,'NEA Backsheet'!$D$5:$CB$183,Q$9,FALSE))="","",(VLOOKUP($E165,'NEA Backsheet'!$D$5:$CB$183,Q$9,FALSE))),"")</f>
        <v>7177.2437964783385</v>
      </c>
      <c r="R165" s="194">
        <f ca="1">IFERROR(IF((VLOOKUP($E165,'NEA Backsheet'!$D$5:$CB$183,R$9,FALSE))="","",(VLOOKUP($E165,'NEA Backsheet'!$D$5:$CB$183,R$9,FALSE))),"")</f>
        <v>7639.6254404516058</v>
      </c>
    </row>
    <row r="166" spans="1:18" ht="15" customHeight="1" x14ac:dyDescent="0.3">
      <c r="A166" s="41">
        <v>152</v>
      </c>
      <c r="B166" s="77" t="str">
        <f ca="1">IFERROR(IF((VLOOKUP($E166,'Org List'!$AJ$10:$AL$190,3,FALSE))="","",(VLOOKUP($E166,'Org List'!$AJ$10:$AL$190,3,FALSE))),"")</f>
        <v>Midlands Commissioning Region</v>
      </c>
      <c r="C166" s="78" t="str">
        <f ca="1">IFERROR(IF((VLOOKUP($E166,'Org List'!$AO$10:$AQ$190,3,FALSE))="","",(VLOOKUP($E166,'Org List'!$AO$10:$AQ$190,3,FALSE))),"")</f>
        <v>West Midlands Region</v>
      </c>
      <c r="D166" s="93" t="str">
        <f ca="1">IFERROR(IF((VLOOKUP($E166,'Org List'!$AT$10:$AV$190,3,FALSE))="","",(VLOOKUP($E166,'Org List'!$AT$10:$AV$190,3,FALSE))),"")</f>
        <v>NHS England Midlands (North Midlands)</v>
      </c>
      <c r="E166" s="77" t="str">
        <f t="shared" ca="1" si="4"/>
        <v>E06000021</v>
      </c>
      <c r="F166" s="79" t="str">
        <f ca="1">IF(E166="","",VLOOKUP(E166,'Org List'!$J$9:$K$640,2,0))</f>
        <v>Stoke-on-Trent</v>
      </c>
      <c r="G166" s="100">
        <f ca="1">IFERROR(IF((VLOOKUP($E166,'Adj NEA Backsheet'!$D$5:$CB$183,G$9,FALSE))="","",(VLOOKUP($E166,'Adj NEA Backsheet'!$D$5:$CB$183,G$9,FALSE))),"")</f>
        <v>8901.341477753127</v>
      </c>
      <c r="H166" s="101">
        <f ca="1">IFERROR(IF((VLOOKUP($E166,'Adj NEA Backsheet'!$D$5:$CB$183,H$9,FALSE))="","",(VLOOKUP($E166,'Adj NEA Backsheet'!$D$5:$CB$183,H$9,FALSE))),"")</f>
        <v>8851.9665393866981</v>
      </c>
      <c r="I166" s="101">
        <f ca="1">IFERROR(IF((VLOOKUP($E166,'Adj NEA Backsheet'!$D$5:$CB$183,I$9,FALSE))="","",(VLOOKUP($E166,'Adj NEA Backsheet'!$D$5:$CB$183,I$9,FALSE))),"")</f>
        <v>9016.7624587671526</v>
      </c>
      <c r="J166" s="102">
        <f ca="1">IFERROR(IF((VLOOKUP($E166,'Adj NEA Backsheet'!$D$5:$CB$183,J$9,FALSE))="","",(VLOOKUP($E166,'Adj NEA Backsheet'!$D$5:$CB$183,J$9,FALSE))),"")</f>
        <v>9480.4209989553437</v>
      </c>
      <c r="K166" s="100">
        <f ca="1">IFERROR(IF((VLOOKUP($E166,'Adj NEA Backsheet'!$D$5:$CB$183,K$9,FALSE))="","",(VLOOKUP($E166,'Adj NEA Backsheet'!$D$5:$CB$183,K$9,FALSE))),"")</f>
        <v>9195.9538828541336</v>
      </c>
      <c r="L166" s="101">
        <f ca="1">IFERROR(IF((VLOOKUP($E166,'Adj NEA Backsheet'!$D$5:$CB$183,L$9,FALSE))="","",(VLOOKUP($E166,'Adj NEA Backsheet'!$D$5:$CB$183,L$9,FALSE))),"")</f>
        <v>9296.9316196413256</v>
      </c>
      <c r="M166" s="101">
        <f ca="1">IFERROR(IF((VLOOKUP($E166,'Adj NEA Backsheet'!$D$5:$CB$183,M$9,FALSE))="","",(VLOOKUP($E166,'Adj NEA Backsheet'!$D$5:$CB$183,M$9,FALSE))),"")</f>
        <v>9296.9316196413274</v>
      </c>
      <c r="N166" s="103">
        <f ca="1">IFERROR(IF((VLOOKUP($E166,'Adj NEA Backsheet'!$D$5:$CB$183,N$9,FALSE))="","",(VLOOKUP($E166,'Adj NEA Backsheet'!$D$5:$CB$183,N$9,FALSE))),"")</f>
        <v>9099.5166286822077</v>
      </c>
      <c r="O166" s="151">
        <f ca="1">IFERROR(IF((VLOOKUP($E166,'Adj NEA Backsheet'!$D$5:$CB$183,O$9,FALSE))="","",(VLOOKUP($E166,'Adj NEA Backsheet'!$D$5:$CB$183,O$9,FALSE))),"")</f>
        <v>9973.5854003515706</v>
      </c>
      <c r="P166" s="102">
        <f ca="1">IFERROR(IF((VLOOKUP($E166,'Adj NEA Backsheet'!$D$5:$CB$183,P$9,FALSE))="","",(VLOOKUP($E166,'Adj NEA Backsheet'!$D$5:$CB$183,P$9,FALSE))),"")</f>
        <v>10424.714546132211</v>
      </c>
      <c r="Q166" s="103">
        <f ca="1">IFERROR(IF((VLOOKUP($E166,'NEA Backsheet'!$D$5:$CB$183,Q$9,FALSE))="","",(VLOOKUP($E166,'NEA Backsheet'!$D$5:$CB$183,Q$9,FALSE))),"")</f>
        <v>11319.790797876669</v>
      </c>
      <c r="R166" s="194">
        <f ca="1">IFERROR(IF((VLOOKUP($E166,'NEA Backsheet'!$D$5:$CB$183,R$9,FALSE))="","",(VLOOKUP($E166,'NEA Backsheet'!$D$5:$CB$183,R$9,FALSE))),"")</f>
        <v>11061.460746951267</v>
      </c>
    </row>
    <row r="167" spans="1:18" ht="15" customHeight="1" x14ac:dyDescent="0.3">
      <c r="A167" s="41">
        <v>153</v>
      </c>
      <c r="B167" s="77" t="str">
        <f ca="1">IFERROR(IF((VLOOKUP($E167,'Org List'!$AJ$10:$AL$190,3,FALSE))="","",(VLOOKUP($E167,'Org List'!$AJ$10:$AL$190,3,FALSE))),"")</f>
        <v>East of England Commissioning Region</v>
      </c>
      <c r="C167" s="78" t="str">
        <f ca="1">IFERROR(IF((VLOOKUP($E167,'Org List'!$AO$10:$AQ$190,3,FALSE))="","",(VLOOKUP($E167,'Org List'!$AO$10:$AQ$190,3,FALSE))),"")</f>
        <v>East Region</v>
      </c>
      <c r="D167" s="93" t="str">
        <f ca="1">IFERROR(IF((VLOOKUP($E167,'Org List'!$AT$10:$AV$190,3,FALSE))="","",(VLOOKUP($E167,'Org List'!$AT$10:$AV$190,3,FALSE))),"")</f>
        <v>NHS England East (East)</v>
      </c>
      <c r="E167" s="77" t="str">
        <f t="shared" ca="1" si="4"/>
        <v>E10000029</v>
      </c>
      <c r="F167" s="79" t="str">
        <f ca="1">IF(E167="","",VLOOKUP(E167,'Org List'!$J$9:$K$640,2,0))</f>
        <v>Suffolk</v>
      </c>
      <c r="G167" s="100">
        <f ca="1">IFERROR(IF((VLOOKUP($E167,'Adj NEA Backsheet'!$D$5:$CB$183,G$9,FALSE))="","",(VLOOKUP($E167,'Adj NEA Backsheet'!$D$5:$CB$183,G$9,FALSE))),"")</f>
        <v>18691.394452551976</v>
      </c>
      <c r="H167" s="101">
        <f ca="1">IFERROR(IF((VLOOKUP($E167,'Adj NEA Backsheet'!$D$5:$CB$183,H$9,FALSE))="","",(VLOOKUP($E167,'Adj NEA Backsheet'!$D$5:$CB$183,H$9,FALSE))),"")</f>
        <v>18308.897747489333</v>
      </c>
      <c r="I167" s="101">
        <f ca="1">IFERROR(IF((VLOOKUP($E167,'Adj NEA Backsheet'!$D$5:$CB$183,I$9,FALSE))="","",(VLOOKUP($E167,'Adj NEA Backsheet'!$D$5:$CB$183,I$9,FALSE))),"")</f>
        <v>19088.012471373637</v>
      </c>
      <c r="J167" s="102">
        <f ca="1">IFERROR(IF((VLOOKUP($E167,'Adj NEA Backsheet'!$D$5:$CB$183,J$9,FALSE))="","",(VLOOKUP($E167,'Adj NEA Backsheet'!$D$5:$CB$183,J$9,FALSE))),"")</f>
        <v>19347.551865056841</v>
      </c>
      <c r="K167" s="100">
        <f ca="1">IFERROR(IF((VLOOKUP($E167,'Adj NEA Backsheet'!$D$5:$CB$183,K$9,FALSE))="","",(VLOOKUP($E167,'Adj NEA Backsheet'!$D$5:$CB$183,K$9,FALSE))),"")</f>
        <v>19200.51019695928</v>
      </c>
      <c r="L167" s="101">
        <f ca="1">IFERROR(IF((VLOOKUP($E167,'Adj NEA Backsheet'!$D$5:$CB$183,L$9,FALSE))="","",(VLOOKUP($E167,'Adj NEA Backsheet'!$D$5:$CB$183,L$9,FALSE))),"")</f>
        <v>18740.054368897319</v>
      </c>
      <c r="M167" s="101">
        <f ca="1">IFERROR(IF((VLOOKUP($E167,'Adj NEA Backsheet'!$D$5:$CB$183,M$9,FALSE))="","",(VLOOKUP($E167,'Adj NEA Backsheet'!$D$5:$CB$183,M$9,FALSE))),"")</f>
        <v>19997.357475156659</v>
      </c>
      <c r="N167" s="103">
        <f ca="1">IFERROR(IF((VLOOKUP($E167,'Adj NEA Backsheet'!$D$5:$CB$183,N$9,FALSE))="","",(VLOOKUP($E167,'Adj NEA Backsheet'!$D$5:$CB$183,N$9,FALSE))),"")</f>
        <v>20140.254746193375</v>
      </c>
      <c r="O167" s="151">
        <f ca="1">IFERROR(IF((VLOOKUP($E167,'Adj NEA Backsheet'!$D$5:$CB$183,O$9,FALSE))="","",(VLOOKUP($E167,'Adj NEA Backsheet'!$D$5:$CB$183,O$9,FALSE))),"")</f>
        <v>18707.075727605246</v>
      </c>
      <c r="P167" s="102">
        <f ca="1">IFERROR(IF((VLOOKUP($E167,'Adj NEA Backsheet'!$D$5:$CB$183,P$9,FALSE))="","",(VLOOKUP($E167,'Adj NEA Backsheet'!$D$5:$CB$183,P$9,FALSE))),"")</f>
        <v>18684.703243920587</v>
      </c>
      <c r="Q167" s="103">
        <f ca="1">IFERROR(IF((VLOOKUP($E167,'NEA Backsheet'!$D$5:$CB$183,Q$9,FALSE))="","",(VLOOKUP($E167,'NEA Backsheet'!$D$5:$CB$183,Q$9,FALSE))),"")</f>
        <v>20091.127311497719</v>
      </c>
      <c r="R167" s="194">
        <f ca="1">IFERROR(IF((VLOOKUP($E167,'NEA Backsheet'!$D$5:$CB$183,R$9,FALSE))="","",(VLOOKUP($E167,'NEA Backsheet'!$D$5:$CB$183,R$9,FALSE))),"")</f>
        <v>20446.31373971478</v>
      </c>
    </row>
    <row r="168" spans="1:18" ht="15" customHeight="1" x14ac:dyDescent="0.3">
      <c r="A168" s="41">
        <v>154</v>
      </c>
      <c r="B168" s="77" t="str">
        <f ca="1">IFERROR(IF((VLOOKUP($E168,'Org List'!$AJ$10:$AL$190,3,FALSE))="","",(VLOOKUP($E168,'Org List'!$AJ$10:$AL$190,3,FALSE))),"")</f>
        <v>North East and Yorkshire Commissioning Region</v>
      </c>
      <c r="C168" s="78" t="str">
        <f ca="1">IFERROR(IF((VLOOKUP($E168,'Org List'!$AO$10:$AQ$190,3,FALSE))="","",(VLOOKUP($E168,'Org List'!$AO$10:$AQ$190,3,FALSE))),"")</f>
        <v>North East Region</v>
      </c>
      <c r="D168" s="93" t="str">
        <f ca="1">IFERROR(IF((VLOOKUP($E168,'Org List'!$AT$10:$AV$190,3,FALSE))="","",(VLOOKUP($E168,'Org List'!$AT$10:$AV$190,3,FALSE))),"")</f>
        <v>NHS England North East and Yorkshire (Cumbria And North East)</v>
      </c>
      <c r="E168" s="77" t="str">
        <f t="shared" ca="1" si="4"/>
        <v>E08000024</v>
      </c>
      <c r="F168" s="79" t="str">
        <f ca="1">IF(E168="","",VLOOKUP(E168,'Org List'!$J$9:$K$640,2,0))</f>
        <v>Sunderland</v>
      </c>
      <c r="G168" s="100">
        <f ca="1">IFERROR(IF((VLOOKUP($E168,'Adj NEA Backsheet'!$D$5:$CB$183,G$9,FALSE))="","",(VLOOKUP($E168,'Adj NEA Backsheet'!$D$5:$CB$183,G$9,FALSE))),"")</f>
        <v>8115.5248656257454</v>
      </c>
      <c r="H168" s="101">
        <f ca="1">IFERROR(IF((VLOOKUP($E168,'Adj NEA Backsheet'!$D$5:$CB$183,H$9,FALSE))="","",(VLOOKUP($E168,'Adj NEA Backsheet'!$D$5:$CB$183,H$9,FALSE))),"")</f>
        <v>8025.4957766273328</v>
      </c>
      <c r="I168" s="101">
        <f ca="1">IFERROR(IF((VLOOKUP($E168,'Adj NEA Backsheet'!$D$5:$CB$183,I$9,FALSE))="","",(VLOOKUP($E168,'Adj NEA Backsheet'!$D$5:$CB$183,I$9,FALSE))),"")</f>
        <v>8810.1363306696876</v>
      </c>
      <c r="J168" s="102">
        <f ca="1">IFERROR(IF((VLOOKUP($E168,'Adj NEA Backsheet'!$D$5:$CB$183,J$9,FALSE))="","",(VLOOKUP($E168,'Adj NEA Backsheet'!$D$5:$CB$183,J$9,FALSE))),"")</f>
        <v>8726.139955238581</v>
      </c>
      <c r="K168" s="100">
        <f ca="1">IFERROR(IF((VLOOKUP($E168,'Adj NEA Backsheet'!$D$5:$CB$183,K$9,FALSE))="","",(VLOOKUP($E168,'Adj NEA Backsheet'!$D$5:$CB$183,K$9,FALSE))),"")</f>
        <v>8449.3213072615545</v>
      </c>
      <c r="L168" s="101">
        <f ca="1">IFERROR(IF((VLOOKUP($E168,'Adj NEA Backsheet'!$D$5:$CB$183,L$9,FALSE))="","",(VLOOKUP($E168,'Adj NEA Backsheet'!$D$5:$CB$183,L$9,FALSE))),"")</f>
        <v>8400.6923217346466</v>
      </c>
      <c r="M168" s="101">
        <f ca="1">IFERROR(IF((VLOOKUP($E168,'Adj NEA Backsheet'!$D$5:$CB$183,M$9,FALSE))="","",(VLOOKUP($E168,'Adj NEA Backsheet'!$D$5:$CB$183,M$9,FALSE))),"")</f>
        <v>8780.0527375170423</v>
      </c>
      <c r="N168" s="103">
        <f ca="1">IFERROR(IF((VLOOKUP($E168,'Adj NEA Backsheet'!$D$5:$CB$183,N$9,FALSE))="","",(VLOOKUP($E168,'Adj NEA Backsheet'!$D$5:$CB$183,N$9,FALSE))),"")</f>
        <v>8770.9931159715525</v>
      </c>
      <c r="O168" s="151">
        <f ca="1">IFERROR(IF((VLOOKUP($E168,'Adj NEA Backsheet'!$D$5:$CB$183,O$9,FALSE))="","",(VLOOKUP($E168,'Adj NEA Backsheet'!$D$5:$CB$183,O$9,FALSE))),"")</f>
        <v>8641.9019397029206</v>
      </c>
      <c r="P168" s="102">
        <f ca="1">IFERROR(IF((VLOOKUP($E168,'Adj NEA Backsheet'!$D$5:$CB$183,P$9,FALSE))="","",(VLOOKUP($E168,'Adj NEA Backsheet'!$D$5:$CB$183,P$9,FALSE))),"")</f>
        <v>8487.6820263446807</v>
      </c>
      <c r="Q168" s="103">
        <f ca="1">IFERROR(IF((VLOOKUP($E168,'NEA Backsheet'!$D$5:$CB$183,Q$9,FALSE))="","",(VLOOKUP($E168,'NEA Backsheet'!$D$5:$CB$183,Q$9,FALSE))),"")</f>
        <v>8703.3921312576622</v>
      </c>
      <c r="R168" s="194">
        <f ca="1">IFERROR(IF((VLOOKUP($E168,'NEA Backsheet'!$D$5:$CB$183,R$9,FALSE))="","",(VLOOKUP($E168,'NEA Backsheet'!$D$5:$CB$183,R$9,FALSE))),"")</f>
        <v>8796.9408945358664</v>
      </c>
    </row>
    <row r="169" spans="1:18" ht="15" customHeight="1" x14ac:dyDescent="0.3">
      <c r="A169" s="41">
        <v>155</v>
      </c>
      <c r="B169" s="77" t="str">
        <f ca="1">IFERROR(IF((VLOOKUP($E169,'Org List'!$AJ$10:$AL$190,3,FALSE))="","",(VLOOKUP($E169,'Org List'!$AJ$10:$AL$190,3,FALSE))),"")</f>
        <v>South East England Commissioning Region</v>
      </c>
      <c r="C169" s="78" t="str">
        <f ca="1">IFERROR(IF((VLOOKUP($E169,'Org List'!$AO$10:$AQ$190,3,FALSE))="","",(VLOOKUP($E169,'Org List'!$AO$10:$AQ$190,3,FALSE))),"")</f>
        <v>South East Region</v>
      </c>
      <c r="D169" s="93" t="str">
        <f ca="1">IFERROR(IF((VLOOKUP($E169,'Org List'!$AT$10:$AV$190,3,FALSE))="","",(VLOOKUP($E169,'Org List'!$AT$10:$AV$190,3,FALSE))),"")</f>
        <v>NHS England South East (Kent, Surrey and Sussex)</v>
      </c>
      <c r="E169" s="77" t="str">
        <f t="shared" ca="1" si="4"/>
        <v>E10000030</v>
      </c>
      <c r="F169" s="79" t="str">
        <f ca="1">IF(E169="","",VLOOKUP(E169,'Org List'!$J$9:$K$640,2,0))</f>
        <v>Surrey</v>
      </c>
      <c r="G169" s="100">
        <f ca="1">IFERROR(IF((VLOOKUP($E169,'Adj NEA Backsheet'!$D$5:$CB$183,G$9,FALSE))="","",(VLOOKUP($E169,'Adj NEA Backsheet'!$D$5:$CB$183,G$9,FALSE))),"")</f>
        <v>28410.439663008216</v>
      </c>
      <c r="H169" s="101">
        <f ca="1">IFERROR(IF((VLOOKUP($E169,'Adj NEA Backsheet'!$D$5:$CB$183,H$9,FALSE))="","",(VLOOKUP($E169,'Adj NEA Backsheet'!$D$5:$CB$183,H$9,FALSE))),"")</f>
        <v>28318.810560567854</v>
      </c>
      <c r="I169" s="101">
        <f ca="1">IFERROR(IF((VLOOKUP($E169,'Adj NEA Backsheet'!$D$5:$CB$183,I$9,FALSE))="","",(VLOOKUP($E169,'Adj NEA Backsheet'!$D$5:$CB$183,I$9,FALSE))),"")</f>
        <v>29457.772475587255</v>
      </c>
      <c r="J169" s="102">
        <f ca="1">IFERROR(IF((VLOOKUP($E169,'Adj NEA Backsheet'!$D$5:$CB$183,J$9,FALSE))="","",(VLOOKUP($E169,'Adj NEA Backsheet'!$D$5:$CB$183,J$9,FALSE))),"")</f>
        <v>29241.167226275291</v>
      </c>
      <c r="K169" s="100">
        <f ca="1">IFERROR(IF((VLOOKUP($E169,'Adj NEA Backsheet'!$D$5:$CB$183,K$9,FALSE))="","",(VLOOKUP($E169,'Adj NEA Backsheet'!$D$5:$CB$183,K$9,FALSE))),"")</f>
        <v>28762.556733643571</v>
      </c>
      <c r="L169" s="101">
        <f ca="1">IFERROR(IF((VLOOKUP($E169,'Adj NEA Backsheet'!$D$5:$CB$183,L$9,FALSE))="","",(VLOOKUP($E169,'Adj NEA Backsheet'!$D$5:$CB$183,L$9,FALSE))),"")</f>
        <v>28392.211600268151</v>
      </c>
      <c r="M169" s="101">
        <f ca="1">IFERROR(IF((VLOOKUP($E169,'Adj NEA Backsheet'!$D$5:$CB$183,M$9,FALSE))="","",(VLOOKUP($E169,'Adj NEA Backsheet'!$D$5:$CB$183,M$9,FALSE))),"")</f>
        <v>29134.06850450809</v>
      </c>
      <c r="N169" s="103">
        <f ca="1">IFERROR(IF((VLOOKUP($E169,'Adj NEA Backsheet'!$D$5:$CB$183,N$9,FALSE))="","",(VLOOKUP($E169,'Adj NEA Backsheet'!$D$5:$CB$183,N$9,FALSE))),"")</f>
        <v>28569.393384717769</v>
      </c>
      <c r="O169" s="151">
        <f ca="1">IFERROR(IF((VLOOKUP($E169,'Adj NEA Backsheet'!$D$5:$CB$183,O$9,FALSE))="","",(VLOOKUP($E169,'Adj NEA Backsheet'!$D$5:$CB$183,O$9,FALSE))),"")</f>
        <v>28503.611239837715</v>
      </c>
      <c r="P169" s="102">
        <f ca="1">IFERROR(IF((VLOOKUP($E169,'Adj NEA Backsheet'!$D$5:$CB$183,P$9,FALSE))="","",(VLOOKUP($E169,'Adj NEA Backsheet'!$D$5:$CB$183,P$9,FALSE))),"")</f>
        <v>28512.212376150004</v>
      </c>
      <c r="Q169" s="103">
        <f ca="1">IFERROR(IF((VLOOKUP($E169,'NEA Backsheet'!$D$5:$CB$183,Q$9,FALSE))="","",(VLOOKUP($E169,'NEA Backsheet'!$D$5:$CB$183,Q$9,FALSE))),"")</f>
        <v>30359.047863433374</v>
      </c>
      <c r="R169" s="194">
        <f ca="1">IFERROR(IF((VLOOKUP($E169,'NEA Backsheet'!$D$5:$CB$183,R$9,FALSE))="","",(VLOOKUP($E169,'NEA Backsheet'!$D$5:$CB$183,R$9,FALSE))),"")</f>
        <v>30500.508372574233</v>
      </c>
    </row>
    <row r="170" spans="1:18" ht="15" customHeight="1" x14ac:dyDescent="0.3">
      <c r="A170" s="41">
        <v>156</v>
      </c>
      <c r="B170" s="77" t="str">
        <f ca="1">IFERROR(IF((VLOOKUP($E170,'Org List'!$AJ$10:$AL$190,3,FALSE))="","",(VLOOKUP($E170,'Org List'!$AJ$10:$AL$190,3,FALSE))),"")</f>
        <v>London Commissioning Region</v>
      </c>
      <c r="C170" s="78" t="str">
        <f ca="1">IFERROR(IF((VLOOKUP($E170,'Org List'!$AO$10:$AQ$190,3,FALSE))="","",(VLOOKUP($E170,'Org List'!$AO$10:$AQ$190,3,FALSE))),"")</f>
        <v>London Region</v>
      </c>
      <c r="D170" s="93" t="str">
        <f ca="1">IFERROR(IF((VLOOKUP($E170,'Org List'!$AT$10:$AV$190,3,FALSE))="","",(VLOOKUP($E170,'Org List'!$AT$10:$AV$190,3,FALSE))),"")</f>
        <v>NHS England London</v>
      </c>
      <c r="E170" s="77" t="str">
        <f t="shared" ca="1" si="4"/>
        <v>E09000029</v>
      </c>
      <c r="F170" s="79" t="str">
        <f ca="1">IF(E170="","",VLOOKUP(E170,'Org List'!$J$9:$K$640,2,0))</f>
        <v>Sutton</v>
      </c>
      <c r="G170" s="100">
        <f ca="1">IFERROR(IF((VLOOKUP($E170,'Adj NEA Backsheet'!$D$5:$CB$183,G$9,FALSE))="","",(VLOOKUP($E170,'Adj NEA Backsheet'!$D$5:$CB$183,G$9,FALSE))),"")</f>
        <v>5787.3872733522285</v>
      </c>
      <c r="H170" s="101">
        <f ca="1">IFERROR(IF((VLOOKUP($E170,'Adj NEA Backsheet'!$D$5:$CB$183,H$9,FALSE))="","",(VLOOKUP($E170,'Adj NEA Backsheet'!$D$5:$CB$183,H$9,FALSE))),"")</f>
        <v>5765.1371804898572</v>
      </c>
      <c r="I170" s="101">
        <f ca="1">IFERROR(IF((VLOOKUP($E170,'Adj NEA Backsheet'!$D$5:$CB$183,I$9,FALSE))="","",(VLOOKUP($E170,'Adj NEA Backsheet'!$D$5:$CB$183,I$9,FALSE))),"")</f>
        <v>5864.9370717433985</v>
      </c>
      <c r="J170" s="102">
        <f ca="1">IFERROR(IF((VLOOKUP($E170,'Adj NEA Backsheet'!$D$5:$CB$183,J$9,FALSE))="","",(VLOOKUP($E170,'Adj NEA Backsheet'!$D$5:$CB$183,J$9,FALSE))),"")</f>
        <v>5832.3728875250154</v>
      </c>
      <c r="K170" s="100">
        <f ca="1">IFERROR(IF((VLOOKUP($E170,'Adj NEA Backsheet'!$D$5:$CB$183,K$9,FALSE))="","",(VLOOKUP($E170,'Adj NEA Backsheet'!$D$5:$CB$183,K$9,FALSE))),"")</f>
        <v>5866.9125566114853</v>
      </c>
      <c r="L170" s="101">
        <f ca="1">IFERROR(IF((VLOOKUP($E170,'Adj NEA Backsheet'!$D$5:$CB$183,L$9,FALSE))="","",(VLOOKUP($E170,'Adj NEA Backsheet'!$D$5:$CB$183,L$9,FALSE))),"")</f>
        <v>5872.521697083841</v>
      </c>
      <c r="M170" s="101">
        <f ca="1">IFERROR(IF((VLOOKUP($E170,'Adj NEA Backsheet'!$D$5:$CB$183,M$9,FALSE))="","",(VLOOKUP($E170,'Adj NEA Backsheet'!$D$5:$CB$183,M$9,FALSE))),"")</f>
        <v>5934.0836709452688</v>
      </c>
      <c r="N170" s="103">
        <f ca="1">IFERROR(IF((VLOOKUP($E170,'Adj NEA Backsheet'!$D$5:$CB$183,N$9,FALSE))="","",(VLOOKUP($E170,'Adj NEA Backsheet'!$D$5:$CB$183,N$9,FALSE))),"")</f>
        <v>5783.260700375241</v>
      </c>
      <c r="O170" s="151">
        <f ca="1">IFERROR(IF((VLOOKUP($E170,'Adj NEA Backsheet'!$D$5:$CB$183,O$9,FALSE))="","",(VLOOKUP($E170,'Adj NEA Backsheet'!$D$5:$CB$183,O$9,FALSE))),"")</f>
        <v>5710.7530204978648</v>
      </c>
      <c r="P170" s="102">
        <f ca="1">IFERROR(IF((VLOOKUP($E170,'Adj NEA Backsheet'!$D$5:$CB$183,P$9,FALSE))="","",(VLOOKUP($E170,'Adj NEA Backsheet'!$D$5:$CB$183,P$9,FALSE))),"")</f>
        <v>6005.7235039268144</v>
      </c>
      <c r="Q170" s="103">
        <f ca="1">IFERROR(IF((VLOOKUP($E170,'NEA Backsheet'!$D$5:$CB$183,Q$9,FALSE))="","",(VLOOKUP($E170,'NEA Backsheet'!$D$5:$CB$183,Q$9,FALSE))),"")</f>
        <v>6190.5117466162701</v>
      </c>
      <c r="R170" s="194">
        <f ca="1">IFERROR(IF((VLOOKUP($E170,'NEA Backsheet'!$D$5:$CB$183,R$9,FALSE))="","",(VLOOKUP($E170,'NEA Backsheet'!$D$5:$CB$183,R$9,FALSE))),"")</f>
        <v>6298.1647703085373</v>
      </c>
    </row>
    <row r="171" spans="1:18" ht="15" customHeight="1" x14ac:dyDescent="0.3">
      <c r="A171" s="41">
        <v>157</v>
      </c>
      <c r="B171" s="77" t="str">
        <f ca="1">IFERROR(IF((VLOOKUP($E171,'Org List'!$AJ$10:$AL$190,3,FALSE))="","",(VLOOKUP($E171,'Org List'!$AJ$10:$AL$190,3,FALSE))),"")</f>
        <v>South West England Commissioning Region</v>
      </c>
      <c r="C171" s="78" t="str">
        <f ca="1">IFERROR(IF((VLOOKUP($E171,'Org List'!$AO$10:$AQ$190,3,FALSE))="","",(VLOOKUP($E171,'Org List'!$AO$10:$AQ$190,3,FALSE))),"")</f>
        <v>South West Region</v>
      </c>
      <c r="D171" s="93" t="str">
        <f ca="1">IFERROR(IF((VLOOKUP($E171,'Org List'!$AT$10:$AV$190,3,FALSE))="","",(VLOOKUP($E171,'Org List'!$AT$10:$AV$190,3,FALSE))),"")</f>
        <v>NHS England South West (South West North)</v>
      </c>
      <c r="E171" s="77" t="str">
        <f t="shared" ca="1" si="4"/>
        <v>E06000030</v>
      </c>
      <c r="F171" s="79" t="str">
        <f ca="1">IF(E171="","",VLOOKUP(E171,'Org List'!$J$9:$K$640,2,0))</f>
        <v>Swindon</v>
      </c>
      <c r="G171" s="100">
        <f ca="1">IFERROR(IF((VLOOKUP($E171,'Adj NEA Backsheet'!$D$5:$CB$183,G$9,FALSE))="","",(VLOOKUP($E171,'Adj NEA Backsheet'!$D$5:$CB$183,G$9,FALSE))),"")</f>
        <v>6312.4833780179215</v>
      </c>
      <c r="H171" s="101">
        <f ca="1">IFERROR(IF((VLOOKUP($E171,'Adj NEA Backsheet'!$D$5:$CB$183,H$9,FALSE))="","",(VLOOKUP($E171,'Adj NEA Backsheet'!$D$5:$CB$183,H$9,FALSE))),"")</f>
        <v>6561.2878738273366</v>
      </c>
      <c r="I171" s="101">
        <f ca="1">IFERROR(IF((VLOOKUP($E171,'Adj NEA Backsheet'!$D$5:$CB$183,I$9,FALSE))="","",(VLOOKUP($E171,'Adj NEA Backsheet'!$D$5:$CB$183,I$9,FALSE))),"")</f>
        <v>7037.3947253014649</v>
      </c>
      <c r="J171" s="102">
        <f ca="1">IFERROR(IF((VLOOKUP($E171,'Adj NEA Backsheet'!$D$5:$CB$183,J$9,FALSE))="","",(VLOOKUP($E171,'Adj NEA Backsheet'!$D$5:$CB$183,J$9,FALSE))),"")</f>
        <v>7269.721443220712</v>
      </c>
      <c r="K171" s="100">
        <f ca="1">IFERROR(IF((VLOOKUP($E171,'Adj NEA Backsheet'!$D$5:$CB$183,K$9,FALSE))="","",(VLOOKUP($E171,'Adj NEA Backsheet'!$D$5:$CB$183,K$9,FALSE))),"")</f>
        <v>6565.8346069635863</v>
      </c>
      <c r="L171" s="101">
        <f ca="1">IFERROR(IF((VLOOKUP($E171,'Adj NEA Backsheet'!$D$5:$CB$183,L$9,FALSE))="","",(VLOOKUP($E171,'Adj NEA Backsheet'!$D$5:$CB$183,L$9,FALSE))),"")</f>
        <v>6681.1627813450013</v>
      </c>
      <c r="M171" s="101">
        <f ca="1">IFERROR(IF((VLOOKUP($E171,'Adj NEA Backsheet'!$D$5:$CB$183,M$9,FALSE))="","",(VLOOKUP($E171,'Adj NEA Backsheet'!$D$5:$CB$183,M$9,FALSE))),"")</f>
        <v>6840.8138701713597</v>
      </c>
      <c r="N171" s="103">
        <f ca="1">IFERROR(IF((VLOOKUP($E171,'Adj NEA Backsheet'!$D$5:$CB$183,N$9,FALSE))="","",(VLOOKUP($E171,'Adj NEA Backsheet'!$D$5:$CB$183,N$9,FALSE))),"")</f>
        <v>7025.4610150323861</v>
      </c>
      <c r="O171" s="151">
        <f ca="1">IFERROR(IF((VLOOKUP($E171,'Adj NEA Backsheet'!$D$5:$CB$183,O$9,FALSE))="","",(VLOOKUP($E171,'Adj NEA Backsheet'!$D$5:$CB$183,O$9,FALSE))),"")</f>
        <v>7389.465125590652</v>
      </c>
      <c r="P171" s="102">
        <f ca="1">IFERROR(IF((VLOOKUP($E171,'Adj NEA Backsheet'!$D$5:$CB$183,P$9,FALSE))="","",(VLOOKUP($E171,'Adj NEA Backsheet'!$D$5:$CB$183,P$9,FALSE))),"")</f>
        <v>7045.9292742957323</v>
      </c>
      <c r="Q171" s="103">
        <f ca="1">IFERROR(IF((VLOOKUP($E171,'NEA Backsheet'!$D$5:$CB$183,Q$9,FALSE))="","",(VLOOKUP($E171,'NEA Backsheet'!$D$5:$CB$183,Q$9,FALSE))),"")</f>
        <v>7393.3295011765067</v>
      </c>
      <c r="R171" s="194">
        <f ca="1">IFERROR(IF((VLOOKUP($E171,'NEA Backsheet'!$D$5:$CB$183,R$9,FALSE))="","",(VLOOKUP($E171,'NEA Backsheet'!$D$5:$CB$183,R$9,FALSE))),"")</f>
        <v>7270.600532657736</v>
      </c>
    </row>
    <row r="172" spans="1:18" ht="15" customHeight="1" x14ac:dyDescent="0.3">
      <c r="A172" s="41">
        <v>158</v>
      </c>
      <c r="B172" s="77" t="str">
        <f ca="1">IFERROR(IF((VLOOKUP($E172,'Org List'!$AJ$10:$AL$190,3,FALSE))="","",(VLOOKUP($E172,'Org List'!$AJ$10:$AL$190,3,FALSE))),"")</f>
        <v>North West Commissioning Region</v>
      </c>
      <c r="C172" s="78" t="str">
        <f ca="1">IFERROR(IF((VLOOKUP($E172,'Org List'!$AO$10:$AQ$190,3,FALSE))="","",(VLOOKUP($E172,'Org List'!$AO$10:$AQ$190,3,FALSE))),"")</f>
        <v>North West Region</v>
      </c>
      <c r="D172" s="93" t="str">
        <f ca="1">IFERROR(IF((VLOOKUP($E172,'Org List'!$AT$10:$AV$190,3,FALSE))="","",(VLOOKUP($E172,'Org List'!$AT$10:$AV$190,3,FALSE))),"")</f>
        <v>NHS England North West (Greater Manchester)</v>
      </c>
      <c r="E172" s="77" t="str">
        <f t="shared" ca="1" si="4"/>
        <v>E08000008</v>
      </c>
      <c r="F172" s="79" t="str">
        <f ca="1">IF(E172="","",VLOOKUP(E172,'Org List'!$J$9:$K$640,2,0))</f>
        <v>Tameside</v>
      </c>
      <c r="G172" s="100">
        <f ca="1">IFERROR(IF((VLOOKUP($E172,'Adj NEA Backsheet'!$D$5:$CB$183,G$9,FALSE))="","",(VLOOKUP($E172,'Adj NEA Backsheet'!$D$5:$CB$183,G$9,FALSE))),"")</f>
        <v>7011.6034480047047</v>
      </c>
      <c r="H172" s="101">
        <f ca="1">IFERROR(IF((VLOOKUP($E172,'Adj NEA Backsheet'!$D$5:$CB$183,H$9,FALSE))="","",(VLOOKUP($E172,'Adj NEA Backsheet'!$D$5:$CB$183,H$9,FALSE))),"")</f>
        <v>6833.756676855055</v>
      </c>
      <c r="I172" s="101">
        <f ca="1">IFERROR(IF((VLOOKUP($E172,'Adj NEA Backsheet'!$D$5:$CB$183,I$9,FALSE))="","",(VLOOKUP($E172,'Adj NEA Backsheet'!$D$5:$CB$183,I$9,FALSE))),"")</f>
        <v>7243.7646607187316</v>
      </c>
      <c r="J172" s="102">
        <f ca="1">IFERROR(IF((VLOOKUP($E172,'Adj NEA Backsheet'!$D$5:$CB$183,J$9,FALSE))="","",(VLOOKUP($E172,'Adj NEA Backsheet'!$D$5:$CB$183,J$9,FALSE))),"")</f>
        <v>7018.5593706486925</v>
      </c>
      <c r="K172" s="100">
        <f ca="1">IFERROR(IF((VLOOKUP($E172,'Adj NEA Backsheet'!$D$5:$CB$183,K$9,FALSE))="","",(VLOOKUP($E172,'Adj NEA Backsheet'!$D$5:$CB$183,K$9,FALSE))),"")</f>
        <v>6956.1007483114754</v>
      </c>
      <c r="L172" s="101">
        <f ca="1">IFERROR(IF((VLOOKUP($E172,'Adj NEA Backsheet'!$D$5:$CB$183,L$9,FALSE))="","",(VLOOKUP($E172,'Adj NEA Backsheet'!$D$5:$CB$183,L$9,FALSE))),"")</f>
        <v>7091.51653978801</v>
      </c>
      <c r="M172" s="101">
        <f ca="1">IFERROR(IF((VLOOKUP($E172,'Adj NEA Backsheet'!$D$5:$CB$183,M$9,FALSE))="","",(VLOOKUP($E172,'Adj NEA Backsheet'!$D$5:$CB$183,M$9,FALSE))),"")</f>
        <v>7160.8911096149168</v>
      </c>
      <c r="N172" s="103">
        <f ca="1">IFERROR(IF((VLOOKUP($E172,'Adj NEA Backsheet'!$D$5:$CB$183,N$9,FALSE))="","",(VLOOKUP($E172,'Adj NEA Backsheet'!$D$5:$CB$183,N$9,FALSE))),"")</f>
        <v>6890.067179971822</v>
      </c>
      <c r="O172" s="151">
        <f ca="1">IFERROR(IF((VLOOKUP($E172,'Adj NEA Backsheet'!$D$5:$CB$183,O$9,FALSE))="","",(VLOOKUP($E172,'Adj NEA Backsheet'!$D$5:$CB$183,O$9,FALSE))),"")</f>
        <v>7504.332410889926</v>
      </c>
      <c r="P172" s="102">
        <f ca="1">IFERROR(IF((VLOOKUP($E172,'Adj NEA Backsheet'!$D$5:$CB$183,P$9,FALSE))="","",(VLOOKUP($E172,'Adj NEA Backsheet'!$D$5:$CB$183,P$9,FALSE))),"")</f>
        <v>7212.6413172002813</v>
      </c>
      <c r="Q172" s="103">
        <f ca="1">IFERROR(IF((VLOOKUP($E172,'NEA Backsheet'!$D$5:$CB$183,Q$9,FALSE))="","",(VLOOKUP($E172,'NEA Backsheet'!$D$5:$CB$183,Q$9,FALSE))),"")</f>
        <v>7439.0890185312983</v>
      </c>
      <c r="R172" s="194">
        <f ca="1">IFERROR(IF((VLOOKUP($E172,'NEA Backsheet'!$D$5:$CB$183,R$9,FALSE))="","",(VLOOKUP($E172,'NEA Backsheet'!$D$5:$CB$183,R$9,FALSE))),"")</f>
        <v>7733.8405968001025</v>
      </c>
    </row>
    <row r="173" spans="1:18" ht="15" customHeight="1" x14ac:dyDescent="0.3">
      <c r="A173" s="41">
        <v>159</v>
      </c>
      <c r="B173" s="77" t="str">
        <f ca="1">IFERROR(IF((VLOOKUP($E173,'Org List'!$AJ$10:$AL$190,3,FALSE))="","",(VLOOKUP($E173,'Org List'!$AJ$10:$AL$190,3,FALSE))),"")</f>
        <v>Midlands Commissioning Region</v>
      </c>
      <c r="C173" s="78" t="str">
        <f ca="1">IFERROR(IF((VLOOKUP($E173,'Org List'!$AO$10:$AQ$190,3,FALSE))="","",(VLOOKUP($E173,'Org List'!$AO$10:$AQ$190,3,FALSE))),"")</f>
        <v>West Midlands Region</v>
      </c>
      <c r="D173" s="93" t="str">
        <f ca="1">IFERROR(IF((VLOOKUP($E173,'Org List'!$AT$10:$AV$190,3,FALSE))="","",(VLOOKUP($E173,'Org List'!$AT$10:$AV$190,3,FALSE))),"")</f>
        <v>NHS England Midlands (North Midlands)</v>
      </c>
      <c r="E173" s="77" t="str">
        <f t="shared" ca="1" si="4"/>
        <v>E06000020</v>
      </c>
      <c r="F173" s="79" t="str">
        <f ca="1">IF(E173="","",VLOOKUP(E173,'Org List'!$J$9:$K$640,2,0))</f>
        <v>Telford and Wrekin</v>
      </c>
      <c r="G173" s="100">
        <f ca="1">IFERROR(IF((VLOOKUP($E173,'Adj NEA Backsheet'!$D$5:$CB$183,G$9,FALSE))="","",(VLOOKUP($E173,'Adj NEA Backsheet'!$D$5:$CB$183,G$9,FALSE))),"")</f>
        <v>4670.9279326792075</v>
      </c>
      <c r="H173" s="101">
        <f ca="1">IFERROR(IF((VLOOKUP($E173,'Adj NEA Backsheet'!$D$5:$CB$183,H$9,FALSE))="","",(VLOOKUP($E173,'Adj NEA Backsheet'!$D$5:$CB$183,H$9,FALSE))),"")</f>
        <v>4674.6633554237706</v>
      </c>
      <c r="I173" s="101">
        <f ca="1">IFERROR(IF((VLOOKUP($E173,'Adj NEA Backsheet'!$D$5:$CB$183,I$9,FALSE))="","",(VLOOKUP($E173,'Adj NEA Backsheet'!$D$5:$CB$183,I$9,FALSE))),"")</f>
        <v>5031.9744000330502</v>
      </c>
      <c r="J173" s="102">
        <f ca="1">IFERROR(IF((VLOOKUP($E173,'Adj NEA Backsheet'!$D$5:$CB$183,J$9,FALSE))="","",(VLOOKUP($E173,'Adj NEA Backsheet'!$D$5:$CB$183,J$9,FALSE))),"")</f>
        <v>5138.3044686275261</v>
      </c>
      <c r="K173" s="100">
        <f ca="1">IFERROR(IF((VLOOKUP($E173,'Adj NEA Backsheet'!$D$5:$CB$183,K$9,FALSE))="","",(VLOOKUP($E173,'Adj NEA Backsheet'!$D$5:$CB$183,K$9,FALSE))),"")</f>
        <v>4608.6685006634889</v>
      </c>
      <c r="L173" s="101">
        <f ca="1">IFERROR(IF((VLOOKUP($E173,'Adj NEA Backsheet'!$D$5:$CB$183,L$9,FALSE))="","",(VLOOKUP($E173,'Adj NEA Backsheet'!$D$5:$CB$183,L$9,FALSE))),"")</f>
        <v>4559.5526427971945</v>
      </c>
      <c r="M173" s="101">
        <f ca="1">IFERROR(IF((VLOOKUP($E173,'Adj NEA Backsheet'!$D$5:$CB$183,M$9,FALSE))="","",(VLOOKUP($E173,'Adj NEA Backsheet'!$D$5:$CB$183,M$9,FALSE))),"")</f>
        <v>4907.2342652263551</v>
      </c>
      <c r="N173" s="103">
        <f ca="1">IFERROR(IF((VLOOKUP($E173,'Adj NEA Backsheet'!$D$5:$CB$183,N$9,FALSE))="","",(VLOOKUP($E173,'Adj NEA Backsheet'!$D$5:$CB$183,N$9,FALSE))),"")</f>
        <v>4802.8410378273929</v>
      </c>
      <c r="O173" s="151">
        <f ca="1">IFERROR(IF((VLOOKUP($E173,'Adj NEA Backsheet'!$D$5:$CB$183,O$9,FALSE))="","",(VLOOKUP($E173,'Adj NEA Backsheet'!$D$5:$CB$183,O$9,FALSE))),"")</f>
        <v>5499.0919660924337</v>
      </c>
      <c r="P173" s="102">
        <f ca="1">IFERROR(IF((VLOOKUP($E173,'Adj NEA Backsheet'!$D$5:$CB$183,P$9,FALSE))="","",(VLOOKUP($E173,'Adj NEA Backsheet'!$D$5:$CB$183,P$9,FALSE))),"")</f>
        <v>5613.9394376591317</v>
      </c>
      <c r="Q173" s="103">
        <f ca="1">IFERROR(IF((VLOOKUP($E173,'NEA Backsheet'!$D$5:$CB$183,Q$9,FALSE))="","",(VLOOKUP($E173,'NEA Backsheet'!$D$5:$CB$183,Q$9,FALSE))),"")</f>
        <v>5880.685720494781</v>
      </c>
      <c r="R173" s="194">
        <f ca="1">IFERROR(IF((VLOOKUP($E173,'NEA Backsheet'!$D$5:$CB$183,R$9,FALSE))="","",(VLOOKUP($E173,'NEA Backsheet'!$D$5:$CB$183,R$9,FALSE))),"")</f>
        <v>5955.281918796527</v>
      </c>
    </row>
    <row r="174" spans="1:18" ht="15" customHeight="1" x14ac:dyDescent="0.3">
      <c r="A174" s="41">
        <v>160</v>
      </c>
      <c r="B174" s="77" t="str">
        <f ca="1">IFERROR(IF((VLOOKUP($E174,'Org List'!$AJ$10:$AL$190,3,FALSE))="","",(VLOOKUP($E174,'Org List'!$AJ$10:$AL$190,3,FALSE))),"")</f>
        <v>East of England Commissioning Region</v>
      </c>
      <c r="C174" s="78" t="str">
        <f ca="1">IFERROR(IF((VLOOKUP($E174,'Org List'!$AO$10:$AQ$190,3,FALSE))="","",(VLOOKUP($E174,'Org List'!$AO$10:$AQ$190,3,FALSE))),"")</f>
        <v>East Region</v>
      </c>
      <c r="D174" s="93" t="str">
        <f ca="1">IFERROR(IF((VLOOKUP($E174,'Org List'!$AT$10:$AV$190,3,FALSE))="","",(VLOOKUP($E174,'Org List'!$AT$10:$AV$190,3,FALSE))),"")</f>
        <v>NHS England East (East)</v>
      </c>
      <c r="E174" s="77" t="str">
        <f t="shared" ref="E174:E192" ca="1" si="5">IF($A174&gt;$U$5-1,"",INDIRECT("'Comms by AT'!D"&amp;$A174+$U$4))</f>
        <v>E06000034</v>
      </c>
      <c r="F174" s="79" t="str">
        <f ca="1">IF(E174="","",VLOOKUP(E174,'Org List'!$J$9:$K$640,2,0))</f>
        <v>Thurrock</v>
      </c>
      <c r="G174" s="100">
        <f ca="1">IFERROR(IF((VLOOKUP($E174,'Adj NEA Backsheet'!$D$5:$CB$183,G$9,FALSE))="","",(VLOOKUP($E174,'Adj NEA Backsheet'!$D$5:$CB$183,G$9,FALSE))),"")</f>
        <v>3931.7810037711142</v>
      </c>
      <c r="H174" s="101">
        <f ca="1">IFERROR(IF((VLOOKUP($E174,'Adj NEA Backsheet'!$D$5:$CB$183,H$9,FALSE))="","",(VLOOKUP($E174,'Adj NEA Backsheet'!$D$5:$CB$183,H$9,FALSE))),"")</f>
        <v>4193.4733084299332</v>
      </c>
      <c r="I174" s="101">
        <f ca="1">IFERROR(IF((VLOOKUP($E174,'Adj NEA Backsheet'!$D$5:$CB$183,I$9,FALSE))="","",(VLOOKUP($E174,'Adj NEA Backsheet'!$D$5:$CB$183,I$9,FALSE))),"")</f>
        <v>4316.3959272402253</v>
      </c>
      <c r="J174" s="102">
        <f ca="1">IFERROR(IF((VLOOKUP($E174,'Adj NEA Backsheet'!$D$5:$CB$183,J$9,FALSE))="","",(VLOOKUP($E174,'Adj NEA Backsheet'!$D$5:$CB$183,J$9,FALSE))),"")</f>
        <v>4594.6704060622487</v>
      </c>
      <c r="K174" s="100">
        <f ca="1">IFERROR(IF((VLOOKUP($E174,'Adj NEA Backsheet'!$D$5:$CB$183,K$9,FALSE))="","",(VLOOKUP($E174,'Adj NEA Backsheet'!$D$5:$CB$183,K$9,FALSE))),"")</f>
        <v>4320.1573673211788</v>
      </c>
      <c r="L174" s="101">
        <f ca="1">IFERROR(IF((VLOOKUP($E174,'Adj NEA Backsheet'!$D$5:$CB$183,L$9,FALSE))="","",(VLOOKUP($E174,'Adj NEA Backsheet'!$D$5:$CB$183,L$9,FALSE))),"")</f>
        <v>4252.6888103381343</v>
      </c>
      <c r="M174" s="101">
        <f ca="1">IFERROR(IF((VLOOKUP($E174,'Adj NEA Backsheet'!$D$5:$CB$183,M$9,FALSE))="","",(VLOOKUP($E174,'Adj NEA Backsheet'!$D$5:$CB$183,M$9,FALSE))),"")</f>
        <v>4388.5741835450899</v>
      </c>
      <c r="N174" s="103">
        <f ca="1">IFERROR(IF((VLOOKUP($E174,'Adj NEA Backsheet'!$D$5:$CB$183,N$9,FALSE))="","",(VLOOKUP($E174,'Adj NEA Backsheet'!$D$5:$CB$183,N$9,FALSE))),"")</f>
        <v>4387.6242115988271</v>
      </c>
      <c r="O174" s="151">
        <f ca="1">IFERROR(IF((VLOOKUP($E174,'Adj NEA Backsheet'!$D$5:$CB$183,O$9,FALSE))="","",(VLOOKUP($E174,'Adj NEA Backsheet'!$D$5:$CB$183,O$9,FALSE))),"")</f>
        <v>4978.8144235501004</v>
      </c>
      <c r="P174" s="102">
        <f ca="1">IFERROR(IF((VLOOKUP($E174,'Adj NEA Backsheet'!$D$5:$CB$183,P$9,FALSE))="","",(VLOOKUP($E174,'Adj NEA Backsheet'!$D$5:$CB$183,P$9,FALSE))),"")</f>
        <v>5081.1014765397149</v>
      </c>
      <c r="Q174" s="103">
        <f ca="1">IFERROR(IF((VLOOKUP($E174,'NEA Backsheet'!$D$5:$CB$183,Q$9,FALSE))="","",(VLOOKUP($E174,'NEA Backsheet'!$D$5:$CB$183,Q$9,FALSE))),"")</f>
        <v>5090.1712745291152</v>
      </c>
      <c r="R174" s="194">
        <f ca="1">IFERROR(IF((VLOOKUP($E174,'NEA Backsheet'!$D$5:$CB$183,R$9,FALSE))="","",(VLOOKUP($E174,'NEA Backsheet'!$D$5:$CB$183,R$9,FALSE))),"")</f>
        <v>5028.0725743033818</v>
      </c>
    </row>
    <row r="175" spans="1:18" ht="15" customHeight="1" x14ac:dyDescent="0.3">
      <c r="A175" s="41">
        <v>161</v>
      </c>
      <c r="B175" s="77" t="str">
        <f ca="1">IFERROR(IF((VLOOKUP($E175,'Org List'!$AJ$10:$AL$190,3,FALSE))="","",(VLOOKUP($E175,'Org List'!$AJ$10:$AL$190,3,FALSE))),"")</f>
        <v>South West England Commissioning Region</v>
      </c>
      <c r="C175" s="78" t="str">
        <f ca="1">IFERROR(IF((VLOOKUP($E175,'Org List'!$AO$10:$AQ$190,3,FALSE))="","",(VLOOKUP($E175,'Org List'!$AO$10:$AQ$190,3,FALSE))),"")</f>
        <v>South West Region</v>
      </c>
      <c r="D175" s="93" t="str">
        <f ca="1">IFERROR(IF((VLOOKUP($E175,'Org List'!$AT$10:$AV$190,3,FALSE))="","",(VLOOKUP($E175,'Org List'!$AT$10:$AV$190,3,FALSE))),"")</f>
        <v>NHS England South West (South West South)</v>
      </c>
      <c r="E175" s="77" t="str">
        <f t="shared" ca="1" si="5"/>
        <v>E06000027</v>
      </c>
      <c r="F175" s="79" t="str">
        <f ca="1">IF(E175="","",VLOOKUP(E175,'Org List'!$J$9:$K$640,2,0))</f>
        <v>Torbay</v>
      </c>
      <c r="G175" s="100">
        <f ca="1">IFERROR(IF((VLOOKUP($E175,'Adj NEA Backsheet'!$D$5:$CB$183,G$9,FALSE))="","",(VLOOKUP($E175,'Adj NEA Backsheet'!$D$5:$CB$183,G$9,FALSE))),"")</f>
        <v>4509.1992030921119</v>
      </c>
      <c r="H175" s="101">
        <f ca="1">IFERROR(IF((VLOOKUP($E175,'Adj NEA Backsheet'!$D$5:$CB$183,H$9,FALSE))="","",(VLOOKUP($E175,'Adj NEA Backsheet'!$D$5:$CB$183,H$9,FALSE))),"")</f>
        <v>4450.7267690775179</v>
      </c>
      <c r="I175" s="101">
        <f ca="1">IFERROR(IF((VLOOKUP($E175,'Adj NEA Backsheet'!$D$5:$CB$183,I$9,FALSE))="","",(VLOOKUP($E175,'Adj NEA Backsheet'!$D$5:$CB$183,I$9,FALSE))),"")</f>
        <v>4784.994183527614</v>
      </c>
      <c r="J175" s="102">
        <f ca="1">IFERROR(IF((VLOOKUP($E175,'Adj NEA Backsheet'!$D$5:$CB$183,J$9,FALSE))="","",(VLOOKUP($E175,'Adj NEA Backsheet'!$D$5:$CB$183,J$9,FALSE))),"")</f>
        <v>4669.0238560653352</v>
      </c>
      <c r="K175" s="100">
        <f ca="1">IFERROR(IF((VLOOKUP($E175,'Adj NEA Backsheet'!$D$5:$CB$183,K$9,FALSE))="","",(VLOOKUP($E175,'Adj NEA Backsheet'!$D$5:$CB$183,K$9,FALSE))),"")</f>
        <v>4758.1943179375921</v>
      </c>
      <c r="L175" s="101">
        <f ca="1">IFERROR(IF((VLOOKUP($E175,'Adj NEA Backsheet'!$D$5:$CB$183,L$9,FALSE))="","",(VLOOKUP($E175,'Adj NEA Backsheet'!$D$5:$CB$183,L$9,FALSE))),"")</f>
        <v>4760.6306693548668</v>
      </c>
      <c r="M175" s="101">
        <f ca="1">IFERROR(IF((VLOOKUP($E175,'Adj NEA Backsheet'!$D$5:$CB$183,M$9,FALSE))="","",(VLOOKUP($E175,'Adj NEA Backsheet'!$D$5:$CB$183,M$9,FALSE))),"")</f>
        <v>4885.8591322027878</v>
      </c>
      <c r="N175" s="103">
        <f ca="1">IFERROR(IF((VLOOKUP($E175,'Adj NEA Backsheet'!$D$5:$CB$183,N$9,FALSE))="","",(VLOOKUP($E175,'Adj NEA Backsheet'!$D$5:$CB$183,N$9,FALSE))),"")</f>
        <v>4826.8994279047392</v>
      </c>
      <c r="O175" s="151">
        <f ca="1">IFERROR(IF((VLOOKUP($E175,'Adj NEA Backsheet'!$D$5:$CB$183,O$9,FALSE))="","",(VLOOKUP($E175,'Adj NEA Backsheet'!$D$5:$CB$183,O$9,FALSE))),"")</f>
        <v>4707.030938174822</v>
      </c>
      <c r="P175" s="102">
        <f ca="1">IFERROR(IF((VLOOKUP($E175,'Adj NEA Backsheet'!$D$5:$CB$183,P$9,FALSE))="","",(VLOOKUP($E175,'Adj NEA Backsheet'!$D$5:$CB$183,P$9,FALSE))),"")</f>
        <v>4631.0167739558492</v>
      </c>
      <c r="Q175" s="103">
        <f ca="1">IFERROR(IF((VLOOKUP($E175,'NEA Backsheet'!$D$5:$CB$183,Q$9,FALSE))="","",(VLOOKUP($E175,'NEA Backsheet'!$D$5:$CB$183,Q$9,FALSE))),"")</f>
        <v>4657.816639545872</v>
      </c>
      <c r="R175" s="194">
        <f ca="1">IFERROR(IF((VLOOKUP($E175,'NEA Backsheet'!$D$5:$CB$183,R$9,FALSE))="","",(VLOOKUP($E175,'NEA Backsheet'!$D$5:$CB$183,R$9,FALSE))),"")</f>
        <v>4691.9255593877187</v>
      </c>
    </row>
    <row r="176" spans="1:18" ht="15" customHeight="1" x14ac:dyDescent="0.3">
      <c r="A176" s="41">
        <v>162</v>
      </c>
      <c r="B176" s="77" t="str">
        <f ca="1">IFERROR(IF((VLOOKUP($E176,'Org List'!$AJ$10:$AL$190,3,FALSE))="","",(VLOOKUP($E176,'Org List'!$AJ$10:$AL$190,3,FALSE))),"")</f>
        <v>London Commissioning Region</v>
      </c>
      <c r="C176" s="78" t="str">
        <f ca="1">IFERROR(IF((VLOOKUP($E176,'Org List'!$AO$10:$AQ$190,3,FALSE))="","",(VLOOKUP($E176,'Org List'!$AO$10:$AQ$190,3,FALSE))),"")</f>
        <v>London Region</v>
      </c>
      <c r="D176" s="93" t="str">
        <f ca="1">IFERROR(IF((VLOOKUP($E176,'Org List'!$AT$10:$AV$190,3,FALSE))="","",(VLOOKUP($E176,'Org List'!$AT$10:$AV$190,3,FALSE))),"")</f>
        <v>NHS England London</v>
      </c>
      <c r="E176" s="77" t="str">
        <f t="shared" ca="1" si="5"/>
        <v>E09000030</v>
      </c>
      <c r="F176" s="79" t="str">
        <f ca="1">IF(E176="","",VLOOKUP(E176,'Org List'!$J$9:$K$640,2,0))</f>
        <v>Tower Hamlets</v>
      </c>
      <c r="G176" s="100">
        <f ca="1">IFERROR(IF((VLOOKUP($E176,'Adj NEA Backsheet'!$D$5:$CB$183,G$9,FALSE))="","",(VLOOKUP($E176,'Adj NEA Backsheet'!$D$5:$CB$183,G$9,FALSE))),"")</f>
        <v>5531.7240223684457</v>
      </c>
      <c r="H176" s="101">
        <f ca="1">IFERROR(IF((VLOOKUP($E176,'Adj NEA Backsheet'!$D$5:$CB$183,H$9,FALSE))="","",(VLOOKUP($E176,'Adj NEA Backsheet'!$D$5:$CB$183,H$9,FALSE))),"")</f>
        <v>5881.8503364328508</v>
      </c>
      <c r="I176" s="101">
        <f ca="1">IFERROR(IF((VLOOKUP($E176,'Adj NEA Backsheet'!$D$5:$CB$183,I$9,FALSE))="","",(VLOOKUP($E176,'Adj NEA Backsheet'!$D$5:$CB$183,I$9,FALSE))),"")</f>
        <v>6311.6813016464494</v>
      </c>
      <c r="J176" s="102">
        <f ca="1">IFERROR(IF((VLOOKUP($E176,'Adj NEA Backsheet'!$D$5:$CB$183,J$9,FALSE))="","",(VLOOKUP($E176,'Adj NEA Backsheet'!$D$5:$CB$183,J$9,FALSE))),"")</f>
        <v>6066.7441571106729</v>
      </c>
      <c r="K176" s="100">
        <f ca="1">IFERROR(IF((VLOOKUP($E176,'Adj NEA Backsheet'!$D$5:$CB$183,K$9,FALSE))="","",(VLOOKUP($E176,'Adj NEA Backsheet'!$D$5:$CB$183,K$9,FALSE))),"")</f>
        <v>6097.000294859241</v>
      </c>
      <c r="L176" s="101">
        <f ca="1">IFERROR(IF((VLOOKUP($E176,'Adj NEA Backsheet'!$D$5:$CB$183,L$9,FALSE))="","",(VLOOKUP($E176,'Adj NEA Backsheet'!$D$5:$CB$183,L$9,FALSE))),"")</f>
        <v>6161.4582083698915</v>
      </c>
      <c r="M176" s="101">
        <f ca="1">IFERROR(IF((VLOOKUP($E176,'Adj NEA Backsheet'!$D$5:$CB$183,M$9,FALSE))="","",(VLOOKUP($E176,'Adj NEA Backsheet'!$D$5:$CB$183,M$9,FALSE))),"")</f>
        <v>6200.7680316851383</v>
      </c>
      <c r="N176" s="103">
        <f ca="1">IFERROR(IF((VLOOKUP($E176,'Adj NEA Backsheet'!$D$5:$CB$183,N$9,FALSE))="","",(VLOOKUP($E176,'Adj NEA Backsheet'!$D$5:$CB$183,N$9,FALSE))),"")</f>
        <v>6064.6521360532824</v>
      </c>
      <c r="O176" s="151">
        <f ca="1">IFERROR(IF((VLOOKUP($E176,'Adj NEA Backsheet'!$D$5:$CB$183,O$9,FALSE))="","",(VLOOKUP($E176,'Adj NEA Backsheet'!$D$5:$CB$183,O$9,FALSE))),"")</f>
        <v>6386.1614556976401</v>
      </c>
      <c r="P176" s="102">
        <f ca="1">IFERROR(IF((VLOOKUP($E176,'Adj NEA Backsheet'!$D$5:$CB$183,P$9,FALSE))="","",(VLOOKUP($E176,'Adj NEA Backsheet'!$D$5:$CB$183,P$9,FALSE))),"")</f>
        <v>6707.5621279427633</v>
      </c>
      <c r="Q176" s="103">
        <f ca="1">IFERROR(IF((VLOOKUP($E176,'NEA Backsheet'!$D$5:$CB$183,Q$9,FALSE))="","",(VLOOKUP($E176,'NEA Backsheet'!$D$5:$CB$183,Q$9,FALSE))),"")</f>
        <v>7205.182610436681</v>
      </c>
      <c r="R176" s="194">
        <f ca="1">IFERROR(IF((VLOOKUP($E176,'NEA Backsheet'!$D$5:$CB$183,R$9,FALSE))="","",(VLOOKUP($E176,'NEA Backsheet'!$D$5:$CB$183,R$9,FALSE))),"")</f>
        <v>7256.7661280748953</v>
      </c>
    </row>
    <row r="177" spans="1:18" ht="15" customHeight="1" x14ac:dyDescent="0.3">
      <c r="A177" s="41">
        <v>163</v>
      </c>
      <c r="B177" s="77" t="str">
        <f ca="1">IFERROR(IF((VLOOKUP($E177,'Org List'!$AJ$10:$AL$190,3,FALSE))="","",(VLOOKUP($E177,'Org List'!$AJ$10:$AL$190,3,FALSE))),"")</f>
        <v>North West Commissioning Region</v>
      </c>
      <c r="C177" s="78" t="str">
        <f ca="1">IFERROR(IF((VLOOKUP($E177,'Org List'!$AO$10:$AQ$190,3,FALSE))="","",(VLOOKUP($E177,'Org List'!$AO$10:$AQ$190,3,FALSE))),"")</f>
        <v>North West Region</v>
      </c>
      <c r="D177" s="93" t="str">
        <f ca="1">IFERROR(IF((VLOOKUP($E177,'Org List'!$AT$10:$AV$190,3,FALSE))="","",(VLOOKUP($E177,'Org List'!$AT$10:$AV$190,3,FALSE))),"")</f>
        <v>NHS England North West (Greater Manchester)</v>
      </c>
      <c r="E177" s="77" t="str">
        <f t="shared" ca="1" si="5"/>
        <v>E08000009</v>
      </c>
      <c r="F177" s="79" t="str">
        <f ca="1">IF(E177="","",VLOOKUP(E177,'Org List'!$J$9:$K$640,2,0))</f>
        <v>Trafford</v>
      </c>
      <c r="G177" s="100">
        <f ca="1">IFERROR(IF((VLOOKUP($E177,'Adj NEA Backsheet'!$D$5:$CB$183,G$9,FALSE))="","",(VLOOKUP($E177,'Adj NEA Backsheet'!$D$5:$CB$183,G$9,FALSE))),"")</f>
        <v>6733.1465316735303</v>
      </c>
      <c r="H177" s="101">
        <f ca="1">IFERROR(IF((VLOOKUP($E177,'Adj NEA Backsheet'!$D$5:$CB$183,H$9,FALSE))="","",(VLOOKUP($E177,'Adj NEA Backsheet'!$D$5:$CB$183,H$9,FALSE))),"")</f>
        <v>6833.4306292678084</v>
      </c>
      <c r="I177" s="101">
        <f ca="1">IFERROR(IF((VLOOKUP($E177,'Adj NEA Backsheet'!$D$5:$CB$183,I$9,FALSE))="","",(VLOOKUP($E177,'Adj NEA Backsheet'!$D$5:$CB$183,I$9,FALSE))),"")</f>
        <v>7198.0130200248786</v>
      </c>
      <c r="J177" s="102">
        <f ca="1">IFERROR(IF((VLOOKUP($E177,'Adj NEA Backsheet'!$D$5:$CB$183,J$9,FALSE))="","",(VLOOKUP($E177,'Adj NEA Backsheet'!$D$5:$CB$183,J$9,FALSE))),"")</f>
        <v>7184.1599993291265</v>
      </c>
      <c r="K177" s="100">
        <f ca="1">IFERROR(IF((VLOOKUP($E177,'Adj NEA Backsheet'!$D$5:$CB$183,K$9,FALSE))="","",(VLOOKUP($E177,'Adj NEA Backsheet'!$D$5:$CB$183,K$9,FALSE))),"")</f>
        <v>6971.027537040557</v>
      </c>
      <c r="L177" s="101">
        <f ca="1">IFERROR(IF((VLOOKUP($E177,'Adj NEA Backsheet'!$D$5:$CB$183,L$9,FALSE))="","",(VLOOKUP($E177,'Adj NEA Backsheet'!$D$5:$CB$183,L$9,FALSE))),"")</f>
        <v>7033.5582736271681</v>
      </c>
      <c r="M177" s="101">
        <f ca="1">IFERROR(IF((VLOOKUP($E177,'Adj NEA Backsheet'!$D$5:$CB$183,M$9,FALSE))="","",(VLOOKUP($E177,'Adj NEA Backsheet'!$D$5:$CB$183,M$9,FALSE))),"")</f>
        <v>7056.7245254058244</v>
      </c>
      <c r="N177" s="103">
        <f ca="1">IFERROR(IF((VLOOKUP($E177,'Adj NEA Backsheet'!$D$5:$CB$183,N$9,FALSE))="","",(VLOOKUP($E177,'Adj NEA Backsheet'!$D$5:$CB$183,N$9,FALSE))),"")</f>
        <v>6891.4323808860481</v>
      </c>
      <c r="O177" s="151">
        <f ca="1">IFERROR(IF((VLOOKUP($E177,'Adj NEA Backsheet'!$D$5:$CB$183,O$9,FALSE))="","",(VLOOKUP($E177,'Adj NEA Backsheet'!$D$5:$CB$183,O$9,FALSE))),"")</f>
        <v>7084.1921467894472</v>
      </c>
      <c r="P177" s="102">
        <f ca="1">IFERROR(IF((VLOOKUP($E177,'Adj NEA Backsheet'!$D$5:$CB$183,P$9,FALSE))="","",(VLOOKUP($E177,'Adj NEA Backsheet'!$D$5:$CB$183,P$9,FALSE))),"")</f>
        <v>7231.9644730018372</v>
      </c>
      <c r="Q177" s="103">
        <f ca="1">IFERROR(IF((VLOOKUP($E177,'NEA Backsheet'!$D$5:$CB$183,Q$9,FALSE))="","",(VLOOKUP($E177,'NEA Backsheet'!$D$5:$CB$183,Q$9,FALSE))),"")</f>
        <v>7521.5582967185519</v>
      </c>
      <c r="R177" s="194">
        <f ca="1">IFERROR(IF((VLOOKUP($E177,'NEA Backsheet'!$D$5:$CB$183,R$9,FALSE))="","",(VLOOKUP($E177,'NEA Backsheet'!$D$5:$CB$183,R$9,FALSE))),"")</f>
        <v>7466.2573514874093</v>
      </c>
    </row>
    <row r="178" spans="1:18" ht="15" customHeight="1" x14ac:dyDescent="0.3">
      <c r="A178" s="41">
        <v>164</v>
      </c>
      <c r="B178" s="77" t="str">
        <f ca="1">IFERROR(IF((VLOOKUP($E178,'Org List'!$AJ$10:$AL$190,3,FALSE))="","",(VLOOKUP($E178,'Org List'!$AJ$10:$AL$190,3,FALSE))),"")</f>
        <v>North East and Yorkshire Commissioning Region</v>
      </c>
      <c r="C178" s="78" t="str">
        <f ca="1">IFERROR(IF((VLOOKUP($E178,'Org List'!$AO$10:$AQ$190,3,FALSE))="","",(VLOOKUP($E178,'Org List'!$AO$10:$AQ$190,3,FALSE))),"")</f>
        <v>Yorkshire and The Humber Region</v>
      </c>
      <c r="D178" s="93" t="str">
        <f ca="1">IFERROR(IF((VLOOKUP($E178,'Org List'!$AT$10:$AV$190,3,FALSE))="","",(VLOOKUP($E178,'Org List'!$AT$10:$AV$190,3,FALSE))),"")</f>
        <v>NHS England North East and Yokrshire (Yorkshire And Humber)</v>
      </c>
      <c r="E178" s="77" t="str">
        <f t="shared" ca="1" si="5"/>
        <v>E08000036</v>
      </c>
      <c r="F178" s="79" t="str">
        <f ca="1">IF(E178="","",VLOOKUP(E178,'Org List'!$J$9:$K$640,2,0))</f>
        <v>Wakefield</v>
      </c>
      <c r="G178" s="100">
        <f ca="1">IFERROR(IF((VLOOKUP($E178,'Adj NEA Backsheet'!$D$5:$CB$183,G$9,FALSE))="","",(VLOOKUP($E178,'Adj NEA Backsheet'!$D$5:$CB$183,G$9,FALSE))),"")</f>
        <v>10574.929771337936</v>
      </c>
      <c r="H178" s="101">
        <f ca="1">IFERROR(IF((VLOOKUP($E178,'Adj NEA Backsheet'!$D$5:$CB$183,H$9,FALSE))="","",(VLOOKUP($E178,'Adj NEA Backsheet'!$D$5:$CB$183,H$9,FALSE))),"")</f>
        <v>10044.636296534787</v>
      </c>
      <c r="I178" s="101">
        <f ca="1">IFERROR(IF((VLOOKUP($E178,'Adj NEA Backsheet'!$D$5:$CB$183,I$9,FALSE))="","",(VLOOKUP($E178,'Adj NEA Backsheet'!$D$5:$CB$183,I$9,FALSE))),"")</f>
        <v>9981.7517703744961</v>
      </c>
      <c r="J178" s="102">
        <f ca="1">IFERROR(IF((VLOOKUP($E178,'Adj NEA Backsheet'!$D$5:$CB$183,J$9,FALSE))="","",(VLOOKUP($E178,'Adj NEA Backsheet'!$D$5:$CB$183,J$9,FALSE))),"")</f>
        <v>9946.067641689071</v>
      </c>
      <c r="K178" s="100">
        <f ca="1">IFERROR(IF((VLOOKUP($E178,'Adj NEA Backsheet'!$D$5:$CB$183,K$9,FALSE))="","",(VLOOKUP($E178,'Adj NEA Backsheet'!$D$5:$CB$183,K$9,FALSE))),"")</f>
        <v>10759.744701529711</v>
      </c>
      <c r="L178" s="101">
        <f ca="1">IFERROR(IF((VLOOKUP($E178,'Adj NEA Backsheet'!$D$5:$CB$183,L$9,FALSE))="","",(VLOOKUP($E178,'Adj NEA Backsheet'!$D$5:$CB$183,L$9,FALSE))),"")</f>
        <v>10196.948106556138</v>
      </c>
      <c r="M178" s="101">
        <f ca="1">IFERROR(IF((VLOOKUP($E178,'Adj NEA Backsheet'!$D$5:$CB$183,M$9,FALSE))="","",(VLOOKUP($E178,'Adj NEA Backsheet'!$D$5:$CB$183,M$9,FALSE))),"")</f>
        <v>10415.434614704589</v>
      </c>
      <c r="N178" s="103">
        <f ca="1">IFERROR(IF((VLOOKUP($E178,'Adj NEA Backsheet'!$D$5:$CB$183,N$9,FALSE))="","",(VLOOKUP($E178,'Adj NEA Backsheet'!$D$5:$CB$183,N$9,FALSE))),"")</f>
        <v>11494.646145978561</v>
      </c>
      <c r="O178" s="151">
        <f ca="1">IFERROR(IF((VLOOKUP($E178,'Adj NEA Backsheet'!$D$5:$CB$183,O$9,FALSE))="","",(VLOOKUP($E178,'Adj NEA Backsheet'!$D$5:$CB$183,O$9,FALSE))),"")</f>
        <v>10010.955435093963</v>
      </c>
      <c r="P178" s="102">
        <f ca="1">IFERROR(IF((VLOOKUP($E178,'Adj NEA Backsheet'!$D$5:$CB$183,P$9,FALSE))="","",(VLOOKUP($E178,'Adj NEA Backsheet'!$D$5:$CB$183,P$9,FALSE))),"")</f>
        <v>9670.1347256210447</v>
      </c>
      <c r="Q178" s="103">
        <f ca="1">IFERROR(IF((VLOOKUP($E178,'NEA Backsheet'!$D$5:$CB$183,Q$9,FALSE))="","",(VLOOKUP($E178,'NEA Backsheet'!$D$5:$CB$183,Q$9,FALSE))),"")</f>
        <v>10169.257670899111</v>
      </c>
      <c r="R178" s="194">
        <f ca="1">IFERROR(IF((VLOOKUP($E178,'NEA Backsheet'!$D$5:$CB$183,R$9,FALSE))="","",(VLOOKUP($E178,'NEA Backsheet'!$D$5:$CB$183,R$9,FALSE))),"")</f>
        <v>10269.625813770366</v>
      </c>
    </row>
    <row r="179" spans="1:18" ht="15" customHeight="1" x14ac:dyDescent="0.3">
      <c r="A179" s="41">
        <v>165</v>
      </c>
      <c r="B179" s="77" t="str">
        <f ca="1">IFERROR(IF((VLOOKUP($E179,'Org List'!$AJ$10:$AL$190,3,FALSE))="","",(VLOOKUP($E179,'Org List'!$AJ$10:$AL$190,3,FALSE))),"")</f>
        <v>Midlands Commissioning Region</v>
      </c>
      <c r="C179" s="78" t="str">
        <f ca="1">IFERROR(IF((VLOOKUP($E179,'Org List'!$AO$10:$AQ$190,3,FALSE))="","",(VLOOKUP($E179,'Org List'!$AO$10:$AQ$190,3,FALSE))),"")</f>
        <v>West Midlands Region</v>
      </c>
      <c r="D179" s="93" t="str">
        <f ca="1">IFERROR(IF((VLOOKUP($E179,'Org List'!$AT$10:$AV$190,3,FALSE))="","",(VLOOKUP($E179,'Org List'!$AT$10:$AV$190,3,FALSE))),"")</f>
        <v>NHS England Midlands (West Midlands)</v>
      </c>
      <c r="E179" s="77" t="str">
        <f t="shared" ca="1" si="5"/>
        <v>E08000030</v>
      </c>
      <c r="F179" s="79" t="str">
        <f ca="1">IF(E179="","",VLOOKUP(E179,'Org List'!$J$9:$K$640,2,0))</f>
        <v>Walsall</v>
      </c>
      <c r="G179" s="100">
        <f ca="1">IFERROR(IF((VLOOKUP($E179,'Adj NEA Backsheet'!$D$5:$CB$183,G$9,FALSE))="","",(VLOOKUP($E179,'Adj NEA Backsheet'!$D$5:$CB$183,G$9,FALSE))),"")</f>
        <v>8518.273253360936</v>
      </c>
      <c r="H179" s="101">
        <f ca="1">IFERROR(IF((VLOOKUP($E179,'Adj NEA Backsheet'!$D$5:$CB$183,H$9,FALSE))="","",(VLOOKUP($E179,'Adj NEA Backsheet'!$D$5:$CB$183,H$9,FALSE))),"")</f>
        <v>8818.5000653994521</v>
      </c>
      <c r="I179" s="101">
        <f ca="1">IFERROR(IF((VLOOKUP($E179,'Adj NEA Backsheet'!$D$5:$CB$183,I$9,FALSE))="","",(VLOOKUP($E179,'Adj NEA Backsheet'!$D$5:$CB$183,I$9,FALSE))),"")</f>
        <v>9032.1863596601652</v>
      </c>
      <c r="J179" s="102">
        <f ca="1">IFERROR(IF((VLOOKUP($E179,'Adj NEA Backsheet'!$D$5:$CB$183,J$9,FALSE))="","",(VLOOKUP($E179,'Adj NEA Backsheet'!$D$5:$CB$183,J$9,FALSE))),"")</f>
        <v>8925.4360029545787</v>
      </c>
      <c r="K179" s="100">
        <f ca="1">IFERROR(IF((VLOOKUP($E179,'Adj NEA Backsheet'!$D$5:$CB$183,K$9,FALSE))="","",(VLOOKUP($E179,'Adj NEA Backsheet'!$D$5:$CB$183,K$9,FALSE))),"")</f>
        <v>8863.5141687936684</v>
      </c>
      <c r="L179" s="101">
        <f ca="1">IFERROR(IF((VLOOKUP($E179,'Adj NEA Backsheet'!$D$5:$CB$183,L$9,FALSE))="","",(VLOOKUP($E179,'Adj NEA Backsheet'!$D$5:$CB$183,L$9,FALSE))),"")</f>
        <v>8892.5537684492137</v>
      </c>
      <c r="M179" s="101">
        <f ca="1">IFERROR(IF((VLOOKUP($E179,'Adj NEA Backsheet'!$D$5:$CB$183,M$9,FALSE))="","",(VLOOKUP($E179,'Adj NEA Backsheet'!$D$5:$CB$183,M$9,FALSE))),"")</f>
        <v>9300.7914596072496</v>
      </c>
      <c r="N179" s="103">
        <f ca="1">IFERROR(IF((VLOOKUP($E179,'Adj NEA Backsheet'!$D$5:$CB$183,N$9,FALSE))="","",(VLOOKUP($E179,'Adj NEA Backsheet'!$D$5:$CB$183,N$9,FALSE))),"")</f>
        <v>9089.4299581188188</v>
      </c>
      <c r="O179" s="151">
        <f ca="1">IFERROR(IF((VLOOKUP($E179,'Adj NEA Backsheet'!$D$5:$CB$183,O$9,FALSE))="","",(VLOOKUP($E179,'Adj NEA Backsheet'!$D$5:$CB$183,O$9,FALSE))),"")</f>
        <v>8736.1650687895635</v>
      </c>
      <c r="P179" s="102">
        <f ca="1">IFERROR(IF((VLOOKUP($E179,'Adj NEA Backsheet'!$D$5:$CB$183,P$9,FALSE))="","",(VLOOKUP($E179,'Adj NEA Backsheet'!$D$5:$CB$183,P$9,FALSE))),"")</f>
        <v>8822.9784436462069</v>
      </c>
      <c r="Q179" s="103">
        <f ca="1">IFERROR(IF((VLOOKUP($E179,'NEA Backsheet'!$D$5:$CB$183,Q$9,FALSE))="","",(VLOOKUP($E179,'NEA Backsheet'!$D$5:$CB$183,Q$9,FALSE))),"")</f>
        <v>9556.894515386477</v>
      </c>
      <c r="R179" s="194">
        <f ca="1">IFERROR(IF((VLOOKUP($E179,'NEA Backsheet'!$D$5:$CB$183,R$9,FALSE))="","",(VLOOKUP($E179,'NEA Backsheet'!$D$5:$CB$183,R$9,FALSE))),"")</f>
        <v>9331.5413550055764</v>
      </c>
    </row>
    <row r="180" spans="1:18" ht="15" customHeight="1" x14ac:dyDescent="0.3">
      <c r="A180" s="41">
        <v>166</v>
      </c>
      <c r="B180" s="77" t="str">
        <f ca="1">IFERROR(IF((VLOOKUP($E180,'Org List'!$AJ$10:$AL$190,3,FALSE))="","",(VLOOKUP($E180,'Org List'!$AJ$10:$AL$190,3,FALSE))),"")</f>
        <v>London Commissioning Region</v>
      </c>
      <c r="C180" s="78" t="str">
        <f ca="1">IFERROR(IF((VLOOKUP($E180,'Org List'!$AO$10:$AQ$190,3,FALSE))="","",(VLOOKUP($E180,'Org List'!$AO$10:$AQ$190,3,FALSE))),"")</f>
        <v>London Region</v>
      </c>
      <c r="D180" s="93" t="str">
        <f ca="1">IFERROR(IF((VLOOKUP($E180,'Org List'!$AT$10:$AV$190,3,FALSE))="","",(VLOOKUP($E180,'Org List'!$AT$10:$AV$190,3,FALSE))),"")</f>
        <v>NHS England London</v>
      </c>
      <c r="E180" s="77" t="str">
        <f t="shared" ca="1" si="5"/>
        <v>E09000031</v>
      </c>
      <c r="F180" s="79" t="str">
        <f ca="1">IF(E180="","",VLOOKUP(E180,'Org List'!$J$9:$K$640,2,0))</f>
        <v>Waltham Forest</v>
      </c>
      <c r="G180" s="100">
        <f ca="1">IFERROR(IF((VLOOKUP($E180,'Adj NEA Backsheet'!$D$5:$CB$183,G$9,FALSE))="","",(VLOOKUP($E180,'Adj NEA Backsheet'!$D$5:$CB$183,G$9,FALSE))),"")</f>
        <v>5487.5892392256228</v>
      </c>
      <c r="H180" s="101">
        <f ca="1">IFERROR(IF((VLOOKUP($E180,'Adj NEA Backsheet'!$D$5:$CB$183,H$9,FALSE))="","",(VLOOKUP($E180,'Adj NEA Backsheet'!$D$5:$CB$183,H$9,FALSE))),"")</f>
        <v>6330.9865224771502</v>
      </c>
      <c r="I180" s="101">
        <f ca="1">IFERROR(IF((VLOOKUP($E180,'Adj NEA Backsheet'!$D$5:$CB$183,I$9,FALSE))="","",(VLOOKUP($E180,'Adj NEA Backsheet'!$D$5:$CB$183,I$9,FALSE))),"")</f>
        <v>6744.4859681772923</v>
      </c>
      <c r="J180" s="102">
        <f ca="1">IFERROR(IF((VLOOKUP($E180,'Adj NEA Backsheet'!$D$5:$CB$183,J$9,FALSE))="","",(VLOOKUP($E180,'Adj NEA Backsheet'!$D$5:$CB$183,J$9,FALSE))),"")</f>
        <v>7361.1571881585733</v>
      </c>
      <c r="K180" s="100">
        <f ca="1">IFERROR(IF((VLOOKUP($E180,'Adj NEA Backsheet'!$D$5:$CB$183,K$9,FALSE))="","",(VLOOKUP($E180,'Adj NEA Backsheet'!$D$5:$CB$183,K$9,FALSE))),"")</f>
        <v>6361.3439586107916</v>
      </c>
      <c r="L180" s="101">
        <f ca="1">IFERROR(IF((VLOOKUP($E180,'Adj NEA Backsheet'!$D$5:$CB$183,L$9,FALSE))="","",(VLOOKUP($E180,'Adj NEA Backsheet'!$D$5:$CB$183,L$9,FALSE))),"")</f>
        <v>6429.5187668702856</v>
      </c>
      <c r="M180" s="101">
        <f ca="1">IFERROR(IF((VLOOKUP($E180,'Adj NEA Backsheet'!$D$5:$CB$183,M$9,FALSE))="","",(VLOOKUP($E180,'Adj NEA Backsheet'!$D$5:$CB$183,M$9,FALSE))),"")</f>
        <v>6464.5250753868395</v>
      </c>
      <c r="N180" s="103">
        <f ca="1">IFERROR(IF((VLOOKUP($E180,'Adj NEA Backsheet'!$D$5:$CB$183,N$9,FALSE))="","",(VLOOKUP($E180,'Adj NEA Backsheet'!$D$5:$CB$183,N$9,FALSE))),"")</f>
        <v>6322.9886435561593</v>
      </c>
      <c r="O180" s="151">
        <f ca="1">IFERROR(IF((VLOOKUP($E180,'Adj NEA Backsheet'!$D$5:$CB$183,O$9,FALSE))="","",(VLOOKUP($E180,'Adj NEA Backsheet'!$D$5:$CB$183,O$9,FALSE))),"")</f>
        <v>7361.4427061838906</v>
      </c>
      <c r="P180" s="102">
        <f ca="1">IFERROR(IF((VLOOKUP($E180,'Adj NEA Backsheet'!$D$5:$CB$183,P$9,FALSE))="","",(VLOOKUP($E180,'Adj NEA Backsheet'!$D$5:$CB$183,P$9,FALSE))),"")</f>
        <v>7173.0825102192575</v>
      </c>
      <c r="Q180" s="103">
        <f ca="1">IFERROR(IF((VLOOKUP($E180,'NEA Backsheet'!$D$5:$CB$183,Q$9,FALSE))="","",(VLOOKUP($E180,'NEA Backsheet'!$D$5:$CB$183,Q$9,FALSE))),"")</f>
        <v>7601.2685175180359</v>
      </c>
      <c r="R180" s="194">
        <f ca="1">IFERROR(IF((VLOOKUP($E180,'NEA Backsheet'!$D$5:$CB$183,R$9,FALSE))="","",(VLOOKUP($E180,'NEA Backsheet'!$D$5:$CB$183,R$9,FALSE))),"")</f>
        <v>7479.5586302837764</v>
      </c>
    </row>
    <row r="181" spans="1:18" ht="15" customHeight="1" x14ac:dyDescent="0.3">
      <c r="A181" s="41">
        <v>167</v>
      </c>
      <c r="B181" s="77" t="str">
        <f ca="1">IFERROR(IF((VLOOKUP($E181,'Org List'!$AJ$10:$AL$190,3,FALSE))="","",(VLOOKUP($E181,'Org List'!$AJ$10:$AL$190,3,FALSE))),"")</f>
        <v>London Commissioning Region</v>
      </c>
      <c r="C181" s="78" t="str">
        <f ca="1">IFERROR(IF((VLOOKUP($E181,'Org List'!$AO$10:$AQ$190,3,FALSE))="","",(VLOOKUP($E181,'Org List'!$AO$10:$AQ$190,3,FALSE))),"")</f>
        <v>London Region</v>
      </c>
      <c r="D181" s="93" t="str">
        <f ca="1">IFERROR(IF((VLOOKUP($E181,'Org List'!$AT$10:$AV$190,3,FALSE))="","",(VLOOKUP($E181,'Org List'!$AT$10:$AV$190,3,FALSE))),"")</f>
        <v>NHS England London</v>
      </c>
      <c r="E181" s="77" t="str">
        <f t="shared" ca="1" si="5"/>
        <v>E09000032</v>
      </c>
      <c r="F181" s="79" t="str">
        <f ca="1">IF(E181="","",VLOOKUP(E181,'Org List'!$J$9:$K$640,2,0))</f>
        <v>Wandsworth</v>
      </c>
      <c r="G181" s="100">
        <f ca="1">IFERROR(IF((VLOOKUP($E181,'Adj NEA Backsheet'!$D$5:$CB$183,G$9,FALSE))="","",(VLOOKUP($E181,'Adj NEA Backsheet'!$D$5:$CB$183,G$9,FALSE))),"")</f>
        <v>6804.0084747635765</v>
      </c>
      <c r="H181" s="101">
        <f ca="1">IFERROR(IF((VLOOKUP($E181,'Adj NEA Backsheet'!$D$5:$CB$183,H$9,FALSE))="","",(VLOOKUP($E181,'Adj NEA Backsheet'!$D$5:$CB$183,H$9,FALSE))),"")</f>
        <v>6767.9744512028756</v>
      </c>
      <c r="I181" s="101">
        <f ca="1">IFERROR(IF((VLOOKUP($E181,'Adj NEA Backsheet'!$D$5:$CB$183,I$9,FALSE))="","",(VLOOKUP($E181,'Adj NEA Backsheet'!$D$5:$CB$183,I$9,FALSE))),"")</f>
        <v>7084.5141294095465</v>
      </c>
      <c r="J181" s="102">
        <f ca="1">IFERROR(IF((VLOOKUP($E181,'Adj NEA Backsheet'!$D$5:$CB$183,J$9,FALSE))="","",(VLOOKUP($E181,'Adj NEA Backsheet'!$D$5:$CB$183,J$9,FALSE))),"")</f>
        <v>7034.2963227965211</v>
      </c>
      <c r="K181" s="100">
        <f ca="1">IFERROR(IF((VLOOKUP($E181,'Adj NEA Backsheet'!$D$5:$CB$183,K$9,FALSE))="","",(VLOOKUP($E181,'Adj NEA Backsheet'!$D$5:$CB$183,K$9,FALSE))),"")</f>
        <v>7613.3335840664986</v>
      </c>
      <c r="L181" s="101">
        <f ca="1">IFERROR(IF((VLOOKUP($E181,'Adj NEA Backsheet'!$D$5:$CB$183,L$9,FALSE))="","",(VLOOKUP($E181,'Adj NEA Backsheet'!$D$5:$CB$183,L$9,FALSE))),"")</f>
        <v>7616.7170989288188</v>
      </c>
      <c r="M181" s="101">
        <f ca="1">IFERROR(IF((VLOOKUP($E181,'Adj NEA Backsheet'!$D$5:$CB$183,M$9,FALSE))="","",(VLOOKUP($E181,'Adj NEA Backsheet'!$D$5:$CB$183,M$9,FALSE))),"")</f>
        <v>7703.4407509265711</v>
      </c>
      <c r="N181" s="103">
        <f ca="1">IFERROR(IF((VLOOKUP($E181,'Adj NEA Backsheet'!$D$5:$CB$183,N$9,FALSE))="","",(VLOOKUP($E181,'Adj NEA Backsheet'!$D$5:$CB$183,N$9,FALSE))),"")</f>
        <v>7564.9578439853676</v>
      </c>
      <c r="O181" s="151">
        <f ca="1">IFERROR(IF((VLOOKUP($E181,'Adj NEA Backsheet'!$D$5:$CB$183,O$9,FALSE))="","",(VLOOKUP($E181,'Adj NEA Backsheet'!$D$5:$CB$183,O$9,FALSE))),"")</f>
        <v>6937.3794335882858</v>
      </c>
      <c r="P181" s="102">
        <f ca="1">IFERROR(IF((VLOOKUP($E181,'Adj NEA Backsheet'!$D$5:$CB$183,P$9,FALSE))="","",(VLOOKUP($E181,'Adj NEA Backsheet'!$D$5:$CB$183,P$9,FALSE))),"")</f>
        <v>7190.3298833275485</v>
      </c>
      <c r="Q181" s="103">
        <f ca="1">IFERROR(IF((VLOOKUP($E181,'NEA Backsheet'!$D$5:$CB$183,Q$9,FALSE))="","",(VLOOKUP($E181,'NEA Backsheet'!$D$5:$CB$183,Q$9,FALSE))),"")</f>
        <v>7600.8254934810975</v>
      </c>
      <c r="R181" s="194">
        <f ca="1">IFERROR(IF((VLOOKUP($E181,'NEA Backsheet'!$D$5:$CB$183,R$9,FALSE))="","",(VLOOKUP($E181,'NEA Backsheet'!$D$5:$CB$183,R$9,FALSE))),"")</f>
        <v>7596.1078489656247</v>
      </c>
    </row>
    <row r="182" spans="1:18" ht="15" customHeight="1" x14ac:dyDescent="0.3">
      <c r="A182" s="41">
        <v>168</v>
      </c>
      <c r="B182" s="77" t="str">
        <f ca="1">IFERROR(IF((VLOOKUP($E182,'Org List'!$AJ$10:$AL$190,3,FALSE))="","",(VLOOKUP($E182,'Org List'!$AJ$10:$AL$190,3,FALSE))),"")</f>
        <v>North West Commissioning Region</v>
      </c>
      <c r="C182" s="78" t="str">
        <f ca="1">IFERROR(IF((VLOOKUP($E182,'Org List'!$AO$10:$AQ$190,3,FALSE))="","",(VLOOKUP($E182,'Org List'!$AO$10:$AQ$190,3,FALSE))),"")</f>
        <v>North West Region</v>
      </c>
      <c r="D182" s="93" t="str">
        <f ca="1">IFERROR(IF((VLOOKUP($E182,'Org List'!$AT$10:$AV$190,3,FALSE))="","",(VLOOKUP($E182,'Org List'!$AT$10:$AV$190,3,FALSE))),"")</f>
        <v>NHS England North West (Cheshire And Merseyside)</v>
      </c>
      <c r="E182" s="77" t="str">
        <f t="shared" ca="1" si="5"/>
        <v>E06000007</v>
      </c>
      <c r="F182" s="79" t="str">
        <f ca="1">IF(E182="","",VLOOKUP(E182,'Org List'!$J$9:$K$640,2,0))</f>
        <v>Warrington</v>
      </c>
      <c r="G182" s="100">
        <f ca="1">IFERROR(IF((VLOOKUP($E182,'Adj NEA Backsheet'!$D$5:$CB$183,G$9,FALSE))="","",(VLOOKUP($E182,'Adj NEA Backsheet'!$D$5:$CB$183,G$9,FALSE))),"")</f>
        <v>6879.7776930398813</v>
      </c>
      <c r="H182" s="101">
        <f ca="1">IFERROR(IF((VLOOKUP($E182,'Adj NEA Backsheet'!$D$5:$CB$183,H$9,FALSE))="","",(VLOOKUP($E182,'Adj NEA Backsheet'!$D$5:$CB$183,H$9,FALSE))),"")</f>
        <v>6698.5504723407739</v>
      </c>
      <c r="I182" s="101">
        <f ca="1">IFERROR(IF((VLOOKUP($E182,'Adj NEA Backsheet'!$D$5:$CB$183,I$9,FALSE))="","",(VLOOKUP($E182,'Adj NEA Backsheet'!$D$5:$CB$183,I$9,FALSE))),"")</f>
        <v>6518.242439962336</v>
      </c>
      <c r="J182" s="102">
        <f ca="1">IFERROR(IF((VLOOKUP($E182,'Adj NEA Backsheet'!$D$5:$CB$183,J$9,FALSE))="","",(VLOOKUP($E182,'Adj NEA Backsheet'!$D$5:$CB$183,J$9,FALSE))),"")</f>
        <v>5833.7729776675587</v>
      </c>
      <c r="K182" s="100">
        <f ca="1">IFERROR(IF((VLOOKUP($E182,'Adj NEA Backsheet'!$D$5:$CB$183,K$9,FALSE))="","",(VLOOKUP($E182,'Adj NEA Backsheet'!$D$5:$CB$183,K$9,FALSE))),"")</f>
        <v>7105.8489342379962</v>
      </c>
      <c r="L182" s="101">
        <f ca="1">IFERROR(IF((VLOOKUP($E182,'Adj NEA Backsheet'!$D$5:$CB$183,L$9,FALSE))="","",(VLOOKUP($E182,'Adj NEA Backsheet'!$D$5:$CB$183,L$9,FALSE))),"")</f>
        <v>7154.4509341420226</v>
      </c>
      <c r="M182" s="101">
        <f ca="1">IFERROR(IF((VLOOKUP($E182,'Adj NEA Backsheet'!$D$5:$CB$183,M$9,FALSE))="","",(VLOOKUP($E182,'Adj NEA Backsheet'!$D$5:$CB$183,M$9,FALSE))),"")</f>
        <v>7181.4154021330432</v>
      </c>
      <c r="N182" s="103">
        <f ca="1">IFERROR(IF((VLOOKUP($E182,'Adj NEA Backsheet'!$D$5:$CB$183,N$9,FALSE))="","",(VLOOKUP($E182,'Adj NEA Backsheet'!$D$5:$CB$183,N$9,FALSE))),"")</f>
        <v>6745.0648241231138</v>
      </c>
      <c r="O182" s="151">
        <f ca="1">IFERROR(IF((VLOOKUP($E182,'Adj NEA Backsheet'!$D$5:$CB$183,O$9,FALSE))="","",(VLOOKUP($E182,'Adj NEA Backsheet'!$D$5:$CB$183,O$9,FALSE))),"")</f>
        <v>6424.6364524614273</v>
      </c>
      <c r="P182" s="102">
        <f ca="1">IFERROR(IF((VLOOKUP($E182,'Adj NEA Backsheet'!$D$5:$CB$183,P$9,FALSE))="","",(VLOOKUP($E182,'Adj NEA Backsheet'!$D$5:$CB$183,P$9,FALSE))),"")</f>
        <v>6444.2887792206693</v>
      </c>
      <c r="Q182" s="103">
        <f ca="1">IFERROR(IF((VLOOKUP($E182,'NEA Backsheet'!$D$5:$CB$183,Q$9,FALSE))="","",(VLOOKUP($E182,'NEA Backsheet'!$D$5:$CB$183,Q$9,FALSE))),"")</f>
        <v>6126.6434133968296</v>
      </c>
      <c r="R182" s="194">
        <f ca="1">IFERROR(IF((VLOOKUP($E182,'NEA Backsheet'!$D$5:$CB$183,R$9,FALSE))="","",(VLOOKUP($E182,'NEA Backsheet'!$D$5:$CB$183,R$9,FALSE))),"")</f>
        <v>6610.765388525997</v>
      </c>
    </row>
    <row r="183" spans="1:18" ht="15" customHeight="1" x14ac:dyDescent="0.3">
      <c r="A183" s="41">
        <v>169</v>
      </c>
      <c r="B183" s="77" t="str">
        <f ca="1">IFERROR(IF((VLOOKUP($E183,'Org List'!$AJ$10:$AL$190,3,FALSE))="","",(VLOOKUP($E183,'Org List'!$AJ$10:$AL$190,3,FALSE))),"")</f>
        <v>Midlands Commissioning Region</v>
      </c>
      <c r="C183" s="78" t="str">
        <f ca="1">IFERROR(IF((VLOOKUP($E183,'Org List'!$AO$10:$AQ$190,3,FALSE))="","",(VLOOKUP($E183,'Org List'!$AO$10:$AQ$190,3,FALSE))),"")</f>
        <v>West Midlands Region</v>
      </c>
      <c r="D183" s="93" t="str">
        <f ca="1">IFERROR(IF((VLOOKUP($E183,'Org List'!$AT$10:$AV$190,3,FALSE))="","",(VLOOKUP($E183,'Org List'!$AT$10:$AV$190,3,FALSE))),"")</f>
        <v>NHS England Midlands (West Midlands)</v>
      </c>
      <c r="E183" s="77" t="str">
        <f t="shared" ca="1" si="5"/>
        <v>E10000031</v>
      </c>
      <c r="F183" s="79" t="str">
        <f ca="1">IF(E183="","",VLOOKUP(E183,'Org List'!$J$9:$K$640,2,0))</f>
        <v>Warwickshire</v>
      </c>
      <c r="G183" s="100">
        <f ca="1">IFERROR(IF((VLOOKUP($E183,'Adj NEA Backsheet'!$D$5:$CB$183,G$9,FALSE))="","",(VLOOKUP($E183,'Adj NEA Backsheet'!$D$5:$CB$183,G$9,FALSE))),"")</f>
        <v>14293.784728760354</v>
      </c>
      <c r="H183" s="101">
        <f ca="1">IFERROR(IF((VLOOKUP($E183,'Adj NEA Backsheet'!$D$5:$CB$183,H$9,FALSE))="","",(VLOOKUP($E183,'Adj NEA Backsheet'!$D$5:$CB$183,H$9,FALSE))),"")</f>
        <v>14341.259555810486</v>
      </c>
      <c r="I183" s="101">
        <f ca="1">IFERROR(IF((VLOOKUP($E183,'Adj NEA Backsheet'!$D$5:$CB$183,I$9,FALSE))="","",(VLOOKUP($E183,'Adj NEA Backsheet'!$D$5:$CB$183,I$9,FALSE))),"")</f>
        <v>14768.37410583724</v>
      </c>
      <c r="J183" s="102">
        <f ca="1">IFERROR(IF((VLOOKUP($E183,'Adj NEA Backsheet'!$D$5:$CB$183,J$9,FALSE))="","",(VLOOKUP($E183,'Adj NEA Backsheet'!$D$5:$CB$183,J$9,FALSE))),"")</f>
        <v>14219.831251756397</v>
      </c>
      <c r="K183" s="100">
        <f ca="1">IFERROR(IF((VLOOKUP($E183,'Adj NEA Backsheet'!$D$5:$CB$183,K$9,FALSE))="","",(VLOOKUP($E183,'Adj NEA Backsheet'!$D$5:$CB$183,K$9,FALSE))),"")</f>
        <v>14790.52929262675</v>
      </c>
      <c r="L183" s="101">
        <f ca="1">IFERROR(IF((VLOOKUP($E183,'Adj NEA Backsheet'!$D$5:$CB$183,L$9,FALSE))="","",(VLOOKUP($E183,'Adj NEA Backsheet'!$D$5:$CB$183,L$9,FALSE))),"")</f>
        <v>14959.991912876834</v>
      </c>
      <c r="M183" s="101">
        <f ca="1">IFERROR(IF((VLOOKUP($E183,'Adj NEA Backsheet'!$D$5:$CB$183,M$9,FALSE))="","",(VLOOKUP($E183,'Adj NEA Backsheet'!$D$5:$CB$183,M$9,FALSE))),"")</f>
        <v>14975.124598049997</v>
      </c>
      <c r="N183" s="103">
        <f ca="1">IFERROR(IF((VLOOKUP($E183,'Adj NEA Backsheet'!$D$5:$CB$183,N$9,FALSE))="","",(VLOOKUP($E183,'Adj NEA Backsheet'!$D$5:$CB$183,N$9,FALSE))),"")</f>
        <v>14665.225535659582</v>
      </c>
      <c r="O183" s="151">
        <f ca="1">IFERROR(IF((VLOOKUP($E183,'Adj NEA Backsheet'!$D$5:$CB$183,O$9,FALSE))="","",(VLOOKUP($E183,'Adj NEA Backsheet'!$D$5:$CB$183,O$9,FALSE))),"")</f>
        <v>15000.557097743655</v>
      </c>
      <c r="P183" s="102">
        <f ca="1">IFERROR(IF((VLOOKUP($E183,'Adj NEA Backsheet'!$D$5:$CB$183,P$9,FALSE))="","",(VLOOKUP($E183,'Adj NEA Backsheet'!$D$5:$CB$183,P$9,FALSE))),"")</f>
        <v>14917.935917155824</v>
      </c>
      <c r="Q183" s="103">
        <f ca="1">IFERROR(IF((VLOOKUP($E183,'NEA Backsheet'!$D$5:$CB$183,Q$9,FALSE))="","",(VLOOKUP($E183,'NEA Backsheet'!$D$5:$CB$183,Q$9,FALSE))),"")</f>
        <v>15609.727595614953</v>
      </c>
      <c r="R183" s="194">
        <f ca="1">IFERROR(IF((VLOOKUP($E183,'NEA Backsheet'!$D$5:$CB$183,R$9,FALSE))="","",(VLOOKUP($E183,'NEA Backsheet'!$D$5:$CB$183,R$9,FALSE))),"")</f>
        <v>15558.750240607211</v>
      </c>
    </row>
    <row r="184" spans="1:18" ht="15" customHeight="1" x14ac:dyDescent="0.3">
      <c r="A184" s="41">
        <v>170</v>
      </c>
      <c r="B184" s="77" t="str">
        <f ca="1">IFERROR(IF((VLOOKUP($E184,'Org List'!$AJ$10:$AL$190,3,FALSE))="","",(VLOOKUP($E184,'Org List'!$AJ$10:$AL$190,3,FALSE))),"")</f>
        <v>South East England Commissioning Region</v>
      </c>
      <c r="C184" s="78" t="str">
        <f ca="1">IFERROR(IF((VLOOKUP($E184,'Org List'!$AO$10:$AQ$190,3,FALSE))="","",(VLOOKUP($E184,'Org List'!$AO$10:$AQ$190,3,FALSE))),"")</f>
        <v>South East Region</v>
      </c>
      <c r="D184" s="93" t="str">
        <f ca="1">IFERROR(IF((VLOOKUP($E184,'Org List'!$AT$10:$AV$190,3,FALSE))="","",(VLOOKUP($E184,'Org List'!$AT$10:$AV$190,3,FALSE))),"")</f>
        <v>NHS England South East (Hampshire, Isle of Wight and Thames Valley)</v>
      </c>
      <c r="E184" s="77" t="str">
        <f t="shared" ca="1" si="5"/>
        <v>E06000037</v>
      </c>
      <c r="F184" s="79" t="str">
        <f ca="1">IF(E184="","",VLOOKUP(E184,'Org List'!$J$9:$K$640,2,0))</f>
        <v>West Berkshire</v>
      </c>
      <c r="G184" s="100">
        <f ca="1">IFERROR(IF((VLOOKUP($E184,'Adj NEA Backsheet'!$D$5:$CB$183,G$9,FALSE))="","",(VLOOKUP($E184,'Adj NEA Backsheet'!$D$5:$CB$183,G$9,FALSE))),"")</f>
        <v>3378.880003833669</v>
      </c>
      <c r="H184" s="101">
        <f ca="1">IFERROR(IF((VLOOKUP($E184,'Adj NEA Backsheet'!$D$5:$CB$183,H$9,FALSE))="","",(VLOOKUP($E184,'Adj NEA Backsheet'!$D$5:$CB$183,H$9,FALSE))),"")</f>
        <v>3373.9409749080928</v>
      </c>
      <c r="I184" s="101">
        <f ca="1">IFERROR(IF((VLOOKUP($E184,'Adj NEA Backsheet'!$D$5:$CB$183,I$9,FALSE))="","",(VLOOKUP($E184,'Adj NEA Backsheet'!$D$5:$CB$183,I$9,FALSE))),"")</f>
        <v>3521.5698731791617</v>
      </c>
      <c r="J184" s="102">
        <f ca="1">IFERROR(IF((VLOOKUP($E184,'Adj NEA Backsheet'!$D$5:$CB$183,J$9,FALSE))="","",(VLOOKUP($E184,'Adj NEA Backsheet'!$D$5:$CB$183,J$9,FALSE))),"")</f>
        <v>3494.0475638361177</v>
      </c>
      <c r="K184" s="100">
        <f ca="1">IFERROR(IF((VLOOKUP($E184,'Adj NEA Backsheet'!$D$5:$CB$183,K$9,FALSE))="","",(VLOOKUP($E184,'Adj NEA Backsheet'!$D$5:$CB$183,K$9,FALSE))),"")</f>
        <v>3430.3431198038797</v>
      </c>
      <c r="L184" s="101">
        <f ca="1">IFERROR(IF((VLOOKUP($E184,'Adj NEA Backsheet'!$D$5:$CB$183,L$9,FALSE))="","",(VLOOKUP($E184,'Adj NEA Backsheet'!$D$5:$CB$183,L$9,FALSE))),"")</f>
        <v>3465.5550913372676</v>
      </c>
      <c r="M184" s="101">
        <f ca="1">IFERROR(IF((VLOOKUP($E184,'Adj NEA Backsheet'!$D$5:$CB$183,M$9,FALSE))="","",(VLOOKUP($E184,'Adj NEA Backsheet'!$D$5:$CB$183,M$9,FALSE))),"")</f>
        <v>3595.4829582927778</v>
      </c>
      <c r="N184" s="103">
        <f ca="1">IFERROR(IF((VLOOKUP($E184,'Adj NEA Backsheet'!$D$5:$CB$183,N$9,FALSE))="","",(VLOOKUP($E184,'Adj NEA Backsheet'!$D$5:$CB$183,N$9,FALSE))),"")</f>
        <v>3492.0814982232646</v>
      </c>
      <c r="O184" s="151">
        <f ca="1">IFERROR(IF((VLOOKUP($E184,'Adj NEA Backsheet'!$D$5:$CB$183,O$9,FALSE))="","",(VLOOKUP($E184,'Adj NEA Backsheet'!$D$5:$CB$183,O$9,FALSE))),"")</f>
        <v>3474.07019119188</v>
      </c>
      <c r="P184" s="102">
        <f ca="1">IFERROR(IF((VLOOKUP($E184,'Adj NEA Backsheet'!$D$5:$CB$183,P$9,FALSE))="","",(VLOOKUP($E184,'Adj NEA Backsheet'!$D$5:$CB$183,P$9,FALSE))),"")</f>
        <v>3450.0776726295553</v>
      </c>
      <c r="Q184" s="103">
        <f ca="1">IFERROR(IF((VLOOKUP($E184,'NEA Backsheet'!$D$5:$CB$183,Q$9,FALSE))="","",(VLOOKUP($E184,'NEA Backsheet'!$D$5:$CB$183,Q$9,FALSE))),"")</f>
        <v>3705.3688914819313</v>
      </c>
      <c r="R184" s="194">
        <f ca="1">IFERROR(IF((VLOOKUP($E184,'NEA Backsheet'!$D$5:$CB$183,R$9,FALSE))="","",(VLOOKUP($E184,'NEA Backsheet'!$D$5:$CB$183,R$9,FALSE))),"")</f>
        <v>3780.5747942036628</v>
      </c>
    </row>
    <row r="185" spans="1:18" ht="15" customHeight="1" x14ac:dyDescent="0.3">
      <c r="A185" s="41">
        <v>171</v>
      </c>
      <c r="B185" s="77" t="str">
        <f ca="1">IFERROR(IF((VLOOKUP($E185,'Org List'!$AJ$10:$AL$190,3,FALSE))="","",(VLOOKUP($E185,'Org List'!$AJ$10:$AL$190,3,FALSE))),"")</f>
        <v>South East England Commissioning Region</v>
      </c>
      <c r="C185" s="78" t="str">
        <f ca="1">IFERROR(IF((VLOOKUP($E185,'Org List'!$AO$10:$AQ$190,3,FALSE))="","",(VLOOKUP($E185,'Org List'!$AO$10:$AQ$190,3,FALSE))),"")</f>
        <v>South East Region</v>
      </c>
      <c r="D185" s="93" t="str">
        <f ca="1">IFERROR(IF((VLOOKUP($E185,'Org List'!$AT$10:$AV$190,3,FALSE))="","",(VLOOKUP($E185,'Org List'!$AT$10:$AV$190,3,FALSE))),"")</f>
        <v>NHS England South East (Kent, Surrey and Sussex)</v>
      </c>
      <c r="E185" s="77" t="str">
        <f t="shared" ca="1" si="5"/>
        <v>E10000032</v>
      </c>
      <c r="F185" s="79" t="str">
        <f ca="1">IF(E185="","",VLOOKUP(E185,'Org List'!$J$9:$K$640,2,0))</f>
        <v>West Sussex</v>
      </c>
      <c r="G185" s="100">
        <f ca="1">IFERROR(IF((VLOOKUP($E185,'Adj NEA Backsheet'!$D$5:$CB$183,G$9,FALSE))="","",(VLOOKUP($E185,'Adj NEA Backsheet'!$D$5:$CB$183,G$9,FALSE))),"")</f>
        <v>22538.412647037636</v>
      </c>
      <c r="H185" s="101">
        <f ca="1">IFERROR(IF((VLOOKUP($E185,'Adj NEA Backsheet'!$D$5:$CB$183,H$9,FALSE))="","",(VLOOKUP($E185,'Adj NEA Backsheet'!$D$5:$CB$183,H$9,FALSE))),"")</f>
        <v>22383.116762183869</v>
      </c>
      <c r="I185" s="101">
        <f ca="1">IFERROR(IF((VLOOKUP($E185,'Adj NEA Backsheet'!$D$5:$CB$183,I$9,FALSE))="","",(VLOOKUP($E185,'Adj NEA Backsheet'!$D$5:$CB$183,I$9,FALSE))),"")</f>
        <v>23399.134473046601</v>
      </c>
      <c r="J185" s="102">
        <f ca="1">IFERROR(IF((VLOOKUP($E185,'Adj NEA Backsheet'!$D$5:$CB$183,J$9,FALSE))="","",(VLOOKUP($E185,'Adj NEA Backsheet'!$D$5:$CB$183,J$9,FALSE))),"")</f>
        <v>23633.241657282295</v>
      </c>
      <c r="K185" s="100">
        <f ca="1">IFERROR(IF((VLOOKUP($E185,'Adj NEA Backsheet'!$D$5:$CB$183,K$9,FALSE))="","",(VLOOKUP($E185,'Adj NEA Backsheet'!$D$5:$CB$183,K$9,FALSE))),"")</f>
        <v>22891.401839212245</v>
      </c>
      <c r="L185" s="101">
        <f ca="1">IFERROR(IF((VLOOKUP($E185,'Adj NEA Backsheet'!$D$5:$CB$183,L$9,FALSE))="","",(VLOOKUP($E185,'Adj NEA Backsheet'!$D$5:$CB$183,L$9,FALSE))),"")</f>
        <v>22725.875757417918</v>
      </c>
      <c r="M185" s="101">
        <f ca="1">IFERROR(IF((VLOOKUP($E185,'Adj NEA Backsheet'!$D$5:$CB$183,M$9,FALSE))="","",(VLOOKUP($E185,'Adj NEA Backsheet'!$D$5:$CB$183,M$9,FALSE))),"")</f>
        <v>23754.781490972844</v>
      </c>
      <c r="N185" s="103">
        <f ca="1">IFERROR(IF((VLOOKUP($E185,'Adj NEA Backsheet'!$D$5:$CB$183,N$9,FALSE))="","",(VLOOKUP($E185,'Adj NEA Backsheet'!$D$5:$CB$183,N$9,FALSE))),"")</f>
        <v>23888.947044093147</v>
      </c>
      <c r="O185" s="151">
        <f ca="1">IFERROR(IF((VLOOKUP($E185,'Adj NEA Backsheet'!$D$5:$CB$183,O$9,FALSE))="","",(VLOOKUP($E185,'Adj NEA Backsheet'!$D$5:$CB$183,O$9,FALSE))),"")</f>
        <v>23868.715542945058</v>
      </c>
      <c r="P185" s="102">
        <f ca="1">IFERROR(IF((VLOOKUP($E185,'Adj NEA Backsheet'!$D$5:$CB$183,P$9,FALSE))="","",(VLOOKUP($E185,'Adj NEA Backsheet'!$D$5:$CB$183,P$9,FALSE))),"")</f>
        <v>23364.121640407629</v>
      </c>
      <c r="Q185" s="103">
        <f ca="1">IFERROR(IF((VLOOKUP($E185,'NEA Backsheet'!$D$5:$CB$183,Q$9,FALSE))="","",(VLOOKUP($E185,'NEA Backsheet'!$D$5:$CB$183,Q$9,FALSE))),"")</f>
        <v>24437.181642260392</v>
      </c>
      <c r="R185" s="194">
        <f ca="1">IFERROR(IF((VLOOKUP($E185,'NEA Backsheet'!$D$5:$CB$183,R$9,FALSE))="","",(VLOOKUP($E185,'NEA Backsheet'!$D$5:$CB$183,R$9,FALSE))),"")</f>
        <v>24556.039162227353</v>
      </c>
    </row>
    <row r="186" spans="1:18" ht="15" customHeight="1" x14ac:dyDescent="0.3">
      <c r="A186" s="41">
        <v>172</v>
      </c>
      <c r="B186" s="77" t="str">
        <f ca="1">IFERROR(IF((VLOOKUP($E186,'Org List'!$AJ$10:$AL$190,3,FALSE))="","",(VLOOKUP($E186,'Org List'!$AJ$10:$AL$190,3,FALSE))),"")</f>
        <v>London Commissioning Region</v>
      </c>
      <c r="C186" s="78" t="str">
        <f ca="1">IFERROR(IF((VLOOKUP($E186,'Org List'!$AO$10:$AQ$190,3,FALSE))="","",(VLOOKUP($E186,'Org List'!$AO$10:$AQ$190,3,FALSE))),"")</f>
        <v>London Region</v>
      </c>
      <c r="D186" s="93" t="str">
        <f ca="1">IFERROR(IF((VLOOKUP($E186,'Org List'!$AT$10:$AV$190,3,FALSE))="","",(VLOOKUP($E186,'Org List'!$AT$10:$AV$190,3,FALSE))),"")</f>
        <v>NHS England London</v>
      </c>
      <c r="E186" s="77" t="str">
        <f t="shared" ca="1" si="5"/>
        <v>E09000033</v>
      </c>
      <c r="F186" s="79" t="str">
        <f ca="1">IF(E186="","",VLOOKUP(E186,'Org List'!$J$9:$K$640,2,0))</f>
        <v>Westminster</v>
      </c>
      <c r="G186" s="100">
        <f ca="1">IFERROR(IF((VLOOKUP($E186,'Adj NEA Backsheet'!$D$5:$CB$183,G$9,FALSE))="","",(VLOOKUP($E186,'Adj NEA Backsheet'!$D$5:$CB$183,G$9,FALSE))),"")</f>
        <v>3944.2139079750887</v>
      </c>
      <c r="H186" s="101">
        <f ca="1">IFERROR(IF((VLOOKUP($E186,'Adj NEA Backsheet'!$D$5:$CB$183,H$9,FALSE))="","",(VLOOKUP($E186,'Adj NEA Backsheet'!$D$5:$CB$183,H$9,FALSE))),"")</f>
        <v>3805.1034879805165</v>
      </c>
      <c r="I186" s="101">
        <f ca="1">IFERROR(IF((VLOOKUP($E186,'Adj NEA Backsheet'!$D$5:$CB$183,I$9,FALSE))="","",(VLOOKUP($E186,'Adj NEA Backsheet'!$D$5:$CB$183,I$9,FALSE))),"")</f>
        <v>4052.3199196583646</v>
      </c>
      <c r="J186" s="102">
        <f ca="1">IFERROR(IF((VLOOKUP($E186,'Adj NEA Backsheet'!$D$5:$CB$183,J$9,FALSE))="","",(VLOOKUP($E186,'Adj NEA Backsheet'!$D$5:$CB$183,J$9,FALSE))),"")</f>
        <v>4073.700097424341</v>
      </c>
      <c r="K186" s="100">
        <f ca="1">IFERROR(IF((VLOOKUP($E186,'Adj NEA Backsheet'!$D$5:$CB$183,K$9,FALSE))="","",(VLOOKUP($E186,'Adj NEA Backsheet'!$D$5:$CB$183,K$9,FALSE))),"")</f>
        <v>3676.6694269225582</v>
      </c>
      <c r="L186" s="101">
        <f ca="1">IFERROR(IF((VLOOKUP($E186,'Adj NEA Backsheet'!$D$5:$CB$183,L$9,FALSE))="","",(VLOOKUP($E186,'Adj NEA Backsheet'!$D$5:$CB$183,L$9,FALSE))),"")</f>
        <v>3720.1467837629743</v>
      </c>
      <c r="M186" s="101">
        <f ca="1">IFERROR(IF((VLOOKUP($E186,'Adj NEA Backsheet'!$D$5:$CB$183,M$9,FALSE))="","",(VLOOKUP($E186,'Adj NEA Backsheet'!$D$5:$CB$183,M$9,FALSE))),"")</f>
        <v>4344.7254276402509</v>
      </c>
      <c r="N186" s="103">
        <f ca="1">IFERROR(IF((VLOOKUP($E186,'Adj NEA Backsheet'!$D$5:$CB$183,N$9,FALSE))="","",(VLOOKUP($E186,'Adj NEA Backsheet'!$D$5:$CB$183,N$9,FALSE))),"")</f>
        <v>4216.292563922505</v>
      </c>
      <c r="O186" s="151">
        <f ca="1">IFERROR(IF((VLOOKUP($E186,'Adj NEA Backsheet'!$D$5:$CB$183,O$9,FALSE))="","",(VLOOKUP($E186,'Adj NEA Backsheet'!$D$5:$CB$183,O$9,FALSE))),"")</f>
        <v>3990.7115580129966</v>
      </c>
      <c r="P186" s="102">
        <f ca="1">IFERROR(IF((VLOOKUP($E186,'Adj NEA Backsheet'!$D$5:$CB$183,P$9,FALSE))="","",(VLOOKUP($E186,'Adj NEA Backsheet'!$D$5:$CB$183,P$9,FALSE))),"")</f>
        <v>4170.2943624216423</v>
      </c>
      <c r="Q186" s="103">
        <f ca="1">IFERROR(IF((VLOOKUP($E186,'NEA Backsheet'!$D$5:$CB$183,Q$9,FALSE))="","",(VLOOKUP($E186,'NEA Backsheet'!$D$5:$CB$183,Q$9,FALSE))),"")</f>
        <v>4434.7863653502045</v>
      </c>
      <c r="R186" s="194">
        <f ca="1">IFERROR(IF((VLOOKUP($E186,'NEA Backsheet'!$D$5:$CB$183,R$9,FALSE))="","",(VLOOKUP($E186,'NEA Backsheet'!$D$5:$CB$183,R$9,FALSE))),"")</f>
        <v>4291.8187310245894</v>
      </c>
    </row>
    <row r="187" spans="1:18" ht="15" customHeight="1" x14ac:dyDescent="0.3">
      <c r="A187" s="41">
        <v>173</v>
      </c>
      <c r="B187" s="77" t="str">
        <f ca="1">IFERROR(IF((VLOOKUP($E187,'Org List'!$AJ$10:$AL$190,3,FALSE))="","",(VLOOKUP($E187,'Org List'!$AJ$10:$AL$190,3,FALSE))),"")</f>
        <v>North West Commissioning Region</v>
      </c>
      <c r="C187" s="78" t="str">
        <f ca="1">IFERROR(IF((VLOOKUP($E187,'Org List'!$AO$10:$AQ$190,3,FALSE))="","",(VLOOKUP($E187,'Org List'!$AO$10:$AQ$190,3,FALSE))),"")</f>
        <v>North West Region</v>
      </c>
      <c r="D187" s="93" t="str">
        <f ca="1">IFERROR(IF((VLOOKUP($E187,'Org List'!$AT$10:$AV$190,3,FALSE))="","",(VLOOKUP($E187,'Org List'!$AT$10:$AV$190,3,FALSE))),"")</f>
        <v>NHS England North West (Greater Manchester)</v>
      </c>
      <c r="E187" s="77" t="str">
        <f t="shared" ca="1" si="5"/>
        <v>E08000010</v>
      </c>
      <c r="F187" s="79" t="str">
        <f ca="1">IF(E187="","",VLOOKUP(E187,'Org List'!$J$9:$K$640,2,0))</f>
        <v>Wigan</v>
      </c>
      <c r="G187" s="100">
        <f ca="1">IFERROR(IF((VLOOKUP($E187,'Adj NEA Backsheet'!$D$5:$CB$183,G$9,FALSE))="","",(VLOOKUP($E187,'Adj NEA Backsheet'!$D$5:$CB$183,G$9,FALSE))),"")</f>
        <v>8601.2969351282391</v>
      </c>
      <c r="H187" s="101">
        <f ca="1">IFERROR(IF((VLOOKUP($E187,'Adj NEA Backsheet'!$D$5:$CB$183,H$9,FALSE))="","",(VLOOKUP($E187,'Adj NEA Backsheet'!$D$5:$CB$183,H$9,FALSE))),"")</f>
        <v>9152.5388607264285</v>
      </c>
      <c r="I187" s="101">
        <f ca="1">IFERROR(IF((VLOOKUP($E187,'Adj NEA Backsheet'!$D$5:$CB$183,I$9,FALSE))="","",(VLOOKUP($E187,'Adj NEA Backsheet'!$D$5:$CB$183,I$9,FALSE))),"")</f>
        <v>10055.042982505274</v>
      </c>
      <c r="J187" s="102">
        <f ca="1">IFERROR(IF((VLOOKUP($E187,'Adj NEA Backsheet'!$D$5:$CB$183,J$9,FALSE))="","",(VLOOKUP($E187,'Adj NEA Backsheet'!$D$5:$CB$183,J$9,FALSE))),"")</f>
        <v>10000.255576308635</v>
      </c>
      <c r="K187" s="100">
        <f ca="1">IFERROR(IF((VLOOKUP($E187,'Adj NEA Backsheet'!$D$5:$CB$183,K$9,FALSE))="","",(VLOOKUP($E187,'Adj NEA Backsheet'!$D$5:$CB$183,K$9,FALSE))),"")</f>
        <v>9327.8164574126185</v>
      </c>
      <c r="L187" s="101">
        <f ca="1">IFERROR(IF((VLOOKUP($E187,'Adj NEA Backsheet'!$D$5:$CB$183,L$9,FALSE))="","",(VLOOKUP($E187,'Adj NEA Backsheet'!$D$5:$CB$183,L$9,FALSE))),"")</f>
        <v>8783.8131604668761</v>
      </c>
      <c r="M187" s="101">
        <f ca="1">IFERROR(IF((VLOOKUP($E187,'Adj NEA Backsheet'!$D$5:$CB$183,M$9,FALSE))="","",(VLOOKUP($E187,'Adj NEA Backsheet'!$D$5:$CB$183,M$9,FALSE))),"")</f>
        <v>9568.8503721901634</v>
      </c>
      <c r="N187" s="103">
        <f ca="1">IFERROR(IF((VLOOKUP($E187,'Adj NEA Backsheet'!$D$5:$CB$183,N$9,FALSE))="","",(VLOOKUP($E187,'Adj NEA Backsheet'!$D$5:$CB$183,N$9,FALSE))),"")</f>
        <v>9230.4655960673335</v>
      </c>
      <c r="O187" s="151">
        <f ca="1">IFERROR(IF((VLOOKUP($E187,'Adj NEA Backsheet'!$D$5:$CB$183,O$9,FALSE))="","",(VLOOKUP($E187,'Adj NEA Backsheet'!$D$5:$CB$183,O$9,FALSE))),"")</f>
        <v>10680.634293524072</v>
      </c>
      <c r="P187" s="102">
        <f ca="1">IFERROR(IF((VLOOKUP($E187,'Adj NEA Backsheet'!$D$5:$CB$183,P$9,FALSE))="","",(VLOOKUP($E187,'Adj NEA Backsheet'!$D$5:$CB$183,P$9,FALSE))),"")</f>
        <v>10060.780644368095</v>
      </c>
      <c r="Q187" s="103">
        <f ca="1">IFERROR(IF((VLOOKUP($E187,'NEA Backsheet'!$D$5:$CB$183,Q$9,FALSE))="","",(VLOOKUP($E187,'NEA Backsheet'!$D$5:$CB$183,Q$9,FALSE))),"")</f>
        <v>9908.2737590287379</v>
      </c>
      <c r="R187" s="194">
        <f ca="1">IFERROR(IF((VLOOKUP($E187,'NEA Backsheet'!$D$5:$CB$183,R$9,FALSE))="","",(VLOOKUP($E187,'NEA Backsheet'!$D$5:$CB$183,R$9,FALSE))),"")</f>
        <v>9671.8533076632812</v>
      </c>
    </row>
    <row r="188" spans="1:18" ht="15" customHeight="1" x14ac:dyDescent="0.3">
      <c r="A188" s="41">
        <v>174</v>
      </c>
      <c r="B188" s="77" t="str">
        <f ca="1">IFERROR(IF((VLOOKUP($E188,'Org List'!$AJ$10:$AL$190,3,FALSE))="","",(VLOOKUP($E188,'Org List'!$AJ$10:$AL$190,3,FALSE))),"")</f>
        <v>South West England Commissioning Region</v>
      </c>
      <c r="C188" s="78" t="str">
        <f ca="1">IFERROR(IF((VLOOKUP($E188,'Org List'!$AO$10:$AQ$190,3,FALSE))="","",(VLOOKUP($E188,'Org List'!$AO$10:$AQ$190,3,FALSE))),"")</f>
        <v>South West Region</v>
      </c>
      <c r="D188" s="93" t="str">
        <f ca="1">IFERROR(IF((VLOOKUP($E188,'Org List'!$AT$10:$AV$190,3,FALSE))="","",(VLOOKUP($E188,'Org List'!$AT$10:$AV$190,3,FALSE))),"")</f>
        <v>NHS England South West (South West North)</v>
      </c>
      <c r="E188" s="77" t="str">
        <f t="shared" ca="1" si="5"/>
        <v>E06000054</v>
      </c>
      <c r="F188" s="79" t="str">
        <f ca="1">IF(E188="","",VLOOKUP(E188,'Org List'!$J$9:$K$640,2,0))</f>
        <v>Wiltshire</v>
      </c>
      <c r="G188" s="100">
        <f ca="1">IFERROR(IF((VLOOKUP($E188,'Adj NEA Backsheet'!$D$5:$CB$183,G$9,FALSE))="","",(VLOOKUP($E188,'Adj NEA Backsheet'!$D$5:$CB$183,G$9,FALSE))),"")</f>
        <v>11363.077179843931</v>
      </c>
      <c r="H188" s="101">
        <f ca="1">IFERROR(IF((VLOOKUP($E188,'Adj NEA Backsheet'!$D$5:$CB$183,H$9,FALSE))="","",(VLOOKUP($E188,'Adj NEA Backsheet'!$D$5:$CB$183,H$9,FALSE))),"")</f>
        <v>11663.17314132773</v>
      </c>
      <c r="I188" s="101">
        <f ca="1">IFERROR(IF((VLOOKUP($E188,'Adj NEA Backsheet'!$D$5:$CB$183,I$9,FALSE))="","",(VLOOKUP($E188,'Adj NEA Backsheet'!$D$5:$CB$183,I$9,FALSE))),"")</f>
        <v>12487.198151663479</v>
      </c>
      <c r="J188" s="102">
        <f ca="1">IFERROR(IF((VLOOKUP($E188,'Adj NEA Backsheet'!$D$5:$CB$183,J$9,FALSE))="","",(VLOOKUP($E188,'Adj NEA Backsheet'!$D$5:$CB$183,J$9,FALSE))),"")</f>
        <v>12504.391789597243</v>
      </c>
      <c r="K188" s="100">
        <f ca="1">IFERROR(IF((VLOOKUP($E188,'Adj NEA Backsheet'!$D$5:$CB$183,K$9,FALSE))="","",(VLOOKUP($E188,'Adj NEA Backsheet'!$D$5:$CB$183,K$9,FALSE))),"")</f>
        <v>11502.630978269139</v>
      </c>
      <c r="L188" s="101">
        <f ca="1">IFERROR(IF((VLOOKUP($E188,'Adj NEA Backsheet'!$D$5:$CB$183,L$9,FALSE))="","",(VLOOKUP($E188,'Adj NEA Backsheet'!$D$5:$CB$183,L$9,FALSE))),"")</f>
        <v>11922.353373844864</v>
      </c>
      <c r="M188" s="101">
        <f ca="1">IFERROR(IF((VLOOKUP($E188,'Adj NEA Backsheet'!$D$5:$CB$183,M$9,FALSE))="","",(VLOOKUP($E188,'Adj NEA Backsheet'!$D$5:$CB$183,M$9,FALSE))),"")</f>
        <v>12900.17385877145</v>
      </c>
      <c r="N188" s="103">
        <f ca="1">IFERROR(IF((VLOOKUP($E188,'Adj NEA Backsheet'!$D$5:$CB$183,N$9,FALSE))="","",(VLOOKUP($E188,'Adj NEA Backsheet'!$D$5:$CB$183,N$9,FALSE))),"")</f>
        <v>12679.896940423179</v>
      </c>
      <c r="O188" s="151">
        <f ca="1">IFERROR(IF((VLOOKUP($E188,'Adj NEA Backsheet'!$D$5:$CB$183,O$9,FALSE))="","",(VLOOKUP($E188,'Adj NEA Backsheet'!$D$5:$CB$183,O$9,FALSE))),"")</f>
        <v>12603.030395030486</v>
      </c>
      <c r="P188" s="102">
        <f ca="1">IFERROR(IF((VLOOKUP($E188,'Adj NEA Backsheet'!$D$5:$CB$183,P$9,FALSE))="","",(VLOOKUP($E188,'Adj NEA Backsheet'!$D$5:$CB$183,P$9,FALSE))),"")</f>
        <v>12601.571328142469</v>
      </c>
      <c r="Q188" s="103">
        <f ca="1">IFERROR(IF((VLOOKUP($E188,'NEA Backsheet'!$D$5:$CB$183,Q$9,FALSE))="","",(VLOOKUP($E188,'NEA Backsheet'!$D$5:$CB$183,Q$9,FALSE))),"")</f>
        <v>13285.901689720056</v>
      </c>
      <c r="R188" s="194">
        <f ca="1">IFERROR(IF((VLOOKUP($E188,'NEA Backsheet'!$D$5:$CB$183,R$9,FALSE))="","",(VLOOKUP($E188,'NEA Backsheet'!$D$5:$CB$183,R$9,FALSE))),"")</f>
        <v>13165.757162184636</v>
      </c>
    </row>
    <row r="189" spans="1:18" ht="15" customHeight="1" x14ac:dyDescent="0.3">
      <c r="A189" s="41">
        <v>175</v>
      </c>
      <c r="B189" s="77" t="str">
        <f ca="1">IFERROR(IF((VLOOKUP($E189,'Org List'!$AJ$10:$AL$190,3,FALSE))="","",(VLOOKUP($E189,'Org List'!$AJ$10:$AL$190,3,FALSE))),"")</f>
        <v>South East England Commissioning Region</v>
      </c>
      <c r="C189" s="78" t="str">
        <f ca="1">IFERROR(IF((VLOOKUP($E189,'Org List'!$AO$10:$AQ$190,3,FALSE))="","",(VLOOKUP($E189,'Org List'!$AO$10:$AQ$190,3,FALSE))),"")</f>
        <v>South East Region</v>
      </c>
      <c r="D189" s="93" t="str">
        <f ca="1">IFERROR(IF((VLOOKUP($E189,'Org List'!$AT$10:$AV$190,3,FALSE))="","",(VLOOKUP($E189,'Org List'!$AT$10:$AV$190,3,FALSE))),"")</f>
        <v>NHS England South East (Hampshire, Isle of Wight and Thames Valley)</v>
      </c>
      <c r="E189" s="77" t="str">
        <f t="shared" ca="1" si="5"/>
        <v>E06000040</v>
      </c>
      <c r="F189" s="79" t="str">
        <f ca="1">IF(E189="","",VLOOKUP(E189,'Org List'!$J$9:$K$640,2,0))</f>
        <v>Windsor and Maidenhead</v>
      </c>
      <c r="G189" s="100">
        <f ca="1">IFERROR(IF((VLOOKUP($E189,'Adj NEA Backsheet'!$D$5:$CB$183,G$9,FALSE))="","",(VLOOKUP($E189,'Adj NEA Backsheet'!$D$5:$CB$183,G$9,FALSE))),"")</f>
        <v>4075.6960466007872</v>
      </c>
      <c r="H189" s="101">
        <f ca="1">IFERROR(IF((VLOOKUP($E189,'Adj NEA Backsheet'!$D$5:$CB$183,H$9,FALSE))="","",(VLOOKUP($E189,'Adj NEA Backsheet'!$D$5:$CB$183,H$9,FALSE))),"")</f>
        <v>4028.0228128017206</v>
      </c>
      <c r="I189" s="101">
        <f ca="1">IFERROR(IF((VLOOKUP($E189,'Adj NEA Backsheet'!$D$5:$CB$183,I$9,FALSE))="","",(VLOOKUP($E189,'Adj NEA Backsheet'!$D$5:$CB$183,I$9,FALSE))),"")</f>
        <v>4251.8843999338451</v>
      </c>
      <c r="J189" s="102">
        <f ca="1">IFERROR(IF((VLOOKUP($E189,'Adj NEA Backsheet'!$D$5:$CB$183,J$9,FALSE))="","",(VLOOKUP($E189,'Adj NEA Backsheet'!$D$5:$CB$183,J$9,FALSE))),"")</f>
        <v>4217.0293070525204</v>
      </c>
      <c r="K189" s="100">
        <f ca="1">IFERROR(IF((VLOOKUP($E189,'Adj NEA Backsheet'!$D$5:$CB$183,K$9,FALSE))="","",(VLOOKUP($E189,'Adj NEA Backsheet'!$D$5:$CB$183,K$9,FALSE))),"")</f>
        <v>4035.0761364190585</v>
      </c>
      <c r="L189" s="101">
        <f ca="1">IFERROR(IF((VLOOKUP($E189,'Adj NEA Backsheet'!$D$5:$CB$183,L$9,FALSE))="","",(VLOOKUP($E189,'Adj NEA Backsheet'!$D$5:$CB$183,L$9,FALSE))),"")</f>
        <v>4068.6710545204296</v>
      </c>
      <c r="M189" s="101">
        <f ca="1">IFERROR(IF((VLOOKUP($E189,'Adj NEA Backsheet'!$D$5:$CB$183,M$9,FALSE))="","",(VLOOKUP($E189,'Adj NEA Backsheet'!$D$5:$CB$183,M$9,FALSE))),"")</f>
        <v>4316.1351389393476</v>
      </c>
      <c r="N189" s="103">
        <f ca="1">IFERROR(IF((VLOOKUP($E189,'Adj NEA Backsheet'!$D$5:$CB$183,N$9,FALSE))="","",(VLOOKUP($E189,'Adj NEA Backsheet'!$D$5:$CB$183,N$9,FALSE))),"")</f>
        <v>4013.5086725252095</v>
      </c>
      <c r="O189" s="151">
        <f ca="1">IFERROR(IF((VLOOKUP($E189,'Adj NEA Backsheet'!$D$5:$CB$183,O$9,FALSE))="","",(VLOOKUP($E189,'Adj NEA Backsheet'!$D$5:$CB$183,O$9,FALSE))),"")</f>
        <v>4370.9442145551502</v>
      </c>
      <c r="P189" s="102">
        <f ca="1">IFERROR(IF((VLOOKUP($E189,'Adj NEA Backsheet'!$D$5:$CB$183,P$9,FALSE))="","",(VLOOKUP($E189,'Adj NEA Backsheet'!$D$5:$CB$183,P$9,FALSE))),"")</f>
        <v>4307.2048540415399</v>
      </c>
      <c r="Q189" s="103">
        <f ca="1">IFERROR(IF((VLOOKUP($E189,'NEA Backsheet'!$D$5:$CB$183,Q$9,FALSE))="","",(VLOOKUP($E189,'NEA Backsheet'!$D$5:$CB$183,Q$9,FALSE))),"")</f>
        <v>4328.7119700072726</v>
      </c>
      <c r="R189" s="194">
        <f ca="1">IFERROR(IF((VLOOKUP($E189,'NEA Backsheet'!$D$5:$CB$183,R$9,FALSE))="","",(VLOOKUP($E189,'NEA Backsheet'!$D$5:$CB$183,R$9,FALSE))),"")</f>
        <v>4319.7702746861596</v>
      </c>
    </row>
    <row r="190" spans="1:18" ht="15" customHeight="1" x14ac:dyDescent="0.3">
      <c r="A190" s="41">
        <v>176</v>
      </c>
      <c r="B190" s="77" t="str">
        <f ca="1">IFERROR(IF((VLOOKUP($E190,'Org List'!$AJ$10:$AL$190,3,FALSE))="","",(VLOOKUP($E190,'Org List'!$AJ$10:$AL$190,3,FALSE))),"")</f>
        <v>North West Commissioning Region</v>
      </c>
      <c r="C190" s="78" t="str">
        <f ca="1">IFERROR(IF((VLOOKUP($E190,'Org List'!$AO$10:$AQ$190,3,FALSE))="","",(VLOOKUP($E190,'Org List'!$AO$10:$AQ$190,3,FALSE))),"")</f>
        <v>North West Region</v>
      </c>
      <c r="D190" s="93" t="str">
        <f ca="1">IFERROR(IF((VLOOKUP($E190,'Org List'!$AT$10:$AV$190,3,FALSE))="","",(VLOOKUP($E190,'Org List'!$AT$10:$AV$190,3,FALSE))),"")</f>
        <v>NHS England North West (Cheshire And Merseyside)</v>
      </c>
      <c r="E190" s="77" t="str">
        <f t="shared" ca="1" si="5"/>
        <v>E08000015</v>
      </c>
      <c r="F190" s="79" t="str">
        <f ca="1">IF(E190="","",VLOOKUP(E190,'Org List'!$J$9:$K$640,2,0))</f>
        <v>Wirral</v>
      </c>
      <c r="G190" s="100">
        <f ca="1">IFERROR(IF((VLOOKUP($E190,'Adj NEA Backsheet'!$D$5:$CB$183,G$9,FALSE))="","",(VLOOKUP($E190,'Adj NEA Backsheet'!$D$5:$CB$183,G$9,FALSE))),"")</f>
        <v>11711.264726916965</v>
      </c>
      <c r="H190" s="101">
        <f ca="1">IFERROR(IF((VLOOKUP($E190,'Adj NEA Backsheet'!$D$5:$CB$183,H$9,FALSE))="","",(VLOOKUP($E190,'Adj NEA Backsheet'!$D$5:$CB$183,H$9,FALSE))),"")</f>
        <v>11852.877104842157</v>
      </c>
      <c r="I190" s="101">
        <f ca="1">IFERROR(IF((VLOOKUP($E190,'Adj NEA Backsheet'!$D$5:$CB$183,I$9,FALSE))="","",(VLOOKUP($E190,'Adj NEA Backsheet'!$D$5:$CB$183,I$9,FALSE))),"")</f>
        <v>12554.423811909915</v>
      </c>
      <c r="J190" s="102">
        <f ca="1">IFERROR(IF((VLOOKUP($E190,'Adj NEA Backsheet'!$D$5:$CB$183,J$9,FALSE))="","",(VLOOKUP($E190,'Adj NEA Backsheet'!$D$5:$CB$183,J$9,FALSE))),"")</f>
        <v>12627.146207872045</v>
      </c>
      <c r="K190" s="100">
        <f ca="1">IFERROR(IF((VLOOKUP($E190,'Adj NEA Backsheet'!$D$5:$CB$183,K$9,FALSE))="","",(VLOOKUP($E190,'Adj NEA Backsheet'!$D$5:$CB$183,K$9,FALSE))),"")</f>
        <v>12020.601878617335</v>
      </c>
      <c r="L190" s="101">
        <f ca="1">IFERROR(IF((VLOOKUP($E190,'Adj NEA Backsheet'!$D$5:$CB$183,L$9,FALSE))="","",(VLOOKUP($E190,'Adj NEA Backsheet'!$D$5:$CB$183,L$9,FALSE))),"")</f>
        <v>12250.99145945658</v>
      </c>
      <c r="M190" s="101">
        <f ca="1">IFERROR(IF((VLOOKUP($E190,'Adj NEA Backsheet'!$D$5:$CB$183,M$9,FALSE))="","",(VLOOKUP($E190,'Adj NEA Backsheet'!$D$5:$CB$183,M$9,FALSE))),"")</f>
        <v>12838.307329617222</v>
      </c>
      <c r="N190" s="103">
        <f ca="1">IFERROR(IF((VLOOKUP($E190,'Adj NEA Backsheet'!$D$5:$CB$183,N$9,FALSE))="","",(VLOOKUP($E190,'Adj NEA Backsheet'!$D$5:$CB$183,N$9,FALSE))),"")</f>
        <v>12453.893408202614</v>
      </c>
      <c r="O190" s="151">
        <f ca="1">IFERROR(IF((VLOOKUP($E190,'Adj NEA Backsheet'!$D$5:$CB$183,O$9,FALSE))="","",(VLOOKUP($E190,'Adj NEA Backsheet'!$D$5:$CB$183,O$9,FALSE))),"")</f>
        <v>11829.054008474091</v>
      </c>
      <c r="P190" s="102">
        <f ca="1">IFERROR(IF((VLOOKUP($E190,'Adj NEA Backsheet'!$D$5:$CB$183,P$9,FALSE))="","",(VLOOKUP($E190,'Adj NEA Backsheet'!$D$5:$CB$183,P$9,FALSE))),"")</f>
        <v>11976.819125287304</v>
      </c>
      <c r="Q190" s="103">
        <f ca="1">IFERROR(IF((VLOOKUP($E190,'NEA Backsheet'!$D$5:$CB$183,Q$9,FALSE))="","",(VLOOKUP($E190,'NEA Backsheet'!$D$5:$CB$183,Q$9,FALSE))),"")</f>
        <v>12566.230386947875</v>
      </c>
      <c r="R190" s="194">
        <f ca="1">IFERROR(IF((VLOOKUP($E190,'NEA Backsheet'!$D$5:$CB$183,R$9,FALSE))="","",(VLOOKUP($E190,'NEA Backsheet'!$D$5:$CB$183,R$9,FALSE))),"")</f>
        <v>12207.317820657803</v>
      </c>
    </row>
    <row r="191" spans="1:18" ht="15" customHeight="1" x14ac:dyDescent="0.3">
      <c r="A191" s="41">
        <v>177</v>
      </c>
      <c r="B191" s="77" t="str">
        <f ca="1">IFERROR(IF((VLOOKUP($E191,'Org List'!$AJ$10:$AL$190,3,FALSE))="","",(VLOOKUP($E191,'Org List'!$AJ$10:$AL$190,3,FALSE))),"")</f>
        <v>South East England Commissioning Region</v>
      </c>
      <c r="C191" s="78" t="str">
        <f ca="1">IFERROR(IF((VLOOKUP($E191,'Org List'!$AO$10:$AQ$190,3,FALSE))="","",(VLOOKUP($E191,'Org List'!$AO$10:$AQ$190,3,FALSE))),"")</f>
        <v>South East Region</v>
      </c>
      <c r="D191" s="93" t="str">
        <f ca="1">IFERROR(IF((VLOOKUP($E191,'Org List'!$AT$10:$AV$190,3,FALSE))="","",(VLOOKUP($E191,'Org List'!$AT$10:$AV$190,3,FALSE))),"")</f>
        <v>NHS England South East (Hampshire, Isle of Wight and Thames Valley)</v>
      </c>
      <c r="E191" s="77" t="str">
        <f t="shared" ca="1" si="5"/>
        <v>E06000041</v>
      </c>
      <c r="F191" s="79" t="str">
        <f ca="1">IF(E191="","",VLOOKUP(E191,'Org List'!$J$9:$K$640,2,0))</f>
        <v>Wokingham</v>
      </c>
      <c r="G191" s="100">
        <f ca="1">IFERROR(IF((VLOOKUP($E191,'Adj NEA Backsheet'!$D$5:$CB$183,G$9,FALSE))="","",(VLOOKUP($E191,'Adj NEA Backsheet'!$D$5:$CB$183,G$9,FALSE))),"")</f>
        <v>3582.2419215712725</v>
      </c>
      <c r="H191" s="101">
        <f ca="1">IFERROR(IF((VLOOKUP($E191,'Adj NEA Backsheet'!$D$5:$CB$183,H$9,FALSE))="","",(VLOOKUP($E191,'Adj NEA Backsheet'!$D$5:$CB$183,H$9,FALSE))),"")</f>
        <v>3573.8889818531879</v>
      </c>
      <c r="I191" s="101">
        <f ca="1">IFERROR(IF((VLOOKUP($E191,'Adj NEA Backsheet'!$D$5:$CB$183,I$9,FALSE))="","",(VLOOKUP($E191,'Adj NEA Backsheet'!$D$5:$CB$183,I$9,FALSE))),"")</f>
        <v>3732.6837470354899</v>
      </c>
      <c r="J191" s="102">
        <f ca="1">IFERROR(IF((VLOOKUP($E191,'Adj NEA Backsheet'!$D$5:$CB$183,J$9,FALSE))="","",(VLOOKUP($E191,'Adj NEA Backsheet'!$D$5:$CB$183,J$9,FALSE))),"")</f>
        <v>3703.2083144073194</v>
      </c>
      <c r="K191" s="100">
        <f ca="1">IFERROR(IF((VLOOKUP($E191,'Adj NEA Backsheet'!$D$5:$CB$183,K$9,FALSE))="","",(VLOOKUP($E191,'Adj NEA Backsheet'!$D$5:$CB$183,K$9,FALSE))),"")</f>
        <v>3634.0326268600784</v>
      </c>
      <c r="L191" s="101">
        <f ca="1">IFERROR(IF((VLOOKUP($E191,'Adj NEA Backsheet'!$D$5:$CB$183,L$9,FALSE))="","",(VLOOKUP($E191,'Adj NEA Backsheet'!$D$5:$CB$183,L$9,FALSE))),"")</f>
        <v>3670.5550682302433</v>
      </c>
      <c r="M191" s="101">
        <f ca="1">IFERROR(IF((VLOOKUP($E191,'Adj NEA Backsheet'!$D$5:$CB$183,M$9,FALSE))="","",(VLOOKUP($E191,'Adj NEA Backsheet'!$D$5:$CB$183,M$9,FALSE))),"")</f>
        <v>3810.5142710743926</v>
      </c>
      <c r="N191" s="103">
        <f ca="1">IFERROR(IF((VLOOKUP($E191,'Adj NEA Backsheet'!$D$5:$CB$183,N$9,FALSE))="","",(VLOOKUP($E191,'Adj NEA Backsheet'!$D$5:$CB$183,N$9,FALSE))),"")</f>
        <v>3695.3559120419022</v>
      </c>
      <c r="O191" s="151">
        <f ca="1">IFERROR(IF((VLOOKUP($E191,'Adj NEA Backsheet'!$D$5:$CB$183,O$9,FALSE))="","",(VLOOKUP($E191,'Adj NEA Backsheet'!$D$5:$CB$183,O$9,FALSE))),"")</f>
        <v>3686.2987945351229</v>
      </c>
      <c r="P191" s="102">
        <f ca="1">IFERROR(IF((VLOOKUP($E191,'Adj NEA Backsheet'!$D$5:$CB$183,P$9,FALSE))="","",(VLOOKUP($E191,'Adj NEA Backsheet'!$D$5:$CB$183,P$9,FALSE))),"")</f>
        <v>3659.9640051378642</v>
      </c>
      <c r="Q191" s="103">
        <f ca="1">IFERROR(IF((VLOOKUP($E191,'NEA Backsheet'!$D$5:$CB$183,Q$9,FALSE))="","",(VLOOKUP($E191,'NEA Backsheet'!$D$5:$CB$183,Q$9,FALSE))),"")</f>
        <v>3923.2889935923818</v>
      </c>
      <c r="R191" s="194">
        <f ca="1">IFERROR(IF((VLOOKUP($E191,'NEA Backsheet'!$D$5:$CB$183,R$9,FALSE))="","",(VLOOKUP($E191,'NEA Backsheet'!$D$5:$CB$183,R$9,FALSE))),"")</f>
        <v>4000.0745507507427</v>
      </c>
    </row>
    <row r="192" spans="1:18" ht="15" customHeight="1" thickBot="1" x14ac:dyDescent="0.35">
      <c r="A192" s="41">
        <v>178</v>
      </c>
      <c r="B192" s="80" t="str">
        <f ca="1">IFERROR(IF((VLOOKUP($E192,'Org List'!$AJ$10:$AL$190,3,FALSE))="","",(VLOOKUP($E192,'Org List'!$AJ$10:$AL$190,3,FALSE))),"")</f>
        <v>Midlands Commissioning Region</v>
      </c>
      <c r="C192" s="81" t="str">
        <f ca="1">IFERROR(IF((VLOOKUP($E192,'Org List'!$AO$10:$AQ$190,3,FALSE))="","",(VLOOKUP($E192,'Org List'!$AO$10:$AQ$190,3,FALSE))),"")</f>
        <v>West Midlands Region</v>
      </c>
      <c r="D192" s="94" t="str">
        <f ca="1">IFERROR(IF((VLOOKUP($E192,'Org List'!$AT$10:$AV$190,3,FALSE))="","",(VLOOKUP($E192,'Org List'!$AT$10:$AV$190,3,FALSE))),"")</f>
        <v>NHS England Midlands (West Midlands)</v>
      </c>
      <c r="E192" s="80" t="str">
        <f t="shared" ca="1" si="5"/>
        <v>E08000031</v>
      </c>
      <c r="F192" s="82" t="str">
        <f ca="1">IF(E192="","",VLOOKUP(E192,'Org List'!$J$9:$K$640,2,0))</f>
        <v>Wolverhampton</v>
      </c>
      <c r="G192" s="105">
        <f ca="1">IFERROR(IF((VLOOKUP($E192,'Adj NEA Backsheet'!$D$5:$CB$183,G$9,FALSE))="","",(VLOOKUP($E192,'Adj NEA Backsheet'!$D$5:$CB$183,G$9,FALSE))),"")</f>
        <v>7371.125879975094</v>
      </c>
      <c r="H192" s="106">
        <f ca="1">IFERROR(IF((VLOOKUP($E192,'Adj NEA Backsheet'!$D$5:$CB$183,H$9,FALSE))="","",(VLOOKUP($E192,'Adj NEA Backsheet'!$D$5:$CB$183,H$9,FALSE))),"")</f>
        <v>7007.9216655947657</v>
      </c>
      <c r="I192" s="106">
        <f ca="1">IFERROR(IF((VLOOKUP($E192,'Adj NEA Backsheet'!$D$5:$CB$183,I$9,FALSE))="","",(VLOOKUP($E192,'Adj NEA Backsheet'!$D$5:$CB$183,I$9,FALSE))),"")</f>
        <v>7257.9374752028061</v>
      </c>
      <c r="J192" s="107">
        <f ca="1">IFERROR(IF((VLOOKUP($E192,'Adj NEA Backsheet'!$D$5:$CB$183,J$9,FALSE))="","",(VLOOKUP($E192,'Adj NEA Backsheet'!$D$5:$CB$183,J$9,FALSE))),"")</f>
        <v>7111.0379625056512</v>
      </c>
      <c r="K192" s="105">
        <f ca="1">IFERROR(IF((VLOOKUP($E192,'Adj NEA Backsheet'!$D$5:$CB$183,K$9,FALSE))="","",(VLOOKUP($E192,'Adj NEA Backsheet'!$D$5:$CB$183,K$9,FALSE))),"")</f>
        <v>6952.5050875276083</v>
      </c>
      <c r="L192" s="106">
        <f ca="1">IFERROR(IF((VLOOKUP($E192,'Adj NEA Backsheet'!$D$5:$CB$183,L$9,FALSE))="","",(VLOOKUP($E192,'Adj NEA Backsheet'!$D$5:$CB$183,L$9,FALSE))),"")</f>
        <v>6740.98238057053</v>
      </c>
      <c r="M192" s="106">
        <f ca="1">IFERROR(IF((VLOOKUP($E192,'Adj NEA Backsheet'!$D$5:$CB$183,M$9,FALSE))="","",(VLOOKUP($E192,'Adj NEA Backsheet'!$D$5:$CB$183,M$9,FALSE))),"")</f>
        <v>7310.5990673408851</v>
      </c>
      <c r="N192" s="108">
        <f ca="1">IFERROR(IF((VLOOKUP($E192,'Adj NEA Backsheet'!$D$5:$CB$183,N$9,FALSE))="","",(VLOOKUP($E192,'Adj NEA Backsheet'!$D$5:$CB$183,N$9,FALSE))),"")</f>
        <v>7137.3941524968723</v>
      </c>
      <c r="O192" s="152">
        <f ca="1">IFERROR(IF((VLOOKUP($E192,'Adj NEA Backsheet'!$D$5:$CB$183,O$9,FALSE))="","",(VLOOKUP($E192,'Adj NEA Backsheet'!$D$5:$CB$183,O$9,FALSE))),"")</f>
        <v>7055.1555384564344</v>
      </c>
      <c r="P192" s="107">
        <f ca="1">IFERROR(IF((VLOOKUP($E192,'Adj NEA Backsheet'!$D$5:$CB$183,P$9,FALSE))="","",(VLOOKUP($E192,'Adj NEA Backsheet'!$D$5:$CB$183,P$9,FALSE))),"")</f>
        <v>7145.7680830133922</v>
      </c>
      <c r="Q192" s="108">
        <f ca="1">IFERROR(IF((VLOOKUP($E192,'NEA Backsheet'!$D$5:$CB$183,Q$9,FALSE))="","",(VLOOKUP($E192,'NEA Backsheet'!$D$5:$CB$183,Q$9,FALSE))),"")</f>
        <v>7754.5270820092883</v>
      </c>
      <c r="R192" s="195">
        <f ca="1">IFERROR(IF((VLOOKUP($E192,'NEA Backsheet'!$D$5:$CB$183,R$9,FALSE))="","",(VLOOKUP($E192,'NEA Backsheet'!$D$5:$CB$183,R$9,FALSE))),"")</f>
        <v>7408.6808527359644</v>
      </c>
    </row>
  </sheetData>
  <sheetProtection formatColumns="0" formatRows="0" autoFilter="0"/>
  <autoFilter ref="B13:R192" xr:uid="{00000000-0009-0000-0000-000018000000}"/>
  <mergeCells count="5">
    <mergeCell ref="B1:L1"/>
    <mergeCell ref="B2:L2"/>
    <mergeCell ref="G11:J12"/>
    <mergeCell ref="K11:N12"/>
    <mergeCell ref="O11:R12"/>
  </mergeCells>
  <hyperlinks>
    <hyperlink ref="E6" location="Contents!A1" display="&lt;&lt; Contents" xr:uid="{00000000-0004-0000-18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8065" r:id="rId3"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A1:U196"/>
  <sheetViews>
    <sheetView showGridLines="0" zoomScale="70" zoomScaleNormal="70" workbookViewId="0"/>
  </sheetViews>
  <sheetFormatPr defaultColWidth="9.109375" defaultRowHeight="14.4" outlineLevelCol="1" x14ac:dyDescent="0.3"/>
  <cols>
    <col min="1" max="1" width="4.6640625" style="189" customWidth="1"/>
    <col min="2" max="4" width="25.6640625" style="189" hidden="1" customWidth="1" outlineLevel="1"/>
    <col min="5" max="5" width="25.6640625" style="189" customWidth="1" collapsed="1"/>
    <col min="6" max="6" width="50.6640625" style="189" customWidth="1"/>
    <col min="7" max="18" width="17.6640625" style="189" customWidth="1"/>
    <col min="19" max="20" width="4.6640625" style="189" customWidth="1"/>
    <col min="21" max="21" width="9.109375" style="1" hidden="1" customWidth="1"/>
    <col min="22" max="22" width="4.6640625" style="189" customWidth="1"/>
    <col min="23" max="16384" width="9.109375" style="189"/>
  </cols>
  <sheetData>
    <row r="1" spans="1:21" ht="21" x14ac:dyDescent="0.4">
      <c r="A1" s="22"/>
      <c r="B1" s="377" t="s">
        <v>1187</v>
      </c>
      <c r="C1" s="377"/>
      <c r="D1" s="377"/>
      <c r="E1" s="377"/>
      <c r="F1" s="377"/>
      <c r="G1" s="377"/>
      <c r="H1" s="377"/>
      <c r="I1" s="377"/>
      <c r="J1" s="377"/>
      <c r="K1" s="377"/>
      <c r="L1" s="377"/>
      <c r="M1" s="22"/>
      <c r="N1" s="22"/>
      <c r="O1" s="22"/>
      <c r="P1" s="22"/>
      <c r="Q1" s="22"/>
      <c r="R1" s="22"/>
      <c r="S1" s="22"/>
    </row>
    <row r="2" spans="1:21" x14ac:dyDescent="0.3">
      <c r="A2" s="22"/>
      <c r="B2" s="379"/>
      <c r="C2" s="379"/>
      <c r="D2" s="379"/>
      <c r="E2" s="379"/>
      <c r="F2" s="379"/>
      <c r="G2" s="379"/>
      <c r="H2" s="379"/>
      <c r="I2" s="379"/>
      <c r="J2" s="379"/>
      <c r="K2" s="379"/>
      <c r="L2" s="379"/>
      <c r="M2" s="22"/>
      <c r="N2" s="22"/>
      <c r="O2" s="22"/>
      <c r="P2" s="22"/>
      <c r="Q2" s="22"/>
      <c r="R2" s="22"/>
      <c r="S2" s="22"/>
    </row>
    <row r="3" spans="1:21" x14ac:dyDescent="0.3">
      <c r="A3" s="22"/>
      <c r="B3" s="22"/>
      <c r="C3" s="22"/>
      <c r="D3" s="22"/>
      <c r="E3" s="22"/>
      <c r="F3" s="22"/>
      <c r="G3" s="22"/>
      <c r="H3" s="22"/>
      <c r="I3" s="22"/>
      <c r="J3" s="22"/>
      <c r="K3" s="22"/>
      <c r="L3" s="22"/>
      <c r="M3" s="22"/>
      <c r="N3" s="22"/>
      <c r="O3" s="22"/>
      <c r="P3" s="22"/>
      <c r="Q3" s="22"/>
      <c r="R3" s="22"/>
      <c r="S3" s="22"/>
    </row>
    <row r="4" spans="1:21" x14ac:dyDescent="0.3">
      <c r="A4" s="22"/>
      <c r="B4" s="22"/>
      <c r="C4" s="22"/>
      <c r="D4" s="22"/>
      <c r="E4" s="23" t="s">
        <v>1005</v>
      </c>
      <c r="F4" s="22"/>
      <c r="G4" s="24" t="str">
        <f ca="1">'Org List'!J7</f>
        <v>ENG</v>
      </c>
      <c r="H4" s="22"/>
      <c r="I4" s="22"/>
      <c r="J4" s="22"/>
      <c r="K4" s="22"/>
      <c r="L4" s="22"/>
      <c r="M4" s="22"/>
      <c r="N4" s="22"/>
      <c r="O4" s="22"/>
      <c r="P4" s="22"/>
      <c r="Q4" s="22"/>
      <c r="R4" s="22"/>
      <c r="S4" s="22"/>
      <c r="U4" s="1">
        <f ca="1">MATCH($G$4, 'Comms by AT'!$B:$B, 0)</f>
        <v>4</v>
      </c>
    </row>
    <row r="5" spans="1:21" x14ac:dyDescent="0.3">
      <c r="A5" s="22"/>
      <c r="B5" s="22"/>
      <c r="C5" s="22"/>
      <c r="D5" s="22"/>
      <c r="E5" s="22"/>
      <c r="F5" s="22"/>
      <c r="G5" s="22"/>
      <c r="H5" s="22"/>
      <c r="I5" s="22"/>
      <c r="J5" s="22"/>
      <c r="K5" s="22"/>
      <c r="L5" s="22"/>
      <c r="M5" s="22"/>
      <c r="N5" s="22"/>
      <c r="O5" s="22"/>
      <c r="P5" s="22"/>
      <c r="Q5" s="22"/>
      <c r="R5" s="22"/>
      <c r="S5" s="22"/>
      <c r="U5" s="1">
        <f ca="1">COUNTIF('Comms by AT'!$C:$C, $G$4)</f>
        <v>181</v>
      </c>
    </row>
    <row r="6" spans="1:21" ht="20.100000000000001" customHeight="1" x14ac:dyDescent="0.3">
      <c r="E6" s="169" t="s">
        <v>1141</v>
      </c>
    </row>
    <row r="7" spans="1:21" x14ac:dyDescent="0.3">
      <c r="A7" s="22"/>
      <c r="B7" s="22"/>
      <c r="C7" s="22"/>
      <c r="D7" s="22"/>
      <c r="E7" s="23" t="s">
        <v>1006</v>
      </c>
      <c r="F7" s="22"/>
      <c r="G7" s="22"/>
      <c r="H7" s="22"/>
      <c r="I7" s="22"/>
      <c r="J7" s="22"/>
      <c r="K7" s="22"/>
      <c r="L7" s="22"/>
      <c r="M7" s="22"/>
      <c r="N7" s="22"/>
      <c r="O7" s="22"/>
      <c r="P7" s="22"/>
      <c r="Q7" s="22"/>
      <c r="R7" s="22"/>
      <c r="S7" s="22"/>
    </row>
    <row r="9" spans="1:21" s="1" customFormat="1" hidden="1" x14ac:dyDescent="0.3">
      <c r="G9" s="1">
        <v>66</v>
      </c>
      <c r="H9" s="1">
        <v>67</v>
      </c>
      <c r="I9" s="1">
        <v>68</v>
      </c>
      <c r="J9" s="1">
        <v>69</v>
      </c>
      <c r="K9" s="1">
        <v>70</v>
      </c>
      <c r="L9" s="1">
        <v>71</v>
      </c>
      <c r="M9" s="1">
        <v>72</v>
      </c>
      <c r="N9" s="1">
        <v>73</v>
      </c>
      <c r="O9" s="1">
        <v>74</v>
      </c>
      <c r="P9" s="1">
        <v>75</v>
      </c>
      <c r="Q9" s="1">
        <v>76</v>
      </c>
      <c r="R9" s="1">
        <v>77</v>
      </c>
    </row>
    <row r="10" spans="1:21" ht="15" thickBot="1" x14ac:dyDescent="0.35"/>
    <row r="11" spans="1:21" ht="15" customHeight="1" x14ac:dyDescent="0.3">
      <c r="B11" s="158"/>
      <c r="C11" s="159"/>
      <c r="D11" s="160"/>
      <c r="E11" s="190"/>
      <c r="F11" s="156"/>
      <c r="G11" s="424" t="s">
        <v>871</v>
      </c>
      <c r="H11" s="425"/>
      <c r="I11" s="425"/>
      <c r="J11" s="426"/>
      <c r="K11" s="424" t="s">
        <v>876</v>
      </c>
      <c r="L11" s="425"/>
      <c r="M11" s="425"/>
      <c r="N11" s="426"/>
      <c r="O11" s="424" t="s">
        <v>881</v>
      </c>
      <c r="P11" s="425"/>
      <c r="Q11" s="425"/>
      <c r="R11" s="426"/>
    </row>
    <row r="12" spans="1:21" x14ac:dyDescent="0.3">
      <c r="B12" s="166"/>
      <c r="C12" s="167"/>
      <c r="D12" s="168"/>
      <c r="E12" s="164"/>
      <c r="F12" s="165"/>
      <c r="G12" s="427"/>
      <c r="H12" s="428"/>
      <c r="I12" s="428"/>
      <c r="J12" s="429"/>
      <c r="K12" s="427"/>
      <c r="L12" s="428"/>
      <c r="M12" s="428"/>
      <c r="N12" s="429"/>
      <c r="O12" s="427"/>
      <c r="P12" s="428"/>
      <c r="Q12" s="428"/>
      <c r="R12" s="429"/>
    </row>
    <row r="13" spans="1:21" ht="15" thickBot="1" x14ac:dyDescent="0.35">
      <c r="B13" s="161" t="s">
        <v>1015</v>
      </c>
      <c r="C13" s="162" t="s">
        <v>1087</v>
      </c>
      <c r="D13" s="163" t="s">
        <v>1017</v>
      </c>
      <c r="E13" s="191" t="s">
        <v>195</v>
      </c>
      <c r="F13" s="157" t="s">
        <v>1007</v>
      </c>
      <c r="G13" s="66" t="s">
        <v>872</v>
      </c>
      <c r="H13" s="65" t="s">
        <v>873</v>
      </c>
      <c r="I13" s="65" t="s">
        <v>874</v>
      </c>
      <c r="J13" s="68" t="s">
        <v>875</v>
      </c>
      <c r="K13" s="66" t="s">
        <v>877</v>
      </c>
      <c r="L13" s="65" t="s">
        <v>878</v>
      </c>
      <c r="M13" s="65" t="s">
        <v>879</v>
      </c>
      <c r="N13" s="68" t="s">
        <v>880</v>
      </c>
      <c r="O13" s="146" t="s">
        <v>877</v>
      </c>
      <c r="P13" s="125" t="s">
        <v>878</v>
      </c>
      <c r="Q13" s="68" t="s">
        <v>879</v>
      </c>
      <c r="R13" s="196" t="s">
        <v>880</v>
      </c>
    </row>
    <row r="14" spans="1:21" ht="15" customHeight="1" x14ac:dyDescent="0.3">
      <c r="A14" s="41">
        <v>0</v>
      </c>
      <c r="B14" s="74" t="str">
        <f ca="1">IFERROR(IF((VLOOKUP($E14,'Org List'!$AJ$10:$AL$190,3,FALSE))="","",(VLOOKUP($E14,'Org List'!$AJ$10:$AL$190,3,FALSE))),"")</f>
        <v/>
      </c>
      <c r="C14" s="75" t="str">
        <f ca="1">IFERROR(IF((VLOOKUP($E14,'Org List'!$AO$10:$AQ$190,3,FALSE))="","",(VLOOKUP($E14,'Org List'!$AO$10:$AQ$190,3,FALSE))),"")</f>
        <v/>
      </c>
      <c r="D14" s="92" t="str">
        <f ca="1">IFERROR(IF((VLOOKUP($E14,'Org List'!$AT$10:$AV$190,3,FALSE))="","",(VLOOKUP($E14,'Org List'!$AT$10:$AV$190,3,FALSE))),"")</f>
        <v/>
      </c>
      <c r="E14" s="74" t="str">
        <f t="shared" ref="E14:E45" ca="1" si="0">IF($A14&gt;$U$5-1,"",INDIRECT("'Comms by AT'!D"&amp;$A14+$U$4))</f>
        <v>ENG</v>
      </c>
      <c r="F14" s="76" t="str">
        <f ca="1">IF(E14="","",VLOOKUP(E14,'Org List'!$J$9:$K$640,2,0))</f>
        <v>England</v>
      </c>
      <c r="G14" s="95" t="str">
        <f ca="1">IFERROR(IF((VLOOKUP($E14,'Adj NEA Backsheet'!$D$5:$CB$183,G$9,FALSE))="","",(VLOOKUP($E14,'Adj NEA Backsheet'!$D$5:$CB$183,G$9,FALSE))),"")</f>
        <v/>
      </c>
      <c r="H14" s="96" t="str">
        <f ca="1">IFERROR(IF((VLOOKUP($E14,'Adj NEA Backsheet'!$D$5:$CB$183,H$9,FALSE))="","",(VLOOKUP($E14,'Adj NEA Backsheet'!$D$5:$CB$183,H$9,FALSE))),"")</f>
        <v/>
      </c>
      <c r="I14" s="96" t="str">
        <f ca="1">IFERROR(IF((VLOOKUP($E14,'Adj NEA Backsheet'!$D$5:$CB$183,I$9,FALSE))="","",(VLOOKUP($E14,'Adj NEA Backsheet'!$D$5:$CB$183,I$9,FALSE))),"")</f>
        <v/>
      </c>
      <c r="J14" s="97" t="str">
        <f ca="1">IFERROR(IF((VLOOKUP($E14,'Adj NEA Backsheet'!$D$5:$CB$183,J$9,FALSE))="","",(VLOOKUP($E14,'Adj NEA Backsheet'!$D$5:$CB$183,J$9,FALSE))),"")</f>
        <v/>
      </c>
      <c r="K14" s="95" t="str">
        <f ca="1">IFERROR(IF((VLOOKUP($E14,'Adj NEA Backsheet'!$D$5:$CB$183,K$9,FALSE))="","",(VLOOKUP($E14,'Adj NEA Backsheet'!$D$5:$CB$183,K$9,FALSE))),"")</f>
        <v/>
      </c>
      <c r="L14" s="96" t="str">
        <f ca="1">IFERROR(IF((VLOOKUP($E14,'Adj NEA Backsheet'!$D$5:$CB$183,L$9,FALSE))="","",(VLOOKUP($E14,'Adj NEA Backsheet'!$D$5:$CB$183,L$9,FALSE))),"")</f>
        <v/>
      </c>
      <c r="M14" s="96" t="str">
        <f ca="1">IFERROR(IF((VLOOKUP($E14,'Adj NEA Backsheet'!$D$5:$CB$183,M$9,FALSE))="","",(VLOOKUP($E14,'Adj NEA Backsheet'!$D$5:$CB$183,M$9,FALSE))),"")</f>
        <v/>
      </c>
      <c r="N14" s="98" t="str">
        <f ca="1">IFERROR(IF((VLOOKUP($E14,'Adj NEA Backsheet'!$D$5:$CB$183,N$9,FALSE))="","",(VLOOKUP($E14,'Adj NEA Backsheet'!$D$5:$CB$183,N$9,FALSE))),"")</f>
        <v/>
      </c>
      <c r="O14" s="150" t="str">
        <f ca="1">IFERROR(IF((VLOOKUP($E14,'Adj NEA Backsheet'!$D$5:$CB$183,O$9,FALSE))="","",(VLOOKUP($E14,'Adj NEA Backsheet'!$D$5:$CB$183,O$9,FALSE))),"")</f>
        <v/>
      </c>
      <c r="P14" s="97" t="str">
        <f ca="1">IFERROR(IF((VLOOKUP($E14,'Adj NEA Backsheet'!$D$5:$CB$183,P$9,FALSE))="","",(VLOOKUP($E14,'Adj NEA Backsheet'!$D$5:$CB$183,P$9,FALSE))),"")</f>
        <v/>
      </c>
      <c r="Q14" s="98" t="str">
        <f ca="1">IFERROR(IF((VLOOKUP($E14,'NEA Backsheet'!$D$5:$CB$183,Q$9,FALSE))="","",(VLOOKUP($E14,'NEA Backsheet'!$D$5:$CB$183,Q$9,FALSE))),"")</f>
        <v/>
      </c>
      <c r="R14" s="193" t="str">
        <f ca="1">IFERROR(IF((VLOOKUP($E14,'NEA Backsheet'!$D$5:$CB$183,R$9,FALSE))="","",(VLOOKUP($E14,'NEA Backsheet'!$D$5:$CB$183,R$9,FALSE))),"")</f>
        <v/>
      </c>
    </row>
    <row r="15" spans="1:21" ht="15" customHeight="1" x14ac:dyDescent="0.3">
      <c r="A15" s="41">
        <v>1</v>
      </c>
      <c r="B15" s="77" t="str">
        <f ca="1">IFERROR(IF((VLOOKUP($E15,'Org List'!$AJ$10:$AL$190,3,FALSE))="","",(VLOOKUP($E15,'Org List'!$AJ$10:$AL$190,3,FALSE))),"")</f>
        <v>London Commissioning Region</v>
      </c>
      <c r="C15" s="78" t="str">
        <f ca="1">IFERROR(IF((VLOOKUP($E15,'Org List'!$AO$10:$AQ$190,3,FALSE))="","",(VLOOKUP($E15,'Org List'!$AO$10:$AQ$190,3,FALSE))),"")</f>
        <v/>
      </c>
      <c r="D15" s="93" t="str">
        <f ca="1">IFERROR(IF((VLOOKUP($E15,'Org List'!$AT$10:$AV$190,3,FALSE))="","",(VLOOKUP($E15,'Org List'!$AT$10:$AV$190,3,FALSE))),"")</f>
        <v/>
      </c>
      <c r="E15" s="77" t="str">
        <f t="shared" ca="1" si="0"/>
        <v>Y56</v>
      </c>
      <c r="F15" s="79" t="str">
        <f ca="1">IF(E15="","",VLOOKUP(E15,'Org List'!$J$9:$K$640,2,0))</f>
        <v>London Commissioning Region</v>
      </c>
      <c r="G15" s="100">
        <f ca="1">IFERROR(IF((VLOOKUP($E15,'Adj NEA Backsheet'!$D$5:$CB$183,G$9,FALSE))="","",(VLOOKUP($E15,'Adj NEA Backsheet'!$D$5:$CB$183,G$9,FALSE))),"")</f>
        <v>2213.6762370219553</v>
      </c>
      <c r="H15" s="101">
        <f ca="1">IFERROR(IF((VLOOKUP($E15,'Adj NEA Backsheet'!$D$5:$CB$183,H$9,FALSE))="","",(VLOOKUP($E15,'Adj NEA Backsheet'!$D$5:$CB$183,H$9,FALSE))),"")</f>
        <v>2218.8011511739392</v>
      </c>
      <c r="I15" s="101">
        <f ca="1">IFERROR(IF((VLOOKUP($E15,'Adj NEA Backsheet'!$D$5:$CB$183,I$9,FALSE))="","",(VLOOKUP($E15,'Adj NEA Backsheet'!$D$5:$CB$183,I$9,FALSE))),"")</f>
        <v>2310.8652894896454</v>
      </c>
      <c r="J15" s="102">
        <f ca="1">IFERROR(IF((VLOOKUP($E15,'Adj NEA Backsheet'!$D$5:$CB$183,J$9,FALSE))="","",(VLOOKUP($E15,'Adj NEA Backsheet'!$D$5:$CB$183,J$9,FALSE))),"")</f>
        <v>2251.3827226066687</v>
      </c>
      <c r="K15" s="100">
        <f ca="1">IFERROR(IF((VLOOKUP($E15,'Adj NEA Backsheet'!$D$5:$CB$183,K$9,FALSE))="","",(VLOOKUP($E15,'Adj NEA Backsheet'!$D$5:$CB$183,K$9,FALSE))),"")</f>
        <v>2291.2772676327409</v>
      </c>
      <c r="L15" s="101">
        <f ca="1">IFERROR(IF((VLOOKUP($E15,'Adj NEA Backsheet'!$D$5:$CB$183,L$9,FALSE))="","",(VLOOKUP($E15,'Adj NEA Backsheet'!$D$5:$CB$183,L$9,FALSE))),"")</f>
        <v>2290.2846530613174</v>
      </c>
      <c r="M15" s="101">
        <f ca="1">IFERROR(IF((VLOOKUP($E15,'Adj NEA Backsheet'!$D$5:$CB$183,M$9,FALSE))="","",(VLOOKUP($E15,'Adj NEA Backsheet'!$D$5:$CB$183,M$9,FALSE))),"")</f>
        <v>2324.6390590755773</v>
      </c>
      <c r="N15" s="103">
        <f ca="1">IFERROR(IF((VLOOKUP($E15,'Adj NEA Backsheet'!$D$5:$CB$183,N$9,FALSE))="","",(VLOOKUP($E15,'Adj NEA Backsheet'!$D$5:$CB$183,N$9,FALSE))),"")</f>
        <v>2247.1974609074864</v>
      </c>
      <c r="O15" s="151">
        <f ca="1">IFERROR(IF((VLOOKUP($E15,'Adj NEA Backsheet'!$D$5:$CB$183,O$9,FALSE))="","",(VLOOKUP($E15,'Adj NEA Backsheet'!$D$5:$CB$183,O$9,FALSE))),"")</f>
        <v>2273.1468026613475</v>
      </c>
      <c r="P15" s="102">
        <f ca="1">IFERROR(IF((VLOOKUP($E15,'Adj NEA Backsheet'!$D$5:$CB$183,P$9,FALSE))="","",(VLOOKUP($E15,'Adj NEA Backsheet'!$D$5:$CB$183,P$9,FALSE))),"")</f>
        <v>2288.4799950325942</v>
      </c>
      <c r="Q15" s="103">
        <f ca="1">IFERROR(IF((VLOOKUP($E15,'NEA Backsheet'!$D$5:$CB$183,Q$9,FALSE))="","",(VLOOKUP($E15,'NEA Backsheet'!$D$5:$CB$183,Q$9,FALSE))),"")</f>
        <v>2410.502244821359</v>
      </c>
      <c r="R15" s="194">
        <f ca="1">IFERROR(IF((VLOOKUP($E15,'NEA Backsheet'!$D$5:$CB$183,R$9,FALSE))="","",(VLOOKUP($E15,'NEA Backsheet'!$D$5:$CB$183,R$9,FALSE))),"")</f>
        <v>2332.9246634789488</v>
      </c>
    </row>
    <row r="16" spans="1:21" ht="15" customHeight="1" x14ac:dyDescent="0.3">
      <c r="A16" s="41">
        <v>2</v>
      </c>
      <c r="B16" s="77" t="str">
        <f ca="1">IFERROR(IF((VLOOKUP($E16,'Org List'!$AJ$10:$AL$190,3,FALSE))="","",(VLOOKUP($E16,'Org List'!$AJ$10:$AL$190,3,FALSE))),"")</f>
        <v>South West England Commissioning Region</v>
      </c>
      <c r="C16" s="78" t="str">
        <f ca="1">IFERROR(IF((VLOOKUP($E16,'Org List'!$AO$10:$AQ$190,3,FALSE))="","",(VLOOKUP($E16,'Org List'!$AO$10:$AQ$190,3,FALSE))),"")</f>
        <v/>
      </c>
      <c r="D16" s="93" t="str">
        <f ca="1">IFERROR(IF((VLOOKUP($E16,'Org List'!$AT$10:$AV$190,3,FALSE))="","",(VLOOKUP($E16,'Org List'!$AT$10:$AV$190,3,FALSE))),"")</f>
        <v/>
      </c>
      <c r="E16" s="77" t="str">
        <f t="shared" ca="1" si="0"/>
        <v>Y58</v>
      </c>
      <c r="F16" s="79" t="str">
        <f ca="1">IF(E16="","",VLOOKUP(E16,'Org List'!$J$9:$K$640,2,0))</f>
        <v>South West England Commissioning Region</v>
      </c>
      <c r="G16" s="100">
        <f ca="1">IFERROR(IF((VLOOKUP($E16,'Adj NEA Backsheet'!$D$5:$CB$183,G$9,FALSE))="","",(VLOOKUP($E16,'Adj NEA Backsheet'!$D$5:$CB$183,G$9,FALSE))),"")</f>
        <v>2631.2807599863222</v>
      </c>
      <c r="H16" s="101">
        <f ca="1">IFERROR(IF((VLOOKUP($E16,'Adj NEA Backsheet'!$D$5:$CB$183,H$9,FALSE))="","",(VLOOKUP($E16,'Adj NEA Backsheet'!$D$5:$CB$183,H$9,FALSE))),"")</f>
        <v>2639.8465776463304</v>
      </c>
      <c r="I16" s="101">
        <f ca="1">IFERROR(IF((VLOOKUP($E16,'Adj NEA Backsheet'!$D$5:$CB$183,I$9,FALSE))="","",(VLOOKUP($E16,'Adj NEA Backsheet'!$D$5:$CB$183,I$9,FALSE))),"")</f>
        <v>2810.885591824233</v>
      </c>
      <c r="J16" s="102">
        <f ca="1">IFERROR(IF((VLOOKUP($E16,'Adj NEA Backsheet'!$D$5:$CB$183,J$9,FALSE))="","",(VLOOKUP($E16,'Adj NEA Backsheet'!$D$5:$CB$183,J$9,FALSE))),"")</f>
        <v>2801.0937375931762</v>
      </c>
      <c r="K16" s="100">
        <f ca="1">IFERROR(IF((VLOOKUP($E16,'Adj NEA Backsheet'!$D$5:$CB$183,K$9,FALSE))="","",(VLOOKUP($E16,'Adj NEA Backsheet'!$D$5:$CB$183,K$9,FALSE))),"")</f>
        <v>2685.6247607089667</v>
      </c>
      <c r="L16" s="101">
        <f ca="1">IFERROR(IF((VLOOKUP($E16,'Adj NEA Backsheet'!$D$5:$CB$183,L$9,FALSE))="","",(VLOOKUP($E16,'Adj NEA Backsheet'!$D$5:$CB$183,L$9,FALSE))),"")</f>
        <v>2703.9357121788321</v>
      </c>
      <c r="M16" s="101">
        <f ca="1">IFERROR(IF((VLOOKUP($E16,'Adj NEA Backsheet'!$D$5:$CB$183,M$9,FALSE))="","",(VLOOKUP($E16,'Adj NEA Backsheet'!$D$5:$CB$183,M$9,FALSE))),"")</f>
        <v>2818.5797001676583</v>
      </c>
      <c r="N16" s="103">
        <f ca="1">IFERROR(IF((VLOOKUP($E16,'Adj NEA Backsheet'!$D$5:$CB$183,N$9,FALSE))="","",(VLOOKUP($E16,'Adj NEA Backsheet'!$D$5:$CB$183,N$9,FALSE))),"")</f>
        <v>2735.8036906960215</v>
      </c>
      <c r="O16" s="151">
        <f ca="1">IFERROR(IF((VLOOKUP($E16,'Adj NEA Backsheet'!$D$5:$CB$183,O$9,FALSE))="","",(VLOOKUP($E16,'Adj NEA Backsheet'!$D$5:$CB$183,O$9,FALSE))),"")</f>
        <v>2783.1884275356729</v>
      </c>
      <c r="P16" s="102">
        <f ca="1">IFERROR(IF((VLOOKUP($E16,'Adj NEA Backsheet'!$D$5:$CB$183,P$9,FALSE))="","",(VLOOKUP($E16,'Adj NEA Backsheet'!$D$5:$CB$183,P$9,FALSE))),"")</f>
        <v>2754.549689350597</v>
      </c>
      <c r="Q16" s="103">
        <f ca="1">IFERROR(IF((VLOOKUP($E16,'NEA Backsheet'!$D$5:$CB$183,Q$9,FALSE))="","",(VLOOKUP($E16,'NEA Backsheet'!$D$5:$CB$183,Q$9,FALSE))),"")</f>
        <v>2949.8489213870484</v>
      </c>
      <c r="R16" s="194">
        <f ca="1">IFERROR(IF((VLOOKUP($E16,'NEA Backsheet'!$D$5:$CB$183,R$9,FALSE))="","",(VLOOKUP($E16,'NEA Backsheet'!$D$5:$CB$183,R$9,FALSE))),"")</f>
        <v>2886.8552564817405</v>
      </c>
    </row>
    <row r="17" spans="1:18" ht="15" customHeight="1" x14ac:dyDescent="0.3">
      <c r="A17" s="41">
        <v>3</v>
      </c>
      <c r="B17" s="77" t="str">
        <f ca="1">IFERROR(IF((VLOOKUP($E17,'Org List'!$AJ$10:$AL$190,3,FALSE))="","",(VLOOKUP($E17,'Org List'!$AJ$10:$AL$190,3,FALSE))),"")</f>
        <v>South East England Commissioning Region</v>
      </c>
      <c r="C17" s="78" t="str">
        <f ca="1">IFERROR(IF((VLOOKUP($E17,'Org List'!$AO$10:$AQ$190,3,FALSE))="","",(VLOOKUP($E17,'Org List'!$AO$10:$AQ$190,3,FALSE))),"")</f>
        <v/>
      </c>
      <c r="D17" s="93" t="str">
        <f ca="1">IFERROR(IF((VLOOKUP($E17,'Org List'!$AT$10:$AV$190,3,FALSE))="","",(VLOOKUP($E17,'Org List'!$AT$10:$AV$190,3,FALSE))),"")</f>
        <v/>
      </c>
      <c r="E17" s="77" t="str">
        <f t="shared" ca="1" si="0"/>
        <v>Y59</v>
      </c>
      <c r="F17" s="79" t="str">
        <f ca="1">IF(E17="","",VLOOKUP(E17,'Org List'!$J$9:$K$640,2,0))</f>
        <v>South East England Commissioning Region</v>
      </c>
      <c r="G17" s="100">
        <f ca="1">IFERROR(IF((VLOOKUP($E17,'Adj NEA Backsheet'!$D$5:$CB$183,G$9,FALSE))="","",(VLOOKUP($E17,'Adj NEA Backsheet'!$D$5:$CB$183,G$9,FALSE))),"")</f>
        <v>2471.2199012688225</v>
      </c>
      <c r="H17" s="101">
        <f ca="1">IFERROR(IF((VLOOKUP($E17,'Adj NEA Backsheet'!$D$5:$CB$183,H$9,FALSE))="","",(VLOOKUP($E17,'Adj NEA Backsheet'!$D$5:$CB$183,H$9,FALSE))),"")</f>
        <v>2459.8355598887242</v>
      </c>
      <c r="I17" s="101">
        <f ca="1">IFERROR(IF((VLOOKUP($E17,'Adj NEA Backsheet'!$D$5:$CB$183,I$9,FALSE))="","",(VLOOKUP($E17,'Adj NEA Backsheet'!$D$5:$CB$183,I$9,FALSE))),"")</f>
        <v>2556.8142095604976</v>
      </c>
      <c r="J17" s="102">
        <f ca="1">IFERROR(IF((VLOOKUP($E17,'Adj NEA Backsheet'!$D$5:$CB$183,J$9,FALSE))="","",(VLOOKUP($E17,'Adj NEA Backsheet'!$D$5:$CB$183,J$9,FALSE))),"")</f>
        <v>2529.9500743243225</v>
      </c>
      <c r="K17" s="100">
        <f ca="1">IFERROR(IF((VLOOKUP($E17,'Adj NEA Backsheet'!$D$5:$CB$183,K$9,FALSE))="","",(VLOOKUP($E17,'Adj NEA Backsheet'!$D$5:$CB$183,K$9,FALSE))),"")</f>
        <v>2486.7107727921257</v>
      </c>
      <c r="L17" s="101">
        <f ca="1">IFERROR(IF((VLOOKUP($E17,'Adj NEA Backsheet'!$D$5:$CB$183,L$9,FALSE))="","",(VLOOKUP($E17,'Adj NEA Backsheet'!$D$5:$CB$183,L$9,FALSE))),"")</f>
        <v>2483.3041058506342</v>
      </c>
      <c r="M17" s="101">
        <f ca="1">IFERROR(IF((VLOOKUP($E17,'Adj NEA Backsheet'!$D$5:$CB$183,M$9,FALSE))="","",(VLOOKUP($E17,'Adj NEA Backsheet'!$D$5:$CB$183,M$9,FALSE))),"")</f>
        <v>2558.6446863981737</v>
      </c>
      <c r="N17" s="103">
        <f ca="1">IFERROR(IF((VLOOKUP($E17,'Adj NEA Backsheet'!$D$5:$CB$183,N$9,FALSE))="","",(VLOOKUP($E17,'Adj NEA Backsheet'!$D$5:$CB$183,N$9,FALSE))),"")</f>
        <v>2490.7359423153512</v>
      </c>
      <c r="O17" s="151">
        <f ca="1">IFERROR(IF((VLOOKUP($E17,'Adj NEA Backsheet'!$D$5:$CB$183,O$9,FALSE))="","",(VLOOKUP($E17,'Adj NEA Backsheet'!$D$5:$CB$183,O$9,FALSE))),"")</f>
        <v>2564.318307584851</v>
      </c>
      <c r="P17" s="102">
        <f ca="1">IFERROR(IF((VLOOKUP($E17,'Adj NEA Backsheet'!$D$5:$CB$183,P$9,FALSE))="","",(VLOOKUP($E17,'Adj NEA Backsheet'!$D$5:$CB$183,P$9,FALSE))),"")</f>
        <v>2541.677939333129</v>
      </c>
      <c r="Q17" s="103">
        <f ca="1">IFERROR(IF((VLOOKUP($E17,'NEA Backsheet'!$D$5:$CB$183,Q$9,FALSE))="","",(VLOOKUP($E17,'NEA Backsheet'!$D$5:$CB$183,Q$9,FALSE))),"")</f>
        <v>2677.4704370164409</v>
      </c>
      <c r="R17" s="194">
        <f ca="1">IFERROR(IF((VLOOKUP($E17,'NEA Backsheet'!$D$5:$CB$183,R$9,FALSE))="","",(VLOOKUP($E17,'NEA Backsheet'!$D$5:$CB$183,R$9,FALSE))),"")</f>
        <v>2676.1712416453429</v>
      </c>
    </row>
    <row r="18" spans="1:18" ht="15" customHeight="1" x14ac:dyDescent="0.3">
      <c r="A18" s="41">
        <v>4</v>
      </c>
      <c r="B18" s="77" t="str">
        <f ca="1">IFERROR(IF((VLOOKUP($E18,'Org List'!$AJ$10:$AL$190,3,FALSE))="","",(VLOOKUP($E18,'Org List'!$AJ$10:$AL$190,3,FALSE))),"")</f>
        <v>Midlands Commissioning Region</v>
      </c>
      <c r="C18" s="78" t="str">
        <f ca="1">IFERROR(IF((VLOOKUP($E18,'Org List'!$AO$10:$AQ$190,3,FALSE))="","",(VLOOKUP($E18,'Org List'!$AO$10:$AQ$190,3,FALSE))),"")</f>
        <v/>
      </c>
      <c r="D18" s="93" t="str">
        <f ca="1">IFERROR(IF((VLOOKUP($E18,'Org List'!$AT$10:$AV$190,3,FALSE))="","",(VLOOKUP($E18,'Org List'!$AT$10:$AV$190,3,FALSE))),"")</f>
        <v/>
      </c>
      <c r="E18" s="77" t="str">
        <f t="shared" ca="1" si="0"/>
        <v>Y60</v>
      </c>
      <c r="F18" s="79" t="str">
        <f ca="1">IF(E18="","",VLOOKUP(E18,'Org List'!$J$9:$K$640,2,0))</f>
        <v>Midlands Commissioning Region</v>
      </c>
      <c r="G18" s="100" t="str">
        <f ca="1">IFERROR(IF((VLOOKUP($E18,'Adj NEA Backsheet'!$D$5:$CB$183,G$9,FALSE))="","",(VLOOKUP($E18,'Adj NEA Backsheet'!$D$5:$CB$183,G$9,FALSE))),"")</f>
        <v/>
      </c>
      <c r="H18" s="101" t="str">
        <f ca="1">IFERROR(IF((VLOOKUP($E18,'Adj NEA Backsheet'!$D$5:$CB$183,H$9,FALSE))="","",(VLOOKUP($E18,'Adj NEA Backsheet'!$D$5:$CB$183,H$9,FALSE))),"")</f>
        <v/>
      </c>
      <c r="I18" s="101" t="str">
        <f ca="1">IFERROR(IF((VLOOKUP($E18,'Adj NEA Backsheet'!$D$5:$CB$183,I$9,FALSE))="","",(VLOOKUP($E18,'Adj NEA Backsheet'!$D$5:$CB$183,I$9,FALSE))),"")</f>
        <v/>
      </c>
      <c r="J18" s="102" t="str">
        <f ca="1">IFERROR(IF((VLOOKUP($E18,'Adj NEA Backsheet'!$D$5:$CB$183,J$9,FALSE))="","",(VLOOKUP($E18,'Adj NEA Backsheet'!$D$5:$CB$183,J$9,FALSE))),"")</f>
        <v/>
      </c>
      <c r="K18" s="100" t="str">
        <f ca="1">IFERROR(IF((VLOOKUP($E18,'Adj NEA Backsheet'!$D$5:$CB$183,K$9,FALSE))="","",(VLOOKUP($E18,'Adj NEA Backsheet'!$D$5:$CB$183,K$9,FALSE))),"")</f>
        <v/>
      </c>
      <c r="L18" s="101" t="str">
        <f ca="1">IFERROR(IF((VLOOKUP($E18,'Adj NEA Backsheet'!$D$5:$CB$183,L$9,FALSE))="","",(VLOOKUP($E18,'Adj NEA Backsheet'!$D$5:$CB$183,L$9,FALSE))),"")</f>
        <v/>
      </c>
      <c r="M18" s="101" t="str">
        <f ca="1">IFERROR(IF((VLOOKUP($E18,'Adj NEA Backsheet'!$D$5:$CB$183,M$9,FALSE))="","",(VLOOKUP($E18,'Adj NEA Backsheet'!$D$5:$CB$183,M$9,FALSE))),"")</f>
        <v/>
      </c>
      <c r="N18" s="103" t="str">
        <f ca="1">IFERROR(IF((VLOOKUP($E18,'Adj NEA Backsheet'!$D$5:$CB$183,N$9,FALSE))="","",(VLOOKUP($E18,'Adj NEA Backsheet'!$D$5:$CB$183,N$9,FALSE))),"")</f>
        <v/>
      </c>
      <c r="O18" s="151" t="str">
        <f ca="1">IFERROR(IF((VLOOKUP($E18,'Adj NEA Backsheet'!$D$5:$CB$183,O$9,FALSE))="","",(VLOOKUP($E18,'Adj NEA Backsheet'!$D$5:$CB$183,O$9,FALSE))),"")</f>
        <v/>
      </c>
      <c r="P18" s="102" t="str">
        <f ca="1">IFERROR(IF((VLOOKUP($E18,'Adj NEA Backsheet'!$D$5:$CB$183,P$9,FALSE))="","",(VLOOKUP($E18,'Adj NEA Backsheet'!$D$5:$CB$183,P$9,FALSE))),"")</f>
        <v/>
      </c>
      <c r="Q18" s="103" t="str">
        <f ca="1">IFERROR(IF((VLOOKUP($E18,'NEA Backsheet'!$D$5:$CB$183,Q$9,FALSE))="","",(VLOOKUP($E18,'NEA Backsheet'!$D$5:$CB$183,Q$9,FALSE))),"")</f>
        <v/>
      </c>
      <c r="R18" s="194" t="str">
        <f ca="1">IFERROR(IF((VLOOKUP($E18,'NEA Backsheet'!$D$5:$CB$183,R$9,FALSE))="","",(VLOOKUP($E18,'NEA Backsheet'!$D$5:$CB$183,R$9,FALSE))),"")</f>
        <v/>
      </c>
    </row>
    <row r="19" spans="1:18" ht="15" customHeight="1" x14ac:dyDescent="0.3">
      <c r="A19" s="41">
        <v>5</v>
      </c>
      <c r="B19" s="77" t="str">
        <f ca="1">IFERROR(IF((VLOOKUP($E19,'Org List'!$AJ$10:$AL$190,3,FALSE))="","",(VLOOKUP($E19,'Org List'!$AJ$10:$AL$190,3,FALSE))),"")</f>
        <v>East of England Commissioning Region</v>
      </c>
      <c r="C19" s="78" t="str">
        <f ca="1">IFERROR(IF((VLOOKUP($E19,'Org List'!$AO$10:$AQ$190,3,FALSE))="","",(VLOOKUP($E19,'Org List'!$AO$10:$AQ$190,3,FALSE))),"")</f>
        <v/>
      </c>
      <c r="D19" s="93" t="str">
        <f ca="1">IFERROR(IF((VLOOKUP($E19,'Org List'!$AT$10:$AV$190,3,FALSE))="","",(VLOOKUP($E19,'Org List'!$AT$10:$AV$190,3,FALSE))),"")</f>
        <v/>
      </c>
      <c r="E19" s="77" t="str">
        <f t="shared" ca="1" si="0"/>
        <v>Y61</v>
      </c>
      <c r="F19" s="79" t="str">
        <f ca="1">IF(E19="","",VLOOKUP(E19,'Org List'!$J$9:$K$640,2,0))</f>
        <v>East of England Commissioning Region</v>
      </c>
      <c r="G19" s="100" t="str">
        <f ca="1">IFERROR(IF((VLOOKUP($E19,'Adj NEA Backsheet'!$D$5:$CB$183,G$9,FALSE))="","",(VLOOKUP($E19,'Adj NEA Backsheet'!$D$5:$CB$183,G$9,FALSE))),"")</f>
        <v/>
      </c>
      <c r="H19" s="101" t="str">
        <f ca="1">IFERROR(IF((VLOOKUP($E19,'Adj NEA Backsheet'!$D$5:$CB$183,H$9,FALSE))="","",(VLOOKUP($E19,'Adj NEA Backsheet'!$D$5:$CB$183,H$9,FALSE))),"")</f>
        <v/>
      </c>
      <c r="I19" s="101" t="str">
        <f ca="1">IFERROR(IF((VLOOKUP($E19,'Adj NEA Backsheet'!$D$5:$CB$183,I$9,FALSE))="","",(VLOOKUP($E19,'Adj NEA Backsheet'!$D$5:$CB$183,I$9,FALSE))),"")</f>
        <v/>
      </c>
      <c r="J19" s="102" t="str">
        <f ca="1">IFERROR(IF((VLOOKUP($E19,'Adj NEA Backsheet'!$D$5:$CB$183,J$9,FALSE))="","",(VLOOKUP($E19,'Adj NEA Backsheet'!$D$5:$CB$183,J$9,FALSE))),"")</f>
        <v/>
      </c>
      <c r="K19" s="100" t="str">
        <f ca="1">IFERROR(IF((VLOOKUP($E19,'Adj NEA Backsheet'!$D$5:$CB$183,K$9,FALSE))="","",(VLOOKUP($E19,'Adj NEA Backsheet'!$D$5:$CB$183,K$9,FALSE))),"")</f>
        <v/>
      </c>
      <c r="L19" s="101" t="str">
        <f ca="1">IFERROR(IF((VLOOKUP($E19,'Adj NEA Backsheet'!$D$5:$CB$183,L$9,FALSE))="","",(VLOOKUP($E19,'Adj NEA Backsheet'!$D$5:$CB$183,L$9,FALSE))),"")</f>
        <v/>
      </c>
      <c r="M19" s="101" t="str">
        <f ca="1">IFERROR(IF((VLOOKUP($E19,'Adj NEA Backsheet'!$D$5:$CB$183,M$9,FALSE))="","",(VLOOKUP($E19,'Adj NEA Backsheet'!$D$5:$CB$183,M$9,FALSE))),"")</f>
        <v/>
      </c>
      <c r="N19" s="103" t="str">
        <f ca="1">IFERROR(IF((VLOOKUP($E19,'Adj NEA Backsheet'!$D$5:$CB$183,N$9,FALSE))="","",(VLOOKUP($E19,'Adj NEA Backsheet'!$D$5:$CB$183,N$9,FALSE))),"")</f>
        <v/>
      </c>
      <c r="O19" s="151" t="str">
        <f ca="1">IFERROR(IF((VLOOKUP($E19,'Adj NEA Backsheet'!$D$5:$CB$183,O$9,FALSE))="","",(VLOOKUP($E19,'Adj NEA Backsheet'!$D$5:$CB$183,O$9,FALSE))),"")</f>
        <v/>
      </c>
      <c r="P19" s="102" t="str">
        <f ca="1">IFERROR(IF((VLOOKUP($E19,'Adj NEA Backsheet'!$D$5:$CB$183,P$9,FALSE))="","",(VLOOKUP($E19,'Adj NEA Backsheet'!$D$5:$CB$183,P$9,FALSE))),"")</f>
        <v/>
      </c>
      <c r="Q19" s="103" t="str">
        <f ca="1">IFERROR(IF((VLOOKUP($E19,'NEA Backsheet'!$D$5:$CB$183,Q$9,FALSE))="","",(VLOOKUP($E19,'NEA Backsheet'!$D$5:$CB$183,Q$9,FALSE))),"")</f>
        <v/>
      </c>
      <c r="R19" s="194" t="str">
        <f ca="1">IFERROR(IF((VLOOKUP($E19,'NEA Backsheet'!$D$5:$CB$183,R$9,FALSE))="","",(VLOOKUP($E19,'NEA Backsheet'!$D$5:$CB$183,R$9,FALSE))),"")</f>
        <v/>
      </c>
    </row>
    <row r="20" spans="1:18" ht="15" customHeight="1" x14ac:dyDescent="0.3">
      <c r="A20" s="41">
        <v>6</v>
      </c>
      <c r="B20" s="77" t="str">
        <f ca="1">IFERROR(IF((VLOOKUP($E20,'Org List'!$AJ$10:$AL$190,3,FALSE))="","",(VLOOKUP($E20,'Org List'!$AJ$10:$AL$190,3,FALSE))),"")</f>
        <v>North West Commissioning Region</v>
      </c>
      <c r="C20" s="78" t="str">
        <f ca="1">IFERROR(IF((VLOOKUP($E20,'Org List'!$AO$10:$AQ$190,3,FALSE))="","",(VLOOKUP($E20,'Org List'!$AO$10:$AQ$190,3,FALSE))),"")</f>
        <v/>
      </c>
      <c r="D20" s="93" t="str">
        <f ca="1">IFERROR(IF((VLOOKUP($E20,'Org List'!$AT$10:$AV$190,3,FALSE))="","",(VLOOKUP($E20,'Org List'!$AT$10:$AV$190,3,FALSE))),"")</f>
        <v/>
      </c>
      <c r="E20" s="77" t="str">
        <f t="shared" ca="1" si="0"/>
        <v>Y62</v>
      </c>
      <c r="F20" s="79" t="str">
        <f ca="1">IF(E20="","",VLOOKUP(E20,'Org List'!$J$9:$K$640,2,0))</f>
        <v>North West Commissioning Region</v>
      </c>
      <c r="G20" s="100" t="str">
        <f ca="1">IFERROR(IF((VLOOKUP($E20,'Adj NEA Backsheet'!$D$5:$CB$183,G$9,FALSE))="","",(VLOOKUP($E20,'Adj NEA Backsheet'!$D$5:$CB$183,G$9,FALSE))),"")</f>
        <v/>
      </c>
      <c r="H20" s="101" t="str">
        <f ca="1">IFERROR(IF((VLOOKUP($E20,'Adj NEA Backsheet'!$D$5:$CB$183,H$9,FALSE))="","",(VLOOKUP($E20,'Adj NEA Backsheet'!$D$5:$CB$183,H$9,FALSE))),"")</f>
        <v/>
      </c>
      <c r="I20" s="101" t="str">
        <f ca="1">IFERROR(IF((VLOOKUP($E20,'Adj NEA Backsheet'!$D$5:$CB$183,I$9,FALSE))="","",(VLOOKUP($E20,'Adj NEA Backsheet'!$D$5:$CB$183,I$9,FALSE))),"")</f>
        <v/>
      </c>
      <c r="J20" s="102" t="str">
        <f ca="1">IFERROR(IF((VLOOKUP($E20,'Adj NEA Backsheet'!$D$5:$CB$183,J$9,FALSE))="","",(VLOOKUP($E20,'Adj NEA Backsheet'!$D$5:$CB$183,J$9,FALSE))),"")</f>
        <v/>
      </c>
      <c r="K20" s="100" t="str">
        <f ca="1">IFERROR(IF((VLOOKUP($E20,'Adj NEA Backsheet'!$D$5:$CB$183,K$9,FALSE))="","",(VLOOKUP($E20,'Adj NEA Backsheet'!$D$5:$CB$183,K$9,FALSE))),"")</f>
        <v/>
      </c>
      <c r="L20" s="101" t="str">
        <f ca="1">IFERROR(IF((VLOOKUP($E20,'Adj NEA Backsheet'!$D$5:$CB$183,L$9,FALSE))="","",(VLOOKUP($E20,'Adj NEA Backsheet'!$D$5:$CB$183,L$9,FALSE))),"")</f>
        <v/>
      </c>
      <c r="M20" s="101" t="str">
        <f ca="1">IFERROR(IF((VLOOKUP($E20,'Adj NEA Backsheet'!$D$5:$CB$183,M$9,FALSE))="","",(VLOOKUP($E20,'Adj NEA Backsheet'!$D$5:$CB$183,M$9,FALSE))),"")</f>
        <v/>
      </c>
      <c r="N20" s="103" t="str">
        <f ca="1">IFERROR(IF((VLOOKUP($E20,'Adj NEA Backsheet'!$D$5:$CB$183,N$9,FALSE))="","",(VLOOKUP($E20,'Adj NEA Backsheet'!$D$5:$CB$183,N$9,FALSE))),"")</f>
        <v/>
      </c>
      <c r="O20" s="151" t="str">
        <f ca="1">IFERROR(IF((VLOOKUP($E20,'Adj NEA Backsheet'!$D$5:$CB$183,O$9,FALSE))="","",(VLOOKUP($E20,'Adj NEA Backsheet'!$D$5:$CB$183,O$9,FALSE))),"")</f>
        <v/>
      </c>
      <c r="P20" s="102" t="str">
        <f ca="1">IFERROR(IF((VLOOKUP($E20,'Adj NEA Backsheet'!$D$5:$CB$183,P$9,FALSE))="","",(VLOOKUP($E20,'Adj NEA Backsheet'!$D$5:$CB$183,P$9,FALSE))),"")</f>
        <v/>
      </c>
      <c r="Q20" s="103" t="str">
        <f ca="1">IFERROR(IF((VLOOKUP($E20,'NEA Backsheet'!$D$5:$CB$183,Q$9,FALSE))="","",(VLOOKUP($E20,'NEA Backsheet'!$D$5:$CB$183,Q$9,FALSE))),"")</f>
        <v/>
      </c>
      <c r="R20" s="194" t="str">
        <f ca="1">IFERROR(IF((VLOOKUP($E20,'NEA Backsheet'!$D$5:$CB$183,R$9,FALSE))="","",(VLOOKUP($E20,'NEA Backsheet'!$D$5:$CB$183,R$9,FALSE))),"")</f>
        <v/>
      </c>
    </row>
    <row r="21" spans="1:18" ht="15" customHeight="1" x14ac:dyDescent="0.3">
      <c r="A21" s="41">
        <v>7</v>
      </c>
      <c r="B21" s="77" t="str">
        <f ca="1">IFERROR(IF((VLOOKUP($E21,'Org List'!$AJ$10:$AL$190,3,FALSE))="","",(VLOOKUP($E21,'Org List'!$AJ$10:$AL$190,3,FALSE))),"")</f>
        <v>North East and Yorkshire Commissioning Region</v>
      </c>
      <c r="C21" s="78" t="str">
        <f ca="1">IFERROR(IF((VLOOKUP($E21,'Org List'!$AO$10:$AQ$190,3,FALSE))="","",(VLOOKUP($E21,'Org List'!$AO$10:$AQ$190,3,FALSE))),"")</f>
        <v/>
      </c>
      <c r="D21" s="93" t="str">
        <f ca="1">IFERROR(IF((VLOOKUP($E21,'Org List'!$AT$10:$AV$190,3,FALSE))="","",(VLOOKUP($E21,'Org List'!$AT$10:$AV$190,3,FALSE))),"")</f>
        <v/>
      </c>
      <c r="E21" s="77" t="str">
        <f t="shared" ca="1" si="0"/>
        <v>Y63</v>
      </c>
      <c r="F21" s="79" t="str">
        <f ca="1">IF(E21="","",VLOOKUP(E21,'Org List'!$J$9:$K$640,2,0))</f>
        <v>North East and Yorkshire Commissioning Region</v>
      </c>
      <c r="G21" s="100" t="str">
        <f ca="1">IFERROR(IF((VLOOKUP($E21,'Adj NEA Backsheet'!$D$5:$CB$183,G$9,FALSE))="","",(VLOOKUP($E21,'Adj NEA Backsheet'!$D$5:$CB$183,G$9,FALSE))),"")</f>
        <v/>
      </c>
      <c r="H21" s="101" t="str">
        <f ca="1">IFERROR(IF((VLOOKUP($E21,'Adj NEA Backsheet'!$D$5:$CB$183,H$9,FALSE))="","",(VLOOKUP($E21,'Adj NEA Backsheet'!$D$5:$CB$183,H$9,FALSE))),"")</f>
        <v/>
      </c>
      <c r="I21" s="101" t="str">
        <f ca="1">IFERROR(IF((VLOOKUP($E21,'Adj NEA Backsheet'!$D$5:$CB$183,I$9,FALSE))="","",(VLOOKUP($E21,'Adj NEA Backsheet'!$D$5:$CB$183,I$9,FALSE))),"")</f>
        <v/>
      </c>
      <c r="J21" s="102" t="str">
        <f ca="1">IFERROR(IF((VLOOKUP($E21,'Adj NEA Backsheet'!$D$5:$CB$183,J$9,FALSE))="","",(VLOOKUP($E21,'Adj NEA Backsheet'!$D$5:$CB$183,J$9,FALSE))),"")</f>
        <v/>
      </c>
      <c r="K21" s="100" t="str">
        <f ca="1">IFERROR(IF((VLOOKUP($E21,'Adj NEA Backsheet'!$D$5:$CB$183,K$9,FALSE))="","",(VLOOKUP($E21,'Adj NEA Backsheet'!$D$5:$CB$183,K$9,FALSE))),"")</f>
        <v/>
      </c>
      <c r="L21" s="101" t="str">
        <f ca="1">IFERROR(IF((VLOOKUP($E21,'Adj NEA Backsheet'!$D$5:$CB$183,L$9,FALSE))="","",(VLOOKUP($E21,'Adj NEA Backsheet'!$D$5:$CB$183,L$9,FALSE))),"")</f>
        <v/>
      </c>
      <c r="M21" s="101" t="str">
        <f ca="1">IFERROR(IF((VLOOKUP($E21,'Adj NEA Backsheet'!$D$5:$CB$183,M$9,FALSE))="","",(VLOOKUP($E21,'Adj NEA Backsheet'!$D$5:$CB$183,M$9,FALSE))),"")</f>
        <v/>
      </c>
      <c r="N21" s="103" t="str">
        <f ca="1">IFERROR(IF((VLOOKUP($E21,'Adj NEA Backsheet'!$D$5:$CB$183,N$9,FALSE))="","",(VLOOKUP($E21,'Adj NEA Backsheet'!$D$5:$CB$183,N$9,FALSE))),"")</f>
        <v/>
      </c>
      <c r="O21" s="151" t="str">
        <f ca="1">IFERROR(IF((VLOOKUP($E21,'Adj NEA Backsheet'!$D$5:$CB$183,O$9,FALSE))="","",(VLOOKUP($E21,'Adj NEA Backsheet'!$D$5:$CB$183,O$9,FALSE))),"")</f>
        <v/>
      </c>
      <c r="P21" s="102" t="str">
        <f ca="1">IFERROR(IF((VLOOKUP($E21,'Adj NEA Backsheet'!$D$5:$CB$183,P$9,FALSE))="","",(VLOOKUP($E21,'Adj NEA Backsheet'!$D$5:$CB$183,P$9,FALSE))),"")</f>
        <v/>
      </c>
      <c r="Q21" s="103" t="str">
        <f ca="1">IFERROR(IF((VLOOKUP($E21,'NEA Backsheet'!$D$5:$CB$183,Q$9,FALSE))="","",(VLOOKUP($E21,'NEA Backsheet'!$D$5:$CB$183,Q$9,FALSE))),"")</f>
        <v/>
      </c>
      <c r="R21" s="194" t="str">
        <f ca="1">IFERROR(IF((VLOOKUP($E21,'NEA Backsheet'!$D$5:$CB$183,R$9,FALSE))="","",(VLOOKUP($E21,'NEA Backsheet'!$D$5:$CB$183,R$9,FALSE))),"")</f>
        <v/>
      </c>
    </row>
    <row r="22" spans="1:18" ht="15" customHeight="1" x14ac:dyDescent="0.3">
      <c r="A22" s="41">
        <v>8</v>
      </c>
      <c r="B22" s="77" t="str">
        <f ca="1">IFERROR(IF((VLOOKUP($E22,'Org List'!$AJ$10:$AL$190,3,FALSE))="","",(VLOOKUP($E22,'Org List'!$AJ$10:$AL$190,3,FALSE))),"")</f>
        <v/>
      </c>
      <c r="C22" s="78" t="str">
        <f ca="1">IFERROR(IF((VLOOKUP($E22,'Org List'!$AO$10:$AQ$190,3,FALSE))="","",(VLOOKUP($E22,'Org List'!$AO$10:$AQ$190,3,FALSE))),"")</f>
        <v>North East Region</v>
      </c>
      <c r="D22" s="93" t="str">
        <f ca="1">IFERROR(IF((VLOOKUP($E22,'Org List'!$AT$10:$AV$190,3,FALSE))="","",(VLOOKUP($E22,'Org List'!$AT$10:$AV$190,3,FALSE))),"")</f>
        <v/>
      </c>
      <c r="E22" s="77" t="str">
        <f t="shared" ca="1" si="0"/>
        <v>E12000001</v>
      </c>
      <c r="F22" s="79" t="str">
        <f ca="1">IF(E22="","",VLOOKUP(E22,'Org List'!$J$9:$K$640,2,0))</f>
        <v>North East Region</v>
      </c>
      <c r="G22" s="100">
        <f ca="1">IFERROR(IF((VLOOKUP($E22,'Adj NEA Backsheet'!$D$5:$CB$183,G$9,FALSE))="","",(VLOOKUP($E22,'Adj NEA Backsheet'!$D$5:$CB$183,G$9,FALSE))),"")</f>
        <v>3022.7855919165577</v>
      </c>
      <c r="H22" s="101">
        <f ca="1">IFERROR(IF((VLOOKUP($E22,'Adj NEA Backsheet'!$D$5:$CB$183,H$9,FALSE))="","",(VLOOKUP($E22,'Adj NEA Backsheet'!$D$5:$CB$183,H$9,FALSE))),"")</f>
        <v>3045.6442622931131</v>
      </c>
      <c r="I22" s="101">
        <f ca="1">IFERROR(IF((VLOOKUP($E22,'Adj NEA Backsheet'!$D$5:$CB$183,I$9,FALSE))="","",(VLOOKUP($E22,'Adj NEA Backsheet'!$D$5:$CB$183,I$9,FALSE))),"")</f>
        <v>3219.2248695705412</v>
      </c>
      <c r="J22" s="102">
        <f ca="1">IFERROR(IF((VLOOKUP($E22,'Adj NEA Backsheet'!$D$5:$CB$183,J$9,FALSE))="","",(VLOOKUP($E22,'Adj NEA Backsheet'!$D$5:$CB$183,J$9,FALSE))),"")</f>
        <v>3198.2992780125433</v>
      </c>
      <c r="K22" s="100">
        <f ca="1">IFERROR(IF((VLOOKUP($E22,'Adj NEA Backsheet'!$D$5:$CB$183,K$9,FALSE))="","",(VLOOKUP($E22,'Adj NEA Backsheet'!$D$5:$CB$183,K$9,FALSE))),"")</f>
        <v>3176.944883953623</v>
      </c>
      <c r="L22" s="101">
        <f ca="1">IFERROR(IF((VLOOKUP($E22,'Adj NEA Backsheet'!$D$5:$CB$183,L$9,FALSE))="","",(VLOOKUP($E22,'Adj NEA Backsheet'!$D$5:$CB$183,L$9,FALSE))),"")</f>
        <v>3168.8968949354025</v>
      </c>
      <c r="M22" s="101">
        <f ca="1">IFERROR(IF((VLOOKUP($E22,'Adj NEA Backsheet'!$D$5:$CB$183,M$9,FALSE))="","",(VLOOKUP($E22,'Adj NEA Backsheet'!$D$5:$CB$183,M$9,FALSE))),"")</f>
        <v>3244.9821914686713</v>
      </c>
      <c r="N22" s="103">
        <f ca="1">IFERROR(IF((VLOOKUP($E22,'Adj NEA Backsheet'!$D$5:$CB$183,N$9,FALSE))="","",(VLOOKUP($E22,'Adj NEA Backsheet'!$D$5:$CB$183,N$9,FALSE))),"")</f>
        <v>3202.3244621767212</v>
      </c>
      <c r="O22" s="151">
        <f ca="1">IFERROR(IF((VLOOKUP($E22,'Adj NEA Backsheet'!$D$5:$CB$183,O$9,FALSE))="","",(VLOOKUP($E22,'Adj NEA Backsheet'!$D$5:$CB$183,O$9,FALSE))),"")</f>
        <v>3174.0081102348163</v>
      </c>
      <c r="P22" s="102">
        <f ca="1">IFERROR(IF((VLOOKUP($E22,'Adj NEA Backsheet'!$D$5:$CB$183,P$9,FALSE))="","",(VLOOKUP($E22,'Adj NEA Backsheet'!$D$5:$CB$183,P$9,FALSE))),"")</f>
        <v>3154.9740360334149</v>
      </c>
      <c r="Q22" s="103">
        <f ca="1">IFERROR(IF((VLOOKUP($E22,'NEA Backsheet'!$D$5:$CB$183,Q$9,FALSE))="","",(VLOOKUP($E22,'NEA Backsheet'!$D$5:$CB$183,Q$9,FALSE))),"")</f>
        <v>3327.1674868117489</v>
      </c>
      <c r="R22" s="194">
        <f ca="1">IFERROR(IF((VLOOKUP($E22,'NEA Backsheet'!$D$5:$CB$183,R$9,FALSE))="","",(VLOOKUP($E22,'NEA Backsheet'!$D$5:$CB$183,R$9,FALSE))),"")</f>
        <v>3375.6247133545589</v>
      </c>
    </row>
    <row r="23" spans="1:18" ht="15" customHeight="1" x14ac:dyDescent="0.3">
      <c r="A23" s="41">
        <v>9</v>
      </c>
      <c r="B23" s="77" t="str">
        <f ca="1">IFERROR(IF((VLOOKUP($E23,'Org List'!$AJ$10:$AL$190,3,FALSE))="","",(VLOOKUP($E23,'Org List'!$AJ$10:$AL$190,3,FALSE))),"")</f>
        <v/>
      </c>
      <c r="C23" s="78" t="str">
        <f ca="1">IFERROR(IF((VLOOKUP($E23,'Org List'!$AO$10:$AQ$190,3,FALSE))="","",(VLOOKUP($E23,'Org List'!$AO$10:$AQ$190,3,FALSE))),"")</f>
        <v>North West Region</v>
      </c>
      <c r="D23" s="93" t="str">
        <f ca="1">IFERROR(IF((VLOOKUP($E23,'Org List'!$AT$10:$AV$190,3,FALSE))="","",(VLOOKUP($E23,'Org List'!$AT$10:$AV$190,3,FALSE))),"")</f>
        <v/>
      </c>
      <c r="E23" s="77" t="str">
        <f t="shared" ca="1" si="0"/>
        <v>E12000002</v>
      </c>
      <c r="F23" s="79" t="str">
        <f ca="1">IF(E23="","",VLOOKUP(E23,'Org List'!$J$9:$K$640,2,0))</f>
        <v>North West Region</v>
      </c>
      <c r="G23" s="100">
        <f ca="1">IFERROR(IF((VLOOKUP($E23,'Adj NEA Backsheet'!$D$5:$CB$183,G$9,FALSE))="","",(VLOOKUP($E23,'Adj NEA Backsheet'!$D$5:$CB$183,G$9,FALSE))),"")</f>
        <v>3058.995877299536</v>
      </c>
      <c r="H23" s="101">
        <f ca="1">IFERROR(IF((VLOOKUP($E23,'Adj NEA Backsheet'!$D$5:$CB$183,H$9,FALSE))="","",(VLOOKUP($E23,'Adj NEA Backsheet'!$D$5:$CB$183,H$9,FALSE))),"")</f>
        <v>3081.8334247637076</v>
      </c>
      <c r="I23" s="101">
        <f ca="1">IFERROR(IF((VLOOKUP($E23,'Adj NEA Backsheet'!$D$5:$CB$183,I$9,FALSE))="","",(VLOOKUP($E23,'Adj NEA Backsheet'!$D$5:$CB$183,I$9,FALSE))),"")</f>
        <v>3307.1499893139739</v>
      </c>
      <c r="J23" s="102">
        <f ca="1">IFERROR(IF((VLOOKUP($E23,'Adj NEA Backsheet'!$D$5:$CB$183,J$9,FALSE))="","",(VLOOKUP($E23,'Adj NEA Backsheet'!$D$5:$CB$183,J$9,FALSE))),"")</f>
        <v>3224.1246264730398</v>
      </c>
      <c r="K23" s="100">
        <f ca="1">IFERROR(IF((VLOOKUP($E23,'Adj NEA Backsheet'!$D$5:$CB$183,K$9,FALSE))="","",(VLOOKUP($E23,'Adj NEA Backsheet'!$D$5:$CB$183,K$9,FALSE))),"")</f>
        <v>3149.6626499849667</v>
      </c>
      <c r="L23" s="101">
        <f ca="1">IFERROR(IF((VLOOKUP($E23,'Adj NEA Backsheet'!$D$5:$CB$183,L$9,FALSE))="","",(VLOOKUP($E23,'Adj NEA Backsheet'!$D$5:$CB$183,L$9,FALSE))),"")</f>
        <v>3127.1270338675363</v>
      </c>
      <c r="M23" s="101">
        <f ca="1">IFERROR(IF((VLOOKUP($E23,'Adj NEA Backsheet'!$D$5:$CB$183,M$9,FALSE))="","",(VLOOKUP($E23,'Adj NEA Backsheet'!$D$5:$CB$183,M$9,FALSE))),"")</f>
        <v>3274.9693000574966</v>
      </c>
      <c r="N23" s="103">
        <f ca="1">IFERROR(IF((VLOOKUP($E23,'Adj NEA Backsheet'!$D$5:$CB$183,N$9,FALSE))="","",(VLOOKUP($E23,'Adj NEA Backsheet'!$D$5:$CB$183,N$9,FALSE))),"")</f>
        <v>3177.6443412259705</v>
      </c>
      <c r="O23" s="151">
        <f ca="1">IFERROR(IF((VLOOKUP($E23,'Adj NEA Backsheet'!$D$5:$CB$183,O$9,FALSE))="","",(VLOOKUP($E23,'Adj NEA Backsheet'!$D$5:$CB$183,O$9,FALSE))),"")</f>
        <v>3294.3989819493036</v>
      </c>
      <c r="P23" s="102">
        <f ca="1">IFERROR(IF((VLOOKUP($E23,'Adj NEA Backsheet'!$D$5:$CB$183,P$9,FALSE))="","",(VLOOKUP($E23,'Adj NEA Backsheet'!$D$5:$CB$183,P$9,FALSE))),"")</f>
        <v>3262.3749886019218</v>
      </c>
      <c r="Q23" s="103">
        <f ca="1">IFERROR(IF((VLOOKUP($E23,'NEA Backsheet'!$D$5:$CB$183,Q$9,FALSE))="","",(VLOOKUP($E23,'NEA Backsheet'!$D$5:$CB$183,Q$9,FALSE))),"")</f>
        <v>3445.7047220065292</v>
      </c>
      <c r="R23" s="194">
        <f ca="1">IFERROR(IF((VLOOKUP($E23,'NEA Backsheet'!$D$5:$CB$183,R$9,FALSE))="","",(VLOOKUP($E23,'NEA Backsheet'!$D$5:$CB$183,R$9,FALSE))),"")</f>
        <v>3405.2424106505155</v>
      </c>
    </row>
    <row r="24" spans="1:18" ht="15" customHeight="1" x14ac:dyDescent="0.3">
      <c r="A24" s="41">
        <v>10</v>
      </c>
      <c r="B24" s="77" t="str">
        <f ca="1">IFERROR(IF((VLOOKUP($E24,'Org List'!$AJ$10:$AL$190,3,FALSE))="","",(VLOOKUP($E24,'Org List'!$AJ$10:$AL$190,3,FALSE))),"")</f>
        <v/>
      </c>
      <c r="C24" s="78" t="str">
        <f ca="1">IFERROR(IF((VLOOKUP($E24,'Org List'!$AO$10:$AQ$190,3,FALSE))="","",(VLOOKUP($E24,'Org List'!$AO$10:$AQ$190,3,FALSE))),"")</f>
        <v>Yorkshire and The Humber Region</v>
      </c>
      <c r="D24" s="93" t="str">
        <f ca="1">IFERROR(IF((VLOOKUP($E24,'Org List'!$AT$10:$AV$190,3,FALSE))="","",(VLOOKUP($E24,'Org List'!$AT$10:$AV$190,3,FALSE))),"")</f>
        <v/>
      </c>
      <c r="E24" s="77" t="str">
        <f t="shared" ca="1" si="0"/>
        <v>E12000003</v>
      </c>
      <c r="F24" s="79" t="str">
        <f ca="1">IF(E24="","",VLOOKUP(E24,'Org List'!$J$9:$K$640,2,0))</f>
        <v>Yorkshire and The Humber Region</v>
      </c>
      <c r="G24" s="100">
        <f ca="1">IFERROR(IF((VLOOKUP($E24,'Adj NEA Backsheet'!$D$5:$CB$183,G$9,FALSE))="","",(VLOOKUP($E24,'Adj NEA Backsheet'!$D$5:$CB$183,G$9,FALSE))),"")</f>
        <v>2754.1770177443959</v>
      </c>
      <c r="H24" s="101">
        <f ca="1">IFERROR(IF((VLOOKUP($E24,'Adj NEA Backsheet'!$D$5:$CB$183,H$9,FALSE))="","",(VLOOKUP($E24,'Adj NEA Backsheet'!$D$5:$CB$183,H$9,FALSE))),"")</f>
        <v>2734.9214359461539</v>
      </c>
      <c r="I24" s="101">
        <f ca="1">IFERROR(IF((VLOOKUP($E24,'Adj NEA Backsheet'!$D$5:$CB$183,I$9,FALSE))="","",(VLOOKUP($E24,'Adj NEA Backsheet'!$D$5:$CB$183,I$9,FALSE))),"")</f>
        <v>2867.4201590745665</v>
      </c>
      <c r="J24" s="102">
        <f ca="1">IFERROR(IF((VLOOKUP($E24,'Adj NEA Backsheet'!$D$5:$CB$183,J$9,FALSE))="","",(VLOOKUP($E24,'Adj NEA Backsheet'!$D$5:$CB$183,J$9,FALSE))),"")</f>
        <v>2841.1862775885456</v>
      </c>
      <c r="K24" s="100">
        <f ca="1">IFERROR(IF((VLOOKUP($E24,'Adj NEA Backsheet'!$D$5:$CB$183,K$9,FALSE))="","",(VLOOKUP($E24,'Adj NEA Backsheet'!$D$5:$CB$183,K$9,FALSE))),"")</f>
        <v>2831.1776880679167</v>
      </c>
      <c r="L24" s="101">
        <f ca="1">IFERROR(IF((VLOOKUP($E24,'Adj NEA Backsheet'!$D$5:$CB$183,L$9,FALSE))="","",(VLOOKUP($E24,'Adj NEA Backsheet'!$D$5:$CB$183,L$9,FALSE))),"")</f>
        <v>2798.0605254359634</v>
      </c>
      <c r="M24" s="101">
        <f ca="1">IFERROR(IF((VLOOKUP($E24,'Adj NEA Backsheet'!$D$5:$CB$183,M$9,FALSE))="","",(VLOOKUP($E24,'Adj NEA Backsheet'!$D$5:$CB$183,M$9,FALSE))),"")</f>
        <v>2864.5167140923445</v>
      </c>
      <c r="N24" s="103">
        <f ca="1">IFERROR(IF((VLOOKUP($E24,'Adj NEA Backsheet'!$D$5:$CB$183,N$9,FALSE))="","",(VLOOKUP($E24,'Adj NEA Backsheet'!$D$5:$CB$183,N$9,FALSE))),"")</f>
        <v>2865.3747238123842</v>
      </c>
      <c r="O24" s="151">
        <f ca="1">IFERROR(IF((VLOOKUP($E24,'Adj NEA Backsheet'!$D$5:$CB$183,O$9,FALSE))="","",(VLOOKUP($E24,'Adj NEA Backsheet'!$D$5:$CB$183,O$9,FALSE))),"")</f>
        <v>2851.4136795788818</v>
      </c>
      <c r="P24" s="102">
        <f ca="1">IFERROR(IF((VLOOKUP($E24,'Adj NEA Backsheet'!$D$5:$CB$183,P$9,FALSE))="","",(VLOOKUP($E24,'Adj NEA Backsheet'!$D$5:$CB$183,P$9,FALSE))),"")</f>
        <v>2813.8272300301819</v>
      </c>
      <c r="Q24" s="103">
        <f ca="1">IFERROR(IF((VLOOKUP($E24,'NEA Backsheet'!$D$5:$CB$183,Q$9,FALSE))="","",(VLOOKUP($E24,'NEA Backsheet'!$D$5:$CB$183,Q$9,FALSE))),"")</f>
        <v>2934.6944709226132</v>
      </c>
      <c r="R24" s="194">
        <f ca="1">IFERROR(IF((VLOOKUP($E24,'NEA Backsheet'!$D$5:$CB$183,R$9,FALSE))="","",(VLOOKUP($E24,'NEA Backsheet'!$D$5:$CB$183,R$9,FALSE))),"")</f>
        <v>2891.7994490708593</v>
      </c>
    </row>
    <row r="25" spans="1:18" ht="15" customHeight="1" x14ac:dyDescent="0.3">
      <c r="A25" s="41">
        <v>11</v>
      </c>
      <c r="B25" s="77" t="str">
        <f ca="1">IFERROR(IF((VLOOKUP($E25,'Org List'!$AJ$10:$AL$190,3,FALSE))="","",(VLOOKUP($E25,'Org List'!$AJ$10:$AL$190,3,FALSE))),"")</f>
        <v/>
      </c>
      <c r="C25" s="78" t="str">
        <f ca="1">IFERROR(IF((VLOOKUP($E25,'Org List'!$AO$10:$AQ$190,3,FALSE))="","",(VLOOKUP($E25,'Org List'!$AO$10:$AQ$190,3,FALSE))),"")</f>
        <v>East Midlands Region</v>
      </c>
      <c r="D25" s="93" t="str">
        <f ca="1">IFERROR(IF((VLOOKUP($E25,'Org List'!$AT$10:$AV$190,3,FALSE))="","",(VLOOKUP($E25,'Org List'!$AT$10:$AV$190,3,FALSE))),"")</f>
        <v/>
      </c>
      <c r="E25" s="77" t="str">
        <f t="shared" ca="1" si="0"/>
        <v>E12000004</v>
      </c>
      <c r="F25" s="79" t="str">
        <f ca="1">IF(E25="","",VLOOKUP(E25,'Org List'!$J$9:$K$640,2,0))</f>
        <v>East Midlands Region</v>
      </c>
      <c r="G25" s="100">
        <f ca="1">IFERROR(IF((VLOOKUP($E25,'Adj NEA Backsheet'!$D$5:$CB$183,G$9,FALSE))="","",(VLOOKUP($E25,'Adj NEA Backsheet'!$D$5:$CB$183,G$9,FALSE))),"")</f>
        <v>2590.6031565248591</v>
      </c>
      <c r="H25" s="101">
        <f ca="1">IFERROR(IF((VLOOKUP($E25,'Adj NEA Backsheet'!$D$5:$CB$183,H$9,FALSE))="","",(VLOOKUP($E25,'Adj NEA Backsheet'!$D$5:$CB$183,H$9,FALSE))),"")</f>
        <v>2587.8996750907013</v>
      </c>
      <c r="I25" s="101">
        <f ca="1">IFERROR(IF((VLOOKUP($E25,'Adj NEA Backsheet'!$D$5:$CB$183,I$9,FALSE))="","",(VLOOKUP($E25,'Adj NEA Backsheet'!$D$5:$CB$183,I$9,FALSE))),"")</f>
        <v>2681.5655304201691</v>
      </c>
      <c r="J25" s="102">
        <f ca="1">IFERROR(IF((VLOOKUP($E25,'Adj NEA Backsheet'!$D$5:$CB$183,J$9,FALSE))="","",(VLOOKUP($E25,'Adj NEA Backsheet'!$D$5:$CB$183,J$9,FALSE))),"")</f>
        <v>2674.541799114771</v>
      </c>
      <c r="K25" s="100">
        <f ca="1">IFERROR(IF((VLOOKUP($E25,'Adj NEA Backsheet'!$D$5:$CB$183,K$9,FALSE))="","",(VLOOKUP($E25,'Adj NEA Backsheet'!$D$5:$CB$183,K$9,FALSE))),"")</f>
        <v>2661.4657213441096</v>
      </c>
      <c r="L25" s="101">
        <f ca="1">IFERROR(IF((VLOOKUP($E25,'Adj NEA Backsheet'!$D$5:$CB$183,L$9,FALSE))="","",(VLOOKUP($E25,'Adj NEA Backsheet'!$D$5:$CB$183,L$9,FALSE))),"")</f>
        <v>2646.2390624894242</v>
      </c>
      <c r="M25" s="101">
        <f ca="1">IFERROR(IF((VLOOKUP($E25,'Adj NEA Backsheet'!$D$5:$CB$183,M$9,FALSE))="","",(VLOOKUP($E25,'Adj NEA Backsheet'!$D$5:$CB$183,M$9,FALSE))),"")</f>
        <v>2730.2069125524008</v>
      </c>
      <c r="N25" s="103">
        <f ca="1">IFERROR(IF((VLOOKUP($E25,'Adj NEA Backsheet'!$D$5:$CB$183,N$9,FALSE))="","",(VLOOKUP($E25,'Adj NEA Backsheet'!$D$5:$CB$183,N$9,FALSE))),"")</f>
        <v>2707.2101659243908</v>
      </c>
      <c r="O25" s="151">
        <f ca="1">IFERROR(IF((VLOOKUP($E25,'Adj NEA Backsheet'!$D$5:$CB$183,O$9,FALSE))="","",(VLOOKUP($E25,'Adj NEA Backsheet'!$D$5:$CB$183,O$9,FALSE))),"")</f>
        <v>2663.9701670749018</v>
      </c>
      <c r="P25" s="102">
        <f ca="1">IFERROR(IF((VLOOKUP($E25,'Adj NEA Backsheet'!$D$5:$CB$183,P$9,FALSE))="","",(VLOOKUP($E25,'Adj NEA Backsheet'!$D$5:$CB$183,P$9,FALSE))),"")</f>
        <v>2665.6488320943531</v>
      </c>
      <c r="Q25" s="103">
        <f ca="1">IFERROR(IF((VLOOKUP($E25,'NEA Backsheet'!$D$5:$CB$183,Q$9,FALSE))="","",(VLOOKUP($E25,'NEA Backsheet'!$D$5:$CB$183,Q$9,FALSE))),"")</f>
        <v>2822.052330009913</v>
      </c>
      <c r="R25" s="194">
        <f ca="1">IFERROR(IF((VLOOKUP($E25,'NEA Backsheet'!$D$5:$CB$183,R$9,FALSE))="","",(VLOOKUP($E25,'NEA Backsheet'!$D$5:$CB$183,R$9,FALSE))),"")</f>
        <v>2801.3046387940885</v>
      </c>
    </row>
    <row r="26" spans="1:18" ht="15" customHeight="1" x14ac:dyDescent="0.3">
      <c r="A26" s="41">
        <v>12</v>
      </c>
      <c r="B26" s="77" t="str">
        <f ca="1">IFERROR(IF((VLOOKUP($E26,'Org List'!$AJ$10:$AL$190,3,FALSE))="","",(VLOOKUP($E26,'Org List'!$AJ$10:$AL$190,3,FALSE))),"")</f>
        <v/>
      </c>
      <c r="C26" s="78" t="str">
        <f ca="1">IFERROR(IF((VLOOKUP($E26,'Org List'!$AO$10:$AQ$190,3,FALSE))="","",(VLOOKUP($E26,'Org List'!$AO$10:$AQ$190,3,FALSE))),"")</f>
        <v>West Midlands Region</v>
      </c>
      <c r="D26" s="93" t="str">
        <f ca="1">IFERROR(IF((VLOOKUP($E26,'Org List'!$AT$10:$AV$190,3,FALSE))="","",(VLOOKUP($E26,'Org List'!$AT$10:$AV$190,3,FALSE))),"")</f>
        <v/>
      </c>
      <c r="E26" s="77" t="str">
        <f t="shared" ca="1" si="0"/>
        <v>E12000005</v>
      </c>
      <c r="F26" s="79" t="str">
        <f ca="1">IF(E26="","",VLOOKUP(E26,'Org List'!$J$9:$K$640,2,0))</f>
        <v>West Midlands Region</v>
      </c>
      <c r="G26" s="100">
        <f ca="1">IFERROR(IF((VLOOKUP($E26,'Adj NEA Backsheet'!$D$5:$CB$183,G$9,FALSE))="","",(VLOOKUP($E26,'Adj NEA Backsheet'!$D$5:$CB$183,G$9,FALSE))),"")</f>
        <v>2828.5570812364854</v>
      </c>
      <c r="H26" s="101">
        <f ca="1">IFERROR(IF((VLOOKUP($E26,'Adj NEA Backsheet'!$D$5:$CB$183,H$9,FALSE))="","",(VLOOKUP($E26,'Adj NEA Backsheet'!$D$5:$CB$183,H$9,FALSE))),"")</f>
        <v>2783.2345474466761</v>
      </c>
      <c r="I26" s="101">
        <f ca="1">IFERROR(IF((VLOOKUP($E26,'Adj NEA Backsheet'!$D$5:$CB$183,I$9,FALSE))="","",(VLOOKUP($E26,'Adj NEA Backsheet'!$D$5:$CB$183,I$9,FALSE))),"")</f>
        <v>2871.1794993892727</v>
      </c>
      <c r="J26" s="102">
        <f ca="1">IFERROR(IF((VLOOKUP($E26,'Adj NEA Backsheet'!$D$5:$CB$183,J$9,FALSE))="","",(VLOOKUP($E26,'Adj NEA Backsheet'!$D$5:$CB$183,J$9,FALSE))),"")</f>
        <v>2883.3924855640284</v>
      </c>
      <c r="K26" s="100">
        <f ca="1">IFERROR(IF((VLOOKUP($E26,'Adj NEA Backsheet'!$D$5:$CB$183,K$9,FALSE))="","",(VLOOKUP($E26,'Adj NEA Backsheet'!$D$5:$CB$183,K$9,FALSE))),"")</f>
        <v>2859.2252775975358</v>
      </c>
      <c r="L26" s="101">
        <f ca="1">IFERROR(IF((VLOOKUP($E26,'Adj NEA Backsheet'!$D$5:$CB$183,L$9,FALSE))="","",(VLOOKUP($E26,'Adj NEA Backsheet'!$D$5:$CB$183,L$9,FALSE))),"")</f>
        <v>2852.514756510393</v>
      </c>
      <c r="M26" s="101">
        <f ca="1">IFERROR(IF((VLOOKUP($E26,'Adj NEA Backsheet'!$D$5:$CB$183,M$9,FALSE))="","",(VLOOKUP($E26,'Adj NEA Backsheet'!$D$5:$CB$183,M$9,FALSE))),"")</f>
        <v>2957.3001766862058</v>
      </c>
      <c r="N26" s="103">
        <f ca="1">IFERROR(IF((VLOOKUP($E26,'Adj NEA Backsheet'!$D$5:$CB$183,N$9,FALSE))="","",(VLOOKUP($E26,'Adj NEA Backsheet'!$D$5:$CB$183,N$9,FALSE))),"")</f>
        <v>2889.8628682487752</v>
      </c>
      <c r="O26" s="151">
        <f ca="1">IFERROR(IF((VLOOKUP($E26,'Adj NEA Backsheet'!$D$5:$CB$183,O$9,FALSE))="","",(VLOOKUP($E26,'Adj NEA Backsheet'!$D$5:$CB$183,O$9,FALSE))),"")</f>
        <v>2959.9937517547855</v>
      </c>
      <c r="P26" s="102">
        <f ca="1">IFERROR(IF((VLOOKUP($E26,'Adj NEA Backsheet'!$D$5:$CB$183,P$9,FALSE))="","",(VLOOKUP($E26,'Adj NEA Backsheet'!$D$5:$CB$183,P$9,FALSE))),"")</f>
        <v>3027.7630994034757</v>
      </c>
      <c r="Q26" s="103">
        <f ca="1">IFERROR(IF((VLOOKUP($E26,'NEA Backsheet'!$D$5:$CB$183,Q$9,FALSE))="","",(VLOOKUP($E26,'NEA Backsheet'!$D$5:$CB$183,Q$9,FALSE))),"")</f>
        <v>3160.4068972582922</v>
      </c>
      <c r="R26" s="194">
        <f ca="1">IFERROR(IF((VLOOKUP($E26,'NEA Backsheet'!$D$5:$CB$183,R$9,FALSE))="","",(VLOOKUP($E26,'NEA Backsheet'!$D$5:$CB$183,R$9,FALSE))),"")</f>
        <v>3088.7823679510948</v>
      </c>
    </row>
    <row r="27" spans="1:18" ht="15" customHeight="1" x14ac:dyDescent="0.3">
      <c r="A27" s="41">
        <v>13</v>
      </c>
      <c r="B27" s="77" t="str">
        <f ca="1">IFERROR(IF((VLOOKUP($E27,'Org List'!$AJ$10:$AL$190,3,FALSE))="","",(VLOOKUP($E27,'Org List'!$AJ$10:$AL$190,3,FALSE))),"")</f>
        <v/>
      </c>
      <c r="C27" s="78" t="str">
        <f ca="1">IFERROR(IF((VLOOKUP($E27,'Org List'!$AO$10:$AQ$190,3,FALSE))="","",(VLOOKUP($E27,'Org List'!$AO$10:$AQ$190,3,FALSE))),"")</f>
        <v>East Region</v>
      </c>
      <c r="D27" s="93" t="str">
        <f ca="1">IFERROR(IF((VLOOKUP($E27,'Org List'!$AT$10:$AV$190,3,FALSE))="","",(VLOOKUP($E27,'Org List'!$AT$10:$AV$190,3,FALSE))),"")</f>
        <v/>
      </c>
      <c r="E27" s="77" t="str">
        <f t="shared" ca="1" si="0"/>
        <v>E12000006</v>
      </c>
      <c r="F27" s="79" t="str">
        <f ca="1">IF(E27="","",VLOOKUP(E27,'Org List'!$J$9:$K$640,2,0))</f>
        <v>East Region</v>
      </c>
      <c r="G27" s="100">
        <f ca="1">IFERROR(IF((VLOOKUP($E27,'Adj NEA Backsheet'!$D$5:$CB$183,G$9,FALSE))="","",(VLOOKUP($E27,'Adj NEA Backsheet'!$D$5:$CB$183,G$9,FALSE))),"")</f>
        <v>2552.3922045226527</v>
      </c>
      <c r="H27" s="101">
        <f ca="1">IFERROR(IF((VLOOKUP($E27,'Adj NEA Backsheet'!$D$5:$CB$183,H$9,FALSE))="","",(VLOOKUP($E27,'Adj NEA Backsheet'!$D$5:$CB$183,H$9,FALSE))),"")</f>
        <v>2544.0925714761593</v>
      </c>
      <c r="I27" s="101">
        <f ca="1">IFERROR(IF((VLOOKUP($E27,'Adj NEA Backsheet'!$D$5:$CB$183,I$9,FALSE))="","",(VLOOKUP($E27,'Adj NEA Backsheet'!$D$5:$CB$183,I$9,FALSE))),"")</f>
        <v>2647.7724188374691</v>
      </c>
      <c r="J27" s="102">
        <f ca="1">IFERROR(IF((VLOOKUP($E27,'Adj NEA Backsheet'!$D$5:$CB$183,J$9,FALSE))="","",(VLOOKUP($E27,'Adj NEA Backsheet'!$D$5:$CB$183,J$9,FALSE))),"")</f>
        <v>2622.3553581434689</v>
      </c>
      <c r="K27" s="100">
        <f ca="1">IFERROR(IF((VLOOKUP($E27,'Adj NEA Backsheet'!$D$5:$CB$183,K$9,FALSE))="","",(VLOOKUP($E27,'Adj NEA Backsheet'!$D$5:$CB$183,K$9,FALSE))),"")</f>
        <v>2616.8205677049705</v>
      </c>
      <c r="L27" s="101">
        <f ca="1">IFERROR(IF((VLOOKUP($E27,'Adj NEA Backsheet'!$D$5:$CB$183,L$9,FALSE))="","",(VLOOKUP($E27,'Adj NEA Backsheet'!$D$5:$CB$183,L$9,FALSE))),"")</f>
        <v>2633.878320196734</v>
      </c>
      <c r="M27" s="101">
        <f ca="1">IFERROR(IF((VLOOKUP($E27,'Adj NEA Backsheet'!$D$5:$CB$183,M$9,FALSE))="","",(VLOOKUP($E27,'Adj NEA Backsheet'!$D$5:$CB$183,M$9,FALSE))),"")</f>
        <v>2726.0416453442367</v>
      </c>
      <c r="N27" s="103">
        <f ca="1">IFERROR(IF((VLOOKUP($E27,'Adj NEA Backsheet'!$D$5:$CB$183,N$9,FALSE))="","",(VLOOKUP($E27,'Adj NEA Backsheet'!$D$5:$CB$183,N$9,FALSE))),"")</f>
        <v>2662.958977528061</v>
      </c>
      <c r="O27" s="151">
        <f ca="1">IFERROR(IF((VLOOKUP($E27,'Adj NEA Backsheet'!$D$5:$CB$183,O$9,FALSE))="","",(VLOOKUP($E27,'Adj NEA Backsheet'!$D$5:$CB$183,O$9,FALSE))),"")</f>
        <v>2654.3059236400327</v>
      </c>
      <c r="P27" s="102">
        <f ca="1">IFERROR(IF((VLOOKUP($E27,'Adj NEA Backsheet'!$D$5:$CB$183,P$9,FALSE))="","",(VLOOKUP($E27,'Adj NEA Backsheet'!$D$5:$CB$183,P$9,FALSE))),"")</f>
        <v>2674.5821751271224</v>
      </c>
      <c r="Q27" s="103">
        <f ca="1">IFERROR(IF((VLOOKUP($E27,'NEA Backsheet'!$D$5:$CB$183,Q$9,FALSE))="","",(VLOOKUP($E27,'NEA Backsheet'!$D$5:$CB$183,Q$9,FALSE))),"")</f>
        <v>2827.4798233393599</v>
      </c>
      <c r="R27" s="194">
        <f ca="1">IFERROR(IF((VLOOKUP($E27,'NEA Backsheet'!$D$5:$CB$183,R$9,FALSE))="","",(VLOOKUP($E27,'NEA Backsheet'!$D$5:$CB$183,R$9,FALSE))),"")</f>
        <v>2783.2036309553578</v>
      </c>
    </row>
    <row r="28" spans="1:18" ht="15" customHeight="1" x14ac:dyDescent="0.3">
      <c r="A28" s="41">
        <v>14</v>
      </c>
      <c r="B28" s="77" t="str">
        <f ca="1">IFERROR(IF((VLOOKUP($E28,'Org List'!$AJ$10:$AL$190,3,FALSE))="","",(VLOOKUP($E28,'Org List'!$AJ$10:$AL$190,3,FALSE))),"")</f>
        <v/>
      </c>
      <c r="C28" s="78" t="str">
        <f ca="1">IFERROR(IF((VLOOKUP($E28,'Org List'!$AO$10:$AQ$190,3,FALSE))="","",(VLOOKUP($E28,'Org List'!$AO$10:$AQ$190,3,FALSE))),"")</f>
        <v>London Region</v>
      </c>
      <c r="D28" s="93" t="str">
        <f ca="1">IFERROR(IF((VLOOKUP($E28,'Org List'!$AT$10:$AV$190,3,FALSE))="","",(VLOOKUP($E28,'Org List'!$AT$10:$AV$190,3,FALSE))),"")</f>
        <v/>
      </c>
      <c r="E28" s="77" t="str">
        <f t="shared" ca="1" si="0"/>
        <v>E12000007</v>
      </c>
      <c r="F28" s="79" t="str">
        <f ca="1">IF(E28="","",VLOOKUP(E28,'Org List'!$J$9:$K$640,2,0))</f>
        <v>London Region</v>
      </c>
      <c r="G28" s="100">
        <f ca="1">IFERROR(IF((VLOOKUP($E28,'Adj NEA Backsheet'!$D$5:$CB$183,G$9,FALSE))="","",(VLOOKUP($E28,'Adj NEA Backsheet'!$D$5:$CB$183,G$9,FALSE))),"")</f>
        <v>2213.6762370219553</v>
      </c>
      <c r="H28" s="101">
        <f ca="1">IFERROR(IF((VLOOKUP($E28,'Adj NEA Backsheet'!$D$5:$CB$183,H$9,FALSE))="","",(VLOOKUP($E28,'Adj NEA Backsheet'!$D$5:$CB$183,H$9,FALSE))),"")</f>
        <v>2218.8011511739392</v>
      </c>
      <c r="I28" s="101">
        <f ca="1">IFERROR(IF((VLOOKUP($E28,'Adj NEA Backsheet'!$D$5:$CB$183,I$9,FALSE))="","",(VLOOKUP($E28,'Adj NEA Backsheet'!$D$5:$CB$183,I$9,FALSE))),"")</f>
        <v>2310.8652894896454</v>
      </c>
      <c r="J28" s="102">
        <f ca="1">IFERROR(IF((VLOOKUP($E28,'Adj NEA Backsheet'!$D$5:$CB$183,J$9,FALSE))="","",(VLOOKUP($E28,'Adj NEA Backsheet'!$D$5:$CB$183,J$9,FALSE))),"")</f>
        <v>2251.3827226066687</v>
      </c>
      <c r="K28" s="100">
        <f ca="1">IFERROR(IF((VLOOKUP($E28,'Adj NEA Backsheet'!$D$5:$CB$183,K$9,FALSE))="","",(VLOOKUP($E28,'Adj NEA Backsheet'!$D$5:$CB$183,K$9,FALSE))),"")</f>
        <v>2291.2772676327409</v>
      </c>
      <c r="L28" s="101">
        <f ca="1">IFERROR(IF((VLOOKUP($E28,'Adj NEA Backsheet'!$D$5:$CB$183,L$9,FALSE))="","",(VLOOKUP($E28,'Adj NEA Backsheet'!$D$5:$CB$183,L$9,FALSE))),"")</f>
        <v>2290.2846530613174</v>
      </c>
      <c r="M28" s="101">
        <f ca="1">IFERROR(IF((VLOOKUP($E28,'Adj NEA Backsheet'!$D$5:$CB$183,M$9,FALSE))="","",(VLOOKUP($E28,'Adj NEA Backsheet'!$D$5:$CB$183,M$9,FALSE))),"")</f>
        <v>2324.6390590755773</v>
      </c>
      <c r="N28" s="103">
        <f ca="1">IFERROR(IF((VLOOKUP($E28,'Adj NEA Backsheet'!$D$5:$CB$183,N$9,FALSE))="","",(VLOOKUP($E28,'Adj NEA Backsheet'!$D$5:$CB$183,N$9,FALSE))),"")</f>
        <v>2247.1974609074864</v>
      </c>
      <c r="O28" s="151">
        <f ca="1">IFERROR(IF((VLOOKUP($E28,'Adj NEA Backsheet'!$D$5:$CB$183,O$9,FALSE))="","",(VLOOKUP($E28,'Adj NEA Backsheet'!$D$5:$CB$183,O$9,FALSE))),"")</f>
        <v>2273.1468026613475</v>
      </c>
      <c r="P28" s="102">
        <f ca="1">IFERROR(IF((VLOOKUP($E28,'Adj NEA Backsheet'!$D$5:$CB$183,P$9,FALSE))="","",(VLOOKUP($E28,'Adj NEA Backsheet'!$D$5:$CB$183,P$9,FALSE))),"")</f>
        <v>2288.4799950325942</v>
      </c>
      <c r="Q28" s="103">
        <f ca="1">IFERROR(IF((VLOOKUP($E28,'NEA Backsheet'!$D$5:$CB$183,Q$9,FALSE))="","",(VLOOKUP($E28,'NEA Backsheet'!$D$5:$CB$183,Q$9,FALSE))),"")</f>
        <v>2410.502244821359</v>
      </c>
      <c r="R28" s="194">
        <f ca="1">IFERROR(IF((VLOOKUP($E28,'NEA Backsheet'!$D$5:$CB$183,R$9,FALSE))="","",(VLOOKUP($E28,'NEA Backsheet'!$D$5:$CB$183,R$9,FALSE))),"")</f>
        <v>2332.9246634789488</v>
      </c>
    </row>
    <row r="29" spans="1:18" ht="15" customHeight="1" x14ac:dyDescent="0.3">
      <c r="A29" s="41">
        <v>15</v>
      </c>
      <c r="B29" s="77" t="str">
        <f ca="1">IFERROR(IF((VLOOKUP($E29,'Org List'!$AJ$10:$AL$190,3,FALSE))="","",(VLOOKUP($E29,'Org List'!$AJ$10:$AL$190,3,FALSE))),"")</f>
        <v/>
      </c>
      <c r="C29" s="78" t="str">
        <f ca="1">IFERROR(IF((VLOOKUP($E29,'Org List'!$AO$10:$AQ$190,3,FALSE))="","",(VLOOKUP($E29,'Org List'!$AO$10:$AQ$190,3,FALSE))),"")</f>
        <v>South East Region</v>
      </c>
      <c r="D29" s="93" t="str">
        <f ca="1">IFERROR(IF((VLOOKUP($E29,'Org List'!$AT$10:$AV$190,3,FALSE))="","",(VLOOKUP($E29,'Org List'!$AT$10:$AV$190,3,FALSE))),"")</f>
        <v/>
      </c>
      <c r="E29" s="77" t="str">
        <f t="shared" ca="1" si="0"/>
        <v>E12000008</v>
      </c>
      <c r="F29" s="79" t="str">
        <f ca="1">IF(E29="","",VLOOKUP(E29,'Org List'!$J$9:$K$640,2,0))</f>
        <v>South East Region</v>
      </c>
      <c r="G29" s="100">
        <f ca="1">IFERROR(IF((VLOOKUP($E29,'Adj NEA Backsheet'!$D$5:$CB$183,G$9,FALSE))="","",(VLOOKUP($E29,'Adj NEA Backsheet'!$D$5:$CB$183,G$9,FALSE))),"")</f>
        <v>2473.5655656438989</v>
      </c>
      <c r="H29" s="101">
        <f ca="1">IFERROR(IF((VLOOKUP($E29,'Adj NEA Backsheet'!$D$5:$CB$183,H$9,FALSE))="","",(VLOOKUP($E29,'Adj NEA Backsheet'!$D$5:$CB$183,H$9,FALSE))),"")</f>
        <v>2462.7836885791712</v>
      </c>
      <c r="I29" s="101">
        <f ca="1">IFERROR(IF((VLOOKUP($E29,'Adj NEA Backsheet'!$D$5:$CB$183,I$9,FALSE))="","",(VLOOKUP($E29,'Adj NEA Backsheet'!$D$5:$CB$183,I$9,FALSE))),"")</f>
        <v>2560.635227680827</v>
      </c>
      <c r="J29" s="102">
        <f ca="1">IFERROR(IF((VLOOKUP($E29,'Adj NEA Backsheet'!$D$5:$CB$183,J$9,FALSE))="","",(VLOOKUP($E29,'Adj NEA Backsheet'!$D$5:$CB$183,J$9,FALSE))),"")</f>
        <v>2530.6209741941816</v>
      </c>
      <c r="K29" s="100">
        <f ca="1">IFERROR(IF((VLOOKUP($E29,'Adj NEA Backsheet'!$D$5:$CB$183,K$9,FALSE))="","",(VLOOKUP($E29,'Adj NEA Backsheet'!$D$5:$CB$183,K$9,FALSE))),"")</f>
        <v>2490.1015588175019</v>
      </c>
      <c r="L29" s="101">
        <f ca="1">IFERROR(IF((VLOOKUP($E29,'Adj NEA Backsheet'!$D$5:$CB$183,L$9,FALSE))="","",(VLOOKUP($E29,'Adj NEA Backsheet'!$D$5:$CB$183,L$9,FALSE))),"")</f>
        <v>2486.7724029436799</v>
      </c>
      <c r="M29" s="101">
        <f ca="1">IFERROR(IF((VLOOKUP($E29,'Adj NEA Backsheet'!$D$5:$CB$183,M$9,FALSE))="","",(VLOOKUP($E29,'Adj NEA Backsheet'!$D$5:$CB$183,M$9,FALSE))),"")</f>
        <v>2563.4513664506921</v>
      </c>
      <c r="N29" s="103">
        <f ca="1">IFERROR(IF((VLOOKUP($E29,'Adj NEA Backsheet'!$D$5:$CB$183,N$9,FALSE))="","",(VLOOKUP($E29,'Adj NEA Backsheet'!$D$5:$CB$183,N$9,FALSE))),"")</f>
        <v>2494.4944784231438</v>
      </c>
      <c r="O29" s="151">
        <f ca="1">IFERROR(IF((VLOOKUP($E29,'Adj NEA Backsheet'!$D$5:$CB$183,O$9,FALSE))="","",(VLOOKUP($E29,'Adj NEA Backsheet'!$D$5:$CB$183,O$9,FALSE))),"")</f>
        <v>2575.8509516646186</v>
      </c>
      <c r="P29" s="102">
        <f ca="1">IFERROR(IF((VLOOKUP($E29,'Adj NEA Backsheet'!$D$5:$CB$183,P$9,FALSE))="","",(VLOOKUP($E29,'Adj NEA Backsheet'!$D$5:$CB$183,P$9,FALSE))),"")</f>
        <v>2556.3311234793819</v>
      </c>
      <c r="Q29" s="103">
        <f ca="1">IFERROR(IF((VLOOKUP($E29,'NEA Backsheet'!$D$5:$CB$183,Q$9,FALSE))="","",(VLOOKUP($E29,'NEA Backsheet'!$D$5:$CB$183,Q$9,FALSE))),"")</f>
        <v>2700.4299714213321</v>
      </c>
      <c r="R29" s="194">
        <f ca="1">IFERROR(IF((VLOOKUP($E29,'NEA Backsheet'!$D$5:$CB$183,R$9,FALSE))="","",(VLOOKUP($E29,'NEA Backsheet'!$D$5:$CB$183,R$9,FALSE))),"")</f>
        <v>2678.7821850974697</v>
      </c>
    </row>
    <row r="30" spans="1:18" ht="15" customHeight="1" x14ac:dyDescent="0.3">
      <c r="A30" s="41">
        <v>16</v>
      </c>
      <c r="B30" s="77" t="str">
        <f ca="1">IFERROR(IF((VLOOKUP($E30,'Org List'!$AJ$10:$AL$190,3,FALSE))="","",(VLOOKUP($E30,'Org List'!$AJ$10:$AL$190,3,FALSE))),"")</f>
        <v/>
      </c>
      <c r="C30" s="78" t="str">
        <f ca="1">IFERROR(IF((VLOOKUP($E30,'Org List'!$AO$10:$AQ$190,3,FALSE))="","",(VLOOKUP($E30,'Org List'!$AO$10:$AQ$190,3,FALSE))),"")</f>
        <v>South West Region</v>
      </c>
      <c r="D30" s="93" t="str">
        <f ca="1">IFERROR(IF((VLOOKUP($E30,'Org List'!$AT$10:$AV$190,3,FALSE))="","",(VLOOKUP($E30,'Org List'!$AT$10:$AV$190,3,FALSE))),"")</f>
        <v/>
      </c>
      <c r="E30" s="77" t="str">
        <f t="shared" ca="1" si="0"/>
        <v>E12000009</v>
      </c>
      <c r="F30" s="79" t="str">
        <f ca="1">IF(E30="","",VLOOKUP(E30,'Org List'!$J$9:$K$640,2,0))</f>
        <v>South West Region</v>
      </c>
      <c r="G30" s="100">
        <f ca="1">IFERROR(IF((VLOOKUP($E30,'Adj NEA Backsheet'!$D$5:$CB$183,G$9,FALSE))="","",(VLOOKUP($E30,'Adj NEA Backsheet'!$D$5:$CB$183,G$9,FALSE))),"")</f>
        <v>2631.2807599863222</v>
      </c>
      <c r="H30" s="101">
        <f ca="1">IFERROR(IF((VLOOKUP($E30,'Adj NEA Backsheet'!$D$5:$CB$183,H$9,FALSE))="","",(VLOOKUP($E30,'Adj NEA Backsheet'!$D$5:$CB$183,H$9,FALSE))),"")</f>
        <v>2639.8465776463304</v>
      </c>
      <c r="I30" s="101">
        <f ca="1">IFERROR(IF((VLOOKUP($E30,'Adj NEA Backsheet'!$D$5:$CB$183,I$9,FALSE))="","",(VLOOKUP($E30,'Adj NEA Backsheet'!$D$5:$CB$183,I$9,FALSE))),"")</f>
        <v>2810.885591824233</v>
      </c>
      <c r="J30" s="102">
        <f ca="1">IFERROR(IF((VLOOKUP($E30,'Adj NEA Backsheet'!$D$5:$CB$183,J$9,FALSE))="","",(VLOOKUP($E30,'Adj NEA Backsheet'!$D$5:$CB$183,J$9,FALSE))),"")</f>
        <v>2801.0937375931762</v>
      </c>
      <c r="K30" s="100">
        <f ca="1">IFERROR(IF((VLOOKUP($E30,'Adj NEA Backsheet'!$D$5:$CB$183,K$9,FALSE))="","",(VLOOKUP($E30,'Adj NEA Backsheet'!$D$5:$CB$183,K$9,FALSE))),"")</f>
        <v>2685.6247607089667</v>
      </c>
      <c r="L30" s="101">
        <f ca="1">IFERROR(IF((VLOOKUP($E30,'Adj NEA Backsheet'!$D$5:$CB$183,L$9,FALSE))="","",(VLOOKUP($E30,'Adj NEA Backsheet'!$D$5:$CB$183,L$9,FALSE))),"")</f>
        <v>2703.9357121788321</v>
      </c>
      <c r="M30" s="101">
        <f ca="1">IFERROR(IF((VLOOKUP($E30,'Adj NEA Backsheet'!$D$5:$CB$183,M$9,FALSE))="","",(VLOOKUP($E30,'Adj NEA Backsheet'!$D$5:$CB$183,M$9,FALSE))),"")</f>
        <v>2818.5797001676583</v>
      </c>
      <c r="N30" s="103">
        <f ca="1">IFERROR(IF((VLOOKUP($E30,'Adj NEA Backsheet'!$D$5:$CB$183,N$9,FALSE))="","",(VLOOKUP($E30,'Adj NEA Backsheet'!$D$5:$CB$183,N$9,FALSE))),"")</f>
        <v>2735.8036906960215</v>
      </c>
      <c r="O30" s="151">
        <f ca="1">IFERROR(IF((VLOOKUP($E30,'Adj NEA Backsheet'!$D$5:$CB$183,O$9,FALSE))="","",(VLOOKUP($E30,'Adj NEA Backsheet'!$D$5:$CB$183,O$9,FALSE))),"")</f>
        <v>2783.1884275356729</v>
      </c>
      <c r="P30" s="102">
        <f ca="1">IFERROR(IF((VLOOKUP($E30,'Adj NEA Backsheet'!$D$5:$CB$183,P$9,FALSE))="","",(VLOOKUP($E30,'Adj NEA Backsheet'!$D$5:$CB$183,P$9,FALSE))),"")</f>
        <v>2754.549689350597</v>
      </c>
      <c r="Q30" s="103">
        <f ca="1">IFERROR(IF((VLOOKUP($E30,'NEA Backsheet'!$D$5:$CB$183,Q$9,FALSE))="","",(VLOOKUP($E30,'NEA Backsheet'!$D$5:$CB$183,Q$9,FALSE))),"")</f>
        <v>2949.8489213870484</v>
      </c>
      <c r="R30" s="194">
        <f ca="1">IFERROR(IF((VLOOKUP($E30,'NEA Backsheet'!$D$5:$CB$183,R$9,FALSE))="","",(VLOOKUP($E30,'NEA Backsheet'!$D$5:$CB$183,R$9,FALSE))),"")</f>
        <v>2886.8552564817405</v>
      </c>
    </row>
    <row r="31" spans="1:18" ht="15" customHeight="1" x14ac:dyDescent="0.3">
      <c r="A31" s="41">
        <v>17</v>
      </c>
      <c r="B31" s="77" t="str">
        <f ca="1">IFERROR(IF((VLOOKUP($E31,'Org List'!$AJ$10:$AL$190,3,FALSE))="","",(VLOOKUP($E31,'Org List'!$AJ$10:$AL$190,3,FALSE))),"")</f>
        <v>North East and Yorkshire Commissioning Region</v>
      </c>
      <c r="C31" s="78" t="str">
        <f ca="1">IFERROR(IF((VLOOKUP($E31,'Org List'!$AO$10:$AQ$190,3,FALSE))="","",(VLOOKUP($E31,'Org List'!$AO$10:$AQ$190,3,FALSE))),"")</f>
        <v/>
      </c>
      <c r="D31" s="93" t="str">
        <f ca="1">IFERROR(IF((VLOOKUP($E31,'Org List'!$AT$10:$AV$190,3,FALSE))="","",(VLOOKUP($E31,'Org List'!$AT$10:$AV$190,3,FALSE))),"")</f>
        <v>NHS England North East and Yokrshire (Yorkshire And Humber)</v>
      </c>
      <c r="E31" s="77" t="str">
        <f t="shared" ca="1" si="0"/>
        <v>Q72</v>
      </c>
      <c r="F31" s="79" t="str">
        <f ca="1">IF(E31="","",VLOOKUP(E31,'Org List'!$J$9:$K$640,2,0))</f>
        <v>NHS England North East and Yokrshire (Yorkshire And Humber)</v>
      </c>
      <c r="G31" s="100">
        <f ca="1">IFERROR(IF((VLOOKUP($E31,'Adj NEA Backsheet'!$D$5:$CB$183,G$9,FALSE))="","",(VLOOKUP($E31,'Adj NEA Backsheet'!$D$5:$CB$183,G$9,FALSE))),"")</f>
        <v>2754.1770177443959</v>
      </c>
      <c r="H31" s="101">
        <f ca="1">IFERROR(IF((VLOOKUP($E31,'Adj NEA Backsheet'!$D$5:$CB$183,H$9,FALSE))="","",(VLOOKUP($E31,'Adj NEA Backsheet'!$D$5:$CB$183,H$9,FALSE))),"")</f>
        <v>2734.9214359461539</v>
      </c>
      <c r="I31" s="101">
        <f ca="1">IFERROR(IF((VLOOKUP($E31,'Adj NEA Backsheet'!$D$5:$CB$183,I$9,FALSE))="","",(VLOOKUP($E31,'Adj NEA Backsheet'!$D$5:$CB$183,I$9,FALSE))),"")</f>
        <v>2867.4201590745665</v>
      </c>
      <c r="J31" s="102">
        <f ca="1">IFERROR(IF((VLOOKUP($E31,'Adj NEA Backsheet'!$D$5:$CB$183,J$9,FALSE))="","",(VLOOKUP($E31,'Adj NEA Backsheet'!$D$5:$CB$183,J$9,FALSE))),"")</f>
        <v>2841.1862775885456</v>
      </c>
      <c r="K31" s="100">
        <f ca="1">IFERROR(IF((VLOOKUP($E31,'Adj NEA Backsheet'!$D$5:$CB$183,K$9,FALSE))="","",(VLOOKUP($E31,'Adj NEA Backsheet'!$D$5:$CB$183,K$9,FALSE))),"")</f>
        <v>2831.1776880679167</v>
      </c>
      <c r="L31" s="101">
        <f ca="1">IFERROR(IF((VLOOKUP($E31,'Adj NEA Backsheet'!$D$5:$CB$183,L$9,FALSE))="","",(VLOOKUP($E31,'Adj NEA Backsheet'!$D$5:$CB$183,L$9,FALSE))),"")</f>
        <v>2798.0605254359634</v>
      </c>
      <c r="M31" s="101">
        <f ca="1">IFERROR(IF((VLOOKUP($E31,'Adj NEA Backsheet'!$D$5:$CB$183,M$9,FALSE))="","",(VLOOKUP($E31,'Adj NEA Backsheet'!$D$5:$CB$183,M$9,FALSE))),"")</f>
        <v>2864.5167140923445</v>
      </c>
      <c r="N31" s="103">
        <f ca="1">IFERROR(IF((VLOOKUP($E31,'Adj NEA Backsheet'!$D$5:$CB$183,N$9,FALSE))="","",(VLOOKUP($E31,'Adj NEA Backsheet'!$D$5:$CB$183,N$9,FALSE))),"")</f>
        <v>2865.3747238123842</v>
      </c>
      <c r="O31" s="151">
        <f ca="1">IFERROR(IF((VLOOKUP($E31,'Adj NEA Backsheet'!$D$5:$CB$183,O$9,FALSE))="","",(VLOOKUP($E31,'Adj NEA Backsheet'!$D$5:$CB$183,O$9,FALSE))),"")</f>
        <v>2851.4136795788818</v>
      </c>
      <c r="P31" s="102">
        <f ca="1">IFERROR(IF((VLOOKUP($E31,'Adj NEA Backsheet'!$D$5:$CB$183,P$9,FALSE))="","",(VLOOKUP($E31,'Adj NEA Backsheet'!$D$5:$CB$183,P$9,FALSE))),"")</f>
        <v>2813.8272300301819</v>
      </c>
      <c r="Q31" s="103">
        <f ca="1">IFERROR(IF((VLOOKUP($E31,'NEA Backsheet'!$D$5:$CB$183,Q$9,FALSE))="","",(VLOOKUP($E31,'NEA Backsheet'!$D$5:$CB$183,Q$9,FALSE))),"")</f>
        <v>2934.6944709226132</v>
      </c>
      <c r="R31" s="194">
        <f ca="1">IFERROR(IF((VLOOKUP($E31,'NEA Backsheet'!$D$5:$CB$183,R$9,FALSE))="","",(VLOOKUP($E31,'NEA Backsheet'!$D$5:$CB$183,R$9,FALSE))),"")</f>
        <v>2891.7994490708593</v>
      </c>
    </row>
    <row r="32" spans="1:18" ht="15" customHeight="1" x14ac:dyDescent="0.3">
      <c r="A32" s="41">
        <v>18</v>
      </c>
      <c r="B32" s="77" t="str">
        <f ca="1">IFERROR(IF((VLOOKUP($E32,'Org List'!$AJ$10:$AL$190,3,FALSE))="","",(VLOOKUP($E32,'Org List'!$AJ$10:$AL$190,3,FALSE))),"")</f>
        <v>North East and Yorkshire Commissioning Region</v>
      </c>
      <c r="C32" s="78" t="str">
        <f ca="1">IFERROR(IF((VLOOKUP($E32,'Org List'!$AO$10:$AQ$190,3,FALSE))="","",(VLOOKUP($E32,'Org List'!$AO$10:$AQ$190,3,FALSE))),"")</f>
        <v/>
      </c>
      <c r="D32" s="93" t="str">
        <f ca="1">IFERROR(IF((VLOOKUP($E32,'Org List'!$AT$10:$AV$190,3,FALSE))="","",(VLOOKUP($E32,'Org List'!$AT$10:$AV$190,3,FALSE))),"")</f>
        <v>NHS England North East and Yorkshire (Cumbria And North East)</v>
      </c>
      <c r="E32" s="77" t="str">
        <f t="shared" ca="1" si="0"/>
        <v>Q74</v>
      </c>
      <c r="F32" s="79" t="str">
        <f ca="1">IF(E32="","",VLOOKUP(E32,'Org List'!$J$9:$K$640,2,0))</f>
        <v>NHS England North East and Yorkshire (Cumbria And North East)</v>
      </c>
      <c r="G32" s="100">
        <f ca="1">IFERROR(IF((VLOOKUP($E32,'Adj NEA Backsheet'!$D$5:$CB$183,G$9,FALSE))="","",(VLOOKUP($E32,'Adj NEA Backsheet'!$D$5:$CB$183,G$9,FALSE))),"")</f>
        <v>2980.7500532705762</v>
      </c>
      <c r="H32" s="101">
        <f ca="1">IFERROR(IF((VLOOKUP($E32,'Adj NEA Backsheet'!$D$5:$CB$183,H$9,FALSE))="","",(VLOOKUP($E32,'Adj NEA Backsheet'!$D$5:$CB$183,H$9,FALSE))),"")</f>
        <v>3001.03036484016</v>
      </c>
      <c r="I32" s="101">
        <f ca="1">IFERROR(IF((VLOOKUP($E32,'Adj NEA Backsheet'!$D$5:$CB$183,I$9,FALSE))="","",(VLOOKUP($E32,'Adj NEA Backsheet'!$D$5:$CB$183,I$9,FALSE))),"")</f>
        <v>3179.8729581667594</v>
      </c>
      <c r="J32" s="102">
        <f ca="1">IFERROR(IF((VLOOKUP($E32,'Adj NEA Backsheet'!$D$5:$CB$183,J$9,FALSE))="","",(VLOOKUP($E32,'Adj NEA Backsheet'!$D$5:$CB$183,J$9,FALSE))),"")</f>
        <v>3153.4023286812921</v>
      </c>
      <c r="K32" s="100">
        <f ca="1">IFERROR(IF((VLOOKUP($E32,'Adj NEA Backsheet'!$D$5:$CB$183,K$9,FALSE))="","",(VLOOKUP($E32,'Adj NEA Backsheet'!$D$5:$CB$183,K$9,FALSE))),"")</f>
        <v>3112.1375538885691</v>
      </c>
      <c r="L32" s="101">
        <f ca="1">IFERROR(IF((VLOOKUP($E32,'Adj NEA Backsheet'!$D$5:$CB$183,L$9,FALSE))="","",(VLOOKUP($E32,'Adj NEA Backsheet'!$D$5:$CB$183,L$9,FALSE))),"")</f>
        <v>3095.9783442267608</v>
      </c>
      <c r="M32" s="101">
        <f ca="1">IFERROR(IF((VLOOKUP($E32,'Adj NEA Backsheet'!$D$5:$CB$183,M$9,FALSE))="","",(VLOOKUP($E32,'Adj NEA Backsheet'!$D$5:$CB$183,M$9,FALSE))),"")</f>
        <v>3197.9601304026701</v>
      </c>
      <c r="N32" s="103">
        <f ca="1">IFERROR(IF((VLOOKUP($E32,'Adj NEA Backsheet'!$D$5:$CB$183,N$9,FALSE))="","",(VLOOKUP($E32,'Adj NEA Backsheet'!$D$5:$CB$183,N$9,FALSE))),"")</f>
        <v>3141.5399390271036</v>
      </c>
      <c r="O32" s="151">
        <f ca="1">IFERROR(IF((VLOOKUP($E32,'Adj NEA Backsheet'!$D$5:$CB$183,O$9,FALSE))="","",(VLOOKUP($E32,'Adj NEA Backsheet'!$D$5:$CB$183,O$9,FALSE))),"")</f>
        <v>3134.0837226987542</v>
      </c>
      <c r="P32" s="102">
        <f ca="1">IFERROR(IF((VLOOKUP($E32,'Adj NEA Backsheet'!$D$5:$CB$183,P$9,FALSE))="","",(VLOOKUP($E32,'Adj NEA Backsheet'!$D$5:$CB$183,P$9,FALSE))),"")</f>
        <v>3100.2892615655223</v>
      </c>
      <c r="Q32" s="103">
        <f ca="1">IFERROR(IF((VLOOKUP($E32,'NEA Backsheet'!$D$5:$CB$183,Q$9,FALSE))="","",(VLOOKUP($E32,'NEA Backsheet'!$D$5:$CB$183,Q$9,FALSE))),"")</f>
        <v>3291.531719341649</v>
      </c>
      <c r="R32" s="194">
        <f ca="1">IFERROR(IF((VLOOKUP($E32,'NEA Backsheet'!$D$5:$CB$183,R$9,FALSE))="","",(VLOOKUP($E32,'NEA Backsheet'!$D$5:$CB$183,R$9,FALSE))),"")</f>
        <v>3304.3974740103317</v>
      </c>
    </row>
    <row r="33" spans="1:18" ht="15" customHeight="1" x14ac:dyDescent="0.3">
      <c r="A33" s="41">
        <v>19</v>
      </c>
      <c r="B33" s="77" t="str">
        <f ca="1">IFERROR(IF((VLOOKUP($E33,'Org List'!$AJ$10:$AL$190,3,FALSE))="","",(VLOOKUP($E33,'Org List'!$AJ$10:$AL$190,3,FALSE))),"")</f>
        <v>North West Commissioning Region</v>
      </c>
      <c r="C33" s="78" t="str">
        <f ca="1">IFERROR(IF((VLOOKUP($E33,'Org List'!$AO$10:$AQ$190,3,FALSE))="","",(VLOOKUP($E33,'Org List'!$AO$10:$AQ$190,3,FALSE))),"")</f>
        <v/>
      </c>
      <c r="D33" s="93" t="str">
        <f ca="1">IFERROR(IF((VLOOKUP($E33,'Org List'!$AT$10:$AV$190,3,FALSE))="","",(VLOOKUP($E33,'Org List'!$AT$10:$AV$190,3,FALSE))),"")</f>
        <v>NHS England North West (Cheshire And Merseyside)</v>
      </c>
      <c r="E33" s="77" t="str">
        <f t="shared" ca="1" si="0"/>
        <v>Q75</v>
      </c>
      <c r="F33" s="79" t="str">
        <f ca="1">IF(E33="","",VLOOKUP(E33,'Org List'!$J$9:$K$640,2,0))</f>
        <v>NHS England North West (Cheshire And Merseyside)</v>
      </c>
      <c r="G33" s="100">
        <f ca="1">IFERROR(IF((VLOOKUP($E33,'Adj NEA Backsheet'!$D$5:$CB$183,G$9,FALSE))="","",(VLOOKUP($E33,'Adj NEA Backsheet'!$D$5:$CB$183,G$9,FALSE))),"")</f>
        <v>3314.5189521225743</v>
      </c>
      <c r="H33" s="101">
        <f ca="1">IFERROR(IF((VLOOKUP($E33,'Adj NEA Backsheet'!$D$5:$CB$183,H$9,FALSE))="","",(VLOOKUP($E33,'Adj NEA Backsheet'!$D$5:$CB$183,H$9,FALSE))),"")</f>
        <v>3326.3117220907452</v>
      </c>
      <c r="I33" s="101">
        <f ca="1">IFERROR(IF((VLOOKUP($E33,'Adj NEA Backsheet'!$D$5:$CB$183,I$9,FALSE))="","",(VLOOKUP($E33,'Adj NEA Backsheet'!$D$5:$CB$183,I$9,FALSE))),"")</f>
        <v>3474.3550041754347</v>
      </c>
      <c r="J33" s="102">
        <f ca="1">IFERROR(IF((VLOOKUP($E33,'Adj NEA Backsheet'!$D$5:$CB$183,J$9,FALSE))="","",(VLOOKUP($E33,'Adj NEA Backsheet'!$D$5:$CB$183,J$9,FALSE))),"")</f>
        <v>3447.7540997867691</v>
      </c>
      <c r="K33" s="100">
        <f ca="1">IFERROR(IF((VLOOKUP($E33,'Adj NEA Backsheet'!$D$5:$CB$183,K$9,FALSE))="","",(VLOOKUP($E33,'Adj NEA Backsheet'!$D$5:$CB$183,K$9,FALSE))),"")</f>
        <v>3420.0902853245912</v>
      </c>
      <c r="L33" s="101">
        <f ca="1">IFERROR(IF((VLOOKUP($E33,'Adj NEA Backsheet'!$D$5:$CB$183,L$9,FALSE))="","",(VLOOKUP($E33,'Adj NEA Backsheet'!$D$5:$CB$183,L$9,FALSE))),"")</f>
        <v>3447.3347134544856</v>
      </c>
      <c r="M33" s="101">
        <f ca="1">IFERROR(IF((VLOOKUP($E33,'Adj NEA Backsheet'!$D$5:$CB$183,M$9,FALSE))="","",(VLOOKUP($E33,'Adj NEA Backsheet'!$D$5:$CB$183,M$9,FALSE))),"")</f>
        <v>3523.2972244477132</v>
      </c>
      <c r="N33" s="103">
        <f ca="1">IFERROR(IF((VLOOKUP($E33,'Adj NEA Backsheet'!$D$5:$CB$183,N$9,FALSE))="","",(VLOOKUP($E33,'Adj NEA Backsheet'!$D$5:$CB$183,N$9,FALSE))),"")</f>
        <v>3506.2474214461631</v>
      </c>
      <c r="O33" s="151">
        <f ca="1">IFERROR(IF((VLOOKUP($E33,'Adj NEA Backsheet'!$D$5:$CB$183,O$9,FALSE))="","",(VLOOKUP($E33,'Adj NEA Backsheet'!$D$5:$CB$183,O$9,FALSE))),"")</f>
        <v>3533.533096729348</v>
      </c>
      <c r="P33" s="102">
        <f ca="1">IFERROR(IF((VLOOKUP($E33,'Adj NEA Backsheet'!$D$5:$CB$183,P$9,FALSE))="","",(VLOOKUP($E33,'Adj NEA Backsheet'!$D$5:$CB$183,P$9,FALSE))),"")</f>
        <v>3582.7656889601594</v>
      </c>
      <c r="Q33" s="103">
        <f ca="1">IFERROR(IF((VLOOKUP($E33,'NEA Backsheet'!$D$5:$CB$183,Q$9,FALSE))="","",(VLOOKUP($E33,'NEA Backsheet'!$D$5:$CB$183,Q$9,FALSE))),"")</f>
        <v>3712.667086528671</v>
      </c>
      <c r="R33" s="194">
        <f ca="1">IFERROR(IF((VLOOKUP($E33,'NEA Backsheet'!$D$5:$CB$183,R$9,FALSE))="","",(VLOOKUP($E33,'NEA Backsheet'!$D$5:$CB$183,R$9,FALSE))),"")</f>
        <v>3690.5058195123888</v>
      </c>
    </row>
    <row r="34" spans="1:18" ht="15" customHeight="1" x14ac:dyDescent="0.3">
      <c r="A34" s="41">
        <v>20</v>
      </c>
      <c r="B34" s="77" t="str">
        <f ca="1">IFERROR(IF((VLOOKUP($E34,'Org List'!$AJ$10:$AL$190,3,FALSE))="","",(VLOOKUP($E34,'Org List'!$AJ$10:$AL$190,3,FALSE))),"")</f>
        <v>North West Commissioning Region</v>
      </c>
      <c r="C34" s="78" t="str">
        <f ca="1">IFERROR(IF((VLOOKUP($E34,'Org List'!$AO$10:$AQ$190,3,FALSE))="","",(VLOOKUP($E34,'Org List'!$AO$10:$AQ$190,3,FALSE))),"")</f>
        <v/>
      </c>
      <c r="D34" s="93" t="str">
        <f ca="1">IFERROR(IF((VLOOKUP($E34,'Org List'!$AT$10:$AV$190,3,FALSE))="","",(VLOOKUP($E34,'Org List'!$AT$10:$AV$190,3,FALSE))),"")</f>
        <v>NHS England North West (Greater Manchester)</v>
      </c>
      <c r="E34" s="77" t="str">
        <f t="shared" ca="1" si="0"/>
        <v>Q83</v>
      </c>
      <c r="F34" s="79" t="str">
        <f ca="1">IF(E34="","",VLOOKUP(E34,'Org List'!$J$9:$K$640,2,0))</f>
        <v>NHS England North West (Greater Manchester)</v>
      </c>
      <c r="G34" s="100">
        <f ca="1">IFERROR(IF((VLOOKUP($E34,'Adj NEA Backsheet'!$D$5:$CB$183,G$9,FALSE))="","",(VLOOKUP($E34,'Adj NEA Backsheet'!$D$5:$CB$183,G$9,FALSE))),"")</f>
        <v>3005.9521370964699</v>
      </c>
      <c r="H34" s="101">
        <f ca="1">IFERROR(IF((VLOOKUP($E34,'Adj NEA Backsheet'!$D$5:$CB$183,H$9,FALSE))="","",(VLOOKUP($E34,'Adj NEA Backsheet'!$D$5:$CB$183,H$9,FALSE))),"")</f>
        <v>3067.4183047592037</v>
      </c>
      <c r="I34" s="101">
        <f ca="1">IFERROR(IF((VLOOKUP($E34,'Adj NEA Backsheet'!$D$5:$CB$183,I$9,FALSE))="","",(VLOOKUP($E34,'Adj NEA Backsheet'!$D$5:$CB$183,I$9,FALSE))),"")</f>
        <v>3318.3048418200306</v>
      </c>
      <c r="J34" s="102">
        <f ca="1">IFERROR(IF((VLOOKUP($E34,'Adj NEA Backsheet'!$D$5:$CB$183,J$9,FALSE))="","",(VLOOKUP($E34,'Adj NEA Backsheet'!$D$5:$CB$183,J$9,FALSE))),"")</f>
        <v>3184.5846214125672</v>
      </c>
      <c r="K34" s="100">
        <f ca="1">IFERROR(IF((VLOOKUP($E34,'Adj NEA Backsheet'!$D$5:$CB$183,K$9,FALSE))="","",(VLOOKUP($E34,'Adj NEA Backsheet'!$D$5:$CB$183,K$9,FALSE))),"")</f>
        <v>3116.2727357122435</v>
      </c>
      <c r="L34" s="101">
        <f ca="1">IFERROR(IF((VLOOKUP($E34,'Adj NEA Backsheet'!$D$5:$CB$183,L$9,FALSE))="","",(VLOOKUP($E34,'Adj NEA Backsheet'!$D$5:$CB$183,L$9,FALSE))),"")</f>
        <v>3081.6421117369637</v>
      </c>
      <c r="M34" s="101">
        <f ca="1">IFERROR(IF((VLOOKUP($E34,'Adj NEA Backsheet'!$D$5:$CB$183,M$9,FALSE))="","",(VLOOKUP($E34,'Adj NEA Backsheet'!$D$5:$CB$183,M$9,FALSE))),"")</f>
        <v>3235.6820991379363</v>
      </c>
      <c r="N34" s="103">
        <f ca="1">IFERROR(IF((VLOOKUP($E34,'Adj NEA Backsheet'!$D$5:$CB$183,N$9,FALSE))="","",(VLOOKUP($E34,'Adj NEA Backsheet'!$D$5:$CB$183,N$9,FALSE))),"")</f>
        <v>3063.4899528530714</v>
      </c>
      <c r="O34" s="151">
        <f ca="1">IFERROR(IF((VLOOKUP($E34,'Adj NEA Backsheet'!$D$5:$CB$183,O$9,FALSE))="","",(VLOOKUP($E34,'Adj NEA Backsheet'!$D$5:$CB$183,O$9,FALSE))),"")</f>
        <v>3294.843796508329</v>
      </c>
      <c r="P34" s="102">
        <f ca="1">IFERROR(IF((VLOOKUP($E34,'Adj NEA Backsheet'!$D$5:$CB$183,P$9,FALSE))="","",(VLOOKUP($E34,'Adj NEA Backsheet'!$D$5:$CB$183,P$9,FALSE))),"")</f>
        <v>3219.0078569635475</v>
      </c>
      <c r="Q34" s="103">
        <f ca="1">IFERROR(IF((VLOOKUP($E34,'NEA Backsheet'!$D$5:$CB$183,Q$9,FALSE))="","",(VLOOKUP($E34,'NEA Backsheet'!$D$5:$CB$183,Q$9,FALSE))),"")</f>
        <v>3355.0004959062003</v>
      </c>
      <c r="R34" s="194">
        <f ca="1">IFERROR(IF((VLOOKUP($E34,'NEA Backsheet'!$D$5:$CB$183,R$9,FALSE))="","",(VLOOKUP($E34,'NEA Backsheet'!$D$5:$CB$183,R$9,FALSE))),"")</f>
        <v>3321.5727282755824</v>
      </c>
    </row>
    <row r="35" spans="1:18" ht="15" customHeight="1" x14ac:dyDescent="0.3">
      <c r="A35" s="41">
        <v>21</v>
      </c>
      <c r="B35" s="77" t="str">
        <f ca="1">IFERROR(IF((VLOOKUP($E35,'Org List'!$AJ$10:$AL$190,3,FALSE))="","",(VLOOKUP($E35,'Org List'!$AJ$10:$AL$190,3,FALSE))),"")</f>
        <v>North West Commissioning Region</v>
      </c>
      <c r="C35" s="78" t="str">
        <f ca="1">IFERROR(IF((VLOOKUP($E35,'Org List'!$AO$10:$AQ$190,3,FALSE))="","",(VLOOKUP($E35,'Org List'!$AO$10:$AQ$190,3,FALSE))),"")</f>
        <v/>
      </c>
      <c r="D35" s="93" t="str">
        <f ca="1">IFERROR(IF((VLOOKUP($E35,'Org List'!$AT$10:$AV$190,3,FALSE))="","",(VLOOKUP($E35,'Org List'!$AT$10:$AV$190,3,FALSE))),"")</f>
        <v>NHS England North West (Lancashire)</v>
      </c>
      <c r="E35" s="77" t="str">
        <f t="shared" ca="1" si="0"/>
        <v>Q84</v>
      </c>
      <c r="F35" s="79" t="str">
        <f ca="1">IF(E35="","",VLOOKUP(E35,'Org List'!$J$9:$K$640,2,0))</f>
        <v>NHS England North West (Lancashire)</v>
      </c>
      <c r="G35" s="100">
        <f ca="1">IFERROR(IF((VLOOKUP($E35,'Adj NEA Backsheet'!$D$5:$CB$183,G$9,FALSE))="","",(VLOOKUP($E35,'Adj NEA Backsheet'!$D$5:$CB$183,G$9,FALSE))),"")</f>
        <v>2835.742008778609</v>
      </c>
      <c r="H35" s="101">
        <f ca="1">IFERROR(IF((VLOOKUP($E35,'Adj NEA Backsheet'!$D$5:$CB$183,H$9,FALSE))="","",(VLOOKUP($E35,'Adj NEA Backsheet'!$D$5:$CB$183,H$9,FALSE))),"")</f>
        <v>2809.7843780107896</v>
      </c>
      <c r="I35" s="101">
        <f ca="1">IFERROR(IF((VLOOKUP($E35,'Adj NEA Backsheet'!$D$5:$CB$183,I$9,FALSE))="","",(VLOOKUP($E35,'Adj NEA Backsheet'!$D$5:$CB$183,I$9,FALSE))),"")</f>
        <v>3121.3933780950815</v>
      </c>
      <c r="J35" s="102">
        <f ca="1">IFERROR(IF((VLOOKUP($E35,'Adj NEA Backsheet'!$D$5:$CB$183,J$9,FALSE))="","",(VLOOKUP($E35,'Adj NEA Backsheet'!$D$5:$CB$183,J$9,FALSE))),"")</f>
        <v>3030.3063295033589</v>
      </c>
      <c r="K35" s="100">
        <f ca="1">IFERROR(IF((VLOOKUP($E35,'Adj NEA Backsheet'!$D$5:$CB$183,K$9,FALSE))="","",(VLOOKUP($E35,'Adj NEA Backsheet'!$D$5:$CB$183,K$9,FALSE))),"")</f>
        <v>2890.693381517734</v>
      </c>
      <c r="L35" s="101">
        <f ca="1">IFERROR(IF((VLOOKUP($E35,'Adj NEA Backsheet'!$D$5:$CB$183,L$9,FALSE))="","",(VLOOKUP($E35,'Adj NEA Backsheet'!$D$5:$CB$183,L$9,FALSE))),"")</f>
        <v>2820.5001199422745</v>
      </c>
      <c r="M35" s="101">
        <f ca="1">IFERROR(IF((VLOOKUP($E35,'Adj NEA Backsheet'!$D$5:$CB$183,M$9,FALSE))="","",(VLOOKUP($E35,'Adj NEA Backsheet'!$D$5:$CB$183,M$9,FALSE))),"")</f>
        <v>3045.4636145343143</v>
      </c>
      <c r="N35" s="103">
        <f ca="1">IFERROR(IF((VLOOKUP($E35,'Adj NEA Backsheet'!$D$5:$CB$183,N$9,FALSE))="","",(VLOOKUP($E35,'Adj NEA Backsheet'!$D$5:$CB$183,N$9,FALSE))),"")</f>
        <v>2966.8604385288613</v>
      </c>
      <c r="O35" s="151">
        <f ca="1">IFERROR(IF((VLOOKUP($E35,'Adj NEA Backsheet'!$D$5:$CB$183,O$9,FALSE))="","",(VLOOKUP($E35,'Adj NEA Backsheet'!$D$5:$CB$183,O$9,FALSE))),"")</f>
        <v>3020.2934858296808</v>
      </c>
      <c r="P35" s="102">
        <f ca="1">IFERROR(IF((VLOOKUP($E35,'Adj NEA Backsheet'!$D$5:$CB$183,P$9,FALSE))="","",(VLOOKUP($E35,'Adj NEA Backsheet'!$D$5:$CB$183,P$9,FALSE))),"")</f>
        <v>2962.7429710680808</v>
      </c>
      <c r="Q35" s="103">
        <f ca="1">IFERROR(IF((VLOOKUP($E35,'NEA Backsheet'!$D$5:$CB$183,Q$9,FALSE))="","",(VLOOKUP($E35,'NEA Backsheet'!$D$5:$CB$183,Q$9,FALSE))),"")</f>
        <v>3287.900922226368</v>
      </c>
      <c r="R35" s="194">
        <f ca="1">IFERROR(IF((VLOOKUP($E35,'NEA Backsheet'!$D$5:$CB$183,R$9,FALSE))="","",(VLOOKUP($E35,'NEA Backsheet'!$D$5:$CB$183,R$9,FALSE))),"")</f>
        <v>3248.9863055422529</v>
      </c>
    </row>
    <row r="36" spans="1:18" ht="15" customHeight="1" x14ac:dyDescent="0.3">
      <c r="A36" s="41">
        <v>22</v>
      </c>
      <c r="B36" s="77" t="str">
        <f ca="1">IFERROR(IF((VLOOKUP($E36,'Org List'!$AJ$10:$AL$190,3,FALSE))="","",(VLOOKUP($E36,'Org List'!$AJ$10:$AL$190,3,FALSE))),"")</f>
        <v>Midlands Commissioning Region</v>
      </c>
      <c r="C36" s="78" t="str">
        <f ca="1">IFERROR(IF((VLOOKUP($E36,'Org List'!$AO$10:$AQ$190,3,FALSE))="","",(VLOOKUP($E36,'Org List'!$AO$10:$AQ$190,3,FALSE))),"")</f>
        <v/>
      </c>
      <c r="D36" s="93" t="str">
        <f ca="1">IFERROR(IF((VLOOKUP($E36,'Org List'!$AT$10:$AV$190,3,FALSE))="","",(VLOOKUP($E36,'Org List'!$AT$10:$AV$190,3,FALSE))),"")</f>
        <v>NHS England Midlands (North Midlands)</v>
      </c>
      <c r="E36" s="77" t="str">
        <f t="shared" ca="1" si="0"/>
        <v>Q76</v>
      </c>
      <c r="F36" s="79" t="str">
        <f ca="1">IF(E36="","",VLOOKUP(E36,'Org List'!$J$9:$K$640,2,0))</f>
        <v>NHS England Midlands (North Midlands)</v>
      </c>
      <c r="G36" s="100">
        <f ca="1">IFERROR(IF((VLOOKUP($E36,'Adj NEA Backsheet'!$D$5:$CB$183,G$9,FALSE))="","",(VLOOKUP($E36,'Adj NEA Backsheet'!$D$5:$CB$183,G$9,FALSE))),"")</f>
        <v>2678.2747175573227</v>
      </c>
      <c r="H36" s="101">
        <f ca="1">IFERROR(IF((VLOOKUP($E36,'Adj NEA Backsheet'!$D$5:$CB$183,H$9,FALSE))="","",(VLOOKUP($E36,'Adj NEA Backsheet'!$D$5:$CB$183,H$9,FALSE))),"")</f>
        <v>2649.8827102544769</v>
      </c>
      <c r="I36" s="101">
        <f ca="1">IFERROR(IF((VLOOKUP($E36,'Adj NEA Backsheet'!$D$5:$CB$183,I$9,FALSE))="","",(VLOOKUP($E36,'Adj NEA Backsheet'!$D$5:$CB$183,I$9,FALSE))),"")</f>
        <v>2768.0616303806664</v>
      </c>
      <c r="J36" s="102">
        <f ca="1">IFERROR(IF((VLOOKUP($E36,'Adj NEA Backsheet'!$D$5:$CB$183,J$9,FALSE))="","",(VLOOKUP($E36,'Adj NEA Backsheet'!$D$5:$CB$183,J$9,FALSE))),"")</f>
        <v>2807.5907167939886</v>
      </c>
      <c r="K36" s="100">
        <f ca="1">IFERROR(IF((VLOOKUP($E36,'Adj NEA Backsheet'!$D$5:$CB$183,K$9,FALSE))="","",(VLOOKUP($E36,'Adj NEA Backsheet'!$D$5:$CB$183,K$9,FALSE))),"")</f>
        <v>2729.9743211909636</v>
      </c>
      <c r="L36" s="101">
        <f ca="1">IFERROR(IF((VLOOKUP($E36,'Adj NEA Backsheet'!$D$5:$CB$183,L$9,FALSE))="","",(VLOOKUP($E36,'Adj NEA Backsheet'!$D$5:$CB$183,L$9,FALSE))),"")</f>
        <v>2726.3334147007436</v>
      </c>
      <c r="M36" s="101">
        <f ca="1">IFERROR(IF((VLOOKUP($E36,'Adj NEA Backsheet'!$D$5:$CB$183,M$9,FALSE))="","",(VLOOKUP($E36,'Adj NEA Backsheet'!$D$5:$CB$183,M$9,FALSE))),"")</f>
        <v>2797.4068366065976</v>
      </c>
      <c r="N36" s="103">
        <f ca="1">IFERROR(IF((VLOOKUP($E36,'Adj NEA Backsheet'!$D$5:$CB$183,N$9,FALSE))="","",(VLOOKUP($E36,'Adj NEA Backsheet'!$D$5:$CB$183,N$9,FALSE))),"")</f>
        <v>2756.2798062002753</v>
      </c>
      <c r="O36" s="151">
        <f ca="1">IFERROR(IF((VLOOKUP($E36,'Adj NEA Backsheet'!$D$5:$CB$183,O$9,FALSE))="","",(VLOOKUP($E36,'Adj NEA Backsheet'!$D$5:$CB$183,O$9,FALSE))),"")</f>
        <v>2839.4349191340889</v>
      </c>
      <c r="P36" s="102">
        <f ca="1">IFERROR(IF((VLOOKUP($E36,'Adj NEA Backsheet'!$D$5:$CB$183,P$9,FALSE))="","",(VLOOKUP($E36,'Adj NEA Backsheet'!$D$5:$CB$183,P$9,FALSE))),"")</f>
        <v>2886.4341745713632</v>
      </c>
      <c r="Q36" s="103">
        <f ca="1">IFERROR(IF((VLOOKUP($E36,'NEA Backsheet'!$D$5:$CB$183,Q$9,FALSE))="","",(VLOOKUP($E36,'NEA Backsheet'!$D$5:$CB$183,Q$9,FALSE))),"")</f>
        <v>3053.871699379948</v>
      </c>
      <c r="R36" s="194">
        <f ca="1">IFERROR(IF((VLOOKUP($E36,'NEA Backsheet'!$D$5:$CB$183,R$9,FALSE))="","",(VLOOKUP($E36,'NEA Backsheet'!$D$5:$CB$183,R$9,FALSE))),"")</f>
        <v>3045.514190886609</v>
      </c>
    </row>
    <row r="37" spans="1:18" ht="15" customHeight="1" x14ac:dyDescent="0.3">
      <c r="A37" s="41">
        <v>23</v>
      </c>
      <c r="B37" s="77" t="str">
        <f ca="1">IFERROR(IF((VLOOKUP($E37,'Org List'!$AJ$10:$AL$190,3,FALSE))="","",(VLOOKUP($E37,'Org List'!$AJ$10:$AL$190,3,FALSE))),"")</f>
        <v>Midlands Commissioning Region</v>
      </c>
      <c r="C37" s="78" t="str">
        <f ca="1">IFERROR(IF((VLOOKUP($E37,'Org List'!$AO$10:$AQ$190,3,FALSE))="","",(VLOOKUP($E37,'Org List'!$AO$10:$AQ$190,3,FALSE))),"")</f>
        <v/>
      </c>
      <c r="D37" s="93" t="str">
        <f ca="1">IFERROR(IF((VLOOKUP($E37,'Org List'!$AT$10:$AV$190,3,FALSE))="","",(VLOOKUP($E37,'Org List'!$AT$10:$AV$190,3,FALSE))),"")</f>
        <v>NHS England Midlands (West Midlands)</v>
      </c>
      <c r="E37" s="77" t="str">
        <f t="shared" ca="1" si="0"/>
        <v>Q77</v>
      </c>
      <c r="F37" s="79" t="str">
        <f ca="1">IF(E37="","",VLOOKUP(E37,'Org List'!$J$9:$K$640,2,0))</f>
        <v>NHS England Midlands (West Midlands)</v>
      </c>
      <c r="G37" s="100">
        <f ca="1">IFERROR(IF((VLOOKUP($E37,'Adj NEA Backsheet'!$D$5:$CB$183,G$9,FALSE))="","",(VLOOKUP($E37,'Adj NEA Backsheet'!$D$5:$CB$183,G$9,FALSE))),"")</f>
        <v>2822.3141666059573</v>
      </c>
      <c r="H37" s="101">
        <f ca="1">IFERROR(IF((VLOOKUP($E37,'Adj NEA Backsheet'!$D$5:$CB$183,H$9,FALSE))="","",(VLOOKUP($E37,'Adj NEA Backsheet'!$D$5:$CB$183,H$9,FALSE))),"")</f>
        <v>2773.0421912364282</v>
      </c>
      <c r="I37" s="101">
        <f ca="1">IFERROR(IF((VLOOKUP($E37,'Adj NEA Backsheet'!$D$5:$CB$183,I$9,FALSE))="","",(VLOOKUP($E37,'Adj NEA Backsheet'!$D$5:$CB$183,I$9,FALSE))),"")</f>
        <v>2845.0907177508002</v>
      </c>
      <c r="J37" s="102">
        <f ca="1">IFERROR(IF((VLOOKUP($E37,'Adj NEA Backsheet'!$D$5:$CB$183,J$9,FALSE))="","",(VLOOKUP($E37,'Adj NEA Backsheet'!$D$5:$CB$183,J$9,FALSE))),"")</f>
        <v>2841.2815319751689</v>
      </c>
      <c r="K37" s="100">
        <f ca="1">IFERROR(IF((VLOOKUP($E37,'Adj NEA Backsheet'!$D$5:$CB$183,K$9,FALSE))="","",(VLOOKUP($E37,'Adj NEA Backsheet'!$D$5:$CB$183,K$9,FALSE))),"")</f>
        <v>2846.8498389419192</v>
      </c>
      <c r="L37" s="101">
        <f ca="1">IFERROR(IF((VLOOKUP($E37,'Adj NEA Backsheet'!$D$5:$CB$183,L$9,FALSE))="","",(VLOOKUP($E37,'Adj NEA Backsheet'!$D$5:$CB$183,L$9,FALSE))),"")</f>
        <v>2833.2689763059961</v>
      </c>
      <c r="M37" s="101">
        <f ca="1">IFERROR(IF((VLOOKUP($E37,'Adj NEA Backsheet'!$D$5:$CB$183,M$9,FALSE))="","",(VLOOKUP($E37,'Adj NEA Backsheet'!$D$5:$CB$183,M$9,FALSE))),"")</f>
        <v>2956.5861494469195</v>
      </c>
      <c r="N37" s="103">
        <f ca="1">IFERROR(IF((VLOOKUP($E37,'Adj NEA Backsheet'!$D$5:$CB$183,N$9,FALSE))="","",(VLOOKUP($E37,'Adj NEA Backsheet'!$D$5:$CB$183,N$9,FALSE))),"")</f>
        <v>2892.7978015809094</v>
      </c>
      <c r="O37" s="151">
        <f ca="1">IFERROR(IF((VLOOKUP($E37,'Adj NEA Backsheet'!$D$5:$CB$183,O$9,FALSE))="","",(VLOOKUP($E37,'Adj NEA Backsheet'!$D$5:$CB$183,O$9,FALSE))),"")</f>
        <v>2898.4446469248583</v>
      </c>
      <c r="P37" s="102">
        <f ca="1">IFERROR(IF((VLOOKUP($E37,'Adj NEA Backsheet'!$D$5:$CB$183,P$9,FALSE))="","",(VLOOKUP($E37,'Adj NEA Backsheet'!$D$5:$CB$183,P$9,FALSE))),"")</f>
        <v>2964.875578292952</v>
      </c>
      <c r="Q37" s="103">
        <f ca="1">IFERROR(IF((VLOOKUP($E37,'NEA Backsheet'!$D$5:$CB$183,Q$9,FALSE))="","",(VLOOKUP($E37,'NEA Backsheet'!$D$5:$CB$183,Q$9,FALSE))),"")</f>
        <v>3069.4179851837316</v>
      </c>
      <c r="R37" s="194">
        <f ca="1">IFERROR(IF((VLOOKUP($E37,'NEA Backsheet'!$D$5:$CB$183,R$9,FALSE))="","",(VLOOKUP($E37,'NEA Backsheet'!$D$5:$CB$183,R$9,FALSE))),"")</f>
        <v>2975.5704416852468</v>
      </c>
    </row>
    <row r="38" spans="1:18" ht="15" customHeight="1" x14ac:dyDescent="0.3">
      <c r="A38" s="41">
        <v>24</v>
      </c>
      <c r="B38" s="77" t="str">
        <f ca="1">IFERROR(IF((VLOOKUP($E38,'Org List'!$AJ$10:$AL$190,3,FALSE))="","",(VLOOKUP($E38,'Org List'!$AJ$10:$AL$190,3,FALSE))),"")</f>
        <v>Midlands Commissioning Region</v>
      </c>
      <c r="C38" s="78" t="str">
        <f ca="1">IFERROR(IF((VLOOKUP($E38,'Org List'!$AO$10:$AQ$190,3,FALSE))="","",(VLOOKUP($E38,'Org List'!$AO$10:$AQ$190,3,FALSE))),"")</f>
        <v/>
      </c>
      <c r="D38" s="93" t="str">
        <f ca="1">IFERROR(IF((VLOOKUP($E38,'Org List'!$AT$10:$AV$190,3,FALSE))="","",(VLOOKUP($E38,'Org List'!$AT$10:$AV$190,3,FALSE))),"")</f>
        <v>NHS England Midlands (Central Midlands)</v>
      </c>
      <c r="E38" s="77" t="str">
        <f t="shared" ca="1" si="0"/>
        <v>Q78</v>
      </c>
      <c r="F38" s="79" t="str">
        <f ca="1">IF(E38="","",VLOOKUP(E38,'Org List'!$J$9:$K$640,2,0))</f>
        <v>NHS England Midlands (Central Midlands)</v>
      </c>
      <c r="G38" s="100">
        <f ca="1">IFERROR(IF((VLOOKUP($E38,'Adj NEA Backsheet'!$D$5:$CB$183,G$9,FALSE))="","",(VLOOKUP($E38,'Adj NEA Backsheet'!$D$5:$CB$183,G$9,FALSE))),"")</f>
        <v>2579.7089811058845</v>
      </c>
      <c r="H38" s="101">
        <f ca="1">IFERROR(IF((VLOOKUP($E38,'Adj NEA Backsheet'!$D$5:$CB$183,H$9,FALSE))="","",(VLOOKUP($E38,'Adj NEA Backsheet'!$D$5:$CB$183,H$9,FALSE))),"")</f>
        <v>2581.5061659835083</v>
      </c>
      <c r="I38" s="101">
        <f ca="1">IFERROR(IF((VLOOKUP($E38,'Adj NEA Backsheet'!$D$5:$CB$183,I$9,FALSE))="","",(VLOOKUP($E38,'Adj NEA Backsheet'!$D$5:$CB$183,I$9,FALSE))),"")</f>
        <v>2672.853871955524</v>
      </c>
      <c r="J38" s="102">
        <f ca="1">IFERROR(IF((VLOOKUP($E38,'Adj NEA Backsheet'!$D$5:$CB$183,J$9,FALSE))="","",(VLOOKUP($E38,'Adj NEA Backsheet'!$D$5:$CB$183,J$9,FALSE))),"")</f>
        <v>2606.2965654658951</v>
      </c>
      <c r="K38" s="100">
        <f ca="1">IFERROR(IF((VLOOKUP($E38,'Adj NEA Backsheet'!$D$5:$CB$183,K$9,FALSE))="","",(VLOOKUP($E38,'Adj NEA Backsheet'!$D$5:$CB$183,K$9,FALSE))),"")</f>
        <v>2625.4539177147067</v>
      </c>
      <c r="L38" s="101">
        <f ca="1">IFERROR(IF((VLOOKUP($E38,'Adj NEA Backsheet'!$D$5:$CB$183,L$9,FALSE))="","",(VLOOKUP($E38,'Adj NEA Backsheet'!$D$5:$CB$183,L$9,FALSE))),"")</f>
        <v>2630.2298223463645</v>
      </c>
      <c r="M38" s="101">
        <f ca="1">IFERROR(IF((VLOOKUP($E38,'Adj NEA Backsheet'!$D$5:$CB$183,M$9,FALSE))="","",(VLOOKUP($E38,'Adj NEA Backsheet'!$D$5:$CB$183,M$9,FALSE))),"")</f>
        <v>2721.4690367844528</v>
      </c>
      <c r="N38" s="103">
        <f ca="1">IFERROR(IF((VLOOKUP($E38,'Adj NEA Backsheet'!$D$5:$CB$183,N$9,FALSE))="","",(VLOOKUP($E38,'Adj NEA Backsheet'!$D$5:$CB$183,N$9,FALSE))),"")</f>
        <v>2652.2949065895086</v>
      </c>
      <c r="O38" s="151">
        <f ca="1">IFERROR(IF((VLOOKUP($E38,'Adj NEA Backsheet'!$D$5:$CB$183,O$9,FALSE))="","",(VLOOKUP($E38,'Adj NEA Backsheet'!$D$5:$CB$183,O$9,FALSE))),"")</f>
        <v>2653.3813267000978</v>
      </c>
      <c r="P38" s="102">
        <f ca="1">IFERROR(IF((VLOOKUP($E38,'Adj NEA Backsheet'!$D$5:$CB$183,P$9,FALSE))="","",(VLOOKUP($E38,'Adj NEA Backsheet'!$D$5:$CB$183,P$9,FALSE))),"")</f>
        <v>2652.4033311309113</v>
      </c>
      <c r="Q38" s="103">
        <f ca="1">IFERROR(IF((VLOOKUP($E38,'NEA Backsheet'!$D$5:$CB$183,Q$9,FALSE))="","",(VLOOKUP($E38,'NEA Backsheet'!$D$5:$CB$183,Q$9,FALSE))),"")</f>
        <v>2849.0354267155599</v>
      </c>
      <c r="R38" s="194">
        <f ca="1">IFERROR(IF((VLOOKUP($E38,'NEA Backsheet'!$D$5:$CB$183,R$9,FALSE))="","",(VLOOKUP($E38,'NEA Backsheet'!$D$5:$CB$183,R$9,FALSE))),"")</f>
        <v>2752.9222956892222</v>
      </c>
    </row>
    <row r="39" spans="1:18" ht="15" customHeight="1" x14ac:dyDescent="0.3">
      <c r="A39" s="41">
        <v>25</v>
      </c>
      <c r="B39" s="77" t="str">
        <f ca="1">IFERROR(IF((VLOOKUP($E39,'Org List'!$AJ$10:$AL$190,3,FALSE))="","",(VLOOKUP($E39,'Org List'!$AJ$10:$AL$190,3,FALSE))),"")</f>
        <v>East of England Commissioning Region</v>
      </c>
      <c r="C39" s="78" t="str">
        <f ca="1">IFERROR(IF((VLOOKUP($E39,'Org List'!$AO$10:$AQ$190,3,FALSE))="","",(VLOOKUP($E39,'Org List'!$AO$10:$AQ$190,3,FALSE))),"")</f>
        <v/>
      </c>
      <c r="D39" s="93" t="str">
        <f ca="1">IFERROR(IF((VLOOKUP($E39,'Org List'!$AT$10:$AV$190,3,FALSE))="","",(VLOOKUP($E39,'Org List'!$AT$10:$AV$190,3,FALSE))),"")</f>
        <v>NHS England East (East)</v>
      </c>
      <c r="E39" s="77" t="str">
        <f t="shared" ca="1" si="0"/>
        <v>Q79</v>
      </c>
      <c r="F39" s="79" t="str">
        <f ca="1">IF(E39="","",VLOOKUP(E39,'Org List'!$J$9:$K$640,2,0))</f>
        <v>NHS England East (East)</v>
      </c>
      <c r="G39" s="100">
        <f ca="1">IFERROR(IF((VLOOKUP($E39,'Adj NEA Backsheet'!$D$5:$CB$183,G$9,FALSE))="","",(VLOOKUP($E39,'Adj NEA Backsheet'!$D$5:$CB$183,G$9,FALSE))),"")</f>
        <v>2563.3201070721966</v>
      </c>
      <c r="H39" s="101">
        <f ca="1">IFERROR(IF((VLOOKUP($E39,'Adj NEA Backsheet'!$D$5:$CB$183,H$9,FALSE))="","",(VLOOKUP($E39,'Adj NEA Backsheet'!$D$5:$CB$183,H$9,FALSE))),"")</f>
        <v>2559.0605849418348</v>
      </c>
      <c r="I39" s="101">
        <f ca="1">IFERROR(IF((VLOOKUP($E39,'Adj NEA Backsheet'!$D$5:$CB$183,I$9,FALSE))="","",(VLOOKUP($E39,'Adj NEA Backsheet'!$D$5:$CB$183,I$9,FALSE))),"")</f>
        <v>2663.3858671361622</v>
      </c>
      <c r="J39" s="102">
        <f ca="1">IFERROR(IF((VLOOKUP($E39,'Adj NEA Backsheet'!$D$5:$CB$183,J$9,FALSE))="","",(VLOOKUP($E39,'Adj NEA Backsheet'!$D$5:$CB$183,J$9,FALSE))),"")</f>
        <v>2668.5907635593262</v>
      </c>
      <c r="K39" s="100">
        <f ca="1">IFERROR(IF((VLOOKUP($E39,'Adj NEA Backsheet'!$D$5:$CB$183,K$9,FALSE))="","",(VLOOKUP($E39,'Adj NEA Backsheet'!$D$5:$CB$183,K$9,FALSE))),"")</f>
        <v>2658.5235495217239</v>
      </c>
      <c r="L39" s="101">
        <f ca="1">IFERROR(IF((VLOOKUP($E39,'Adj NEA Backsheet'!$D$5:$CB$183,L$9,FALSE))="","",(VLOOKUP($E39,'Adj NEA Backsheet'!$D$5:$CB$183,L$9,FALSE))),"")</f>
        <v>2668.3552350847449</v>
      </c>
      <c r="M39" s="101">
        <f ca="1">IFERROR(IF((VLOOKUP($E39,'Adj NEA Backsheet'!$D$5:$CB$183,M$9,FALSE))="","",(VLOOKUP($E39,'Adj NEA Backsheet'!$D$5:$CB$183,M$9,FALSE))),"")</f>
        <v>2759.3363121964603</v>
      </c>
      <c r="N39" s="103">
        <f ca="1">IFERROR(IF((VLOOKUP($E39,'Adj NEA Backsheet'!$D$5:$CB$183,N$9,FALSE))="","",(VLOOKUP($E39,'Adj NEA Backsheet'!$D$5:$CB$183,N$9,FALSE))),"")</f>
        <v>2719.8752709932392</v>
      </c>
      <c r="O39" s="151">
        <f ca="1">IFERROR(IF((VLOOKUP($E39,'Adj NEA Backsheet'!$D$5:$CB$183,O$9,FALSE))="","",(VLOOKUP($E39,'Adj NEA Backsheet'!$D$5:$CB$183,O$9,FALSE))),"")</f>
        <v>2696.0534098630274</v>
      </c>
      <c r="P39" s="102">
        <f ca="1">IFERROR(IF((VLOOKUP($E39,'Adj NEA Backsheet'!$D$5:$CB$183,P$9,FALSE))="","",(VLOOKUP($E39,'Adj NEA Backsheet'!$D$5:$CB$183,P$9,FALSE))),"")</f>
        <v>2718.3713692576907</v>
      </c>
      <c r="Q39" s="103">
        <f ca="1">IFERROR(IF((VLOOKUP($E39,'NEA Backsheet'!$D$5:$CB$183,Q$9,FALSE))="","",(VLOOKUP($E39,'NEA Backsheet'!$D$5:$CB$183,Q$9,FALSE))),"")</f>
        <v>2851.2040885906276</v>
      </c>
      <c r="R39" s="194">
        <f ca="1">IFERROR(IF((VLOOKUP($E39,'NEA Backsheet'!$D$5:$CB$183,R$9,FALSE))="","",(VLOOKUP($E39,'NEA Backsheet'!$D$5:$CB$183,R$9,FALSE))),"")</f>
        <v>2829.2807289696525</v>
      </c>
    </row>
    <row r="40" spans="1:18" ht="15" customHeight="1" x14ac:dyDescent="0.3">
      <c r="A40" s="41">
        <v>26</v>
      </c>
      <c r="B40" s="77" t="str">
        <f ca="1">IFERROR(IF((VLOOKUP($E40,'Org List'!$AJ$10:$AL$190,3,FALSE))="","",(VLOOKUP($E40,'Org List'!$AJ$10:$AL$190,3,FALSE))),"")</f>
        <v>South West England Commissioning Region</v>
      </c>
      <c r="C40" s="78" t="str">
        <f ca="1">IFERROR(IF((VLOOKUP($E40,'Org List'!$AO$10:$AQ$190,3,FALSE))="","",(VLOOKUP($E40,'Org List'!$AO$10:$AQ$190,3,FALSE))),"")</f>
        <v/>
      </c>
      <c r="D40" s="93" t="str">
        <f ca="1">IFERROR(IF((VLOOKUP($E40,'Org List'!$AT$10:$AV$190,3,FALSE))="","",(VLOOKUP($E40,'Org List'!$AT$10:$AV$190,3,FALSE))),"")</f>
        <v>NHS England South West (South West South)</v>
      </c>
      <c r="E40" s="77" t="str">
        <f t="shared" ca="1" si="0"/>
        <v>Q85</v>
      </c>
      <c r="F40" s="79" t="str">
        <f ca="1">IF(E40="","",VLOOKUP(E40,'Org List'!$J$9:$K$640,2,0))</f>
        <v>NHS England South West (South West South)</v>
      </c>
      <c r="G40" s="100">
        <f ca="1">IFERROR(IF((VLOOKUP($E40,'Adj NEA Backsheet'!$D$5:$CB$183,G$9,FALSE))="","",(VLOOKUP($E40,'Adj NEA Backsheet'!$D$5:$CB$183,G$9,FALSE))),"")</f>
        <v>2832.3068729543288</v>
      </c>
      <c r="H40" s="101">
        <f ca="1">IFERROR(IF((VLOOKUP($E40,'Adj NEA Backsheet'!$D$5:$CB$183,H$9,FALSE))="","",(VLOOKUP($E40,'Adj NEA Backsheet'!$D$5:$CB$183,H$9,FALSE))),"")</f>
        <v>2825.5100395726436</v>
      </c>
      <c r="I40" s="101">
        <f ca="1">IFERROR(IF((VLOOKUP($E40,'Adj NEA Backsheet'!$D$5:$CB$183,I$9,FALSE))="","",(VLOOKUP($E40,'Adj NEA Backsheet'!$D$5:$CB$183,I$9,FALSE))),"")</f>
        <v>3005.744233189127</v>
      </c>
      <c r="J40" s="102">
        <f ca="1">IFERROR(IF((VLOOKUP($E40,'Adj NEA Backsheet'!$D$5:$CB$183,J$9,FALSE))="","",(VLOOKUP($E40,'Adj NEA Backsheet'!$D$5:$CB$183,J$9,FALSE))),"")</f>
        <v>2980.6514073898034</v>
      </c>
      <c r="K40" s="100">
        <f ca="1">IFERROR(IF((VLOOKUP($E40,'Adj NEA Backsheet'!$D$5:$CB$183,K$9,FALSE))="","",(VLOOKUP($E40,'Adj NEA Backsheet'!$D$5:$CB$183,K$9,FALSE))),"")</f>
        <v>2912.7857196029158</v>
      </c>
      <c r="L40" s="101">
        <f ca="1">IFERROR(IF((VLOOKUP($E40,'Adj NEA Backsheet'!$D$5:$CB$183,L$9,FALSE))="","",(VLOOKUP($E40,'Adj NEA Backsheet'!$D$5:$CB$183,L$9,FALSE))),"")</f>
        <v>2908.4000016860596</v>
      </c>
      <c r="M40" s="101">
        <f ca="1">IFERROR(IF((VLOOKUP($E40,'Adj NEA Backsheet'!$D$5:$CB$183,M$9,FALSE))="","",(VLOOKUP($E40,'Adj NEA Backsheet'!$D$5:$CB$183,M$9,FALSE))),"")</f>
        <v>3029.8713368193353</v>
      </c>
      <c r="N40" s="103">
        <f ca="1">IFERROR(IF((VLOOKUP($E40,'Adj NEA Backsheet'!$D$5:$CB$183,N$9,FALSE))="","",(VLOOKUP($E40,'Adj NEA Backsheet'!$D$5:$CB$183,N$9,FALSE))),"")</f>
        <v>2988.5904148828022</v>
      </c>
      <c r="O40" s="151">
        <f ca="1">IFERROR(IF((VLOOKUP($E40,'Adj NEA Backsheet'!$D$5:$CB$183,O$9,FALSE))="","",(VLOOKUP($E40,'Adj NEA Backsheet'!$D$5:$CB$183,O$9,FALSE))),"")</f>
        <v>2960.6583571255696</v>
      </c>
      <c r="P40" s="102">
        <f ca="1">IFERROR(IF((VLOOKUP($E40,'Adj NEA Backsheet'!$D$5:$CB$183,P$9,FALSE))="","",(VLOOKUP($E40,'Adj NEA Backsheet'!$D$5:$CB$183,P$9,FALSE))),"")</f>
        <v>2889.4648705003178</v>
      </c>
      <c r="Q40" s="103">
        <f ca="1">IFERROR(IF((VLOOKUP($E40,'NEA Backsheet'!$D$5:$CB$183,Q$9,FALSE))="","",(VLOOKUP($E40,'NEA Backsheet'!$D$5:$CB$183,Q$9,FALSE))),"")</f>
        <v>3099.0912696974387</v>
      </c>
      <c r="R40" s="194">
        <f ca="1">IFERROR(IF((VLOOKUP($E40,'NEA Backsheet'!$D$5:$CB$183,R$9,FALSE))="","",(VLOOKUP($E40,'NEA Backsheet'!$D$5:$CB$183,R$9,FALSE))),"")</f>
        <v>3041.8967662469372</v>
      </c>
    </row>
    <row r="41" spans="1:18" ht="15" customHeight="1" x14ac:dyDescent="0.3">
      <c r="A41" s="41">
        <v>27</v>
      </c>
      <c r="B41" s="77" t="str">
        <f ca="1">IFERROR(IF((VLOOKUP($E41,'Org List'!$AJ$10:$AL$190,3,FALSE))="","",(VLOOKUP($E41,'Org List'!$AJ$10:$AL$190,3,FALSE))),"")</f>
        <v>South West England Commissioning Region</v>
      </c>
      <c r="C41" s="78" t="str">
        <f ca="1">IFERROR(IF((VLOOKUP($E41,'Org List'!$AO$10:$AQ$190,3,FALSE))="","",(VLOOKUP($E41,'Org List'!$AO$10:$AQ$190,3,FALSE))),"")</f>
        <v/>
      </c>
      <c r="D41" s="93" t="str">
        <f ca="1">IFERROR(IF((VLOOKUP($E41,'Org List'!$AT$10:$AV$190,3,FALSE))="","",(VLOOKUP($E41,'Org List'!$AT$10:$AV$190,3,FALSE))),"")</f>
        <v>NHS England South West (South West North)</v>
      </c>
      <c r="E41" s="77" t="str">
        <f t="shared" ca="1" si="0"/>
        <v>Q86</v>
      </c>
      <c r="F41" s="79" t="str">
        <f ca="1">IF(E41="","",VLOOKUP(E41,'Org List'!$J$9:$K$640,2,0))</f>
        <v>NHS England South West (South West North)</v>
      </c>
      <c r="G41" s="100">
        <f ca="1">IFERROR(IF((VLOOKUP($E41,'Adj NEA Backsheet'!$D$5:$CB$183,G$9,FALSE))="","",(VLOOKUP($E41,'Adj NEA Backsheet'!$D$5:$CB$183,G$9,FALSE))),"")</f>
        <v>2382.4612456958384</v>
      </c>
      <c r="H41" s="101">
        <f ca="1">IFERROR(IF((VLOOKUP($E41,'Adj NEA Backsheet'!$D$5:$CB$183,H$9,FALSE))="","",(VLOOKUP($E41,'Adj NEA Backsheet'!$D$5:$CB$183,H$9,FALSE))),"")</f>
        <v>2410.0421421133851</v>
      </c>
      <c r="I41" s="101">
        <f ca="1">IFERROR(IF((VLOOKUP($E41,'Adj NEA Backsheet'!$D$5:$CB$183,I$9,FALSE))="","",(VLOOKUP($E41,'Adj NEA Backsheet'!$D$5:$CB$183,I$9,FALSE))),"")</f>
        <v>2569.6998484206738</v>
      </c>
      <c r="J41" s="102">
        <f ca="1">IFERROR(IF((VLOOKUP($E41,'Adj NEA Backsheet'!$D$5:$CB$183,J$9,FALSE))="","",(VLOOKUP($E41,'Adj NEA Backsheet'!$D$5:$CB$183,J$9,FALSE))),"")</f>
        <v>2579.859994610134</v>
      </c>
      <c r="K41" s="100">
        <f ca="1">IFERROR(IF((VLOOKUP($E41,'Adj NEA Backsheet'!$D$5:$CB$183,K$9,FALSE))="","",(VLOOKUP($E41,'Adj NEA Backsheet'!$D$5:$CB$183,K$9,FALSE))),"")</f>
        <v>2405.7388095677757</v>
      </c>
      <c r="L41" s="101">
        <f ca="1">IFERROR(IF((VLOOKUP($E41,'Adj NEA Backsheet'!$D$5:$CB$183,L$9,FALSE))="","",(VLOOKUP($E41,'Adj NEA Backsheet'!$D$5:$CB$183,L$9,FALSE))),"")</f>
        <v>2452.0144206779664</v>
      </c>
      <c r="M41" s="101">
        <f ca="1">IFERROR(IF((VLOOKUP($E41,'Adj NEA Backsheet'!$D$5:$CB$183,M$9,FALSE))="","",(VLOOKUP($E41,'Adj NEA Backsheet'!$D$5:$CB$183,M$9,FALSE))),"")</f>
        <v>2558.2464061880264</v>
      </c>
      <c r="N41" s="103">
        <f ca="1">IFERROR(IF((VLOOKUP($E41,'Adj NEA Backsheet'!$D$5:$CB$183,N$9,FALSE))="","",(VLOOKUP($E41,'Adj NEA Backsheet'!$D$5:$CB$183,N$9,FALSE))),"")</f>
        <v>2425.1930035075102</v>
      </c>
      <c r="O41" s="151">
        <f ca="1">IFERROR(IF((VLOOKUP($E41,'Adj NEA Backsheet'!$D$5:$CB$183,O$9,FALSE))="","",(VLOOKUP($E41,'Adj NEA Backsheet'!$D$5:$CB$183,O$9,FALSE))),"")</f>
        <v>2564.5269978424735</v>
      </c>
      <c r="P41" s="102">
        <f ca="1">IFERROR(IF((VLOOKUP($E41,'Adj NEA Backsheet'!$D$5:$CB$183,P$9,FALSE))="","",(VLOOKUP($E41,'Adj NEA Backsheet'!$D$5:$CB$183,P$9,FALSE))),"")</f>
        <v>2588.3201401211227</v>
      </c>
      <c r="Q41" s="103">
        <f ca="1">IFERROR(IF((VLOOKUP($E41,'NEA Backsheet'!$D$5:$CB$183,Q$9,FALSE))="","",(VLOOKUP($E41,'NEA Backsheet'!$D$5:$CB$183,Q$9,FALSE))),"")</f>
        <v>2765.9668106107001</v>
      </c>
      <c r="R41" s="194">
        <f ca="1">IFERROR(IF((VLOOKUP($E41,'NEA Backsheet'!$D$5:$CB$183,R$9,FALSE))="","",(VLOOKUP($E41,'NEA Backsheet'!$D$5:$CB$183,R$9,FALSE))),"")</f>
        <v>2696.348614782753</v>
      </c>
    </row>
    <row r="42" spans="1:18" ht="15" customHeight="1" x14ac:dyDescent="0.3">
      <c r="A42" s="41">
        <v>28</v>
      </c>
      <c r="B42" s="77" t="str">
        <f ca="1">IFERROR(IF((VLOOKUP($E42,'Org List'!$AJ$10:$AL$190,3,FALSE))="","",(VLOOKUP($E42,'Org List'!$AJ$10:$AL$190,3,FALSE))),"")</f>
        <v>South East England Commissioning Region</v>
      </c>
      <c r="C42" s="78" t="str">
        <f ca="1">IFERROR(IF((VLOOKUP($E42,'Org List'!$AO$10:$AQ$190,3,FALSE))="","",(VLOOKUP($E42,'Org List'!$AO$10:$AQ$190,3,FALSE))),"")</f>
        <v/>
      </c>
      <c r="D42" s="93" t="str">
        <f ca="1">IFERROR(IF((VLOOKUP($E42,'Org List'!$AT$10:$AV$190,3,FALSE))="","",(VLOOKUP($E42,'Org List'!$AT$10:$AV$190,3,FALSE))),"")</f>
        <v>NHS England South East (Hampshire, Isle of Wight and Thames Valley)</v>
      </c>
      <c r="E42" s="77" t="str">
        <f t="shared" ca="1" si="0"/>
        <v>Q87</v>
      </c>
      <c r="F42" s="79" t="str">
        <f ca="1">IF(E42="","",VLOOKUP(E42,'Org List'!$J$9:$K$640,2,0))</f>
        <v>NHS England South East (Hampshire, Isle of Wight and Thames Valley)</v>
      </c>
      <c r="G42" s="100">
        <f ca="1">IFERROR(IF((VLOOKUP($E42,'Adj NEA Backsheet'!$D$5:$CB$183,G$9,FALSE))="","",(VLOOKUP($E42,'Adj NEA Backsheet'!$D$5:$CB$183,G$9,FALSE))),"")</f>
        <v>2403.3806378638046</v>
      </c>
      <c r="H42" s="101">
        <f ca="1">IFERROR(IF((VLOOKUP($E42,'Adj NEA Backsheet'!$D$5:$CB$183,H$9,FALSE))="","",(VLOOKUP($E42,'Adj NEA Backsheet'!$D$5:$CB$183,H$9,FALSE))),"")</f>
        <v>2394.6059038120034</v>
      </c>
      <c r="I42" s="101">
        <f ca="1">IFERROR(IF((VLOOKUP($E42,'Adj NEA Backsheet'!$D$5:$CB$183,I$9,FALSE))="","",(VLOOKUP($E42,'Adj NEA Backsheet'!$D$5:$CB$183,I$9,FALSE))),"")</f>
        <v>2478.8076804642969</v>
      </c>
      <c r="J42" s="102">
        <f ca="1">IFERROR(IF((VLOOKUP($E42,'Adj NEA Backsheet'!$D$5:$CB$183,J$9,FALSE))="","",(VLOOKUP($E42,'Adj NEA Backsheet'!$D$5:$CB$183,J$9,FALSE))),"")</f>
        <v>2458.5150178196914</v>
      </c>
      <c r="K42" s="100">
        <f ca="1">IFERROR(IF((VLOOKUP($E42,'Adj NEA Backsheet'!$D$5:$CB$183,K$9,FALSE))="","",(VLOOKUP($E42,'Adj NEA Backsheet'!$D$5:$CB$183,K$9,FALSE))),"")</f>
        <v>2418.5802543918185</v>
      </c>
      <c r="L42" s="101">
        <f ca="1">IFERROR(IF((VLOOKUP($E42,'Adj NEA Backsheet'!$D$5:$CB$183,L$9,FALSE))="","",(VLOOKUP($E42,'Adj NEA Backsheet'!$D$5:$CB$183,L$9,FALSE))),"")</f>
        <v>2423.4075251880276</v>
      </c>
      <c r="M42" s="101">
        <f ca="1">IFERROR(IF((VLOOKUP($E42,'Adj NEA Backsheet'!$D$5:$CB$183,M$9,FALSE))="","",(VLOOKUP($E42,'Adj NEA Backsheet'!$D$5:$CB$183,M$9,FALSE))),"")</f>
        <v>2492.2428085988568</v>
      </c>
      <c r="N42" s="103">
        <f ca="1">IFERROR(IF((VLOOKUP($E42,'Adj NEA Backsheet'!$D$5:$CB$183,N$9,FALSE))="","",(VLOOKUP($E42,'Adj NEA Backsheet'!$D$5:$CB$183,N$9,FALSE))),"")</f>
        <v>2399.8398408254484</v>
      </c>
      <c r="O42" s="151">
        <f ca="1">IFERROR(IF((VLOOKUP($E42,'Adj NEA Backsheet'!$D$5:$CB$183,O$9,FALSE))="","",(VLOOKUP($E42,'Adj NEA Backsheet'!$D$5:$CB$183,O$9,FALSE))),"")</f>
        <v>2535.5978914321731</v>
      </c>
      <c r="P42" s="102">
        <f ca="1">IFERROR(IF((VLOOKUP($E42,'Adj NEA Backsheet'!$D$5:$CB$183,P$9,FALSE))="","",(VLOOKUP($E42,'Adj NEA Backsheet'!$D$5:$CB$183,P$9,FALSE))),"")</f>
        <v>2502.8744231960209</v>
      </c>
      <c r="Q42" s="103">
        <f ca="1">IFERROR(IF((VLOOKUP($E42,'NEA Backsheet'!$D$5:$CB$183,Q$9,FALSE))="","",(VLOOKUP($E42,'NEA Backsheet'!$D$5:$CB$183,Q$9,FALSE))),"")</f>
        <v>2666.2350013099685</v>
      </c>
      <c r="R42" s="194">
        <f ca="1">IFERROR(IF((VLOOKUP($E42,'NEA Backsheet'!$D$5:$CB$183,R$9,FALSE))="","",(VLOOKUP($E42,'NEA Backsheet'!$D$5:$CB$183,R$9,FALSE))),"")</f>
        <v>2663.1367254843012</v>
      </c>
    </row>
    <row r="43" spans="1:18" ht="15" customHeight="1" x14ac:dyDescent="0.3">
      <c r="A43" s="41">
        <v>29</v>
      </c>
      <c r="B43" s="77" t="str">
        <f ca="1">IFERROR(IF((VLOOKUP($E43,'Org List'!$AJ$10:$AL$190,3,FALSE))="","",(VLOOKUP($E43,'Org List'!$AJ$10:$AL$190,3,FALSE))),"")</f>
        <v>South East England Commissioning Region</v>
      </c>
      <c r="C43" s="78" t="str">
        <f ca="1">IFERROR(IF((VLOOKUP($E43,'Org List'!$AO$10:$AQ$190,3,FALSE))="","",(VLOOKUP($E43,'Org List'!$AO$10:$AQ$190,3,FALSE))),"")</f>
        <v/>
      </c>
      <c r="D43" s="93" t="str">
        <f ca="1">IFERROR(IF((VLOOKUP($E43,'Org List'!$AT$10:$AV$190,3,FALSE))="","",(VLOOKUP($E43,'Org List'!$AT$10:$AV$190,3,FALSE))),"")</f>
        <v>NHS England South East (Kent, Surrey and Sussex)</v>
      </c>
      <c r="E43" s="77" t="str">
        <f t="shared" ca="1" si="0"/>
        <v>Q88</v>
      </c>
      <c r="F43" s="79" t="str">
        <f ca="1">IF(E43="","",VLOOKUP(E43,'Org List'!$J$9:$K$640,2,0))</f>
        <v>NHS England South East (Kent, Surrey and Sussex)</v>
      </c>
      <c r="G43" s="100">
        <f ca="1">IFERROR(IF((VLOOKUP($E43,'Adj NEA Backsheet'!$D$5:$CB$183,G$9,FALSE))="","",(VLOOKUP($E43,'Adj NEA Backsheet'!$D$5:$CB$183,G$9,FALSE))),"")</f>
        <v>2530.3116134461393</v>
      </c>
      <c r="H43" s="101">
        <f ca="1">IFERROR(IF((VLOOKUP($E43,'Adj NEA Backsheet'!$D$5:$CB$183,H$9,FALSE))="","",(VLOOKUP($E43,'Adj NEA Backsheet'!$D$5:$CB$183,H$9,FALSE))),"")</f>
        <v>2516.6541612243313</v>
      </c>
      <c r="I43" s="101">
        <f ca="1">IFERROR(IF((VLOOKUP($E43,'Adj NEA Backsheet'!$D$5:$CB$183,I$9,FALSE))="","",(VLOOKUP($E43,'Adj NEA Backsheet'!$D$5:$CB$183,I$9,FALSE))),"")</f>
        <v>2624.7621667454705</v>
      </c>
      <c r="J43" s="102">
        <f ca="1">IFERROR(IF((VLOOKUP($E43,'Adj NEA Backsheet'!$D$5:$CB$183,J$9,FALSE))="","",(VLOOKUP($E43,'Adj NEA Backsheet'!$D$5:$CB$183,J$9,FALSE))),"")</f>
        <v>2592.0121488398549</v>
      </c>
      <c r="K43" s="100">
        <f ca="1">IFERROR(IF((VLOOKUP($E43,'Adj NEA Backsheet'!$D$5:$CB$183,K$9,FALSE))="","",(VLOOKUP($E43,'Adj NEA Backsheet'!$D$5:$CB$183,K$9,FALSE))),"")</f>
        <v>2545.9018971033038</v>
      </c>
      <c r="L43" s="101">
        <f ca="1">IFERROR(IF((VLOOKUP($E43,'Adj NEA Backsheet'!$D$5:$CB$183,L$9,FALSE))="","",(VLOOKUP($E43,'Adj NEA Backsheet'!$D$5:$CB$183,L$9,FALSE))),"")</f>
        <v>2535.3416660374482</v>
      </c>
      <c r="M43" s="101">
        <f ca="1">IFERROR(IF((VLOOKUP($E43,'Adj NEA Backsheet'!$D$5:$CB$183,M$9,FALSE))="","",(VLOOKUP($E43,'Adj NEA Backsheet'!$D$5:$CB$183,M$9,FALSE))),"")</f>
        <v>2616.3339847566808</v>
      </c>
      <c r="N43" s="103">
        <f ca="1">IFERROR(IF((VLOOKUP($E43,'Adj NEA Backsheet'!$D$5:$CB$183,N$9,FALSE))="","",(VLOOKUP($E43,'Adj NEA Backsheet'!$D$5:$CB$183,N$9,FALSE))),"")</f>
        <v>2569.5522616376384</v>
      </c>
      <c r="O43" s="151">
        <f ca="1">IFERROR(IF((VLOOKUP($E43,'Adj NEA Backsheet'!$D$5:$CB$183,O$9,FALSE))="","",(VLOOKUP($E43,'Adj NEA Backsheet'!$D$5:$CB$183,O$9,FALSE))),"")</f>
        <v>2589.2703226682165</v>
      </c>
      <c r="P43" s="102">
        <f ca="1">IFERROR(IF((VLOOKUP($E43,'Adj NEA Backsheet'!$D$5:$CB$183,P$9,FALSE))="","",(VLOOKUP($E43,'Adj NEA Backsheet'!$D$5:$CB$183,P$9,FALSE))),"")</f>
        <v>2575.3900525139989</v>
      </c>
      <c r="Q43" s="103">
        <f ca="1">IFERROR(IF((VLOOKUP($E43,'NEA Backsheet'!$D$5:$CB$183,Q$9,FALSE))="","",(VLOOKUP($E43,'NEA Backsheet'!$D$5:$CB$183,Q$9,FALSE))),"")</f>
        <v>2687.2316730558414</v>
      </c>
      <c r="R43" s="194">
        <f ca="1">IFERROR(IF((VLOOKUP($E43,'NEA Backsheet'!$D$5:$CB$183,R$9,FALSE))="","",(VLOOKUP($E43,'NEA Backsheet'!$D$5:$CB$183,R$9,FALSE))),"")</f>
        <v>2687.4735150225383</v>
      </c>
    </row>
    <row r="44" spans="1:18" ht="15" customHeight="1" x14ac:dyDescent="0.3">
      <c r="A44" s="41">
        <v>30</v>
      </c>
      <c r="B44" s="77" t="str">
        <f ca="1">IFERROR(IF((VLOOKUP($E44,'Org List'!$AJ$10:$AL$190,3,FALSE))="","",(VLOOKUP($E44,'Org List'!$AJ$10:$AL$190,3,FALSE))),"")</f>
        <v>London Commissioning Region</v>
      </c>
      <c r="C44" s="78" t="str">
        <f ca="1">IFERROR(IF((VLOOKUP($E44,'Org List'!$AO$10:$AQ$190,3,FALSE))="","",(VLOOKUP($E44,'Org List'!$AO$10:$AQ$190,3,FALSE))),"")</f>
        <v/>
      </c>
      <c r="D44" s="93" t="str">
        <f ca="1">IFERROR(IF((VLOOKUP($E44,'Org List'!$AT$10:$AV$190,3,FALSE))="","",(VLOOKUP($E44,'Org List'!$AT$10:$AV$190,3,FALSE))),"")</f>
        <v>NHS England London</v>
      </c>
      <c r="E44" s="77" t="str">
        <f t="shared" ca="1" si="0"/>
        <v>Q71</v>
      </c>
      <c r="F44" s="79" t="str">
        <f ca="1">IF(E44="","",VLOOKUP(E44,'Org List'!$J$9:$K$640,2,0))</f>
        <v>NHS England London</v>
      </c>
      <c r="G44" s="100">
        <f ca="1">IFERROR(IF((VLOOKUP($E44,'Adj NEA Backsheet'!$D$5:$CB$183,G$9,FALSE))="","",(VLOOKUP($E44,'Adj NEA Backsheet'!$D$5:$CB$183,G$9,FALSE))),"")</f>
        <v>2213.6762370219553</v>
      </c>
      <c r="H44" s="101">
        <f ca="1">IFERROR(IF((VLOOKUP($E44,'Adj NEA Backsheet'!$D$5:$CB$183,H$9,FALSE))="","",(VLOOKUP($E44,'Adj NEA Backsheet'!$D$5:$CB$183,H$9,FALSE))),"")</f>
        <v>2218.8011511739392</v>
      </c>
      <c r="I44" s="101">
        <f ca="1">IFERROR(IF((VLOOKUP($E44,'Adj NEA Backsheet'!$D$5:$CB$183,I$9,FALSE))="","",(VLOOKUP($E44,'Adj NEA Backsheet'!$D$5:$CB$183,I$9,FALSE))),"")</f>
        <v>2310.8652894896454</v>
      </c>
      <c r="J44" s="102">
        <f ca="1">IFERROR(IF((VLOOKUP($E44,'Adj NEA Backsheet'!$D$5:$CB$183,J$9,FALSE))="","",(VLOOKUP($E44,'Adj NEA Backsheet'!$D$5:$CB$183,J$9,FALSE))),"")</f>
        <v>2251.3827226066687</v>
      </c>
      <c r="K44" s="100">
        <f ca="1">IFERROR(IF((VLOOKUP($E44,'Adj NEA Backsheet'!$D$5:$CB$183,K$9,FALSE))="","",(VLOOKUP($E44,'Adj NEA Backsheet'!$D$5:$CB$183,K$9,FALSE))),"")</f>
        <v>2291.2772676327409</v>
      </c>
      <c r="L44" s="101">
        <f ca="1">IFERROR(IF((VLOOKUP($E44,'Adj NEA Backsheet'!$D$5:$CB$183,L$9,FALSE))="","",(VLOOKUP($E44,'Adj NEA Backsheet'!$D$5:$CB$183,L$9,FALSE))),"")</f>
        <v>2290.2846530613174</v>
      </c>
      <c r="M44" s="101">
        <f ca="1">IFERROR(IF((VLOOKUP($E44,'Adj NEA Backsheet'!$D$5:$CB$183,M$9,FALSE))="","",(VLOOKUP($E44,'Adj NEA Backsheet'!$D$5:$CB$183,M$9,FALSE))),"")</f>
        <v>2324.6390590755773</v>
      </c>
      <c r="N44" s="103">
        <f ca="1">IFERROR(IF((VLOOKUP($E44,'Adj NEA Backsheet'!$D$5:$CB$183,N$9,FALSE))="","",(VLOOKUP($E44,'Adj NEA Backsheet'!$D$5:$CB$183,N$9,FALSE))),"")</f>
        <v>2247.1974609074864</v>
      </c>
      <c r="O44" s="151">
        <f ca="1">IFERROR(IF((VLOOKUP($E44,'Adj NEA Backsheet'!$D$5:$CB$183,O$9,FALSE))="","",(VLOOKUP($E44,'Adj NEA Backsheet'!$D$5:$CB$183,O$9,FALSE))),"")</f>
        <v>2273.1468026613475</v>
      </c>
      <c r="P44" s="102">
        <f ca="1">IFERROR(IF((VLOOKUP($E44,'Adj NEA Backsheet'!$D$5:$CB$183,P$9,FALSE))="","",(VLOOKUP($E44,'Adj NEA Backsheet'!$D$5:$CB$183,P$9,FALSE))),"")</f>
        <v>2288.4799950325942</v>
      </c>
      <c r="Q44" s="103">
        <f ca="1">IFERROR(IF((VLOOKUP($E44,'NEA Backsheet'!$D$5:$CB$183,Q$9,FALSE))="","",(VLOOKUP($E44,'NEA Backsheet'!$D$5:$CB$183,Q$9,FALSE))),"")</f>
        <v>2410.502244821359</v>
      </c>
      <c r="R44" s="194">
        <f ca="1">IFERROR(IF((VLOOKUP($E44,'NEA Backsheet'!$D$5:$CB$183,R$9,FALSE))="","",(VLOOKUP($E44,'NEA Backsheet'!$D$5:$CB$183,R$9,FALSE))),"")</f>
        <v>2332.9246634789488</v>
      </c>
    </row>
    <row r="45" spans="1:18" ht="15" customHeight="1" x14ac:dyDescent="0.3">
      <c r="A45" s="41">
        <v>31</v>
      </c>
      <c r="B45" s="77" t="str">
        <f ca="1">IFERROR(IF((VLOOKUP($E45,'Org List'!$AJ$10:$AL$190,3,FALSE))="","",(VLOOKUP($E45,'Org List'!$AJ$10:$AL$190,3,FALSE))),"")</f>
        <v>London Commissioning Region</v>
      </c>
      <c r="C45" s="78" t="str">
        <f ca="1">IFERROR(IF((VLOOKUP($E45,'Org List'!$AO$10:$AQ$190,3,FALSE))="","",(VLOOKUP($E45,'Org List'!$AO$10:$AQ$190,3,FALSE))),"")</f>
        <v>London Region</v>
      </c>
      <c r="D45" s="93" t="str">
        <f ca="1">IFERROR(IF((VLOOKUP($E45,'Org List'!$AT$10:$AV$190,3,FALSE))="","",(VLOOKUP($E45,'Org List'!$AT$10:$AV$190,3,FALSE))),"")</f>
        <v>NHS England London</v>
      </c>
      <c r="E45" s="77" t="str">
        <f t="shared" ca="1" si="0"/>
        <v>E09000002</v>
      </c>
      <c r="F45" s="79" t="str">
        <f ca="1">IF(E45="","",VLOOKUP(E45,'Org List'!$J$9:$K$640,2,0))</f>
        <v>Barking and Dagenham</v>
      </c>
      <c r="G45" s="100">
        <f ca="1">IFERROR(IF((VLOOKUP($E45,'Adj NEA Backsheet'!$D$5:$CB$183,G$9,FALSE))="","",(VLOOKUP($E45,'Adj NEA Backsheet'!$D$5:$CB$183,G$9,FALSE))),"")</f>
        <v>2476.3305378261571</v>
      </c>
      <c r="H45" s="101">
        <f ca="1">IFERROR(IF((VLOOKUP($E45,'Adj NEA Backsheet'!$D$5:$CB$183,H$9,FALSE))="","",(VLOOKUP($E45,'Adj NEA Backsheet'!$D$5:$CB$183,H$9,FALSE))),"")</f>
        <v>2392.803148609682</v>
      </c>
      <c r="I45" s="101">
        <f ca="1">IFERROR(IF((VLOOKUP($E45,'Adj NEA Backsheet'!$D$5:$CB$183,I$9,FALSE))="","",(VLOOKUP($E45,'Adj NEA Backsheet'!$D$5:$CB$183,I$9,FALSE))),"")</f>
        <v>2487.2943973803763</v>
      </c>
      <c r="J45" s="102">
        <f ca="1">IFERROR(IF((VLOOKUP($E45,'Adj NEA Backsheet'!$D$5:$CB$183,J$9,FALSE))="","",(VLOOKUP($E45,'Adj NEA Backsheet'!$D$5:$CB$183,J$9,FALSE))),"")</f>
        <v>2397.3501546751409</v>
      </c>
      <c r="K45" s="100">
        <f ca="1">IFERROR(IF((VLOOKUP($E45,'Adj NEA Backsheet'!$D$5:$CB$183,K$9,FALSE))="","",(VLOOKUP($E45,'Adj NEA Backsheet'!$D$5:$CB$183,K$9,FALSE))),"")</f>
        <v>2460.3432448653339</v>
      </c>
      <c r="L45" s="101">
        <f ca="1">IFERROR(IF((VLOOKUP($E45,'Adj NEA Backsheet'!$D$5:$CB$183,L$9,FALSE))="","",(VLOOKUP($E45,'Adj NEA Backsheet'!$D$5:$CB$183,L$9,FALSE))),"")</f>
        <v>2487.0177220138189</v>
      </c>
      <c r="M45" s="101">
        <f ca="1">IFERROR(IF((VLOOKUP($E45,'Adj NEA Backsheet'!$D$5:$CB$183,M$9,FALSE))="","",(VLOOKUP($E45,'Adj NEA Backsheet'!$D$5:$CB$183,M$9,FALSE))),"")</f>
        <v>2488.4010938108427</v>
      </c>
      <c r="N45" s="103">
        <f ca="1">IFERROR(IF((VLOOKUP($E45,'Adj NEA Backsheet'!$D$5:$CB$183,N$9,FALSE))="","",(VLOOKUP($E45,'Adj NEA Backsheet'!$D$5:$CB$183,N$9,FALSE))),"")</f>
        <v>2392.681476841517</v>
      </c>
      <c r="O45" s="151">
        <f ca="1">IFERROR(IF((VLOOKUP($E45,'Adj NEA Backsheet'!$D$5:$CB$183,O$9,FALSE))="","",(VLOOKUP($E45,'Adj NEA Backsheet'!$D$5:$CB$183,O$9,FALSE))),"")</f>
        <v>2636.009859043475</v>
      </c>
      <c r="P45" s="102">
        <f ca="1">IFERROR(IF((VLOOKUP($E45,'Adj NEA Backsheet'!$D$5:$CB$183,P$9,FALSE))="","",(VLOOKUP($E45,'Adj NEA Backsheet'!$D$5:$CB$183,P$9,FALSE))),"")</f>
        <v>2434.269297229172</v>
      </c>
      <c r="Q45" s="103">
        <f ca="1">IFERROR(IF((VLOOKUP($E45,'NEA Backsheet'!$D$5:$CB$183,Q$9,FALSE))="","",(VLOOKUP($E45,'NEA Backsheet'!$D$5:$CB$183,Q$9,FALSE))),"")</f>
        <v>2434.6082179732357</v>
      </c>
      <c r="R45" s="194">
        <f ca="1">IFERROR(IF((VLOOKUP($E45,'NEA Backsheet'!$D$5:$CB$183,R$9,FALSE))="","",(VLOOKUP($E45,'NEA Backsheet'!$D$5:$CB$183,R$9,FALSE))),"")</f>
        <v>2308.9058346252577</v>
      </c>
    </row>
    <row r="46" spans="1:18" ht="15" customHeight="1" x14ac:dyDescent="0.3">
      <c r="A46" s="41">
        <v>32</v>
      </c>
      <c r="B46" s="77" t="str">
        <f ca="1">IFERROR(IF((VLOOKUP($E46,'Org List'!$AJ$10:$AL$190,3,FALSE))="","",(VLOOKUP($E46,'Org List'!$AJ$10:$AL$190,3,FALSE))),"")</f>
        <v>London Commissioning Region</v>
      </c>
      <c r="C46" s="78" t="str">
        <f ca="1">IFERROR(IF((VLOOKUP($E46,'Org List'!$AO$10:$AQ$190,3,FALSE))="","",(VLOOKUP($E46,'Org List'!$AO$10:$AQ$190,3,FALSE))),"")</f>
        <v>London Region</v>
      </c>
      <c r="D46" s="93" t="str">
        <f ca="1">IFERROR(IF((VLOOKUP($E46,'Org List'!$AT$10:$AV$190,3,FALSE))="","",(VLOOKUP($E46,'Org List'!$AT$10:$AV$190,3,FALSE))),"")</f>
        <v>NHS England London</v>
      </c>
      <c r="E46" s="77" t="str">
        <f t="shared" ref="E46:E77" ca="1" si="1">IF($A46&gt;$U$5-1,"",INDIRECT("'Comms by AT'!D"&amp;$A46+$U$4))</f>
        <v>E09000003</v>
      </c>
      <c r="F46" s="79" t="str">
        <f ca="1">IF(E46="","",VLOOKUP(E46,'Org List'!$J$9:$K$640,2,0))</f>
        <v>Barnet</v>
      </c>
      <c r="G46" s="100">
        <f ca="1">IFERROR(IF((VLOOKUP($E46,'Adj NEA Backsheet'!$D$5:$CB$183,G$9,FALSE))="","",(VLOOKUP($E46,'Adj NEA Backsheet'!$D$5:$CB$183,G$9,FALSE))),"")</f>
        <v>1954.7004838279877</v>
      </c>
      <c r="H46" s="101">
        <f ca="1">IFERROR(IF((VLOOKUP($E46,'Adj NEA Backsheet'!$D$5:$CB$183,H$9,FALSE))="","",(VLOOKUP($E46,'Adj NEA Backsheet'!$D$5:$CB$183,H$9,FALSE))),"")</f>
        <v>1869.6520870070372</v>
      </c>
      <c r="I46" s="101">
        <f ca="1">IFERROR(IF((VLOOKUP($E46,'Adj NEA Backsheet'!$D$5:$CB$183,I$9,FALSE))="","",(VLOOKUP($E46,'Adj NEA Backsheet'!$D$5:$CB$183,I$9,FALSE))),"")</f>
        <v>2116.7732170364084</v>
      </c>
      <c r="J46" s="102">
        <f ca="1">IFERROR(IF((VLOOKUP($E46,'Adj NEA Backsheet'!$D$5:$CB$183,J$9,FALSE))="","",(VLOOKUP($E46,'Adj NEA Backsheet'!$D$5:$CB$183,J$9,FALSE))),"")</f>
        <v>1997.0776801977509</v>
      </c>
      <c r="K46" s="100">
        <f ca="1">IFERROR(IF((VLOOKUP($E46,'Adj NEA Backsheet'!$D$5:$CB$183,K$9,FALSE))="","",(VLOOKUP($E46,'Adj NEA Backsheet'!$D$5:$CB$183,K$9,FALSE))),"")</f>
        <v>2086.6711832048572</v>
      </c>
      <c r="L46" s="101">
        <f ca="1">IFERROR(IF((VLOOKUP($E46,'Adj NEA Backsheet'!$D$5:$CB$183,L$9,FALSE))="","",(VLOOKUP($E46,'Adj NEA Backsheet'!$D$5:$CB$183,L$9,FALSE))),"")</f>
        <v>1983.957576134849</v>
      </c>
      <c r="M46" s="101">
        <f ca="1">IFERROR(IF((VLOOKUP($E46,'Adj NEA Backsheet'!$D$5:$CB$183,M$9,FALSE))="","",(VLOOKUP($E46,'Adj NEA Backsheet'!$D$5:$CB$183,M$9,FALSE))),"")</f>
        <v>2057.340530130934</v>
      </c>
      <c r="N46" s="103">
        <f ca="1">IFERROR(IF((VLOOKUP($E46,'Adj NEA Backsheet'!$D$5:$CB$183,N$9,FALSE))="","",(VLOOKUP($E46,'Adj NEA Backsheet'!$D$5:$CB$183,N$9,FALSE))),"")</f>
        <v>1925.9382639458922</v>
      </c>
      <c r="O46" s="151">
        <f ca="1">IFERROR(IF((VLOOKUP($E46,'Adj NEA Backsheet'!$D$5:$CB$183,O$9,FALSE))="","",(VLOOKUP($E46,'Adj NEA Backsheet'!$D$5:$CB$183,O$9,FALSE))),"")</f>
        <v>2065.5607146733601</v>
      </c>
      <c r="P46" s="102">
        <f ca="1">IFERROR(IF((VLOOKUP($E46,'Adj NEA Backsheet'!$D$5:$CB$183,P$9,FALSE))="","",(VLOOKUP($E46,'Adj NEA Backsheet'!$D$5:$CB$183,P$9,FALSE))),"")</f>
        <v>2071.1115028192162</v>
      </c>
      <c r="Q46" s="103">
        <f ca="1">IFERROR(IF((VLOOKUP($E46,'NEA Backsheet'!$D$5:$CB$183,Q$9,FALSE))="","",(VLOOKUP($E46,'NEA Backsheet'!$D$5:$CB$183,Q$9,FALSE))),"")</f>
        <v>2125.0639550599149</v>
      </c>
      <c r="R46" s="194">
        <f ca="1">IFERROR(IF((VLOOKUP($E46,'NEA Backsheet'!$D$5:$CB$183,R$9,FALSE))="","",(VLOOKUP($E46,'NEA Backsheet'!$D$5:$CB$183,R$9,FALSE))),"")</f>
        <v>2084.8099188742572</v>
      </c>
    </row>
    <row r="47" spans="1:18" ht="15" customHeight="1" x14ac:dyDescent="0.3">
      <c r="A47" s="41">
        <v>33</v>
      </c>
      <c r="B47" s="77" t="str">
        <f ca="1">IFERROR(IF((VLOOKUP($E47,'Org List'!$AJ$10:$AL$190,3,FALSE))="","",(VLOOKUP($E47,'Org List'!$AJ$10:$AL$190,3,FALSE))),"")</f>
        <v>North East and Yorkshire Commissioning Region</v>
      </c>
      <c r="C47" s="78" t="str">
        <f ca="1">IFERROR(IF((VLOOKUP($E47,'Org List'!$AO$10:$AQ$190,3,FALSE))="","",(VLOOKUP($E47,'Org List'!$AO$10:$AQ$190,3,FALSE))),"")</f>
        <v>Yorkshire and The Humber Region</v>
      </c>
      <c r="D47" s="93" t="str">
        <f ca="1">IFERROR(IF((VLOOKUP($E47,'Org List'!$AT$10:$AV$190,3,FALSE))="","",(VLOOKUP($E47,'Org List'!$AT$10:$AV$190,3,FALSE))),"")</f>
        <v>NHS England North East and Yokrshire (Yorkshire And Humber)</v>
      </c>
      <c r="E47" s="77" t="str">
        <f t="shared" ca="1" si="1"/>
        <v>E08000016</v>
      </c>
      <c r="F47" s="79" t="str">
        <f ca="1">IF(E47="","",VLOOKUP(E47,'Org List'!$J$9:$K$640,2,0))</f>
        <v>Barnsley</v>
      </c>
      <c r="G47" s="100">
        <f ca="1">IFERROR(IF((VLOOKUP($E47,'Adj NEA Backsheet'!$D$5:$CB$183,G$9,FALSE))="","",(VLOOKUP($E47,'Adj NEA Backsheet'!$D$5:$CB$183,G$9,FALSE))),"")</f>
        <v>3549.0743502474038</v>
      </c>
      <c r="H47" s="101">
        <f ca="1">IFERROR(IF((VLOOKUP($E47,'Adj NEA Backsheet'!$D$5:$CB$183,H$9,FALSE))="","",(VLOOKUP($E47,'Adj NEA Backsheet'!$D$5:$CB$183,H$9,FALSE))),"")</f>
        <v>3245.0270530180783</v>
      </c>
      <c r="I47" s="101">
        <f ca="1">IFERROR(IF((VLOOKUP($E47,'Adj NEA Backsheet'!$D$5:$CB$183,I$9,FALSE))="","",(VLOOKUP($E47,'Adj NEA Backsheet'!$D$5:$CB$183,I$9,FALSE))),"")</f>
        <v>3275.428743982583</v>
      </c>
      <c r="J47" s="102">
        <f ca="1">IFERROR(IF((VLOOKUP($E47,'Adj NEA Backsheet'!$D$5:$CB$183,J$9,FALSE))="","",(VLOOKUP($E47,'Adj NEA Backsheet'!$D$5:$CB$183,J$9,FALSE))),"")</f>
        <v>3500.2968058068718</v>
      </c>
      <c r="K47" s="100">
        <f ca="1">IFERROR(IF((VLOOKUP($E47,'Adj NEA Backsheet'!$D$5:$CB$183,K$9,FALSE))="","",(VLOOKUP($E47,'Adj NEA Backsheet'!$D$5:$CB$183,K$9,FALSE))),"")</f>
        <v>3617.0263238822308</v>
      </c>
      <c r="L47" s="101">
        <f ca="1">IFERROR(IF((VLOOKUP($E47,'Adj NEA Backsheet'!$D$5:$CB$183,L$9,FALSE))="","",(VLOOKUP($E47,'Adj NEA Backsheet'!$D$5:$CB$183,L$9,FALSE))),"")</f>
        <v>3313.9036342750596</v>
      </c>
      <c r="M47" s="101">
        <f ca="1">IFERROR(IF((VLOOKUP($E47,'Adj NEA Backsheet'!$D$5:$CB$183,M$9,FALSE))="","",(VLOOKUP($E47,'Adj NEA Backsheet'!$D$5:$CB$183,M$9,FALSE))),"")</f>
        <v>3332.9247028719547</v>
      </c>
      <c r="N47" s="103">
        <f ca="1">IFERROR(IF((VLOOKUP($E47,'Adj NEA Backsheet'!$D$5:$CB$183,N$9,FALSE))="","",(VLOOKUP($E47,'Adj NEA Backsheet'!$D$5:$CB$183,N$9,FALSE))),"")</f>
        <v>3499.3304766601332</v>
      </c>
      <c r="O47" s="151">
        <f ca="1">IFERROR(IF((VLOOKUP($E47,'Adj NEA Backsheet'!$D$5:$CB$183,O$9,FALSE))="","",(VLOOKUP($E47,'Adj NEA Backsheet'!$D$5:$CB$183,O$9,FALSE))),"")</f>
        <v>3442.7647565259954</v>
      </c>
      <c r="P47" s="102">
        <f ca="1">IFERROR(IF((VLOOKUP($E47,'Adj NEA Backsheet'!$D$5:$CB$183,P$9,FALSE))="","",(VLOOKUP($E47,'Adj NEA Backsheet'!$D$5:$CB$183,P$9,FALSE))),"")</f>
        <v>3452.0056327196262</v>
      </c>
      <c r="Q47" s="103">
        <f ca="1">IFERROR(IF((VLOOKUP($E47,'NEA Backsheet'!$D$5:$CB$183,Q$9,FALSE))="","",(VLOOKUP($E47,'NEA Backsheet'!$D$5:$CB$183,Q$9,FALSE))),"")</f>
        <v>3684.0211386559968</v>
      </c>
      <c r="R47" s="194">
        <f ca="1">IFERROR(IF((VLOOKUP($E47,'NEA Backsheet'!$D$5:$CB$183,R$9,FALSE))="","",(VLOOKUP($E47,'NEA Backsheet'!$D$5:$CB$183,R$9,FALSE))),"")</f>
        <v>3784.612471251226</v>
      </c>
    </row>
    <row r="48" spans="1:18" ht="15" customHeight="1" x14ac:dyDescent="0.3">
      <c r="A48" s="41">
        <v>34</v>
      </c>
      <c r="B48" s="77" t="str">
        <f ca="1">IFERROR(IF((VLOOKUP($E48,'Org List'!$AJ$10:$AL$190,3,FALSE))="","",(VLOOKUP($E48,'Org List'!$AJ$10:$AL$190,3,FALSE))),"")</f>
        <v>South West England Commissioning Region</v>
      </c>
      <c r="C48" s="78" t="str">
        <f ca="1">IFERROR(IF((VLOOKUP($E48,'Org List'!$AO$10:$AQ$190,3,FALSE))="","",(VLOOKUP($E48,'Org List'!$AO$10:$AQ$190,3,FALSE))),"")</f>
        <v>South West Region</v>
      </c>
      <c r="D48" s="93" t="str">
        <f ca="1">IFERROR(IF((VLOOKUP($E48,'Org List'!$AT$10:$AV$190,3,FALSE))="","",(VLOOKUP($E48,'Org List'!$AT$10:$AV$190,3,FALSE))),"")</f>
        <v>NHS England South West (South West North)</v>
      </c>
      <c r="E48" s="77" t="str">
        <f t="shared" ca="1" si="1"/>
        <v>E06000022</v>
      </c>
      <c r="F48" s="79" t="str">
        <f ca="1">IF(E48="","",VLOOKUP(E48,'Org List'!$J$9:$K$640,2,0))</f>
        <v>Bath and North East Somerset</v>
      </c>
      <c r="G48" s="100">
        <f ca="1">IFERROR(IF((VLOOKUP($E48,'Adj NEA Backsheet'!$D$5:$CB$183,G$9,FALSE))="","",(VLOOKUP($E48,'Adj NEA Backsheet'!$D$5:$CB$183,G$9,FALSE))),"")</f>
        <v>2329.2362026541218</v>
      </c>
      <c r="H48" s="101">
        <f ca="1">IFERROR(IF((VLOOKUP($E48,'Adj NEA Backsheet'!$D$5:$CB$183,H$9,FALSE))="","",(VLOOKUP($E48,'Adj NEA Backsheet'!$D$5:$CB$183,H$9,FALSE))),"")</f>
        <v>2313.2252205012501</v>
      </c>
      <c r="I48" s="101">
        <f ca="1">IFERROR(IF((VLOOKUP($E48,'Adj NEA Backsheet'!$D$5:$CB$183,I$9,FALSE))="","",(VLOOKUP($E48,'Adj NEA Backsheet'!$D$5:$CB$183,I$9,FALSE))),"")</f>
        <v>2448.5184864656439</v>
      </c>
      <c r="J48" s="102">
        <f ca="1">IFERROR(IF((VLOOKUP($E48,'Adj NEA Backsheet'!$D$5:$CB$183,J$9,FALSE))="","",(VLOOKUP($E48,'Adj NEA Backsheet'!$D$5:$CB$183,J$9,FALSE))),"")</f>
        <v>2334.6698862481126</v>
      </c>
      <c r="K48" s="100">
        <f ca="1">IFERROR(IF((VLOOKUP($E48,'Adj NEA Backsheet'!$D$5:$CB$183,K$9,FALSE))="","",(VLOOKUP($E48,'Adj NEA Backsheet'!$D$5:$CB$183,K$9,FALSE))),"")</f>
        <v>2276.0162096181812</v>
      </c>
      <c r="L48" s="101">
        <f ca="1">IFERROR(IF((VLOOKUP($E48,'Adj NEA Backsheet'!$D$5:$CB$183,L$9,FALSE))="","",(VLOOKUP($E48,'Adj NEA Backsheet'!$D$5:$CB$183,L$9,FALSE))),"")</f>
        <v>2310.1769110683408</v>
      </c>
      <c r="M48" s="101">
        <f ca="1">IFERROR(IF((VLOOKUP($E48,'Adj NEA Backsheet'!$D$5:$CB$183,M$9,FALSE))="","",(VLOOKUP($E48,'Adj NEA Backsheet'!$D$5:$CB$183,M$9,FALSE))),"")</f>
        <v>2348.334902917145</v>
      </c>
      <c r="N48" s="103">
        <f ca="1">IFERROR(IF((VLOOKUP($E48,'Adj NEA Backsheet'!$D$5:$CB$183,N$9,FALSE))="","",(VLOOKUP($E48,'Adj NEA Backsheet'!$D$5:$CB$183,N$9,FALSE))),"")</f>
        <v>2261.6767347830273</v>
      </c>
      <c r="O48" s="151">
        <f ca="1">IFERROR(IF((VLOOKUP($E48,'Adj NEA Backsheet'!$D$5:$CB$183,O$9,FALSE))="","",(VLOOKUP($E48,'Adj NEA Backsheet'!$D$5:$CB$183,O$9,FALSE))),"")</f>
        <v>2407.3600528720194</v>
      </c>
      <c r="P48" s="102">
        <f ca="1">IFERROR(IF((VLOOKUP($E48,'Adj NEA Backsheet'!$D$5:$CB$183,P$9,FALSE))="","",(VLOOKUP($E48,'Adj NEA Backsheet'!$D$5:$CB$183,P$9,FALSE))),"")</f>
        <v>2349.0731622841781</v>
      </c>
      <c r="Q48" s="103">
        <f ca="1">IFERROR(IF((VLOOKUP($E48,'NEA Backsheet'!$D$5:$CB$183,Q$9,FALSE))="","",(VLOOKUP($E48,'NEA Backsheet'!$D$5:$CB$183,Q$9,FALSE))),"")</f>
        <v>2619.7231064671978</v>
      </c>
      <c r="R48" s="194">
        <f ca="1">IFERROR(IF((VLOOKUP($E48,'NEA Backsheet'!$D$5:$CB$183,R$9,FALSE))="","",(VLOOKUP($E48,'NEA Backsheet'!$D$5:$CB$183,R$9,FALSE))),"")</f>
        <v>2628.8653760553116</v>
      </c>
    </row>
    <row r="49" spans="1:18" ht="15" customHeight="1" x14ac:dyDescent="0.3">
      <c r="A49" s="41">
        <v>35</v>
      </c>
      <c r="B49" s="77" t="str">
        <f ca="1">IFERROR(IF((VLOOKUP($E49,'Org List'!$AJ$10:$AL$190,3,FALSE))="","",(VLOOKUP($E49,'Org List'!$AJ$10:$AL$190,3,FALSE))),"")</f>
        <v>East of England Commissioning Region</v>
      </c>
      <c r="C49" s="78" t="str">
        <f ca="1">IFERROR(IF((VLOOKUP($E49,'Org List'!$AO$10:$AQ$190,3,FALSE))="","",(VLOOKUP($E49,'Org List'!$AO$10:$AQ$190,3,FALSE))),"")</f>
        <v>East Region</v>
      </c>
      <c r="D49" s="93" t="str">
        <f ca="1">IFERROR(IF((VLOOKUP($E49,'Org List'!$AT$10:$AV$190,3,FALSE))="","",(VLOOKUP($E49,'Org List'!$AT$10:$AV$190,3,FALSE))),"")</f>
        <v>NHS England East (East)</v>
      </c>
      <c r="E49" s="77" t="str">
        <f t="shared" ca="1" si="1"/>
        <v>E06000055</v>
      </c>
      <c r="F49" s="79" t="str">
        <f ca="1">IF(E49="","",VLOOKUP(E49,'Org List'!$J$9:$K$640,2,0))</f>
        <v>Bedford</v>
      </c>
      <c r="G49" s="100">
        <f ca="1">IFERROR(IF((VLOOKUP($E49,'Adj NEA Backsheet'!$D$5:$CB$183,G$9,FALSE))="","",(VLOOKUP($E49,'Adj NEA Backsheet'!$D$5:$CB$183,G$9,FALSE))),"")</f>
        <v>2833.1990071877535</v>
      </c>
      <c r="H49" s="101">
        <f ca="1">IFERROR(IF((VLOOKUP($E49,'Adj NEA Backsheet'!$D$5:$CB$183,H$9,FALSE))="","",(VLOOKUP($E49,'Adj NEA Backsheet'!$D$5:$CB$183,H$9,FALSE))),"")</f>
        <v>2741.5737286777094</v>
      </c>
      <c r="I49" s="101">
        <f ca="1">IFERROR(IF((VLOOKUP($E49,'Adj NEA Backsheet'!$D$5:$CB$183,I$9,FALSE))="","",(VLOOKUP($E49,'Adj NEA Backsheet'!$D$5:$CB$183,I$9,FALSE))),"")</f>
        <v>2844.912626065021</v>
      </c>
      <c r="J49" s="102">
        <f ca="1">IFERROR(IF((VLOOKUP($E49,'Adj NEA Backsheet'!$D$5:$CB$183,J$9,FALSE))="","",(VLOOKUP($E49,'Adj NEA Backsheet'!$D$5:$CB$183,J$9,FALSE))),"")</f>
        <v>2793.7551146558862</v>
      </c>
      <c r="K49" s="100">
        <f ca="1">IFERROR(IF((VLOOKUP($E49,'Adj NEA Backsheet'!$D$5:$CB$183,K$9,FALSE))="","",(VLOOKUP($E49,'Adj NEA Backsheet'!$D$5:$CB$183,K$9,FALSE))),"")</f>
        <v>2885.9649946406362</v>
      </c>
      <c r="L49" s="101">
        <f ca="1">IFERROR(IF((VLOOKUP($E49,'Adj NEA Backsheet'!$D$5:$CB$183,L$9,FALSE))="","",(VLOOKUP($E49,'Adj NEA Backsheet'!$D$5:$CB$183,L$9,FALSE))),"")</f>
        <v>2775.0287264594963</v>
      </c>
      <c r="M49" s="101">
        <f ca="1">IFERROR(IF((VLOOKUP($E49,'Adj NEA Backsheet'!$D$5:$CB$183,M$9,FALSE))="","",(VLOOKUP($E49,'Adj NEA Backsheet'!$D$5:$CB$183,M$9,FALSE))),"")</f>
        <v>2933.5800261488607</v>
      </c>
      <c r="N49" s="103">
        <f ca="1">IFERROR(IF((VLOOKUP($E49,'Adj NEA Backsheet'!$D$5:$CB$183,N$9,FALSE))="","",(VLOOKUP($E49,'Adj NEA Backsheet'!$D$5:$CB$183,N$9,FALSE))),"")</f>
        <v>2898.5844782039171</v>
      </c>
      <c r="O49" s="151">
        <f ca="1">IFERROR(IF((VLOOKUP($E49,'Adj NEA Backsheet'!$D$5:$CB$183,O$9,FALSE))="","",(VLOOKUP($E49,'Adj NEA Backsheet'!$D$5:$CB$183,O$9,FALSE))),"")</f>
        <v>2776.7670244697388</v>
      </c>
      <c r="P49" s="102">
        <f ca="1">IFERROR(IF((VLOOKUP($E49,'Adj NEA Backsheet'!$D$5:$CB$183,P$9,FALSE))="","",(VLOOKUP($E49,'Adj NEA Backsheet'!$D$5:$CB$183,P$9,FALSE))),"")</f>
        <v>2777.2441998583613</v>
      </c>
      <c r="Q49" s="103">
        <f ca="1">IFERROR(IF((VLOOKUP($E49,'NEA Backsheet'!$D$5:$CB$183,Q$9,FALSE))="","",(VLOOKUP($E49,'NEA Backsheet'!$D$5:$CB$183,Q$9,FALSE))),"")</f>
        <v>3022.3530831034318</v>
      </c>
      <c r="R49" s="194">
        <f ca="1">IFERROR(IF((VLOOKUP($E49,'NEA Backsheet'!$D$5:$CB$183,R$9,FALSE))="","",(VLOOKUP($E49,'NEA Backsheet'!$D$5:$CB$183,R$9,FALSE))),"")</f>
        <v>2866.9685420143946</v>
      </c>
    </row>
    <row r="50" spans="1:18" ht="15" customHeight="1" x14ac:dyDescent="0.3">
      <c r="A50" s="41">
        <v>36</v>
      </c>
      <c r="B50" s="77" t="str">
        <f ca="1">IFERROR(IF((VLOOKUP($E50,'Org List'!$AJ$10:$AL$190,3,FALSE))="","",(VLOOKUP($E50,'Org List'!$AJ$10:$AL$190,3,FALSE))),"")</f>
        <v>London Commissioning Region</v>
      </c>
      <c r="C50" s="78" t="str">
        <f ca="1">IFERROR(IF((VLOOKUP($E50,'Org List'!$AO$10:$AQ$190,3,FALSE))="","",(VLOOKUP($E50,'Org List'!$AO$10:$AQ$190,3,FALSE))),"")</f>
        <v>London Region</v>
      </c>
      <c r="D50" s="93" t="str">
        <f ca="1">IFERROR(IF((VLOOKUP($E50,'Org List'!$AT$10:$AV$190,3,FALSE))="","",(VLOOKUP($E50,'Org List'!$AT$10:$AV$190,3,FALSE))),"")</f>
        <v>NHS England London</v>
      </c>
      <c r="E50" s="77" t="str">
        <f t="shared" ca="1" si="1"/>
        <v>E09000004</v>
      </c>
      <c r="F50" s="79" t="str">
        <f ca="1">IF(E50="","",VLOOKUP(E50,'Org List'!$J$9:$K$640,2,0))</f>
        <v>Bexley</v>
      </c>
      <c r="G50" s="100">
        <f ca="1">IFERROR(IF((VLOOKUP($E50,'Adj NEA Backsheet'!$D$5:$CB$183,G$9,FALSE))="","",(VLOOKUP($E50,'Adj NEA Backsheet'!$D$5:$CB$183,G$9,FALSE))),"")</f>
        <v>2624.4243252251563</v>
      </c>
      <c r="H50" s="101">
        <f ca="1">IFERROR(IF((VLOOKUP($E50,'Adj NEA Backsheet'!$D$5:$CB$183,H$9,FALSE))="","",(VLOOKUP($E50,'Adj NEA Backsheet'!$D$5:$CB$183,H$9,FALSE))),"")</f>
        <v>2684.3958486382048</v>
      </c>
      <c r="I50" s="101">
        <f ca="1">IFERROR(IF((VLOOKUP($E50,'Adj NEA Backsheet'!$D$5:$CB$183,I$9,FALSE))="","",(VLOOKUP($E50,'Adj NEA Backsheet'!$D$5:$CB$183,I$9,FALSE))),"")</f>
        <v>2764.4672674683211</v>
      </c>
      <c r="J50" s="102">
        <f ca="1">IFERROR(IF((VLOOKUP($E50,'Adj NEA Backsheet'!$D$5:$CB$183,J$9,FALSE))="","",(VLOOKUP($E50,'Adj NEA Backsheet'!$D$5:$CB$183,J$9,FALSE))),"")</f>
        <v>2628.9948584801236</v>
      </c>
      <c r="K50" s="100">
        <f ca="1">IFERROR(IF((VLOOKUP($E50,'Adj NEA Backsheet'!$D$5:$CB$183,K$9,FALSE))="","",(VLOOKUP($E50,'Adj NEA Backsheet'!$D$5:$CB$183,K$9,FALSE))),"")</f>
        <v>2708.3848947378469</v>
      </c>
      <c r="L50" s="101">
        <f ca="1">IFERROR(IF((VLOOKUP($E50,'Adj NEA Backsheet'!$D$5:$CB$183,L$9,FALSE))="","",(VLOOKUP($E50,'Adj NEA Backsheet'!$D$5:$CB$183,L$9,FALSE))),"")</f>
        <v>2737.9326106925437</v>
      </c>
      <c r="M50" s="101">
        <f ca="1">IFERROR(IF((VLOOKUP($E50,'Adj NEA Backsheet'!$D$5:$CB$183,M$9,FALSE))="","",(VLOOKUP($E50,'Adj NEA Backsheet'!$D$5:$CB$183,M$9,FALSE))),"")</f>
        <v>2739.2028972551821</v>
      </c>
      <c r="N50" s="103">
        <f ca="1">IFERROR(IF((VLOOKUP($E50,'Adj NEA Backsheet'!$D$5:$CB$183,N$9,FALSE))="","",(VLOOKUP($E50,'Adj NEA Backsheet'!$D$5:$CB$183,N$9,FALSE))),"")</f>
        <v>2652.8758877612499</v>
      </c>
      <c r="O50" s="151">
        <f ca="1">IFERROR(IF((VLOOKUP($E50,'Adj NEA Backsheet'!$D$5:$CB$183,O$9,FALSE))="","",(VLOOKUP($E50,'Adj NEA Backsheet'!$D$5:$CB$183,O$9,FALSE))),"")</f>
        <v>2704.578301044457</v>
      </c>
      <c r="P50" s="102">
        <f ca="1">IFERROR(IF((VLOOKUP($E50,'Adj NEA Backsheet'!$D$5:$CB$183,P$9,FALSE))="","",(VLOOKUP($E50,'Adj NEA Backsheet'!$D$5:$CB$183,P$9,FALSE))),"")</f>
        <v>2561.0551029325034</v>
      </c>
      <c r="Q50" s="103">
        <f ca="1">IFERROR(IF((VLOOKUP($E50,'NEA Backsheet'!$D$5:$CB$183,Q$9,FALSE))="","",(VLOOKUP($E50,'NEA Backsheet'!$D$5:$CB$183,Q$9,FALSE))),"")</f>
        <v>2780.5974591717377</v>
      </c>
      <c r="R50" s="194">
        <f ca="1">IFERROR(IF((VLOOKUP($E50,'NEA Backsheet'!$D$5:$CB$183,R$9,FALSE))="","",(VLOOKUP($E50,'NEA Backsheet'!$D$5:$CB$183,R$9,FALSE))),"")</f>
        <v>2702.3615584781382</v>
      </c>
    </row>
    <row r="51" spans="1:18" ht="15" customHeight="1" x14ac:dyDescent="0.3">
      <c r="A51" s="41">
        <v>37</v>
      </c>
      <c r="B51" s="77" t="str">
        <f ca="1">IFERROR(IF((VLOOKUP($E51,'Org List'!$AJ$10:$AL$190,3,FALSE))="","",(VLOOKUP($E51,'Org List'!$AJ$10:$AL$190,3,FALSE))),"")</f>
        <v>Midlands Commissioning Region</v>
      </c>
      <c r="C51" s="78" t="str">
        <f ca="1">IFERROR(IF((VLOOKUP($E51,'Org List'!$AO$10:$AQ$190,3,FALSE))="","",(VLOOKUP($E51,'Org List'!$AO$10:$AQ$190,3,FALSE))),"")</f>
        <v>West Midlands Region</v>
      </c>
      <c r="D51" s="93" t="str">
        <f ca="1">IFERROR(IF((VLOOKUP($E51,'Org List'!$AT$10:$AV$190,3,FALSE))="","",(VLOOKUP($E51,'Org List'!$AT$10:$AV$190,3,FALSE))),"")</f>
        <v>NHS England Midlands (West Midlands)</v>
      </c>
      <c r="E51" s="77" t="str">
        <f t="shared" ca="1" si="1"/>
        <v>E08000025</v>
      </c>
      <c r="F51" s="79" t="str">
        <f ca="1">IF(E51="","",VLOOKUP(E51,'Org List'!$J$9:$K$640,2,0))</f>
        <v>Birmingham</v>
      </c>
      <c r="G51" s="100">
        <f ca="1">IFERROR(IF((VLOOKUP($E51,'Adj NEA Backsheet'!$D$5:$CB$183,G$9,FALSE))="","",(VLOOKUP($E51,'Adj NEA Backsheet'!$D$5:$CB$183,G$9,FALSE))),"")</f>
        <v>3044.6066027904794</v>
      </c>
      <c r="H51" s="101">
        <f ca="1">IFERROR(IF((VLOOKUP($E51,'Adj NEA Backsheet'!$D$5:$CB$183,H$9,FALSE))="","",(VLOOKUP($E51,'Adj NEA Backsheet'!$D$5:$CB$183,H$9,FALSE))),"")</f>
        <v>3009.8342162804474</v>
      </c>
      <c r="I51" s="101">
        <f ca="1">IFERROR(IF((VLOOKUP($E51,'Adj NEA Backsheet'!$D$5:$CB$183,I$9,FALSE))="","",(VLOOKUP($E51,'Adj NEA Backsheet'!$D$5:$CB$183,I$9,FALSE))),"")</f>
        <v>3242.9820080494546</v>
      </c>
      <c r="J51" s="102">
        <f ca="1">IFERROR(IF((VLOOKUP($E51,'Adj NEA Backsheet'!$D$5:$CB$183,J$9,FALSE))="","",(VLOOKUP($E51,'Adj NEA Backsheet'!$D$5:$CB$183,J$9,FALSE))),"")</f>
        <v>3345.8741836278637</v>
      </c>
      <c r="K51" s="100">
        <f ca="1">IFERROR(IF((VLOOKUP($E51,'Adj NEA Backsheet'!$D$5:$CB$183,K$9,FALSE))="","",(VLOOKUP($E51,'Adj NEA Backsheet'!$D$5:$CB$183,K$9,FALSE))),"")</f>
        <v>3275.9750450497422</v>
      </c>
      <c r="L51" s="101">
        <f ca="1">IFERROR(IF((VLOOKUP($E51,'Adj NEA Backsheet'!$D$5:$CB$183,L$9,FALSE))="","",(VLOOKUP($E51,'Adj NEA Backsheet'!$D$5:$CB$183,L$9,FALSE))),"")</f>
        <v>3238.1587473640084</v>
      </c>
      <c r="M51" s="101">
        <f ca="1">IFERROR(IF((VLOOKUP($E51,'Adj NEA Backsheet'!$D$5:$CB$183,M$9,FALSE))="","",(VLOOKUP($E51,'Adj NEA Backsheet'!$D$5:$CB$183,M$9,FALSE))),"")</f>
        <v>3359.65620387323</v>
      </c>
      <c r="N51" s="103">
        <f ca="1">IFERROR(IF((VLOOKUP($E51,'Adj NEA Backsheet'!$D$5:$CB$183,N$9,FALSE))="","",(VLOOKUP($E51,'Adj NEA Backsheet'!$D$5:$CB$183,N$9,FALSE))),"")</f>
        <v>3303.3020921007619</v>
      </c>
      <c r="O51" s="151">
        <f ca="1">IFERROR(IF((VLOOKUP($E51,'Adj NEA Backsheet'!$D$5:$CB$183,O$9,FALSE))="","",(VLOOKUP($E51,'Adj NEA Backsheet'!$D$5:$CB$183,O$9,FALSE))),"")</f>
        <v>3437.2143051309354</v>
      </c>
      <c r="P51" s="102">
        <f ca="1">IFERROR(IF((VLOOKUP($E51,'Adj NEA Backsheet'!$D$5:$CB$183,P$9,FALSE))="","",(VLOOKUP($E51,'Adj NEA Backsheet'!$D$5:$CB$183,P$9,FALSE))),"")</f>
        <v>3566.5143537562749</v>
      </c>
      <c r="Q51" s="103">
        <f ca="1">IFERROR(IF((VLOOKUP($E51,'NEA Backsheet'!$D$5:$CB$183,Q$9,FALSE))="","",(VLOOKUP($E51,'NEA Backsheet'!$D$5:$CB$183,Q$9,FALSE))),"")</f>
        <v>3608.7789839077786</v>
      </c>
      <c r="R51" s="194">
        <f ca="1">IFERROR(IF((VLOOKUP($E51,'NEA Backsheet'!$D$5:$CB$183,R$9,FALSE))="","",(VLOOKUP($E51,'NEA Backsheet'!$D$5:$CB$183,R$9,FALSE))),"")</f>
        <v>3409.8130110751226</v>
      </c>
    </row>
    <row r="52" spans="1:18" ht="15" customHeight="1" x14ac:dyDescent="0.3">
      <c r="A52" s="41">
        <v>38</v>
      </c>
      <c r="B52" s="77" t="str">
        <f ca="1">IFERROR(IF((VLOOKUP($E52,'Org List'!$AJ$10:$AL$190,3,FALSE))="","",(VLOOKUP($E52,'Org List'!$AJ$10:$AL$190,3,FALSE))),"")</f>
        <v>North West Commissioning Region</v>
      </c>
      <c r="C52" s="78" t="str">
        <f ca="1">IFERROR(IF((VLOOKUP($E52,'Org List'!$AO$10:$AQ$190,3,FALSE))="","",(VLOOKUP($E52,'Org List'!$AO$10:$AQ$190,3,FALSE))),"")</f>
        <v>North West Region</v>
      </c>
      <c r="D52" s="93" t="str">
        <f ca="1">IFERROR(IF((VLOOKUP($E52,'Org List'!$AT$10:$AV$190,3,FALSE))="","",(VLOOKUP($E52,'Org List'!$AT$10:$AV$190,3,FALSE))),"")</f>
        <v>NHS England North West (Lancashire)</v>
      </c>
      <c r="E52" s="77" t="str">
        <f t="shared" ca="1" si="1"/>
        <v>E06000008</v>
      </c>
      <c r="F52" s="79" t="str">
        <f ca="1">IF(E52="","",VLOOKUP(E52,'Org List'!$J$9:$K$640,2,0))</f>
        <v>Blackburn with Darwen</v>
      </c>
      <c r="G52" s="100">
        <f ca="1">IFERROR(IF((VLOOKUP($E52,'Adj NEA Backsheet'!$D$5:$CB$183,G$9,FALSE))="","",(VLOOKUP($E52,'Adj NEA Backsheet'!$D$5:$CB$183,G$9,FALSE))),"")</f>
        <v>2919.0431417395275</v>
      </c>
      <c r="H52" s="101">
        <f ca="1">IFERROR(IF((VLOOKUP($E52,'Adj NEA Backsheet'!$D$5:$CB$183,H$9,FALSE))="","",(VLOOKUP($E52,'Adj NEA Backsheet'!$D$5:$CB$183,H$9,FALSE))),"")</f>
        <v>2894.3050758095569</v>
      </c>
      <c r="I52" s="101">
        <f ca="1">IFERROR(IF((VLOOKUP($E52,'Adj NEA Backsheet'!$D$5:$CB$183,I$9,FALSE))="","",(VLOOKUP($E52,'Adj NEA Backsheet'!$D$5:$CB$183,I$9,FALSE))),"")</f>
        <v>3139.8695171645882</v>
      </c>
      <c r="J52" s="102">
        <f ca="1">IFERROR(IF((VLOOKUP($E52,'Adj NEA Backsheet'!$D$5:$CB$183,J$9,FALSE))="","",(VLOOKUP($E52,'Adj NEA Backsheet'!$D$5:$CB$183,J$9,FALSE))),"")</f>
        <v>3024.513985812041</v>
      </c>
      <c r="K52" s="100">
        <f ca="1">IFERROR(IF((VLOOKUP($E52,'Adj NEA Backsheet'!$D$5:$CB$183,K$9,FALSE))="","",(VLOOKUP($E52,'Adj NEA Backsheet'!$D$5:$CB$183,K$9,FALSE))),"")</f>
        <v>3055.4952479049916</v>
      </c>
      <c r="L52" s="101">
        <f ca="1">IFERROR(IF((VLOOKUP($E52,'Adj NEA Backsheet'!$D$5:$CB$183,L$9,FALSE))="","",(VLOOKUP($E52,'Adj NEA Backsheet'!$D$5:$CB$183,L$9,FALSE))),"")</f>
        <v>2982.9217608311483</v>
      </c>
      <c r="M52" s="101">
        <f ca="1">IFERROR(IF((VLOOKUP($E52,'Adj NEA Backsheet'!$D$5:$CB$183,M$9,FALSE))="","",(VLOOKUP($E52,'Adj NEA Backsheet'!$D$5:$CB$183,M$9,FALSE))),"")</f>
        <v>3086.1568342475725</v>
      </c>
      <c r="N52" s="103">
        <f ca="1">IFERROR(IF((VLOOKUP($E52,'Adj NEA Backsheet'!$D$5:$CB$183,N$9,FALSE))="","",(VLOOKUP($E52,'Adj NEA Backsheet'!$D$5:$CB$183,N$9,FALSE))),"")</f>
        <v>3048.3749966553783</v>
      </c>
      <c r="O52" s="151">
        <f ca="1">IFERROR(IF((VLOOKUP($E52,'Adj NEA Backsheet'!$D$5:$CB$183,O$9,FALSE))="","",(VLOOKUP($E52,'Adj NEA Backsheet'!$D$5:$CB$183,O$9,FALSE))),"")</f>
        <v>3036.7878261173369</v>
      </c>
      <c r="P52" s="102">
        <f ca="1">IFERROR(IF((VLOOKUP($E52,'Adj NEA Backsheet'!$D$5:$CB$183,P$9,FALSE))="","",(VLOOKUP($E52,'Adj NEA Backsheet'!$D$5:$CB$183,P$9,FALSE))),"")</f>
        <v>3053.0451761935169</v>
      </c>
      <c r="Q52" s="103">
        <f ca="1">IFERROR(IF((VLOOKUP($E52,'NEA Backsheet'!$D$5:$CB$183,Q$9,FALSE))="","",(VLOOKUP($E52,'NEA Backsheet'!$D$5:$CB$183,Q$9,FALSE))),"")</f>
        <v>3442.7353337075488</v>
      </c>
      <c r="R52" s="194">
        <f ca="1">IFERROR(IF((VLOOKUP($E52,'NEA Backsheet'!$D$5:$CB$183,R$9,FALSE))="","",(VLOOKUP($E52,'NEA Backsheet'!$D$5:$CB$183,R$9,FALSE))),"")</f>
        <v>3533.1753846929823</v>
      </c>
    </row>
    <row r="53" spans="1:18" ht="15" customHeight="1" x14ac:dyDescent="0.3">
      <c r="A53" s="41">
        <v>39</v>
      </c>
      <c r="B53" s="77" t="str">
        <f ca="1">IFERROR(IF((VLOOKUP($E53,'Org List'!$AJ$10:$AL$190,3,FALSE))="","",(VLOOKUP($E53,'Org List'!$AJ$10:$AL$190,3,FALSE))),"")</f>
        <v>North West Commissioning Region</v>
      </c>
      <c r="C53" s="78" t="str">
        <f ca="1">IFERROR(IF((VLOOKUP($E53,'Org List'!$AO$10:$AQ$190,3,FALSE))="","",(VLOOKUP($E53,'Org List'!$AO$10:$AQ$190,3,FALSE))),"")</f>
        <v>North West Region</v>
      </c>
      <c r="D53" s="93" t="str">
        <f ca="1">IFERROR(IF((VLOOKUP($E53,'Org List'!$AT$10:$AV$190,3,FALSE))="","",(VLOOKUP($E53,'Org List'!$AT$10:$AV$190,3,FALSE))),"")</f>
        <v>NHS England North West (Lancashire)</v>
      </c>
      <c r="E53" s="77" t="str">
        <f t="shared" ca="1" si="1"/>
        <v>E06000009</v>
      </c>
      <c r="F53" s="79" t="str">
        <f ca="1">IF(E53="","",VLOOKUP(E53,'Org List'!$J$9:$K$640,2,0))</f>
        <v>Blackpool</v>
      </c>
      <c r="G53" s="100">
        <f ca="1">IFERROR(IF((VLOOKUP($E53,'Adj NEA Backsheet'!$D$5:$CB$183,G$9,FALSE))="","",(VLOOKUP($E53,'Adj NEA Backsheet'!$D$5:$CB$183,G$9,FALSE))),"")</f>
        <v>3608.2325340230514</v>
      </c>
      <c r="H53" s="101">
        <f ca="1">IFERROR(IF((VLOOKUP($E53,'Adj NEA Backsheet'!$D$5:$CB$183,H$9,FALSE))="","",(VLOOKUP($E53,'Adj NEA Backsheet'!$D$5:$CB$183,H$9,FALSE))),"")</f>
        <v>3561.6301962968341</v>
      </c>
      <c r="I53" s="101">
        <f ca="1">IFERROR(IF((VLOOKUP($E53,'Adj NEA Backsheet'!$D$5:$CB$183,I$9,FALSE))="","",(VLOOKUP($E53,'Adj NEA Backsheet'!$D$5:$CB$183,I$9,FALSE))),"")</f>
        <v>3654.0905470544844</v>
      </c>
      <c r="J53" s="102">
        <f ca="1">IFERROR(IF((VLOOKUP($E53,'Adj NEA Backsheet'!$D$5:$CB$183,J$9,FALSE))="","",(VLOOKUP($E53,'Adj NEA Backsheet'!$D$5:$CB$183,J$9,FALSE))),"")</f>
        <v>3389.8069114737068</v>
      </c>
      <c r="K53" s="100">
        <f ca="1">IFERROR(IF((VLOOKUP($E53,'Adj NEA Backsheet'!$D$5:$CB$183,K$9,FALSE))="","",(VLOOKUP($E53,'Adj NEA Backsheet'!$D$5:$CB$183,K$9,FALSE))),"")</f>
        <v>3722.773109062563</v>
      </c>
      <c r="L53" s="101">
        <f ca="1">IFERROR(IF((VLOOKUP($E53,'Adj NEA Backsheet'!$D$5:$CB$183,L$9,FALSE))="","",(VLOOKUP($E53,'Adj NEA Backsheet'!$D$5:$CB$183,L$9,FALSE))),"")</f>
        <v>3647.7094120254551</v>
      </c>
      <c r="M53" s="101">
        <f ca="1">IFERROR(IF((VLOOKUP($E53,'Adj NEA Backsheet'!$D$5:$CB$183,M$9,FALSE))="","",(VLOOKUP($E53,'Adj NEA Backsheet'!$D$5:$CB$183,M$9,FALSE))),"")</f>
        <v>3741.3526551871705</v>
      </c>
      <c r="N53" s="103">
        <f ca="1">IFERROR(IF((VLOOKUP($E53,'Adj NEA Backsheet'!$D$5:$CB$183,N$9,FALSE))="","",(VLOOKUP($E53,'Adj NEA Backsheet'!$D$5:$CB$183,N$9,FALSE))),"")</f>
        <v>3771.6014931669097</v>
      </c>
      <c r="O53" s="151">
        <f ca="1">IFERROR(IF((VLOOKUP($E53,'Adj NEA Backsheet'!$D$5:$CB$183,O$9,FALSE))="","",(VLOOKUP($E53,'Adj NEA Backsheet'!$D$5:$CB$183,O$9,FALSE))),"")</f>
        <v>3485.5217009662369</v>
      </c>
      <c r="P53" s="102">
        <f ca="1">IFERROR(IF((VLOOKUP($E53,'Adj NEA Backsheet'!$D$5:$CB$183,P$9,FALSE))="","",(VLOOKUP($E53,'Adj NEA Backsheet'!$D$5:$CB$183,P$9,FALSE))),"")</f>
        <v>3363.3535356352113</v>
      </c>
      <c r="Q53" s="103">
        <f ca="1">IFERROR(IF((VLOOKUP($E53,'NEA Backsheet'!$D$5:$CB$183,Q$9,FALSE))="","",(VLOOKUP($E53,'NEA Backsheet'!$D$5:$CB$183,Q$9,FALSE))),"")</f>
        <v>3702.7322699895926</v>
      </c>
      <c r="R53" s="194">
        <f ca="1">IFERROR(IF((VLOOKUP($E53,'NEA Backsheet'!$D$5:$CB$183,R$9,FALSE))="","",(VLOOKUP($E53,'NEA Backsheet'!$D$5:$CB$183,R$9,FALSE))),"")</f>
        <v>3696.0227575677704</v>
      </c>
    </row>
    <row r="54" spans="1:18" ht="15" customHeight="1" x14ac:dyDescent="0.3">
      <c r="A54" s="41">
        <v>40</v>
      </c>
      <c r="B54" s="77" t="str">
        <f ca="1">IFERROR(IF((VLOOKUP($E54,'Org List'!$AJ$10:$AL$190,3,FALSE))="","",(VLOOKUP($E54,'Org List'!$AJ$10:$AL$190,3,FALSE))),"")</f>
        <v>North West Commissioning Region</v>
      </c>
      <c r="C54" s="78" t="str">
        <f ca="1">IFERROR(IF((VLOOKUP($E54,'Org List'!$AO$10:$AQ$190,3,FALSE))="","",(VLOOKUP($E54,'Org List'!$AO$10:$AQ$190,3,FALSE))),"")</f>
        <v>North West Region</v>
      </c>
      <c r="D54" s="93" t="str">
        <f ca="1">IFERROR(IF((VLOOKUP($E54,'Org List'!$AT$10:$AV$190,3,FALSE))="","",(VLOOKUP($E54,'Org List'!$AT$10:$AV$190,3,FALSE))),"")</f>
        <v>NHS England North West (Greater Manchester)</v>
      </c>
      <c r="E54" s="77" t="str">
        <f t="shared" ca="1" si="1"/>
        <v>E08000001</v>
      </c>
      <c r="F54" s="79" t="str">
        <f ca="1">IF(E54="","",VLOOKUP(E54,'Org List'!$J$9:$K$640,2,0))</f>
        <v>Bolton</v>
      </c>
      <c r="G54" s="100">
        <f ca="1">IFERROR(IF((VLOOKUP($E54,'Adj NEA Backsheet'!$D$5:$CB$183,G$9,FALSE))="","",(VLOOKUP($E54,'Adj NEA Backsheet'!$D$5:$CB$183,G$9,FALSE))),"")</f>
        <v>2661.6979877486328</v>
      </c>
      <c r="H54" s="101">
        <f ca="1">IFERROR(IF((VLOOKUP($E54,'Adj NEA Backsheet'!$D$5:$CB$183,H$9,FALSE))="","",(VLOOKUP($E54,'Adj NEA Backsheet'!$D$5:$CB$183,H$9,FALSE))),"")</f>
        <v>2723.6667958711764</v>
      </c>
      <c r="I54" s="101">
        <f ca="1">IFERROR(IF((VLOOKUP($E54,'Adj NEA Backsheet'!$D$5:$CB$183,I$9,FALSE))="","",(VLOOKUP($E54,'Adj NEA Backsheet'!$D$5:$CB$183,I$9,FALSE))),"")</f>
        <v>3010.8030872943141</v>
      </c>
      <c r="J54" s="102">
        <f ca="1">IFERROR(IF((VLOOKUP($E54,'Adj NEA Backsheet'!$D$5:$CB$183,J$9,FALSE))="","",(VLOOKUP($E54,'Adj NEA Backsheet'!$D$5:$CB$183,J$9,FALSE))),"")</f>
        <v>2739.4455423471632</v>
      </c>
      <c r="K54" s="100">
        <f ca="1">IFERROR(IF((VLOOKUP($E54,'Adj NEA Backsheet'!$D$5:$CB$183,K$9,FALSE))="","",(VLOOKUP($E54,'Adj NEA Backsheet'!$D$5:$CB$183,K$9,FALSE))),"")</f>
        <v>2680.0377937536523</v>
      </c>
      <c r="L54" s="101">
        <f ca="1">IFERROR(IF((VLOOKUP($E54,'Adj NEA Backsheet'!$D$5:$CB$183,L$9,FALSE))="","",(VLOOKUP($E54,'Adj NEA Backsheet'!$D$5:$CB$183,L$9,FALSE))),"")</f>
        <v>2738.9858635193814</v>
      </c>
      <c r="M54" s="101">
        <f ca="1">IFERROR(IF((VLOOKUP($E54,'Adj NEA Backsheet'!$D$5:$CB$183,M$9,FALSE))="","",(VLOOKUP($E54,'Adj NEA Backsheet'!$D$5:$CB$183,M$9,FALSE))),"")</f>
        <v>3024.9525727250934</v>
      </c>
      <c r="N54" s="103">
        <f ca="1">IFERROR(IF((VLOOKUP($E54,'Adj NEA Backsheet'!$D$5:$CB$183,N$9,FALSE))="","",(VLOOKUP($E54,'Adj NEA Backsheet'!$D$5:$CB$183,N$9,FALSE))),"")</f>
        <v>2738.1759550742627</v>
      </c>
      <c r="O54" s="151">
        <f ca="1">IFERROR(IF((VLOOKUP($E54,'Adj NEA Backsheet'!$D$5:$CB$183,O$9,FALSE))="","",(VLOOKUP($E54,'Adj NEA Backsheet'!$D$5:$CB$183,O$9,FALSE))),"")</f>
        <v>2829.5632532189743</v>
      </c>
      <c r="P54" s="102">
        <f ca="1">IFERROR(IF((VLOOKUP($E54,'Adj NEA Backsheet'!$D$5:$CB$183,P$9,FALSE))="","",(VLOOKUP($E54,'Adj NEA Backsheet'!$D$5:$CB$183,P$9,FALSE))),"")</f>
        <v>2659.7733880136793</v>
      </c>
      <c r="Q54" s="103">
        <f ca="1">IFERROR(IF((VLOOKUP($E54,'NEA Backsheet'!$D$5:$CB$183,Q$9,FALSE))="","",(VLOOKUP($E54,'NEA Backsheet'!$D$5:$CB$183,Q$9,FALSE))),"")</f>
        <v>2908.6018651207073</v>
      </c>
      <c r="R54" s="194">
        <f ca="1">IFERROR(IF((VLOOKUP($E54,'NEA Backsheet'!$D$5:$CB$183,R$9,FALSE))="","",(VLOOKUP($E54,'NEA Backsheet'!$D$5:$CB$183,R$9,FALSE))),"")</f>
        <v>2871.9850983751271</v>
      </c>
    </row>
    <row r="55" spans="1:18" ht="15" customHeight="1" x14ac:dyDescent="0.3">
      <c r="A55" s="41">
        <v>41</v>
      </c>
      <c r="B55" s="77" t="str">
        <f ca="1">IFERROR(IF((VLOOKUP($E55,'Org List'!$AJ$10:$AL$190,3,FALSE))="","",(VLOOKUP($E55,'Org List'!$AJ$10:$AL$190,3,FALSE))),"")</f>
        <v>South West England Commissioning Region</v>
      </c>
      <c r="C55" s="78" t="str">
        <f ca="1">IFERROR(IF((VLOOKUP($E55,'Org List'!$AO$10:$AQ$190,3,FALSE))="","",(VLOOKUP($E55,'Org List'!$AO$10:$AQ$190,3,FALSE))),"")</f>
        <v>South West Region</v>
      </c>
      <c r="D55" s="93" t="str">
        <f ca="1">IFERROR(IF((VLOOKUP($E55,'Org List'!$AT$10:$AV$190,3,FALSE))="","",(VLOOKUP($E55,'Org List'!$AT$10:$AV$190,3,FALSE))),"")</f>
        <v>NHS England South West (South West South)</v>
      </c>
      <c r="E55" s="77" t="str">
        <f t="shared" ca="1" si="1"/>
        <v>E06000058</v>
      </c>
      <c r="F55" s="79" t="str">
        <f ca="1">IF(E55="","",VLOOKUP(E55,'Org List'!$J$9:$K$640,2,0))</f>
        <v>Bournemouth, Christchurch and Poole</v>
      </c>
      <c r="G55" s="100" t="str">
        <f ca="1">IFERROR(IF((VLOOKUP($E55,'Adj NEA Backsheet'!$D$5:$CB$183,G$9,FALSE))="","",(VLOOKUP($E55,'Adj NEA Backsheet'!$D$5:$CB$183,G$9,FALSE))),"")</f>
        <v/>
      </c>
      <c r="H55" s="101" t="str">
        <f ca="1">IFERROR(IF((VLOOKUP($E55,'Adj NEA Backsheet'!$D$5:$CB$183,H$9,FALSE))="","",(VLOOKUP($E55,'Adj NEA Backsheet'!$D$5:$CB$183,H$9,FALSE))),"")</f>
        <v/>
      </c>
      <c r="I55" s="101" t="str">
        <f ca="1">IFERROR(IF((VLOOKUP($E55,'Adj NEA Backsheet'!$D$5:$CB$183,I$9,FALSE))="","",(VLOOKUP($E55,'Adj NEA Backsheet'!$D$5:$CB$183,I$9,FALSE))),"")</f>
        <v/>
      </c>
      <c r="J55" s="102" t="str">
        <f ca="1">IFERROR(IF((VLOOKUP($E55,'Adj NEA Backsheet'!$D$5:$CB$183,J$9,FALSE))="","",(VLOOKUP($E55,'Adj NEA Backsheet'!$D$5:$CB$183,J$9,FALSE))),"")</f>
        <v/>
      </c>
      <c r="K55" s="100" t="str">
        <f ca="1">IFERROR(IF((VLOOKUP($E55,'Adj NEA Backsheet'!$D$5:$CB$183,K$9,FALSE))="","",(VLOOKUP($E55,'Adj NEA Backsheet'!$D$5:$CB$183,K$9,FALSE))),"")</f>
        <v/>
      </c>
      <c r="L55" s="101" t="str">
        <f ca="1">IFERROR(IF((VLOOKUP($E55,'Adj NEA Backsheet'!$D$5:$CB$183,L$9,FALSE))="","",(VLOOKUP($E55,'Adj NEA Backsheet'!$D$5:$CB$183,L$9,FALSE))),"")</f>
        <v/>
      </c>
      <c r="M55" s="101" t="str">
        <f ca="1">IFERROR(IF((VLOOKUP($E55,'Adj NEA Backsheet'!$D$5:$CB$183,M$9,FALSE))="","",(VLOOKUP($E55,'Adj NEA Backsheet'!$D$5:$CB$183,M$9,FALSE))),"")</f>
        <v/>
      </c>
      <c r="N55" s="103" t="str">
        <f ca="1">IFERROR(IF((VLOOKUP($E55,'Adj NEA Backsheet'!$D$5:$CB$183,N$9,FALSE))="","",(VLOOKUP($E55,'Adj NEA Backsheet'!$D$5:$CB$183,N$9,FALSE))),"")</f>
        <v/>
      </c>
      <c r="O55" s="151" t="str">
        <f ca="1">IFERROR(IF((VLOOKUP($E55,'Adj NEA Backsheet'!$D$5:$CB$183,O$9,FALSE))="","",(VLOOKUP($E55,'Adj NEA Backsheet'!$D$5:$CB$183,O$9,FALSE))),"")</f>
        <v/>
      </c>
      <c r="P55" s="102" t="str">
        <f ca="1">IFERROR(IF((VLOOKUP($E55,'Adj NEA Backsheet'!$D$5:$CB$183,P$9,FALSE))="","",(VLOOKUP($E55,'Adj NEA Backsheet'!$D$5:$CB$183,P$9,FALSE))),"")</f>
        <v/>
      </c>
      <c r="Q55" s="103" t="str">
        <f ca="1">IFERROR(IF((VLOOKUP($E55,'NEA Backsheet'!$D$5:$CB$183,Q$9,FALSE))="","",(VLOOKUP($E55,'NEA Backsheet'!$D$5:$CB$183,Q$9,FALSE))),"")</f>
        <v/>
      </c>
      <c r="R55" s="194" t="str">
        <f ca="1">IFERROR(IF((VLOOKUP($E55,'NEA Backsheet'!$D$5:$CB$183,R$9,FALSE))="","",(VLOOKUP($E55,'NEA Backsheet'!$D$5:$CB$183,R$9,FALSE))),"")</f>
        <v/>
      </c>
    </row>
    <row r="56" spans="1:18" ht="15" customHeight="1" x14ac:dyDescent="0.3">
      <c r="A56" s="41">
        <v>42</v>
      </c>
      <c r="B56" s="77" t="str">
        <f ca="1">IFERROR(IF((VLOOKUP($E56,'Org List'!$AJ$10:$AL$190,3,FALSE))="","",(VLOOKUP($E56,'Org List'!$AJ$10:$AL$190,3,FALSE))),"")</f>
        <v>South East England Commissioning Region</v>
      </c>
      <c r="C56" s="78" t="str">
        <f ca="1">IFERROR(IF((VLOOKUP($E56,'Org List'!$AO$10:$AQ$190,3,FALSE))="","",(VLOOKUP($E56,'Org List'!$AO$10:$AQ$190,3,FALSE))),"")</f>
        <v>South East Region</v>
      </c>
      <c r="D56" s="93" t="str">
        <f ca="1">IFERROR(IF((VLOOKUP($E56,'Org List'!$AT$10:$AV$190,3,FALSE))="","",(VLOOKUP($E56,'Org List'!$AT$10:$AV$190,3,FALSE))),"")</f>
        <v>NHS England South East (Hampshire, Isle of Wight and Thames Valley)</v>
      </c>
      <c r="E56" s="77" t="str">
        <f t="shared" ca="1" si="1"/>
        <v>E06000036</v>
      </c>
      <c r="F56" s="79" t="str">
        <f ca="1">IF(E56="","",VLOOKUP(E56,'Org List'!$J$9:$K$640,2,0))</f>
        <v>Bracknell Forest</v>
      </c>
      <c r="G56" s="100">
        <f ca="1">IFERROR(IF((VLOOKUP($E56,'Adj NEA Backsheet'!$D$5:$CB$183,G$9,FALSE))="","",(VLOOKUP($E56,'Adj NEA Backsheet'!$D$5:$CB$183,G$9,FALSE))),"")</f>
        <v>2585.5130375556023</v>
      </c>
      <c r="H56" s="101">
        <f ca="1">IFERROR(IF((VLOOKUP($E56,'Adj NEA Backsheet'!$D$5:$CB$183,H$9,FALSE))="","",(VLOOKUP($E56,'Adj NEA Backsheet'!$D$5:$CB$183,H$9,FALSE))),"")</f>
        <v>2556.396004050519</v>
      </c>
      <c r="I56" s="101">
        <f ca="1">IFERROR(IF((VLOOKUP($E56,'Adj NEA Backsheet'!$D$5:$CB$183,I$9,FALSE))="","",(VLOOKUP($E56,'Adj NEA Backsheet'!$D$5:$CB$183,I$9,FALSE))),"")</f>
        <v>2698.3312993091058</v>
      </c>
      <c r="J56" s="102">
        <f ca="1">IFERROR(IF((VLOOKUP($E56,'Adj NEA Backsheet'!$D$5:$CB$183,J$9,FALSE))="","",(VLOOKUP($E56,'Adj NEA Backsheet'!$D$5:$CB$183,J$9,FALSE))),"")</f>
        <v>2648.9058648523232</v>
      </c>
      <c r="K56" s="100">
        <f ca="1">IFERROR(IF((VLOOKUP($E56,'Adj NEA Backsheet'!$D$5:$CB$183,K$9,FALSE))="","",(VLOOKUP($E56,'Adj NEA Backsheet'!$D$5:$CB$183,K$9,FALSE))),"")</f>
        <v>2534.9665810597517</v>
      </c>
      <c r="L56" s="101">
        <f ca="1">IFERROR(IF((VLOOKUP($E56,'Adj NEA Backsheet'!$D$5:$CB$183,L$9,FALSE))="","",(VLOOKUP($E56,'Adj NEA Backsheet'!$D$5:$CB$183,L$9,FALSE))),"")</f>
        <v>2557.3305018469414</v>
      </c>
      <c r="M56" s="101">
        <f ca="1">IFERROR(IF((VLOOKUP($E56,'Adj NEA Backsheet'!$D$5:$CB$183,M$9,FALSE))="","",(VLOOKUP($E56,'Adj NEA Backsheet'!$D$5:$CB$183,M$9,FALSE))),"")</f>
        <v>2710.7884821978405</v>
      </c>
      <c r="N56" s="103">
        <f ca="1">IFERROR(IF((VLOOKUP($E56,'Adj NEA Backsheet'!$D$5:$CB$183,N$9,FALSE))="","",(VLOOKUP($E56,'Adj NEA Backsheet'!$D$5:$CB$183,N$9,FALSE))),"")</f>
        <v>2503.9995184254421</v>
      </c>
      <c r="O56" s="151">
        <f ca="1">IFERROR(IF((VLOOKUP($E56,'Adj NEA Backsheet'!$D$5:$CB$183,O$9,FALSE))="","",(VLOOKUP($E56,'Adj NEA Backsheet'!$D$5:$CB$183,O$9,FALSE))),"")</f>
        <v>2744.8957276951814</v>
      </c>
      <c r="P56" s="102">
        <f ca="1">IFERROR(IF((VLOOKUP($E56,'Adj NEA Backsheet'!$D$5:$CB$183,P$9,FALSE))="","",(VLOOKUP($E56,'Adj NEA Backsheet'!$D$5:$CB$183,P$9,FALSE))),"")</f>
        <v>2705.6705735166402</v>
      </c>
      <c r="Q56" s="103">
        <f ca="1">IFERROR(IF((VLOOKUP($E56,'NEA Backsheet'!$D$5:$CB$183,Q$9,FALSE))="","",(VLOOKUP($E56,'NEA Backsheet'!$D$5:$CB$183,Q$9,FALSE))),"")</f>
        <v>2716.857185987918</v>
      </c>
      <c r="R56" s="194">
        <f ca="1">IFERROR(IF((VLOOKUP($E56,'NEA Backsheet'!$D$5:$CB$183,R$9,FALSE))="","",(VLOOKUP($E56,'NEA Backsheet'!$D$5:$CB$183,R$9,FALSE))),"")</f>
        <v>2691.2530818433597</v>
      </c>
    </row>
    <row r="57" spans="1:18" ht="15" customHeight="1" x14ac:dyDescent="0.3">
      <c r="A57" s="41">
        <v>43</v>
      </c>
      <c r="B57" s="77" t="str">
        <f ca="1">IFERROR(IF((VLOOKUP($E57,'Org List'!$AJ$10:$AL$190,3,FALSE))="","",(VLOOKUP($E57,'Org List'!$AJ$10:$AL$190,3,FALSE))),"")</f>
        <v>North East and Yorkshire Commissioning Region</v>
      </c>
      <c r="C57" s="78" t="str">
        <f ca="1">IFERROR(IF((VLOOKUP($E57,'Org List'!$AO$10:$AQ$190,3,FALSE))="","",(VLOOKUP($E57,'Org List'!$AO$10:$AQ$190,3,FALSE))),"")</f>
        <v>Yorkshire and The Humber Region</v>
      </c>
      <c r="D57" s="93" t="str">
        <f ca="1">IFERROR(IF((VLOOKUP($E57,'Org List'!$AT$10:$AV$190,3,FALSE))="","",(VLOOKUP($E57,'Org List'!$AT$10:$AV$190,3,FALSE))),"")</f>
        <v>NHS England North East and Yokrshire (Yorkshire And Humber)</v>
      </c>
      <c r="E57" s="77" t="str">
        <f t="shared" ca="1" si="1"/>
        <v>E08000032</v>
      </c>
      <c r="F57" s="79" t="str">
        <f ca="1">IF(E57="","",VLOOKUP(E57,'Org List'!$J$9:$K$640,2,0))</f>
        <v>Bradford</v>
      </c>
      <c r="G57" s="100">
        <f ca="1">IFERROR(IF((VLOOKUP($E57,'Adj NEA Backsheet'!$D$5:$CB$183,G$9,FALSE))="","",(VLOOKUP($E57,'Adj NEA Backsheet'!$D$5:$CB$183,G$9,FALSE))),"")</f>
        <v>3212.3995863774289</v>
      </c>
      <c r="H57" s="101">
        <f ca="1">IFERROR(IF((VLOOKUP($E57,'Adj NEA Backsheet'!$D$5:$CB$183,H$9,FALSE))="","",(VLOOKUP($E57,'Adj NEA Backsheet'!$D$5:$CB$183,H$9,FALSE))),"")</f>
        <v>3248.5312318824017</v>
      </c>
      <c r="I57" s="101">
        <f ca="1">IFERROR(IF((VLOOKUP($E57,'Adj NEA Backsheet'!$D$5:$CB$183,I$9,FALSE))="","",(VLOOKUP($E57,'Adj NEA Backsheet'!$D$5:$CB$183,I$9,FALSE))),"")</f>
        <v>3899.0523547684215</v>
      </c>
      <c r="J57" s="102">
        <f ca="1">IFERROR(IF((VLOOKUP($E57,'Adj NEA Backsheet'!$D$5:$CB$183,J$9,FALSE))="","",(VLOOKUP($E57,'Adj NEA Backsheet'!$D$5:$CB$183,J$9,FALSE))),"")</f>
        <v>3913.3471848492654</v>
      </c>
      <c r="K57" s="100">
        <f ca="1">IFERROR(IF((VLOOKUP($E57,'Adj NEA Backsheet'!$D$5:$CB$183,K$9,FALSE))="","",(VLOOKUP($E57,'Adj NEA Backsheet'!$D$5:$CB$183,K$9,FALSE))),"")</f>
        <v>3131.7211742075106</v>
      </c>
      <c r="L57" s="101">
        <f ca="1">IFERROR(IF((VLOOKUP($E57,'Adj NEA Backsheet'!$D$5:$CB$183,L$9,FALSE))="","",(VLOOKUP($E57,'Adj NEA Backsheet'!$D$5:$CB$183,L$9,FALSE))),"")</f>
        <v>3134.7623253060287</v>
      </c>
      <c r="M57" s="101">
        <f ca="1">IFERROR(IF((VLOOKUP($E57,'Adj NEA Backsheet'!$D$5:$CB$183,M$9,FALSE))="","",(VLOOKUP($E57,'Adj NEA Backsheet'!$D$5:$CB$183,M$9,FALSE))),"")</f>
        <v>3300.2396258726626</v>
      </c>
      <c r="N57" s="103">
        <f ca="1">IFERROR(IF((VLOOKUP($E57,'Adj NEA Backsheet'!$D$5:$CB$183,N$9,FALSE))="","",(VLOOKUP($E57,'Adj NEA Backsheet'!$D$5:$CB$183,N$9,FALSE))),"")</f>
        <v>3199.4367236655598</v>
      </c>
      <c r="O57" s="151">
        <f ca="1">IFERROR(IF((VLOOKUP($E57,'Adj NEA Backsheet'!$D$5:$CB$183,O$9,FALSE))="","",(VLOOKUP($E57,'Adj NEA Backsheet'!$D$5:$CB$183,O$9,FALSE))),"")</f>
        <v>3848.2107600222489</v>
      </c>
      <c r="P57" s="102">
        <f ca="1">IFERROR(IF((VLOOKUP($E57,'Adj NEA Backsheet'!$D$5:$CB$183,P$9,FALSE))="","",(VLOOKUP($E57,'Adj NEA Backsheet'!$D$5:$CB$183,P$9,FALSE))),"")</f>
        <v>3733.8474578699465</v>
      </c>
      <c r="Q57" s="103">
        <f ca="1">IFERROR(IF((VLOOKUP($E57,'NEA Backsheet'!$D$5:$CB$183,Q$9,FALSE))="","",(VLOOKUP($E57,'NEA Backsheet'!$D$5:$CB$183,Q$9,FALSE))),"")</f>
        <v>3949.3416054207773</v>
      </c>
      <c r="R57" s="194">
        <f ca="1">IFERROR(IF((VLOOKUP($E57,'NEA Backsheet'!$D$5:$CB$183,R$9,FALSE))="","",(VLOOKUP($E57,'NEA Backsheet'!$D$5:$CB$183,R$9,FALSE))),"")</f>
        <v>3873.0147350266921</v>
      </c>
    </row>
    <row r="58" spans="1:18" ht="15" customHeight="1" x14ac:dyDescent="0.3">
      <c r="A58" s="41">
        <v>44</v>
      </c>
      <c r="B58" s="77" t="str">
        <f ca="1">IFERROR(IF((VLOOKUP($E58,'Org List'!$AJ$10:$AL$190,3,FALSE))="","",(VLOOKUP($E58,'Org List'!$AJ$10:$AL$190,3,FALSE))),"")</f>
        <v>London Commissioning Region</v>
      </c>
      <c r="C58" s="78" t="str">
        <f ca="1">IFERROR(IF((VLOOKUP($E58,'Org List'!$AO$10:$AQ$190,3,FALSE))="","",(VLOOKUP($E58,'Org List'!$AO$10:$AQ$190,3,FALSE))),"")</f>
        <v>London Region</v>
      </c>
      <c r="D58" s="93" t="str">
        <f ca="1">IFERROR(IF((VLOOKUP($E58,'Org List'!$AT$10:$AV$190,3,FALSE))="","",(VLOOKUP($E58,'Org List'!$AT$10:$AV$190,3,FALSE))),"")</f>
        <v>NHS England London</v>
      </c>
      <c r="E58" s="77" t="str">
        <f t="shared" ca="1" si="1"/>
        <v>E09000005</v>
      </c>
      <c r="F58" s="79" t="str">
        <f ca="1">IF(E58="","",VLOOKUP(E58,'Org List'!$J$9:$K$640,2,0))</f>
        <v>Brent</v>
      </c>
      <c r="G58" s="100">
        <f ca="1">IFERROR(IF((VLOOKUP($E58,'Adj NEA Backsheet'!$D$5:$CB$183,G$9,FALSE))="","",(VLOOKUP($E58,'Adj NEA Backsheet'!$D$5:$CB$183,G$9,FALSE))),"")</f>
        <v>2108.439730500224</v>
      </c>
      <c r="H58" s="101">
        <f ca="1">IFERROR(IF((VLOOKUP($E58,'Adj NEA Backsheet'!$D$5:$CB$183,H$9,FALSE))="","",(VLOOKUP($E58,'Adj NEA Backsheet'!$D$5:$CB$183,H$9,FALSE))),"")</f>
        <v>2157.5440594704528</v>
      </c>
      <c r="I58" s="101">
        <f ca="1">IFERROR(IF((VLOOKUP($E58,'Adj NEA Backsheet'!$D$5:$CB$183,I$9,FALSE))="","",(VLOOKUP($E58,'Adj NEA Backsheet'!$D$5:$CB$183,I$9,FALSE))),"")</f>
        <v>2376.4312145866284</v>
      </c>
      <c r="J58" s="102">
        <f ca="1">IFERROR(IF((VLOOKUP($E58,'Adj NEA Backsheet'!$D$5:$CB$183,J$9,FALSE))="","",(VLOOKUP($E58,'Adj NEA Backsheet'!$D$5:$CB$183,J$9,FALSE))),"")</f>
        <v>2454.8008136868725</v>
      </c>
      <c r="K58" s="100">
        <f ca="1">IFERROR(IF((VLOOKUP($E58,'Adj NEA Backsheet'!$D$5:$CB$183,K$9,FALSE))="","",(VLOOKUP($E58,'Adj NEA Backsheet'!$D$5:$CB$183,K$9,FALSE))),"")</f>
        <v>2403.2569066171518</v>
      </c>
      <c r="L58" s="101">
        <f ca="1">IFERROR(IF((VLOOKUP($E58,'Adj NEA Backsheet'!$D$5:$CB$183,L$9,FALSE))="","",(VLOOKUP($E58,'Adj NEA Backsheet'!$D$5:$CB$183,L$9,FALSE))),"")</f>
        <v>2363.4746033677666</v>
      </c>
      <c r="M58" s="101">
        <f ca="1">IFERROR(IF((VLOOKUP($E58,'Adj NEA Backsheet'!$D$5:$CB$183,M$9,FALSE))="","",(VLOOKUP($E58,'Adj NEA Backsheet'!$D$5:$CB$183,M$9,FALSE))),"")</f>
        <v>2428.1262522044899</v>
      </c>
      <c r="N58" s="103">
        <f ca="1">IFERROR(IF((VLOOKUP($E58,'Adj NEA Backsheet'!$D$5:$CB$183,N$9,FALSE))="","",(VLOOKUP($E58,'Adj NEA Backsheet'!$D$5:$CB$183,N$9,FALSE))),"")</f>
        <v>2370.9767087053206</v>
      </c>
      <c r="O58" s="151">
        <f ca="1">IFERROR(IF((VLOOKUP($E58,'Adj NEA Backsheet'!$D$5:$CB$183,O$9,FALSE))="","",(VLOOKUP($E58,'Adj NEA Backsheet'!$D$5:$CB$183,O$9,FALSE))),"")</f>
        <v>2457.151114481564</v>
      </c>
      <c r="P58" s="102">
        <f ca="1">IFERROR(IF((VLOOKUP($E58,'Adj NEA Backsheet'!$D$5:$CB$183,P$9,FALSE))="","",(VLOOKUP($E58,'Adj NEA Backsheet'!$D$5:$CB$183,P$9,FALSE))),"")</f>
        <v>2535.9017430484218</v>
      </c>
      <c r="Q58" s="103">
        <f ca="1">IFERROR(IF((VLOOKUP($E58,'NEA Backsheet'!$D$5:$CB$183,Q$9,FALSE))="","",(VLOOKUP($E58,'NEA Backsheet'!$D$5:$CB$183,Q$9,FALSE))),"")</f>
        <v>2705.1641662527422</v>
      </c>
      <c r="R58" s="194">
        <f ca="1">IFERROR(IF((VLOOKUP($E58,'NEA Backsheet'!$D$5:$CB$183,R$9,FALSE))="","",(VLOOKUP($E58,'NEA Backsheet'!$D$5:$CB$183,R$9,FALSE))),"")</f>
        <v>2737.0095002478547</v>
      </c>
    </row>
    <row r="59" spans="1:18" ht="15" customHeight="1" x14ac:dyDescent="0.3">
      <c r="A59" s="41">
        <v>45</v>
      </c>
      <c r="B59" s="77" t="str">
        <f ca="1">IFERROR(IF((VLOOKUP($E59,'Org List'!$AJ$10:$AL$190,3,FALSE))="","",(VLOOKUP($E59,'Org List'!$AJ$10:$AL$190,3,FALSE))),"")</f>
        <v>South East England Commissioning Region</v>
      </c>
      <c r="C59" s="78" t="str">
        <f ca="1">IFERROR(IF((VLOOKUP($E59,'Org List'!$AO$10:$AQ$190,3,FALSE))="","",(VLOOKUP($E59,'Org List'!$AO$10:$AQ$190,3,FALSE))),"")</f>
        <v>South East Region</v>
      </c>
      <c r="D59" s="93" t="str">
        <f ca="1">IFERROR(IF((VLOOKUP($E59,'Org List'!$AT$10:$AV$190,3,FALSE))="","",(VLOOKUP($E59,'Org List'!$AT$10:$AV$190,3,FALSE))),"")</f>
        <v>NHS England South East (Kent, Surrey and Sussex)</v>
      </c>
      <c r="E59" s="77" t="str">
        <f t="shared" ca="1" si="1"/>
        <v>E06000043</v>
      </c>
      <c r="F59" s="79" t="str">
        <f ca="1">IF(E59="","",VLOOKUP(E59,'Org List'!$J$9:$K$640,2,0))</f>
        <v>Brighton and Hove</v>
      </c>
      <c r="G59" s="100">
        <f ca="1">IFERROR(IF((VLOOKUP($E59,'Adj NEA Backsheet'!$D$5:$CB$183,G$9,FALSE))="","",(VLOOKUP($E59,'Adj NEA Backsheet'!$D$5:$CB$183,G$9,FALSE))),"")</f>
        <v>2135.5209155410985</v>
      </c>
      <c r="H59" s="101">
        <f ca="1">IFERROR(IF((VLOOKUP($E59,'Adj NEA Backsheet'!$D$5:$CB$183,H$9,FALSE))="","",(VLOOKUP($E59,'Adj NEA Backsheet'!$D$5:$CB$183,H$9,FALSE))),"")</f>
        <v>2054.4270507366605</v>
      </c>
      <c r="I59" s="101">
        <f ca="1">IFERROR(IF((VLOOKUP($E59,'Adj NEA Backsheet'!$D$5:$CB$183,I$9,FALSE))="","",(VLOOKUP($E59,'Adj NEA Backsheet'!$D$5:$CB$183,I$9,FALSE))),"")</f>
        <v>2041.1563433156682</v>
      </c>
      <c r="J59" s="102">
        <f ca="1">IFERROR(IF((VLOOKUP($E59,'Adj NEA Backsheet'!$D$5:$CB$183,J$9,FALSE))="","",(VLOOKUP($E59,'Adj NEA Backsheet'!$D$5:$CB$183,J$9,FALSE))),"")</f>
        <v>1917.8324263748718</v>
      </c>
      <c r="K59" s="100">
        <f ca="1">IFERROR(IF((VLOOKUP($E59,'Adj NEA Backsheet'!$D$5:$CB$183,K$9,FALSE))="","",(VLOOKUP($E59,'Adj NEA Backsheet'!$D$5:$CB$183,K$9,FALSE))),"")</f>
        <v>2078.8936923148544</v>
      </c>
      <c r="L59" s="101">
        <f ca="1">IFERROR(IF((VLOOKUP($E59,'Adj NEA Backsheet'!$D$5:$CB$183,L$9,FALSE))="","",(VLOOKUP($E59,'Adj NEA Backsheet'!$D$5:$CB$183,L$9,FALSE))),"")</f>
        <v>2060.0039351492683</v>
      </c>
      <c r="M59" s="101">
        <f ca="1">IFERROR(IF((VLOOKUP($E59,'Adj NEA Backsheet'!$D$5:$CB$183,M$9,FALSE))="","",(VLOOKUP($E59,'Adj NEA Backsheet'!$D$5:$CB$183,M$9,FALSE))),"")</f>
        <v>2153.3093382512557</v>
      </c>
      <c r="N59" s="103">
        <f ca="1">IFERROR(IF((VLOOKUP($E59,'Adj NEA Backsheet'!$D$5:$CB$183,N$9,FALSE))="","",(VLOOKUP($E59,'Adj NEA Backsheet'!$D$5:$CB$183,N$9,FALSE))),"")</f>
        <v>2018.8903057631335</v>
      </c>
      <c r="O59" s="151">
        <f ca="1">IFERROR(IF((VLOOKUP($E59,'Adj NEA Backsheet'!$D$5:$CB$183,O$9,FALSE))="","",(VLOOKUP($E59,'Adj NEA Backsheet'!$D$5:$CB$183,O$9,FALSE))),"")</f>
        <v>1938.826570720372</v>
      </c>
      <c r="P59" s="102">
        <f ca="1">IFERROR(IF((VLOOKUP($E59,'Adj NEA Backsheet'!$D$5:$CB$183,P$9,FALSE))="","",(VLOOKUP($E59,'Adj NEA Backsheet'!$D$5:$CB$183,P$9,FALSE))),"")</f>
        <v>1829.9941551143631</v>
      </c>
      <c r="Q59" s="103">
        <f ca="1">IFERROR(IF((VLOOKUP($E59,'NEA Backsheet'!$D$5:$CB$183,Q$9,FALSE))="","",(VLOOKUP($E59,'NEA Backsheet'!$D$5:$CB$183,Q$9,FALSE))),"")</f>
        <v>1955.4194237083477</v>
      </c>
      <c r="R59" s="194">
        <f ca="1">IFERROR(IF((VLOOKUP($E59,'NEA Backsheet'!$D$5:$CB$183,R$9,FALSE))="","",(VLOOKUP($E59,'NEA Backsheet'!$D$5:$CB$183,R$9,FALSE))),"")</f>
        <v>1868.3199452992599</v>
      </c>
    </row>
    <row r="60" spans="1:18" ht="15" customHeight="1" x14ac:dyDescent="0.3">
      <c r="A60" s="41">
        <v>46</v>
      </c>
      <c r="B60" s="77" t="str">
        <f ca="1">IFERROR(IF((VLOOKUP($E60,'Org List'!$AJ$10:$AL$190,3,FALSE))="","",(VLOOKUP($E60,'Org List'!$AJ$10:$AL$190,3,FALSE))),"")</f>
        <v>South West England Commissioning Region</v>
      </c>
      <c r="C60" s="78" t="str">
        <f ca="1">IFERROR(IF((VLOOKUP($E60,'Org List'!$AO$10:$AQ$190,3,FALSE))="","",(VLOOKUP($E60,'Org List'!$AO$10:$AQ$190,3,FALSE))),"")</f>
        <v>South West Region</v>
      </c>
      <c r="D60" s="93" t="str">
        <f ca="1">IFERROR(IF((VLOOKUP($E60,'Org List'!$AT$10:$AV$190,3,FALSE))="","",(VLOOKUP($E60,'Org List'!$AT$10:$AV$190,3,FALSE))),"")</f>
        <v>NHS England South West (South West North)</v>
      </c>
      <c r="E60" s="77" t="str">
        <f t="shared" ca="1" si="1"/>
        <v>E06000023</v>
      </c>
      <c r="F60" s="79" t="str">
        <f ca="1">IF(E60="","",VLOOKUP(E60,'Org List'!$J$9:$K$640,2,0))</f>
        <v>Bristol, City of</v>
      </c>
      <c r="G60" s="100">
        <f ca="1">IFERROR(IF((VLOOKUP($E60,'Adj NEA Backsheet'!$D$5:$CB$183,G$9,FALSE))="","",(VLOOKUP($E60,'Adj NEA Backsheet'!$D$5:$CB$183,G$9,FALSE))),"")</f>
        <v>2457.1614938002704</v>
      </c>
      <c r="H60" s="101">
        <f ca="1">IFERROR(IF((VLOOKUP($E60,'Adj NEA Backsheet'!$D$5:$CB$183,H$9,FALSE))="","",(VLOOKUP($E60,'Adj NEA Backsheet'!$D$5:$CB$183,H$9,FALSE))),"")</f>
        <v>2465.6360725337131</v>
      </c>
      <c r="I60" s="101">
        <f ca="1">IFERROR(IF((VLOOKUP($E60,'Adj NEA Backsheet'!$D$5:$CB$183,I$9,FALSE))="","",(VLOOKUP($E60,'Adj NEA Backsheet'!$D$5:$CB$183,I$9,FALSE))),"")</f>
        <v>2614.1347580377969</v>
      </c>
      <c r="J60" s="102">
        <f ca="1">IFERROR(IF((VLOOKUP($E60,'Adj NEA Backsheet'!$D$5:$CB$183,J$9,FALSE))="","",(VLOOKUP($E60,'Adj NEA Backsheet'!$D$5:$CB$183,J$9,FALSE))),"")</f>
        <v>2610.9832284126651</v>
      </c>
      <c r="K60" s="100">
        <f ca="1">IFERROR(IF((VLOOKUP($E60,'Adj NEA Backsheet'!$D$5:$CB$183,K$9,FALSE))="","",(VLOOKUP($E60,'Adj NEA Backsheet'!$D$5:$CB$183,K$9,FALSE))),"")</f>
        <v>2496.8941944994972</v>
      </c>
      <c r="L60" s="101">
        <f ca="1">IFERROR(IF((VLOOKUP($E60,'Adj NEA Backsheet'!$D$5:$CB$183,L$9,FALSE))="","",(VLOOKUP($E60,'Adj NEA Backsheet'!$D$5:$CB$183,L$9,FALSE))),"")</f>
        <v>2543.7847502542568</v>
      </c>
      <c r="M60" s="101">
        <f ca="1">IFERROR(IF((VLOOKUP($E60,'Adj NEA Backsheet'!$D$5:$CB$183,M$9,FALSE))="","",(VLOOKUP($E60,'Adj NEA Backsheet'!$D$5:$CB$183,M$9,FALSE))),"")</f>
        <v>2588.4551635885919</v>
      </c>
      <c r="N60" s="103">
        <f ca="1">IFERROR(IF((VLOOKUP($E60,'Adj NEA Backsheet'!$D$5:$CB$183,N$9,FALSE))="","",(VLOOKUP($E60,'Adj NEA Backsheet'!$D$5:$CB$183,N$9,FALSE))),"")</f>
        <v>2490.0122292626711</v>
      </c>
      <c r="O60" s="151">
        <f ca="1">IFERROR(IF((VLOOKUP($E60,'Adj NEA Backsheet'!$D$5:$CB$183,O$9,FALSE))="","",(VLOOKUP($E60,'Adj NEA Backsheet'!$D$5:$CB$183,O$9,FALSE))),"")</f>
        <v>2622.7701042704975</v>
      </c>
      <c r="P60" s="102">
        <f ca="1">IFERROR(IF((VLOOKUP($E60,'Adj NEA Backsheet'!$D$5:$CB$183,P$9,FALSE))="","",(VLOOKUP($E60,'Adj NEA Backsheet'!$D$5:$CB$183,P$9,FALSE))),"")</f>
        <v>2738.1670877322958</v>
      </c>
      <c r="Q60" s="103">
        <f ca="1">IFERROR(IF((VLOOKUP($E60,'NEA Backsheet'!$D$5:$CB$183,Q$9,FALSE))="","",(VLOOKUP($E60,'NEA Backsheet'!$D$5:$CB$183,Q$9,FALSE))),"")</f>
        <v>2931.0979412788811</v>
      </c>
      <c r="R60" s="194">
        <f ca="1">IFERROR(IF((VLOOKUP($E60,'NEA Backsheet'!$D$5:$CB$183,R$9,FALSE))="","",(VLOOKUP($E60,'NEA Backsheet'!$D$5:$CB$183,R$9,FALSE))),"")</f>
        <v>2863.1336698454561</v>
      </c>
    </row>
    <row r="61" spans="1:18" ht="15" customHeight="1" x14ac:dyDescent="0.3">
      <c r="A61" s="41">
        <v>47</v>
      </c>
      <c r="B61" s="77" t="str">
        <f ca="1">IFERROR(IF((VLOOKUP($E61,'Org List'!$AJ$10:$AL$190,3,FALSE))="","",(VLOOKUP($E61,'Org List'!$AJ$10:$AL$190,3,FALSE))),"")</f>
        <v>London Commissioning Region</v>
      </c>
      <c r="C61" s="78" t="str">
        <f ca="1">IFERROR(IF((VLOOKUP($E61,'Org List'!$AO$10:$AQ$190,3,FALSE))="","",(VLOOKUP($E61,'Org List'!$AO$10:$AQ$190,3,FALSE))),"")</f>
        <v>London Region</v>
      </c>
      <c r="D61" s="93" t="str">
        <f ca="1">IFERROR(IF((VLOOKUP($E61,'Org List'!$AT$10:$AV$190,3,FALSE))="","",(VLOOKUP($E61,'Org List'!$AT$10:$AV$190,3,FALSE))),"")</f>
        <v>NHS England London</v>
      </c>
      <c r="E61" s="77" t="str">
        <f t="shared" ca="1" si="1"/>
        <v>E09000006</v>
      </c>
      <c r="F61" s="79" t="str">
        <f ca="1">IF(E61="","",VLOOKUP(E61,'Org List'!$J$9:$K$640,2,0))</f>
        <v>Bromley</v>
      </c>
      <c r="G61" s="100">
        <f ca="1">IFERROR(IF((VLOOKUP($E61,'Adj NEA Backsheet'!$D$5:$CB$183,G$9,FALSE))="","",(VLOOKUP($E61,'Adj NEA Backsheet'!$D$5:$CB$183,G$9,FALSE))),"")</f>
        <v>2123.8931415651909</v>
      </c>
      <c r="H61" s="101">
        <f ca="1">IFERROR(IF((VLOOKUP($E61,'Adj NEA Backsheet'!$D$5:$CB$183,H$9,FALSE))="","",(VLOOKUP($E61,'Adj NEA Backsheet'!$D$5:$CB$183,H$9,FALSE))),"")</f>
        <v>2076.7234643444399</v>
      </c>
      <c r="I61" s="101">
        <f ca="1">IFERROR(IF((VLOOKUP($E61,'Adj NEA Backsheet'!$D$5:$CB$183,I$9,FALSE))="","",(VLOOKUP($E61,'Adj NEA Backsheet'!$D$5:$CB$183,I$9,FALSE))),"")</f>
        <v>2165.064339746782</v>
      </c>
      <c r="J61" s="102">
        <f ca="1">IFERROR(IF((VLOOKUP($E61,'Adj NEA Backsheet'!$D$5:$CB$183,J$9,FALSE))="","",(VLOOKUP($E61,'Adj NEA Backsheet'!$D$5:$CB$183,J$9,FALSE))),"")</f>
        <v>1960.8108130639259</v>
      </c>
      <c r="K61" s="100">
        <f ca="1">IFERROR(IF((VLOOKUP($E61,'Adj NEA Backsheet'!$D$5:$CB$183,K$9,FALSE))="","",(VLOOKUP($E61,'Adj NEA Backsheet'!$D$5:$CB$183,K$9,FALSE))),"")</f>
        <v>2080.4087067241558</v>
      </c>
      <c r="L61" s="101">
        <f ca="1">IFERROR(IF((VLOOKUP($E61,'Adj NEA Backsheet'!$D$5:$CB$183,L$9,FALSE))="","",(VLOOKUP($E61,'Adj NEA Backsheet'!$D$5:$CB$183,L$9,FALSE))),"")</f>
        <v>2103.4790967731419</v>
      </c>
      <c r="M61" s="101">
        <f ca="1">IFERROR(IF((VLOOKUP($E61,'Adj NEA Backsheet'!$D$5:$CB$183,M$9,FALSE))="","",(VLOOKUP($E61,'Adj NEA Backsheet'!$D$5:$CB$183,M$9,FALSE))),"")</f>
        <v>2103.5379124822557</v>
      </c>
      <c r="N61" s="103">
        <f ca="1">IFERROR(IF((VLOOKUP($E61,'Adj NEA Backsheet'!$D$5:$CB$183,N$9,FALSE))="","",(VLOOKUP($E61,'Adj NEA Backsheet'!$D$5:$CB$183,N$9,FALSE))),"")</f>
        <v>2036.3474976698624</v>
      </c>
      <c r="O61" s="151">
        <f ca="1">IFERROR(IF((VLOOKUP($E61,'Adj NEA Backsheet'!$D$5:$CB$183,O$9,FALSE))="","",(VLOOKUP($E61,'Adj NEA Backsheet'!$D$5:$CB$183,O$9,FALSE))),"")</f>
        <v>2026.4652974549331</v>
      </c>
      <c r="P61" s="102">
        <f ca="1">IFERROR(IF((VLOOKUP($E61,'Adj NEA Backsheet'!$D$5:$CB$183,P$9,FALSE))="","",(VLOOKUP($E61,'Adj NEA Backsheet'!$D$5:$CB$183,P$9,FALSE))),"")</f>
        <v>2047.8171816582617</v>
      </c>
      <c r="Q61" s="103">
        <f ca="1">IFERROR(IF((VLOOKUP($E61,'NEA Backsheet'!$D$5:$CB$183,Q$9,FALSE))="","",(VLOOKUP($E61,'NEA Backsheet'!$D$5:$CB$183,Q$9,FALSE))),"")</f>
        <v>2113.6224049449202</v>
      </c>
      <c r="R61" s="194">
        <f ca="1">IFERROR(IF((VLOOKUP($E61,'NEA Backsheet'!$D$5:$CB$183,R$9,FALSE))="","",(VLOOKUP($E61,'NEA Backsheet'!$D$5:$CB$183,R$9,FALSE))),"")</f>
        <v>2283.1008335451479</v>
      </c>
    </row>
    <row r="62" spans="1:18" ht="15" customHeight="1" x14ac:dyDescent="0.3">
      <c r="A62" s="41">
        <v>48</v>
      </c>
      <c r="B62" s="77" t="str">
        <f ca="1">IFERROR(IF((VLOOKUP($E62,'Org List'!$AJ$10:$AL$190,3,FALSE))="","",(VLOOKUP($E62,'Org List'!$AJ$10:$AL$190,3,FALSE))),"")</f>
        <v>South East England Commissioning Region</v>
      </c>
      <c r="C62" s="78" t="str">
        <f ca="1">IFERROR(IF((VLOOKUP($E62,'Org List'!$AO$10:$AQ$190,3,FALSE))="","",(VLOOKUP($E62,'Org List'!$AO$10:$AQ$190,3,FALSE))),"")</f>
        <v>South East Region</v>
      </c>
      <c r="D62" s="93" t="str">
        <f ca="1">IFERROR(IF((VLOOKUP($E62,'Org List'!$AT$10:$AV$190,3,FALSE))="","",(VLOOKUP($E62,'Org List'!$AT$10:$AV$190,3,FALSE))),"")</f>
        <v>NHS England South East (Hampshire, Isle of Wight and Thames Valley)</v>
      </c>
      <c r="E62" s="77" t="str">
        <f t="shared" ca="1" si="1"/>
        <v>E10000002</v>
      </c>
      <c r="F62" s="79" t="str">
        <f ca="1">IF(E62="","",VLOOKUP(E62,'Org List'!$J$9:$K$640,2,0))</f>
        <v>Buckinghamshire</v>
      </c>
      <c r="G62" s="100">
        <f ca="1">IFERROR(IF((VLOOKUP($E62,'Adj NEA Backsheet'!$D$5:$CB$183,G$9,FALSE))="","",(VLOOKUP($E62,'Adj NEA Backsheet'!$D$5:$CB$183,G$9,FALSE))),"")</f>
        <v>2320.3157653041949</v>
      </c>
      <c r="H62" s="101">
        <f ca="1">IFERROR(IF((VLOOKUP($E62,'Adj NEA Backsheet'!$D$5:$CB$183,H$9,FALSE))="","",(VLOOKUP($E62,'Adj NEA Backsheet'!$D$5:$CB$183,H$9,FALSE))),"")</f>
        <v>2283.4376278648269</v>
      </c>
      <c r="I62" s="101">
        <f ca="1">IFERROR(IF((VLOOKUP($E62,'Adj NEA Backsheet'!$D$5:$CB$183,I$9,FALSE))="","",(VLOOKUP($E62,'Adj NEA Backsheet'!$D$5:$CB$183,I$9,FALSE))),"")</f>
        <v>2369.4488573781659</v>
      </c>
      <c r="J62" s="102">
        <f ca="1">IFERROR(IF((VLOOKUP($E62,'Adj NEA Backsheet'!$D$5:$CB$183,J$9,FALSE))="","",(VLOOKUP($E62,'Adj NEA Backsheet'!$D$5:$CB$183,J$9,FALSE))),"")</f>
        <v>2420.6591233756426</v>
      </c>
      <c r="K62" s="100">
        <f ca="1">IFERROR(IF((VLOOKUP($E62,'Adj NEA Backsheet'!$D$5:$CB$183,K$9,FALSE))="","",(VLOOKUP($E62,'Adj NEA Backsheet'!$D$5:$CB$183,K$9,FALSE))),"")</f>
        <v>2350.5512236244917</v>
      </c>
      <c r="L62" s="101">
        <f ca="1">IFERROR(IF((VLOOKUP($E62,'Adj NEA Backsheet'!$D$5:$CB$183,L$9,FALSE))="","",(VLOOKUP($E62,'Adj NEA Backsheet'!$D$5:$CB$183,L$9,FALSE))),"")</f>
        <v>2319.2018335735252</v>
      </c>
      <c r="M62" s="101">
        <f ca="1">IFERROR(IF((VLOOKUP($E62,'Adj NEA Backsheet'!$D$5:$CB$183,M$9,FALSE))="","",(VLOOKUP($E62,'Adj NEA Backsheet'!$D$5:$CB$183,M$9,FALSE))),"")</f>
        <v>2448.909355157557</v>
      </c>
      <c r="N62" s="103">
        <f ca="1">IFERROR(IF((VLOOKUP($E62,'Adj NEA Backsheet'!$D$5:$CB$183,N$9,FALSE))="","",(VLOOKUP($E62,'Adj NEA Backsheet'!$D$5:$CB$183,N$9,FALSE))),"")</f>
        <v>2284.1991082536993</v>
      </c>
      <c r="O62" s="151">
        <f ca="1">IFERROR(IF((VLOOKUP($E62,'Adj NEA Backsheet'!$D$5:$CB$183,O$9,FALSE))="","",(VLOOKUP($E62,'Adj NEA Backsheet'!$D$5:$CB$183,O$9,FALSE))),"")</f>
        <v>2615.1269664193142</v>
      </c>
      <c r="P62" s="102">
        <f ca="1">IFERROR(IF((VLOOKUP($E62,'Adj NEA Backsheet'!$D$5:$CB$183,P$9,FALSE))="","",(VLOOKUP($E62,'Adj NEA Backsheet'!$D$5:$CB$183,P$9,FALSE))),"")</f>
        <v>2542.4725024756631</v>
      </c>
      <c r="Q62" s="103">
        <f ca="1">IFERROR(IF((VLOOKUP($E62,'NEA Backsheet'!$D$5:$CB$183,Q$9,FALSE))="","",(VLOOKUP($E62,'NEA Backsheet'!$D$5:$CB$183,Q$9,FALSE))),"")</f>
        <v>2796.4328544778086</v>
      </c>
      <c r="R62" s="194">
        <f ca="1">IFERROR(IF((VLOOKUP($E62,'NEA Backsheet'!$D$5:$CB$183,R$9,FALSE))="","",(VLOOKUP($E62,'NEA Backsheet'!$D$5:$CB$183,R$9,FALSE))),"")</f>
        <v>2771.2614355748619</v>
      </c>
    </row>
    <row r="63" spans="1:18" ht="15" customHeight="1" x14ac:dyDescent="0.3">
      <c r="A63" s="41">
        <v>49</v>
      </c>
      <c r="B63" s="77" t="str">
        <f ca="1">IFERROR(IF((VLOOKUP($E63,'Org List'!$AJ$10:$AL$190,3,FALSE))="","",(VLOOKUP($E63,'Org List'!$AJ$10:$AL$190,3,FALSE))),"")</f>
        <v>North West Commissioning Region</v>
      </c>
      <c r="C63" s="78" t="str">
        <f ca="1">IFERROR(IF((VLOOKUP($E63,'Org List'!$AO$10:$AQ$190,3,FALSE))="","",(VLOOKUP($E63,'Org List'!$AO$10:$AQ$190,3,FALSE))),"")</f>
        <v>North West Region</v>
      </c>
      <c r="D63" s="93" t="str">
        <f ca="1">IFERROR(IF((VLOOKUP($E63,'Org List'!$AT$10:$AV$190,3,FALSE))="","",(VLOOKUP($E63,'Org List'!$AT$10:$AV$190,3,FALSE))),"")</f>
        <v>NHS England North West (Greater Manchester)</v>
      </c>
      <c r="E63" s="77" t="str">
        <f t="shared" ca="1" si="1"/>
        <v>E08000002</v>
      </c>
      <c r="F63" s="79" t="str">
        <f ca="1">IF(E63="","",VLOOKUP(E63,'Org List'!$J$9:$K$640,2,0))</f>
        <v>Bury</v>
      </c>
      <c r="G63" s="100">
        <f ca="1">IFERROR(IF((VLOOKUP($E63,'Adj NEA Backsheet'!$D$5:$CB$183,G$9,FALSE))="","",(VLOOKUP($E63,'Adj NEA Backsheet'!$D$5:$CB$183,G$9,FALSE))),"")</f>
        <v>2693.1829302933111</v>
      </c>
      <c r="H63" s="101">
        <f ca="1">IFERROR(IF((VLOOKUP($E63,'Adj NEA Backsheet'!$D$5:$CB$183,H$9,FALSE))="","",(VLOOKUP($E63,'Adj NEA Backsheet'!$D$5:$CB$183,H$9,FALSE))),"")</f>
        <v>2799.5472262970616</v>
      </c>
      <c r="I63" s="101">
        <f ca="1">IFERROR(IF((VLOOKUP($E63,'Adj NEA Backsheet'!$D$5:$CB$183,I$9,FALSE))="","",(VLOOKUP($E63,'Adj NEA Backsheet'!$D$5:$CB$183,I$9,FALSE))),"")</f>
        <v>3101.4794180818617</v>
      </c>
      <c r="J63" s="102">
        <f ca="1">IFERROR(IF((VLOOKUP($E63,'Adj NEA Backsheet'!$D$5:$CB$183,J$9,FALSE))="","",(VLOOKUP($E63,'Adj NEA Backsheet'!$D$5:$CB$183,J$9,FALSE))),"")</f>
        <v>2971.143893887212</v>
      </c>
      <c r="K63" s="100">
        <f ca="1">IFERROR(IF((VLOOKUP($E63,'Adj NEA Backsheet'!$D$5:$CB$183,K$9,FALSE))="","",(VLOOKUP($E63,'Adj NEA Backsheet'!$D$5:$CB$183,K$9,FALSE))),"")</f>
        <v>2888.2892146491458</v>
      </c>
      <c r="L63" s="101">
        <f ca="1">IFERROR(IF((VLOOKUP($E63,'Adj NEA Backsheet'!$D$5:$CB$183,L$9,FALSE))="","",(VLOOKUP($E63,'Adj NEA Backsheet'!$D$5:$CB$183,L$9,FALSE))),"")</f>
        <v>2829.071618062721</v>
      </c>
      <c r="M63" s="101">
        <f ca="1">IFERROR(IF((VLOOKUP($E63,'Adj NEA Backsheet'!$D$5:$CB$183,M$9,FALSE))="","",(VLOOKUP($E63,'Adj NEA Backsheet'!$D$5:$CB$183,M$9,FALSE))),"")</f>
        <v>2989.4758340715066</v>
      </c>
      <c r="N63" s="103">
        <f ca="1">IFERROR(IF((VLOOKUP($E63,'Adj NEA Backsheet'!$D$5:$CB$183,N$9,FALSE))="","",(VLOOKUP($E63,'Adj NEA Backsheet'!$D$5:$CB$183,N$9,FALSE))),"")</f>
        <v>2935.7815982758984</v>
      </c>
      <c r="O63" s="151">
        <f ca="1">IFERROR(IF((VLOOKUP($E63,'Adj NEA Backsheet'!$D$5:$CB$183,O$9,FALSE))="","",(VLOOKUP($E63,'Adj NEA Backsheet'!$D$5:$CB$183,O$9,FALSE))),"")</f>
        <v>3130.6746576827531</v>
      </c>
      <c r="P63" s="102">
        <f ca="1">IFERROR(IF((VLOOKUP($E63,'Adj NEA Backsheet'!$D$5:$CB$183,P$9,FALSE))="","",(VLOOKUP($E63,'Adj NEA Backsheet'!$D$5:$CB$183,P$9,FALSE))),"")</f>
        <v>2993.3804450520161</v>
      </c>
      <c r="Q63" s="103">
        <f ca="1">IFERROR(IF((VLOOKUP($E63,'NEA Backsheet'!$D$5:$CB$183,Q$9,FALSE))="","",(VLOOKUP($E63,'NEA Backsheet'!$D$5:$CB$183,Q$9,FALSE))),"")</f>
        <v>3252.4975555535525</v>
      </c>
      <c r="R63" s="194">
        <f ca="1">IFERROR(IF((VLOOKUP($E63,'NEA Backsheet'!$D$5:$CB$183,R$9,FALSE))="","",(VLOOKUP($E63,'NEA Backsheet'!$D$5:$CB$183,R$9,FALSE))),"")</f>
        <v>3219.6113837158023</v>
      </c>
    </row>
    <row r="64" spans="1:18" ht="15" customHeight="1" x14ac:dyDescent="0.3">
      <c r="A64" s="41">
        <v>50</v>
      </c>
      <c r="B64" s="77" t="str">
        <f ca="1">IFERROR(IF((VLOOKUP($E64,'Org List'!$AJ$10:$AL$190,3,FALSE))="","",(VLOOKUP($E64,'Org List'!$AJ$10:$AL$190,3,FALSE))),"")</f>
        <v>North East and Yorkshire Commissioning Region</v>
      </c>
      <c r="C64" s="78" t="str">
        <f ca="1">IFERROR(IF((VLOOKUP($E64,'Org List'!$AO$10:$AQ$190,3,FALSE))="","",(VLOOKUP($E64,'Org List'!$AO$10:$AQ$190,3,FALSE))),"")</f>
        <v>Yorkshire and The Humber Region</v>
      </c>
      <c r="D64" s="93" t="str">
        <f ca="1">IFERROR(IF((VLOOKUP($E64,'Org List'!$AT$10:$AV$190,3,FALSE))="","",(VLOOKUP($E64,'Org List'!$AT$10:$AV$190,3,FALSE))),"")</f>
        <v>NHS England North East and Yokrshire (Yorkshire And Humber)</v>
      </c>
      <c r="E64" s="77" t="str">
        <f t="shared" ca="1" si="1"/>
        <v>E08000033</v>
      </c>
      <c r="F64" s="79" t="str">
        <f ca="1">IF(E64="","",VLOOKUP(E64,'Org List'!$J$9:$K$640,2,0))</f>
        <v>Calderdale</v>
      </c>
      <c r="G64" s="100">
        <f ca="1">IFERROR(IF((VLOOKUP($E64,'Adj NEA Backsheet'!$D$5:$CB$183,G$9,FALSE))="","",(VLOOKUP($E64,'Adj NEA Backsheet'!$D$5:$CB$183,G$9,FALSE))),"")</f>
        <v>3099.31652804747</v>
      </c>
      <c r="H64" s="101">
        <f ca="1">IFERROR(IF((VLOOKUP($E64,'Adj NEA Backsheet'!$D$5:$CB$183,H$9,FALSE))="","",(VLOOKUP($E64,'Adj NEA Backsheet'!$D$5:$CB$183,H$9,FALSE))),"")</f>
        <v>3296.9063946475376</v>
      </c>
      <c r="I64" s="101">
        <f ca="1">IFERROR(IF((VLOOKUP($E64,'Adj NEA Backsheet'!$D$5:$CB$183,I$9,FALSE))="","",(VLOOKUP($E64,'Adj NEA Backsheet'!$D$5:$CB$183,I$9,FALSE))),"")</f>
        <v>3438.8560192205937</v>
      </c>
      <c r="J64" s="102">
        <f ca="1">IFERROR(IF((VLOOKUP($E64,'Adj NEA Backsheet'!$D$5:$CB$183,J$9,FALSE))="","",(VLOOKUP($E64,'Adj NEA Backsheet'!$D$5:$CB$183,J$9,FALSE))),"")</f>
        <v>3413.0607609051381</v>
      </c>
      <c r="K64" s="100">
        <f ca="1">IFERROR(IF((VLOOKUP($E64,'Adj NEA Backsheet'!$D$5:$CB$183,K$9,FALSE))="","",(VLOOKUP($E64,'Adj NEA Backsheet'!$D$5:$CB$183,K$9,FALSE))),"")</f>
        <v>3082.2334326704845</v>
      </c>
      <c r="L64" s="101">
        <f ca="1">IFERROR(IF((VLOOKUP($E64,'Adj NEA Backsheet'!$D$5:$CB$183,L$9,FALSE))="","",(VLOOKUP($E64,'Adj NEA Backsheet'!$D$5:$CB$183,L$9,FALSE))),"")</f>
        <v>3039.2521996706614</v>
      </c>
      <c r="M64" s="101">
        <f ca="1">IFERROR(IF((VLOOKUP($E64,'Adj NEA Backsheet'!$D$5:$CB$183,M$9,FALSE))="","",(VLOOKUP($E64,'Adj NEA Backsheet'!$D$5:$CB$183,M$9,FALSE))),"")</f>
        <v>3224.6508997997289</v>
      </c>
      <c r="N64" s="103">
        <f ca="1">IFERROR(IF((VLOOKUP($E64,'Adj NEA Backsheet'!$D$5:$CB$183,N$9,FALSE))="","",(VLOOKUP($E64,'Adj NEA Backsheet'!$D$5:$CB$183,N$9,FALSE))),"")</f>
        <v>3084.1210675719476</v>
      </c>
      <c r="O64" s="151">
        <f ca="1">IFERROR(IF((VLOOKUP($E64,'Adj NEA Backsheet'!$D$5:$CB$183,O$9,FALSE))="","",(VLOOKUP($E64,'Adj NEA Backsheet'!$D$5:$CB$183,O$9,FALSE))),"")</f>
        <v>3399.598492122921</v>
      </c>
      <c r="P64" s="102">
        <f ca="1">IFERROR(IF((VLOOKUP($E64,'Adj NEA Backsheet'!$D$5:$CB$183,P$9,FALSE))="","",(VLOOKUP($E64,'Adj NEA Backsheet'!$D$5:$CB$183,P$9,FALSE))),"")</f>
        <v>3419.4121308227755</v>
      </c>
      <c r="Q64" s="103">
        <f ca="1">IFERROR(IF((VLOOKUP($E64,'NEA Backsheet'!$D$5:$CB$183,Q$9,FALSE))="","",(VLOOKUP($E64,'NEA Backsheet'!$D$5:$CB$183,Q$9,FALSE))),"")</f>
        <v>3581.5445498655076</v>
      </c>
      <c r="R64" s="194">
        <f ca="1">IFERROR(IF((VLOOKUP($E64,'NEA Backsheet'!$D$5:$CB$183,R$9,FALSE))="","",(VLOOKUP($E64,'NEA Backsheet'!$D$5:$CB$183,R$9,FALSE))),"")</f>
        <v>3488.5604301471822</v>
      </c>
    </row>
    <row r="65" spans="1:18" ht="15" customHeight="1" x14ac:dyDescent="0.3">
      <c r="A65" s="41">
        <v>51</v>
      </c>
      <c r="B65" s="77" t="str">
        <f ca="1">IFERROR(IF((VLOOKUP($E65,'Org List'!$AJ$10:$AL$190,3,FALSE))="","",(VLOOKUP($E65,'Org List'!$AJ$10:$AL$190,3,FALSE))),"")</f>
        <v>East of England Commissioning Region</v>
      </c>
      <c r="C65" s="78" t="str">
        <f ca="1">IFERROR(IF((VLOOKUP($E65,'Org List'!$AO$10:$AQ$190,3,FALSE))="","",(VLOOKUP($E65,'Org List'!$AO$10:$AQ$190,3,FALSE))),"")</f>
        <v>East Region</v>
      </c>
      <c r="D65" s="93" t="str">
        <f ca="1">IFERROR(IF((VLOOKUP($E65,'Org List'!$AT$10:$AV$190,3,FALSE))="","",(VLOOKUP($E65,'Org List'!$AT$10:$AV$190,3,FALSE))),"")</f>
        <v>NHS England East (East)</v>
      </c>
      <c r="E65" s="77" t="str">
        <f t="shared" ca="1" si="1"/>
        <v>E10000003</v>
      </c>
      <c r="F65" s="79" t="str">
        <f ca="1">IF(E65="","",VLOOKUP(E65,'Org List'!$J$9:$K$640,2,0))</f>
        <v>Cambridgeshire</v>
      </c>
      <c r="G65" s="100">
        <f ca="1">IFERROR(IF((VLOOKUP($E65,'Adj NEA Backsheet'!$D$5:$CB$183,G$9,FALSE))="","",(VLOOKUP($E65,'Adj NEA Backsheet'!$D$5:$CB$183,G$9,FALSE))),"")</f>
        <v>2489.7441698591019</v>
      </c>
      <c r="H65" s="101">
        <f ca="1">IFERROR(IF((VLOOKUP($E65,'Adj NEA Backsheet'!$D$5:$CB$183,H$9,FALSE))="","",(VLOOKUP($E65,'Adj NEA Backsheet'!$D$5:$CB$183,H$9,FALSE))),"")</f>
        <v>2403.5801551115214</v>
      </c>
      <c r="I65" s="101">
        <f ca="1">IFERROR(IF((VLOOKUP($E65,'Adj NEA Backsheet'!$D$5:$CB$183,I$9,FALSE))="","",(VLOOKUP($E65,'Adj NEA Backsheet'!$D$5:$CB$183,I$9,FALSE))),"")</f>
        <v>2507.59720227036</v>
      </c>
      <c r="J65" s="102">
        <f ca="1">IFERROR(IF((VLOOKUP($E65,'Adj NEA Backsheet'!$D$5:$CB$183,J$9,FALSE))="","",(VLOOKUP($E65,'Adj NEA Backsheet'!$D$5:$CB$183,J$9,FALSE))),"")</f>
        <v>2457.9713684840926</v>
      </c>
      <c r="K65" s="100">
        <f ca="1">IFERROR(IF((VLOOKUP($E65,'Adj NEA Backsheet'!$D$5:$CB$183,K$9,FALSE))="","",(VLOOKUP($E65,'Adj NEA Backsheet'!$D$5:$CB$183,K$9,FALSE))),"")</f>
        <v>2524.9419222753027</v>
      </c>
      <c r="L65" s="101">
        <f ca="1">IFERROR(IF((VLOOKUP($E65,'Adj NEA Backsheet'!$D$5:$CB$183,L$9,FALSE))="","",(VLOOKUP($E65,'Adj NEA Backsheet'!$D$5:$CB$183,L$9,FALSE))),"")</f>
        <v>2522.3521754963044</v>
      </c>
      <c r="M65" s="101">
        <f ca="1">IFERROR(IF((VLOOKUP($E65,'Adj NEA Backsheet'!$D$5:$CB$183,M$9,FALSE))="","",(VLOOKUP($E65,'Adj NEA Backsheet'!$D$5:$CB$183,M$9,FALSE))),"")</f>
        <v>2626.0748231151065</v>
      </c>
      <c r="N65" s="103">
        <f ca="1">IFERROR(IF((VLOOKUP($E65,'Adj NEA Backsheet'!$D$5:$CB$183,N$9,FALSE))="","",(VLOOKUP($E65,'Adj NEA Backsheet'!$D$5:$CB$183,N$9,FALSE))),"")</f>
        <v>2561.5733702629082</v>
      </c>
      <c r="O65" s="151">
        <f ca="1">IFERROR(IF((VLOOKUP($E65,'Adj NEA Backsheet'!$D$5:$CB$183,O$9,FALSE))="","",(VLOOKUP($E65,'Adj NEA Backsheet'!$D$5:$CB$183,O$9,FALSE))),"")</f>
        <v>2518.6282268471459</v>
      </c>
      <c r="P65" s="102">
        <f ca="1">IFERROR(IF((VLOOKUP($E65,'Adj NEA Backsheet'!$D$5:$CB$183,P$9,FALSE))="","",(VLOOKUP($E65,'Adj NEA Backsheet'!$D$5:$CB$183,P$9,FALSE))),"")</f>
        <v>2503.9350706145706</v>
      </c>
      <c r="Q65" s="103">
        <f ca="1">IFERROR(IF((VLOOKUP($E65,'NEA Backsheet'!$D$5:$CB$183,Q$9,FALSE))="","",(VLOOKUP($E65,'NEA Backsheet'!$D$5:$CB$183,Q$9,FALSE))),"")</f>
        <v>2663.5838079389546</v>
      </c>
      <c r="R65" s="194">
        <f ca="1">IFERROR(IF((VLOOKUP($E65,'NEA Backsheet'!$D$5:$CB$183,R$9,FALSE))="","",(VLOOKUP($E65,'NEA Backsheet'!$D$5:$CB$183,R$9,FALSE))),"")</f>
        <v>2583.8698739851538</v>
      </c>
    </row>
    <row r="66" spans="1:18" ht="15" customHeight="1" x14ac:dyDescent="0.3">
      <c r="A66" s="41">
        <v>52</v>
      </c>
      <c r="B66" s="77" t="str">
        <f ca="1">IFERROR(IF((VLOOKUP($E66,'Org List'!$AJ$10:$AL$190,3,FALSE))="","",(VLOOKUP($E66,'Org List'!$AJ$10:$AL$190,3,FALSE))),"")</f>
        <v>London Commissioning Region</v>
      </c>
      <c r="C66" s="78" t="str">
        <f ca="1">IFERROR(IF((VLOOKUP($E66,'Org List'!$AO$10:$AQ$190,3,FALSE))="","",(VLOOKUP($E66,'Org List'!$AO$10:$AQ$190,3,FALSE))),"")</f>
        <v>London Region</v>
      </c>
      <c r="D66" s="93" t="str">
        <f ca="1">IFERROR(IF((VLOOKUP($E66,'Org List'!$AT$10:$AV$190,3,FALSE))="","",(VLOOKUP($E66,'Org List'!$AT$10:$AV$190,3,FALSE))),"")</f>
        <v>NHS England London</v>
      </c>
      <c r="E66" s="77" t="str">
        <f t="shared" ca="1" si="1"/>
        <v>E09000007</v>
      </c>
      <c r="F66" s="79" t="str">
        <f ca="1">IF(E66="","",VLOOKUP(E66,'Org List'!$J$9:$K$640,2,0))</f>
        <v>Camden</v>
      </c>
      <c r="G66" s="100">
        <f ca="1">IFERROR(IF((VLOOKUP($E66,'Adj NEA Backsheet'!$D$5:$CB$183,G$9,FALSE))="","",(VLOOKUP($E66,'Adj NEA Backsheet'!$D$5:$CB$183,G$9,FALSE))),"")</f>
        <v>1760.1457197802422</v>
      </c>
      <c r="H66" s="101">
        <f ca="1">IFERROR(IF((VLOOKUP($E66,'Adj NEA Backsheet'!$D$5:$CB$183,H$9,FALSE))="","",(VLOOKUP($E66,'Adj NEA Backsheet'!$D$5:$CB$183,H$9,FALSE))),"")</f>
        <v>1688.9216617698203</v>
      </c>
      <c r="I66" s="101">
        <f ca="1">IFERROR(IF((VLOOKUP($E66,'Adj NEA Backsheet'!$D$5:$CB$183,I$9,FALSE))="","",(VLOOKUP($E66,'Adj NEA Backsheet'!$D$5:$CB$183,I$9,FALSE))),"")</f>
        <v>1727.0060658707325</v>
      </c>
      <c r="J66" s="102">
        <f ca="1">IFERROR(IF((VLOOKUP($E66,'Adj NEA Backsheet'!$D$5:$CB$183,J$9,FALSE))="","",(VLOOKUP($E66,'Adj NEA Backsheet'!$D$5:$CB$183,J$9,FALSE))),"")</f>
        <v>1642.0069439537156</v>
      </c>
      <c r="K66" s="100">
        <f ca="1">IFERROR(IF((VLOOKUP($E66,'Adj NEA Backsheet'!$D$5:$CB$183,K$9,FALSE))="","",(VLOOKUP($E66,'Adj NEA Backsheet'!$D$5:$CB$183,K$9,FALSE))),"")</f>
        <v>1729.0003999996015</v>
      </c>
      <c r="L66" s="101">
        <f ca="1">IFERROR(IF((VLOOKUP($E66,'Adj NEA Backsheet'!$D$5:$CB$183,L$9,FALSE))="","",(VLOOKUP($E66,'Adj NEA Backsheet'!$D$5:$CB$183,L$9,FALSE))),"")</f>
        <v>1746.1900649405463</v>
      </c>
      <c r="M66" s="101">
        <f ca="1">IFERROR(IF((VLOOKUP($E66,'Adj NEA Backsheet'!$D$5:$CB$183,M$9,FALSE))="","",(VLOOKUP($E66,'Adj NEA Backsheet'!$D$5:$CB$183,M$9,FALSE))),"")</f>
        <v>1764.5359923581134</v>
      </c>
      <c r="N66" s="103">
        <f ca="1">IFERROR(IF((VLOOKUP($E66,'Adj NEA Backsheet'!$D$5:$CB$183,N$9,FALSE))="","",(VLOOKUP($E66,'Adj NEA Backsheet'!$D$5:$CB$183,N$9,FALSE))),"")</f>
        <v>1697.8488401424033</v>
      </c>
      <c r="O66" s="151">
        <f ca="1">IFERROR(IF((VLOOKUP($E66,'Adj NEA Backsheet'!$D$5:$CB$183,O$9,FALSE))="","",(VLOOKUP($E66,'Adj NEA Backsheet'!$D$5:$CB$183,O$9,FALSE))),"")</f>
        <v>1677.3886889873115</v>
      </c>
      <c r="P66" s="102">
        <f ca="1">IFERROR(IF((VLOOKUP($E66,'Adj NEA Backsheet'!$D$5:$CB$183,P$9,FALSE))="","",(VLOOKUP($E66,'Adj NEA Backsheet'!$D$5:$CB$183,P$9,FALSE))),"")</f>
        <v>1684.2295500677562</v>
      </c>
      <c r="Q66" s="103">
        <f ca="1">IFERROR(IF((VLOOKUP($E66,'NEA Backsheet'!$D$5:$CB$183,Q$9,FALSE))="","",(VLOOKUP($E66,'NEA Backsheet'!$D$5:$CB$183,Q$9,FALSE))),"")</f>
        <v>1836.9052870361713</v>
      </c>
      <c r="R66" s="194">
        <f ca="1">IFERROR(IF((VLOOKUP($E66,'NEA Backsheet'!$D$5:$CB$183,R$9,FALSE))="","",(VLOOKUP($E66,'NEA Backsheet'!$D$5:$CB$183,R$9,FALSE))),"")</f>
        <v>1640.0589584877723</v>
      </c>
    </row>
    <row r="67" spans="1:18" ht="15" customHeight="1" x14ac:dyDescent="0.3">
      <c r="A67" s="41">
        <v>53</v>
      </c>
      <c r="B67" s="77" t="str">
        <f ca="1">IFERROR(IF((VLOOKUP($E67,'Org List'!$AJ$10:$AL$190,3,FALSE))="","",(VLOOKUP($E67,'Org List'!$AJ$10:$AL$190,3,FALSE))),"")</f>
        <v>East of England Commissioning Region</v>
      </c>
      <c r="C67" s="78" t="str">
        <f ca="1">IFERROR(IF((VLOOKUP($E67,'Org List'!$AO$10:$AQ$190,3,FALSE))="","",(VLOOKUP($E67,'Org List'!$AO$10:$AQ$190,3,FALSE))),"")</f>
        <v>East Region</v>
      </c>
      <c r="D67" s="93" t="str">
        <f ca="1">IFERROR(IF((VLOOKUP($E67,'Org List'!$AT$10:$AV$190,3,FALSE))="","",(VLOOKUP($E67,'Org List'!$AT$10:$AV$190,3,FALSE))),"")</f>
        <v>NHS England East (East)</v>
      </c>
      <c r="E67" s="77" t="str">
        <f t="shared" ca="1" si="1"/>
        <v>E06000056</v>
      </c>
      <c r="F67" s="79" t="str">
        <f ca="1">IF(E67="","",VLOOKUP(E67,'Org List'!$J$9:$K$640,2,0))</f>
        <v>Central Bedfordshire</v>
      </c>
      <c r="G67" s="100">
        <f ca="1">IFERROR(IF((VLOOKUP($E67,'Adj NEA Backsheet'!$D$5:$CB$183,G$9,FALSE))="","",(VLOOKUP($E67,'Adj NEA Backsheet'!$D$5:$CB$183,G$9,FALSE))),"")</f>
        <v>2652.5215087094552</v>
      </c>
      <c r="H67" s="101">
        <f ca="1">IFERROR(IF((VLOOKUP($E67,'Adj NEA Backsheet'!$D$5:$CB$183,H$9,FALSE))="","",(VLOOKUP($E67,'Adj NEA Backsheet'!$D$5:$CB$183,H$9,FALSE))),"")</f>
        <v>2570.23707171863</v>
      </c>
      <c r="I67" s="101">
        <f ca="1">IFERROR(IF((VLOOKUP($E67,'Adj NEA Backsheet'!$D$5:$CB$183,I$9,FALSE))="","",(VLOOKUP($E67,'Adj NEA Backsheet'!$D$5:$CB$183,I$9,FALSE))),"")</f>
        <v>2669.1813408725789</v>
      </c>
      <c r="J67" s="102">
        <f ca="1">IFERROR(IF((VLOOKUP($E67,'Adj NEA Backsheet'!$D$5:$CB$183,J$9,FALSE))="","",(VLOOKUP($E67,'Adj NEA Backsheet'!$D$5:$CB$183,J$9,FALSE))),"")</f>
        <v>2624.4024398419356</v>
      </c>
      <c r="K67" s="100">
        <f ca="1">IFERROR(IF((VLOOKUP($E67,'Adj NEA Backsheet'!$D$5:$CB$183,K$9,FALSE))="","",(VLOOKUP($E67,'Adj NEA Backsheet'!$D$5:$CB$183,K$9,FALSE))),"")</f>
        <v>2703.9736757432083</v>
      </c>
      <c r="L67" s="101">
        <f ca="1">IFERROR(IF((VLOOKUP($E67,'Adj NEA Backsheet'!$D$5:$CB$183,L$9,FALSE))="","",(VLOOKUP($E67,'Adj NEA Backsheet'!$D$5:$CB$183,L$9,FALSE))),"")</f>
        <v>2603.6225040285581</v>
      </c>
      <c r="M67" s="101">
        <f ca="1">IFERROR(IF((VLOOKUP($E67,'Adj NEA Backsheet'!$D$5:$CB$183,M$9,FALSE))="","",(VLOOKUP($E67,'Adj NEA Backsheet'!$D$5:$CB$183,M$9,FALSE))),"")</f>
        <v>2752.6118278925928</v>
      </c>
      <c r="N67" s="103">
        <f ca="1">IFERROR(IF((VLOOKUP($E67,'Adj NEA Backsheet'!$D$5:$CB$183,N$9,FALSE))="","",(VLOOKUP($E67,'Adj NEA Backsheet'!$D$5:$CB$183,N$9,FALSE))),"")</f>
        <v>2709.5725636687362</v>
      </c>
      <c r="O67" s="151">
        <f ca="1">IFERROR(IF((VLOOKUP($E67,'Adj NEA Backsheet'!$D$5:$CB$183,O$9,FALSE))="","",(VLOOKUP($E67,'Adj NEA Backsheet'!$D$5:$CB$183,O$9,FALSE))),"")</f>
        <v>2609.4352609638186</v>
      </c>
      <c r="P67" s="102">
        <f ca="1">IFERROR(IF((VLOOKUP($E67,'Adj NEA Backsheet'!$D$5:$CB$183,P$9,FALSE))="","",(VLOOKUP($E67,'Adj NEA Backsheet'!$D$5:$CB$183,P$9,FALSE))),"")</f>
        <v>2609.4790980016601</v>
      </c>
      <c r="Q67" s="103">
        <f ca="1">IFERROR(IF((VLOOKUP($E67,'NEA Backsheet'!$D$5:$CB$183,Q$9,FALSE))="","",(VLOOKUP($E67,'NEA Backsheet'!$D$5:$CB$183,Q$9,FALSE))),"")</f>
        <v>2841.2552758128236</v>
      </c>
      <c r="R67" s="194">
        <f ca="1">IFERROR(IF((VLOOKUP($E67,'NEA Backsheet'!$D$5:$CB$183,R$9,FALSE))="","",(VLOOKUP($E67,'NEA Backsheet'!$D$5:$CB$183,R$9,FALSE))),"")</f>
        <v>2694.4402108711697</v>
      </c>
    </row>
    <row r="68" spans="1:18" ht="15" customHeight="1" x14ac:dyDescent="0.3">
      <c r="A68" s="41">
        <v>54</v>
      </c>
      <c r="B68" s="77" t="str">
        <f ca="1">IFERROR(IF((VLOOKUP($E68,'Org List'!$AJ$10:$AL$190,3,FALSE))="","",(VLOOKUP($E68,'Org List'!$AJ$10:$AL$190,3,FALSE))),"")</f>
        <v>North West Commissioning Region</v>
      </c>
      <c r="C68" s="78" t="str">
        <f ca="1">IFERROR(IF((VLOOKUP($E68,'Org List'!$AO$10:$AQ$190,3,FALSE))="","",(VLOOKUP($E68,'Org List'!$AO$10:$AQ$190,3,FALSE))),"")</f>
        <v>North West Region</v>
      </c>
      <c r="D68" s="93" t="str">
        <f ca="1">IFERROR(IF((VLOOKUP($E68,'Org List'!$AT$10:$AV$190,3,FALSE))="","",(VLOOKUP($E68,'Org List'!$AT$10:$AV$190,3,FALSE))),"")</f>
        <v>NHS England North West (Cheshire And Merseyside)</v>
      </c>
      <c r="E68" s="77" t="str">
        <f t="shared" ca="1" si="1"/>
        <v>E06000049</v>
      </c>
      <c r="F68" s="79" t="str">
        <f ca="1">IF(E68="","",VLOOKUP(E68,'Org List'!$J$9:$K$640,2,0))</f>
        <v>Cheshire East</v>
      </c>
      <c r="G68" s="100">
        <f ca="1">IFERROR(IF((VLOOKUP($E68,'Adj NEA Backsheet'!$D$5:$CB$183,G$9,FALSE))="","",(VLOOKUP($E68,'Adj NEA Backsheet'!$D$5:$CB$183,G$9,FALSE))),"")</f>
        <v>2840.5985252125456</v>
      </c>
      <c r="H68" s="101">
        <f ca="1">IFERROR(IF((VLOOKUP($E68,'Adj NEA Backsheet'!$D$5:$CB$183,H$9,FALSE))="","",(VLOOKUP($E68,'Adj NEA Backsheet'!$D$5:$CB$183,H$9,FALSE))),"")</f>
        <v>2788.2336248988067</v>
      </c>
      <c r="I68" s="101">
        <f ca="1">IFERROR(IF((VLOOKUP($E68,'Adj NEA Backsheet'!$D$5:$CB$183,I$9,FALSE))="","",(VLOOKUP($E68,'Adj NEA Backsheet'!$D$5:$CB$183,I$9,FALSE))),"")</f>
        <v>2958.3178242992622</v>
      </c>
      <c r="J68" s="102">
        <f ca="1">IFERROR(IF((VLOOKUP($E68,'Adj NEA Backsheet'!$D$5:$CB$183,J$9,FALSE))="","",(VLOOKUP($E68,'Adj NEA Backsheet'!$D$5:$CB$183,J$9,FALSE))),"")</f>
        <v>2901.8457021509207</v>
      </c>
      <c r="K68" s="100">
        <f ca="1">IFERROR(IF((VLOOKUP($E68,'Adj NEA Backsheet'!$D$5:$CB$183,K$9,FALSE))="","",(VLOOKUP($E68,'Adj NEA Backsheet'!$D$5:$CB$183,K$9,FALSE))),"")</f>
        <v>2778.3180550121738</v>
      </c>
      <c r="L68" s="101">
        <f ca="1">IFERROR(IF((VLOOKUP($E68,'Adj NEA Backsheet'!$D$5:$CB$183,L$9,FALSE))="","",(VLOOKUP($E68,'Adj NEA Backsheet'!$D$5:$CB$183,L$9,FALSE))),"")</f>
        <v>2775.5585418151459</v>
      </c>
      <c r="M68" s="101">
        <f ca="1">IFERROR(IF((VLOOKUP($E68,'Adj NEA Backsheet'!$D$5:$CB$183,M$9,FALSE))="","",(VLOOKUP($E68,'Adj NEA Backsheet'!$D$5:$CB$183,M$9,FALSE))),"")</f>
        <v>2873.74679388799</v>
      </c>
      <c r="N68" s="103">
        <f ca="1">IFERROR(IF((VLOOKUP($E68,'Adj NEA Backsheet'!$D$5:$CB$183,N$9,FALSE))="","",(VLOOKUP($E68,'Adj NEA Backsheet'!$D$5:$CB$183,N$9,FALSE))),"")</f>
        <v>3003.9125621151552</v>
      </c>
      <c r="O68" s="151">
        <f ca="1">IFERROR(IF((VLOOKUP($E68,'Adj NEA Backsheet'!$D$5:$CB$183,O$9,FALSE))="","",(VLOOKUP($E68,'Adj NEA Backsheet'!$D$5:$CB$183,O$9,FALSE))),"")</f>
        <v>2918.4975968423696</v>
      </c>
      <c r="P68" s="102">
        <f ca="1">IFERROR(IF((VLOOKUP($E68,'Adj NEA Backsheet'!$D$5:$CB$183,P$9,FALSE))="","",(VLOOKUP($E68,'Adj NEA Backsheet'!$D$5:$CB$183,P$9,FALSE))),"")</f>
        <v>2897.3525685286554</v>
      </c>
      <c r="Q68" s="103">
        <f ca="1">IFERROR(IF((VLOOKUP($E68,'NEA Backsheet'!$D$5:$CB$183,Q$9,FALSE))="","",(VLOOKUP($E68,'NEA Backsheet'!$D$5:$CB$183,Q$9,FALSE))),"")</f>
        <v>3113.829953226711</v>
      </c>
      <c r="R68" s="194">
        <f ca="1">IFERROR(IF((VLOOKUP($E68,'NEA Backsheet'!$D$5:$CB$183,R$9,FALSE))="","",(VLOOKUP($E68,'NEA Backsheet'!$D$5:$CB$183,R$9,FALSE))),"")</f>
        <v>3105.0010144795633</v>
      </c>
    </row>
    <row r="69" spans="1:18" ht="15" customHeight="1" x14ac:dyDescent="0.3">
      <c r="A69" s="41">
        <v>55</v>
      </c>
      <c r="B69" s="77" t="str">
        <f ca="1">IFERROR(IF((VLOOKUP($E69,'Org List'!$AJ$10:$AL$190,3,FALSE))="","",(VLOOKUP($E69,'Org List'!$AJ$10:$AL$190,3,FALSE))),"")</f>
        <v>North West Commissioning Region</v>
      </c>
      <c r="C69" s="78" t="str">
        <f ca="1">IFERROR(IF((VLOOKUP($E69,'Org List'!$AO$10:$AQ$190,3,FALSE))="","",(VLOOKUP($E69,'Org List'!$AO$10:$AQ$190,3,FALSE))),"")</f>
        <v>North West Region</v>
      </c>
      <c r="D69" s="93" t="str">
        <f ca="1">IFERROR(IF((VLOOKUP($E69,'Org List'!$AT$10:$AV$190,3,FALSE))="","",(VLOOKUP($E69,'Org List'!$AT$10:$AV$190,3,FALSE))),"")</f>
        <v>NHS England North West (Cheshire And Merseyside)</v>
      </c>
      <c r="E69" s="77" t="str">
        <f t="shared" ca="1" si="1"/>
        <v>E06000050</v>
      </c>
      <c r="F69" s="79" t="str">
        <f ca="1">IF(E69="","",VLOOKUP(E69,'Org List'!$J$9:$K$640,2,0))</f>
        <v>Cheshire West and Chester</v>
      </c>
      <c r="G69" s="100">
        <f ca="1">IFERROR(IF((VLOOKUP($E69,'Adj NEA Backsheet'!$D$5:$CB$183,G$9,FALSE))="","",(VLOOKUP($E69,'Adj NEA Backsheet'!$D$5:$CB$183,G$9,FALSE))),"")</f>
        <v>3039.6538435553352</v>
      </c>
      <c r="H69" s="101">
        <f ca="1">IFERROR(IF((VLOOKUP($E69,'Adj NEA Backsheet'!$D$5:$CB$183,H$9,FALSE))="","",(VLOOKUP($E69,'Adj NEA Backsheet'!$D$5:$CB$183,H$9,FALSE))),"")</f>
        <v>3043.1498835138395</v>
      </c>
      <c r="I69" s="101">
        <f ca="1">IFERROR(IF((VLOOKUP($E69,'Adj NEA Backsheet'!$D$5:$CB$183,I$9,FALSE))="","",(VLOOKUP($E69,'Adj NEA Backsheet'!$D$5:$CB$183,I$9,FALSE))),"")</f>
        <v>3196.0354372792772</v>
      </c>
      <c r="J69" s="102">
        <f ca="1">IFERROR(IF((VLOOKUP($E69,'Adj NEA Backsheet'!$D$5:$CB$183,J$9,FALSE))="","",(VLOOKUP($E69,'Adj NEA Backsheet'!$D$5:$CB$183,J$9,FALSE))),"")</f>
        <v>3196.6403151022305</v>
      </c>
      <c r="K69" s="100">
        <f ca="1">IFERROR(IF((VLOOKUP($E69,'Adj NEA Backsheet'!$D$5:$CB$183,K$9,FALSE))="","",(VLOOKUP($E69,'Adj NEA Backsheet'!$D$5:$CB$183,K$9,FALSE))),"")</f>
        <v>3077.579346022862</v>
      </c>
      <c r="L69" s="101">
        <f ca="1">IFERROR(IF((VLOOKUP($E69,'Adj NEA Backsheet'!$D$5:$CB$183,L$9,FALSE))="","",(VLOOKUP($E69,'Adj NEA Backsheet'!$D$5:$CB$183,L$9,FALSE))),"")</f>
        <v>3184.1774022673831</v>
      </c>
      <c r="M69" s="101">
        <f ca="1">IFERROR(IF((VLOOKUP($E69,'Adj NEA Backsheet'!$D$5:$CB$183,M$9,FALSE))="","",(VLOOKUP($E69,'Adj NEA Backsheet'!$D$5:$CB$183,M$9,FALSE))),"")</f>
        <v>3194.6839435554216</v>
      </c>
      <c r="N69" s="103">
        <f ca="1">IFERROR(IF((VLOOKUP($E69,'Adj NEA Backsheet'!$D$5:$CB$183,N$9,FALSE))="","",(VLOOKUP($E69,'Adj NEA Backsheet'!$D$5:$CB$183,N$9,FALSE))),"")</f>
        <v>3123.7594734179397</v>
      </c>
      <c r="O69" s="151">
        <f ca="1">IFERROR(IF((VLOOKUP($E69,'Adj NEA Backsheet'!$D$5:$CB$183,O$9,FALSE))="","",(VLOOKUP($E69,'Adj NEA Backsheet'!$D$5:$CB$183,O$9,FALSE))),"")</f>
        <v>3168.4980644616689</v>
      </c>
      <c r="P69" s="102">
        <f ca="1">IFERROR(IF((VLOOKUP($E69,'Adj NEA Backsheet'!$D$5:$CB$183,P$9,FALSE))="","",(VLOOKUP($E69,'Adj NEA Backsheet'!$D$5:$CB$183,P$9,FALSE))),"")</f>
        <v>3220.3416022809183</v>
      </c>
      <c r="Q69" s="103">
        <f ca="1">IFERROR(IF((VLOOKUP($E69,'NEA Backsheet'!$D$5:$CB$183,Q$9,FALSE))="","",(VLOOKUP($E69,'NEA Backsheet'!$D$5:$CB$183,Q$9,FALSE))),"")</f>
        <v>3431.3383635779187</v>
      </c>
      <c r="R69" s="194">
        <f ca="1">IFERROR(IF((VLOOKUP($E69,'NEA Backsheet'!$D$5:$CB$183,R$9,FALSE))="","",(VLOOKUP($E69,'NEA Backsheet'!$D$5:$CB$183,R$9,FALSE))),"")</f>
        <v>3402.2487696903449</v>
      </c>
    </row>
    <row r="70" spans="1:18" ht="15" customHeight="1" x14ac:dyDescent="0.3">
      <c r="A70" s="41">
        <v>56</v>
      </c>
      <c r="B70" s="77" t="str">
        <f ca="1">IFERROR(IF((VLOOKUP($E70,'Org List'!$AJ$10:$AL$190,3,FALSE))="","",(VLOOKUP($E70,'Org List'!$AJ$10:$AL$190,3,FALSE))),"")</f>
        <v>London Commissioning Region</v>
      </c>
      <c r="C70" s="78" t="str">
        <f ca="1">IFERROR(IF((VLOOKUP($E70,'Org List'!$AO$10:$AQ$190,3,FALSE))="","",(VLOOKUP($E70,'Org List'!$AO$10:$AQ$190,3,FALSE))),"")</f>
        <v>London Region</v>
      </c>
      <c r="D70" s="93" t="str">
        <f ca="1">IFERROR(IF((VLOOKUP($E70,'Org List'!$AT$10:$AV$190,3,FALSE))="","",(VLOOKUP($E70,'Org List'!$AT$10:$AV$190,3,FALSE))),"")</f>
        <v>NHS England London</v>
      </c>
      <c r="E70" s="77" t="str">
        <f t="shared" ca="1" si="1"/>
        <v>E09000001</v>
      </c>
      <c r="F70" s="79" t="str">
        <f ca="1">IF(E70="","",VLOOKUP(E70,'Org List'!$J$9:$K$640,2,0))</f>
        <v>City of London</v>
      </c>
      <c r="G70" s="100">
        <f ca="1">IFERROR(IF((VLOOKUP($E70,'Adj NEA Backsheet'!$D$5:$CB$183,G$9,FALSE))="","",(VLOOKUP($E70,'Adj NEA Backsheet'!$D$5:$CB$183,G$9,FALSE))),"")</f>
        <v>1859.5442462156418</v>
      </c>
      <c r="H70" s="101">
        <f ca="1">IFERROR(IF((VLOOKUP($E70,'Adj NEA Backsheet'!$D$5:$CB$183,H$9,FALSE))="","",(VLOOKUP($E70,'Adj NEA Backsheet'!$D$5:$CB$183,H$9,FALSE))),"")</f>
        <v>1803.123944435773</v>
      </c>
      <c r="I70" s="101">
        <f ca="1">IFERROR(IF((VLOOKUP($E70,'Adj NEA Backsheet'!$D$5:$CB$183,I$9,FALSE))="","",(VLOOKUP($E70,'Adj NEA Backsheet'!$D$5:$CB$183,I$9,FALSE))),"")</f>
        <v>1933.3064367276827</v>
      </c>
      <c r="J70" s="102">
        <f ca="1">IFERROR(IF((VLOOKUP($E70,'Adj NEA Backsheet'!$D$5:$CB$183,J$9,FALSE))="","",(VLOOKUP($E70,'Adj NEA Backsheet'!$D$5:$CB$183,J$9,FALSE))),"")</f>
        <v>2189.2527234450135</v>
      </c>
      <c r="K70" s="100">
        <f ca="1">IFERROR(IF((VLOOKUP($E70,'Adj NEA Backsheet'!$D$5:$CB$183,K$9,FALSE))="","",(VLOOKUP($E70,'Adj NEA Backsheet'!$D$5:$CB$183,K$9,FALSE))),"")</f>
        <v>2161.2472133045767</v>
      </c>
      <c r="L70" s="101">
        <f ca="1">IFERROR(IF((VLOOKUP($E70,'Adj NEA Backsheet'!$D$5:$CB$183,L$9,FALSE))="","",(VLOOKUP($E70,'Adj NEA Backsheet'!$D$5:$CB$183,L$9,FALSE))),"")</f>
        <v>2130.5430972382505</v>
      </c>
      <c r="M70" s="101">
        <f ca="1">IFERROR(IF((VLOOKUP($E70,'Adj NEA Backsheet'!$D$5:$CB$183,M$9,FALSE))="","",(VLOOKUP($E70,'Adj NEA Backsheet'!$D$5:$CB$183,M$9,FALSE))),"")</f>
        <v>2229.2132343923431</v>
      </c>
      <c r="N70" s="103">
        <f ca="1">IFERROR(IF((VLOOKUP($E70,'Adj NEA Backsheet'!$D$5:$CB$183,N$9,FALSE))="","",(VLOOKUP($E70,'Adj NEA Backsheet'!$D$5:$CB$183,N$9,FALSE))),"")</f>
        <v>2213.1514668298923</v>
      </c>
      <c r="O70" s="151">
        <f ca="1">IFERROR(IF((VLOOKUP($E70,'Adj NEA Backsheet'!$D$5:$CB$183,O$9,FALSE))="","",(VLOOKUP($E70,'Adj NEA Backsheet'!$D$5:$CB$183,O$9,FALSE))),"")</f>
        <v>2204.3342239161125</v>
      </c>
      <c r="P70" s="102">
        <f ca="1">IFERROR(IF((VLOOKUP($E70,'Adj NEA Backsheet'!$D$5:$CB$183,P$9,FALSE))="","",(VLOOKUP($E70,'Adj NEA Backsheet'!$D$5:$CB$183,P$9,FALSE))),"")</f>
        <v>2184.2317518965301</v>
      </c>
      <c r="Q70" s="103">
        <f ca="1">IFERROR(IF((VLOOKUP($E70,'NEA Backsheet'!$D$5:$CB$183,Q$9,FALSE))="","",(VLOOKUP($E70,'NEA Backsheet'!$D$5:$CB$183,Q$9,FALSE))),"")</f>
        <v>2340.3844153906975</v>
      </c>
      <c r="R70" s="194">
        <f ca="1">IFERROR(IF((VLOOKUP($E70,'NEA Backsheet'!$D$5:$CB$183,R$9,FALSE))="","",(VLOOKUP($E70,'NEA Backsheet'!$D$5:$CB$183,R$9,FALSE))),"")</f>
        <v>1954.4565930495219</v>
      </c>
    </row>
    <row r="71" spans="1:18" ht="15" customHeight="1" x14ac:dyDescent="0.3">
      <c r="A71" s="41">
        <v>57</v>
      </c>
      <c r="B71" s="77" t="str">
        <f ca="1">IFERROR(IF((VLOOKUP($E71,'Org List'!$AJ$10:$AL$190,3,FALSE))="","",(VLOOKUP($E71,'Org List'!$AJ$10:$AL$190,3,FALSE))),"")</f>
        <v>South West England Commissioning Region</v>
      </c>
      <c r="C71" s="78" t="str">
        <f ca="1">IFERROR(IF((VLOOKUP($E71,'Org List'!$AO$10:$AQ$190,3,FALSE))="","",(VLOOKUP($E71,'Org List'!$AO$10:$AQ$190,3,FALSE))),"")</f>
        <v>South West Region</v>
      </c>
      <c r="D71" s="93" t="str">
        <f ca="1">IFERROR(IF((VLOOKUP($E71,'Org List'!$AT$10:$AV$190,3,FALSE))="","",(VLOOKUP($E71,'Org List'!$AT$10:$AV$190,3,FALSE))),"")</f>
        <v>NHS England South West (South West South)</v>
      </c>
      <c r="E71" s="77" t="str">
        <f t="shared" ca="1" si="1"/>
        <v>E06000052</v>
      </c>
      <c r="F71" s="79" t="str">
        <f ca="1">IF(E71="","",VLOOKUP(E71,'Org List'!$J$9:$K$640,2,0))</f>
        <v>Cornwall &amp; Scilly</v>
      </c>
      <c r="G71" s="100">
        <f ca="1">IFERROR(IF((VLOOKUP($E71,'Adj NEA Backsheet'!$D$5:$CB$183,G$9,FALSE))="","",(VLOOKUP($E71,'Adj NEA Backsheet'!$D$5:$CB$183,G$9,FALSE))),"")</f>
        <v>2615.0389592649331</v>
      </c>
      <c r="H71" s="101">
        <f ca="1">IFERROR(IF((VLOOKUP($E71,'Adj NEA Backsheet'!$D$5:$CB$183,H$9,FALSE))="","",(VLOOKUP($E71,'Adj NEA Backsheet'!$D$5:$CB$183,H$9,FALSE))),"")</f>
        <v>2569.8831085184738</v>
      </c>
      <c r="I71" s="101">
        <f ca="1">IFERROR(IF((VLOOKUP($E71,'Adj NEA Backsheet'!$D$5:$CB$183,I$9,FALSE))="","",(VLOOKUP($E71,'Adj NEA Backsheet'!$D$5:$CB$183,I$9,FALSE))),"")</f>
        <v>2765.1633856042695</v>
      </c>
      <c r="J71" s="102">
        <f ca="1">IFERROR(IF((VLOOKUP($E71,'Adj NEA Backsheet'!$D$5:$CB$183,J$9,FALSE))="","",(VLOOKUP($E71,'Adj NEA Backsheet'!$D$5:$CB$183,J$9,FALSE))),"")</f>
        <v>2761.5539271332082</v>
      </c>
      <c r="K71" s="100">
        <f ca="1">IFERROR(IF((VLOOKUP($E71,'Adj NEA Backsheet'!$D$5:$CB$183,K$9,FALSE))="","",(VLOOKUP($E71,'Adj NEA Backsheet'!$D$5:$CB$183,K$9,FALSE))),"")</f>
        <v>2623.1085510336716</v>
      </c>
      <c r="L71" s="101">
        <f ca="1">IFERROR(IF((VLOOKUP($E71,'Adj NEA Backsheet'!$D$5:$CB$183,L$9,FALSE))="","",(VLOOKUP($E71,'Adj NEA Backsheet'!$D$5:$CB$183,L$9,FALSE))),"")</f>
        <v>2596.1652828732394</v>
      </c>
      <c r="M71" s="101">
        <f ca="1">IFERROR(IF((VLOOKUP($E71,'Adj NEA Backsheet'!$D$5:$CB$183,M$9,FALSE))="","",(VLOOKUP($E71,'Adj NEA Backsheet'!$D$5:$CB$183,M$9,FALSE))),"")</f>
        <v>2696.2548325924063</v>
      </c>
      <c r="N71" s="103">
        <f ca="1">IFERROR(IF((VLOOKUP($E71,'Adj NEA Backsheet'!$D$5:$CB$183,N$9,FALSE))="","",(VLOOKUP($E71,'Adj NEA Backsheet'!$D$5:$CB$183,N$9,FALSE))),"")</f>
        <v>2738.2544805051875</v>
      </c>
      <c r="O71" s="151">
        <f ca="1">IFERROR(IF((VLOOKUP($E71,'Adj NEA Backsheet'!$D$5:$CB$183,O$9,FALSE))="","",(VLOOKUP($E71,'Adj NEA Backsheet'!$D$5:$CB$183,O$9,FALSE))),"")</f>
        <v>2798.5026767997424</v>
      </c>
      <c r="P71" s="102">
        <f ca="1">IFERROR(IF((VLOOKUP($E71,'Adj NEA Backsheet'!$D$5:$CB$183,P$9,FALSE))="","",(VLOOKUP($E71,'Adj NEA Backsheet'!$D$5:$CB$183,P$9,FALSE))),"")</f>
        <v>2692.3740632549338</v>
      </c>
      <c r="Q71" s="103">
        <f ca="1">IFERROR(IF((VLOOKUP($E71,'NEA Backsheet'!$D$5:$CB$183,Q$9,FALSE))="","",(VLOOKUP($E71,'NEA Backsheet'!$D$5:$CB$183,Q$9,FALSE))),"")</f>
        <v>2889.7485457664257</v>
      </c>
      <c r="R71" s="194">
        <f ca="1">IFERROR(IF((VLOOKUP($E71,'NEA Backsheet'!$D$5:$CB$183,R$9,FALSE))="","",(VLOOKUP($E71,'NEA Backsheet'!$D$5:$CB$183,R$9,FALSE))),"")</f>
        <v>2824.6528710882785</v>
      </c>
    </row>
    <row r="72" spans="1:18" ht="15" customHeight="1" x14ac:dyDescent="0.3">
      <c r="A72" s="41">
        <v>58</v>
      </c>
      <c r="B72" s="77" t="str">
        <f ca="1">IFERROR(IF((VLOOKUP($E72,'Org List'!$AJ$10:$AL$190,3,FALSE))="","",(VLOOKUP($E72,'Org List'!$AJ$10:$AL$190,3,FALSE))),"")</f>
        <v>North East and Yorkshire Commissioning Region</v>
      </c>
      <c r="C72" s="78" t="str">
        <f ca="1">IFERROR(IF((VLOOKUP($E72,'Org List'!$AO$10:$AQ$190,3,FALSE))="","",(VLOOKUP($E72,'Org List'!$AO$10:$AQ$190,3,FALSE))),"")</f>
        <v>North East Region</v>
      </c>
      <c r="D72" s="93" t="str">
        <f ca="1">IFERROR(IF((VLOOKUP($E72,'Org List'!$AT$10:$AV$190,3,FALSE))="","",(VLOOKUP($E72,'Org List'!$AT$10:$AV$190,3,FALSE))),"")</f>
        <v>NHS England North East and Yorkshire (Cumbria And North East)</v>
      </c>
      <c r="E72" s="77" t="str">
        <f t="shared" ca="1" si="1"/>
        <v>E06000047</v>
      </c>
      <c r="F72" s="79" t="str">
        <f ca="1">IF(E72="","",VLOOKUP(E72,'Org List'!$J$9:$K$640,2,0))</f>
        <v>County Durham</v>
      </c>
      <c r="G72" s="100">
        <f ca="1">IFERROR(IF((VLOOKUP($E72,'Adj NEA Backsheet'!$D$5:$CB$183,G$9,FALSE))="","",(VLOOKUP($E72,'Adj NEA Backsheet'!$D$5:$CB$183,G$9,FALSE))),"")</f>
        <v>2978.327228030299</v>
      </c>
      <c r="H72" s="101">
        <f ca="1">IFERROR(IF((VLOOKUP($E72,'Adj NEA Backsheet'!$D$5:$CB$183,H$9,FALSE))="","",(VLOOKUP($E72,'Adj NEA Backsheet'!$D$5:$CB$183,H$9,FALSE))),"")</f>
        <v>3006.8849817977502</v>
      </c>
      <c r="I72" s="101">
        <f ca="1">IFERROR(IF((VLOOKUP($E72,'Adj NEA Backsheet'!$D$5:$CB$183,I$9,FALSE))="","",(VLOOKUP($E72,'Adj NEA Backsheet'!$D$5:$CB$183,I$9,FALSE))),"")</f>
        <v>3156.0891174940703</v>
      </c>
      <c r="J72" s="102">
        <f ca="1">IFERROR(IF((VLOOKUP($E72,'Adj NEA Backsheet'!$D$5:$CB$183,J$9,FALSE))="","",(VLOOKUP($E72,'Adj NEA Backsheet'!$D$5:$CB$183,J$9,FALSE))),"")</f>
        <v>3057.2953238253003</v>
      </c>
      <c r="K72" s="100">
        <f ca="1">IFERROR(IF((VLOOKUP($E72,'Adj NEA Backsheet'!$D$5:$CB$183,K$9,FALSE))="","",(VLOOKUP($E72,'Adj NEA Backsheet'!$D$5:$CB$183,K$9,FALSE))),"")</f>
        <v>3181.215367776781</v>
      </c>
      <c r="L72" s="101">
        <f ca="1">IFERROR(IF((VLOOKUP($E72,'Adj NEA Backsheet'!$D$5:$CB$183,L$9,FALSE))="","",(VLOOKUP($E72,'Adj NEA Backsheet'!$D$5:$CB$183,L$9,FALSE))),"")</f>
        <v>3127.0322502897079</v>
      </c>
      <c r="M72" s="101">
        <f ca="1">IFERROR(IF((VLOOKUP($E72,'Adj NEA Backsheet'!$D$5:$CB$183,M$9,FALSE))="","",(VLOOKUP($E72,'Adj NEA Backsheet'!$D$5:$CB$183,M$9,FALSE))),"")</f>
        <v>3206.5169505576459</v>
      </c>
      <c r="N72" s="103">
        <f ca="1">IFERROR(IF((VLOOKUP($E72,'Adj NEA Backsheet'!$D$5:$CB$183,N$9,FALSE))="","",(VLOOKUP($E72,'Adj NEA Backsheet'!$D$5:$CB$183,N$9,FALSE))),"")</f>
        <v>3179.5516044165306</v>
      </c>
      <c r="O72" s="151">
        <f ca="1">IFERROR(IF((VLOOKUP($E72,'Adj NEA Backsheet'!$D$5:$CB$183,O$9,FALSE))="","",(VLOOKUP($E72,'Adj NEA Backsheet'!$D$5:$CB$183,O$9,FALSE))),"")</f>
        <v>3085.2954786475043</v>
      </c>
      <c r="P72" s="102">
        <f ca="1">IFERROR(IF((VLOOKUP($E72,'Adj NEA Backsheet'!$D$5:$CB$183,P$9,FALSE))="","",(VLOOKUP($E72,'Adj NEA Backsheet'!$D$5:$CB$183,P$9,FALSE))),"")</f>
        <v>3015.7050056640787</v>
      </c>
      <c r="Q72" s="103">
        <f ca="1">IFERROR(IF((VLOOKUP($E72,'NEA Backsheet'!$D$5:$CB$183,Q$9,FALSE))="","",(VLOOKUP($E72,'NEA Backsheet'!$D$5:$CB$183,Q$9,FALSE))),"")</f>
        <v>3202.1198724313563</v>
      </c>
      <c r="R72" s="194">
        <f ca="1">IFERROR(IF((VLOOKUP($E72,'NEA Backsheet'!$D$5:$CB$183,R$9,FALSE))="","",(VLOOKUP($E72,'NEA Backsheet'!$D$5:$CB$183,R$9,FALSE))),"")</f>
        <v>3200.8608937755657</v>
      </c>
    </row>
    <row r="73" spans="1:18" ht="15" customHeight="1" x14ac:dyDescent="0.3">
      <c r="A73" s="41">
        <v>59</v>
      </c>
      <c r="B73" s="77" t="str">
        <f ca="1">IFERROR(IF((VLOOKUP($E73,'Org List'!$AJ$10:$AL$190,3,FALSE))="","",(VLOOKUP($E73,'Org List'!$AJ$10:$AL$190,3,FALSE))),"")</f>
        <v>Midlands Commissioning Region</v>
      </c>
      <c r="C73" s="78" t="str">
        <f ca="1">IFERROR(IF((VLOOKUP($E73,'Org List'!$AO$10:$AQ$190,3,FALSE))="","",(VLOOKUP($E73,'Org List'!$AO$10:$AQ$190,3,FALSE))),"")</f>
        <v>West Midlands Region</v>
      </c>
      <c r="D73" s="93" t="str">
        <f ca="1">IFERROR(IF((VLOOKUP($E73,'Org List'!$AT$10:$AV$190,3,FALSE))="","",(VLOOKUP($E73,'Org List'!$AT$10:$AV$190,3,FALSE))),"")</f>
        <v>NHS England Midlands (West Midlands)</v>
      </c>
      <c r="E73" s="77" t="str">
        <f t="shared" ca="1" si="1"/>
        <v>E08000026</v>
      </c>
      <c r="F73" s="79" t="str">
        <f ca="1">IF(E73="","",VLOOKUP(E73,'Org List'!$J$9:$K$640,2,0))</f>
        <v>Coventry</v>
      </c>
      <c r="G73" s="100">
        <f ca="1">IFERROR(IF((VLOOKUP($E73,'Adj NEA Backsheet'!$D$5:$CB$183,G$9,FALSE))="","",(VLOOKUP($E73,'Adj NEA Backsheet'!$D$5:$CB$183,G$9,FALSE))),"")</f>
        <v>2668.2212608766172</v>
      </c>
      <c r="H73" s="101">
        <f ca="1">IFERROR(IF((VLOOKUP($E73,'Adj NEA Backsheet'!$D$5:$CB$183,H$9,FALSE))="","",(VLOOKUP($E73,'Adj NEA Backsheet'!$D$5:$CB$183,H$9,FALSE))),"")</f>
        <v>2728.6439701607273</v>
      </c>
      <c r="I73" s="101">
        <f ca="1">IFERROR(IF((VLOOKUP($E73,'Adj NEA Backsheet'!$D$5:$CB$183,I$9,FALSE))="","",(VLOOKUP($E73,'Adj NEA Backsheet'!$D$5:$CB$183,I$9,FALSE))),"")</f>
        <v>2642.5911497749221</v>
      </c>
      <c r="J73" s="102">
        <f ca="1">IFERROR(IF((VLOOKUP($E73,'Adj NEA Backsheet'!$D$5:$CB$183,J$9,FALSE))="","",(VLOOKUP($E73,'Adj NEA Backsheet'!$D$5:$CB$183,J$9,FALSE))),"")</f>
        <v>2565.1698119600865</v>
      </c>
      <c r="K73" s="100">
        <f ca="1">IFERROR(IF((VLOOKUP($E73,'Adj NEA Backsheet'!$D$5:$CB$183,K$9,FALSE))="","",(VLOOKUP($E73,'Adj NEA Backsheet'!$D$5:$CB$183,K$9,FALSE))),"")</f>
        <v>2733.1394015864716</v>
      </c>
      <c r="L73" s="101">
        <f ca="1">IFERROR(IF((VLOOKUP($E73,'Adj NEA Backsheet'!$D$5:$CB$183,L$9,FALSE))="","",(VLOOKUP($E73,'Adj NEA Backsheet'!$D$5:$CB$183,L$9,FALSE))),"")</f>
        <v>2763.9222187057685</v>
      </c>
      <c r="M73" s="101">
        <f ca="1">IFERROR(IF((VLOOKUP($E73,'Adj NEA Backsheet'!$D$5:$CB$183,M$9,FALSE))="","",(VLOOKUP($E73,'Adj NEA Backsheet'!$D$5:$CB$183,M$9,FALSE))),"")</f>
        <v>2763.9242450987167</v>
      </c>
      <c r="N73" s="103">
        <f ca="1">IFERROR(IF((VLOOKUP($E73,'Adj NEA Backsheet'!$D$5:$CB$183,N$9,FALSE))="","",(VLOOKUP($E73,'Adj NEA Backsheet'!$D$5:$CB$183,N$9,FALSE))),"")</f>
        <v>2664.3969685131015</v>
      </c>
      <c r="O73" s="151">
        <f ca="1">IFERROR(IF((VLOOKUP($E73,'Adj NEA Backsheet'!$D$5:$CB$183,O$9,FALSE))="","",(VLOOKUP($E73,'Adj NEA Backsheet'!$D$5:$CB$183,O$9,FALSE))),"")</f>
        <v>2617.5844534596986</v>
      </c>
      <c r="P73" s="102">
        <f ca="1">IFERROR(IF((VLOOKUP($E73,'Adj NEA Backsheet'!$D$5:$CB$183,P$9,FALSE))="","",(VLOOKUP($E73,'Adj NEA Backsheet'!$D$5:$CB$183,P$9,FALSE))),"")</f>
        <v>2637.3996891385655</v>
      </c>
      <c r="Q73" s="103">
        <f ca="1">IFERROR(IF((VLOOKUP($E73,'NEA Backsheet'!$D$5:$CB$183,Q$9,FALSE))="","",(VLOOKUP($E73,'NEA Backsheet'!$D$5:$CB$183,Q$9,FALSE))),"")</f>
        <v>2753.7648842237063</v>
      </c>
      <c r="R73" s="194">
        <f ca="1">IFERROR(IF((VLOOKUP($E73,'NEA Backsheet'!$D$5:$CB$183,R$9,FALSE))="","",(VLOOKUP($E73,'NEA Backsheet'!$D$5:$CB$183,R$9,FALSE))),"")</f>
        <v>2715.530122364265</v>
      </c>
    </row>
    <row r="74" spans="1:18" ht="15" customHeight="1" x14ac:dyDescent="0.3">
      <c r="A74" s="41">
        <v>60</v>
      </c>
      <c r="B74" s="77" t="str">
        <f ca="1">IFERROR(IF((VLOOKUP($E74,'Org List'!$AJ$10:$AL$190,3,FALSE))="","",(VLOOKUP($E74,'Org List'!$AJ$10:$AL$190,3,FALSE))),"")</f>
        <v>London Commissioning Region</v>
      </c>
      <c r="C74" s="78" t="str">
        <f ca="1">IFERROR(IF((VLOOKUP($E74,'Org List'!$AO$10:$AQ$190,3,FALSE))="","",(VLOOKUP($E74,'Org List'!$AO$10:$AQ$190,3,FALSE))),"")</f>
        <v>London Region</v>
      </c>
      <c r="D74" s="93" t="str">
        <f ca="1">IFERROR(IF((VLOOKUP($E74,'Org List'!$AT$10:$AV$190,3,FALSE))="","",(VLOOKUP($E74,'Org List'!$AT$10:$AV$190,3,FALSE))),"")</f>
        <v>NHS England London</v>
      </c>
      <c r="E74" s="77" t="str">
        <f t="shared" ca="1" si="1"/>
        <v>E09000008</v>
      </c>
      <c r="F74" s="79" t="str">
        <f ca="1">IF(E74="","",VLOOKUP(E74,'Org List'!$J$9:$K$640,2,0))</f>
        <v>Croydon</v>
      </c>
      <c r="G74" s="100">
        <f ca="1">IFERROR(IF((VLOOKUP($E74,'Adj NEA Backsheet'!$D$5:$CB$183,G$9,FALSE))="","",(VLOOKUP($E74,'Adj NEA Backsheet'!$D$5:$CB$183,G$9,FALSE))),"")</f>
        <v>2527.5689058105113</v>
      </c>
      <c r="H74" s="101">
        <f ca="1">IFERROR(IF((VLOOKUP($E74,'Adj NEA Backsheet'!$D$5:$CB$183,H$9,FALSE))="","",(VLOOKUP($E74,'Adj NEA Backsheet'!$D$5:$CB$183,H$9,FALSE))),"")</f>
        <v>2532.2337485850721</v>
      </c>
      <c r="I74" s="101">
        <f ca="1">IFERROR(IF((VLOOKUP($E74,'Adj NEA Backsheet'!$D$5:$CB$183,I$9,FALSE))="","",(VLOOKUP($E74,'Adj NEA Backsheet'!$D$5:$CB$183,I$9,FALSE))),"")</f>
        <v>2610.3096438946186</v>
      </c>
      <c r="J74" s="102">
        <f ca="1">IFERROR(IF((VLOOKUP($E74,'Adj NEA Backsheet'!$D$5:$CB$183,J$9,FALSE))="","",(VLOOKUP($E74,'Adj NEA Backsheet'!$D$5:$CB$183,J$9,FALSE))),"")</f>
        <v>2336.1312433068779</v>
      </c>
      <c r="K74" s="100">
        <f ca="1">IFERROR(IF((VLOOKUP($E74,'Adj NEA Backsheet'!$D$5:$CB$183,K$9,FALSE))="","",(VLOOKUP($E74,'Adj NEA Backsheet'!$D$5:$CB$183,K$9,FALSE))),"")</f>
        <v>2561.8493827171537</v>
      </c>
      <c r="L74" s="101">
        <f ca="1">IFERROR(IF((VLOOKUP($E74,'Adj NEA Backsheet'!$D$5:$CB$183,L$9,FALSE))="","",(VLOOKUP($E74,'Adj NEA Backsheet'!$D$5:$CB$183,L$9,FALSE))),"")</f>
        <v>2589.8079050843908</v>
      </c>
      <c r="M74" s="101">
        <f ca="1">IFERROR(IF((VLOOKUP($E74,'Adj NEA Backsheet'!$D$5:$CB$183,M$9,FALSE))="","",(VLOOKUP($E74,'Adj NEA Backsheet'!$D$5:$CB$183,M$9,FALSE))),"")</f>
        <v>2590.0828542512709</v>
      </c>
      <c r="N74" s="103">
        <f ca="1">IFERROR(IF((VLOOKUP($E74,'Adj NEA Backsheet'!$D$5:$CB$183,N$9,FALSE))="","",(VLOOKUP($E74,'Adj NEA Backsheet'!$D$5:$CB$183,N$9,FALSE))),"")</f>
        <v>2510.8971188223359</v>
      </c>
      <c r="O74" s="151">
        <f ca="1">IFERROR(IF((VLOOKUP($E74,'Adj NEA Backsheet'!$D$5:$CB$183,O$9,FALSE))="","",(VLOOKUP($E74,'Adj NEA Backsheet'!$D$5:$CB$183,O$9,FALSE))),"")</f>
        <v>2176.6862478001876</v>
      </c>
      <c r="P74" s="102">
        <f ca="1">IFERROR(IF((VLOOKUP($E74,'Adj NEA Backsheet'!$D$5:$CB$183,P$9,FALSE))="","",(VLOOKUP($E74,'Adj NEA Backsheet'!$D$5:$CB$183,P$9,FALSE))),"")</f>
        <v>2252.9425300763623</v>
      </c>
      <c r="Q74" s="103">
        <f ca="1">IFERROR(IF((VLOOKUP($E74,'NEA Backsheet'!$D$5:$CB$183,Q$9,FALSE))="","",(VLOOKUP($E74,'NEA Backsheet'!$D$5:$CB$183,Q$9,FALSE))),"")</f>
        <v>2394.4747221291263</v>
      </c>
      <c r="R74" s="194">
        <f ca="1">IFERROR(IF((VLOOKUP($E74,'NEA Backsheet'!$D$5:$CB$183,R$9,FALSE))="","",(VLOOKUP($E74,'NEA Backsheet'!$D$5:$CB$183,R$9,FALSE))),"")</f>
        <v>2094.9537335187147</v>
      </c>
    </row>
    <row r="75" spans="1:18" ht="15" customHeight="1" x14ac:dyDescent="0.3">
      <c r="A75" s="41">
        <v>61</v>
      </c>
      <c r="B75" s="77" t="str">
        <f ca="1">IFERROR(IF((VLOOKUP($E75,'Org List'!$AJ$10:$AL$190,3,FALSE))="","",(VLOOKUP($E75,'Org List'!$AJ$10:$AL$190,3,FALSE))),"")</f>
        <v>North East and Yorkshire Commissioning Region</v>
      </c>
      <c r="C75" s="78" t="str">
        <f ca="1">IFERROR(IF((VLOOKUP($E75,'Org List'!$AO$10:$AQ$190,3,FALSE))="","",(VLOOKUP($E75,'Org List'!$AO$10:$AQ$190,3,FALSE))),"")</f>
        <v>North West Region</v>
      </c>
      <c r="D75" s="93" t="str">
        <f ca="1">IFERROR(IF((VLOOKUP($E75,'Org List'!$AT$10:$AV$190,3,FALSE))="","",(VLOOKUP($E75,'Org List'!$AT$10:$AV$190,3,FALSE))),"")</f>
        <v>NHS England North East and Yorkshire (Cumbria And North East)</v>
      </c>
      <c r="E75" s="77" t="str">
        <f t="shared" ca="1" si="1"/>
        <v>E10000006</v>
      </c>
      <c r="F75" s="79" t="str">
        <f ca="1">IF(E75="","",VLOOKUP(E75,'Org List'!$J$9:$K$640,2,0))</f>
        <v>Cumbria</v>
      </c>
      <c r="G75" s="100">
        <f ca="1">IFERROR(IF((VLOOKUP($E75,'Adj NEA Backsheet'!$D$5:$CB$183,G$9,FALSE))="","",(VLOOKUP($E75,'Adj NEA Backsheet'!$D$5:$CB$183,G$9,FALSE))),"")</f>
        <v>2757.6800276541867</v>
      </c>
      <c r="H75" s="101">
        <f ca="1">IFERROR(IF((VLOOKUP($E75,'Adj NEA Backsheet'!$D$5:$CB$183,H$9,FALSE))="","",(VLOOKUP($E75,'Adj NEA Backsheet'!$D$5:$CB$183,H$9,FALSE))),"")</f>
        <v>2764.2777605380629</v>
      </c>
      <c r="I75" s="101">
        <f ca="1">IFERROR(IF((VLOOKUP($E75,'Adj NEA Backsheet'!$D$5:$CB$183,I$9,FALSE))="","",(VLOOKUP($E75,'Adj NEA Backsheet'!$D$5:$CB$183,I$9,FALSE))),"")</f>
        <v>2971.0441393231376</v>
      </c>
      <c r="J75" s="102">
        <f ca="1">IFERROR(IF((VLOOKUP($E75,'Adj NEA Backsheet'!$D$5:$CB$183,J$9,FALSE))="","",(VLOOKUP($E75,'Adj NEA Backsheet'!$D$5:$CB$183,J$9,FALSE))),"")</f>
        <v>2914.3063776135068</v>
      </c>
      <c r="K75" s="100">
        <f ca="1">IFERROR(IF((VLOOKUP($E75,'Adj NEA Backsheet'!$D$5:$CB$183,K$9,FALSE))="","",(VLOOKUP($E75,'Adj NEA Backsheet'!$D$5:$CB$183,K$9,FALSE))),"")</f>
        <v>2767.010090912318</v>
      </c>
      <c r="L75" s="101">
        <f ca="1">IFERROR(IF((VLOOKUP($E75,'Adj NEA Backsheet'!$D$5:$CB$183,L$9,FALSE))="","",(VLOOKUP($E75,'Adj NEA Backsheet'!$D$5:$CB$183,L$9,FALSE))),"")</f>
        <v>2707.6550730054814</v>
      </c>
      <c r="M75" s="101">
        <f ca="1">IFERROR(IF((VLOOKUP($E75,'Adj NEA Backsheet'!$D$5:$CB$183,M$9,FALSE))="","",(VLOOKUP($E75,'Adj NEA Backsheet'!$D$5:$CB$183,M$9,FALSE))),"")</f>
        <v>2947.5470270803635</v>
      </c>
      <c r="N75" s="103">
        <f ca="1">IFERROR(IF((VLOOKUP($E75,'Adj NEA Backsheet'!$D$5:$CB$183,N$9,FALSE))="","",(VLOOKUP($E75,'Adj NEA Backsheet'!$D$5:$CB$183,N$9,FALSE))),"")</f>
        <v>2816.8110546915345</v>
      </c>
      <c r="O75" s="151">
        <f ca="1">IFERROR(IF((VLOOKUP($E75,'Adj NEA Backsheet'!$D$5:$CB$183,O$9,FALSE))="","",(VLOOKUP($E75,'Adj NEA Backsheet'!$D$5:$CB$183,O$9,FALSE))),"")</f>
        <v>2921.4688446074879</v>
      </c>
      <c r="P75" s="102">
        <f ca="1">IFERROR(IF((VLOOKUP($E75,'Adj NEA Backsheet'!$D$5:$CB$183,P$9,FALSE))="","",(VLOOKUP($E75,'Adj NEA Backsheet'!$D$5:$CB$183,P$9,FALSE))),"")</f>
        <v>2809.0688478162219</v>
      </c>
      <c r="Q75" s="103">
        <f ca="1">IFERROR(IF((VLOOKUP($E75,'NEA Backsheet'!$D$5:$CB$183,Q$9,FALSE))="","",(VLOOKUP($E75,'NEA Backsheet'!$D$5:$CB$183,Q$9,FALSE))),"")</f>
        <v>3101.7556244798334</v>
      </c>
      <c r="R75" s="194">
        <f ca="1">IFERROR(IF((VLOOKUP($E75,'NEA Backsheet'!$D$5:$CB$183,R$9,FALSE))="","",(VLOOKUP($E75,'NEA Backsheet'!$D$5:$CB$183,R$9,FALSE))),"")</f>
        <v>2923.880513967375</v>
      </c>
    </row>
    <row r="76" spans="1:18" ht="15" customHeight="1" x14ac:dyDescent="0.3">
      <c r="A76" s="41">
        <v>62</v>
      </c>
      <c r="B76" s="77" t="str">
        <f ca="1">IFERROR(IF((VLOOKUP($E76,'Org List'!$AJ$10:$AL$190,3,FALSE))="","",(VLOOKUP($E76,'Org List'!$AJ$10:$AL$190,3,FALSE))),"")</f>
        <v>North East and Yorkshire Commissioning Region</v>
      </c>
      <c r="C76" s="78" t="str">
        <f ca="1">IFERROR(IF((VLOOKUP($E76,'Org List'!$AO$10:$AQ$190,3,FALSE))="","",(VLOOKUP($E76,'Org List'!$AO$10:$AQ$190,3,FALSE))),"")</f>
        <v>North East Region</v>
      </c>
      <c r="D76" s="93" t="str">
        <f ca="1">IFERROR(IF((VLOOKUP($E76,'Org List'!$AT$10:$AV$190,3,FALSE))="","",(VLOOKUP($E76,'Org List'!$AT$10:$AV$190,3,FALSE))),"")</f>
        <v>NHS England North East and Yorkshire (Cumbria And North East)</v>
      </c>
      <c r="E76" s="77" t="str">
        <f t="shared" ca="1" si="1"/>
        <v>E06000005</v>
      </c>
      <c r="F76" s="79" t="str">
        <f ca="1">IF(E76="","",VLOOKUP(E76,'Org List'!$J$9:$K$640,2,0))</f>
        <v>Darlington</v>
      </c>
      <c r="G76" s="100">
        <f ca="1">IFERROR(IF((VLOOKUP($E76,'Adj NEA Backsheet'!$D$5:$CB$183,G$9,FALSE))="","",(VLOOKUP($E76,'Adj NEA Backsheet'!$D$5:$CB$183,G$9,FALSE))),"")</f>
        <v>3064.2260113308025</v>
      </c>
      <c r="H76" s="101">
        <f ca="1">IFERROR(IF((VLOOKUP($E76,'Adj NEA Backsheet'!$D$5:$CB$183,H$9,FALSE))="","",(VLOOKUP($E76,'Adj NEA Backsheet'!$D$5:$CB$183,H$9,FALSE))),"")</f>
        <v>2915.0810292903616</v>
      </c>
      <c r="I76" s="101">
        <f ca="1">IFERROR(IF((VLOOKUP($E76,'Adj NEA Backsheet'!$D$5:$CB$183,I$9,FALSE))="","",(VLOOKUP($E76,'Adj NEA Backsheet'!$D$5:$CB$183,I$9,FALSE))),"")</f>
        <v>3222.2456067949329</v>
      </c>
      <c r="J76" s="102">
        <f ca="1">IFERROR(IF((VLOOKUP($E76,'Adj NEA Backsheet'!$D$5:$CB$183,J$9,FALSE))="","",(VLOOKUP($E76,'Adj NEA Backsheet'!$D$5:$CB$183,J$9,FALSE))),"")</f>
        <v>3244.5479595331972</v>
      </c>
      <c r="K76" s="100">
        <f ca="1">IFERROR(IF((VLOOKUP($E76,'Adj NEA Backsheet'!$D$5:$CB$183,K$9,FALSE))="","",(VLOOKUP($E76,'Adj NEA Backsheet'!$D$5:$CB$183,K$9,FALSE))),"")</f>
        <v>3110.5266473296119</v>
      </c>
      <c r="L76" s="101">
        <f ca="1">IFERROR(IF((VLOOKUP($E76,'Adj NEA Backsheet'!$D$5:$CB$183,L$9,FALSE))="","",(VLOOKUP($E76,'Adj NEA Backsheet'!$D$5:$CB$183,L$9,FALSE))),"")</f>
        <v>3082.6538830005143</v>
      </c>
      <c r="M76" s="101">
        <f ca="1">IFERROR(IF((VLOOKUP($E76,'Adj NEA Backsheet'!$D$5:$CB$183,M$9,FALSE))="","",(VLOOKUP($E76,'Adj NEA Backsheet'!$D$5:$CB$183,M$9,FALSE))),"")</f>
        <v>3306.3180035747187</v>
      </c>
      <c r="N76" s="103">
        <f ca="1">IFERROR(IF((VLOOKUP($E76,'Adj NEA Backsheet'!$D$5:$CB$183,N$9,FALSE))="","",(VLOOKUP($E76,'Adj NEA Backsheet'!$D$5:$CB$183,N$9,FALSE))),"")</f>
        <v>3134.9865593806298</v>
      </c>
      <c r="O76" s="151">
        <f ca="1">IFERROR(IF((VLOOKUP($E76,'Adj NEA Backsheet'!$D$5:$CB$183,O$9,FALSE))="","",(VLOOKUP($E76,'Adj NEA Backsheet'!$D$5:$CB$183,O$9,FALSE))),"")</f>
        <v>3072.3564977813571</v>
      </c>
      <c r="P76" s="102">
        <f ca="1">IFERROR(IF((VLOOKUP($E76,'Adj NEA Backsheet'!$D$5:$CB$183,P$9,FALSE))="","",(VLOOKUP($E76,'Adj NEA Backsheet'!$D$5:$CB$183,P$9,FALSE))),"")</f>
        <v>3048.1225304281975</v>
      </c>
      <c r="Q76" s="103">
        <f ca="1">IFERROR(IF((VLOOKUP($E76,'NEA Backsheet'!$D$5:$CB$183,Q$9,FALSE))="","",(VLOOKUP($E76,'NEA Backsheet'!$D$5:$CB$183,Q$9,FALSE))),"")</f>
        <v>3386.8417546752407</v>
      </c>
      <c r="R76" s="194">
        <f ca="1">IFERROR(IF((VLOOKUP($E76,'NEA Backsheet'!$D$5:$CB$183,R$9,FALSE))="","",(VLOOKUP($E76,'NEA Backsheet'!$D$5:$CB$183,R$9,FALSE))),"")</f>
        <v>3367.7849683278964</v>
      </c>
    </row>
    <row r="77" spans="1:18" ht="15" customHeight="1" x14ac:dyDescent="0.3">
      <c r="A77" s="41">
        <v>63</v>
      </c>
      <c r="B77" s="77" t="str">
        <f ca="1">IFERROR(IF((VLOOKUP($E77,'Org List'!$AJ$10:$AL$190,3,FALSE))="","",(VLOOKUP($E77,'Org List'!$AJ$10:$AL$190,3,FALSE))),"")</f>
        <v>Midlands Commissioning Region</v>
      </c>
      <c r="C77" s="78" t="str">
        <f ca="1">IFERROR(IF((VLOOKUP($E77,'Org List'!$AO$10:$AQ$190,3,FALSE))="","",(VLOOKUP($E77,'Org List'!$AO$10:$AQ$190,3,FALSE))),"")</f>
        <v>East Midlands Region</v>
      </c>
      <c r="D77" s="93" t="str">
        <f ca="1">IFERROR(IF((VLOOKUP($E77,'Org List'!$AT$10:$AV$190,3,FALSE))="","",(VLOOKUP($E77,'Org List'!$AT$10:$AV$190,3,FALSE))),"")</f>
        <v>NHS England Midlands (North Midlands)</v>
      </c>
      <c r="E77" s="77" t="str">
        <f t="shared" ca="1" si="1"/>
        <v>E06000015</v>
      </c>
      <c r="F77" s="79" t="str">
        <f ca="1">IF(E77="","",VLOOKUP(E77,'Org List'!$J$9:$K$640,2,0))</f>
        <v>Derby</v>
      </c>
      <c r="G77" s="100">
        <f ca="1">IFERROR(IF((VLOOKUP($E77,'Adj NEA Backsheet'!$D$5:$CB$183,G$9,FALSE))="","",(VLOOKUP($E77,'Adj NEA Backsheet'!$D$5:$CB$183,G$9,FALSE))),"")</f>
        <v>2513.8336166437016</v>
      </c>
      <c r="H77" s="101">
        <f ca="1">IFERROR(IF((VLOOKUP($E77,'Adj NEA Backsheet'!$D$5:$CB$183,H$9,FALSE))="","",(VLOOKUP($E77,'Adj NEA Backsheet'!$D$5:$CB$183,H$9,FALSE))),"")</f>
        <v>2470.411083993698</v>
      </c>
      <c r="I77" s="101">
        <f ca="1">IFERROR(IF((VLOOKUP($E77,'Adj NEA Backsheet'!$D$5:$CB$183,I$9,FALSE))="","",(VLOOKUP($E77,'Adj NEA Backsheet'!$D$5:$CB$183,I$9,FALSE))),"")</f>
        <v>2591.5268477080576</v>
      </c>
      <c r="J77" s="102">
        <f ca="1">IFERROR(IF((VLOOKUP($E77,'Adj NEA Backsheet'!$D$5:$CB$183,J$9,FALSE))="","",(VLOOKUP($E77,'Adj NEA Backsheet'!$D$5:$CB$183,J$9,FALSE))),"")</f>
        <v>2563.3384670699329</v>
      </c>
      <c r="K77" s="100">
        <f ca="1">IFERROR(IF((VLOOKUP($E77,'Adj NEA Backsheet'!$D$5:$CB$183,K$9,FALSE))="","",(VLOOKUP($E77,'Adj NEA Backsheet'!$D$5:$CB$183,K$9,FALSE))),"")</f>
        <v>2594.4478816031956</v>
      </c>
      <c r="L77" s="101">
        <f ca="1">IFERROR(IF((VLOOKUP($E77,'Adj NEA Backsheet'!$D$5:$CB$183,L$9,FALSE))="","",(VLOOKUP($E77,'Adj NEA Backsheet'!$D$5:$CB$183,L$9,FALSE))),"")</f>
        <v>2574.1591329945463</v>
      </c>
      <c r="M77" s="101">
        <f ca="1">IFERROR(IF((VLOOKUP($E77,'Adj NEA Backsheet'!$D$5:$CB$183,M$9,FALSE))="","",(VLOOKUP($E77,'Adj NEA Backsheet'!$D$5:$CB$183,M$9,FALSE))),"")</f>
        <v>2663.0431745181527</v>
      </c>
      <c r="N77" s="103">
        <f ca="1">IFERROR(IF((VLOOKUP($E77,'Adj NEA Backsheet'!$D$5:$CB$183,N$9,FALSE))="","",(VLOOKUP($E77,'Adj NEA Backsheet'!$D$5:$CB$183,N$9,FALSE))),"")</f>
        <v>2650.3393399197985</v>
      </c>
      <c r="O77" s="151">
        <f ca="1">IFERROR(IF((VLOOKUP($E77,'Adj NEA Backsheet'!$D$5:$CB$183,O$9,FALSE))="","",(VLOOKUP($E77,'Adj NEA Backsheet'!$D$5:$CB$183,O$9,FALSE))),"")</f>
        <v>2477.3528182047044</v>
      </c>
      <c r="P77" s="102">
        <f ca="1">IFERROR(IF((VLOOKUP($E77,'Adj NEA Backsheet'!$D$5:$CB$183,P$9,FALSE))="","",(VLOOKUP($E77,'Adj NEA Backsheet'!$D$5:$CB$183,P$9,FALSE))),"")</f>
        <v>2482.956377344236</v>
      </c>
      <c r="Q77" s="103">
        <f ca="1">IFERROR(IF((VLOOKUP($E77,'NEA Backsheet'!$D$5:$CB$183,Q$9,FALSE))="","",(VLOOKUP($E77,'NEA Backsheet'!$D$5:$CB$183,Q$9,FALSE))),"")</f>
        <v>2647.3918541629096</v>
      </c>
      <c r="R77" s="194">
        <f ca="1">IFERROR(IF((VLOOKUP($E77,'NEA Backsheet'!$D$5:$CB$183,R$9,FALSE))="","",(VLOOKUP($E77,'NEA Backsheet'!$D$5:$CB$183,R$9,FALSE))),"")</f>
        <v>2587.8494759126929</v>
      </c>
    </row>
    <row r="78" spans="1:18" ht="15" customHeight="1" x14ac:dyDescent="0.3">
      <c r="A78" s="41">
        <v>64</v>
      </c>
      <c r="B78" s="77" t="str">
        <f ca="1">IFERROR(IF((VLOOKUP($E78,'Org List'!$AJ$10:$AL$190,3,FALSE))="","",(VLOOKUP($E78,'Org List'!$AJ$10:$AL$190,3,FALSE))),"")</f>
        <v>Midlands Commissioning Region</v>
      </c>
      <c r="C78" s="78" t="str">
        <f ca="1">IFERROR(IF((VLOOKUP($E78,'Org List'!$AO$10:$AQ$190,3,FALSE))="","",(VLOOKUP($E78,'Org List'!$AO$10:$AQ$190,3,FALSE))),"")</f>
        <v>East Midlands Region</v>
      </c>
      <c r="D78" s="93" t="str">
        <f ca="1">IFERROR(IF((VLOOKUP($E78,'Org List'!$AT$10:$AV$190,3,FALSE))="","",(VLOOKUP($E78,'Org List'!$AT$10:$AV$190,3,FALSE))),"")</f>
        <v>NHS England Midlands (North Midlands)</v>
      </c>
      <c r="E78" s="77" t="str">
        <f t="shared" ref="E78:E109" ca="1" si="2">IF($A78&gt;$U$5-1,"",INDIRECT("'Comms by AT'!D"&amp;$A78+$U$4))</f>
        <v>E10000007</v>
      </c>
      <c r="F78" s="79" t="str">
        <f ca="1">IF(E78="","",VLOOKUP(E78,'Org List'!$J$9:$K$640,2,0))</f>
        <v>Derbyshire</v>
      </c>
      <c r="G78" s="100">
        <f ca="1">IFERROR(IF((VLOOKUP($E78,'Adj NEA Backsheet'!$D$5:$CB$183,G$9,FALSE))="","",(VLOOKUP($E78,'Adj NEA Backsheet'!$D$5:$CB$183,G$9,FALSE))),"")</f>
        <v>2690.8612417757854</v>
      </c>
      <c r="H78" s="101">
        <f ca="1">IFERROR(IF((VLOOKUP($E78,'Adj NEA Backsheet'!$D$5:$CB$183,H$9,FALSE))="","",(VLOOKUP($E78,'Adj NEA Backsheet'!$D$5:$CB$183,H$9,FALSE))),"")</f>
        <v>2683.2716602977025</v>
      </c>
      <c r="I78" s="101">
        <f ca="1">IFERROR(IF((VLOOKUP($E78,'Adj NEA Backsheet'!$D$5:$CB$183,I$9,FALSE))="","",(VLOOKUP($E78,'Adj NEA Backsheet'!$D$5:$CB$183,I$9,FALSE))),"")</f>
        <v>2843.4260943828076</v>
      </c>
      <c r="J78" s="102">
        <f ca="1">IFERROR(IF((VLOOKUP($E78,'Adj NEA Backsheet'!$D$5:$CB$183,J$9,FALSE))="","",(VLOOKUP($E78,'Adj NEA Backsheet'!$D$5:$CB$183,J$9,FALSE))),"")</f>
        <v>2827.8558508301608</v>
      </c>
      <c r="K78" s="100">
        <f ca="1">IFERROR(IF((VLOOKUP($E78,'Adj NEA Backsheet'!$D$5:$CB$183,K$9,FALSE))="","",(VLOOKUP($E78,'Adj NEA Backsheet'!$D$5:$CB$183,K$9,FALSE))),"")</f>
        <v>2856.8084344273179</v>
      </c>
      <c r="L78" s="101">
        <f ca="1">IFERROR(IF((VLOOKUP($E78,'Adj NEA Backsheet'!$D$5:$CB$183,L$9,FALSE))="","",(VLOOKUP($E78,'Adj NEA Backsheet'!$D$5:$CB$183,L$9,FALSE))),"")</f>
        <v>2811.7533065309904</v>
      </c>
      <c r="M78" s="101">
        <f ca="1">IFERROR(IF((VLOOKUP($E78,'Adj NEA Backsheet'!$D$5:$CB$183,M$9,FALSE))="","",(VLOOKUP($E78,'Adj NEA Backsheet'!$D$5:$CB$183,M$9,FALSE))),"")</f>
        <v>2920.1712815810079</v>
      </c>
      <c r="N78" s="103">
        <f ca="1">IFERROR(IF((VLOOKUP($E78,'Adj NEA Backsheet'!$D$5:$CB$183,N$9,FALSE))="","",(VLOOKUP($E78,'Adj NEA Backsheet'!$D$5:$CB$183,N$9,FALSE))),"")</f>
        <v>2914.5836720096577</v>
      </c>
      <c r="O78" s="151">
        <f ca="1">IFERROR(IF((VLOOKUP($E78,'Adj NEA Backsheet'!$D$5:$CB$183,O$9,FALSE))="","",(VLOOKUP($E78,'Adj NEA Backsheet'!$D$5:$CB$183,O$9,FALSE))),"")</f>
        <v>2724.0561981488395</v>
      </c>
      <c r="P78" s="102">
        <f ca="1">IFERROR(IF((VLOOKUP($E78,'Adj NEA Backsheet'!$D$5:$CB$183,P$9,FALSE))="","",(VLOOKUP($E78,'Adj NEA Backsheet'!$D$5:$CB$183,P$9,FALSE))),"")</f>
        <v>2780.8720340817304</v>
      </c>
      <c r="Q78" s="103">
        <f ca="1">IFERROR(IF((VLOOKUP($E78,'NEA Backsheet'!$D$5:$CB$183,Q$9,FALSE))="","",(VLOOKUP($E78,'NEA Backsheet'!$D$5:$CB$183,Q$9,FALSE))),"")</f>
        <v>2928.1070577602154</v>
      </c>
      <c r="R78" s="194">
        <f ca="1">IFERROR(IF((VLOOKUP($E78,'NEA Backsheet'!$D$5:$CB$183,R$9,FALSE))="","",(VLOOKUP($E78,'NEA Backsheet'!$D$5:$CB$183,R$9,FALSE))),"")</f>
        <v>2857.8315599560765</v>
      </c>
    </row>
    <row r="79" spans="1:18" ht="15" customHeight="1" x14ac:dyDescent="0.3">
      <c r="A79" s="41">
        <v>65</v>
      </c>
      <c r="B79" s="77" t="str">
        <f ca="1">IFERROR(IF((VLOOKUP($E79,'Org List'!$AJ$10:$AL$190,3,FALSE))="","",(VLOOKUP($E79,'Org List'!$AJ$10:$AL$190,3,FALSE))),"")</f>
        <v>South West England Commissioning Region</v>
      </c>
      <c r="C79" s="78" t="str">
        <f ca="1">IFERROR(IF((VLOOKUP($E79,'Org List'!$AO$10:$AQ$190,3,FALSE))="","",(VLOOKUP($E79,'Org List'!$AO$10:$AQ$190,3,FALSE))),"")</f>
        <v>South West Region</v>
      </c>
      <c r="D79" s="93" t="str">
        <f ca="1">IFERROR(IF((VLOOKUP($E79,'Org List'!$AT$10:$AV$190,3,FALSE))="","",(VLOOKUP($E79,'Org List'!$AT$10:$AV$190,3,FALSE))),"")</f>
        <v>NHS England South West (South West South)</v>
      </c>
      <c r="E79" s="77" t="str">
        <f t="shared" ca="1" si="2"/>
        <v>E10000008</v>
      </c>
      <c r="F79" s="79" t="str">
        <f ca="1">IF(E79="","",VLOOKUP(E79,'Org List'!$J$9:$K$640,2,0))</f>
        <v>Devon</v>
      </c>
      <c r="G79" s="100">
        <f ca="1">IFERROR(IF((VLOOKUP($E79,'Adj NEA Backsheet'!$D$5:$CB$183,G$9,FALSE))="","",(VLOOKUP($E79,'Adj NEA Backsheet'!$D$5:$CB$183,G$9,FALSE))),"")</f>
        <v>2633.3855600397064</v>
      </c>
      <c r="H79" s="101">
        <f ca="1">IFERROR(IF((VLOOKUP($E79,'Adj NEA Backsheet'!$D$5:$CB$183,H$9,FALSE))="","",(VLOOKUP($E79,'Adj NEA Backsheet'!$D$5:$CB$183,H$9,FALSE))),"")</f>
        <v>2620.8454803841037</v>
      </c>
      <c r="I79" s="101">
        <f ca="1">IFERROR(IF((VLOOKUP($E79,'Adj NEA Backsheet'!$D$5:$CB$183,I$9,FALSE))="","",(VLOOKUP($E79,'Adj NEA Backsheet'!$D$5:$CB$183,I$9,FALSE))),"")</f>
        <v>2825.3966372798391</v>
      </c>
      <c r="J79" s="102">
        <f ca="1">IFERROR(IF((VLOOKUP($E79,'Adj NEA Backsheet'!$D$5:$CB$183,J$9,FALSE))="","",(VLOOKUP($E79,'Adj NEA Backsheet'!$D$5:$CB$183,J$9,FALSE))),"")</f>
        <v>2746.4555664088612</v>
      </c>
      <c r="K79" s="100">
        <f ca="1">IFERROR(IF((VLOOKUP($E79,'Adj NEA Backsheet'!$D$5:$CB$183,K$9,FALSE))="","",(VLOOKUP($E79,'Adj NEA Backsheet'!$D$5:$CB$183,K$9,FALSE))),"")</f>
        <v>2770.9305526777066</v>
      </c>
      <c r="L79" s="101">
        <f ca="1">IFERROR(IF((VLOOKUP($E79,'Adj NEA Backsheet'!$D$5:$CB$183,L$9,FALSE))="","",(VLOOKUP($E79,'Adj NEA Backsheet'!$D$5:$CB$183,L$9,FALSE))),"")</f>
        <v>2755.5197570497526</v>
      </c>
      <c r="M79" s="101">
        <f ca="1">IFERROR(IF((VLOOKUP($E79,'Adj NEA Backsheet'!$D$5:$CB$183,M$9,FALSE))="","",(VLOOKUP($E79,'Adj NEA Backsheet'!$D$5:$CB$183,M$9,FALSE))),"")</f>
        <v>2895.0257835426478</v>
      </c>
      <c r="N79" s="103">
        <f ca="1">IFERROR(IF((VLOOKUP($E79,'Adj NEA Backsheet'!$D$5:$CB$183,N$9,FALSE))="","",(VLOOKUP($E79,'Adj NEA Backsheet'!$D$5:$CB$183,N$9,FALSE))),"")</f>
        <v>2851.5496547900411</v>
      </c>
      <c r="O79" s="151">
        <f ca="1">IFERROR(IF((VLOOKUP($E79,'Adj NEA Backsheet'!$D$5:$CB$183,O$9,FALSE))="","",(VLOOKUP($E79,'Adj NEA Backsheet'!$D$5:$CB$183,O$9,FALSE))),"")</f>
        <v>2735.7697837153501</v>
      </c>
      <c r="P79" s="102">
        <f ca="1">IFERROR(IF((VLOOKUP($E79,'Adj NEA Backsheet'!$D$5:$CB$183,P$9,FALSE))="","",(VLOOKUP($E79,'Adj NEA Backsheet'!$D$5:$CB$183,P$9,FALSE))),"")</f>
        <v>2645.8298098627679</v>
      </c>
      <c r="Q79" s="103">
        <f ca="1">IFERROR(IF((VLOOKUP($E79,'NEA Backsheet'!$D$5:$CB$183,Q$9,FALSE))="","",(VLOOKUP($E79,'NEA Backsheet'!$D$5:$CB$183,Q$9,FALSE))),"")</f>
        <v>2849.7887958305009</v>
      </c>
      <c r="R79" s="194">
        <f ca="1">IFERROR(IF((VLOOKUP($E79,'NEA Backsheet'!$D$5:$CB$183,R$9,FALSE))="","",(VLOOKUP($E79,'NEA Backsheet'!$D$5:$CB$183,R$9,FALSE))),"")</f>
        <v>2760.2899584082329</v>
      </c>
    </row>
    <row r="80" spans="1:18" ht="15" customHeight="1" x14ac:dyDescent="0.3">
      <c r="A80" s="41">
        <v>66</v>
      </c>
      <c r="B80" s="77" t="str">
        <f ca="1">IFERROR(IF((VLOOKUP($E80,'Org List'!$AJ$10:$AL$190,3,FALSE))="","",(VLOOKUP($E80,'Org List'!$AJ$10:$AL$190,3,FALSE))),"")</f>
        <v>North East and Yorkshire Commissioning Region</v>
      </c>
      <c r="C80" s="78" t="str">
        <f ca="1">IFERROR(IF((VLOOKUP($E80,'Org List'!$AO$10:$AQ$190,3,FALSE))="","",(VLOOKUP($E80,'Org List'!$AO$10:$AQ$190,3,FALSE))),"")</f>
        <v>Yorkshire and The Humber Region</v>
      </c>
      <c r="D80" s="93" t="str">
        <f ca="1">IFERROR(IF((VLOOKUP($E80,'Org List'!$AT$10:$AV$190,3,FALSE))="","",(VLOOKUP($E80,'Org List'!$AT$10:$AV$190,3,FALSE))),"")</f>
        <v>NHS England North East and Yokrshire (Yorkshire And Humber)</v>
      </c>
      <c r="E80" s="77" t="str">
        <f t="shared" ca="1" si="2"/>
        <v>E08000017</v>
      </c>
      <c r="F80" s="79" t="str">
        <f ca="1">IF(E80="","",VLOOKUP(E80,'Org List'!$J$9:$K$640,2,0))</f>
        <v>Doncaster</v>
      </c>
      <c r="G80" s="100">
        <f ca="1">IFERROR(IF((VLOOKUP($E80,'Adj NEA Backsheet'!$D$5:$CB$183,G$9,FALSE))="","",(VLOOKUP($E80,'Adj NEA Backsheet'!$D$5:$CB$183,G$9,FALSE))),"")</f>
        <v>3038.1573960540327</v>
      </c>
      <c r="H80" s="101">
        <f ca="1">IFERROR(IF((VLOOKUP($E80,'Adj NEA Backsheet'!$D$5:$CB$183,H$9,FALSE))="","",(VLOOKUP($E80,'Adj NEA Backsheet'!$D$5:$CB$183,H$9,FALSE))),"")</f>
        <v>3059.7223319462992</v>
      </c>
      <c r="I80" s="101">
        <f ca="1">IFERROR(IF((VLOOKUP($E80,'Adj NEA Backsheet'!$D$5:$CB$183,I$9,FALSE))="","",(VLOOKUP($E80,'Adj NEA Backsheet'!$D$5:$CB$183,I$9,FALSE))),"")</f>
        <v>3035.9354195536694</v>
      </c>
      <c r="J80" s="102">
        <f ca="1">IFERROR(IF((VLOOKUP($E80,'Adj NEA Backsheet'!$D$5:$CB$183,J$9,FALSE))="","",(VLOOKUP($E80,'Adj NEA Backsheet'!$D$5:$CB$183,J$9,FALSE))),"")</f>
        <v>3162.9638974749359</v>
      </c>
      <c r="K80" s="100">
        <f ca="1">IFERROR(IF((VLOOKUP($E80,'Adj NEA Backsheet'!$D$5:$CB$183,K$9,FALSE))="","",(VLOOKUP($E80,'Adj NEA Backsheet'!$D$5:$CB$183,K$9,FALSE))),"")</f>
        <v>2973.5162180105435</v>
      </c>
      <c r="L80" s="101">
        <f ca="1">IFERROR(IF((VLOOKUP($E80,'Adj NEA Backsheet'!$D$5:$CB$183,L$9,FALSE))="","",(VLOOKUP($E80,'Adj NEA Backsheet'!$D$5:$CB$183,L$9,FALSE))),"")</f>
        <v>3011.9550396187897</v>
      </c>
      <c r="M80" s="101">
        <f ca="1">IFERROR(IF((VLOOKUP($E80,'Adj NEA Backsheet'!$D$5:$CB$183,M$9,FALSE))="","",(VLOOKUP($E80,'Adj NEA Backsheet'!$D$5:$CB$183,M$9,FALSE))),"")</f>
        <v>3056.8724287584723</v>
      </c>
      <c r="N80" s="103">
        <f ca="1">IFERROR(IF((VLOOKUP($E80,'Adj NEA Backsheet'!$D$5:$CB$183,N$9,FALSE))="","",(VLOOKUP($E80,'Adj NEA Backsheet'!$D$5:$CB$183,N$9,FALSE))),"")</f>
        <v>3348.7190994526827</v>
      </c>
      <c r="O80" s="151">
        <f ca="1">IFERROR(IF((VLOOKUP($E80,'Adj NEA Backsheet'!$D$5:$CB$183,O$9,FALSE))="","",(VLOOKUP($E80,'Adj NEA Backsheet'!$D$5:$CB$183,O$9,FALSE))),"")</f>
        <v>3004.6730904319161</v>
      </c>
      <c r="P80" s="102">
        <f ca="1">IFERROR(IF((VLOOKUP($E80,'Adj NEA Backsheet'!$D$5:$CB$183,P$9,FALSE))="","",(VLOOKUP($E80,'Adj NEA Backsheet'!$D$5:$CB$183,P$9,FALSE))),"")</f>
        <v>3031.3262744407775</v>
      </c>
      <c r="Q80" s="103">
        <f ca="1">IFERROR(IF((VLOOKUP($E80,'NEA Backsheet'!$D$5:$CB$183,Q$9,FALSE))="","",(VLOOKUP($E80,'NEA Backsheet'!$D$5:$CB$183,Q$9,FALSE))),"")</f>
        <v>3111.0750206713301</v>
      </c>
      <c r="R80" s="194">
        <f ca="1">IFERROR(IF((VLOOKUP($E80,'NEA Backsheet'!$D$5:$CB$183,R$9,FALSE))="","",(VLOOKUP($E80,'NEA Backsheet'!$D$5:$CB$183,R$9,FALSE))),"")</f>
        <v>2985.3009762367615</v>
      </c>
    </row>
    <row r="81" spans="1:18" ht="15" customHeight="1" x14ac:dyDescent="0.3">
      <c r="A81" s="41">
        <v>67</v>
      </c>
      <c r="B81" s="77" t="str">
        <f ca="1">IFERROR(IF((VLOOKUP($E81,'Org List'!$AJ$10:$AL$190,3,FALSE))="","",(VLOOKUP($E81,'Org List'!$AJ$10:$AL$190,3,FALSE))),"")</f>
        <v>South West England Commissioning Region</v>
      </c>
      <c r="C81" s="78" t="str">
        <f ca="1">IFERROR(IF((VLOOKUP($E81,'Org List'!$AO$10:$AQ$190,3,FALSE))="","",(VLOOKUP($E81,'Org List'!$AO$10:$AQ$190,3,FALSE))),"")</f>
        <v>South West Region</v>
      </c>
      <c r="D81" s="93" t="str">
        <f ca="1">IFERROR(IF((VLOOKUP($E81,'Org List'!$AT$10:$AV$190,3,FALSE))="","",(VLOOKUP($E81,'Org List'!$AT$10:$AV$190,3,FALSE))),"")</f>
        <v>NHS England South West (South West South)</v>
      </c>
      <c r="E81" s="77" t="str">
        <f t="shared" ca="1" si="2"/>
        <v>E06000059</v>
      </c>
      <c r="F81" s="79" t="str">
        <f ca="1">IF(E81="","",VLOOKUP(E81,'Org List'!$J$9:$K$640,2,0))</f>
        <v>Dorset</v>
      </c>
      <c r="G81" s="100" t="str">
        <f ca="1">IFERROR(IF((VLOOKUP($E81,'Adj NEA Backsheet'!$D$5:$CB$183,G$9,FALSE))="","",(VLOOKUP($E81,'Adj NEA Backsheet'!$D$5:$CB$183,G$9,FALSE))),"")</f>
        <v/>
      </c>
      <c r="H81" s="101" t="str">
        <f ca="1">IFERROR(IF((VLOOKUP($E81,'Adj NEA Backsheet'!$D$5:$CB$183,H$9,FALSE))="","",(VLOOKUP($E81,'Adj NEA Backsheet'!$D$5:$CB$183,H$9,FALSE))),"")</f>
        <v/>
      </c>
      <c r="I81" s="101" t="str">
        <f ca="1">IFERROR(IF((VLOOKUP($E81,'Adj NEA Backsheet'!$D$5:$CB$183,I$9,FALSE))="","",(VLOOKUP($E81,'Adj NEA Backsheet'!$D$5:$CB$183,I$9,FALSE))),"")</f>
        <v/>
      </c>
      <c r="J81" s="102" t="str">
        <f ca="1">IFERROR(IF((VLOOKUP($E81,'Adj NEA Backsheet'!$D$5:$CB$183,J$9,FALSE))="","",(VLOOKUP($E81,'Adj NEA Backsheet'!$D$5:$CB$183,J$9,FALSE))),"")</f>
        <v/>
      </c>
      <c r="K81" s="100" t="str">
        <f ca="1">IFERROR(IF((VLOOKUP($E81,'Adj NEA Backsheet'!$D$5:$CB$183,K$9,FALSE))="","",(VLOOKUP($E81,'Adj NEA Backsheet'!$D$5:$CB$183,K$9,FALSE))),"")</f>
        <v/>
      </c>
      <c r="L81" s="101" t="str">
        <f ca="1">IFERROR(IF((VLOOKUP($E81,'Adj NEA Backsheet'!$D$5:$CB$183,L$9,FALSE))="","",(VLOOKUP($E81,'Adj NEA Backsheet'!$D$5:$CB$183,L$9,FALSE))),"")</f>
        <v/>
      </c>
      <c r="M81" s="101" t="str">
        <f ca="1">IFERROR(IF((VLOOKUP($E81,'Adj NEA Backsheet'!$D$5:$CB$183,M$9,FALSE))="","",(VLOOKUP($E81,'Adj NEA Backsheet'!$D$5:$CB$183,M$9,FALSE))),"")</f>
        <v/>
      </c>
      <c r="N81" s="103" t="str">
        <f ca="1">IFERROR(IF((VLOOKUP($E81,'Adj NEA Backsheet'!$D$5:$CB$183,N$9,FALSE))="","",(VLOOKUP($E81,'Adj NEA Backsheet'!$D$5:$CB$183,N$9,FALSE))),"")</f>
        <v/>
      </c>
      <c r="O81" s="151" t="str">
        <f ca="1">IFERROR(IF((VLOOKUP($E81,'Adj NEA Backsheet'!$D$5:$CB$183,O$9,FALSE))="","",(VLOOKUP($E81,'Adj NEA Backsheet'!$D$5:$CB$183,O$9,FALSE))),"")</f>
        <v/>
      </c>
      <c r="P81" s="102" t="str">
        <f ca="1">IFERROR(IF((VLOOKUP($E81,'Adj NEA Backsheet'!$D$5:$CB$183,P$9,FALSE))="","",(VLOOKUP($E81,'Adj NEA Backsheet'!$D$5:$CB$183,P$9,FALSE))),"")</f>
        <v/>
      </c>
      <c r="Q81" s="103" t="str">
        <f ca="1">IFERROR(IF((VLOOKUP($E81,'NEA Backsheet'!$D$5:$CB$183,Q$9,FALSE))="","",(VLOOKUP($E81,'NEA Backsheet'!$D$5:$CB$183,Q$9,FALSE))),"")</f>
        <v/>
      </c>
      <c r="R81" s="194" t="str">
        <f ca="1">IFERROR(IF((VLOOKUP($E81,'NEA Backsheet'!$D$5:$CB$183,R$9,FALSE))="","",(VLOOKUP($E81,'NEA Backsheet'!$D$5:$CB$183,R$9,FALSE))),"")</f>
        <v/>
      </c>
    </row>
    <row r="82" spans="1:18" ht="15" customHeight="1" x14ac:dyDescent="0.3">
      <c r="A82" s="41">
        <v>68</v>
      </c>
      <c r="B82" s="77" t="str">
        <f ca="1">IFERROR(IF((VLOOKUP($E82,'Org List'!$AJ$10:$AL$190,3,FALSE))="","",(VLOOKUP($E82,'Org List'!$AJ$10:$AL$190,3,FALSE))),"")</f>
        <v>Midlands Commissioning Region</v>
      </c>
      <c r="C82" s="78" t="str">
        <f ca="1">IFERROR(IF((VLOOKUP($E82,'Org List'!$AO$10:$AQ$190,3,FALSE))="","",(VLOOKUP($E82,'Org List'!$AO$10:$AQ$190,3,FALSE))),"")</f>
        <v>West Midlands Region</v>
      </c>
      <c r="D82" s="93" t="str">
        <f ca="1">IFERROR(IF((VLOOKUP($E82,'Org List'!$AT$10:$AV$190,3,FALSE))="","",(VLOOKUP($E82,'Org List'!$AT$10:$AV$190,3,FALSE))),"")</f>
        <v>NHS England Midlands (West Midlands)</v>
      </c>
      <c r="E82" s="77" t="str">
        <f t="shared" ca="1" si="2"/>
        <v>E08000027</v>
      </c>
      <c r="F82" s="79" t="str">
        <f ca="1">IF(E82="","",VLOOKUP(E82,'Org List'!$J$9:$K$640,2,0))</f>
        <v>Dudley</v>
      </c>
      <c r="G82" s="100">
        <f ca="1">IFERROR(IF((VLOOKUP($E82,'Adj NEA Backsheet'!$D$5:$CB$183,G$9,FALSE))="","",(VLOOKUP($E82,'Adj NEA Backsheet'!$D$5:$CB$183,G$9,FALSE))),"")</f>
        <v>3416.929436834982</v>
      </c>
      <c r="H82" s="101">
        <f ca="1">IFERROR(IF((VLOOKUP($E82,'Adj NEA Backsheet'!$D$5:$CB$183,H$9,FALSE))="","",(VLOOKUP($E82,'Adj NEA Backsheet'!$D$5:$CB$183,H$9,FALSE))),"")</f>
        <v>3109.1472674377587</v>
      </c>
      <c r="I82" s="101">
        <f ca="1">IFERROR(IF((VLOOKUP($E82,'Adj NEA Backsheet'!$D$5:$CB$183,I$9,FALSE))="","",(VLOOKUP($E82,'Adj NEA Backsheet'!$D$5:$CB$183,I$9,FALSE))),"")</f>
        <v>2531.6714010637888</v>
      </c>
      <c r="J82" s="102">
        <f ca="1">IFERROR(IF((VLOOKUP($E82,'Adj NEA Backsheet'!$D$5:$CB$183,J$9,FALSE))="","",(VLOOKUP($E82,'Adj NEA Backsheet'!$D$5:$CB$183,J$9,FALSE))),"")</f>
        <v>2444.6422499662244</v>
      </c>
      <c r="K82" s="100">
        <f ca="1">IFERROR(IF((VLOOKUP($E82,'Adj NEA Backsheet'!$D$5:$CB$183,K$9,FALSE))="","",(VLOOKUP($E82,'Adj NEA Backsheet'!$D$5:$CB$183,K$9,FALSE))),"")</f>
        <v>2708.255183061483</v>
      </c>
      <c r="L82" s="101">
        <f ca="1">IFERROR(IF((VLOOKUP($E82,'Adj NEA Backsheet'!$D$5:$CB$183,L$9,FALSE))="","",(VLOOKUP($E82,'Adj NEA Backsheet'!$D$5:$CB$183,L$9,FALSE))),"")</f>
        <v>2703.3710936997813</v>
      </c>
      <c r="M82" s="101">
        <f ca="1">IFERROR(IF((VLOOKUP($E82,'Adj NEA Backsheet'!$D$5:$CB$183,M$9,FALSE))="","",(VLOOKUP($E82,'Adj NEA Backsheet'!$D$5:$CB$183,M$9,FALSE))),"")</f>
        <v>2720.750092261379</v>
      </c>
      <c r="N82" s="103">
        <f ca="1">IFERROR(IF((VLOOKUP($E82,'Adj NEA Backsheet'!$D$5:$CB$183,N$9,FALSE))="","",(VLOOKUP($E82,'Adj NEA Backsheet'!$D$5:$CB$183,N$9,FALSE))),"")</f>
        <v>2630.7128740921103</v>
      </c>
      <c r="O82" s="151">
        <f ca="1">IFERROR(IF((VLOOKUP($E82,'Adj NEA Backsheet'!$D$5:$CB$183,O$9,FALSE))="","",(VLOOKUP($E82,'Adj NEA Backsheet'!$D$5:$CB$183,O$9,FALSE))),"")</f>
        <v>2467.6169971188369</v>
      </c>
      <c r="P82" s="102">
        <f ca="1">IFERROR(IF((VLOOKUP($E82,'Adj NEA Backsheet'!$D$5:$CB$183,P$9,FALSE))="","",(VLOOKUP($E82,'Adj NEA Backsheet'!$D$5:$CB$183,P$9,FALSE))),"")</f>
        <v>2580.9340862686154</v>
      </c>
      <c r="Q82" s="103">
        <f ca="1">IFERROR(IF((VLOOKUP($E82,'NEA Backsheet'!$D$5:$CB$183,Q$9,FALSE))="","",(VLOOKUP($E82,'NEA Backsheet'!$D$5:$CB$183,Q$9,FALSE))),"")</f>
        <v>2665.9423132424149</v>
      </c>
      <c r="R82" s="194">
        <f ca="1">IFERROR(IF((VLOOKUP($E82,'NEA Backsheet'!$D$5:$CB$183,R$9,FALSE))="","",(VLOOKUP($E82,'NEA Backsheet'!$D$5:$CB$183,R$9,FALSE))),"")</f>
        <v>2511.8178876260695</v>
      </c>
    </row>
    <row r="83" spans="1:18" ht="15" customHeight="1" x14ac:dyDescent="0.3">
      <c r="A83" s="41">
        <v>69</v>
      </c>
      <c r="B83" s="77" t="str">
        <f ca="1">IFERROR(IF((VLOOKUP($E83,'Org List'!$AJ$10:$AL$190,3,FALSE))="","",(VLOOKUP($E83,'Org List'!$AJ$10:$AL$190,3,FALSE))),"")</f>
        <v>London Commissioning Region</v>
      </c>
      <c r="C83" s="78" t="str">
        <f ca="1">IFERROR(IF((VLOOKUP($E83,'Org List'!$AO$10:$AQ$190,3,FALSE))="","",(VLOOKUP($E83,'Org List'!$AO$10:$AQ$190,3,FALSE))),"")</f>
        <v>London Region</v>
      </c>
      <c r="D83" s="93" t="str">
        <f ca="1">IFERROR(IF((VLOOKUP($E83,'Org List'!$AT$10:$AV$190,3,FALSE))="","",(VLOOKUP($E83,'Org List'!$AT$10:$AV$190,3,FALSE))),"")</f>
        <v>NHS England London</v>
      </c>
      <c r="E83" s="77" t="str">
        <f t="shared" ca="1" si="2"/>
        <v>E09000009</v>
      </c>
      <c r="F83" s="79" t="str">
        <f ca="1">IF(E83="","",VLOOKUP(E83,'Org List'!$J$9:$K$640,2,0))</f>
        <v>Ealing</v>
      </c>
      <c r="G83" s="100">
        <f ca="1">IFERROR(IF((VLOOKUP($E83,'Adj NEA Backsheet'!$D$5:$CB$183,G$9,FALSE))="","",(VLOOKUP($E83,'Adj NEA Backsheet'!$D$5:$CB$183,G$9,FALSE))),"")</f>
        <v>2596.236232202712</v>
      </c>
      <c r="H83" s="101">
        <f ca="1">IFERROR(IF((VLOOKUP($E83,'Adj NEA Backsheet'!$D$5:$CB$183,H$9,FALSE))="","",(VLOOKUP($E83,'Adj NEA Backsheet'!$D$5:$CB$183,H$9,FALSE))),"")</f>
        <v>2575.7769308329543</v>
      </c>
      <c r="I83" s="101">
        <f ca="1">IFERROR(IF((VLOOKUP($E83,'Adj NEA Backsheet'!$D$5:$CB$183,I$9,FALSE))="","",(VLOOKUP($E83,'Adj NEA Backsheet'!$D$5:$CB$183,I$9,FALSE))),"")</f>
        <v>2580.7708887119306</v>
      </c>
      <c r="J83" s="102">
        <f ca="1">IFERROR(IF((VLOOKUP($E83,'Adj NEA Backsheet'!$D$5:$CB$183,J$9,FALSE))="","",(VLOOKUP($E83,'Adj NEA Backsheet'!$D$5:$CB$183,J$9,FALSE))),"")</f>
        <v>2575.1308883268516</v>
      </c>
      <c r="K83" s="100">
        <f ca="1">IFERROR(IF((VLOOKUP($E83,'Adj NEA Backsheet'!$D$5:$CB$183,K$9,FALSE))="","",(VLOOKUP($E83,'Adj NEA Backsheet'!$D$5:$CB$183,K$9,FALSE))),"")</f>
        <v>2659.4595955204518</v>
      </c>
      <c r="L83" s="101">
        <f ca="1">IFERROR(IF((VLOOKUP($E83,'Adj NEA Backsheet'!$D$5:$CB$183,L$9,FALSE))="","",(VLOOKUP($E83,'Adj NEA Backsheet'!$D$5:$CB$183,L$9,FALSE))),"")</f>
        <v>2612.8562506046451</v>
      </c>
      <c r="M83" s="101">
        <f ca="1">IFERROR(IF((VLOOKUP($E83,'Adj NEA Backsheet'!$D$5:$CB$183,M$9,FALSE))="","",(VLOOKUP($E83,'Adj NEA Backsheet'!$D$5:$CB$183,M$9,FALSE))),"")</f>
        <v>2643.1608430283281</v>
      </c>
      <c r="N83" s="103">
        <f ca="1">IFERROR(IF((VLOOKUP($E83,'Adj NEA Backsheet'!$D$5:$CB$183,N$9,FALSE))="","",(VLOOKUP($E83,'Adj NEA Backsheet'!$D$5:$CB$183,N$9,FALSE))),"")</f>
        <v>2598.7069215473102</v>
      </c>
      <c r="O83" s="151">
        <f ca="1">IFERROR(IF((VLOOKUP($E83,'Adj NEA Backsheet'!$D$5:$CB$183,O$9,FALSE))="","",(VLOOKUP($E83,'Adj NEA Backsheet'!$D$5:$CB$183,O$9,FALSE))),"")</f>
        <v>2571.1745564550811</v>
      </c>
      <c r="P83" s="102">
        <f ca="1">IFERROR(IF((VLOOKUP($E83,'Adj NEA Backsheet'!$D$5:$CB$183,P$9,FALSE))="","",(VLOOKUP($E83,'Adj NEA Backsheet'!$D$5:$CB$183,P$9,FALSE))),"")</f>
        <v>2648.9021277463917</v>
      </c>
      <c r="Q83" s="103">
        <f ca="1">IFERROR(IF((VLOOKUP($E83,'NEA Backsheet'!$D$5:$CB$183,Q$9,FALSE))="","",(VLOOKUP($E83,'NEA Backsheet'!$D$5:$CB$183,Q$9,FALSE))),"")</f>
        <v>2712.2081295924236</v>
      </c>
      <c r="R83" s="194">
        <f ca="1">IFERROR(IF((VLOOKUP($E83,'NEA Backsheet'!$D$5:$CB$183,R$9,FALSE))="","",(VLOOKUP($E83,'NEA Backsheet'!$D$5:$CB$183,R$9,FALSE))),"")</f>
        <v>2655.4879603202917</v>
      </c>
    </row>
    <row r="84" spans="1:18" ht="15" customHeight="1" x14ac:dyDescent="0.3">
      <c r="A84" s="41">
        <v>70</v>
      </c>
      <c r="B84" s="77" t="str">
        <f ca="1">IFERROR(IF((VLOOKUP($E84,'Org List'!$AJ$10:$AL$190,3,FALSE))="","",(VLOOKUP($E84,'Org List'!$AJ$10:$AL$190,3,FALSE))),"")</f>
        <v>North East and Yorkshire Commissioning Region</v>
      </c>
      <c r="C84" s="78" t="str">
        <f ca="1">IFERROR(IF((VLOOKUP($E84,'Org List'!$AO$10:$AQ$190,3,FALSE))="","",(VLOOKUP($E84,'Org List'!$AO$10:$AQ$190,3,FALSE))),"")</f>
        <v>Yorkshire and The Humber Region</v>
      </c>
      <c r="D84" s="93" t="str">
        <f ca="1">IFERROR(IF((VLOOKUP($E84,'Org List'!$AT$10:$AV$190,3,FALSE))="","",(VLOOKUP($E84,'Org List'!$AT$10:$AV$190,3,FALSE))),"")</f>
        <v>NHS England North East and Yokrshire (Yorkshire And Humber)</v>
      </c>
      <c r="E84" s="77" t="str">
        <f t="shared" ca="1" si="2"/>
        <v>E06000011</v>
      </c>
      <c r="F84" s="79" t="str">
        <f ca="1">IF(E84="","",VLOOKUP(E84,'Org List'!$J$9:$K$640,2,0))</f>
        <v>East Riding of Yorkshire</v>
      </c>
      <c r="G84" s="100">
        <f ca="1">IFERROR(IF((VLOOKUP($E84,'Adj NEA Backsheet'!$D$5:$CB$183,G$9,FALSE))="","",(VLOOKUP($E84,'Adj NEA Backsheet'!$D$5:$CB$183,G$9,FALSE))),"")</f>
        <v>2398.9881117805598</v>
      </c>
      <c r="H84" s="101">
        <f ca="1">IFERROR(IF((VLOOKUP($E84,'Adj NEA Backsheet'!$D$5:$CB$183,H$9,FALSE))="","",(VLOOKUP($E84,'Adj NEA Backsheet'!$D$5:$CB$183,H$9,FALSE))),"")</f>
        <v>2324.4893427553079</v>
      </c>
      <c r="I84" s="101">
        <f ca="1">IFERROR(IF((VLOOKUP($E84,'Adj NEA Backsheet'!$D$5:$CB$183,I$9,FALSE))="","",(VLOOKUP($E84,'Adj NEA Backsheet'!$D$5:$CB$183,I$9,FALSE))),"")</f>
        <v>2525.8141938856375</v>
      </c>
      <c r="J84" s="102">
        <f ca="1">IFERROR(IF((VLOOKUP($E84,'Adj NEA Backsheet'!$D$5:$CB$183,J$9,FALSE))="","",(VLOOKUP($E84,'Adj NEA Backsheet'!$D$5:$CB$183,J$9,FALSE))),"")</f>
        <v>2480.0561052807411</v>
      </c>
      <c r="K84" s="100">
        <f ca="1">IFERROR(IF((VLOOKUP($E84,'Adj NEA Backsheet'!$D$5:$CB$183,K$9,FALSE))="","",(VLOOKUP($E84,'Adj NEA Backsheet'!$D$5:$CB$183,K$9,FALSE))),"")</f>
        <v>2397.2193080877955</v>
      </c>
      <c r="L84" s="101">
        <f ca="1">IFERROR(IF((VLOOKUP($E84,'Adj NEA Backsheet'!$D$5:$CB$183,L$9,FALSE))="","",(VLOOKUP($E84,'Adj NEA Backsheet'!$D$5:$CB$183,L$9,FALSE))),"")</f>
        <v>2389.9501289999102</v>
      </c>
      <c r="M84" s="101">
        <f ca="1">IFERROR(IF((VLOOKUP($E84,'Adj NEA Backsheet'!$D$5:$CB$183,M$9,FALSE))="","",(VLOOKUP($E84,'Adj NEA Backsheet'!$D$5:$CB$183,M$9,FALSE))),"")</f>
        <v>2499.7238274536157</v>
      </c>
      <c r="N84" s="103">
        <f ca="1">IFERROR(IF((VLOOKUP($E84,'Adj NEA Backsheet'!$D$5:$CB$183,N$9,FALSE))="","",(VLOOKUP($E84,'Adj NEA Backsheet'!$D$5:$CB$183,N$9,FALSE))),"")</f>
        <v>2394.7432995985341</v>
      </c>
      <c r="O84" s="151">
        <f ca="1">IFERROR(IF((VLOOKUP($E84,'Adj NEA Backsheet'!$D$5:$CB$183,O$9,FALSE))="","",(VLOOKUP($E84,'Adj NEA Backsheet'!$D$5:$CB$183,O$9,FALSE))),"")</f>
        <v>2419.2207738151396</v>
      </c>
      <c r="P84" s="102">
        <f ca="1">IFERROR(IF((VLOOKUP($E84,'Adj NEA Backsheet'!$D$5:$CB$183,P$9,FALSE))="","",(VLOOKUP($E84,'Adj NEA Backsheet'!$D$5:$CB$183,P$9,FALSE))),"")</f>
        <v>2385.9216980993979</v>
      </c>
      <c r="Q84" s="103">
        <f ca="1">IFERROR(IF((VLOOKUP($E84,'NEA Backsheet'!$D$5:$CB$183,Q$9,FALSE))="","",(VLOOKUP($E84,'NEA Backsheet'!$D$5:$CB$183,Q$9,FALSE))),"")</f>
        <v>2583.1256066477126</v>
      </c>
      <c r="R84" s="194">
        <f ca="1">IFERROR(IF((VLOOKUP($E84,'NEA Backsheet'!$D$5:$CB$183,R$9,FALSE))="","",(VLOOKUP($E84,'NEA Backsheet'!$D$5:$CB$183,R$9,FALSE))),"")</f>
        <v>2538.8167652877119</v>
      </c>
    </row>
    <row r="85" spans="1:18" ht="15" customHeight="1" x14ac:dyDescent="0.3">
      <c r="A85" s="41">
        <v>71</v>
      </c>
      <c r="B85" s="77" t="str">
        <f ca="1">IFERROR(IF((VLOOKUP($E85,'Org List'!$AJ$10:$AL$190,3,FALSE))="","",(VLOOKUP($E85,'Org List'!$AJ$10:$AL$190,3,FALSE))),"")</f>
        <v>South East England Commissioning Region</v>
      </c>
      <c r="C85" s="78" t="str">
        <f ca="1">IFERROR(IF((VLOOKUP($E85,'Org List'!$AO$10:$AQ$190,3,FALSE))="","",(VLOOKUP($E85,'Org List'!$AO$10:$AQ$190,3,FALSE))),"")</f>
        <v>South East Region</v>
      </c>
      <c r="D85" s="93" t="str">
        <f ca="1">IFERROR(IF((VLOOKUP($E85,'Org List'!$AT$10:$AV$190,3,FALSE))="","",(VLOOKUP($E85,'Org List'!$AT$10:$AV$190,3,FALSE))),"")</f>
        <v>NHS England South East (Kent, Surrey and Sussex)</v>
      </c>
      <c r="E85" s="77" t="str">
        <f t="shared" ca="1" si="2"/>
        <v>E10000011</v>
      </c>
      <c r="F85" s="79" t="str">
        <f ca="1">IF(E85="","",VLOOKUP(E85,'Org List'!$J$9:$K$640,2,0))</f>
        <v>East Sussex</v>
      </c>
      <c r="G85" s="100">
        <f ca="1">IFERROR(IF((VLOOKUP($E85,'Adj NEA Backsheet'!$D$5:$CB$183,G$9,FALSE))="","",(VLOOKUP($E85,'Adj NEA Backsheet'!$D$5:$CB$183,G$9,FALSE))),"")</f>
        <v>2497.8054029243672</v>
      </c>
      <c r="H85" s="101">
        <f ca="1">IFERROR(IF((VLOOKUP($E85,'Adj NEA Backsheet'!$D$5:$CB$183,H$9,FALSE))="","",(VLOOKUP($E85,'Adj NEA Backsheet'!$D$5:$CB$183,H$9,FALSE))),"")</f>
        <v>2628.5057929022896</v>
      </c>
      <c r="I85" s="101">
        <f ca="1">IFERROR(IF((VLOOKUP($E85,'Adj NEA Backsheet'!$D$5:$CB$183,I$9,FALSE))="","",(VLOOKUP($E85,'Adj NEA Backsheet'!$D$5:$CB$183,I$9,FALSE))),"")</f>
        <v>2778.488090879538</v>
      </c>
      <c r="J85" s="102">
        <f ca="1">IFERROR(IF((VLOOKUP($E85,'Adj NEA Backsheet'!$D$5:$CB$183,J$9,FALSE))="","",(VLOOKUP($E85,'Adj NEA Backsheet'!$D$5:$CB$183,J$9,FALSE))),"")</f>
        <v>2825.513787222229</v>
      </c>
      <c r="K85" s="100">
        <f ca="1">IFERROR(IF((VLOOKUP($E85,'Adj NEA Backsheet'!$D$5:$CB$183,K$9,FALSE))="","",(VLOOKUP($E85,'Adj NEA Backsheet'!$D$5:$CB$183,K$9,FALSE))),"")</f>
        <v>2676.5406417908935</v>
      </c>
      <c r="L85" s="101">
        <f ca="1">IFERROR(IF((VLOOKUP($E85,'Adj NEA Backsheet'!$D$5:$CB$183,L$9,FALSE))="","",(VLOOKUP($E85,'Adj NEA Backsheet'!$D$5:$CB$183,L$9,FALSE))),"")</f>
        <v>2723.8993367617209</v>
      </c>
      <c r="M85" s="101">
        <f ca="1">IFERROR(IF((VLOOKUP($E85,'Adj NEA Backsheet'!$D$5:$CB$183,M$9,FALSE))="","",(VLOOKUP($E85,'Adj NEA Backsheet'!$D$5:$CB$183,M$9,FALSE))),"")</f>
        <v>2746.9216065884516</v>
      </c>
      <c r="N85" s="103">
        <f ca="1">IFERROR(IF((VLOOKUP($E85,'Adj NEA Backsheet'!$D$5:$CB$183,N$9,FALSE))="","",(VLOOKUP($E85,'Adj NEA Backsheet'!$D$5:$CB$183,N$9,FALSE))),"")</f>
        <v>2678.4515601946805</v>
      </c>
      <c r="O85" s="151">
        <f ca="1">IFERROR(IF((VLOOKUP($E85,'Adj NEA Backsheet'!$D$5:$CB$183,O$9,FALSE))="","",(VLOOKUP($E85,'Adj NEA Backsheet'!$D$5:$CB$183,O$9,FALSE))),"")</f>
        <v>2842.3423781702149</v>
      </c>
      <c r="P85" s="102">
        <f ca="1">IFERROR(IF((VLOOKUP($E85,'Adj NEA Backsheet'!$D$5:$CB$183,P$9,FALSE))="","",(VLOOKUP($E85,'Adj NEA Backsheet'!$D$5:$CB$183,P$9,FALSE))),"")</f>
        <v>2845.8178560653646</v>
      </c>
      <c r="Q85" s="103">
        <f ca="1">IFERROR(IF((VLOOKUP($E85,'NEA Backsheet'!$D$5:$CB$183,Q$9,FALSE))="","",(VLOOKUP($E85,'NEA Backsheet'!$D$5:$CB$183,Q$9,FALSE))),"")</f>
        <v>2954.5553115977546</v>
      </c>
      <c r="R85" s="194">
        <f ca="1">IFERROR(IF((VLOOKUP($E85,'NEA Backsheet'!$D$5:$CB$183,R$9,FALSE))="","",(VLOOKUP($E85,'NEA Backsheet'!$D$5:$CB$183,R$9,FALSE))),"")</f>
        <v>3002.8880999148641</v>
      </c>
    </row>
    <row r="86" spans="1:18" ht="15" customHeight="1" x14ac:dyDescent="0.3">
      <c r="A86" s="41">
        <v>72</v>
      </c>
      <c r="B86" s="77" t="str">
        <f ca="1">IFERROR(IF((VLOOKUP($E86,'Org List'!$AJ$10:$AL$190,3,FALSE))="","",(VLOOKUP($E86,'Org List'!$AJ$10:$AL$190,3,FALSE))),"")</f>
        <v>London Commissioning Region</v>
      </c>
      <c r="C86" s="78" t="str">
        <f ca="1">IFERROR(IF((VLOOKUP($E86,'Org List'!$AO$10:$AQ$190,3,FALSE))="","",(VLOOKUP($E86,'Org List'!$AO$10:$AQ$190,3,FALSE))),"")</f>
        <v>London Region</v>
      </c>
      <c r="D86" s="93" t="str">
        <f ca="1">IFERROR(IF((VLOOKUP($E86,'Org List'!$AT$10:$AV$190,3,FALSE))="","",(VLOOKUP($E86,'Org List'!$AT$10:$AV$190,3,FALSE))),"")</f>
        <v>NHS England London</v>
      </c>
      <c r="E86" s="77" t="str">
        <f t="shared" ca="1" si="2"/>
        <v>E09000010</v>
      </c>
      <c r="F86" s="79" t="str">
        <f ca="1">IF(E86="","",VLOOKUP(E86,'Org List'!$J$9:$K$640,2,0))</f>
        <v>Enfield</v>
      </c>
      <c r="G86" s="100">
        <f ca="1">IFERROR(IF((VLOOKUP($E86,'Adj NEA Backsheet'!$D$5:$CB$183,G$9,FALSE))="","",(VLOOKUP($E86,'Adj NEA Backsheet'!$D$5:$CB$183,G$9,FALSE))),"")</f>
        <v>2307.1073734494462</v>
      </c>
      <c r="H86" s="101">
        <f ca="1">IFERROR(IF((VLOOKUP($E86,'Adj NEA Backsheet'!$D$5:$CB$183,H$9,FALSE))="","",(VLOOKUP($E86,'Adj NEA Backsheet'!$D$5:$CB$183,H$9,FALSE))),"")</f>
        <v>2274.4523201689913</v>
      </c>
      <c r="I86" s="101">
        <f ca="1">IFERROR(IF((VLOOKUP($E86,'Adj NEA Backsheet'!$D$5:$CB$183,I$9,FALSE))="","",(VLOOKUP($E86,'Adj NEA Backsheet'!$D$5:$CB$183,I$9,FALSE))),"")</f>
        <v>2463.5653473337143</v>
      </c>
      <c r="J86" s="102">
        <f ca="1">IFERROR(IF((VLOOKUP($E86,'Adj NEA Backsheet'!$D$5:$CB$183,J$9,FALSE))="","",(VLOOKUP($E86,'Adj NEA Backsheet'!$D$5:$CB$183,J$9,FALSE))),"")</f>
        <v>2397.4753603946374</v>
      </c>
      <c r="K86" s="100">
        <f ca="1">IFERROR(IF((VLOOKUP($E86,'Adj NEA Backsheet'!$D$5:$CB$183,K$9,FALSE))="","",(VLOOKUP($E86,'Adj NEA Backsheet'!$D$5:$CB$183,K$9,FALSE))),"")</f>
        <v>2371.5776249033861</v>
      </c>
      <c r="L86" s="101">
        <f ca="1">IFERROR(IF((VLOOKUP($E86,'Adj NEA Backsheet'!$D$5:$CB$183,L$9,FALSE))="","",(VLOOKUP($E86,'Adj NEA Backsheet'!$D$5:$CB$183,L$9,FALSE))),"")</f>
        <v>2396.4404714329999</v>
      </c>
      <c r="M86" s="101">
        <f ca="1">IFERROR(IF((VLOOKUP($E86,'Adj NEA Backsheet'!$D$5:$CB$183,M$9,FALSE))="","",(VLOOKUP($E86,'Adj NEA Backsheet'!$D$5:$CB$183,M$9,FALSE))),"")</f>
        <v>2397.7826904273093</v>
      </c>
      <c r="N86" s="103">
        <f ca="1">IFERROR(IF((VLOOKUP($E86,'Adj NEA Backsheet'!$D$5:$CB$183,N$9,FALSE))="","",(VLOOKUP($E86,'Adj NEA Backsheet'!$D$5:$CB$183,N$9,FALSE))),"")</f>
        <v>2321.3474132664269</v>
      </c>
      <c r="O86" s="151">
        <f ca="1">IFERROR(IF((VLOOKUP($E86,'Adj NEA Backsheet'!$D$5:$CB$183,O$9,FALSE))="","",(VLOOKUP($E86,'Adj NEA Backsheet'!$D$5:$CB$183,O$9,FALSE))),"")</f>
        <v>2347.9168586302171</v>
      </c>
      <c r="P86" s="102">
        <f ca="1">IFERROR(IF((VLOOKUP($E86,'Adj NEA Backsheet'!$D$5:$CB$183,P$9,FALSE))="","",(VLOOKUP($E86,'Adj NEA Backsheet'!$D$5:$CB$183,P$9,FALSE))),"")</f>
        <v>2365.3216577227463</v>
      </c>
      <c r="Q86" s="103">
        <f ca="1">IFERROR(IF((VLOOKUP($E86,'NEA Backsheet'!$D$5:$CB$183,Q$9,FALSE))="","",(VLOOKUP($E86,'NEA Backsheet'!$D$5:$CB$183,Q$9,FALSE))),"")</f>
        <v>2580.2594445930931</v>
      </c>
      <c r="R86" s="194">
        <f ca="1">IFERROR(IF((VLOOKUP($E86,'NEA Backsheet'!$D$5:$CB$183,R$9,FALSE))="","",(VLOOKUP($E86,'NEA Backsheet'!$D$5:$CB$183,R$9,FALSE))),"")</f>
        <v>2519.796780253957</v>
      </c>
    </row>
    <row r="87" spans="1:18" ht="15" customHeight="1" x14ac:dyDescent="0.3">
      <c r="A87" s="41">
        <v>73</v>
      </c>
      <c r="B87" s="77" t="str">
        <f ca="1">IFERROR(IF((VLOOKUP($E87,'Org List'!$AJ$10:$AL$190,3,FALSE))="","",(VLOOKUP($E87,'Org List'!$AJ$10:$AL$190,3,FALSE))),"")</f>
        <v>East of England Commissioning Region</v>
      </c>
      <c r="C87" s="78" t="str">
        <f ca="1">IFERROR(IF((VLOOKUP($E87,'Org List'!$AO$10:$AQ$190,3,FALSE))="","",(VLOOKUP($E87,'Org List'!$AO$10:$AQ$190,3,FALSE))),"")</f>
        <v>East Region</v>
      </c>
      <c r="D87" s="93" t="str">
        <f ca="1">IFERROR(IF((VLOOKUP($E87,'Org List'!$AT$10:$AV$190,3,FALSE))="","",(VLOOKUP($E87,'Org List'!$AT$10:$AV$190,3,FALSE))),"")</f>
        <v>NHS England East (East)</v>
      </c>
      <c r="E87" s="77" t="str">
        <f t="shared" ca="1" si="2"/>
        <v>E10000012</v>
      </c>
      <c r="F87" s="79" t="str">
        <f ca="1">IF(E87="","",VLOOKUP(E87,'Org List'!$J$9:$K$640,2,0))</f>
        <v>Essex</v>
      </c>
      <c r="G87" s="100">
        <f ca="1">IFERROR(IF((VLOOKUP($E87,'Adj NEA Backsheet'!$D$5:$CB$183,G$9,FALSE))="","",(VLOOKUP($E87,'Adj NEA Backsheet'!$D$5:$CB$183,G$9,FALSE))),"")</f>
        <v>2558.1332591024961</v>
      </c>
      <c r="H87" s="101">
        <f ca="1">IFERROR(IF((VLOOKUP($E87,'Adj NEA Backsheet'!$D$5:$CB$183,H$9,FALSE))="","",(VLOOKUP($E87,'Adj NEA Backsheet'!$D$5:$CB$183,H$9,FALSE))),"")</f>
        <v>2630.2517232251153</v>
      </c>
      <c r="I87" s="101">
        <f ca="1">IFERROR(IF((VLOOKUP($E87,'Adj NEA Backsheet'!$D$5:$CB$183,I$9,FALSE))="","",(VLOOKUP($E87,'Adj NEA Backsheet'!$D$5:$CB$183,I$9,FALSE))),"")</f>
        <v>2694.4037887226687</v>
      </c>
      <c r="J87" s="102">
        <f ca="1">IFERROR(IF((VLOOKUP($E87,'Adj NEA Backsheet'!$D$5:$CB$183,J$9,FALSE))="","",(VLOOKUP($E87,'Adj NEA Backsheet'!$D$5:$CB$183,J$9,FALSE))),"")</f>
        <v>2711.4197162510195</v>
      </c>
      <c r="K87" s="100">
        <f ca="1">IFERROR(IF((VLOOKUP($E87,'Adj NEA Backsheet'!$D$5:$CB$183,K$9,FALSE))="","",(VLOOKUP($E87,'Adj NEA Backsheet'!$D$5:$CB$183,K$9,FALSE))),"")</f>
        <v>2686.8836624253945</v>
      </c>
      <c r="L87" s="101">
        <f ca="1">IFERROR(IF((VLOOKUP($E87,'Adj NEA Backsheet'!$D$5:$CB$183,L$9,FALSE))="","",(VLOOKUP($E87,'Adj NEA Backsheet'!$D$5:$CB$183,L$9,FALSE))),"")</f>
        <v>2729.7737294781741</v>
      </c>
      <c r="M87" s="101">
        <f ca="1">IFERROR(IF((VLOOKUP($E87,'Adj NEA Backsheet'!$D$5:$CB$183,M$9,FALSE))="","",(VLOOKUP($E87,'Adj NEA Backsheet'!$D$5:$CB$183,M$9,FALSE))),"")</f>
        <v>2817.9847681860701</v>
      </c>
      <c r="N87" s="103">
        <f ca="1">IFERROR(IF((VLOOKUP($E87,'Adj NEA Backsheet'!$D$5:$CB$183,N$9,FALSE))="","",(VLOOKUP($E87,'Adj NEA Backsheet'!$D$5:$CB$183,N$9,FALSE))),"")</f>
        <v>2751.2159628922559</v>
      </c>
      <c r="O87" s="151">
        <f ca="1">IFERROR(IF((VLOOKUP($E87,'Adj NEA Backsheet'!$D$5:$CB$183,O$9,FALSE))="","",(VLOOKUP($E87,'Adj NEA Backsheet'!$D$5:$CB$183,O$9,FALSE))),"")</f>
        <v>2785.9122015606386</v>
      </c>
      <c r="P87" s="102">
        <f ca="1">IFERROR(IF((VLOOKUP($E87,'Adj NEA Backsheet'!$D$5:$CB$183,P$9,FALSE))="","",(VLOOKUP($E87,'Adj NEA Backsheet'!$D$5:$CB$183,P$9,FALSE))),"")</f>
        <v>2860.0562964592987</v>
      </c>
      <c r="Q87" s="103">
        <f ca="1">IFERROR(IF((VLOOKUP($E87,'NEA Backsheet'!$D$5:$CB$183,Q$9,FALSE))="","",(VLOOKUP($E87,'NEA Backsheet'!$D$5:$CB$183,Q$9,FALSE))),"")</f>
        <v>2983.2609940067919</v>
      </c>
      <c r="R87" s="194">
        <f ca="1">IFERROR(IF((VLOOKUP($E87,'NEA Backsheet'!$D$5:$CB$183,R$9,FALSE))="","",(VLOOKUP($E87,'NEA Backsheet'!$D$5:$CB$183,R$9,FALSE))),"")</f>
        <v>2950.2442231524628</v>
      </c>
    </row>
    <row r="88" spans="1:18" ht="15" customHeight="1" x14ac:dyDescent="0.3">
      <c r="A88" s="41">
        <v>74</v>
      </c>
      <c r="B88" s="77" t="str">
        <f ca="1">IFERROR(IF((VLOOKUP($E88,'Org List'!$AJ$10:$AL$190,3,FALSE))="","",(VLOOKUP($E88,'Org List'!$AJ$10:$AL$190,3,FALSE))),"")</f>
        <v>North East and Yorkshire Commissioning Region</v>
      </c>
      <c r="C88" s="78" t="str">
        <f ca="1">IFERROR(IF((VLOOKUP($E88,'Org List'!$AO$10:$AQ$190,3,FALSE))="","",(VLOOKUP($E88,'Org List'!$AO$10:$AQ$190,3,FALSE))),"")</f>
        <v>North East Region</v>
      </c>
      <c r="D88" s="93" t="str">
        <f ca="1">IFERROR(IF((VLOOKUP($E88,'Org List'!$AT$10:$AV$190,3,FALSE))="","",(VLOOKUP($E88,'Org List'!$AT$10:$AV$190,3,FALSE))),"")</f>
        <v>NHS England North East and Yorkshire (Cumbria And North East)</v>
      </c>
      <c r="E88" s="77" t="str">
        <f t="shared" ca="1" si="2"/>
        <v>E08000037</v>
      </c>
      <c r="F88" s="79" t="str">
        <f ca="1">IF(E88="","",VLOOKUP(E88,'Org List'!$J$9:$K$640,2,0))</f>
        <v>Gateshead</v>
      </c>
      <c r="G88" s="100">
        <f ca="1">IFERROR(IF((VLOOKUP($E88,'Adj NEA Backsheet'!$D$5:$CB$183,G$9,FALSE))="","",(VLOOKUP($E88,'Adj NEA Backsheet'!$D$5:$CB$183,G$9,FALSE))),"")</f>
        <v>2548.8651996630701</v>
      </c>
      <c r="H88" s="101">
        <f ca="1">IFERROR(IF((VLOOKUP($E88,'Adj NEA Backsheet'!$D$5:$CB$183,H$9,FALSE))="","",(VLOOKUP($E88,'Adj NEA Backsheet'!$D$5:$CB$183,H$9,FALSE))),"")</f>
        <v>2600.586157233733</v>
      </c>
      <c r="I88" s="101">
        <f ca="1">IFERROR(IF((VLOOKUP($E88,'Adj NEA Backsheet'!$D$5:$CB$183,I$9,FALSE))="","",(VLOOKUP($E88,'Adj NEA Backsheet'!$D$5:$CB$183,I$9,FALSE))),"")</f>
        <v>2711.8048928826174</v>
      </c>
      <c r="J88" s="102">
        <f ca="1">IFERROR(IF((VLOOKUP($E88,'Adj NEA Backsheet'!$D$5:$CB$183,J$9,FALSE))="","",(VLOOKUP($E88,'Adj NEA Backsheet'!$D$5:$CB$183,J$9,FALSE))),"")</f>
        <v>2657.70196177768</v>
      </c>
      <c r="K88" s="100">
        <f ca="1">IFERROR(IF((VLOOKUP($E88,'Adj NEA Backsheet'!$D$5:$CB$183,K$9,FALSE))="","",(VLOOKUP($E88,'Adj NEA Backsheet'!$D$5:$CB$183,K$9,FALSE))),"")</f>
        <v>2642.0432705311268</v>
      </c>
      <c r="L88" s="101">
        <f ca="1">IFERROR(IF((VLOOKUP($E88,'Adj NEA Backsheet'!$D$5:$CB$183,L$9,FALSE))="","",(VLOOKUP($E88,'Adj NEA Backsheet'!$D$5:$CB$183,L$9,FALSE))),"")</f>
        <v>2666.5019070693115</v>
      </c>
      <c r="M88" s="101">
        <f ca="1">IFERROR(IF((VLOOKUP($E88,'Adj NEA Backsheet'!$D$5:$CB$183,M$9,FALSE))="","",(VLOOKUP($E88,'Adj NEA Backsheet'!$D$5:$CB$183,M$9,FALSE))),"")</f>
        <v>2751.0269930169165</v>
      </c>
      <c r="N88" s="103">
        <f ca="1">IFERROR(IF((VLOOKUP($E88,'Adj NEA Backsheet'!$D$5:$CB$183,N$9,FALSE))="","",(VLOOKUP($E88,'Adj NEA Backsheet'!$D$5:$CB$183,N$9,FALSE))),"")</f>
        <v>2644.9571910580275</v>
      </c>
      <c r="O88" s="151">
        <f ca="1">IFERROR(IF((VLOOKUP($E88,'Adj NEA Backsheet'!$D$5:$CB$183,O$9,FALSE))="","",(VLOOKUP($E88,'Adj NEA Backsheet'!$D$5:$CB$183,O$9,FALSE))),"")</f>
        <v>2644.734311027722</v>
      </c>
      <c r="P88" s="102">
        <f ca="1">IFERROR(IF((VLOOKUP($E88,'Adj NEA Backsheet'!$D$5:$CB$183,P$9,FALSE))="","",(VLOOKUP($E88,'Adj NEA Backsheet'!$D$5:$CB$183,P$9,FALSE))),"")</f>
        <v>2644.4350904975422</v>
      </c>
      <c r="Q88" s="103">
        <f ca="1">IFERROR(IF((VLOOKUP($E88,'NEA Backsheet'!$D$5:$CB$183,Q$9,FALSE))="","",(VLOOKUP($E88,'NEA Backsheet'!$D$5:$CB$183,Q$9,FALSE))),"")</f>
        <v>2803.8404914546759</v>
      </c>
      <c r="R88" s="194">
        <f ca="1">IFERROR(IF((VLOOKUP($E88,'NEA Backsheet'!$D$5:$CB$183,R$9,FALSE))="","",(VLOOKUP($E88,'NEA Backsheet'!$D$5:$CB$183,R$9,FALSE))),"")</f>
        <v>2788.3692884423558</v>
      </c>
    </row>
    <row r="89" spans="1:18" ht="15" customHeight="1" x14ac:dyDescent="0.3">
      <c r="A89" s="41">
        <v>75</v>
      </c>
      <c r="B89" s="77" t="str">
        <f ca="1">IFERROR(IF((VLOOKUP($E89,'Org List'!$AJ$10:$AL$190,3,FALSE))="","",(VLOOKUP($E89,'Org List'!$AJ$10:$AL$190,3,FALSE))),"")</f>
        <v>South West England Commissioning Region</v>
      </c>
      <c r="C89" s="78" t="str">
        <f ca="1">IFERROR(IF((VLOOKUP($E89,'Org List'!$AO$10:$AQ$190,3,FALSE))="","",(VLOOKUP($E89,'Org List'!$AO$10:$AQ$190,3,FALSE))),"")</f>
        <v>South West Region</v>
      </c>
      <c r="D89" s="93" t="str">
        <f ca="1">IFERROR(IF((VLOOKUP($E89,'Org List'!$AT$10:$AV$190,3,FALSE))="","",(VLOOKUP($E89,'Org List'!$AT$10:$AV$190,3,FALSE))),"")</f>
        <v>NHS England South West (South West North)</v>
      </c>
      <c r="E89" s="77" t="str">
        <f t="shared" ca="1" si="2"/>
        <v>E10000013</v>
      </c>
      <c r="F89" s="79" t="str">
        <f ca="1">IF(E89="","",VLOOKUP(E89,'Org List'!$J$9:$K$640,2,0))</f>
        <v>Gloucestershire</v>
      </c>
      <c r="G89" s="100">
        <f ca="1">IFERROR(IF((VLOOKUP($E89,'Adj NEA Backsheet'!$D$5:$CB$183,G$9,FALSE))="","",(VLOOKUP($E89,'Adj NEA Backsheet'!$D$5:$CB$183,G$9,FALSE))),"")</f>
        <v>2254.206201678986</v>
      </c>
      <c r="H89" s="101">
        <f ca="1">IFERROR(IF((VLOOKUP($E89,'Adj NEA Backsheet'!$D$5:$CB$183,H$9,FALSE))="","",(VLOOKUP($E89,'Adj NEA Backsheet'!$D$5:$CB$183,H$9,FALSE))),"")</f>
        <v>2268.2308108751035</v>
      </c>
      <c r="I89" s="101">
        <f ca="1">IFERROR(IF((VLOOKUP($E89,'Adj NEA Backsheet'!$D$5:$CB$183,I$9,FALSE))="","",(VLOOKUP($E89,'Adj NEA Backsheet'!$D$5:$CB$183,I$9,FALSE))),"")</f>
        <v>2430.9974404781324</v>
      </c>
      <c r="J89" s="102">
        <f ca="1">IFERROR(IF((VLOOKUP($E89,'Adj NEA Backsheet'!$D$5:$CB$183,J$9,FALSE))="","",(VLOOKUP($E89,'Adj NEA Backsheet'!$D$5:$CB$183,J$9,FALSE))),"")</f>
        <v>2478.4759907531761</v>
      </c>
      <c r="K89" s="100">
        <f ca="1">IFERROR(IF((VLOOKUP($E89,'Adj NEA Backsheet'!$D$5:$CB$183,K$9,FALSE))="","",(VLOOKUP($E89,'Adj NEA Backsheet'!$D$5:$CB$183,K$9,FALSE))),"")</f>
        <v>2247.6573679967128</v>
      </c>
      <c r="L89" s="101">
        <f ca="1">IFERROR(IF((VLOOKUP($E89,'Adj NEA Backsheet'!$D$5:$CB$183,L$9,FALSE))="","",(VLOOKUP($E89,'Adj NEA Backsheet'!$D$5:$CB$183,L$9,FALSE))),"")</f>
        <v>2266.0876246677176</v>
      </c>
      <c r="M89" s="101">
        <f ca="1">IFERROR(IF((VLOOKUP($E89,'Adj NEA Backsheet'!$D$5:$CB$183,M$9,FALSE))="","",(VLOOKUP($E89,'Adj NEA Backsheet'!$D$5:$CB$183,M$9,FALSE))),"")</f>
        <v>2427.7549638727751</v>
      </c>
      <c r="N89" s="103">
        <f ca="1">IFERROR(IF((VLOOKUP($E89,'Adj NEA Backsheet'!$D$5:$CB$183,N$9,FALSE))="","",(VLOOKUP($E89,'Adj NEA Backsheet'!$D$5:$CB$183,N$9,FALSE))),"")</f>
        <v>2107.657179104654</v>
      </c>
      <c r="O89" s="151">
        <f ca="1">IFERROR(IF((VLOOKUP($E89,'Adj NEA Backsheet'!$D$5:$CB$183,O$9,FALSE))="","",(VLOOKUP($E89,'Adj NEA Backsheet'!$D$5:$CB$183,O$9,FALSE))),"")</f>
        <v>2344.3796950109208</v>
      </c>
      <c r="P89" s="102">
        <f ca="1">IFERROR(IF((VLOOKUP($E89,'Adj NEA Backsheet'!$D$5:$CB$183,P$9,FALSE))="","",(VLOOKUP($E89,'Adj NEA Backsheet'!$D$5:$CB$183,P$9,FALSE))),"")</f>
        <v>2339.7828780359428</v>
      </c>
      <c r="Q89" s="103">
        <f ca="1">IFERROR(IF((VLOOKUP($E89,'NEA Backsheet'!$D$5:$CB$183,Q$9,FALSE))="","",(VLOOKUP($E89,'NEA Backsheet'!$D$5:$CB$183,Q$9,FALSE))),"")</f>
        <v>2509.2777736026533</v>
      </c>
      <c r="R89" s="194">
        <f ca="1">IFERROR(IF((VLOOKUP($E89,'NEA Backsheet'!$D$5:$CB$183,R$9,FALSE))="","",(VLOOKUP($E89,'NEA Backsheet'!$D$5:$CB$183,R$9,FALSE))),"")</f>
        <v>2397.7734930208403</v>
      </c>
    </row>
    <row r="90" spans="1:18" ht="15" customHeight="1" x14ac:dyDescent="0.3">
      <c r="A90" s="41">
        <v>76</v>
      </c>
      <c r="B90" s="77" t="str">
        <f ca="1">IFERROR(IF((VLOOKUP($E90,'Org List'!$AJ$10:$AL$190,3,FALSE))="","",(VLOOKUP($E90,'Org List'!$AJ$10:$AL$190,3,FALSE))),"")</f>
        <v>London Commissioning Region</v>
      </c>
      <c r="C90" s="78" t="str">
        <f ca="1">IFERROR(IF((VLOOKUP($E90,'Org List'!$AO$10:$AQ$190,3,FALSE))="","",(VLOOKUP($E90,'Org List'!$AO$10:$AQ$190,3,FALSE))),"")</f>
        <v>London Region</v>
      </c>
      <c r="D90" s="93" t="str">
        <f ca="1">IFERROR(IF((VLOOKUP($E90,'Org List'!$AT$10:$AV$190,3,FALSE))="","",(VLOOKUP($E90,'Org List'!$AT$10:$AV$190,3,FALSE))),"")</f>
        <v>NHS England London</v>
      </c>
      <c r="E90" s="77" t="str">
        <f t="shared" ca="1" si="2"/>
        <v>E09000011</v>
      </c>
      <c r="F90" s="79" t="str">
        <f ca="1">IF(E90="","",VLOOKUP(E90,'Org List'!$J$9:$K$640,2,0))</f>
        <v>Greenwich</v>
      </c>
      <c r="G90" s="100">
        <f ca="1">IFERROR(IF((VLOOKUP($E90,'Adj NEA Backsheet'!$D$5:$CB$183,G$9,FALSE))="","",(VLOOKUP($E90,'Adj NEA Backsheet'!$D$5:$CB$183,G$9,FALSE))),"")</f>
        <v>2579.9668426353651</v>
      </c>
      <c r="H90" s="101">
        <f ca="1">IFERROR(IF((VLOOKUP($E90,'Adj NEA Backsheet'!$D$5:$CB$183,H$9,FALSE))="","",(VLOOKUP($E90,'Adj NEA Backsheet'!$D$5:$CB$183,H$9,FALSE))),"")</f>
        <v>2611.5660070492668</v>
      </c>
      <c r="I90" s="101">
        <f ca="1">IFERROR(IF((VLOOKUP($E90,'Adj NEA Backsheet'!$D$5:$CB$183,I$9,FALSE))="","",(VLOOKUP($E90,'Adj NEA Backsheet'!$D$5:$CB$183,I$9,FALSE))),"")</f>
        <v>2654.7061982425244</v>
      </c>
      <c r="J90" s="102">
        <f ca="1">IFERROR(IF((VLOOKUP($E90,'Adj NEA Backsheet'!$D$5:$CB$183,J$9,FALSE))="","",(VLOOKUP($E90,'Adj NEA Backsheet'!$D$5:$CB$183,J$9,FALSE))),"")</f>
        <v>2477.4362871186445</v>
      </c>
      <c r="K90" s="100">
        <f ca="1">IFERROR(IF((VLOOKUP($E90,'Adj NEA Backsheet'!$D$5:$CB$183,K$9,FALSE))="","",(VLOOKUP($E90,'Adj NEA Backsheet'!$D$5:$CB$183,K$9,FALSE))),"")</f>
        <v>2648.4358936420481</v>
      </c>
      <c r="L90" s="101">
        <f ca="1">IFERROR(IF((VLOOKUP($E90,'Adj NEA Backsheet'!$D$5:$CB$183,L$9,FALSE))="","",(VLOOKUP($E90,'Adj NEA Backsheet'!$D$5:$CB$183,L$9,FALSE))),"")</f>
        <v>2677.6957788489435</v>
      </c>
      <c r="M90" s="101">
        <f ca="1">IFERROR(IF((VLOOKUP($E90,'Adj NEA Backsheet'!$D$5:$CB$183,M$9,FALSE))="","",(VLOOKUP($E90,'Adj NEA Backsheet'!$D$5:$CB$183,M$9,FALSE))),"")</f>
        <v>2677.76796765981</v>
      </c>
      <c r="N90" s="103">
        <f ca="1">IFERROR(IF((VLOOKUP($E90,'Adj NEA Backsheet'!$D$5:$CB$183,N$9,FALSE))="","",(VLOOKUP($E90,'Adj NEA Backsheet'!$D$5:$CB$183,N$9,FALSE))),"")</f>
        <v>2584.6271649683845</v>
      </c>
      <c r="O90" s="151">
        <f ca="1">IFERROR(IF((VLOOKUP($E90,'Adj NEA Backsheet'!$D$5:$CB$183,O$9,FALSE))="","",(VLOOKUP($E90,'Adj NEA Backsheet'!$D$5:$CB$183,O$9,FALSE))),"")</f>
        <v>2535.2288082037599</v>
      </c>
      <c r="P90" s="102">
        <f ca="1">IFERROR(IF((VLOOKUP($E90,'Adj NEA Backsheet'!$D$5:$CB$183,P$9,FALSE))="","",(VLOOKUP($E90,'Adj NEA Backsheet'!$D$5:$CB$183,P$9,FALSE))),"")</f>
        <v>2490.1229122825994</v>
      </c>
      <c r="Q90" s="103">
        <f ca="1">IFERROR(IF((VLOOKUP($E90,'NEA Backsheet'!$D$5:$CB$183,Q$9,FALSE))="","",(VLOOKUP($E90,'NEA Backsheet'!$D$5:$CB$183,Q$9,FALSE))),"")</f>
        <v>2683.1845916349644</v>
      </c>
      <c r="R90" s="194">
        <f ca="1">IFERROR(IF((VLOOKUP($E90,'NEA Backsheet'!$D$5:$CB$183,R$9,FALSE))="","",(VLOOKUP($E90,'NEA Backsheet'!$D$5:$CB$183,R$9,FALSE))),"")</f>
        <v>2571.3718805519306</v>
      </c>
    </row>
    <row r="91" spans="1:18" ht="15" customHeight="1" x14ac:dyDescent="0.3">
      <c r="A91" s="41">
        <v>77</v>
      </c>
      <c r="B91" s="77" t="str">
        <f ca="1">IFERROR(IF((VLOOKUP($E91,'Org List'!$AJ$10:$AL$190,3,FALSE))="","",(VLOOKUP($E91,'Org List'!$AJ$10:$AL$190,3,FALSE))),"")</f>
        <v>London Commissioning Region</v>
      </c>
      <c r="C91" s="78" t="str">
        <f ca="1">IFERROR(IF((VLOOKUP($E91,'Org List'!$AO$10:$AQ$190,3,FALSE))="","",(VLOOKUP($E91,'Org List'!$AO$10:$AQ$190,3,FALSE))),"")</f>
        <v>London Region</v>
      </c>
      <c r="D91" s="93" t="str">
        <f ca="1">IFERROR(IF((VLOOKUP($E91,'Org List'!$AT$10:$AV$190,3,FALSE))="","",(VLOOKUP($E91,'Org List'!$AT$10:$AV$190,3,FALSE))),"")</f>
        <v>NHS England London</v>
      </c>
      <c r="E91" s="77" t="str">
        <f t="shared" ca="1" si="2"/>
        <v>E09000012</v>
      </c>
      <c r="F91" s="79" t="str">
        <f ca="1">IF(E91="","",VLOOKUP(E91,'Org List'!$J$9:$K$640,2,0))</f>
        <v>Hackney</v>
      </c>
      <c r="G91" s="100">
        <f ca="1">IFERROR(IF((VLOOKUP($E91,'Adj NEA Backsheet'!$D$5:$CB$183,G$9,FALSE))="","",(VLOOKUP($E91,'Adj NEA Backsheet'!$D$5:$CB$183,G$9,FALSE))),"")</f>
        <v>2038.8366346684093</v>
      </c>
      <c r="H91" s="101">
        <f ca="1">IFERROR(IF((VLOOKUP($E91,'Adj NEA Backsheet'!$D$5:$CB$183,H$9,FALSE))="","",(VLOOKUP($E91,'Adj NEA Backsheet'!$D$5:$CB$183,H$9,FALSE))),"")</f>
        <v>1944.469974080612</v>
      </c>
      <c r="I91" s="101">
        <f ca="1">IFERROR(IF((VLOOKUP($E91,'Adj NEA Backsheet'!$D$5:$CB$183,I$9,FALSE))="","",(VLOOKUP($E91,'Adj NEA Backsheet'!$D$5:$CB$183,I$9,FALSE))),"")</f>
        <v>2091.7565035125608</v>
      </c>
      <c r="J91" s="102">
        <f ca="1">IFERROR(IF((VLOOKUP($E91,'Adj NEA Backsheet'!$D$5:$CB$183,J$9,FALSE))="","",(VLOOKUP($E91,'Adj NEA Backsheet'!$D$5:$CB$183,J$9,FALSE))),"")</f>
        <v>2024.6769851873792</v>
      </c>
      <c r="K91" s="100">
        <f ca="1">IFERROR(IF((VLOOKUP($E91,'Adj NEA Backsheet'!$D$5:$CB$183,K$9,FALSE))="","",(VLOOKUP($E91,'Adj NEA Backsheet'!$D$5:$CB$183,K$9,FALSE))),"")</f>
        <v>1980.6545696987137</v>
      </c>
      <c r="L91" s="101">
        <f ca="1">IFERROR(IF((VLOOKUP($E91,'Adj NEA Backsheet'!$D$5:$CB$183,L$9,FALSE))="","",(VLOOKUP($E91,'Adj NEA Backsheet'!$D$5:$CB$183,L$9,FALSE))),"")</f>
        <v>1939.015575165693</v>
      </c>
      <c r="M91" s="101">
        <f ca="1">IFERROR(IF((VLOOKUP($E91,'Adj NEA Backsheet'!$D$5:$CB$183,M$9,FALSE))="","",(VLOOKUP($E91,'Adj NEA Backsheet'!$D$5:$CB$183,M$9,FALSE))),"")</f>
        <v>2052.3775566964273</v>
      </c>
      <c r="N91" s="103">
        <f ca="1">IFERROR(IF((VLOOKUP($E91,'Adj NEA Backsheet'!$D$5:$CB$183,N$9,FALSE))="","",(VLOOKUP($E91,'Adj NEA Backsheet'!$D$5:$CB$183,N$9,FALSE))),"")</f>
        <v>1962.3942848056354</v>
      </c>
      <c r="O91" s="151">
        <f ca="1">IFERROR(IF((VLOOKUP($E91,'Adj NEA Backsheet'!$D$5:$CB$183,O$9,FALSE))="","",(VLOOKUP($E91,'Adj NEA Backsheet'!$D$5:$CB$183,O$9,FALSE))),"")</f>
        <v>2017.8705337298277</v>
      </c>
      <c r="P91" s="102">
        <f ca="1">IFERROR(IF((VLOOKUP($E91,'Adj NEA Backsheet'!$D$5:$CB$183,P$9,FALSE))="","",(VLOOKUP($E91,'Adj NEA Backsheet'!$D$5:$CB$183,P$9,FALSE))),"")</f>
        <v>1973.0746679783056</v>
      </c>
      <c r="Q91" s="103">
        <f ca="1">IFERROR(IF((VLOOKUP($E91,'NEA Backsheet'!$D$5:$CB$183,Q$9,FALSE))="","",(VLOOKUP($E91,'NEA Backsheet'!$D$5:$CB$183,Q$9,FALSE))),"")</f>
        <v>2110.1776398297543</v>
      </c>
      <c r="R91" s="194">
        <f ca="1">IFERROR(IF((VLOOKUP($E91,'NEA Backsheet'!$D$5:$CB$183,R$9,FALSE))="","",(VLOOKUP($E91,'NEA Backsheet'!$D$5:$CB$183,R$9,FALSE))),"")</f>
        <v>1600.8252530872219</v>
      </c>
    </row>
    <row r="92" spans="1:18" ht="15" customHeight="1" x14ac:dyDescent="0.3">
      <c r="A92" s="41">
        <v>78</v>
      </c>
      <c r="B92" s="77" t="str">
        <f ca="1">IFERROR(IF((VLOOKUP($E92,'Org List'!$AJ$10:$AL$190,3,FALSE))="","",(VLOOKUP($E92,'Org List'!$AJ$10:$AL$190,3,FALSE))),"")</f>
        <v>North West Commissioning Region</v>
      </c>
      <c r="C92" s="78" t="str">
        <f ca="1">IFERROR(IF((VLOOKUP($E92,'Org List'!$AO$10:$AQ$190,3,FALSE))="","",(VLOOKUP($E92,'Org List'!$AO$10:$AQ$190,3,FALSE))),"")</f>
        <v>North West Region</v>
      </c>
      <c r="D92" s="93" t="str">
        <f ca="1">IFERROR(IF((VLOOKUP($E92,'Org List'!$AT$10:$AV$190,3,FALSE))="","",(VLOOKUP($E92,'Org List'!$AT$10:$AV$190,3,FALSE))),"")</f>
        <v>NHS England North West (Cheshire And Merseyside)</v>
      </c>
      <c r="E92" s="77" t="str">
        <f t="shared" ca="1" si="2"/>
        <v>E06000006</v>
      </c>
      <c r="F92" s="79" t="str">
        <f ca="1">IF(E92="","",VLOOKUP(E92,'Org List'!$J$9:$K$640,2,0))</f>
        <v>Halton</v>
      </c>
      <c r="G92" s="100">
        <f ca="1">IFERROR(IF((VLOOKUP($E92,'Adj NEA Backsheet'!$D$5:$CB$183,G$9,FALSE))="","",(VLOOKUP($E92,'Adj NEA Backsheet'!$D$5:$CB$183,G$9,FALSE))),"")</f>
        <v>3664.3364563205314</v>
      </c>
      <c r="H92" s="101">
        <f ca="1">IFERROR(IF((VLOOKUP($E92,'Adj NEA Backsheet'!$D$5:$CB$183,H$9,FALSE))="","",(VLOOKUP($E92,'Adj NEA Backsheet'!$D$5:$CB$183,H$9,FALSE))),"")</f>
        <v>3838.1548089796402</v>
      </c>
      <c r="I92" s="101">
        <f ca="1">IFERROR(IF((VLOOKUP($E92,'Adj NEA Backsheet'!$D$5:$CB$183,I$9,FALSE))="","",(VLOOKUP($E92,'Adj NEA Backsheet'!$D$5:$CB$183,I$9,FALSE))),"")</f>
        <v>3716.521803058718</v>
      </c>
      <c r="J92" s="102">
        <f ca="1">IFERROR(IF((VLOOKUP($E92,'Adj NEA Backsheet'!$D$5:$CB$183,J$9,FALSE))="","",(VLOOKUP($E92,'Adj NEA Backsheet'!$D$5:$CB$183,J$9,FALSE))),"")</f>
        <v>3589.736176361183</v>
      </c>
      <c r="K92" s="100">
        <f ca="1">IFERROR(IF((VLOOKUP($E92,'Adj NEA Backsheet'!$D$5:$CB$183,K$9,FALSE))="","",(VLOOKUP($E92,'Adj NEA Backsheet'!$D$5:$CB$183,K$9,FALSE))),"")</f>
        <v>3780.1522839195168</v>
      </c>
      <c r="L92" s="101">
        <f ca="1">IFERROR(IF((VLOOKUP($E92,'Adj NEA Backsheet'!$D$5:$CB$183,L$9,FALSE))="","",(VLOOKUP($E92,'Adj NEA Backsheet'!$D$5:$CB$183,L$9,FALSE))),"")</f>
        <v>3795.5895331681909</v>
      </c>
      <c r="M92" s="101">
        <f ca="1">IFERROR(IF((VLOOKUP($E92,'Adj NEA Backsheet'!$D$5:$CB$183,M$9,FALSE))="","",(VLOOKUP($E92,'Adj NEA Backsheet'!$D$5:$CB$183,M$9,FALSE))),"")</f>
        <v>3873.2767343033015</v>
      </c>
      <c r="N92" s="103">
        <f ca="1">IFERROR(IF((VLOOKUP($E92,'Adj NEA Backsheet'!$D$5:$CB$183,N$9,FALSE))="","",(VLOOKUP($E92,'Adj NEA Backsheet'!$D$5:$CB$183,N$9,FALSE))),"")</f>
        <v>3798.2387673183121</v>
      </c>
      <c r="O92" s="151">
        <f ca="1">IFERROR(IF((VLOOKUP($E92,'Adj NEA Backsheet'!$D$5:$CB$183,O$9,FALSE))="","",(VLOOKUP($E92,'Adj NEA Backsheet'!$D$5:$CB$183,O$9,FALSE))),"")</f>
        <v>3786.6845746885037</v>
      </c>
      <c r="P92" s="102">
        <f ca="1">IFERROR(IF((VLOOKUP($E92,'Adj NEA Backsheet'!$D$5:$CB$183,P$9,FALSE))="","",(VLOOKUP($E92,'Adj NEA Backsheet'!$D$5:$CB$183,P$9,FALSE))),"")</f>
        <v>3878.8497877381847</v>
      </c>
      <c r="Q92" s="103">
        <f ca="1">IFERROR(IF((VLOOKUP($E92,'NEA Backsheet'!$D$5:$CB$183,Q$9,FALSE))="","",(VLOOKUP($E92,'NEA Backsheet'!$D$5:$CB$183,Q$9,FALSE))),"")</f>
        <v>3773.8862645421268</v>
      </c>
      <c r="R92" s="194">
        <f ca="1">IFERROR(IF((VLOOKUP($E92,'NEA Backsheet'!$D$5:$CB$183,R$9,FALSE))="","",(VLOOKUP($E92,'NEA Backsheet'!$D$5:$CB$183,R$9,FALSE))),"")</f>
        <v>3849.1425175261752</v>
      </c>
    </row>
    <row r="93" spans="1:18" ht="15" customHeight="1" x14ac:dyDescent="0.3">
      <c r="A93" s="41">
        <v>79</v>
      </c>
      <c r="B93" s="77" t="str">
        <f ca="1">IFERROR(IF((VLOOKUP($E93,'Org List'!$AJ$10:$AL$190,3,FALSE))="","",(VLOOKUP($E93,'Org List'!$AJ$10:$AL$190,3,FALSE))),"")</f>
        <v>London Commissioning Region</v>
      </c>
      <c r="C93" s="78" t="str">
        <f ca="1">IFERROR(IF((VLOOKUP($E93,'Org List'!$AO$10:$AQ$190,3,FALSE))="","",(VLOOKUP($E93,'Org List'!$AO$10:$AQ$190,3,FALSE))),"")</f>
        <v>London Region</v>
      </c>
      <c r="D93" s="93" t="str">
        <f ca="1">IFERROR(IF((VLOOKUP($E93,'Org List'!$AT$10:$AV$190,3,FALSE))="","",(VLOOKUP($E93,'Org List'!$AT$10:$AV$190,3,FALSE))),"")</f>
        <v>NHS England London</v>
      </c>
      <c r="E93" s="77" t="str">
        <f t="shared" ca="1" si="2"/>
        <v>E09000013</v>
      </c>
      <c r="F93" s="79" t="str">
        <f ca="1">IF(E93="","",VLOOKUP(E93,'Org List'!$J$9:$K$640,2,0))</f>
        <v>Hammersmith and Fulham</v>
      </c>
      <c r="G93" s="100">
        <f ca="1">IFERROR(IF((VLOOKUP($E93,'Adj NEA Backsheet'!$D$5:$CB$183,G$9,FALSE))="","",(VLOOKUP($E93,'Adj NEA Backsheet'!$D$5:$CB$183,G$9,FALSE))),"")</f>
        <v>2128.3240848993455</v>
      </c>
      <c r="H93" s="101">
        <f ca="1">IFERROR(IF((VLOOKUP($E93,'Adj NEA Backsheet'!$D$5:$CB$183,H$9,FALSE))="","",(VLOOKUP($E93,'Adj NEA Backsheet'!$D$5:$CB$183,H$9,FALSE))),"")</f>
        <v>2044.9225870691105</v>
      </c>
      <c r="I93" s="101">
        <f ca="1">IFERROR(IF((VLOOKUP($E93,'Adj NEA Backsheet'!$D$5:$CB$183,I$9,FALSE))="","",(VLOOKUP($E93,'Adj NEA Backsheet'!$D$5:$CB$183,I$9,FALSE))),"")</f>
        <v>2175.1922064728255</v>
      </c>
      <c r="J93" s="102">
        <f ca="1">IFERROR(IF((VLOOKUP($E93,'Adj NEA Backsheet'!$D$5:$CB$183,J$9,FALSE))="","",(VLOOKUP($E93,'Adj NEA Backsheet'!$D$5:$CB$183,J$9,FALSE))),"")</f>
        <v>2191.9323036114188</v>
      </c>
      <c r="K93" s="100">
        <f ca="1">IFERROR(IF((VLOOKUP($E93,'Adj NEA Backsheet'!$D$5:$CB$183,K$9,FALSE))="","",(VLOOKUP($E93,'Adj NEA Backsheet'!$D$5:$CB$183,K$9,FALSE))),"")</f>
        <v>2430.1724618646449</v>
      </c>
      <c r="L93" s="101">
        <f ca="1">IFERROR(IF((VLOOKUP($E93,'Adj NEA Backsheet'!$D$5:$CB$183,L$9,FALSE))="","",(VLOOKUP($E93,'Adj NEA Backsheet'!$D$5:$CB$183,L$9,FALSE))),"")</f>
        <v>2366.5529704399046</v>
      </c>
      <c r="M93" s="101">
        <f ca="1">IFERROR(IF((VLOOKUP($E93,'Adj NEA Backsheet'!$D$5:$CB$183,M$9,FALSE))="","",(VLOOKUP($E93,'Adj NEA Backsheet'!$D$5:$CB$183,M$9,FALSE))),"")</f>
        <v>2439.7660314347636</v>
      </c>
      <c r="N93" s="103">
        <f ca="1">IFERROR(IF((VLOOKUP($E93,'Adj NEA Backsheet'!$D$5:$CB$183,N$9,FALSE))="","",(VLOOKUP($E93,'Adj NEA Backsheet'!$D$5:$CB$183,N$9,FALSE))),"")</f>
        <v>2377.5656926220809</v>
      </c>
      <c r="O93" s="151">
        <f ca="1">IFERROR(IF((VLOOKUP($E93,'Adj NEA Backsheet'!$D$5:$CB$183,O$9,FALSE))="","",(VLOOKUP($E93,'Adj NEA Backsheet'!$D$5:$CB$183,O$9,FALSE))),"")</f>
        <v>2212.5722085761081</v>
      </c>
      <c r="P93" s="102">
        <f ca="1">IFERROR(IF((VLOOKUP($E93,'Adj NEA Backsheet'!$D$5:$CB$183,P$9,FALSE))="","",(VLOOKUP($E93,'Adj NEA Backsheet'!$D$5:$CB$183,P$9,FALSE))),"")</f>
        <v>2203.5303873629464</v>
      </c>
      <c r="Q93" s="103">
        <f ca="1">IFERROR(IF((VLOOKUP($E93,'NEA Backsheet'!$D$5:$CB$183,Q$9,FALSE))="","",(VLOOKUP($E93,'NEA Backsheet'!$D$5:$CB$183,Q$9,FALSE))),"")</f>
        <v>2354.6543212507627</v>
      </c>
      <c r="R93" s="194">
        <f ca="1">IFERROR(IF((VLOOKUP($E93,'NEA Backsheet'!$D$5:$CB$183,R$9,FALSE))="","",(VLOOKUP($E93,'NEA Backsheet'!$D$5:$CB$183,R$9,FALSE))),"")</f>
        <v>2264.0098832794156</v>
      </c>
    </row>
    <row r="94" spans="1:18" ht="15" customHeight="1" x14ac:dyDescent="0.3">
      <c r="A94" s="41">
        <v>80</v>
      </c>
      <c r="B94" s="77" t="str">
        <f ca="1">IFERROR(IF((VLOOKUP($E94,'Org List'!$AJ$10:$AL$190,3,FALSE))="","",(VLOOKUP($E94,'Org List'!$AJ$10:$AL$190,3,FALSE))),"")</f>
        <v>South East England Commissioning Region</v>
      </c>
      <c r="C94" s="78" t="str">
        <f ca="1">IFERROR(IF((VLOOKUP($E94,'Org List'!$AO$10:$AQ$190,3,FALSE))="","",(VLOOKUP($E94,'Org List'!$AO$10:$AQ$190,3,FALSE))),"")</f>
        <v>South East Region</v>
      </c>
      <c r="D94" s="93" t="str">
        <f ca="1">IFERROR(IF((VLOOKUP($E94,'Org List'!$AT$10:$AV$190,3,FALSE))="","",(VLOOKUP($E94,'Org List'!$AT$10:$AV$190,3,FALSE))),"")</f>
        <v>NHS England South East (Hampshire, Isle of Wight and Thames Valley)</v>
      </c>
      <c r="E94" s="77" t="str">
        <f t="shared" ca="1" si="2"/>
        <v>E10000014</v>
      </c>
      <c r="F94" s="79" t="str">
        <f ca="1">IF(E94="","",VLOOKUP(E94,'Org List'!$J$9:$K$640,2,0))</f>
        <v>Hampshire</v>
      </c>
      <c r="G94" s="100">
        <f ca="1">IFERROR(IF((VLOOKUP($E94,'Adj NEA Backsheet'!$D$5:$CB$183,G$9,FALSE))="","",(VLOOKUP($E94,'Adj NEA Backsheet'!$D$5:$CB$183,G$9,FALSE))),"")</f>
        <v>2388.0767720059162</v>
      </c>
      <c r="H94" s="101">
        <f ca="1">IFERROR(IF((VLOOKUP($E94,'Adj NEA Backsheet'!$D$5:$CB$183,H$9,FALSE))="","",(VLOOKUP($E94,'Adj NEA Backsheet'!$D$5:$CB$183,H$9,FALSE))),"")</f>
        <v>2406.6548181063399</v>
      </c>
      <c r="I94" s="101">
        <f ca="1">IFERROR(IF((VLOOKUP($E94,'Adj NEA Backsheet'!$D$5:$CB$183,I$9,FALSE))="","",(VLOOKUP($E94,'Adj NEA Backsheet'!$D$5:$CB$183,I$9,FALSE))),"")</f>
        <v>2474.0653719748593</v>
      </c>
      <c r="J94" s="102">
        <f ca="1">IFERROR(IF((VLOOKUP($E94,'Adj NEA Backsheet'!$D$5:$CB$183,J$9,FALSE))="","",(VLOOKUP($E94,'Adj NEA Backsheet'!$D$5:$CB$183,J$9,FALSE))),"")</f>
        <v>2462.5777140089072</v>
      </c>
      <c r="K94" s="100">
        <f ca="1">IFERROR(IF((VLOOKUP($E94,'Adj NEA Backsheet'!$D$5:$CB$183,K$9,FALSE))="","",(VLOOKUP($E94,'Adj NEA Backsheet'!$D$5:$CB$183,K$9,FALSE))),"")</f>
        <v>2458.9887234356552</v>
      </c>
      <c r="L94" s="101">
        <f ca="1">IFERROR(IF((VLOOKUP($E94,'Adj NEA Backsheet'!$D$5:$CB$183,L$9,FALSE))="","",(VLOOKUP($E94,'Adj NEA Backsheet'!$D$5:$CB$183,L$9,FALSE))),"")</f>
        <v>2462.8943019499966</v>
      </c>
      <c r="M94" s="101">
        <f ca="1">IFERROR(IF((VLOOKUP($E94,'Adj NEA Backsheet'!$D$5:$CB$183,M$9,FALSE))="","",(VLOOKUP($E94,'Adj NEA Backsheet'!$D$5:$CB$183,M$9,FALSE))),"")</f>
        <v>2489.8187603494139</v>
      </c>
      <c r="N94" s="103">
        <f ca="1">IFERROR(IF((VLOOKUP($E94,'Adj NEA Backsheet'!$D$5:$CB$183,N$9,FALSE))="","",(VLOOKUP($E94,'Adj NEA Backsheet'!$D$5:$CB$183,N$9,FALSE))),"")</f>
        <v>2437.0340533679782</v>
      </c>
      <c r="O94" s="151">
        <f ca="1">IFERROR(IF((VLOOKUP($E94,'Adj NEA Backsheet'!$D$5:$CB$183,O$9,FALSE))="","",(VLOOKUP($E94,'Adj NEA Backsheet'!$D$5:$CB$183,O$9,FALSE))),"")</f>
        <v>2516.4004467787404</v>
      </c>
      <c r="P94" s="102">
        <f ca="1">IFERROR(IF((VLOOKUP($E94,'Adj NEA Backsheet'!$D$5:$CB$183,P$9,FALSE))="","",(VLOOKUP($E94,'Adj NEA Backsheet'!$D$5:$CB$183,P$9,FALSE))),"")</f>
        <v>2494.9872604748543</v>
      </c>
      <c r="Q94" s="103">
        <f ca="1">IFERROR(IF((VLOOKUP($E94,'NEA Backsheet'!$D$5:$CB$183,Q$9,FALSE))="","",(VLOOKUP($E94,'NEA Backsheet'!$D$5:$CB$183,Q$9,FALSE))),"")</f>
        <v>2642.8934012858072</v>
      </c>
      <c r="R94" s="194">
        <f ca="1">IFERROR(IF((VLOOKUP($E94,'NEA Backsheet'!$D$5:$CB$183,R$9,FALSE))="","",(VLOOKUP($E94,'NEA Backsheet'!$D$5:$CB$183,R$9,FALSE))),"")</f>
        <v>2635.9912007903822</v>
      </c>
    </row>
    <row r="95" spans="1:18" ht="15" customHeight="1" x14ac:dyDescent="0.3">
      <c r="A95" s="41">
        <v>81</v>
      </c>
      <c r="B95" s="77" t="str">
        <f ca="1">IFERROR(IF((VLOOKUP($E95,'Org List'!$AJ$10:$AL$190,3,FALSE))="","",(VLOOKUP($E95,'Org List'!$AJ$10:$AL$190,3,FALSE))),"")</f>
        <v>London Commissioning Region</v>
      </c>
      <c r="C95" s="78" t="str">
        <f ca="1">IFERROR(IF((VLOOKUP($E95,'Org List'!$AO$10:$AQ$190,3,FALSE))="","",(VLOOKUP($E95,'Org List'!$AO$10:$AQ$190,3,FALSE))),"")</f>
        <v>London Region</v>
      </c>
      <c r="D95" s="93" t="str">
        <f ca="1">IFERROR(IF((VLOOKUP($E95,'Org List'!$AT$10:$AV$190,3,FALSE))="","",(VLOOKUP($E95,'Org List'!$AT$10:$AV$190,3,FALSE))),"")</f>
        <v>NHS England London</v>
      </c>
      <c r="E95" s="77" t="str">
        <f t="shared" ca="1" si="2"/>
        <v>E09000014</v>
      </c>
      <c r="F95" s="79" t="str">
        <f ca="1">IF(E95="","",VLOOKUP(E95,'Org List'!$J$9:$K$640,2,0))</f>
        <v>Haringey</v>
      </c>
      <c r="G95" s="100">
        <f ca="1">IFERROR(IF((VLOOKUP($E95,'Adj NEA Backsheet'!$D$5:$CB$183,G$9,FALSE))="","",(VLOOKUP($E95,'Adj NEA Backsheet'!$D$5:$CB$183,G$9,FALSE))),"")</f>
        <v>2116.6556710589016</v>
      </c>
      <c r="H95" s="101">
        <f ca="1">IFERROR(IF((VLOOKUP($E95,'Adj NEA Backsheet'!$D$5:$CB$183,H$9,FALSE))="","",(VLOOKUP($E95,'Adj NEA Backsheet'!$D$5:$CB$183,H$9,FALSE))),"")</f>
        <v>2181.4955554553126</v>
      </c>
      <c r="I95" s="101">
        <f ca="1">IFERROR(IF((VLOOKUP($E95,'Adj NEA Backsheet'!$D$5:$CB$183,I$9,FALSE))="","",(VLOOKUP($E95,'Adj NEA Backsheet'!$D$5:$CB$183,I$9,FALSE))),"")</f>
        <v>2200.8775669827505</v>
      </c>
      <c r="J95" s="102">
        <f ca="1">IFERROR(IF((VLOOKUP($E95,'Adj NEA Backsheet'!$D$5:$CB$183,J$9,FALSE))="","",(VLOOKUP($E95,'Adj NEA Backsheet'!$D$5:$CB$183,J$9,FALSE))),"")</f>
        <v>2128.5707842511165</v>
      </c>
      <c r="K95" s="100">
        <f ca="1">IFERROR(IF((VLOOKUP($E95,'Adj NEA Backsheet'!$D$5:$CB$183,K$9,FALSE))="","",(VLOOKUP($E95,'Adj NEA Backsheet'!$D$5:$CB$183,K$9,FALSE))),"")</f>
        <v>2145.9388303736946</v>
      </c>
      <c r="L95" s="101">
        <f ca="1">IFERROR(IF((VLOOKUP($E95,'Adj NEA Backsheet'!$D$5:$CB$183,L$9,FALSE))="","",(VLOOKUP($E95,'Adj NEA Backsheet'!$D$5:$CB$183,L$9,FALSE))),"")</f>
        <v>2165.2194464274312</v>
      </c>
      <c r="M95" s="101">
        <f ca="1">IFERROR(IF((VLOOKUP($E95,'Adj NEA Backsheet'!$D$5:$CB$183,M$9,FALSE))="","",(VLOOKUP($E95,'Adj NEA Backsheet'!$D$5:$CB$183,M$9,FALSE))),"")</f>
        <v>2170.7263295742409</v>
      </c>
      <c r="N95" s="103">
        <f ca="1">IFERROR(IF((VLOOKUP($E95,'Adj NEA Backsheet'!$D$5:$CB$183,N$9,FALSE))="","",(VLOOKUP($E95,'Adj NEA Backsheet'!$D$5:$CB$183,N$9,FALSE))),"")</f>
        <v>2100.4105679413151</v>
      </c>
      <c r="O95" s="151">
        <f ca="1">IFERROR(IF((VLOOKUP($E95,'Adj NEA Backsheet'!$D$5:$CB$183,O$9,FALSE))="","",(VLOOKUP($E95,'Adj NEA Backsheet'!$D$5:$CB$183,O$9,FALSE))),"")</f>
        <v>2168.4715307232282</v>
      </c>
      <c r="P95" s="102">
        <f ca="1">IFERROR(IF((VLOOKUP($E95,'Adj NEA Backsheet'!$D$5:$CB$183,P$9,FALSE))="","",(VLOOKUP($E95,'Adj NEA Backsheet'!$D$5:$CB$183,P$9,FALSE))),"")</f>
        <v>2101.7597022916257</v>
      </c>
      <c r="Q95" s="103">
        <f ca="1">IFERROR(IF((VLOOKUP($E95,'NEA Backsheet'!$D$5:$CB$183,Q$9,FALSE))="","",(VLOOKUP($E95,'NEA Backsheet'!$D$5:$CB$183,Q$9,FALSE))),"")</f>
        <v>2310.7274595037411</v>
      </c>
      <c r="R95" s="194">
        <f ca="1">IFERROR(IF((VLOOKUP($E95,'NEA Backsheet'!$D$5:$CB$183,R$9,FALSE))="","",(VLOOKUP($E95,'NEA Backsheet'!$D$5:$CB$183,R$9,FALSE))),"")</f>
        <v>2180.6742447833071</v>
      </c>
    </row>
    <row r="96" spans="1:18" ht="15" customHeight="1" x14ac:dyDescent="0.3">
      <c r="A96" s="41">
        <v>82</v>
      </c>
      <c r="B96" s="77" t="str">
        <f ca="1">IFERROR(IF((VLOOKUP($E96,'Org List'!$AJ$10:$AL$190,3,FALSE))="","",(VLOOKUP($E96,'Org List'!$AJ$10:$AL$190,3,FALSE))),"")</f>
        <v>London Commissioning Region</v>
      </c>
      <c r="C96" s="78" t="str">
        <f ca="1">IFERROR(IF((VLOOKUP($E96,'Org List'!$AO$10:$AQ$190,3,FALSE))="","",(VLOOKUP($E96,'Org List'!$AO$10:$AQ$190,3,FALSE))),"")</f>
        <v>London Region</v>
      </c>
      <c r="D96" s="93" t="str">
        <f ca="1">IFERROR(IF((VLOOKUP($E96,'Org List'!$AT$10:$AV$190,3,FALSE))="","",(VLOOKUP($E96,'Org List'!$AT$10:$AV$190,3,FALSE))),"")</f>
        <v>NHS England London</v>
      </c>
      <c r="E96" s="77" t="str">
        <f t="shared" ca="1" si="2"/>
        <v>E09000015</v>
      </c>
      <c r="F96" s="79" t="str">
        <f ca="1">IF(E96="","",VLOOKUP(E96,'Org List'!$J$9:$K$640,2,0))</f>
        <v>Harrow</v>
      </c>
      <c r="G96" s="100">
        <f ca="1">IFERROR(IF((VLOOKUP($E96,'Adj NEA Backsheet'!$D$5:$CB$183,G$9,FALSE))="","",(VLOOKUP($E96,'Adj NEA Backsheet'!$D$5:$CB$183,G$9,FALSE))),"")</f>
        <v>2240.2392943264686</v>
      </c>
      <c r="H96" s="101">
        <f ca="1">IFERROR(IF((VLOOKUP($E96,'Adj NEA Backsheet'!$D$5:$CB$183,H$9,FALSE))="","",(VLOOKUP($E96,'Adj NEA Backsheet'!$D$5:$CB$183,H$9,FALSE))),"")</f>
        <v>2272.9380442888073</v>
      </c>
      <c r="I96" s="101">
        <f ca="1">IFERROR(IF((VLOOKUP($E96,'Adj NEA Backsheet'!$D$5:$CB$183,I$9,FALSE))="","",(VLOOKUP($E96,'Adj NEA Backsheet'!$D$5:$CB$183,I$9,FALSE))),"")</f>
        <v>2541.4723274411785</v>
      </c>
      <c r="J96" s="102">
        <f ca="1">IFERROR(IF((VLOOKUP($E96,'Adj NEA Backsheet'!$D$5:$CB$183,J$9,FALSE))="","",(VLOOKUP($E96,'Adj NEA Backsheet'!$D$5:$CB$183,J$9,FALSE))),"")</f>
        <v>2682.2611789062321</v>
      </c>
      <c r="K96" s="100">
        <f ca="1">IFERROR(IF((VLOOKUP($E96,'Adj NEA Backsheet'!$D$5:$CB$183,K$9,FALSE))="","",(VLOOKUP($E96,'Adj NEA Backsheet'!$D$5:$CB$183,K$9,FALSE))),"")</f>
        <v>2686.4055408669392</v>
      </c>
      <c r="L96" s="101">
        <f ca="1">IFERROR(IF((VLOOKUP($E96,'Adj NEA Backsheet'!$D$5:$CB$183,L$9,FALSE))="","",(VLOOKUP($E96,'Adj NEA Backsheet'!$D$5:$CB$183,L$9,FALSE))),"")</f>
        <v>2592.0011599963782</v>
      </c>
      <c r="M96" s="101">
        <f ca="1">IFERROR(IF((VLOOKUP($E96,'Adj NEA Backsheet'!$D$5:$CB$183,M$9,FALSE))="","",(VLOOKUP($E96,'Adj NEA Backsheet'!$D$5:$CB$183,M$9,FALSE))),"")</f>
        <v>2659.510234100213</v>
      </c>
      <c r="N96" s="103">
        <f ca="1">IFERROR(IF((VLOOKUP($E96,'Adj NEA Backsheet'!$D$5:$CB$183,N$9,FALSE))="","",(VLOOKUP($E96,'Adj NEA Backsheet'!$D$5:$CB$183,N$9,FALSE))),"")</f>
        <v>2539.708340916357</v>
      </c>
      <c r="O96" s="151">
        <f ca="1">IFERROR(IF((VLOOKUP($E96,'Adj NEA Backsheet'!$D$5:$CB$183,O$9,FALSE))="","",(VLOOKUP($E96,'Adj NEA Backsheet'!$D$5:$CB$183,O$9,FALSE))),"")</f>
        <v>2637.7422026434679</v>
      </c>
      <c r="P96" s="102">
        <f ca="1">IFERROR(IF((VLOOKUP($E96,'Adj NEA Backsheet'!$D$5:$CB$183,P$9,FALSE))="","",(VLOOKUP($E96,'Adj NEA Backsheet'!$D$5:$CB$183,P$9,FALSE))),"")</f>
        <v>2707.7623060390356</v>
      </c>
      <c r="Q96" s="103">
        <f ca="1">IFERROR(IF((VLOOKUP($E96,'NEA Backsheet'!$D$5:$CB$183,Q$9,FALSE))="","",(VLOOKUP($E96,'NEA Backsheet'!$D$5:$CB$183,Q$9,FALSE))),"")</f>
        <v>2864.4753062885693</v>
      </c>
      <c r="R96" s="194">
        <f ca="1">IFERROR(IF((VLOOKUP($E96,'NEA Backsheet'!$D$5:$CB$183,R$9,FALSE))="","",(VLOOKUP($E96,'NEA Backsheet'!$D$5:$CB$183,R$9,FALSE))),"")</f>
        <v>2907.7704682798403</v>
      </c>
    </row>
    <row r="97" spans="1:18" ht="15" customHeight="1" x14ac:dyDescent="0.3">
      <c r="A97" s="41">
        <v>83</v>
      </c>
      <c r="B97" s="77" t="str">
        <f ca="1">IFERROR(IF((VLOOKUP($E97,'Org List'!$AJ$10:$AL$190,3,FALSE))="","",(VLOOKUP($E97,'Org List'!$AJ$10:$AL$190,3,FALSE))),"")</f>
        <v>North East and Yorkshire Commissioning Region</v>
      </c>
      <c r="C97" s="78" t="str">
        <f ca="1">IFERROR(IF((VLOOKUP($E97,'Org List'!$AO$10:$AQ$190,3,FALSE))="","",(VLOOKUP($E97,'Org List'!$AO$10:$AQ$190,3,FALSE))),"")</f>
        <v>North East Region</v>
      </c>
      <c r="D97" s="93" t="str">
        <f ca="1">IFERROR(IF((VLOOKUP($E97,'Org List'!$AT$10:$AV$190,3,FALSE))="","",(VLOOKUP($E97,'Org List'!$AT$10:$AV$190,3,FALSE))),"")</f>
        <v>NHS England North East and Yorkshire (Cumbria And North East)</v>
      </c>
      <c r="E97" s="77" t="str">
        <f t="shared" ca="1" si="2"/>
        <v>E06000001</v>
      </c>
      <c r="F97" s="79" t="str">
        <f ca="1">IF(E97="","",VLOOKUP(E97,'Org List'!$J$9:$K$640,2,0))</f>
        <v>Hartlepool</v>
      </c>
      <c r="G97" s="100">
        <f ca="1">IFERROR(IF((VLOOKUP($E97,'Adj NEA Backsheet'!$D$5:$CB$183,G$9,FALSE))="","",(VLOOKUP($E97,'Adj NEA Backsheet'!$D$5:$CB$183,G$9,FALSE))),"")</f>
        <v>3467.4555401959942</v>
      </c>
      <c r="H97" s="101">
        <f ca="1">IFERROR(IF((VLOOKUP($E97,'Adj NEA Backsheet'!$D$5:$CB$183,H$9,FALSE))="","",(VLOOKUP($E97,'Adj NEA Backsheet'!$D$5:$CB$183,H$9,FALSE))),"")</f>
        <v>3439.640837374413</v>
      </c>
      <c r="I97" s="101">
        <f ca="1">IFERROR(IF((VLOOKUP($E97,'Adj NEA Backsheet'!$D$5:$CB$183,I$9,FALSE))="","",(VLOOKUP($E97,'Adj NEA Backsheet'!$D$5:$CB$183,I$9,FALSE))),"")</f>
        <v>3597.2281370683463</v>
      </c>
      <c r="J97" s="102">
        <f ca="1">IFERROR(IF((VLOOKUP($E97,'Adj NEA Backsheet'!$D$5:$CB$183,J$9,FALSE))="","",(VLOOKUP($E97,'Adj NEA Backsheet'!$D$5:$CB$183,J$9,FALSE))),"")</f>
        <v>3593.5552158811565</v>
      </c>
      <c r="K97" s="100">
        <f ca="1">IFERROR(IF((VLOOKUP($E97,'Adj NEA Backsheet'!$D$5:$CB$183,K$9,FALSE))="","",(VLOOKUP($E97,'Adj NEA Backsheet'!$D$5:$CB$183,K$9,FALSE))),"")</f>
        <v>3623.7743639378496</v>
      </c>
      <c r="L97" s="101">
        <f ca="1">IFERROR(IF((VLOOKUP($E97,'Adj NEA Backsheet'!$D$5:$CB$183,L$9,FALSE))="","",(VLOOKUP($E97,'Adj NEA Backsheet'!$D$5:$CB$183,L$9,FALSE))),"")</f>
        <v>3563.8822577603037</v>
      </c>
      <c r="M97" s="101">
        <f ca="1">IFERROR(IF((VLOOKUP($E97,'Adj NEA Backsheet'!$D$5:$CB$183,M$9,FALSE))="","",(VLOOKUP($E97,'Adj NEA Backsheet'!$D$5:$CB$183,M$9,FALSE))),"")</f>
        <v>3704.5085885539411</v>
      </c>
      <c r="N97" s="103">
        <f ca="1">IFERROR(IF((VLOOKUP($E97,'Adj NEA Backsheet'!$D$5:$CB$183,N$9,FALSE))="","",(VLOOKUP($E97,'Adj NEA Backsheet'!$D$5:$CB$183,N$9,FALSE))),"")</f>
        <v>3724.905439678631</v>
      </c>
      <c r="O97" s="151">
        <f ca="1">IFERROR(IF((VLOOKUP($E97,'Adj NEA Backsheet'!$D$5:$CB$183,O$9,FALSE))="","",(VLOOKUP($E97,'Adj NEA Backsheet'!$D$5:$CB$183,O$9,FALSE))),"")</f>
        <v>3704.165718312453</v>
      </c>
      <c r="P97" s="102">
        <f ca="1">IFERROR(IF((VLOOKUP($E97,'Adj NEA Backsheet'!$D$5:$CB$183,P$9,FALSE))="","",(VLOOKUP($E97,'Adj NEA Backsheet'!$D$5:$CB$183,P$9,FALSE))),"")</f>
        <v>3639.13124905733</v>
      </c>
      <c r="Q97" s="103">
        <f ca="1">IFERROR(IF((VLOOKUP($E97,'NEA Backsheet'!$D$5:$CB$183,Q$9,FALSE))="","",(VLOOKUP($E97,'NEA Backsheet'!$D$5:$CB$183,Q$9,FALSE))),"")</f>
        <v>3706.6227879085136</v>
      </c>
      <c r="R97" s="194">
        <f ca="1">IFERROR(IF((VLOOKUP($E97,'NEA Backsheet'!$D$5:$CB$183,R$9,FALSE))="","",(VLOOKUP($E97,'NEA Backsheet'!$D$5:$CB$183,R$9,FALSE))),"")</f>
        <v>3942.7434209457956</v>
      </c>
    </row>
    <row r="98" spans="1:18" ht="15" customHeight="1" x14ac:dyDescent="0.3">
      <c r="A98" s="41">
        <v>84</v>
      </c>
      <c r="B98" s="77" t="str">
        <f ca="1">IFERROR(IF((VLOOKUP($E98,'Org List'!$AJ$10:$AL$190,3,FALSE))="","",(VLOOKUP($E98,'Org List'!$AJ$10:$AL$190,3,FALSE))),"")</f>
        <v>London Commissioning Region</v>
      </c>
      <c r="C98" s="78" t="str">
        <f ca="1">IFERROR(IF((VLOOKUP($E98,'Org List'!$AO$10:$AQ$190,3,FALSE))="","",(VLOOKUP($E98,'Org List'!$AO$10:$AQ$190,3,FALSE))),"")</f>
        <v>London Region</v>
      </c>
      <c r="D98" s="93" t="str">
        <f ca="1">IFERROR(IF((VLOOKUP($E98,'Org List'!$AT$10:$AV$190,3,FALSE))="","",(VLOOKUP($E98,'Org List'!$AT$10:$AV$190,3,FALSE))),"")</f>
        <v>NHS England London</v>
      </c>
      <c r="E98" s="77" t="str">
        <f t="shared" ca="1" si="2"/>
        <v>E09000016</v>
      </c>
      <c r="F98" s="79" t="str">
        <f ca="1">IF(E98="","",VLOOKUP(E98,'Org List'!$J$9:$K$640,2,0))</f>
        <v>Havering</v>
      </c>
      <c r="G98" s="100">
        <f ca="1">IFERROR(IF((VLOOKUP($E98,'Adj NEA Backsheet'!$D$5:$CB$183,G$9,FALSE))="","",(VLOOKUP($E98,'Adj NEA Backsheet'!$D$5:$CB$183,G$9,FALSE))),"")</f>
        <v>2570.4442211881014</v>
      </c>
      <c r="H98" s="101">
        <f ca="1">IFERROR(IF((VLOOKUP($E98,'Adj NEA Backsheet'!$D$5:$CB$183,H$9,FALSE))="","",(VLOOKUP($E98,'Adj NEA Backsheet'!$D$5:$CB$183,H$9,FALSE))),"")</f>
        <v>2626.4200815482577</v>
      </c>
      <c r="I98" s="101">
        <f ca="1">IFERROR(IF((VLOOKUP($E98,'Adj NEA Backsheet'!$D$5:$CB$183,I$9,FALSE))="","",(VLOOKUP($E98,'Adj NEA Backsheet'!$D$5:$CB$183,I$9,FALSE))),"")</f>
        <v>2653.5963147567982</v>
      </c>
      <c r="J98" s="102">
        <f ca="1">IFERROR(IF((VLOOKUP($E98,'Adj NEA Backsheet'!$D$5:$CB$183,J$9,FALSE))="","",(VLOOKUP($E98,'Adj NEA Backsheet'!$D$5:$CB$183,J$9,FALSE))),"")</f>
        <v>2609.1909408281153</v>
      </c>
      <c r="K98" s="100">
        <f ca="1">IFERROR(IF((VLOOKUP($E98,'Adj NEA Backsheet'!$D$5:$CB$183,K$9,FALSE))="","",(VLOOKUP($E98,'Adj NEA Backsheet'!$D$5:$CB$183,K$9,FALSE))),"")</f>
        <v>2630.7781969467437</v>
      </c>
      <c r="L98" s="101">
        <f ca="1">IFERROR(IF((VLOOKUP($E98,'Adj NEA Backsheet'!$D$5:$CB$183,L$9,FALSE))="","",(VLOOKUP($E98,'Adj NEA Backsheet'!$D$5:$CB$183,L$9,FALSE))),"")</f>
        <v>2659.9283820127403</v>
      </c>
      <c r="M98" s="101">
        <f ca="1">IFERROR(IF((VLOOKUP($E98,'Adj NEA Backsheet'!$D$5:$CB$183,M$9,FALSE))="","",(VLOOKUP($E98,'Adj NEA Backsheet'!$D$5:$CB$183,M$9,FALSE))),"")</f>
        <v>2660.049789628617</v>
      </c>
      <c r="N98" s="103">
        <f ca="1">IFERROR(IF((VLOOKUP($E98,'Adj NEA Backsheet'!$D$5:$CB$183,N$9,FALSE))="","",(VLOOKUP($E98,'Adj NEA Backsheet'!$D$5:$CB$183,N$9,FALSE))),"")</f>
        <v>2569.6970419696372</v>
      </c>
      <c r="O98" s="151">
        <f ca="1">IFERROR(IF((VLOOKUP($E98,'Adj NEA Backsheet'!$D$5:$CB$183,O$9,FALSE))="","",(VLOOKUP($E98,'Adj NEA Backsheet'!$D$5:$CB$183,O$9,FALSE))),"")</f>
        <v>2728.7253694960127</v>
      </c>
      <c r="P98" s="102">
        <f ca="1">IFERROR(IF((VLOOKUP($E98,'Adj NEA Backsheet'!$D$5:$CB$183,P$9,FALSE))="","",(VLOOKUP($E98,'Adj NEA Backsheet'!$D$5:$CB$183,P$9,FALSE))),"")</f>
        <v>2676.8138503207306</v>
      </c>
      <c r="Q98" s="103">
        <f ca="1">IFERROR(IF((VLOOKUP($E98,'NEA Backsheet'!$D$5:$CB$183,Q$9,FALSE))="","",(VLOOKUP($E98,'NEA Backsheet'!$D$5:$CB$183,Q$9,FALSE))),"")</f>
        <v>2622.7032554773664</v>
      </c>
      <c r="R98" s="194">
        <f ca="1">IFERROR(IF((VLOOKUP($E98,'NEA Backsheet'!$D$5:$CB$183,R$9,FALSE))="","",(VLOOKUP($E98,'NEA Backsheet'!$D$5:$CB$183,R$9,FALSE))),"")</f>
        <v>2445.0747162742937</v>
      </c>
    </row>
    <row r="99" spans="1:18" ht="15" customHeight="1" x14ac:dyDescent="0.3">
      <c r="A99" s="41">
        <v>85</v>
      </c>
      <c r="B99" s="77" t="str">
        <f ca="1">IFERROR(IF((VLOOKUP($E99,'Org List'!$AJ$10:$AL$190,3,FALSE))="","",(VLOOKUP($E99,'Org List'!$AJ$10:$AL$190,3,FALSE))),"")</f>
        <v>Midlands Commissioning Region</v>
      </c>
      <c r="C99" s="78" t="str">
        <f ca="1">IFERROR(IF((VLOOKUP($E99,'Org List'!$AO$10:$AQ$190,3,FALSE))="","",(VLOOKUP($E99,'Org List'!$AO$10:$AQ$190,3,FALSE))),"")</f>
        <v>West Midlands Region</v>
      </c>
      <c r="D99" s="93" t="str">
        <f ca="1">IFERROR(IF((VLOOKUP($E99,'Org List'!$AT$10:$AV$190,3,FALSE))="","",(VLOOKUP($E99,'Org List'!$AT$10:$AV$190,3,FALSE))),"")</f>
        <v>NHS England Midlands (West Midlands)</v>
      </c>
      <c r="E99" s="77" t="str">
        <f t="shared" ca="1" si="2"/>
        <v>E06000019</v>
      </c>
      <c r="F99" s="79" t="str">
        <f ca="1">IF(E99="","",VLOOKUP(E99,'Org List'!$J$9:$K$640,2,0))</f>
        <v>Herefordshire, County of</v>
      </c>
      <c r="G99" s="100">
        <f ca="1">IFERROR(IF((VLOOKUP($E99,'Adj NEA Backsheet'!$D$5:$CB$183,G$9,FALSE))="","",(VLOOKUP($E99,'Adj NEA Backsheet'!$D$5:$CB$183,G$9,FALSE))),"")</f>
        <v>2480.6096648777161</v>
      </c>
      <c r="H99" s="101">
        <f ca="1">IFERROR(IF((VLOOKUP($E99,'Adj NEA Backsheet'!$D$5:$CB$183,H$9,FALSE))="","",(VLOOKUP($E99,'Adj NEA Backsheet'!$D$5:$CB$183,H$9,FALSE))),"")</f>
        <v>2520.1405877191269</v>
      </c>
      <c r="I99" s="101">
        <f ca="1">IFERROR(IF((VLOOKUP($E99,'Adj NEA Backsheet'!$D$5:$CB$183,I$9,FALSE))="","",(VLOOKUP($E99,'Adj NEA Backsheet'!$D$5:$CB$183,I$9,FALSE))),"")</f>
        <v>2607.8905252579571</v>
      </c>
      <c r="J99" s="102">
        <f ca="1">IFERROR(IF((VLOOKUP($E99,'Adj NEA Backsheet'!$D$5:$CB$183,J$9,FALSE))="","",(VLOOKUP($E99,'Adj NEA Backsheet'!$D$5:$CB$183,J$9,FALSE))),"")</f>
        <v>2587.1129356216184</v>
      </c>
      <c r="K99" s="100">
        <f ca="1">IFERROR(IF((VLOOKUP($E99,'Adj NEA Backsheet'!$D$5:$CB$183,K$9,FALSE))="","",(VLOOKUP($E99,'Adj NEA Backsheet'!$D$5:$CB$183,K$9,FALSE))),"")</f>
        <v>2476.1315069554371</v>
      </c>
      <c r="L99" s="101">
        <f ca="1">IFERROR(IF((VLOOKUP($E99,'Adj NEA Backsheet'!$D$5:$CB$183,L$9,FALSE))="","",(VLOOKUP($E99,'Adj NEA Backsheet'!$D$5:$CB$183,L$9,FALSE))),"")</f>
        <v>2486.2163907377321</v>
      </c>
      <c r="M99" s="101">
        <f ca="1">IFERROR(IF((VLOOKUP($E99,'Adj NEA Backsheet'!$D$5:$CB$183,M$9,FALSE))="","",(VLOOKUP($E99,'Adj NEA Backsheet'!$D$5:$CB$183,M$9,FALSE))),"")</f>
        <v>2688.1268632349988</v>
      </c>
      <c r="N99" s="103">
        <f ca="1">IFERROR(IF((VLOOKUP($E99,'Adj NEA Backsheet'!$D$5:$CB$183,N$9,FALSE))="","",(VLOOKUP($E99,'Adj NEA Backsheet'!$D$5:$CB$183,N$9,FALSE))),"")</f>
        <v>2632.0341110744325</v>
      </c>
      <c r="O99" s="151">
        <f ca="1">IFERROR(IF((VLOOKUP($E99,'Adj NEA Backsheet'!$D$5:$CB$183,O$9,FALSE))="","",(VLOOKUP($E99,'Adj NEA Backsheet'!$D$5:$CB$183,O$9,FALSE))),"")</f>
        <v>2478.814982136354</v>
      </c>
      <c r="P99" s="102">
        <f ca="1">IFERROR(IF((VLOOKUP($E99,'Adj NEA Backsheet'!$D$5:$CB$183,P$9,FALSE))="","",(VLOOKUP($E99,'Adj NEA Backsheet'!$D$5:$CB$183,P$9,FALSE))),"")</f>
        <v>2465.7598314450411</v>
      </c>
      <c r="Q99" s="103">
        <f ca="1">IFERROR(IF((VLOOKUP($E99,'NEA Backsheet'!$D$5:$CB$183,Q$9,FALSE))="","",(VLOOKUP($E99,'NEA Backsheet'!$D$5:$CB$183,Q$9,FALSE))),"")</f>
        <v>2604.8532525392193</v>
      </c>
      <c r="R99" s="194">
        <f ca="1">IFERROR(IF((VLOOKUP($E99,'NEA Backsheet'!$D$5:$CB$183,R$9,FALSE))="","",(VLOOKUP($E99,'NEA Backsheet'!$D$5:$CB$183,R$9,FALSE))),"")</f>
        <v>2777.8450438825216</v>
      </c>
    </row>
    <row r="100" spans="1:18" ht="15" customHeight="1" x14ac:dyDescent="0.3">
      <c r="A100" s="41">
        <v>86</v>
      </c>
      <c r="B100" s="77" t="str">
        <f ca="1">IFERROR(IF((VLOOKUP($E100,'Org List'!$AJ$10:$AL$190,3,FALSE))="","",(VLOOKUP($E100,'Org List'!$AJ$10:$AL$190,3,FALSE))),"")</f>
        <v>East of England Commissioning Region</v>
      </c>
      <c r="C100" s="78" t="str">
        <f ca="1">IFERROR(IF((VLOOKUP($E100,'Org List'!$AO$10:$AQ$190,3,FALSE))="","",(VLOOKUP($E100,'Org List'!$AO$10:$AQ$190,3,FALSE))),"")</f>
        <v>East Region</v>
      </c>
      <c r="D100" s="93" t="str">
        <f ca="1">IFERROR(IF((VLOOKUP($E100,'Org List'!$AT$10:$AV$190,3,FALSE))="","",(VLOOKUP($E100,'Org List'!$AT$10:$AV$190,3,FALSE))),"")</f>
        <v>NHS England East (East)</v>
      </c>
      <c r="E100" s="77" t="str">
        <f t="shared" ca="1" si="2"/>
        <v>E10000015</v>
      </c>
      <c r="F100" s="79" t="str">
        <f ca="1">IF(E100="","",VLOOKUP(E100,'Org List'!$J$9:$K$640,2,0))</f>
        <v>Hertfordshire</v>
      </c>
      <c r="G100" s="100">
        <f ca="1">IFERROR(IF((VLOOKUP($E100,'Adj NEA Backsheet'!$D$5:$CB$183,G$9,FALSE))="","",(VLOOKUP($E100,'Adj NEA Backsheet'!$D$5:$CB$183,G$9,FALSE))),"")</f>
        <v>2327.1949503972041</v>
      </c>
      <c r="H100" s="101">
        <f ca="1">IFERROR(IF((VLOOKUP($E100,'Adj NEA Backsheet'!$D$5:$CB$183,H$9,FALSE))="","",(VLOOKUP($E100,'Adj NEA Backsheet'!$D$5:$CB$183,H$9,FALSE))),"")</f>
        <v>2333.8818178535826</v>
      </c>
      <c r="I100" s="101">
        <f ca="1">IFERROR(IF((VLOOKUP($E100,'Adj NEA Backsheet'!$D$5:$CB$183,I$9,FALSE))="","",(VLOOKUP($E100,'Adj NEA Backsheet'!$D$5:$CB$183,I$9,FALSE))),"")</f>
        <v>2412.6722877936518</v>
      </c>
      <c r="J100" s="102">
        <f ca="1">IFERROR(IF((VLOOKUP($E100,'Adj NEA Backsheet'!$D$5:$CB$183,J$9,FALSE))="","",(VLOOKUP($E100,'Adj NEA Backsheet'!$D$5:$CB$183,J$9,FALSE))),"")</f>
        <v>2306.3156888093445</v>
      </c>
      <c r="K100" s="100">
        <f ca="1">IFERROR(IF((VLOOKUP($E100,'Adj NEA Backsheet'!$D$5:$CB$183,K$9,FALSE))="","",(VLOOKUP($E100,'Adj NEA Backsheet'!$D$5:$CB$183,K$9,FALSE))),"")</f>
        <v>2292.0882394007031</v>
      </c>
      <c r="L100" s="101">
        <f ca="1">IFERROR(IF((VLOOKUP($E100,'Adj NEA Backsheet'!$D$5:$CB$183,L$9,FALSE))="","",(VLOOKUP($E100,'Adj NEA Backsheet'!$D$5:$CB$183,L$9,FALSE))),"")</f>
        <v>2389.1673984997919</v>
      </c>
      <c r="M100" s="101">
        <f ca="1">IFERROR(IF((VLOOKUP($E100,'Adj NEA Backsheet'!$D$5:$CB$183,M$9,FALSE))="","",(VLOOKUP($E100,'Adj NEA Backsheet'!$D$5:$CB$183,M$9,FALSE))),"")</f>
        <v>2440.3696496757307</v>
      </c>
      <c r="N100" s="103">
        <f ca="1">IFERROR(IF((VLOOKUP($E100,'Adj NEA Backsheet'!$D$5:$CB$183,N$9,FALSE))="","",(VLOOKUP($E100,'Adj NEA Backsheet'!$D$5:$CB$183,N$9,FALSE))),"")</f>
        <v>2288.7108577188542</v>
      </c>
      <c r="O100" s="151">
        <f ca="1">IFERROR(IF((VLOOKUP($E100,'Adj NEA Backsheet'!$D$5:$CB$183,O$9,FALSE))="","",(VLOOKUP($E100,'Adj NEA Backsheet'!$D$5:$CB$183,O$9,FALSE))),"")</f>
        <v>2404.0495576635885</v>
      </c>
      <c r="P100" s="102">
        <f ca="1">IFERROR(IF((VLOOKUP($E100,'Adj NEA Backsheet'!$D$5:$CB$183,P$9,FALSE))="","",(VLOOKUP($E100,'Adj NEA Backsheet'!$D$5:$CB$183,P$9,FALSE))),"")</f>
        <v>2418.7009783754579</v>
      </c>
      <c r="Q100" s="103">
        <f ca="1">IFERROR(IF((VLOOKUP($E100,'NEA Backsheet'!$D$5:$CB$183,Q$9,FALSE))="","",(VLOOKUP($E100,'NEA Backsheet'!$D$5:$CB$183,Q$9,FALSE))),"")</f>
        <v>2585.1270547723207</v>
      </c>
      <c r="R100" s="194">
        <f ca="1">IFERROR(IF((VLOOKUP($E100,'NEA Backsheet'!$D$5:$CB$183,R$9,FALSE))="","",(VLOOKUP($E100,'NEA Backsheet'!$D$5:$CB$183,R$9,FALSE))),"")</f>
        <v>2485.1656693012742</v>
      </c>
    </row>
    <row r="101" spans="1:18" ht="15" customHeight="1" x14ac:dyDescent="0.3">
      <c r="A101" s="41">
        <v>87</v>
      </c>
      <c r="B101" s="77" t="str">
        <f ca="1">IFERROR(IF((VLOOKUP($E101,'Org List'!$AJ$10:$AL$190,3,FALSE))="","",(VLOOKUP($E101,'Org List'!$AJ$10:$AL$190,3,FALSE))),"")</f>
        <v>London Commissioning Region</v>
      </c>
      <c r="C101" s="78" t="str">
        <f ca="1">IFERROR(IF((VLOOKUP($E101,'Org List'!$AO$10:$AQ$190,3,FALSE))="","",(VLOOKUP($E101,'Org List'!$AO$10:$AQ$190,3,FALSE))),"")</f>
        <v>London Region</v>
      </c>
      <c r="D101" s="93" t="str">
        <f ca="1">IFERROR(IF((VLOOKUP($E101,'Org List'!$AT$10:$AV$190,3,FALSE))="","",(VLOOKUP($E101,'Org List'!$AT$10:$AV$190,3,FALSE))),"")</f>
        <v>NHS England London</v>
      </c>
      <c r="E101" s="77" t="str">
        <f t="shared" ca="1" si="2"/>
        <v>E09000017</v>
      </c>
      <c r="F101" s="79" t="str">
        <f ca="1">IF(E101="","",VLOOKUP(E101,'Org List'!$J$9:$K$640,2,0))</f>
        <v>Hillingdon</v>
      </c>
      <c r="G101" s="100">
        <f ca="1">IFERROR(IF((VLOOKUP($E101,'Adj NEA Backsheet'!$D$5:$CB$183,G$9,FALSE))="","",(VLOOKUP($E101,'Adj NEA Backsheet'!$D$5:$CB$183,G$9,FALSE))),"")</f>
        <v>2286.3930959108734</v>
      </c>
      <c r="H101" s="101">
        <f ca="1">IFERROR(IF((VLOOKUP($E101,'Adj NEA Backsheet'!$D$5:$CB$183,H$9,FALSE))="","",(VLOOKUP($E101,'Adj NEA Backsheet'!$D$5:$CB$183,H$9,FALSE))),"")</f>
        <v>2336.0425202442284</v>
      </c>
      <c r="I101" s="101">
        <f ca="1">IFERROR(IF((VLOOKUP($E101,'Adj NEA Backsheet'!$D$5:$CB$183,I$9,FALSE))="","",(VLOOKUP($E101,'Adj NEA Backsheet'!$D$5:$CB$183,I$9,FALSE))),"")</f>
        <v>2374.8523576200059</v>
      </c>
      <c r="J101" s="102">
        <f ca="1">IFERROR(IF((VLOOKUP($E101,'Adj NEA Backsheet'!$D$5:$CB$183,J$9,FALSE))="","",(VLOOKUP($E101,'Adj NEA Backsheet'!$D$5:$CB$183,J$9,FALSE))),"")</f>
        <v>2336.4498878352497</v>
      </c>
      <c r="K101" s="100">
        <f ca="1">IFERROR(IF((VLOOKUP($E101,'Adj NEA Backsheet'!$D$5:$CB$183,K$9,FALSE))="","",(VLOOKUP($E101,'Adj NEA Backsheet'!$D$5:$CB$183,K$9,FALSE))),"")</f>
        <v>2432.2412423848182</v>
      </c>
      <c r="L101" s="101">
        <f ca="1">IFERROR(IF((VLOOKUP($E101,'Adj NEA Backsheet'!$D$5:$CB$183,L$9,FALSE))="","",(VLOOKUP($E101,'Adj NEA Backsheet'!$D$5:$CB$183,L$9,FALSE))),"")</f>
        <v>2396.3053487548714</v>
      </c>
      <c r="M101" s="101">
        <f ca="1">IFERROR(IF((VLOOKUP($E101,'Adj NEA Backsheet'!$D$5:$CB$183,M$9,FALSE))="","",(VLOOKUP($E101,'Adj NEA Backsheet'!$D$5:$CB$183,M$9,FALSE))),"")</f>
        <v>2462.3233372969221</v>
      </c>
      <c r="N101" s="103">
        <f ca="1">IFERROR(IF((VLOOKUP($E101,'Adj NEA Backsheet'!$D$5:$CB$183,N$9,FALSE))="","",(VLOOKUP($E101,'Adj NEA Backsheet'!$D$5:$CB$183,N$9,FALSE))),"")</f>
        <v>2413.1547560039689</v>
      </c>
      <c r="O101" s="151">
        <f ca="1">IFERROR(IF((VLOOKUP($E101,'Adj NEA Backsheet'!$D$5:$CB$183,O$9,FALSE))="","",(VLOOKUP($E101,'Adj NEA Backsheet'!$D$5:$CB$183,O$9,FALSE))),"")</f>
        <v>2292.5611426601522</v>
      </c>
      <c r="P101" s="102">
        <f ca="1">IFERROR(IF((VLOOKUP($E101,'Adj NEA Backsheet'!$D$5:$CB$183,P$9,FALSE))="","",(VLOOKUP($E101,'Adj NEA Backsheet'!$D$5:$CB$183,P$9,FALSE))),"")</f>
        <v>2358.9983864677965</v>
      </c>
      <c r="Q101" s="103">
        <f ca="1">IFERROR(IF((VLOOKUP($E101,'NEA Backsheet'!$D$5:$CB$183,Q$9,FALSE))="","",(VLOOKUP($E101,'NEA Backsheet'!$D$5:$CB$183,Q$9,FALSE))),"")</f>
        <v>2413.6568865536929</v>
      </c>
      <c r="R101" s="194">
        <f ca="1">IFERROR(IF((VLOOKUP($E101,'NEA Backsheet'!$D$5:$CB$183,R$9,FALSE))="","",(VLOOKUP($E101,'NEA Backsheet'!$D$5:$CB$183,R$9,FALSE))),"")</f>
        <v>2276.4279467086567</v>
      </c>
    </row>
    <row r="102" spans="1:18" ht="15" customHeight="1" x14ac:dyDescent="0.3">
      <c r="A102" s="41">
        <v>88</v>
      </c>
      <c r="B102" s="77" t="str">
        <f ca="1">IFERROR(IF((VLOOKUP($E102,'Org List'!$AJ$10:$AL$190,3,FALSE))="","",(VLOOKUP($E102,'Org List'!$AJ$10:$AL$190,3,FALSE))),"")</f>
        <v>London Commissioning Region</v>
      </c>
      <c r="C102" s="78" t="str">
        <f ca="1">IFERROR(IF((VLOOKUP($E102,'Org List'!$AO$10:$AQ$190,3,FALSE))="","",(VLOOKUP($E102,'Org List'!$AO$10:$AQ$190,3,FALSE))),"")</f>
        <v>London Region</v>
      </c>
      <c r="D102" s="93" t="str">
        <f ca="1">IFERROR(IF((VLOOKUP($E102,'Org List'!$AT$10:$AV$190,3,FALSE))="","",(VLOOKUP($E102,'Org List'!$AT$10:$AV$190,3,FALSE))),"")</f>
        <v>NHS England London</v>
      </c>
      <c r="E102" s="77" t="str">
        <f t="shared" ca="1" si="2"/>
        <v>E09000018</v>
      </c>
      <c r="F102" s="79" t="str">
        <f ca="1">IF(E102="","",VLOOKUP(E102,'Org List'!$J$9:$K$640,2,0))</f>
        <v>Hounslow</v>
      </c>
      <c r="G102" s="100">
        <f ca="1">IFERROR(IF((VLOOKUP($E102,'Adj NEA Backsheet'!$D$5:$CB$183,G$9,FALSE))="","",(VLOOKUP($E102,'Adj NEA Backsheet'!$D$5:$CB$183,G$9,FALSE))),"")</f>
        <v>2842.3798536308832</v>
      </c>
      <c r="H102" s="101">
        <f ca="1">IFERROR(IF((VLOOKUP($E102,'Adj NEA Backsheet'!$D$5:$CB$183,H$9,FALSE))="","",(VLOOKUP($E102,'Adj NEA Backsheet'!$D$5:$CB$183,H$9,FALSE))),"")</f>
        <v>2948.7076750770407</v>
      </c>
      <c r="I102" s="101">
        <f ca="1">IFERROR(IF((VLOOKUP($E102,'Adj NEA Backsheet'!$D$5:$CB$183,I$9,FALSE))="","",(VLOOKUP($E102,'Adj NEA Backsheet'!$D$5:$CB$183,I$9,FALSE))),"")</f>
        <v>2889.3452734173079</v>
      </c>
      <c r="J102" s="102">
        <f ca="1">IFERROR(IF((VLOOKUP($E102,'Adj NEA Backsheet'!$D$5:$CB$183,J$9,FALSE))="","",(VLOOKUP($E102,'Adj NEA Backsheet'!$D$5:$CB$183,J$9,FALSE))),"")</f>
        <v>2851.2555524803975</v>
      </c>
      <c r="K102" s="100">
        <f ca="1">IFERROR(IF((VLOOKUP($E102,'Adj NEA Backsheet'!$D$5:$CB$183,K$9,FALSE))="","",(VLOOKUP($E102,'Adj NEA Backsheet'!$D$5:$CB$183,K$9,FALSE))),"")</f>
        <v>2910.6755667023981</v>
      </c>
      <c r="L102" s="101">
        <f ca="1">IFERROR(IF((VLOOKUP($E102,'Adj NEA Backsheet'!$D$5:$CB$183,L$9,FALSE))="","",(VLOOKUP($E102,'Adj NEA Backsheet'!$D$5:$CB$183,L$9,FALSE))),"")</f>
        <v>2836.3739520657432</v>
      </c>
      <c r="M102" s="101">
        <f ca="1">IFERROR(IF((VLOOKUP($E102,'Adj NEA Backsheet'!$D$5:$CB$183,M$9,FALSE))="","",(VLOOKUP($E102,'Adj NEA Backsheet'!$D$5:$CB$183,M$9,FALSE))),"")</f>
        <v>3029.9027595801522</v>
      </c>
      <c r="N102" s="103">
        <f ca="1">IFERROR(IF((VLOOKUP($E102,'Adj NEA Backsheet'!$D$5:$CB$183,N$9,FALSE))="","",(VLOOKUP($E102,'Adj NEA Backsheet'!$D$5:$CB$183,N$9,FALSE))),"")</f>
        <v>2901.2596527508103</v>
      </c>
      <c r="O102" s="151">
        <f ca="1">IFERROR(IF((VLOOKUP($E102,'Adj NEA Backsheet'!$D$5:$CB$183,O$9,FALSE))="","",(VLOOKUP($E102,'Adj NEA Backsheet'!$D$5:$CB$183,O$9,FALSE))),"")</f>
        <v>2673.7480656546604</v>
      </c>
      <c r="P102" s="102">
        <f ca="1">IFERROR(IF((VLOOKUP($E102,'Adj NEA Backsheet'!$D$5:$CB$183,P$9,FALSE))="","",(VLOOKUP($E102,'Adj NEA Backsheet'!$D$5:$CB$183,P$9,FALSE))),"")</f>
        <v>2788.2977828760477</v>
      </c>
      <c r="Q102" s="103">
        <f ca="1">IFERROR(IF((VLOOKUP($E102,'NEA Backsheet'!$D$5:$CB$183,Q$9,FALSE))="","",(VLOOKUP($E102,'NEA Backsheet'!$D$5:$CB$183,Q$9,FALSE))),"")</f>
        <v>2839.3051152200505</v>
      </c>
      <c r="R102" s="194">
        <f ca="1">IFERROR(IF((VLOOKUP($E102,'NEA Backsheet'!$D$5:$CB$183,R$9,FALSE))="","",(VLOOKUP($E102,'NEA Backsheet'!$D$5:$CB$183,R$9,FALSE))),"")</f>
        <v>2910.1948466373215</v>
      </c>
    </row>
    <row r="103" spans="1:18" ht="15" customHeight="1" x14ac:dyDescent="0.3">
      <c r="A103" s="41">
        <v>89</v>
      </c>
      <c r="B103" s="77" t="str">
        <f ca="1">IFERROR(IF((VLOOKUP($E103,'Org List'!$AJ$10:$AL$190,3,FALSE))="","",(VLOOKUP($E103,'Org List'!$AJ$10:$AL$190,3,FALSE))),"")</f>
        <v>South East England Commissioning Region</v>
      </c>
      <c r="C103" s="78" t="str">
        <f ca="1">IFERROR(IF((VLOOKUP($E103,'Org List'!$AO$10:$AQ$190,3,FALSE))="","",(VLOOKUP($E103,'Org List'!$AO$10:$AQ$190,3,FALSE))),"")</f>
        <v>South East Region</v>
      </c>
      <c r="D103" s="93" t="str">
        <f ca="1">IFERROR(IF((VLOOKUP($E103,'Org List'!$AT$10:$AV$190,3,FALSE))="","",(VLOOKUP($E103,'Org List'!$AT$10:$AV$190,3,FALSE))),"")</f>
        <v>NHS England South East (Hampshire, Isle of Wight and Thames Valley)</v>
      </c>
      <c r="E103" s="77" t="str">
        <f t="shared" ca="1" si="2"/>
        <v>E06000046</v>
      </c>
      <c r="F103" s="79" t="str">
        <f ca="1">IF(E103="","",VLOOKUP(E103,'Org List'!$J$9:$K$640,2,0))</f>
        <v>Isle of Wight</v>
      </c>
      <c r="G103" s="100">
        <f ca="1">IFERROR(IF((VLOOKUP($E103,'Adj NEA Backsheet'!$D$5:$CB$183,G$9,FALSE))="","",(VLOOKUP($E103,'Adj NEA Backsheet'!$D$5:$CB$183,G$9,FALSE))),"")</f>
        <v>2217.9821823753045</v>
      </c>
      <c r="H103" s="101">
        <f ca="1">IFERROR(IF((VLOOKUP($E103,'Adj NEA Backsheet'!$D$5:$CB$183,H$9,FALSE))="","",(VLOOKUP($E103,'Adj NEA Backsheet'!$D$5:$CB$183,H$9,FALSE))),"")</f>
        <v>2299.5517221812402</v>
      </c>
      <c r="I103" s="101">
        <f ca="1">IFERROR(IF((VLOOKUP($E103,'Adj NEA Backsheet'!$D$5:$CB$183,I$9,FALSE))="","",(VLOOKUP($E103,'Adj NEA Backsheet'!$D$5:$CB$183,I$9,FALSE))),"")</f>
        <v>2508.0860239459794</v>
      </c>
      <c r="J103" s="102">
        <f ca="1">IFERROR(IF((VLOOKUP($E103,'Adj NEA Backsheet'!$D$5:$CB$183,J$9,FALSE))="","",(VLOOKUP($E103,'Adj NEA Backsheet'!$D$5:$CB$183,J$9,FALSE))),"")</f>
        <v>2335.9100443309799</v>
      </c>
      <c r="K103" s="100">
        <f ca="1">IFERROR(IF((VLOOKUP($E103,'Adj NEA Backsheet'!$D$5:$CB$183,K$9,FALSE))="","",(VLOOKUP($E103,'Adj NEA Backsheet'!$D$5:$CB$183,K$9,FALSE))),"")</f>
        <v>2228.8947480039233</v>
      </c>
      <c r="L103" s="101">
        <f ca="1">IFERROR(IF((VLOOKUP($E103,'Adj NEA Backsheet'!$D$5:$CB$183,L$9,FALSE))="","",(VLOOKUP($E103,'Adj NEA Backsheet'!$D$5:$CB$183,L$9,FALSE))),"")</f>
        <v>2244.4863805813752</v>
      </c>
      <c r="M103" s="101">
        <f ca="1">IFERROR(IF((VLOOKUP($E103,'Adj NEA Backsheet'!$D$5:$CB$183,M$9,FALSE))="","",(VLOOKUP($E103,'Adj NEA Backsheet'!$D$5:$CB$183,M$9,FALSE))),"")</f>
        <v>2286.3003043118142</v>
      </c>
      <c r="N103" s="103">
        <f ca="1">IFERROR(IF((VLOOKUP($E103,'Adj NEA Backsheet'!$D$5:$CB$183,N$9,FALSE))="","",(VLOOKUP($E103,'Adj NEA Backsheet'!$D$5:$CB$183,N$9,FALSE))),"")</f>
        <v>2180.216990614575</v>
      </c>
      <c r="O103" s="151">
        <f ca="1">IFERROR(IF((VLOOKUP($E103,'Adj NEA Backsheet'!$D$5:$CB$183,O$9,FALSE))="","",(VLOOKUP($E103,'Adj NEA Backsheet'!$D$5:$CB$183,O$9,FALSE))),"")</f>
        <v>2348.6668346216225</v>
      </c>
      <c r="P103" s="102">
        <f ca="1">IFERROR(IF((VLOOKUP($E103,'Adj NEA Backsheet'!$D$5:$CB$183,P$9,FALSE))="","",(VLOOKUP($E103,'Adj NEA Backsheet'!$D$5:$CB$183,P$9,FALSE))),"")</f>
        <v>2422.3727340786681</v>
      </c>
      <c r="Q103" s="103">
        <f ca="1">IFERROR(IF((VLOOKUP($E103,'NEA Backsheet'!$D$5:$CB$183,Q$9,FALSE))="","",(VLOOKUP($E103,'NEA Backsheet'!$D$5:$CB$183,Q$9,FALSE))),"")</f>
        <v>2572.619375279568</v>
      </c>
      <c r="R103" s="194">
        <f ca="1">IFERROR(IF((VLOOKUP($E103,'NEA Backsheet'!$D$5:$CB$183,R$9,FALSE))="","",(VLOOKUP($E103,'NEA Backsheet'!$D$5:$CB$183,R$9,FALSE))),"")</f>
        <v>2579.1232728999494</v>
      </c>
    </row>
    <row r="104" spans="1:18" ht="15" customHeight="1" x14ac:dyDescent="0.3">
      <c r="A104" s="41">
        <v>90</v>
      </c>
      <c r="B104" s="77" t="str">
        <f ca="1">IFERROR(IF((VLOOKUP($E104,'Org List'!$AJ$10:$AL$190,3,FALSE))="","",(VLOOKUP($E104,'Org List'!$AJ$10:$AL$190,3,FALSE))),"")</f>
        <v>London Commissioning Region</v>
      </c>
      <c r="C104" s="78" t="str">
        <f ca="1">IFERROR(IF((VLOOKUP($E104,'Org List'!$AO$10:$AQ$190,3,FALSE))="","",(VLOOKUP($E104,'Org List'!$AO$10:$AQ$190,3,FALSE))),"")</f>
        <v>London Region</v>
      </c>
      <c r="D104" s="93" t="str">
        <f ca="1">IFERROR(IF((VLOOKUP($E104,'Org List'!$AT$10:$AV$190,3,FALSE))="","",(VLOOKUP($E104,'Org List'!$AT$10:$AV$190,3,FALSE))),"")</f>
        <v>NHS England London</v>
      </c>
      <c r="E104" s="77" t="str">
        <f t="shared" ca="1" si="2"/>
        <v>E09000019</v>
      </c>
      <c r="F104" s="79" t="str">
        <f ca="1">IF(E104="","",VLOOKUP(E104,'Org List'!$J$9:$K$640,2,0))</f>
        <v>Islington</v>
      </c>
      <c r="G104" s="100">
        <f ca="1">IFERROR(IF((VLOOKUP($E104,'Adj NEA Backsheet'!$D$5:$CB$183,G$9,FALSE))="","",(VLOOKUP($E104,'Adj NEA Backsheet'!$D$5:$CB$183,G$9,FALSE))),"")</f>
        <v>2112.0241451452098</v>
      </c>
      <c r="H104" s="101">
        <f ca="1">IFERROR(IF((VLOOKUP($E104,'Adj NEA Backsheet'!$D$5:$CB$183,H$9,FALSE))="","",(VLOOKUP($E104,'Adj NEA Backsheet'!$D$5:$CB$183,H$9,FALSE))),"")</f>
        <v>2069.7393188827009</v>
      </c>
      <c r="I104" s="101">
        <f ca="1">IFERROR(IF((VLOOKUP($E104,'Adj NEA Backsheet'!$D$5:$CB$183,I$9,FALSE))="","",(VLOOKUP($E104,'Adj NEA Backsheet'!$D$5:$CB$183,I$9,FALSE))),"")</f>
        <v>2142.7202051117574</v>
      </c>
      <c r="J104" s="102">
        <f ca="1">IFERROR(IF((VLOOKUP($E104,'Adj NEA Backsheet'!$D$5:$CB$183,J$9,FALSE))="","",(VLOOKUP($E104,'Adj NEA Backsheet'!$D$5:$CB$183,J$9,FALSE))),"")</f>
        <v>2033.5630776236774</v>
      </c>
      <c r="K104" s="100">
        <f ca="1">IFERROR(IF((VLOOKUP($E104,'Adj NEA Backsheet'!$D$5:$CB$183,K$9,FALSE))="","",(VLOOKUP($E104,'Adj NEA Backsheet'!$D$5:$CB$183,K$9,FALSE))),"")</f>
        <v>2096.8475584279131</v>
      </c>
      <c r="L104" s="101">
        <f ca="1">IFERROR(IF((VLOOKUP($E104,'Adj NEA Backsheet'!$D$5:$CB$183,L$9,FALSE))="","",(VLOOKUP($E104,'Adj NEA Backsheet'!$D$5:$CB$183,L$9,FALSE))),"")</f>
        <v>2116.7405578636585</v>
      </c>
      <c r="M104" s="101">
        <f ca="1">IFERROR(IF((VLOOKUP($E104,'Adj NEA Backsheet'!$D$5:$CB$183,M$9,FALSE))="","",(VLOOKUP($E104,'Adj NEA Backsheet'!$D$5:$CB$183,M$9,FALSE))),"")</f>
        <v>2123.5520262562932</v>
      </c>
      <c r="N104" s="103">
        <f ca="1">IFERROR(IF((VLOOKUP($E104,'Adj NEA Backsheet'!$D$5:$CB$183,N$9,FALSE))="","",(VLOOKUP($E104,'Adj NEA Backsheet'!$D$5:$CB$183,N$9,FALSE))),"")</f>
        <v>2048.2453353311594</v>
      </c>
      <c r="O104" s="151">
        <f ca="1">IFERROR(IF((VLOOKUP($E104,'Adj NEA Backsheet'!$D$5:$CB$183,O$9,FALSE))="","",(VLOOKUP($E104,'Adj NEA Backsheet'!$D$5:$CB$183,O$9,FALSE))),"")</f>
        <v>2058.9835610974228</v>
      </c>
      <c r="P104" s="102">
        <f ca="1">IFERROR(IF((VLOOKUP($E104,'Adj NEA Backsheet'!$D$5:$CB$183,P$9,FALSE))="","",(VLOOKUP($E104,'Adj NEA Backsheet'!$D$5:$CB$183,P$9,FALSE))),"")</f>
        <v>1989.6912369816691</v>
      </c>
      <c r="Q104" s="103">
        <f ca="1">IFERROR(IF((VLOOKUP($E104,'NEA Backsheet'!$D$5:$CB$183,Q$9,FALSE))="","",(VLOOKUP($E104,'NEA Backsheet'!$D$5:$CB$183,Q$9,FALSE))),"")</f>
        <v>2152.0323174788055</v>
      </c>
      <c r="R104" s="194">
        <f ca="1">IFERROR(IF((VLOOKUP($E104,'NEA Backsheet'!$D$5:$CB$183,R$9,FALSE))="","",(VLOOKUP($E104,'NEA Backsheet'!$D$5:$CB$183,R$9,FALSE))),"")</f>
        <v>2018.2480627501543</v>
      </c>
    </row>
    <row r="105" spans="1:18" ht="15" customHeight="1" x14ac:dyDescent="0.3">
      <c r="A105" s="41">
        <v>91</v>
      </c>
      <c r="B105" s="77" t="str">
        <f ca="1">IFERROR(IF((VLOOKUP($E105,'Org List'!$AJ$10:$AL$190,3,FALSE))="","",(VLOOKUP($E105,'Org List'!$AJ$10:$AL$190,3,FALSE))),"")</f>
        <v>London Commissioning Region</v>
      </c>
      <c r="C105" s="78" t="str">
        <f ca="1">IFERROR(IF((VLOOKUP($E105,'Org List'!$AO$10:$AQ$190,3,FALSE))="","",(VLOOKUP($E105,'Org List'!$AO$10:$AQ$190,3,FALSE))),"")</f>
        <v>London Region</v>
      </c>
      <c r="D105" s="93" t="str">
        <f ca="1">IFERROR(IF((VLOOKUP($E105,'Org List'!$AT$10:$AV$190,3,FALSE))="","",(VLOOKUP($E105,'Org List'!$AT$10:$AV$190,3,FALSE))),"")</f>
        <v>NHS England London</v>
      </c>
      <c r="E105" s="77" t="str">
        <f t="shared" ca="1" si="2"/>
        <v>E09000020</v>
      </c>
      <c r="F105" s="79" t="str">
        <f ca="1">IF(E105="","",VLOOKUP(E105,'Org List'!$J$9:$K$640,2,0))</f>
        <v>Kensington and Chelsea</v>
      </c>
      <c r="G105" s="100">
        <f ca="1">IFERROR(IF((VLOOKUP($E105,'Adj NEA Backsheet'!$D$5:$CB$183,G$9,FALSE))="","",(VLOOKUP($E105,'Adj NEA Backsheet'!$D$5:$CB$183,G$9,FALSE))),"")</f>
        <v>1823.1956806053388</v>
      </c>
      <c r="H105" s="101">
        <f ca="1">IFERROR(IF((VLOOKUP($E105,'Adj NEA Backsheet'!$D$5:$CB$183,H$9,FALSE))="","",(VLOOKUP($E105,'Adj NEA Backsheet'!$D$5:$CB$183,H$9,FALSE))),"")</f>
        <v>1821.7061294518344</v>
      </c>
      <c r="I105" s="101">
        <f ca="1">IFERROR(IF((VLOOKUP($E105,'Adj NEA Backsheet'!$D$5:$CB$183,I$9,FALSE))="","",(VLOOKUP($E105,'Adj NEA Backsheet'!$D$5:$CB$183,I$9,FALSE))),"")</f>
        <v>1868.3329588671256</v>
      </c>
      <c r="J105" s="102">
        <f ca="1">IFERROR(IF((VLOOKUP($E105,'Adj NEA Backsheet'!$D$5:$CB$183,J$9,FALSE))="","",(VLOOKUP($E105,'Adj NEA Backsheet'!$D$5:$CB$183,J$9,FALSE))),"")</f>
        <v>1796.350167054188</v>
      </c>
      <c r="K105" s="100">
        <f ca="1">IFERROR(IF((VLOOKUP($E105,'Adj NEA Backsheet'!$D$5:$CB$183,K$9,FALSE))="","",(VLOOKUP($E105,'Adj NEA Backsheet'!$D$5:$CB$183,K$9,FALSE))),"")</f>
        <v>1839.9401166308046</v>
      </c>
      <c r="L105" s="101">
        <f ca="1">IFERROR(IF((VLOOKUP($E105,'Adj NEA Backsheet'!$D$5:$CB$183,L$9,FALSE))="","",(VLOOKUP($E105,'Adj NEA Backsheet'!$D$5:$CB$183,L$9,FALSE))),"")</f>
        <v>1839.6449339581802</v>
      </c>
      <c r="M105" s="101">
        <f ca="1">IFERROR(IF((VLOOKUP($E105,'Adj NEA Backsheet'!$D$5:$CB$183,M$9,FALSE))="","",(VLOOKUP($E105,'Adj NEA Backsheet'!$D$5:$CB$183,M$9,FALSE))),"")</f>
        <v>1866.2187525193729</v>
      </c>
      <c r="N105" s="103">
        <f ca="1">IFERROR(IF((VLOOKUP($E105,'Adj NEA Backsheet'!$D$5:$CB$183,N$9,FALSE))="","",(VLOOKUP($E105,'Adj NEA Backsheet'!$D$5:$CB$183,N$9,FALSE))),"")</f>
        <v>1847.530130818785</v>
      </c>
      <c r="O105" s="151">
        <f ca="1">IFERROR(IF((VLOOKUP($E105,'Adj NEA Backsheet'!$D$5:$CB$183,O$9,FALSE))="","",(VLOOKUP($E105,'Adj NEA Backsheet'!$D$5:$CB$183,O$9,FALSE))),"")</f>
        <v>1807.6908165973255</v>
      </c>
      <c r="P105" s="102">
        <f ca="1">IFERROR(IF((VLOOKUP($E105,'Adj NEA Backsheet'!$D$5:$CB$183,P$9,FALSE))="","",(VLOOKUP($E105,'Adj NEA Backsheet'!$D$5:$CB$183,P$9,FALSE))),"")</f>
        <v>1902.4540773157555</v>
      </c>
      <c r="Q105" s="103">
        <f ca="1">IFERROR(IF((VLOOKUP($E105,'NEA Backsheet'!$D$5:$CB$183,Q$9,FALSE))="","",(VLOOKUP($E105,'NEA Backsheet'!$D$5:$CB$183,Q$9,FALSE))),"")</f>
        <v>1990.7826190914816</v>
      </c>
      <c r="R105" s="194">
        <f ca="1">IFERROR(IF((VLOOKUP($E105,'NEA Backsheet'!$D$5:$CB$183,R$9,FALSE))="","",(VLOOKUP($E105,'NEA Backsheet'!$D$5:$CB$183,R$9,FALSE))),"")</f>
        <v>1992.6632037988886</v>
      </c>
    </row>
    <row r="106" spans="1:18" ht="15" customHeight="1" x14ac:dyDescent="0.3">
      <c r="A106" s="41">
        <v>92</v>
      </c>
      <c r="B106" s="77" t="str">
        <f ca="1">IFERROR(IF((VLOOKUP($E106,'Org List'!$AJ$10:$AL$190,3,FALSE))="","",(VLOOKUP($E106,'Org List'!$AJ$10:$AL$190,3,FALSE))),"")</f>
        <v>South East England Commissioning Region</v>
      </c>
      <c r="C106" s="78" t="str">
        <f ca="1">IFERROR(IF((VLOOKUP($E106,'Org List'!$AO$10:$AQ$190,3,FALSE))="","",(VLOOKUP($E106,'Org List'!$AO$10:$AQ$190,3,FALSE))),"")</f>
        <v>South East Region</v>
      </c>
      <c r="D106" s="93" t="str">
        <f ca="1">IFERROR(IF((VLOOKUP($E106,'Org List'!$AT$10:$AV$190,3,FALSE))="","",(VLOOKUP($E106,'Org List'!$AT$10:$AV$190,3,FALSE))),"")</f>
        <v>NHS England South East (Kent, Surrey and Sussex)</v>
      </c>
      <c r="E106" s="77" t="str">
        <f t="shared" ca="1" si="2"/>
        <v>E10000016</v>
      </c>
      <c r="F106" s="79" t="str">
        <f ca="1">IF(E106="","",VLOOKUP(E106,'Org List'!$J$9:$K$640,2,0))</f>
        <v>Kent</v>
      </c>
      <c r="G106" s="100">
        <f ca="1">IFERROR(IF((VLOOKUP($E106,'Adj NEA Backsheet'!$D$5:$CB$183,G$9,FALSE))="","",(VLOOKUP($E106,'Adj NEA Backsheet'!$D$5:$CB$183,G$9,FALSE))),"")</f>
        <v>2622.2975937756851</v>
      </c>
      <c r="H106" s="101">
        <f ca="1">IFERROR(IF((VLOOKUP($E106,'Adj NEA Backsheet'!$D$5:$CB$183,H$9,FALSE))="","",(VLOOKUP($E106,'Adj NEA Backsheet'!$D$5:$CB$183,H$9,FALSE))),"")</f>
        <v>2562.8845325072834</v>
      </c>
      <c r="I106" s="101">
        <f ca="1">IFERROR(IF((VLOOKUP($E106,'Adj NEA Backsheet'!$D$5:$CB$183,I$9,FALSE))="","",(VLOOKUP($E106,'Adj NEA Backsheet'!$D$5:$CB$183,I$9,FALSE))),"")</f>
        <v>2675.4069798024075</v>
      </c>
      <c r="J106" s="102">
        <f ca="1">IFERROR(IF((VLOOKUP($E106,'Adj NEA Backsheet'!$D$5:$CB$183,J$9,FALSE))="","",(VLOOKUP($E106,'Adj NEA Backsheet'!$D$5:$CB$183,J$9,FALSE))),"")</f>
        <v>2660.8358470566836</v>
      </c>
      <c r="K106" s="100">
        <f ca="1">IFERROR(IF((VLOOKUP($E106,'Adj NEA Backsheet'!$D$5:$CB$183,K$9,FALSE))="","",(VLOOKUP($E106,'Adj NEA Backsheet'!$D$5:$CB$183,K$9,FALSE))),"")</f>
        <v>2590.7293595948731</v>
      </c>
      <c r="L106" s="101">
        <f ca="1">IFERROR(IF((VLOOKUP($E106,'Adj NEA Backsheet'!$D$5:$CB$183,L$9,FALSE))="","",(VLOOKUP($E106,'Adj NEA Backsheet'!$D$5:$CB$183,L$9,FALSE))),"")</f>
        <v>2593.2456343269014</v>
      </c>
      <c r="M106" s="101">
        <f ca="1">IFERROR(IF((VLOOKUP($E106,'Adj NEA Backsheet'!$D$5:$CB$183,M$9,FALSE))="","",(VLOOKUP($E106,'Adj NEA Backsheet'!$D$5:$CB$183,M$9,FALSE))),"")</f>
        <v>2675.0493197576575</v>
      </c>
      <c r="N106" s="103">
        <f ca="1">IFERROR(IF((VLOOKUP($E106,'Adj NEA Backsheet'!$D$5:$CB$183,N$9,FALSE))="","",(VLOOKUP($E106,'Adj NEA Backsheet'!$D$5:$CB$183,N$9,FALSE))),"")</f>
        <v>2665.6825540159689</v>
      </c>
      <c r="O106" s="151">
        <f ca="1">IFERROR(IF((VLOOKUP($E106,'Adj NEA Backsheet'!$D$5:$CB$183,O$9,FALSE))="","",(VLOOKUP($E106,'Adj NEA Backsheet'!$D$5:$CB$183,O$9,FALSE))),"")</f>
        <v>2683.0579516861785</v>
      </c>
      <c r="P106" s="102">
        <f ca="1">IFERROR(IF((VLOOKUP($E106,'Adj NEA Backsheet'!$D$5:$CB$183,P$9,FALSE))="","",(VLOOKUP($E106,'Adj NEA Backsheet'!$D$5:$CB$183,P$9,FALSE))),"")</f>
        <v>2683.3737528045785</v>
      </c>
      <c r="Q106" s="103">
        <f ca="1">IFERROR(IF((VLOOKUP($E106,'NEA Backsheet'!$D$5:$CB$183,Q$9,FALSE))="","",(VLOOKUP($E106,'NEA Backsheet'!$D$5:$CB$183,Q$9,FALSE))),"")</f>
        <v>2756.8695477201313</v>
      </c>
      <c r="R106" s="194">
        <f ca="1">IFERROR(IF((VLOOKUP($E106,'NEA Backsheet'!$D$5:$CB$183,R$9,FALSE))="","",(VLOOKUP($E106,'NEA Backsheet'!$D$5:$CB$183,R$9,FALSE))),"")</f>
        <v>2797.3759962036511</v>
      </c>
    </row>
    <row r="107" spans="1:18" ht="15" customHeight="1" x14ac:dyDescent="0.3">
      <c r="A107" s="41">
        <v>93</v>
      </c>
      <c r="B107" s="77" t="str">
        <f ca="1">IFERROR(IF((VLOOKUP($E107,'Org List'!$AJ$10:$AL$190,3,FALSE))="","",(VLOOKUP($E107,'Org List'!$AJ$10:$AL$190,3,FALSE))),"")</f>
        <v>North East and Yorkshire Commissioning Region</v>
      </c>
      <c r="C107" s="78" t="str">
        <f ca="1">IFERROR(IF((VLOOKUP($E107,'Org List'!$AO$10:$AQ$190,3,FALSE))="","",(VLOOKUP($E107,'Org List'!$AO$10:$AQ$190,3,FALSE))),"")</f>
        <v>Yorkshire and The Humber Region</v>
      </c>
      <c r="D107" s="93" t="str">
        <f ca="1">IFERROR(IF((VLOOKUP($E107,'Org List'!$AT$10:$AV$190,3,FALSE))="","",(VLOOKUP($E107,'Org List'!$AT$10:$AV$190,3,FALSE))),"")</f>
        <v>NHS England North East and Yokrshire (Yorkshire And Humber)</v>
      </c>
      <c r="E107" s="77" t="str">
        <f t="shared" ca="1" si="2"/>
        <v>E06000010</v>
      </c>
      <c r="F107" s="79" t="str">
        <f ca="1">IF(E107="","",VLOOKUP(E107,'Org List'!$J$9:$K$640,2,0))</f>
        <v>Kingston upon Hull, City of</v>
      </c>
      <c r="G107" s="100">
        <f ca="1">IFERROR(IF((VLOOKUP($E107,'Adj NEA Backsheet'!$D$5:$CB$183,G$9,FALSE))="","",(VLOOKUP($E107,'Adj NEA Backsheet'!$D$5:$CB$183,G$9,FALSE))),"")</f>
        <v>2688.4082977553658</v>
      </c>
      <c r="H107" s="101">
        <f ca="1">IFERROR(IF((VLOOKUP($E107,'Adj NEA Backsheet'!$D$5:$CB$183,H$9,FALSE))="","",(VLOOKUP($E107,'Adj NEA Backsheet'!$D$5:$CB$183,H$9,FALSE))),"")</f>
        <v>2516.9192159312579</v>
      </c>
      <c r="I107" s="101">
        <f ca="1">IFERROR(IF((VLOOKUP($E107,'Adj NEA Backsheet'!$D$5:$CB$183,I$9,FALSE))="","",(VLOOKUP($E107,'Adj NEA Backsheet'!$D$5:$CB$183,I$9,FALSE))),"")</f>
        <v>2642.8038640690629</v>
      </c>
      <c r="J107" s="102">
        <f ca="1">IFERROR(IF((VLOOKUP($E107,'Adj NEA Backsheet'!$D$5:$CB$183,J$9,FALSE))="","",(VLOOKUP($E107,'Adj NEA Backsheet'!$D$5:$CB$183,J$9,FALSE))),"")</f>
        <v>2522.4342100575504</v>
      </c>
      <c r="K107" s="100">
        <f ca="1">IFERROR(IF((VLOOKUP($E107,'Adj NEA Backsheet'!$D$5:$CB$183,K$9,FALSE))="","",(VLOOKUP($E107,'Adj NEA Backsheet'!$D$5:$CB$183,K$9,FALSE))),"")</f>
        <v>2618.654214078364</v>
      </c>
      <c r="L107" s="101">
        <f ca="1">IFERROR(IF((VLOOKUP($E107,'Adj NEA Backsheet'!$D$5:$CB$183,L$9,FALSE))="","",(VLOOKUP($E107,'Adj NEA Backsheet'!$D$5:$CB$183,L$9,FALSE))),"")</f>
        <v>2660.175367110794</v>
      </c>
      <c r="M107" s="101">
        <f ca="1">IFERROR(IF((VLOOKUP($E107,'Adj NEA Backsheet'!$D$5:$CB$183,M$9,FALSE))="","",(VLOOKUP($E107,'Adj NEA Backsheet'!$D$5:$CB$183,M$9,FALSE))),"")</f>
        <v>2704.5755522283675</v>
      </c>
      <c r="N107" s="103">
        <f ca="1">IFERROR(IF((VLOOKUP($E107,'Adj NEA Backsheet'!$D$5:$CB$183,N$9,FALSE))="","",(VLOOKUP($E107,'Adj NEA Backsheet'!$D$5:$CB$183,N$9,FALSE))),"")</f>
        <v>2615.3754402413547</v>
      </c>
      <c r="O107" s="151">
        <f ca="1">IFERROR(IF((VLOOKUP($E107,'Adj NEA Backsheet'!$D$5:$CB$183,O$9,FALSE))="","",(VLOOKUP($E107,'Adj NEA Backsheet'!$D$5:$CB$183,O$9,FALSE))),"")</f>
        <v>2594.8787001206024</v>
      </c>
      <c r="P107" s="102">
        <f ca="1">IFERROR(IF((VLOOKUP($E107,'Adj NEA Backsheet'!$D$5:$CB$183,P$9,FALSE))="","",(VLOOKUP($E107,'Adj NEA Backsheet'!$D$5:$CB$183,P$9,FALSE))),"")</f>
        <v>2476.0834817982031</v>
      </c>
      <c r="Q107" s="103">
        <f ca="1">IFERROR(IF((VLOOKUP($E107,'NEA Backsheet'!$D$5:$CB$183,Q$9,FALSE))="","",(VLOOKUP($E107,'NEA Backsheet'!$D$5:$CB$183,Q$9,FALSE))),"")</f>
        <v>2646.7800679636262</v>
      </c>
      <c r="R107" s="194">
        <f ca="1">IFERROR(IF((VLOOKUP($E107,'NEA Backsheet'!$D$5:$CB$183,R$9,FALSE))="","",(VLOOKUP($E107,'NEA Backsheet'!$D$5:$CB$183,R$9,FALSE))),"")</f>
        <v>2632.2821042975147</v>
      </c>
    </row>
    <row r="108" spans="1:18" ht="15" customHeight="1" x14ac:dyDescent="0.3">
      <c r="A108" s="41">
        <v>94</v>
      </c>
      <c r="B108" s="77" t="str">
        <f ca="1">IFERROR(IF((VLOOKUP($E108,'Org List'!$AJ$10:$AL$190,3,FALSE))="","",(VLOOKUP($E108,'Org List'!$AJ$10:$AL$190,3,FALSE))),"")</f>
        <v>London Commissioning Region</v>
      </c>
      <c r="C108" s="78" t="str">
        <f ca="1">IFERROR(IF((VLOOKUP($E108,'Org List'!$AO$10:$AQ$190,3,FALSE))="","",(VLOOKUP($E108,'Org List'!$AO$10:$AQ$190,3,FALSE))),"")</f>
        <v>London Region</v>
      </c>
      <c r="D108" s="93" t="str">
        <f ca="1">IFERROR(IF((VLOOKUP($E108,'Org List'!$AT$10:$AV$190,3,FALSE))="","",(VLOOKUP($E108,'Org List'!$AT$10:$AV$190,3,FALSE))),"")</f>
        <v>NHS England London</v>
      </c>
      <c r="E108" s="77" t="str">
        <f t="shared" ca="1" si="2"/>
        <v>E09000021</v>
      </c>
      <c r="F108" s="79" t="str">
        <f ca="1">IF(E108="","",VLOOKUP(E108,'Org List'!$J$9:$K$640,2,0))</f>
        <v>Kingston upon Thames</v>
      </c>
      <c r="G108" s="100">
        <f ca="1">IFERROR(IF((VLOOKUP($E108,'Adj NEA Backsheet'!$D$5:$CB$183,G$9,FALSE))="","",(VLOOKUP($E108,'Adj NEA Backsheet'!$D$5:$CB$183,G$9,FALSE))),"")</f>
        <v>2235.8516867261069</v>
      </c>
      <c r="H108" s="101">
        <f ca="1">IFERROR(IF((VLOOKUP($E108,'Adj NEA Backsheet'!$D$5:$CB$183,H$9,FALSE))="","",(VLOOKUP($E108,'Adj NEA Backsheet'!$D$5:$CB$183,H$9,FALSE))),"")</f>
        <v>2192.5021559386096</v>
      </c>
      <c r="I108" s="101">
        <f ca="1">IFERROR(IF((VLOOKUP($E108,'Adj NEA Backsheet'!$D$5:$CB$183,I$9,FALSE))="","",(VLOOKUP($E108,'Adj NEA Backsheet'!$D$5:$CB$183,I$9,FALSE))),"")</f>
        <v>2352.9481470755304</v>
      </c>
      <c r="J108" s="102">
        <f ca="1">IFERROR(IF((VLOOKUP($E108,'Adj NEA Backsheet'!$D$5:$CB$183,J$9,FALSE))="","",(VLOOKUP($E108,'Adj NEA Backsheet'!$D$5:$CB$183,J$9,FALSE))),"")</f>
        <v>2303.7917505742153</v>
      </c>
      <c r="K108" s="100">
        <f ca="1">IFERROR(IF((VLOOKUP($E108,'Adj NEA Backsheet'!$D$5:$CB$183,K$9,FALSE))="","",(VLOOKUP($E108,'Adj NEA Backsheet'!$D$5:$CB$183,K$9,FALSE))),"")</f>
        <v>2391.3791012079737</v>
      </c>
      <c r="L108" s="101">
        <f ca="1">IFERROR(IF((VLOOKUP($E108,'Adj NEA Backsheet'!$D$5:$CB$183,L$9,FALSE))="","",(VLOOKUP($E108,'Adj NEA Backsheet'!$D$5:$CB$183,L$9,FALSE))),"")</f>
        <v>2416.8596497822591</v>
      </c>
      <c r="M108" s="101">
        <f ca="1">IFERROR(IF((VLOOKUP($E108,'Adj NEA Backsheet'!$D$5:$CB$183,M$9,FALSE))="","",(VLOOKUP($E108,'Adj NEA Backsheet'!$D$5:$CB$183,M$9,FALSE))),"")</f>
        <v>2418.1905792392936</v>
      </c>
      <c r="N108" s="103">
        <f ca="1">IFERROR(IF((VLOOKUP($E108,'Adj NEA Backsheet'!$D$5:$CB$183,N$9,FALSE))="","",(VLOOKUP($E108,'Adj NEA Backsheet'!$D$5:$CB$183,N$9,FALSE))),"")</f>
        <v>2337.1955140723403</v>
      </c>
      <c r="O108" s="151">
        <f ca="1">IFERROR(IF((VLOOKUP($E108,'Adj NEA Backsheet'!$D$5:$CB$183,O$9,FALSE))="","",(VLOOKUP($E108,'Adj NEA Backsheet'!$D$5:$CB$183,O$9,FALSE))),"")</f>
        <v>2295.0284819386488</v>
      </c>
      <c r="P108" s="102">
        <f ca="1">IFERROR(IF((VLOOKUP($E108,'Adj NEA Backsheet'!$D$5:$CB$183,P$9,FALSE))="","",(VLOOKUP($E108,'Adj NEA Backsheet'!$D$5:$CB$183,P$9,FALSE))),"")</f>
        <v>2322.673803996166</v>
      </c>
      <c r="Q108" s="103">
        <f ca="1">IFERROR(IF((VLOOKUP($E108,'NEA Backsheet'!$D$5:$CB$183,Q$9,FALSE))="","",(VLOOKUP($E108,'NEA Backsheet'!$D$5:$CB$183,Q$9,FALSE))),"")</f>
        <v>2466.6916206604801</v>
      </c>
      <c r="R108" s="194">
        <f ca="1">IFERROR(IF((VLOOKUP($E108,'NEA Backsheet'!$D$5:$CB$183,R$9,FALSE))="","",(VLOOKUP($E108,'NEA Backsheet'!$D$5:$CB$183,R$9,FALSE))),"")</f>
        <v>2515.0110822179545</v>
      </c>
    </row>
    <row r="109" spans="1:18" ht="15" customHeight="1" x14ac:dyDescent="0.3">
      <c r="A109" s="41">
        <v>95</v>
      </c>
      <c r="B109" s="77" t="str">
        <f ca="1">IFERROR(IF((VLOOKUP($E109,'Org List'!$AJ$10:$AL$190,3,FALSE))="","",(VLOOKUP($E109,'Org List'!$AJ$10:$AL$190,3,FALSE))),"")</f>
        <v>North East and Yorkshire Commissioning Region</v>
      </c>
      <c r="C109" s="78" t="str">
        <f ca="1">IFERROR(IF((VLOOKUP($E109,'Org List'!$AO$10:$AQ$190,3,FALSE))="","",(VLOOKUP($E109,'Org List'!$AO$10:$AQ$190,3,FALSE))),"")</f>
        <v>Yorkshire and The Humber Region</v>
      </c>
      <c r="D109" s="93" t="str">
        <f ca="1">IFERROR(IF((VLOOKUP($E109,'Org List'!$AT$10:$AV$190,3,FALSE))="","",(VLOOKUP($E109,'Org List'!$AT$10:$AV$190,3,FALSE))),"")</f>
        <v>NHS England North East and Yokrshire (Yorkshire And Humber)</v>
      </c>
      <c r="E109" s="77" t="str">
        <f t="shared" ca="1" si="2"/>
        <v>E08000034</v>
      </c>
      <c r="F109" s="79" t="str">
        <f ca="1">IF(E109="","",VLOOKUP(E109,'Org List'!$J$9:$K$640,2,0))</f>
        <v>Kirklees</v>
      </c>
      <c r="G109" s="100">
        <f ca="1">IFERROR(IF((VLOOKUP($E109,'Adj NEA Backsheet'!$D$5:$CB$183,G$9,FALSE))="","",(VLOOKUP($E109,'Adj NEA Backsheet'!$D$5:$CB$183,G$9,FALSE))),"")</f>
        <v>2835.2491851477794</v>
      </c>
      <c r="H109" s="101">
        <f ca="1">IFERROR(IF((VLOOKUP($E109,'Adj NEA Backsheet'!$D$5:$CB$183,H$9,FALSE))="","",(VLOOKUP($E109,'Adj NEA Backsheet'!$D$5:$CB$183,H$9,FALSE))),"")</f>
        <v>2841.7172670602508</v>
      </c>
      <c r="I109" s="101">
        <f ca="1">IFERROR(IF((VLOOKUP($E109,'Adj NEA Backsheet'!$D$5:$CB$183,I$9,FALSE))="","",(VLOOKUP($E109,'Adj NEA Backsheet'!$D$5:$CB$183,I$9,FALSE))),"")</f>
        <v>2975.4421675613471</v>
      </c>
      <c r="J109" s="102">
        <f ca="1">IFERROR(IF((VLOOKUP($E109,'Adj NEA Backsheet'!$D$5:$CB$183,J$9,FALSE))="","",(VLOOKUP($E109,'Adj NEA Backsheet'!$D$5:$CB$183,J$9,FALSE))),"")</f>
        <v>2778.7003120957861</v>
      </c>
      <c r="K109" s="100">
        <f ca="1">IFERROR(IF((VLOOKUP($E109,'Adj NEA Backsheet'!$D$5:$CB$183,K$9,FALSE))="","",(VLOOKUP($E109,'Adj NEA Backsheet'!$D$5:$CB$183,K$9,FALSE))),"")</f>
        <v>2801.4437236594531</v>
      </c>
      <c r="L109" s="101">
        <f ca="1">IFERROR(IF((VLOOKUP($E109,'Adj NEA Backsheet'!$D$5:$CB$183,L$9,FALSE))="","",(VLOOKUP($E109,'Adj NEA Backsheet'!$D$5:$CB$183,L$9,FALSE))),"")</f>
        <v>2758.5428757985374</v>
      </c>
      <c r="M109" s="101">
        <f ca="1">IFERROR(IF((VLOOKUP($E109,'Adj NEA Backsheet'!$D$5:$CB$183,M$9,FALSE))="","",(VLOOKUP($E109,'Adj NEA Backsheet'!$D$5:$CB$183,M$9,FALSE))),"")</f>
        <v>2923.4073954158262</v>
      </c>
      <c r="N109" s="103">
        <f ca="1">IFERROR(IF((VLOOKUP($E109,'Adj NEA Backsheet'!$D$5:$CB$183,N$9,FALSE))="","",(VLOOKUP($E109,'Adj NEA Backsheet'!$D$5:$CB$183,N$9,FALSE))),"")</f>
        <v>2833.8723193081601</v>
      </c>
      <c r="O109" s="151">
        <f ca="1">IFERROR(IF((VLOOKUP($E109,'Adj NEA Backsheet'!$D$5:$CB$183,O$9,FALSE))="","",(VLOOKUP($E109,'Adj NEA Backsheet'!$D$5:$CB$183,O$9,FALSE))),"")</f>
        <v>2822.8762609905916</v>
      </c>
      <c r="P109" s="102">
        <f ca="1">IFERROR(IF((VLOOKUP($E109,'Adj NEA Backsheet'!$D$5:$CB$183,P$9,FALSE))="","",(VLOOKUP($E109,'Adj NEA Backsheet'!$D$5:$CB$183,P$9,FALSE))),"")</f>
        <v>2788.4496491838299</v>
      </c>
      <c r="Q109" s="103">
        <f ca="1">IFERROR(IF((VLOOKUP($E109,'NEA Backsheet'!$D$5:$CB$183,Q$9,FALSE))="","",(VLOOKUP($E109,'NEA Backsheet'!$D$5:$CB$183,Q$9,FALSE))),"")</f>
        <v>2966.6293976430165</v>
      </c>
      <c r="R109" s="194">
        <f ca="1">IFERROR(IF((VLOOKUP($E109,'NEA Backsheet'!$D$5:$CB$183,R$9,FALSE))="","",(VLOOKUP($E109,'NEA Backsheet'!$D$5:$CB$183,R$9,FALSE))),"")</f>
        <v>2916.9419905085647</v>
      </c>
    </row>
    <row r="110" spans="1:18" ht="15" customHeight="1" x14ac:dyDescent="0.3">
      <c r="A110" s="41">
        <v>96</v>
      </c>
      <c r="B110" s="77" t="str">
        <f ca="1">IFERROR(IF((VLOOKUP($E110,'Org List'!$AJ$10:$AL$190,3,FALSE))="","",(VLOOKUP($E110,'Org List'!$AJ$10:$AL$190,3,FALSE))),"")</f>
        <v>North West Commissioning Region</v>
      </c>
      <c r="C110" s="78" t="str">
        <f ca="1">IFERROR(IF((VLOOKUP($E110,'Org List'!$AO$10:$AQ$190,3,FALSE))="","",(VLOOKUP($E110,'Org List'!$AO$10:$AQ$190,3,FALSE))),"")</f>
        <v>North West Region</v>
      </c>
      <c r="D110" s="93" t="str">
        <f ca="1">IFERROR(IF((VLOOKUP($E110,'Org List'!$AT$10:$AV$190,3,FALSE))="","",(VLOOKUP($E110,'Org List'!$AT$10:$AV$190,3,FALSE))),"")</f>
        <v>NHS England North West (Cheshire And Merseyside)</v>
      </c>
      <c r="E110" s="77" t="str">
        <f t="shared" ref="E110:E141" ca="1" si="3">IF($A110&gt;$U$5-1,"",INDIRECT("'Comms by AT'!D"&amp;$A110+$U$4))</f>
        <v>E08000011</v>
      </c>
      <c r="F110" s="79" t="str">
        <f ca="1">IF(E110="","",VLOOKUP(E110,'Org List'!$J$9:$K$640,2,0))</f>
        <v>Knowsley</v>
      </c>
      <c r="G110" s="100">
        <f ca="1">IFERROR(IF((VLOOKUP($E110,'Adj NEA Backsheet'!$D$5:$CB$183,G$9,FALSE))="","",(VLOOKUP($E110,'Adj NEA Backsheet'!$D$5:$CB$183,G$9,FALSE))),"")</f>
        <v>4190.4321720188082</v>
      </c>
      <c r="H110" s="101">
        <f ca="1">IFERROR(IF((VLOOKUP($E110,'Adj NEA Backsheet'!$D$5:$CB$183,H$9,FALSE))="","",(VLOOKUP($E110,'Adj NEA Backsheet'!$D$5:$CB$183,H$9,FALSE))),"")</f>
        <v>4130.1952593376709</v>
      </c>
      <c r="I110" s="101">
        <f ca="1">IFERROR(IF((VLOOKUP($E110,'Adj NEA Backsheet'!$D$5:$CB$183,I$9,FALSE))="","",(VLOOKUP($E110,'Adj NEA Backsheet'!$D$5:$CB$183,I$9,FALSE))),"")</f>
        <v>4243.6959277127571</v>
      </c>
      <c r="J110" s="102">
        <f ca="1">IFERROR(IF((VLOOKUP($E110,'Adj NEA Backsheet'!$D$5:$CB$183,J$9,FALSE))="","",(VLOOKUP($E110,'Adj NEA Backsheet'!$D$5:$CB$183,J$9,FALSE))),"")</f>
        <v>4511.1068324965281</v>
      </c>
      <c r="K110" s="100">
        <f ca="1">IFERROR(IF((VLOOKUP($E110,'Adj NEA Backsheet'!$D$5:$CB$183,K$9,FALSE))="","",(VLOOKUP($E110,'Adj NEA Backsheet'!$D$5:$CB$183,K$9,FALSE))),"")</f>
        <v>4183.4022720645053</v>
      </c>
      <c r="L110" s="101">
        <f ca="1">IFERROR(IF((VLOOKUP($E110,'Adj NEA Backsheet'!$D$5:$CB$183,L$9,FALSE))="","",(VLOOKUP($E110,'Adj NEA Backsheet'!$D$5:$CB$183,L$9,FALSE))),"")</f>
        <v>4228.4524477505265</v>
      </c>
      <c r="M110" s="101">
        <f ca="1">IFERROR(IF((VLOOKUP($E110,'Adj NEA Backsheet'!$D$5:$CB$183,M$9,FALSE))="","",(VLOOKUP($E110,'Adj NEA Backsheet'!$D$5:$CB$183,M$9,FALSE))),"")</f>
        <v>4199.4949481629319</v>
      </c>
      <c r="N110" s="103">
        <f ca="1">IFERROR(IF((VLOOKUP($E110,'Adj NEA Backsheet'!$D$5:$CB$183,N$9,FALSE))="","",(VLOOKUP($E110,'Adj NEA Backsheet'!$D$5:$CB$183,N$9,FALSE))),"")</f>
        <v>4546.6584554324418</v>
      </c>
      <c r="O110" s="151">
        <f ca="1">IFERROR(IF((VLOOKUP($E110,'Adj NEA Backsheet'!$D$5:$CB$183,O$9,FALSE))="","",(VLOOKUP($E110,'Adj NEA Backsheet'!$D$5:$CB$183,O$9,FALSE))),"")</f>
        <v>4671.9667762993495</v>
      </c>
      <c r="P110" s="102">
        <f ca="1">IFERROR(IF((VLOOKUP($E110,'Adj NEA Backsheet'!$D$5:$CB$183,P$9,FALSE))="","",(VLOOKUP($E110,'Adj NEA Backsheet'!$D$5:$CB$183,P$9,FALSE))),"")</f>
        <v>4667.0059552709763</v>
      </c>
      <c r="Q110" s="103">
        <f ca="1">IFERROR(IF((VLOOKUP($E110,'NEA Backsheet'!$D$5:$CB$183,Q$9,FALSE))="","",(VLOOKUP($E110,'NEA Backsheet'!$D$5:$CB$183,Q$9,FALSE))),"")</f>
        <v>4768.3890026165891</v>
      </c>
      <c r="R110" s="194">
        <f ca="1">IFERROR(IF((VLOOKUP($E110,'NEA Backsheet'!$D$5:$CB$183,R$9,FALSE))="","",(VLOOKUP($E110,'NEA Backsheet'!$D$5:$CB$183,R$9,FALSE))),"")</f>
        <v>4729.9308148963346</v>
      </c>
    </row>
    <row r="111" spans="1:18" ht="15" customHeight="1" x14ac:dyDescent="0.3">
      <c r="A111" s="41">
        <v>97</v>
      </c>
      <c r="B111" s="77" t="str">
        <f ca="1">IFERROR(IF((VLOOKUP($E111,'Org List'!$AJ$10:$AL$190,3,FALSE))="","",(VLOOKUP($E111,'Org List'!$AJ$10:$AL$190,3,FALSE))),"")</f>
        <v>London Commissioning Region</v>
      </c>
      <c r="C111" s="78" t="str">
        <f ca="1">IFERROR(IF((VLOOKUP($E111,'Org List'!$AO$10:$AQ$190,3,FALSE))="","",(VLOOKUP($E111,'Org List'!$AO$10:$AQ$190,3,FALSE))),"")</f>
        <v>London Region</v>
      </c>
      <c r="D111" s="93" t="str">
        <f ca="1">IFERROR(IF((VLOOKUP($E111,'Org List'!$AT$10:$AV$190,3,FALSE))="","",(VLOOKUP($E111,'Org List'!$AT$10:$AV$190,3,FALSE))),"")</f>
        <v>NHS England London</v>
      </c>
      <c r="E111" s="77" t="str">
        <f t="shared" ca="1" si="3"/>
        <v>E09000022</v>
      </c>
      <c r="F111" s="79" t="str">
        <f ca="1">IF(E111="","",VLOOKUP(E111,'Org List'!$J$9:$K$640,2,0))</f>
        <v>Lambeth</v>
      </c>
      <c r="G111" s="100">
        <f ca="1">IFERROR(IF((VLOOKUP($E111,'Adj NEA Backsheet'!$D$5:$CB$183,G$9,FALSE))="","",(VLOOKUP($E111,'Adj NEA Backsheet'!$D$5:$CB$183,G$9,FALSE))),"")</f>
        <v>2009.1759064424509</v>
      </c>
      <c r="H111" s="101">
        <f ca="1">IFERROR(IF((VLOOKUP($E111,'Adj NEA Backsheet'!$D$5:$CB$183,H$9,FALSE))="","",(VLOOKUP($E111,'Adj NEA Backsheet'!$D$5:$CB$183,H$9,FALSE))),"")</f>
        <v>1943.886414047739</v>
      </c>
      <c r="I111" s="101">
        <f ca="1">IFERROR(IF((VLOOKUP($E111,'Adj NEA Backsheet'!$D$5:$CB$183,I$9,FALSE))="","",(VLOOKUP($E111,'Adj NEA Backsheet'!$D$5:$CB$183,I$9,FALSE))),"")</f>
        <v>2069.5034564352495</v>
      </c>
      <c r="J111" s="102">
        <f ca="1">IFERROR(IF((VLOOKUP($E111,'Adj NEA Backsheet'!$D$5:$CB$183,J$9,FALSE))="","",(VLOOKUP($E111,'Adj NEA Backsheet'!$D$5:$CB$183,J$9,FALSE))),"")</f>
        <v>2020.8637457238058</v>
      </c>
      <c r="K111" s="100">
        <f ca="1">IFERROR(IF((VLOOKUP($E111,'Adj NEA Backsheet'!$D$5:$CB$183,K$9,FALSE))="","",(VLOOKUP($E111,'Adj NEA Backsheet'!$D$5:$CB$183,K$9,FALSE))),"")</f>
        <v>1983.8821758012264</v>
      </c>
      <c r="L111" s="101">
        <f ca="1">IFERROR(IF((VLOOKUP($E111,'Adj NEA Backsheet'!$D$5:$CB$183,L$9,FALSE))="","",(VLOOKUP($E111,'Adj NEA Backsheet'!$D$5:$CB$183,L$9,FALSE))),"")</f>
        <v>2004.7412126974677</v>
      </c>
      <c r="M111" s="101">
        <f ca="1">IFERROR(IF((VLOOKUP($E111,'Adj NEA Backsheet'!$D$5:$CB$183,M$9,FALSE))="","",(VLOOKUP($E111,'Adj NEA Backsheet'!$D$5:$CB$183,M$9,FALSE))),"")</f>
        <v>2008.1132207427352</v>
      </c>
      <c r="N111" s="103">
        <f ca="1">IFERROR(IF((VLOOKUP($E111,'Adj NEA Backsheet'!$D$5:$CB$183,N$9,FALSE))="","",(VLOOKUP($E111,'Adj NEA Backsheet'!$D$5:$CB$183,N$9,FALSE))),"")</f>
        <v>1951.5484384848398</v>
      </c>
      <c r="O111" s="151">
        <f ca="1">IFERROR(IF((VLOOKUP($E111,'Adj NEA Backsheet'!$D$5:$CB$183,O$9,FALSE))="","",(VLOOKUP($E111,'Adj NEA Backsheet'!$D$5:$CB$183,O$9,FALSE))),"")</f>
        <v>2030.821286578677</v>
      </c>
      <c r="P111" s="102">
        <f ca="1">IFERROR(IF((VLOOKUP($E111,'Adj NEA Backsheet'!$D$5:$CB$183,P$9,FALSE))="","",(VLOOKUP($E111,'Adj NEA Backsheet'!$D$5:$CB$183,P$9,FALSE))),"")</f>
        <v>2108.9618778923159</v>
      </c>
      <c r="Q111" s="103">
        <f ca="1">IFERROR(IF((VLOOKUP($E111,'NEA Backsheet'!$D$5:$CB$183,Q$9,FALSE))="","",(VLOOKUP($E111,'NEA Backsheet'!$D$5:$CB$183,Q$9,FALSE))),"")</f>
        <v>2258.9740657280086</v>
      </c>
      <c r="R111" s="194">
        <f ca="1">IFERROR(IF((VLOOKUP($E111,'NEA Backsheet'!$D$5:$CB$183,R$9,FALSE))="","",(VLOOKUP($E111,'NEA Backsheet'!$D$5:$CB$183,R$9,FALSE))),"")</f>
        <v>2179.5819757349027</v>
      </c>
    </row>
    <row r="112" spans="1:18" ht="15" customHeight="1" x14ac:dyDescent="0.3">
      <c r="A112" s="41">
        <v>98</v>
      </c>
      <c r="B112" s="77" t="str">
        <f ca="1">IFERROR(IF((VLOOKUP($E112,'Org List'!$AJ$10:$AL$190,3,FALSE))="","",(VLOOKUP($E112,'Org List'!$AJ$10:$AL$190,3,FALSE))),"")</f>
        <v>North West Commissioning Region</v>
      </c>
      <c r="C112" s="78" t="str">
        <f ca="1">IFERROR(IF((VLOOKUP($E112,'Org List'!$AO$10:$AQ$190,3,FALSE))="","",(VLOOKUP($E112,'Org List'!$AO$10:$AQ$190,3,FALSE))),"")</f>
        <v>North West Region</v>
      </c>
      <c r="D112" s="93" t="str">
        <f ca="1">IFERROR(IF((VLOOKUP($E112,'Org List'!$AT$10:$AV$190,3,FALSE))="","",(VLOOKUP($E112,'Org List'!$AT$10:$AV$190,3,FALSE))),"")</f>
        <v>NHS England North West (Lancashire)</v>
      </c>
      <c r="E112" s="77" t="str">
        <f t="shared" ca="1" si="3"/>
        <v>E10000017</v>
      </c>
      <c r="F112" s="79" t="str">
        <f ca="1">IF(E112="","",VLOOKUP(E112,'Org List'!$J$9:$K$640,2,0))</f>
        <v>Lancashire</v>
      </c>
      <c r="G112" s="100">
        <f ca="1">IFERROR(IF((VLOOKUP($E112,'Adj NEA Backsheet'!$D$5:$CB$183,G$9,FALSE))="","",(VLOOKUP($E112,'Adj NEA Backsheet'!$D$5:$CB$183,G$9,FALSE))),"")</f>
        <v>2735.5293159672451</v>
      </c>
      <c r="H112" s="101">
        <f ca="1">IFERROR(IF((VLOOKUP($E112,'Adj NEA Backsheet'!$D$5:$CB$183,H$9,FALSE))="","",(VLOOKUP($E112,'Adj NEA Backsheet'!$D$5:$CB$183,H$9,FALSE))),"")</f>
        <v>2711.8233195997609</v>
      </c>
      <c r="I112" s="101">
        <f ca="1">IFERROR(IF((VLOOKUP($E112,'Adj NEA Backsheet'!$D$5:$CB$183,I$9,FALSE))="","",(VLOOKUP($E112,'Adj NEA Backsheet'!$D$5:$CB$183,I$9,FALSE))),"")</f>
        <v>3057.1118423158064</v>
      </c>
      <c r="J112" s="102">
        <f ca="1">IFERROR(IF((VLOOKUP($E112,'Adj NEA Backsheet'!$D$5:$CB$183,J$9,FALSE))="","",(VLOOKUP($E112,'Adj NEA Backsheet'!$D$5:$CB$183,J$9,FALSE))),"")</f>
        <v>2989.378243105858</v>
      </c>
      <c r="K112" s="100">
        <f ca="1">IFERROR(IF((VLOOKUP($E112,'Adj NEA Backsheet'!$D$5:$CB$183,K$9,FALSE))="","",(VLOOKUP($E112,'Adj NEA Backsheet'!$D$5:$CB$183,K$9,FALSE))),"")</f>
        <v>2773.9325432576848</v>
      </c>
      <c r="L112" s="101">
        <f ca="1">IFERROR(IF((VLOOKUP($E112,'Adj NEA Backsheet'!$D$5:$CB$183,L$9,FALSE))="","",(VLOOKUP($E112,'Adj NEA Backsheet'!$D$5:$CB$183,L$9,FALSE))),"")</f>
        <v>2704.5977228073116</v>
      </c>
      <c r="M112" s="101">
        <f ca="1">IFERROR(IF((VLOOKUP($E112,'Adj NEA Backsheet'!$D$5:$CB$183,M$9,FALSE))="","",(VLOOKUP($E112,'Adj NEA Backsheet'!$D$5:$CB$183,M$9,FALSE))),"")</f>
        <v>2959.8218758642161</v>
      </c>
      <c r="N112" s="103">
        <f ca="1">IFERROR(IF((VLOOKUP($E112,'Adj NEA Backsheet'!$D$5:$CB$183,N$9,FALSE))="","",(VLOOKUP($E112,'Adj NEA Backsheet'!$D$5:$CB$183,N$9,FALSE))),"")</f>
        <v>2864.0311897455367</v>
      </c>
      <c r="O112" s="151">
        <f ca="1">IFERROR(IF((VLOOKUP($E112,'Adj NEA Backsheet'!$D$5:$CB$183,O$9,FALSE))="","",(VLOOKUP($E112,'Adj NEA Backsheet'!$D$5:$CB$183,O$9,FALSE))),"")</f>
        <v>2964.3628346594978</v>
      </c>
      <c r="P112" s="102">
        <f ca="1">IFERROR(IF((VLOOKUP($E112,'Adj NEA Backsheet'!$D$5:$CB$183,P$9,FALSE))="","",(VLOOKUP($E112,'Adj NEA Backsheet'!$D$5:$CB$183,P$9,FALSE))),"")</f>
        <v>2905.1730717738774</v>
      </c>
      <c r="Q112" s="103">
        <f ca="1">IFERROR(IF((VLOOKUP($E112,'NEA Backsheet'!$D$5:$CB$183,Q$9,FALSE))="","",(VLOOKUP($E112,'NEA Backsheet'!$D$5:$CB$183,Q$9,FALSE))),"")</f>
        <v>3220.7059167880798</v>
      </c>
      <c r="R112" s="194">
        <f ca="1">IFERROR(IF((VLOOKUP($E112,'NEA Backsheet'!$D$5:$CB$183,R$9,FALSE))="","",(VLOOKUP($E112,'NEA Backsheet'!$D$5:$CB$183,R$9,FALSE))),"")</f>
        <v>3162.3974854243625</v>
      </c>
    </row>
    <row r="113" spans="1:18" ht="15" customHeight="1" x14ac:dyDescent="0.3">
      <c r="A113" s="41">
        <v>99</v>
      </c>
      <c r="B113" s="77" t="str">
        <f ca="1">IFERROR(IF((VLOOKUP($E113,'Org List'!$AJ$10:$AL$190,3,FALSE))="","",(VLOOKUP($E113,'Org List'!$AJ$10:$AL$190,3,FALSE))),"")</f>
        <v>North East and Yorkshire Commissioning Region</v>
      </c>
      <c r="C113" s="78" t="str">
        <f ca="1">IFERROR(IF((VLOOKUP($E113,'Org List'!$AO$10:$AQ$190,3,FALSE))="","",(VLOOKUP($E113,'Org List'!$AO$10:$AQ$190,3,FALSE))),"")</f>
        <v>Yorkshire and The Humber Region</v>
      </c>
      <c r="D113" s="93" t="str">
        <f ca="1">IFERROR(IF((VLOOKUP($E113,'Org List'!$AT$10:$AV$190,3,FALSE))="","",(VLOOKUP($E113,'Org List'!$AT$10:$AV$190,3,FALSE))),"")</f>
        <v>NHS England North East and Yokrshire (Yorkshire And Humber)</v>
      </c>
      <c r="E113" s="77" t="str">
        <f t="shared" ca="1" si="3"/>
        <v>E08000035</v>
      </c>
      <c r="F113" s="79" t="str">
        <f ca="1">IF(E113="","",VLOOKUP(E113,'Org List'!$J$9:$K$640,2,0))</f>
        <v>Leeds</v>
      </c>
      <c r="G113" s="100">
        <f ca="1">IFERROR(IF((VLOOKUP($E113,'Adj NEA Backsheet'!$D$5:$CB$183,G$9,FALSE))="","",(VLOOKUP($E113,'Adj NEA Backsheet'!$D$5:$CB$183,G$9,FALSE))),"")</f>
        <v>2476.9243555499061</v>
      </c>
      <c r="H113" s="101">
        <f ca="1">IFERROR(IF((VLOOKUP($E113,'Adj NEA Backsheet'!$D$5:$CB$183,H$9,FALSE))="","",(VLOOKUP($E113,'Adj NEA Backsheet'!$D$5:$CB$183,H$9,FALSE))),"")</f>
        <v>2448.0320272550107</v>
      </c>
      <c r="I113" s="101">
        <f ca="1">IFERROR(IF((VLOOKUP($E113,'Adj NEA Backsheet'!$D$5:$CB$183,I$9,FALSE))="","",(VLOOKUP($E113,'Adj NEA Backsheet'!$D$5:$CB$183,I$9,FALSE))),"")</f>
        <v>2351.1724683413145</v>
      </c>
      <c r="J113" s="102">
        <f ca="1">IFERROR(IF((VLOOKUP($E113,'Adj NEA Backsheet'!$D$5:$CB$183,J$9,FALSE))="","",(VLOOKUP($E113,'Adj NEA Backsheet'!$D$5:$CB$183,J$9,FALSE))),"")</f>
        <v>2303.8027772350615</v>
      </c>
      <c r="K113" s="100">
        <f ca="1">IFERROR(IF((VLOOKUP($E113,'Adj NEA Backsheet'!$D$5:$CB$183,K$9,FALSE))="","",(VLOOKUP($E113,'Adj NEA Backsheet'!$D$5:$CB$183,K$9,FALSE))),"")</f>
        <v>2547.0642024237068</v>
      </c>
      <c r="L113" s="101">
        <f ca="1">IFERROR(IF((VLOOKUP($E113,'Adj NEA Backsheet'!$D$5:$CB$183,L$9,FALSE))="","",(VLOOKUP($E113,'Adj NEA Backsheet'!$D$5:$CB$183,L$9,FALSE))),"")</f>
        <v>2509.9637812201458</v>
      </c>
      <c r="M113" s="101">
        <f ca="1">IFERROR(IF((VLOOKUP($E113,'Adj NEA Backsheet'!$D$5:$CB$183,M$9,FALSE))="","",(VLOOKUP($E113,'Adj NEA Backsheet'!$D$5:$CB$183,M$9,FALSE))),"")</f>
        <v>2582.7336791426023</v>
      </c>
      <c r="N113" s="103">
        <f ca="1">IFERROR(IF((VLOOKUP($E113,'Adj NEA Backsheet'!$D$5:$CB$183,N$9,FALSE))="","",(VLOOKUP($E113,'Adj NEA Backsheet'!$D$5:$CB$183,N$9,FALSE))),"")</f>
        <v>2552.4393624781965</v>
      </c>
      <c r="O113" s="151">
        <f ca="1">IFERROR(IF((VLOOKUP($E113,'Adj NEA Backsheet'!$D$5:$CB$183,O$9,FALSE))="","",(VLOOKUP($E113,'Adj NEA Backsheet'!$D$5:$CB$183,O$9,FALSE))),"")</f>
        <v>2445.6057175791952</v>
      </c>
      <c r="P113" s="102">
        <f ca="1">IFERROR(IF((VLOOKUP($E113,'Adj NEA Backsheet'!$D$5:$CB$183,P$9,FALSE))="","",(VLOOKUP($E113,'Adj NEA Backsheet'!$D$5:$CB$183,P$9,FALSE))),"")</f>
        <v>2416.9845067664105</v>
      </c>
      <c r="Q113" s="103">
        <f ca="1">IFERROR(IF((VLOOKUP($E113,'NEA Backsheet'!$D$5:$CB$183,Q$9,FALSE))="","",(VLOOKUP($E113,'NEA Backsheet'!$D$5:$CB$183,Q$9,FALSE))),"")</f>
        <v>2295.1903895403916</v>
      </c>
      <c r="R113" s="194">
        <f ca="1">IFERROR(IF((VLOOKUP($E113,'NEA Backsheet'!$D$5:$CB$183,R$9,FALSE))="","",(VLOOKUP($E113,'NEA Backsheet'!$D$5:$CB$183,R$9,FALSE))),"")</f>
        <v>2253.5517002458491</v>
      </c>
    </row>
    <row r="114" spans="1:18" ht="15" customHeight="1" x14ac:dyDescent="0.3">
      <c r="A114" s="41">
        <v>100</v>
      </c>
      <c r="B114" s="77" t="str">
        <f ca="1">IFERROR(IF((VLOOKUP($E114,'Org List'!$AJ$10:$AL$190,3,FALSE))="","",(VLOOKUP($E114,'Org List'!$AJ$10:$AL$190,3,FALSE))),"")</f>
        <v>Midlands Commissioning Region</v>
      </c>
      <c r="C114" s="78" t="str">
        <f ca="1">IFERROR(IF((VLOOKUP($E114,'Org List'!$AO$10:$AQ$190,3,FALSE))="","",(VLOOKUP($E114,'Org List'!$AO$10:$AQ$190,3,FALSE))),"")</f>
        <v>East Midlands Region</v>
      </c>
      <c r="D114" s="93" t="str">
        <f ca="1">IFERROR(IF((VLOOKUP($E114,'Org List'!$AT$10:$AV$190,3,FALSE))="","",(VLOOKUP($E114,'Org List'!$AT$10:$AV$190,3,FALSE))),"")</f>
        <v>NHS England Midlands (Central Midlands)</v>
      </c>
      <c r="E114" s="77" t="str">
        <f t="shared" ca="1" si="3"/>
        <v>E06000016</v>
      </c>
      <c r="F114" s="79" t="str">
        <f ca="1">IF(E114="","",VLOOKUP(E114,'Org List'!$J$9:$K$640,2,0))</f>
        <v>Leicester</v>
      </c>
      <c r="G114" s="100">
        <f ca="1">IFERROR(IF((VLOOKUP($E114,'Adj NEA Backsheet'!$D$5:$CB$183,G$9,FALSE))="","",(VLOOKUP($E114,'Adj NEA Backsheet'!$D$5:$CB$183,G$9,FALSE))),"")</f>
        <v>2859.8993006788683</v>
      </c>
      <c r="H114" s="101">
        <f ca="1">IFERROR(IF((VLOOKUP($E114,'Adj NEA Backsheet'!$D$5:$CB$183,H$9,FALSE))="","",(VLOOKUP($E114,'Adj NEA Backsheet'!$D$5:$CB$183,H$9,FALSE))),"")</f>
        <v>2874.6674606146184</v>
      </c>
      <c r="I114" s="101">
        <f ca="1">IFERROR(IF((VLOOKUP($E114,'Adj NEA Backsheet'!$D$5:$CB$183,I$9,FALSE))="","",(VLOOKUP($E114,'Adj NEA Backsheet'!$D$5:$CB$183,I$9,FALSE))),"")</f>
        <v>2863.8922212931675</v>
      </c>
      <c r="J114" s="102">
        <f ca="1">IFERROR(IF((VLOOKUP($E114,'Adj NEA Backsheet'!$D$5:$CB$183,J$9,FALSE))="","",(VLOOKUP($E114,'Adj NEA Backsheet'!$D$5:$CB$183,J$9,FALSE))),"")</f>
        <v>2884.3880807151204</v>
      </c>
      <c r="K114" s="100">
        <f ca="1">IFERROR(IF((VLOOKUP($E114,'Adj NEA Backsheet'!$D$5:$CB$183,K$9,FALSE))="","",(VLOOKUP($E114,'Adj NEA Backsheet'!$D$5:$CB$183,K$9,FALSE))),"")</f>
        <v>2897.4178110486655</v>
      </c>
      <c r="L114" s="101">
        <f ca="1">IFERROR(IF((VLOOKUP($E114,'Adj NEA Backsheet'!$D$5:$CB$183,L$9,FALSE))="","",(VLOOKUP($E114,'Adj NEA Backsheet'!$D$5:$CB$183,L$9,FALSE))),"")</f>
        <v>2885.5244933601966</v>
      </c>
      <c r="M114" s="101">
        <f ca="1">IFERROR(IF((VLOOKUP($E114,'Adj NEA Backsheet'!$D$5:$CB$183,M$9,FALSE))="","",(VLOOKUP($E114,'Adj NEA Backsheet'!$D$5:$CB$183,M$9,FALSE))),"")</f>
        <v>2907.7868805132339</v>
      </c>
      <c r="N114" s="103">
        <f ca="1">IFERROR(IF((VLOOKUP($E114,'Adj NEA Backsheet'!$D$5:$CB$183,N$9,FALSE))="","",(VLOOKUP($E114,'Adj NEA Backsheet'!$D$5:$CB$183,N$9,FALSE))),"")</f>
        <v>2869.8845796370988</v>
      </c>
      <c r="O114" s="151">
        <f ca="1">IFERROR(IF((VLOOKUP($E114,'Adj NEA Backsheet'!$D$5:$CB$183,O$9,FALSE))="","",(VLOOKUP($E114,'Adj NEA Backsheet'!$D$5:$CB$183,O$9,FALSE))),"")</f>
        <v>2915.9963627441512</v>
      </c>
      <c r="P114" s="102">
        <f ca="1">IFERROR(IF((VLOOKUP($E114,'Adj NEA Backsheet'!$D$5:$CB$183,P$9,FALSE))="","",(VLOOKUP($E114,'Adj NEA Backsheet'!$D$5:$CB$183,P$9,FALSE))),"")</f>
        <v>2720.388566765314</v>
      </c>
      <c r="Q114" s="103">
        <f ca="1">IFERROR(IF((VLOOKUP($E114,'NEA Backsheet'!$D$5:$CB$183,Q$9,FALSE))="","",(VLOOKUP($E114,'NEA Backsheet'!$D$5:$CB$183,Q$9,FALSE))),"")</f>
        <v>2933.108596033333</v>
      </c>
      <c r="R114" s="194">
        <f ca="1">IFERROR(IF((VLOOKUP($E114,'NEA Backsheet'!$D$5:$CB$183,R$9,FALSE))="","",(VLOOKUP($E114,'NEA Backsheet'!$D$5:$CB$183,R$9,FALSE))),"")</f>
        <v>2872.1811053787555</v>
      </c>
    </row>
    <row r="115" spans="1:18" ht="15" customHeight="1" x14ac:dyDescent="0.3">
      <c r="A115" s="41">
        <v>101</v>
      </c>
      <c r="B115" s="77" t="str">
        <f ca="1">IFERROR(IF((VLOOKUP($E115,'Org List'!$AJ$10:$AL$190,3,FALSE))="","",(VLOOKUP($E115,'Org List'!$AJ$10:$AL$190,3,FALSE))),"")</f>
        <v>Midlands Commissioning Region</v>
      </c>
      <c r="C115" s="78" t="str">
        <f ca="1">IFERROR(IF((VLOOKUP($E115,'Org List'!$AO$10:$AQ$190,3,FALSE))="","",(VLOOKUP($E115,'Org List'!$AO$10:$AQ$190,3,FALSE))),"")</f>
        <v>East Midlands Region</v>
      </c>
      <c r="D115" s="93" t="str">
        <f ca="1">IFERROR(IF((VLOOKUP($E115,'Org List'!$AT$10:$AV$190,3,FALSE))="","",(VLOOKUP($E115,'Org List'!$AT$10:$AV$190,3,FALSE))),"")</f>
        <v>NHS England Midlands (Central Midlands)</v>
      </c>
      <c r="E115" s="77" t="str">
        <f t="shared" ca="1" si="3"/>
        <v>E10000018</v>
      </c>
      <c r="F115" s="79" t="str">
        <f ca="1">IF(E115="","",VLOOKUP(E115,'Org List'!$J$9:$K$640,2,0))</f>
        <v>Leicestershire</v>
      </c>
      <c r="G115" s="100">
        <f ca="1">IFERROR(IF((VLOOKUP($E115,'Adj NEA Backsheet'!$D$5:$CB$183,G$9,FALSE))="","",(VLOOKUP($E115,'Adj NEA Backsheet'!$D$5:$CB$183,G$9,FALSE))),"")</f>
        <v>2416.3825328188977</v>
      </c>
      <c r="H115" s="101">
        <f ca="1">IFERROR(IF((VLOOKUP($E115,'Adj NEA Backsheet'!$D$5:$CB$183,H$9,FALSE))="","",(VLOOKUP($E115,'Adj NEA Backsheet'!$D$5:$CB$183,H$9,FALSE))),"")</f>
        <v>2479.1208145041464</v>
      </c>
      <c r="I115" s="101">
        <f ca="1">IFERROR(IF((VLOOKUP($E115,'Adj NEA Backsheet'!$D$5:$CB$183,I$9,FALSE))="","",(VLOOKUP($E115,'Adj NEA Backsheet'!$D$5:$CB$183,I$9,FALSE))),"")</f>
        <v>2549.9409641511593</v>
      </c>
      <c r="J115" s="102">
        <f ca="1">IFERROR(IF((VLOOKUP($E115,'Adj NEA Backsheet'!$D$5:$CB$183,J$9,FALSE))="","",(VLOOKUP($E115,'Adj NEA Backsheet'!$D$5:$CB$183,J$9,FALSE))),"")</f>
        <v>2610.138687331199</v>
      </c>
      <c r="K115" s="100">
        <f ca="1">IFERROR(IF((VLOOKUP($E115,'Adj NEA Backsheet'!$D$5:$CB$183,K$9,FALSE))="","",(VLOOKUP($E115,'Adj NEA Backsheet'!$D$5:$CB$183,K$9,FALSE))),"")</f>
        <v>2521.1248773505486</v>
      </c>
      <c r="L115" s="101">
        <f ca="1">IFERROR(IF((VLOOKUP($E115,'Adj NEA Backsheet'!$D$5:$CB$183,L$9,FALSE))="","",(VLOOKUP($E115,'Adj NEA Backsheet'!$D$5:$CB$183,L$9,FALSE))),"")</f>
        <v>2522.9032809949999</v>
      </c>
      <c r="M115" s="101">
        <f ca="1">IFERROR(IF((VLOOKUP($E115,'Adj NEA Backsheet'!$D$5:$CB$183,M$9,FALSE))="","",(VLOOKUP($E115,'Adj NEA Backsheet'!$D$5:$CB$183,M$9,FALSE))),"")</f>
        <v>2582.174187787848</v>
      </c>
      <c r="N115" s="103">
        <f ca="1">IFERROR(IF((VLOOKUP($E115,'Adj NEA Backsheet'!$D$5:$CB$183,N$9,FALSE))="","",(VLOOKUP($E115,'Adj NEA Backsheet'!$D$5:$CB$183,N$9,FALSE))),"")</f>
        <v>2577.0666038097456</v>
      </c>
      <c r="O115" s="151">
        <f ca="1">IFERROR(IF((VLOOKUP($E115,'Adj NEA Backsheet'!$D$5:$CB$183,O$9,FALSE))="","",(VLOOKUP($E115,'Adj NEA Backsheet'!$D$5:$CB$183,O$9,FALSE))),"")</f>
        <v>2554.4983795085082</v>
      </c>
      <c r="P115" s="102">
        <f ca="1">IFERROR(IF((VLOOKUP($E115,'Adj NEA Backsheet'!$D$5:$CB$183,P$9,FALSE))="","",(VLOOKUP($E115,'Adj NEA Backsheet'!$D$5:$CB$183,P$9,FALSE))),"")</f>
        <v>2482.1307193305133</v>
      </c>
      <c r="Q115" s="103">
        <f ca="1">IFERROR(IF((VLOOKUP($E115,'NEA Backsheet'!$D$5:$CB$183,Q$9,FALSE))="","",(VLOOKUP($E115,'NEA Backsheet'!$D$5:$CB$183,Q$9,FALSE))),"")</f>
        <v>2582.9872229074945</v>
      </c>
      <c r="R115" s="194">
        <f ca="1">IFERROR(IF((VLOOKUP($E115,'NEA Backsheet'!$D$5:$CB$183,R$9,FALSE))="","",(VLOOKUP($E115,'NEA Backsheet'!$D$5:$CB$183,R$9,FALSE))),"")</f>
        <v>2613.2901084422883</v>
      </c>
    </row>
    <row r="116" spans="1:18" ht="15" customHeight="1" x14ac:dyDescent="0.3">
      <c r="A116" s="41">
        <v>102</v>
      </c>
      <c r="B116" s="77" t="str">
        <f ca="1">IFERROR(IF((VLOOKUP($E116,'Org List'!$AJ$10:$AL$190,3,FALSE))="","",(VLOOKUP($E116,'Org List'!$AJ$10:$AL$190,3,FALSE))),"")</f>
        <v>London Commissioning Region</v>
      </c>
      <c r="C116" s="78" t="str">
        <f ca="1">IFERROR(IF((VLOOKUP($E116,'Org List'!$AO$10:$AQ$190,3,FALSE))="","",(VLOOKUP($E116,'Org List'!$AO$10:$AQ$190,3,FALSE))),"")</f>
        <v>London Region</v>
      </c>
      <c r="D116" s="93" t="str">
        <f ca="1">IFERROR(IF((VLOOKUP($E116,'Org List'!$AT$10:$AV$190,3,FALSE))="","",(VLOOKUP($E116,'Org List'!$AT$10:$AV$190,3,FALSE))),"")</f>
        <v>NHS England London</v>
      </c>
      <c r="E116" s="77" t="str">
        <f t="shared" ca="1" si="3"/>
        <v>E09000023</v>
      </c>
      <c r="F116" s="79" t="str">
        <f ca="1">IF(E116="","",VLOOKUP(E116,'Org List'!$J$9:$K$640,2,0))</f>
        <v>Lewisham</v>
      </c>
      <c r="G116" s="100">
        <f ca="1">IFERROR(IF((VLOOKUP($E116,'Adj NEA Backsheet'!$D$5:$CB$183,G$9,FALSE))="","",(VLOOKUP($E116,'Adj NEA Backsheet'!$D$5:$CB$183,G$9,FALSE))),"")</f>
        <v>2224.2606875799975</v>
      </c>
      <c r="H116" s="101">
        <f ca="1">IFERROR(IF((VLOOKUP($E116,'Adj NEA Backsheet'!$D$5:$CB$183,H$9,FALSE))="","",(VLOOKUP($E116,'Adj NEA Backsheet'!$D$5:$CB$183,H$9,FALSE))),"")</f>
        <v>2200.8560627143997</v>
      </c>
      <c r="I116" s="101">
        <f ca="1">IFERROR(IF((VLOOKUP($E116,'Adj NEA Backsheet'!$D$5:$CB$183,I$9,FALSE))="","",(VLOOKUP($E116,'Adj NEA Backsheet'!$D$5:$CB$183,I$9,FALSE))),"")</f>
        <v>2218.0001166683528</v>
      </c>
      <c r="J116" s="102">
        <f ca="1">IFERROR(IF((VLOOKUP($E116,'Adj NEA Backsheet'!$D$5:$CB$183,J$9,FALSE))="","",(VLOOKUP($E116,'Adj NEA Backsheet'!$D$5:$CB$183,J$9,FALSE))),"")</f>
        <v>2048.6418528114168</v>
      </c>
      <c r="K116" s="100">
        <f ca="1">IFERROR(IF((VLOOKUP($E116,'Adj NEA Backsheet'!$D$5:$CB$183,K$9,FALSE))="","",(VLOOKUP($E116,'Adj NEA Backsheet'!$D$5:$CB$183,K$9,FALSE))),"")</f>
        <v>2205.4669296144543</v>
      </c>
      <c r="L116" s="101">
        <f ca="1">IFERROR(IF((VLOOKUP($E116,'Adj NEA Backsheet'!$D$5:$CB$183,L$9,FALSE))="","",(VLOOKUP($E116,'Adj NEA Backsheet'!$D$5:$CB$183,L$9,FALSE))),"")</f>
        <v>2229.8918179500997</v>
      </c>
      <c r="M116" s="101">
        <f ca="1">IFERROR(IF((VLOOKUP($E116,'Adj NEA Backsheet'!$D$5:$CB$183,M$9,FALSE))="","",(VLOOKUP($E116,'Adj NEA Backsheet'!$D$5:$CB$183,M$9,FALSE))),"")</f>
        <v>2230.6030234590721</v>
      </c>
      <c r="N116" s="103">
        <f ca="1">IFERROR(IF((VLOOKUP($E116,'Adj NEA Backsheet'!$D$5:$CB$183,N$9,FALSE))="","",(VLOOKUP($E116,'Adj NEA Backsheet'!$D$5:$CB$183,N$9,FALSE))),"")</f>
        <v>2154.1535780029253</v>
      </c>
      <c r="O116" s="151">
        <f ca="1">IFERROR(IF((VLOOKUP($E116,'Adj NEA Backsheet'!$D$5:$CB$183,O$9,FALSE))="","",(VLOOKUP($E116,'Adj NEA Backsheet'!$D$5:$CB$183,O$9,FALSE))),"")</f>
        <v>2146.9170730914548</v>
      </c>
      <c r="P116" s="102">
        <f ca="1">IFERROR(IF((VLOOKUP($E116,'Adj NEA Backsheet'!$D$5:$CB$183,P$9,FALSE))="","",(VLOOKUP($E116,'Adj NEA Backsheet'!$D$5:$CB$183,P$9,FALSE))),"")</f>
        <v>2152.6246446316686</v>
      </c>
      <c r="Q116" s="103">
        <f ca="1">IFERROR(IF((VLOOKUP($E116,'NEA Backsheet'!$D$5:$CB$183,Q$9,FALSE))="","",(VLOOKUP($E116,'NEA Backsheet'!$D$5:$CB$183,Q$9,FALSE))),"")</f>
        <v>2287.4357780012447</v>
      </c>
      <c r="R116" s="194">
        <f ca="1">IFERROR(IF((VLOOKUP($E116,'NEA Backsheet'!$D$5:$CB$183,R$9,FALSE))="","",(VLOOKUP($E116,'NEA Backsheet'!$D$5:$CB$183,R$9,FALSE))),"")</f>
        <v>2226.2974166391164</v>
      </c>
    </row>
    <row r="117" spans="1:18" ht="15" customHeight="1" x14ac:dyDescent="0.3">
      <c r="A117" s="41">
        <v>103</v>
      </c>
      <c r="B117" s="77" t="str">
        <f ca="1">IFERROR(IF((VLOOKUP($E117,'Org List'!$AJ$10:$AL$190,3,FALSE))="","",(VLOOKUP($E117,'Org List'!$AJ$10:$AL$190,3,FALSE))),"")</f>
        <v>Midlands Commissioning Region</v>
      </c>
      <c r="C117" s="78" t="str">
        <f ca="1">IFERROR(IF((VLOOKUP($E117,'Org List'!$AO$10:$AQ$190,3,FALSE))="","",(VLOOKUP($E117,'Org List'!$AO$10:$AQ$190,3,FALSE))),"")</f>
        <v>East Midlands Region</v>
      </c>
      <c r="D117" s="93" t="str">
        <f ca="1">IFERROR(IF((VLOOKUP($E117,'Org List'!$AT$10:$AV$190,3,FALSE))="","",(VLOOKUP($E117,'Org List'!$AT$10:$AV$190,3,FALSE))),"")</f>
        <v>NHS England Midlands (Central Midlands)</v>
      </c>
      <c r="E117" s="77" t="str">
        <f t="shared" ca="1" si="3"/>
        <v>E10000019</v>
      </c>
      <c r="F117" s="79" t="str">
        <f ca="1">IF(E117="","",VLOOKUP(E117,'Org List'!$J$9:$K$640,2,0))</f>
        <v>Lincolnshire</v>
      </c>
      <c r="G117" s="100">
        <f ca="1">IFERROR(IF((VLOOKUP($E117,'Adj NEA Backsheet'!$D$5:$CB$183,G$9,FALSE))="","",(VLOOKUP($E117,'Adj NEA Backsheet'!$D$5:$CB$183,G$9,FALSE))),"")</f>
        <v>2438.9396645047973</v>
      </c>
      <c r="H117" s="101">
        <f ca="1">IFERROR(IF((VLOOKUP($E117,'Adj NEA Backsheet'!$D$5:$CB$183,H$9,FALSE))="","",(VLOOKUP($E117,'Adj NEA Backsheet'!$D$5:$CB$183,H$9,FALSE))),"")</f>
        <v>2485.7288529632979</v>
      </c>
      <c r="I117" s="101">
        <f ca="1">IFERROR(IF((VLOOKUP($E117,'Adj NEA Backsheet'!$D$5:$CB$183,I$9,FALSE))="","",(VLOOKUP($E117,'Adj NEA Backsheet'!$D$5:$CB$183,I$9,FALSE))),"")</f>
        <v>2627.551619354761</v>
      </c>
      <c r="J117" s="102">
        <f ca="1">IFERROR(IF((VLOOKUP($E117,'Adj NEA Backsheet'!$D$5:$CB$183,J$9,FALSE))="","",(VLOOKUP($E117,'Adj NEA Backsheet'!$D$5:$CB$183,J$9,FALSE))),"")</f>
        <v>2542.9031332137051</v>
      </c>
      <c r="K117" s="100">
        <f ca="1">IFERROR(IF((VLOOKUP($E117,'Adj NEA Backsheet'!$D$5:$CB$183,K$9,FALSE))="","",(VLOOKUP($E117,'Adj NEA Backsheet'!$D$5:$CB$183,K$9,FALSE))),"")</f>
        <v>2520.9552925129556</v>
      </c>
      <c r="L117" s="101">
        <f ca="1">IFERROR(IF((VLOOKUP($E117,'Adj NEA Backsheet'!$D$5:$CB$183,L$9,FALSE))="","",(VLOOKUP($E117,'Adj NEA Backsheet'!$D$5:$CB$183,L$9,FALSE))),"")</f>
        <v>2527.6677245154006</v>
      </c>
      <c r="M117" s="101">
        <f ca="1">IFERROR(IF((VLOOKUP($E117,'Adj NEA Backsheet'!$D$5:$CB$183,M$9,FALSE))="","",(VLOOKUP($E117,'Adj NEA Backsheet'!$D$5:$CB$183,M$9,FALSE))),"")</f>
        <v>2611.0059488734237</v>
      </c>
      <c r="N117" s="103">
        <f ca="1">IFERROR(IF((VLOOKUP($E117,'Adj NEA Backsheet'!$D$5:$CB$183,N$9,FALSE))="","",(VLOOKUP($E117,'Adj NEA Backsheet'!$D$5:$CB$183,N$9,FALSE))),"")</f>
        <v>2529.6069264918133</v>
      </c>
      <c r="O117" s="151">
        <f ca="1">IFERROR(IF((VLOOKUP($E117,'Adj NEA Backsheet'!$D$5:$CB$183,O$9,FALSE))="","",(VLOOKUP($E117,'Adj NEA Backsheet'!$D$5:$CB$183,O$9,FALSE))),"")</f>
        <v>2504.201861049542</v>
      </c>
      <c r="P117" s="102">
        <f ca="1">IFERROR(IF((VLOOKUP($E117,'Adj NEA Backsheet'!$D$5:$CB$183,P$9,FALSE))="","",(VLOOKUP($E117,'Adj NEA Backsheet'!$D$5:$CB$183,P$9,FALSE))),"")</f>
        <v>2508.097584175996</v>
      </c>
      <c r="Q117" s="103">
        <f ca="1">IFERROR(IF((VLOOKUP($E117,'NEA Backsheet'!$D$5:$CB$183,Q$9,FALSE))="","",(VLOOKUP($E117,'NEA Backsheet'!$D$5:$CB$183,Q$9,FALSE))),"")</f>
        <v>2664.9085100737152</v>
      </c>
      <c r="R117" s="194">
        <f ca="1">IFERROR(IF((VLOOKUP($E117,'NEA Backsheet'!$D$5:$CB$183,R$9,FALSE))="","",(VLOOKUP($E117,'NEA Backsheet'!$D$5:$CB$183,R$9,FALSE))),"")</f>
        <v>2685.9243005002509</v>
      </c>
    </row>
    <row r="118" spans="1:18" ht="15" customHeight="1" x14ac:dyDescent="0.3">
      <c r="A118" s="41">
        <v>104</v>
      </c>
      <c r="B118" s="77" t="str">
        <f ca="1">IFERROR(IF((VLOOKUP($E118,'Org List'!$AJ$10:$AL$190,3,FALSE))="","",(VLOOKUP($E118,'Org List'!$AJ$10:$AL$190,3,FALSE))),"")</f>
        <v>North West Commissioning Region</v>
      </c>
      <c r="C118" s="78" t="str">
        <f ca="1">IFERROR(IF((VLOOKUP($E118,'Org List'!$AO$10:$AQ$190,3,FALSE))="","",(VLOOKUP($E118,'Org List'!$AO$10:$AQ$190,3,FALSE))),"")</f>
        <v>North West Region</v>
      </c>
      <c r="D118" s="93" t="str">
        <f ca="1">IFERROR(IF((VLOOKUP($E118,'Org List'!$AT$10:$AV$190,3,FALSE))="","",(VLOOKUP($E118,'Org List'!$AT$10:$AV$190,3,FALSE))),"")</f>
        <v>NHS England North West (Cheshire And Merseyside)</v>
      </c>
      <c r="E118" s="77" t="str">
        <f t="shared" ca="1" si="3"/>
        <v>E08000012</v>
      </c>
      <c r="F118" s="79" t="str">
        <f ca="1">IF(E118="","",VLOOKUP(E118,'Org List'!$J$9:$K$640,2,0))</f>
        <v>Liverpool</v>
      </c>
      <c r="G118" s="100">
        <f ca="1">IFERROR(IF((VLOOKUP($E118,'Adj NEA Backsheet'!$D$5:$CB$183,G$9,FALSE))="","",(VLOOKUP($E118,'Adj NEA Backsheet'!$D$5:$CB$183,G$9,FALSE))),"")</f>
        <v>3118.1882944223385</v>
      </c>
      <c r="H118" s="101">
        <f ca="1">IFERROR(IF((VLOOKUP($E118,'Adj NEA Backsheet'!$D$5:$CB$183,H$9,FALSE))="","",(VLOOKUP($E118,'Adj NEA Backsheet'!$D$5:$CB$183,H$9,FALSE))),"")</f>
        <v>3205.3564754042523</v>
      </c>
      <c r="I118" s="101">
        <f ca="1">IFERROR(IF((VLOOKUP($E118,'Adj NEA Backsheet'!$D$5:$CB$183,I$9,FALSE))="","",(VLOOKUP($E118,'Adj NEA Backsheet'!$D$5:$CB$183,I$9,FALSE))),"")</f>
        <v>3419.4823718884013</v>
      </c>
      <c r="J118" s="102">
        <f ca="1">IFERROR(IF((VLOOKUP($E118,'Adj NEA Backsheet'!$D$5:$CB$183,J$9,FALSE))="","",(VLOOKUP($E118,'Adj NEA Backsheet'!$D$5:$CB$183,J$9,FALSE))),"")</f>
        <v>3477.7582522997777</v>
      </c>
      <c r="K118" s="100">
        <f ca="1">IFERROR(IF((VLOOKUP($E118,'Adj NEA Backsheet'!$D$5:$CB$183,K$9,FALSE))="","",(VLOOKUP($E118,'Adj NEA Backsheet'!$D$5:$CB$183,K$9,FALSE))),"")</f>
        <v>3458.5703416719084</v>
      </c>
      <c r="L118" s="101">
        <f ca="1">IFERROR(IF((VLOOKUP($E118,'Adj NEA Backsheet'!$D$5:$CB$183,L$9,FALSE))="","",(VLOOKUP($E118,'Adj NEA Backsheet'!$D$5:$CB$183,L$9,FALSE))),"")</f>
        <v>3474.6777032759837</v>
      </c>
      <c r="M118" s="101">
        <f ca="1">IFERROR(IF((VLOOKUP($E118,'Adj NEA Backsheet'!$D$5:$CB$183,M$9,FALSE))="","",(VLOOKUP($E118,'Adj NEA Backsheet'!$D$5:$CB$183,M$9,FALSE))),"")</f>
        <v>3482.6845488685713</v>
      </c>
      <c r="N118" s="103">
        <f ca="1">IFERROR(IF((VLOOKUP($E118,'Adj NEA Backsheet'!$D$5:$CB$183,N$9,FALSE))="","",(VLOOKUP($E118,'Adj NEA Backsheet'!$D$5:$CB$183,N$9,FALSE))),"")</f>
        <v>3461.9982774774903</v>
      </c>
      <c r="O118" s="151">
        <f ca="1">IFERROR(IF((VLOOKUP($E118,'Adj NEA Backsheet'!$D$5:$CB$183,O$9,FALSE))="","",(VLOOKUP($E118,'Adj NEA Backsheet'!$D$5:$CB$183,O$9,FALSE))),"")</f>
        <v>3593.5175476040913</v>
      </c>
      <c r="P118" s="102">
        <f ca="1">IFERROR(IF((VLOOKUP($E118,'Adj NEA Backsheet'!$D$5:$CB$183,P$9,FALSE))="","",(VLOOKUP($E118,'Adj NEA Backsheet'!$D$5:$CB$183,P$9,FALSE))),"")</f>
        <v>3610.2343776971061</v>
      </c>
      <c r="Q118" s="103">
        <f ca="1">IFERROR(IF((VLOOKUP($E118,'NEA Backsheet'!$D$5:$CB$183,Q$9,FALSE))="","",(VLOOKUP($E118,'NEA Backsheet'!$D$5:$CB$183,Q$9,FALSE))),"")</f>
        <v>3721.6601145429463</v>
      </c>
      <c r="R118" s="194">
        <f ca="1">IFERROR(IF((VLOOKUP($E118,'NEA Backsheet'!$D$5:$CB$183,R$9,FALSE))="","",(VLOOKUP($E118,'NEA Backsheet'!$D$5:$CB$183,R$9,FALSE))),"")</f>
        <v>3685.9710381113778</v>
      </c>
    </row>
    <row r="119" spans="1:18" ht="15" customHeight="1" x14ac:dyDescent="0.3">
      <c r="A119" s="41">
        <v>105</v>
      </c>
      <c r="B119" s="77" t="str">
        <f ca="1">IFERROR(IF((VLOOKUP($E119,'Org List'!$AJ$10:$AL$190,3,FALSE))="","",(VLOOKUP($E119,'Org List'!$AJ$10:$AL$190,3,FALSE))),"")</f>
        <v>East of England Commissioning Region</v>
      </c>
      <c r="C119" s="78" t="str">
        <f ca="1">IFERROR(IF((VLOOKUP($E119,'Org List'!$AO$10:$AQ$190,3,FALSE))="","",(VLOOKUP($E119,'Org List'!$AO$10:$AQ$190,3,FALSE))),"")</f>
        <v>East Region</v>
      </c>
      <c r="D119" s="93" t="str">
        <f ca="1">IFERROR(IF((VLOOKUP($E119,'Org List'!$AT$10:$AV$190,3,FALSE))="","",(VLOOKUP($E119,'Org List'!$AT$10:$AV$190,3,FALSE))),"")</f>
        <v>NHS England East (East)</v>
      </c>
      <c r="E119" s="77" t="str">
        <f t="shared" ca="1" si="3"/>
        <v>E06000032</v>
      </c>
      <c r="F119" s="79" t="str">
        <f ca="1">IF(E119="","",VLOOKUP(E119,'Org List'!$J$9:$K$640,2,0))</f>
        <v>Luton</v>
      </c>
      <c r="G119" s="100">
        <f ca="1">IFERROR(IF((VLOOKUP($E119,'Adj NEA Backsheet'!$D$5:$CB$183,G$9,FALSE))="","",(VLOOKUP($E119,'Adj NEA Backsheet'!$D$5:$CB$183,G$9,FALSE))),"")</f>
        <v>3218.3409766247992</v>
      </c>
      <c r="H119" s="101">
        <f ca="1">IFERROR(IF((VLOOKUP($E119,'Adj NEA Backsheet'!$D$5:$CB$183,H$9,FALSE))="","",(VLOOKUP($E119,'Adj NEA Backsheet'!$D$5:$CB$183,H$9,FALSE))),"")</f>
        <v>3208.7040364970558</v>
      </c>
      <c r="I119" s="101">
        <f ca="1">IFERROR(IF((VLOOKUP($E119,'Adj NEA Backsheet'!$D$5:$CB$183,I$9,FALSE))="","",(VLOOKUP($E119,'Adj NEA Backsheet'!$D$5:$CB$183,I$9,FALSE))),"")</f>
        <v>3442.7615010176714</v>
      </c>
      <c r="J119" s="102">
        <f ca="1">IFERROR(IF((VLOOKUP($E119,'Adj NEA Backsheet'!$D$5:$CB$183,J$9,FALSE))="","",(VLOOKUP($E119,'Adj NEA Backsheet'!$D$5:$CB$183,J$9,FALSE))),"")</f>
        <v>3287.4602487075404</v>
      </c>
      <c r="K119" s="100">
        <f ca="1">IFERROR(IF((VLOOKUP($E119,'Adj NEA Backsheet'!$D$5:$CB$183,K$9,FALSE))="","",(VLOOKUP($E119,'Adj NEA Backsheet'!$D$5:$CB$183,K$9,FALSE))),"")</f>
        <v>3231.9431079302726</v>
      </c>
      <c r="L119" s="101">
        <f ca="1">IFERROR(IF((VLOOKUP($E119,'Adj NEA Backsheet'!$D$5:$CB$183,L$9,FALSE))="","",(VLOOKUP($E119,'Adj NEA Backsheet'!$D$5:$CB$183,L$9,FALSE))),"")</f>
        <v>3209.5618525727427</v>
      </c>
      <c r="M119" s="101">
        <f ca="1">IFERROR(IF((VLOOKUP($E119,'Adj NEA Backsheet'!$D$5:$CB$183,M$9,FALSE))="","",(VLOOKUP($E119,'Adj NEA Backsheet'!$D$5:$CB$183,M$9,FALSE))),"")</f>
        <v>3421.9335901144905</v>
      </c>
      <c r="N119" s="103">
        <f ca="1">IFERROR(IF((VLOOKUP($E119,'Adj NEA Backsheet'!$D$5:$CB$183,N$9,FALSE))="","",(VLOOKUP($E119,'Adj NEA Backsheet'!$D$5:$CB$183,N$9,FALSE))),"")</f>
        <v>3325.2299998964668</v>
      </c>
      <c r="O119" s="151">
        <f ca="1">IFERROR(IF((VLOOKUP($E119,'Adj NEA Backsheet'!$D$5:$CB$183,O$9,FALSE))="","",(VLOOKUP($E119,'Adj NEA Backsheet'!$D$5:$CB$183,O$9,FALSE))),"")</f>
        <v>3149.9696946878776</v>
      </c>
      <c r="P119" s="102">
        <f ca="1">IFERROR(IF((VLOOKUP($E119,'Adj NEA Backsheet'!$D$5:$CB$183,P$9,FALSE))="","",(VLOOKUP($E119,'Adj NEA Backsheet'!$D$5:$CB$183,P$9,FALSE))),"")</f>
        <v>3202.1373981998504</v>
      </c>
      <c r="Q119" s="103">
        <f ca="1">IFERROR(IF((VLOOKUP($E119,'NEA Backsheet'!$D$5:$CB$183,Q$9,FALSE))="","",(VLOOKUP($E119,'NEA Backsheet'!$D$5:$CB$183,Q$9,FALSE))),"")</f>
        <v>3503.7775158738341</v>
      </c>
      <c r="R119" s="194">
        <f ca="1">IFERROR(IF((VLOOKUP($E119,'NEA Backsheet'!$D$5:$CB$183,R$9,FALSE))="","",(VLOOKUP($E119,'NEA Backsheet'!$D$5:$CB$183,R$9,FALSE))),"")</f>
        <v>3541.0774415221167</v>
      </c>
    </row>
    <row r="120" spans="1:18" ht="15" customHeight="1" x14ac:dyDescent="0.3">
      <c r="A120" s="41">
        <v>106</v>
      </c>
      <c r="B120" s="77" t="str">
        <f ca="1">IFERROR(IF((VLOOKUP($E120,'Org List'!$AJ$10:$AL$190,3,FALSE))="","",(VLOOKUP($E120,'Org List'!$AJ$10:$AL$190,3,FALSE))),"")</f>
        <v>North West Commissioning Region</v>
      </c>
      <c r="C120" s="78" t="str">
        <f ca="1">IFERROR(IF((VLOOKUP($E120,'Org List'!$AO$10:$AQ$190,3,FALSE))="","",(VLOOKUP($E120,'Org List'!$AO$10:$AQ$190,3,FALSE))),"")</f>
        <v>North West Region</v>
      </c>
      <c r="D120" s="93" t="str">
        <f ca="1">IFERROR(IF((VLOOKUP($E120,'Org List'!$AT$10:$AV$190,3,FALSE))="","",(VLOOKUP($E120,'Org List'!$AT$10:$AV$190,3,FALSE))),"")</f>
        <v>NHS England North West (Greater Manchester)</v>
      </c>
      <c r="E120" s="77" t="str">
        <f t="shared" ca="1" si="3"/>
        <v>E08000003</v>
      </c>
      <c r="F120" s="79" t="str">
        <f ca="1">IF(E120="","",VLOOKUP(E120,'Org List'!$J$9:$K$640,2,0))</f>
        <v>Manchester</v>
      </c>
      <c r="G120" s="100">
        <f ca="1">IFERROR(IF((VLOOKUP($E120,'Adj NEA Backsheet'!$D$5:$CB$183,G$9,FALSE))="","",(VLOOKUP($E120,'Adj NEA Backsheet'!$D$5:$CB$183,G$9,FALSE))),"")</f>
        <v>2862.5264376648638</v>
      </c>
      <c r="H120" s="101">
        <f ca="1">IFERROR(IF((VLOOKUP($E120,'Adj NEA Backsheet'!$D$5:$CB$183,H$9,FALSE))="","",(VLOOKUP($E120,'Adj NEA Backsheet'!$D$5:$CB$183,H$9,FALSE))),"")</f>
        <v>2951.6462033256307</v>
      </c>
      <c r="I120" s="101">
        <f ca="1">IFERROR(IF((VLOOKUP($E120,'Adj NEA Backsheet'!$D$5:$CB$183,I$9,FALSE))="","",(VLOOKUP($E120,'Adj NEA Backsheet'!$D$5:$CB$183,I$9,FALSE))),"")</f>
        <v>3167.0062896267386</v>
      </c>
      <c r="J120" s="102">
        <f ca="1">IFERROR(IF((VLOOKUP($E120,'Adj NEA Backsheet'!$D$5:$CB$183,J$9,FALSE))="","",(VLOOKUP($E120,'Adj NEA Backsheet'!$D$5:$CB$183,J$9,FALSE))),"")</f>
        <v>3064.3661819170202</v>
      </c>
      <c r="K120" s="100">
        <f ca="1">IFERROR(IF((VLOOKUP($E120,'Adj NEA Backsheet'!$D$5:$CB$183,K$9,FALSE))="","",(VLOOKUP($E120,'Adj NEA Backsheet'!$D$5:$CB$183,K$9,FALSE))),"")</f>
        <v>3039.8850460513377</v>
      </c>
      <c r="L120" s="101">
        <f ca="1">IFERROR(IF((VLOOKUP($E120,'Adj NEA Backsheet'!$D$5:$CB$183,L$9,FALSE))="","",(VLOOKUP($E120,'Adj NEA Backsheet'!$D$5:$CB$183,L$9,FALSE))),"")</f>
        <v>2982.8265227931638</v>
      </c>
      <c r="M120" s="101">
        <f ca="1">IFERROR(IF((VLOOKUP($E120,'Adj NEA Backsheet'!$D$5:$CB$183,M$9,FALSE))="","",(VLOOKUP($E120,'Adj NEA Backsheet'!$D$5:$CB$183,M$9,FALSE))),"")</f>
        <v>3125.2265769625442</v>
      </c>
      <c r="N120" s="103">
        <f ca="1">IFERROR(IF((VLOOKUP($E120,'Adj NEA Backsheet'!$D$5:$CB$183,N$9,FALSE))="","",(VLOOKUP($E120,'Adj NEA Backsheet'!$D$5:$CB$183,N$9,FALSE))),"")</f>
        <v>2955.2559070042557</v>
      </c>
      <c r="O120" s="151">
        <f ca="1">IFERROR(IF((VLOOKUP($E120,'Adj NEA Backsheet'!$D$5:$CB$183,O$9,FALSE))="","",(VLOOKUP($E120,'Adj NEA Backsheet'!$D$5:$CB$183,O$9,FALSE))),"")</f>
        <v>3105.0253081980459</v>
      </c>
      <c r="P120" s="102">
        <f ca="1">IFERROR(IF((VLOOKUP($E120,'Adj NEA Backsheet'!$D$5:$CB$183,P$9,FALSE))="","",(VLOOKUP($E120,'Adj NEA Backsheet'!$D$5:$CB$183,P$9,FALSE))),"")</f>
        <v>3146.8620820186366</v>
      </c>
      <c r="Q120" s="103">
        <f ca="1">IFERROR(IF((VLOOKUP($E120,'NEA Backsheet'!$D$5:$CB$183,Q$9,FALSE))="","",(VLOOKUP($E120,'NEA Backsheet'!$D$5:$CB$183,Q$9,FALSE))),"")</f>
        <v>3279.829858581204</v>
      </c>
      <c r="R120" s="194">
        <f ca="1">IFERROR(IF((VLOOKUP($E120,'NEA Backsheet'!$D$5:$CB$183,R$9,FALSE))="","",(VLOOKUP($E120,'NEA Backsheet'!$D$5:$CB$183,R$9,FALSE))),"")</f>
        <v>3251.6360221350578</v>
      </c>
    </row>
    <row r="121" spans="1:18" ht="15" customHeight="1" x14ac:dyDescent="0.3">
      <c r="A121" s="41">
        <v>107</v>
      </c>
      <c r="B121" s="77" t="str">
        <f ca="1">IFERROR(IF((VLOOKUP($E121,'Org List'!$AJ$10:$AL$190,3,FALSE))="","",(VLOOKUP($E121,'Org List'!$AJ$10:$AL$190,3,FALSE))),"")</f>
        <v>South East England Commissioning Region</v>
      </c>
      <c r="C121" s="78" t="str">
        <f ca="1">IFERROR(IF((VLOOKUP($E121,'Org List'!$AO$10:$AQ$190,3,FALSE))="","",(VLOOKUP($E121,'Org List'!$AO$10:$AQ$190,3,FALSE))),"")</f>
        <v>South East Region</v>
      </c>
      <c r="D121" s="93" t="str">
        <f ca="1">IFERROR(IF((VLOOKUP($E121,'Org List'!$AT$10:$AV$190,3,FALSE))="","",(VLOOKUP($E121,'Org List'!$AT$10:$AV$190,3,FALSE))),"")</f>
        <v>NHS England South East (Kent, Surrey and Sussex)</v>
      </c>
      <c r="E121" s="77" t="str">
        <f t="shared" ca="1" si="3"/>
        <v>E06000035</v>
      </c>
      <c r="F121" s="79" t="str">
        <f ca="1">IF(E121="","",VLOOKUP(E121,'Org List'!$J$9:$K$640,2,0))</f>
        <v>Medway</v>
      </c>
      <c r="G121" s="100">
        <f ca="1">IFERROR(IF((VLOOKUP($E121,'Adj NEA Backsheet'!$D$5:$CB$183,G$9,FALSE))="","",(VLOOKUP($E121,'Adj NEA Backsheet'!$D$5:$CB$183,G$9,FALSE))),"")</f>
        <v>2709.5988302075302</v>
      </c>
      <c r="H121" s="101">
        <f ca="1">IFERROR(IF((VLOOKUP($E121,'Adj NEA Backsheet'!$D$5:$CB$183,H$9,FALSE))="","",(VLOOKUP($E121,'Adj NEA Backsheet'!$D$5:$CB$183,H$9,FALSE))),"")</f>
        <v>2723.6977117305996</v>
      </c>
      <c r="I121" s="101">
        <f ca="1">IFERROR(IF((VLOOKUP($E121,'Adj NEA Backsheet'!$D$5:$CB$183,I$9,FALSE))="","",(VLOOKUP($E121,'Adj NEA Backsheet'!$D$5:$CB$183,I$9,FALSE))),"")</f>
        <v>2867.0287861766183</v>
      </c>
      <c r="J121" s="102">
        <f ca="1">IFERROR(IF((VLOOKUP($E121,'Adj NEA Backsheet'!$D$5:$CB$183,J$9,FALSE))="","",(VLOOKUP($E121,'Adj NEA Backsheet'!$D$5:$CB$183,J$9,FALSE))),"")</f>
        <v>2584.0118081314477</v>
      </c>
      <c r="K121" s="100">
        <f ca="1">IFERROR(IF((VLOOKUP($E121,'Adj NEA Backsheet'!$D$5:$CB$183,K$9,FALSE))="","",(VLOOKUP($E121,'Adj NEA Backsheet'!$D$5:$CB$183,K$9,FALSE))),"")</f>
        <v>2757.3819198407045</v>
      </c>
      <c r="L121" s="101">
        <f ca="1">IFERROR(IF((VLOOKUP($E121,'Adj NEA Backsheet'!$D$5:$CB$183,L$9,FALSE))="","",(VLOOKUP($E121,'Adj NEA Backsheet'!$D$5:$CB$183,L$9,FALSE))),"")</f>
        <v>2681.202945924812</v>
      </c>
      <c r="M121" s="101">
        <f ca="1">IFERROR(IF((VLOOKUP($E121,'Adj NEA Backsheet'!$D$5:$CB$183,M$9,FALSE))="","",(VLOOKUP($E121,'Adj NEA Backsheet'!$D$5:$CB$183,M$9,FALSE))),"")</f>
        <v>2822.0147628892523</v>
      </c>
      <c r="N121" s="103">
        <f ca="1">IFERROR(IF((VLOOKUP($E121,'Adj NEA Backsheet'!$D$5:$CB$183,N$9,FALSE))="","",(VLOOKUP($E121,'Adj NEA Backsheet'!$D$5:$CB$183,N$9,FALSE))),"")</f>
        <v>2636.4657270680323</v>
      </c>
      <c r="O121" s="151">
        <f ca="1">IFERROR(IF((VLOOKUP($E121,'Adj NEA Backsheet'!$D$5:$CB$183,O$9,FALSE))="","",(VLOOKUP($E121,'Adj NEA Backsheet'!$D$5:$CB$183,O$9,FALSE))),"")</f>
        <v>2537.3694072551125</v>
      </c>
      <c r="P121" s="102">
        <f ca="1">IFERROR(IF((VLOOKUP($E121,'Adj NEA Backsheet'!$D$5:$CB$183,P$9,FALSE))="","",(VLOOKUP($E121,'Adj NEA Backsheet'!$D$5:$CB$183,P$9,FALSE))),"")</f>
        <v>2583.420417621765</v>
      </c>
      <c r="Q121" s="103">
        <f ca="1">IFERROR(IF((VLOOKUP($E121,'NEA Backsheet'!$D$5:$CB$183,Q$9,FALSE))="","",(VLOOKUP($E121,'NEA Backsheet'!$D$5:$CB$183,Q$9,FALSE))),"")</f>
        <v>2679.8091783789105</v>
      </c>
      <c r="R121" s="194">
        <f ca="1">IFERROR(IF((VLOOKUP($E121,'NEA Backsheet'!$D$5:$CB$183,R$9,FALSE))="","",(VLOOKUP($E121,'NEA Backsheet'!$D$5:$CB$183,R$9,FALSE))),"")</f>
        <v>2490.570958486343</v>
      </c>
    </row>
    <row r="122" spans="1:18" ht="15" customHeight="1" x14ac:dyDescent="0.3">
      <c r="A122" s="41">
        <v>108</v>
      </c>
      <c r="B122" s="77" t="str">
        <f ca="1">IFERROR(IF((VLOOKUP($E122,'Org List'!$AJ$10:$AL$190,3,FALSE))="","",(VLOOKUP($E122,'Org List'!$AJ$10:$AL$190,3,FALSE))),"")</f>
        <v>London Commissioning Region</v>
      </c>
      <c r="C122" s="78" t="str">
        <f ca="1">IFERROR(IF((VLOOKUP($E122,'Org List'!$AO$10:$AQ$190,3,FALSE))="","",(VLOOKUP($E122,'Org List'!$AO$10:$AQ$190,3,FALSE))),"")</f>
        <v>London Region</v>
      </c>
      <c r="D122" s="93" t="str">
        <f ca="1">IFERROR(IF((VLOOKUP($E122,'Org List'!$AT$10:$AV$190,3,FALSE))="","",(VLOOKUP($E122,'Org List'!$AT$10:$AV$190,3,FALSE))),"")</f>
        <v>NHS England London</v>
      </c>
      <c r="E122" s="77" t="str">
        <f t="shared" ca="1" si="3"/>
        <v>E09000024</v>
      </c>
      <c r="F122" s="79" t="str">
        <f ca="1">IF(E122="","",VLOOKUP(E122,'Org List'!$J$9:$K$640,2,0))</f>
        <v>Merton</v>
      </c>
      <c r="G122" s="100">
        <f ca="1">IFERROR(IF((VLOOKUP($E122,'Adj NEA Backsheet'!$D$5:$CB$183,G$9,FALSE))="","",(VLOOKUP($E122,'Adj NEA Backsheet'!$D$5:$CB$183,G$9,FALSE))),"")</f>
        <v>2613.970865015895</v>
      </c>
      <c r="H122" s="101">
        <f ca="1">IFERROR(IF((VLOOKUP($E122,'Adj NEA Backsheet'!$D$5:$CB$183,H$9,FALSE))="","",(VLOOKUP($E122,'Adj NEA Backsheet'!$D$5:$CB$183,H$9,FALSE))),"")</f>
        <v>2590.6001570870817</v>
      </c>
      <c r="I122" s="101">
        <f ca="1">IFERROR(IF((VLOOKUP($E122,'Adj NEA Backsheet'!$D$5:$CB$183,I$9,FALSE))="","",(VLOOKUP($E122,'Adj NEA Backsheet'!$D$5:$CB$183,I$9,FALSE))),"")</f>
        <v>2614.9441457063331</v>
      </c>
      <c r="J122" s="102">
        <f ca="1">IFERROR(IF((VLOOKUP($E122,'Adj NEA Backsheet'!$D$5:$CB$183,J$9,FALSE))="","",(VLOOKUP($E122,'Adj NEA Backsheet'!$D$5:$CB$183,J$9,FALSE))),"")</f>
        <v>2578.1677791472116</v>
      </c>
      <c r="K122" s="100">
        <f ca="1">IFERROR(IF((VLOOKUP($E122,'Adj NEA Backsheet'!$D$5:$CB$183,K$9,FALSE))="","",(VLOOKUP($E122,'Adj NEA Backsheet'!$D$5:$CB$183,K$9,FALSE))),"")</f>
        <v>2863.1578472442834</v>
      </c>
      <c r="L122" s="101">
        <f ca="1">IFERROR(IF((VLOOKUP($E122,'Adj NEA Backsheet'!$D$5:$CB$183,L$9,FALSE))="","",(VLOOKUP($E122,'Adj NEA Backsheet'!$D$5:$CB$183,L$9,FALSE))),"")</f>
        <v>2890.957304117594</v>
      </c>
      <c r="M122" s="101">
        <f ca="1">IFERROR(IF((VLOOKUP($E122,'Adj NEA Backsheet'!$D$5:$CB$183,M$9,FALSE))="","",(VLOOKUP($E122,'Adj NEA Backsheet'!$D$5:$CB$183,M$9,FALSE))),"")</f>
        <v>2894.8295676961429</v>
      </c>
      <c r="N122" s="103">
        <f ca="1">IFERROR(IF((VLOOKUP($E122,'Adj NEA Backsheet'!$D$5:$CB$183,N$9,FALSE))="","",(VLOOKUP($E122,'Adj NEA Backsheet'!$D$5:$CB$183,N$9,FALSE))),"")</f>
        <v>2815.0122910324399</v>
      </c>
      <c r="O122" s="151">
        <f ca="1">IFERROR(IF((VLOOKUP($E122,'Adj NEA Backsheet'!$D$5:$CB$183,O$9,FALSE))="","",(VLOOKUP($E122,'Adj NEA Backsheet'!$D$5:$CB$183,O$9,FALSE))),"")</f>
        <v>2587.7741775435029</v>
      </c>
      <c r="P122" s="102">
        <f ca="1">IFERROR(IF((VLOOKUP($E122,'Adj NEA Backsheet'!$D$5:$CB$183,P$9,FALSE))="","",(VLOOKUP($E122,'Adj NEA Backsheet'!$D$5:$CB$183,P$9,FALSE))),"")</f>
        <v>2551.2755143304616</v>
      </c>
      <c r="Q122" s="103">
        <f ca="1">IFERROR(IF((VLOOKUP($E122,'NEA Backsheet'!$D$5:$CB$183,Q$9,FALSE))="","",(VLOOKUP($E122,'NEA Backsheet'!$D$5:$CB$183,Q$9,FALSE))),"")</f>
        <v>2724.8537702013027</v>
      </c>
      <c r="R122" s="194">
        <f ca="1">IFERROR(IF((VLOOKUP($E122,'NEA Backsheet'!$D$5:$CB$183,R$9,FALSE))="","",(VLOOKUP($E122,'NEA Backsheet'!$D$5:$CB$183,R$9,FALSE))),"")</f>
        <v>2778.985690146751</v>
      </c>
    </row>
    <row r="123" spans="1:18" ht="15" customHeight="1" x14ac:dyDescent="0.3">
      <c r="A123" s="41">
        <v>109</v>
      </c>
      <c r="B123" s="77" t="str">
        <f ca="1">IFERROR(IF((VLOOKUP($E123,'Org List'!$AJ$10:$AL$190,3,FALSE))="","",(VLOOKUP($E123,'Org List'!$AJ$10:$AL$190,3,FALSE))),"")</f>
        <v>North East and Yorkshire Commissioning Region</v>
      </c>
      <c r="C123" s="78" t="str">
        <f ca="1">IFERROR(IF((VLOOKUP($E123,'Org List'!$AO$10:$AQ$190,3,FALSE))="","",(VLOOKUP($E123,'Org List'!$AO$10:$AQ$190,3,FALSE))),"")</f>
        <v>North East Region</v>
      </c>
      <c r="D123" s="93" t="str">
        <f ca="1">IFERROR(IF((VLOOKUP($E123,'Org List'!$AT$10:$AV$190,3,FALSE))="","",(VLOOKUP($E123,'Org List'!$AT$10:$AV$190,3,FALSE))),"")</f>
        <v>NHS England North East and Yorkshire (Cumbria And North East)</v>
      </c>
      <c r="E123" s="77" t="str">
        <f t="shared" ca="1" si="3"/>
        <v>E06000002</v>
      </c>
      <c r="F123" s="79" t="str">
        <f ca="1">IF(E123="","",VLOOKUP(E123,'Org List'!$J$9:$K$640,2,0))</f>
        <v>Middlesbrough</v>
      </c>
      <c r="G123" s="100">
        <f ca="1">IFERROR(IF((VLOOKUP($E123,'Adj NEA Backsheet'!$D$5:$CB$183,G$9,FALSE))="","",(VLOOKUP($E123,'Adj NEA Backsheet'!$D$5:$CB$183,G$9,FALSE))),"")</f>
        <v>3191.3029808989177</v>
      </c>
      <c r="H123" s="101">
        <f ca="1">IFERROR(IF((VLOOKUP($E123,'Adj NEA Backsheet'!$D$5:$CB$183,H$9,FALSE))="","",(VLOOKUP($E123,'Adj NEA Backsheet'!$D$5:$CB$183,H$9,FALSE))),"")</f>
        <v>3262.6977713479805</v>
      </c>
      <c r="I123" s="101">
        <f ca="1">IFERROR(IF((VLOOKUP($E123,'Adj NEA Backsheet'!$D$5:$CB$183,I$9,FALSE))="","",(VLOOKUP($E123,'Adj NEA Backsheet'!$D$5:$CB$183,I$9,FALSE))),"")</f>
        <v>3483.0883360723374</v>
      </c>
      <c r="J123" s="102">
        <f ca="1">IFERROR(IF((VLOOKUP($E123,'Adj NEA Backsheet'!$D$5:$CB$183,J$9,FALSE))="","",(VLOOKUP($E123,'Adj NEA Backsheet'!$D$5:$CB$183,J$9,FALSE))),"")</f>
        <v>3429.9457557728533</v>
      </c>
      <c r="K123" s="100">
        <f ca="1">IFERROR(IF((VLOOKUP($E123,'Adj NEA Backsheet'!$D$5:$CB$183,K$9,FALSE))="","",(VLOOKUP($E123,'Adj NEA Backsheet'!$D$5:$CB$183,K$9,FALSE))),"")</f>
        <v>3378.42189405615</v>
      </c>
      <c r="L123" s="101">
        <f ca="1">IFERROR(IF((VLOOKUP($E123,'Adj NEA Backsheet'!$D$5:$CB$183,L$9,FALSE))="","",(VLOOKUP($E123,'Adj NEA Backsheet'!$D$5:$CB$183,L$9,FALSE))),"")</f>
        <v>3314.300015569986</v>
      </c>
      <c r="M123" s="101">
        <f ca="1">IFERROR(IF((VLOOKUP($E123,'Adj NEA Backsheet'!$D$5:$CB$183,M$9,FALSE))="","",(VLOOKUP($E123,'Adj NEA Backsheet'!$D$5:$CB$183,M$9,FALSE))),"")</f>
        <v>3420.4036538436935</v>
      </c>
      <c r="N123" s="103">
        <f ca="1">IFERROR(IF((VLOOKUP($E123,'Adj NEA Backsheet'!$D$5:$CB$183,N$9,FALSE))="","",(VLOOKUP($E123,'Adj NEA Backsheet'!$D$5:$CB$183,N$9,FALSE))),"")</f>
        <v>3363.382376146571</v>
      </c>
      <c r="O123" s="151">
        <f ca="1">IFERROR(IF((VLOOKUP($E123,'Adj NEA Backsheet'!$D$5:$CB$183,O$9,FALSE))="","",(VLOOKUP($E123,'Adj NEA Backsheet'!$D$5:$CB$183,O$9,FALSE))),"")</f>
        <v>3448.973335792633</v>
      </c>
      <c r="P123" s="102">
        <f ca="1">IFERROR(IF((VLOOKUP($E123,'Adj NEA Backsheet'!$D$5:$CB$183,P$9,FALSE))="","",(VLOOKUP($E123,'Adj NEA Backsheet'!$D$5:$CB$183,P$9,FALSE))),"")</f>
        <v>3420.0622271812899</v>
      </c>
      <c r="Q123" s="103">
        <f ca="1">IFERROR(IF((VLOOKUP($E123,'NEA Backsheet'!$D$5:$CB$183,Q$9,FALSE))="","",(VLOOKUP($E123,'NEA Backsheet'!$D$5:$CB$183,Q$9,FALSE))),"")</f>
        <v>3624.3645494791317</v>
      </c>
      <c r="R123" s="194">
        <f ca="1">IFERROR(IF((VLOOKUP($E123,'NEA Backsheet'!$D$5:$CB$183,R$9,FALSE))="","",(VLOOKUP($E123,'NEA Backsheet'!$D$5:$CB$183,R$9,FALSE))),"")</f>
        <v>3699.9835060065238</v>
      </c>
    </row>
    <row r="124" spans="1:18" ht="15" customHeight="1" x14ac:dyDescent="0.3">
      <c r="A124" s="41">
        <v>110</v>
      </c>
      <c r="B124" s="77" t="str">
        <f ca="1">IFERROR(IF((VLOOKUP($E124,'Org List'!$AJ$10:$AL$190,3,FALSE))="","",(VLOOKUP($E124,'Org List'!$AJ$10:$AL$190,3,FALSE))),"")</f>
        <v>East of England Commissioning Region</v>
      </c>
      <c r="C124" s="78" t="str">
        <f ca="1">IFERROR(IF((VLOOKUP($E124,'Org List'!$AO$10:$AQ$190,3,FALSE))="","",(VLOOKUP($E124,'Org List'!$AO$10:$AQ$190,3,FALSE))),"")</f>
        <v>South East Region</v>
      </c>
      <c r="D124" s="93" t="str">
        <f ca="1">IFERROR(IF((VLOOKUP($E124,'Org List'!$AT$10:$AV$190,3,FALSE))="","",(VLOOKUP($E124,'Org List'!$AT$10:$AV$190,3,FALSE))),"")</f>
        <v>NHS England East (East)</v>
      </c>
      <c r="E124" s="77" t="str">
        <f t="shared" ca="1" si="3"/>
        <v>E06000042</v>
      </c>
      <c r="F124" s="79" t="str">
        <f ca="1">IF(E124="","",VLOOKUP(E124,'Org List'!$J$9:$K$640,2,0))</f>
        <v>Milton Keynes</v>
      </c>
      <c r="G124" s="100">
        <f ca="1">IFERROR(IF((VLOOKUP($E124,'Adj NEA Backsheet'!$D$5:$CB$183,G$9,FALSE))="","",(VLOOKUP($E124,'Adj NEA Backsheet'!$D$5:$CB$183,G$9,FALSE))),"")</f>
        <v>2550.8419410294491</v>
      </c>
      <c r="H124" s="101">
        <f ca="1">IFERROR(IF((VLOOKUP($E124,'Adj NEA Backsheet'!$D$5:$CB$183,H$9,FALSE))="","",(VLOOKUP($E124,'Adj NEA Backsheet'!$D$5:$CB$183,H$9,FALSE))),"")</f>
        <v>2559.907855953069</v>
      </c>
      <c r="I124" s="101">
        <f ca="1">IFERROR(IF((VLOOKUP($E124,'Adj NEA Backsheet'!$D$5:$CB$183,I$9,FALSE))="","",(VLOOKUP($E124,'Adj NEA Backsheet'!$D$5:$CB$183,I$9,FALSE))),"")</f>
        <v>2686.516165192159</v>
      </c>
      <c r="J124" s="102">
        <f ca="1">IFERROR(IF((VLOOKUP($E124,'Adj NEA Backsheet'!$D$5:$CB$183,J$9,FALSE))="","",(VLOOKUP($E124,'Adj NEA Backsheet'!$D$5:$CB$183,J$9,FALSE))),"")</f>
        <v>2552.5306287072635</v>
      </c>
      <c r="K124" s="100">
        <f ca="1">IFERROR(IF((VLOOKUP($E124,'Adj NEA Backsheet'!$D$5:$CB$183,K$9,FALSE))="","",(VLOOKUP($E124,'Adj NEA Backsheet'!$D$5:$CB$183,K$9,FALSE))),"")</f>
        <v>2600.8348495532846</v>
      </c>
      <c r="L124" s="101">
        <f ca="1">IFERROR(IF((VLOOKUP($E124,'Adj NEA Backsheet'!$D$5:$CB$183,L$9,FALSE))="","",(VLOOKUP($E124,'Adj NEA Backsheet'!$D$5:$CB$183,L$9,FALSE))),"")</f>
        <v>2600.0369815658846</v>
      </c>
      <c r="M124" s="101">
        <f ca="1">IFERROR(IF((VLOOKUP($E124,'Adj NEA Backsheet'!$D$5:$CB$183,M$9,FALSE))="","",(VLOOKUP($E124,'Adj NEA Backsheet'!$D$5:$CB$183,M$9,FALSE))),"")</f>
        <v>2720.4236719120372</v>
      </c>
      <c r="N124" s="103">
        <f ca="1">IFERROR(IF((VLOOKUP($E124,'Adj NEA Backsheet'!$D$5:$CB$183,N$9,FALSE))="","",(VLOOKUP($E124,'Adj NEA Backsheet'!$D$5:$CB$183,N$9,FALSE))),"")</f>
        <v>2616.7812822131591</v>
      </c>
      <c r="O124" s="151">
        <f ca="1">IFERROR(IF((VLOOKUP($E124,'Adj NEA Backsheet'!$D$5:$CB$183,O$9,FALSE))="","",(VLOOKUP($E124,'Adj NEA Backsheet'!$D$5:$CB$183,O$9,FALSE))),"")</f>
        <v>2952.4738409534261</v>
      </c>
      <c r="P124" s="102">
        <f ca="1">IFERROR(IF((VLOOKUP($E124,'Adj NEA Backsheet'!$D$5:$CB$183,P$9,FALSE))="","",(VLOOKUP($E124,'Adj NEA Backsheet'!$D$5:$CB$183,P$9,FALSE))),"")</f>
        <v>3034.8618500214725</v>
      </c>
      <c r="Q124" s="103">
        <f ca="1">IFERROR(IF((VLOOKUP($E124,'NEA Backsheet'!$D$5:$CB$183,Q$9,FALSE))="","",(VLOOKUP($E124,'NEA Backsheet'!$D$5:$CB$183,Q$9,FALSE))),"")</f>
        <v>3450.2221374230558</v>
      </c>
      <c r="R124" s="194">
        <f ca="1">IFERROR(IF((VLOOKUP($E124,'NEA Backsheet'!$D$5:$CB$183,R$9,FALSE))="","",(VLOOKUP($E124,'NEA Backsheet'!$D$5:$CB$183,R$9,FALSE))),"")</f>
        <v>2763.7311972873567</v>
      </c>
    </row>
    <row r="125" spans="1:18" ht="15" customHeight="1" x14ac:dyDescent="0.3">
      <c r="A125" s="41">
        <v>111</v>
      </c>
      <c r="B125" s="77" t="str">
        <f ca="1">IFERROR(IF((VLOOKUP($E125,'Org List'!$AJ$10:$AL$190,3,FALSE))="","",(VLOOKUP($E125,'Org List'!$AJ$10:$AL$190,3,FALSE))),"")</f>
        <v>North East and Yorkshire Commissioning Region</v>
      </c>
      <c r="C125" s="78" t="str">
        <f ca="1">IFERROR(IF((VLOOKUP($E125,'Org List'!$AO$10:$AQ$190,3,FALSE))="","",(VLOOKUP($E125,'Org List'!$AO$10:$AQ$190,3,FALSE))),"")</f>
        <v>North East Region</v>
      </c>
      <c r="D125" s="93" t="str">
        <f ca="1">IFERROR(IF((VLOOKUP($E125,'Org List'!$AT$10:$AV$190,3,FALSE))="","",(VLOOKUP($E125,'Org List'!$AT$10:$AV$190,3,FALSE))),"")</f>
        <v>NHS England North East and Yorkshire (Cumbria And North East)</v>
      </c>
      <c r="E125" s="77" t="str">
        <f t="shared" ca="1" si="3"/>
        <v>E08000021</v>
      </c>
      <c r="F125" s="79" t="str">
        <f ca="1">IF(E125="","",VLOOKUP(E125,'Org List'!$J$9:$K$640,2,0))</f>
        <v>Newcastle upon Tyne</v>
      </c>
      <c r="G125" s="100">
        <f ca="1">IFERROR(IF((VLOOKUP($E125,'Adj NEA Backsheet'!$D$5:$CB$183,G$9,FALSE))="","",(VLOOKUP($E125,'Adj NEA Backsheet'!$D$5:$CB$183,G$9,FALSE))),"")</f>
        <v>2757.6047135209269</v>
      </c>
      <c r="H125" s="101">
        <f ca="1">IFERROR(IF((VLOOKUP($E125,'Adj NEA Backsheet'!$D$5:$CB$183,H$9,FALSE))="","",(VLOOKUP($E125,'Adj NEA Backsheet'!$D$5:$CB$183,H$9,FALSE))),"")</f>
        <v>2812.8790496897554</v>
      </c>
      <c r="I125" s="101">
        <f ca="1">IFERROR(IF((VLOOKUP($E125,'Adj NEA Backsheet'!$D$5:$CB$183,I$9,FALSE))="","",(VLOOKUP($E125,'Adj NEA Backsheet'!$D$5:$CB$183,I$9,FALSE))),"")</f>
        <v>2932.8509248109399</v>
      </c>
      <c r="J125" s="102">
        <f ca="1">IFERROR(IF((VLOOKUP($E125,'Adj NEA Backsheet'!$D$5:$CB$183,J$9,FALSE))="","",(VLOOKUP($E125,'Adj NEA Backsheet'!$D$5:$CB$183,J$9,FALSE))),"")</f>
        <v>2884.1982091884747</v>
      </c>
      <c r="K125" s="100">
        <f ca="1">IFERROR(IF((VLOOKUP($E125,'Adj NEA Backsheet'!$D$5:$CB$183,K$9,FALSE))="","",(VLOOKUP($E125,'Adj NEA Backsheet'!$D$5:$CB$183,K$9,FALSE))),"")</f>
        <v>2861.0689906458883</v>
      </c>
      <c r="L125" s="101">
        <f ca="1">IFERROR(IF((VLOOKUP($E125,'Adj NEA Backsheet'!$D$5:$CB$183,L$9,FALSE))="","",(VLOOKUP($E125,'Adj NEA Backsheet'!$D$5:$CB$183,L$9,FALSE))),"")</f>
        <v>2890.3564728890037</v>
      </c>
      <c r="M125" s="101">
        <f ca="1">IFERROR(IF((VLOOKUP($E125,'Adj NEA Backsheet'!$D$5:$CB$183,M$9,FALSE))="","",(VLOOKUP($E125,'Adj NEA Backsheet'!$D$5:$CB$183,M$9,FALSE))),"")</f>
        <v>2978.0543958475259</v>
      </c>
      <c r="N125" s="103">
        <f ca="1">IFERROR(IF((VLOOKUP($E125,'Adj NEA Backsheet'!$D$5:$CB$183,N$9,FALSE))="","",(VLOOKUP($E125,'Adj NEA Backsheet'!$D$5:$CB$183,N$9,FALSE))),"")</f>
        <v>2865.1817218805954</v>
      </c>
      <c r="O125" s="151">
        <f ca="1">IFERROR(IF((VLOOKUP($E125,'Adj NEA Backsheet'!$D$5:$CB$183,O$9,FALSE))="","",(VLOOKUP($E125,'Adj NEA Backsheet'!$D$5:$CB$183,O$9,FALSE))),"")</f>
        <v>2859.3631170421786</v>
      </c>
      <c r="P125" s="102">
        <f ca="1">IFERROR(IF((VLOOKUP($E125,'Adj NEA Backsheet'!$D$5:$CB$183,P$9,FALSE))="","",(VLOOKUP($E125,'Adj NEA Backsheet'!$D$5:$CB$183,P$9,FALSE))),"")</f>
        <v>2866.9048663525464</v>
      </c>
      <c r="Q125" s="103">
        <f ca="1">IFERROR(IF((VLOOKUP($E125,'NEA Backsheet'!$D$5:$CB$183,Q$9,FALSE))="","",(VLOOKUP($E125,'NEA Backsheet'!$D$5:$CB$183,Q$9,FALSE))),"")</f>
        <v>3041.3067648027682</v>
      </c>
      <c r="R125" s="194">
        <f ca="1">IFERROR(IF((VLOOKUP($E125,'NEA Backsheet'!$D$5:$CB$183,R$9,FALSE))="","",(VLOOKUP($E125,'NEA Backsheet'!$D$5:$CB$183,R$9,FALSE))),"")</f>
        <v>3019.3285051127459</v>
      </c>
    </row>
    <row r="126" spans="1:18" ht="15" customHeight="1" x14ac:dyDescent="0.3">
      <c r="A126" s="41">
        <v>112</v>
      </c>
      <c r="B126" s="77" t="str">
        <f ca="1">IFERROR(IF((VLOOKUP($E126,'Org List'!$AJ$10:$AL$190,3,FALSE))="","",(VLOOKUP($E126,'Org List'!$AJ$10:$AL$190,3,FALSE))),"")</f>
        <v>London Commissioning Region</v>
      </c>
      <c r="C126" s="78" t="str">
        <f ca="1">IFERROR(IF((VLOOKUP($E126,'Org List'!$AO$10:$AQ$190,3,FALSE))="","",(VLOOKUP($E126,'Org List'!$AO$10:$AQ$190,3,FALSE))),"")</f>
        <v>London Region</v>
      </c>
      <c r="D126" s="93" t="str">
        <f ca="1">IFERROR(IF((VLOOKUP($E126,'Org List'!$AT$10:$AV$190,3,FALSE))="","",(VLOOKUP($E126,'Org List'!$AT$10:$AV$190,3,FALSE))),"")</f>
        <v>NHS England London</v>
      </c>
      <c r="E126" s="77" t="str">
        <f t="shared" ca="1" si="3"/>
        <v>E09000025</v>
      </c>
      <c r="F126" s="79" t="str">
        <f ca="1">IF(E126="","",VLOOKUP(E126,'Org List'!$J$9:$K$640,2,0))</f>
        <v>Newham</v>
      </c>
      <c r="G126" s="100">
        <f ca="1">IFERROR(IF((VLOOKUP($E126,'Adj NEA Backsheet'!$D$5:$CB$183,G$9,FALSE))="","",(VLOOKUP($E126,'Adj NEA Backsheet'!$D$5:$CB$183,G$9,FALSE))),"")</f>
        <v>1995.7399030701297</v>
      </c>
      <c r="H126" s="101">
        <f ca="1">IFERROR(IF((VLOOKUP($E126,'Adj NEA Backsheet'!$D$5:$CB$183,H$9,FALSE))="","",(VLOOKUP($E126,'Adj NEA Backsheet'!$D$5:$CB$183,H$9,FALSE))),"")</f>
        <v>1968.3042858798169</v>
      </c>
      <c r="I126" s="101">
        <f ca="1">IFERROR(IF((VLOOKUP($E126,'Adj NEA Backsheet'!$D$5:$CB$183,I$9,FALSE))="","",(VLOOKUP($E126,'Adj NEA Backsheet'!$D$5:$CB$183,I$9,FALSE))),"")</f>
        <v>1967.9878982262967</v>
      </c>
      <c r="J126" s="102">
        <f ca="1">IFERROR(IF((VLOOKUP($E126,'Adj NEA Backsheet'!$D$5:$CB$183,J$9,FALSE))="","",(VLOOKUP($E126,'Adj NEA Backsheet'!$D$5:$CB$183,J$9,FALSE))),"")</f>
        <v>2082.7100517876133</v>
      </c>
      <c r="K126" s="100">
        <f ca="1">IFERROR(IF((VLOOKUP($E126,'Adj NEA Backsheet'!$D$5:$CB$183,K$9,FALSE))="","",(VLOOKUP($E126,'Adj NEA Backsheet'!$D$5:$CB$183,K$9,FALSE))),"")</f>
        <v>1932.6916572711339</v>
      </c>
      <c r="L126" s="101">
        <f ca="1">IFERROR(IF((VLOOKUP($E126,'Adj NEA Backsheet'!$D$5:$CB$183,L$9,FALSE))="","",(VLOOKUP($E126,'Adj NEA Backsheet'!$D$5:$CB$183,L$9,FALSE))),"")</f>
        <v>1953.8204952089238</v>
      </c>
      <c r="M126" s="101">
        <f ca="1">IFERROR(IF((VLOOKUP($E126,'Adj NEA Backsheet'!$D$5:$CB$183,M$9,FALSE))="","",(VLOOKUP($E126,'Adj NEA Backsheet'!$D$5:$CB$183,M$9,FALSE))),"")</f>
        <v>1965.4764736294176</v>
      </c>
      <c r="N126" s="103">
        <f ca="1">IFERROR(IF((VLOOKUP($E126,'Adj NEA Backsheet'!$D$5:$CB$183,N$9,FALSE))="","",(VLOOKUP($E126,'Adj NEA Backsheet'!$D$5:$CB$183,N$9,FALSE))),"")</f>
        <v>1898.1303272244224</v>
      </c>
      <c r="O126" s="151">
        <f ca="1">IFERROR(IF((VLOOKUP($E126,'Adj NEA Backsheet'!$D$5:$CB$183,O$9,FALSE))="","",(VLOOKUP($E126,'Adj NEA Backsheet'!$D$5:$CB$183,O$9,FALSE))),"")</f>
        <v>2239.6584287951168</v>
      </c>
      <c r="P126" s="102">
        <f ca="1">IFERROR(IF((VLOOKUP($E126,'Adj NEA Backsheet'!$D$5:$CB$183,P$9,FALSE))="","",(VLOOKUP($E126,'Adj NEA Backsheet'!$D$5:$CB$183,P$9,FALSE))),"")</f>
        <v>2225.6948540883009</v>
      </c>
      <c r="Q126" s="103">
        <f ca="1">IFERROR(IF((VLOOKUP($E126,'NEA Backsheet'!$D$5:$CB$183,Q$9,FALSE))="","",(VLOOKUP($E126,'NEA Backsheet'!$D$5:$CB$183,Q$9,FALSE))),"")</f>
        <v>2316.5583026186341</v>
      </c>
      <c r="R126" s="194">
        <f ca="1">IFERROR(IF((VLOOKUP($E126,'NEA Backsheet'!$D$5:$CB$183,R$9,FALSE))="","",(VLOOKUP($E126,'NEA Backsheet'!$D$5:$CB$183,R$9,FALSE))),"")</f>
        <v>2245.6843703848808</v>
      </c>
    </row>
    <row r="127" spans="1:18" ht="15" customHeight="1" x14ac:dyDescent="0.3">
      <c r="A127" s="41">
        <v>113</v>
      </c>
      <c r="B127" s="77" t="str">
        <f ca="1">IFERROR(IF((VLOOKUP($E127,'Org List'!$AJ$10:$AL$190,3,FALSE))="","",(VLOOKUP($E127,'Org List'!$AJ$10:$AL$190,3,FALSE))),"")</f>
        <v>East of England Commissioning Region</v>
      </c>
      <c r="C127" s="78" t="str">
        <f ca="1">IFERROR(IF((VLOOKUP($E127,'Org List'!$AO$10:$AQ$190,3,FALSE))="","",(VLOOKUP($E127,'Org List'!$AO$10:$AQ$190,3,FALSE))),"")</f>
        <v>East Region</v>
      </c>
      <c r="D127" s="93" t="str">
        <f ca="1">IFERROR(IF((VLOOKUP($E127,'Org List'!$AT$10:$AV$190,3,FALSE))="","",(VLOOKUP($E127,'Org List'!$AT$10:$AV$190,3,FALSE))),"")</f>
        <v>NHS England East (East)</v>
      </c>
      <c r="E127" s="77" t="str">
        <f t="shared" ca="1" si="3"/>
        <v>E10000020</v>
      </c>
      <c r="F127" s="79" t="str">
        <f ca="1">IF(E127="","",VLOOKUP(E127,'Org List'!$J$9:$K$640,2,0))</f>
        <v>Norfolk</v>
      </c>
      <c r="G127" s="100">
        <f ca="1">IFERROR(IF((VLOOKUP($E127,'Adj NEA Backsheet'!$D$5:$CB$183,G$9,FALSE))="","",(VLOOKUP($E127,'Adj NEA Backsheet'!$D$5:$CB$183,G$9,FALSE))),"")</f>
        <v>2674.6806430210045</v>
      </c>
      <c r="H127" s="101">
        <f ca="1">IFERROR(IF((VLOOKUP($E127,'Adj NEA Backsheet'!$D$5:$CB$183,H$9,FALSE))="","",(VLOOKUP($E127,'Adj NEA Backsheet'!$D$5:$CB$183,H$9,FALSE))),"")</f>
        <v>2615.3196281565192</v>
      </c>
      <c r="I127" s="101">
        <f ca="1">IFERROR(IF((VLOOKUP($E127,'Adj NEA Backsheet'!$D$5:$CB$183,I$9,FALSE))="","",(VLOOKUP($E127,'Adj NEA Backsheet'!$D$5:$CB$183,I$9,FALSE))),"")</f>
        <v>2776.4618142126692</v>
      </c>
      <c r="J127" s="102">
        <f ca="1">IFERROR(IF((VLOOKUP($E127,'Adj NEA Backsheet'!$D$5:$CB$183,J$9,FALSE))="","",(VLOOKUP($E127,'Adj NEA Backsheet'!$D$5:$CB$183,J$9,FALSE))),"")</f>
        <v>2741.9050571868293</v>
      </c>
      <c r="K127" s="100">
        <f ca="1">IFERROR(IF((VLOOKUP($E127,'Adj NEA Backsheet'!$D$5:$CB$183,K$9,FALSE))="","",(VLOOKUP($E127,'Adj NEA Backsheet'!$D$5:$CB$183,K$9,FALSE))),"")</f>
        <v>2784.1761068187589</v>
      </c>
      <c r="L127" s="101">
        <f ca="1">IFERROR(IF((VLOOKUP($E127,'Adj NEA Backsheet'!$D$5:$CB$183,L$9,FALSE))="","",(VLOOKUP($E127,'Adj NEA Backsheet'!$D$5:$CB$183,L$9,FALSE))),"")</f>
        <v>2815.5292815168668</v>
      </c>
      <c r="M127" s="101">
        <f ca="1">IFERROR(IF((VLOOKUP($E127,'Adj NEA Backsheet'!$D$5:$CB$183,M$9,FALSE))="","",(VLOOKUP($E127,'Adj NEA Backsheet'!$D$5:$CB$183,M$9,FALSE))),"")</f>
        <v>2855.679859081381</v>
      </c>
      <c r="N127" s="103">
        <f ca="1">IFERROR(IF((VLOOKUP($E127,'Adj NEA Backsheet'!$D$5:$CB$183,N$9,FALSE))="","",(VLOOKUP($E127,'Adj NEA Backsheet'!$D$5:$CB$183,N$9,FALSE))),"")</f>
        <v>2858.5269920095689</v>
      </c>
      <c r="O127" s="151">
        <f ca="1">IFERROR(IF((VLOOKUP($E127,'Adj NEA Backsheet'!$D$5:$CB$183,O$9,FALSE))="","",(VLOOKUP($E127,'Adj NEA Backsheet'!$D$5:$CB$183,O$9,FALSE))),"")</f>
        <v>2737.3500861171783</v>
      </c>
      <c r="P127" s="102">
        <f ca="1">IFERROR(IF((VLOOKUP($E127,'Adj NEA Backsheet'!$D$5:$CB$183,P$9,FALSE))="","",(VLOOKUP($E127,'Adj NEA Backsheet'!$D$5:$CB$183,P$9,FALSE))),"")</f>
        <v>2718.8110310477118</v>
      </c>
      <c r="Q127" s="103">
        <f ca="1">IFERROR(IF((VLOOKUP($E127,'NEA Backsheet'!$D$5:$CB$183,Q$9,FALSE))="","",(VLOOKUP($E127,'NEA Backsheet'!$D$5:$CB$183,Q$9,FALSE))),"")</f>
        <v>2842.0174500277049</v>
      </c>
      <c r="R127" s="194">
        <f ca="1">IFERROR(IF((VLOOKUP($E127,'NEA Backsheet'!$D$5:$CB$183,R$9,FALSE))="","",(VLOOKUP($E127,'NEA Backsheet'!$D$5:$CB$183,R$9,FALSE))),"")</f>
        <v>2842.8590777041718</v>
      </c>
    </row>
    <row r="128" spans="1:18" ht="15" customHeight="1" x14ac:dyDescent="0.3">
      <c r="A128" s="41">
        <v>114</v>
      </c>
      <c r="B128" s="77" t="str">
        <f ca="1">IFERROR(IF((VLOOKUP($E128,'Org List'!$AJ$10:$AL$190,3,FALSE))="","",(VLOOKUP($E128,'Org List'!$AJ$10:$AL$190,3,FALSE))),"")</f>
        <v>North East and Yorkshire Commissioning Region</v>
      </c>
      <c r="C128" s="78" t="str">
        <f ca="1">IFERROR(IF((VLOOKUP($E128,'Org List'!$AO$10:$AQ$190,3,FALSE))="","",(VLOOKUP($E128,'Org List'!$AO$10:$AQ$190,3,FALSE))),"")</f>
        <v>Yorkshire and The Humber Region</v>
      </c>
      <c r="D128" s="93" t="str">
        <f ca="1">IFERROR(IF((VLOOKUP($E128,'Org List'!$AT$10:$AV$190,3,FALSE))="","",(VLOOKUP($E128,'Org List'!$AT$10:$AV$190,3,FALSE))),"")</f>
        <v>NHS England North East and Yokrshire (Yorkshire And Humber)</v>
      </c>
      <c r="E128" s="77" t="str">
        <f t="shared" ca="1" si="3"/>
        <v>E06000012</v>
      </c>
      <c r="F128" s="79" t="str">
        <f ca="1">IF(E128="","",VLOOKUP(E128,'Org List'!$J$9:$K$640,2,0))</f>
        <v>North East Lincolnshire</v>
      </c>
      <c r="G128" s="100">
        <f ca="1">IFERROR(IF((VLOOKUP($E128,'Adj NEA Backsheet'!$D$5:$CB$183,G$9,FALSE))="","",(VLOOKUP($E128,'Adj NEA Backsheet'!$D$5:$CB$183,G$9,FALSE))),"")</f>
        <v>2131.2185369823105</v>
      </c>
      <c r="H128" s="101">
        <f ca="1">IFERROR(IF((VLOOKUP($E128,'Adj NEA Backsheet'!$D$5:$CB$183,H$9,FALSE))="","",(VLOOKUP($E128,'Adj NEA Backsheet'!$D$5:$CB$183,H$9,FALSE))),"")</f>
        <v>2279.1017573733602</v>
      </c>
      <c r="I128" s="101">
        <f ca="1">IFERROR(IF((VLOOKUP($E128,'Adj NEA Backsheet'!$D$5:$CB$183,I$9,FALSE))="","",(VLOOKUP($E128,'Adj NEA Backsheet'!$D$5:$CB$183,I$9,FALSE))),"")</f>
        <v>2610.9029525263559</v>
      </c>
      <c r="J128" s="102">
        <f ca="1">IFERROR(IF((VLOOKUP($E128,'Adj NEA Backsheet'!$D$5:$CB$183,J$9,FALSE))="","",(VLOOKUP($E128,'Adj NEA Backsheet'!$D$5:$CB$183,J$9,FALSE))),"")</f>
        <v>2634.0135713637133</v>
      </c>
      <c r="K128" s="100">
        <f ca="1">IFERROR(IF((VLOOKUP($E128,'Adj NEA Backsheet'!$D$5:$CB$183,K$9,FALSE))="","",(VLOOKUP($E128,'Adj NEA Backsheet'!$D$5:$CB$183,K$9,FALSE))),"")</f>
        <v>2589.5540351177347</v>
      </c>
      <c r="L128" s="101">
        <f ca="1">IFERROR(IF((VLOOKUP($E128,'Adj NEA Backsheet'!$D$5:$CB$183,L$9,FALSE))="","",(VLOOKUP($E128,'Adj NEA Backsheet'!$D$5:$CB$183,L$9,FALSE))),"")</f>
        <v>2617.0922249483533</v>
      </c>
      <c r="M128" s="101">
        <f ca="1">IFERROR(IF((VLOOKUP($E128,'Adj NEA Backsheet'!$D$5:$CB$183,M$9,FALSE))="","",(VLOOKUP($E128,'Adj NEA Backsheet'!$D$5:$CB$183,M$9,FALSE))),"")</f>
        <v>2603.9755079205879</v>
      </c>
      <c r="N128" s="103">
        <f ca="1">IFERROR(IF((VLOOKUP($E128,'Adj NEA Backsheet'!$D$5:$CB$183,N$9,FALSE))="","",(VLOOKUP($E128,'Adj NEA Backsheet'!$D$5:$CB$183,N$9,FALSE))),"")</f>
        <v>2580.2999643526841</v>
      </c>
      <c r="O128" s="151">
        <f ca="1">IFERROR(IF((VLOOKUP($E128,'Adj NEA Backsheet'!$D$5:$CB$183,O$9,FALSE))="","",(VLOOKUP($E128,'Adj NEA Backsheet'!$D$5:$CB$183,O$9,FALSE))),"")</f>
        <v>2529.050025836962</v>
      </c>
      <c r="P128" s="102">
        <f ca="1">IFERROR(IF((VLOOKUP($E128,'Adj NEA Backsheet'!$D$5:$CB$183,P$9,FALSE))="","",(VLOOKUP($E128,'Adj NEA Backsheet'!$D$5:$CB$183,P$9,FALSE))),"")</f>
        <v>2728.5878297327172</v>
      </c>
      <c r="Q128" s="103">
        <f ca="1">IFERROR(IF((VLOOKUP($E128,'NEA Backsheet'!$D$5:$CB$183,Q$9,FALSE))="","",(VLOOKUP($E128,'NEA Backsheet'!$D$5:$CB$183,Q$9,FALSE))),"")</f>
        <v>2869.9529385105875</v>
      </c>
      <c r="R128" s="194">
        <f ca="1">IFERROR(IF((VLOOKUP($E128,'NEA Backsheet'!$D$5:$CB$183,R$9,FALSE))="","",(VLOOKUP($E128,'NEA Backsheet'!$D$5:$CB$183,R$9,FALSE))),"")</f>
        <v>2709.1961325980146</v>
      </c>
    </row>
    <row r="129" spans="1:18" ht="15" customHeight="1" x14ac:dyDescent="0.3">
      <c r="A129" s="41">
        <v>115</v>
      </c>
      <c r="B129" s="77" t="str">
        <f ca="1">IFERROR(IF((VLOOKUP($E129,'Org List'!$AJ$10:$AL$190,3,FALSE))="","",(VLOOKUP($E129,'Org List'!$AJ$10:$AL$190,3,FALSE))),"")</f>
        <v>North East and Yorkshire Commissioning Region</v>
      </c>
      <c r="C129" s="78" t="str">
        <f ca="1">IFERROR(IF((VLOOKUP($E129,'Org List'!$AO$10:$AQ$190,3,FALSE))="","",(VLOOKUP($E129,'Org List'!$AO$10:$AQ$190,3,FALSE))),"")</f>
        <v>Yorkshire and The Humber Region</v>
      </c>
      <c r="D129" s="93" t="str">
        <f ca="1">IFERROR(IF((VLOOKUP($E129,'Org List'!$AT$10:$AV$190,3,FALSE))="","",(VLOOKUP($E129,'Org List'!$AT$10:$AV$190,3,FALSE))),"")</f>
        <v>NHS England North East and Yokrshire (Yorkshire And Humber)</v>
      </c>
      <c r="E129" s="77" t="str">
        <f t="shared" ca="1" si="3"/>
        <v>E06000013</v>
      </c>
      <c r="F129" s="79" t="str">
        <f ca="1">IF(E129="","",VLOOKUP(E129,'Org List'!$J$9:$K$640,2,0))</f>
        <v>North Lincolnshire</v>
      </c>
      <c r="G129" s="100">
        <f ca="1">IFERROR(IF((VLOOKUP($E129,'Adj NEA Backsheet'!$D$5:$CB$183,G$9,FALSE))="","",(VLOOKUP($E129,'Adj NEA Backsheet'!$D$5:$CB$183,G$9,FALSE))),"")</f>
        <v>2592.6963982114339</v>
      </c>
      <c r="H129" s="101">
        <f ca="1">IFERROR(IF((VLOOKUP($E129,'Adj NEA Backsheet'!$D$5:$CB$183,H$9,FALSE))="","",(VLOOKUP($E129,'Adj NEA Backsheet'!$D$5:$CB$183,H$9,FALSE))),"")</f>
        <v>2670.1447753112134</v>
      </c>
      <c r="I129" s="101">
        <f ca="1">IFERROR(IF((VLOOKUP($E129,'Adj NEA Backsheet'!$D$5:$CB$183,I$9,FALSE))="","",(VLOOKUP($E129,'Adj NEA Backsheet'!$D$5:$CB$183,I$9,FALSE))),"")</f>
        <v>2844.9367276878966</v>
      </c>
      <c r="J129" s="102">
        <f ca="1">IFERROR(IF((VLOOKUP($E129,'Adj NEA Backsheet'!$D$5:$CB$183,J$9,FALSE))="","",(VLOOKUP($E129,'Adj NEA Backsheet'!$D$5:$CB$183,J$9,FALSE))),"")</f>
        <v>2767.674196239172</v>
      </c>
      <c r="K129" s="100">
        <f ca="1">IFERROR(IF((VLOOKUP($E129,'Adj NEA Backsheet'!$D$5:$CB$183,K$9,FALSE))="","",(VLOOKUP($E129,'Adj NEA Backsheet'!$D$5:$CB$183,K$9,FALSE))),"")</f>
        <v>2714.7916505959797</v>
      </c>
      <c r="L129" s="101">
        <f ca="1">IFERROR(IF((VLOOKUP($E129,'Adj NEA Backsheet'!$D$5:$CB$183,L$9,FALSE))="","",(VLOOKUP($E129,'Adj NEA Backsheet'!$D$5:$CB$183,L$9,FALSE))),"")</f>
        <v>2646.2812823973127</v>
      </c>
      <c r="M129" s="101">
        <f ca="1">IFERROR(IF((VLOOKUP($E129,'Adj NEA Backsheet'!$D$5:$CB$183,M$9,FALSE))="","",(VLOOKUP($E129,'Adj NEA Backsheet'!$D$5:$CB$183,M$9,FALSE))),"")</f>
        <v>2688.4087625309862</v>
      </c>
      <c r="N129" s="103">
        <f ca="1">IFERROR(IF((VLOOKUP($E129,'Adj NEA Backsheet'!$D$5:$CB$183,N$9,FALSE))="","",(VLOOKUP($E129,'Adj NEA Backsheet'!$D$5:$CB$183,N$9,FALSE))),"")</f>
        <v>2619.7915404487344</v>
      </c>
      <c r="O129" s="151">
        <f ca="1">IFERROR(IF((VLOOKUP($E129,'Adj NEA Backsheet'!$D$5:$CB$183,O$9,FALSE))="","",(VLOOKUP($E129,'Adj NEA Backsheet'!$D$5:$CB$183,O$9,FALSE))),"")</f>
        <v>2905.4693641885947</v>
      </c>
      <c r="P129" s="102">
        <f ca="1">IFERROR(IF((VLOOKUP($E129,'Adj NEA Backsheet'!$D$5:$CB$183,P$9,FALSE))="","",(VLOOKUP($E129,'Adj NEA Backsheet'!$D$5:$CB$183,P$9,FALSE))),"")</f>
        <v>2929.4597464292597</v>
      </c>
      <c r="Q129" s="103">
        <f ca="1">IFERROR(IF((VLOOKUP($E129,'NEA Backsheet'!$D$5:$CB$183,Q$9,FALSE))="","",(VLOOKUP($E129,'NEA Backsheet'!$D$5:$CB$183,Q$9,FALSE))),"")</f>
        <v>3078.1391863296108</v>
      </c>
      <c r="R129" s="194">
        <f ca="1">IFERROR(IF((VLOOKUP($E129,'NEA Backsheet'!$D$5:$CB$183,R$9,FALSE))="","",(VLOOKUP($E129,'NEA Backsheet'!$D$5:$CB$183,R$9,FALSE))),"")</f>
        <v>2937.6390087748068</v>
      </c>
    </row>
    <row r="130" spans="1:18" ht="15" customHeight="1" x14ac:dyDescent="0.3">
      <c r="A130" s="41">
        <v>116</v>
      </c>
      <c r="B130" s="77" t="str">
        <f ca="1">IFERROR(IF((VLOOKUP($E130,'Org List'!$AJ$10:$AL$190,3,FALSE))="","",(VLOOKUP($E130,'Org List'!$AJ$10:$AL$190,3,FALSE))),"")</f>
        <v>South West England Commissioning Region</v>
      </c>
      <c r="C130" s="78" t="str">
        <f ca="1">IFERROR(IF((VLOOKUP($E130,'Org List'!$AO$10:$AQ$190,3,FALSE))="","",(VLOOKUP($E130,'Org List'!$AO$10:$AQ$190,3,FALSE))),"")</f>
        <v>South West Region</v>
      </c>
      <c r="D130" s="93" t="str">
        <f ca="1">IFERROR(IF((VLOOKUP($E130,'Org List'!$AT$10:$AV$190,3,FALSE))="","",(VLOOKUP($E130,'Org List'!$AT$10:$AV$190,3,FALSE))),"")</f>
        <v>NHS England South West (South West North)</v>
      </c>
      <c r="E130" s="77" t="str">
        <f t="shared" ca="1" si="3"/>
        <v>E06000024</v>
      </c>
      <c r="F130" s="79" t="str">
        <f ca="1">IF(E130="","",VLOOKUP(E130,'Org List'!$J$9:$K$640,2,0))</f>
        <v>North Somerset</v>
      </c>
      <c r="G130" s="100">
        <f ca="1">IFERROR(IF((VLOOKUP($E130,'Adj NEA Backsheet'!$D$5:$CB$183,G$9,FALSE))="","",(VLOOKUP($E130,'Adj NEA Backsheet'!$D$5:$CB$183,G$9,FALSE))),"")</f>
        <v>2382.1805083140312</v>
      </c>
      <c r="H130" s="101">
        <f ca="1">IFERROR(IF((VLOOKUP($E130,'Adj NEA Backsheet'!$D$5:$CB$183,H$9,FALSE))="","",(VLOOKUP($E130,'Adj NEA Backsheet'!$D$5:$CB$183,H$9,FALSE))),"")</f>
        <v>2390.0340016926207</v>
      </c>
      <c r="I130" s="101">
        <f ca="1">IFERROR(IF((VLOOKUP($E130,'Adj NEA Backsheet'!$D$5:$CB$183,I$9,FALSE))="","",(VLOOKUP($E130,'Adj NEA Backsheet'!$D$5:$CB$183,I$9,FALSE))),"")</f>
        <v>2533.9151777680336</v>
      </c>
      <c r="J130" s="102">
        <f ca="1">IFERROR(IF((VLOOKUP($E130,'Adj NEA Backsheet'!$D$5:$CB$183,J$9,FALSE))="","",(VLOOKUP($E130,'Adj NEA Backsheet'!$D$5:$CB$183,J$9,FALSE))),"")</f>
        <v>2539.2039893873894</v>
      </c>
      <c r="K130" s="100">
        <f ca="1">IFERROR(IF((VLOOKUP($E130,'Adj NEA Backsheet'!$D$5:$CB$183,K$9,FALSE))="","",(VLOOKUP($E130,'Adj NEA Backsheet'!$D$5:$CB$183,K$9,FALSE))),"")</f>
        <v>2428.9044034455915</v>
      </c>
      <c r="L130" s="101">
        <f ca="1">IFERROR(IF((VLOOKUP($E130,'Adj NEA Backsheet'!$D$5:$CB$183,L$9,FALSE))="","",(VLOOKUP($E130,'Adj NEA Backsheet'!$D$5:$CB$183,L$9,FALSE))),"")</f>
        <v>2474.392551610636</v>
      </c>
      <c r="M130" s="101">
        <f ca="1">IFERROR(IF((VLOOKUP($E130,'Adj NEA Backsheet'!$D$5:$CB$183,M$9,FALSE))="","",(VLOOKUP($E130,'Adj NEA Backsheet'!$D$5:$CB$183,M$9,FALSE))),"")</f>
        <v>2517.7945608791115</v>
      </c>
      <c r="N130" s="103">
        <f ca="1">IFERROR(IF((VLOOKUP($E130,'Adj NEA Backsheet'!$D$5:$CB$183,N$9,FALSE))="","",(VLOOKUP($E130,'Adj NEA Backsheet'!$D$5:$CB$183,N$9,FALSE))),"")</f>
        <v>2425.6672078521819</v>
      </c>
      <c r="O130" s="151">
        <f ca="1">IFERROR(IF((VLOOKUP($E130,'Adj NEA Backsheet'!$D$5:$CB$183,O$9,FALSE))="","",(VLOOKUP($E130,'Adj NEA Backsheet'!$D$5:$CB$183,O$9,FALSE))),"")</f>
        <v>2551.5982226109677</v>
      </c>
      <c r="P130" s="102">
        <f ca="1">IFERROR(IF((VLOOKUP($E130,'Adj NEA Backsheet'!$D$5:$CB$183,P$9,FALSE))="","",(VLOOKUP($E130,'Adj NEA Backsheet'!$D$5:$CB$183,P$9,FALSE))),"")</f>
        <v>2661.4369158837817</v>
      </c>
      <c r="Q130" s="103">
        <f ca="1">IFERROR(IF((VLOOKUP($E130,'NEA Backsheet'!$D$5:$CB$183,Q$9,FALSE))="","",(VLOOKUP($E130,'NEA Backsheet'!$D$5:$CB$183,Q$9,FALSE))),"")</f>
        <v>2850.534938435203</v>
      </c>
      <c r="R130" s="194">
        <f ca="1">IFERROR(IF((VLOOKUP($E130,'NEA Backsheet'!$D$5:$CB$183,R$9,FALSE))="","",(VLOOKUP($E130,'NEA Backsheet'!$D$5:$CB$183,R$9,FALSE))),"")</f>
        <v>2789.604118685545</v>
      </c>
    </row>
    <row r="131" spans="1:18" ht="15" customHeight="1" x14ac:dyDescent="0.3">
      <c r="A131" s="41">
        <v>117</v>
      </c>
      <c r="B131" s="77" t="str">
        <f ca="1">IFERROR(IF((VLOOKUP($E131,'Org List'!$AJ$10:$AL$190,3,FALSE))="","",(VLOOKUP($E131,'Org List'!$AJ$10:$AL$190,3,FALSE))),"")</f>
        <v>North East and Yorkshire Commissioning Region</v>
      </c>
      <c r="C131" s="78" t="str">
        <f ca="1">IFERROR(IF((VLOOKUP($E131,'Org List'!$AO$10:$AQ$190,3,FALSE))="","",(VLOOKUP($E131,'Org List'!$AO$10:$AQ$190,3,FALSE))),"")</f>
        <v>North East Region</v>
      </c>
      <c r="D131" s="93" t="str">
        <f ca="1">IFERROR(IF((VLOOKUP($E131,'Org List'!$AT$10:$AV$190,3,FALSE))="","",(VLOOKUP($E131,'Org List'!$AT$10:$AV$190,3,FALSE))),"")</f>
        <v>NHS England North East and Yorkshire (Cumbria And North East)</v>
      </c>
      <c r="E131" s="77" t="str">
        <f t="shared" ca="1" si="3"/>
        <v>E08000022</v>
      </c>
      <c r="F131" s="79" t="str">
        <f ca="1">IF(E131="","",VLOOKUP(E131,'Org List'!$J$9:$K$640,2,0))</f>
        <v>North Tyneside</v>
      </c>
      <c r="G131" s="100">
        <f ca="1">IFERROR(IF((VLOOKUP($E131,'Adj NEA Backsheet'!$D$5:$CB$183,G$9,FALSE))="","",(VLOOKUP($E131,'Adj NEA Backsheet'!$D$5:$CB$183,G$9,FALSE))),"")</f>
        <v>3162.2534499222375</v>
      </c>
      <c r="H131" s="101">
        <f ca="1">IFERROR(IF((VLOOKUP($E131,'Adj NEA Backsheet'!$D$5:$CB$183,H$9,FALSE))="","",(VLOOKUP($E131,'Adj NEA Backsheet'!$D$5:$CB$183,H$9,FALSE))),"")</f>
        <v>3190.0423128385382</v>
      </c>
      <c r="I131" s="101">
        <f ca="1">IFERROR(IF((VLOOKUP($E131,'Adj NEA Backsheet'!$D$5:$CB$183,I$9,FALSE))="","",(VLOOKUP($E131,'Adj NEA Backsheet'!$D$5:$CB$183,I$9,FALSE))),"")</f>
        <v>3354.2386075952431</v>
      </c>
      <c r="J131" s="102">
        <f ca="1">IFERROR(IF((VLOOKUP($E131,'Adj NEA Backsheet'!$D$5:$CB$183,J$9,FALSE))="","",(VLOOKUP($E131,'Adj NEA Backsheet'!$D$5:$CB$183,J$9,FALSE))),"")</f>
        <v>3418.4798144447768</v>
      </c>
      <c r="K131" s="100">
        <f ca="1">IFERROR(IF((VLOOKUP($E131,'Adj NEA Backsheet'!$D$5:$CB$183,K$9,FALSE))="","",(VLOOKUP($E131,'Adj NEA Backsheet'!$D$5:$CB$183,K$9,FALSE))),"")</f>
        <v>3299.3146561237022</v>
      </c>
      <c r="L131" s="101">
        <f ca="1">IFERROR(IF((VLOOKUP($E131,'Adj NEA Backsheet'!$D$5:$CB$183,L$9,FALSE))="","",(VLOOKUP($E131,'Adj NEA Backsheet'!$D$5:$CB$183,L$9,FALSE))),"")</f>
        <v>3366.1536387960564</v>
      </c>
      <c r="M131" s="101">
        <f ca="1">IFERROR(IF((VLOOKUP($E131,'Adj NEA Backsheet'!$D$5:$CB$183,M$9,FALSE))="","",(VLOOKUP($E131,'Adj NEA Backsheet'!$D$5:$CB$183,M$9,FALSE))),"")</f>
        <v>3385.5363789505282</v>
      </c>
      <c r="N131" s="103">
        <f ca="1">IFERROR(IF((VLOOKUP($E131,'Adj NEA Backsheet'!$D$5:$CB$183,N$9,FALSE))="","",(VLOOKUP($E131,'Adj NEA Backsheet'!$D$5:$CB$183,N$9,FALSE))),"")</f>
        <v>3455.2460725125666</v>
      </c>
      <c r="O131" s="151">
        <f ca="1">IFERROR(IF((VLOOKUP($E131,'Adj NEA Backsheet'!$D$5:$CB$183,O$9,FALSE))="","",(VLOOKUP($E131,'Adj NEA Backsheet'!$D$5:$CB$183,O$9,FALSE))),"")</f>
        <v>3173.455973505399</v>
      </c>
      <c r="P131" s="102">
        <f ca="1">IFERROR(IF((VLOOKUP($E131,'Adj NEA Backsheet'!$D$5:$CB$183,P$9,FALSE))="","",(VLOOKUP($E131,'Adj NEA Backsheet'!$D$5:$CB$183,P$9,FALSE))),"")</f>
        <v>3352.774684394496</v>
      </c>
      <c r="Q131" s="103">
        <f ca="1">IFERROR(IF((VLOOKUP($E131,'NEA Backsheet'!$D$5:$CB$183,Q$9,FALSE))="","",(VLOOKUP($E131,'NEA Backsheet'!$D$5:$CB$183,Q$9,FALSE))),"")</f>
        <v>3576.9658768832724</v>
      </c>
      <c r="R131" s="194">
        <f ca="1">IFERROR(IF((VLOOKUP($E131,'NEA Backsheet'!$D$5:$CB$183,R$9,FALSE))="","",(VLOOKUP($E131,'NEA Backsheet'!$D$5:$CB$183,R$9,FALSE))),"")</f>
        <v>3573.0243297176985</v>
      </c>
    </row>
    <row r="132" spans="1:18" ht="15" customHeight="1" x14ac:dyDescent="0.3">
      <c r="A132" s="41">
        <v>118</v>
      </c>
      <c r="B132" s="77" t="str">
        <f ca="1">IFERROR(IF((VLOOKUP($E132,'Org List'!$AJ$10:$AL$190,3,FALSE))="","",(VLOOKUP($E132,'Org List'!$AJ$10:$AL$190,3,FALSE))),"")</f>
        <v>North East and Yorkshire Commissioning Region</v>
      </c>
      <c r="C132" s="78" t="str">
        <f ca="1">IFERROR(IF((VLOOKUP($E132,'Org List'!$AO$10:$AQ$190,3,FALSE))="","",(VLOOKUP($E132,'Org List'!$AO$10:$AQ$190,3,FALSE))),"")</f>
        <v>Yorkshire and The Humber Region</v>
      </c>
      <c r="D132" s="93" t="str">
        <f ca="1">IFERROR(IF((VLOOKUP($E132,'Org List'!$AT$10:$AV$190,3,FALSE))="","",(VLOOKUP($E132,'Org List'!$AT$10:$AV$190,3,FALSE))),"")</f>
        <v>NHS England North East and Yokrshire (Yorkshire And Humber)</v>
      </c>
      <c r="E132" s="77" t="str">
        <f t="shared" ca="1" si="3"/>
        <v>E10000023</v>
      </c>
      <c r="F132" s="79" t="str">
        <f ca="1">IF(E132="","",VLOOKUP(E132,'Org List'!$J$9:$K$640,2,0))</f>
        <v>North Yorkshire</v>
      </c>
      <c r="G132" s="100">
        <f ca="1">IFERROR(IF((VLOOKUP($E132,'Adj NEA Backsheet'!$D$5:$CB$183,G$9,FALSE))="","",(VLOOKUP($E132,'Adj NEA Backsheet'!$D$5:$CB$183,G$9,FALSE))),"")</f>
        <v>2701.9627764703114</v>
      </c>
      <c r="H132" s="101">
        <f ca="1">IFERROR(IF((VLOOKUP($E132,'Adj NEA Backsheet'!$D$5:$CB$183,H$9,FALSE))="","",(VLOOKUP($E132,'Adj NEA Backsheet'!$D$5:$CB$183,H$9,FALSE))),"")</f>
        <v>2675.6535861083662</v>
      </c>
      <c r="I132" s="101">
        <f ca="1">IFERROR(IF((VLOOKUP($E132,'Adj NEA Backsheet'!$D$5:$CB$183,I$9,FALSE))="","",(VLOOKUP($E132,'Adj NEA Backsheet'!$D$5:$CB$183,I$9,FALSE))),"")</f>
        <v>2896.5934910666642</v>
      </c>
      <c r="J132" s="102">
        <f ca="1">IFERROR(IF((VLOOKUP($E132,'Adj NEA Backsheet'!$D$5:$CB$183,J$9,FALSE))="","",(VLOOKUP($E132,'Adj NEA Backsheet'!$D$5:$CB$183,J$9,FALSE))),"")</f>
        <v>2817.0567756633127</v>
      </c>
      <c r="K132" s="100">
        <f ca="1">IFERROR(IF((VLOOKUP($E132,'Adj NEA Backsheet'!$D$5:$CB$183,K$9,FALSE))="","",(VLOOKUP($E132,'Adj NEA Backsheet'!$D$5:$CB$183,K$9,FALSE))),"")</f>
        <v>2755.7861485572153</v>
      </c>
      <c r="L132" s="101">
        <f ca="1">IFERROR(IF((VLOOKUP($E132,'Adj NEA Backsheet'!$D$5:$CB$183,L$9,FALSE))="","",(VLOOKUP($E132,'Adj NEA Backsheet'!$D$5:$CB$183,L$9,FALSE))),"")</f>
        <v>2750.2024767418843</v>
      </c>
      <c r="M132" s="101">
        <f ca="1">IFERROR(IF((VLOOKUP($E132,'Adj NEA Backsheet'!$D$5:$CB$183,M$9,FALSE))="","",(VLOOKUP($E132,'Adj NEA Backsheet'!$D$5:$CB$183,M$9,FALSE))),"")</f>
        <v>2872.8393795784882</v>
      </c>
      <c r="N132" s="103">
        <f ca="1">IFERROR(IF((VLOOKUP($E132,'Adj NEA Backsheet'!$D$5:$CB$183,N$9,FALSE))="","",(VLOOKUP($E132,'Adj NEA Backsheet'!$D$5:$CB$183,N$9,FALSE))),"")</f>
        <v>2857.1096778135734</v>
      </c>
      <c r="O132" s="151">
        <f ca="1">IFERROR(IF((VLOOKUP($E132,'Adj NEA Backsheet'!$D$5:$CB$183,O$9,FALSE))="","",(VLOOKUP($E132,'Adj NEA Backsheet'!$D$5:$CB$183,O$9,FALSE))),"")</f>
        <v>2827.7846926826182</v>
      </c>
      <c r="P132" s="102">
        <f ca="1">IFERROR(IF((VLOOKUP($E132,'Adj NEA Backsheet'!$D$5:$CB$183,P$9,FALSE))="","",(VLOOKUP($E132,'Adj NEA Backsheet'!$D$5:$CB$183,P$9,FALSE))),"")</f>
        <v>2770.7649893187663</v>
      </c>
      <c r="Q132" s="103">
        <f ca="1">IFERROR(IF((VLOOKUP($E132,'NEA Backsheet'!$D$5:$CB$183,Q$9,FALSE))="","",(VLOOKUP($E132,'NEA Backsheet'!$D$5:$CB$183,Q$9,FALSE))),"")</f>
        <v>2977.952901181317</v>
      </c>
      <c r="R132" s="194">
        <f ca="1">IFERROR(IF((VLOOKUP($E132,'NEA Backsheet'!$D$5:$CB$183,R$9,FALSE))="","",(VLOOKUP($E132,'NEA Backsheet'!$D$5:$CB$183,R$9,FALSE))),"")</f>
        <v>2916.1385210045592</v>
      </c>
    </row>
    <row r="133" spans="1:18" ht="15" customHeight="1" x14ac:dyDescent="0.3">
      <c r="A133" s="41">
        <v>119</v>
      </c>
      <c r="B133" s="77" t="str">
        <f ca="1">IFERROR(IF((VLOOKUP($E133,'Org List'!$AJ$10:$AL$190,3,FALSE))="","",(VLOOKUP($E133,'Org List'!$AJ$10:$AL$190,3,FALSE))),"")</f>
        <v>Midlands Commissioning Region</v>
      </c>
      <c r="C133" s="78" t="str">
        <f ca="1">IFERROR(IF((VLOOKUP($E133,'Org List'!$AO$10:$AQ$190,3,FALSE))="","",(VLOOKUP($E133,'Org List'!$AO$10:$AQ$190,3,FALSE))),"")</f>
        <v>East Midlands Region</v>
      </c>
      <c r="D133" s="93" t="str">
        <f ca="1">IFERROR(IF((VLOOKUP($E133,'Org List'!$AT$10:$AV$190,3,FALSE))="","",(VLOOKUP($E133,'Org List'!$AT$10:$AV$190,3,FALSE))),"")</f>
        <v>NHS England Midlands (Central Midlands)</v>
      </c>
      <c r="E133" s="77" t="str">
        <f t="shared" ca="1" si="3"/>
        <v>E10000021</v>
      </c>
      <c r="F133" s="79" t="str">
        <f ca="1">IF(E133="","",VLOOKUP(E133,'Org List'!$J$9:$K$640,2,0))</f>
        <v>Northamptonshire</v>
      </c>
      <c r="G133" s="100">
        <f ca="1">IFERROR(IF((VLOOKUP($E133,'Adj NEA Backsheet'!$D$5:$CB$183,G$9,FALSE))="","",(VLOOKUP($E133,'Adj NEA Backsheet'!$D$5:$CB$183,G$9,FALSE))),"")</f>
        <v>2898.848751764137</v>
      </c>
      <c r="H133" s="101">
        <f ca="1">IFERROR(IF((VLOOKUP($E133,'Adj NEA Backsheet'!$D$5:$CB$183,H$9,FALSE))="","",(VLOOKUP($E133,'Adj NEA Backsheet'!$D$5:$CB$183,H$9,FALSE))),"")</f>
        <v>2835.5726836869699</v>
      </c>
      <c r="I133" s="101">
        <f ca="1">IFERROR(IF((VLOOKUP($E133,'Adj NEA Backsheet'!$D$5:$CB$183,I$9,FALSE))="","",(VLOOKUP($E133,'Adj NEA Backsheet'!$D$5:$CB$183,I$9,FALSE))),"")</f>
        <v>2904.0357257242435</v>
      </c>
      <c r="J133" s="102">
        <f ca="1">IFERROR(IF((VLOOKUP($E133,'Adj NEA Backsheet'!$D$5:$CB$183,J$9,FALSE))="","",(VLOOKUP($E133,'Adj NEA Backsheet'!$D$5:$CB$183,J$9,FALSE))),"")</f>
        <v>2789.7750315568369</v>
      </c>
      <c r="K133" s="100">
        <f ca="1">IFERROR(IF((VLOOKUP($E133,'Adj NEA Backsheet'!$D$5:$CB$183,K$9,FALSE))="","",(VLOOKUP($E133,'Adj NEA Backsheet'!$D$5:$CB$183,K$9,FALSE))),"")</f>
        <v>2983.0274943451191</v>
      </c>
      <c r="L133" s="101">
        <f ca="1">IFERROR(IF((VLOOKUP($E133,'Adj NEA Backsheet'!$D$5:$CB$183,L$9,FALSE))="","",(VLOOKUP($E133,'Adj NEA Backsheet'!$D$5:$CB$183,L$9,FALSE))),"")</f>
        <v>2927.1121934754569</v>
      </c>
      <c r="M133" s="101">
        <f ca="1">IFERROR(IF((VLOOKUP($E133,'Adj NEA Backsheet'!$D$5:$CB$183,M$9,FALSE))="","",(VLOOKUP($E133,'Adj NEA Backsheet'!$D$5:$CB$183,M$9,FALSE))),"")</f>
        <v>3070.3334317650811</v>
      </c>
      <c r="N133" s="103">
        <f ca="1">IFERROR(IF((VLOOKUP($E133,'Adj NEA Backsheet'!$D$5:$CB$183,N$9,FALSE))="","",(VLOOKUP($E133,'Adj NEA Backsheet'!$D$5:$CB$183,N$9,FALSE))),"")</f>
        <v>3070.6400898917741</v>
      </c>
      <c r="O133" s="151">
        <f ca="1">IFERROR(IF((VLOOKUP($E133,'Adj NEA Backsheet'!$D$5:$CB$183,O$9,FALSE))="","",(VLOOKUP($E133,'Adj NEA Backsheet'!$D$5:$CB$183,O$9,FALSE))),"")</f>
        <v>2914.9580024889715</v>
      </c>
      <c r="P133" s="102">
        <f ca="1">IFERROR(IF((VLOOKUP($E133,'Adj NEA Backsheet'!$D$5:$CB$183,P$9,FALSE))="","",(VLOOKUP($E133,'Adj NEA Backsheet'!$D$5:$CB$183,P$9,FALSE))),"")</f>
        <v>3000.92804156488</v>
      </c>
      <c r="Q133" s="103">
        <f ca="1">IFERROR(IF((VLOOKUP($E133,'NEA Backsheet'!$D$5:$CB$183,Q$9,FALSE))="","",(VLOOKUP($E133,'NEA Backsheet'!$D$5:$CB$183,Q$9,FALSE))),"")</f>
        <v>3235.4474592960987</v>
      </c>
      <c r="R133" s="194">
        <f ca="1">IFERROR(IF((VLOOKUP($E133,'NEA Backsheet'!$D$5:$CB$183,R$9,FALSE))="","",(VLOOKUP($E133,'NEA Backsheet'!$D$5:$CB$183,R$9,FALSE))),"")</f>
        <v>3098.4824020488995</v>
      </c>
    </row>
    <row r="134" spans="1:18" ht="15" customHeight="1" x14ac:dyDescent="0.3">
      <c r="A134" s="41">
        <v>120</v>
      </c>
      <c r="B134" s="77" t="str">
        <f ca="1">IFERROR(IF((VLOOKUP($E134,'Org List'!$AJ$10:$AL$190,3,FALSE))="","",(VLOOKUP($E134,'Org List'!$AJ$10:$AL$190,3,FALSE))),"")</f>
        <v>North East and Yorkshire Commissioning Region</v>
      </c>
      <c r="C134" s="78" t="str">
        <f ca="1">IFERROR(IF((VLOOKUP($E134,'Org List'!$AO$10:$AQ$190,3,FALSE))="","",(VLOOKUP($E134,'Org List'!$AO$10:$AQ$190,3,FALSE))),"")</f>
        <v>North East Region</v>
      </c>
      <c r="D134" s="93" t="str">
        <f ca="1">IFERROR(IF((VLOOKUP($E134,'Org List'!$AT$10:$AV$190,3,FALSE))="","",(VLOOKUP($E134,'Org List'!$AT$10:$AV$190,3,FALSE))),"")</f>
        <v>NHS England North East and Yorkshire (Cumbria And North East)</v>
      </c>
      <c r="E134" s="77" t="str">
        <f t="shared" ca="1" si="3"/>
        <v>E06000057</v>
      </c>
      <c r="F134" s="79" t="str">
        <f ca="1">IF(E134="","",VLOOKUP(E134,'Org List'!$J$9:$K$640,2,0))</f>
        <v>Northumberland</v>
      </c>
      <c r="G134" s="100">
        <f ca="1">IFERROR(IF((VLOOKUP($E134,'Adj NEA Backsheet'!$D$5:$CB$183,G$9,FALSE))="","",(VLOOKUP($E134,'Adj NEA Backsheet'!$D$5:$CB$183,G$9,FALSE))),"")</f>
        <v>3064.9279162238272</v>
      </c>
      <c r="H134" s="101">
        <f ca="1">IFERROR(IF((VLOOKUP($E134,'Adj NEA Backsheet'!$D$5:$CB$183,H$9,FALSE))="","",(VLOOKUP($E134,'Adj NEA Backsheet'!$D$5:$CB$183,H$9,FALSE))),"")</f>
        <v>3105.5409063112534</v>
      </c>
      <c r="I134" s="101">
        <f ca="1">IFERROR(IF((VLOOKUP($E134,'Adj NEA Backsheet'!$D$5:$CB$183,I$9,FALSE))="","",(VLOOKUP($E134,'Adj NEA Backsheet'!$D$5:$CB$183,I$9,FALSE))),"")</f>
        <v>3240.345284005592</v>
      </c>
      <c r="J134" s="102">
        <f ca="1">IFERROR(IF((VLOOKUP($E134,'Adj NEA Backsheet'!$D$5:$CB$183,J$9,FALSE))="","",(VLOOKUP($E134,'Adj NEA Backsheet'!$D$5:$CB$183,J$9,FALSE))),"")</f>
        <v>3292.3448336413862</v>
      </c>
      <c r="K134" s="100">
        <f ca="1">IFERROR(IF((VLOOKUP($E134,'Adj NEA Backsheet'!$D$5:$CB$183,K$9,FALSE))="","",(VLOOKUP($E134,'Adj NEA Backsheet'!$D$5:$CB$183,K$9,FALSE))),"")</f>
        <v>3211.8261273032126</v>
      </c>
      <c r="L134" s="101">
        <f ca="1">IFERROR(IF((VLOOKUP($E134,'Adj NEA Backsheet'!$D$5:$CB$183,L$9,FALSE))="","",(VLOOKUP($E134,'Adj NEA Backsheet'!$D$5:$CB$183,L$9,FALSE))),"")</f>
        <v>3310.9308486398613</v>
      </c>
      <c r="M134" s="101">
        <f ca="1">IFERROR(IF((VLOOKUP($E134,'Adj NEA Backsheet'!$D$5:$CB$183,M$9,FALSE))="","",(VLOOKUP($E134,'Adj NEA Backsheet'!$D$5:$CB$183,M$9,FALSE))),"")</f>
        <v>3261.6247378588073</v>
      </c>
      <c r="N134" s="103">
        <f ca="1">IFERROR(IF((VLOOKUP($E134,'Adj NEA Backsheet'!$D$5:$CB$183,N$9,FALSE))="","",(VLOOKUP($E134,'Adj NEA Backsheet'!$D$5:$CB$183,N$9,FALSE))),"")</f>
        <v>3199.3889552963597</v>
      </c>
      <c r="O134" s="151">
        <f ca="1">IFERROR(IF((VLOOKUP($E134,'Adj NEA Backsheet'!$D$5:$CB$183,O$9,FALSE))="","",(VLOOKUP($E134,'Adj NEA Backsheet'!$D$5:$CB$183,O$9,FALSE))),"")</f>
        <v>3173.1862932275285</v>
      </c>
      <c r="P134" s="102">
        <f ca="1">IFERROR(IF((VLOOKUP($E134,'Adj NEA Backsheet'!$D$5:$CB$183,P$9,FALSE))="","",(VLOOKUP($E134,'Adj NEA Backsheet'!$D$5:$CB$183,P$9,FALSE))),"")</f>
        <v>3225.7807248653216</v>
      </c>
      <c r="Q134" s="103">
        <f ca="1">IFERROR(IF((VLOOKUP($E134,'NEA Backsheet'!$D$5:$CB$183,Q$9,FALSE))="","",(VLOOKUP($E134,'NEA Backsheet'!$D$5:$CB$183,Q$9,FALSE))),"")</f>
        <v>3454.9481429458483</v>
      </c>
      <c r="R134" s="194">
        <f ca="1">IFERROR(IF((VLOOKUP($E134,'NEA Backsheet'!$D$5:$CB$183,R$9,FALSE))="","",(VLOOKUP($E134,'NEA Backsheet'!$D$5:$CB$183,R$9,FALSE))),"")</f>
        <v>3572.4848726048863</v>
      </c>
    </row>
    <row r="135" spans="1:18" ht="15" customHeight="1" x14ac:dyDescent="0.3">
      <c r="A135" s="41">
        <v>121</v>
      </c>
      <c r="B135" s="77" t="str">
        <f ca="1">IFERROR(IF((VLOOKUP($E135,'Org List'!$AJ$10:$AL$190,3,FALSE))="","",(VLOOKUP($E135,'Org List'!$AJ$10:$AL$190,3,FALSE))),"")</f>
        <v>Midlands Commissioning Region</v>
      </c>
      <c r="C135" s="78" t="str">
        <f ca="1">IFERROR(IF((VLOOKUP($E135,'Org List'!$AO$10:$AQ$190,3,FALSE))="","",(VLOOKUP($E135,'Org List'!$AO$10:$AQ$190,3,FALSE))),"")</f>
        <v>East Midlands Region</v>
      </c>
      <c r="D135" s="93" t="str">
        <f ca="1">IFERROR(IF((VLOOKUP($E135,'Org List'!$AT$10:$AV$190,3,FALSE))="","",(VLOOKUP($E135,'Org List'!$AT$10:$AV$190,3,FALSE))),"")</f>
        <v>NHS England Midlands (North Midlands)</v>
      </c>
      <c r="E135" s="77" t="str">
        <f t="shared" ca="1" si="3"/>
        <v>E06000018</v>
      </c>
      <c r="F135" s="79" t="str">
        <f ca="1">IF(E135="","",VLOOKUP(E135,'Org List'!$J$9:$K$640,2,0))</f>
        <v>Nottingham</v>
      </c>
      <c r="G135" s="100">
        <f ca="1">IFERROR(IF((VLOOKUP($E135,'Adj NEA Backsheet'!$D$5:$CB$183,G$9,FALSE))="","",(VLOOKUP($E135,'Adj NEA Backsheet'!$D$5:$CB$183,G$9,FALSE))),"")</f>
        <v>2223.630820591407</v>
      </c>
      <c r="H135" s="101">
        <f ca="1">IFERROR(IF((VLOOKUP($E135,'Adj NEA Backsheet'!$D$5:$CB$183,H$9,FALSE))="","",(VLOOKUP($E135,'Adj NEA Backsheet'!$D$5:$CB$183,H$9,FALSE))),"")</f>
        <v>2204.7654463653175</v>
      </c>
      <c r="I135" s="101">
        <f ca="1">IFERROR(IF((VLOOKUP($E135,'Adj NEA Backsheet'!$D$5:$CB$183,I$9,FALSE))="","",(VLOOKUP($E135,'Adj NEA Backsheet'!$D$5:$CB$183,I$9,FALSE))),"")</f>
        <v>2320.329605230932</v>
      </c>
      <c r="J135" s="102">
        <f ca="1">IFERROR(IF((VLOOKUP($E135,'Adj NEA Backsheet'!$D$5:$CB$183,J$9,FALSE))="","",(VLOOKUP($E135,'Adj NEA Backsheet'!$D$5:$CB$183,J$9,FALSE))),"")</f>
        <v>2409.7499569067545</v>
      </c>
      <c r="K135" s="100">
        <f ca="1">IFERROR(IF((VLOOKUP($E135,'Adj NEA Backsheet'!$D$5:$CB$183,K$9,FALSE))="","",(VLOOKUP($E135,'Adj NEA Backsheet'!$D$5:$CB$183,K$9,FALSE))),"")</f>
        <v>2247.2051210960103</v>
      </c>
      <c r="L135" s="101">
        <f ca="1">IFERROR(IF((VLOOKUP($E135,'Adj NEA Backsheet'!$D$5:$CB$183,L$9,FALSE))="","",(VLOOKUP($E135,'Adj NEA Backsheet'!$D$5:$CB$183,L$9,FALSE))),"")</f>
        <v>2271.9317961975371</v>
      </c>
      <c r="M135" s="101">
        <f ca="1">IFERROR(IF((VLOOKUP($E135,'Adj NEA Backsheet'!$D$5:$CB$183,M$9,FALSE))="","",(VLOOKUP($E135,'Adj NEA Backsheet'!$D$5:$CB$183,M$9,FALSE))),"")</f>
        <v>2271.6485389028189</v>
      </c>
      <c r="N135" s="103">
        <f ca="1">IFERROR(IF((VLOOKUP($E135,'Adj NEA Backsheet'!$D$5:$CB$183,N$9,FALSE))="","",(VLOOKUP($E135,'Adj NEA Backsheet'!$D$5:$CB$183,N$9,FALSE))),"")</f>
        <v>2210.5516272725217</v>
      </c>
      <c r="O135" s="151">
        <f ca="1">IFERROR(IF((VLOOKUP($E135,'Adj NEA Backsheet'!$D$5:$CB$183,O$9,FALSE))="","",(VLOOKUP($E135,'Adj NEA Backsheet'!$D$5:$CB$183,O$9,FALSE))),"")</f>
        <v>2391.3810680417846</v>
      </c>
      <c r="P135" s="102">
        <f ca="1">IFERROR(IF((VLOOKUP($E135,'Adj NEA Backsheet'!$D$5:$CB$183,P$9,FALSE))="","",(VLOOKUP($E135,'Adj NEA Backsheet'!$D$5:$CB$183,P$9,FALSE))),"")</f>
        <v>2417.0883366105013</v>
      </c>
      <c r="Q135" s="103">
        <f ca="1">IFERROR(IF((VLOOKUP($E135,'NEA Backsheet'!$D$5:$CB$183,Q$9,FALSE))="","",(VLOOKUP($E135,'NEA Backsheet'!$D$5:$CB$183,Q$9,FALSE))),"")</f>
        <v>2490.9729843160526</v>
      </c>
      <c r="R135" s="194">
        <f ca="1">IFERROR(IF((VLOOKUP($E135,'NEA Backsheet'!$D$5:$CB$183,R$9,FALSE))="","",(VLOOKUP($E135,'NEA Backsheet'!$D$5:$CB$183,R$9,FALSE))),"")</f>
        <v>2551.2088637524589</v>
      </c>
    </row>
    <row r="136" spans="1:18" ht="15" customHeight="1" x14ac:dyDescent="0.3">
      <c r="A136" s="41">
        <v>122</v>
      </c>
      <c r="B136" s="77" t="str">
        <f ca="1">IFERROR(IF((VLOOKUP($E136,'Org List'!$AJ$10:$AL$190,3,FALSE))="","",(VLOOKUP($E136,'Org List'!$AJ$10:$AL$190,3,FALSE))),"")</f>
        <v>Midlands Commissioning Region</v>
      </c>
      <c r="C136" s="78" t="str">
        <f ca="1">IFERROR(IF((VLOOKUP($E136,'Org List'!$AO$10:$AQ$190,3,FALSE))="","",(VLOOKUP($E136,'Org List'!$AO$10:$AQ$190,3,FALSE))),"")</f>
        <v>East Midlands Region</v>
      </c>
      <c r="D136" s="93" t="str">
        <f ca="1">IFERROR(IF((VLOOKUP($E136,'Org List'!$AT$10:$AV$190,3,FALSE))="","",(VLOOKUP($E136,'Org List'!$AT$10:$AV$190,3,FALSE))),"")</f>
        <v>NHS England Midlands (North Midlands)</v>
      </c>
      <c r="E136" s="77" t="str">
        <f t="shared" ca="1" si="3"/>
        <v>E10000024</v>
      </c>
      <c r="F136" s="79" t="str">
        <f ca="1">IF(E136="","",VLOOKUP(E136,'Org List'!$J$9:$K$640,2,0))</f>
        <v>Nottinghamshire</v>
      </c>
      <c r="G136" s="100">
        <f ca="1">IFERROR(IF((VLOOKUP($E136,'Adj NEA Backsheet'!$D$5:$CB$183,G$9,FALSE))="","",(VLOOKUP($E136,'Adj NEA Backsheet'!$D$5:$CB$183,G$9,FALSE))),"")</f>
        <v>2570.8248583089157</v>
      </c>
      <c r="H136" s="101">
        <f ca="1">IFERROR(IF((VLOOKUP($E136,'Adj NEA Backsheet'!$D$5:$CB$183,H$9,FALSE))="","",(VLOOKUP($E136,'Adj NEA Backsheet'!$D$5:$CB$183,H$9,FALSE))),"")</f>
        <v>2536.2207408002932</v>
      </c>
      <c r="I136" s="101">
        <f ca="1">IFERROR(IF((VLOOKUP($E136,'Adj NEA Backsheet'!$D$5:$CB$183,I$9,FALSE))="","",(VLOOKUP($E136,'Adj NEA Backsheet'!$D$5:$CB$183,I$9,FALSE))),"")</f>
        <v>2591.3116679278119</v>
      </c>
      <c r="J136" s="102">
        <f ca="1">IFERROR(IF((VLOOKUP($E136,'Adj NEA Backsheet'!$D$5:$CB$183,J$9,FALSE))="","",(VLOOKUP($E136,'Adj NEA Backsheet'!$D$5:$CB$183,J$9,FALSE))),"")</f>
        <v>2656.7350245935531</v>
      </c>
      <c r="K136" s="100">
        <f ca="1">IFERROR(IF((VLOOKUP($E136,'Adj NEA Backsheet'!$D$5:$CB$183,K$9,FALSE))="","",(VLOOKUP($E136,'Adj NEA Backsheet'!$D$5:$CB$183,K$9,FALSE))),"")</f>
        <v>2525.0367518092216</v>
      </c>
      <c r="L136" s="101">
        <f ca="1">IFERROR(IF((VLOOKUP($E136,'Adj NEA Backsheet'!$D$5:$CB$183,L$9,FALSE))="","",(VLOOKUP($E136,'Adj NEA Backsheet'!$D$5:$CB$183,L$9,FALSE))),"")</f>
        <v>2525.6108932877682</v>
      </c>
      <c r="M136" s="101">
        <f ca="1">IFERROR(IF((VLOOKUP($E136,'Adj NEA Backsheet'!$D$5:$CB$183,M$9,FALSE))="","",(VLOOKUP($E136,'Adj NEA Backsheet'!$D$5:$CB$183,M$9,FALSE))),"")</f>
        <v>2613.3790553834606</v>
      </c>
      <c r="N136" s="103">
        <f ca="1">IFERROR(IF((VLOOKUP($E136,'Adj NEA Backsheet'!$D$5:$CB$183,N$9,FALSE))="","",(VLOOKUP($E136,'Adj NEA Backsheet'!$D$5:$CB$183,N$9,FALSE))),"")</f>
        <v>2608.7174448962082</v>
      </c>
      <c r="O136" s="151">
        <f ca="1">IFERROR(IF((VLOOKUP($E136,'Adj NEA Backsheet'!$D$5:$CB$183,O$9,FALSE))="","",(VLOOKUP($E136,'Adj NEA Backsheet'!$D$5:$CB$183,O$9,FALSE))),"")</f>
        <v>2687.6173405022819</v>
      </c>
      <c r="P136" s="102">
        <f ca="1">IFERROR(IF((VLOOKUP($E136,'Adj NEA Backsheet'!$D$5:$CB$183,P$9,FALSE))="","",(VLOOKUP($E136,'Adj NEA Backsheet'!$D$5:$CB$183,P$9,FALSE))),"")</f>
        <v>2698.8534404342181</v>
      </c>
      <c r="Q136" s="103">
        <f ca="1">IFERROR(IF((VLOOKUP($E136,'NEA Backsheet'!$D$5:$CB$183,Q$9,FALSE))="","",(VLOOKUP($E136,'NEA Backsheet'!$D$5:$CB$183,Q$9,FALSE))),"")</f>
        <v>2847.0282052164416</v>
      </c>
      <c r="R136" s="194">
        <f ca="1">IFERROR(IF((VLOOKUP($E136,'NEA Backsheet'!$D$5:$CB$183,R$9,FALSE))="","",(VLOOKUP($E136,'NEA Backsheet'!$D$5:$CB$183,R$9,FALSE))),"")</f>
        <v>2895.5875680655463</v>
      </c>
    </row>
    <row r="137" spans="1:18" ht="15" customHeight="1" x14ac:dyDescent="0.3">
      <c r="A137" s="41">
        <v>123</v>
      </c>
      <c r="B137" s="77" t="str">
        <f ca="1">IFERROR(IF((VLOOKUP($E137,'Org List'!$AJ$10:$AL$190,3,FALSE))="","",(VLOOKUP($E137,'Org List'!$AJ$10:$AL$190,3,FALSE))),"")</f>
        <v>North West Commissioning Region</v>
      </c>
      <c r="C137" s="78" t="str">
        <f ca="1">IFERROR(IF((VLOOKUP($E137,'Org List'!$AO$10:$AQ$190,3,FALSE))="","",(VLOOKUP($E137,'Org List'!$AO$10:$AQ$190,3,FALSE))),"")</f>
        <v>North West Region</v>
      </c>
      <c r="D137" s="93" t="str">
        <f ca="1">IFERROR(IF((VLOOKUP($E137,'Org List'!$AT$10:$AV$190,3,FALSE))="","",(VLOOKUP($E137,'Org List'!$AT$10:$AV$190,3,FALSE))),"")</f>
        <v>NHS England North West (Greater Manchester)</v>
      </c>
      <c r="E137" s="77" t="str">
        <f t="shared" ca="1" si="3"/>
        <v>E08000004</v>
      </c>
      <c r="F137" s="79" t="str">
        <f ca="1">IF(E137="","",VLOOKUP(E137,'Org List'!$J$9:$K$640,2,0))</f>
        <v>Oldham</v>
      </c>
      <c r="G137" s="100">
        <f ca="1">IFERROR(IF((VLOOKUP($E137,'Adj NEA Backsheet'!$D$5:$CB$183,G$9,FALSE))="","",(VLOOKUP($E137,'Adj NEA Backsheet'!$D$5:$CB$183,G$9,FALSE))),"")</f>
        <v>3231.1943309997287</v>
      </c>
      <c r="H137" s="101">
        <f ca="1">IFERROR(IF((VLOOKUP($E137,'Adj NEA Backsheet'!$D$5:$CB$183,H$9,FALSE))="","",(VLOOKUP($E137,'Adj NEA Backsheet'!$D$5:$CB$183,H$9,FALSE))),"")</f>
        <v>3323.0795168271784</v>
      </c>
      <c r="I137" s="101">
        <f ca="1">IFERROR(IF((VLOOKUP($E137,'Adj NEA Backsheet'!$D$5:$CB$183,I$9,FALSE))="","",(VLOOKUP($E137,'Adj NEA Backsheet'!$D$5:$CB$183,I$9,FALSE))),"")</f>
        <v>3781.9304953459537</v>
      </c>
      <c r="J137" s="102">
        <f ca="1">IFERROR(IF((VLOOKUP($E137,'Adj NEA Backsheet'!$D$5:$CB$183,J$9,FALSE))="","",(VLOOKUP($E137,'Adj NEA Backsheet'!$D$5:$CB$183,J$9,FALSE))),"")</f>
        <v>3585.0516599600828</v>
      </c>
      <c r="K137" s="100">
        <f ca="1">IFERROR(IF((VLOOKUP($E137,'Adj NEA Backsheet'!$D$5:$CB$183,K$9,FALSE))="","",(VLOOKUP($E137,'Adj NEA Backsheet'!$D$5:$CB$183,K$9,FALSE))),"")</f>
        <v>3379.8952209763943</v>
      </c>
      <c r="L137" s="101">
        <f ca="1">IFERROR(IF((VLOOKUP($E137,'Adj NEA Backsheet'!$D$5:$CB$183,L$9,FALSE))="","",(VLOOKUP($E137,'Adj NEA Backsheet'!$D$5:$CB$183,L$9,FALSE))),"")</f>
        <v>3290.0383403395581</v>
      </c>
      <c r="M137" s="101">
        <f ca="1">IFERROR(IF((VLOOKUP($E137,'Adj NEA Backsheet'!$D$5:$CB$183,M$9,FALSE))="","",(VLOOKUP($E137,'Adj NEA Backsheet'!$D$5:$CB$183,M$9,FALSE))),"")</f>
        <v>3565.3237422430752</v>
      </c>
      <c r="N137" s="103">
        <f ca="1">IFERROR(IF((VLOOKUP($E137,'Adj NEA Backsheet'!$D$5:$CB$183,N$9,FALSE))="","",(VLOOKUP($E137,'Adj NEA Backsheet'!$D$5:$CB$183,N$9,FALSE))),"")</f>
        <v>3467.0323703986296</v>
      </c>
      <c r="O137" s="151">
        <f ca="1">IFERROR(IF((VLOOKUP($E137,'Adj NEA Backsheet'!$D$5:$CB$183,O$9,FALSE))="","",(VLOOKUP($E137,'Adj NEA Backsheet'!$D$5:$CB$183,O$9,FALSE))),"")</f>
        <v>3814.6196833769586</v>
      </c>
      <c r="P137" s="102">
        <f ca="1">IFERROR(IF((VLOOKUP($E137,'Adj NEA Backsheet'!$D$5:$CB$183,P$9,FALSE))="","",(VLOOKUP($E137,'Adj NEA Backsheet'!$D$5:$CB$183,P$9,FALSE))),"")</f>
        <v>3601.7782932598384</v>
      </c>
      <c r="Q137" s="103">
        <f ca="1">IFERROR(IF((VLOOKUP($E137,'NEA Backsheet'!$D$5:$CB$183,Q$9,FALSE))="","",(VLOOKUP($E137,'NEA Backsheet'!$D$5:$CB$183,Q$9,FALSE))),"")</f>
        <v>3933.9705785122451</v>
      </c>
      <c r="R137" s="194">
        <f ca="1">IFERROR(IF((VLOOKUP($E137,'NEA Backsheet'!$D$5:$CB$183,R$9,FALSE))="","",(VLOOKUP($E137,'NEA Backsheet'!$D$5:$CB$183,R$9,FALSE))),"")</f>
        <v>3785.856479431819</v>
      </c>
    </row>
    <row r="138" spans="1:18" ht="15" customHeight="1" x14ac:dyDescent="0.3">
      <c r="A138" s="41">
        <v>124</v>
      </c>
      <c r="B138" s="77" t="str">
        <f ca="1">IFERROR(IF((VLOOKUP($E138,'Org List'!$AJ$10:$AL$190,3,FALSE))="","",(VLOOKUP($E138,'Org List'!$AJ$10:$AL$190,3,FALSE))),"")</f>
        <v>South East England Commissioning Region</v>
      </c>
      <c r="C138" s="78" t="str">
        <f ca="1">IFERROR(IF((VLOOKUP($E138,'Org List'!$AO$10:$AQ$190,3,FALSE))="","",(VLOOKUP($E138,'Org List'!$AO$10:$AQ$190,3,FALSE))),"")</f>
        <v>South East Region</v>
      </c>
      <c r="D138" s="93" t="str">
        <f ca="1">IFERROR(IF((VLOOKUP($E138,'Org List'!$AT$10:$AV$190,3,FALSE))="","",(VLOOKUP($E138,'Org List'!$AT$10:$AV$190,3,FALSE))),"")</f>
        <v>NHS England South East (Hampshire, Isle of Wight and Thames Valley)</v>
      </c>
      <c r="E138" s="77" t="str">
        <f t="shared" ca="1" si="3"/>
        <v>E10000025</v>
      </c>
      <c r="F138" s="79" t="str">
        <f ca="1">IF(E138="","",VLOOKUP(E138,'Org List'!$J$9:$K$640,2,0))</f>
        <v>Oxfordshire</v>
      </c>
      <c r="G138" s="100">
        <f ca="1">IFERROR(IF((VLOOKUP($E138,'Adj NEA Backsheet'!$D$5:$CB$183,G$9,FALSE))="","",(VLOOKUP($E138,'Adj NEA Backsheet'!$D$5:$CB$183,G$9,FALSE))),"")</f>
        <v>2354.4726335463888</v>
      </c>
      <c r="H138" s="101">
        <f ca="1">IFERROR(IF((VLOOKUP($E138,'Adj NEA Backsheet'!$D$5:$CB$183,H$9,FALSE))="","",(VLOOKUP($E138,'Adj NEA Backsheet'!$D$5:$CB$183,H$9,FALSE))),"")</f>
        <v>2348.3905348828698</v>
      </c>
      <c r="I138" s="101">
        <f ca="1">IFERROR(IF((VLOOKUP($E138,'Adj NEA Backsheet'!$D$5:$CB$183,I$9,FALSE))="","",(VLOOKUP($E138,'Adj NEA Backsheet'!$D$5:$CB$183,I$9,FALSE))),"")</f>
        <v>2435.5887469500881</v>
      </c>
      <c r="J138" s="102">
        <f ca="1">IFERROR(IF((VLOOKUP($E138,'Adj NEA Backsheet'!$D$5:$CB$183,J$9,FALSE))="","",(VLOOKUP($E138,'Adj NEA Backsheet'!$D$5:$CB$183,J$9,FALSE))),"")</f>
        <v>2418.6246233773404</v>
      </c>
      <c r="K138" s="100">
        <f ca="1">IFERROR(IF((VLOOKUP($E138,'Adj NEA Backsheet'!$D$5:$CB$183,K$9,FALSE))="","",(VLOOKUP($E138,'Adj NEA Backsheet'!$D$5:$CB$183,K$9,FALSE))),"")</f>
        <v>2281.9894773722121</v>
      </c>
      <c r="L138" s="101">
        <f ca="1">IFERROR(IF((VLOOKUP($E138,'Adj NEA Backsheet'!$D$5:$CB$183,L$9,FALSE))="","",(VLOOKUP($E138,'Adj NEA Backsheet'!$D$5:$CB$183,L$9,FALSE))),"")</f>
        <v>2275.9191136564305</v>
      </c>
      <c r="M138" s="101">
        <f ca="1">IFERROR(IF((VLOOKUP($E138,'Adj NEA Backsheet'!$D$5:$CB$183,M$9,FALSE))="","",(VLOOKUP($E138,'Adj NEA Backsheet'!$D$5:$CB$183,M$9,FALSE))),"")</f>
        <v>2363.7546832566659</v>
      </c>
      <c r="N138" s="103">
        <f ca="1">IFERROR(IF((VLOOKUP($E138,'Adj NEA Backsheet'!$D$5:$CB$183,N$9,FALSE))="","",(VLOOKUP($E138,'Adj NEA Backsheet'!$D$5:$CB$183,N$9,FALSE))),"")</f>
        <v>2306.4726493014205</v>
      </c>
      <c r="O138" s="151">
        <f ca="1">IFERROR(IF((VLOOKUP($E138,'Adj NEA Backsheet'!$D$5:$CB$183,O$9,FALSE))="","",(VLOOKUP($E138,'Adj NEA Backsheet'!$D$5:$CB$183,O$9,FALSE))),"")</f>
        <v>2475.2199817422211</v>
      </c>
      <c r="P138" s="102">
        <f ca="1">IFERROR(IF((VLOOKUP($E138,'Adj NEA Backsheet'!$D$5:$CB$183,P$9,FALSE))="","",(VLOOKUP($E138,'Adj NEA Backsheet'!$D$5:$CB$183,P$9,FALSE))),"")</f>
        <v>2434.6777944118026</v>
      </c>
      <c r="Q138" s="103">
        <f ca="1">IFERROR(IF((VLOOKUP($E138,'NEA Backsheet'!$D$5:$CB$183,Q$9,FALSE))="","",(VLOOKUP($E138,'NEA Backsheet'!$D$5:$CB$183,Q$9,FALSE))),"")</f>
        <v>2629.4349958764324</v>
      </c>
      <c r="R138" s="194">
        <f ca="1">IFERROR(IF((VLOOKUP($E138,'NEA Backsheet'!$D$5:$CB$183,R$9,FALSE))="","",(VLOOKUP($E138,'NEA Backsheet'!$D$5:$CB$183,R$9,FALSE))),"")</f>
        <v>2610.5278390479984</v>
      </c>
    </row>
    <row r="139" spans="1:18" ht="15" customHeight="1" x14ac:dyDescent="0.3">
      <c r="A139" s="41">
        <v>125</v>
      </c>
      <c r="B139" s="77" t="str">
        <f ca="1">IFERROR(IF((VLOOKUP($E139,'Org List'!$AJ$10:$AL$190,3,FALSE))="","",(VLOOKUP($E139,'Org List'!$AJ$10:$AL$190,3,FALSE))),"")</f>
        <v>East of England Commissioning Region</v>
      </c>
      <c r="C139" s="78" t="str">
        <f ca="1">IFERROR(IF((VLOOKUP($E139,'Org List'!$AO$10:$AQ$190,3,FALSE))="","",(VLOOKUP($E139,'Org List'!$AO$10:$AQ$190,3,FALSE))),"")</f>
        <v>East Region</v>
      </c>
      <c r="D139" s="93" t="str">
        <f ca="1">IFERROR(IF((VLOOKUP($E139,'Org List'!$AT$10:$AV$190,3,FALSE))="","",(VLOOKUP($E139,'Org List'!$AT$10:$AV$190,3,FALSE))),"")</f>
        <v>NHS England East (East)</v>
      </c>
      <c r="E139" s="77" t="str">
        <f t="shared" ca="1" si="3"/>
        <v>E06000031</v>
      </c>
      <c r="F139" s="79" t="str">
        <f ca="1">IF(E139="","",VLOOKUP(E139,'Org List'!$J$9:$K$640,2,0))</f>
        <v>Peterborough</v>
      </c>
      <c r="G139" s="100">
        <f ca="1">IFERROR(IF((VLOOKUP($E139,'Adj NEA Backsheet'!$D$5:$CB$183,G$9,FALSE))="","",(VLOOKUP($E139,'Adj NEA Backsheet'!$D$5:$CB$183,G$9,FALSE))),"")</f>
        <v>2594.9631891265335</v>
      </c>
      <c r="H139" s="101">
        <f ca="1">IFERROR(IF((VLOOKUP($E139,'Adj NEA Backsheet'!$D$5:$CB$183,H$9,FALSE))="","",(VLOOKUP($E139,'Adj NEA Backsheet'!$D$5:$CB$183,H$9,FALSE))),"")</f>
        <v>2506.5931719737964</v>
      </c>
      <c r="I139" s="101">
        <f ca="1">IFERROR(IF((VLOOKUP($E139,'Adj NEA Backsheet'!$D$5:$CB$183,I$9,FALSE))="","",(VLOOKUP($E139,'Adj NEA Backsheet'!$D$5:$CB$183,I$9,FALSE))),"")</f>
        <v>2619.075635938726</v>
      </c>
      <c r="J139" s="102">
        <f ca="1">IFERROR(IF((VLOOKUP($E139,'Adj NEA Backsheet'!$D$5:$CB$183,J$9,FALSE))="","",(VLOOKUP($E139,'Adj NEA Backsheet'!$D$5:$CB$183,J$9,FALSE))),"")</f>
        <v>2552.4691820194921</v>
      </c>
      <c r="K139" s="100">
        <f ca="1">IFERROR(IF((VLOOKUP($E139,'Adj NEA Backsheet'!$D$5:$CB$183,K$9,FALSE))="","",(VLOOKUP($E139,'Adj NEA Backsheet'!$D$5:$CB$183,K$9,FALSE))),"")</f>
        <v>2616.1898794636227</v>
      </c>
      <c r="L139" s="101">
        <f ca="1">IFERROR(IF((VLOOKUP($E139,'Adj NEA Backsheet'!$D$5:$CB$183,L$9,FALSE))="","",(VLOOKUP($E139,'Adj NEA Backsheet'!$D$5:$CB$183,L$9,FALSE))),"")</f>
        <v>2613.101587337288</v>
      </c>
      <c r="M139" s="101">
        <f ca="1">IFERROR(IF((VLOOKUP($E139,'Adj NEA Backsheet'!$D$5:$CB$183,M$9,FALSE))="","",(VLOOKUP($E139,'Adj NEA Backsheet'!$D$5:$CB$183,M$9,FALSE))),"")</f>
        <v>2722.5719664611956</v>
      </c>
      <c r="N139" s="103">
        <f ca="1">IFERROR(IF((VLOOKUP($E139,'Adj NEA Backsheet'!$D$5:$CB$183,N$9,FALSE))="","",(VLOOKUP($E139,'Adj NEA Backsheet'!$D$5:$CB$183,N$9,FALSE))),"")</f>
        <v>2641.3929255495054</v>
      </c>
      <c r="O139" s="151">
        <f ca="1">IFERROR(IF((VLOOKUP($E139,'Adj NEA Backsheet'!$D$5:$CB$183,O$9,FALSE))="","",(VLOOKUP($E139,'Adj NEA Backsheet'!$D$5:$CB$183,O$9,FALSE))),"")</f>
        <v>2617.4713783637399</v>
      </c>
      <c r="P139" s="102">
        <f ca="1">IFERROR(IF((VLOOKUP($E139,'Adj NEA Backsheet'!$D$5:$CB$183,P$9,FALSE))="","",(VLOOKUP($E139,'Adj NEA Backsheet'!$D$5:$CB$183,P$9,FALSE))),"")</f>
        <v>2599.6474269398936</v>
      </c>
      <c r="Q139" s="103">
        <f ca="1">IFERROR(IF((VLOOKUP($E139,'NEA Backsheet'!$D$5:$CB$183,Q$9,FALSE))="","",(VLOOKUP($E139,'NEA Backsheet'!$D$5:$CB$183,Q$9,FALSE))),"")</f>
        <v>2764.1894263165673</v>
      </c>
      <c r="R139" s="194">
        <f ca="1">IFERROR(IF((VLOOKUP($E139,'NEA Backsheet'!$D$5:$CB$183,R$9,FALSE))="","",(VLOOKUP($E139,'NEA Backsheet'!$D$5:$CB$183,R$9,FALSE))),"")</f>
        <v>2669.8747686596453</v>
      </c>
    </row>
    <row r="140" spans="1:18" ht="15" customHeight="1" x14ac:dyDescent="0.3">
      <c r="A140" s="41">
        <v>126</v>
      </c>
      <c r="B140" s="77" t="str">
        <f ca="1">IFERROR(IF((VLOOKUP($E140,'Org List'!$AJ$10:$AL$190,3,FALSE))="","",(VLOOKUP($E140,'Org List'!$AJ$10:$AL$190,3,FALSE))),"")</f>
        <v>South West England Commissioning Region</v>
      </c>
      <c r="C140" s="78" t="str">
        <f ca="1">IFERROR(IF((VLOOKUP($E140,'Org List'!$AO$10:$AQ$190,3,FALSE))="","",(VLOOKUP($E140,'Org List'!$AO$10:$AQ$190,3,FALSE))),"")</f>
        <v>South West Region</v>
      </c>
      <c r="D140" s="93" t="str">
        <f ca="1">IFERROR(IF((VLOOKUP($E140,'Org List'!$AT$10:$AV$190,3,FALSE))="","",(VLOOKUP($E140,'Org List'!$AT$10:$AV$190,3,FALSE))),"")</f>
        <v>NHS England South West (South West South)</v>
      </c>
      <c r="E140" s="77" t="str">
        <f t="shared" ca="1" si="3"/>
        <v>E06000026</v>
      </c>
      <c r="F140" s="79" t="str">
        <f ca="1">IF(E140="","",VLOOKUP(E140,'Org List'!$J$9:$K$640,2,0))</f>
        <v>Plymouth</v>
      </c>
      <c r="G140" s="100">
        <f ca="1">IFERROR(IF((VLOOKUP($E140,'Adj NEA Backsheet'!$D$5:$CB$183,G$9,FALSE))="","",(VLOOKUP($E140,'Adj NEA Backsheet'!$D$5:$CB$183,G$9,FALSE))),"")</f>
        <v>2483.3156670776984</v>
      </c>
      <c r="H140" s="101">
        <f ca="1">IFERROR(IF((VLOOKUP($E140,'Adj NEA Backsheet'!$D$5:$CB$183,H$9,FALSE))="","",(VLOOKUP($E140,'Adj NEA Backsheet'!$D$5:$CB$183,H$9,FALSE))),"")</f>
        <v>2477.4619163947627</v>
      </c>
      <c r="I140" s="101">
        <f ca="1">IFERROR(IF((VLOOKUP($E140,'Adj NEA Backsheet'!$D$5:$CB$183,I$9,FALSE))="","",(VLOOKUP($E140,'Adj NEA Backsheet'!$D$5:$CB$183,I$9,FALSE))),"")</f>
        <v>2673.6177883361433</v>
      </c>
      <c r="J140" s="102">
        <f ca="1">IFERROR(IF((VLOOKUP($E140,'Adj NEA Backsheet'!$D$5:$CB$183,J$9,FALSE))="","",(VLOOKUP($E140,'Adj NEA Backsheet'!$D$5:$CB$183,J$9,FALSE))),"")</f>
        <v>2591.9327182799211</v>
      </c>
      <c r="K140" s="100">
        <f ca="1">IFERROR(IF((VLOOKUP($E140,'Adj NEA Backsheet'!$D$5:$CB$183,K$9,FALSE))="","",(VLOOKUP($E140,'Adj NEA Backsheet'!$D$5:$CB$183,K$9,FALSE))),"")</f>
        <v>2608.754882778811</v>
      </c>
      <c r="L140" s="101">
        <f ca="1">IFERROR(IF((VLOOKUP($E140,'Adj NEA Backsheet'!$D$5:$CB$183,L$9,FALSE))="","",(VLOOKUP($E140,'Adj NEA Backsheet'!$D$5:$CB$183,L$9,FALSE))),"")</f>
        <v>2589.2939473781344</v>
      </c>
      <c r="M140" s="101">
        <f ca="1">IFERROR(IF((VLOOKUP($E140,'Adj NEA Backsheet'!$D$5:$CB$183,M$9,FALSE))="","",(VLOOKUP($E140,'Adj NEA Backsheet'!$D$5:$CB$183,M$9,FALSE))),"")</f>
        <v>2739.8138375675467</v>
      </c>
      <c r="N140" s="103">
        <f ca="1">IFERROR(IF((VLOOKUP($E140,'Adj NEA Backsheet'!$D$5:$CB$183,N$9,FALSE))="","",(VLOOKUP($E140,'Adj NEA Backsheet'!$D$5:$CB$183,N$9,FALSE))),"")</f>
        <v>2711.4127144279651</v>
      </c>
      <c r="O140" s="151">
        <f ca="1">IFERROR(IF((VLOOKUP($E140,'Adj NEA Backsheet'!$D$5:$CB$183,O$9,FALSE))="","",(VLOOKUP($E140,'Adj NEA Backsheet'!$D$5:$CB$183,O$9,FALSE))),"")</f>
        <v>2572.8016292419679</v>
      </c>
      <c r="P140" s="102">
        <f ca="1">IFERROR(IF((VLOOKUP($E140,'Adj NEA Backsheet'!$D$5:$CB$183,P$9,FALSE))="","",(VLOOKUP($E140,'Adj NEA Backsheet'!$D$5:$CB$183,P$9,FALSE))),"")</f>
        <v>2474.8372595131395</v>
      </c>
      <c r="Q140" s="103">
        <f ca="1">IFERROR(IF((VLOOKUP($E140,'NEA Backsheet'!$D$5:$CB$183,Q$9,FALSE))="","",(VLOOKUP($E140,'NEA Backsheet'!$D$5:$CB$183,Q$9,FALSE))),"")</f>
        <v>2720.1330045917211</v>
      </c>
      <c r="R140" s="194">
        <f ca="1">IFERROR(IF((VLOOKUP($E140,'NEA Backsheet'!$D$5:$CB$183,R$9,FALSE))="","",(VLOOKUP($E140,'NEA Backsheet'!$D$5:$CB$183,R$9,FALSE))),"")</f>
        <v>2619.0080848086745</v>
      </c>
    </row>
    <row r="141" spans="1:18" ht="15" customHeight="1" x14ac:dyDescent="0.3">
      <c r="A141" s="41">
        <v>127</v>
      </c>
      <c r="B141" s="77" t="str">
        <f ca="1">IFERROR(IF((VLOOKUP($E141,'Org List'!$AJ$10:$AL$190,3,FALSE))="","",(VLOOKUP($E141,'Org List'!$AJ$10:$AL$190,3,FALSE))),"")</f>
        <v>South East England Commissioning Region</v>
      </c>
      <c r="C141" s="78" t="str">
        <f ca="1">IFERROR(IF((VLOOKUP($E141,'Org List'!$AO$10:$AQ$190,3,FALSE))="","",(VLOOKUP($E141,'Org List'!$AO$10:$AQ$190,3,FALSE))),"")</f>
        <v>South East Region</v>
      </c>
      <c r="D141" s="93" t="str">
        <f ca="1">IFERROR(IF((VLOOKUP($E141,'Org List'!$AT$10:$AV$190,3,FALSE))="","",(VLOOKUP($E141,'Org List'!$AT$10:$AV$190,3,FALSE))),"")</f>
        <v>NHS England South East (Hampshire, Isle of Wight and Thames Valley)</v>
      </c>
      <c r="E141" s="77" t="str">
        <f t="shared" ca="1" si="3"/>
        <v>E06000044</v>
      </c>
      <c r="F141" s="79" t="str">
        <f ca="1">IF(E141="","",VLOOKUP(E141,'Org List'!$J$9:$K$640,2,0))</f>
        <v>Portsmouth</v>
      </c>
      <c r="G141" s="100">
        <f ca="1">IFERROR(IF((VLOOKUP($E141,'Adj NEA Backsheet'!$D$5:$CB$183,G$9,FALSE))="","",(VLOOKUP($E141,'Adj NEA Backsheet'!$D$5:$CB$183,G$9,FALSE))),"")</f>
        <v>2196.2411333839791</v>
      </c>
      <c r="H141" s="101">
        <f ca="1">IFERROR(IF((VLOOKUP($E141,'Adj NEA Backsheet'!$D$5:$CB$183,H$9,FALSE))="","",(VLOOKUP($E141,'Adj NEA Backsheet'!$D$5:$CB$183,H$9,FALSE))),"")</f>
        <v>2186.9014540129579</v>
      </c>
      <c r="I141" s="101">
        <f ca="1">IFERROR(IF((VLOOKUP($E141,'Adj NEA Backsheet'!$D$5:$CB$183,I$9,FALSE))="","",(VLOOKUP($E141,'Adj NEA Backsheet'!$D$5:$CB$183,I$9,FALSE))),"")</f>
        <v>2277.3939605536762</v>
      </c>
      <c r="J141" s="102">
        <f ca="1">IFERROR(IF((VLOOKUP($E141,'Adj NEA Backsheet'!$D$5:$CB$183,J$9,FALSE))="","",(VLOOKUP($E141,'Adj NEA Backsheet'!$D$5:$CB$183,J$9,FALSE))),"")</f>
        <v>2182.0950865313675</v>
      </c>
      <c r="K141" s="100">
        <f ca="1">IFERROR(IF((VLOOKUP($E141,'Adj NEA Backsheet'!$D$5:$CB$183,K$9,FALSE))="","",(VLOOKUP($E141,'Adj NEA Backsheet'!$D$5:$CB$183,K$9,FALSE))),"")</f>
        <v>2217.8279969093055</v>
      </c>
      <c r="L141" s="101">
        <f ca="1">IFERROR(IF((VLOOKUP($E141,'Adj NEA Backsheet'!$D$5:$CB$183,L$9,FALSE))="","",(VLOOKUP($E141,'Adj NEA Backsheet'!$D$5:$CB$183,L$9,FALSE))),"")</f>
        <v>2242.1420722040348</v>
      </c>
      <c r="M141" s="101">
        <f ca="1">IFERROR(IF((VLOOKUP($E141,'Adj NEA Backsheet'!$D$5:$CB$183,M$9,FALSE))="","",(VLOOKUP($E141,'Adj NEA Backsheet'!$D$5:$CB$183,M$9,FALSE))),"")</f>
        <v>2242.1420722040348</v>
      </c>
      <c r="N141" s="103">
        <f ca="1">IFERROR(IF((VLOOKUP($E141,'Adj NEA Backsheet'!$D$5:$CB$183,N$9,FALSE))="","",(VLOOKUP($E141,'Adj NEA Backsheet'!$D$5:$CB$183,N$9,FALSE))),"")</f>
        <v>2183.0011531186979</v>
      </c>
      <c r="O141" s="151">
        <f ca="1">IFERROR(IF((VLOOKUP($E141,'Adj NEA Backsheet'!$D$5:$CB$183,O$9,FALSE))="","",(VLOOKUP($E141,'Adj NEA Backsheet'!$D$5:$CB$183,O$9,FALSE))),"")</f>
        <v>2439.751106337425</v>
      </c>
      <c r="P141" s="102">
        <f ca="1">IFERROR(IF((VLOOKUP($E141,'Adj NEA Backsheet'!$D$5:$CB$183,P$9,FALSE))="","",(VLOOKUP($E141,'Adj NEA Backsheet'!$D$5:$CB$183,P$9,FALSE))),"")</f>
        <v>2352.1435519523179</v>
      </c>
      <c r="Q141" s="103">
        <f ca="1">IFERROR(IF((VLOOKUP($E141,'NEA Backsheet'!$D$5:$CB$183,Q$9,FALSE))="","",(VLOOKUP($E141,'NEA Backsheet'!$D$5:$CB$183,Q$9,FALSE))),"")</f>
        <v>2480.1849302869</v>
      </c>
      <c r="R141" s="194">
        <f ca="1">IFERROR(IF((VLOOKUP($E141,'NEA Backsheet'!$D$5:$CB$183,R$9,FALSE))="","",(VLOOKUP($E141,'NEA Backsheet'!$D$5:$CB$183,R$9,FALSE))),"")</f>
        <v>2489.1920059139165</v>
      </c>
    </row>
    <row r="142" spans="1:18" ht="15" customHeight="1" x14ac:dyDescent="0.3">
      <c r="A142" s="41">
        <v>128</v>
      </c>
      <c r="B142" s="77" t="str">
        <f ca="1">IFERROR(IF((VLOOKUP($E142,'Org List'!$AJ$10:$AL$190,3,FALSE))="","",(VLOOKUP($E142,'Org List'!$AJ$10:$AL$190,3,FALSE))),"")</f>
        <v>South East England Commissioning Region</v>
      </c>
      <c r="C142" s="78" t="str">
        <f ca="1">IFERROR(IF((VLOOKUP($E142,'Org List'!$AO$10:$AQ$190,3,FALSE))="","",(VLOOKUP($E142,'Org List'!$AO$10:$AQ$190,3,FALSE))),"")</f>
        <v>South East Region</v>
      </c>
      <c r="D142" s="93" t="str">
        <f ca="1">IFERROR(IF((VLOOKUP($E142,'Org List'!$AT$10:$AV$190,3,FALSE))="","",(VLOOKUP($E142,'Org List'!$AT$10:$AV$190,3,FALSE))),"")</f>
        <v>NHS England South East (Hampshire, Isle of Wight and Thames Valley)</v>
      </c>
      <c r="E142" s="77" t="str">
        <f t="shared" ref="E142:E173" ca="1" si="4">IF($A142&gt;$U$5-1,"",INDIRECT("'Comms by AT'!D"&amp;$A142+$U$4))</f>
        <v>E06000038</v>
      </c>
      <c r="F142" s="79" t="str">
        <f ca="1">IF(E142="","",VLOOKUP(E142,'Org List'!$J$9:$K$640,2,0))</f>
        <v>Reading</v>
      </c>
      <c r="G142" s="100">
        <f ca="1">IFERROR(IF((VLOOKUP($E142,'Adj NEA Backsheet'!$D$5:$CB$183,G$9,FALSE))="","",(VLOOKUP($E142,'Adj NEA Backsheet'!$D$5:$CB$183,G$9,FALSE))),"")</f>
        <v>2392.1215058205039</v>
      </c>
      <c r="H142" s="101">
        <f ca="1">IFERROR(IF((VLOOKUP($E142,'Adj NEA Backsheet'!$D$5:$CB$183,H$9,FALSE))="","",(VLOOKUP($E142,'Adj NEA Backsheet'!$D$5:$CB$183,H$9,FALSE))),"")</f>
        <v>2387.3063229879663</v>
      </c>
      <c r="I142" s="101">
        <f ca="1">IFERROR(IF((VLOOKUP($E142,'Adj NEA Backsheet'!$D$5:$CB$183,I$9,FALSE))="","",(VLOOKUP($E142,'Adj NEA Backsheet'!$D$5:$CB$183,I$9,FALSE))),"")</f>
        <v>2492.4161282884829</v>
      </c>
      <c r="J142" s="102">
        <f ca="1">IFERROR(IF((VLOOKUP($E142,'Adj NEA Backsheet'!$D$5:$CB$183,J$9,FALSE))="","",(VLOOKUP($E142,'Adj NEA Backsheet'!$D$5:$CB$183,J$9,FALSE))),"")</f>
        <v>2438.2216609515358</v>
      </c>
      <c r="K142" s="100">
        <f ca="1">IFERROR(IF((VLOOKUP($E142,'Adj NEA Backsheet'!$D$5:$CB$183,K$9,FALSE))="","",(VLOOKUP($E142,'Adj NEA Backsheet'!$D$5:$CB$183,K$9,FALSE))),"")</f>
        <v>2394.5373201321936</v>
      </c>
      <c r="L142" s="101">
        <f ca="1">IFERROR(IF((VLOOKUP($E142,'Adj NEA Backsheet'!$D$5:$CB$183,L$9,FALSE))="","",(VLOOKUP($E142,'Adj NEA Backsheet'!$D$5:$CB$183,L$9,FALSE))),"")</f>
        <v>2418.6593318114105</v>
      </c>
      <c r="M142" s="101">
        <f ca="1">IFERROR(IF((VLOOKUP($E142,'Adj NEA Backsheet'!$D$5:$CB$183,M$9,FALSE))="","",(VLOOKUP($E142,'Adj NEA Backsheet'!$D$5:$CB$183,M$9,FALSE))),"")</f>
        <v>2509.0529382159539</v>
      </c>
      <c r="N142" s="103">
        <f ca="1">IFERROR(IF((VLOOKUP($E142,'Adj NEA Backsheet'!$D$5:$CB$183,N$9,FALSE))="","",(VLOOKUP($E142,'Adj NEA Backsheet'!$D$5:$CB$183,N$9,FALSE))),"")</f>
        <v>2420.4665039643805</v>
      </c>
      <c r="O142" s="151">
        <f ca="1">IFERROR(IF((VLOOKUP($E142,'Adj NEA Backsheet'!$D$5:$CB$183,O$9,FALSE))="","",(VLOOKUP($E142,'Adj NEA Backsheet'!$D$5:$CB$183,O$9,FALSE))),"")</f>
        <v>2423.8292828723879</v>
      </c>
      <c r="P142" s="102">
        <f ca="1">IFERROR(IF((VLOOKUP($E142,'Adj NEA Backsheet'!$D$5:$CB$183,P$9,FALSE))="","",(VLOOKUP($E142,'Adj NEA Backsheet'!$D$5:$CB$183,P$9,FALSE))),"")</f>
        <v>2407.103279729607</v>
      </c>
      <c r="Q142" s="103">
        <f ca="1">IFERROR(IF((VLOOKUP($E142,'NEA Backsheet'!$D$5:$CB$183,Q$9,FALSE))="","",(VLOOKUP($E142,'NEA Backsheet'!$D$5:$CB$183,Q$9,FALSE))),"")</f>
        <v>2586.0972684017615</v>
      </c>
      <c r="R142" s="194">
        <f ca="1">IFERROR(IF((VLOOKUP($E142,'NEA Backsheet'!$D$5:$CB$183,R$9,FALSE))="","",(VLOOKUP($E142,'NEA Backsheet'!$D$5:$CB$183,R$9,FALSE))),"")</f>
        <v>2620.8796716450847</v>
      </c>
    </row>
    <row r="143" spans="1:18" ht="15" customHeight="1" x14ac:dyDescent="0.3">
      <c r="A143" s="41">
        <v>129</v>
      </c>
      <c r="B143" s="77" t="str">
        <f ca="1">IFERROR(IF((VLOOKUP($E143,'Org List'!$AJ$10:$AL$190,3,FALSE))="","",(VLOOKUP($E143,'Org List'!$AJ$10:$AL$190,3,FALSE))),"")</f>
        <v>London Commissioning Region</v>
      </c>
      <c r="C143" s="78" t="str">
        <f ca="1">IFERROR(IF((VLOOKUP($E143,'Org List'!$AO$10:$AQ$190,3,FALSE))="","",(VLOOKUP($E143,'Org List'!$AO$10:$AQ$190,3,FALSE))),"")</f>
        <v>London Region</v>
      </c>
      <c r="D143" s="93" t="str">
        <f ca="1">IFERROR(IF((VLOOKUP($E143,'Org List'!$AT$10:$AV$190,3,FALSE))="","",(VLOOKUP($E143,'Org List'!$AT$10:$AV$190,3,FALSE))),"")</f>
        <v>NHS England London</v>
      </c>
      <c r="E143" s="77" t="str">
        <f t="shared" ca="1" si="4"/>
        <v>E09000026</v>
      </c>
      <c r="F143" s="79" t="str">
        <f ca="1">IF(E143="","",VLOOKUP(E143,'Org List'!$J$9:$K$640,2,0))</f>
        <v>Redbridge</v>
      </c>
      <c r="G143" s="100">
        <f ca="1">IFERROR(IF((VLOOKUP($E143,'Adj NEA Backsheet'!$D$5:$CB$183,G$9,FALSE))="","",(VLOOKUP($E143,'Adj NEA Backsheet'!$D$5:$CB$183,G$9,FALSE))),"")</f>
        <v>2088.5815828471086</v>
      </c>
      <c r="H143" s="101">
        <f ca="1">IFERROR(IF((VLOOKUP($E143,'Adj NEA Backsheet'!$D$5:$CB$183,H$9,FALSE))="","",(VLOOKUP($E143,'Adj NEA Backsheet'!$D$5:$CB$183,H$9,FALSE))),"")</f>
        <v>2148.7272678102627</v>
      </c>
      <c r="I143" s="101">
        <f ca="1">IFERROR(IF((VLOOKUP($E143,'Adj NEA Backsheet'!$D$5:$CB$183,I$9,FALSE))="","",(VLOOKUP($E143,'Adj NEA Backsheet'!$D$5:$CB$183,I$9,FALSE))),"")</f>
        <v>2253.1084110996189</v>
      </c>
      <c r="J143" s="102">
        <f ca="1">IFERROR(IF((VLOOKUP($E143,'Adj NEA Backsheet'!$D$5:$CB$183,J$9,FALSE))="","",(VLOOKUP($E143,'Adj NEA Backsheet'!$D$5:$CB$183,J$9,FALSE))),"")</f>
        <v>2222.9743495237585</v>
      </c>
      <c r="K143" s="100">
        <f ca="1">IFERROR(IF((VLOOKUP($E143,'Adj NEA Backsheet'!$D$5:$CB$183,K$9,FALSE))="","",(VLOOKUP($E143,'Adj NEA Backsheet'!$D$5:$CB$183,K$9,FALSE))),"")</f>
        <v>2179.6296949236166</v>
      </c>
      <c r="L143" s="101">
        <f ca="1">IFERROR(IF((VLOOKUP($E143,'Adj NEA Backsheet'!$D$5:$CB$183,L$9,FALSE))="","",(VLOOKUP($E143,'Adj NEA Backsheet'!$D$5:$CB$183,L$9,FALSE))),"")</f>
        <v>2203.8660894825125</v>
      </c>
      <c r="M143" s="101">
        <f ca="1">IFERROR(IF((VLOOKUP($E143,'Adj NEA Backsheet'!$D$5:$CB$183,M$9,FALSE))="","",(VLOOKUP($E143,'Adj NEA Backsheet'!$D$5:$CB$183,M$9,FALSE))),"")</f>
        <v>2209.034018293904</v>
      </c>
      <c r="N143" s="103">
        <f ca="1">IFERROR(IF((VLOOKUP($E143,'Adj NEA Backsheet'!$D$5:$CB$183,N$9,FALSE))="","",(VLOOKUP($E143,'Adj NEA Backsheet'!$D$5:$CB$183,N$9,FALSE))),"")</f>
        <v>2136.9862600602178</v>
      </c>
      <c r="O143" s="151">
        <f ca="1">IFERROR(IF((VLOOKUP($E143,'Adj NEA Backsheet'!$D$5:$CB$183,O$9,FALSE))="","",(VLOOKUP($E143,'Adj NEA Backsheet'!$D$5:$CB$183,O$9,FALSE))),"")</f>
        <v>2287.6405328674477</v>
      </c>
      <c r="P143" s="102">
        <f ca="1">IFERROR(IF((VLOOKUP($E143,'Adj NEA Backsheet'!$D$5:$CB$183,P$9,FALSE))="","",(VLOOKUP($E143,'Adj NEA Backsheet'!$D$5:$CB$183,P$9,FALSE))),"")</f>
        <v>2206.2373034556804</v>
      </c>
      <c r="Q143" s="103">
        <f ca="1">IFERROR(IF((VLOOKUP($E143,'NEA Backsheet'!$D$5:$CB$183,Q$9,FALSE))="","",(VLOOKUP($E143,'NEA Backsheet'!$D$5:$CB$183,Q$9,FALSE))),"")</f>
        <v>2331.7640908812236</v>
      </c>
      <c r="R143" s="194">
        <f ca="1">IFERROR(IF((VLOOKUP($E143,'NEA Backsheet'!$D$5:$CB$183,R$9,FALSE))="","",(VLOOKUP($E143,'NEA Backsheet'!$D$5:$CB$183,R$9,FALSE))),"")</f>
        <v>2233.5870481956908</v>
      </c>
    </row>
    <row r="144" spans="1:18" ht="15" customHeight="1" x14ac:dyDescent="0.3">
      <c r="A144" s="41">
        <v>130</v>
      </c>
      <c r="B144" s="77" t="str">
        <f ca="1">IFERROR(IF((VLOOKUP($E144,'Org List'!$AJ$10:$AL$190,3,FALSE))="","",(VLOOKUP($E144,'Org List'!$AJ$10:$AL$190,3,FALSE))),"")</f>
        <v>North East and Yorkshire Commissioning Region</v>
      </c>
      <c r="C144" s="78" t="str">
        <f ca="1">IFERROR(IF((VLOOKUP($E144,'Org List'!$AO$10:$AQ$190,3,FALSE))="","",(VLOOKUP($E144,'Org List'!$AO$10:$AQ$190,3,FALSE))),"")</f>
        <v>North East Region</v>
      </c>
      <c r="D144" s="93" t="str">
        <f ca="1">IFERROR(IF((VLOOKUP($E144,'Org List'!$AT$10:$AV$190,3,FALSE))="","",(VLOOKUP($E144,'Org List'!$AT$10:$AV$190,3,FALSE))),"")</f>
        <v>NHS England North East and Yorkshire (Cumbria And North East)</v>
      </c>
      <c r="E144" s="77" t="str">
        <f t="shared" ca="1" si="4"/>
        <v>E06000003</v>
      </c>
      <c r="F144" s="79" t="str">
        <f ca="1">IF(E144="","",VLOOKUP(E144,'Org List'!$J$9:$K$640,2,0))</f>
        <v>Redcar and Cleveland</v>
      </c>
      <c r="G144" s="100">
        <f ca="1">IFERROR(IF((VLOOKUP($E144,'Adj NEA Backsheet'!$D$5:$CB$183,G$9,FALSE))="","",(VLOOKUP($E144,'Adj NEA Backsheet'!$D$5:$CB$183,G$9,FALSE))),"")</f>
        <v>3000.9973268739477</v>
      </c>
      <c r="H144" s="101">
        <f ca="1">IFERROR(IF((VLOOKUP($E144,'Adj NEA Backsheet'!$D$5:$CB$183,H$9,FALSE))="","",(VLOOKUP($E144,'Adj NEA Backsheet'!$D$5:$CB$183,H$9,FALSE))),"")</f>
        <v>3068.5734700585481</v>
      </c>
      <c r="I144" s="101">
        <f ca="1">IFERROR(IF((VLOOKUP($E144,'Adj NEA Backsheet'!$D$5:$CB$183,I$9,FALSE))="","",(VLOOKUP($E144,'Adj NEA Backsheet'!$D$5:$CB$183,I$9,FALSE))),"")</f>
        <v>3275.9066024776157</v>
      </c>
      <c r="J144" s="102">
        <f ca="1">IFERROR(IF((VLOOKUP($E144,'Adj NEA Backsheet'!$D$5:$CB$183,J$9,FALSE))="","",(VLOOKUP($E144,'Adj NEA Backsheet'!$D$5:$CB$183,J$9,FALSE))),"")</f>
        <v>3242.8722332905782</v>
      </c>
      <c r="K144" s="100">
        <f ca="1">IFERROR(IF((VLOOKUP($E144,'Adj NEA Backsheet'!$D$5:$CB$183,K$9,FALSE))="","",(VLOOKUP($E144,'Adj NEA Backsheet'!$D$5:$CB$183,K$9,FALSE))),"")</f>
        <v>3193.9397652201019</v>
      </c>
      <c r="L144" s="101">
        <f ca="1">IFERROR(IF((VLOOKUP($E144,'Adj NEA Backsheet'!$D$5:$CB$183,L$9,FALSE))="","",(VLOOKUP($E144,'Adj NEA Backsheet'!$D$5:$CB$183,L$9,FALSE))),"")</f>
        <v>3134.4471024230902</v>
      </c>
      <c r="M144" s="101">
        <f ca="1">IFERROR(IF((VLOOKUP($E144,'Adj NEA Backsheet'!$D$5:$CB$183,M$9,FALSE))="","",(VLOOKUP($E144,'Adj NEA Backsheet'!$D$5:$CB$183,M$9,FALSE))),"")</f>
        <v>3233.9658656130205</v>
      </c>
      <c r="N144" s="103">
        <f ca="1">IFERROR(IF((VLOOKUP($E144,'Adj NEA Backsheet'!$D$5:$CB$183,N$9,FALSE))="","",(VLOOKUP($E144,'Adj NEA Backsheet'!$D$5:$CB$183,N$9,FALSE))),"")</f>
        <v>3183.5267700217987</v>
      </c>
      <c r="O144" s="151">
        <f ca="1">IFERROR(IF((VLOOKUP($E144,'Adj NEA Backsheet'!$D$5:$CB$183,O$9,FALSE))="","",(VLOOKUP($E144,'Adj NEA Backsheet'!$D$5:$CB$183,O$9,FALSE))),"")</f>
        <v>3259.6374027173761</v>
      </c>
      <c r="P144" s="102">
        <f ca="1">IFERROR(IF((VLOOKUP($E144,'Adj NEA Backsheet'!$D$5:$CB$183,P$9,FALSE))="","",(VLOOKUP($E144,'Adj NEA Backsheet'!$D$5:$CB$183,P$9,FALSE))),"")</f>
        <v>3232.0226232495675</v>
      </c>
      <c r="Q144" s="103">
        <f ca="1">IFERROR(IF((VLOOKUP($E144,'NEA Backsheet'!$D$5:$CB$183,Q$9,FALSE))="","",(VLOOKUP($E144,'NEA Backsheet'!$D$5:$CB$183,Q$9,FALSE))),"")</f>
        <v>3426.2725770415841</v>
      </c>
      <c r="R144" s="194">
        <f ca="1">IFERROR(IF((VLOOKUP($E144,'NEA Backsheet'!$D$5:$CB$183,R$9,FALSE))="","",(VLOOKUP($E144,'NEA Backsheet'!$D$5:$CB$183,R$9,FALSE))),"")</f>
        <v>3499.5794809160584</v>
      </c>
    </row>
    <row r="145" spans="1:18" ht="15" customHeight="1" x14ac:dyDescent="0.3">
      <c r="A145" s="41">
        <v>131</v>
      </c>
      <c r="B145" s="77" t="str">
        <f ca="1">IFERROR(IF((VLOOKUP($E145,'Org List'!$AJ$10:$AL$190,3,FALSE))="","",(VLOOKUP($E145,'Org List'!$AJ$10:$AL$190,3,FALSE))),"")</f>
        <v>London Commissioning Region</v>
      </c>
      <c r="C145" s="78" t="str">
        <f ca="1">IFERROR(IF((VLOOKUP($E145,'Org List'!$AO$10:$AQ$190,3,FALSE))="","",(VLOOKUP($E145,'Org List'!$AO$10:$AQ$190,3,FALSE))),"")</f>
        <v>London Region</v>
      </c>
      <c r="D145" s="93" t="str">
        <f ca="1">IFERROR(IF((VLOOKUP($E145,'Org List'!$AT$10:$AV$190,3,FALSE))="","",(VLOOKUP($E145,'Org List'!$AT$10:$AV$190,3,FALSE))),"")</f>
        <v>NHS England London</v>
      </c>
      <c r="E145" s="77" t="str">
        <f t="shared" ca="1" si="4"/>
        <v>E09000027</v>
      </c>
      <c r="F145" s="79" t="str">
        <f ca="1">IF(E145="","",VLOOKUP(E145,'Org List'!$J$9:$K$640,2,0))</f>
        <v>Richmond upon Thames</v>
      </c>
      <c r="G145" s="100">
        <f ca="1">IFERROR(IF((VLOOKUP($E145,'Adj NEA Backsheet'!$D$5:$CB$183,G$9,FALSE))="","",(VLOOKUP($E145,'Adj NEA Backsheet'!$D$5:$CB$183,G$9,FALSE))),"")</f>
        <v>2331.2417741808581</v>
      </c>
      <c r="H145" s="101">
        <f ca="1">IFERROR(IF((VLOOKUP($E145,'Adj NEA Backsheet'!$D$5:$CB$183,H$9,FALSE))="","",(VLOOKUP($E145,'Adj NEA Backsheet'!$D$5:$CB$183,H$9,FALSE))),"")</f>
        <v>2307.6057820366232</v>
      </c>
      <c r="I145" s="101">
        <f ca="1">IFERROR(IF((VLOOKUP($E145,'Adj NEA Backsheet'!$D$5:$CB$183,I$9,FALSE))="","",(VLOOKUP($E145,'Adj NEA Backsheet'!$D$5:$CB$183,I$9,FALSE))),"")</f>
        <v>2386.0937319258987</v>
      </c>
      <c r="J145" s="102">
        <f ca="1">IFERROR(IF((VLOOKUP($E145,'Adj NEA Backsheet'!$D$5:$CB$183,J$9,FALSE))="","",(VLOOKUP($E145,'Adj NEA Backsheet'!$D$5:$CB$183,J$9,FALSE))),"")</f>
        <v>2298.8692080403944</v>
      </c>
      <c r="K145" s="100">
        <f ca="1">IFERROR(IF((VLOOKUP($E145,'Adj NEA Backsheet'!$D$5:$CB$183,K$9,FALSE))="","",(VLOOKUP($E145,'Adj NEA Backsheet'!$D$5:$CB$183,K$9,FALSE))),"")</f>
        <v>2375.0093041798932</v>
      </c>
      <c r="L145" s="101">
        <f ca="1">IFERROR(IF((VLOOKUP($E145,'Adj NEA Backsheet'!$D$5:$CB$183,L$9,FALSE))="","",(VLOOKUP($E145,'Adj NEA Backsheet'!$D$5:$CB$183,L$9,FALSE))),"")</f>
        <v>2393.2062305384252</v>
      </c>
      <c r="M145" s="101">
        <f ca="1">IFERROR(IF((VLOOKUP($E145,'Adj NEA Backsheet'!$D$5:$CB$183,M$9,FALSE))="","",(VLOOKUP($E145,'Adj NEA Backsheet'!$D$5:$CB$183,M$9,FALSE))),"")</f>
        <v>2408.2526642205398</v>
      </c>
      <c r="N145" s="103">
        <f ca="1">IFERROR(IF((VLOOKUP($E145,'Adj NEA Backsheet'!$D$5:$CB$183,N$9,FALSE))="","",(VLOOKUP($E145,'Adj NEA Backsheet'!$D$5:$CB$183,N$9,FALSE))),"")</f>
        <v>2334.2914755042675</v>
      </c>
      <c r="O145" s="151">
        <f ca="1">IFERROR(IF((VLOOKUP($E145,'Adj NEA Backsheet'!$D$5:$CB$183,O$9,FALSE))="","",(VLOOKUP($E145,'Adj NEA Backsheet'!$D$5:$CB$183,O$9,FALSE))),"")</f>
        <v>2349.0778634984904</v>
      </c>
      <c r="P145" s="102">
        <f ca="1">IFERROR(IF((VLOOKUP($E145,'Adj NEA Backsheet'!$D$5:$CB$183,P$9,FALSE))="","",(VLOOKUP($E145,'Adj NEA Backsheet'!$D$5:$CB$183,P$9,FALSE))),"")</f>
        <v>2371.5761329767834</v>
      </c>
      <c r="Q145" s="103">
        <f ca="1">IFERROR(IF((VLOOKUP($E145,'NEA Backsheet'!$D$5:$CB$183,Q$9,FALSE))="","",(VLOOKUP($E145,'NEA Backsheet'!$D$5:$CB$183,Q$9,FALSE))),"")</f>
        <v>2476.2179759277524</v>
      </c>
      <c r="R145" s="194">
        <f ca="1">IFERROR(IF((VLOOKUP($E145,'NEA Backsheet'!$D$5:$CB$183,R$9,FALSE))="","",(VLOOKUP($E145,'NEA Backsheet'!$D$5:$CB$183,R$9,FALSE))),"")</f>
        <v>2456.986505387008</v>
      </c>
    </row>
    <row r="146" spans="1:18" ht="15" customHeight="1" x14ac:dyDescent="0.3">
      <c r="A146" s="41">
        <v>132</v>
      </c>
      <c r="B146" s="77" t="str">
        <f ca="1">IFERROR(IF((VLOOKUP($E146,'Org List'!$AJ$10:$AL$190,3,FALSE))="","",(VLOOKUP($E146,'Org List'!$AJ$10:$AL$190,3,FALSE))),"")</f>
        <v>North West Commissioning Region</v>
      </c>
      <c r="C146" s="78" t="str">
        <f ca="1">IFERROR(IF((VLOOKUP($E146,'Org List'!$AO$10:$AQ$190,3,FALSE))="","",(VLOOKUP($E146,'Org List'!$AO$10:$AQ$190,3,FALSE))),"")</f>
        <v>North West Region</v>
      </c>
      <c r="D146" s="93" t="str">
        <f ca="1">IFERROR(IF((VLOOKUP($E146,'Org List'!$AT$10:$AV$190,3,FALSE))="","",(VLOOKUP($E146,'Org List'!$AT$10:$AV$190,3,FALSE))),"")</f>
        <v>NHS England North West (Greater Manchester)</v>
      </c>
      <c r="E146" s="77" t="str">
        <f t="shared" ca="1" si="4"/>
        <v>E08000005</v>
      </c>
      <c r="F146" s="79" t="str">
        <f ca="1">IF(E146="","",VLOOKUP(E146,'Org List'!$J$9:$K$640,2,0))</f>
        <v>Rochdale</v>
      </c>
      <c r="G146" s="100">
        <f ca="1">IFERROR(IF((VLOOKUP($E146,'Adj NEA Backsheet'!$D$5:$CB$183,G$9,FALSE))="","",(VLOOKUP($E146,'Adj NEA Backsheet'!$D$5:$CB$183,G$9,FALSE))),"")</f>
        <v>3228.5599563331225</v>
      </c>
      <c r="H146" s="101">
        <f ca="1">IFERROR(IF((VLOOKUP($E146,'Adj NEA Backsheet'!$D$5:$CB$183,H$9,FALSE))="","",(VLOOKUP($E146,'Adj NEA Backsheet'!$D$5:$CB$183,H$9,FALSE))),"")</f>
        <v>3345.8264023696283</v>
      </c>
      <c r="I146" s="101">
        <f ca="1">IFERROR(IF((VLOOKUP($E146,'Adj NEA Backsheet'!$D$5:$CB$183,I$9,FALSE))="","",(VLOOKUP($E146,'Adj NEA Backsheet'!$D$5:$CB$183,I$9,FALSE))),"")</f>
        <v>3626.8758131027853</v>
      </c>
      <c r="J146" s="102">
        <f ca="1">IFERROR(IF((VLOOKUP($E146,'Adj NEA Backsheet'!$D$5:$CB$183,J$9,FALSE))="","",(VLOOKUP($E146,'Adj NEA Backsheet'!$D$5:$CB$183,J$9,FALSE))),"")</f>
        <v>3471.8854527190665</v>
      </c>
      <c r="K146" s="100">
        <f ca="1">IFERROR(IF((VLOOKUP($E146,'Adj NEA Backsheet'!$D$5:$CB$183,K$9,FALSE))="","",(VLOOKUP($E146,'Adj NEA Backsheet'!$D$5:$CB$183,K$9,FALSE))),"")</f>
        <v>3560.0567449386099</v>
      </c>
      <c r="L146" s="101">
        <f ca="1">IFERROR(IF((VLOOKUP($E146,'Adj NEA Backsheet'!$D$5:$CB$183,L$9,FALSE))="","",(VLOOKUP($E146,'Adj NEA Backsheet'!$D$5:$CB$183,L$9,FALSE))),"")</f>
        <v>3396.0533492269892</v>
      </c>
      <c r="M146" s="101">
        <f ca="1">IFERROR(IF((VLOOKUP($E146,'Adj NEA Backsheet'!$D$5:$CB$183,M$9,FALSE))="","",(VLOOKUP($E146,'Adj NEA Backsheet'!$D$5:$CB$183,M$9,FALSE))),"")</f>
        <v>3319.4085265305248</v>
      </c>
      <c r="N146" s="103">
        <f ca="1">IFERROR(IF((VLOOKUP($E146,'Adj NEA Backsheet'!$D$5:$CB$183,N$9,FALSE))="","",(VLOOKUP($E146,'Adj NEA Backsheet'!$D$5:$CB$183,N$9,FALSE))),"")</f>
        <v>3112.157817068261</v>
      </c>
      <c r="O146" s="151">
        <f ca="1">IFERROR(IF((VLOOKUP($E146,'Adj NEA Backsheet'!$D$5:$CB$183,O$9,FALSE))="","",(VLOOKUP($E146,'Adj NEA Backsheet'!$D$5:$CB$183,O$9,FALSE))),"")</f>
        <v>3517.8688697303437</v>
      </c>
      <c r="P146" s="102">
        <f ca="1">IFERROR(IF((VLOOKUP($E146,'Adj NEA Backsheet'!$D$5:$CB$183,P$9,FALSE))="","",(VLOOKUP($E146,'Adj NEA Backsheet'!$D$5:$CB$183,P$9,FALSE))),"")</f>
        <v>3385.1884598998827</v>
      </c>
      <c r="Q146" s="103">
        <f ca="1">IFERROR(IF((VLOOKUP($E146,'NEA Backsheet'!$D$5:$CB$183,Q$9,FALSE))="","",(VLOOKUP($E146,'NEA Backsheet'!$D$5:$CB$183,Q$9,FALSE))),"")</f>
        <v>3691.5217961087747</v>
      </c>
      <c r="R146" s="194">
        <f ca="1">IFERROR(IF((VLOOKUP($E146,'NEA Backsheet'!$D$5:$CB$183,R$9,FALSE))="","",(VLOOKUP($E146,'NEA Backsheet'!$D$5:$CB$183,R$9,FALSE))),"")</f>
        <v>3709.6025612459798</v>
      </c>
    </row>
    <row r="147" spans="1:18" ht="15" customHeight="1" x14ac:dyDescent="0.3">
      <c r="A147" s="41">
        <v>133</v>
      </c>
      <c r="B147" s="77" t="str">
        <f ca="1">IFERROR(IF((VLOOKUP($E147,'Org List'!$AJ$10:$AL$190,3,FALSE))="","",(VLOOKUP($E147,'Org List'!$AJ$10:$AL$190,3,FALSE))),"")</f>
        <v>North East and Yorkshire Commissioning Region</v>
      </c>
      <c r="C147" s="78" t="str">
        <f ca="1">IFERROR(IF((VLOOKUP($E147,'Org List'!$AO$10:$AQ$190,3,FALSE))="","",(VLOOKUP($E147,'Org List'!$AO$10:$AQ$190,3,FALSE))),"")</f>
        <v>Yorkshire and The Humber Region</v>
      </c>
      <c r="D147" s="93" t="str">
        <f ca="1">IFERROR(IF((VLOOKUP($E147,'Org List'!$AT$10:$AV$190,3,FALSE))="","",(VLOOKUP($E147,'Org List'!$AT$10:$AV$190,3,FALSE))),"")</f>
        <v>NHS England North East and Yokrshire (Yorkshire And Humber)</v>
      </c>
      <c r="E147" s="77" t="str">
        <f t="shared" ca="1" si="4"/>
        <v>E08000018</v>
      </c>
      <c r="F147" s="79" t="str">
        <f ca="1">IF(E147="","",VLOOKUP(E147,'Org List'!$J$9:$K$640,2,0))</f>
        <v>Rotherham</v>
      </c>
      <c r="G147" s="100">
        <f ca="1">IFERROR(IF((VLOOKUP($E147,'Adj NEA Backsheet'!$D$5:$CB$183,G$9,FALSE))="","",(VLOOKUP($E147,'Adj NEA Backsheet'!$D$5:$CB$183,G$9,FALSE))),"")</f>
        <v>2766.9571613272333</v>
      </c>
      <c r="H147" s="101">
        <f ca="1">IFERROR(IF((VLOOKUP($E147,'Adj NEA Backsheet'!$D$5:$CB$183,H$9,FALSE))="","",(VLOOKUP($E147,'Adj NEA Backsheet'!$D$5:$CB$183,H$9,FALSE))),"")</f>
        <v>2708.8111120805652</v>
      </c>
      <c r="I147" s="101">
        <f ca="1">IFERROR(IF((VLOOKUP($E147,'Adj NEA Backsheet'!$D$5:$CB$183,I$9,FALSE))="","",(VLOOKUP($E147,'Adj NEA Backsheet'!$D$5:$CB$183,I$9,FALSE))),"")</f>
        <v>2652.8477120056396</v>
      </c>
      <c r="J147" s="102">
        <f ca="1">IFERROR(IF((VLOOKUP($E147,'Adj NEA Backsheet'!$D$5:$CB$183,J$9,FALSE))="","",(VLOOKUP($E147,'Adj NEA Backsheet'!$D$5:$CB$183,J$9,FALSE))),"")</f>
        <v>2782.3376766010788</v>
      </c>
      <c r="K147" s="100">
        <f ca="1">IFERROR(IF((VLOOKUP($E147,'Adj NEA Backsheet'!$D$5:$CB$183,K$9,FALSE))="","",(VLOOKUP($E147,'Adj NEA Backsheet'!$D$5:$CB$183,K$9,FALSE))),"")</f>
        <v>3721.8059288130426</v>
      </c>
      <c r="L147" s="101">
        <f ca="1">IFERROR(IF((VLOOKUP($E147,'Adj NEA Backsheet'!$D$5:$CB$183,L$9,FALSE))="","",(VLOOKUP($E147,'Adj NEA Backsheet'!$D$5:$CB$183,L$9,FALSE))),"")</f>
        <v>3726.0862604526214</v>
      </c>
      <c r="M147" s="101">
        <f ca="1">IFERROR(IF((VLOOKUP($E147,'Adj NEA Backsheet'!$D$5:$CB$183,M$9,FALSE))="","",(VLOOKUP($E147,'Adj NEA Backsheet'!$D$5:$CB$183,M$9,FALSE))),"")</f>
        <v>3521.7393130544319</v>
      </c>
      <c r="N147" s="103">
        <f ca="1">IFERROR(IF((VLOOKUP($E147,'Adj NEA Backsheet'!$D$5:$CB$183,N$9,FALSE))="","",(VLOOKUP($E147,'Adj NEA Backsheet'!$D$5:$CB$183,N$9,FALSE))),"")</f>
        <v>3506.1088403924086</v>
      </c>
      <c r="O147" s="151">
        <f ca="1">IFERROR(IF((VLOOKUP($E147,'Adj NEA Backsheet'!$D$5:$CB$183,O$9,FALSE))="","",(VLOOKUP($E147,'Adj NEA Backsheet'!$D$5:$CB$183,O$9,FALSE))),"")</f>
        <v>2770.5808943114753</v>
      </c>
      <c r="P147" s="102">
        <f ca="1">IFERROR(IF((VLOOKUP($E147,'Adj NEA Backsheet'!$D$5:$CB$183,P$9,FALSE))="","",(VLOOKUP($E147,'Adj NEA Backsheet'!$D$5:$CB$183,P$9,FALSE))),"")</f>
        <v>2739.232926910287</v>
      </c>
      <c r="Q147" s="103">
        <f ca="1">IFERROR(IF((VLOOKUP($E147,'NEA Backsheet'!$D$5:$CB$183,Q$9,FALSE))="","",(VLOOKUP($E147,'NEA Backsheet'!$D$5:$CB$183,Q$9,FALSE))),"")</f>
        <v>2851.7610809352086</v>
      </c>
      <c r="R147" s="194">
        <f ca="1">IFERROR(IF((VLOOKUP($E147,'NEA Backsheet'!$D$5:$CB$183,R$9,FALSE))="","",(VLOOKUP($E147,'NEA Backsheet'!$D$5:$CB$183,R$9,FALSE))),"")</f>
        <v>2896.1248392788625</v>
      </c>
    </row>
    <row r="148" spans="1:18" ht="15" customHeight="1" x14ac:dyDescent="0.3">
      <c r="A148" s="41">
        <v>134</v>
      </c>
      <c r="B148" s="77" t="str">
        <f ca="1">IFERROR(IF((VLOOKUP($E148,'Org List'!$AJ$10:$AL$190,3,FALSE))="","",(VLOOKUP($E148,'Org List'!$AJ$10:$AL$190,3,FALSE))),"")</f>
        <v>Midlands Commissioning Region</v>
      </c>
      <c r="C148" s="78" t="str">
        <f ca="1">IFERROR(IF((VLOOKUP($E148,'Org List'!$AO$10:$AQ$190,3,FALSE))="","",(VLOOKUP($E148,'Org List'!$AO$10:$AQ$190,3,FALSE))),"")</f>
        <v>East Midlands Region</v>
      </c>
      <c r="D148" s="93" t="str">
        <f ca="1">IFERROR(IF((VLOOKUP($E148,'Org List'!$AT$10:$AV$190,3,FALSE))="","",(VLOOKUP($E148,'Org List'!$AT$10:$AV$190,3,FALSE))),"")</f>
        <v>NHS England Midlands (Central Midlands)</v>
      </c>
      <c r="E148" s="77" t="str">
        <f t="shared" ca="1" si="4"/>
        <v>E06000017</v>
      </c>
      <c r="F148" s="79" t="str">
        <f ca="1">IF(E148="","",VLOOKUP(E148,'Org List'!$J$9:$K$640,2,0))</f>
        <v>Rutland</v>
      </c>
      <c r="G148" s="100">
        <f ca="1">IFERROR(IF((VLOOKUP($E148,'Adj NEA Backsheet'!$D$5:$CB$183,G$9,FALSE))="","",(VLOOKUP($E148,'Adj NEA Backsheet'!$D$5:$CB$183,G$9,FALSE))),"")</f>
        <v>2281.809970430807</v>
      </c>
      <c r="H148" s="101">
        <f ca="1">IFERROR(IF((VLOOKUP($E148,'Adj NEA Backsheet'!$D$5:$CB$183,H$9,FALSE))="","",(VLOOKUP($E148,'Adj NEA Backsheet'!$D$5:$CB$183,H$9,FALSE))),"")</f>
        <v>2332.8200000907427</v>
      </c>
      <c r="I148" s="101">
        <f ca="1">IFERROR(IF((VLOOKUP($E148,'Adj NEA Backsheet'!$D$5:$CB$183,I$9,FALSE))="","",(VLOOKUP($E148,'Adj NEA Backsheet'!$D$5:$CB$183,I$9,FALSE))),"")</f>
        <v>2422.0812674129152</v>
      </c>
      <c r="J148" s="102">
        <f ca="1">IFERROR(IF((VLOOKUP($E148,'Adj NEA Backsheet'!$D$5:$CB$183,J$9,FALSE))="","",(VLOOKUP($E148,'Adj NEA Backsheet'!$D$5:$CB$183,J$9,FALSE))),"")</f>
        <v>2474.3310317369214</v>
      </c>
      <c r="K148" s="100">
        <f ca="1">IFERROR(IF((VLOOKUP($E148,'Adj NEA Backsheet'!$D$5:$CB$183,K$9,FALSE))="","",(VLOOKUP($E148,'Adj NEA Backsheet'!$D$5:$CB$183,K$9,FALSE))),"")</f>
        <v>2407.0942580291548</v>
      </c>
      <c r="L148" s="101">
        <f ca="1">IFERROR(IF((VLOOKUP($E148,'Adj NEA Backsheet'!$D$5:$CB$183,L$9,FALSE))="","",(VLOOKUP($E148,'Adj NEA Backsheet'!$D$5:$CB$183,L$9,FALSE))),"")</f>
        <v>2383.6926447626106</v>
      </c>
      <c r="M148" s="101">
        <f ca="1">IFERROR(IF((VLOOKUP($E148,'Adj NEA Backsheet'!$D$5:$CB$183,M$9,FALSE))="","",(VLOOKUP($E148,'Adj NEA Backsheet'!$D$5:$CB$183,M$9,FALSE))),"")</f>
        <v>2450.7594643122416</v>
      </c>
      <c r="N148" s="103">
        <f ca="1">IFERROR(IF((VLOOKUP($E148,'Adj NEA Backsheet'!$D$5:$CB$183,N$9,FALSE))="","",(VLOOKUP($E148,'Adj NEA Backsheet'!$D$5:$CB$183,N$9,FALSE))),"")</f>
        <v>2429.879029369642</v>
      </c>
      <c r="O148" s="151">
        <f ca="1">IFERROR(IF((VLOOKUP($E148,'Adj NEA Backsheet'!$D$5:$CB$183,O$9,FALSE))="","",(VLOOKUP($E148,'Adj NEA Backsheet'!$D$5:$CB$183,O$9,FALSE))),"")</f>
        <v>2411.5796444380599</v>
      </c>
      <c r="P148" s="102">
        <f ca="1">IFERROR(IF((VLOOKUP($E148,'Adj NEA Backsheet'!$D$5:$CB$183,P$9,FALSE))="","",(VLOOKUP($E148,'Adj NEA Backsheet'!$D$5:$CB$183,P$9,FALSE))),"")</f>
        <v>2323.2294767511653</v>
      </c>
      <c r="Q148" s="103">
        <f ca="1">IFERROR(IF((VLOOKUP($E148,'NEA Backsheet'!$D$5:$CB$183,Q$9,FALSE))="","",(VLOOKUP($E148,'NEA Backsheet'!$D$5:$CB$183,Q$9,FALSE))),"")</f>
        <v>2450.1946708070623</v>
      </c>
      <c r="R148" s="194">
        <f ca="1">IFERROR(IF((VLOOKUP($E148,'NEA Backsheet'!$D$5:$CB$183,R$9,FALSE))="","",(VLOOKUP($E148,'NEA Backsheet'!$D$5:$CB$183,R$9,FALSE))),"")</f>
        <v>2413.6952657523598</v>
      </c>
    </row>
    <row r="149" spans="1:18" ht="15" customHeight="1" x14ac:dyDescent="0.3">
      <c r="A149" s="41">
        <v>135</v>
      </c>
      <c r="B149" s="77" t="str">
        <f ca="1">IFERROR(IF((VLOOKUP($E149,'Org List'!$AJ$10:$AL$190,3,FALSE))="","",(VLOOKUP($E149,'Org List'!$AJ$10:$AL$190,3,FALSE))),"")</f>
        <v>North West Commissioning Region</v>
      </c>
      <c r="C149" s="78" t="str">
        <f ca="1">IFERROR(IF((VLOOKUP($E149,'Org List'!$AO$10:$AQ$190,3,FALSE))="","",(VLOOKUP($E149,'Org List'!$AO$10:$AQ$190,3,FALSE))),"")</f>
        <v>North West Region</v>
      </c>
      <c r="D149" s="93" t="str">
        <f ca="1">IFERROR(IF((VLOOKUP($E149,'Org List'!$AT$10:$AV$190,3,FALSE))="","",(VLOOKUP($E149,'Org List'!$AT$10:$AV$190,3,FALSE))),"")</f>
        <v>NHS England North West (Greater Manchester)</v>
      </c>
      <c r="E149" s="77" t="str">
        <f t="shared" ca="1" si="4"/>
        <v>E08000006</v>
      </c>
      <c r="F149" s="79" t="str">
        <f ca="1">IF(E149="","",VLOOKUP(E149,'Org List'!$J$9:$K$640,2,0))</f>
        <v>Salford</v>
      </c>
      <c r="G149" s="100">
        <f ca="1">IFERROR(IF((VLOOKUP($E149,'Adj NEA Backsheet'!$D$5:$CB$183,G$9,FALSE))="","",(VLOOKUP($E149,'Adj NEA Backsheet'!$D$5:$CB$183,G$9,FALSE))),"")</f>
        <v>3233.8187963520322</v>
      </c>
      <c r="H149" s="101">
        <f ca="1">IFERROR(IF((VLOOKUP($E149,'Adj NEA Backsheet'!$D$5:$CB$183,H$9,FALSE))="","",(VLOOKUP($E149,'Adj NEA Backsheet'!$D$5:$CB$183,H$9,FALSE))),"")</f>
        <v>3321.4694077488011</v>
      </c>
      <c r="I149" s="101">
        <f ca="1">IFERROR(IF((VLOOKUP($E149,'Adj NEA Backsheet'!$D$5:$CB$183,I$9,FALSE))="","",(VLOOKUP($E149,'Adj NEA Backsheet'!$D$5:$CB$183,I$9,FALSE))),"")</f>
        <v>3557.658831932989</v>
      </c>
      <c r="J149" s="102">
        <f ca="1">IFERROR(IF((VLOOKUP($E149,'Adj NEA Backsheet'!$D$5:$CB$183,J$9,FALSE))="","",(VLOOKUP($E149,'Adj NEA Backsheet'!$D$5:$CB$183,J$9,FALSE))),"")</f>
        <v>3336.9934519000776</v>
      </c>
      <c r="K149" s="100">
        <f ca="1">IFERROR(IF((VLOOKUP($E149,'Adj NEA Backsheet'!$D$5:$CB$183,K$9,FALSE))="","",(VLOOKUP($E149,'Adj NEA Backsheet'!$D$5:$CB$183,K$9,FALSE))),"")</f>
        <v>3310.8823405867029</v>
      </c>
      <c r="L149" s="101">
        <f ca="1">IFERROR(IF((VLOOKUP($E149,'Adj NEA Backsheet'!$D$5:$CB$183,L$9,FALSE))="","",(VLOOKUP($E149,'Adj NEA Backsheet'!$D$5:$CB$183,L$9,FALSE))),"")</f>
        <v>3387.7861010198062</v>
      </c>
      <c r="M149" s="101">
        <f ca="1">IFERROR(IF((VLOOKUP($E149,'Adj NEA Backsheet'!$D$5:$CB$183,M$9,FALSE))="","",(VLOOKUP($E149,'Adj NEA Backsheet'!$D$5:$CB$183,M$9,FALSE))),"")</f>
        <v>3620.3759641374818</v>
      </c>
      <c r="N149" s="103">
        <f ca="1">IFERROR(IF((VLOOKUP($E149,'Adj NEA Backsheet'!$D$5:$CB$183,N$9,FALSE))="","",(VLOOKUP($E149,'Adj NEA Backsheet'!$D$5:$CB$183,N$9,FALSE))),"")</f>
        <v>3258.9147084854617</v>
      </c>
      <c r="O149" s="151">
        <f ca="1">IFERROR(IF((VLOOKUP($E149,'Adj NEA Backsheet'!$D$5:$CB$183,O$9,FALSE))="","",(VLOOKUP($E149,'Adj NEA Backsheet'!$D$5:$CB$183,O$9,FALSE))),"")</f>
        <v>3385.2028153202555</v>
      </c>
      <c r="P149" s="102">
        <f ca="1">IFERROR(IF((VLOOKUP($E149,'Adj NEA Backsheet'!$D$5:$CB$183,P$9,FALSE))="","",(VLOOKUP($E149,'Adj NEA Backsheet'!$D$5:$CB$183,P$9,FALSE))),"")</f>
        <v>3447.6982218725575</v>
      </c>
      <c r="Q149" s="103">
        <f ca="1">IFERROR(IF((VLOOKUP($E149,'NEA Backsheet'!$D$5:$CB$183,Q$9,FALSE))="","",(VLOOKUP($E149,'NEA Backsheet'!$D$5:$CB$183,Q$9,FALSE))),"")</f>
        <v>3535.5200456838347</v>
      </c>
      <c r="R149" s="194">
        <f ca="1">IFERROR(IF((VLOOKUP($E149,'NEA Backsheet'!$D$5:$CB$183,R$9,FALSE))="","",(VLOOKUP($E149,'NEA Backsheet'!$D$5:$CB$183,R$9,FALSE))),"")</f>
        <v>3472.1312740263002</v>
      </c>
    </row>
    <row r="150" spans="1:18" ht="15" customHeight="1" x14ac:dyDescent="0.3">
      <c r="A150" s="41">
        <v>136</v>
      </c>
      <c r="B150" s="77" t="str">
        <f ca="1">IFERROR(IF((VLOOKUP($E150,'Org List'!$AJ$10:$AL$190,3,FALSE))="","",(VLOOKUP($E150,'Org List'!$AJ$10:$AL$190,3,FALSE))),"")</f>
        <v>Midlands Commissioning Region</v>
      </c>
      <c r="C150" s="78" t="str">
        <f ca="1">IFERROR(IF((VLOOKUP($E150,'Org List'!$AO$10:$AQ$190,3,FALSE))="","",(VLOOKUP($E150,'Org List'!$AO$10:$AQ$190,3,FALSE))),"")</f>
        <v>West Midlands Region</v>
      </c>
      <c r="D150" s="93" t="str">
        <f ca="1">IFERROR(IF((VLOOKUP($E150,'Org List'!$AT$10:$AV$190,3,FALSE))="","",(VLOOKUP($E150,'Org List'!$AT$10:$AV$190,3,FALSE))),"")</f>
        <v>NHS England Midlands (West Midlands)</v>
      </c>
      <c r="E150" s="77" t="str">
        <f t="shared" ca="1" si="4"/>
        <v>E08000028</v>
      </c>
      <c r="F150" s="79" t="str">
        <f ca="1">IF(E150="","",VLOOKUP(E150,'Org List'!$J$9:$K$640,2,0))</f>
        <v>Sandwell</v>
      </c>
      <c r="G150" s="100">
        <f ca="1">IFERROR(IF((VLOOKUP($E150,'Adj NEA Backsheet'!$D$5:$CB$183,G$9,FALSE))="","",(VLOOKUP($E150,'Adj NEA Backsheet'!$D$5:$CB$183,G$9,FALSE))),"")</f>
        <v>2841.6549209321893</v>
      </c>
      <c r="H150" s="101">
        <f ca="1">IFERROR(IF((VLOOKUP($E150,'Adj NEA Backsheet'!$D$5:$CB$183,H$9,FALSE))="","",(VLOOKUP($E150,'Adj NEA Backsheet'!$D$5:$CB$183,H$9,FALSE))),"")</f>
        <v>2722.7402125913968</v>
      </c>
      <c r="I150" s="101">
        <f ca="1">IFERROR(IF((VLOOKUP($E150,'Adj NEA Backsheet'!$D$5:$CB$183,I$9,FALSE))="","",(VLOOKUP($E150,'Adj NEA Backsheet'!$D$5:$CB$183,I$9,FALSE))),"")</f>
        <v>2808.663152458379</v>
      </c>
      <c r="J150" s="102">
        <f ca="1">IFERROR(IF((VLOOKUP($E150,'Adj NEA Backsheet'!$D$5:$CB$183,J$9,FALSE))="","",(VLOOKUP($E150,'Adj NEA Backsheet'!$D$5:$CB$183,J$9,FALSE))),"")</f>
        <v>2875.7052811773833</v>
      </c>
      <c r="K150" s="100">
        <f ca="1">IFERROR(IF((VLOOKUP($E150,'Adj NEA Backsheet'!$D$5:$CB$183,K$9,FALSE))="","",(VLOOKUP($E150,'Adj NEA Backsheet'!$D$5:$CB$183,K$9,FALSE))),"")</f>
        <v>2799.3386161770054</v>
      </c>
      <c r="L150" s="101">
        <f ca="1">IFERROR(IF((VLOOKUP($E150,'Adj NEA Backsheet'!$D$5:$CB$183,L$9,FALSE))="","",(VLOOKUP($E150,'Adj NEA Backsheet'!$D$5:$CB$183,L$9,FALSE))),"")</f>
        <v>2750.6554843063268</v>
      </c>
      <c r="M150" s="101">
        <f ca="1">IFERROR(IF((VLOOKUP($E150,'Adj NEA Backsheet'!$D$5:$CB$183,M$9,FALSE))="","",(VLOOKUP($E150,'Adj NEA Backsheet'!$D$5:$CB$183,M$9,FALSE))),"")</f>
        <v>2934.7156432168636</v>
      </c>
      <c r="N150" s="103">
        <f ca="1">IFERROR(IF((VLOOKUP($E150,'Adj NEA Backsheet'!$D$5:$CB$183,N$9,FALSE))="","",(VLOOKUP($E150,'Adj NEA Backsheet'!$D$5:$CB$183,N$9,FALSE))),"")</f>
        <v>2884.6357342100609</v>
      </c>
      <c r="O150" s="151">
        <f ca="1">IFERROR(IF((VLOOKUP($E150,'Adj NEA Backsheet'!$D$5:$CB$183,O$9,FALSE))="","",(VLOOKUP($E150,'Adj NEA Backsheet'!$D$5:$CB$183,O$9,FALSE))),"")</f>
        <v>2867.3288915094636</v>
      </c>
      <c r="P150" s="102">
        <f ca="1">IFERROR(IF((VLOOKUP($E150,'Adj NEA Backsheet'!$D$5:$CB$183,P$9,FALSE))="","",(VLOOKUP($E150,'Adj NEA Backsheet'!$D$5:$CB$183,P$9,FALSE))),"")</f>
        <v>2911.3061387246157</v>
      </c>
      <c r="Q150" s="103">
        <f ca="1">IFERROR(IF((VLOOKUP($E150,'NEA Backsheet'!$D$5:$CB$183,Q$9,FALSE))="","",(VLOOKUP($E150,'NEA Backsheet'!$D$5:$CB$183,Q$9,FALSE))),"")</f>
        <v>3049.0323229524956</v>
      </c>
      <c r="R150" s="194">
        <f ca="1">IFERROR(IF((VLOOKUP($E150,'NEA Backsheet'!$D$5:$CB$183,R$9,FALSE))="","",(VLOOKUP($E150,'NEA Backsheet'!$D$5:$CB$183,R$9,FALSE))),"")</f>
        <v>2943.2519112050873</v>
      </c>
    </row>
    <row r="151" spans="1:18" ht="15" customHeight="1" x14ac:dyDescent="0.3">
      <c r="A151" s="41">
        <v>137</v>
      </c>
      <c r="B151" s="77" t="str">
        <f ca="1">IFERROR(IF((VLOOKUP($E151,'Org List'!$AJ$10:$AL$190,3,FALSE))="","",(VLOOKUP($E151,'Org List'!$AJ$10:$AL$190,3,FALSE))),"")</f>
        <v>North West Commissioning Region</v>
      </c>
      <c r="C151" s="78" t="str">
        <f ca="1">IFERROR(IF((VLOOKUP($E151,'Org List'!$AO$10:$AQ$190,3,FALSE))="","",(VLOOKUP($E151,'Org List'!$AO$10:$AQ$190,3,FALSE))),"")</f>
        <v>North West Region</v>
      </c>
      <c r="D151" s="93" t="str">
        <f ca="1">IFERROR(IF((VLOOKUP($E151,'Org List'!$AT$10:$AV$190,3,FALSE))="","",(VLOOKUP($E151,'Org List'!$AT$10:$AV$190,3,FALSE))),"")</f>
        <v>NHS England North West (Cheshire And Merseyside)</v>
      </c>
      <c r="E151" s="77" t="str">
        <f t="shared" ca="1" si="4"/>
        <v>E08000014</v>
      </c>
      <c r="F151" s="79" t="str">
        <f ca="1">IF(E151="","",VLOOKUP(E151,'Org List'!$J$9:$K$640,2,0))</f>
        <v>Sefton</v>
      </c>
      <c r="G151" s="100">
        <f ca="1">IFERROR(IF((VLOOKUP($E151,'Adj NEA Backsheet'!$D$5:$CB$183,G$9,FALSE))="","",(VLOOKUP($E151,'Adj NEA Backsheet'!$D$5:$CB$183,G$9,FALSE))),"")</f>
        <v>3358.5452707152576</v>
      </c>
      <c r="H151" s="101">
        <f ca="1">IFERROR(IF((VLOOKUP($E151,'Adj NEA Backsheet'!$D$5:$CB$183,H$9,FALSE))="","",(VLOOKUP($E151,'Adj NEA Backsheet'!$D$5:$CB$183,H$9,FALSE))),"")</f>
        <v>3392.5141368577488</v>
      </c>
      <c r="I151" s="101">
        <f ca="1">IFERROR(IF((VLOOKUP($E151,'Adj NEA Backsheet'!$D$5:$CB$183,I$9,FALSE))="","",(VLOOKUP($E151,'Adj NEA Backsheet'!$D$5:$CB$183,I$9,FALSE))),"")</f>
        <v>3572.0012818478031</v>
      </c>
      <c r="J151" s="102">
        <f ca="1">IFERROR(IF((VLOOKUP($E151,'Adj NEA Backsheet'!$D$5:$CB$183,J$9,FALSE))="","",(VLOOKUP($E151,'Adj NEA Backsheet'!$D$5:$CB$183,J$9,FALSE))),"")</f>
        <v>3590.5460674334049</v>
      </c>
      <c r="K151" s="100">
        <f ca="1">IFERROR(IF((VLOOKUP($E151,'Adj NEA Backsheet'!$D$5:$CB$183,K$9,FALSE))="","",(VLOOKUP($E151,'Adj NEA Backsheet'!$D$5:$CB$183,K$9,FALSE))),"")</f>
        <v>3527.8667815628573</v>
      </c>
      <c r="L151" s="101">
        <f ca="1">IFERROR(IF((VLOOKUP($E151,'Adj NEA Backsheet'!$D$5:$CB$183,L$9,FALSE))="","",(VLOOKUP($E151,'Adj NEA Backsheet'!$D$5:$CB$183,L$9,FALSE))),"")</f>
        <v>3461.3317685252291</v>
      </c>
      <c r="M151" s="101">
        <f ca="1">IFERROR(IF((VLOOKUP($E151,'Adj NEA Backsheet'!$D$5:$CB$183,M$9,FALSE))="","",(VLOOKUP($E151,'Adj NEA Backsheet'!$D$5:$CB$183,M$9,FALSE))),"")</f>
        <v>3593.4093885973352</v>
      </c>
      <c r="N151" s="103">
        <f ca="1">IFERROR(IF((VLOOKUP($E151,'Adj NEA Backsheet'!$D$5:$CB$183,N$9,FALSE))="","",(VLOOKUP($E151,'Adj NEA Backsheet'!$D$5:$CB$183,N$9,FALSE))),"")</f>
        <v>3611.8866989576163</v>
      </c>
      <c r="O151" s="151">
        <f ca="1">IFERROR(IF((VLOOKUP($E151,'Adj NEA Backsheet'!$D$5:$CB$183,O$9,FALSE))="","",(VLOOKUP($E151,'Adj NEA Backsheet'!$D$5:$CB$183,O$9,FALSE))),"")</f>
        <v>3958.4834739397461</v>
      </c>
      <c r="P151" s="102">
        <f ca="1">IFERROR(IF((VLOOKUP($E151,'Adj NEA Backsheet'!$D$5:$CB$183,P$9,FALSE))="","",(VLOOKUP($E151,'Adj NEA Backsheet'!$D$5:$CB$183,P$9,FALSE))),"")</f>
        <v>4194.7082978000208</v>
      </c>
      <c r="Q151" s="103">
        <f ca="1">IFERROR(IF((VLOOKUP($E151,'NEA Backsheet'!$D$5:$CB$183,Q$9,FALSE))="","",(VLOOKUP($E151,'NEA Backsheet'!$D$5:$CB$183,Q$9,FALSE))),"")</f>
        <v>4498.1128865398041</v>
      </c>
      <c r="R151" s="194">
        <f ca="1">IFERROR(IF((VLOOKUP($E151,'NEA Backsheet'!$D$5:$CB$183,R$9,FALSE))="","",(VLOOKUP($E151,'NEA Backsheet'!$D$5:$CB$183,R$9,FALSE))),"")</f>
        <v>4430.0275746816424</v>
      </c>
    </row>
    <row r="152" spans="1:18" ht="15" customHeight="1" x14ac:dyDescent="0.3">
      <c r="A152" s="41">
        <v>138</v>
      </c>
      <c r="B152" s="77" t="str">
        <f ca="1">IFERROR(IF((VLOOKUP($E152,'Org List'!$AJ$10:$AL$190,3,FALSE))="","",(VLOOKUP($E152,'Org List'!$AJ$10:$AL$190,3,FALSE))),"")</f>
        <v>North East and Yorkshire Commissioning Region</v>
      </c>
      <c r="C152" s="78" t="str">
        <f ca="1">IFERROR(IF((VLOOKUP($E152,'Org List'!$AO$10:$AQ$190,3,FALSE))="","",(VLOOKUP($E152,'Org List'!$AO$10:$AQ$190,3,FALSE))),"")</f>
        <v>Yorkshire and The Humber Region</v>
      </c>
      <c r="D152" s="93" t="str">
        <f ca="1">IFERROR(IF((VLOOKUP($E152,'Org List'!$AT$10:$AV$190,3,FALSE))="","",(VLOOKUP($E152,'Org List'!$AT$10:$AV$190,3,FALSE))),"")</f>
        <v>NHS England North East and Yokrshire (Yorkshire And Humber)</v>
      </c>
      <c r="E152" s="77" t="str">
        <f t="shared" ca="1" si="4"/>
        <v>E08000019</v>
      </c>
      <c r="F152" s="79" t="str">
        <f ca="1">IF(E152="","",VLOOKUP(E152,'Org List'!$J$9:$K$640,2,0))</f>
        <v>Sheffield</v>
      </c>
      <c r="G152" s="100">
        <f ca="1">IFERROR(IF((VLOOKUP($E152,'Adj NEA Backsheet'!$D$5:$CB$183,G$9,FALSE))="","",(VLOOKUP($E152,'Adj NEA Backsheet'!$D$5:$CB$183,G$9,FALSE))),"")</f>
        <v>2346.1137992244562</v>
      </c>
      <c r="H152" s="101">
        <f ca="1">IFERROR(IF((VLOOKUP($E152,'Adj NEA Backsheet'!$D$5:$CB$183,H$9,FALSE))="","",(VLOOKUP($E152,'Adj NEA Backsheet'!$D$5:$CB$183,H$9,FALSE))),"")</f>
        <v>2440.4402620567071</v>
      </c>
      <c r="I152" s="101">
        <f ca="1">IFERROR(IF((VLOOKUP($E152,'Adj NEA Backsheet'!$D$5:$CB$183,I$9,FALSE))="","",(VLOOKUP($E152,'Adj NEA Backsheet'!$D$5:$CB$183,I$9,FALSE))),"")</f>
        <v>2471.2995089358833</v>
      </c>
      <c r="J152" s="102">
        <f ca="1">IFERROR(IF((VLOOKUP($E152,'Adj NEA Backsheet'!$D$5:$CB$183,J$9,FALSE))="","",(VLOOKUP($E152,'Adj NEA Backsheet'!$D$5:$CB$183,J$9,FALSE))),"")</f>
        <v>2416.4563132581302</v>
      </c>
      <c r="K152" s="100">
        <f ca="1">IFERROR(IF((VLOOKUP($E152,'Adj NEA Backsheet'!$D$5:$CB$183,K$9,FALSE))="","",(VLOOKUP($E152,'Adj NEA Backsheet'!$D$5:$CB$183,K$9,FALSE))),"")</f>
        <v>2447.2614862476221</v>
      </c>
      <c r="L152" s="101">
        <f ca="1">IFERROR(IF((VLOOKUP($E152,'Adj NEA Backsheet'!$D$5:$CB$183,L$9,FALSE))="","",(VLOOKUP($E152,'Adj NEA Backsheet'!$D$5:$CB$183,L$9,FALSE))),"")</f>
        <v>2444.7614333636125</v>
      </c>
      <c r="M152" s="101">
        <f ca="1">IFERROR(IF((VLOOKUP($E152,'Adj NEA Backsheet'!$D$5:$CB$183,M$9,FALSE))="","",(VLOOKUP($E152,'Adj NEA Backsheet'!$D$5:$CB$183,M$9,FALSE))),"")</f>
        <v>2380.4031843687217</v>
      </c>
      <c r="N152" s="103">
        <f ca="1">IFERROR(IF((VLOOKUP($E152,'Adj NEA Backsheet'!$D$5:$CB$183,N$9,FALSE))="","",(VLOOKUP($E152,'Adj NEA Backsheet'!$D$5:$CB$183,N$9,FALSE))),"")</f>
        <v>2410.8200314197807</v>
      </c>
      <c r="O152" s="151">
        <f ca="1">IFERROR(IF((VLOOKUP($E152,'Adj NEA Backsheet'!$D$5:$CB$183,O$9,FALSE))="","",(VLOOKUP($E152,'Adj NEA Backsheet'!$D$5:$CB$183,O$9,FALSE))),"")</f>
        <v>2421.2976123559633</v>
      </c>
      <c r="P152" s="102">
        <f ca="1">IFERROR(IF((VLOOKUP($E152,'Adj NEA Backsheet'!$D$5:$CB$183,P$9,FALSE))="","",(VLOOKUP($E152,'Adj NEA Backsheet'!$D$5:$CB$183,P$9,FALSE))),"")</f>
        <v>2376.6021557570111</v>
      </c>
      <c r="Q152" s="103">
        <f ca="1">IFERROR(IF((VLOOKUP($E152,'NEA Backsheet'!$D$5:$CB$183,Q$9,FALSE))="","",(VLOOKUP($E152,'NEA Backsheet'!$D$5:$CB$183,Q$9,FALSE))),"")</f>
        <v>2440.7010283053646</v>
      </c>
      <c r="R152" s="194">
        <f ca="1">IFERROR(IF((VLOOKUP($E152,'NEA Backsheet'!$D$5:$CB$183,R$9,FALSE))="","",(VLOOKUP($E152,'NEA Backsheet'!$D$5:$CB$183,R$9,FALSE))),"")</f>
        <v>2478.4206265387493</v>
      </c>
    </row>
    <row r="153" spans="1:18" ht="15" customHeight="1" x14ac:dyDescent="0.3">
      <c r="A153" s="41">
        <v>139</v>
      </c>
      <c r="B153" s="77" t="str">
        <f ca="1">IFERROR(IF((VLOOKUP($E153,'Org List'!$AJ$10:$AL$190,3,FALSE))="","",(VLOOKUP($E153,'Org List'!$AJ$10:$AL$190,3,FALSE))),"")</f>
        <v>Midlands Commissioning Region</v>
      </c>
      <c r="C153" s="78" t="str">
        <f ca="1">IFERROR(IF((VLOOKUP($E153,'Org List'!$AO$10:$AQ$190,3,FALSE))="","",(VLOOKUP($E153,'Org List'!$AO$10:$AQ$190,3,FALSE))),"")</f>
        <v>West Midlands Region</v>
      </c>
      <c r="D153" s="93" t="str">
        <f ca="1">IFERROR(IF((VLOOKUP($E153,'Org List'!$AT$10:$AV$190,3,FALSE))="","",(VLOOKUP($E153,'Org List'!$AT$10:$AV$190,3,FALSE))),"")</f>
        <v>NHS England Midlands (North Midlands)</v>
      </c>
      <c r="E153" s="77" t="str">
        <f t="shared" ca="1" si="4"/>
        <v>E06000051</v>
      </c>
      <c r="F153" s="79" t="str">
        <f ca="1">IF(E153="","",VLOOKUP(E153,'Org List'!$J$9:$K$640,2,0))</f>
        <v>Shropshire</v>
      </c>
      <c r="G153" s="100">
        <f ca="1">IFERROR(IF((VLOOKUP($E153,'Adj NEA Backsheet'!$D$5:$CB$183,G$9,FALSE))="","",(VLOOKUP($E153,'Adj NEA Backsheet'!$D$5:$CB$183,G$9,FALSE))),"")</f>
        <v>2703.5886551545159</v>
      </c>
      <c r="H153" s="101">
        <f ca="1">IFERROR(IF((VLOOKUP($E153,'Adj NEA Backsheet'!$D$5:$CB$183,H$9,FALSE))="","",(VLOOKUP($E153,'Adj NEA Backsheet'!$D$5:$CB$183,H$9,FALSE))),"")</f>
        <v>2649.3225245912549</v>
      </c>
      <c r="I153" s="101">
        <f ca="1">IFERROR(IF((VLOOKUP($E153,'Adj NEA Backsheet'!$D$5:$CB$183,I$9,FALSE))="","",(VLOOKUP($E153,'Adj NEA Backsheet'!$D$5:$CB$183,I$9,FALSE))),"")</f>
        <v>2746.4448193534408</v>
      </c>
      <c r="J153" s="102">
        <f ca="1">IFERROR(IF((VLOOKUP($E153,'Adj NEA Backsheet'!$D$5:$CB$183,J$9,FALSE))="","",(VLOOKUP($E153,'Adj NEA Backsheet'!$D$5:$CB$183,J$9,FALSE))),"")</f>
        <v>2818.4738148216375</v>
      </c>
      <c r="K153" s="100">
        <f ca="1">IFERROR(IF((VLOOKUP($E153,'Adj NEA Backsheet'!$D$5:$CB$183,K$9,FALSE))="","",(VLOOKUP($E153,'Adj NEA Backsheet'!$D$5:$CB$183,K$9,FALSE))),"")</f>
        <v>2687.4002098500082</v>
      </c>
      <c r="L153" s="101">
        <f ca="1">IFERROR(IF((VLOOKUP($E153,'Adj NEA Backsheet'!$D$5:$CB$183,L$9,FALSE))="","",(VLOOKUP($E153,'Adj NEA Backsheet'!$D$5:$CB$183,L$9,FALSE))),"")</f>
        <v>2624.3430693074538</v>
      </c>
      <c r="M153" s="101">
        <f ca="1">IFERROR(IF((VLOOKUP($E153,'Adj NEA Backsheet'!$D$5:$CB$183,M$9,FALSE))="","",(VLOOKUP($E153,'Adj NEA Backsheet'!$D$5:$CB$183,M$9,FALSE))),"")</f>
        <v>2789.1077411555839</v>
      </c>
      <c r="N153" s="103">
        <f ca="1">IFERROR(IF((VLOOKUP($E153,'Adj NEA Backsheet'!$D$5:$CB$183,N$9,FALSE))="","",(VLOOKUP($E153,'Adj NEA Backsheet'!$D$5:$CB$183,N$9,FALSE))),"")</f>
        <v>2692.9323426777341</v>
      </c>
      <c r="O153" s="151">
        <f ca="1">IFERROR(IF((VLOOKUP($E153,'Adj NEA Backsheet'!$D$5:$CB$183,O$9,FALSE))="","",(VLOOKUP($E153,'Adj NEA Backsheet'!$D$5:$CB$183,O$9,FALSE))),"")</f>
        <v>2821.2395587540432</v>
      </c>
      <c r="P153" s="102">
        <f ca="1">IFERROR(IF((VLOOKUP($E153,'Adj NEA Backsheet'!$D$5:$CB$183,P$9,FALSE))="","",(VLOOKUP($E153,'Adj NEA Backsheet'!$D$5:$CB$183,P$9,FALSE))),"")</f>
        <v>2854.0379879153907</v>
      </c>
      <c r="Q153" s="103">
        <f ca="1">IFERROR(IF((VLOOKUP($E153,'NEA Backsheet'!$D$5:$CB$183,Q$9,FALSE))="","",(VLOOKUP($E153,'NEA Backsheet'!$D$5:$CB$183,Q$9,FALSE))),"")</f>
        <v>2973.111048158743</v>
      </c>
      <c r="R153" s="194">
        <f ca="1">IFERROR(IF((VLOOKUP($E153,'NEA Backsheet'!$D$5:$CB$183,R$9,FALSE))="","",(VLOOKUP($E153,'NEA Backsheet'!$D$5:$CB$183,R$9,FALSE))),"")</f>
        <v>3064.3853133461139</v>
      </c>
    </row>
    <row r="154" spans="1:18" ht="15" customHeight="1" x14ac:dyDescent="0.3">
      <c r="A154" s="41">
        <v>140</v>
      </c>
      <c r="B154" s="77" t="str">
        <f ca="1">IFERROR(IF((VLOOKUP($E154,'Org List'!$AJ$10:$AL$190,3,FALSE))="","",(VLOOKUP($E154,'Org List'!$AJ$10:$AL$190,3,FALSE))),"")</f>
        <v>South East England Commissioning Region</v>
      </c>
      <c r="C154" s="78" t="str">
        <f ca="1">IFERROR(IF((VLOOKUP($E154,'Org List'!$AO$10:$AQ$190,3,FALSE))="","",(VLOOKUP($E154,'Org List'!$AO$10:$AQ$190,3,FALSE))),"")</f>
        <v>South East Region</v>
      </c>
      <c r="D154" s="93" t="str">
        <f ca="1">IFERROR(IF((VLOOKUP($E154,'Org List'!$AT$10:$AV$190,3,FALSE))="","",(VLOOKUP($E154,'Org List'!$AT$10:$AV$190,3,FALSE))),"")</f>
        <v>NHS England South East (Hampshire, Isle of Wight and Thames Valley)</v>
      </c>
      <c r="E154" s="77" t="str">
        <f t="shared" ca="1" si="4"/>
        <v>E06000039</v>
      </c>
      <c r="F154" s="79" t="str">
        <f ca="1">IF(E154="","",VLOOKUP(E154,'Org List'!$J$9:$K$640,2,0))</f>
        <v>Slough</v>
      </c>
      <c r="G154" s="100">
        <f ca="1">IFERROR(IF((VLOOKUP($E154,'Adj NEA Backsheet'!$D$5:$CB$183,G$9,FALSE))="","",(VLOOKUP($E154,'Adj NEA Backsheet'!$D$5:$CB$183,G$9,FALSE))),"")</f>
        <v>2800.8972995996351</v>
      </c>
      <c r="H154" s="101">
        <f ca="1">IFERROR(IF((VLOOKUP($E154,'Adj NEA Backsheet'!$D$5:$CB$183,H$9,FALSE))="","",(VLOOKUP($E154,'Adj NEA Backsheet'!$D$5:$CB$183,H$9,FALSE))),"")</f>
        <v>2766.907522087929</v>
      </c>
      <c r="I154" s="101">
        <f ca="1">IFERROR(IF((VLOOKUP($E154,'Adj NEA Backsheet'!$D$5:$CB$183,I$9,FALSE))="","",(VLOOKUP($E154,'Adj NEA Backsheet'!$D$5:$CB$183,I$9,FALSE))),"")</f>
        <v>2919.2709252304085</v>
      </c>
      <c r="J154" s="102">
        <f ca="1">IFERROR(IF((VLOOKUP($E154,'Adj NEA Backsheet'!$D$5:$CB$183,J$9,FALSE))="","",(VLOOKUP($E154,'Adj NEA Backsheet'!$D$5:$CB$183,J$9,FALSE))),"")</f>
        <v>2879.4384073470974</v>
      </c>
      <c r="K154" s="100">
        <f ca="1">IFERROR(IF((VLOOKUP($E154,'Adj NEA Backsheet'!$D$5:$CB$183,K$9,FALSE))="","",(VLOOKUP($E154,'Adj NEA Backsheet'!$D$5:$CB$183,K$9,FALSE))),"")</f>
        <v>2756.0291076627132</v>
      </c>
      <c r="L154" s="101">
        <f ca="1">IFERROR(IF((VLOOKUP($E154,'Adj NEA Backsheet'!$D$5:$CB$183,L$9,FALSE))="","",(VLOOKUP($E154,'Adj NEA Backsheet'!$D$5:$CB$183,L$9,FALSE))),"")</f>
        <v>2776.0189613328439</v>
      </c>
      <c r="M154" s="101">
        <f ca="1">IFERROR(IF((VLOOKUP($E154,'Adj NEA Backsheet'!$D$5:$CB$183,M$9,FALSE))="","",(VLOOKUP($E154,'Adj NEA Backsheet'!$D$5:$CB$183,M$9,FALSE))),"")</f>
        <v>2945.5238740343561</v>
      </c>
      <c r="N154" s="103">
        <f ca="1">IFERROR(IF((VLOOKUP($E154,'Adj NEA Backsheet'!$D$5:$CB$183,N$9,FALSE))="","",(VLOOKUP($E154,'Adj NEA Backsheet'!$D$5:$CB$183,N$9,FALSE))),"")</f>
        <v>2719.887312337039</v>
      </c>
      <c r="O154" s="151">
        <f ca="1">IFERROR(IF((VLOOKUP($E154,'Adj NEA Backsheet'!$D$5:$CB$183,O$9,FALSE))="","",(VLOOKUP($E154,'Adj NEA Backsheet'!$D$5:$CB$183,O$9,FALSE))),"")</f>
        <v>2992.8152812587464</v>
      </c>
      <c r="P154" s="102">
        <f ca="1">IFERROR(IF((VLOOKUP($E154,'Adj NEA Backsheet'!$D$5:$CB$183,P$9,FALSE))="","",(VLOOKUP($E154,'Adj NEA Backsheet'!$D$5:$CB$183,P$9,FALSE))),"")</f>
        <v>2946.5596037703308</v>
      </c>
      <c r="Q154" s="103">
        <f ca="1">IFERROR(IF((VLOOKUP($E154,'NEA Backsheet'!$D$5:$CB$183,Q$9,FALSE))="","",(VLOOKUP($E154,'NEA Backsheet'!$D$5:$CB$183,Q$9,FALSE))),"")</f>
        <v>2972.1915434235543</v>
      </c>
      <c r="R154" s="194">
        <f ca="1">IFERROR(IF((VLOOKUP($E154,'NEA Backsheet'!$D$5:$CB$183,R$9,FALSE))="","",(VLOOKUP($E154,'NEA Backsheet'!$D$5:$CB$183,R$9,FALSE))),"")</f>
        <v>2945.7656157681326</v>
      </c>
    </row>
    <row r="155" spans="1:18" ht="15" customHeight="1" x14ac:dyDescent="0.3">
      <c r="A155" s="41">
        <v>141</v>
      </c>
      <c r="B155" s="77" t="str">
        <f ca="1">IFERROR(IF((VLOOKUP($E155,'Org List'!$AJ$10:$AL$190,3,FALSE))="","",(VLOOKUP($E155,'Org List'!$AJ$10:$AL$190,3,FALSE))),"")</f>
        <v>Midlands Commissioning Region</v>
      </c>
      <c r="C155" s="78" t="str">
        <f ca="1">IFERROR(IF((VLOOKUP($E155,'Org List'!$AO$10:$AQ$190,3,FALSE))="","",(VLOOKUP($E155,'Org List'!$AO$10:$AQ$190,3,FALSE))),"")</f>
        <v>West Midlands Region</v>
      </c>
      <c r="D155" s="93" t="str">
        <f ca="1">IFERROR(IF((VLOOKUP($E155,'Org List'!$AT$10:$AV$190,3,FALSE))="","",(VLOOKUP($E155,'Org List'!$AT$10:$AV$190,3,FALSE))),"")</f>
        <v>NHS England Midlands (West Midlands)</v>
      </c>
      <c r="E155" s="77" t="str">
        <f t="shared" ca="1" si="4"/>
        <v>E08000029</v>
      </c>
      <c r="F155" s="79" t="str">
        <f ca="1">IF(E155="","",VLOOKUP(E155,'Org List'!$J$9:$K$640,2,0))</f>
        <v>Solihull</v>
      </c>
      <c r="G155" s="100">
        <f ca="1">IFERROR(IF((VLOOKUP($E155,'Adj NEA Backsheet'!$D$5:$CB$183,G$9,FALSE))="","",(VLOOKUP($E155,'Adj NEA Backsheet'!$D$5:$CB$183,G$9,FALSE))),"")</f>
        <v>2939.5637227700731</v>
      </c>
      <c r="H155" s="101">
        <f ca="1">IFERROR(IF((VLOOKUP($E155,'Adj NEA Backsheet'!$D$5:$CB$183,H$9,FALSE))="","",(VLOOKUP($E155,'Adj NEA Backsheet'!$D$5:$CB$183,H$9,FALSE))),"")</f>
        <v>2925.4556108051825</v>
      </c>
      <c r="I155" s="101">
        <f ca="1">IFERROR(IF((VLOOKUP($E155,'Adj NEA Backsheet'!$D$5:$CB$183,I$9,FALSE))="","",(VLOOKUP($E155,'Adj NEA Backsheet'!$D$5:$CB$183,I$9,FALSE))),"")</f>
        <v>3175.9547476463404</v>
      </c>
      <c r="J155" s="102">
        <f ca="1">IFERROR(IF((VLOOKUP($E155,'Adj NEA Backsheet'!$D$5:$CB$183,J$9,FALSE))="","",(VLOOKUP($E155,'Adj NEA Backsheet'!$D$5:$CB$183,J$9,FALSE))),"")</f>
        <v>3307.5880071215897</v>
      </c>
      <c r="K155" s="100">
        <f ca="1">IFERROR(IF((VLOOKUP($E155,'Adj NEA Backsheet'!$D$5:$CB$183,K$9,FALSE))="","",(VLOOKUP($E155,'Adj NEA Backsheet'!$D$5:$CB$183,K$9,FALSE))),"")</f>
        <v>3245.6013899606505</v>
      </c>
      <c r="L155" s="101">
        <f ca="1">IFERROR(IF((VLOOKUP($E155,'Adj NEA Backsheet'!$D$5:$CB$183,L$9,FALSE))="","",(VLOOKUP($E155,'Adj NEA Backsheet'!$D$5:$CB$183,L$9,FALSE))),"")</f>
        <v>3212.6485931972511</v>
      </c>
      <c r="M155" s="101">
        <f ca="1">IFERROR(IF((VLOOKUP($E155,'Adj NEA Backsheet'!$D$5:$CB$183,M$9,FALSE))="","",(VLOOKUP($E155,'Adj NEA Backsheet'!$D$5:$CB$183,M$9,FALSE))),"")</f>
        <v>3312.045166841729</v>
      </c>
      <c r="N155" s="103">
        <f ca="1">IFERROR(IF((VLOOKUP($E155,'Adj NEA Backsheet'!$D$5:$CB$183,N$9,FALSE))="","",(VLOOKUP($E155,'Adj NEA Backsheet'!$D$5:$CB$183,N$9,FALSE))),"")</f>
        <v>3264.4150850317951</v>
      </c>
      <c r="O155" s="151">
        <f ca="1">IFERROR(IF((VLOOKUP($E155,'Adj NEA Backsheet'!$D$5:$CB$183,O$9,FALSE))="","",(VLOOKUP($E155,'Adj NEA Backsheet'!$D$5:$CB$183,O$9,FALSE))),"")</f>
        <v>3418.4559210117636</v>
      </c>
      <c r="P155" s="102">
        <f ca="1">IFERROR(IF((VLOOKUP($E155,'Adj NEA Backsheet'!$D$5:$CB$183,P$9,FALSE))="","",(VLOOKUP($E155,'Adj NEA Backsheet'!$D$5:$CB$183,P$9,FALSE))),"")</f>
        <v>3561.8090859038366</v>
      </c>
      <c r="Q155" s="103">
        <f ca="1">IFERROR(IF((VLOOKUP($E155,'NEA Backsheet'!$D$5:$CB$183,Q$9,FALSE))="","",(VLOOKUP($E155,'NEA Backsheet'!$D$5:$CB$183,Q$9,FALSE))),"")</f>
        <v>3580.6117920269007</v>
      </c>
      <c r="R155" s="194">
        <f ca="1">IFERROR(IF((VLOOKUP($E155,'NEA Backsheet'!$D$5:$CB$183,R$9,FALSE))="","",(VLOOKUP($E155,'NEA Backsheet'!$D$5:$CB$183,R$9,FALSE))),"")</f>
        <v>3377.2595038646568</v>
      </c>
    </row>
    <row r="156" spans="1:18" ht="15" customHeight="1" x14ac:dyDescent="0.3">
      <c r="A156" s="41">
        <v>142</v>
      </c>
      <c r="B156" s="77" t="str">
        <f ca="1">IFERROR(IF((VLOOKUP($E156,'Org List'!$AJ$10:$AL$190,3,FALSE))="","",(VLOOKUP($E156,'Org List'!$AJ$10:$AL$190,3,FALSE))),"")</f>
        <v>South West England Commissioning Region</v>
      </c>
      <c r="C156" s="78" t="str">
        <f ca="1">IFERROR(IF((VLOOKUP($E156,'Org List'!$AO$10:$AQ$190,3,FALSE))="","",(VLOOKUP($E156,'Org List'!$AO$10:$AQ$190,3,FALSE))),"")</f>
        <v>South West Region</v>
      </c>
      <c r="D156" s="93" t="str">
        <f ca="1">IFERROR(IF((VLOOKUP($E156,'Org List'!$AT$10:$AV$190,3,FALSE))="","",(VLOOKUP($E156,'Org List'!$AT$10:$AV$190,3,FALSE))),"")</f>
        <v>NHS England South West (South West South)</v>
      </c>
      <c r="E156" s="77" t="str">
        <f t="shared" ca="1" si="4"/>
        <v>E10000027</v>
      </c>
      <c r="F156" s="79" t="str">
        <f ca="1">IF(E156="","",VLOOKUP(E156,'Org List'!$J$9:$K$640,2,0))</f>
        <v>Somerset</v>
      </c>
      <c r="G156" s="100">
        <f ca="1">IFERROR(IF((VLOOKUP($E156,'Adj NEA Backsheet'!$D$5:$CB$183,G$9,FALSE))="","",(VLOOKUP($E156,'Adj NEA Backsheet'!$D$5:$CB$183,G$9,FALSE))),"")</f>
        <v>3093.2203599139939</v>
      </c>
      <c r="H156" s="101">
        <f ca="1">IFERROR(IF((VLOOKUP($E156,'Adj NEA Backsheet'!$D$5:$CB$183,H$9,FALSE))="","",(VLOOKUP($E156,'Adj NEA Backsheet'!$D$5:$CB$183,H$9,FALSE))),"")</f>
        <v>3105.478240098199</v>
      </c>
      <c r="I156" s="101">
        <f ca="1">IFERROR(IF((VLOOKUP($E156,'Adj NEA Backsheet'!$D$5:$CB$183,I$9,FALSE))="","",(VLOOKUP($E156,'Adj NEA Backsheet'!$D$5:$CB$183,I$9,FALSE))),"")</f>
        <v>3326.7933923587048</v>
      </c>
      <c r="J156" s="102">
        <f ca="1">IFERROR(IF((VLOOKUP($E156,'Adj NEA Backsheet'!$D$5:$CB$183,J$9,FALSE))="","",(VLOOKUP($E156,'Adj NEA Backsheet'!$D$5:$CB$183,J$9,FALSE))),"")</f>
        <v>3350.5481251612805</v>
      </c>
      <c r="K156" s="100">
        <f ca="1">IFERROR(IF((VLOOKUP($E156,'Adj NEA Backsheet'!$D$5:$CB$183,K$9,FALSE))="","",(VLOOKUP($E156,'Adj NEA Backsheet'!$D$5:$CB$183,K$9,FALSE))),"")</f>
        <v>3177.9650653554399</v>
      </c>
      <c r="L156" s="101">
        <f ca="1">IFERROR(IF((VLOOKUP($E156,'Adj NEA Backsheet'!$D$5:$CB$183,L$9,FALSE))="","",(VLOOKUP($E156,'Adj NEA Backsheet'!$D$5:$CB$183,L$9,FALSE))),"")</f>
        <v>3180.9513694467573</v>
      </c>
      <c r="M156" s="101">
        <f ca="1">IFERROR(IF((VLOOKUP($E156,'Adj NEA Backsheet'!$D$5:$CB$183,M$9,FALSE))="","",(VLOOKUP($E156,'Adj NEA Backsheet'!$D$5:$CB$183,M$9,FALSE))),"")</f>
        <v>3318.8591378392211</v>
      </c>
      <c r="N156" s="103">
        <f ca="1">IFERROR(IF((VLOOKUP($E156,'Adj NEA Backsheet'!$D$5:$CB$183,N$9,FALSE))="","",(VLOOKUP($E156,'Adj NEA Backsheet'!$D$5:$CB$183,N$9,FALSE))),"")</f>
        <v>3261.0922724968627</v>
      </c>
      <c r="O156" s="151">
        <f ca="1">IFERROR(IF((VLOOKUP($E156,'Adj NEA Backsheet'!$D$5:$CB$183,O$9,FALSE))="","",(VLOOKUP($E156,'Adj NEA Backsheet'!$D$5:$CB$183,O$9,FALSE))),"")</f>
        <v>3296.7680748203034</v>
      </c>
      <c r="P156" s="102">
        <f ca="1">IFERROR(IF((VLOOKUP($E156,'Adj NEA Backsheet'!$D$5:$CB$183,P$9,FALSE))="","",(VLOOKUP($E156,'Adj NEA Backsheet'!$D$5:$CB$183,P$9,FALSE))),"")</f>
        <v>3238.2854988940876</v>
      </c>
      <c r="Q156" s="103">
        <f ca="1">IFERROR(IF((VLOOKUP($E156,'NEA Backsheet'!$D$5:$CB$183,Q$9,FALSE))="","",(VLOOKUP($E156,'NEA Backsheet'!$D$5:$CB$183,Q$9,FALSE))),"")</f>
        <v>3412.8656135690412</v>
      </c>
      <c r="R156" s="194">
        <f ca="1">IFERROR(IF((VLOOKUP($E156,'NEA Backsheet'!$D$5:$CB$183,R$9,FALSE))="","",(VLOOKUP($E156,'NEA Backsheet'!$D$5:$CB$183,R$9,FALSE))),"")</f>
        <v>3454.2637510017912</v>
      </c>
    </row>
    <row r="157" spans="1:18" ht="15" customHeight="1" x14ac:dyDescent="0.3">
      <c r="A157" s="41">
        <v>143</v>
      </c>
      <c r="B157" s="77" t="str">
        <f ca="1">IFERROR(IF((VLOOKUP($E157,'Org List'!$AJ$10:$AL$190,3,FALSE))="","",(VLOOKUP($E157,'Org List'!$AJ$10:$AL$190,3,FALSE))),"")</f>
        <v>South West England Commissioning Region</v>
      </c>
      <c r="C157" s="78" t="str">
        <f ca="1">IFERROR(IF((VLOOKUP($E157,'Org List'!$AO$10:$AQ$190,3,FALSE))="","",(VLOOKUP($E157,'Org List'!$AO$10:$AQ$190,3,FALSE))),"")</f>
        <v>South West Region</v>
      </c>
      <c r="D157" s="93" t="str">
        <f ca="1">IFERROR(IF((VLOOKUP($E157,'Org List'!$AT$10:$AV$190,3,FALSE))="","",(VLOOKUP($E157,'Org List'!$AT$10:$AV$190,3,FALSE))),"")</f>
        <v>NHS England South West (South West North)</v>
      </c>
      <c r="E157" s="77" t="str">
        <f t="shared" ca="1" si="4"/>
        <v>E06000025</v>
      </c>
      <c r="F157" s="79" t="str">
        <f ca="1">IF(E157="","",VLOOKUP(E157,'Org List'!$J$9:$K$640,2,0))</f>
        <v>South Gloucestershire</v>
      </c>
      <c r="G157" s="100">
        <f ca="1">IFERROR(IF((VLOOKUP($E157,'Adj NEA Backsheet'!$D$5:$CB$183,G$9,FALSE))="","",(VLOOKUP($E157,'Adj NEA Backsheet'!$D$5:$CB$183,G$9,FALSE))),"")</f>
        <v>2366.7329372524869</v>
      </c>
      <c r="H157" s="101">
        <f ca="1">IFERROR(IF((VLOOKUP($E157,'Adj NEA Backsheet'!$D$5:$CB$183,H$9,FALSE))="","",(VLOOKUP($E157,'Adj NEA Backsheet'!$D$5:$CB$183,H$9,FALSE))),"")</f>
        <v>2374.8978338597353</v>
      </c>
      <c r="I157" s="101">
        <f ca="1">IFERROR(IF((VLOOKUP($E157,'Adj NEA Backsheet'!$D$5:$CB$183,I$9,FALSE))="","",(VLOOKUP($E157,'Adj NEA Backsheet'!$D$5:$CB$183,I$9,FALSE))),"")</f>
        <v>2518.4041825064055</v>
      </c>
      <c r="J157" s="102">
        <f ca="1">IFERROR(IF((VLOOKUP($E157,'Adj NEA Backsheet'!$D$5:$CB$183,J$9,FALSE))="","",(VLOOKUP($E157,'Adj NEA Backsheet'!$D$5:$CB$183,J$9,FALSE))),"")</f>
        <v>2527.3749404036266</v>
      </c>
      <c r="K157" s="100">
        <f ca="1">IFERROR(IF((VLOOKUP($E157,'Adj NEA Backsheet'!$D$5:$CB$183,K$9,FALSE))="","",(VLOOKUP($E157,'Adj NEA Backsheet'!$D$5:$CB$183,K$9,FALSE))),"")</f>
        <v>2414.8621335894345</v>
      </c>
      <c r="L157" s="101">
        <f ca="1">IFERROR(IF((VLOOKUP($E157,'Adj NEA Backsheet'!$D$5:$CB$183,L$9,FALSE))="","",(VLOOKUP($E157,'Adj NEA Backsheet'!$D$5:$CB$183,L$9,FALSE))),"")</f>
        <v>2459.7336077690593</v>
      </c>
      <c r="M157" s="101">
        <f ca="1">IFERROR(IF((VLOOKUP($E157,'Adj NEA Backsheet'!$D$5:$CB$183,M$9,FALSE))="","",(VLOOKUP($E157,'Adj NEA Backsheet'!$D$5:$CB$183,M$9,FALSE))),"")</f>
        <v>2505.1490763450165</v>
      </c>
      <c r="N157" s="103">
        <f ca="1">IFERROR(IF((VLOOKUP($E157,'Adj NEA Backsheet'!$D$5:$CB$183,N$9,FALSE))="","",(VLOOKUP($E157,'Adj NEA Backsheet'!$D$5:$CB$183,N$9,FALSE))),"")</f>
        <v>2406.5679535258287</v>
      </c>
      <c r="O157" s="151">
        <f ca="1">IFERROR(IF((VLOOKUP($E157,'Adj NEA Backsheet'!$D$5:$CB$183,O$9,FALSE))="","",(VLOOKUP($E157,'Adj NEA Backsheet'!$D$5:$CB$183,O$9,FALSE))),"")</f>
        <v>2536.3820522903638</v>
      </c>
      <c r="P157" s="102">
        <f ca="1">IFERROR(IF((VLOOKUP($E157,'Adj NEA Backsheet'!$D$5:$CB$183,P$9,FALSE))="","",(VLOOKUP($E157,'Adj NEA Backsheet'!$D$5:$CB$183,P$9,FALSE))),"")</f>
        <v>2645.1822164015316</v>
      </c>
      <c r="Q157" s="103">
        <f ca="1">IFERROR(IF((VLOOKUP($E157,'NEA Backsheet'!$D$5:$CB$183,Q$9,FALSE))="","",(VLOOKUP($E157,'NEA Backsheet'!$D$5:$CB$183,Q$9,FALSE))),"")</f>
        <v>2832.1815576599461</v>
      </c>
      <c r="R157" s="194">
        <f ca="1">IFERROR(IF((VLOOKUP($E157,'NEA Backsheet'!$D$5:$CB$183,R$9,FALSE))="","",(VLOOKUP($E157,'NEA Backsheet'!$D$5:$CB$183,R$9,FALSE))),"")</f>
        <v>2766.9194371521307</v>
      </c>
    </row>
    <row r="158" spans="1:18" ht="15" customHeight="1" x14ac:dyDescent="0.3">
      <c r="A158" s="41">
        <v>144</v>
      </c>
      <c r="B158" s="77" t="str">
        <f ca="1">IFERROR(IF((VLOOKUP($E158,'Org List'!$AJ$10:$AL$190,3,FALSE))="","",(VLOOKUP($E158,'Org List'!$AJ$10:$AL$190,3,FALSE))),"")</f>
        <v>North East and Yorkshire Commissioning Region</v>
      </c>
      <c r="C158" s="78" t="str">
        <f ca="1">IFERROR(IF((VLOOKUP($E158,'Org List'!$AO$10:$AQ$190,3,FALSE))="","",(VLOOKUP($E158,'Org List'!$AO$10:$AQ$190,3,FALSE))),"")</f>
        <v>North East Region</v>
      </c>
      <c r="D158" s="93" t="str">
        <f ca="1">IFERROR(IF((VLOOKUP($E158,'Org List'!$AT$10:$AV$190,3,FALSE))="","",(VLOOKUP($E158,'Org List'!$AT$10:$AV$190,3,FALSE))),"")</f>
        <v>NHS England North East and Yorkshire (Cumbria And North East)</v>
      </c>
      <c r="E158" s="77" t="str">
        <f t="shared" ca="1" si="4"/>
        <v>E08000023</v>
      </c>
      <c r="F158" s="79" t="str">
        <f ca="1">IF(E158="","",VLOOKUP(E158,'Org List'!$J$9:$K$640,2,0))</f>
        <v>South Tyneside</v>
      </c>
      <c r="G158" s="100">
        <f ca="1">IFERROR(IF((VLOOKUP($E158,'Adj NEA Backsheet'!$D$5:$CB$183,G$9,FALSE))="","",(VLOOKUP($E158,'Adj NEA Backsheet'!$D$5:$CB$183,G$9,FALSE))),"")</f>
        <v>3282.6224812130386</v>
      </c>
      <c r="H158" s="101">
        <f ca="1">IFERROR(IF((VLOOKUP($E158,'Adj NEA Backsheet'!$D$5:$CB$183,H$9,FALSE))="","",(VLOOKUP($E158,'Adj NEA Backsheet'!$D$5:$CB$183,H$9,FALSE))),"")</f>
        <v>3373.314604908554</v>
      </c>
      <c r="I158" s="101">
        <f ca="1">IFERROR(IF((VLOOKUP($E158,'Adj NEA Backsheet'!$D$5:$CB$183,I$9,FALSE))="","",(VLOOKUP($E158,'Adj NEA Backsheet'!$D$5:$CB$183,I$9,FALSE))),"")</f>
        <v>3578.6733312042547</v>
      </c>
      <c r="J158" s="102">
        <f ca="1">IFERROR(IF((VLOOKUP($E158,'Adj NEA Backsheet'!$D$5:$CB$183,J$9,FALSE))="","",(VLOOKUP($E158,'Adj NEA Backsheet'!$D$5:$CB$183,J$9,FALSE))),"")</f>
        <v>3695.3969480911501</v>
      </c>
      <c r="K158" s="100">
        <f ca="1">IFERROR(IF((VLOOKUP($E158,'Adj NEA Backsheet'!$D$5:$CB$183,K$9,FALSE))="","",(VLOOKUP($E158,'Adj NEA Backsheet'!$D$5:$CB$183,K$9,FALSE))),"")</f>
        <v>3599.8397977762593</v>
      </c>
      <c r="L158" s="101">
        <f ca="1">IFERROR(IF((VLOOKUP($E158,'Adj NEA Backsheet'!$D$5:$CB$183,L$9,FALSE))="","",(VLOOKUP($E158,'Adj NEA Backsheet'!$D$5:$CB$183,L$9,FALSE))),"")</f>
        <v>3535.3499886835962</v>
      </c>
      <c r="M158" s="101">
        <f ca="1">IFERROR(IF((VLOOKUP($E158,'Adj NEA Backsheet'!$D$5:$CB$183,M$9,FALSE))="","",(VLOOKUP($E158,'Adj NEA Backsheet'!$D$5:$CB$183,M$9,FALSE))),"")</f>
        <v>3520.2265592483432</v>
      </c>
      <c r="N158" s="103">
        <f ca="1">IFERROR(IF((VLOOKUP($E158,'Adj NEA Backsheet'!$D$5:$CB$183,N$9,FALSE))="","",(VLOOKUP($E158,'Adj NEA Backsheet'!$D$5:$CB$183,N$9,FALSE))),"")</f>
        <v>3473.8997093166099</v>
      </c>
      <c r="O158" s="151">
        <f ca="1">IFERROR(IF((VLOOKUP($E158,'Adj NEA Backsheet'!$D$5:$CB$183,O$9,FALSE))="","",(VLOOKUP($E158,'Adj NEA Backsheet'!$D$5:$CB$183,O$9,FALSE))),"")</f>
        <v>3757.6083749736249</v>
      </c>
      <c r="P158" s="102">
        <f ca="1">IFERROR(IF((VLOOKUP($E158,'Adj NEA Backsheet'!$D$5:$CB$183,P$9,FALSE))="","",(VLOOKUP($E158,'Adj NEA Backsheet'!$D$5:$CB$183,P$9,FALSE))),"")</f>
        <v>3589.9899952701908</v>
      </c>
      <c r="Q158" s="103">
        <f ca="1">IFERROR(IF((VLOOKUP($E158,'NEA Backsheet'!$D$5:$CB$183,Q$9,FALSE))="","",(VLOOKUP($E158,'NEA Backsheet'!$D$5:$CB$183,Q$9,FALSE))),"")</f>
        <v>3743.1052023586431</v>
      </c>
      <c r="R158" s="194">
        <f ca="1">IFERROR(IF((VLOOKUP($E158,'NEA Backsheet'!$D$5:$CB$183,R$9,FALSE))="","",(VLOOKUP($E158,'NEA Backsheet'!$D$5:$CB$183,R$9,FALSE))),"")</f>
        <v>3811.4022333255766</v>
      </c>
    </row>
    <row r="159" spans="1:18" ht="15" customHeight="1" x14ac:dyDescent="0.3">
      <c r="A159" s="41">
        <v>145</v>
      </c>
      <c r="B159" s="77" t="str">
        <f ca="1">IFERROR(IF((VLOOKUP($E159,'Org List'!$AJ$10:$AL$190,3,FALSE))="","",(VLOOKUP($E159,'Org List'!$AJ$10:$AL$190,3,FALSE))),"")</f>
        <v>South East England Commissioning Region</v>
      </c>
      <c r="C159" s="78" t="str">
        <f ca="1">IFERROR(IF((VLOOKUP($E159,'Org List'!$AO$10:$AQ$190,3,FALSE))="","",(VLOOKUP($E159,'Org List'!$AO$10:$AQ$190,3,FALSE))),"")</f>
        <v>South East Region</v>
      </c>
      <c r="D159" s="93" t="str">
        <f ca="1">IFERROR(IF((VLOOKUP($E159,'Org List'!$AT$10:$AV$190,3,FALSE))="","",(VLOOKUP($E159,'Org List'!$AT$10:$AV$190,3,FALSE))),"")</f>
        <v>NHS England South East (Hampshire, Isle of Wight and Thames Valley)</v>
      </c>
      <c r="E159" s="77" t="str">
        <f t="shared" ca="1" si="4"/>
        <v>E06000045</v>
      </c>
      <c r="F159" s="79" t="str">
        <f ca="1">IF(E159="","",VLOOKUP(E159,'Org List'!$J$9:$K$640,2,0))</f>
        <v>Southampton</v>
      </c>
      <c r="G159" s="100">
        <f ca="1">IFERROR(IF((VLOOKUP($E159,'Adj NEA Backsheet'!$D$5:$CB$183,G$9,FALSE))="","",(VLOOKUP($E159,'Adj NEA Backsheet'!$D$5:$CB$183,G$9,FALSE))),"")</f>
        <v>2897.9197248642363</v>
      </c>
      <c r="H159" s="101">
        <f ca="1">IFERROR(IF((VLOOKUP($E159,'Adj NEA Backsheet'!$D$5:$CB$183,H$9,FALSE))="","",(VLOOKUP($E159,'Adj NEA Backsheet'!$D$5:$CB$183,H$9,FALSE))),"")</f>
        <v>2772.6824609833357</v>
      </c>
      <c r="I159" s="101">
        <f ca="1">IFERROR(IF((VLOOKUP($E159,'Adj NEA Backsheet'!$D$5:$CB$183,I$9,FALSE))="","",(VLOOKUP($E159,'Adj NEA Backsheet'!$D$5:$CB$183,I$9,FALSE))),"")</f>
        <v>2727.9851906248346</v>
      </c>
      <c r="J159" s="102">
        <f ca="1">IFERROR(IF((VLOOKUP($E159,'Adj NEA Backsheet'!$D$5:$CB$183,J$9,FALSE))="","",(VLOOKUP($E159,'Adj NEA Backsheet'!$D$5:$CB$183,J$9,FALSE))),"")</f>
        <v>2717.3353080215375</v>
      </c>
      <c r="K159" s="100">
        <f ca="1">IFERROR(IF((VLOOKUP($E159,'Adj NEA Backsheet'!$D$5:$CB$183,K$9,FALSE))="","",(VLOOKUP($E159,'Adj NEA Backsheet'!$D$5:$CB$183,K$9,FALSE))),"")</f>
        <v>2913.9634349186445</v>
      </c>
      <c r="L159" s="101">
        <f ca="1">IFERROR(IF((VLOOKUP($E159,'Adj NEA Backsheet'!$D$5:$CB$183,L$9,FALSE))="","",(VLOOKUP($E159,'Adj NEA Backsheet'!$D$5:$CB$183,L$9,FALSE))),"")</f>
        <v>2945.4164142824989</v>
      </c>
      <c r="M159" s="101">
        <f ca="1">IFERROR(IF((VLOOKUP($E159,'Adj NEA Backsheet'!$D$5:$CB$183,M$9,FALSE))="","",(VLOOKUP($E159,'Adj NEA Backsheet'!$D$5:$CB$183,M$9,FALSE))),"")</f>
        <v>2945.7067249463466</v>
      </c>
      <c r="N159" s="103">
        <f ca="1">IFERROR(IF((VLOOKUP($E159,'Adj NEA Backsheet'!$D$5:$CB$183,N$9,FALSE))="","",(VLOOKUP($E159,'Adj NEA Backsheet'!$D$5:$CB$183,N$9,FALSE))),"")</f>
        <v>2863.5846972614158</v>
      </c>
      <c r="O159" s="151">
        <f ca="1">IFERROR(IF((VLOOKUP($E159,'Adj NEA Backsheet'!$D$5:$CB$183,O$9,FALSE))="","",(VLOOKUP($E159,'Adj NEA Backsheet'!$D$5:$CB$183,O$9,FALSE))),"")</f>
        <v>2735.4907364307574</v>
      </c>
      <c r="P159" s="102">
        <f ca="1">IFERROR(IF((VLOOKUP($E159,'Adj NEA Backsheet'!$D$5:$CB$183,P$9,FALSE))="","",(VLOOKUP($E159,'Adj NEA Backsheet'!$D$5:$CB$183,P$9,FALSE))),"")</f>
        <v>2719.3142933752547</v>
      </c>
      <c r="Q159" s="103">
        <f ca="1">IFERROR(IF((VLOOKUP($E159,'NEA Backsheet'!$D$5:$CB$183,Q$9,FALSE))="","",(VLOOKUP($E159,'NEA Backsheet'!$D$5:$CB$183,Q$9,FALSE))),"")</f>
        <v>2963.5687916714264</v>
      </c>
      <c r="R159" s="194">
        <f ca="1">IFERROR(IF((VLOOKUP($E159,'NEA Backsheet'!$D$5:$CB$183,R$9,FALSE))="","",(VLOOKUP($E159,'NEA Backsheet'!$D$5:$CB$183,R$9,FALSE))),"")</f>
        <v>3017.4716963820574</v>
      </c>
    </row>
    <row r="160" spans="1:18" ht="15" customHeight="1" x14ac:dyDescent="0.3">
      <c r="A160" s="41">
        <v>146</v>
      </c>
      <c r="B160" s="77" t="str">
        <f ca="1">IFERROR(IF((VLOOKUP($E160,'Org List'!$AJ$10:$AL$190,3,FALSE))="","",(VLOOKUP($E160,'Org List'!$AJ$10:$AL$190,3,FALSE))),"")</f>
        <v>East of England Commissioning Region</v>
      </c>
      <c r="C160" s="78" t="str">
        <f ca="1">IFERROR(IF((VLOOKUP($E160,'Org List'!$AO$10:$AQ$190,3,FALSE))="","",(VLOOKUP($E160,'Org List'!$AO$10:$AQ$190,3,FALSE))),"")</f>
        <v>East Region</v>
      </c>
      <c r="D160" s="93" t="str">
        <f ca="1">IFERROR(IF((VLOOKUP($E160,'Org List'!$AT$10:$AV$190,3,FALSE))="","",(VLOOKUP($E160,'Org List'!$AT$10:$AV$190,3,FALSE))),"")</f>
        <v>NHS England East (East)</v>
      </c>
      <c r="E160" s="77" t="str">
        <f t="shared" ca="1" si="4"/>
        <v>E06000033</v>
      </c>
      <c r="F160" s="79" t="str">
        <f ca="1">IF(E160="","",VLOOKUP(E160,'Org List'!$J$9:$K$640,2,0))</f>
        <v>Southend-on-Sea</v>
      </c>
      <c r="G160" s="100">
        <f ca="1">IFERROR(IF((VLOOKUP($E160,'Adj NEA Backsheet'!$D$5:$CB$183,G$9,FALSE))="","",(VLOOKUP($E160,'Adj NEA Backsheet'!$D$5:$CB$183,G$9,FALSE))),"")</f>
        <v>2914.2626425571857</v>
      </c>
      <c r="H160" s="101">
        <f ca="1">IFERROR(IF((VLOOKUP($E160,'Adj NEA Backsheet'!$D$5:$CB$183,H$9,FALSE))="","",(VLOOKUP($E160,'Adj NEA Backsheet'!$D$5:$CB$183,H$9,FALSE))),"")</f>
        <v>2994.2721482218749</v>
      </c>
      <c r="I160" s="101">
        <f ca="1">IFERROR(IF((VLOOKUP($E160,'Adj NEA Backsheet'!$D$5:$CB$183,I$9,FALSE))="","",(VLOOKUP($E160,'Adj NEA Backsheet'!$D$5:$CB$183,I$9,FALSE))),"")</f>
        <v>3170.4286894336124</v>
      </c>
      <c r="J160" s="102">
        <f ca="1">IFERROR(IF((VLOOKUP($E160,'Adj NEA Backsheet'!$D$5:$CB$183,J$9,FALSE))="","",(VLOOKUP($E160,'Adj NEA Backsheet'!$D$5:$CB$183,J$9,FALSE))),"")</f>
        <v>3327.4147875585877</v>
      </c>
      <c r="K160" s="100">
        <f ca="1">IFERROR(IF((VLOOKUP($E160,'Adj NEA Backsheet'!$D$5:$CB$183,K$9,FALSE))="","",(VLOOKUP($E160,'Adj NEA Backsheet'!$D$5:$CB$183,K$9,FALSE))),"")</f>
        <v>3000.2953144323678</v>
      </c>
      <c r="L160" s="101">
        <f ca="1">IFERROR(IF((VLOOKUP($E160,'Adj NEA Backsheet'!$D$5:$CB$183,L$9,FALSE))="","",(VLOOKUP($E160,'Adj NEA Backsheet'!$D$5:$CB$183,L$9,FALSE))),"")</f>
        <v>3033.3899968386086</v>
      </c>
      <c r="M160" s="101">
        <f ca="1">IFERROR(IF((VLOOKUP($E160,'Adj NEA Backsheet'!$D$5:$CB$183,M$9,FALSE))="","",(VLOOKUP($E160,'Adj NEA Backsheet'!$D$5:$CB$183,M$9,FALSE))),"")</f>
        <v>3033.3899968386086</v>
      </c>
      <c r="N160" s="103">
        <f ca="1">IFERROR(IF((VLOOKUP($E160,'Adj NEA Backsheet'!$D$5:$CB$183,N$9,FALSE))="","",(VLOOKUP($E160,'Adj NEA Backsheet'!$D$5:$CB$183,N$9,FALSE))),"")</f>
        <v>2946.351422926537</v>
      </c>
      <c r="O160" s="151">
        <f ca="1">IFERROR(IF((VLOOKUP($E160,'Adj NEA Backsheet'!$D$5:$CB$183,O$9,FALSE))="","",(VLOOKUP($E160,'Adj NEA Backsheet'!$D$5:$CB$183,O$9,FALSE))),"")</f>
        <v>3252.8047781231189</v>
      </c>
      <c r="P160" s="102">
        <f ca="1">IFERROR(IF((VLOOKUP($E160,'Adj NEA Backsheet'!$D$5:$CB$183,P$9,FALSE))="","",(VLOOKUP($E160,'Adj NEA Backsheet'!$D$5:$CB$183,P$9,FALSE))),"")</f>
        <v>3303.0422357635439</v>
      </c>
      <c r="Q160" s="103">
        <f ca="1">IFERROR(IF((VLOOKUP($E160,'NEA Backsheet'!$D$5:$CB$183,Q$9,FALSE))="","",(VLOOKUP($E160,'NEA Backsheet'!$D$5:$CB$183,Q$9,FALSE))),"")</f>
        <v>3333.1819799807186</v>
      </c>
      <c r="R160" s="194">
        <f ca="1">IFERROR(IF((VLOOKUP($E160,'NEA Backsheet'!$D$5:$CB$183,R$9,FALSE))="","",(VLOOKUP($E160,'NEA Backsheet'!$D$5:$CB$183,R$9,FALSE))),"")</f>
        <v>3387.3517631078967</v>
      </c>
    </row>
    <row r="161" spans="1:18" ht="15" customHeight="1" x14ac:dyDescent="0.3">
      <c r="A161" s="41">
        <v>147</v>
      </c>
      <c r="B161" s="77" t="str">
        <f ca="1">IFERROR(IF((VLOOKUP($E161,'Org List'!$AJ$10:$AL$190,3,FALSE))="","",(VLOOKUP($E161,'Org List'!$AJ$10:$AL$190,3,FALSE))),"")</f>
        <v>London Commissioning Region</v>
      </c>
      <c r="C161" s="78" t="str">
        <f ca="1">IFERROR(IF((VLOOKUP($E161,'Org List'!$AO$10:$AQ$190,3,FALSE))="","",(VLOOKUP($E161,'Org List'!$AO$10:$AQ$190,3,FALSE))),"")</f>
        <v>London Region</v>
      </c>
      <c r="D161" s="93" t="str">
        <f ca="1">IFERROR(IF((VLOOKUP($E161,'Org List'!$AT$10:$AV$190,3,FALSE))="","",(VLOOKUP($E161,'Org List'!$AT$10:$AV$190,3,FALSE))),"")</f>
        <v>NHS England London</v>
      </c>
      <c r="E161" s="77" t="str">
        <f t="shared" ca="1" si="4"/>
        <v>E09000028</v>
      </c>
      <c r="F161" s="79" t="str">
        <f ca="1">IF(E161="","",VLOOKUP(E161,'Org List'!$J$9:$K$640,2,0))</f>
        <v>Southwark</v>
      </c>
      <c r="G161" s="100">
        <f ca="1">IFERROR(IF((VLOOKUP($E161,'Adj NEA Backsheet'!$D$5:$CB$183,G$9,FALSE))="","",(VLOOKUP($E161,'Adj NEA Backsheet'!$D$5:$CB$183,G$9,FALSE))),"")</f>
        <v>2009.3558484894347</v>
      </c>
      <c r="H161" s="101">
        <f ca="1">IFERROR(IF((VLOOKUP($E161,'Adj NEA Backsheet'!$D$5:$CB$183,H$9,FALSE))="","",(VLOOKUP($E161,'Adj NEA Backsheet'!$D$5:$CB$183,H$9,FALSE))),"")</f>
        <v>2043.8487754681107</v>
      </c>
      <c r="I161" s="101">
        <f ca="1">IFERROR(IF((VLOOKUP($E161,'Adj NEA Backsheet'!$D$5:$CB$183,I$9,FALSE))="","",(VLOOKUP($E161,'Adj NEA Backsheet'!$D$5:$CB$183,I$9,FALSE))),"")</f>
        <v>2102.1319992962663</v>
      </c>
      <c r="J161" s="102">
        <f ca="1">IFERROR(IF((VLOOKUP($E161,'Adj NEA Backsheet'!$D$5:$CB$183,J$9,FALSE))="","",(VLOOKUP($E161,'Adj NEA Backsheet'!$D$5:$CB$183,J$9,FALSE))),"")</f>
        <v>2012.9213854580598</v>
      </c>
      <c r="K161" s="100">
        <f ca="1">IFERROR(IF((VLOOKUP($E161,'Adj NEA Backsheet'!$D$5:$CB$183,K$9,FALSE))="","",(VLOOKUP($E161,'Adj NEA Backsheet'!$D$5:$CB$183,K$9,FALSE))),"")</f>
        <v>1985.9258002300749</v>
      </c>
      <c r="L161" s="101">
        <f ca="1">IFERROR(IF((VLOOKUP($E161,'Adj NEA Backsheet'!$D$5:$CB$183,L$9,FALSE))="","",(VLOOKUP($E161,'Adj NEA Backsheet'!$D$5:$CB$183,L$9,FALSE))),"")</f>
        <v>2007.7676464625279</v>
      </c>
      <c r="M161" s="101">
        <f ca="1">IFERROR(IF((VLOOKUP($E161,'Adj NEA Backsheet'!$D$5:$CB$183,M$9,FALSE))="","",(VLOOKUP($E161,'Adj NEA Backsheet'!$D$5:$CB$183,M$9,FALSE))),"")</f>
        <v>2014.0067647925582</v>
      </c>
      <c r="N161" s="103">
        <f ca="1">IFERROR(IF((VLOOKUP($E161,'Adj NEA Backsheet'!$D$5:$CB$183,N$9,FALSE))="","",(VLOOKUP($E161,'Adj NEA Backsheet'!$D$5:$CB$183,N$9,FALSE))),"")</f>
        <v>1946.9338093608874</v>
      </c>
      <c r="O161" s="151">
        <f ca="1">IFERROR(IF((VLOOKUP($E161,'Adj NEA Backsheet'!$D$5:$CB$183,O$9,FALSE))="","",(VLOOKUP($E161,'Adj NEA Backsheet'!$D$5:$CB$183,O$9,FALSE))),"")</f>
        <v>2104.6773574629774</v>
      </c>
      <c r="P161" s="102">
        <f ca="1">IFERROR(IF((VLOOKUP($E161,'Adj NEA Backsheet'!$D$5:$CB$183,P$9,FALSE))="","",(VLOOKUP($E161,'Adj NEA Backsheet'!$D$5:$CB$183,P$9,FALSE))),"")</f>
        <v>2179.603245945465</v>
      </c>
      <c r="Q161" s="103">
        <f ca="1">IFERROR(IF((VLOOKUP($E161,'NEA Backsheet'!$D$5:$CB$183,Q$9,FALSE))="","",(VLOOKUP($E161,'NEA Backsheet'!$D$5:$CB$183,Q$9,FALSE))),"")</f>
        <v>2297.1257796613204</v>
      </c>
      <c r="R161" s="194">
        <f ca="1">IFERROR(IF((VLOOKUP($E161,'NEA Backsheet'!$D$5:$CB$183,R$9,FALSE))="","",(VLOOKUP($E161,'NEA Backsheet'!$D$5:$CB$183,R$9,FALSE))),"")</f>
        <v>2187.5038043740765</v>
      </c>
    </row>
    <row r="162" spans="1:18" ht="15" customHeight="1" x14ac:dyDescent="0.3">
      <c r="A162" s="41">
        <v>148</v>
      </c>
      <c r="B162" s="77" t="str">
        <f ca="1">IFERROR(IF((VLOOKUP($E162,'Org List'!$AJ$10:$AL$190,3,FALSE))="","",(VLOOKUP($E162,'Org List'!$AJ$10:$AL$190,3,FALSE))),"")</f>
        <v>North West Commissioning Region</v>
      </c>
      <c r="C162" s="78" t="str">
        <f ca="1">IFERROR(IF((VLOOKUP($E162,'Org List'!$AO$10:$AQ$190,3,FALSE))="","",(VLOOKUP($E162,'Org List'!$AO$10:$AQ$190,3,FALSE))),"")</f>
        <v>North West Region</v>
      </c>
      <c r="D162" s="93" t="str">
        <f ca="1">IFERROR(IF((VLOOKUP($E162,'Org List'!$AT$10:$AV$190,3,FALSE))="","",(VLOOKUP($E162,'Org List'!$AT$10:$AV$190,3,FALSE))),"")</f>
        <v>NHS England North West (Cheshire And Merseyside)</v>
      </c>
      <c r="E162" s="77" t="str">
        <f t="shared" ca="1" si="4"/>
        <v>E08000013</v>
      </c>
      <c r="F162" s="79" t="str">
        <f ca="1">IF(E162="","",VLOOKUP(E162,'Org List'!$J$9:$K$640,2,0))</f>
        <v>St. Helens</v>
      </c>
      <c r="G162" s="100">
        <f ca="1">IFERROR(IF((VLOOKUP($E162,'Adj NEA Backsheet'!$D$5:$CB$183,G$9,FALSE))="","",(VLOOKUP($E162,'Adj NEA Backsheet'!$D$5:$CB$183,G$9,FALSE))),"")</f>
        <v>3805.1027324889001</v>
      </c>
      <c r="H162" s="101">
        <f ca="1">IFERROR(IF((VLOOKUP($E162,'Adj NEA Backsheet'!$D$5:$CB$183,H$9,FALSE))="","",(VLOOKUP($E162,'Adj NEA Backsheet'!$D$5:$CB$183,H$9,FALSE))),"")</f>
        <v>3729.003532191115</v>
      </c>
      <c r="I162" s="101">
        <f ca="1">IFERROR(IF((VLOOKUP($E162,'Adj NEA Backsheet'!$D$5:$CB$183,I$9,FALSE))="","",(VLOOKUP($E162,'Adj NEA Backsheet'!$D$5:$CB$183,I$9,FALSE))),"")</f>
        <v>3961.5077362997763</v>
      </c>
      <c r="J162" s="102">
        <f ca="1">IFERROR(IF((VLOOKUP($E162,'Adj NEA Backsheet'!$D$5:$CB$183,J$9,FALSE))="","",(VLOOKUP($E162,'Adj NEA Backsheet'!$D$5:$CB$183,J$9,FALSE))),"")</f>
        <v>3757.6756758147785</v>
      </c>
      <c r="K162" s="100">
        <f ca="1">IFERROR(IF((VLOOKUP($E162,'Adj NEA Backsheet'!$D$5:$CB$183,K$9,FALSE))="","",(VLOOKUP($E162,'Adj NEA Backsheet'!$D$5:$CB$183,K$9,FALSE))),"")</f>
        <v>3775.3931324372074</v>
      </c>
      <c r="L162" s="101">
        <f ca="1">IFERROR(IF((VLOOKUP($E162,'Adj NEA Backsheet'!$D$5:$CB$183,L$9,FALSE))="","",(VLOOKUP($E162,'Adj NEA Backsheet'!$D$5:$CB$183,L$9,FALSE))),"")</f>
        <v>3810.4312013842145</v>
      </c>
      <c r="M162" s="101">
        <f ca="1">IFERROR(IF((VLOOKUP($E162,'Adj NEA Backsheet'!$D$5:$CB$183,M$9,FALSE))="","",(VLOOKUP($E162,'Adj NEA Backsheet'!$D$5:$CB$183,M$9,FALSE))),"")</f>
        <v>4033.4927410524911</v>
      </c>
      <c r="N162" s="103">
        <f ca="1">IFERROR(IF((VLOOKUP($E162,'Adj NEA Backsheet'!$D$5:$CB$183,N$9,FALSE))="","",(VLOOKUP($E162,'Adj NEA Backsheet'!$D$5:$CB$183,N$9,FALSE))),"")</f>
        <v>3939.9213264399746</v>
      </c>
      <c r="O162" s="151">
        <f ca="1">IFERROR(IF((VLOOKUP($E162,'Adj NEA Backsheet'!$D$5:$CB$183,O$9,FALSE))="","",(VLOOKUP($E162,'Adj NEA Backsheet'!$D$5:$CB$183,O$9,FALSE))),"")</f>
        <v>3917.7574417179549</v>
      </c>
      <c r="P162" s="102">
        <f ca="1">IFERROR(IF((VLOOKUP($E162,'Adj NEA Backsheet'!$D$5:$CB$183,P$9,FALSE))="","",(VLOOKUP($E162,'Adj NEA Backsheet'!$D$5:$CB$183,P$9,FALSE))),"")</f>
        <v>3981.2528763447644</v>
      </c>
      <c r="Q162" s="103">
        <f ca="1">IFERROR(IF((VLOOKUP($E162,'NEA Backsheet'!$D$5:$CB$183,Q$9,FALSE))="","",(VLOOKUP($E162,'NEA Backsheet'!$D$5:$CB$183,Q$9,FALSE))),"")</f>
        <v>3986.1210854980891</v>
      </c>
      <c r="R162" s="194">
        <f ca="1">IFERROR(IF((VLOOKUP($E162,'NEA Backsheet'!$D$5:$CB$183,R$9,FALSE))="","",(VLOOKUP($E162,'NEA Backsheet'!$D$5:$CB$183,R$9,FALSE))),"")</f>
        <v>3896.9738859996842</v>
      </c>
    </row>
    <row r="163" spans="1:18" ht="15" customHeight="1" x14ac:dyDescent="0.3">
      <c r="A163" s="41">
        <v>149</v>
      </c>
      <c r="B163" s="77" t="str">
        <f ca="1">IFERROR(IF((VLOOKUP($E163,'Org List'!$AJ$10:$AL$190,3,FALSE))="","",(VLOOKUP($E163,'Org List'!$AJ$10:$AL$190,3,FALSE))),"")</f>
        <v>Midlands Commissioning Region</v>
      </c>
      <c r="C163" s="78" t="str">
        <f ca="1">IFERROR(IF((VLOOKUP($E163,'Org List'!$AO$10:$AQ$190,3,FALSE))="","",(VLOOKUP($E163,'Org List'!$AO$10:$AQ$190,3,FALSE))),"")</f>
        <v>West Midlands Region</v>
      </c>
      <c r="D163" s="93" t="str">
        <f ca="1">IFERROR(IF((VLOOKUP($E163,'Org List'!$AT$10:$AV$190,3,FALSE))="","",(VLOOKUP($E163,'Org List'!$AT$10:$AV$190,3,FALSE))),"")</f>
        <v>NHS England Midlands (North Midlands)</v>
      </c>
      <c r="E163" s="77" t="str">
        <f t="shared" ca="1" si="4"/>
        <v>E10000028</v>
      </c>
      <c r="F163" s="79" t="str">
        <f ca="1">IF(E163="","",VLOOKUP(E163,'Org List'!$J$9:$K$640,2,0))</f>
        <v>Staffordshire</v>
      </c>
      <c r="G163" s="100">
        <f ca="1">IFERROR(IF((VLOOKUP($E163,'Adj NEA Backsheet'!$D$5:$CB$183,G$9,FALSE))="","",(VLOOKUP($E163,'Adj NEA Backsheet'!$D$5:$CB$183,G$9,FALSE))),"")</f>
        <v>2746.3871916164298</v>
      </c>
      <c r="H163" s="101">
        <f ca="1">IFERROR(IF((VLOOKUP($E163,'Adj NEA Backsheet'!$D$5:$CB$183,H$9,FALSE))="","",(VLOOKUP($E163,'Adj NEA Backsheet'!$D$5:$CB$183,H$9,FALSE))),"")</f>
        <v>2706.362185438275</v>
      </c>
      <c r="I163" s="101">
        <f ca="1">IFERROR(IF((VLOOKUP($E163,'Adj NEA Backsheet'!$D$5:$CB$183,I$9,FALSE))="","",(VLOOKUP($E163,'Adj NEA Backsheet'!$D$5:$CB$183,I$9,FALSE))),"")</f>
        <v>2851.969831299421</v>
      </c>
      <c r="J163" s="102">
        <f ca="1">IFERROR(IF((VLOOKUP($E163,'Adj NEA Backsheet'!$D$5:$CB$183,J$9,FALSE))="","",(VLOOKUP($E163,'Adj NEA Backsheet'!$D$5:$CB$183,J$9,FALSE))),"")</f>
        <v>2863.2428706694959</v>
      </c>
      <c r="K163" s="100">
        <f ca="1">IFERROR(IF((VLOOKUP($E163,'Adj NEA Backsheet'!$D$5:$CB$183,K$9,FALSE))="","",(VLOOKUP($E163,'Adj NEA Backsheet'!$D$5:$CB$183,K$9,FALSE))),"")</f>
        <v>2813.9544771266983</v>
      </c>
      <c r="L163" s="101">
        <f ca="1">IFERROR(IF((VLOOKUP($E163,'Adj NEA Backsheet'!$D$5:$CB$183,L$9,FALSE))="","",(VLOOKUP($E163,'Adj NEA Backsheet'!$D$5:$CB$183,L$9,FALSE))),"")</f>
        <v>2852.0807833986173</v>
      </c>
      <c r="M163" s="101">
        <f ca="1">IFERROR(IF((VLOOKUP($E163,'Adj NEA Backsheet'!$D$5:$CB$183,M$9,FALSE))="","",(VLOOKUP($E163,'Adj NEA Backsheet'!$D$5:$CB$183,M$9,FALSE))),"")</f>
        <v>2856.3573014913882</v>
      </c>
      <c r="N163" s="103">
        <f ca="1">IFERROR(IF((VLOOKUP($E163,'Adj NEA Backsheet'!$D$5:$CB$183,N$9,FALSE))="","",(VLOOKUP($E163,'Adj NEA Backsheet'!$D$5:$CB$183,N$9,FALSE))),"")</f>
        <v>2789.8584867864538</v>
      </c>
      <c r="O163" s="151">
        <f ca="1">IFERROR(IF((VLOOKUP($E163,'Adj NEA Backsheet'!$D$5:$CB$183,O$9,FALSE))="","",(VLOOKUP($E163,'Adj NEA Backsheet'!$D$5:$CB$183,O$9,FALSE))),"")</f>
        <v>3001.7217916832456</v>
      </c>
      <c r="P163" s="102">
        <f ca="1">IFERROR(IF((VLOOKUP($E163,'Adj NEA Backsheet'!$D$5:$CB$183,P$9,FALSE))="","",(VLOOKUP($E163,'Adj NEA Backsheet'!$D$5:$CB$183,P$9,FALSE))),"")</f>
        <v>3057.3472207669665</v>
      </c>
      <c r="Q163" s="103">
        <f ca="1">IFERROR(IF((VLOOKUP($E163,'NEA Backsheet'!$D$5:$CB$183,Q$9,FALSE))="","",(VLOOKUP($E163,'NEA Backsheet'!$D$5:$CB$183,Q$9,FALSE))),"")</f>
        <v>3264.7650837622782</v>
      </c>
      <c r="R163" s="194">
        <f ca="1">IFERROR(IF((VLOOKUP($E163,'NEA Backsheet'!$D$5:$CB$183,R$9,FALSE))="","",(VLOOKUP($E163,'NEA Backsheet'!$D$5:$CB$183,R$9,FALSE))),"")</f>
        <v>3238.6944409048242</v>
      </c>
    </row>
    <row r="164" spans="1:18" ht="15" customHeight="1" x14ac:dyDescent="0.3">
      <c r="A164" s="41">
        <v>150</v>
      </c>
      <c r="B164" s="77" t="str">
        <f ca="1">IFERROR(IF((VLOOKUP($E164,'Org List'!$AJ$10:$AL$190,3,FALSE))="","",(VLOOKUP($E164,'Org List'!$AJ$10:$AL$190,3,FALSE))),"")</f>
        <v>North West Commissioning Region</v>
      </c>
      <c r="C164" s="78" t="str">
        <f ca="1">IFERROR(IF((VLOOKUP($E164,'Org List'!$AO$10:$AQ$190,3,FALSE))="","",(VLOOKUP($E164,'Org List'!$AO$10:$AQ$190,3,FALSE))),"")</f>
        <v>North West Region</v>
      </c>
      <c r="D164" s="93" t="str">
        <f ca="1">IFERROR(IF((VLOOKUP($E164,'Org List'!$AT$10:$AV$190,3,FALSE))="","",(VLOOKUP($E164,'Org List'!$AT$10:$AV$190,3,FALSE))),"")</f>
        <v>NHS England North West (Greater Manchester)</v>
      </c>
      <c r="E164" s="77" t="str">
        <f t="shared" ca="1" si="4"/>
        <v>E08000007</v>
      </c>
      <c r="F164" s="79" t="str">
        <f ca="1">IF(E164="","",VLOOKUP(E164,'Org List'!$J$9:$K$640,2,0))</f>
        <v>Stockport</v>
      </c>
      <c r="G164" s="100">
        <f ca="1">IFERROR(IF((VLOOKUP($E164,'Adj NEA Backsheet'!$D$5:$CB$183,G$9,FALSE))="","",(VLOOKUP($E164,'Adj NEA Backsheet'!$D$5:$CB$183,G$9,FALSE))),"")</f>
        <v>3692.7627929165255</v>
      </c>
      <c r="H164" s="101">
        <f ca="1">IFERROR(IF((VLOOKUP($E164,'Adj NEA Backsheet'!$D$5:$CB$183,H$9,FALSE))="","",(VLOOKUP($E164,'Adj NEA Backsheet'!$D$5:$CB$183,H$9,FALSE))),"")</f>
        <v>3586.604391548316</v>
      </c>
      <c r="I164" s="101">
        <f ca="1">IFERROR(IF((VLOOKUP($E164,'Adj NEA Backsheet'!$D$5:$CB$183,I$9,FALSE))="","",(VLOOKUP($E164,'Adj NEA Backsheet'!$D$5:$CB$183,I$9,FALSE))),"")</f>
        <v>3758.1832582636166</v>
      </c>
      <c r="J164" s="102">
        <f ca="1">IFERROR(IF((VLOOKUP($E164,'Adj NEA Backsheet'!$D$5:$CB$183,J$9,FALSE))="","",(VLOOKUP($E164,'Adj NEA Backsheet'!$D$5:$CB$183,J$9,FALSE))),"")</f>
        <v>3609.2625278576684</v>
      </c>
      <c r="K164" s="100">
        <f ca="1">IFERROR(IF((VLOOKUP($E164,'Adj NEA Backsheet'!$D$5:$CB$183,K$9,FALSE))="","",(VLOOKUP($E164,'Adj NEA Backsheet'!$D$5:$CB$183,K$9,FALSE))),"")</f>
        <v>3555.8729553345161</v>
      </c>
      <c r="L164" s="101">
        <f ca="1">IFERROR(IF((VLOOKUP($E164,'Adj NEA Backsheet'!$D$5:$CB$183,L$9,FALSE))="","",(VLOOKUP($E164,'Adj NEA Backsheet'!$D$5:$CB$183,L$9,FALSE))),"")</f>
        <v>3557.5948107530444</v>
      </c>
      <c r="M164" s="101">
        <f ca="1">IFERROR(IF((VLOOKUP($E164,'Adj NEA Backsheet'!$D$5:$CB$183,M$9,FALSE))="","",(VLOOKUP($E164,'Adj NEA Backsheet'!$D$5:$CB$183,M$9,FALSE))),"")</f>
        <v>3721.4474103319467</v>
      </c>
      <c r="N164" s="103">
        <f ca="1">IFERROR(IF((VLOOKUP($E164,'Adj NEA Backsheet'!$D$5:$CB$183,N$9,FALSE))="","",(VLOOKUP($E164,'Adj NEA Backsheet'!$D$5:$CB$183,N$9,FALSE))),"")</f>
        <v>3544.2210507664695</v>
      </c>
      <c r="O164" s="151">
        <f ca="1">IFERROR(IF((VLOOKUP($E164,'Adj NEA Backsheet'!$D$5:$CB$183,O$9,FALSE))="","",(VLOOKUP($E164,'Adj NEA Backsheet'!$D$5:$CB$183,O$9,FALSE))),"")</f>
        <v>3776.8290045869853</v>
      </c>
      <c r="P164" s="102">
        <f ca="1">IFERROR(IF((VLOOKUP($E164,'Adj NEA Backsheet'!$D$5:$CB$183,P$9,FALSE))="","",(VLOOKUP($E164,'Adj NEA Backsheet'!$D$5:$CB$183,P$9,FALSE))),"")</f>
        <v>3699.7958739691417</v>
      </c>
      <c r="Q164" s="103">
        <f ca="1">IFERROR(IF((VLOOKUP($E164,'NEA Backsheet'!$D$5:$CB$183,Q$9,FALSE))="","",(VLOOKUP($E164,'NEA Backsheet'!$D$5:$CB$183,Q$9,FALSE))),"")</f>
        <v>3649.8985452581887</v>
      </c>
      <c r="R164" s="194">
        <f ca="1">IFERROR(IF((VLOOKUP($E164,'NEA Backsheet'!$D$5:$CB$183,R$9,FALSE))="","",(VLOOKUP($E164,'NEA Backsheet'!$D$5:$CB$183,R$9,FALSE))),"")</f>
        <v>3632.4324823265747</v>
      </c>
    </row>
    <row r="165" spans="1:18" ht="15" customHeight="1" x14ac:dyDescent="0.3">
      <c r="A165" s="41">
        <v>151</v>
      </c>
      <c r="B165" s="77" t="str">
        <f ca="1">IFERROR(IF((VLOOKUP($E165,'Org List'!$AJ$10:$AL$190,3,FALSE))="","",(VLOOKUP($E165,'Org List'!$AJ$10:$AL$190,3,FALSE))),"")</f>
        <v>North East and Yorkshire Commissioning Region</v>
      </c>
      <c r="C165" s="78" t="str">
        <f ca="1">IFERROR(IF((VLOOKUP($E165,'Org List'!$AO$10:$AQ$190,3,FALSE))="","",(VLOOKUP($E165,'Org List'!$AO$10:$AQ$190,3,FALSE))),"")</f>
        <v>North East Region</v>
      </c>
      <c r="D165" s="93" t="str">
        <f ca="1">IFERROR(IF((VLOOKUP($E165,'Org List'!$AT$10:$AV$190,3,FALSE))="","",(VLOOKUP($E165,'Org List'!$AT$10:$AV$190,3,FALSE))),"")</f>
        <v>NHS England North East and Yorkshire (Cumbria And North East)</v>
      </c>
      <c r="E165" s="77" t="str">
        <f t="shared" ca="1" si="4"/>
        <v>E06000004</v>
      </c>
      <c r="F165" s="79" t="str">
        <f ca="1">IF(E165="","",VLOOKUP(E165,'Org List'!$J$9:$K$640,2,0))</f>
        <v>Stockton-on-Tees</v>
      </c>
      <c r="G165" s="100">
        <f ca="1">IFERROR(IF((VLOOKUP($E165,'Adj NEA Backsheet'!$D$5:$CB$183,G$9,FALSE))="","",(VLOOKUP($E165,'Adj NEA Backsheet'!$D$5:$CB$183,G$9,FALSE))),"")</f>
        <v>3413.8876991759785</v>
      </c>
      <c r="H165" s="101">
        <f ca="1">IFERROR(IF((VLOOKUP($E165,'Adj NEA Backsheet'!$D$5:$CB$183,H$9,FALSE))="","",(VLOOKUP($E165,'Adj NEA Backsheet'!$D$5:$CB$183,H$9,FALSE))),"")</f>
        <v>3386.8935647506078</v>
      </c>
      <c r="I165" s="101">
        <f ca="1">IFERROR(IF((VLOOKUP($E165,'Adj NEA Backsheet'!$D$5:$CB$183,I$9,FALSE))="","",(VLOOKUP($E165,'Adj NEA Backsheet'!$D$5:$CB$183,I$9,FALSE))),"")</f>
        <v>3542.9341828833985</v>
      </c>
      <c r="J165" s="102">
        <f ca="1">IFERROR(IF((VLOOKUP($E165,'Adj NEA Backsheet'!$D$5:$CB$183,J$9,FALSE))="","",(VLOOKUP($E165,'Adj NEA Backsheet'!$D$5:$CB$183,J$9,FALSE))),"")</f>
        <v>3520.8891392491992</v>
      </c>
      <c r="K165" s="100">
        <f ca="1">IFERROR(IF((VLOOKUP($E165,'Adj NEA Backsheet'!$D$5:$CB$183,K$9,FALSE))="","",(VLOOKUP($E165,'Adj NEA Backsheet'!$D$5:$CB$183,K$9,FALSE))),"")</f>
        <v>3549.5812454059783</v>
      </c>
      <c r="L165" s="101">
        <f ca="1">IFERROR(IF((VLOOKUP($E165,'Adj NEA Backsheet'!$D$5:$CB$183,L$9,FALSE))="","",(VLOOKUP($E165,'Adj NEA Backsheet'!$D$5:$CB$183,L$9,FALSE))),"")</f>
        <v>3491.0471642585426</v>
      </c>
      <c r="M165" s="101">
        <f ca="1">IFERROR(IF((VLOOKUP($E165,'Adj NEA Backsheet'!$D$5:$CB$183,M$9,FALSE))="","",(VLOOKUP($E165,'Adj NEA Backsheet'!$D$5:$CB$183,M$9,FALSE))),"")</f>
        <v>3628.7791917919867</v>
      </c>
      <c r="N165" s="103">
        <f ca="1">IFERROR(IF((VLOOKUP($E165,'Adj NEA Backsheet'!$D$5:$CB$183,N$9,FALSE))="","",(VLOOKUP($E165,'Adj NEA Backsheet'!$D$5:$CB$183,N$9,FALSE))),"")</f>
        <v>3637.9912055924001</v>
      </c>
      <c r="O165" s="151">
        <f ca="1">IFERROR(IF((VLOOKUP($E165,'Adj NEA Backsheet'!$D$5:$CB$183,O$9,FALSE))="","",(VLOOKUP($E165,'Adj NEA Backsheet'!$D$5:$CB$183,O$9,FALSE))),"")</f>
        <v>3627.9354172200797</v>
      </c>
      <c r="P165" s="102">
        <f ca="1">IFERROR(IF((VLOOKUP($E165,'Adj NEA Backsheet'!$D$5:$CB$183,P$9,FALSE))="","",(VLOOKUP($E165,'Adj NEA Backsheet'!$D$5:$CB$183,P$9,FALSE))),"")</f>
        <v>3564.4771977903401</v>
      </c>
      <c r="Q165" s="103">
        <f ca="1">IFERROR(IF((VLOOKUP($E165,'NEA Backsheet'!$D$5:$CB$183,Q$9,FALSE))="","",(VLOOKUP($E165,'NEA Backsheet'!$D$5:$CB$183,Q$9,FALSE))),"")</f>
        <v>3632.2728461357915</v>
      </c>
      <c r="R165" s="194">
        <f ca="1">IFERROR(IF((VLOOKUP($E165,'NEA Backsheet'!$D$5:$CB$183,R$9,FALSE))="","",(VLOOKUP($E165,'NEA Backsheet'!$D$5:$CB$183,R$9,FALSE))),"")</f>
        <v>3851.4652362340717</v>
      </c>
    </row>
    <row r="166" spans="1:18" ht="15" customHeight="1" x14ac:dyDescent="0.3">
      <c r="A166" s="41">
        <v>152</v>
      </c>
      <c r="B166" s="77" t="str">
        <f ca="1">IFERROR(IF((VLOOKUP($E166,'Org List'!$AJ$10:$AL$190,3,FALSE))="","",(VLOOKUP($E166,'Org List'!$AJ$10:$AL$190,3,FALSE))),"")</f>
        <v>Midlands Commissioning Region</v>
      </c>
      <c r="C166" s="78" t="str">
        <f ca="1">IFERROR(IF((VLOOKUP($E166,'Org List'!$AO$10:$AQ$190,3,FALSE))="","",(VLOOKUP($E166,'Org List'!$AO$10:$AQ$190,3,FALSE))),"")</f>
        <v>West Midlands Region</v>
      </c>
      <c r="D166" s="93" t="str">
        <f ca="1">IFERROR(IF((VLOOKUP($E166,'Org List'!$AT$10:$AV$190,3,FALSE))="","",(VLOOKUP($E166,'Org List'!$AT$10:$AV$190,3,FALSE))),"")</f>
        <v>NHS England Midlands (North Midlands)</v>
      </c>
      <c r="E166" s="77" t="str">
        <f t="shared" ca="1" si="4"/>
        <v>E06000021</v>
      </c>
      <c r="F166" s="79" t="str">
        <f ca="1">IF(E166="","",VLOOKUP(E166,'Org List'!$J$9:$K$640,2,0))</f>
        <v>Stoke-on-Trent</v>
      </c>
      <c r="G166" s="100">
        <f ca="1">IFERROR(IF((VLOOKUP($E166,'Adj NEA Backsheet'!$D$5:$CB$183,G$9,FALSE))="","",(VLOOKUP($E166,'Adj NEA Backsheet'!$D$5:$CB$183,G$9,FALSE))),"")</f>
        <v>3485.5553249509071</v>
      </c>
      <c r="H166" s="101">
        <f ca="1">IFERROR(IF((VLOOKUP($E166,'Adj NEA Backsheet'!$D$5:$CB$183,H$9,FALSE))="","",(VLOOKUP($E166,'Adj NEA Backsheet'!$D$5:$CB$183,H$9,FALSE))),"")</f>
        <v>3466.221263925122</v>
      </c>
      <c r="I166" s="101">
        <f ca="1">IFERROR(IF((VLOOKUP($E166,'Adj NEA Backsheet'!$D$5:$CB$183,I$9,FALSE))="","",(VLOOKUP($E166,'Adj NEA Backsheet'!$D$5:$CB$183,I$9,FALSE))),"")</f>
        <v>3530.7514581393666</v>
      </c>
      <c r="J166" s="102">
        <f ca="1">IFERROR(IF((VLOOKUP($E166,'Adj NEA Backsheet'!$D$5:$CB$183,J$9,FALSE))="","",(VLOOKUP($E166,'Adj NEA Backsheet'!$D$5:$CB$183,J$9,FALSE))),"")</f>
        <v>3709.8733185218953</v>
      </c>
      <c r="K166" s="100">
        <f ca="1">IFERROR(IF((VLOOKUP($E166,'Adj NEA Backsheet'!$D$5:$CB$183,K$9,FALSE))="","",(VLOOKUP($E166,'Adj NEA Backsheet'!$D$5:$CB$183,K$9,FALSE))),"")</f>
        <v>3598.5557974817393</v>
      </c>
      <c r="L166" s="101">
        <f ca="1">IFERROR(IF((VLOOKUP($E166,'Adj NEA Backsheet'!$D$5:$CB$183,L$9,FALSE))="","",(VLOOKUP($E166,'Adj NEA Backsheet'!$D$5:$CB$183,L$9,FALSE))),"")</f>
        <v>3638.0703519000308</v>
      </c>
      <c r="M166" s="101">
        <f ca="1">IFERROR(IF((VLOOKUP($E166,'Adj NEA Backsheet'!$D$5:$CB$183,M$9,FALSE))="","",(VLOOKUP($E166,'Adj NEA Backsheet'!$D$5:$CB$183,M$9,FALSE))),"")</f>
        <v>3638.0703519000317</v>
      </c>
      <c r="N166" s="103">
        <f ca="1">IFERROR(IF((VLOOKUP($E166,'Adj NEA Backsheet'!$D$5:$CB$183,N$9,FALSE))="","",(VLOOKUP($E166,'Adj NEA Backsheet'!$D$5:$CB$183,N$9,FALSE))),"")</f>
        <v>3548.218530323516</v>
      </c>
      <c r="O166" s="151">
        <f ca="1">IFERROR(IF((VLOOKUP($E166,'Adj NEA Backsheet'!$D$5:$CB$183,O$9,FALSE))="","",(VLOOKUP($E166,'Adj NEA Backsheet'!$D$5:$CB$183,O$9,FALSE))),"")</f>
        <v>3902.8581505864508</v>
      </c>
      <c r="P166" s="102">
        <f ca="1">IFERROR(IF((VLOOKUP($E166,'Adj NEA Backsheet'!$D$5:$CB$183,P$9,FALSE))="","",(VLOOKUP($E166,'Adj NEA Backsheet'!$D$5:$CB$183,P$9,FALSE))),"")</f>
        <v>4079.3937687118059</v>
      </c>
      <c r="Q166" s="103">
        <f ca="1">IFERROR(IF((VLOOKUP($E166,'NEA Backsheet'!$D$5:$CB$183,Q$9,FALSE))="","",(VLOOKUP($E166,'NEA Backsheet'!$D$5:$CB$183,Q$9,FALSE))),"")</f>
        <v>4429.6545329495184</v>
      </c>
      <c r="R166" s="194">
        <f ca="1">IFERROR(IF((VLOOKUP($E166,'NEA Backsheet'!$D$5:$CB$183,R$9,FALSE))="","",(VLOOKUP($E166,'NEA Backsheet'!$D$5:$CB$183,R$9,FALSE))),"")</f>
        <v>4313.2488896240029</v>
      </c>
    </row>
    <row r="167" spans="1:18" ht="15" customHeight="1" x14ac:dyDescent="0.3">
      <c r="A167" s="41">
        <v>153</v>
      </c>
      <c r="B167" s="77" t="str">
        <f ca="1">IFERROR(IF((VLOOKUP($E167,'Org List'!$AJ$10:$AL$190,3,FALSE))="","",(VLOOKUP($E167,'Org List'!$AJ$10:$AL$190,3,FALSE))),"")</f>
        <v>East of England Commissioning Region</v>
      </c>
      <c r="C167" s="78" t="str">
        <f ca="1">IFERROR(IF((VLOOKUP($E167,'Org List'!$AO$10:$AQ$190,3,FALSE))="","",(VLOOKUP($E167,'Org List'!$AO$10:$AQ$190,3,FALSE))),"")</f>
        <v>East Region</v>
      </c>
      <c r="D167" s="93" t="str">
        <f ca="1">IFERROR(IF((VLOOKUP($E167,'Org List'!$AT$10:$AV$190,3,FALSE))="","",(VLOOKUP($E167,'Org List'!$AT$10:$AV$190,3,FALSE))),"")</f>
        <v>NHS England East (East)</v>
      </c>
      <c r="E167" s="77" t="str">
        <f t="shared" ca="1" si="4"/>
        <v>E10000029</v>
      </c>
      <c r="F167" s="79" t="str">
        <f ca="1">IF(E167="","",VLOOKUP(E167,'Org List'!$J$9:$K$640,2,0))</f>
        <v>Suffolk</v>
      </c>
      <c r="G167" s="100">
        <f ca="1">IFERROR(IF((VLOOKUP($E167,'Adj NEA Backsheet'!$D$5:$CB$183,G$9,FALSE))="","",(VLOOKUP($E167,'Adj NEA Backsheet'!$D$5:$CB$183,G$9,FALSE))),"")</f>
        <v>2469.2123750692854</v>
      </c>
      <c r="H167" s="101">
        <f ca="1">IFERROR(IF((VLOOKUP($E167,'Adj NEA Backsheet'!$D$5:$CB$183,H$9,FALSE))="","",(VLOOKUP($E167,'Adj NEA Backsheet'!$D$5:$CB$183,H$9,FALSE))),"")</f>
        <v>2418.6829402557714</v>
      </c>
      <c r="I167" s="101">
        <f ca="1">IFERROR(IF((VLOOKUP($E167,'Adj NEA Backsheet'!$D$5:$CB$183,I$9,FALSE))="","",(VLOOKUP($E167,'Adj NEA Backsheet'!$D$5:$CB$183,I$9,FALSE))),"")</f>
        <v>2521.6072952415575</v>
      </c>
      <c r="J167" s="102">
        <f ca="1">IFERROR(IF((VLOOKUP($E167,'Adj NEA Backsheet'!$D$5:$CB$183,J$9,FALSE))="","",(VLOOKUP($E167,'Adj NEA Backsheet'!$D$5:$CB$183,J$9,FALSE))),"")</f>
        <v>2550.8713130814599</v>
      </c>
      <c r="K167" s="100">
        <f ca="1">IFERROR(IF((VLOOKUP($E167,'Adj NEA Backsheet'!$D$5:$CB$183,K$9,FALSE))="","",(VLOOKUP($E167,'Adj NEA Backsheet'!$D$5:$CB$183,K$9,FALSE))),"")</f>
        <v>2531.4846549867402</v>
      </c>
      <c r="L167" s="101">
        <f ca="1">IFERROR(IF((VLOOKUP($E167,'Adj NEA Backsheet'!$D$5:$CB$183,L$9,FALSE))="","",(VLOOKUP($E167,'Adj NEA Backsheet'!$D$5:$CB$183,L$9,FALSE))),"")</f>
        <v>2470.7760148995271</v>
      </c>
      <c r="M167" s="101">
        <f ca="1">IFERROR(IF((VLOOKUP($E167,'Adj NEA Backsheet'!$D$5:$CB$183,M$9,FALSE))="","",(VLOOKUP($E167,'Adj NEA Backsheet'!$D$5:$CB$183,M$9,FALSE))),"")</f>
        <v>2636.5447099765329</v>
      </c>
      <c r="N167" s="103">
        <f ca="1">IFERROR(IF((VLOOKUP($E167,'Adj NEA Backsheet'!$D$5:$CB$183,N$9,FALSE))="","",(VLOOKUP($E167,'Adj NEA Backsheet'!$D$5:$CB$183,N$9,FALSE))),"")</f>
        <v>2641.8232782322966</v>
      </c>
      <c r="O167" s="151">
        <f ca="1">IFERROR(IF((VLOOKUP($E167,'Adj NEA Backsheet'!$D$5:$CB$183,O$9,FALSE))="","",(VLOOKUP($E167,'Adj NEA Backsheet'!$D$5:$CB$183,O$9,FALSE))),"")</f>
        <v>2466.4279572949736</v>
      </c>
      <c r="P167" s="102">
        <f ca="1">IFERROR(IF((VLOOKUP($E167,'Adj NEA Backsheet'!$D$5:$CB$183,P$9,FALSE))="","",(VLOOKUP($E167,'Adj NEA Backsheet'!$D$5:$CB$183,P$9,FALSE))),"")</f>
        <v>2463.478264887809</v>
      </c>
      <c r="Q167" s="103">
        <f ca="1">IFERROR(IF((VLOOKUP($E167,'NEA Backsheet'!$D$5:$CB$183,Q$9,FALSE))="","",(VLOOKUP($E167,'NEA Backsheet'!$D$5:$CB$183,Q$9,FALSE))),"")</f>
        <v>2648.9077617581261</v>
      </c>
      <c r="R167" s="194">
        <f ca="1">IFERROR(IF((VLOOKUP($E167,'NEA Backsheet'!$D$5:$CB$183,R$9,FALSE))="","",(VLOOKUP($E167,'NEA Backsheet'!$D$5:$CB$183,R$9,FALSE))),"")</f>
        <v>2681.9694324784346</v>
      </c>
    </row>
    <row r="168" spans="1:18" ht="15" customHeight="1" x14ac:dyDescent="0.3">
      <c r="A168" s="41">
        <v>154</v>
      </c>
      <c r="B168" s="77" t="str">
        <f ca="1">IFERROR(IF((VLOOKUP($E168,'Org List'!$AJ$10:$AL$190,3,FALSE))="","",(VLOOKUP($E168,'Org List'!$AJ$10:$AL$190,3,FALSE))),"")</f>
        <v>North East and Yorkshire Commissioning Region</v>
      </c>
      <c r="C168" s="78" t="str">
        <f ca="1">IFERROR(IF((VLOOKUP($E168,'Org List'!$AO$10:$AQ$190,3,FALSE))="","",(VLOOKUP($E168,'Org List'!$AO$10:$AQ$190,3,FALSE))),"")</f>
        <v>North East Region</v>
      </c>
      <c r="D168" s="93" t="str">
        <f ca="1">IFERROR(IF((VLOOKUP($E168,'Org List'!$AT$10:$AV$190,3,FALSE))="","",(VLOOKUP($E168,'Org List'!$AT$10:$AV$190,3,FALSE))),"")</f>
        <v>NHS England North East and Yorkshire (Cumbria And North East)</v>
      </c>
      <c r="E168" s="77" t="str">
        <f t="shared" ca="1" si="4"/>
        <v>E08000024</v>
      </c>
      <c r="F168" s="79" t="str">
        <f ca="1">IF(E168="","",VLOOKUP(E168,'Org List'!$J$9:$K$640,2,0))</f>
        <v>Sunderland</v>
      </c>
      <c r="G168" s="100">
        <f ca="1">IFERROR(IF((VLOOKUP($E168,'Adj NEA Backsheet'!$D$5:$CB$183,G$9,FALSE))="","",(VLOOKUP($E168,'Adj NEA Backsheet'!$D$5:$CB$183,G$9,FALSE))),"")</f>
        <v>2927.1610954866364</v>
      </c>
      <c r="H168" s="101">
        <f ca="1">IFERROR(IF((VLOOKUP($E168,'Adj NEA Backsheet'!$D$5:$CB$183,H$9,FALSE))="","",(VLOOKUP($E168,'Adj NEA Backsheet'!$D$5:$CB$183,H$9,FALSE))),"")</f>
        <v>2894.6888092030385</v>
      </c>
      <c r="I168" s="101">
        <f ca="1">IFERROR(IF((VLOOKUP($E168,'Adj NEA Backsheet'!$D$5:$CB$183,I$9,FALSE))="","",(VLOOKUP($E168,'Adj NEA Backsheet'!$D$5:$CB$183,I$9,FALSE))),"")</f>
        <v>3177.698145230348</v>
      </c>
      <c r="J168" s="102">
        <f ca="1">IFERROR(IF((VLOOKUP($E168,'Adj NEA Backsheet'!$D$5:$CB$183,J$9,FALSE))="","",(VLOOKUP($E168,'Adj NEA Backsheet'!$D$5:$CB$183,J$9,FALSE))),"")</f>
        <v>3141.5646221425777</v>
      </c>
      <c r="K168" s="100">
        <f ca="1">IFERROR(IF((VLOOKUP($E168,'Adj NEA Backsheet'!$D$5:$CB$183,K$9,FALSE))="","",(VLOOKUP($E168,'Adj NEA Backsheet'!$D$5:$CB$183,K$9,FALSE))),"")</f>
        <v>3041.9050159828239</v>
      </c>
      <c r="L168" s="101">
        <f ca="1">IFERROR(IF((VLOOKUP($E168,'Adj NEA Backsheet'!$D$5:$CB$183,L$9,FALSE))="","",(VLOOKUP($E168,'Adj NEA Backsheet'!$D$5:$CB$183,L$9,FALSE))),"")</f>
        <v>3024.3977216550152</v>
      </c>
      <c r="M168" s="101">
        <f ca="1">IFERROR(IF((VLOOKUP($E168,'Adj NEA Backsheet'!$D$5:$CB$183,M$9,FALSE))="","",(VLOOKUP($E168,'Adj NEA Backsheet'!$D$5:$CB$183,M$9,FALSE))),"")</f>
        <v>3160.9741766943139</v>
      </c>
      <c r="N168" s="103">
        <f ca="1">IFERROR(IF((VLOOKUP($E168,'Adj NEA Backsheet'!$D$5:$CB$183,N$9,FALSE))="","",(VLOOKUP($E168,'Adj NEA Backsheet'!$D$5:$CB$183,N$9,FALSE))),"")</f>
        <v>3155.0992072718177</v>
      </c>
      <c r="O168" s="151">
        <f ca="1">IFERROR(IF((VLOOKUP($E168,'Adj NEA Backsheet'!$D$5:$CB$183,O$9,FALSE))="","",(VLOOKUP($E168,'Adj NEA Backsheet'!$D$5:$CB$183,O$9,FALSE))),"")</f>
        <v>3111.2374476067789</v>
      </c>
      <c r="P168" s="102">
        <f ca="1">IFERROR(IF((VLOOKUP($E168,'Adj NEA Backsheet'!$D$5:$CB$183,P$9,FALSE))="","",(VLOOKUP($E168,'Adj NEA Backsheet'!$D$5:$CB$183,P$9,FALSE))),"")</f>
        <v>3055.7155528948701</v>
      </c>
      <c r="Q168" s="103">
        <f ca="1">IFERROR(IF((VLOOKUP($E168,'NEA Backsheet'!$D$5:$CB$183,Q$9,FALSE))="","",(VLOOKUP($E168,'NEA Backsheet'!$D$5:$CB$183,Q$9,FALSE))),"")</f>
        <v>3133.3750034319269</v>
      </c>
      <c r="R168" s="194">
        <f ca="1">IFERROR(IF((VLOOKUP($E168,'NEA Backsheet'!$D$5:$CB$183,R$9,FALSE))="","",(VLOOKUP($E168,'NEA Backsheet'!$D$5:$CB$183,R$9,FALSE))),"")</f>
        <v>3164.4331349692015</v>
      </c>
    </row>
    <row r="169" spans="1:18" ht="15" customHeight="1" x14ac:dyDescent="0.3">
      <c r="A169" s="41">
        <v>155</v>
      </c>
      <c r="B169" s="77" t="str">
        <f ca="1">IFERROR(IF((VLOOKUP($E169,'Org List'!$AJ$10:$AL$190,3,FALSE))="","",(VLOOKUP($E169,'Org List'!$AJ$10:$AL$190,3,FALSE))),"")</f>
        <v>South East England Commissioning Region</v>
      </c>
      <c r="C169" s="78" t="str">
        <f ca="1">IFERROR(IF((VLOOKUP($E169,'Org List'!$AO$10:$AQ$190,3,FALSE))="","",(VLOOKUP($E169,'Org List'!$AO$10:$AQ$190,3,FALSE))),"")</f>
        <v>South East Region</v>
      </c>
      <c r="D169" s="93" t="str">
        <f ca="1">IFERROR(IF((VLOOKUP($E169,'Org List'!$AT$10:$AV$190,3,FALSE))="","",(VLOOKUP($E169,'Org List'!$AT$10:$AV$190,3,FALSE))),"")</f>
        <v>NHS England South East (Kent, Surrey and Sussex)</v>
      </c>
      <c r="E169" s="77" t="str">
        <f t="shared" ca="1" si="4"/>
        <v>E10000030</v>
      </c>
      <c r="F169" s="79" t="str">
        <f ca="1">IF(E169="","",VLOOKUP(E169,'Org List'!$J$9:$K$640,2,0))</f>
        <v>Surrey</v>
      </c>
      <c r="G169" s="100">
        <f ca="1">IFERROR(IF((VLOOKUP($E169,'Adj NEA Backsheet'!$D$5:$CB$183,G$9,FALSE))="","",(VLOOKUP($E169,'Adj NEA Backsheet'!$D$5:$CB$183,G$9,FALSE))),"")</f>
        <v>2396.8561818282319</v>
      </c>
      <c r="H169" s="101">
        <f ca="1">IFERROR(IF((VLOOKUP($E169,'Adj NEA Backsheet'!$D$5:$CB$183,H$9,FALSE))="","",(VLOOKUP($E169,'Adj NEA Backsheet'!$D$5:$CB$183,H$9,FALSE))),"")</f>
        <v>2389.125862156146</v>
      </c>
      <c r="I169" s="101">
        <f ca="1">IFERROR(IF((VLOOKUP($E169,'Adj NEA Backsheet'!$D$5:$CB$183,I$9,FALSE))="","",(VLOOKUP($E169,'Adj NEA Backsheet'!$D$5:$CB$183,I$9,FALSE))),"")</f>
        <v>2485.2147625484786</v>
      </c>
      <c r="J169" s="102">
        <f ca="1">IFERROR(IF((VLOOKUP($E169,'Adj NEA Backsheet'!$D$5:$CB$183,J$9,FALSE))="","",(VLOOKUP($E169,'Adj NEA Backsheet'!$D$5:$CB$183,J$9,FALSE))),"")</f>
        <v>2447.9645504039941</v>
      </c>
      <c r="K169" s="100">
        <f ca="1">IFERROR(IF((VLOOKUP($E169,'Adj NEA Backsheet'!$D$5:$CB$183,K$9,FALSE))="","",(VLOOKUP($E169,'Adj NEA Backsheet'!$D$5:$CB$183,K$9,FALSE))),"")</f>
        <v>2407.8970144418504</v>
      </c>
      <c r="L169" s="101">
        <f ca="1">IFERROR(IF((VLOOKUP($E169,'Adj NEA Backsheet'!$D$5:$CB$183,L$9,FALSE))="","",(VLOOKUP($E169,'Adj NEA Backsheet'!$D$5:$CB$183,L$9,FALSE))),"")</f>
        <v>2376.8930620037604</v>
      </c>
      <c r="M169" s="101">
        <f ca="1">IFERROR(IF((VLOOKUP($E169,'Adj NEA Backsheet'!$D$5:$CB$183,M$9,FALSE))="","",(VLOOKUP($E169,'Adj NEA Backsheet'!$D$5:$CB$183,M$9,FALSE))),"")</f>
        <v>2438.9986335426415</v>
      </c>
      <c r="N169" s="103">
        <f ca="1">IFERROR(IF((VLOOKUP($E169,'Adj NEA Backsheet'!$D$5:$CB$183,N$9,FALSE))="","",(VLOOKUP($E169,'Adj NEA Backsheet'!$D$5:$CB$183,N$9,FALSE))),"")</f>
        <v>2377.8656402709862</v>
      </c>
      <c r="O169" s="151">
        <f ca="1">IFERROR(IF((VLOOKUP($E169,'Adj NEA Backsheet'!$D$5:$CB$183,O$9,FALSE))="","",(VLOOKUP($E169,'Adj NEA Backsheet'!$D$5:$CB$183,O$9,FALSE))),"")</f>
        <v>2386.2190361170319</v>
      </c>
      <c r="P169" s="102">
        <f ca="1">IFERROR(IF((VLOOKUP($E169,'Adj NEA Backsheet'!$D$5:$CB$183,P$9,FALSE))="","",(VLOOKUP($E169,'Adj NEA Backsheet'!$D$5:$CB$183,P$9,FALSE))),"")</f>
        <v>2386.9390920786404</v>
      </c>
      <c r="Q169" s="103">
        <f ca="1">IFERROR(IF((VLOOKUP($E169,'NEA Backsheet'!$D$5:$CB$183,Q$9,FALSE))="","",(VLOOKUP($E169,'NEA Backsheet'!$D$5:$CB$183,Q$9,FALSE))),"")</f>
        <v>2541.5494661554776</v>
      </c>
      <c r="R169" s="194">
        <f ca="1">IFERROR(IF((VLOOKUP($E169,'NEA Backsheet'!$D$5:$CB$183,R$9,FALSE))="","",(VLOOKUP($E169,'NEA Backsheet'!$D$5:$CB$183,R$9,FALSE))),"")</f>
        <v>2538.5947084454788</v>
      </c>
    </row>
    <row r="170" spans="1:18" ht="15" customHeight="1" x14ac:dyDescent="0.3">
      <c r="A170" s="41">
        <v>156</v>
      </c>
      <c r="B170" s="77" t="str">
        <f ca="1">IFERROR(IF((VLOOKUP($E170,'Org List'!$AJ$10:$AL$190,3,FALSE))="","",(VLOOKUP($E170,'Org List'!$AJ$10:$AL$190,3,FALSE))),"")</f>
        <v>London Commissioning Region</v>
      </c>
      <c r="C170" s="78" t="str">
        <f ca="1">IFERROR(IF((VLOOKUP($E170,'Org List'!$AO$10:$AQ$190,3,FALSE))="","",(VLOOKUP($E170,'Org List'!$AO$10:$AQ$190,3,FALSE))),"")</f>
        <v>London Region</v>
      </c>
      <c r="D170" s="93" t="str">
        <f ca="1">IFERROR(IF((VLOOKUP($E170,'Org List'!$AT$10:$AV$190,3,FALSE))="","",(VLOOKUP($E170,'Org List'!$AT$10:$AV$190,3,FALSE))),"")</f>
        <v>NHS England London</v>
      </c>
      <c r="E170" s="77" t="str">
        <f t="shared" ca="1" si="4"/>
        <v>E09000029</v>
      </c>
      <c r="F170" s="79" t="str">
        <f ca="1">IF(E170="","",VLOOKUP(E170,'Org List'!$J$9:$K$640,2,0))</f>
        <v>Sutton</v>
      </c>
      <c r="G170" s="100">
        <f ca="1">IFERROR(IF((VLOOKUP($E170,'Adj NEA Backsheet'!$D$5:$CB$183,G$9,FALSE))="","",(VLOOKUP($E170,'Adj NEA Backsheet'!$D$5:$CB$183,G$9,FALSE))),"")</f>
        <v>2847.521082326195</v>
      </c>
      <c r="H170" s="101">
        <f ca="1">IFERROR(IF((VLOOKUP($E170,'Adj NEA Backsheet'!$D$5:$CB$183,H$9,FALSE))="","",(VLOOKUP($E170,'Adj NEA Backsheet'!$D$5:$CB$183,H$9,FALSE))),"")</f>
        <v>2836.5735501295776</v>
      </c>
      <c r="I170" s="101">
        <f ca="1">IFERROR(IF((VLOOKUP($E170,'Adj NEA Backsheet'!$D$5:$CB$183,I$9,FALSE))="","",(VLOOKUP($E170,'Adj NEA Backsheet'!$D$5:$CB$183,I$9,FALSE))),"")</f>
        <v>2885.6772787960217</v>
      </c>
      <c r="J170" s="102">
        <f ca="1">IFERROR(IF((VLOOKUP($E170,'Adj NEA Backsheet'!$D$5:$CB$183,J$9,FALSE))="","",(VLOOKUP($E170,'Adj NEA Backsheet'!$D$5:$CB$183,J$9,FALSE))),"")</f>
        <v>2832.6430061544779</v>
      </c>
      <c r="K170" s="100">
        <f ca="1">IFERROR(IF((VLOOKUP($E170,'Adj NEA Backsheet'!$D$5:$CB$183,K$9,FALSE))="","",(VLOOKUP($E170,'Adj NEA Backsheet'!$D$5:$CB$183,K$9,FALSE))),"")</f>
        <v>2849.4180913486957</v>
      </c>
      <c r="L170" s="101">
        <f ca="1">IFERROR(IF((VLOOKUP($E170,'Adj NEA Backsheet'!$D$5:$CB$183,L$9,FALSE))="","",(VLOOKUP($E170,'Adj NEA Backsheet'!$D$5:$CB$183,L$9,FALSE))),"")</f>
        <v>2852.1423157486033</v>
      </c>
      <c r="M170" s="101">
        <f ca="1">IFERROR(IF((VLOOKUP($E170,'Adj NEA Backsheet'!$D$5:$CB$183,M$9,FALSE))="","",(VLOOKUP($E170,'Adj NEA Backsheet'!$D$5:$CB$183,M$9,FALSE))),"")</f>
        <v>2882.0414833886957</v>
      </c>
      <c r="N170" s="103">
        <f ca="1">IFERROR(IF((VLOOKUP($E170,'Adj NEA Backsheet'!$D$5:$CB$183,N$9,FALSE))="","",(VLOOKUP($E170,'Adj NEA Backsheet'!$D$5:$CB$183,N$9,FALSE))),"")</f>
        <v>2781.6137971479316</v>
      </c>
      <c r="O170" s="151">
        <f ca="1">IFERROR(IF((VLOOKUP($E170,'Adj NEA Backsheet'!$D$5:$CB$183,O$9,FALSE))="","",(VLOOKUP($E170,'Adj NEA Backsheet'!$D$5:$CB$183,O$9,FALSE))),"")</f>
        <v>2773.5751666340029</v>
      </c>
      <c r="P170" s="102">
        <f ca="1">IFERROR(IF((VLOOKUP($E170,'Adj NEA Backsheet'!$D$5:$CB$183,P$9,FALSE))="","",(VLOOKUP($E170,'Adj NEA Backsheet'!$D$5:$CB$183,P$9,FALSE))),"")</f>
        <v>2916.8352244218354</v>
      </c>
      <c r="Q170" s="103">
        <f ca="1">IFERROR(IF((VLOOKUP($E170,'NEA Backsheet'!$D$5:$CB$183,Q$9,FALSE))="","",(VLOOKUP($E170,'NEA Backsheet'!$D$5:$CB$183,Q$9,FALSE))),"")</f>
        <v>3006.5824222379174</v>
      </c>
      <c r="R170" s="194">
        <f ca="1">IFERROR(IF((VLOOKUP($E170,'NEA Backsheet'!$D$5:$CB$183,R$9,FALSE))="","",(VLOOKUP($E170,'NEA Backsheet'!$D$5:$CB$183,R$9,FALSE))),"")</f>
        <v>3029.2706708975707</v>
      </c>
    </row>
    <row r="171" spans="1:18" ht="15" customHeight="1" x14ac:dyDescent="0.3">
      <c r="A171" s="41">
        <v>157</v>
      </c>
      <c r="B171" s="77" t="str">
        <f ca="1">IFERROR(IF((VLOOKUP($E171,'Org List'!$AJ$10:$AL$190,3,FALSE))="","",(VLOOKUP($E171,'Org List'!$AJ$10:$AL$190,3,FALSE))),"")</f>
        <v>South West England Commissioning Region</v>
      </c>
      <c r="C171" s="78" t="str">
        <f ca="1">IFERROR(IF((VLOOKUP($E171,'Org List'!$AO$10:$AQ$190,3,FALSE))="","",(VLOOKUP($E171,'Org List'!$AO$10:$AQ$190,3,FALSE))),"")</f>
        <v>South West Region</v>
      </c>
      <c r="D171" s="93" t="str">
        <f ca="1">IFERROR(IF((VLOOKUP($E171,'Org List'!$AT$10:$AV$190,3,FALSE))="","",(VLOOKUP($E171,'Org List'!$AT$10:$AV$190,3,FALSE))),"")</f>
        <v>NHS England South West (South West North)</v>
      </c>
      <c r="E171" s="77" t="str">
        <f t="shared" ca="1" si="4"/>
        <v>E06000030</v>
      </c>
      <c r="F171" s="79" t="str">
        <f ca="1">IF(E171="","",VLOOKUP(E171,'Org List'!$J$9:$K$640,2,0))</f>
        <v>Swindon</v>
      </c>
      <c r="G171" s="100">
        <f ca="1">IFERROR(IF((VLOOKUP($E171,'Adj NEA Backsheet'!$D$5:$CB$183,G$9,FALSE))="","",(VLOOKUP($E171,'Adj NEA Backsheet'!$D$5:$CB$183,G$9,FALSE))),"")</f>
        <v>2864.5840626683798</v>
      </c>
      <c r="H171" s="101">
        <f ca="1">IFERROR(IF((VLOOKUP($E171,'Adj NEA Backsheet'!$D$5:$CB$183,H$9,FALSE))="","",(VLOOKUP($E171,'Adj NEA Backsheet'!$D$5:$CB$183,H$9,FALSE))),"")</f>
        <v>2977.4907193255385</v>
      </c>
      <c r="I171" s="101">
        <f ca="1">IFERROR(IF((VLOOKUP($E171,'Adj NEA Backsheet'!$D$5:$CB$183,I$9,FALSE))="","",(VLOOKUP($E171,'Adj NEA Backsheet'!$D$5:$CB$183,I$9,FALSE))),"")</f>
        <v>3193.546432614125</v>
      </c>
      <c r="J171" s="102">
        <f ca="1">IFERROR(IF((VLOOKUP($E171,'Adj NEA Backsheet'!$D$5:$CB$183,J$9,FALSE))="","",(VLOOKUP($E171,'Adj NEA Backsheet'!$D$5:$CB$183,J$9,FALSE))),"")</f>
        <v>3280.9253542561278</v>
      </c>
      <c r="K171" s="100">
        <f ca="1">IFERROR(IF((VLOOKUP($E171,'Adj NEA Backsheet'!$D$5:$CB$183,K$9,FALSE))="","",(VLOOKUP($E171,'Adj NEA Backsheet'!$D$5:$CB$183,K$9,FALSE))),"")</f>
        <v>2963.2515361269975</v>
      </c>
      <c r="L171" s="101">
        <f ca="1">IFERROR(IF((VLOOKUP($E171,'Adj NEA Backsheet'!$D$5:$CB$183,L$9,FALSE))="","",(VLOOKUP($E171,'Adj NEA Backsheet'!$D$5:$CB$183,L$9,FALSE))),"")</f>
        <v>3015.300728705196</v>
      </c>
      <c r="M171" s="101">
        <f ca="1">IFERROR(IF((VLOOKUP($E171,'Adj NEA Backsheet'!$D$5:$CB$183,M$9,FALSE))="","",(VLOOKUP($E171,'Adj NEA Backsheet'!$D$5:$CB$183,M$9,FALSE))),"")</f>
        <v>3087.3534626725291</v>
      </c>
      <c r="N171" s="103">
        <f ca="1">IFERROR(IF((VLOOKUP($E171,'Adj NEA Backsheet'!$D$5:$CB$183,N$9,FALSE))="","",(VLOOKUP($E171,'Adj NEA Backsheet'!$D$5:$CB$183,N$9,FALSE))),"")</f>
        <v>3149.7078291995836</v>
      </c>
      <c r="O171" s="151">
        <f ca="1">IFERROR(IF((VLOOKUP($E171,'Adj NEA Backsheet'!$D$5:$CB$183,O$9,FALSE))="","",(VLOOKUP($E171,'Adj NEA Backsheet'!$D$5:$CB$183,O$9,FALSE))),"")</f>
        <v>3334.9673263685381</v>
      </c>
      <c r="P171" s="102">
        <f ca="1">IFERROR(IF((VLOOKUP($E171,'Adj NEA Backsheet'!$D$5:$CB$183,P$9,FALSE))="","",(VLOOKUP($E171,'Adj NEA Backsheet'!$D$5:$CB$183,P$9,FALSE))),"")</f>
        <v>3179.9248679452462</v>
      </c>
      <c r="Q171" s="103">
        <f ca="1">IFERROR(IF((VLOOKUP($E171,'NEA Backsheet'!$D$5:$CB$183,Q$9,FALSE))="","",(VLOOKUP($E171,'NEA Backsheet'!$D$5:$CB$183,Q$9,FALSE))),"")</f>
        <v>3336.711372263147</v>
      </c>
      <c r="R171" s="194">
        <f ca="1">IFERROR(IF((VLOOKUP($E171,'NEA Backsheet'!$D$5:$CB$183,R$9,FALSE))="","",(VLOOKUP($E171,'NEA Backsheet'!$D$5:$CB$183,R$9,FALSE))),"")</f>
        <v>3259.6106321983725</v>
      </c>
    </row>
    <row r="172" spans="1:18" ht="15" customHeight="1" x14ac:dyDescent="0.3">
      <c r="A172" s="41">
        <v>158</v>
      </c>
      <c r="B172" s="77" t="str">
        <f ca="1">IFERROR(IF((VLOOKUP($E172,'Org List'!$AJ$10:$AL$190,3,FALSE))="","",(VLOOKUP($E172,'Org List'!$AJ$10:$AL$190,3,FALSE))),"")</f>
        <v>North West Commissioning Region</v>
      </c>
      <c r="C172" s="78" t="str">
        <f ca="1">IFERROR(IF((VLOOKUP($E172,'Org List'!$AO$10:$AQ$190,3,FALSE))="","",(VLOOKUP($E172,'Org List'!$AO$10:$AQ$190,3,FALSE))),"")</f>
        <v>North West Region</v>
      </c>
      <c r="D172" s="93" t="str">
        <f ca="1">IFERROR(IF((VLOOKUP($E172,'Org List'!$AT$10:$AV$190,3,FALSE))="","",(VLOOKUP($E172,'Org List'!$AT$10:$AV$190,3,FALSE))),"")</f>
        <v>NHS England North West (Greater Manchester)</v>
      </c>
      <c r="E172" s="77" t="str">
        <f t="shared" ca="1" si="4"/>
        <v>E08000008</v>
      </c>
      <c r="F172" s="79" t="str">
        <f ca="1">IF(E172="","",VLOOKUP(E172,'Org List'!$J$9:$K$640,2,0))</f>
        <v>Tameside</v>
      </c>
      <c r="G172" s="100">
        <f ca="1">IFERROR(IF((VLOOKUP($E172,'Adj NEA Backsheet'!$D$5:$CB$183,G$9,FALSE))="","",(VLOOKUP($E172,'Adj NEA Backsheet'!$D$5:$CB$183,G$9,FALSE))),"")</f>
        <v>3128.5180854834725</v>
      </c>
      <c r="H172" s="101">
        <f ca="1">IFERROR(IF((VLOOKUP($E172,'Adj NEA Backsheet'!$D$5:$CB$183,H$9,FALSE))="","",(VLOOKUP($E172,'Adj NEA Backsheet'!$D$5:$CB$183,H$9,FALSE))),"")</f>
        <v>3049.1643621714602</v>
      </c>
      <c r="I172" s="101">
        <f ca="1">IFERROR(IF((VLOOKUP($E172,'Adj NEA Backsheet'!$D$5:$CB$183,I$9,FALSE))="","",(VLOOKUP($E172,'Adj NEA Backsheet'!$D$5:$CB$183,I$9,FALSE))),"")</f>
        <v>3232.1064526964387</v>
      </c>
      <c r="J172" s="102">
        <f ca="1">IFERROR(IF((VLOOKUP($E172,'Adj NEA Backsheet'!$D$5:$CB$183,J$9,FALSE))="","",(VLOOKUP($E172,'Adj NEA Backsheet'!$D$5:$CB$183,J$9,FALSE))),"")</f>
        <v>3128.2880211426773</v>
      </c>
      <c r="K172" s="100">
        <f ca="1">IFERROR(IF((VLOOKUP($E172,'Adj NEA Backsheet'!$D$5:$CB$183,K$9,FALSE))="","",(VLOOKUP($E172,'Adj NEA Backsheet'!$D$5:$CB$183,K$9,FALSE))),"")</f>
        <v>3100.4491798996009</v>
      </c>
      <c r="L172" s="101">
        <f ca="1">IFERROR(IF((VLOOKUP($E172,'Adj NEA Backsheet'!$D$5:$CB$183,L$9,FALSE))="","",(VLOOKUP($E172,'Adj NEA Backsheet'!$D$5:$CB$183,L$9,FALSE))),"")</f>
        <v>3160.8062383753272</v>
      </c>
      <c r="M172" s="101">
        <f ca="1">IFERROR(IF((VLOOKUP($E172,'Adj NEA Backsheet'!$D$5:$CB$183,M$9,FALSE))="","",(VLOOKUP($E172,'Adj NEA Backsheet'!$D$5:$CB$183,M$9,FALSE))),"")</f>
        <v>3191.7276318266699</v>
      </c>
      <c r="N172" s="103">
        <f ca="1">IFERROR(IF((VLOOKUP($E172,'Adj NEA Backsheet'!$D$5:$CB$183,N$9,FALSE))="","",(VLOOKUP($E172,'Adj NEA Backsheet'!$D$5:$CB$183,N$9,FALSE))),"")</f>
        <v>3061.0393642144713</v>
      </c>
      <c r="O172" s="151">
        <f ca="1">IFERROR(IF((VLOOKUP($E172,'Adj NEA Backsheet'!$D$5:$CB$183,O$9,FALSE))="","",(VLOOKUP($E172,'Adj NEA Backsheet'!$D$5:$CB$183,O$9,FALSE))),"")</f>
        <v>3344.8051014335083</v>
      </c>
      <c r="P172" s="102">
        <f ca="1">IFERROR(IF((VLOOKUP($E172,'Adj NEA Backsheet'!$D$5:$CB$183,P$9,FALSE))="","",(VLOOKUP($E172,'Adj NEA Backsheet'!$D$5:$CB$183,P$9,FALSE))),"")</f>
        <v>3214.7935554630731</v>
      </c>
      <c r="Q172" s="103">
        <f ca="1">IFERROR(IF((VLOOKUP($E172,'NEA Backsheet'!$D$5:$CB$183,Q$9,FALSE))="","",(VLOOKUP($E172,'NEA Backsheet'!$D$5:$CB$183,Q$9,FALSE))),"")</f>
        <v>3315.7250421227982</v>
      </c>
      <c r="R172" s="194">
        <f ca="1">IFERROR(IF((VLOOKUP($E172,'NEA Backsheet'!$D$5:$CB$183,R$9,FALSE))="","",(VLOOKUP($E172,'NEA Backsheet'!$D$5:$CB$183,R$9,FALSE))),"")</f>
        <v>3435.9012597409637</v>
      </c>
    </row>
    <row r="173" spans="1:18" ht="15" customHeight="1" x14ac:dyDescent="0.3">
      <c r="A173" s="41">
        <v>159</v>
      </c>
      <c r="B173" s="77" t="str">
        <f ca="1">IFERROR(IF((VLOOKUP($E173,'Org List'!$AJ$10:$AL$190,3,FALSE))="","",(VLOOKUP($E173,'Org List'!$AJ$10:$AL$190,3,FALSE))),"")</f>
        <v>Midlands Commissioning Region</v>
      </c>
      <c r="C173" s="78" t="str">
        <f ca="1">IFERROR(IF((VLOOKUP($E173,'Org List'!$AO$10:$AQ$190,3,FALSE))="","",(VLOOKUP($E173,'Org List'!$AO$10:$AQ$190,3,FALSE))),"")</f>
        <v>West Midlands Region</v>
      </c>
      <c r="D173" s="93" t="str">
        <f ca="1">IFERROR(IF((VLOOKUP($E173,'Org List'!$AT$10:$AV$190,3,FALSE))="","",(VLOOKUP($E173,'Org List'!$AT$10:$AV$190,3,FALSE))),"")</f>
        <v>NHS England Midlands (North Midlands)</v>
      </c>
      <c r="E173" s="77" t="str">
        <f t="shared" ca="1" si="4"/>
        <v>E06000020</v>
      </c>
      <c r="F173" s="79" t="str">
        <f ca="1">IF(E173="","",VLOOKUP(E173,'Org List'!$J$9:$K$640,2,0))</f>
        <v>Telford and Wrekin</v>
      </c>
      <c r="G173" s="100">
        <f ca="1">IFERROR(IF((VLOOKUP($E173,'Adj NEA Backsheet'!$D$5:$CB$183,G$9,FALSE))="","",(VLOOKUP($E173,'Adj NEA Backsheet'!$D$5:$CB$183,G$9,FALSE))),"")</f>
        <v>2657.4393135719852</v>
      </c>
      <c r="H173" s="101">
        <f ca="1">IFERROR(IF((VLOOKUP($E173,'Adj NEA Backsheet'!$D$5:$CB$183,H$9,FALSE))="","",(VLOOKUP($E173,'Adj NEA Backsheet'!$D$5:$CB$183,H$9,FALSE))),"")</f>
        <v>2659.5645142595754</v>
      </c>
      <c r="I173" s="101">
        <f ca="1">IFERROR(IF((VLOOKUP($E173,'Adj NEA Backsheet'!$D$5:$CB$183,I$9,FALSE))="","",(VLOOKUP($E173,'Adj NEA Backsheet'!$D$5:$CB$183,I$9,FALSE))),"")</f>
        <v>2862.8501206323394</v>
      </c>
      <c r="J173" s="102">
        <f ca="1">IFERROR(IF((VLOOKUP($E173,'Adj NEA Backsheet'!$D$5:$CB$183,J$9,FALSE))="","",(VLOOKUP($E173,'Adj NEA Backsheet'!$D$5:$CB$183,J$9,FALSE))),"")</f>
        <v>2919.4401680922483</v>
      </c>
      <c r="K173" s="100">
        <f ca="1">IFERROR(IF((VLOOKUP($E173,'Adj NEA Backsheet'!$D$5:$CB$183,K$9,FALSE))="","",(VLOOKUP($E173,'Adj NEA Backsheet'!$D$5:$CB$183,K$9,FALSE))),"")</f>
        <v>2618.5158984656882</v>
      </c>
      <c r="L173" s="101">
        <f ca="1">IFERROR(IF((VLOOKUP($E173,'Adj NEA Backsheet'!$D$5:$CB$183,L$9,FALSE))="","",(VLOOKUP($E173,'Adj NEA Backsheet'!$D$5:$CB$183,L$9,FALSE))),"")</f>
        <v>2590.6096486082383</v>
      </c>
      <c r="M173" s="101">
        <f ca="1">IFERROR(IF((VLOOKUP($E173,'Adj NEA Backsheet'!$D$5:$CB$183,M$9,FALSE))="","",(VLOOKUP($E173,'Adj NEA Backsheet'!$D$5:$CB$183,M$9,FALSE))),"")</f>
        <v>2788.1525735992709</v>
      </c>
      <c r="N173" s="103">
        <f ca="1">IFERROR(IF((VLOOKUP($E173,'Adj NEA Backsheet'!$D$5:$CB$183,N$9,FALSE))="","",(VLOOKUP($E173,'Adj NEA Backsheet'!$D$5:$CB$183,N$9,FALSE))),"")</f>
        <v>2712.0056733599877</v>
      </c>
      <c r="O173" s="151">
        <f ca="1">IFERROR(IF((VLOOKUP($E173,'Adj NEA Backsheet'!$D$5:$CB$183,O$9,FALSE))="","",(VLOOKUP($E173,'Adj NEA Backsheet'!$D$5:$CB$183,O$9,FALSE))),"")</f>
        <v>3124.4294828896786</v>
      </c>
      <c r="P173" s="102">
        <f ca="1">IFERROR(IF((VLOOKUP($E173,'Adj NEA Backsheet'!$D$5:$CB$183,P$9,FALSE))="","",(VLOOKUP($E173,'Adj NEA Backsheet'!$D$5:$CB$183,P$9,FALSE))),"")</f>
        <v>3189.6825880224715</v>
      </c>
      <c r="Q173" s="103">
        <f ca="1">IFERROR(IF((VLOOKUP($E173,'NEA Backsheet'!$D$5:$CB$183,Q$9,FALSE))="","",(VLOOKUP($E173,'NEA Backsheet'!$D$5:$CB$183,Q$9,FALSE))),"")</f>
        <v>3341.2403280424392</v>
      </c>
      <c r="R173" s="194">
        <f ca="1">IFERROR(IF((VLOOKUP($E173,'NEA Backsheet'!$D$5:$CB$183,R$9,FALSE))="","",(VLOOKUP($E173,'NEA Backsheet'!$D$5:$CB$183,R$9,FALSE))),"")</f>
        <v>3362.7509682353075</v>
      </c>
    </row>
    <row r="174" spans="1:18" ht="15" customHeight="1" x14ac:dyDescent="0.3">
      <c r="A174" s="41">
        <v>160</v>
      </c>
      <c r="B174" s="77" t="str">
        <f ca="1">IFERROR(IF((VLOOKUP($E174,'Org List'!$AJ$10:$AL$190,3,FALSE))="","",(VLOOKUP($E174,'Org List'!$AJ$10:$AL$190,3,FALSE))),"")</f>
        <v>East of England Commissioning Region</v>
      </c>
      <c r="C174" s="78" t="str">
        <f ca="1">IFERROR(IF((VLOOKUP($E174,'Org List'!$AO$10:$AQ$190,3,FALSE))="","",(VLOOKUP($E174,'Org List'!$AO$10:$AQ$190,3,FALSE))),"")</f>
        <v>East Region</v>
      </c>
      <c r="D174" s="93" t="str">
        <f ca="1">IFERROR(IF((VLOOKUP($E174,'Org List'!$AT$10:$AV$190,3,FALSE))="","",(VLOOKUP($E174,'Org List'!$AT$10:$AV$190,3,FALSE))),"")</f>
        <v>NHS England East (East)</v>
      </c>
      <c r="E174" s="77" t="str">
        <f t="shared" ref="E174:E192" ca="1" si="5">IF($A174&gt;$U$5-1,"",INDIRECT("'Comms by AT'!D"&amp;$A174+$U$4))</f>
        <v>E06000034</v>
      </c>
      <c r="F174" s="79" t="str">
        <f ca="1">IF(E174="","",VLOOKUP(E174,'Org List'!$J$9:$K$640,2,0))</f>
        <v>Thurrock</v>
      </c>
      <c r="G174" s="100">
        <f ca="1">IFERROR(IF((VLOOKUP($E174,'Adj NEA Backsheet'!$D$5:$CB$183,G$9,FALSE))="","",(VLOOKUP($E174,'Adj NEA Backsheet'!$D$5:$CB$183,G$9,FALSE))),"")</f>
        <v>2307.4644669243717</v>
      </c>
      <c r="H174" s="101">
        <f ca="1">IFERROR(IF((VLOOKUP($E174,'Adj NEA Backsheet'!$D$5:$CB$183,H$9,FALSE))="","",(VLOOKUP($E174,'Adj NEA Backsheet'!$D$5:$CB$183,H$9,FALSE))),"")</f>
        <v>2461.0451708569162</v>
      </c>
      <c r="I174" s="101">
        <f ca="1">IFERROR(IF((VLOOKUP($E174,'Adj NEA Backsheet'!$D$5:$CB$183,I$9,FALSE))="","",(VLOOKUP($E174,'Adj NEA Backsheet'!$D$5:$CB$183,I$9,FALSE))),"")</f>
        <v>2533.185398101004</v>
      </c>
      <c r="J174" s="102">
        <f ca="1">IFERROR(IF((VLOOKUP($E174,'Adj NEA Backsheet'!$D$5:$CB$183,J$9,FALSE))="","",(VLOOKUP($E174,'Adj NEA Backsheet'!$D$5:$CB$183,J$9,FALSE))),"")</f>
        <v>2666.3004139638379</v>
      </c>
      <c r="K174" s="100">
        <f ca="1">IFERROR(IF((VLOOKUP($E174,'Adj NEA Backsheet'!$D$5:$CB$183,K$9,FALSE))="","",(VLOOKUP($E174,'Adj NEA Backsheet'!$D$5:$CB$183,K$9,FALSE))),"")</f>
        <v>2506.9997102902803</v>
      </c>
      <c r="L174" s="101">
        <f ca="1">IFERROR(IF((VLOOKUP($E174,'Adj NEA Backsheet'!$D$5:$CB$183,L$9,FALSE))="","",(VLOOKUP($E174,'Adj NEA Backsheet'!$D$5:$CB$183,L$9,FALSE))),"")</f>
        <v>2467.847513175971</v>
      </c>
      <c r="M174" s="101">
        <f ca="1">IFERROR(IF((VLOOKUP($E174,'Adj NEA Backsheet'!$D$5:$CB$183,M$9,FALSE))="","",(VLOOKUP($E174,'Adj NEA Backsheet'!$D$5:$CB$183,M$9,FALSE))),"")</f>
        <v>2546.7021849616335</v>
      </c>
      <c r="N174" s="103">
        <f ca="1">IFERROR(IF((VLOOKUP($E174,'Adj NEA Backsheet'!$D$5:$CB$183,N$9,FALSE))="","",(VLOOKUP($E174,'Adj NEA Backsheet'!$D$5:$CB$183,N$9,FALSE))),"")</f>
        <v>2517.0750015076646</v>
      </c>
      <c r="O174" s="151">
        <f ca="1">IFERROR(IF((VLOOKUP($E174,'Adj NEA Backsheet'!$D$5:$CB$183,O$9,FALSE))="","",(VLOOKUP($E174,'Adj NEA Backsheet'!$D$5:$CB$183,O$9,FALSE))),"")</f>
        <v>2889.2202890212943</v>
      </c>
      <c r="P174" s="102">
        <f ca="1">IFERROR(IF((VLOOKUP($E174,'Adj NEA Backsheet'!$D$5:$CB$183,P$9,FALSE))="","",(VLOOKUP($E174,'Adj NEA Backsheet'!$D$5:$CB$183,P$9,FALSE))),"")</f>
        <v>2948.5777592262325</v>
      </c>
      <c r="Q174" s="103">
        <f ca="1">IFERROR(IF((VLOOKUP($E174,'NEA Backsheet'!$D$5:$CB$183,Q$9,FALSE))="","",(VLOOKUP($E174,'NEA Backsheet'!$D$5:$CB$183,Q$9,FALSE))),"")</f>
        <v>2953.8409890112894</v>
      </c>
      <c r="R174" s="194">
        <f ca="1">IFERROR(IF((VLOOKUP($E174,'NEA Backsheet'!$D$5:$CB$183,R$9,FALSE))="","",(VLOOKUP($E174,'NEA Backsheet'!$D$5:$CB$183,R$9,FALSE))),"")</f>
        <v>2884.4848993878491</v>
      </c>
    </row>
    <row r="175" spans="1:18" ht="15" customHeight="1" x14ac:dyDescent="0.3">
      <c r="A175" s="41">
        <v>161</v>
      </c>
      <c r="B175" s="77" t="str">
        <f ca="1">IFERROR(IF((VLOOKUP($E175,'Org List'!$AJ$10:$AL$190,3,FALSE))="","",(VLOOKUP($E175,'Org List'!$AJ$10:$AL$190,3,FALSE))),"")</f>
        <v>South West England Commissioning Region</v>
      </c>
      <c r="C175" s="78" t="str">
        <f ca="1">IFERROR(IF((VLOOKUP($E175,'Org List'!$AO$10:$AQ$190,3,FALSE))="","",(VLOOKUP($E175,'Org List'!$AO$10:$AQ$190,3,FALSE))),"")</f>
        <v>South West Region</v>
      </c>
      <c r="D175" s="93" t="str">
        <f ca="1">IFERROR(IF((VLOOKUP($E175,'Org List'!$AT$10:$AV$190,3,FALSE))="","",(VLOOKUP($E175,'Org List'!$AT$10:$AV$190,3,FALSE))),"")</f>
        <v>NHS England South West (South West South)</v>
      </c>
      <c r="E175" s="77" t="str">
        <f t="shared" ca="1" si="5"/>
        <v>E06000027</v>
      </c>
      <c r="F175" s="79" t="str">
        <f ca="1">IF(E175="","",VLOOKUP(E175,'Org List'!$J$9:$K$640,2,0))</f>
        <v>Torbay</v>
      </c>
      <c r="G175" s="100">
        <f ca="1">IFERROR(IF((VLOOKUP($E175,'Adj NEA Backsheet'!$D$5:$CB$183,G$9,FALSE))="","",(VLOOKUP($E175,'Adj NEA Backsheet'!$D$5:$CB$183,G$9,FALSE))),"")</f>
        <v>3334.0474857794343</v>
      </c>
      <c r="H175" s="101">
        <f ca="1">IFERROR(IF((VLOOKUP($E175,'Adj NEA Backsheet'!$D$5:$CB$183,H$9,FALSE))="","",(VLOOKUP($E175,'Adj NEA Backsheet'!$D$5:$CB$183,H$9,FALSE))),"")</f>
        <v>3290.8136735583917</v>
      </c>
      <c r="I175" s="101">
        <f ca="1">IFERROR(IF((VLOOKUP($E175,'Adj NEA Backsheet'!$D$5:$CB$183,I$9,FALSE))="","",(VLOOKUP($E175,'Adj NEA Backsheet'!$D$5:$CB$183,I$9,FALSE))),"")</f>
        <v>3537.9669667553544</v>
      </c>
      <c r="J175" s="102">
        <f ca="1">IFERROR(IF((VLOOKUP($E175,'Adj NEA Backsheet'!$D$5:$CB$183,J$9,FALSE))="","",(VLOOKUP($E175,'Adj NEA Backsheet'!$D$5:$CB$183,J$9,FALSE))),"")</f>
        <v>3442.1270346618098</v>
      </c>
      <c r="K175" s="100">
        <f ca="1">IFERROR(IF((VLOOKUP($E175,'Adj NEA Backsheet'!$D$5:$CB$183,K$9,FALSE))="","",(VLOOKUP($E175,'Adj NEA Backsheet'!$D$5:$CB$183,K$9,FALSE))),"")</f>
        <v>3507.8658415229161</v>
      </c>
      <c r="L175" s="101">
        <f ca="1">IFERROR(IF((VLOOKUP($E175,'Adj NEA Backsheet'!$D$5:$CB$183,L$9,FALSE))="","",(VLOOKUP($E175,'Adj NEA Backsheet'!$D$5:$CB$183,L$9,FALSE))),"")</f>
        <v>3509.6619837868811</v>
      </c>
      <c r="M175" s="101">
        <f ca="1">IFERROR(IF((VLOOKUP($E175,'Adj NEA Backsheet'!$D$5:$CB$183,M$9,FALSE))="","",(VLOOKUP($E175,'Adj NEA Backsheet'!$D$5:$CB$183,M$9,FALSE))),"")</f>
        <v>3601.9836961546621</v>
      </c>
      <c r="N175" s="103">
        <f ca="1">IFERROR(IF((VLOOKUP($E175,'Adj NEA Backsheet'!$D$5:$CB$183,N$9,FALSE))="","",(VLOOKUP($E175,'Adj NEA Backsheet'!$D$5:$CB$183,N$9,FALSE))),"")</f>
        <v>3540.7837376012144</v>
      </c>
      <c r="O175" s="151">
        <f ca="1">IFERROR(IF((VLOOKUP($E175,'Adj NEA Backsheet'!$D$5:$CB$183,O$9,FALSE))="","",(VLOOKUP($E175,'Adj NEA Backsheet'!$D$5:$CB$183,O$9,FALSE))),"")</f>
        <v>3470.1468539796588</v>
      </c>
      <c r="P175" s="102">
        <f ca="1">IFERROR(IF((VLOOKUP($E175,'Adj NEA Backsheet'!$D$5:$CB$183,P$9,FALSE))="","",(VLOOKUP($E175,'Adj NEA Backsheet'!$D$5:$CB$183,P$9,FALSE))),"")</f>
        <v>3414.1072153439623</v>
      </c>
      <c r="Q175" s="103">
        <f ca="1">IFERROR(IF((VLOOKUP($E175,'NEA Backsheet'!$D$5:$CB$183,Q$9,FALSE))="","",(VLOOKUP($E175,'NEA Backsheet'!$D$5:$CB$183,Q$9,FALSE))),"")</f>
        <v>3433.864780247573</v>
      </c>
      <c r="R175" s="194">
        <f ca="1">IFERROR(IF((VLOOKUP($E175,'NEA Backsheet'!$D$5:$CB$183,R$9,FALSE))="","",(VLOOKUP($E175,'NEA Backsheet'!$D$5:$CB$183,R$9,FALSE))),"")</f>
        <v>3441.7733302404699</v>
      </c>
    </row>
    <row r="176" spans="1:18" ht="15" customHeight="1" x14ac:dyDescent="0.3">
      <c r="A176" s="41">
        <v>162</v>
      </c>
      <c r="B176" s="77" t="str">
        <f ca="1">IFERROR(IF((VLOOKUP($E176,'Org List'!$AJ$10:$AL$190,3,FALSE))="","",(VLOOKUP($E176,'Org List'!$AJ$10:$AL$190,3,FALSE))),"")</f>
        <v>London Commissioning Region</v>
      </c>
      <c r="C176" s="78" t="str">
        <f ca="1">IFERROR(IF((VLOOKUP($E176,'Org List'!$AO$10:$AQ$190,3,FALSE))="","",(VLOOKUP($E176,'Org List'!$AO$10:$AQ$190,3,FALSE))),"")</f>
        <v>London Region</v>
      </c>
      <c r="D176" s="93" t="str">
        <f ca="1">IFERROR(IF((VLOOKUP($E176,'Org List'!$AT$10:$AV$190,3,FALSE))="","",(VLOOKUP($E176,'Org List'!$AT$10:$AV$190,3,FALSE))),"")</f>
        <v>NHS England London</v>
      </c>
      <c r="E176" s="77" t="str">
        <f t="shared" ca="1" si="5"/>
        <v>E09000030</v>
      </c>
      <c r="F176" s="79" t="str">
        <f ca="1">IF(E176="","",VLOOKUP(E176,'Org List'!$J$9:$K$640,2,0))</f>
        <v>Tower Hamlets</v>
      </c>
      <c r="G176" s="100">
        <f ca="1">IFERROR(IF((VLOOKUP($E176,'Adj NEA Backsheet'!$D$5:$CB$183,G$9,FALSE))="","",(VLOOKUP($E176,'Adj NEA Backsheet'!$D$5:$CB$183,G$9,FALSE))),"")</f>
        <v>1796.2242412647083</v>
      </c>
      <c r="H176" s="101">
        <f ca="1">IFERROR(IF((VLOOKUP($E176,'Adj NEA Backsheet'!$D$5:$CB$183,H$9,FALSE))="","",(VLOOKUP($E176,'Adj NEA Backsheet'!$D$5:$CB$183,H$9,FALSE))),"")</f>
        <v>1909.9149044800208</v>
      </c>
      <c r="I176" s="101">
        <f ca="1">IFERROR(IF((VLOOKUP($E176,'Adj NEA Backsheet'!$D$5:$CB$183,I$9,FALSE))="","",(VLOOKUP($E176,'Adj NEA Backsheet'!$D$5:$CB$183,I$9,FALSE))),"")</f>
        <v>2049.4867262558123</v>
      </c>
      <c r="J176" s="102">
        <f ca="1">IFERROR(IF((VLOOKUP($E176,'Adj NEA Backsheet'!$D$5:$CB$183,J$9,FALSE))="","",(VLOOKUP($E176,'Adj NEA Backsheet'!$D$5:$CB$183,J$9,FALSE))),"")</f>
        <v>1922.3511219288825</v>
      </c>
      <c r="K176" s="100">
        <f ca="1">IFERROR(IF((VLOOKUP($E176,'Adj NEA Backsheet'!$D$5:$CB$183,K$9,FALSE))="","",(VLOOKUP($E176,'Adj NEA Backsheet'!$D$5:$CB$183,K$9,FALSE))),"")</f>
        <v>1931.9382940330538</v>
      </c>
      <c r="L176" s="101">
        <f ca="1">IFERROR(IF((VLOOKUP($E176,'Adj NEA Backsheet'!$D$5:$CB$183,L$9,FALSE))="","",(VLOOKUP($E176,'Adj NEA Backsheet'!$D$5:$CB$183,L$9,FALSE))),"")</f>
        <v>1952.3628807875752</v>
      </c>
      <c r="M176" s="101">
        <f ca="1">IFERROR(IF((VLOOKUP($E176,'Adj NEA Backsheet'!$D$5:$CB$183,M$9,FALSE))="","",(VLOOKUP($E176,'Adj NEA Backsheet'!$D$5:$CB$183,M$9,FALSE))),"")</f>
        <v>1964.818867227076</v>
      </c>
      <c r="N176" s="103">
        <f ca="1">IFERROR(IF((VLOOKUP($E176,'Adj NEA Backsheet'!$D$5:$CB$183,N$9,FALSE))="","",(VLOOKUP($E176,'Adj NEA Backsheet'!$D$5:$CB$183,N$9,FALSE))),"")</f>
        <v>1883.4586620164823</v>
      </c>
      <c r="O176" s="151">
        <f ca="1">IFERROR(IF((VLOOKUP($E176,'Adj NEA Backsheet'!$D$5:$CB$183,O$9,FALSE))="","",(VLOOKUP($E176,'Adj NEA Backsheet'!$D$5:$CB$183,O$9,FALSE))),"")</f>
        <v>2023.5639284030865</v>
      </c>
      <c r="P176" s="102">
        <f ca="1">IFERROR(IF((VLOOKUP($E176,'Adj NEA Backsheet'!$D$5:$CB$183,P$9,FALSE))="","",(VLOOKUP($E176,'Adj NEA Backsheet'!$D$5:$CB$183,P$9,FALSE))),"")</f>
        <v>2125.4052005712806</v>
      </c>
      <c r="Q176" s="103">
        <f ca="1">IFERROR(IF((VLOOKUP($E176,'NEA Backsheet'!$D$5:$CB$183,Q$9,FALSE))="","",(VLOOKUP($E176,'NEA Backsheet'!$D$5:$CB$183,Q$9,FALSE))),"")</f>
        <v>2283.0847182901489</v>
      </c>
      <c r="R176" s="194">
        <f ca="1">IFERROR(IF((VLOOKUP($E176,'NEA Backsheet'!$D$5:$CB$183,R$9,FALSE))="","",(VLOOKUP($E176,'NEA Backsheet'!$D$5:$CB$183,R$9,FALSE))),"")</f>
        <v>2253.685572647722</v>
      </c>
    </row>
    <row r="177" spans="1:18" ht="15" customHeight="1" x14ac:dyDescent="0.3">
      <c r="A177" s="41">
        <v>163</v>
      </c>
      <c r="B177" s="77" t="str">
        <f ca="1">IFERROR(IF((VLOOKUP($E177,'Org List'!$AJ$10:$AL$190,3,FALSE))="","",(VLOOKUP($E177,'Org List'!$AJ$10:$AL$190,3,FALSE))),"")</f>
        <v>North West Commissioning Region</v>
      </c>
      <c r="C177" s="78" t="str">
        <f ca="1">IFERROR(IF((VLOOKUP($E177,'Org List'!$AO$10:$AQ$190,3,FALSE))="","",(VLOOKUP($E177,'Org List'!$AO$10:$AQ$190,3,FALSE))),"")</f>
        <v>North West Region</v>
      </c>
      <c r="D177" s="93" t="str">
        <f ca="1">IFERROR(IF((VLOOKUP($E177,'Org List'!$AT$10:$AV$190,3,FALSE))="","",(VLOOKUP($E177,'Org List'!$AT$10:$AV$190,3,FALSE))),"")</f>
        <v>NHS England North West (Greater Manchester)</v>
      </c>
      <c r="E177" s="77" t="str">
        <f t="shared" ca="1" si="5"/>
        <v>E08000009</v>
      </c>
      <c r="F177" s="79" t="str">
        <f ca="1">IF(E177="","",VLOOKUP(E177,'Org List'!$J$9:$K$640,2,0))</f>
        <v>Trafford</v>
      </c>
      <c r="G177" s="100">
        <f ca="1">IFERROR(IF((VLOOKUP($E177,'Adj NEA Backsheet'!$D$5:$CB$183,G$9,FALSE))="","",(VLOOKUP($E177,'Adj NEA Backsheet'!$D$5:$CB$183,G$9,FALSE))),"")</f>
        <v>2859.1705620436828</v>
      </c>
      <c r="H177" s="101">
        <f ca="1">IFERROR(IF((VLOOKUP($E177,'Adj NEA Backsheet'!$D$5:$CB$183,H$9,FALSE))="","",(VLOOKUP($E177,'Adj NEA Backsheet'!$D$5:$CB$183,H$9,FALSE))),"")</f>
        <v>2901.7553087640858</v>
      </c>
      <c r="I177" s="101">
        <f ca="1">IFERROR(IF((VLOOKUP($E177,'Adj NEA Backsheet'!$D$5:$CB$183,I$9,FALSE))="","",(VLOOKUP($E177,'Adj NEA Backsheet'!$D$5:$CB$183,I$9,FALSE))),"")</f>
        <v>3056.5719660562645</v>
      </c>
      <c r="J177" s="102">
        <f ca="1">IFERROR(IF((VLOOKUP($E177,'Adj NEA Backsheet'!$D$5:$CB$183,J$9,FALSE))="","",(VLOOKUP($E177,'Adj NEA Backsheet'!$D$5:$CB$183,J$9,FALSE))),"")</f>
        <v>3029.7227908103159</v>
      </c>
      <c r="K177" s="100">
        <f ca="1">IFERROR(IF((VLOOKUP($E177,'Adj NEA Backsheet'!$D$5:$CB$183,K$9,FALSE))="","",(VLOOKUP($E177,'Adj NEA Backsheet'!$D$5:$CB$183,K$9,FALSE))),"")</f>
        <v>2939.8400100095682</v>
      </c>
      <c r="L177" s="101">
        <f ca="1">IFERROR(IF((VLOOKUP($E177,'Adj NEA Backsheet'!$D$5:$CB$183,L$9,FALSE))="","",(VLOOKUP($E177,'Adj NEA Backsheet'!$D$5:$CB$183,L$9,FALSE))),"")</f>
        <v>2966.2106361899851</v>
      </c>
      <c r="M177" s="101">
        <f ca="1">IFERROR(IF((VLOOKUP($E177,'Adj NEA Backsheet'!$D$5:$CB$183,M$9,FALSE))="","",(VLOOKUP($E177,'Adj NEA Backsheet'!$D$5:$CB$183,M$9,FALSE))),"")</f>
        <v>2975.9803686288501</v>
      </c>
      <c r="N177" s="103">
        <f ca="1">IFERROR(IF((VLOOKUP($E177,'Adj NEA Backsheet'!$D$5:$CB$183,N$9,FALSE))="","",(VLOOKUP($E177,'Adj NEA Backsheet'!$D$5:$CB$183,N$9,FALSE))),"")</f>
        <v>2886.7138048021739</v>
      </c>
      <c r="O177" s="151">
        <f ca="1">IFERROR(IF((VLOOKUP($E177,'Adj NEA Backsheet'!$D$5:$CB$183,O$9,FALSE))="","",(VLOOKUP($E177,'Adj NEA Backsheet'!$D$5:$CB$183,O$9,FALSE))),"")</f>
        <v>2987.5640859351302</v>
      </c>
      <c r="P177" s="102">
        <f ca="1">IFERROR(IF((VLOOKUP($E177,'Adj NEA Backsheet'!$D$5:$CB$183,P$9,FALSE))="","",(VLOOKUP($E177,'Adj NEA Backsheet'!$D$5:$CB$183,P$9,FALSE))),"")</f>
        <v>3049.8830187844183</v>
      </c>
      <c r="Q177" s="103">
        <f ca="1">IFERROR(IF((VLOOKUP($E177,'NEA Backsheet'!$D$5:$CB$183,Q$9,FALSE))="","",(VLOOKUP($E177,'NEA Backsheet'!$D$5:$CB$183,Q$9,FALSE))),"")</f>
        <v>3172.011285397964</v>
      </c>
      <c r="R177" s="194">
        <f ca="1">IFERROR(IF((VLOOKUP($E177,'NEA Backsheet'!$D$5:$CB$183,R$9,FALSE))="","",(VLOOKUP($E177,'NEA Backsheet'!$D$5:$CB$183,R$9,FALSE))),"")</f>
        <v>3127.4990416394839</v>
      </c>
    </row>
    <row r="178" spans="1:18" ht="15" customHeight="1" x14ac:dyDescent="0.3">
      <c r="A178" s="41">
        <v>164</v>
      </c>
      <c r="B178" s="77" t="str">
        <f ca="1">IFERROR(IF((VLOOKUP($E178,'Org List'!$AJ$10:$AL$190,3,FALSE))="","",(VLOOKUP($E178,'Org List'!$AJ$10:$AL$190,3,FALSE))),"")</f>
        <v>North East and Yorkshire Commissioning Region</v>
      </c>
      <c r="C178" s="78" t="str">
        <f ca="1">IFERROR(IF((VLOOKUP($E178,'Org List'!$AO$10:$AQ$190,3,FALSE))="","",(VLOOKUP($E178,'Org List'!$AO$10:$AQ$190,3,FALSE))),"")</f>
        <v>Yorkshire and The Humber Region</v>
      </c>
      <c r="D178" s="93" t="str">
        <f ca="1">IFERROR(IF((VLOOKUP($E178,'Org List'!$AT$10:$AV$190,3,FALSE))="","",(VLOOKUP($E178,'Org List'!$AT$10:$AV$190,3,FALSE))),"")</f>
        <v>NHS England North East and Yokrshire (Yorkshire And Humber)</v>
      </c>
      <c r="E178" s="77" t="str">
        <f t="shared" ca="1" si="5"/>
        <v>E08000036</v>
      </c>
      <c r="F178" s="79" t="str">
        <f ca="1">IF(E178="","",VLOOKUP(E178,'Org List'!$J$9:$K$640,2,0))</f>
        <v>Wakefield</v>
      </c>
      <c r="G178" s="100">
        <f ca="1">IFERROR(IF((VLOOKUP($E178,'Adj NEA Backsheet'!$D$5:$CB$183,G$9,FALSE))="","",(VLOOKUP($E178,'Adj NEA Backsheet'!$D$5:$CB$183,G$9,FALSE))),"")</f>
        <v>3103.0634030746023</v>
      </c>
      <c r="H178" s="101">
        <f ca="1">IFERROR(IF((VLOOKUP($E178,'Adj NEA Backsheet'!$D$5:$CB$183,H$9,FALSE))="","",(VLOOKUP($E178,'Adj NEA Backsheet'!$D$5:$CB$183,H$9,FALSE))),"")</f>
        <v>2947.4562917147769</v>
      </c>
      <c r="I178" s="101">
        <f ca="1">IFERROR(IF((VLOOKUP($E178,'Adj NEA Backsheet'!$D$5:$CB$183,I$9,FALSE))="","",(VLOOKUP($E178,'Adj NEA Backsheet'!$D$5:$CB$183,I$9,FALSE))),"")</f>
        <v>2929.0037179419865</v>
      </c>
      <c r="J178" s="102">
        <f ca="1">IFERROR(IF((VLOOKUP($E178,'Adj NEA Backsheet'!$D$5:$CB$183,J$9,FALSE))="","",(VLOOKUP($E178,'Adj NEA Backsheet'!$D$5:$CB$183,J$9,FALSE))),"")</f>
        <v>2917.7497717231504</v>
      </c>
      <c r="K178" s="100">
        <f ca="1">IFERROR(IF((VLOOKUP($E178,'Adj NEA Backsheet'!$D$5:$CB$183,K$9,FALSE))="","",(VLOOKUP($E178,'Adj NEA Backsheet'!$D$5:$CB$183,K$9,FALSE))),"")</f>
        <v>3156.4477316742064</v>
      </c>
      <c r="L178" s="101">
        <f ca="1">IFERROR(IF((VLOOKUP($E178,'Adj NEA Backsheet'!$D$5:$CB$183,L$9,FALSE))="","",(VLOOKUP($E178,'Adj NEA Backsheet'!$D$5:$CB$183,L$9,FALSE))),"")</f>
        <v>2991.3473426895357</v>
      </c>
      <c r="M178" s="101">
        <f ca="1">IFERROR(IF((VLOOKUP($E178,'Adj NEA Backsheet'!$D$5:$CB$183,M$9,FALSE))="","",(VLOOKUP($E178,'Adj NEA Backsheet'!$D$5:$CB$183,M$9,FALSE))),"")</f>
        <v>3055.4419157650987</v>
      </c>
      <c r="N178" s="103">
        <f ca="1">IFERROR(IF((VLOOKUP($E178,'Adj NEA Backsheet'!$D$5:$CB$183,N$9,FALSE))="","",(VLOOKUP($E178,'Adj NEA Backsheet'!$D$5:$CB$183,N$9,FALSE))),"")</f>
        <v>3352.8036873267865</v>
      </c>
      <c r="O178" s="151">
        <f ca="1">IFERROR(IF((VLOOKUP($E178,'Adj NEA Backsheet'!$D$5:$CB$183,O$9,FALSE))="","",(VLOOKUP($E178,'Adj NEA Backsheet'!$D$5:$CB$183,O$9,FALSE))),"")</f>
        <v>2936.7850680045849</v>
      </c>
      <c r="P178" s="102">
        <f ca="1">IFERROR(IF((VLOOKUP($E178,'Adj NEA Backsheet'!$D$5:$CB$183,P$9,FALSE))="","",(VLOOKUP($E178,'Adj NEA Backsheet'!$D$5:$CB$183,P$9,FALSE))),"")</f>
        <v>2836.8028857906852</v>
      </c>
      <c r="Q178" s="103">
        <f ca="1">IFERROR(IF((VLOOKUP($E178,'NEA Backsheet'!$D$5:$CB$183,Q$9,FALSE))="","",(VLOOKUP($E178,'NEA Backsheet'!$D$5:$CB$183,Q$9,FALSE))),"")</f>
        <v>2983.2241561973628</v>
      </c>
      <c r="R178" s="194">
        <f ca="1">IFERROR(IF((VLOOKUP($E178,'NEA Backsheet'!$D$5:$CB$183,R$9,FALSE))="","",(VLOOKUP($E178,'NEA Backsheet'!$D$5:$CB$183,R$9,FALSE))),"")</f>
        <v>2995.4849291225719</v>
      </c>
    </row>
    <row r="179" spans="1:18" ht="15" customHeight="1" x14ac:dyDescent="0.3">
      <c r="A179" s="41">
        <v>165</v>
      </c>
      <c r="B179" s="77" t="str">
        <f ca="1">IFERROR(IF((VLOOKUP($E179,'Org List'!$AJ$10:$AL$190,3,FALSE))="","",(VLOOKUP($E179,'Org List'!$AJ$10:$AL$190,3,FALSE))),"")</f>
        <v>Midlands Commissioning Region</v>
      </c>
      <c r="C179" s="78" t="str">
        <f ca="1">IFERROR(IF((VLOOKUP($E179,'Org List'!$AO$10:$AQ$190,3,FALSE))="","",(VLOOKUP($E179,'Org List'!$AO$10:$AQ$190,3,FALSE))),"")</f>
        <v>West Midlands Region</v>
      </c>
      <c r="D179" s="93" t="str">
        <f ca="1">IFERROR(IF((VLOOKUP($E179,'Org List'!$AT$10:$AV$190,3,FALSE))="","",(VLOOKUP($E179,'Org List'!$AT$10:$AV$190,3,FALSE))),"")</f>
        <v>NHS England Midlands (West Midlands)</v>
      </c>
      <c r="E179" s="77" t="str">
        <f t="shared" ca="1" si="5"/>
        <v>E08000030</v>
      </c>
      <c r="F179" s="79" t="str">
        <f ca="1">IF(E179="","",VLOOKUP(E179,'Org List'!$J$9:$K$640,2,0))</f>
        <v>Walsall</v>
      </c>
      <c r="G179" s="100">
        <f ca="1">IFERROR(IF((VLOOKUP($E179,'Adj NEA Backsheet'!$D$5:$CB$183,G$9,FALSE))="","",(VLOOKUP($E179,'Adj NEA Backsheet'!$D$5:$CB$183,G$9,FALSE))),"")</f>
        <v>3028.2563922177005</v>
      </c>
      <c r="H179" s="101">
        <f ca="1">IFERROR(IF((VLOOKUP($E179,'Adj NEA Backsheet'!$D$5:$CB$183,H$9,FALSE))="","",(VLOOKUP($E179,'Adj NEA Backsheet'!$D$5:$CB$183,H$9,FALSE))),"")</f>
        <v>3134.9873851818038</v>
      </c>
      <c r="I179" s="101">
        <f ca="1">IFERROR(IF((VLOOKUP($E179,'Adj NEA Backsheet'!$D$5:$CB$183,I$9,FALSE))="","",(VLOOKUP($E179,'Adj NEA Backsheet'!$D$5:$CB$183,I$9,FALSE))),"")</f>
        <v>3210.9531199354997</v>
      </c>
      <c r="J179" s="102">
        <f ca="1">IFERROR(IF((VLOOKUP($E179,'Adj NEA Backsheet'!$D$5:$CB$183,J$9,FALSE))="","",(VLOOKUP($E179,'Adj NEA Backsheet'!$D$5:$CB$183,J$9,FALSE))),"")</f>
        <v>3161.6584032467294</v>
      </c>
      <c r="K179" s="100">
        <f ca="1">IFERROR(IF((VLOOKUP($E179,'Adj NEA Backsheet'!$D$5:$CB$183,K$9,FALSE))="","",(VLOOKUP($E179,'Adj NEA Backsheet'!$D$5:$CB$183,K$9,FALSE))),"")</f>
        <v>3139.7238235517448</v>
      </c>
      <c r="L179" s="101">
        <f ca="1">IFERROR(IF((VLOOKUP($E179,'Adj NEA Backsheet'!$D$5:$CB$183,L$9,FALSE))="","",(VLOOKUP($E179,'Adj NEA Backsheet'!$D$5:$CB$183,L$9,FALSE))),"")</f>
        <v>3150.0105248677905</v>
      </c>
      <c r="M179" s="101">
        <f ca="1">IFERROR(IF((VLOOKUP($E179,'Adj NEA Backsheet'!$D$5:$CB$183,M$9,FALSE))="","",(VLOOKUP($E179,'Adj NEA Backsheet'!$D$5:$CB$183,M$9,FALSE))),"")</f>
        <v>3294.6206174553781</v>
      </c>
      <c r="N179" s="103">
        <f ca="1">IFERROR(IF((VLOOKUP($E179,'Adj NEA Backsheet'!$D$5:$CB$183,N$9,FALSE))="","",(VLOOKUP($E179,'Adj NEA Backsheet'!$D$5:$CB$183,N$9,FALSE))),"")</f>
        <v>3199.9968251924179</v>
      </c>
      <c r="O179" s="151">
        <f ca="1">IFERROR(IF((VLOOKUP($E179,'Adj NEA Backsheet'!$D$5:$CB$183,O$9,FALSE))="","",(VLOOKUP($E179,'Adj NEA Backsheet'!$D$5:$CB$183,O$9,FALSE))),"")</f>
        <v>3094.6129346225539</v>
      </c>
      <c r="P179" s="102">
        <f ca="1">IFERROR(IF((VLOOKUP($E179,'Adj NEA Backsheet'!$D$5:$CB$183,P$9,FALSE))="","",(VLOOKUP($E179,'Adj NEA Backsheet'!$D$5:$CB$183,P$9,FALSE))),"")</f>
        <v>3125.364848146874</v>
      </c>
      <c r="Q179" s="103">
        <f ca="1">IFERROR(IF((VLOOKUP($E179,'NEA Backsheet'!$D$5:$CB$183,Q$9,FALSE))="","",(VLOOKUP($E179,'NEA Backsheet'!$D$5:$CB$183,Q$9,FALSE))),"")</f>
        <v>3385.3400375636534</v>
      </c>
      <c r="R179" s="194">
        <f ca="1">IFERROR(IF((VLOOKUP($E179,'NEA Backsheet'!$D$5:$CB$183,R$9,FALSE))="","",(VLOOKUP($E179,'NEA Backsheet'!$D$5:$CB$183,R$9,FALSE))),"")</f>
        <v>3285.2338207961416</v>
      </c>
    </row>
    <row r="180" spans="1:18" ht="15" customHeight="1" x14ac:dyDescent="0.3">
      <c r="A180" s="41">
        <v>166</v>
      </c>
      <c r="B180" s="77" t="str">
        <f ca="1">IFERROR(IF((VLOOKUP($E180,'Org List'!$AJ$10:$AL$190,3,FALSE))="","",(VLOOKUP($E180,'Org List'!$AJ$10:$AL$190,3,FALSE))),"")</f>
        <v>London Commissioning Region</v>
      </c>
      <c r="C180" s="78" t="str">
        <f ca="1">IFERROR(IF((VLOOKUP($E180,'Org List'!$AO$10:$AQ$190,3,FALSE))="","",(VLOOKUP($E180,'Org List'!$AO$10:$AQ$190,3,FALSE))),"")</f>
        <v>London Region</v>
      </c>
      <c r="D180" s="93" t="str">
        <f ca="1">IFERROR(IF((VLOOKUP($E180,'Org List'!$AT$10:$AV$190,3,FALSE))="","",(VLOOKUP($E180,'Org List'!$AT$10:$AV$190,3,FALSE))),"")</f>
        <v>NHS England London</v>
      </c>
      <c r="E180" s="77" t="str">
        <f t="shared" ca="1" si="5"/>
        <v>E09000031</v>
      </c>
      <c r="F180" s="79" t="str">
        <f ca="1">IF(E180="","",VLOOKUP(E180,'Org List'!$J$9:$K$640,2,0))</f>
        <v>Waltham Forest</v>
      </c>
      <c r="G180" s="100">
        <f ca="1">IFERROR(IF((VLOOKUP($E180,'Adj NEA Backsheet'!$D$5:$CB$183,G$9,FALSE))="","",(VLOOKUP($E180,'Adj NEA Backsheet'!$D$5:$CB$183,G$9,FALSE))),"")</f>
        <v>1991.8292732348314</v>
      </c>
      <c r="H180" s="101">
        <f ca="1">IFERROR(IF((VLOOKUP($E180,'Adj NEA Backsheet'!$D$5:$CB$183,H$9,FALSE))="","",(VLOOKUP($E180,'Adj NEA Backsheet'!$D$5:$CB$183,H$9,FALSE))),"")</f>
        <v>2297.9570325319505</v>
      </c>
      <c r="I180" s="101">
        <f ca="1">IFERROR(IF((VLOOKUP($E180,'Adj NEA Backsheet'!$D$5:$CB$183,I$9,FALSE))="","",(VLOOKUP($E180,'Adj NEA Backsheet'!$D$5:$CB$183,I$9,FALSE))),"")</f>
        <v>2448.0448515189532</v>
      </c>
      <c r="J180" s="102">
        <f ca="1">IFERROR(IF((VLOOKUP($E180,'Adj NEA Backsheet'!$D$5:$CB$183,J$9,FALSE))="","",(VLOOKUP($E180,'Adj NEA Backsheet'!$D$5:$CB$183,J$9,FALSE))),"")</f>
        <v>2633.9041374754006</v>
      </c>
      <c r="K180" s="100">
        <f ca="1">IFERROR(IF((VLOOKUP($E180,'Adj NEA Backsheet'!$D$5:$CB$183,K$9,FALSE))="","",(VLOOKUP($E180,'Adj NEA Backsheet'!$D$5:$CB$183,K$9,FALSE))),"")</f>
        <v>2276.1598134926517</v>
      </c>
      <c r="L180" s="101">
        <f ca="1">IFERROR(IF((VLOOKUP($E180,'Adj NEA Backsheet'!$D$5:$CB$183,L$9,FALSE))="","",(VLOOKUP($E180,'Adj NEA Backsheet'!$D$5:$CB$183,L$9,FALSE))),"")</f>
        <v>2300.5535202097326</v>
      </c>
      <c r="M180" s="101">
        <f ca="1">IFERROR(IF((VLOOKUP($E180,'Adj NEA Backsheet'!$D$5:$CB$183,M$9,FALSE))="","",(VLOOKUP($E180,'Adj NEA Backsheet'!$D$5:$CB$183,M$9,FALSE))),"")</f>
        <v>2313.0791678059845</v>
      </c>
      <c r="N180" s="103">
        <f ca="1">IFERROR(IF((VLOOKUP($E180,'Adj NEA Backsheet'!$D$5:$CB$183,N$9,FALSE))="","",(VLOOKUP($E180,'Adj NEA Backsheet'!$D$5:$CB$183,N$9,FALSE))),"")</f>
        <v>2242.4627911719426</v>
      </c>
      <c r="O180" s="151">
        <f ca="1">IFERROR(IF((VLOOKUP($E180,'Adj NEA Backsheet'!$D$5:$CB$183,O$9,FALSE))="","",(VLOOKUP($E180,'Adj NEA Backsheet'!$D$5:$CB$183,O$9,FALSE))),"")</f>
        <v>2634.0062990091087</v>
      </c>
      <c r="P180" s="102">
        <f ca="1">IFERROR(IF((VLOOKUP($E180,'Adj NEA Backsheet'!$D$5:$CB$183,P$9,FALSE))="","",(VLOOKUP($E180,'Adj NEA Backsheet'!$D$5:$CB$183,P$9,FALSE))),"")</f>
        <v>2566.6089201995642</v>
      </c>
      <c r="Q180" s="103">
        <f ca="1">IFERROR(IF((VLOOKUP($E180,'NEA Backsheet'!$D$5:$CB$183,Q$9,FALSE))="","",(VLOOKUP($E180,'NEA Backsheet'!$D$5:$CB$183,Q$9,FALSE))),"")</f>
        <v>2719.8186489698651</v>
      </c>
      <c r="R180" s="194">
        <f ca="1">IFERROR(IF((VLOOKUP($E180,'NEA Backsheet'!$D$5:$CB$183,R$9,FALSE))="","",(VLOOKUP($E180,'NEA Backsheet'!$D$5:$CB$183,R$9,FALSE))),"")</f>
        <v>2652.6430566807294</v>
      </c>
    </row>
    <row r="181" spans="1:18" ht="15" customHeight="1" x14ac:dyDescent="0.3">
      <c r="A181" s="41">
        <v>167</v>
      </c>
      <c r="B181" s="77" t="str">
        <f ca="1">IFERROR(IF((VLOOKUP($E181,'Org List'!$AJ$10:$AL$190,3,FALSE))="","",(VLOOKUP($E181,'Org List'!$AJ$10:$AL$190,3,FALSE))),"")</f>
        <v>London Commissioning Region</v>
      </c>
      <c r="C181" s="78" t="str">
        <f ca="1">IFERROR(IF((VLOOKUP($E181,'Org List'!$AO$10:$AQ$190,3,FALSE))="","",(VLOOKUP($E181,'Org List'!$AO$10:$AQ$190,3,FALSE))),"")</f>
        <v>London Region</v>
      </c>
      <c r="D181" s="93" t="str">
        <f ca="1">IFERROR(IF((VLOOKUP($E181,'Org List'!$AT$10:$AV$190,3,FALSE))="","",(VLOOKUP($E181,'Org List'!$AT$10:$AV$190,3,FALSE))),"")</f>
        <v>NHS England London</v>
      </c>
      <c r="E181" s="77" t="str">
        <f t="shared" ca="1" si="5"/>
        <v>E09000032</v>
      </c>
      <c r="F181" s="79" t="str">
        <f ca="1">IF(E181="","",VLOOKUP(E181,'Org List'!$J$9:$K$640,2,0))</f>
        <v>Wandsworth</v>
      </c>
      <c r="G181" s="100">
        <f ca="1">IFERROR(IF((VLOOKUP($E181,'Adj NEA Backsheet'!$D$5:$CB$183,G$9,FALSE))="","",(VLOOKUP($E181,'Adj NEA Backsheet'!$D$5:$CB$183,G$9,FALSE))),"")</f>
        <v>2104.8294313080851</v>
      </c>
      <c r="H181" s="101">
        <f ca="1">IFERROR(IF((VLOOKUP($E181,'Adj NEA Backsheet'!$D$5:$CB$183,H$9,FALSE))="","",(VLOOKUP($E181,'Adj NEA Backsheet'!$D$5:$CB$183,H$9,FALSE))),"")</f>
        <v>2093.6822562861362</v>
      </c>
      <c r="I181" s="101">
        <f ca="1">IFERROR(IF((VLOOKUP($E181,'Adj NEA Backsheet'!$D$5:$CB$183,I$9,FALSE))="","",(VLOOKUP($E181,'Adj NEA Backsheet'!$D$5:$CB$183,I$9,FALSE))),"")</f>
        <v>2191.6042434996139</v>
      </c>
      <c r="J181" s="102">
        <f ca="1">IFERROR(IF((VLOOKUP($E181,'Adj NEA Backsheet'!$D$5:$CB$183,J$9,FALSE))="","",(VLOOKUP($E181,'Adj NEA Backsheet'!$D$5:$CB$183,J$9,FALSE))),"")</f>
        <v>2155.3794808411212</v>
      </c>
      <c r="K181" s="100">
        <f ca="1">IFERROR(IF((VLOOKUP($E181,'Adj NEA Backsheet'!$D$5:$CB$183,K$9,FALSE))="","",(VLOOKUP($E181,'Adj NEA Backsheet'!$D$5:$CB$183,K$9,FALSE))),"")</f>
        <v>2332.8023493573546</v>
      </c>
      <c r="L181" s="101">
        <f ca="1">IFERROR(IF((VLOOKUP($E181,'Adj NEA Backsheet'!$D$5:$CB$183,L$9,FALSE))="","",(VLOOKUP($E181,'Adj NEA Backsheet'!$D$5:$CB$183,L$9,FALSE))),"")</f>
        <v>2333.8390925044596</v>
      </c>
      <c r="M181" s="101">
        <f ca="1">IFERROR(IF((VLOOKUP($E181,'Adj NEA Backsheet'!$D$5:$CB$183,M$9,FALSE))="","",(VLOOKUP($E181,'Adj NEA Backsheet'!$D$5:$CB$183,M$9,FALSE))),"")</f>
        <v>2360.4120958927006</v>
      </c>
      <c r="N181" s="103">
        <f ca="1">IFERROR(IF((VLOOKUP($E181,'Adj NEA Backsheet'!$D$5:$CB$183,N$9,FALSE))="","",(VLOOKUP($E181,'Adj NEA Backsheet'!$D$5:$CB$183,N$9,FALSE))),"")</f>
        <v>2303.0895471460376</v>
      </c>
      <c r="O181" s="151">
        <f ca="1">IFERROR(IF((VLOOKUP($E181,'Adj NEA Backsheet'!$D$5:$CB$183,O$9,FALSE))="","",(VLOOKUP($E181,'Adj NEA Backsheet'!$D$5:$CB$183,O$9,FALSE))),"")</f>
        <v>2125.6831665602731</v>
      </c>
      <c r="P181" s="102">
        <f ca="1">IFERROR(IF((VLOOKUP($E181,'Adj NEA Backsheet'!$D$5:$CB$183,P$9,FALSE))="","",(VLOOKUP($E181,'Adj NEA Backsheet'!$D$5:$CB$183,P$9,FALSE))),"")</f>
        <v>2203.1897406394255</v>
      </c>
      <c r="Q181" s="103">
        <f ca="1">IFERROR(IF((VLOOKUP($E181,'NEA Backsheet'!$D$5:$CB$183,Q$9,FALSE))="","",(VLOOKUP($E181,'NEA Backsheet'!$D$5:$CB$183,Q$9,FALSE))),"")</f>
        <v>2328.9697439971133</v>
      </c>
      <c r="R181" s="194">
        <f ca="1">IFERROR(IF((VLOOKUP($E181,'NEA Backsheet'!$D$5:$CB$183,R$9,FALSE))="","",(VLOOKUP($E181,'NEA Backsheet'!$D$5:$CB$183,R$9,FALSE))),"")</f>
        <v>2312.5729114083538</v>
      </c>
    </row>
    <row r="182" spans="1:18" ht="15" customHeight="1" x14ac:dyDescent="0.3">
      <c r="A182" s="41">
        <v>168</v>
      </c>
      <c r="B182" s="77" t="str">
        <f ca="1">IFERROR(IF((VLOOKUP($E182,'Org List'!$AJ$10:$AL$190,3,FALSE))="","",(VLOOKUP($E182,'Org List'!$AJ$10:$AL$190,3,FALSE))),"")</f>
        <v>North West Commissioning Region</v>
      </c>
      <c r="C182" s="78" t="str">
        <f ca="1">IFERROR(IF((VLOOKUP($E182,'Org List'!$AO$10:$AQ$190,3,FALSE))="","",(VLOOKUP($E182,'Org List'!$AO$10:$AQ$190,3,FALSE))),"")</f>
        <v>North West Region</v>
      </c>
      <c r="D182" s="93" t="str">
        <f ca="1">IFERROR(IF((VLOOKUP($E182,'Org List'!$AT$10:$AV$190,3,FALSE))="","",(VLOOKUP($E182,'Org List'!$AT$10:$AV$190,3,FALSE))),"")</f>
        <v>NHS England North West (Cheshire And Merseyside)</v>
      </c>
      <c r="E182" s="77" t="str">
        <f t="shared" ca="1" si="5"/>
        <v>E06000007</v>
      </c>
      <c r="F182" s="79" t="str">
        <f ca="1">IF(E182="","",VLOOKUP(E182,'Org List'!$J$9:$K$640,2,0))</f>
        <v>Warrington</v>
      </c>
      <c r="G182" s="100">
        <f ca="1">IFERROR(IF((VLOOKUP($E182,'Adj NEA Backsheet'!$D$5:$CB$183,G$9,FALSE))="","",(VLOOKUP($E182,'Adj NEA Backsheet'!$D$5:$CB$183,G$9,FALSE))),"")</f>
        <v>3280.7088529736584</v>
      </c>
      <c r="H182" s="101">
        <f ca="1">IFERROR(IF((VLOOKUP($E182,'Adj NEA Backsheet'!$D$5:$CB$183,H$9,FALSE))="","",(VLOOKUP($E182,'Adj NEA Backsheet'!$D$5:$CB$183,H$9,FALSE))),"")</f>
        <v>3194.2883647144422</v>
      </c>
      <c r="I182" s="101">
        <f ca="1">IFERROR(IF((VLOOKUP($E182,'Adj NEA Backsheet'!$D$5:$CB$183,I$9,FALSE))="","",(VLOOKUP($E182,'Adj NEA Backsheet'!$D$5:$CB$183,I$9,FALSE))),"")</f>
        <v>3108.3062030110709</v>
      </c>
      <c r="J182" s="102">
        <f ca="1">IFERROR(IF((VLOOKUP($E182,'Adj NEA Backsheet'!$D$5:$CB$183,J$9,FALSE))="","",(VLOOKUP($E182,'Adj NEA Backsheet'!$D$5:$CB$183,J$9,FALSE))),"")</f>
        <v>2764.9576511192331</v>
      </c>
      <c r="K182" s="100">
        <f ca="1">IFERROR(IF((VLOOKUP($E182,'Adj NEA Backsheet'!$D$5:$CB$183,K$9,FALSE))="","",(VLOOKUP($E182,'Adj NEA Backsheet'!$D$5:$CB$183,K$9,FALSE))),"")</f>
        <v>3367.8669796770437</v>
      </c>
      <c r="L182" s="101">
        <f ca="1">IFERROR(IF((VLOOKUP($E182,'Adj NEA Backsheet'!$D$5:$CB$183,L$9,FALSE))="","",(VLOOKUP($E182,'Adj NEA Backsheet'!$D$5:$CB$183,L$9,FALSE))),"")</f>
        <v>3390.902238678168</v>
      </c>
      <c r="M182" s="101">
        <f ca="1">IFERROR(IF((VLOOKUP($E182,'Adj NEA Backsheet'!$D$5:$CB$183,M$9,FALSE))="","",(VLOOKUP($E182,'Adj NEA Backsheet'!$D$5:$CB$183,M$9,FALSE))),"")</f>
        <v>3403.6822375512033</v>
      </c>
      <c r="N182" s="103">
        <f ca="1">IFERROR(IF((VLOOKUP($E182,'Adj NEA Backsheet'!$D$5:$CB$183,N$9,FALSE))="","",(VLOOKUP($E182,'Adj NEA Backsheet'!$D$5:$CB$183,N$9,FALSE))),"")</f>
        <v>3180.6828917234293</v>
      </c>
      <c r="O182" s="151">
        <f ca="1">IFERROR(IF((VLOOKUP($E182,'Adj NEA Backsheet'!$D$5:$CB$183,O$9,FALSE))="","",(VLOOKUP($E182,'Adj NEA Backsheet'!$D$5:$CB$183,O$9,FALSE))),"")</f>
        <v>3045.001542380046</v>
      </c>
      <c r="P182" s="102">
        <f ca="1">IFERROR(IF((VLOOKUP($E182,'Adj NEA Backsheet'!$D$5:$CB$183,P$9,FALSE))="","",(VLOOKUP($E182,'Adj NEA Backsheet'!$D$5:$CB$183,P$9,FALSE))),"")</f>
        <v>3054.3159005909797</v>
      </c>
      <c r="Q182" s="103">
        <f ca="1">IFERROR(IF((VLOOKUP($E182,'NEA Backsheet'!$D$5:$CB$183,Q$9,FALSE))="","",(VLOOKUP($E182,'NEA Backsheet'!$D$5:$CB$183,Q$9,FALSE))),"")</f>
        <v>2903.7656498459905</v>
      </c>
      <c r="R182" s="194">
        <f ca="1">IFERROR(IF((VLOOKUP($E182,'NEA Backsheet'!$D$5:$CB$183,R$9,FALSE))="","",(VLOOKUP($E182,'NEA Backsheet'!$D$5:$CB$183,R$9,FALSE))),"")</f>
        <v>3117.3530456344565</v>
      </c>
    </row>
    <row r="183" spans="1:18" ht="15" customHeight="1" x14ac:dyDescent="0.3">
      <c r="A183" s="41">
        <v>169</v>
      </c>
      <c r="B183" s="77" t="str">
        <f ca="1">IFERROR(IF((VLOOKUP($E183,'Org List'!$AJ$10:$AL$190,3,FALSE))="","",(VLOOKUP($E183,'Org List'!$AJ$10:$AL$190,3,FALSE))),"")</f>
        <v>Midlands Commissioning Region</v>
      </c>
      <c r="C183" s="78" t="str">
        <f ca="1">IFERROR(IF((VLOOKUP($E183,'Org List'!$AO$10:$AQ$190,3,FALSE))="","",(VLOOKUP($E183,'Org List'!$AO$10:$AQ$190,3,FALSE))),"")</f>
        <v>West Midlands Region</v>
      </c>
      <c r="D183" s="93" t="str">
        <f ca="1">IFERROR(IF((VLOOKUP($E183,'Org List'!$AT$10:$AV$190,3,FALSE))="","",(VLOOKUP($E183,'Org List'!$AT$10:$AV$190,3,FALSE))),"")</f>
        <v>NHS England Midlands (West Midlands)</v>
      </c>
      <c r="E183" s="77" t="str">
        <f t="shared" ca="1" si="5"/>
        <v>E10000031</v>
      </c>
      <c r="F183" s="79" t="str">
        <f ca="1">IF(E183="","",VLOOKUP(E183,'Org List'!$J$9:$K$640,2,0))</f>
        <v>Warwickshire</v>
      </c>
      <c r="G183" s="100">
        <f ca="1">IFERROR(IF((VLOOKUP($E183,'Adj NEA Backsheet'!$D$5:$CB$183,G$9,FALSE))="","",(VLOOKUP($E183,'Adj NEA Backsheet'!$D$5:$CB$183,G$9,FALSE))),"")</f>
        <v>2531.8361364669167</v>
      </c>
      <c r="H183" s="101">
        <f ca="1">IFERROR(IF((VLOOKUP($E183,'Adj NEA Backsheet'!$D$5:$CB$183,H$9,FALSE))="","",(VLOOKUP($E183,'Adj NEA Backsheet'!$D$5:$CB$183,H$9,FALSE))),"")</f>
        <v>2540.2452796699895</v>
      </c>
      <c r="I183" s="101">
        <f ca="1">IFERROR(IF((VLOOKUP($E183,'Adj NEA Backsheet'!$D$5:$CB$183,I$9,FALSE))="","",(VLOOKUP($E183,'Adj NEA Backsheet'!$D$5:$CB$183,I$9,FALSE))),"")</f>
        <v>2615.899423949405</v>
      </c>
      <c r="J183" s="102">
        <f ca="1">IFERROR(IF((VLOOKUP($E183,'Adj NEA Backsheet'!$D$5:$CB$183,J$9,FALSE))="","",(VLOOKUP($E183,'Adj NEA Backsheet'!$D$5:$CB$183,J$9,FALSE))),"")</f>
        <v>2525.6082041786849</v>
      </c>
      <c r="K183" s="100">
        <f ca="1">IFERROR(IF((VLOOKUP($E183,'Adj NEA Backsheet'!$D$5:$CB$183,K$9,FALSE))="","",(VLOOKUP($E183,'Adj NEA Backsheet'!$D$5:$CB$183,K$9,FALSE))),"")</f>
        <v>2626.970845451438</v>
      </c>
      <c r="L183" s="101">
        <f ca="1">IFERROR(IF((VLOOKUP($E183,'Adj NEA Backsheet'!$D$5:$CB$183,L$9,FALSE))="","",(VLOOKUP($E183,'Adj NEA Backsheet'!$D$5:$CB$183,L$9,FALSE))),"")</f>
        <v>2657.069387158982</v>
      </c>
      <c r="M183" s="101">
        <f ca="1">IFERROR(IF((VLOOKUP($E183,'Adj NEA Backsheet'!$D$5:$CB$183,M$9,FALSE))="","",(VLOOKUP($E183,'Adj NEA Backsheet'!$D$5:$CB$183,M$9,FALSE))),"")</f>
        <v>2659.7571288872723</v>
      </c>
      <c r="N183" s="103">
        <f ca="1">IFERROR(IF((VLOOKUP($E183,'Adj NEA Backsheet'!$D$5:$CB$183,N$9,FALSE))="","",(VLOOKUP($E183,'Adj NEA Backsheet'!$D$5:$CB$183,N$9,FALSE))),"")</f>
        <v>2594.5229137892265</v>
      </c>
      <c r="O183" s="151">
        <f ca="1">IFERROR(IF((VLOOKUP($E183,'Adj NEA Backsheet'!$D$5:$CB$183,O$9,FALSE))="","",(VLOOKUP($E183,'Adj NEA Backsheet'!$D$5:$CB$183,O$9,FALSE))),"")</f>
        <v>2664.2742380387008</v>
      </c>
      <c r="P183" s="102">
        <f ca="1">IFERROR(IF((VLOOKUP($E183,'Adj NEA Backsheet'!$D$5:$CB$183,P$9,FALSE))="","",(VLOOKUP($E183,'Adj NEA Backsheet'!$D$5:$CB$183,P$9,FALSE))),"")</f>
        <v>2649.5997508498476</v>
      </c>
      <c r="Q183" s="103">
        <f ca="1">IFERROR(IF((VLOOKUP($E183,'NEA Backsheet'!$D$5:$CB$183,Q$9,FALSE))="","",(VLOOKUP($E183,'NEA Backsheet'!$D$5:$CB$183,Q$9,FALSE))),"")</f>
        <v>2772.4700372664397</v>
      </c>
      <c r="R183" s="194">
        <f ca="1">IFERROR(IF((VLOOKUP($E183,'NEA Backsheet'!$D$5:$CB$183,R$9,FALSE))="","",(VLOOKUP($E183,'NEA Backsheet'!$D$5:$CB$183,R$9,FALSE))),"")</f>
        <v>2752.602332028403</v>
      </c>
    </row>
    <row r="184" spans="1:18" ht="15" customHeight="1" x14ac:dyDescent="0.3">
      <c r="A184" s="41">
        <v>170</v>
      </c>
      <c r="B184" s="77" t="str">
        <f ca="1">IFERROR(IF((VLOOKUP($E184,'Org List'!$AJ$10:$AL$190,3,FALSE))="","",(VLOOKUP($E184,'Org List'!$AJ$10:$AL$190,3,FALSE))),"")</f>
        <v>South East England Commissioning Region</v>
      </c>
      <c r="C184" s="78" t="str">
        <f ca="1">IFERROR(IF((VLOOKUP($E184,'Org List'!$AO$10:$AQ$190,3,FALSE))="","",(VLOOKUP($E184,'Org List'!$AO$10:$AQ$190,3,FALSE))),"")</f>
        <v>South East Region</v>
      </c>
      <c r="D184" s="93" t="str">
        <f ca="1">IFERROR(IF((VLOOKUP($E184,'Org List'!$AT$10:$AV$190,3,FALSE))="","",(VLOOKUP($E184,'Org List'!$AT$10:$AV$190,3,FALSE))),"")</f>
        <v>NHS England South East (Hampshire, Isle of Wight and Thames Valley)</v>
      </c>
      <c r="E184" s="77" t="str">
        <f t="shared" ca="1" si="5"/>
        <v>E06000037</v>
      </c>
      <c r="F184" s="79" t="str">
        <f ca="1">IF(E184="","",VLOOKUP(E184,'Org List'!$J$9:$K$640,2,0))</f>
        <v>West Berkshire</v>
      </c>
      <c r="G184" s="100">
        <f ca="1">IFERROR(IF((VLOOKUP($E184,'Adj NEA Backsheet'!$D$5:$CB$183,G$9,FALSE))="","",(VLOOKUP($E184,'Adj NEA Backsheet'!$D$5:$CB$183,G$9,FALSE))),"")</f>
        <v>2132.1486965184408</v>
      </c>
      <c r="H184" s="101">
        <f ca="1">IFERROR(IF((VLOOKUP($E184,'Adj NEA Backsheet'!$D$5:$CB$183,H$9,FALSE))="","",(VLOOKUP($E184,'Adj NEA Backsheet'!$D$5:$CB$183,H$9,FALSE))),"")</f>
        <v>2129.0320590309343</v>
      </c>
      <c r="I184" s="101">
        <f ca="1">IFERROR(IF((VLOOKUP($E184,'Adj NEA Backsheet'!$D$5:$CB$183,I$9,FALSE))="","",(VLOOKUP($E184,'Adj NEA Backsheet'!$D$5:$CB$183,I$9,FALSE))),"")</f>
        <v>2222.1891888076593</v>
      </c>
      <c r="J184" s="102">
        <f ca="1">IFERROR(IF((VLOOKUP($E184,'Adj NEA Backsheet'!$D$5:$CB$183,J$9,FALSE))="","",(VLOOKUP($E184,'Adj NEA Backsheet'!$D$5:$CB$183,J$9,FALSE))),"")</f>
        <v>2186.3789356709044</v>
      </c>
      <c r="K184" s="100">
        <f ca="1">IFERROR(IF((VLOOKUP($E184,'Adj NEA Backsheet'!$D$5:$CB$183,K$9,FALSE))="","",(VLOOKUP($E184,'Adj NEA Backsheet'!$D$5:$CB$183,K$9,FALSE))),"")</f>
        <v>2146.5162686647936</v>
      </c>
      <c r="L184" s="101">
        <f ca="1">IFERROR(IF((VLOOKUP($E184,'Adj NEA Backsheet'!$D$5:$CB$183,L$9,FALSE))="","",(VLOOKUP($E184,'Adj NEA Backsheet'!$D$5:$CB$183,L$9,FALSE))),"")</f>
        <v>2168.5499449206254</v>
      </c>
      <c r="M184" s="101">
        <f ca="1">IFERROR(IF((VLOOKUP($E184,'Adj NEA Backsheet'!$D$5:$CB$183,M$9,FALSE))="","",(VLOOKUP($E184,'Adj NEA Backsheet'!$D$5:$CB$183,M$9,FALSE))),"")</f>
        <v>2249.8515145982565</v>
      </c>
      <c r="N184" s="103">
        <f ca="1">IFERROR(IF((VLOOKUP($E184,'Adj NEA Backsheet'!$D$5:$CB$183,N$9,FALSE))="","",(VLOOKUP($E184,'Adj NEA Backsheet'!$D$5:$CB$183,N$9,FALSE))),"")</f>
        <v>2176.0338645674888</v>
      </c>
      <c r="O184" s="151">
        <f ca="1">IFERROR(IF((VLOOKUP($E184,'Adj NEA Backsheet'!$D$5:$CB$183,O$9,FALSE))="","",(VLOOKUP($E184,'Adj NEA Backsheet'!$D$5:$CB$183,O$9,FALSE))),"")</f>
        <v>2173.8782166791298</v>
      </c>
      <c r="P184" s="102">
        <f ca="1">IFERROR(IF((VLOOKUP($E184,'Adj NEA Backsheet'!$D$5:$CB$183,P$9,FALSE))="","",(VLOOKUP($E184,'Adj NEA Backsheet'!$D$5:$CB$183,P$9,FALSE))),"")</f>
        <v>2158.8650446372567</v>
      </c>
      <c r="Q184" s="103">
        <f ca="1">IFERROR(IF((VLOOKUP($E184,'NEA Backsheet'!$D$5:$CB$183,Q$9,FALSE))="","",(VLOOKUP($E184,'NEA Backsheet'!$D$5:$CB$183,Q$9,FALSE))),"")</f>
        <v>2318.6119665560232</v>
      </c>
      <c r="R184" s="194">
        <f ca="1">IFERROR(IF((VLOOKUP($E184,'NEA Backsheet'!$D$5:$CB$183,R$9,FALSE))="","",(VLOOKUP($E184,'NEA Backsheet'!$D$5:$CB$183,R$9,FALSE))),"")</f>
        <v>2355.8037760295902</v>
      </c>
    </row>
    <row r="185" spans="1:18" ht="15" customHeight="1" x14ac:dyDescent="0.3">
      <c r="A185" s="41">
        <v>171</v>
      </c>
      <c r="B185" s="77" t="str">
        <f ca="1">IFERROR(IF((VLOOKUP($E185,'Org List'!$AJ$10:$AL$190,3,FALSE))="","",(VLOOKUP($E185,'Org List'!$AJ$10:$AL$190,3,FALSE))),"")</f>
        <v>South East England Commissioning Region</v>
      </c>
      <c r="C185" s="78" t="str">
        <f ca="1">IFERROR(IF((VLOOKUP($E185,'Org List'!$AO$10:$AQ$190,3,FALSE))="","",(VLOOKUP($E185,'Org List'!$AO$10:$AQ$190,3,FALSE))),"")</f>
        <v>South East Region</v>
      </c>
      <c r="D185" s="93" t="str">
        <f ca="1">IFERROR(IF((VLOOKUP($E185,'Org List'!$AT$10:$AV$190,3,FALSE))="","",(VLOOKUP($E185,'Org List'!$AT$10:$AV$190,3,FALSE))),"")</f>
        <v>NHS England South East (Kent, Surrey and Sussex)</v>
      </c>
      <c r="E185" s="77" t="str">
        <f t="shared" ca="1" si="5"/>
        <v>E10000032</v>
      </c>
      <c r="F185" s="79" t="str">
        <f ca="1">IF(E185="","",VLOOKUP(E185,'Org List'!$J$9:$K$640,2,0))</f>
        <v>West Sussex</v>
      </c>
      <c r="G185" s="100">
        <f ca="1">IFERROR(IF((VLOOKUP($E185,'Adj NEA Backsheet'!$D$5:$CB$183,G$9,FALSE))="","",(VLOOKUP($E185,'Adj NEA Backsheet'!$D$5:$CB$183,G$9,FALSE))),"")</f>
        <v>2644.2580300694235</v>
      </c>
      <c r="H185" s="101">
        <f ca="1">IFERROR(IF((VLOOKUP($E185,'Adj NEA Backsheet'!$D$5:$CB$183,H$9,FALSE))="","",(VLOOKUP($E185,'Adj NEA Backsheet'!$D$5:$CB$183,H$9,FALSE))),"")</f>
        <v>2626.0383622963573</v>
      </c>
      <c r="I185" s="101">
        <f ca="1">IFERROR(IF((VLOOKUP($E185,'Adj NEA Backsheet'!$D$5:$CB$183,I$9,FALSE))="","",(VLOOKUP($E185,'Adj NEA Backsheet'!$D$5:$CB$183,I$9,FALSE))),"")</f>
        <v>2745.2398798439849</v>
      </c>
      <c r="J185" s="102">
        <f ca="1">IFERROR(IF((VLOOKUP($E185,'Adj NEA Backsheet'!$D$5:$CB$183,J$9,FALSE))="","",(VLOOKUP($E185,'Adj NEA Backsheet'!$D$5:$CB$183,J$9,FALSE))),"")</f>
        <v>2746.602260919974</v>
      </c>
      <c r="K185" s="100">
        <f ca="1">IFERROR(IF((VLOOKUP($E185,'Adj NEA Backsheet'!$D$5:$CB$183,K$9,FALSE))="","",(VLOOKUP($E185,'Adj NEA Backsheet'!$D$5:$CB$183,K$9,FALSE))),"")</f>
        <v>2660.3873035688389</v>
      </c>
      <c r="L185" s="101">
        <f ca="1">IFERROR(IF((VLOOKUP($E185,'Adj NEA Backsheet'!$D$5:$CB$183,L$9,FALSE))="","",(VLOOKUP($E185,'Adj NEA Backsheet'!$D$5:$CB$183,L$9,FALSE))),"")</f>
        <v>2641.1502341438986</v>
      </c>
      <c r="M185" s="101">
        <f ca="1">IFERROR(IF((VLOOKUP($E185,'Adj NEA Backsheet'!$D$5:$CB$183,M$9,FALSE))="","",(VLOOKUP($E185,'Adj NEA Backsheet'!$D$5:$CB$183,M$9,FALSE))),"")</f>
        <v>2760.7273473912765</v>
      </c>
      <c r="N185" s="103">
        <f ca="1">IFERROR(IF((VLOOKUP($E185,'Adj NEA Backsheet'!$D$5:$CB$183,N$9,FALSE))="","",(VLOOKUP($E185,'Adj NEA Backsheet'!$D$5:$CB$183,N$9,FALSE))),"")</f>
        <v>2754.0242756316643</v>
      </c>
      <c r="O185" s="151">
        <f ca="1">IFERROR(IF((VLOOKUP($E185,'Adj NEA Backsheet'!$D$5:$CB$183,O$9,FALSE))="","",(VLOOKUP($E185,'Adj NEA Backsheet'!$D$5:$CB$183,O$9,FALSE))),"")</f>
        <v>2773.9685069952202</v>
      </c>
      <c r="P185" s="102">
        <f ca="1">IFERROR(IF((VLOOKUP($E185,'Adj NEA Backsheet'!$D$5:$CB$183,P$9,FALSE))="","",(VLOOKUP($E185,'Adj NEA Backsheet'!$D$5:$CB$183,P$9,FALSE))),"")</f>
        <v>2715.3257370505107</v>
      </c>
      <c r="Q185" s="103">
        <f ca="1">IFERROR(IF((VLOOKUP($E185,'NEA Backsheet'!$D$5:$CB$183,Q$9,FALSE))="","",(VLOOKUP($E185,'NEA Backsheet'!$D$5:$CB$183,Q$9,FALSE))),"")</f>
        <v>2840.034360181076</v>
      </c>
      <c r="R185" s="194">
        <f ca="1">IFERROR(IF((VLOOKUP($E185,'NEA Backsheet'!$D$5:$CB$183,R$9,FALSE))="","",(VLOOKUP($E185,'NEA Backsheet'!$D$5:$CB$183,R$9,FALSE))),"")</f>
        <v>2830.9296278865436</v>
      </c>
    </row>
    <row r="186" spans="1:18" ht="15" customHeight="1" x14ac:dyDescent="0.3">
      <c r="A186" s="41">
        <v>172</v>
      </c>
      <c r="B186" s="77" t="str">
        <f ca="1">IFERROR(IF((VLOOKUP($E186,'Org List'!$AJ$10:$AL$190,3,FALSE))="","",(VLOOKUP($E186,'Org List'!$AJ$10:$AL$190,3,FALSE))),"")</f>
        <v>London Commissioning Region</v>
      </c>
      <c r="C186" s="78" t="str">
        <f ca="1">IFERROR(IF((VLOOKUP($E186,'Org List'!$AO$10:$AQ$190,3,FALSE))="","",(VLOOKUP($E186,'Org List'!$AO$10:$AQ$190,3,FALSE))),"")</f>
        <v>London Region</v>
      </c>
      <c r="D186" s="93" t="str">
        <f ca="1">IFERROR(IF((VLOOKUP($E186,'Org List'!$AT$10:$AV$190,3,FALSE))="","",(VLOOKUP($E186,'Org List'!$AT$10:$AV$190,3,FALSE))),"")</f>
        <v>NHS England London</v>
      </c>
      <c r="E186" s="77" t="str">
        <f t="shared" ca="1" si="5"/>
        <v>E09000033</v>
      </c>
      <c r="F186" s="79" t="str">
        <f ca="1">IF(E186="","",VLOOKUP(E186,'Org List'!$J$9:$K$640,2,0))</f>
        <v>Westminster</v>
      </c>
      <c r="G186" s="100">
        <f ca="1">IFERROR(IF((VLOOKUP($E186,'Adj NEA Backsheet'!$D$5:$CB$183,G$9,FALSE))="","",(VLOOKUP($E186,'Adj NEA Backsheet'!$D$5:$CB$183,G$9,FALSE))),"")</f>
        <v>1611.2248190228145</v>
      </c>
      <c r="H186" s="101">
        <f ca="1">IFERROR(IF((VLOOKUP($E186,'Adj NEA Backsheet'!$D$5:$CB$183,H$9,FALSE))="","",(VLOOKUP($E186,'Adj NEA Backsheet'!$D$5:$CB$183,H$9,FALSE))),"")</f>
        <v>1554.3977385171802</v>
      </c>
      <c r="I186" s="101">
        <f ca="1">IFERROR(IF((VLOOKUP($E186,'Adj NEA Backsheet'!$D$5:$CB$183,I$9,FALSE))="","",(VLOOKUP($E186,'Adj NEA Backsheet'!$D$5:$CB$183,I$9,FALSE))),"")</f>
        <v>1655.3864931037942</v>
      </c>
      <c r="J186" s="102">
        <f ca="1">IFERROR(IF((VLOOKUP($E186,'Adj NEA Backsheet'!$D$5:$CB$183,J$9,FALSE))="","",(VLOOKUP($E186,'Adj NEA Backsheet'!$D$5:$CB$183,J$9,FALSE))),"")</f>
        <v>1640.364474031981</v>
      </c>
      <c r="K186" s="100">
        <f ca="1">IFERROR(IF((VLOOKUP($E186,'Adj NEA Backsheet'!$D$5:$CB$183,K$9,FALSE))="","",(VLOOKUP($E186,'Adj NEA Backsheet'!$D$5:$CB$183,K$9,FALSE))),"")</f>
        <v>1480.4913877917836</v>
      </c>
      <c r="L186" s="101">
        <f ca="1">IFERROR(IF((VLOOKUP($E186,'Adj NEA Backsheet'!$D$5:$CB$183,L$9,FALSE))="","",(VLOOKUP($E186,'Adj NEA Backsheet'!$D$5:$CB$183,L$9,FALSE))),"")</f>
        <v>1497.9984967787516</v>
      </c>
      <c r="M186" s="101">
        <f ca="1">IFERROR(IF((VLOOKUP($E186,'Adj NEA Backsheet'!$D$5:$CB$183,M$9,FALSE))="","",(VLOOKUP($E186,'Adj NEA Backsheet'!$D$5:$CB$183,M$9,FALSE))),"")</f>
        <v>1749.4987530944129</v>
      </c>
      <c r="N186" s="103">
        <f ca="1">IFERROR(IF((VLOOKUP($E186,'Adj NEA Backsheet'!$D$5:$CB$183,N$9,FALSE))="","",(VLOOKUP($E186,'Adj NEA Backsheet'!$D$5:$CB$183,N$9,FALSE))),"")</f>
        <v>1680.7256751581799</v>
      </c>
      <c r="O186" s="151">
        <f ca="1">IFERROR(IF((VLOOKUP($E186,'Adj NEA Backsheet'!$D$5:$CB$183,O$9,FALSE))="","",(VLOOKUP($E186,'Adj NEA Backsheet'!$D$5:$CB$183,O$9,FALSE))),"")</f>
        <v>1606.947322904866</v>
      </c>
      <c r="P186" s="102">
        <f ca="1">IFERROR(IF((VLOOKUP($E186,'Adj NEA Backsheet'!$D$5:$CB$183,P$9,FALSE))="","",(VLOOKUP($E186,'Adj NEA Backsheet'!$D$5:$CB$183,P$9,FALSE))),"")</f>
        <v>1679.2602682503589</v>
      </c>
      <c r="Q186" s="103">
        <f ca="1">IFERROR(IF((VLOOKUP($E186,'NEA Backsheet'!$D$5:$CB$183,Q$9,FALSE))="","",(VLOOKUP($E186,'NEA Backsheet'!$D$5:$CB$183,Q$9,FALSE))),"")</f>
        <v>1785.7637601357565</v>
      </c>
      <c r="R186" s="194">
        <f ca="1">IFERROR(IF((VLOOKUP($E186,'NEA Backsheet'!$D$5:$CB$183,R$9,FALSE))="","",(VLOOKUP($E186,'NEA Backsheet'!$D$5:$CB$183,R$9,FALSE))),"")</f>
        <v>1710.8324019258944</v>
      </c>
    </row>
    <row r="187" spans="1:18" ht="15" customHeight="1" x14ac:dyDescent="0.3">
      <c r="A187" s="41">
        <v>173</v>
      </c>
      <c r="B187" s="77" t="str">
        <f ca="1">IFERROR(IF((VLOOKUP($E187,'Org List'!$AJ$10:$AL$190,3,FALSE))="","",(VLOOKUP($E187,'Org List'!$AJ$10:$AL$190,3,FALSE))),"")</f>
        <v>North West Commissioning Region</v>
      </c>
      <c r="C187" s="78" t="str">
        <f ca="1">IFERROR(IF((VLOOKUP($E187,'Org List'!$AO$10:$AQ$190,3,FALSE))="","",(VLOOKUP($E187,'Org List'!$AO$10:$AQ$190,3,FALSE))),"")</f>
        <v>North West Region</v>
      </c>
      <c r="D187" s="93" t="str">
        <f ca="1">IFERROR(IF((VLOOKUP($E187,'Org List'!$AT$10:$AV$190,3,FALSE))="","",(VLOOKUP($E187,'Org List'!$AT$10:$AV$190,3,FALSE))),"")</f>
        <v>NHS England North West (Greater Manchester)</v>
      </c>
      <c r="E187" s="77" t="str">
        <f t="shared" ca="1" si="5"/>
        <v>E08000010</v>
      </c>
      <c r="F187" s="79" t="str">
        <f ca="1">IF(E187="","",VLOOKUP(E187,'Org List'!$J$9:$K$640,2,0))</f>
        <v>Wigan</v>
      </c>
      <c r="G187" s="100">
        <f ca="1">IFERROR(IF((VLOOKUP($E187,'Adj NEA Backsheet'!$D$5:$CB$183,G$9,FALSE))="","",(VLOOKUP($E187,'Adj NEA Backsheet'!$D$5:$CB$183,G$9,FALSE))),"")</f>
        <v>2649.406109696054</v>
      </c>
      <c r="H187" s="101">
        <f ca="1">IFERROR(IF((VLOOKUP($E187,'Adj NEA Backsheet'!$D$5:$CB$183,H$9,FALSE))="","",(VLOOKUP($E187,'Adj NEA Backsheet'!$D$5:$CB$183,H$9,FALSE))),"")</f>
        <v>2819.2018668493542</v>
      </c>
      <c r="I187" s="101">
        <f ca="1">IFERROR(IF((VLOOKUP($E187,'Adj NEA Backsheet'!$D$5:$CB$183,I$9,FALSE))="","",(VLOOKUP($E187,'Adj NEA Backsheet'!$D$5:$CB$183,I$9,FALSE))),"")</f>
        <v>3097.1948198075693</v>
      </c>
      <c r="J187" s="102">
        <f ca="1">IFERROR(IF((VLOOKUP($E187,'Adj NEA Backsheet'!$D$5:$CB$183,J$9,FALSE))="","",(VLOOKUP($E187,'Adj NEA Backsheet'!$D$5:$CB$183,J$9,FALSE))),"")</f>
        <v>3074.00646064291</v>
      </c>
      <c r="K187" s="100">
        <f ca="1">IFERROR(IF((VLOOKUP($E187,'Adj NEA Backsheet'!$D$5:$CB$183,K$9,FALSE))="","",(VLOOKUP($E187,'Adj NEA Backsheet'!$D$5:$CB$183,K$9,FALSE))),"")</f>
        <v>2867.3035238927282</v>
      </c>
      <c r="L187" s="101">
        <f ca="1">IFERROR(IF((VLOOKUP($E187,'Adj NEA Backsheet'!$D$5:$CB$183,L$9,FALSE))="","",(VLOOKUP($E187,'Adj NEA Backsheet'!$D$5:$CB$183,L$9,FALSE))),"")</f>
        <v>2700.0808327663144</v>
      </c>
      <c r="M187" s="101">
        <f ca="1">IFERROR(IF((VLOOKUP($E187,'Adj NEA Backsheet'!$D$5:$CB$183,M$9,FALSE))="","",(VLOOKUP($E187,'Adj NEA Backsheet'!$D$5:$CB$183,M$9,FALSE))),"")</f>
        <v>2941.3956114005282</v>
      </c>
      <c r="N187" s="103">
        <f ca="1">IFERROR(IF((VLOOKUP($E187,'Adj NEA Backsheet'!$D$5:$CB$183,N$9,FALSE))="","",(VLOOKUP($E187,'Adj NEA Backsheet'!$D$5:$CB$183,N$9,FALSE))),"")</f>
        <v>2829.2183511866806</v>
      </c>
      <c r="O187" s="151">
        <f ca="1">IFERROR(IF((VLOOKUP($E187,'Adj NEA Backsheet'!$D$5:$CB$183,O$9,FALSE))="","",(VLOOKUP($E187,'Adj NEA Backsheet'!$D$5:$CB$183,O$9,FALSE))),"")</f>
        <v>3283.1499726706516</v>
      </c>
      <c r="P187" s="102">
        <f ca="1">IFERROR(IF((VLOOKUP($E187,'Adj NEA Backsheet'!$D$5:$CB$183,P$9,FALSE))="","",(VLOOKUP($E187,'Adj NEA Backsheet'!$D$5:$CB$183,P$9,FALSE))),"")</f>
        <v>3092.6114301685302</v>
      </c>
      <c r="Q187" s="103">
        <f ca="1">IFERROR(IF((VLOOKUP($E187,'NEA Backsheet'!$D$5:$CB$183,Q$9,FALSE))="","",(VLOOKUP($E187,'NEA Backsheet'!$D$5:$CB$183,Q$9,FALSE))),"")</f>
        <v>3045.7319132153484</v>
      </c>
      <c r="R187" s="194">
        <f ca="1">IFERROR(IF((VLOOKUP($E187,'NEA Backsheet'!$D$5:$CB$183,R$9,FALSE))="","",(VLOOKUP($E187,'NEA Backsheet'!$D$5:$CB$183,R$9,FALSE))),"")</f>
        <v>2964.5075411672597</v>
      </c>
    </row>
    <row r="188" spans="1:18" ht="15" customHeight="1" x14ac:dyDescent="0.3">
      <c r="A188" s="41">
        <v>174</v>
      </c>
      <c r="B188" s="77" t="str">
        <f ca="1">IFERROR(IF((VLOOKUP($E188,'Org List'!$AJ$10:$AL$190,3,FALSE))="","",(VLOOKUP($E188,'Org List'!$AJ$10:$AL$190,3,FALSE))),"")</f>
        <v>South West England Commissioning Region</v>
      </c>
      <c r="C188" s="78" t="str">
        <f ca="1">IFERROR(IF((VLOOKUP($E188,'Org List'!$AO$10:$AQ$190,3,FALSE))="","",(VLOOKUP($E188,'Org List'!$AO$10:$AQ$190,3,FALSE))),"")</f>
        <v>South West Region</v>
      </c>
      <c r="D188" s="93" t="str">
        <f ca="1">IFERROR(IF((VLOOKUP($E188,'Org List'!$AT$10:$AV$190,3,FALSE))="","",(VLOOKUP($E188,'Org List'!$AT$10:$AV$190,3,FALSE))),"")</f>
        <v>NHS England South West (South West North)</v>
      </c>
      <c r="E188" s="77" t="str">
        <f t="shared" ca="1" si="5"/>
        <v>E06000054</v>
      </c>
      <c r="F188" s="79" t="str">
        <f ca="1">IF(E188="","",VLOOKUP(E188,'Org List'!$J$9:$K$640,2,0))</f>
        <v>Wiltshire</v>
      </c>
      <c r="G188" s="100">
        <f ca="1">IFERROR(IF((VLOOKUP($E188,'Adj NEA Backsheet'!$D$5:$CB$183,G$9,FALSE))="","",(VLOOKUP($E188,'Adj NEA Backsheet'!$D$5:$CB$183,G$9,FALSE))),"")</f>
        <v>2290.7443870478833</v>
      </c>
      <c r="H188" s="101">
        <f ca="1">IFERROR(IF((VLOOKUP($E188,'Adj NEA Backsheet'!$D$5:$CB$183,H$9,FALSE))="","",(VLOOKUP($E188,'Adj NEA Backsheet'!$D$5:$CB$183,H$9,FALSE))),"")</f>
        <v>2351.2423603050001</v>
      </c>
      <c r="I188" s="101">
        <f ca="1">IFERROR(IF((VLOOKUP($E188,'Adj NEA Backsheet'!$D$5:$CB$183,I$9,FALSE))="","",(VLOOKUP($E188,'Adj NEA Backsheet'!$D$5:$CB$183,I$9,FALSE))),"")</f>
        <v>2517.362033465542</v>
      </c>
      <c r="J188" s="102">
        <f ca="1">IFERROR(IF((VLOOKUP($E188,'Adj NEA Backsheet'!$D$5:$CB$183,J$9,FALSE))="","",(VLOOKUP($E188,'Adj NEA Backsheet'!$D$5:$CB$183,J$9,FALSE))),"")</f>
        <v>2508.4032365197809</v>
      </c>
      <c r="K188" s="100">
        <f ca="1">IFERROR(IF((VLOOKUP($E188,'Adj NEA Backsheet'!$D$5:$CB$183,K$9,FALSE))="","",(VLOOKUP($E188,'Adj NEA Backsheet'!$D$5:$CB$183,K$9,FALSE))),"")</f>
        <v>2307.4482357779943</v>
      </c>
      <c r="L188" s="101">
        <f ca="1">IFERROR(IF((VLOOKUP($E188,'Adj NEA Backsheet'!$D$5:$CB$183,L$9,FALSE))="","",(VLOOKUP($E188,'Adj NEA Backsheet'!$D$5:$CB$183,L$9,FALSE))),"")</f>
        <v>2391.6452949566637</v>
      </c>
      <c r="M188" s="101">
        <f ca="1">IFERROR(IF((VLOOKUP($E188,'Adj NEA Backsheet'!$D$5:$CB$183,M$9,FALSE))="","",(VLOOKUP($E188,'Adj NEA Backsheet'!$D$5:$CB$183,M$9,FALSE))),"")</f>
        <v>2587.7978236358849</v>
      </c>
      <c r="N188" s="103">
        <f ca="1">IFERROR(IF((VLOOKUP($E188,'Adj NEA Backsheet'!$D$5:$CB$183,N$9,FALSE))="","",(VLOOKUP($E188,'Adj NEA Backsheet'!$D$5:$CB$183,N$9,FALSE))),"")</f>
        <v>2517.6286096648496</v>
      </c>
      <c r="O188" s="151">
        <f ca="1">IFERROR(IF((VLOOKUP($E188,'Adj NEA Backsheet'!$D$5:$CB$183,O$9,FALSE))="","",(VLOOKUP($E188,'Adj NEA Backsheet'!$D$5:$CB$183,O$9,FALSE))),"")</f>
        <v>2528.1903162336766</v>
      </c>
      <c r="P188" s="102">
        <f ca="1">IFERROR(IF((VLOOKUP($E188,'Adj NEA Backsheet'!$D$5:$CB$183,P$9,FALSE))="","",(VLOOKUP($E188,'Adj NEA Backsheet'!$D$5:$CB$183,P$9,FALSE))),"")</f>
        <v>2527.8976248204685</v>
      </c>
      <c r="Q188" s="103">
        <f ca="1">IFERROR(IF((VLOOKUP($E188,'NEA Backsheet'!$D$5:$CB$183,Q$9,FALSE))="","",(VLOOKUP($E188,'NEA Backsheet'!$D$5:$CB$183,Q$9,FALSE))),"")</f>
        <v>2665.1755126788803</v>
      </c>
      <c r="R188" s="194">
        <f ca="1">IFERROR(IF((VLOOKUP($E188,'NEA Backsheet'!$D$5:$CB$183,R$9,FALSE))="","",(VLOOKUP($E188,'NEA Backsheet'!$D$5:$CB$183,R$9,FALSE))),"")</f>
        <v>2614.0975005676746</v>
      </c>
    </row>
    <row r="189" spans="1:18" ht="15" customHeight="1" x14ac:dyDescent="0.3">
      <c r="A189" s="41">
        <v>175</v>
      </c>
      <c r="B189" s="77" t="str">
        <f ca="1">IFERROR(IF((VLOOKUP($E189,'Org List'!$AJ$10:$AL$190,3,FALSE))="","",(VLOOKUP($E189,'Org List'!$AJ$10:$AL$190,3,FALSE))),"")</f>
        <v>South East England Commissioning Region</v>
      </c>
      <c r="C189" s="78" t="str">
        <f ca="1">IFERROR(IF((VLOOKUP($E189,'Org List'!$AO$10:$AQ$190,3,FALSE))="","",(VLOOKUP($E189,'Org List'!$AO$10:$AQ$190,3,FALSE))),"")</f>
        <v>South East Region</v>
      </c>
      <c r="D189" s="93" t="str">
        <f ca="1">IFERROR(IF((VLOOKUP($E189,'Org List'!$AT$10:$AV$190,3,FALSE))="","",(VLOOKUP($E189,'Org List'!$AT$10:$AV$190,3,FALSE))),"")</f>
        <v>NHS England South East (Hampshire, Isle of Wight and Thames Valley)</v>
      </c>
      <c r="E189" s="77" t="str">
        <f t="shared" ca="1" si="5"/>
        <v>E06000040</v>
      </c>
      <c r="F189" s="79" t="str">
        <f ca="1">IF(E189="","",VLOOKUP(E189,'Org List'!$J$9:$K$640,2,0))</f>
        <v>Windsor and Maidenhead</v>
      </c>
      <c r="G189" s="100">
        <f ca="1">IFERROR(IF((VLOOKUP($E189,'Adj NEA Backsheet'!$D$5:$CB$183,G$9,FALSE))="","",(VLOOKUP($E189,'Adj NEA Backsheet'!$D$5:$CB$183,G$9,FALSE))),"")</f>
        <v>2714.597073798313</v>
      </c>
      <c r="H189" s="101">
        <f ca="1">IFERROR(IF((VLOOKUP($E189,'Adj NEA Backsheet'!$D$5:$CB$183,H$9,FALSE))="","",(VLOOKUP($E189,'Adj NEA Backsheet'!$D$5:$CB$183,H$9,FALSE))),"")</f>
        <v>2682.8445536177705</v>
      </c>
      <c r="I189" s="101">
        <f ca="1">IFERROR(IF((VLOOKUP($E189,'Adj NEA Backsheet'!$D$5:$CB$183,I$9,FALSE))="","",(VLOOKUP($E189,'Adj NEA Backsheet'!$D$5:$CB$183,I$9,FALSE))),"")</f>
        <v>2831.9464499359565</v>
      </c>
      <c r="J189" s="102">
        <f ca="1">IFERROR(IF((VLOOKUP($E189,'Adj NEA Backsheet'!$D$5:$CB$183,J$9,FALSE))="","",(VLOOKUP($E189,'Adj NEA Backsheet'!$D$5:$CB$183,J$9,FALSE))),"")</f>
        <v>2799.2794298923181</v>
      </c>
      <c r="K189" s="100">
        <f ca="1">IFERROR(IF((VLOOKUP($E189,'Adj NEA Backsheet'!$D$5:$CB$183,K$9,FALSE))="","",(VLOOKUP($E189,'Adj NEA Backsheet'!$D$5:$CB$183,K$9,FALSE))),"")</f>
        <v>2678.498251799454</v>
      </c>
      <c r="L189" s="101">
        <f ca="1">IFERROR(IF((VLOOKUP($E189,'Adj NEA Backsheet'!$D$5:$CB$183,L$9,FALSE))="","",(VLOOKUP($E189,'Adj NEA Backsheet'!$D$5:$CB$183,L$9,FALSE))),"")</f>
        <v>2700.7986809268523</v>
      </c>
      <c r="M189" s="101">
        <f ca="1">IFERROR(IF((VLOOKUP($E189,'Adj NEA Backsheet'!$D$5:$CB$183,M$9,FALSE))="","",(VLOOKUP($E189,'Adj NEA Backsheet'!$D$5:$CB$183,M$9,FALSE))),"")</f>
        <v>2865.0662424523352</v>
      </c>
      <c r="N189" s="103">
        <f ca="1">IFERROR(IF((VLOOKUP($E189,'Adj NEA Backsheet'!$D$5:$CB$183,N$9,FALSE))="","",(VLOOKUP($E189,'Adj NEA Backsheet'!$D$5:$CB$183,N$9,FALSE))),"")</f>
        <v>2653.6257014424436</v>
      </c>
      <c r="O189" s="151">
        <f ca="1">IFERROR(IF((VLOOKUP($E189,'Adj NEA Backsheet'!$D$5:$CB$183,O$9,FALSE))="","",(VLOOKUP($E189,'Adj NEA Backsheet'!$D$5:$CB$183,O$9,FALSE))),"")</f>
        <v>2901.4487066875586</v>
      </c>
      <c r="P189" s="102">
        <f ca="1">IFERROR(IF((VLOOKUP($E189,'Adj NEA Backsheet'!$D$5:$CB$183,P$9,FALSE))="","",(VLOOKUP($E189,'Adj NEA Backsheet'!$D$5:$CB$183,P$9,FALSE))),"")</f>
        <v>2859.138286776119</v>
      </c>
      <c r="Q189" s="103">
        <f ca="1">IFERROR(IF((VLOOKUP($E189,'NEA Backsheet'!$D$5:$CB$183,Q$9,FALSE))="","",(VLOOKUP($E189,'NEA Backsheet'!$D$5:$CB$183,Q$9,FALSE))),"")</f>
        <v>2873.4147887720851</v>
      </c>
      <c r="R189" s="194">
        <f ca="1">IFERROR(IF((VLOOKUP($E189,'NEA Backsheet'!$D$5:$CB$183,R$9,FALSE))="","",(VLOOKUP($E189,'NEA Backsheet'!$D$5:$CB$183,R$9,FALSE))),"")</f>
        <v>2856.1177664086081</v>
      </c>
    </row>
    <row r="190" spans="1:18" ht="15" customHeight="1" x14ac:dyDescent="0.3">
      <c r="A190" s="41">
        <v>176</v>
      </c>
      <c r="B190" s="77" t="str">
        <f ca="1">IFERROR(IF((VLOOKUP($E190,'Org List'!$AJ$10:$AL$190,3,FALSE))="","",(VLOOKUP($E190,'Org List'!$AJ$10:$AL$190,3,FALSE))),"")</f>
        <v>North West Commissioning Region</v>
      </c>
      <c r="C190" s="78" t="str">
        <f ca="1">IFERROR(IF((VLOOKUP($E190,'Org List'!$AO$10:$AQ$190,3,FALSE))="","",(VLOOKUP($E190,'Org List'!$AO$10:$AQ$190,3,FALSE))),"")</f>
        <v>North West Region</v>
      </c>
      <c r="D190" s="93" t="str">
        <f ca="1">IFERROR(IF((VLOOKUP($E190,'Org List'!$AT$10:$AV$190,3,FALSE))="","",(VLOOKUP($E190,'Org List'!$AT$10:$AV$190,3,FALSE))),"")</f>
        <v>NHS England North West (Cheshire And Merseyside)</v>
      </c>
      <c r="E190" s="77" t="str">
        <f t="shared" ca="1" si="5"/>
        <v>E08000015</v>
      </c>
      <c r="F190" s="79" t="str">
        <f ca="1">IF(E190="","",VLOOKUP(E190,'Org List'!$J$9:$K$640,2,0))</f>
        <v>Wirral</v>
      </c>
      <c r="G190" s="100">
        <f ca="1">IFERROR(IF((VLOOKUP($E190,'Adj NEA Backsheet'!$D$5:$CB$183,G$9,FALSE))="","",(VLOOKUP($E190,'Adj NEA Backsheet'!$D$5:$CB$183,G$9,FALSE))),"")</f>
        <v>3628.0699658350677</v>
      </c>
      <c r="H190" s="101">
        <f ca="1">IFERROR(IF((VLOOKUP($E190,'Adj NEA Backsheet'!$D$5:$CB$183,H$9,FALSE))="","",(VLOOKUP($E190,'Adj NEA Backsheet'!$D$5:$CB$183,H$9,FALSE))),"")</f>
        <v>3671.9405150132457</v>
      </c>
      <c r="I190" s="101">
        <f ca="1">IFERROR(IF((VLOOKUP($E190,'Adj NEA Backsheet'!$D$5:$CB$183,I$9,FALSE))="","",(VLOOKUP($E190,'Adj NEA Backsheet'!$D$5:$CB$183,I$9,FALSE))),"")</f>
        <v>3889.2749017676538</v>
      </c>
      <c r="J190" s="102">
        <f ca="1">IFERROR(IF((VLOOKUP($E190,'Adj NEA Backsheet'!$D$5:$CB$183,J$9,FALSE))="","",(VLOOKUP($E190,'Adj NEA Backsheet'!$D$5:$CB$183,J$9,FALSE))),"")</f>
        <v>3912.0504676339615</v>
      </c>
      <c r="K190" s="100">
        <f ca="1">IFERROR(IF((VLOOKUP($E190,'Adj NEA Backsheet'!$D$5:$CB$183,K$9,FALSE))="","",(VLOOKUP($E190,'Adj NEA Backsheet'!$D$5:$CB$183,K$9,FALSE))),"")</f>
        <v>3724.1353213420516</v>
      </c>
      <c r="L190" s="101">
        <f ca="1">IFERROR(IF((VLOOKUP($E190,'Adj NEA Backsheet'!$D$5:$CB$183,L$9,FALSE))="","",(VLOOKUP($E190,'Adj NEA Backsheet'!$D$5:$CB$183,L$9,FALSE))),"")</f>
        <v>3795.5129432229373</v>
      </c>
      <c r="M190" s="101">
        <f ca="1">IFERROR(IF((VLOOKUP($E190,'Adj NEA Backsheet'!$D$5:$CB$183,M$9,FALSE))="","",(VLOOKUP($E190,'Adj NEA Backsheet'!$D$5:$CB$183,M$9,FALSE))),"")</f>
        <v>3977.4708683698254</v>
      </c>
      <c r="N190" s="103">
        <f ca="1">IFERROR(IF((VLOOKUP($E190,'Adj NEA Backsheet'!$D$5:$CB$183,N$9,FALSE))="","",(VLOOKUP($E190,'Adj NEA Backsheet'!$D$5:$CB$183,N$9,FALSE))),"")</f>
        <v>3853.0480583383242</v>
      </c>
      <c r="O190" s="151">
        <f ca="1">IFERROR(IF((VLOOKUP($E190,'Adj NEA Backsheet'!$D$5:$CB$183,O$9,FALSE))="","",(VLOOKUP($E190,'Adj NEA Backsheet'!$D$5:$CB$183,O$9,FALSE))),"")</f>
        <v>3664.7913553633407</v>
      </c>
      <c r="P190" s="102">
        <f ca="1">IFERROR(IF((VLOOKUP($E190,'Adj NEA Backsheet'!$D$5:$CB$183,P$9,FALSE))="","",(VLOOKUP($E190,'Adj NEA Backsheet'!$D$5:$CB$183,P$9,FALSE))),"")</f>
        <v>3710.5708675993465</v>
      </c>
      <c r="Q190" s="103">
        <f ca="1">IFERROR(IF((VLOOKUP($E190,'NEA Backsheet'!$D$5:$CB$183,Q$9,FALSE))="","",(VLOOKUP($E190,'NEA Backsheet'!$D$5:$CB$183,Q$9,FALSE))),"")</f>
        <v>3893.1779716788469</v>
      </c>
      <c r="R190" s="194">
        <f ca="1">IFERROR(IF((VLOOKUP($E190,'NEA Backsheet'!$D$5:$CB$183,R$9,FALSE))="","",(VLOOKUP($E190,'NEA Backsheet'!$D$5:$CB$183,R$9,FALSE))),"")</f>
        <v>3776.7612653104179</v>
      </c>
    </row>
    <row r="191" spans="1:18" ht="15" customHeight="1" x14ac:dyDescent="0.3">
      <c r="A191" s="41">
        <v>177</v>
      </c>
      <c r="B191" s="77" t="str">
        <f ca="1">IFERROR(IF((VLOOKUP($E191,'Org List'!$AJ$10:$AL$190,3,FALSE))="","",(VLOOKUP($E191,'Org List'!$AJ$10:$AL$190,3,FALSE))),"")</f>
        <v>South East England Commissioning Region</v>
      </c>
      <c r="C191" s="78" t="str">
        <f ca="1">IFERROR(IF((VLOOKUP($E191,'Org List'!$AO$10:$AQ$190,3,FALSE))="","",(VLOOKUP($E191,'Org List'!$AO$10:$AQ$190,3,FALSE))),"")</f>
        <v>South East Region</v>
      </c>
      <c r="D191" s="93" t="str">
        <f ca="1">IFERROR(IF((VLOOKUP($E191,'Org List'!$AT$10:$AV$190,3,FALSE))="","",(VLOOKUP($E191,'Org List'!$AT$10:$AV$190,3,FALSE))),"")</f>
        <v>NHS England South East (Hampshire, Isle of Wight and Thames Valley)</v>
      </c>
      <c r="E191" s="77" t="str">
        <f t="shared" ca="1" si="5"/>
        <v>E06000041</v>
      </c>
      <c r="F191" s="79" t="str">
        <f ca="1">IF(E191="","",VLOOKUP(E191,'Org List'!$J$9:$K$640,2,0))</f>
        <v>Wokingham</v>
      </c>
      <c r="G191" s="100">
        <f ca="1">IFERROR(IF((VLOOKUP($E191,'Adj NEA Backsheet'!$D$5:$CB$183,G$9,FALSE))="","",(VLOOKUP($E191,'Adj NEA Backsheet'!$D$5:$CB$183,G$9,FALSE))),"")</f>
        <v>2171.3189002129184</v>
      </c>
      <c r="H191" s="101">
        <f ca="1">IFERROR(IF((VLOOKUP($E191,'Adj NEA Backsheet'!$D$5:$CB$183,H$9,FALSE))="","",(VLOOKUP($E191,'Adj NEA Backsheet'!$D$5:$CB$183,H$9,FALSE))),"")</f>
        <v>2166.2558988078481</v>
      </c>
      <c r="I191" s="101">
        <f ca="1">IFERROR(IF((VLOOKUP($E191,'Adj NEA Backsheet'!$D$5:$CB$183,I$9,FALSE))="","",(VLOOKUP($E191,'Adj NEA Backsheet'!$D$5:$CB$183,I$9,FALSE))),"")</f>
        <v>2262.5068172114743</v>
      </c>
      <c r="J191" s="102">
        <f ca="1">IFERROR(IF((VLOOKUP($E191,'Adj NEA Backsheet'!$D$5:$CB$183,J$9,FALSE))="","",(VLOOKUP($E191,'Adj NEA Backsheet'!$D$5:$CB$183,J$9,FALSE))),"")</f>
        <v>2233.0909435746362</v>
      </c>
      <c r="K191" s="100">
        <f ca="1">IFERROR(IF((VLOOKUP($E191,'Adj NEA Backsheet'!$D$5:$CB$183,K$9,FALSE))="","",(VLOOKUP($E191,'Adj NEA Backsheet'!$D$5:$CB$183,K$9,FALSE))),"")</f>
        <v>2191.3769517432002</v>
      </c>
      <c r="L191" s="101">
        <f ca="1">IFERROR(IF((VLOOKUP($E191,'Adj NEA Backsheet'!$D$5:$CB$183,L$9,FALSE))="","",(VLOOKUP($E191,'Adj NEA Backsheet'!$D$5:$CB$183,L$9,FALSE))),"")</f>
        <v>2213.400539437052</v>
      </c>
      <c r="M191" s="101">
        <f ca="1">IFERROR(IF((VLOOKUP($E191,'Adj NEA Backsheet'!$D$5:$CB$183,M$9,FALSE))="","",(VLOOKUP($E191,'Adj NEA Backsheet'!$D$5:$CB$183,M$9,FALSE))),"")</f>
        <v>2297.7980676898519</v>
      </c>
      <c r="N191" s="103">
        <f ca="1">IFERROR(IF((VLOOKUP($E191,'Adj NEA Backsheet'!$D$5:$CB$183,N$9,FALSE))="","",(VLOOKUP($E191,'Adj NEA Backsheet'!$D$5:$CB$183,N$9,FALSE))),"")</f>
        <v>2210.3854279166803</v>
      </c>
      <c r="O191" s="151">
        <f ca="1">IFERROR(IF((VLOOKUP($E191,'Adj NEA Backsheet'!$D$5:$CB$183,O$9,FALSE))="","",(VLOOKUP($E191,'Adj NEA Backsheet'!$D$5:$CB$183,O$9,FALSE))),"")</f>
        <v>2222.8942458787787</v>
      </c>
      <c r="P191" s="102">
        <f ca="1">IFERROR(IF((VLOOKUP($E191,'Adj NEA Backsheet'!$D$5:$CB$183,P$9,FALSE))="","",(VLOOKUP($E191,'Adj NEA Backsheet'!$D$5:$CB$183,P$9,FALSE))),"")</f>
        <v>2207.0139672902988</v>
      </c>
      <c r="Q191" s="103">
        <f ca="1">IFERROR(IF((VLOOKUP($E191,'NEA Backsheet'!$D$5:$CB$183,Q$9,FALSE))="","",(VLOOKUP($E191,'NEA Backsheet'!$D$5:$CB$183,Q$9,FALSE))),"")</f>
        <v>2365.802940799284</v>
      </c>
      <c r="R191" s="194">
        <f ca="1">IFERROR(IF((VLOOKUP($E191,'NEA Backsheet'!$D$5:$CB$183,R$9,FALSE))="","",(VLOOKUP($E191,'NEA Backsheet'!$D$5:$CB$183,R$9,FALSE))),"")</f>
        <v>2392.6535651810163</v>
      </c>
    </row>
    <row r="192" spans="1:18" ht="15" customHeight="1" thickBot="1" x14ac:dyDescent="0.35">
      <c r="A192" s="41">
        <v>178</v>
      </c>
      <c r="B192" s="80" t="str">
        <f ca="1">IFERROR(IF((VLOOKUP($E192,'Org List'!$AJ$10:$AL$190,3,FALSE))="","",(VLOOKUP($E192,'Org List'!$AJ$10:$AL$190,3,FALSE))),"")</f>
        <v>Midlands Commissioning Region</v>
      </c>
      <c r="C192" s="81" t="str">
        <f ca="1">IFERROR(IF((VLOOKUP($E192,'Org List'!$AO$10:$AQ$190,3,FALSE))="","",(VLOOKUP($E192,'Org List'!$AO$10:$AQ$190,3,FALSE))),"")</f>
        <v>West Midlands Region</v>
      </c>
      <c r="D192" s="94" t="str">
        <f ca="1">IFERROR(IF((VLOOKUP($E192,'Org List'!$AT$10:$AV$190,3,FALSE))="","",(VLOOKUP($E192,'Org List'!$AT$10:$AV$190,3,FALSE))),"")</f>
        <v>NHS England Midlands (West Midlands)</v>
      </c>
      <c r="E192" s="80" t="str">
        <f t="shared" ca="1" si="5"/>
        <v>E08000031</v>
      </c>
      <c r="F192" s="82" t="str">
        <f ca="1">IF(E192="","",VLOOKUP(E192,'Org List'!$J$9:$K$640,2,0))</f>
        <v>Wolverhampton</v>
      </c>
      <c r="G192" s="105">
        <f ca="1">IFERROR(IF((VLOOKUP($E192,'Adj NEA Backsheet'!$D$5:$CB$183,G$9,FALSE))="","",(VLOOKUP($E192,'Adj NEA Backsheet'!$D$5:$CB$183,G$9,FALSE))),"")</f>
        <v>2835.8555434912605</v>
      </c>
      <c r="H192" s="106">
        <f ca="1">IFERROR(IF((VLOOKUP($E192,'Adj NEA Backsheet'!$D$5:$CB$183,H$9,FALSE))="","",(VLOOKUP($E192,'Adj NEA Backsheet'!$D$5:$CB$183,H$9,FALSE))),"")</f>
        <v>2696.1218445229665</v>
      </c>
      <c r="I192" s="106">
        <f ca="1">IFERROR(IF((VLOOKUP($E192,'Adj NEA Backsheet'!$D$5:$CB$183,I$9,FALSE))="","",(VLOOKUP($E192,'Adj NEA Backsheet'!$D$5:$CB$183,I$9,FALSE))),"")</f>
        <v>2792.3091476815734</v>
      </c>
      <c r="J192" s="107">
        <f ca="1">IFERROR(IF((VLOOKUP($E192,'Adj NEA Backsheet'!$D$5:$CB$183,J$9,FALSE))="","",(VLOOKUP($E192,'Adj NEA Backsheet'!$D$5:$CB$183,J$9,FALSE))),"")</f>
        <v>2724.607877342115</v>
      </c>
      <c r="K192" s="105">
        <f ca="1">IFERROR(IF((VLOOKUP($E192,'Adj NEA Backsheet'!$D$5:$CB$183,K$9,FALSE))="","",(VLOOKUP($E192,'Adj NEA Backsheet'!$D$5:$CB$183,K$9,FALSE))),"")</f>
        <v>2663.8657012687549</v>
      </c>
      <c r="L192" s="106">
        <f ca="1">IFERROR(IF((VLOOKUP($E192,'Adj NEA Backsheet'!$D$5:$CB$183,L$9,FALSE))="","",(VLOOKUP($E192,'Adj NEA Backsheet'!$D$5:$CB$183,L$9,FALSE))),"")</f>
        <v>2582.8203691174253</v>
      </c>
      <c r="M192" s="106">
        <f ca="1">IFERROR(IF((VLOOKUP($E192,'Adj NEA Backsheet'!$D$5:$CB$183,M$9,FALSE))="","",(VLOOKUP($E192,'Adj NEA Backsheet'!$D$5:$CB$183,M$9,FALSE))),"")</f>
        <v>2801.0700986257134</v>
      </c>
      <c r="N192" s="108">
        <f ca="1">IFERROR(IF((VLOOKUP($E192,'Adj NEA Backsheet'!$D$5:$CB$183,N$9,FALSE))="","",(VLOOKUP($E192,'Adj NEA Backsheet'!$D$5:$CB$183,N$9,FALSE))),"")</f>
        <v>2719.2776700833383</v>
      </c>
      <c r="O192" s="152">
        <f ca="1">IFERROR(IF((VLOOKUP($E192,'Adj NEA Backsheet'!$D$5:$CB$183,O$9,FALSE))="","",(VLOOKUP($E192,'Adj NEA Backsheet'!$D$5:$CB$183,O$9,FALSE))),"")</f>
        <v>2703.196419046958</v>
      </c>
      <c r="P192" s="107">
        <f ca="1">IFERROR(IF((VLOOKUP($E192,'Adj NEA Backsheet'!$D$5:$CB$183,P$9,FALSE))="","",(VLOOKUP($E192,'Adj NEA Backsheet'!$D$5:$CB$183,P$9,FALSE))),"")</f>
        <v>2737.9147898372203</v>
      </c>
      <c r="Q192" s="108">
        <f ca="1">IFERROR(IF((VLOOKUP($E192,'NEA Backsheet'!$D$5:$CB$183,Q$9,FALSE))="","",(VLOOKUP($E192,'NEA Backsheet'!$D$5:$CB$183,Q$9,FALSE))),"")</f>
        <v>2971.161971586575</v>
      </c>
      <c r="R192" s="195">
        <f ca="1">IFERROR(IF((VLOOKUP($E192,'NEA Backsheet'!$D$5:$CB$183,R$9,FALSE))="","",(VLOOKUP($E192,'NEA Backsheet'!$D$5:$CB$183,R$9,FALSE))),"")</f>
        <v>2822.6352611577622</v>
      </c>
    </row>
    <row r="194" spans="1:21" s="138" customFormat="1" x14ac:dyDescent="0.3">
      <c r="A194" s="22"/>
      <c r="B194" s="22"/>
      <c r="C194" s="22"/>
      <c r="D194" s="22"/>
      <c r="E194" s="23" t="s">
        <v>1070</v>
      </c>
      <c r="F194" s="22"/>
      <c r="G194" s="22"/>
      <c r="H194" s="22"/>
      <c r="I194" s="22"/>
      <c r="J194" s="22"/>
      <c r="K194" s="22"/>
      <c r="L194" s="22"/>
      <c r="M194" s="22"/>
      <c r="N194" s="22"/>
      <c r="O194" s="22"/>
      <c r="P194" s="22"/>
      <c r="Q194" s="22"/>
      <c r="R194" s="22"/>
      <c r="S194" s="22"/>
      <c r="U194" s="1"/>
    </row>
    <row r="196" spans="1:21" x14ac:dyDescent="0.3">
      <c r="E196" s="430" t="s">
        <v>1072</v>
      </c>
      <c r="F196" s="430"/>
      <c r="G196" s="430"/>
    </row>
  </sheetData>
  <sheetProtection formatColumns="0" formatRows="0" autoFilter="0"/>
  <autoFilter ref="B13:R192" xr:uid="{00000000-0009-0000-0000-000019000000}"/>
  <mergeCells count="6">
    <mergeCell ref="O11:R12"/>
    <mergeCell ref="E196:G196"/>
    <mergeCell ref="B1:L1"/>
    <mergeCell ref="B2:L2"/>
    <mergeCell ref="G11:J12"/>
    <mergeCell ref="K11:N12"/>
  </mergeCells>
  <hyperlinks>
    <hyperlink ref="E6" location="Contents!A1" display="&lt;&lt; Contents" xr:uid="{00000000-0004-0000-19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9089" r:id="rId3"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FFFF00"/>
  </sheetPr>
  <dimension ref="A1:CB183"/>
  <sheetViews>
    <sheetView zoomScale="80" zoomScaleNormal="80" workbookViewId="0">
      <selection activeCell="D3" sqref="D3"/>
    </sheetView>
  </sheetViews>
  <sheetFormatPr defaultRowHeight="14.4" x14ac:dyDescent="0.3"/>
  <cols>
    <col min="6" max="17" width="9.6640625" style="140" customWidth="1"/>
    <col min="18" max="41" width="11.6640625" style="140" customWidth="1"/>
    <col min="42" max="44" width="12.6640625" style="140" customWidth="1"/>
    <col min="45" max="63" width="9.109375" style="140"/>
  </cols>
  <sheetData>
    <row r="1" spans="1:80" x14ac:dyDescent="0.3">
      <c r="D1">
        <v>1</v>
      </c>
      <c r="E1">
        <v>2</v>
      </c>
      <c r="F1" s="140">
        <v>3</v>
      </c>
      <c r="G1" s="140">
        <v>4</v>
      </c>
      <c r="H1" s="140">
        <v>5</v>
      </c>
      <c r="I1" s="140">
        <v>6</v>
      </c>
      <c r="J1" s="140">
        <v>7</v>
      </c>
      <c r="K1" s="140">
        <v>8</v>
      </c>
      <c r="L1" s="140">
        <v>9</v>
      </c>
      <c r="M1" s="140">
        <v>10</v>
      </c>
      <c r="N1" s="140">
        <v>11</v>
      </c>
      <c r="O1" s="140">
        <v>12</v>
      </c>
      <c r="P1" s="140">
        <v>13</v>
      </c>
      <c r="Q1" s="140">
        <v>14</v>
      </c>
      <c r="R1" s="140">
        <v>15</v>
      </c>
      <c r="S1" s="140">
        <v>16</v>
      </c>
      <c r="T1" s="140">
        <v>17</v>
      </c>
      <c r="U1" s="140">
        <v>18</v>
      </c>
      <c r="V1" s="140">
        <v>19</v>
      </c>
      <c r="W1" s="140">
        <v>20</v>
      </c>
      <c r="X1" s="140">
        <v>21</v>
      </c>
      <c r="Y1" s="140">
        <v>22</v>
      </c>
      <c r="Z1" s="140">
        <v>23</v>
      </c>
      <c r="AA1" s="140">
        <v>24</v>
      </c>
      <c r="AB1" s="140">
        <v>25</v>
      </c>
      <c r="AC1" s="140">
        <v>26</v>
      </c>
      <c r="AD1" s="140">
        <v>27</v>
      </c>
      <c r="AE1" s="140">
        <v>28</v>
      </c>
      <c r="AF1" s="140">
        <v>29</v>
      </c>
      <c r="AG1" s="140">
        <v>30</v>
      </c>
      <c r="AH1" s="140">
        <v>31</v>
      </c>
      <c r="AI1" s="140">
        <v>32</v>
      </c>
      <c r="AJ1" s="140">
        <v>33</v>
      </c>
      <c r="AK1" s="140">
        <v>34</v>
      </c>
      <c r="AL1" s="140">
        <v>35</v>
      </c>
      <c r="AM1" s="140">
        <v>36</v>
      </c>
      <c r="AN1" s="140">
        <v>37</v>
      </c>
      <c r="AO1" s="140">
        <v>38</v>
      </c>
      <c r="AP1" s="140">
        <v>39</v>
      </c>
      <c r="AQ1" s="140">
        <v>40</v>
      </c>
      <c r="AR1" s="140">
        <v>41</v>
      </c>
      <c r="AS1" s="140">
        <v>42</v>
      </c>
      <c r="AT1" s="140">
        <v>43</v>
      </c>
      <c r="AU1" s="140">
        <v>44</v>
      </c>
      <c r="AV1" s="140">
        <v>45</v>
      </c>
      <c r="AW1" s="140">
        <v>46</v>
      </c>
      <c r="AX1" s="140">
        <v>47</v>
      </c>
      <c r="AY1" s="140">
        <v>48</v>
      </c>
      <c r="AZ1" s="140">
        <v>49</v>
      </c>
      <c r="BA1" s="140">
        <v>50</v>
      </c>
      <c r="BB1" s="140">
        <v>51</v>
      </c>
      <c r="BC1" s="140">
        <v>52</v>
      </c>
      <c r="BD1" s="140">
        <v>53</v>
      </c>
      <c r="BE1" s="140">
        <v>54</v>
      </c>
      <c r="BF1" s="140">
        <v>55</v>
      </c>
      <c r="BG1" s="140">
        <v>56</v>
      </c>
      <c r="BH1" s="140">
        <v>57</v>
      </c>
      <c r="BI1" s="140">
        <v>58</v>
      </c>
      <c r="BJ1" s="140">
        <v>59</v>
      </c>
      <c r="BK1" s="140">
        <v>60</v>
      </c>
      <c r="BL1" s="140">
        <v>61</v>
      </c>
      <c r="BM1" s="140">
        <v>62</v>
      </c>
      <c r="BN1" s="140">
        <v>63</v>
      </c>
      <c r="BO1" s="140">
        <v>64</v>
      </c>
      <c r="BP1" s="140">
        <v>65</v>
      </c>
      <c r="BQ1" s="140">
        <v>66</v>
      </c>
      <c r="BR1" s="140">
        <v>67</v>
      </c>
      <c r="BS1" s="140">
        <v>68</v>
      </c>
      <c r="BT1" s="140">
        <v>69</v>
      </c>
      <c r="BU1" s="140">
        <v>70</v>
      </c>
      <c r="BV1" s="140">
        <v>71</v>
      </c>
      <c r="BW1" s="140">
        <v>72</v>
      </c>
      <c r="BX1" s="140">
        <v>73</v>
      </c>
      <c r="BY1" s="140">
        <v>74</v>
      </c>
      <c r="BZ1" s="140">
        <v>75</v>
      </c>
      <c r="CA1" s="140">
        <v>76</v>
      </c>
      <c r="CB1" s="140">
        <v>77</v>
      </c>
    </row>
    <row r="3" spans="1:80" x14ac:dyDescent="0.3">
      <c r="F3" s="386" t="s">
        <v>1088</v>
      </c>
      <c r="G3" s="386"/>
      <c r="H3" s="386"/>
      <c r="I3" s="386"/>
      <c r="J3" s="386" t="s">
        <v>1090</v>
      </c>
      <c r="K3" s="386"/>
      <c r="L3" s="386"/>
      <c r="M3" s="386"/>
      <c r="N3" s="386" t="s">
        <v>1089</v>
      </c>
      <c r="O3" s="386"/>
      <c r="P3" s="386"/>
      <c r="Q3" s="386"/>
      <c r="R3" s="386" t="s">
        <v>1091</v>
      </c>
      <c r="S3" s="386"/>
      <c r="T3" s="386"/>
      <c r="U3" s="386"/>
      <c r="V3" s="386" t="s">
        <v>1092</v>
      </c>
      <c r="W3" s="386"/>
      <c r="X3" s="386"/>
      <c r="Y3" s="386"/>
      <c r="Z3" s="386" t="s">
        <v>1093</v>
      </c>
      <c r="AA3" s="386"/>
      <c r="AB3" s="386"/>
      <c r="AC3" s="386"/>
      <c r="AD3" s="386" t="s">
        <v>1094</v>
      </c>
      <c r="AE3" s="386"/>
      <c r="AF3" s="386"/>
      <c r="AG3" s="386"/>
      <c r="AH3" s="386" t="s">
        <v>1095</v>
      </c>
      <c r="AI3" s="386"/>
      <c r="AJ3" s="386"/>
      <c r="AK3" s="386"/>
      <c r="AL3" s="386" t="s">
        <v>1096</v>
      </c>
      <c r="AM3" s="386"/>
      <c r="AN3" s="386"/>
      <c r="AO3" s="386"/>
      <c r="AP3" s="386" t="s">
        <v>882</v>
      </c>
      <c r="AQ3" s="386"/>
      <c r="AR3" s="386"/>
      <c r="AS3" s="386" t="s">
        <v>1097</v>
      </c>
      <c r="AT3" s="386"/>
      <c r="AU3" s="386"/>
      <c r="AV3" s="386"/>
      <c r="AW3" s="386" t="s">
        <v>1098</v>
      </c>
      <c r="AX3" s="386"/>
      <c r="AY3" s="386"/>
      <c r="AZ3" s="386"/>
      <c r="BA3" s="386" t="s">
        <v>1099</v>
      </c>
      <c r="BB3" s="386"/>
      <c r="BC3" s="386"/>
      <c r="BD3" s="386"/>
      <c r="BE3" s="386" t="s">
        <v>1100</v>
      </c>
      <c r="BF3" s="386"/>
      <c r="BG3" s="386"/>
      <c r="BH3" s="386"/>
      <c r="BI3" s="386" t="s">
        <v>1101</v>
      </c>
      <c r="BJ3" s="386"/>
      <c r="BK3" s="386"/>
      <c r="BL3" s="386"/>
      <c r="BM3" s="386" t="s">
        <v>1102</v>
      </c>
      <c r="BN3" s="386"/>
      <c r="BO3" s="386"/>
      <c r="BP3" s="386"/>
      <c r="BQ3" s="386" t="s">
        <v>1103</v>
      </c>
      <c r="BR3" s="386"/>
      <c r="BS3" s="386"/>
      <c r="BT3" s="386"/>
      <c r="BU3" s="386" t="s">
        <v>1104</v>
      </c>
      <c r="BV3" s="386"/>
      <c r="BW3" s="386"/>
      <c r="BX3" s="386"/>
      <c r="BY3" s="386" t="s">
        <v>1105</v>
      </c>
      <c r="BZ3" s="386"/>
      <c r="CA3" s="386"/>
      <c r="CB3" s="386"/>
    </row>
    <row r="4" spans="1:80" x14ac:dyDescent="0.3">
      <c r="A4" t="s">
        <v>868</v>
      </c>
      <c r="B4" t="s">
        <v>869</v>
      </c>
      <c r="C4" t="s">
        <v>870</v>
      </c>
      <c r="D4" t="s">
        <v>195</v>
      </c>
      <c r="E4" t="s">
        <v>216</v>
      </c>
      <c r="F4" s="140" t="s">
        <v>872</v>
      </c>
      <c r="G4" s="140" t="s">
        <v>873</v>
      </c>
      <c r="H4" s="140" t="s">
        <v>874</v>
      </c>
      <c r="I4" s="140" t="s">
        <v>875</v>
      </c>
      <c r="J4" s="140" t="s">
        <v>877</v>
      </c>
      <c r="K4" s="140" t="s">
        <v>878</v>
      </c>
      <c r="L4" s="140" t="s">
        <v>879</v>
      </c>
      <c r="M4" s="140" t="s">
        <v>880</v>
      </c>
      <c r="N4" s="140" t="s">
        <v>877</v>
      </c>
      <c r="O4" s="140" t="s">
        <v>878</v>
      </c>
      <c r="P4" s="140" t="s">
        <v>879</v>
      </c>
      <c r="Q4" s="140" t="s">
        <v>880</v>
      </c>
      <c r="R4" s="140" t="s">
        <v>872</v>
      </c>
      <c r="S4" s="140" t="s">
        <v>873</v>
      </c>
      <c r="T4" s="140" t="s">
        <v>874</v>
      </c>
      <c r="U4" s="140" t="s">
        <v>875</v>
      </c>
      <c r="V4" s="140" t="s">
        <v>877</v>
      </c>
      <c r="W4" s="140" t="s">
        <v>878</v>
      </c>
      <c r="X4" s="140" t="s">
        <v>879</v>
      </c>
      <c r="Y4" s="140" t="s">
        <v>880</v>
      </c>
      <c r="Z4" s="140" t="s">
        <v>877</v>
      </c>
      <c r="AA4" s="140" t="s">
        <v>878</v>
      </c>
      <c r="AB4" s="140" t="s">
        <v>879</v>
      </c>
      <c r="AC4" s="140" t="s">
        <v>880</v>
      </c>
      <c r="AD4" s="140" t="s">
        <v>872</v>
      </c>
      <c r="AE4" s="140" t="s">
        <v>873</v>
      </c>
      <c r="AF4" s="140" t="s">
        <v>874</v>
      </c>
      <c r="AG4" s="140" t="s">
        <v>875</v>
      </c>
      <c r="AH4" s="140" t="s">
        <v>877</v>
      </c>
      <c r="AI4" s="140" t="s">
        <v>878</v>
      </c>
      <c r="AJ4" s="140" t="s">
        <v>879</v>
      </c>
      <c r="AK4" s="140" t="s">
        <v>880</v>
      </c>
      <c r="AL4" s="140" t="s">
        <v>877</v>
      </c>
      <c r="AM4" s="140" t="s">
        <v>878</v>
      </c>
      <c r="AN4" s="140" t="s">
        <v>879</v>
      </c>
      <c r="AO4" s="140" t="s">
        <v>880</v>
      </c>
      <c r="AP4" s="140">
        <v>2017</v>
      </c>
      <c r="AQ4" s="140">
        <v>2018</v>
      </c>
      <c r="AR4" s="140">
        <v>2019</v>
      </c>
      <c r="AS4" s="140" t="s">
        <v>872</v>
      </c>
      <c r="AT4" s="140" t="s">
        <v>873</v>
      </c>
      <c r="AU4" s="140" t="s">
        <v>874</v>
      </c>
      <c r="AV4" s="140" t="s">
        <v>875</v>
      </c>
      <c r="AW4" s="140" t="s">
        <v>877</v>
      </c>
      <c r="AX4" s="140" t="s">
        <v>878</v>
      </c>
      <c r="AY4" s="140" t="s">
        <v>879</v>
      </c>
      <c r="AZ4" s="140" t="s">
        <v>880</v>
      </c>
      <c r="BA4" s="140" t="s">
        <v>877</v>
      </c>
      <c r="BB4" s="140" t="s">
        <v>878</v>
      </c>
      <c r="BC4" s="140" t="s">
        <v>879</v>
      </c>
      <c r="BD4" s="140" t="s">
        <v>880</v>
      </c>
      <c r="BE4" s="140" t="s">
        <v>872</v>
      </c>
      <c r="BF4" s="140" t="s">
        <v>873</v>
      </c>
      <c r="BG4" s="140" t="s">
        <v>874</v>
      </c>
      <c r="BH4" s="140" t="s">
        <v>875</v>
      </c>
      <c r="BI4" s="140" t="s">
        <v>877</v>
      </c>
      <c r="BJ4" s="140" t="s">
        <v>878</v>
      </c>
      <c r="BK4" s="140" t="s">
        <v>879</v>
      </c>
      <c r="BL4" s="140" t="s">
        <v>880</v>
      </c>
      <c r="BM4" s="140" t="s">
        <v>877</v>
      </c>
      <c r="BN4" s="140" t="s">
        <v>878</v>
      </c>
      <c r="BO4" s="140" t="s">
        <v>879</v>
      </c>
      <c r="BP4" s="140" t="s">
        <v>880</v>
      </c>
      <c r="BQ4" s="140" t="s">
        <v>872</v>
      </c>
      <c r="BR4" s="140" t="s">
        <v>873</v>
      </c>
      <c r="BS4" s="140" t="s">
        <v>874</v>
      </c>
      <c r="BT4" s="140" t="s">
        <v>875</v>
      </c>
      <c r="BU4" s="140" t="s">
        <v>877</v>
      </c>
      <c r="BV4" s="140" t="s">
        <v>878</v>
      </c>
      <c r="BW4" s="140" t="s">
        <v>879</v>
      </c>
      <c r="BX4" s="140" t="s">
        <v>880</v>
      </c>
      <c r="BY4" s="140" t="s">
        <v>877</v>
      </c>
      <c r="BZ4" s="140" t="s">
        <v>878</v>
      </c>
      <c r="CA4" s="140" t="s">
        <v>879</v>
      </c>
      <c r="CB4" s="140" t="s">
        <v>880</v>
      </c>
    </row>
    <row r="5" spans="1:80" x14ac:dyDescent="0.3">
      <c r="D5" t="s">
        <v>216</v>
      </c>
      <c r="E5" t="s">
        <v>867</v>
      </c>
      <c r="F5" s="5">
        <f t="shared" ref="F5:AR5" si="0">SUM(F$34:F$183)</f>
        <v>460081.99999999983</v>
      </c>
      <c r="G5" s="5">
        <f t="shared" si="0"/>
        <v>462707.00000000012</v>
      </c>
      <c r="H5" s="5">
        <f t="shared" si="0"/>
        <v>489578.00000000006</v>
      </c>
      <c r="I5" s="5">
        <f t="shared" si="0"/>
        <v>473936.00000000012</v>
      </c>
      <c r="J5" s="5">
        <f t="shared" si="0"/>
        <v>488987</v>
      </c>
      <c r="K5" s="5">
        <f t="shared" si="0"/>
        <v>488915.00000000017</v>
      </c>
      <c r="L5" s="5">
        <f t="shared" si="0"/>
        <v>503885.00000000017</v>
      </c>
      <c r="M5" s="5">
        <f t="shared" si="0"/>
        <v>493289.00000000012</v>
      </c>
      <c r="N5" s="5">
        <f t="shared" si="0"/>
        <v>509754.99999999988</v>
      </c>
      <c r="O5" s="5">
        <f t="shared" si="0"/>
        <v>514851</v>
      </c>
      <c r="P5" s="5">
        <f t="shared" si="0"/>
        <v>548680.00000000012</v>
      </c>
      <c r="Q5" s="5">
        <f t="shared" si="0"/>
        <v>540711.00000000023</v>
      </c>
      <c r="R5" s="5">
        <f t="shared" si="0"/>
        <v>1012735.9999999998</v>
      </c>
      <c r="S5" s="5">
        <f t="shared" si="0"/>
        <v>1000686.9999999997</v>
      </c>
      <c r="T5" s="5">
        <f t="shared" si="0"/>
        <v>1044765.9999999997</v>
      </c>
      <c r="U5" s="5">
        <f t="shared" si="0"/>
        <v>1050106.0000000002</v>
      </c>
      <c r="V5" s="5">
        <f t="shared" si="0"/>
        <v>1021176</v>
      </c>
      <c r="W5" s="5">
        <f t="shared" si="0"/>
        <v>1018151</v>
      </c>
      <c r="X5" s="5">
        <f t="shared" si="0"/>
        <v>1052018</v>
      </c>
      <c r="Y5" s="5">
        <f t="shared" si="0"/>
        <v>1037010.0000000006</v>
      </c>
      <c r="Z5" s="5">
        <f t="shared" si="0"/>
        <v>1032292</v>
      </c>
      <c r="AA5" s="5">
        <f t="shared" si="0"/>
        <v>1025619.0000000003</v>
      </c>
      <c r="AB5" s="5">
        <f t="shared" si="0"/>
        <v>1075894.0000000002</v>
      </c>
      <c r="AC5" s="5">
        <f t="shared" si="0"/>
        <v>1069358.9999999993</v>
      </c>
      <c r="AD5" s="5">
        <f t="shared" si="0"/>
        <v>1472818.0000000012</v>
      </c>
      <c r="AE5" s="5">
        <f t="shared" si="0"/>
        <v>1463393.9999999993</v>
      </c>
      <c r="AF5" s="5">
        <f t="shared" si="0"/>
        <v>1534344.0000000002</v>
      </c>
      <c r="AG5" s="5">
        <f t="shared" si="0"/>
        <v>1524042</v>
      </c>
      <c r="AH5" s="5">
        <f t="shared" si="0"/>
        <v>1510163.0000000005</v>
      </c>
      <c r="AI5" s="5">
        <f t="shared" si="0"/>
        <v>1507066.0000000002</v>
      </c>
      <c r="AJ5" s="5">
        <f t="shared" si="0"/>
        <v>1555902.9999999995</v>
      </c>
      <c r="AK5" s="5">
        <f t="shared" si="0"/>
        <v>1530299</v>
      </c>
      <c r="AL5" s="5">
        <f t="shared" si="0"/>
        <v>1542047</v>
      </c>
      <c r="AM5" s="5">
        <f t="shared" si="0"/>
        <v>1540470</v>
      </c>
      <c r="AN5" s="5">
        <f t="shared" si="0"/>
        <v>1624573.9999999998</v>
      </c>
      <c r="AO5" s="5">
        <f t="shared" si="0"/>
        <v>1610070.0000000002</v>
      </c>
      <c r="AP5" s="5">
        <f t="shared" si="0"/>
        <v>55619430</v>
      </c>
      <c r="AQ5" s="5">
        <f t="shared" si="0"/>
        <v>55997685.997999988</v>
      </c>
      <c r="AR5" s="5">
        <f t="shared" si="0"/>
        <v>56357465.994000003</v>
      </c>
      <c r="AS5" s="5">
        <f>IFERROR((F5/$AP5)*100000,"")</f>
        <v>827.19653905119105</v>
      </c>
      <c r="AT5" s="5">
        <f t="shared" ref="AT5:BS5" si="1">IFERROR((G5/$AP5)*100000,"")</f>
        <v>831.91611276850574</v>
      </c>
      <c r="AU5" s="5">
        <f t="shared" si="1"/>
        <v>880.22836623820126</v>
      </c>
      <c r="AV5" s="5">
        <f>IFERROR((I5/$AQ5)*100000,"")</f>
        <v>846.34925810492814</v>
      </c>
      <c r="AW5" s="5">
        <f t="shared" ref="AW5:BC5" si="2">IFERROR((J5/$AQ5)*100000,"")</f>
        <v>873.22715445324764</v>
      </c>
      <c r="AX5" s="5">
        <f t="shared" si="2"/>
        <v>873.09857771169732</v>
      </c>
      <c r="AY5" s="5">
        <f t="shared" si="2"/>
        <v>899.83182522577249</v>
      </c>
      <c r="AZ5" s="5">
        <f>IFERROR((M5/$AR5)*100000,"")</f>
        <v>875.28598261056891</v>
      </c>
      <c r="BA5" s="5">
        <f t="shared" si="2"/>
        <v>910.31440123830521</v>
      </c>
      <c r="BB5" s="5">
        <f t="shared" si="2"/>
        <v>919.41477727916902</v>
      </c>
      <c r="BC5" s="5">
        <f t="shared" si="2"/>
        <v>979.82620213913265</v>
      </c>
      <c r="BD5" s="5">
        <f>IFERROR((Q5/$AR5)*100000,"")</f>
        <v>959.43100077914448</v>
      </c>
      <c r="BE5" s="5">
        <f t="shared" si="1"/>
        <v>1820.8313174011309</v>
      </c>
      <c r="BF5" s="5">
        <f t="shared" si="1"/>
        <v>1799.1680245554469</v>
      </c>
      <c r="BG5" s="5">
        <f t="shared" si="1"/>
        <v>1878.419106416588</v>
      </c>
      <c r="BH5" s="5">
        <f>IFERROR((U5/$AQ5)*100000,"")</f>
        <v>1875.2667744833345</v>
      </c>
      <c r="BI5" s="5">
        <f t="shared" ref="BI5:BO5" si="3">IFERROR((V5/$AQ5)*100000,"")</f>
        <v>1823.6039254130469</v>
      </c>
      <c r="BJ5" s="5">
        <f t="shared" si="3"/>
        <v>1818.2019164798421</v>
      </c>
      <c r="BK5" s="5">
        <f t="shared" si="3"/>
        <v>1878.6812012867349</v>
      </c>
      <c r="BL5" s="5">
        <f>IFERROR((Y5/$AR5)*100000,"")</f>
        <v>1840.0578906624439</v>
      </c>
      <c r="BM5" s="5">
        <f t="shared" si="3"/>
        <v>1843.4547456780078</v>
      </c>
      <c r="BN5" s="5">
        <f t="shared" si="3"/>
        <v>1831.5381818395697</v>
      </c>
      <c r="BO5" s="5">
        <f t="shared" si="3"/>
        <v>1921.3186774153967</v>
      </c>
      <c r="BP5" s="5">
        <f>IFERROR((AC5/$AR5)*100000,"")</f>
        <v>1897.4575615480064</v>
      </c>
      <c r="BQ5" s="5">
        <f t="shared" si="1"/>
        <v>2648.0278564523246</v>
      </c>
      <c r="BR5" s="5">
        <f t="shared" si="1"/>
        <v>2631.0841373239518</v>
      </c>
      <c r="BS5" s="5">
        <f t="shared" si="1"/>
        <v>2758.6474726547904</v>
      </c>
      <c r="BT5" s="5">
        <f>IFERROR((AG5/$AQ5)*100000,"")</f>
        <v>2721.616032588262</v>
      </c>
      <c r="BU5" s="5">
        <f t="shared" ref="BU5:CA5" si="4">IFERROR((AH5/$AQ5)*100000,"")</f>
        <v>2696.8310798662956</v>
      </c>
      <c r="BV5" s="5">
        <f t="shared" si="4"/>
        <v>2691.3004941915397</v>
      </c>
      <c r="BW5" s="5">
        <f t="shared" si="4"/>
        <v>2778.5130265125067</v>
      </c>
      <c r="BX5" s="5">
        <f>IFERROR((AK5/$AR5)*100000,"")</f>
        <v>2715.3438732730115</v>
      </c>
      <c r="BY5" s="5">
        <f t="shared" si="4"/>
        <v>2753.7691469163133</v>
      </c>
      <c r="BZ5" s="5">
        <f t="shared" si="4"/>
        <v>2750.9529591187384</v>
      </c>
      <c r="CA5" s="5">
        <f t="shared" si="4"/>
        <v>2901.1448795545284</v>
      </c>
      <c r="CB5" s="5">
        <f>IFERROR((AO5/$AR5)*100000,"")</f>
        <v>2856.8885623271522</v>
      </c>
    </row>
    <row r="6" spans="1:80" x14ac:dyDescent="0.3">
      <c r="D6" t="s">
        <v>223</v>
      </c>
      <c r="E6" t="s">
        <v>224</v>
      </c>
      <c r="F6" s="5">
        <f t="shared" ref="F6:AG10" si="5">SUMIFS(F$34:F$183,$A$34:$A$183,$D6)</f>
        <v>141693.0231767201</v>
      </c>
      <c r="G6" s="5">
        <f t="shared" si="5"/>
        <v>143867.40364659301</v>
      </c>
      <c r="H6" s="5">
        <f t="shared" si="5"/>
        <v>156531.85784585416</v>
      </c>
      <c r="I6" s="5">
        <f t="shared" si="5"/>
        <v>149791.10023054859</v>
      </c>
      <c r="J6" s="5">
        <f t="shared" si="5"/>
        <v>155084.54508288743</v>
      </c>
      <c r="K6" s="5">
        <f t="shared" si="5"/>
        <v>153800.11329342812</v>
      </c>
      <c r="L6" s="5">
        <f t="shared" si="5"/>
        <v>159109.04092509131</v>
      </c>
      <c r="M6" s="5">
        <f t="shared" si="5"/>
        <v>157692.40020255622</v>
      </c>
      <c r="N6" s="5">
        <f t="shared" si="5"/>
        <v>160030.25159646152</v>
      </c>
      <c r="O6" s="5">
        <f t="shared" si="5"/>
        <v>159932.82313109061</v>
      </c>
      <c r="P6" s="5">
        <f t="shared" si="5"/>
        <v>168825.32301424333</v>
      </c>
      <c r="Q6" s="5">
        <f t="shared" si="5"/>
        <v>167288.10640865265</v>
      </c>
      <c r="R6" s="5">
        <f t="shared" si="5"/>
        <v>312611.72263375268</v>
      </c>
      <c r="S6" s="5">
        <f t="shared" si="5"/>
        <v>309510.10807951499</v>
      </c>
      <c r="T6" s="5">
        <f t="shared" si="5"/>
        <v>325282.31842137763</v>
      </c>
      <c r="U6" s="5">
        <f t="shared" si="5"/>
        <v>323528.98476016545</v>
      </c>
      <c r="V6" s="5">
        <f t="shared" si="5"/>
        <v>313216.11494764022</v>
      </c>
      <c r="W6" s="5">
        <f t="shared" si="5"/>
        <v>310835.38372650521</v>
      </c>
      <c r="X6" s="5">
        <f t="shared" si="5"/>
        <v>321938.88285241748</v>
      </c>
      <c r="Y6" s="5">
        <f t="shared" si="5"/>
        <v>316890.11686647858</v>
      </c>
      <c r="Z6" s="5">
        <f t="shared" si="5"/>
        <v>319852.92386077839</v>
      </c>
      <c r="AA6" s="5">
        <f t="shared" si="5"/>
        <v>315067.97247927578</v>
      </c>
      <c r="AB6" s="5">
        <f t="shared" si="5"/>
        <v>330666.60262375616</v>
      </c>
      <c r="AC6" s="5">
        <f t="shared" si="5"/>
        <v>329977.86841096415</v>
      </c>
      <c r="AD6" s="5">
        <f t="shared" si="5"/>
        <v>454304.7458104727</v>
      </c>
      <c r="AE6" s="5">
        <f t="shared" si="5"/>
        <v>453377.51172610797</v>
      </c>
      <c r="AF6" s="5">
        <f t="shared" si="5"/>
        <v>481814.17626723176</v>
      </c>
      <c r="AG6" s="5">
        <f t="shared" si="5"/>
        <v>473320.08499071392</v>
      </c>
      <c r="AH6" s="5">
        <f t="shared" ref="AD6:AR9" si="6">SUMIFS(AH$34:AH$183,$A$34:$A$183,$D6)</f>
        <v>468300.66003052774</v>
      </c>
      <c r="AI6" s="5">
        <f t="shared" si="6"/>
        <v>464635.49701993359</v>
      </c>
      <c r="AJ6" s="5">
        <f t="shared" si="6"/>
        <v>481047.92377750884</v>
      </c>
      <c r="AK6" s="5">
        <f t="shared" si="6"/>
        <v>474582.51706903492</v>
      </c>
      <c r="AL6" s="5">
        <f t="shared" si="6"/>
        <v>479883.17545723997</v>
      </c>
      <c r="AM6" s="5">
        <f t="shared" si="6"/>
        <v>475000.79561036651</v>
      </c>
      <c r="AN6" s="5">
        <f t="shared" si="6"/>
        <v>499491.92563799943</v>
      </c>
      <c r="AO6" s="5">
        <f t="shared" si="6"/>
        <v>497265.97481961665</v>
      </c>
      <c r="AP6" s="5">
        <f t="shared" si="6"/>
        <v>15353484</v>
      </c>
      <c r="AQ6" s="5">
        <f t="shared" si="6"/>
        <v>15398466.481000001</v>
      </c>
      <c r="AR6" s="5">
        <f t="shared" si="6"/>
        <v>15454097.329999998</v>
      </c>
      <c r="AS6" s="5">
        <f t="shared" ref="AS6:AS69" si="7">IFERROR((F6/$AP6)*100000,"")</f>
        <v>922.87211929696286</v>
      </c>
      <c r="AT6" s="5">
        <f t="shared" ref="AT6:AT69" si="8">IFERROR((G6/$AP6)*100000,"")</f>
        <v>937.03424998907747</v>
      </c>
      <c r="AU6" s="5">
        <f t="shared" ref="AU6:AU69" si="9">IFERROR((H6/$AP6)*100000,"")</f>
        <v>1019.5201157330424</v>
      </c>
      <c r="AV6" s="5">
        <f t="shared" ref="AV6:AV69" si="10">IFERROR((I6/$AQ6)*100000,"")</f>
        <v>972.76634926844304</v>
      </c>
      <c r="AW6" s="5">
        <f t="shared" ref="AW6:AW69" si="11">IFERROR((J6/$AQ6)*100000,"")</f>
        <v>1007.1427909671692</v>
      </c>
      <c r="AX6" s="5">
        <f t="shared" ref="AX6:AX69" si="12">IFERROR((K6/$AQ6)*100000,"")</f>
        <v>998.80149418255633</v>
      </c>
      <c r="AY6" s="5">
        <f t="shared" ref="AY6:AY69" si="13">IFERROR((L6/$AQ6)*100000,"")</f>
        <v>1033.2784834218019</v>
      </c>
      <c r="AZ6" s="5">
        <f t="shared" ref="AZ6:AZ69" si="14">IFERROR((M6/$AR6)*100000,"")</f>
        <v>1020.3921771376358</v>
      </c>
      <c r="BA6" s="5">
        <f t="shared" ref="BA6:BA69" si="15">IFERROR((N6/$AQ6)*100000,"")</f>
        <v>1039.2609666288595</v>
      </c>
      <c r="BB6" s="5">
        <f t="shared" ref="BB6:BB69" si="16">IFERROR((O6/$AQ6)*100000,"")</f>
        <v>1038.6282512510579</v>
      </c>
      <c r="BC6" s="5">
        <f t="shared" ref="BC6:BC69" si="17">IFERROR((P6/$AQ6)*100000,"")</f>
        <v>1096.3775076080144</v>
      </c>
      <c r="BD6" s="5">
        <f t="shared" ref="BD6:BD69" si="18">IFERROR((Q6/$AR6)*100000,"")</f>
        <v>1082.483841252297</v>
      </c>
      <c r="BE6" s="5">
        <f t="shared" ref="BE6:BE69" si="19">IFERROR((R6/$AP6)*100000,"")</f>
        <v>2036.0963194656838</v>
      </c>
      <c r="BF6" s="5">
        <f t="shared" ref="BF6:BF69" si="20">IFERROR((S6/$AP6)*100000,"")</f>
        <v>2015.8949465770438</v>
      </c>
      <c r="BG6" s="5">
        <f t="shared" ref="BG6:BG69" si="21">IFERROR((T6/$AP6)*100000,"")</f>
        <v>2118.6221864781805</v>
      </c>
      <c r="BH6" s="5">
        <f t="shared" ref="BH6:BH69" si="22">IFERROR((U6/$AQ6)*100000,"")</f>
        <v>2101.0467838428217</v>
      </c>
      <c r="BI6" s="5">
        <f t="shared" ref="BI6:BI69" si="23">IFERROR((V6/$AQ6)*100000,"")</f>
        <v>2034.0734275982234</v>
      </c>
      <c r="BJ6" s="5">
        <f t="shared" ref="BJ6:BJ69" si="24">IFERROR((W6/$AQ6)*100000,"")</f>
        <v>2018.6125943777688</v>
      </c>
      <c r="BK6" s="5">
        <f t="shared" ref="BK6:BK69" si="25">IFERROR((X6/$AQ6)*100000,"")</f>
        <v>2090.7204184887783</v>
      </c>
      <c r="BL6" s="5">
        <f t="shared" ref="BL6:BL69" si="26">IFERROR((Y6/$AR6)*100000,"")</f>
        <v>2050.524919700882</v>
      </c>
      <c r="BM6" s="5">
        <f t="shared" ref="BM6:BM69" si="27">IFERROR((Z6/$AQ6)*100000,"")</f>
        <v>2077.1738812786416</v>
      </c>
      <c r="BN6" s="5">
        <f t="shared" ref="BN6:BN69" si="28">IFERROR((AA6/$AQ6)*100000,"")</f>
        <v>2046.0996740684191</v>
      </c>
      <c r="BO6" s="5">
        <f t="shared" ref="BO6:BO69" si="29">IFERROR((AB6/$AQ6)*100000,"")</f>
        <v>2147.3995675592896</v>
      </c>
      <c r="BP6" s="5">
        <f t="shared" ref="BP6:BP69" si="30">IFERROR((AC6/$AR6)*100000,"")</f>
        <v>2135.2128265065362</v>
      </c>
      <c r="BQ6" s="5">
        <f t="shared" ref="BQ6:BQ69" si="31">IFERROR((AD6/$AP6)*100000,"")</f>
        <v>2958.9684387626462</v>
      </c>
      <c r="BR6" s="5">
        <f t="shared" ref="BR6:BR69" si="32">IFERROR((AE6/$AP6)*100000,"")</f>
        <v>2952.9291965661214</v>
      </c>
      <c r="BS6" s="5">
        <f t="shared" ref="BS6:BS69" si="33">IFERROR((AF6/$AP6)*100000,"")</f>
        <v>3138.1423022112226</v>
      </c>
      <c r="BT6" s="5">
        <f t="shared" ref="BT6:BT69" si="34">IFERROR((AG6/$AQ6)*100000,"")</f>
        <v>3073.8131331112641</v>
      </c>
      <c r="BU6" s="5">
        <f t="shared" ref="BU6:BU69" si="35">IFERROR((AH6/$AQ6)*100000,"")</f>
        <v>3041.2162185653929</v>
      </c>
      <c r="BV6" s="5">
        <f t="shared" ref="BV6:BV69" si="36">IFERROR((AI6/$AQ6)*100000,"")</f>
        <v>3017.4140885603265</v>
      </c>
      <c r="BW6" s="5">
        <f t="shared" ref="BW6:BW69" si="37">IFERROR((AJ6/$AQ6)*100000,"")</f>
        <v>3123.9989019105806</v>
      </c>
      <c r="BX6" s="5">
        <f t="shared" ref="BX6:BX69" si="38">IFERROR((AK6/$AR6)*100000,"")</f>
        <v>3070.9170968385183</v>
      </c>
      <c r="BY6" s="5">
        <f t="shared" ref="BY6:BY69" si="39">IFERROR((AL6/$AQ6)*100000,"")</f>
        <v>3116.4348479075015</v>
      </c>
      <c r="BZ6" s="5">
        <f t="shared" ref="BZ6:BZ69" si="40">IFERROR((AM6/$AQ6)*100000,"")</f>
        <v>3084.7279253194774</v>
      </c>
      <c r="CA6" s="5">
        <f t="shared" ref="CA6:CA69" si="41">IFERROR((AN6/$AQ6)*100000,"")</f>
        <v>3243.7770751673033</v>
      </c>
      <c r="CB6" s="5">
        <f t="shared" ref="CB6:CB69" si="42">IFERROR((AO6/$AR6)*100000,"")</f>
        <v>3217.6966677588325</v>
      </c>
    </row>
    <row r="7" spans="1:80" x14ac:dyDescent="0.3">
      <c r="D7" t="s">
        <v>229</v>
      </c>
      <c r="E7" t="s">
        <v>230</v>
      </c>
      <c r="F7" s="5">
        <f t="shared" si="5"/>
        <v>140233.66920506937</v>
      </c>
      <c r="G7" s="5">
        <f t="shared" si="5"/>
        <v>137517.24363505229</v>
      </c>
      <c r="H7" s="5">
        <f t="shared" si="5"/>
        <v>143297.68879022752</v>
      </c>
      <c r="I7" s="5">
        <f t="shared" si="5"/>
        <v>139325.89596981631</v>
      </c>
      <c r="J7" s="5">
        <f t="shared" si="5"/>
        <v>150047.6049704488</v>
      </c>
      <c r="K7" s="5">
        <f t="shared" si="5"/>
        <v>150622.07612371296</v>
      </c>
      <c r="L7" s="5">
        <f t="shared" si="5"/>
        <v>155706.07671634303</v>
      </c>
      <c r="M7" s="5">
        <f t="shared" si="5"/>
        <v>152295.7634694908</v>
      </c>
      <c r="N7" s="5">
        <f t="shared" si="5"/>
        <v>151805.65950168431</v>
      </c>
      <c r="O7" s="5">
        <f t="shared" si="5"/>
        <v>155505.96475493439</v>
      </c>
      <c r="P7" s="5">
        <f t="shared" si="5"/>
        <v>167317.38221223105</v>
      </c>
      <c r="Q7" s="5">
        <f t="shared" si="5"/>
        <v>161927.12262637576</v>
      </c>
      <c r="R7" s="5">
        <f t="shared" si="5"/>
        <v>315986.11134424648</v>
      </c>
      <c r="S7" s="5">
        <f t="shared" si="5"/>
        <v>312950.88764051558</v>
      </c>
      <c r="T7" s="5">
        <f t="shared" si="5"/>
        <v>323504.68659128167</v>
      </c>
      <c r="U7" s="5">
        <f t="shared" si="5"/>
        <v>328158.18932890729</v>
      </c>
      <c r="V7" s="5">
        <f t="shared" si="5"/>
        <v>315358.54740103084</v>
      </c>
      <c r="W7" s="5">
        <f t="shared" si="5"/>
        <v>314719.74232498964</v>
      </c>
      <c r="X7" s="5">
        <f t="shared" si="5"/>
        <v>325878.06289159053</v>
      </c>
      <c r="Y7" s="5">
        <f t="shared" si="5"/>
        <v>323160.89473008842</v>
      </c>
      <c r="Z7" s="5">
        <f t="shared" si="5"/>
        <v>322988.57198299532</v>
      </c>
      <c r="AA7" s="5">
        <f t="shared" si="5"/>
        <v>324882.208346322</v>
      </c>
      <c r="AB7" s="5">
        <f t="shared" si="5"/>
        <v>338901.88475639146</v>
      </c>
      <c r="AC7" s="5">
        <f t="shared" si="5"/>
        <v>337768.93790860922</v>
      </c>
      <c r="AD7" s="5">
        <f t="shared" si="6"/>
        <v>456219.78054931574</v>
      </c>
      <c r="AE7" s="5">
        <f t="shared" si="6"/>
        <v>450468.13127556787</v>
      </c>
      <c r="AF7" s="5">
        <f t="shared" si="6"/>
        <v>466802.3753815089</v>
      </c>
      <c r="AG7" s="5">
        <f t="shared" si="6"/>
        <v>467484.08529872348</v>
      </c>
      <c r="AH7" s="5">
        <f t="shared" si="6"/>
        <v>465406.15237147984</v>
      </c>
      <c r="AI7" s="5">
        <f t="shared" si="6"/>
        <v>465341.81844870269</v>
      </c>
      <c r="AJ7" s="5">
        <f t="shared" si="6"/>
        <v>481584.1396079337</v>
      </c>
      <c r="AK7" s="5">
        <f t="shared" si="6"/>
        <v>475456.65819957934</v>
      </c>
      <c r="AL7" s="5">
        <f t="shared" si="6"/>
        <v>474794.23148467974</v>
      </c>
      <c r="AM7" s="5">
        <f t="shared" si="6"/>
        <v>480388.1731012566</v>
      </c>
      <c r="AN7" s="5">
        <f t="shared" si="6"/>
        <v>506219.26696862251</v>
      </c>
      <c r="AO7" s="5">
        <f t="shared" si="6"/>
        <v>499696.06053498498</v>
      </c>
      <c r="AP7" s="5">
        <f t="shared" si="6"/>
        <v>17068325</v>
      </c>
      <c r="AQ7" s="5">
        <f t="shared" si="6"/>
        <v>17160473.550000001</v>
      </c>
      <c r="AR7" s="5">
        <f t="shared" si="6"/>
        <v>17275225.07</v>
      </c>
      <c r="AS7" s="5">
        <f t="shared" si="7"/>
        <v>821.6018221182768</v>
      </c>
      <c r="AT7" s="5">
        <f t="shared" si="8"/>
        <v>805.68681247311781</v>
      </c>
      <c r="AU7" s="5">
        <f t="shared" si="9"/>
        <v>839.55331756471423</v>
      </c>
      <c r="AV7" s="5">
        <f t="shared" si="10"/>
        <v>811.90006536746364</v>
      </c>
      <c r="AW7" s="5">
        <f t="shared" si="11"/>
        <v>874.37916286668428</v>
      </c>
      <c r="AX7" s="5">
        <f t="shared" si="12"/>
        <v>877.72680447803236</v>
      </c>
      <c r="AY7" s="5">
        <f t="shared" si="13"/>
        <v>907.35302998875</v>
      </c>
      <c r="AZ7" s="5">
        <f t="shared" si="14"/>
        <v>881.58482944437151</v>
      </c>
      <c r="BA7" s="5">
        <f t="shared" si="15"/>
        <v>884.6239531757227</v>
      </c>
      <c r="BB7" s="5">
        <f t="shared" si="16"/>
        <v>906.18690854795443</v>
      </c>
      <c r="BC7" s="5">
        <f t="shared" si="17"/>
        <v>975.01611319013421</v>
      </c>
      <c r="BD7" s="5">
        <f t="shared" si="18"/>
        <v>937.33726750441554</v>
      </c>
      <c r="BE7" s="5">
        <f t="shared" si="19"/>
        <v>1851.3012339772442</v>
      </c>
      <c r="BF7" s="5">
        <f t="shared" si="20"/>
        <v>1833.5184480053877</v>
      </c>
      <c r="BG7" s="5">
        <f t="shared" si="21"/>
        <v>1895.351105578794</v>
      </c>
      <c r="BH7" s="5">
        <f t="shared" si="22"/>
        <v>1912.2909887816429</v>
      </c>
      <c r="BI7" s="5">
        <f t="shared" si="23"/>
        <v>1837.7030591969349</v>
      </c>
      <c r="BJ7" s="5">
        <f t="shared" si="24"/>
        <v>1833.980521621384</v>
      </c>
      <c r="BK7" s="5">
        <f t="shared" si="25"/>
        <v>1899.0039053531277</v>
      </c>
      <c r="BL7" s="5">
        <f t="shared" si="26"/>
        <v>1870.6609808012672</v>
      </c>
      <c r="BM7" s="5">
        <f t="shared" si="27"/>
        <v>1882.1658449104702</v>
      </c>
      <c r="BN7" s="5">
        <f t="shared" si="28"/>
        <v>1893.2007173328966</v>
      </c>
      <c r="BO7" s="5">
        <f t="shared" si="29"/>
        <v>1974.8982087757795</v>
      </c>
      <c r="BP7" s="5">
        <f t="shared" si="30"/>
        <v>1955.2216341029082</v>
      </c>
      <c r="BQ7" s="5">
        <f t="shared" si="31"/>
        <v>2672.9030560955202</v>
      </c>
      <c r="BR7" s="5">
        <f t="shared" si="32"/>
        <v>2639.2052604785054</v>
      </c>
      <c r="BS7" s="5">
        <f t="shared" si="33"/>
        <v>2734.9044231435064</v>
      </c>
      <c r="BT7" s="5">
        <f t="shared" si="34"/>
        <v>2724.1910541491056</v>
      </c>
      <c r="BU7" s="5">
        <f t="shared" si="35"/>
        <v>2712.0822220636205</v>
      </c>
      <c r="BV7" s="5">
        <f t="shared" si="36"/>
        <v>2711.7073260994171</v>
      </c>
      <c r="BW7" s="5">
        <f t="shared" si="37"/>
        <v>2806.3569353418789</v>
      </c>
      <c r="BX7" s="5">
        <f t="shared" si="38"/>
        <v>2752.2458102456394</v>
      </c>
      <c r="BY7" s="5">
        <f t="shared" si="39"/>
        <v>2766.789798086194</v>
      </c>
      <c r="BZ7" s="5">
        <f t="shared" si="40"/>
        <v>2799.3876258808523</v>
      </c>
      <c r="CA7" s="5">
        <f t="shared" si="41"/>
        <v>2949.914321965914</v>
      </c>
      <c r="CB7" s="5">
        <f t="shared" si="42"/>
        <v>2892.5589016073236</v>
      </c>
    </row>
    <row r="8" spans="1:80" x14ac:dyDescent="0.3">
      <c r="D8" t="s">
        <v>238</v>
      </c>
      <c r="E8" t="s">
        <v>239</v>
      </c>
      <c r="F8" s="5">
        <f t="shared" si="5"/>
        <v>61053.411431080945</v>
      </c>
      <c r="G8" s="5">
        <f t="shared" si="5"/>
        <v>62457.011418329435</v>
      </c>
      <c r="H8" s="5">
        <f t="shared" si="5"/>
        <v>64771.821337571564</v>
      </c>
      <c r="I8" s="5">
        <f t="shared" si="5"/>
        <v>63018.622979471074</v>
      </c>
      <c r="J8" s="5">
        <f t="shared" si="5"/>
        <v>63600.560797153972</v>
      </c>
      <c r="K8" s="5">
        <f t="shared" si="5"/>
        <v>63655.380427877382</v>
      </c>
      <c r="L8" s="5">
        <f t="shared" si="5"/>
        <v>64027.120468492692</v>
      </c>
      <c r="M8" s="5">
        <f t="shared" si="5"/>
        <v>62248.262314896412</v>
      </c>
      <c r="N8" s="5">
        <f t="shared" si="5"/>
        <v>68480.28607353261</v>
      </c>
      <c r="O8" s="5">
        <f t="shared" si="5"/>
        <v>70460.757729925012</v>
      </c>
      <c r="P8" s="5">
        <f t="shared" si="5"/>
        <v>74856.252962289305</v>
      </c>
      <c r="Q8" s="5">
        <f t="shared" si="5"/>
        <v>74172.647300882207</v>
      </c>
      <c r="R8" s="5">
        <f t="shared" si="5"/>
        <v>134564.82311745512</v>
      </c>
      <c r="S8" s="5">
        <f t="shared" si="5"/>
        <v>133404.13924029609</v>
      </c>
      <c r="T8" s="5">
        <f t="shared" si="5"/>
        <v>139227.82512568575</v>
      </c>
      <c r="U8" s="5">
        <f t="shared" si="5"/>
        <v>138813.95979718849</v>
      </c>
      <c r="V8" s="5">
        <f t="shared" si="5"/>
        <v>141825.91047872906</v>
      </c>
      <c r="W8" s="5">
        <f t="shared" si="5"/>
        <v>141682.09711877652</v>
      </c>
      <c r="X8" s="5">
        <f t="shared" si="5"/>
        <v>144390.43145413566</v>
      </c>
      <c r="Y8" s="5">
        <f t="shared" si="5"/>
        <v>141275.26199684927</v>
      </c>
      <c r="Z8" s="5">
        <f t="shared" si="5"/>
        <v>135398.57430704613</v>
      </c>
      <c r="AA8" s="5">
        <f t="shared" si="5"/>
        <v>134778.51072658575</v>
      </c>
      <c r="AB8" s="5">
        <f t="shared" si="5"/>
        <v>141259.43812028668</v>
      </c>
      <c r="AC8" s="5">
        <f t="shared" si="5"/>
        <v>137114.99329358895</v>
      </c>
      <c r="AD8" s="5">
        <f t="shared" si="6"/>
        <v>195618.23454853601</v>
      </c>
      <c r="AE8" s="5">
        <f t="shared" si="6"/>
        <v>195861.15065862553</v>
      </c>
      <c r="AF8" s="5">
        <f t="shared" si="6"/>
        <v>203999.64646325729</v>
      </c>
      <c r="AG8" s="5">
        <f t="shared" si="6"/>
        <v>201832.58277665958</v>
      </c>
      <c r="AH8" s="5">
        <f t="shared" si="6"/>
        <v>205426.471275883</v>
      </c>
      <c r="AI8" s="5">
        <f t="shared" si="6"/>
        <v>205337.47754665386</v>
      </c>
      <c r="AJ8" s="5">
        <f t="shared" si="6"/>
        <v>208417.55192262834</v>
      </c>
      <c r="AK8" s="5">
        <f t="shared" si="6"/>
        <v>203523.52431174574</v>
      </c>
      <c r="AL8" s="5">
        <f t="shared" si="6"/>
        <v>203878.8603805787</v>
      </c>
      <c r="AM8" s="5">
        <f t="shared" si="6"/>
        <v>205239.2684565107</v>
      </c>
      <c r="AN8" s="5">
        <f t="shared" si="6"/>
        <v>216115.69108257603</v>
      </c>
      <c r="AO8" s="5">
        <f t="shared" si="6"/>
        <v>211287.64059447113</v>
      </c>
      <c r="AP8" s="5">
        <f t="shared" si="6"/>
        <v>8825001</v>
      </c>
      <c r="AQ8" s="5">
        <f t="shared" si="6"/>
        <v>8965587.629999999</v>
      </c>
      <c r="AR8" s="5">
        <f t="shared" si="6"/>
        <v>9056770.8380000032</v>
      </c>
      <c r="AS8" s="5">
        <f t="shared" si="7"/>
        <v>691.82328059884583</v>
      </c>
      <c r="AT8" s="5">
        <f t="shared" si="8"/>
        <v>707.72809451613011</v>
      </c>
      <c r="AU8" s="5">
        <f t="shared" si="9"/>
        <v>733.9582322718328</v>
      </c>
      <c r="AV8" s="5">
        <f t="shared" si="10"/>
        <v>702.89450708844481</v>
      </c>
      <c r="AW8" s="5">
        <f t="shared" si="11"/>
        <v>709.38530101851211</v>
      </c>
      <c r="AX8" s="5">
        <f t="shared" si="12"/>
        <v>709.99674594533394</v>
      </c>
      <c r="AY8" s="5">
        <f t="shared" si="13"/>
        <v>714.1430446148313</v>
      </c>
      <c r="AZ8" s="5">
        <f t="shared" si="14"/>
        <v>687.31188442703967</v>
      </c>
      <c r="BA8" s="5">
        <f t="shared" si="15"/>
        <v>763.81257871362322</v>
      </c>
      <c r="BB8" s="5">
        <f t="shared" si="16"/>
        <v>785.90228145397123</v>
      </c>
      <c r="BC8" s="5">
        <f t="shared" si="17"/>
        <v>834.92857413841728</v>
      </c>
      <c r="BD8" s="5">
        <f t="shared" si="18"/>
        <v>818.97453990634131</v>
      </c>
      <c r="BE8" s="5">
        <f t="shared" si="19"/>
        <v>1524.8136869044561</v>
      </c>
      <c r="BF8" s="5">
        <f t="shared" si="20"/>
        <v>1511.6614631578636</v>
      </c>
      <c r="BG8" s="5">
        <f t="shared" si="21"/>
        <v>1577.6522305854214</v>
      </c>
      <c r="BH8" s="5">
        <f t="shared" si="22"/>
        <v>1548.297395841621</v>
      </c>
      <c r="BI8" s="5">
        <f t="shared" si="23"/>
        <v>1581.8919666142292</v>
      </c>
      <c r="BJ8" s="5">
        <f t="shared" si="24"/>
        <v>1580.2879071159837</v>
      </c>
      <c r="BK8" s="5">
        <f t="shared" si="25"/>
        <v>1610.4960144607462</v>
      </c>
      <c r="BL8" s="5">
        <f t="shared" si="26"/>
        <v>1559.8855764804459</v>
      </c>
      <c r="BM8" s="5">
        <f t="shared" si="27"/>
        <v>1510.2030106089783</v>
      </c>
      <c r="BN8" s="5">
        <f t="shared" si="28"/>
        <v>1503.2869711250123</v>
      </c>
      <c r="BO8" s="5">
        <f t="shared" si="29"/>
        <v>1575.5736706829409</v>
      </c>
      <c r="BP8" s="5">
        <f t="shared" si="30"/>
        <v>1513.9501235726077</v>
      </c>
      <c r="BQ8" s="5">
        <f t="shared" si="31"/>
        <v>2216.6369675033015</v>
      </c>
      <c r="BR8" s="5">
        <f t="shared" si="32"/>
        <v>2219.3895576739937</v>
      </c>
      <c r="BS8" s="5">
        <f t="shared" si="33"/>
        <v>2311.6104628572539</v>
      </c>
      <c r="BT8" s="5">
        <f t="shared" si="34"/>
        <v>2251.1919029300661</v>
      </c>
      <c r="BU8" s="5">
        <f t="shared" si="35"/>
        <v>2291.2772676327409</v>
      </c>
      <c r="BV8" s="5">
        <f t="shared" si="36"/>
        <v>2290.2846530613174</v>
      </c>
      <c r="BW8" s="5">
        <f t="shared" si="37"/>
        <v>2324.6390590755773</v>
      </c>
      <c r="BX8" s="5">
        <f t="shared" si="38"/>
        <v>2247.1974609074864</v>
      </c>
      <c r="BY8" s="5">
        <f t="shared" si="39"/>
        <v>2274.015589322601</v>
      </c>
      <c r="BZ8" s="5">
        <f t="shared" si="40"/>
        <v>2289.1892525789826</v>
      </c>
      <c r="CA8" s="5">
        <f t="shared" si="41"/>
        <v>2410.502244821359</v>
      </c>
      <c r="CB8" s="5">
        <f t="shared" si="42"/>
        <v>2332.9246634789488</v>
      </c>
    </row>
    <row r="9" spans="1:80" x14ac:dyDescent="0.3">
      <c r="D9" t="s">
        <v>247</v>
      </c>
      <c r="E9" t="s">
        <v>248</v>
      </c>
      <c r="F9" s="5">
        <f t="shared" si="5"/>
        <v>45273.597775892726</v>
      </c>
      <c r="G9" s="5">
        <f t="shared" si="5"/>
        <v>46152.550579188988</v>
      </c>
      <c r="H9" s="5">
        <f t="shared" si="5"/>
        <v>49082.839207188066</v>
      </c>
      <c r="I9" s="5">
        <f t="shared" si="5"/>
        <v>47166.517338580648</v>
      </c>
      <c r="J9" s="5">
        <f t="shared" si="5"/>
        <v>45658.213838975222</v>
      </c>
      <c r="K9" s="5">
        <f t="shared" si="5"/>
        <v>46323.65539698994</v>
      </c>
      <c r="L9" s="5">
        <f t="shared" si="5"/>
        <v>48160.532462654228</v>
      </c>
      <c r="M9" s="5">
        <f t="shared" si="5"/>
        <v>46244.895235512078</v>
      </c>
      <c r="N9" s="5">
        <f t="shared" si="5"/>
        <v>49245.093548189412</v>
      </c>
      <c r="O9" s="5">
        <f t="shared" si="5"/>
        <v>49448.528676022885</v>
      </c>
      <c r="P9" s="5">
        <f t="shared" si="5"/>
        <v>53274.201579767585</v>
      </c>
      <c r="Q9" s="5">
        <f t="shared" si="5"/>
        <v>51403.006744198938</v>
      </c>
      <c r="R9" s="5">
        <f t="shared" si="5"/>
        <v>101978.54899664447</v>
      </c>
      <c r="S9" s="5">
        <f t="shared" si="5"/>
        <v>100651.9086298053</v>
      </c>
      <c r="T9" s="5">
        <f t="shared" si="5"/>
        <v>107225.02781452125</v>
      </c>
      <c r="U9" s="5">
        <f t="shared" si="5"/>
        <v>109494.76862967573</v>
      </c>
      <c r="V9" s="5">
        <f t="shared" si="5"/>
        <v>104533.5149568748</v>
      </c>
      <c r="W9" s="5">
        <f t="shared" si="5"/>
        <v>104892.10084207961</v>
      </c>
      <c r="X9" s="5">
        <f t="shared" si="5"/>
        <v>109466.61043176745</v>
      </c>
      <c r="Y9" s="5">
        <f t="shared" si="5"/>
        <v>107831.84347210848</v>
      </c>
      <c r="Z9" s="5">
        <f t="shared" si="5"/>
        <v>106426.00373875181</v>
      </c>
      <c r="AA9" s="5">
        <f t="shared" si="5"/>
        <v>104614.98353107336</v>
      </c>
      <c r="AB9" s="5">
        <f t="shared" si="5"/>
        <v>111694.08277308344</v>
      </c>
      <c r="AC9" s="5">
        <f t="shared" si="5"/>
        <v>111180.75047212983</v>
      </c>
      <c r="AD9" s="5">
        <f t="shared" si="6"/>
        <v>147252.14677253723</v>
      </c>
      <c r="AE9" s="5">
        <f t="shared" si="6"/>
        <v>146804.45920899432</v>
      </c>
      <c r="AF9" s="5">
        <f t="shared" si="6"/>
        <v>156307.86702170936</v>
      </c>
      <c r="AG9" s="5">
        <f t="shared" si="6"/>
        <v>156661.28596825636</v>
      </c>
      <c r="AH9" s="5">
        <f t="shared" si="6"/>
        <v>150191.72879585001</v>
      </c>
      <c r="AI9" s="5">
        <f t="shared" si="6"/>
        <v>151215.75623906957</v>
      </c>
      <c r="AJ9" s="5">
        <f t="shared" si="6"/>
        <v>157627.14289442162</v>
      </c>
      <c r="AK9" s="5">
        <f t="shared" si="6"/>
        <v>154076.73870762056</v>
      </c>
      <c r="AL9" s="5">
        <f t="shared" si="6"/>
        <v>155671.09728694122</v>
      </c>
      <c r="AM9" s="5">
        <f t="shared" si="6"/>
        <v>154063.51220709621</v>
      </c>
      <c r="AN9" s="5">
        <f t="shared" si="6"/>
        <v>164968.28435285101</v>
      </c>
      <c r="AO9" s="5">
        <f t="shared" si="6"/>
        <v>162583.75721632876</v>
      </c>
      <c r="AP9" s="5">
        <f t="shared" si="6"/>
        <v>5559316</v>
      </c>
      <c r="AQ9" s="5">
        <f t="shared" si="6"/>
        <v>5592431.6379999984</v>
      </c>
      <c r="AR9" s="5">
        <f t="shared" si="6"/>
        <v>5631863.8370000003</v>
      </c>
      <c r="AS9" s="5">
        <f t="shared" si="7"/>
        <v>814.37352681323978</v>
      </c>
      <c r="AT9" s="5">
        <f t="shared" si="8"/>
        <v>830.18397549606811</v>
      </c>
      <c r="AU9" s="5">
        <f t="shared" si="9"/>
        <v>882.89349278199097</v>
      </c>
      <c r="AV9" s="5">
        <f t="shared" si="10"/>
        <v>843.39908633105154</v>
      </c>
      <c r="AW9" s="5">
        <f t="shared" si="11"/>
        <v>816.42864489808608</v>
      </c>
      <c r="AX9" s="5">
        <f t="shared" si="12"/>
        <v>828.3276112348957</v>
      </c>
      <c r="AY9" s="5">
        <f t="shared" si="13"/>
        <v>861.17337823869605</v>
      </c>
      <c r="AZ9" s="5">
        <f t="shared" si="14"/>
        <v>821.12949769300462</v>
      </c>
      <c r="BA9" s="5">
        <f t="shared" si="15"/>
        <v>880.56675049139733</v>
      </c>
      <c r="BB9" s="5">
        <f t="shared" si="16"/>
        <v>884.20443693983157</v>
      </c>
      <c r="BC9" s="5">
        <f t="shared" si="17"/>
        <v>952.61247750933353</v>
      </c>
      <c r="BD9" s="5">
        <f t="shared" si="18"/>
        <v>912.71749871673842</v>
      </c>
      <c r="BE9" s="5">
        <f t="shared" si="19"/>
        <v>1834.3722320631614</v>
      </c>
      <c r="BF9" s="5">
        <f t="shared" si="20"/>
        <v>1810.5088581006241</v>
      </c>
      <c r="BG9" s="5">
        <f t="shared" si="21"/>
        <v>1928.7449717648942</v>
      </c>
      <c r="BH9" s="5">
        <f t="shared" si="22"/>
        <v>1957.9098273758061</v>
      </c>
      <c r="BI9" s="5">
        <f t="shared" si="23"/>
        <v>1869.1961158108811</v>
      </c>
      <c r="BJ9" s="5">
        <f t="shared" si="24"/>
        <v>1875.6081009439361</v>
      </c>
      <c r="BK9" s="5">
        <f t="shared" si="25"/>
        <v>1957.4063219289635</v>
      </c>
      <c r="BL9" s="5">
        <f t="shared" si="26"/>
        <v>1914.6741930030166</v>
      </c>
      <c r="BM9" s="5">
        <f t="shared" si="27"/>
        <v>1903.0362931143948</v>
      </c>
      <c r="BN9" s="5">
        <f t="shared" si="28"/>
        <v>1870.6528805864216</v>
      </c>
      <c r="BO9" s="5">
        <f t="shared" si="29"/>
        <v>1997.2364438777156</v>
      </c>
      <c r="BP9" s="5">
        <f t="shared" si="30"/>
        <v>1974.1377577650023</v>
      </c>
      <c r="BQ9" s="5">
        <f t="shared" si="31"/>
        <v>2648.7457588764019</v>
      </c>
      <c r="BR9" s="5">
        <f t="shared" si="32"/>
        <v>2640.6928335966927</v>
      </c>
      <c r="BS9" s="5">
        <f t="shared" si="33"/>
        <v>2811.6384645468861</v>
      </c>
      <c r="BT9" s="5">
        <f t="shared" si="34"/>
        <v>2801.3089137068573</v>
      </c>
      <c r="BU9" s="5">
        <f t="shared" si="35"/>
        <v>2685.6247607089667</v>
      </c>
      <c r="BV9" s="5">
        <f t="shared" si="36"/>
        <v>2703.9357121788321</v>
      </c>
      <c r="BW9" s="5">
        <f t="shared" si="37"/>
        <v>2818.5797001676583</v>
      </c>
      <c r="BX9" s="5">
        <f t="shared" si="38"/>
        <v>2735.8036906960215</v>
      </c>
      <c r="BY9" s="5">
        <f t="shared" si="39"/>
        <v>2783.6030436057922</v>
      </c>
      <c r="BZ9" s="5">
        <f t="shared" si="40"/>
        <v>2754.8573175262522</v>
      </c>
      <c r="CA9" s="5">
        <f t="shared" si="41"/>
        <v>2949.8489213870484</v>
      </c>
      <c r="CB9" s="5">
        <f t="shared" si="42"/>
        <v>2886.8552564817405</v>
      </c>
    </row>
    <row r="10" spans="1:80" x14ac:dyDescent="0.3">
      <c r="D10" t="s">
        <v>256</v>
      </c>
      <c r="E10" t="s">
        <v>257</v>
      </c>
      <c r="F10" s="5">
        <f t="shared" si="5"/>
        <v>71828.298411236843</v>
      </c>
      <c r="G10" s="5">
        <f t="shared" si="5"/>
        <v>72712.790720836303</v>
      </c>
      <c r="H10" s="5">
        <f t="shared" si="5"/>
        <v>75893.79281915864</v>
      </c>
      <c r="I10" s="5">
        <f t="shared" si="5"/>
        <v>74633.863481583336</v>
      </c>
      <c r="J10" s="5">
        <f t="shared" si="5"/>
        <v>74596.075310534579</v>
      </c>
      <c r="K10" s="5">
        <f t="shared" si="5"/>
        <v>74513.774757991574</v>
      </c>
      <c r="L10" s="5">
        <f t="shared" si="5"/>
        <v>76882.229427418715</v>
      </c>
      <c r="M10" s="5">
        <f t="shared" si="5"/>
        <v>74807.678777544439</v>
      </c>
      <c r="N10" s="5">
        <f t="shared" si="5"/>
        <v>80193.709280132069</v>
      </c>
      <c r="O10" s="5">
        <f t="shared" si="5"/>
        <v>79502.925708027105</v>
      </c>
      <c r="P10" s="5">
        <f t="shared" si="5"/>
        <v>84406.840231468639</v>
      </c>
      <c r="Q10" s="5">
        <f t="shared" si="5"/>
        <v>85920.116919890395</v>
      </c>
      <c r="R10" s="5">
        <f t="shared" si="5"/>
        <v>147594.79390790136</v>
      </c>
      <c r="S10" s="5">
        <f t="shared" si="5"/>
        <v>144169.9564098682</v>
      </c>
      <c r="T10" s="5">
        <f t="shared" si="5"/>
        <v>149526.14204713373</v>
      </c>
      <c r="U10" s="5">
        <f t="shared" si="5"/>
        <v>150110.09748406321</v>
      </c>
      <c r="V10" s="5">
        <f t="shared" si="5"/>
        <v>146241.91221572494</v>
      </c>
      <c r="W10" s="5">
        <f t="shared" si="5"/>
        <v>146021.67598764892</v>
      </c>
      <c r="X10" s="5">
        <f t="shared" si="5"/>
        <v>150344.01237008875</v>
      </c>
      <c r="Y10" s="5">
        <f t="shared" si="5"/>
        <v>147851.88293447508</v>
      </c>
      <c r="Z10" s="5">
        <f t="shared" si="5"/>
        <v>147625.92611042841</v>
      </c>
      <c r="AA10" s="5">
        <f t="shared" si="5"/>
        <v>146275.32491674306</v>
      </c>
      <c r="AB10" s="5">
        <f t="shared" si="5"/>
        <v>153371.99172648246</v>
      </c>
      <c r="AC10" s="5">
        <f t="shared" ref="AC10:AR10" si="43">SUMIFS(AC$34:AC$183,$A$34:$A$183,$D10)</f>
        <v>153316.44991470806</v>
      </c>
      <c r="AD10" s="5">
        <f t="shared" si="43"/>
        <v>219423.09231913817</v>
      </c>
      <c r="AE10" s="5">
        <f t="shared" si="43"/>
        <v>216882.74713070446</v>
      </c>
      <c r="AF10" s="5">
        <f t="shared" si="43"/>
        <v>225419.93486629246</v>
      </c>
      <c r="AG10" s="5">
        <f t="shared" si="43"/>
        <v>224743.96096564649</v>
      </c>
      <c r="AH10" s="5">
        <f t="shared" si="43"/>
        <v>220837.98752625956</v>
      </c>
      <c r="AI10" s="5">
        <f t="shared" si="43"/>
        <v>220535.45074564053</v>
      </c>
      <c r="AJ10" s="5">
        <f t="shared" si="43"/>
        <v>227226.24179750748</v>
      </c>
      <c r="AK10" s="5">
        <f t="shared" si="43"/>
        <v>222659.56171201952</v>
      </c>
      <c r="AL10" s="5">
        <f t="shared" si="43"/>
        <v>227819.63539056049</v>
      </c>
      <c r="AM10" s="5">
        <f t="shared" si="43"/>
        <v>225778.25062477015</v>
      </c>
      <c r="AN10" s="5">
        <f t="shared" si="43"/>
        <v>237778.83195795107</v>
      </c>
      <c r="AO10" s="5">
        <f t="shared" si="43"/>
        <v>239236.56683459846</v>
      </c>
      <c r="AP10" s="5">
        <f t="shared" si="43"/>
        <v>8813304</v>
      </c>
      <c r="AQ10" s="5">
        <f t="shared" si="43"/>
        <v>8880726.699000001</v>
      </c>
      <c r="AR10" s="5">
        <f t="shared" si="43"/>
        <v>8939508.9189999998</v>
      </c>
      <c r="AS10" s="5">
        <f t="shared" si="7"/>
        <v>814.9985341619539</v>
      </c>
      <c r="AT10" s="5">
        <f t="shared" si="8"/>
        <v>825.03441071403313</v>
      </c>
      <c r="AU10" s="5">
        <f t="shared" si="9"/>
        <v>861.12759549833561</v>
      </c>
      <c r="AV10" s="5">
        <f t="shared" si="10"/>
        <v>840.40266085417716</v>
      </c>
      <c r="AW10" s="5">
        <f t="shared" si="11"/>
        <v>839.97715320903126</v>
      </c>
      <c r="AX10" s="5">
        <f t="shared" si="12"/>
        <v>839.05042102446498</v>
      </c>
      <c r="AY10" s="5">
        <f t="shared" si="13"/>
        <v>865.72002532265628</v>
      </c>
      <c r="AZ10" s="5">
        <f t="shared" si="14"/>
        <v>836.82089760600252</v>
      </c>
      <c r="BA10" s="5">
        <f t="shared" si="15"/>
        <v>903.00841359257402</v>
      </c>
      <c r="BB10" s="5">
        <f t="shared" si="16"/>
        <v>895.22995586587967</v>
      </c>
      <c r="BC10" s="5">
        <f t="shared" si="17"/>
        <v>950.4496995834038</v>
      </c>
      <c r="BD10" s="5">
        <f t="shared" si="18"/>
        <v>961.12792882029669</v>
      </c>
      <c r="BE10" s="5">
        <f t="shared" si="19"/>
        <v>1674.6817528125814</v>
      </c>
      <c r="BF10" s="5">
        <f t="shared" si="20"/>
        <v>1635.8218939216008</v>
      </c>
      <c r="BG10" s="5">
        <f t="shared" si="21"/>
        <v>1696.5957607627483</v>
      </c>
      <c r="BH10" s="5">
        <f t="shared" si="22"/>
        <v>1690.2906999825375</v>
      </c>
      <c r="BI10" s="5">
        <f t="shared" si="23"/>
        <v>1646.7336195830942</v>
      </c>
      <c r="BJ10" s="5">
        <f t="shared" si="24"/>
        <v>1644.2536848261691</v>
      </c>
      <c r="BK10" s="5">
        <f t="shared" si="25"/>
        <v>1692.9246610755174</v>
      </c>
      <c r="BL10" s="5">
        <f t="shared" si="26"/>
        <v>1653.9150447093489</v>
      </c>
      <c r="BM10" s="5">
        <f t="shared" si="27"/>
        <v>1662.3180862783624</v>
      </c>
      <c r="BN10" s="5">
        <f t="shared" si="28"/>
        <v>1647.1098579490588</v>
      </c>
      <c r="BO10" s="5">
        <f t="shared" si="29"/>
        <v>1727.0207374330375</v>
      </c>
      <c r="BP10" s="5">
        <f t="shared" si="30"/>
        <v>1715.0433128250461</v>
      </c>
      <c r="BQ10" s="5">
        <f t="shared" si="31"/>
        <v>2489.6802869745352</v>
      </c>
      <c r="BR10" s="5">
        <f t="shared" si="32"/>
        <v>2460.8563046356335</v>
      </c>
      <c r="BS10" s="5">
        <f t="shared" si="33"/>
        <v>2557.723356261085</v>
      </c>
      <c r="BT10" s="5">
        <f t="shared" si="34"/>
        <v>2530.693360836714</v>
      </c>
      <c r="BU10" s="5">
        <f t="shared" si="35"/>
        <v>2486.7107727921257</v>
      </c>
      <c r="BV10" s="5">
        <f t="shared" si="36"/>
        <v>2483.3041058506342</v>
      </c>
      <c r="BW10" s="5">
        <f t="shared" si="37"/>
        <v>2558.6446863981737</v>
      </c>
      <c r="BX10" s="5">
        <f t="shared" si="38"/>
        <v>2490.7359423153512</v>
      </c>
      <c r="BY10" s="5">
        <f t="shared" si="39"/>
        <v>2565.3264998709369</v>
      </c>
      <c r="BZ10" s="5">
        <f t="shared" si="40"/>
        <v>2542.3398138149382</v>
      </c>
      <c r="CA10" s="5">
        <f t="shared" si="41"/>
        <v>2677.4704370164409</v>
      </c>
      <c r="CB10" s="5">
        <f t="shared" si="42"/>
        <v>2676.1712416453429</v>
      </c>
    </row>
    <row r="11" spans="1:80" x14ac:dyDescent="0.3">
      <c r="D11" t="s">
        <v>218</v>
      </c>
      <c r="E11" t="s">
        <v>1076</v>
      </c>
      <c r="F11" s="5">
        <f t="shared" ref="F11:AG15" si="44">SUMIFS(F$34:F$183,$B$34:$B$183,$D11)</f>
        <v>26355.142542442747</v>
      </c>
      <c r="G11" s="5">
        <f t="shared" si="44"/>
        <v>26700.198661349415</v>
      </c>
      <c r="H11" s="5">
        <f t="shared" si="44"/>
        <v>28278.6474503309</v>
      </c>
      <c r="I11" s="5">
        <f t="shared" si="44"/>
        <v>27907.74454155684</v>
      </c>
      <c r="J11" s="5">
        <f t="shared" si="44"/>
        <v>28303.989140880334</v>
      </c>
      <c r="K11" s="5">
        <f t="shared" si="44"/>
        <v>28572.149679348979</v>
      </c>
      <c r="L11" s="5">
        <f t="shared" si="44"/>
        <v>28973.94472864331</v>
      </c>
      <c r="M11" s="5">
        <f t="shared" si="44"/>
        <v>28274.744811400451</v>
      </c>
      <c r="N11" s="5">
        <f t="shared" si="44"/>
        <v>28987.312780843597</v>
      </c>
      <c r="O11" s="5">
        <f t="shared" si="44"/>
        <v>28957.721924046054</v>
      </c>
      <c r="P11" s="5">
        <f t="shared" si="44"/>
        <v>30756.261719547412</v>
      </c>
      <c r="Q11" s="5">
        <f t="shared" si="44"/>
        <v>30452.947619393657</v>
      </c>
      <c r="R11" s="5">
        <f t="shared" si="44"/>
        <v>54020.489490036038</v>
      </c>
      <c r="S11" s="5">
        <f t="shared" si="44"/>
        <v>53853.776673566346</v>
      </c>
      <c r="T11" s="5">
        <f t="shared" si="44"/>
        <v>57032.058638274415</v>
      </c>
      <c r="U11" s="5">
        <f t="shared" si="44"/>
        <v>56846.703026515155</v>
      </c>
      <c r="V11" s="5">
        <f t="shared" si="44"/>
        <v>55860.713805918349</v>
      </c>
      <c r="W11" s="5">
        <f t="shared" si="44"/>
        <v>55379.34320879903</v>
      </c>
      <c r="X11" s="5">
        <f t="shared" si="44"/>
        <v>56993.22567839588</v>
      </c>
      <c r="Y11" s="5">
        <f t="shared" si="44"/>
        <v>56759.514893565065</v>
      </c>
      <c r="Z11" s="5">
        <f t="shared" si="44"/>
        <v>55099.588159091873</v>
      </c>
      <c r="AA11" s="5">
        <f t="shared" si="44"/>
        <v>54625.92106313126</v>
      </c>
      <c r="AB11" s="5">
        <f t="shared" si="44"/>
        <v>57388.189446777993</v>
      </c>
      <c r="AC11" s="5">
        <f t="shared" si="44"/>
        <v>59183.112665009423</v>
      </c>
      <c r="AD11" s="5">
        <f t="shared" si="44"/>
        <v>80375.632032478767</v>
      </c>
      <c r="AE11" s="5">
        <f t="shared" si="44"/>
        <v>80553.975334915769</v>
      </c>
      <c r="AF11" s="5">
        <f t="shared" si="44"/>
        <v>85310.706088605322</v>
      </c>
      <c r="AG11" s="5">
        <f t="shared" si="44"/>
        <v>84754.447568071992</v>
      </c>
      <c r="AH11" s="5">
        <f t="shared" ref="AD11:AR18" si="45">SUMIFS(AH$34:AH$183,$B$34:$B$183,$D11)</f>
        <v>84164.702946798672</v>
      </c>
      <c r="AI11" s="5">
        <f t="shared" si="45"/>
        <v>83951.492888148015</v>
      </c>
      <c r="AJ11" s="5">
        <f t="shared" si="45"/>
        <v>85967.170407039201</v>
      </c>
      <c r="AK11" s="5">
        <f t="shared" si="45"/>
        <v>85034.259704965516</v>
      </c>
      <c r="AL11" s="5">
        <f t="shared" si="45"/>
        <v>84086.900939935469</v>
      </c>
      <c r="AM11" s="5">
        <f t="shared" si="45"/>
        <v>83583.642987177314</v>
      </c>
      <c r="AN11" s="5">
        <f t="shared" si="45"/>
        <v>88144.451166325423</v>
      </c>
      <c r="AO11" s="5">
        <f t="shared" si="45"/>
        <v>89636.060284403095</v>
      </c>
      <c r="AP11" s="5">
        <f t="shared" si="45"/>
        <v>2644727</v>
      </c>
      <c r="AQ11" s="5">
        <f t="shared" si="45"/>
        <v>2649233.966</v>
      </c>
      <c r="AR11" s="5">
        <f t="shared" si="45"/>
        <v>2655391.7540000002</v>
      </c>
      <c r="AS11" s="5">
        <f t="shared" si="7"/>
        <v>996.51656078085739</v>
      </c>
      <c r="AT11" s="5">
        <f t="shared" si="8"/>
        <v>1009.5635073619853</v>
      </c>
      <c r="AU11" s="5">
        <f t="shared" si="9"/>
        <v>1069.2463702427849</v>
      </c>
      <c r="AV11" s="5">
        <f t="shared" si="10"/>
        <v>1053.4269490623328</v>
      </c>
      <c r="AW11" s="5">
        <f t="shared" si="11"/>
        <v>1068.3838990489651</v>
      </c>
      <c r="AX11" s="5">
        <f t="shared" si="12"/>
        <v>1078.506090667757</v>
      </c>
      <c r="AY11" s="5">
        <f t="shared" si="13"/>
        <v>1093.6725521600574</v>
      </c>
      <c r="AZ11" s="5">
        <f t="shared" si="14"/>
        <v>1064.8050242985146</v>
      </c>
      <c r="BA11" s="5">
        <f t="shared" si="15"/>
        <v>1094.1771528246968</v>
      </c>
      <c r="BB11" s="5">
        <f t="shared" si="16"/>
        <v>1093.0601938404277</v>
      </c>
      <c r="BC11" s="5">
        <f t="shared" si="17"/>
        <v>1160.9492447352766</v>
      </c>
      <c r="BD11" s="5">
        <f t="shared" si="18"/>
        <v>1146.8344576095139</v>
      </c>
      <c r="BE11" s="5">
        <f t="shared" si="19"/>
        <v>2042.5733729808799</v>
      </c>
      <c r="BF11" s="5">
        <f t="shared" si="20"/>
        <v>2036.2697803427859</v>
      </c>
      <c r="BG11" s="5">
        <f t="shared" si="21"/>
        <v>2156.4440729903095</v>
      </c>
      <c r="BH11" s="5">
        <f t="shared" si="22"/>
        <v>2145.7788838615229</v>
      </c>
      <c r="BI11" s="5">
        <f t="shared" si="23"/>
        <v>2108.5609849046587</v>
      </c>
      <c r="BJ11" s="5">
        <f t="shared" si="24"/>
        <v>2090.3908042676453</v>
      </c>
      <c r="BK11" s="5">
        <f t="shared" si="25"/>
        <v>2151.3096393086134</v>
      </c>
      <c r="BL11" s="5">
        <f t="shared" si="26"/>
        <v>2137.5194378782066</v>
      </c>
      <c r="BM11" s="5">
        <f t="shared" si="27"/>
        <v>2079.830957410119</v>
      </c>
      <c r="BN11" s="5">
        <f t="shared" si="28"/>
        <v>2061.9515589862881</v>
      </c>
      <c r="BO11" s="5">
        <f t="shared" si="29"/>
        <v>2166.2182420764716</v>
      </c>
      <c r="BP11" s="5">
        <f t="shared" si="30"/>
        <v>2228.7902557450443</v>
      </c>
      <c r="BQ11" s="5">
        <f t="shared" si="31"/>
        <v>3039.0899337617366</v>
      </c>
      <c r="BR11" s="5">
        <f t="shared" si="32"/>
        <v>3045.8332877047715</v>
      </c>
      <c r="BS11" s="5">
        <f t="shared" si="33"/>
        <v>3225.6904432330944</v>
      </c>
      <c r="BT11" s="5">
        <f t="shared" si="34"/>
        <v>3199.2058329238557</v>
      </c>
      <c r="BU11" s="5">
        <f t="shared" si="35"/>
        <v>3176.944883953623</v>
      </c>
      <c r="BV11" s="5">
        <f t="shared" si="36"/>
        <v>3168.8968949354025</v>
      </c>
      <c r="BW11" s="5">
        <f t="shared" si="37"/>
        <v>3244.9821914686713</v>
      </c>
      <c r="BX11" s="5">
        <f t="shared" si="38"/>
        <v>3202.3244621767212</v>
      </c>
      <c r="BY11" s="5">
        <f t="shared" si="39"/>
        <v>3174.0081102348163</v>
      </c>
      <c r="BZ11" s="5">
        <f t="shared" si="40"/>
        <v>3155.0117528267156</v>
      </c>
      <c r="CA11" s="5">
        <f t="shared" si="41"/>
        <v>3327.1674868117489</v>
      </c>
      <c r="CB11" s="5">
        <f t="shared" si="42"/>
        <v>3375.6247133545589</v>
      </c>
    </row>
    <row r="12" spans="1:80" x14ac:dyDescent="0.3">
      <c r="D12" t="s">
        <v>233</v>
      </c>
      <c r="E12" t="s">
        <v>1077</v>
      </c>
      <c r="F12" s="5">
        <f t="shared" si="44"/>
        <v>72685.905145322293</v>
      </c>
      <c r="G12" s="5">
        <f t="shared" si="44"/>
        <v>74390.897016107469</v>
      </c>
      <c r="H12" s="5">
        <f t="shared" si="44"/>
        <v>83357.596930846339</v>
      </c>
      <c r="I12" s="5">
        <f t="shared" si="44"/>
        <v>77899.024557460041</v>
      </c>
      <c r="J12" s="5">
        <f t="shared" si="44"/>
        <v>79709.223301924241</v>
      </c>
      <c r="K12" s="5">
        <f t="shared" si="44"/>
        <v>78917.691340637815</v>
      </c>
      <c r="L12" s="5">
        <f t="shared" si="44"/>
        <v>82968.703979494618</v>
      </c>
      <c r="M12" s="5">
        <f t="shared" si="44"/>
        <v>81090.360145369239</v>
      </c>
      <c r="N12" s="5">
        <f t="shared" si="44"/>
        <v>84511.346408364043</v>
      </c>
      <c r="O12" s="5">
        <f t="shared" si="44"/>
        <v>85420.866515931586</v>
      </c>
      <c r="P12" s="5">
        <f t="shared" si="44"/>
        <v>91292.656692740842</v>
      </c>
      <c r="Q12" s="5">
        <f t="shared" si="44"/>
        <v>90588.814210139273</v>
      </c>
      <c r="R12" s="5">
        <f t="shared" si="44"/>
        <v>149652.79508031841</v>
      </c>
      <c r="S12" s="5">
        <f t="shared" si="44"/>
        <v>149329.870270502</v>
      </c>
      <c r="T12" s="5">
        <f t="shared" si="44"/>
        <v>156827.75577858946</v>
      </c>
      <c r="U12" s="5">
        <f t="shared" si="44"/>
        <v>155242.2235687715</v>
      </c>
      <c r="V12" s="5">
        <f t="shared" si="44"/>
        <v>149554.82326002774</v>
      </c>
      <c r="W12" s="5">
        <f t="shared" si="44"/>
        <v>148705.9869923949</v>
      </c>
      <c r="X12" s="5">
        <f t="shared" si="44"/>
        <v>155416.41770994375</v>
      </c>
      <c r="Y12" s="5">
        <f t="shared" si="44"/>
        <v>151098.50274069444</v>
      </c>
      <c r="Z12" s="5">
        <f t="shared" si="44"/>
        <v>155302.05993346975</v>
      </c>
      <c r="AA12" s="5">
        <f t="shared" si="44"/>
        <v>152072.495812151</v>
      </c>
      <c r="AB12" s="5">
        <f t="shared" si="44"/>
        <v>159520.30190414671</v>
      </c>
      <c r="AC12" s="5">
        <f t="shared" si="44"/>
        <v>158230.52435538959</v>
      </c>
      <c r="AD12" s="5">
        <f t="shared" si="45"/>
        <v>222338.70022564073</v>
      </c>
      <c r="AE12" s="5">
        <f t="shared" si="45"/>
        <v>223720.76728660942</v>
      </c>
      <c r="AF12" s="5">
        <f t="shared" si="45"/>
        <v>240185.35270943583</v>
      </c>
      <c r="AG12" s="5">
        <f t="shared" si="45"/>
        <v>233141.24812623157</v>
      </c>
      <c r="AH12" s="5">
        <f t="shared" si="45"/>
        <v>229264.04656195198</v>
      </c>
      <c r="AI12" s="5">
        <f t="shared" si="45"/>
        <v>227623.67833303273</v>
      </c>
      <c r="AJ12" s="5">
        <f t="shared" si="45"/>
        <v>238385.12168943835</v>
      </c>
      <c r="AK12" s="5">
        <f t="shared" si="45"/>
        <v>232188.8628860637</v>
      </c>
      <c r="AL12" s="5">
        <f t="shared" si="45"/>
        <v>239813.40634183382</v>
      </c>
      <c r="AM12" s="5">
        <f t="shared" si="45"/>
        <v>237493.36232808261</v>
      </c>
      <c r="AN12" s="5">
        <f t="shared" si="45"/>
        <v>250812.95859688753</v>
      </c>
      <c r="AO12" s="5">
        <f t="shared" si="45"/>
        <v>248819.33856552883</v>
      </c>
      <c r="AP12" s="5">
        <f t="shared" si="45"/>
        <v>7258627</v>
      </c>
      <c r="AQ12" s="5">
        <f t="shared" si="45"/>
        <v>7279003.2469999995</v>
      </c>
      <c r="AR12" s="5">
        <f t="shared" si="45"/>
        <v>7306949.3609999996</v>
      </c>
      <c r="AS12" s="5">
        <f t="shared" si="7"/>
        <v>1001.3726445142076</v>
      </c>
      <c r="AT12" s="5">
        <f t="shared" si="8"/>
        <v>1024.8618232636484</v>
      </c>
      <c r="AU12" s="5">
        <f t="shared" si="9"/>
        <v>1148.393448662486</v>
      </c>
      <c r="AV12" s="5">
        <f t="shared" si="10"/>
        <v>1070.1880726535694</v>
      </c>
      <c r="AW12" s="5">
        <f t="shared" si="11"/>
        <v>1095.0568449708544</v>
      </c>
      <c r="AX12" s="5">
        <f t="shared" si="12"/>
        <v>1084.1826643388749</v>
      </c>
      <c r="AY12" s="5">
        <f t="shared" si="13"/>
        <v>1139.8360622203281</v>
      </c>
      <c r="AZ12" s="5">
        <f t="shared" si="14"/>
        <v>1109.7703862323133</v>
      </c>
      <c r="BA12" s="5">
        <f t="shared" si="15"/>
        <v>1161.0291071541274</v>
      </c>
      <c r="BB12" s="5">
        <f t="shared" si="16"/>
        <v>1173.5242260145619</v>
      </c>
      <c r="BC12" s="5">
        <f t="shared" si="17"/>
        <v>1254.1917292091689</v>
      </c>
      <c r="BD12" s="5">
        <f t="shared" si="18"/>
        <v>1239.7624471526603</v>
      </c>
      <c r="BE12" s="5">
        <f t="shared" si="19"/>
        <v>2061.7231754754503</v>
      </c>
      <c r="BF12" s="5">
        <f t="shared" si="20"/>
        <v>2057.2743339821982</v>
      </c>
      <c r="BG12" s="5">
        <f t="shared" si="21"/>
        <v>2160.5705290902733</v>
      </c>
      <c r="BH12" s="5">
        <f t="shared" si="22"/>
        <v>2132.7401335169579</v>
      </c>
      <c r="BI12" s="5">
        <f t="shared" si="23"/>
        <v>2054.6058050141128</v>
      </c>
      <c r="BJ12" s="5">
        <f t="shared" si="24"/>
        <v>2042.9443695286609</v>
      </c>
      <c r="BK12" s="5">
        <f t="shared" si="25"/>
        <v>2135.133237837169</v>
      </c>
      <c r="BL12" s="5">
        <f t="shared" si="26"/>
        <v>2067.8739549936572</v>
      </c>
      <c r="BM12" s="5">
        <f t="shared" si="27"/>
        <v>2133.5621741544987</v>
      </c>
      <c r="BN12" s="5">
        <f t="shared" si="28"/>
        <v>2089.1939548842329</v>
      </c>
      <c r="BO12" s="5">
        <f t="shared" si="29"/>
        <v>2191.5129927973599</v>
      </c>
      <c r="BP12" s="5">
        <f t="shared" si="30"/>
        <v>2165.4799634978554</v>
      </c>
      <c r="BQ12" s="5">
        <f t="shared" si="31"/>
        <v>3063.0958199896581</v>
      </c>
      <c r="BR12" s="5">
        <f t="shared" si="32"/>
        <v>3082.1361572458459</v>
      </c>
      <c r="BS12" s="5">
        <f t="shared" si="33"/>
        <v>3308.96397775276</v>
      </c>
      <c r="BT12" s="5">
        <f t="shared" si="34"/>
        <v>3202.928206170528</v>
      </c>
      <c r="BU12" s="5">
        <f t="shared" si="35"/>
        <v>3149.6626499849667</v>
      </c>
      <c r="BV12" s="5">
        <f t="shared" si="36"/>
        <v>3127.1270338675363</v>
      </c>
      <c r="BW12" s="5">
        <f t="shared" si="37"/>
        <v>3274.9693000574966</v>
      </c>
      <c r="BX12" s="5">
        <f t="shared" si="38"/>
        <v>3177.6443412259705</v>
      </c>
      <c r="BY12" s="5">
        <f t="shared" si="39"/>
        <v>3294.5912813086265</v>
      </c>
      <c r="BZ12" s="5">
        <f t="shared" si="40"/>
        <v>3262.7181808987953</v>
      </c>
      <c r="CA12" s="5">
        <f t="shared" si="41"/>
        <v>3445.7047220065292</v>
      </c>
      <c r="CB12" s="5">
        <f t="shared" si="42"/>
        <v>3405.2424106505155</v>
      </c>
    </row>
    <row r="13" spans="1:80" x14ac:dyDescent="0.3">
      <c r="D13" t="s">
        <v>242</v>
      </c>
      <c r="E13" t="s">
        <v>1078</v>
      </c>
      <c r="F13" s="5">
        <f t="shared" si="44"/>
        <v>42651.97548895506</v>
      </c>
      <c r="G13" s="5">
        <f t="shared" si="44"/>
        <v>42776.307969136098</v>
      </c>
      <c r="H13" s="5">
        <f t="shared" si="44"/>
        <v>44895.613464676891</v>
      </c>
      <c r="I13" s="5">
        <f t="shared" si="44"/>
        <v>43984.331131531726</v>
      </c>
      <c r="J13" s="5">
        <f t="shared" si="44"/>
        <v>47071.332640082794</v>
      </c>
      <c r="K13" s="5">
        <f t="shared" si="44"/>
        <v>46310.272273441347</v>
      </c>
      <c r="L13" s="5">
        <f t="shared" si="44"/>
        <v>47166.392216953391</v>
      </c>
      <c r="M13" s="5">
        <f t="shared" si="44"/>
        <v>48327.295245786583</v>
      </c>
      <c r="N13" s="5">
        <f t="shared" si="44"/>
        <v>46531.59240725392</v>
      </c>
      <c r="O13" s="5">
        <f t="shared" si="44"/>
        <v>45554.234691112993</v>
      </c>
      <c r="P13" s="5">
        <f t="shared" si="44"/>
        <v>46776.40460195511</v>
      </c>
      <c r="Q13" s="5">
        <f t="shared" si="44"/>
        <v>46246.344579119759</v>
      </c>
      <c r="R13" s="5">
        <f t="shared" si="44"/>
        <v>108938.43806339818</v>
      </c>
      <c r="S13" s="5">
        <f t="shared" si="44"/>
        <v>106326.46113544656</v>
      </c>
      <c r="T13" s="5">
        <f t="shared" si="44"/>
        <v>111422.5040045138</v>
      </c>
      <c r="U13" s="5">
        <f t="shared" si="44"/>
        <v>111440.05816487869</v>
      </c>
      <c r="V13" s="5">
        <f t="shared" si="44"/>
        <v>107800.57788169417</v>
      </c>
      <c r="W13" s="5">
        <f t="shared" si="44"/>
        <v>106750.0535253113</v>
      </c>
      <c r="X13" s="5">
        <f t="shared" si="44"/>
        <v>109529.23946407788</v>
      </c>
      <c r="Y13" s="5">
        <f t="shared" si="44"/>
        <v>109032.09923221916</v>
      </c>
      <c r="Z13" s="5">
        <f t="shared" si="44"/>
        <v>109451.27576821671</v>
      </c>
      <c r="AA13" s="5">
        <f t="shared" si="44"/>
        <v>108369.5556039935</v>
      </c>
      <c r="AB13" s="5">
        <f t="shared" si="44"/>
        <v>113758.11127283137</v>
      </c>
      <c r="AC13" s="5">
        <f t="shared" si="44"/>
        <v>112564.23139056495</v>
      </c>
      <c r="AD13" s="5">
        <f t="shared" si="45"/>
        <v>151590.41355235325</v>
      </c>
      <c r="AE13" s="5">
        <f t="shared" si="45"/>
        <v>149102.76910458267</v>
      </c>
      <c r="AF13" s="5">
        <f t="shared" si="45"/>
        <v>156318.11746919074</v>
      </c>
      <c r="AG13" s="5">
        <f t="shared" si="45"/>
        <v>155424.3892964104</v>
      </c>
      <c r="AH13" s="5">
        <f t="shared" si="45"/>
        <v>154871.91052177694</v>
      </c>
      <c r="AI13" s="5">
        <f t="shared" si="45"/>
        <v>153060.32579875266</v>
      </c>
      <c r="AJ13" s="5">
        <f t="shared" si="45"/>
        <v>156695.63168103131</v>
      </c>
      <c r="AK13" s="5">
        <f t="shared" si="45"/>
        <v>157359.39447800574</v>
      </c>
      <c r="AL13" s="5">
        <f t="shared" si="45"/>
        <v>155982.86817547062</v>
      </c>
      <c r="AM13" s="5">
        <f t="shared" si="45"/>
        <v>153923.79029510653</v>
      </c>
      <c r="AN13" s="5">
        <f t="shared" si="45"/>
        <v>160534.51587478654</v>
      </c>
      <c r="AO13" s="5">
        <f t="shared" si="45"/>
        <v>158810.57596968469</v>
      </c>
      <c r="AP13" s="5">
        <f t="shared" si="45"/>
        <v>5450130</v>
      </c>
      <c r="AQ13" s="5">
        <f t="shared" si="45"/>
        <v>5470229.2680000002</v>
      </c>
      <c r="AR13" s="5">
        <f t="shared" si="45"/>
        <v>5491756.2150000008</v>
      </c>
      <c r="AS13" s="5">
        <f t="shared" si="7"/>
        <v>782.58638764497471</v>
      </c>
      <c r="AT13" s="5">
        <f t="shared" si="8"/>
        <v>784.86766314080762</v>
      </c>
      <c r="AU13" s="5">
        <f t="shared" si="9"/>
        <v>823.75307496659502</v>
      </c>
      <c r="AV13" s="5">
        <f t="shared" si="10"/>
        <v>804.06741612885025</v>
      </c>
      <c r="AW13" s="5">
        <f t="shared" si="11"/>
        <v>860.50017894940618</v>
      </c>
      <c r="AX13" s="5">
        <f t="shared" si="12"/>
        <v>846.58740986139867</v>
      </c>
      <c r="AY13" s="5">
        <f t="shared" si="13"/>
        <v>862.23794115668113</v>
      </c>
      <c r="AZ13" s="5">
        <f t="shared" si="14"/>
        <v>879.99709662615783</v>
      </c>
      <c r="BA13" s="5">
        <f t="shared" si="15"/>
        <v>850.63331219875147</v>
      </c>
      <c r="BB13" s="5">
        <f t="shared" si="16"/>
        <v>832.76646113533593</v>
      </c>
      <c r="BC13" s="5">
        <f t="shared" si="17"/>
        <v>855.1086674847412</v>
      </c>
      <c r="BD13" s="5">
        <f t="shared" si="18"/>
        <v>842.104834384382</v>
      </c>
      <c r="BE13" s="5">
        <f t="shared" si="19"/>
        <v>1998.8227448409154</v>
      </c>
      <c r="BF13" s="5">
        <f t="shared" si="20"/>
        <v>1950.8977058427333</v>
      </c>
      <c r="BG13" s="5">
        <f t="shared" si="21"/>
        <v>2044.4008492368771</v>
      </c>
      <c r="BH13" s="5">
        <f t="shared" si="22"/>
        <v>2037.2100090353781</v>
      </c>
      <c r="BI13" s="5">
        <f t="shared" si="23"/>
        <v>1970.6775091185114</v>
      </c>
      <c r="BJ13" s="5">
        <f t="shared" si="24"/>
        <v>1951.4731155745646</v>
      </c>
      <c r="BK13" s="5">
        <f t="shared" si="25"/>
        <v>2002.2787729356628</v>
      </c>
      <c r="BL13" s="5">
        <f t="shared" si="26"/>
        <v>1985.3776271862268</v>
      </c>
      <c r="BM13" s="5">
        <f t="shared" si="27"/>
        <v>2000.853536587394</v>
      </c>
      <c r="BN13" s="5">
        <f t="shared" si="28"/>
        <v>1981.0788596730074</v>
      </c>
      <c r="BO13" s="5">
        <f t="shared" si="29"/>
        <v>2079.5858034378707</v>
      </c>
      <c r="BP13" s="5">
        <f t="shared" si="30"/>
        <v>2049.6946146864775</v>
      </c>
      <c r="BQ13" s="5">
        <f t="shared" si="31"/>
        <v>2781.4091324858905</v>
      </c>
      <c r="BR13" s="5">
        <f t="shared" si="32"/>
        <v>2735.7653689835411</v>
      </c>
      <c r="BS13" s="5">
        <f t="shared" si="33"/>
        <v>2868.1539242034728</v>
      </c>
      <c r="BT13" s="5">
        <f t="shared" si="34"/>
        <v>2841.2774251642281</v>
      </c>
      <c r="BU13" s="5">
        <f t="shared" si="35"/>
        <v>2831.1776880679167</v>
      </c>
      <c r="BV13" s="5">
        <f t="shared" si="36"/>
        <v>2798.0605254359634</v>
      </c>
      <c r="BW13" s="5">
        <f t="shared" si="37"/>
        <v>2864.5167140923445</v>
      </c>
      <c r="BX13" s="5">
        <f t="shared" si="38"/>
        <v>2865.3747238123842</v>
      </c>
      <c r="BY13" s="5">
        <f t="shared" si="39"/>
        <v>2851.4868487861449</v>
      </c>
      <c r="BZ13" s="5">
        <f t="shared" si="40"/>
        <v>2813.8453208083442</v>
      </c>
      <c r="CA13" s="5">
        <f t="shared" si="41"/>
        <v>2934.6944709226132</v>
      </c>
      <c r="CB13" s="5">
        <f t="shared" si="42"/>
        <v>2891.7994490708593</v>
      </c>
    </row>
    <row r="14" spans="1:80" x14ac:dyDescent="0.3">
      <c r="D14" t="s">
        <v>251</v>
      </c>
      <c r="E14" t="s">
        <v>1079</v>
      </c>
      <c r="F14" s="5">
        <f t="shared" si="44"/>
        <v>34862.096297610471</v>
      </c>
      <c r="G14" s="5">
        <f t="shared" si="44"/>
        <v>34670.771582130583</v>
      </c>
      <c r="H14" s="5">
        <f t="shared" si="44"/>
        <v>36847.275502831762</v>
      </c>
      <c r="I14" s="5">
        <f t="shared" si="44"/>
        <v>35159.628537447192</v>
      </c>
      <c r="J14" s="5">
        <f t="shared" si="44"/>
        <v>37370.989984154949</v>
      </c>
      <c r="K14" s="5">
        <f t="shared" si="44"/>
        <v>37392.457299938615</v>
      </c>
      <c r="L14" s="5">
        <f t="shared" si="44"/>
        <v>38176.79116309878</v>
      </c>
      <c r="M14" s="5">
        <f t="shared" si="44"/>
        <v>37769.003457004386</v>
      </c>
      <c r="N14" s="5">
        <f t="shared" si="44"/>
        <v>37282.309900152461</v>
      </c>
      <c r="O14" s="5">
        <f t="shared" si="44"/>
        <v>37315.304867856008</v>
      </c>
      <c r="P14" s="5">
        <f t="shared" si="44"/>
        <v>39878.475928653919</v>
      </c>
      <c r="Q14" s="5">
        <f t="shared" si="44"/>
        <v>39380.480025604345</v>
      </c>
      <c r="R14" s="5">
        <f t="shared" si="44"/>
        <v>89580.154023865893</v>
      </c>
      <c r="S14" s="5">
        <f t="shared" si="44"/>
        <v>88838.479552356963</v>
      </c>
      <c r="T14" s="5">
        <f t="shared" si="44"/>
        <v>91116.799116458977</v>
      </c>
      <c r="U14" s="5">
        <f t="shared" si="44"/>
        <v>92639.512804628524</v>
      </c>
      <c r="V14" s="5">
        <f t="shared" si="44"/>
        <v>90025.152057149302</v>
      </c>
      <c r="W14" s="5">
        <f t="shared" si="44"/>
        <v>89274.831621556761</v>
      </c>
      <c r="X14" s="5">
        <f t="shared" si="44"/>
        <v>92509.779339871806</v>
      </c>
      <c r="Y14" s="5">
        <f t="shared" si="44"/>
        <v>92632.575595714312</v>
      </c>
      <c r="Z14" s="5">
        <f t="shared" si="44"/>
        <v>90237.136157027257</v>
      </c>
      <c r="AA14" s="5">
        <f t="shared" si="44"/>
        <v>90291.349669551564</v>
      </c>
      <c r="AB14" s="5">
        <f t="shared" si="44"/>
        <v>95204.450970878039</v>
      </c>
      <c r="AC14" s="5">
        <f t="shared" si="44"/>
        <v>95553.465223424108</v>
      </c>
      <c r="AD14" s="5">
        <f t="shared" si="45"/>
        <v>124442.25032147636</v>
      </c>
      <c r="AE14" s="5">
        <f t="shared" si="45"/>
        <v>123509.25113448754</v>
      </c>
      <c r="AF14" s="5">
        <f t="shared" si="45"/>
        <v>127964.07461929071</v>
      </c>
      <c r="AG14" s="5">
        <f t="shared" si="45"/>
        <v>127799.14134207572</v>
      </c>
      <c r="AH14" s="5">
        <f t="shared" si="45"/>
        <v>127396.14204130424</v>
      </c>
      <c r="AI14" s="5">
        <f t="shared" si="45"/>
        <v>126667.28892149539</v>
      </c>
      <c r="AJ14" s="5">
        <f t="shared" si="45"/>
        <v>130686.57050297057</v>
      </c>
      <c r="AK14" s="5">
        <f t="shared" si="45"/>
        <v>130401.57905271871</v>
      </c>
      <c r="AL14" s="5">
        <f t="shared" si="45"/>
        <v>127519.44605717971</v>
      </c>
      <c r="AM14" s="5">
        <f t="shared" si="45"/>
        <v>127606.65453740758</v>
      </c>
      <c r="AN14" s="5">
        <f t="shared" si="45"/>
        <v>135082.92689953197</v>
      </c>
      <c r="AO14" s="5">
        <f t="shared" si="45"/>
        <v>134933.94524902845</v>
      </c>
      <c r="AP14" s="5">
        <f t="shared" si="45"/>
        <v>4771666</v>
      </c>
      <c r="AQ14" s="5">
        <f t="shared" si="45"/>
        <v>4786691.0710000005</v>
      </c>
      <c r="AR14" s="5">
        <f t="shared" si="45"/>
        <v>4816825.1099999994</v>
      </c>
      <c r="AS14" s="5">
        <f t="shared" si="7"/>
        <v>730.60638145273515</v>
      </c>
      <c r="AT14" s="5">
        <f t="shared" si="8"/>
        <v>726.59678154612209</v>
      </c>
      <c r="AU14" s="5">
        <f t="shared" si="9"/>
        <v>772.20986344877792</v>
      </c>
      <c r="AV14" s="5">
        <f t="shared" si="10"/>
        <v>734.52888469156835</v>
      </c>
      <c r="AW14" s="5">
        <f t="shared" si="11"/>
        <v>780.72700806964076</v>
      </c>
      <c r="AX14" s="5">
        <f t="shared" si="12"/>
        <v>781.17548731062891</v>
      </c>
      <c r="AY14" s="5">
        <f t="shared" si="13"/>
        <v>797.56120871036626</v>
      </c>
      <c r="AZ14" s="5">
        <f t="shared" si="14"/>
        <v>784.10576665102121</v>
      </c>
      <c r="BA14" s="5">
        <f t="shared" si="15"/>
        <v>778.87436952064911</v>
      </c>
      <c r="BB14" s="5">
        <f t="shared" si="16"/>
        <v>779.56367591653179</v>
      </c>
      <c r="BC14" s="5">
        <f t="shared" si="17"/>
        <v>833.1115448468413</v>
      </c>
      <c r="BD14" s="5">
        <f t="shared" si="18"/>
        <v>817.56092708967685</v>
      </c>
      <c r="BE14" s="5">
        <f t="shared" si="19"/>
        <v>1877.3349606587278</v>
      </c>
      <c r="BF14" s="5">
        <f t="shared" si="20"/>
        <v>1861.7916583507094</v>
      </c>
      <c r="BG14" s="5">
        <f t="shared" si="21"/>
        <v>1909.5384948665514</v>
      </c>
      <c r="BH14" s="5">
        <f t="shared" si="22"/>
        <v>1935.355999176169</v>
      </c>
      <c r="BI14" s="5">
        <f t="shared" si="23"/>
        <v>1880.7387132744689</v>
      </c>
      <c r="BJ14" s="5">
        <f t="shared" si="24"/>
        <v>1865.063575178795</v>
      </c>
      <c r="BK14" s="5">
        <f t="shared" si="25"/>
        <v>1932.6457038420351</v>
      </c>
      <c r="BL14" s="5">
        <f t="shared" si="26"/>
        <v>1923.1043992733696</v>
      </c>
      <c r="BM14" s="5">
        <f t="shared" si="27"/>
        <v>1885.1673278797075</v>
      </c>
      <c r="BN14" s="5">
        <f t="shared" si="28"/>
        <v>1886.2999163781119</v>
      </c>
      <c r="BO14" s="5">
        <f t="shared" si="29"/>
        <v>1988.9407851630715</v>
      </c>
      <c r="BP14" s="5">
        <f t="shared" si="30"/>
        <v>1983.7437117044117</v>
      </c>
      <c r="BQ14" s="5">
        <f t="shared" si="31"/>
        <v>2607.9413421114627</v>
      </c>
      <c r="BR14" s="5">
        <f t="shared" si="32"/>
        <v>2588.3884398968312</v>
      </c>
      <c r="BS14" s="5">
        <f t="shared" si="33"/>
        <v>2681.7483583153285</v>
      </c>
      <c r="BT14" s="5">
        <f t="shared" si="34"/>
        <v>2669.8848838677377</v>
      </c>
      <c r="BU14" s="5">
        <f t="shared" si="35"/>
        <v>2661.4657213441096</v>
      </c>
      <c r="BV14" s="5">
        <f t="shared" si="36"/>
        <v>2646.2390624894242</v>
      </c>
      <c r="BW14" s="5">
        <f t="shared" si="37"/>
        <v>2730.2069125524008</v>
      </c>
      <c r="BX14" s="5">
        <f t="shared" si="38"/>
        <v>2707.2101659243908</v>
      </c>
      <c r="BY14" s="5">
        <f t="shared" si="39"/>
        <v>2664.0416974003565</v>
      </c>
      <c r="BZ14" s="5">
        <f t="shared" si="40"/>
        <v>2665.8635922946441</v>
      </c>
      <c r="CA14" s="5">
        <f t="shared" si="41"/>
        <v>2822.052330009913</v>
      </c>
      <c r="CB14" s="5">
        <f t="shared" si="42"/>
        <v>2801.3046387940885</v>
      </c>
    </row>
    <row r="15" spans="1:80" x14ac:dyDescent="0.3">
      <c r="D15" t="s">
        <v>260</v>
      </c>
      <c r="E15" t="s">
        <v>1080</v>
      </c>
      <c r="F15" s="5">
        <f t="shared" si="44"/>
        <v>56202.959681550616</v>
      </c>
      <c r="G15" s="5">
        <f t="shared" si="44"/>
        <v>53694.090644973861</v>
      </c>
      <c r="H15" s="5">
        <f t="shared" si="44"/>
        <v>54880.762251400134</v>
      </c>
      <c r="I15" s="5">
        <f t="shared" si="44"/>
        <v>54571.124760673556</v>
      </c>
      <c r="J15" s="5">
        <f t="shared" si="44"/>
        <v>59761.633032525453</v>
      </c>
      <c r="K15" s="5">
        <f t="shared" si="44"/>
        <v>59875.229351092305</v>
      </c>
      <c r="L15" s="5">
        <f t="shared" si="44"/>
        <v>62100.436590616649</v>
      </c>
      <c r="M15" s="5">
        <f t="shared" si="44"/>
        <v>60789.632072578737</v>
      </c>
      <c r="N15" s="5">
        <f t="shared" si="44"/>
        <v>59581.960304886095</v>
      </c>
      <c r="O15" s="5">
        <f t="shared" si="44"/>
        <v>61023.147751278877</v>
      </c>
      <c r="P15" s="5">
        <f t="shared" si="44"/>
        <v>65712.70345285759</v>
      </c>
      <c r="Q15" s="5">
        <f t="shared" si="44"/>
        <v>64235.681080318594</v>
      </c>
      <c r="R15" s="5">
        <f t="shared" si="44"/>
        <v>110506.22090610438</v>
      </c>
      <c r="S15" s="5">
        <f t="shared" si="44"/>
        <v>109452.17045786136</v>
      </c>
      <c r="T15" s="5">
        <f t="shared" si="44"/>
        <v>113419.62156399115</v>
      </c>
      <c r="U15" s="5">
        <f t="shared" si="44"/>
        <v>114988.17627146533</v>
      </c>
      <c r="V15" s="5">
        <f t="shared" si="44"/>
        <v>108365.52898186773</v>
      </c>
      <c r="W15" s="5">
        <f t="shared" si="44"/>
        <v>107857.3429557816</v>
      </c>
      <c r="X15" s="5">
        <f t="shared" si="44"/>
        <v>111793.69124414065</v>
      </c>
      <c r="Y15" s="5">
        <f t="shared" si="44"/>
        <v>110126.798274759</v>
      </c>
      <c r="Z15" s="5">
        <f t="shared" si="44"/>
        <v>114486.57137085164</v>
      </c>
      <c r="AA15" s="5">
        <f t="shared" si="44"/>
        <v>117068.25375797304</v>
      </c>
      <c r="AB15" s="5">
        <f t="shared" si="44"/>
        <v>120124.43453342155</v>
      </c>
      <c r="AC15" s="5">
        <f t="shared" ref="F15:AH19" si="46">SUMIFS(AC$34:AC$183,$B$34:$B$183,$D15)</f>
        <v>118445.53270679587</v>
      </c>
      <c r="AD15" s="5">
        <f t="shared" si="46"/>
        <v>166709.18058765502</v>
      </c>
      <c r="AE15" s="5">
        <f t="shared" si="46"/>
        <v>163146.26110283524</v>
      </c>
      <c r="AF15" s="5">
        <f t="shared" si="46"/>
        <v>168300.38381539128</v>
      </c>
      <c r="AG15" s="5">
        <f t="shared" si="46"/>
        <v>169559.30103213887</v>
      </c>
      <c r="AH15" s="5">
        <f t="shared" si="46"/>
        <v>168127.16201439319</v>
      </c>
      <c r="AI15" s="5">
        <f t="shared" si="45"/>
        <v>167732.57230687386</v>
      </c>
      <c r="AJ15" s="5">
        <f t="shared" si="45"/>
        <v>173894.1278347573</v>
      </c>
      <c r="AK15" s="5">
        <f t="shared" si="45"/>
        <v>170916.43034733777</v>
      </c>
      <c r="AL15" s="5">
        <f t="shared" si="45"/>
        <v>174068.53167573776</v>
      </c>
      <c r="AM15" s="5">
        <f t="shared" si="45"/>
        <v>178091.40150925191</v>
      </c>
      <c r="AN15" s="5">
        <f t="shared" si="45"/>
        <v>185837.13798627915</v>
      </c>
      <c r="AO15" s="5">
        <f t="shared" si="45"/>
        <v>182681.21378711448</v>
      </c>
      <c r="AP15" s="5">
        <f t="shared" si="45"/>
        <v>5860706</v>
      </c>
      <c r="AQ15" s="5">
        <f t="shared" si="45"/>
        <v>5880164.9289999995</v>
      </c>
      <c r="AR15" s="5">
        <f t="shared" si="45"/>
        <v>5914343.972000001</v>
      </c>
      <c r="AS15" s="5">
        <f t="shared" si="7"/>
        <v>958.97933937567609</v>
      </c>
      <c r="AT15" s="5">
        <f t="shared" si="8"/>
        <v>916.17103203903866</v>
      </c>
      <c r="AU15" s="5">
        <f t="shared" si="9"/>
        <v>936.41896132309216</v>
      </c>
      <c r="AV15" s="5">
        <f t="shared" si="10"/>
        <v>928.05432193811112</v>
      </c>
      <c r="AW15" s="5">
        <f t="shared" si="11"/>
        <v>1016.3257961998818</v>
      </c>
      <c r="AX15" s="5">
        <f t="shared" si="12"/>
        <v>1018.2576521926721</v>
      </c>
      <c r="AY15" s="5">
        <f t="shared" si="13"/>
        <v>1056.1002512760751</v>
      </c>
      <c r="AZ15" s="5">
        <f t="shared" si="14"/>
        <v>1027.8338960393953</v>
      </c>
      <c r="BA15" s="5">
        <f t="shared" si="15"/>
        <v>1013.2702232727817</v>
      </c>
      <c r="BB15" s="5">
        <f t="shared" si="16"/>
        <v>1037.7795263925816</v>
      </c>
      <c r="BC15" s="5">
        <f t="shared" si="17"/>
        <v>1117.5316380799698</v>
      </c>
      <c r="BD15" s="5">
        <f t="shared" si="18"/>
        <v>1086.0998512164078</v>
      </c>
      <c r="BE15" s="5">
        <f t="shared" si="19"/>
        <v>1885.5445215321224</v>
      </c>
      <c r="BF15" s="5">
        <f t="shared" si="20"/>
        <v>1867.5594793163375</v>
      </c>
      <c r="BG15" s="5">
        <f t="shared" si="21"/>
        <v>1935.2552672662841</v>
      </c>
      <c r="BH15" s="5">
        <f t="shared" si="22"/>
        <v>1955.526378254506</v>
      </c>
      <c r="BI15" s="5">
        <f t="shared" si="23"/>
        <v>1842.899481397654</v>
      </c>
      <c r="BJ15" s="5">
        <f t="shared" si="24"/>
        <v>1834.2571043177213</v>
      </c>
      <c r="BK15" s="5">
        <f t="shared" si="25"/>
        <v>1901.1999254101304</v>
      </c>
      <c r="BL15" s="5">
        <f t="shared" si="26"/>
        <v>1862.0289722093792</v>
      </c>
      <c r="BM15" s="5">
        <f t="shared" si="27"/>
        <v>1946.9959219378836</v>
      </c>
      <c r="BN15" s="5">
        <f t="shared" si="28"/>
        <v>1990.90085348817</v>
      </c>
      <c r="BO15" s="5">
        <f t="shared" si="29"/>
        <v>2042.875259178322</v>
      </c>
      <c r="BP15" s="5">
        <f t="shared" si="30"/>
        <v>2002.6825167346872</v>
      </c>
      <c r="BQ15" s="5">
        <f t="shared" si="31"/>
        <v>2844.5238609077987</v>
      </c>
      <c r="BR15" s="5">
        <f t="shared" si="32"/>
        <v>2783.7305113553766</v>
      </c>
      <c r="BS15" s="5">
        <f t="shared" si="33"/>
        <v>2871.6742285893761</v>
      </c>
      <c r="BT15" s="5">
        <f t="shared" si="34"/>
        <v>2883.5807001926169</v>
      </c>
      <c r="BU15" s="5">
        <f t="shared" si="35"/>
        <v>2859.2252775975358</v>
      </c>
      <c r="BV15" s="5">
        <f t="shared" si="36"/>
        <v>2852.514756510393</v>
      </c>
      <c r="BW15" s="5">
        <f t="shared" si="37"/>
        <v>2957.3001766862058</v>
      </c>
      <c r="BX15" s="5">
        <f t="shared" si="38"/>
        <v>2889.8628682487752</v>
      </c>
      <c r="BY15" s="5">
        <f t="shared" si="39"/>
        <v>2960.2661452106659</v>
      </c>
      <c r="BZ15" s="5">
        <f t="shared" si="40"/>
        <v>3028.6803798807514</v>
      </c>
      <c r="CA15" s="5">
        <f t="shared" si="41"/>
        <v>3160.4068972582922</v>
      </c>
      <c r="CB15" s="5">
        <f t="shared" si="42"/>
        <v>3088.7823679510948</v>
      </c>
    </row>
    <row r="16" spans="1:80" x14ac:dyDescent="0.3">
      <c r="D16" t="s">
        <v>267</v>
      </c>
      <c r="E16" t="s">
        <v>1081</v>
      </c>
      <c r="F16" s="5">
        <f t="shared" si="46"/>
        <v>47103.818830307471</v>
      </c>
      <c r="G16" s="5">
        <f t="shared" si="46"/>
        <v>47094.394315710299</v>
      </c>
      <c r="H16" s="5">
        <f t="shared" si="46"/>
        <v>49390.139251537534</v>
      </c>
      <c r="I16" s="5">
        <f t="shared" si="46"/>
        <v>47657.954671638385</v>
      </c>
      <c r="J16" s="5">
        <f t="shared" si="46"/>
        <v>50726.455124774373</v>
      </c>
      <c r="K16" s="5">
        <f t="shared" si="46"/>
        <v>51167.945073344294</v>
      </c>
      <c r="L16" s="5">
        <f t="shared" si="46"/>
        <v>53142.979401990524</v>
      </c>
      <c r="M16" s="5">
        <f t="shared" si="46"/>
        <v>51511.725884853986</v>
      </c>
      <c r="N16" s="5">
        <f t="shared" si="46"/>
        <v>51905.853544224337</v>
      </c>
      <c r="O16" s="5">
        <f t="shared" si="46"/>
        <v>53756.769972093891</v>
      </c>
      <c r="P16" s="5">
        <f t="shared" si="46"/>
        <v>57767.723913266091</v>
      </c>
      <c r="Q16" s="5">
        <f t="shared" si="46"/>
        <v>55674.917299064633</v>
      </c>
      <c r="R16" s="5">
        <f t="shared" si="46"/>
        <v>111115.0528641191</v>
      </c>
      <c r="S16" s="5">
        <f t="shared" si="46"/>
        <v>109859.34530148306</v>
      </c>
      <c r="T16" s="5">
        <f t="shared" si="46"/>
        <v>113949.30933298724</v>
      </c>
      <c r="U16" s="5">
        <f t="shared" si="46"/>
        <v>115518.70015292159</v>
      </c>
      <c r="V16" s="5">
        <f t="shared" si="46"/>
        <v>112083.72214773067</v>
      </c>
      <c r="W16" s="5">
        <f t="shared" si="46"/>
        <v>112703.51081387687</v>
      </c>
      <c r="X16" s="5">
        <f t="shared" si="46"/>
        <v>116462.58278601085</v>
      </c>
      <c r="Y16" s="5">
        <f t="shared" si="46"/>
        <v>115437.0664653436</v>
      </c>
      <c r="Z16" s="5">
        <f t="shared" si="46"/>
        <v>113267.66234517438</v>
      </c>
      <c r="AA16" s="5">
        <f t="shared" si="46"/>
        <v>112679.41390715592</v>
      </c>
      <c r="AB16" s="5">
        <f t="shared" si="46"/>
        <v>118148.99615288903</v>
      </c>
      <c r="AC16" s="5">
        <f t="shared" si="46"/>
        <v>118812.36882653835</v>
      </c>
      <c r="AD16" s="5">
        <f t="shared" si="45"/>
        <v>158218.87169442658</v>
      </c>
      <c r="AE16" s="5">
        <f t="shared" si="45"/>
        <v>156953.73961719335</v>
      </c>
      <c r="AF16" s="5">
        <f t="shared" si="45"/>
        <v>163339.4485845248</v>
      </c>
      <c r="AG16" s="5">
        <f t="shared" si="45"/>
        <v>163176.65482455998</v>
      </c>
      <c r="AH16" s="5">
        <f t="shared" si="45"/>
        <v>162810.17727250504</v>
      </c>
      <c r="AI16" s="5">
        <f t="shared" si="45"/>
        <v>163871.45588722115</v>
      </c>
      <c r="AJ16" s="5">
        <f t="shared" si="45"/>
        <v>169605.56218800141</v>
      </c>
      <c r="AK16" s="5">
        <f t="shared" si="45"/>
        <v>166948.79235019756</v>
      </c>
      <c r="AL16" s="5">
        <f t="shared" si="45"/>
        <v>165173.51588939872</v>
      </c>
      <c r="AM16" s="5">
        <f t="shared" si="45"/>
        <v>166436.18387924979</v>
      </c>
      <c r="AN16" s="5">
        <f t="shared" si="45"/>
        <v>175916.72006615513</v>
      </c>
      <c r="AO16" s="5">
        <f t="shared" si="45"/>
        <v>174487.28612560296</v>
      </c>
      <c r="AP16" s="5">
        <f t="shared" si="45"/>
        <v>6168432</v>
      </c>
      <c r="AQ16" s="5">
        <f t="shared" si="45"/>
        <v>6221679.0589999994</v>
      </c>
      <c r="AR16" s="5">
        <f t="shared" si="45"/>
        <v>6269296.4390000002</v>
      </c>
      <c r="AS16" s="5">
        <f t="shared" si="7"/>
        <v>763.62710702342952</v>
      </c>
      <c r="AT16" s="5">
        <f t="shared" si="8"/>
        <v>763.47432079514363</v>
      </c>
      <c r="AU16" s="5">
        <f t="shared" si="9"/>
        <v>800.69196274738101</v>
      </c>
      <c r="AV16" s="5">
        <f t="shared" si="10"/>
        <v>765.99828148799384</v>
      </c>
      <c r="AW16" s="5">
        <f t="shared" si="11"/>
        <v>815.31777264202947</v>
      </c>
      <c r="AX16" s="5">
        <f t="shared" si="12"/>
        <v>822.4137662537745</v>
      </c>
      <c r="AY16" s="5">
        <f t="shared" si="13"/>
        <v>854.15816049071668</v>
      </c>
      <c r="AZ16" s="5">
        <f t="shared" si="14"/>
        <v>821.6508245552111</v>
      </c>
      <c r="BA16" s="5">
        <f t="shared" si="15"/>
        <v>834.2740448679956</v>
      </c>
      <c r="BB16" s="5">
        <f t="shared" si="16"/>
        <v>864.02351298291057</v>
      </c>
      <c r="BC16" s="5">
        <f t="shared" si="17"/>
        <v>928.49090037362055</v>
      </c>
      <c r="BD16" s="5">
        <f t="shared" si="18"/>
        <v>888.05686317084098</v>
      </c>
      <c r="BE16" s="5">
        <f t="shared" si="19"/>
        <v>1801.3500491554271</v>
      </c>
      <c r="BF16" s="5">
        <f t="shared" si="20"/>
        <v>1780.9930514186271</v>
      </c>
      <c r="BG16" s="5">
        <f t="shared" si="21"/>
        <v>1847.2978113884897</v>
      </c>
      <c r="BH16" s="5">
        <f t="shared" si="22"/>
        <v>1856.7126182090262</v>
      </c>
      <c r="BI16" s="5">
        <f t="shared" si="23"/>
        <v>1801.5027950629412</v>
      </c>
      <c r="BJ16" s="5">
        <f t="shared" si="24"/>
        <v>1811.4645539429596</v>
      </c>
      <c r="BK16" s="5">
        <f t="shared" si="25"/>
        <v>1871.8834848535198</v>
      </c>
      <c r="BL16" s="5">
        <f t="shared" si="26"/>
        <v>1841.3081529728506</v>
      </c>
      <c r="BM16" s="5">
        <f t="shared" si="27"/>
        <v>1820.5320665219224</v>
      </c>
      <c r="BN16" s="5">
        <f t="shared" si="28"/>
        <v>1811.0772484183183</v>
      </c>
      <c r="BO16" s="5">
        <f t="shared" si="29"/>
        <v>1898.9889229657392</v>
      </c>
      <c r="BP16" s="5">
        <f t="shared" si="30"/>
        <v>1895.1467677845176</v>
      </c>
      <c r="BQ16" s="5">
        <f t="shared" si="31"/>
        <v>2564.9771561788571</v>
      </c>
      <c r="BR16" s="5">
        <f t="shared" si="32"/>
        <v>2544.4673722137709</v>
      </c>
      <c r="BS16" s="5">
        <f t="shared" si="33"/>
        <v>2647.9897741358714</v>
      </c>
      <c r="BT16" s="5">
        <f t="shared" si="34"/>
        <v>2622.7108996970205</v>
      </c>
      <c r="BU16" s="5">
        <f t="shared" si="35"/>
        <v>2616.8205677049705</v>
      </c>
      <c r="BV16" s="5">
        <f t="shared" si="36"/>
        <v>2633.878320196734</v>
      </c>
      <c r="BW16" s="5">
        <f t="shared" si="37"/>
        <v>2726.0416453442367</v>
      </c>
      <c r="BX16" s="5">
        <f t="shared" si="38"/>
        <v>2662.958977528061</v>
      </c>
      <c r="BY16" s="5">
        <f t="shared" si="39"/>
        <v>2654.806111389918</v>
      </c>
      <c r="BZ16" s="5">
        <f t="shared" si="40"/>
        <v>2675.1007614012287</v>
      </c>
      <c r="CA16" s="5">
        <f t="shared" si="41"/>
        <v>2827.4798233393599</v>
      </c>
      <c r="CB16" s="5">
        <f t="shared" si="42"/>
        <v>2783.2036309553578</v>
      </c>
    </row>
    <row r="17" spans="4:80" x14ac:dyDescent="0.3">
      <c r="D17" t="s">
        <v>273</v>
      </c>
      <c r="E17" t="s">
        <v>1082</v>
      </c>
      <c r="F17" s="5">
        <f t="shared" si="46"/>
        <v>61053.411431080945</v>
      </c>
      <c r="G17" s="5">
        <f t="shared" si="46"/>
        <v>62457.011418329435</v>
      </c>
      <c r="H17" s="5">
        <f t="shared" si="46"/>
        <v>64771.821337571564</v>
      </c>
      <c r="I17" s="5">
        <f t="shared" si="46"/>
        <v>63018.622979471074</v>
      </c>
      <c r="J17" s="5">
        <f t="shared" si="46"/>
        <v>63600.560797153972</v>
      </c>
      <c r="K17" s="5">
        <f t="shared" si="46"/>
        <v>63655.380427877382</v>
      </c>
      <c r="L17" s="5">
        <f t="shared" si="46"/>
        <v>64027.120468492692</v>
      </c>
      <c r="M17" s="5">
        <f t="shared" si="46"/>
        <v>62248.262314896412</v>
      </c>
      <c r="N17" s="5">
        <f t="shared" si="46"/>
        <v>68480.28607353261</v>
      </c>
      <c r="O17" s="5">
        <f t="shared" si="46"/>
        <v>70460.757729925012</v>
      </c>
      <c r="P17" s="5">
        <f t="shared" si="46"/>
        <v>74856.252962289305</v>
      </c>
      <c r="Q17" s="5">
        <f t="shared" si="46"/>
        <v>74172.647300882207</v>
      </c>
      <c r="R17" s="5">
        <f t="shared" si="46"/>
        <v>134564.82311745512</v>
      </c>
      <c r="S17" s="5">
        <f t="shared" si="46"/>
        <v>133404.13924029609</v>
      </c>
      <c r="T17" s="5">
        <f t="shared" si="46"/>
        <v>139227.82512568575</v>
      </c>
      <c r="U17" s="5">
        <f t="shared" si="46"/>
        <v>138813.95979718849</v>
      </c>
      <c r="V17" s="5">
        <f t="shared" si="46"/>
        <v>141825.91047872906</v>
      </c>
      <c r="W17" s="5">
        <f t="shared" si="46"/>
        <v>141682.09711877652</v>
      </c>
      <c r="X17" s="5">
        <f t="shared" si="46"/>
        <v>144390.43145413566</v>
      </c>
      <c r="Y17" s="5">
        <f t="shared" si="46"/>
        <v>141275.26199684927</v>
      </c>
      <c r="Z17" s="5">
        <f t="shared" si="46"/>
        <v>135398.57430704613</v>
      </c>
      <c r="AA17" s="5">
        <f t="shared" si="46"/>
        <v>134778.51072658575</v>
      </c>
      <c r="AB17" s="5">
        <f t="shared" si="46"/>
        <v>141259.43812028668</v>
      </c>
      <c r="AC17" s="5">
        <f t="shared" si="46"/>
        <v>137114.99329358895</v>
      </c>
      <c r="AD17" s="5">
        <f t="shared" si="45"/>
        <v>195618.23454853601</v>
      </c>
      <c r="AE17" s="5">
        <f t="shared" si="45"/>
        <v>195861.15065862553</v>
      </c>
      <c r="AF17" s="5">
        <f t="shared" si="45"/>
        <v>203999.64646325729</v>
      </c>
      <c r="AG17" s="5">
        <f t="shared" si="45"/>
        <v>201832.58277665958</v>
      </c>
      <c r="AH17" s="5">
        <f t="shared" si="45"/>
        <v>205426.471275883</v>
      </c>
      <c r="AI17" s="5">
        <f t="shared" si="45"/>
        <v>205337.47754665386</v>
      </c>
      <c r="AJ17" s="5">
        <f t="shared" si="45"/>
        <v>208417.55192262834</v>
      </c>
      <c r="AK17" s="5">
        <f t="shared" si="45"/>
        <v>203523.52431174574</v>
      </c>
      <c r="AL17" s="5">
        <f t="shared" si="45"/>
        <v>203878.8603805787</v>
      </c>
      <c r="AM17" s="5">
        <f t="shared" si="45"/>
        <v>205239.2684565107</v>
      </c>
      <c r="AN17" s="5">
        <f t="shared" si="45"/>
        <v>216115.69108257603</v>
      </c>
      <c r="AO17" s="5">
        <f t="shared" si="45"/>
        <v>211287.64059447113</v>
      </c>
      <c r="AP17" s="5">
        <f t="shared" si="45"/>
        <v>8825001</v>
      </c>
      <c r="AQ17" s="5">
        <f t="shared" si="45"/>
        <v>8965587.629999999</v>
      </c>
      <c r="AR17" s="5">
        <f t="shared" si="45"/>
        <v>9056770.8380000032</v>
      </c>
      <c r="AS17" s="5">
        <f t="shared" si="7"/>
        <v>691.82328059884583</v>
      </c>
      <c r="AT17" s="5">
        <f t="shared" si="8"/>
        <v>707.72809451613011</v>
      </c>
      <c r="AU17" s="5">
        <f t="shared" si="9"/>
        <v>733.9582322718328</v>
      </c>
      <c r="AV17" s="5">
        <f t="shared" si="10"/>
        <v>702.89450708844481</v>
      </c>
      <c r="AW17" s="5">
        <f t="shared" si="11"/>
        <v>709.38530101851211</v>
      </c>
      <c r="AX17" s="5">
        <f t="shared" si="12"/>
        <v>709.99674594533394</v>
      </c>
      <c r="AY17" s="5">
        <f t="shared" si="13"/>
        <v>714.1430446148313</v>
      </c>
      <c r="AZ17" s="5">
        <f t="shared" si="14"/>
        <v>687.31188442703967</v>
      </c>
      <c r="BA17" s="5">
        <f t="shared" si="15"/>
        <v>763.81257871362322</v>
      </c>
      <c r="BB17" s="5">
        <f t="shared" si="16"/>
        <v>785.90228145397123</v>
      </c>
      <c r="BC17" s="5">
        <f t="shared" si="17"/>
        <v>834.92857413841728</v>
      </c>
      <c r="BD17" s="5">
        <f t="shared" si="18"/>
        <v>818.97453990634131</v>
      </c>
      <c r="BE17" s="5">
        <f t="shared" si="19"/>
        <v>1524.8136869044561</v>
      </c>
      <c r="BF17" s="5">
        <f t="shared" si="20"/>
        <v>1511.6614631578636</v>
      </c>
      <c r="BG17" s="5">
        <f t="shared" si="21"/>
        <v>1577.6522305854214</v>
      </c>
      <c r="BH17" s="5">
        <f t="shared" si="22"/>
        <v>1548.297395841621</v>
      </c>
      <c r="BI17" s="5">
        <f t="shared" si="23"/>
        <v>1581.8919666142292</v>
      </c>
      <c r="BJ17" s="5">
        <f t="shared" si="24"/>
        <v>1580.2879071159837</v>
      </c>
      <c r="BK17" s="5">
        <f t="shared" si="25"/>
        <v>1610.4960144607462</v>
      </c>
      <c r="BL17" s="5">
        <f t="shared" si="26"/>
        <v>1559.8855764804459</v>
      </c>
      <c r="BM17" s="5">
        <f t="shared" si="27"/>
        <v>1510.2030106089783</v>
      </c>
      <c r="BN17" s="5">
        <f t="shared" si="28"/>
        <v>1503.2869711250123</v>
      </c>
      <c r="BO17" s="5">
        <f t="shared" si="29"/>
        <v>1575.5736706829409</v>
      </c>
      <c r="BP17" s="5">
        <f t="shared" si="30"/>
        <v>1513.9501235726077</v>
      </c>
      <c r="BQ17" s="5">
        <f t="shared" si="31"/>
        <v>2216.6369675033015</v>
      </c>
      <c r="BR17" s="5">
        <f t="shared" si="32"/>
        <v>2219.3895576739937</v>
      </c>
      <c r="BS17" s="5">
        <f t="shared" si="33"/>
        <v>2311.6104628572539</v>
      </c>
      <c r="BT17" s="5">
        <f t="shared" si="34"/>
        <v>2251.1919029300661</v>
      </c>
      <c r="BU17" s="5">
        <f t="shared" si="35"/>
        <v>2291.2772676327409</v>
      </c>
      <c r="BV17" s="5">
        <f t="shared" si="36"/>
        <v>2290.2846530613174</v>
      </c>
      <c r="BW17" s="5">
        <f t="shared" si="37"/>
        <v>2324.6390590755773</v>
      </c>
      <c r="BX17" s="5">
        <f t="shared" si="38"/>
        <v>2247.1974609074864</v>
      </c>
      <c r="BY17" s="5">
        <f t="shared" si="39"/>
        <v>2274.015589322601</v>
      </c>
      <c r="BZ17" s="5">
        <f t="shared" si="40"/>
        <v>2289.1892525789826</v>
      </c>
      <c r="CA17" s="5">
        <f t="shared" si="41"/>
        <v>2410.502244821359</v>
      </c>
      <c r="CB17" s="5">
        <f t="shared" si="42"/>
        <v>2332.9246634789488</v>
      </c>
    </row>
    <row r="18" spans="4:80" x14ac:dyDescent="0.3">
      <c r="D18" t="s">
        <v>280</v>
      </c>
      <c r="E18" t="s">
        <v>1083</v>
      </c>
      <c r="F18" s="5">
        <f t="shared" si="46"/>
        <v>73893.092806837696</v>
      </c>
      <c r="G18" s="5">
        <f t="shared" si="46"/>
        <v>74770.777813073859</v>
      </c>
      <c r="H18" s="5">
        <f t="shared" si="46"/>
        <v>78073.30460361678</v>
      </c>
      <c r="I18" s="5">
        <f t="shared" si="46"/>
        <v>76571.051481640519</v>
      </c>
      <c r="J18" s="5">
        <f t="shared" si="46"/>
        <v>76784.602139528666</v>
      </c>
      <c r="K18" s="5">
        <f t="shared" si="46"/>
        <v>76700.219157329324</v>
      </c>
      <c r="L18" s="5">
        <f t="shared" si="46"/>
        <v>79168.098988055805</v>
      </c>
      <c r="M18" s="5">
        <f t="shared" si="46"/>
        <v>77033.080832598149</v>
      </c>
      <c r="N18" s="5">
        <f t="shared" si="46"/>
        <v>83229.245032553503</v>
      </c>
      <c r="O18" s="5">
        <f t="shared" si="46"/>
        <v>82913.667871732716</v>
      </c>
      <c r="P18" s="5">
        <f t="shared" si="46"/>
        <v>88365.319148922106</v>
      </c>
      <c r="Q18" s="5">
        <f t="shared" si="46"/>
        <v>88556.161141278615</v>
      </c>
      <c r="R18" s="5">
        <f t="shared" si="46"/>
        <v>152379.47745805839</v>
      </c>
      <c r="S18" s="5">
        <f t="shared" si="46"/>
        <v>148970.84873868237</v>
      </c>
      <c r="T18" s="5">
        <f t="shared" si="46"/>
        <v>154545.09862497798</v>
      </c>
      <c r="U18" s="5">
        <f t="shared" si="46"/>
        <v>155121.897583955</v>
      </c>
      <c r="V18" s="5">
        <f t="shared" si="46"/>
        <v>151126.05643000818</v>
      </c>
      <c r="W18" s="5">
        <f t="shared" si="46"/>
        <v>150905.73292142339</v>
      </c>
      <c r="X18" s="5">
        <f t="shared" si="46"/>
        <v>155456.02189165604</v>
      </c>
      <c r="Y18" s="5">
        <f t="shared" si="46"/>
        <v>152816.33732874665</v>
      </c>
      <c r="Z18" s="5">
        <f t="shared" si="46"/>
        <v>152623.12822037048</v>
      </c>
      <c r="AA18" s="5">
        <f t="shared" si="46"/>
        <v>151118.51592838467</v>
      </c>
      <c r="AB18" s="5">
        <f t="shared" si="46"/>
        <v>158795.99482568522</v>
      </c>
      <c r="AC18" s="5">
        <f t="shared" si="46"/>
        <v>158274.0210665589</v>
      </c>
      <c r="AD18" s="5">
        <f t="shared" si="45"/>
        <v>226272.57026489609</v>
      </c>
      <c r="AE18" s="5">
        <f t="shared" si="45"/>
        <v>223741.62655175617</v>
      </c>
      <c r="AF18" s="5">
        <f t="shared" si="45"/>
        <v>232618.40322859481</v>
      </c>
      <c r="AG18" s="5">
        <f t="shared" si="45"/>
        <v>231692.94906559546</v>
      </c>
      <c r="AH18" s="5">
        <f t="shared" si="45"/>
        <v>227910.6585695369</v>
      </c>
      <c r="AI18" s="5">
        <f t="shared" si="45"/>
        <v>227605.95207875277</v>
      </c>
      <c r="AJ18" s="5">
        <f t="shared" si="45"/>
        <v>234624.12087971185</v>
      </c>
      <c r="AK18" s="5">
        <f t="shared" si="45"/>
        <v>229849.4181613448</v>
      </c>
      <c r="AL18" s="5">
        <f t="shared" si="45"/>
        <v>235852.37325292401</v>
      </c>
      <c r="AM18" s="5">
        <f t="shared" si="45"/>
        <v>234032.18380011737</v>
      </c>
      <c r="AN18" s="5">
        <f t="shared" si="45"/>
        <v>247161.31397460727</v>
      </c>
      <c r="AO18" s="5">
        <f t="shared" si="45"/>
        <v>246830.1822078375</v>
      </c>
      <c r="AP18" s="5">
        <f t="shared" si="45"/>
        <v>9080825</v>
      </c>
      <c r="AQ18" s="5">
        <f t="shared" si="45"/>
        <v>9152665.1900000013</v>
      </c>
      <c r="AR18" s="5">
        <f t="shared" si="45"/>
        <v>9214268.4679999985</v>
      </c>
      <c r="AS18" s="5">
        <f t="shared" si="7"/>
        <v>813.72664715857536</v>
      </c>
      <c r="AT18" s="5">
        <f t="shared" si="8"/>
        <v>823.39190341267306</v>
      </c>
      <c r="AU18" s="5">
        <f t="shared" si="9"/>
        <v>859.76003946355956</v>
      </c>
      <c r="AV18" s="5">
        <f t="shared" si="10"/>
        <v>836.59841032205952</v>
      </c>
      <c r="AW18" s="5">
        <f t="shared" si="11"/>
        <v>838.93161768248456</v>
      </c>
      <c r="AX18" s="5">
        <f t="shared" si="12"/>
        <v>838.00966784112541</v>
      </c>
      <c r="AY18" s="5">
        <f t="shared" si="13"/>
        <v>864.97317824488005</v>
      </c>
      <c r="AZ18" s="5">
        <f t="shared" si="14"/>
        <v>836.01949628583532</v>
      </c>
      <c r="BA18" s="5">
        <f t="shared" si="15"/>
        <v>909.34436368859997</v>
      </c>
      <c r="BB18" s="5">
        <f t="shared" si="16"/>
        <v>905.89643727296345</v>
      </c>
      <c r="BC18" s="5">
        <f t="shared" si="17"/>
        <v>965.45997602390275</v>
      </c>
      <c r="BD18" s="5">
        <f t="shared" si="18"/>
        <v>961.07641587417481</v>
      </c>
      <c r="BE18" s="5">
        <f t="shared" si="19"/>
        <v>1678.0356130424095</v>
      </c>
      <c r="BF18" s="5">
        <f t="shared" si="20"/>
        <v>1640.4990597074866</v>
      </c>
      <c r="BG18" s="5">
        <f t="shared" si="21"/>
        <v>1701.8838995903784</v>
      </c>
      <c r="BH18" s="5">
        <f t="shared" si="22"/>
        <v>1694.8276197564587</v>
      </c>
      <c r="BI18" s="5">
        <f t="shared" si="23"/>
        <v>1651.1699411350166</v>
      </c>
      <c r="BJ18" s="5">
        <f t="shared" si="24"/>
        <v>1648.762735102554</v>
      </c>
      <c r="BK18" s="5">
        <f t="shared" si="25"/>
        <v>1698.4781882058119</v>
      </c>
      <c r="BL18" s="5">
        <f t="shared" si="26"/>
        <v>1658.4749821373086</v>
      </c>
      <c r="BM18" s="5">
        <f t="shared" si="27"/>
        <v>1667.5266171335877</v>
      </c>
      <c r="BN18" s="5">
        <f t="shared" si="28"/>
        <v>1651.0875552783623</v>
      </c>
      <c r="BO18" s="5">
        <f t="shared" si="29"/>
        <v>1734.9699953974302</v>
      </c>
      <c r="BP18" s="5">
        <f t="shared" si="30"/>
        <v>1717.705769223295</v>
      </c>
      <c r="BQ18" s="5">
        <f t="shared" si="31"/>
        <v>2491.7622602009847</v>
      </c>
      <c r="BR18" s="5">
        <f t="shared" si="32"/>
        <v>2463.8909631201586</v>
      </c>
      <c r="BS18" s="5">
        <f t="shared" si="33"/>
        <v>2561.6439390539385</v>
      </c>
      <c r="BT18" s="5">
        <f t="shared" si="34"/>
        <v>2531.4260300785177</v>
      </c>
      <c r="BU18" s="5">
        <f t="shared" si="35"/>
        <v>2490.1015588175019</v>
      </c>
      <c r="BV18" s="5">
        <f t="shared" si="36"/>
        <v>2486.7724029436799</v>
      </c>
      <c r="BW18" s="5">
        <f t="shared" si="37"/>
        <v>2563.4513664506921</v>
      </c>
      <c r="BX18" s="5">
        <f t="shared" si="38"/>
        <v>2494.4944784231438</v>
      </c>
      <c r="BY18" s="5">
        <f t="shared" si="39"/>
        <v>2576.8709808221879</v>
      </c>
      <c r="BZ18" s="5">
        <f t="shared" si="40"/>
        <v>2556.9839925513252</v>
      </c>
      <c r="CA18" s="5">
        <f t="shared" si="41"/>
        <v>2700.4299714213321</v>
      </c>
      <c r="CB18" s="5">
        <f t="shared" si="42"/>
        <v>2678.7821850974697</v>
      </c>
    </row>
    <row r="19" spans="4:80" x14ac:dyDescent="0.3">
      <c r="D19" t="s">
        <v>288</v>
      </c>
      <c r="E19" t="s">
        <v>1084</v>
      </c>
      <c r="F19" s="5">
        <f t="shared" si="46"/>
        <v>45273.597775892726</v>
      </c>
      <c r="G19" s="5">
        <f t="shared" si="46"/>
        <v>46152.550579188988</v>
      </c>
      <c r="H19" s="5">
        <f t="shared" si="46"/>
        <v>49082.839207188066</v>
      </c>
      <c r="I19" s="5">
        <f t="shared" si="46"/>
        <v>47166.517338580648</v>
      </c>
      <c r="J19" s="5">
        <f t="shared" si="46"/>
        <v>45658.213838975222</v>
      </c>
      <c r="K19" s="5">
        <f t="shared" si="46"/>
        <v>46323.65539698994</v>
      </c>
      <c r="L19" s="5">
        <f t="shared" si="46"/>
        <v>48160.532462654228</v>
      </c>
      <c r="M19" s="5">
        <f t="shared" si="46"/>
        <v>46244.895235512078</v>
      </c>
      <c r="N19" s="5">
        <f t="shared" si="46"/>
        <v>49245.093548189412</v>
      </c>
      <c r="O19" s="5">
        <f t="shared" si="46"/>
        <v>49448.528676022885</v>
      </c>
      <c r="P19" s="5">
        <f t="shared" si="46"/>
        <v>53274.201579767585</v>
      </c>
      <c r="Q19" s="5">
        <f t="shared" si="46"/>
        <v>51403.006744198938</v>
      </c>
      <c r="R19" s="5">
        <f t="shared" si="46"/>
        <v>101978.54899664447</v>
      </c>
      <c r="S19" s="5">
        <f t="shared" si="46"/>
        <v>100651.9086298053</v>
      </c>
      <c r="T19" s="5">
        <f t="shared" si="46"/>
        <v>107225.02781452125</v>
      </c>
      <c r="U19" s="5">
        <f t="shared" si="46"/>
        <v>109494.76862967573</v>
      </c>
      <c r="V19" s="5">
        <f t="shared" si="46"/>
        <v>104533.5149568748</v>
      </c>
      <c r="W19" s="5">
        <f t="shared" si="46"/>
        <v>104892.10084207961</v>
      </c>
      <c r="X19" s="5">
        <f t="shared" si="46"/>
        <v>109466.61043176745</v>
      </c>
      <c r="Y19" s="5">
        <f t="shared" si="46"/>
        <v>107831.84347210848</v>
      </c>
      <c r="Z19" s="5">
        <f t="shared" si="46"/>
        <v>106426.00373875181</v>
      </c>
      <c r="AA19" s="5">
        <f t="shared" si="46"/>
        <v>104614.98353107336</v>
      </c>
      <c r="AB19" s="5">
        <f t="shared" si="46"/>
        <v>111694.08277308344</v>
      </c>
      <c r="AC19" s="5">
        <f t="shared" si="46"/>
        <v>111180.75047212983</v>
      </c>
      <c r="AD19" s="5">
        <f t="shared" ref="AD19:AR19" si="47">SUMIFS(AD$34:AD$183,$B$34:$B$183,$D19)</f>
        <v>147252.14677253723</v>
      </c>
      <c r="AE19" s="5">
        <f t="shared" si="47"/>
        <v>146804.45920899432</v>
      </c>
      <c r="AF19" s="5">
        <f t="shared" si="47"/>
        <v>156307.86702170936</v>
      </c>
      <c r="AG19" s="5">
        <f t="shared" si="47"/>
        <v>156661.28596825636</v>
      </c>
      <c r="AH19" s="5">
        <f t="shared" si="47"/>
        <v>150191.72879585001</v>
      </c>
      <c r="AI19" s="5">
        <f t="shared" si="47"/>
        <v>151215.75623906957</v>
      </c>
      <c r="AJ19" s="5">
        <f t="shared" si="47"/>
        <v>157627.14289442162</v>
      </c>
      <c r="AK19" s="5">
        <f t="shared" si="47"/>
        <v>154076.73870762056</v>
      </c>
      <c r="AL19" s="5">
        <f t="shared" si="47"/>
        <v>155671.09728694122</v>
      </c>
      <c r="AM19" s="5">
        <f t="shared" si="47"/>
        <v>154063.51220709621</v>
      </c>
      <c r="AN19" s="5">
        <f t="shared" si="47"/>
        <v>164968.28435285101</v>
      </c>
      <c r="AO19" s="5">
        <f t="shared" si="47"/>
        <v>162583.75721632876</v>
      </c>
      <c r="AP19" s="5">
        <f t="shared" si="47"/>
        <v>5559316</v>
      </c>
      <c r="AQ19" s="5">
        <f t="shared" si="47"/>
        <v>5592431.6379999984</v>
      </c>
      <c r="AR19" s="5">
        <f t="shared" si="47"/>
        <v>5631863.8370000003</v>
      </c>
      <c r="AS19" s="5">
        <f t="shared" si="7"/>
        <v>814.37352681323978</v>
      </c>
      <c r="AT19" s="5">
        <f t="shared" si="8"/>
        <v>830.18397549606811</v>
      </c>
      <c r="AU19" s="5">
        <f t="shared" si="9"/>
        <v>882.89349278199097</v>
      </c>
      <c r="AV19" s="5">
        <f t="shared" si="10"/>
        <v>843.39908633105154</v>
      </c>
      <c r="AW19" s="5">
        <f t="shared" si="11"/>
        <v>816.42864489808608</v>
      </c>
      <c r="AX19" s="5">
        <f t="shared" si="12"/>
        <v>828.3276112348957</v>
      </c>
      <c r="AY19" s="5">
        <f t="shared" si="13"/>
        <v>861.17337823869605</v>
      </c>
      <c r="AZ19" s="5">
        <f t="shared" si="14"/>
        <v>821.12949769300462</v>
      </c>
      <c r="BA19" s="5">
        <f t="shared" si="15"/>
        <v>880.56675049139733</v>
      </c>
      <c r="BB19" s="5">
        <f t="shared" si="16"/>
        <v>884.20443693983157</v>
      </c>
      <c r="BC19" s="5">
        <f t="shared" si="17"/>
        <v>952.61247750933353</v>
      </c>
      <c r="BD19" s="5">
        <f t="shared" si="18"/>
        <v>912.71749871673842</v>
      </c>
      <c r="BE19" s="5">
        <f t="shared" si="19"/>
        <v>1834.3722320631614</v>
      </c>
      <c r="BF19" s="5">
        <f t="shared" si="20"/>
        <v>1810.5088581006241</v>
      </c>
      <c r="BG19" s="5">
        <f t="shared" si="21"/>
        <v>1928.7449717648942</v>
      </c>
      <c r="BH19" s="5">
        <f t="shared" si="22"/>
        <v>1957.9098273758061</v>
      </c>
      <c r="BI19" s="5">
        <f t="shared" si="23"/>
        <v>1869.1961158108811</v>
      </c>
      <c r="BJ19" s="5">
        <f t="shared" si="24"/>
        <v>1875.6081009439361</v>
      </c>
      <c r="BK19" s="5">
        <f t="shared" si="25"/>
        <v>1957.4063219289635</v>
      </c>
      <c r="BL19" s="5">
        <f t="shared" si="26"/>
        <v>1914.6741930030166</v>
      </c>
      <c r="BM19" s="5">
        <f t="shared" si="27"/>
        <v>1903.0362931143948</v>
      </c>
      <c r="BN19" s="5">
        <f t="shared" si="28"/>
        <v>1870.6528805864216</v>
      </c>
      <c r="BO19" s="5">
        <f t="shared" si="29"/>
        <v>1997.2364438777156</v>
      </c>
      <c r="BP19" s="5">
        <f t="shared" si="30"/>
        <v>1974.1377577650023</v>
      </c>
      <c r="BQ19" s="5">
        <f t="shared" si="31"/>
        <v>2648.7457588764019</v>
      </c>
      <c r="BR19" s="5">
        <f t="shared" si="32"/>
        <v>2640.6928335966927</v>
      </c>
      <c r="BS19" s="5">
        <f t="shared" si="33"/>
        <v>2811.6384645468861</v>
      </c>
      <c r="BT19" s="5">
        <f t="shared" si="34"/>
        <v>2801.3089137068573</v>
      </c>
      <c r="BU19" s="5">
        <f t="shared" si="35"/>
        <v>2685.6247607089667</v>
      </c>
      <c r="BV19" s="5">
        <f t="shared" si="36"/>
        <v>2703.9357121788321</v>
      </c>
      <c r="BW19" s="5">
        <f t="shared" si="37"/>
        <v>2818.5797001676583</v>
      </c>
      <c r="BX19" s="5">
        <f t="shared" si="38"/>
        <v>2735.8036906960215</v>
      </c>
      <c r="BY19" s="5">
        <f t="shared" si="39"/>
        <v>2783.6030436057922</v>
      </c>
      <c r="BZ19" s="5">
        <f t="shared" si="40"/>
        <v>2754.8573175262522</v>
      </c>
      <c r="CA19" s="5">
        <f t="shared" si="41"/>
        <v>2949.8489213870484</v>
      </c>
      <c r="CB19" s="5">
        <f t="shared" si="42"/>
        <v>2886.8552564817405</v>
      </c>
    </row>
    <row r="20" spans="4:80" x14ac:dyDescent="0.3">
      <c r="D20" t="s">
        <v>217</v>
      </c>
      <c r="E20" t="s">
        <v>213</v>
      </c>
      <c r="F20" s="5">
        <f t="shared" ref="F20:AG24" si="48">SUMIFS(F$34:F$183,$C$34:$C$183,$D20)</f>
        <v>42651.97548895506</v>
      </c>
      <c r="G20" s="5">
        <f t="shared" si="48"/>
        <v>42776.307969136098</v>
      </c>
      <c r="H20" s="5">
        <f t="shared" si="48"/>
        <v>44895.613464676891</v>
      </c>
      <c r="I20" s="5">
        <f t="shared" si="48"/>
        <v>43984.331131531726</v>
      </c>
      <c r="J20" s="5">
        <f t="shared" si="48"/>
        <v>47071.332640082794</v>
      </c>
      <c r="K20" s="5">
        <f t="shared" si="48"/>
        <v>46310.272273441347</v>
      </c>
      <c r="L20" s="5">
        <f t="shared" si="48"/>
        <v>47166.392216953391</v>
      </c>
      <c r="M20" s="5">
        <f t="shared" si="48"/>
        <v>48327.295245786583</v>
      </c>
      <c r="N20" s="5">
        <f t="shared" si="48"/>
        <v>46531.59240725392</v>
      </c>
      <c r="O20" s="5">
        <f t="shared" si="48"/>
        <v>45554.234691112993</v>
      </c>
      <c r="P20" s="5">
        <f t="shared" si="48"/>
        <v>46776.40460195511</v>
      </c>
      <c r="Q20" s="5">
        <f t="shared" si="48"/>
        <v>46246.344579119759</v>
      </c>
      <c r="R20" s="5">
        <f t="shared" si="48"/>
        <v>108938.43806339818</v>
      </c>
      <c r="S20" s="5">
        <f t="shared" si="48"/>
        <v>106326.46113544656</v>
      </c>
      <c r="T20" s="5">
        <f t="shared" si="48"/>
        <v>111422.5040045138</v>
      </c>
      <c r="U20" s="5">
        <f t="shared" si="48"/>
        <v>111440.05816487869</v>
      </c>
      <c r="V20" s="5">
        <f t="shared" si="48"/>
        <v>107800.57788169417</v>
      </c>
      <c r="W20" s="5">
        <f t="shared" si="48"/>
        <v>106750.0535253113</v>
      </c>
      <c r="X20" s="5">
        <f t="shared" si="48"/>
        <v>109529.23946407788</v>
      </c>
      <c r="Y20" s="5">
        <f t="shared" si="48"/>
        <v>109032.09923221916</v>
      </c>
      <c r="Z20" s="5">
        <f t="shared" si="48"/>
        <v>109451.27576821671</v>
      </c>
      <c r="AA20" s="5">
        <f t="shared" si="48"/>
        <v>108369.5556039935</v>
      </c>
      <c r="AB20" s="5">
        <f t="shared" si="48"/>
        <v>113758.11127283137</v>
      </c>
      <c r="AC20" s="5">
        <f t="shared" si="48"/>
        <v>112564.23139056495</v>
      </c>
      <c r="AD20" s="5">
        <f t="shared" si="48"/>
        <v>151590.41355235325</v>
      </c>
      <c r="AE20" s="5">
        <f t="shared" si="48"/>
        <v>149102.76910458267</v>
      </c>
      <c r="AF20" s="5">
        <f t="shared" si="48"/>
        <v>156318.11746919074</v>
      </c>
      <c r="AG20" s="5">
        <f t="shared" si="48"/>
        <v>155424.3892964104</v>
      </c>
      <c r="AH20" s="5">
        <f t="shared" ref="AD20:AR27" si="49">SUMIFS(AH$34:AH$183,$C$34:$C$183,$D20)</f>
        <v>154871.91052177694</v>
      </c>
      <c r="AI20" s="5">
        <f t="shared" si="49"/>
        <v>153060.32579875266</v>
      </c>
      <c r="AJ20" s="5">
        <f t="shared" si="49"/>
        <v>156695.63168103131</v>
      </c>
      <c r="AK20" s="5">
        <f t="shared" si="49"/>
        <v>157359.39447800574</v>
      </c>
      <c r="AL20" s="5">
        <f t="shared" si="49"/>
        <v>155982.86817547062</v>
      </c>
      <c r="AM20" s="5">
        <f t="shared" si="49"/>
        <v>153923.79029510653</v>
      </c>
      <c r="AN20" s="5">
        <f t="shared" si="49"/>
        <v>160534.51587478654</v>
      </c>
      <c r="AO20" s="5">
        <f t="shared" si="49"/>
        <v>158810.57596968469</v>
      </c>
      <c r="AP20" s="5">
        <f t="shared" si="49"/>
        <v>5450130</v>
      </c>
      <c r="AQ20" s="5">
        <f t="shared" si="49"/>
        <v>5470229.2680000002</v>
      </c>
      <c r="AR20" s="5">
        <f t="shared" si="49"/>
        <v>5491756.2150000008</v>
      </c>
      <c r="AS20" s="5">
        <f t="shared" si="7"/>
        <v>782.58638764497471</v>
      </c>
      <c r="AT20" s="5">
        <f t="shared" si="8"/>
        <v>784.86766314080762</v>
      </c>
      <c r="AU20" s="5">
        <f t="shared" si="9"/>
        <v>823.75307496659502</v>
      </c>
      <c r="AV20" s="5">
        <f t="shared" si="10"/>
        <v>804.06741612885025</v>
      </c>
      <c r="AW20" s="5">
        <f t="shared" si="11"/>
        <v>860.50017894940618</v>
      </c>
      <c r="AX20" s="5">
        <f t="shared" si="12"/>
        <v>846.58740986139867</v>
      </c>
      <c r="AY20" s="5">
        <f t="shared" si="13"/>
        <v>862.23794115668113</v>
      </c>
      <c r="AZ20" s="5">
        <f t="shared" si="14"/>
        <v>879.99709662615783</v>
      </c>
      <c r="BA20" s="5">
        <f t="shared" si="15"/>
        <v>850.63331219875147</v>
      </c>
      <c r="BB20" s="5">
        <f t="shared" si="16"/>
        <v>832.76646113533593</v>
      </c>
      <c r="BC20" s="5">
        <f t="shared" si="17"/>
        <v>855.1086674847412</v>
      </c>
      <c r="BD20" s="5">
        <f t="shared" si="18"/>
        <v>842.104834384382</v>
      </c>
      <c r="BE20" s="5">
        <f t="shared" si="19"/>
        <v>1998.8227448409154</v>
      </c>
      <c r="BF20" s="5">
        <f t="shared" si="20"/>
        <v>1950.8977058427333</v>
      </c>
      <c r="BG20" s="5">
        <f t="shared" si="21"/>
        <v>2044.4008492368771</v>
      </c>
      <c r="BH20" s="5">
        <f t="shared" si="22"/>
        <v>2037.2100090353781</v>
      </c>
      <c r="BI20" s="5">
        <f t="shared" si="23"/>
        <v>1970.6775091185114</v>
      </c>
      <c r="BJ20" s="5">
        <f t="shared" si="24"/>
        <v>1951.4731155745646</v>
      </c>
      <c r="BK20" s="5">
        <f t="shared" si="25"/>
        <v>2002.2787729356628</v>
      </c>
      <c r="BL20" s="5">
        <f t="shared" si="26"/>
        <v>1985.3776271862268</v>
      </c>
      <c r="BM20" s="5">
        <f t="shared" si="27"/>
        <v>2000.853536587394</v>
      </c>
      <c r="BN20" s="5">
        <f t="shared" si="28"/>
        <v>1981.0788596730074</v>
      </c>
      <c r="BO20" s="5">
        <f t="shared" si="29"/>
        <v>2079.5858034378707</v>
      </c>
      <c r="BP20" s="5">
        <f t="shared" si="30"/>
        <v>2049.6946146864775</v>
      </c>
      <c r="BQ20" s="5">
        <f t="shared" si="31"/>
        <v>2781.4091324858905</v>
      </c>
      <c r="BR20" s="5">
        <f t="shared" si="32"/>
        <v>2735.7653689835411</v>
      </c>
      <c r="BS20" s="5">
        <f t="shared" si="33"/>
        <v>2868.1539242034728</v>
      </c>
      <c r="BT20" s="5">
        <f t="shared" si="34"/>
        <v>2841.2774251642281</v>
      </c>
      <c r="BU20" s="5">
        <f t="shared" si="35"/>
        <v>2831.1776880679167</v>
      </c>
      <c r="BV20" s="5">
        <f t="shared" si="36"/>
        <v>2798.0605254359634</v>
      </c>
      <c r="BW20" s="5">
        <f t="shared" si="37"/>
        <v>2864.5167140923445</v>
      </c>
      <c r="BX20" s="5">
        <f t="shared" si="38"/>
        <v>2865.3747238123842</v>
      </c>
      <c r="BY20" s="5">
        <f t="shared" si="39"/>
        <v>2851.4868487861449</v>
      </c>
      <c r="BZ20" s="5">
        <f t="shared" si="40"/>
        <v>2813.8453208083442</v>
      </c>
      <c r="CA20" s="5">
        <f t="shared" si="41"/>
        <v>2934.6944709226132</v>
      </c>
      <c r="CB20" s="5">
        <f t="shared" si="42"/>
        <v>2891.7994490708593</v>
      </c>
    </row>
    <row r="21" spans="4:80" x14ac:dyDescent="0.3">
      <c r="D21" t="s">
        <v>231</v>
      </c>
      <c r="E21" t="s">
        <v>232</v>
      </c>
      <c r="F21" s="5">
        <f t="shared" si="48"/>
        <v>30115.204796832786</v>
      </c>
      <c r="G21" s="5">
        <f t="shared" si="48"/>
        <v>30613.676486588185</v>
      </c>
      <c r="H21" s="5">
        <f t="shared" si="48"/>
        <v>32586.758779518022</v>
      </c>
      <c r="I21" s="5">
        <f t="shared" si="48"/>
        <v>32021.863679821738</v>
      </c>
      <c r="J21" s="5">
        <f t="shared" si="48"/>
        <v>32070.307802960317</v>
      </c>
      <c r="K21" s="5">
        <f t="shared" si="48"/>
        <v>32482.288410588353</v>
      </c>
      <c r="L21" s="5">
        <f t="shared" si="48"/>
        <v>33226.956897762917</v>
      </c>
      <c r="M21" s="5">
        <f t="shared" si="48"/>
        <v>32085.04651267048</v>
      </c>
      <c r="N21" s="5">
        <f t="shared" si="48"/>
        <v>33347.137002073643</v>
      </c>
      <c r="O21" s="5">
        <f t="shared" si="48"/>
        <v>33104.442255337744</v>
      </c>
      <c r="P21" s="5">
        <f t="shared" si="48"/>
        <v>35513.48655375377</v>
      </c>
      <c r="Q21" s="5">
        <f t="shared" si="48"/>
        <v>34951.596524880428</v>
      </c>
      <c r="R21" s="5">
        <f t="shared" si="48"/>
        <v>64180.438889355799</v>
      </c>
      <c r="S21" s="5">
        <f t="shared" si="48"/>
        <v>63718.84774084251</v>
      </c>
      <c r="T21" s="5">
        <f t="shared" si="48"/>
        <v>67532.968141872319</v>
      </c>
      <c r="U21" s="5">
        <f t="shared" si="48"/>
        <v>67230.318049069232</v>
      </c>
      <c r="V21" s="5">
        <f t="shared" si="48"/>
        <v>65859.377791682113</v>
      </c>
      <c r="W21" s="5">
        <f t="shared" si="48"/>
        <v>64938.915057465019</v>
      </c>
      <c r="X21" s="5">
        <f t="shared" si="48"/>
        <v>67403.30917875655</v>
      </c>
      <c r="Y21" s="5">
        <f t="shared" si="48"/>
        <v>66950.192454493474</v>
      </c>
      <c r="Z21" s="5">
        <f t="shared" si="48"/>
        <v>65273.129061578868</v>
      </c>
      <c r="AA21" s="5">
        <f t="shared" si="48"/>
        <v>64454.411001071407</v>
      </c>
      <c r="AB21" s="5">
        <f t="shared" si="48"/>
        <v>68061.198311047003</v>
      </c>
      <c r="AC21" s="5">
        <f t="shared" si="48"/>
        <v>69217.632526032714</v>
      </c>
      <c r="AD21" s="5">
        <f t="shared" si="49"/>
        <v>94295.64368618856</v>
      </c>
      <c r="AE21" s="5">
        <f t="shared" si="49"/>
        <v>94332.524227430695</v>
      </c>
      <c r="AF21" s="5">
        <f t="shared" si="49"/>
        <v>100119.72692139035</v>
      </c>
      <c r="AG21" s="5">
        <f t="shared" si="49"/>
        <v>99252.181728890966</v>
      </c>
      <c r="AH21" s="5">
        <f t="shared" si="49"/>
        <v>97929.685594642418</v>
      </c>
      <c r="AI21" s="5">
        <f t="shared" si="49"/>
        <v>97421.203468053383</v>
      </c>
      <c r="AJ21" s="5">
        <f t="shared" si="49"/>
        <v>100630.26607651947</v>
      </c>
      <c r="AK21" s="5">
        <f t="shared" si="49"/>
        <v>99035.238967163939</v>
      </c>
      <c r="AL21" s="5">
        <f t="shared" si="49"/>
        <v>98620.266063652525</v>
      </c>
      <c r="AM21" s="5">
        <f t="shared" si="49"/>
        <v>97558.853256409144</v>
      </c>
      <c r="AN21" s="5">
        <f t="shared" si="49"/>
        <v>103574.68486480077</v>
      </c>
      <c r="AO21" s="5">
        <f t="shared" si="49"/>
        <v>104169.22905091316</v>
      </c>
      <c r="AP21" s="5">
        <f t="shared" si="49"/>
        <v>3143102</v>
      </c>
      <c r="AQ21" s="5">
        <f t="shared" si="49"/>
        <v>3146701.7090000003</v>
      </c>
      <c r="AR21" s="5">
        <f t="shared" si="49"/>
        <v>3152442.4610000006</v>
      </c>
      <c r="AS21" s="5">
        <f t="shared" si="7"/>
        <v>958.13641418041118</v>
      </c>
      <c r="AT21" s="5">
        <f t="shared" si="8"/>
        <v>973.99564145828504</v>
      </c>
      <c r="AU21" s="5">
        <f t="shared" si="9"/>
        <v>1036.7706418537491</v>
      </c>
      <c r="AV21" s="5">
        <f t="shared" si="10"/>
        <v>1017.6326401779614</v>
      </c>
      <c r="AW21" s="5">
        <f t="shared" si="11"/>
        <v>1019.1721608449513</v>
      </c>
      <c r="AX21" s="5">
        <f t="shared" si="12"/>
        <v>1032.2646190989294</v>
      </c>
      <c r="AY21" s="5">
        <f t="shared" si="13"/>
        <v>1055.9296676494389</v>
      </c>
      <c r="AZ21" s="5">
        <f t="shared" si="14"/>
        <v>1017.7837314909355</v>
      </c>
      <c r="BA21" s="5">
        <f t="shared" si="15"/>
        <v>1059.7489080930752</v>
      </c>
      <c r="BB21" s="5">
        <f t="shared" si="16"/>
        <v>1052.0362372020988</v>
      </c>
      <c r="BC21" s="5">
        <f t="shared" si="17"/>
        <v>1128.5939958077472</v>
      </c>
      <c r="BD21" s="5">
        <f t="shared" si="18"/>
        <v>1108.714812634305</v>
      </c>
      <c r="BE21" s="5">
        <f t="shared" si="19"/>
        <v>2041.9457876122315</v>
      </c>
      <c r="BF21" s="5">
        <f t="shared" si="20"/>
        <v>2027.2599406841555</v>
      </c>
      <c r="BG21" s="5">
        <f t="shared" si="21"/>
        <v>2148.6088628963462</v>
      </c>
      <c r="BH21" s="5">
        <f t="shared" si="22"/>
        <v>2136.5329245152557</v>
      </c>
      <c r="BI21" s="5">
        <f t="shared" si="23"/>
        <v>2092.9653930436184</v>
      </c>
      <c r="BJ21" s="5">
        <f t="shared" si="24"/>
        <v>2063.7137251278309</v>
      </c>
      <c r="BK21" s="5">
        <f t="shared" si="25"/>
        <v>2142.0304627532314</v>
      </c>
      <c r="BL21" s="5">
        <f t="shared" si="26"/>
        <v>2123.7562075361689</v>
      </c>
      <c r="BM21" s="5">
        <f t="shared" si="27"/>
        <v>2074.3348146056783</v>
      </c>
      <c r="BN21" s="5">
        <f t="shared" si="28"/>
        <v>2048.3165219227139</v>
      </c>
      <c r="BO21" s="5">
        <f t="shared" si="29"/>
        <v>2162.937723533902</v>
      </c>
      <c r="BP21" s="5">
        <f t="shared" si="30"/>
        <v>2195.6826613760263</v>
      </c>
      <c r="BQ21" s="5">
        <f t="shared" si="31"/>
        <v>3000.0822017926416</v>
      </c>
      <c r="BR21" s="5">
        <f t="shared" si="32"/>
        <v>3001.2555821424407</v>
      </c>
      <c r="BS21" s="5">
        <f t="shared" si="33"/>
        <v>3185.3795047500957</v>
      </c>
      <c r="BT21" s="5">
        <f t="shared" si="34"/>
        <v>3154.1655646932168</v>
      </c>
      <c r="BU21" s="5">
        <f t="shared" si="35"/>
        <v>3112.1375538885691</v>
      </c>
      <c r="BV21" s="5">
        <f t="shared" si="36"/>
        <v>3095.9783442267608</v>
      </c>
      <c r="BW21" s="5">
        <f t="shared" si="37"/>
        <v>3197.9601304026701</v>
      </c>
      <c r="BX21" s="5">
        <f t="shared" si="38"/>
        <v>3141.5399390271036</v>
      </c>
      <c r="BY21" s="5">
        <f t="shared" si="39"/>
        <v>3134.0837226987542</v>
      </c>
      <c r="BZ21" s="5">
        <f t="shared" si="40"/>
        <v>3100.3527591248126</v>
      </c>
      <c r="CA21" s="5">
        <f t="shared" si="41"/>
        <v>3291.531719341649</v>
      </c>
      <c r="CB21" s="5">
        <f t="shared" si="42"/>
        <v>3304.3974740103317</v>
      </c>
    </row>
    <row r="22" spans="4:80" x14ac:dyDescent="0.3">
      <c r="D22" t="s">
        <v>240</v>
      </c>
      <c r="E22" t="s">
        <v>241</v>
      </c>
      <c r="F22" s="5">
        <f t="shared" si="48"/>
        <v>28492.887181326707</v>
      </c>
      <c r="G22" s="5">
        <f t="shared" si="48"/>
        <v>29031.824539893511</v>
      </c>
      <c r="H22" s="5">
        <f t="shared" si="48"/>
        <v>31318.570850525997</v>
      </c>
      <c r="I22" s="5">
        <f t="shared" si="48"/>
        <v>29517.430281759473</v>
      </c>
      <c r="J22" s="5">
        <f t="shared" si="48"/>
        <v>31458.134032958522</v>
      </c>
      <c r="K22" s="5">
        <f t="shared" si="48"/>
        <v>31720.92961811462</v>
      </c>
      <c r="L22" s="5">
        <f t="shared" si="48"/>
        <v>32333.238134963802</v>
      </c>
      <c r="M22" s="5">
        <f t="shared" si="48"/>
        <v>32622.139928893746</v>
      </c>
      <c r="N22" s="5">
        <f t="shared" si="48"/>
        <v>32301.537307823248</v>
      </c>
      <c r="O22" s="5">
        <f t="shared" si="48"/>
        <v>34256.139716191494</v>
      </c>
      <c r="P22" s="5">
        <f t="shared" si="48"/>
        <v>35019.718854169223</v>
      </c>
      <c r="Q22" s="5">
        <f t="shared" si="48"/>
        <v>34873.099661608459</v>
      </c>
      <c r="R22" s="5">
        <f t="shared" si="48"/>
        <v>53409.224534433262</v>
      </c>
      <c r="S22" s="5">
        <f t="shared" si="48"/>
        <v>53162.930430450841</v>
      </c>
      <c r="T22" s="5">
        <f t="shared" si="48"/>
        <v>54539.398609679432</v>
      </c>
      <c r="U22" s="5">
        <f t="shared" si="48"/>
        <v>55909.701924581015</v>
      </c>
      <c r="V22" s="5">
        <f t="shared" si="48"/>
        <v>53276.926942512509</v>
      </c>
      <c r="W22" s="5">
        <f t="shared" si="48"/>
        <v>53689.130578498116</v>
      </c>
      <c r="X22" s="5">
        <f t="shared" si="48"/>
        <v>54958.844892590147</v>
      </c>
      <c r="Y22" s="5">
        <f t="shared" si="48"/>
        <v>54560.577663456701</v>
      </c>
      <c r="Z22" s="5">
        <f t="shared" si="48"/>
        <v>55247.145197324069</v>
      </c>
      <c r="AA22" s="5">
        <f t="shared" si="48"/>
        <v>54516.341811910766</v>
      </c>
      <c r="AB22" s="5">
        <f t="shared" si="48"/>
        <v>56964.131194623929</v>
      </c>
      <c r="AC22" s="5">
        <f t="shared" si="48"/>
        <v>56891.196453800418</v>
      </c>
      <c r="AD22" s="5">
        <f t="shared" si="49"/>
        <v>81902.11171575998</v>
      </c>
      <c r="AE22" s="5">
        <f t="shared" si="49"/>
        <v>82194.754970344351</v>
      </c>
      <c r="AF22" s="5">
        <f t="shared" si="49"/>
        <v>85857.969460205437</v>
      </c>
      <c r="AG22" s="5">
        <f t="shared" si="49"/>
        <v>85427.13220634048</v>
      </c>
      <c r="AH22" s="5">
        <f t="shared" si="49"/>
        <v>84735.060975471031</v>
      </c>
      <c r="AI22" s="5">
        <f t="shared" si="49"/>
        <v>85410.060196612743</v>
      </c>
      <c r="AJ22" s="5">
        <f t="shared" si="49"/>
        <v>87292.083027553934</v>
      </c>
      <c r="AK22" s="5">
        <f t="shared" si="49"/>
        <v>87182.717592350455</v>
      </c>
      <c r="AL22" s="5">
        <f t="shared" si="49"/>
        <v>87548.682505147328</v>
      </c>
      <c r="AM22" s="5">
        <f t="shared" si="49"/>
        <v>88772.481528102246</v>
      </c>
      <c r="AN22" s="5">
        <f t="shared" si="49"/>
        <v>91983.850048793145</v>
      </c>
      <c r="AO22" s="5">
        <f t="shared" si="49"/>
        <v>91764.296115408855</v>
      </c>
      <c r="AP22" s="5">
        <f t="shared" si="49"/>
        <v>2470956</v>
      </c>
      <c r="AQ22" s="5">
        <f t="shared" si="49"/>
        <v>2477567.9559999998</v>
      </c>
      <c r="AR22" s="5">
        <f t="shared" si="49"/>
        <v>2486496.4480000003</v>
      </c>
      <c r="AS22" s="5">
        <f t="shared" si="7"/>
        <v>1153.1118798281598</v>
      </c>
      <c r="AT22" s="5">
        <f t="shared" si="8"/>
        <v>1174.9227643022989</v>
      </c>
      <c r="AU22" s="5">
        <f t="shared" si="9"/>
        <v>1267.4677675574148</v>
      </c>
      <c r="AV22" s="5">
        <f t="shared" si="10"/>
        <v>1191.3873123147332</v>
      </c>
      <c r="AW22" s="5">
        <f t="shared" si="11"/>
        <v>1269.7183121365219</v>
      </c>
      <c r="AX22" s="5">
        <f t="shared" si="12"/>
        <v>1280.3253102016881</v>
      </c>
      <c r="AY22" s="5">
        <f t="shared" si="13"/>
        <v>1305.0394059489445</v>
      </c>
      <c r="AZ22" s="5">
        <f t="shared" si="14"/>
        <v>1311.9721106029806</v>
      </c>
      <c r="BA22" s="5">
        <f t="shared" si="15"/>
        <v>1303.7598920182052</v>
      </c>
      <c r="BB22" s="5">
        <f t="shared" si="16"/>
        <v>1382.651871696693</v>
      </c>
      <c r="BC22" s="5">
        <f t="shared" si="17"/>
        <v>1413.471576808254</v>
      </c>
      <c r="BD22" s="5">
        <f t="shared" si="18"/>
        <v>1402.4994763076554</v>
      </c>
      <c r="BE22" s="5">
        <f t="shared" si="19"/>
        <v>2161.4801936753738</v>
      </c>
      <c r="BF22" s="5">
        <f t="shared" si="20"/>
        <v>2151.5126303524162</v>
      </c>
      <c r="BG22" s="5">
        <f t="shared" si="21"/>
        <v>2207.2185263387705</v>
      </c>
      <c r="BH22" s="5">
        <f t="shared" si="22"/>
        <v>2256.6364643675197</v>
      </c>
      <c r="BI22" s="5">
        <f t="shared" si="23"/>
        <v>2150.3719731880692</v>
      </c>
      <c r="BJ22" s="5">
        <f t="shared" si="24"/>
        <v>2167.0094032527973</v>
      </c>
      <c r="BK22" s="5">
        <f t="shared" si="25"/>
        <v>2218.2578184987692</v>
      </c>
      <c r="BL22" s="5">
        <f t="shared" si="26"/>
        <v>2194.2753108431825</v>
      </c>
      <c r="BM22" s="5">
        <f t="shared" si="27"/>
        <v>2229.894242195473</v>
      </c>
      <c r="BN22" s="5">
        <f t="shared" si="28"/>
        <v>2200.3974373290921</v>
      </c>
      <c r="BO22" s="5">
        <f t="shared" si="29"/>
        <v>2299.1955097204177</v>
      </c>
      <c r="BP22" s="5">
        <f t="shared" si="30"/>
        <v>2288.0063432047345</v>
      </c>
      <c r="BQ22" s="5">
        <f t="shared" si="31"/>
        <v>3314.5920735035343</v>
      </c>
      <c r="BR22" s="5">
        <f t="shared" si="32"/>
        <v>3326.4353946547149</v>
      </c>
      <c r="BS22" s="5">
        <f t="shared" si="33"/>
        <v>3474.6862938961858</v>
      </c>
      <c r="BT22" s="5">
        <f t="shared" si="34"/>
        <v>3448.0237766822524</v>
      </c>
      <c r="BU22" s="5">
        <f t="shared" si="35"/>
        <v>3420.0902853245912</v>
      </c>
      <c r="BV22" s="5">
        <f t="shared" si="36"/>
        <v>3447.3347134544856</v>
      </c>
      <c r="BW22" s="5">
        <f t="shared" si="37"/>
        <v>3523.2972244477132</v>
      </c>
      <c r="BX22" s="5">
        <f t="shared" si="38"/>
        <v>3506.2474214461631</v>
      </c>
      <c r="BY22" s="5">
        <f t="shared" si="39"/>
        <v>3533.6541342136788</v>
      </c>
      <c r="BZ22" s="5">
        <f t="shared" si="40"/>
        <v>3583.0493090257846</v>
      </c>
      <c r="CA22" s="5">
        <f t="shared" si="41"/>
        <v>3712.667086528671</v>
      </c>
      <c r="CB22" s="5">
        <f t="shared" si="42"/>
        <v>3690.5058195123888</v>
      </c>
    </row>
    <row r="23" spans="4:80" x14ac:dyDescent="0.3">
      <c r="D23" t="s">
        <v>249</v>
      </c>
      <c r="E23" t="s">
        <v>250</v>
      </c>
      <c r="F23" s="5">
        <f t="shared" si="48"/>
        <v>28467.83829942653</v>
      </c>
      <c r="G23" s="5">
        <f t="shared" si="48"/>
        <v>29514.264248750958</v>
      </c>
      <c r="H23" s="5">
        <f t="shared" si="48"/>
        <v>33126.564633672002</v>
      </c>
      <c r="I23" s="5">
        <f t="shared" si="48"/>
        <v>30907.573916438057</v>
      </c>
      <c r="J23" s="5">
        <f t="shared" si="48"/>
        <v>31566.975765569194</v>
      </c>
      <c r="K23" s="5">
        <f t="shared" si="48"/>
        <v>30665.119579422582</v>
      </c>
      <c r="L23" s="5">
        <f t="shared" si="48"/>
        <v>32604.921747427576</v>
      </c>
      <c r="M23" s="5">
        <f t="shared" si="48"/>
        <v>30991.534129402477</v>
      </c>
      <c r="N23" s="5">
        <f t="shared" si="48"/>
        <v>33842.39055944611</v>
      </c>
      <c r="O23" s="5">
        <f t="shared" si="48"/>
        <v>33093.774451256024</v>
      </c>
      <c r="P23" s="5">
        <f t="shared" si="48"/>
        <v>34840.080784238831</v>
      </c>
      <c r="Q23" s="5">
        <f t="shared" si="48"/>
        <v>34379.661053715943</v>
      </c>
      <c r="R23" s="5">
        <f t="shared" si="48"/>
        <v>55761.784203629679</v>
      </c>
      <c r="S23" s="5">
        <f t="shared" si="48"/>
        <v>56344.543356312824</v>
      </c>
      <c r="T23" s="5">
        <f t="shared" si="48"/>
        <v>59852.569099898297</v>
      </c>
      <c r="U23" s="5">
        <f t="shared" si="48"/>
        <v>57177.092484722845</v>
      </c>
      <c r="V23" s="5">
        <f t="shared" si="48"/>
        <v>56148.352696294925</v>
      </c>
      <c r="W23" s="5">
        <f t="shared" si="48"/>
        <v>56075.442931432204</v>
      </c>
      <c r="X23" s="5">
        <f t="shared" si="48"/>
        <v>58471.483366770364</v>
      </c>
      <c r="Y23" s="5">
        <f t="shared" si="48"/>
        <v>55744.579583356972</v>
      </c>
      <c r="Z23" s="5">
        <f t="shared" si="48"/>
        <v>58905.234965690834</v>
      </c>
      <c r="AA23" s="5">
        <f t="shared" si="48"/>
        <v>57524.23630371238</v>
      </c>
      <c r="AB23" s="5">
        <f t="shared" si="48"/>
        <v>59594.840497087585</v>
      </c>
      <c r="AC23" s="5">
        <f t="shared" si="48"/>
        <v>59663.510067703843</v>
      </c>
      <c r="AD23" s="5">
        <f t="shared" si="49"/>
        <v>84229.622503056205</v>
      </c>
      <c r="AE23" s="5">
        <f t="shared" si="49"/>
        <v>85858.807605063776</v>
      </c>
      <c r="AF23" s="5">
        <f t="shared" si="49"/>
        <v>92979.133733570299</v>
      </c>
      <c r="AG23" s="5">
        <f t="shared" si="49"/>
        <v>88084.666401160925</v>
      </c>
      <c r="AH23" s="5">
        <f t="shared" si="49"/>
        <v>87715.328461864119</v>
      </c>
      <c r="AI23" s="5">
        <f t="shared" si="49"/>
        <v>86740.562510854797</v>
      </c>
      <c r="AJ23" s="5">
        <f t="shared" si="49"/>
        <v>91076.405114197914</v>
      </c>
      <c r="AK23" s="5">
        <f t="shared" si="49"/>
        <v>86736.113712759456</v>
      </c>
      <c r="AL23" s="5">
        <f t="shared" si="49"/>
        <v>92747.625525136944</v>
      </c>
      <c r="AM23" s="5">
        <f t="shared" si="49"/>
        <v>90618.010754968389</v>
      </c>
      <c r="AN23" s="5">
        <f t="shared" si="49"/>
        <v>94434.921281326417</v>
      </c>
      <c r="AO23" s="5">
        <f t="shared" si="49"/>
        <v>94043.171121419786</v>
      </c>
      <c r="AP23" s="5">
        <f t="shared" si="49"/>
        <v>2798799</v>
      </c>
      <c r="AQ23" s="5">
        <f t="shared" si="49"/>
        <v>2814751.3360000001</v>
      </c>
      <c r="AR23" s="5">
        <f t="shared" si="49"/>
        <v>2831284.4190000002</v>
      </c>
      <c r="AS23" s="5">
        <f t="shared" si="7"/>
        <v>1017.1447931568694</v>
      </c>
      <c r="AT23" s="5">
        <f t="shared" si="8"/>
        <v>1054.5331854395745</v>
      </c>
      <c r="AU23" s="5">
        <f t="shared" si="9"/>
        <v>1183.5992736052858</v>
      </c>
      <c r="AV23" s="5">
        <f t="shared" si="10"/>
        <v>1098.0569942764585</v>
      </c>
      <c r="AW23" s="5">
        <f t="shared" si="11"/>
        <v>1121.4836409111911</v>
      </c>
      <c r="AX23" s="5">
        <f t="shared" si="12"/>
        <v>1089.4432906815957</v>
      </c>
      <c r="AY23" s="5">
        <f t="shared" si="13"/>
        <v>1158.3588692336116</v>
      </c>
      <c r="AZ23" s="5">
        <f t="shared" si="14"/>
        <v>1094.6104150267099</v>
      </c>
      <c r="BA23" s="5">
        <f t="shared" si="15"/>
        <v>1202.3225684844692</v>
      </c>
      <c r="BB23" s="5">
        <f t="shared" si="16"/>
        <v>1175.7263964313481</v>
      </c>
      <c r="BC23" s="5">
        <f t="shared" si="17"/>
        <v>1237.767625816266</v>
      </c>
      <c r="BD23" s="5">
        <f t="shared" si="18"/>
        <v>1214.2779023895705</v>
      </c>
      <c r="BE23" s="5">
        <f t="shared" si="19"/>
        <v>1992.3468674824335</v>
      </c>
      <c r="BF23" s="5">
        <f t="shared" si="20"/>
        <v>2013.1686254108574</v>
      </c>
      <c r="BG23" s="5">
        <f t="shared" si="21"/>
        <v>2138.5090211872416</v>
      </c>
      <c r="BH23" s="5">
        <f t="shared" si="22"/>
        <v>2031.3372536124748</v>
      </c>
      <c r="BI23" s="5">
        <f t="shared" si="23"/>
        <v>1994.789094801052</v>
      </c>
      <c r="BJ23" s="5">
        <f t="shared" si="24"/>
        <v>1992.1988210553673</v>
      </c>
      <c r="BK23" s="5">
        <f t="shared" si="25"/>
        <v>2077.3232299043257</v>
      </c>
      <c r="BL23" s="5">
        <f t="shared" si="26"/>
        <v>1968.879537826361</v>
      </c>
      <c r="BM23" s="5">
        <f t="shared" si="27"/>
        <v>2092.7331737019499</v>
      </c>
      <c r="BN23" s="5">
        <f t="shared" si="28"/>
        <v>2043.6702726806122</v>
      </c>
      <c r="BO23" s="5">
        <f t="shared" si="29"/>
        <v>2117.2328700899347</v>
      </c>
      <c r="BP23" s="5">
        <f t="shared" si="30"/>
        <v>2107.2948258860124</v>
      </c>
      <c r="BQ23" s="5">
        <f t="shared" si="31"/>
        <v>3009.4916606393031</v>
      </c>
      <c r="BR23" s="5">
        <f t="shared" si="32"/>
        <v>3067.7018108504317</v>
      </c>
      <c r="BS23" s="5">
        <f t="shared" si="33"/>
        <v>3322.108294792527</v>
      </c>
      <c r="BT23" s="5">
        <f t="shared" si="34"/>
        <v>3129.3942478889344</v>
      </c>
      <c r="BU23" s="5">
        <f t="shared" si="35"/>
        <v>3116.2727357122435</v>
      </c>
      <c r="BV23" s="5">
        <f t="shared" si="36"/>
        <v>3081.6421117369637</v>
      </c>
      <c r="BW23" s="5">
        <f t="shared" si="37"/>
        <v>3235.6820991379363</v>
      </c>
      <c r="BX23" s="5">
        <f t="shared" si="38"/>
        <v>3063.4899528530714</v>
      </c>
      <c r="BY23" s="5">
        <f t="shared" si="39"/>
        <v>3295.0557421864187</v>
      </c>
      <c r="BZ23" s="5">
        <f t="shared" si="40"/>
        <v>3219.3966691119595</v>
      </c>
      <c r="CA23" s="5">
        <f t="shared" si="41"/>
        <v>3355.0004959062003</v>
      </c>
      <c r="CB23" s="5">
        <f t="shared" si="42"/>
        <v>3321.5727282755824</v>
      </c>
    </row>
    <row r="24" spans="4:80" x14ac:dyDescent="0.3">
      <c r="D24" t="s">
        <v>258</v>
      </c>
      <c r="E24" t="s">
        <v>259</v>
      </c>
      <c r="F24" s="5">
        <f t="shared" si="48"/>
        <v>11965.11741017902</v>
      </c>
      <c r="G24" s="5">
        <f t="shared" si="48"/>
        <v>11931.330402224236</v>
      </c>
      <c r="H24" s="5">
        <f t="shared" si="48"/>
        <v>14604.350117461227</v>
      </c>
      <c r="I24" s="5">
        <f t="shared" si="48"/>
        <v>13359.901220997615</v>
      </c>
      <c r="J24" s="5">
        <f t="shared" si="48"/>
        <v>12917.794841316536</v>
      </c>
      <c r="K24" s="5">
        <f t="shared" si="48"/>
        <v>12621.503411861251</v>
      </c>
      <c r="L24" s="5">
        <f t="shared" si="48"/>
        <v>13777.531927983637</v>
      </c>
      <c r="M24" s="5">
        <f t="shared" si="48"/>
        <v>13666.384385802985</v>
      </c>
      <c r="N24" s="5">
        <f t="shared" si="48"/>
        <v>14007.594319864635</v>
      </c>
      <c r="O24" s="5">
        <f t="shared" si="48"/>
        <v>13924.232017192378</v>
      </c>
      <c r="P24" s="5">
        <f t="shared" si="48"/>
        <v>16675.632220126416</v>
      </c>
      <c r="Q24" s="5">
        <f t="shared" si="48"/>
        <v>16837.404589328085</v>
      </c>
      <c r="R24" s="5">
        <f t="shared" si="48"/>
        <v>30321.836942935719</v>
      </c>
      <c r="S24" s="5">
        <f t="shared" si="48"/>
        <v>29957.325416462176</v>
      </c>
      <c r="T24" s="5">
        <f t="shared" si="48"/>
        <v>31934.878565413805</v>
      </c>
      <c r="U24" s="5">
        <f t="shared" si="48"/>
        <v>31771.814136913566</v>
      </c>
      <c r="V24" s="5">
        <f t="shared" si="48"/>
        <v>30130.879635456582</v>
      </c>
      <c r="W24" s="5">
        <f t="shared" si="48"/>
        <v>29381.841633798558</v>
      </c>
      <c r="X24" s="5">
        <f t="shared" si="48"/>
        <v>31576.00595022257</v>
      </c>
      <c r="Y24" s="5">
        <f t="shared" si="48"/>
        <v>30602.667932952358</v>
      </c>
      <c r="Z24" s="5">
        <f t="shared" si="48"/>
        <v>30976.138867967864</v>
      </c>
      <c r="AA24" s="5">
        <f t="shared" si="48"/>
        <v>30203.427758587721</v>
      </c>
      <c r="AB24" s="5">
        <f t="shared" si="48"/>
        <v>32288.321348166177</v>
      </c>
      <c r="AC24" s="5">
        <f t="shared" ref="F24:AH28" si="50">SUMIFS(AC$34:AC$183,$C$34:$C$183,$D24)</f>
        <v>31641.297972862034</v>
      </c>
      <c r="AD24" s="5">
        <f t="shared" si="50"/>
        <v>42286.954353114743</v>
      </c>
      <c r="AE24" s="5">
        <f t="shared" si="50"/>
        <v>41888.655818686413</v>
      </c>
      <c r="AF24" s="5">
        <f t="shared" si="50"/>
        <v>46539.228682875037</v>
      </c>
      <c r="AG24" s="5">
        <f t="shared" si="50"/>
        <v>45131.715357911176</v>
      </c>
      <c r="AH24" s="5">
        <f t="shared" si="50"/>
        <v>43048.674476773114</v>
      </c>
      <c r="AI24" s="5">
        <f t="shared" si="49"/>
        <v>42003.345045659808</v>
      </c>
      <c r="AJ24" s="5">
        <f t="shared" si="49"/>
        <v>45353.537878206203</v>
      </c>
      <c r="AK24" s="5">
        <f t="shared" si="49"/>
        <v>44269.052318755341</v>
      </c>
      <c r="AL24" s="5">
        <f t="shared" si="49"/>
        <v>44983.733187832506</v>
      </c>
      <c r="AM24" s="5">
        <f t="shared" si="49"/>
        <v>44127.659775780099</v>
      </c>
      <c r="AN24" s="5">
        <f t="shared" si="49"/>
        <v>48963.953568292593</v>
      </c>
      <c r="AO24" s="5">
        <f t="shared" si="49"/>
        <v>48478.702562190127</v>
      </c>
      <c r="AP24" s="5">
        <f t="shared" si="49"/>
        <v>1490497</v>
      </c>
      <c r="AQ24" s="5">
        <f t="shared" si="49"/>
        <v>1489216.2120000003</v>
      </c>
      <c r="AR24" s="5">
        <f t="shared" si="49"/>
        <v>1492117.787</v>
      </c>
      <c r="AS24" s="5">
        <f t="shared" si="7"/>
        <v>802.76024776829604</v>
      </c>
      <c r="AT24" s="5">
        <f t="shared" si="8"/>
        <v>800.49341945835749</v>
      </c>
      <c r="AU24" s="5">
        <f t="shared" si="9"/>
        <v>979.83089650373176</v>
      </c>
      <c r="AV24" s="5">
        <f t="shared" si="10"/>
        <v>897.10957437506147</v>
      </c>
      <c r="AW24" s="5">
        <f t="shared" si="11"/>
        <v>867.42238885299844</v>
      </c>
      <c r="AX24" s="5">
        <f t="shared" si="12"/>
        <v>847.52659218708857</v>
      </c>
      <c r="AY24" s="5">
        <f t="shared" si="13"/>
        <v>925.15323275191645</v>
      </c>
      <c r="AZ24" s="5">
        <f t="shared" si="14"/>
        <v>915.90519896422791</v>
      </c>
      <c r="BA24" s="5">
        <f t="shared" si="15"/>
        <v>940.60178817504254</v>
      </c>
      <c r="BB24" s="5">
        <f t="shared" si="16"/>
        <v>935.00405817448734</v>
      </c>
      <c r="BC24" s="5">
        <f t="shared" si="17"/>
        <v>1119.758976954141</v>
      </c>
      <c r="BD24" s="5">
        <f t="shared" si="18"/>
        <v>1128.4232877607326</v>
      </c>
      <c r="BE24" s="5">
        <f t="shared" si="19"/>
        <v>2034.3440438280466</v>
      </c>
      <c r="BF24" s="5">
        <f t="shared" si="20"/>
        <v>2009.8883403631255</v>
      </c>
      <c r="BG24" s="5">
        <f t="shared" si="21"/>
        <v>2142.5657727196904</v>
      </c>
      <c r="BH24" s="5">
        <f t="shared" si="22"/>
        <v>2133.4587873069408</v>
      </c>
      <c r="BI24" s="5">
        <f t="shared" si="23"/>
        <v>2023.2709926647358</v>
      </c>
      <c r="BJ24" s="5">
        <f t="shared" si="24"/>
        <v>1972.9735277551861</v>
      </c>
      <c r="BK24" s="5">
        <f t="shared" si="25"/>
        <v>2120.3103817823981</v>
      </c>
      <c r="BL24" s="5">
        <f t="shared" si="26"/>
        <v>2050.9552395646338</v>
      </c>
      <c r="BM24" s="5">
        <f t="shared" si="27"/>
        <v>2080.0296571017898</v>
      </c>
      <c r="BN24" s="5">
        <f t="shared" si="28"/>
        <v>2028.1425568168413</v>
      </c>
      <c r="BO24" s="5">
        <f t="shared" si="29"/>
        <v>2168.1419452722271</v>
      </c>
      <c r="BP24" s="5">
        <f t="shared" si="30"/>
        <v>2120.5630177815201</v>
      </c>
      <c r="BQ24" s="5">
        <f t="shared" si="31"/>
        <v>2837.104291596343</v>
      </c>
      <c r="BR24" s="5">
        <f t="shared" si="32"/>
        <v>2810.3817598214832</v>
      </c>
      <c r="BS24" s="5">
        <f t="shared" si="33"/>
        <v>3122.3966692234226</v>
      </c>
      <c r="BT24" s="5">
        <f t="shared" si="34"/>
        <v>3030.568361682002</v>
      </c>
      <c r="BU24" s="5">
        <f t="shared" si="35"/>
        <v>2890.693381517734</v>
      </c>
      <c r="BV24" s="5">
        <f t="shared" si="36"/>
        <v>2820.5001199422745</v>
      </c>
      <c r="BW24" s="5">
        <f t="shared" si="37"/>
        <v>3045.4636145343143</v>
      </c>
      <c r="BX24" s="5">
        <f t="shared" si="38"/>
        <v>2966.8604385288613</v>
      </c>
      <c r="BY24" s="5">
        <f t="shared" si="39"/>
        <v>3020.6314452768324</v>
      </c>
      <c r="BZ24" s="5">
        <f t="shared" si="40"/>
        <v>2963.146614991329</v>
      </c>
      <c r="CA24" s="5">
        <f t="shared" si="41"/>
        <v>3287.900922226368</v>
      </c>
      <c r="CB24" s="5">
        <f t="shared" si="42"/>
        <v>3248.9863055422529</v>
      </c>
    </row>
    <row r="25" spans="4:80" x14ac:dyDescent="0.3">
      <c r="D25" t="s">
        <v>265</v>
      </c>
      <c r="E25" t="s">
        <v>266</v>
      </c>
      <c r="F25" s="5">
        <f t="shared" si="50"/>
        <v>30631.524149998459</v>
      </c>
      <c r="G25" s="5">
        <f t="shared" si="50"/>
        <v>30167.615796999369</v>
      </c>
      <c r="H25" s="5">
        <f t="shared" si="50"/>
        <v>31822.855224454652</v>
      </c>
      <c r="I25" s="5">
        <f t="shared" si="50"/>
        <v>31667.192703387951</v>
      </c>
      <c r="J25" s="5">
        <f t="shared" si="50"/>
        <v>32163.204608505068</v>
      </c>
      <c r="K25" s="5">
        <f t="shared" si="50"/>
        <v>32248.0973863568</v>
      </c>
      <c r="L25" s="5">
        <f t="shared" si="50"/>
        <v>33242.11277232234</v>
      </c>
      <c r="M25" s="5">
        <f t="shared" si="50"/>
        <v>32573.844997113865</v>
      </c>
      <c r="N25" s="5">
        <f t="shared" si="50"/>
        <v>34696.749545161983</v>
      </c>
      <c r="O25" s="5">
        <f t="shared" si="50"/>
        <v>35837.436245748286</v>
      </c>
      <c r="P25" s="5">
        <f t="shared" si="50"/>
        <v>38915.290084796587</v>
      </c>
      <c r="Q25" s="5">
        <f t="shared" si="50"/>
        <v>38997.845243353171</v>
      </c>
      <c r="R25" s="5">
        <f t="shared" si="50"/>
        <v>72570.500969099216</v>
      </c>
      <c r="S25" s="5">
        <f t="shared" si="50"/>
        <v>70960.452959675706</v>
      </c>
      <c r="T25" s="5">
        <f t="shared" si="50"/>
        <v>73807.583678676354</v>
      </c>
      <c r="U25" s="5">
        <f t="shared" si="50"/>
        <v>75373.154465448155</v>
      </c>
      <c r="V25" s="5">
        <f t="shared" si="50"/>
        <v>72137.79190870194</v>
      </c>
      <c r="W25" s="5">
        <f t="shared" si="50"/>
        <v>71913.795194154503</v>
      </c>
      <c r="X25" s="5">
        <f t="shared" si="50"/>
        <v>73635.200489301569</v>
      </c>
      <c r="Y25" s="5">
        <f t="shared" si="50"/>
        <v>73191.246772610131</v>
      </c>
      <c r="Z25" s="5">
        <f t="shared" si="50"/>
        <v>73791.363504417779</v>
      </c>
      <c r="AA25" s="5">
        <f t="shared" si="50"/>
        <v>74451.368109707269</v>
      </c>
      <c r="AB25" s="5">
        <f t="shared" si="50"/>
        <v>77760.481921025232</v>
      </c>
      <c r="AC25" s="5">
        <f t="shared" si="50"/>
        <v>77865.866184104889</v>
      </c>
      <c r="AD25" s="5">
        <f t="shared" si="49"/>
        <v>103202.02511909766</v>
      </c>
      <c r="AE25" s="5">
        <f t="shared" si="49"/>
        <v>101128.0687566751</v>
      </c>
      <c r="AF25" s="5">
        <f t="shared" si="49"/>
        <v>105630.43890313103</v>
      </c>
      <c r="AG25" s="5">
        <f t="shared" si="49"/>
        <v>107040.34716883609</v>
      </c>
      <c r="AH25" s="5">
        <f t="shared" si="49"/>
        <v>104300.99651720702</v>
      </c>
      <c r="AI25" s="5">
        <f t="shared" si="49"/>
        <v>104161.89258051128</v>
      </c>
      <c r="AJ25" s="5">
        <f t="shared" si="49"/>
        <v>106877.31326162395</v>
      </c>
      <c r="AK25" s="5">
        <f t="shared" si="49"/>
        <v>105765.09176972401</v>
      </c>
      <c r="AL25" s="5">
        <f t="shared" si="49"/>
        <v>108488.11304957976</v>
      </c>
      <c r="AM25" s="5">
        <f t="shared" si="49"/>
        <v>110288.80435545556</v>
      </c>
      <c r="AN25" s="5">
        <f t="shared" si="49"/>
        <v>116675.77200582181</v>
      </c>
      <c r="AO25" s="5">
        <f t="shared" si="49"/>
        <v>116863.71142745804</v>
      </c>
      <c r="AP25" s="5">
        <f t="shared" si="49"/>
        <v>3815490</v>
      </c>
      <c r="AQ25" s="5">
        <f t="shared" si="49"/>
        <v>3820585.2600000002</v>
      </c>
      <c r="AR25" s="5">
        <f t="shared" si="49"/>
        <v>3837240.7450000001</v>
      </c>
      <c r="AS25" s="5">
        <f t="shared" si="7"/>
        <v>802.8201921640067</v>
      </c>
      <c r="AT25" s="5">
        <f t="shared" si="8"/>
        <v>790.6616397107415</v>
      </c>
      <c r="AU25" s="5">
        <f t="shared" si="9"/>
        <v>834.04373290074545</v>
      </c>
      <c r="AV25" s="5">
        <f t="shared" si="10"/>
        <v>828.85711346192932</v>
      </c>
      <c r="AW25" s="5">
        <f t="shared" si="11"/>
        <v>841.83972924883938</v>
      </c>
      <c r="AX25" s="5">
        <f t="shared" si="12"/>
        <v>844.06171284754419</v>
      </c>
      <c r="AY25" s="5">
        <f t="shared" si="13"/>
        <v>870.07907192528762</v>
      </c>
      <c r="AZ25" s="5">
        <f t="shared" si="14"/>
        <v>848.88718643880304</v>
      </c>
      <c r="BA25" s="5">
        <f t="shared" si="15"/>
        <v>908.15273535243603</v>
      </c>
      <c r="BB25" s="5">
        <f t="shared" si="16"/>
        <v>938.00906947299188</v>
      </c>
      <c r="BC25" s="5">
        <f t="shared" si="17"/>
        <v>1018.5688169879131</v>
      </c>
      <c r="BD25" s="5">
        <f t="shared" si="18"/>
        <v>1016.2991543902511</v>
      </c>
      <c r="BE25" s="5">
        <f t="shared" si="19"/>
        <v>1901.9968855664467</v>
      </c>
      <c r="BF25" s="5">
        <f t="shared" si="20"/>
        <v>1859.7992121503582</v>
      </c>
      <c r="BG25" s="5">
        <f t="shared" si="21"/>
        <v>1934.4195287807424</v>
      </c>
      <c r="BH25" s="5">
        <f t="shared" si="22"/>
        <v>1972.8169726919837</v>
      </c>
      <c r="BI25" s="5">
        <f t="shared" si="23"/>
        <v>1888.1345919421237</v>
      </c>
      <c r="BJ25" s="5">
        <f t="shared" si="24"/>
        <v>1882.2717018531998</v>
      </c>
      <c r="BK25" s="5">
        <f t="shared" si="25"/>
        <v>1927.3277646813087</v>
      </c>
      <c r="BL25" s="5">
        <f t="shared" si="26"/>
        <v>1907.3926197614721</v>
      </c>
      <c r="BM25" s="5">
        <f t="shared" si="27"/>
        <v>1931.4151754963787</v>
      </c>
      <c r="BN25" s="5">
        <f t="shared" si="28"/>
        <v>1948.6901362778974</v>
      </c>
      <c r="BO25" s="5">
        <f t="shared" si="29"/>
        <v>2035.3028823920351</v>
      </c>
      <c r="BP25" s="5">
        <f t="shared" si="30"/>
        <v>2029.2150364963586</v>
      </c>
      <c r="BQ25" s="5">
        <f t="shared" si="31"/>
        <v>2704.8170777304531</v>
      </c>
      <c r="BR25" s="5">
        <f t="shared" si="32"/>
        <v>2650.4608518611003</v>
      </c>
      <c r="BS25" s="5">
        <f t="shared" si="33"/>
        <v>2768.4632616814883</v>
      </c>
      <c r="BT25" s="5">
        <f t="shared" si="34"/>
        <v>2801.6740861539124</v>
      </c>
      <c r="BU25" s="5">
        <f t="shared" si="35"/>
        <v>2729.9743211909636</v>
      </c>
      <c r="BV25" s="5">
        <f t="shared" si="36"/>
        <v>2726.3334147007436</v>
      </c>
      <c r="BW25" s="5">
        <f t="shared" si="37"/>
        <v>2797.4068366065976</v>
      </c>
      <c r="BX25" s="5">
        <f t="shared" si="38"/>
        <v>2756.2798062002753</v>
      </c>
      <c r="BY25" s="5">
        <f t="shared" si="39"/>
        <v>2839.5679108488143</v>
      </c>
      <c r="BZ25" s="5">
        <f t="shared" si="40"/>
        <v>2886.6992057508896</v>
      </c>
      <c r="CA25" s="5">
        <f t="shared" si="41"/>
        <v>3053.871699379948</v>
      </c>
      <c r="CB25" s="5">
        <f t="shared" si="42"/>
        <v>3045.514190886609</v>
      </c>
    </row>
    <row r="26" spans="4:80" x14ac:dyDescent="0.3">
      <c r="D26" t="s">
        <v>271</v>
      </c>
      <c r="E26" t="s">
        <v>272</v>
      </c>
      <c r="F26" s="5">
        <f t="shared" si="50"/>
        <v>39715.423441304702</v>
      </c>
      <c r="G26" s="5">
        <f t="shared" si="50"/>
        <v>37920.878881301891</v>
      </c>
      <c r="H26" s="5">
        <f t="shared" si="50"/>
        <v>38283.478502498678</v>
      </c>
      <c r="I26" s="5">
        <f t="shared" si="50"/>
        <v>37890.066419259289</v>
      </c>
      <c r="J26" s="5">
        <f t="shared" si="50"/>
        <v>42761.540744757018</v>
      </c>
      <c r="K26" s="5">
        <f t="shared" si="50"/>
        <v>42725.702732082362</v>
      </c>
      <c r="L26" s="5">
        <f t="shared" si="50"/>
        <v>44485.430302780405</v>
      </c>
      <c r="M26" s="5">
        <f t="shared" si="50"/>
        <v>43690.927783540494</v>
      </c>
      <c r="N26" s="5">
        <f t="shared" si="50"/>
        <v>40539.89985529281</v>
      </c>
      <c r="O26" s="5">
        <f t="shared" si="50"/>
        <v>41417.612661564817</v>
      </c>
      <c r="P26" s="5">
        <f t="shared" si="50"/>
        <v>43861.489525478355</v>
      </c>
      <c r="Q26" s="5">
        <f t="shared" si="50"/>
        <v>42628.376398604261</v>
      </c>
      <c r="R26" s="5">
        <f t="shared" si="50"/>
        <v>80400.528024352257</v>
      </c>
      <c r="S26" s="5">
        <f t="shared" si="50"/>
        <v>79705.529898939596</v>
      </c>
      <c r="T26" s="5">
        <f t="shared" si="50"/>
        <v>82405.619268480936</v>
      </c>
      <c r="U26" s="5">
        <f t="shared" si="50"/>
        <v>83194.667269707003</v>
      </c>
      <c r="V26" s="5">
        <f t="shared" si="50"/>
        <v>78549.543631970751</v>
      </c>
      <c r="W26" s="5">
        <f t="shared" si="50"/>
        <v>78006.668587637963</v>
      </c>
      <c r="X26" s="5">
        <f t="shared" si="50"/>
        <v>81501.780872335352</v>
      </c>
      <c r="Y26" s="5">
        <f t="shared" si="50"/>
        <v>80403.657061047285</v>
      </c>
      <c r="Z26" s="5">
        <f t="shared" si="50"/>
        <v>82982.698882702723</v>
      </c>
      <c r="AA26" s="5">
        <f t="shared" si="50"/>
        <v>84974.654226528</v>
      </c>
      <c r="AB26" s="5">
        <f t="shared" si="50"/>
        <v>86933.756185992417</v>
      </c>
      <c r="AC26" s="5">
        <f t="shared" si="50"/>
        <v>85016.970412348674</v>
      </c>
      <c r="AD26" s="5">
        <f t="shared" si="49"/>
        <v>120115.95146565694</v>
      </c>
      <c r="AE26" s="5">
        <f t="shared" si="49"/>
        <v>117626.40878024149</v>
      </c>
      <c r="AF26" s="5">
        <f t="shared" si="49"/>
        <v>120689.09777097963</v>
      </c>
      <c r="AG26" s="5">
        <f t="shared" si="49"/>
        <v>121084.7336889663</v>
      </c>
      <c r="AH26" s="5">
        <f t="shared" si="49"/>
        <v>121311.08437672775</v>
      </c>
      <c r="AI26" s="5">
        <f t="shared" si="49"/>
        <v>120732.37131972032</v>
      </c>
      <c r="AJ26" s="5">
        <f t="shared" si="49"/>
        <v>125987.21117511576</v>
      </c>
      <c r="AK26" s="5">
        <f t="shared" si="49"/>
        <v>124094.58484458779</v>
      </c>
      <c r="AL26" s="5">
        <f t="shared" si="49"/>
        <v>123522.59873799552</v>
      </c>
      <c r="AM26" s="5">
        <f t="shared" si="49"/>
        <v>126392.26688809282</v>
      </c>
      <c r="AN26" s="5">
        <f t="shared" si="49"/>
        <v>130795.24571147078</v>
      </c>
      <c r="AO26" s="5">
        <f t="shared" si="49"/>
        <v>127645.34681095296</v>
      </c>
      <c r="AP26" s="5">
        <f t="shared" si="49"/>
        <v>4241276</v>
      </c>
      <c r="AQ26" s="5">
        <f t="shared" si="49"/>
        <v>4261239.3080000002</v>
      </c>
      <c r="AR26" s="5">
        <f t="shared" si="49"/>
        <v>4289777.3489999995</v>
      </c>
      <c r="AS26" s="5">
        <f t="shared" si="7"/>
        <v>936.40271091305317</v>
      </c>
      <c r="AT26" s="5">
        <f t="shared" si="8"/>
        <v>894.09128010772918</v>
      </c>
      <c r="AU26" s="5">
        <f t="shared" si="9"/>
        <v>902.64058510926145</v>
      </c>
      <c r="AV26" s="5">
        <f t="shared" si="10"/>
        <v>889.17950109314268</v>
      </c>
      <c r="AW26" s="5">
        <f t="shared" si="11"/>
        <v>1003.5001006509306</v>
      </c>
      <c r="AX26" s="5">
        <f t="shared" si="12"/>
        <v>1002.659077416038</v>
      </c>
      <c r="AY26" s="5">
        <f t="shared" si="13"/>
        <v>1043.9552225866307</v>
      </c>
      <c r="AZ26" s="5">
        <f t="shared" si="14"/>
        <v>1018.4894046709766</v>
      </c>
      <c r="BA26" s="5">
        <f t="shared" si="15"/>
        <v>951.36407333856334</v>
      </c>
      <c r="BB26" s="5">
        <f t="shared" si="16"/>
        <v>971.96166814212665</v>
      </c>
      <c r="BC26" s="5">
        <f t="shared" si="17"/>
        <v>1029.312985148084</v>
      </c>
      <c r="BD26" s="5">
        <f t="shared" si="18"/>
        <v>993.72002158903354</v>
      </c>
      <c r="BE26" s="5">
        <f t="shared" si="19"/>
        <v>1895.6683796185926</v>
      </c>
      <c r="BF26" s="5">
        <f t="shared" si="20"/>
        <v>1879.281845815731</v>
      </c>
      <c r="BG26" s="5">
        <f t="shared" si="21"/>
        <v>1942.9440401539759</v>
      </c>
      <c r="BH26" s="5">
        <f t="shared" si="22"/>
        <v>1952.3584867322124</v>
      </c>
      <c r="BI26" s="5">
        <f t="shared" si="23"/>
        <v>1843.3497382909889</v>
      </c>
      <c r="BJ26" s="5">
        <f t="shared" si="24"/>
        <v>1830.6098988899585</v>
      </c>
      <c r="BK26" s="5">
        <f t="shared" si="25"/>
        <v>1912.6309268602888</v>
      </c>
      <c r="BL26" s="5">
        <f t="shared" si="26"/>
        <v>1874.3083969099323</v>
      </c>
      <c r="BM26" s="5">
        <f t="shared" si="27"/>
        <v>1947.3841501206464</v>
      </c>
      <c r="BN26" s="5">
        <f t="shared" si="28"/>
        <v>1994.1300660349582</v>
      </c>
      <c r="BO26" s="5">
        <f t="shared" si="29"/>
        <v>2040.1050000356472</v>
      </c>
      <c r="BP26" s="5">
        <f t="shared" si="30"/>
        <v>1981.8504200962129</v>
      </c>
      <c r="BQ26" s="5">
        <f t="shared" si="31"/>
        <v>2832.0710905316455</v>
      </c>
      <c r="BR26" s="5">
        <f t="shared" si="32"/>
        <v>2773.3731259234601</v>
      </c>
      <c r="BS26" s="5">
        <f t="shared" si="33"/>
        <v>2845.5846252632373</v>
      </c>
      <c r="BT26" s="5">
        <f t="shared" si="34"/>
        <v>2841.5379878253552</v>
      </c>
      <c r="BU26" s="5">
        <f t="shared" si="35"/>
        <v>2846.8498389419192</v>
      </c>
      <c r="BV26" s="5">
        <f t="shared" si="36"/>
        <v>2833.2689763059961</v>
      </c>
      <c r="BW26" s="5">
        <f t="shared" si="37"/>
        <v>2956.5861494469195</v>
      </c>
      <c r="BX26" s="5">
        <f t="shared" si="38"/>
        <v>2892.7978015809094</v>
      </c>
      <c r="BY26" s="5">
        <f t="shared" si="39"/>
        <v>2898.7482234592094</v>
      </c>
      <c r="BZ26" s="5">
        <f t="shared" si="40"/>
        <v>2966.0917341770851</v>
      </c>
      <c r="CA26" s="5">
        <f t="shared" si="41"/>
        <v>3069.4179851837316</v>
      </c>
      <c r="CB26" s="5">
        <f t="shared" si="42"/>
        <v>2975.5704416852468</v>
      </c>
    </row>
    <row r="27" spans="4:80" x14ac:dyDescent="0.3">
      <c r="D27" t="s">
        <v>278</v>
      </c>
      <c r="E27" t="s">
        <v>279</v>
      </c>
      <c r="F27" s="5">
        <f t="shared" si="50"/>
        <v>38108.729635296084</v>
      </c>
      <c r="G27" s="5">
        <f t="shared" si="50"/>
        <v>37647.539820955637</v>
      </c>
      <c r="H27" s="5">
        <f t="shared" si="50"/>
        <v>39455.719630442421</v>
      </c>
      <c r="I27" s="5">
        <f t="shared" si="50"/>
        <v>36607.61943762633</v>
      </c>
      <c r="J27" s="5">
        <f t="shared" si="50"/>
        <v>40966.370393319252</v>
      </c>
      <c r="K27" s="5">
        <f t="shared" si="50"/>
        <v>41230.2545254574</v>
      </c>
      <c r="L27" s="5">
        <f t="shared" si="50"/>
        <v>42226.175988885494</v>
      </c>
      <c r="M27" s="5">
        <f t="shared" si="50"/>
        <v>40675.789908890823</v>
      </c>
      <c r="N27" s="5">
        <f t="shared" si="50"/>
        <v>40516.390873498116</v>
      </c>
      <c r="O27" s="5">
        <f t="shared" si="50"/>
        <v>40762.205839190683</v>
      </c>
      <c r="P27" s="5">
        <f t="shared" si="50"/>
        <v>44688.112128579945</v>
      </c>
      <c r="Q27" s="5">
        <f t="shared" si="50"/>
        <v>41357.321122748639</v>
      </c>
      <c r="R27" s="5">
        <f t="shared" si="50"/>
        <v>83461.354879927414</v>
      </c>
      <c r="S27" s="5">
        <f t="shared" si="50"/>
        <v>83425.366604996394</v>
      </c>
      <c r="T27" s="5">
        <f t="shared" si="50"/>
        <v>85881.36437201775</v>
      </c>
      <c r="U27" s="5">
        <f t="shared" si="50"/>
        <v>86668.90888379229</v>
      </c>
      <c r="V27" s="5">
        <f t="shared" si="50"/>
        <v>83198.236509325201</v>
      </c>
      <c r="W27" s="5">
        <f t="shared" si="50"/>
        <v>83160.217442726076</v>
      </c>
      <c r="X27" s="5">
        <f t="shared" si="50"/>
        <v>86479.237909290881</v>
      </c>
      <c r="Y27" s="5">
        <f t="shared" si="50"/>
        <v>85809.411474722903</v>
      </c>
      <c r="Z27" s="5">
        <f t="shared" si="50"/>
        <v>84980.594851689893</v>
      </c>
      <c r="AA27" s="5">
        <f t="shared" si="50"/>
        <v>84685.479727624625</v>
      </c>
      <c r="AB27" s="5">
        <f t="shared" si="50"/>
        <v>90050.251178044782</v>
      </c>
      <c r="AC27" s="5">
        <f t="shared" si="50"/>
        <v>89926.696389253659</v>
      </c>
      <c r="AD27" s="5">
        <f t="shared" si="49"/>
        <v>121570.08451522348</v>
      </c>
      <c r="AE27" s="5">
        <f t="shared" si="49"/>
        <v>121072.90642595202</v>
      </c>
      <c r="AF27" s="5">
        <f t="shared" si="49"/>
        <v>125337.08400246016</v>
      </c>
      <c r="AG27" s="5">
        <f t="shared" si="49"/>
        <v>123276.52832141863</v>
      </c>
      <c r="AH27" s="5">
        <f t="shared" si="49"/>
        <v>124164.60690264443</v>
      </c>
      <c r="AI27" s="5">
        <f t="shared" si="49"/>
        <v>124390.47196818347</v>
      </c>
      <c r="AJ27" s="5">
        <f t="shared" si="49"/>
        <v>128705.41389817637</v>
      </c>
      <c r="AK27" s="5">
        <f t="shared" si="49"/>
        <v>126485.20138361373</v>
      </c>
      <c r="AL27" s="5">
        <f t="shared" si="49"/>
        <v>125496.98572518802</v>
      </c>
      <c r="AM27" s="5">
        <f t="shared" si="49"/>
        <v>125447.68556681527</v>
      </c>
      <c r="AN27" s="5">
        <f t="shared" si="49"/>
        <v>134738.36330662473</v>
      </c>
      <c r="AO27" s="5">
        <f t="shared" si="49"/>
        <v>131284.01751200229</v>
      </c>
      <c r="AP27" s="5">
        <f t="shared" si="49"/>
        <v>4688661</v>
      </c>
      <c r="AQ27" s="5">
        <f t="shared" si="49"/>
        <v>4729262.4739999995</v>
      </c>
      <c r="AR27" s="5">
        <f t="shared" si="49"/>
        <v>4768896.5910000009</v>
      </c>
      <c r="AS27" s="5">
        <f t="shared" si="7"/>
        <v>812.78492165025546</v>
      </c>
      <c r="AT27" s="5">
        <f t="shared" si="8"/>
        <v>802.94864186077086</v>
      </c>
      <c r="AU27" s="5">
        <f t="shared" si="9"/>
        <v>841.5135926961326</v>
      </c>
      <c r="AV27" s="5">
        <f t="shared" si="10"/>
        <v>774.06613904141568</v>
      </c>
      <c r="AW27" s="5">
        <f t="shared" si="11"/>
        <v>866.23169296564731</v>
      </c>
      <c r="AX27" s="5">
        <f t="shared" si="12"/>
        <v>871.81150871046793</v>
      </c>
      <c r="AY27" s="5">
        <f t="shared" si="13"/>
        <v>892.87021435227496</v>
      </c>
      <c r="AZ27" s="5">
        <f t="shared" si="14"/>
        <v>852.93923096708261</v>
      </c>
      <c r="BA27" s="5">
        <f t="shared" si="15"/>
        <v>856.716900282962</v>
      </c>
      <c r="BB27" s="5">
        <f t="shared" si="16"/>
        <v>861.91464447762189</v>
      </c>
      <c r="BC27" s="5">
        <f t="shared" si="17"/>
        <v>944.92772127284445</v>
      </c>
      <c r="BD27" s="5">
        <f t="shared" si="18"/>
        <v>867.23040295735007</v>
      </c>
      <c r="BE27" s="5">
        <f t="shared" si="19"/>
        <v>1780.0680168587025</v>
      </c>
      <c r="BF27" s="5">
        <f t="shared" si="20"/>
        <v>1779.3004571027077</v>
      </c>
      <c r="BG27" s="5">
        <f t="shared" si="21"/>
        <v>1831.6821022466277</v>
      </c>
      <c r="BH27" s="5">
        <f t="shared" si="22"/>
        <v>1832.6094049605144</v>
      </c>
      <c r="BI27" s="5">
        <f t="shared" si="23"/>
        <v>1759.2222247490595</v>
      </c>
      <c r="BJ27" s="5">
        <f t="shared" si="24"/>
        <v>1758.4183136358965</v>
      </c>
      <c r="BK27" s="5">
        <f t="shared" si="25"/>
        <v>1828.5988224321779</v>
      </c>
      <c r="BL27" s="5">
        <f t="shared" si="26"/>
        <v>1799.3556756224257</v>
      </c>
      <c r="BM27" s="5">
        <f t="shared" si="27"/>
        <v>1796.9100957894921</v>
      </c>
      <c r="BN27" s="5">
        <f t="shared" si="28"/>
        <v>1790.6699024044196</v>
      </c>
      <c r="BO27" s="5">
        <f t="shared" si="29"/>
        <v>1904.1077054427153</v>
      </c>
      <c r="BP27" s="5">
        <f t="shared" si="30"/>
        <v>1885.6918927318725</v>
      </c>
      <c r="BQ27" s="5">
        <f t="shared" si="31"/>
        <v>2592.8529385089578</v>
      </c>
      <c r="BR27" s="5">
        <f t="shared" si="32"/>
        <v>2582.2490989634789</v>
      </c>
      <c r="BS27" s="5">
        <f t="shared" si="33"/>
        <v>2673.1956949427599</v>
      </c>
      <c r="BT27" s="5">
        <f t="shared" si="34"/>
        <v>2606.6755440019301</v>
      </c>
      <c r="BU27" s="5">
        <f t="shared" si="35"/>
        <v>2625.4539177147067</v>
      </c>
      <c r="BV27" s="5">
        <f t="shared" si="36"/>
        <v>2630.2298223463645</v>
      </c>
      <c r="BW27" s="5">
        <f t="shared" si="37"/>
        <v>2721.4690367844528</v>
      </c>
      <c r="BX27" s="5">
        <f t="shared" si="38"/>
        <v>2652.2949065895086</v>
      </c>
      <c r="BY27" s="5">
        <f t="shared" si="39"/>
        <v>2653.6269960724544</v>
      </c>
      <c r="BZ27" s="5">
        <f t="shared" si="40"/>
        <v>2652.5845468820407</v>
      </c>
      <c r="CA27" s="5">
        <f t="shared" si="41"/>
        <v>2849.0354267155599</v>
      </c>
      <c r="CB27" s="5">
        <f t="shared" si="42"/>
        <v>2752.9222956892222</v>
      </c>
    </row>
    <row r="28" spans="4:80" x14ac:dyDescent="0.3">
      <c r="D28" t="s">
        <v>286</v>
      </c>
      <c r="E28" t="s">
        <v>287</v>
      </c>
      <c r="F28" s="5">
        <f t="shared" si="50"/>
        <v>31777.991978470171</v>
      </c>
      <c r="G28" s="5">
        <f t="shared" si="50"/>
        <v>31781.20913579542</v>
      </c>
      <c r="H28" s="5">
        <f t="shared" si="50"/>
        <v>33735.635432831812</v>
      </c>
      <c r="I28" s="5">
        <f t="shared" si="50"/>
        <v>33161.017409542743</v>
      </c>
      <c r="J28" s="5">
        <f t="shared" si="50"/>
        <v>34156.489223867531</v>
      </c>
      <c r="K28" s="5">
        <f t="shared" si="50"/>
        <v>34418.021479816402</v>
      </c>
      <c r="L28" s="5">
        <f t="shared" si="50"/>
        <v>35752.357652354796</v>
      </c>
      <c r="M28" s="5">
        <f t="shared" si="50"/>
        <v>35355.200779945619</v>
      </c>
      <c r="N28" s="5">
        <f t="shared" si="50"/>
        <v>36052.619227731411</v>
      </c>
      <c r="O28" s="5">
        <f t="shared" si="50"/>
        <v>37488.710008430593</v>
      </c>
      <c r="P28" s="5">
        <f t="shared" si="50"/>
        <v>39852.49047337618</v>
      </c>
      <c r="Q28" s="5">
        <f t="shared" si="50"/>
        <v>38943.579861669721</v>
      </c>
      <c r="R28" s="5">
        <f t="shared" si="50"/>
        <v>79553.727470867569</v>
      </c>
      <c r="S28" s="5">
        <f t="shared" si="50"/>
        <v>78859.538176903792</v>
      </c>
      <c r="T28" s="5">
        <f t="shared" si="50"/>
        <v>81410.119272106516</v>
      </c>
      <c r="U28" s="5">
        <f t="shared" si="50"/>
        <v>82921.458709959785</v>
      </c>
      <c r="V28" s="5">
        <f t="shared" si="50"/>
        <v>81472.975351033034</v>
      </c>
      <c r="W28" s="5">
        <f t="shared" si="50"/>
        <v>81639.061100471154</v>
      </c>
      <c r="X28" s="5">
        <f t="shared" si="50"/>
        <v>84261.843620662796</v>
      </c>
      <c r="Y28" s="5">
        <f t="shared" si="50"/>
        <v>83756.579421708142</v>
      </c>
      <c r="Z28" s="5">
        <f t="shared" si="50"/>
        <v>81233.914744184949</v>
      </c>
      <c r="AA28" s="5">
        <f t="shared" si="50"/>
        <v>80770.706282462241</v>
      </c>
      <c r="AB28" s="5">
        <f t="shared" si="50"/>
        <v>84157.395471328928</v>
      </c>
      <c r="AC28" s="5">
        <f t="shared" si="50"/>
        <v>84959.404922901944</v>
      </c>
      <c r="AD28" s="5">
        <f t="shared" ref="AD28:AR32" si="51">SUMIFS(AD$34:AD$183,$C$34:$C$183,$D28)</f>
        <v>111331.71944933775</v>
      </c>
      <c r="AE28" s="5">
        <f t="shared" si="51"/>
        <v>110640.7473126992</v>
      </c>
      <c r="AF28" s="5">
        <f t="shared" si="51"/>
        <v>115145.75470493831</v>
      </c>
      <c r="AG28" s="5">
        <f t="shared" si="51"/>
        <v>116082.47611950252</v>
      </c>
      <c r="AH28" s="5">
        <f t="shared" si="51"/>
        <v>115629.46457490056</v>
      </c>
      <c r="AI28" s="5">
        <f t="shared" si="51"/>
        <v>116057.08258028758</v>
      </c>
      <c r="AJ28" s="5">
        <f t="shared" si="51"/>
        <v>120014.20127301759</v>
      </c>
      <c r="AK28" s="5">
        <f t="shared" si="51"/>
        <v>119111.78020165378</v>
      </c>
      <c r="AL28" s="5">
        <f t="shared" si="51"/>
        <v>117286.53397191635</v>
      </c>
      <c r="AM28" s="5">
        <f t="shared" si="51"/>
        <v>118259.41629089283</v>
      </c>
      <c r="AN28" s="5">
        <f t="shared" si="51"/>
        <v>124009.88594470512</v>
      </c>
      <c r="AO28" s="5">
        <f t="shared" si="51"/>
        <v>123902.98478457166</v>
      </c>
      <c r="AP28" s="5">
        <f t="shared" si="51"/>
        <v>4322898</v>
      </c>
      <c r="AQ28" s="5">
        <f t="shared" si="51"/>
        <v>4349386.5079999994</v>
      </c>
      <c r="AR28" s="5">
        <f t="shared" si="51"/>
        <v>4379310.3849999988</v>
      </c>
      <c r="AS28" s="5">
        <f t="shared" si="7"/>
        <v>735.10853086217094</v>
      </c>
      <c r="AT28" s="5">
        <f t="shared" si="8"/>
        <v>735.18295217225614</v>
      </c>
      <c r="AU28" s="5">
        <f t="shared" si="9"/>
        <v>780.39397258116685</v>
      </c>
      <c r="AV28" s="5">
        <f t="shared" si="10"/>
        <v>762.42976678546188</v>
      </c>
      <c r="AW28" s="5">
        <f t="shared" si="11"/>
        <v>785.31740421418374</v>
      </c>
      <c r="AX28" s="5">
        <f t="shared" si="12"/>
        <v>791.33048802422991</v>
      </c>
      <c r="AY28" s="5">
        <f t="shared" si="13"/>
        <v>822.00920949642114</v>
      </c>
      <c r="AZ28" s="5">
        <f t="shared" si="14"/>
        <v>807.32347497094861</v>
      </c>
      <c r="BA28" s="5">
        <f t="shared" si="15"/>
        <v>828.91274807190382</v>
      </c>
      <c r="BB28" s="5">
        <f t="shared" si="16"/>
        <v>861.93098588677083</v>
      </c>
      <c r="BC28" s="5">
        <f t="shared" si="17"/>
        <v>916.27843145404324</v>
      </c>
      <c r="BD28" s="5">
        <f t="shared" si="18"/>
        <v>889.26283907756704</v>
      </c>
      <c r="BE28" s="5">
        <f t="shared" si="19"/>
        <v>1840.2869434085089</v>
      </c>
      <c r="BF28" s="5">
        <f t="shared" si="20"/>
        <v>1824.2285193151399</v>
      </c>
      <c r="BG28" s="5">
        <f t="shared" si="21"/>
        <v>1883.2301680980333</v>
      </c>
      <c r="BH28" s="5">
        <f t="shared" si="22"/>
        <v>1906.5093101622274</v>
      </c>
      <c r="BI28" s="5">
        <f t="shared" si="23"/>
        <v>1873.2061453075405</v>
      </c>
      <c r="BJ28" s="5">
        <f t="shared" si="24"/>
        <v>1877.024747060515</v>
      </c>
      <c r="BK28" s="5">
        <f t="shared" si="25"/>
        <v>1937.3271027000392</v>
      </c>
      <c r="BL28" s="5">
        <f t="shared" si="26"/>
        <v>1912.5517960222899</v>
      </c>
      <c r="BM28" s="5">
        <f t="shared" si="27"/>
        <v>1867.7097239982738</v>
      </c>
      <c r="BN28" s="5">
        <f t="shared" si="28"/>
        <v>1857.0597516200839</v>
      </c>
      <c r="BO28" s="5">
        <f t="shared" si="29"/>
        <v>1934.9256571365843</v>
      </c>
      <c r="BP28" s="5">
        <f t="shared" si="30"/>
        <v>1940.0178898920856</v>
      </c>
      <c r="BQ28" s="5">
        <f t="shared" si="31"/>
        <v>2575.3954742706801</v>
      </c>
      <c r="BR28" s="5">
        <f t="shared" si="32"/>
        <v>2559.4114714873958</v>
      </c>
      <c r="BS28" s="5">
        <f t="shared" si="33"/>
        <v>2663.6241406791996</v>
      </c>
      <c r="BT28" s="5">
        <f t="shared" si="34"/>
        <v>2668.939076947689</v>
      </c>
      <c r="BU28" s="5">
        <f t="shared" si="35"/>
        <v>2658.5235495217239</v>
      </c>
      <c r="BV28" s="5">
        <f t="shared" si="36"/>
        <v>2668.3552350847449</v>
      </c>
      <c r="BW28" s="5">
        <f t="shared" si="37"/>
        <v>2759.3363121964603</v>
      </c>
      <c r="BX28" s="5">
        <f t="shared" si="38"/>
        <v>2719.8752709932392</v>
      </c>
      <c r="BY28" s="5">
        <f t="shared" si="39"/>
        <v>2696.6224720701771</v>
      </c>
      <c r="BZ28" s="5">
        <f t="shared" si="40"/>
        <v>2718.9907375068547</v>
      </c>
      <c r="CA28" s="5">
        <f t="shared" si="41"/>
        <v>2851.2040885906276</v>
      </c>
      <c r="CB28" s="5">
        <f t="shared" si="42"/>
        <v>2829.2807289696525</v>
      </c>
    </row>
    <row r="29" spans="4:80" x14ac:dyDescent="0.3">
      <c r="D29" t="s">
        <v>293</v>
      </c>
      <c r="E29" t="s">
        <v>294</v>
      </c>
      <c r="F29" s="5">
        <f t="shared" ref="F29:AG33" si="52">SUMIFS(F$34:F$183,$C$34:$C$183,$D29)</f>
        <v>26896.029996445024</v>
      </c>
      <c r="G29" s="5">
        <f t="shared" si="52"/>
        <v>27473.874572519555</v>
      </c>
      <c r="H29" s="5">
        <f t="shared" si="52"/>
        <v>28991.551363086237</v>
      </c>
      <c r="I29" s="5">
        <f t="shared" si="52"/>
        <v>27669.86050868794</v>
      </c>
      <c r="J29" s="5">
        <f t="shared" si="52"/>
        <v>27493.386900009482</v>
      </c>
      <c r="K29" s="5">
        <f t="shared" si="52"/>
        <v>27710.449380789563</v>
      </c>
      <c r="L29" s="5">
        <f t="shared" si="52"/>
        <v>28912.487478654217</v>
      </c>
      <c r="M29" s="5">
        <f t="shared" si="52"/>
        <v>28133.922728219608</v>
      </c>
      <c r="N29" s="5">
        <f t="shared" si="52"/>
        <v>28990.559137559318</v>
      </c>
      <c r="O29" s="5">
        <f t="shared" si="52"/>
        <v>28258.90715770558</v>
      </c>
      <c r="P29" s="5">
        <f t="shared" si="52"/>
        <v>30252.184177676991</v>
      </c>
      <c r="Q29" s="5">
        <f t="shared" si="52"/>
        <v>28992.018877750746</v>
      </c>
      <c r="R29" s="5">
        <f t="shared" si="52"/>
        <v>61026.465296435759</v>
      </c>
      <c r="S29" s="5">
        <f t="shared" si="52"/>
        <v>59432.463075304535</v>
      </c>
      <c r="T29" s="5">
        <f t="shared" si="52"/>
        <v>63451.810740940484</v>
      </c>
      <c r="U29" s="5">
        <f t="shared" si="52"/>
        <v>64352.216794827975</v>
      </c>
      <c r="V29" s="5">
        <f t="shared" si="52"/>
        <v>62423.689967107814</v>
      </c>
      <c r="W29" s="5">
        <f t="shared" si="52"/>
        <v>62071.241305190735</v>
      </c>
      <c r="X29" s="5">
        <f t="shared" si="52"/>
        <v>64618.997538169999</v>
      </c>
      <c r="Y29" s="5">
        <f t="shared" si="52"/>
        <v>64660.119307152752</v>
      </c>
      <c r="Z29" s="5">
        <f t="shared" si="52"/>
        <v>62424.508206480408</v>
      </c>
      <c r="AA29" s="5">
        <f t="shared" si="52"/>
        <v>60952.427803909086</v>
      </c>
      <c r="AB29" s="5">
        <f t="shared" si="52"/>
        <v>65416.105473779135</v>
      </c>
      <c r="AC29" s="5">
        <f t="shared" si="52"/>
        <v>65457.155217405685</v>
      </c>
      <c r="AD29" s="5">
        <f t="shared" si="52"/>
        <v>87922.495292880791</v>
      </c>
      <c r="AE29" s="5">
        <f t="shared" si="52"/>
        <v>86906.337647824097</v>
      </c>
      <c r="AF29" s="5">
        <f t="shared" si="52"/>
        <v>92443.362104026732</v>
      </c>
      <c r="AG29" s="5">
        <f t="shared" si="52"/>
        <v>92022.077303515922</v>
      </c>
      <c r="AH29" s="5">
        <f t="shared" si="51"/>
        <v>89917.076867117314</v>
      </c>
      <c r="AI29" s="5">
        <f t="shared" si="51"/>
        <v>89781.690685980298</v>
      </c>
      <c r="AJ29" s="5">
        <f t="shared" si="51"/>
        <v>93531.485016824212</v>
      </c>
      <c r="AK29" s="5">
        <f t="shared" si="51"/>
        <v>92794.04203537236</v>
      </c>
      <c r="AL29" s="5">
        <f t="shared" si="51"/>
        <v>91415.067344039722</v>
      </c>
      <c r="AM29" s="5">
        <f t="shared" si="51"/>
        <v>89211.334961614673</v>
      </c>
      <c r="AN29" s="5">
        <f t="shared" si="51"/>
        <v>95668.289651456114</v>
      </c>
      <c r="AO29" s="5">
        <f t="shared" si="51"/>
        <v>94449.174095156428</v>
      </c>
      <c r="AP29" s="5">
        <f t="shared" si="51"/>
        <v>3074980</v>
      </c>
      <c r="AQ29" s="5">
        <f t="shared" si="51"/>
        <v>3086978.773</v>
      </c>
      <c r="AR29" s="5">
        <f t="shared" si="51"/>
        <v>3104943.4400000004</v>
      </c>
      <c r="AS29" s="5">
        <f t="shared" si="7"/>
        <v>874.67333109304855</v>
      </c>
      <c r="AT29" s="5">
        <f t="shared" si="8"/>
        <v>893.4651468471194</v>
      </c>
      <c r="AU29" s="5">
        <f t="shared" si="9"/>
        <v>942.82081064222325</v>
      </c>
      <c r="AV29" s="5">
        <f t="shared" si="10"/>
        <v>896.341132977656</v>
      </c>
      <c r="AW29" s="5">
        <f t="shared" si="11"/>
        <v>890.6244234809152</v>
      </c>
      <c r="AX29" s="5">
        <f t="shared" si="12"/>
        <v>897.65597428646663</v>
      </c>
      <c r="AY29" s="5">
        <f t="shared" si="13"/>
        <v>936.59495593344718</v>
      </c>
      <c r="AZ29" s="5">
        <f t="shared" si="14"/>
        <v>906.10097323446257</v>
      </c>
      <c r="BA29" s="5">
        <f t="shared" si="15"/>
        <v>939.12401961175772</v>
      </c>
      <c r="BB29" s="5">
        <f t="shared" si="16"/>
        <v>915.42278828962912</v>
      </c>
      <c r="BC29" s="5">
        <f t="shared" si="17"/>
        <v>979.99326857298718</v>
      </c>
      <c r="BD29" s="5">
        <f t="shared" si="18"/>
        <v>933.73742349879137</v>
      </c>
      <c r="BE29" s="5">
        <f t="shared" si="19"/>
        <v>1984.6134054997351</v>
      </c>
      <c r="BF29" s="5">
        <f t="shared" si="20"/>
        <v>1932.7755977373683</v>
      </c>
      <c r="BG29" s="5">
        <f t="shared" si="21"/>
        <v>2063.4869410838601</v>
      </c>
      <c r="BH29" s="5">
        <f t="shared" si="22"/>
        <v>2084.6342500855276</v>
      </c>
      <c r="BI29" s="5">
        <f t="shared" si="23"/>
        <v>2022.1612961219998</v>
      </c>
      <c r="BJ29" s="5">
        <f t="shared" si="24"/>
        <v>2010.7440273995928</v>
      </c>
      <c r="BK29" s="5">
        <f t="shared" si="25"/>
        <v>2093.2763808858881</v>
      </c>
      <c r="BL29" s="5">
        <f t="shared" si="26"/>
        <v>2082.4894416483394</v>
      </c>
      <c r="BM29" s="5">
        <f t="shared" si="27"/>
        <v>2022.1878022768124</v>
      </c>
      <c r="BN29" s="5">
        <f t="shared" si="28"/>
        <v>1974.5010343778313</v>
      </c>
      <c r="BO29" s="5">
        <f t="shared" si="29"/>
        <v>2119.0980011244519</v>
      </c>
      <c r="BP29" s="5">
        <f t="shared" si="30"/>
        <v>2108.1593427481457</v>
      </c>
      <c r="BQ29" s="5">
        <f t="shared" si="31"/>
        <v>2859.2867365927841</v>
      </c>
      <c r="BR29" s="5">
        <f t="shared" si="32"/>
        <v>2826.2407445844883</v>
      </c>
      <c r="BS29" s="5">
        <f t="shared" si="33"/>
        <v>3006.307751726084</v>
      </c>
      <c r="BT29" s="5">
        <f t="shared" si="34"/>
        <v>2980.9753830631839</v>
      </c>
      <c r="BU29" s="5">
        <f t="shared" si="35"/>
        <v>2912.7857196029158</v>
      </c>
      <c r="BV29" s="5">
        <f t="shared" si="36"/>
        <v>2908.4000016860596</v>
      </c>
      <c r="BW29" s="5">
        <f t="shared" si="37"/>
        <v>3029.8713368193353</v>
      </c>
      <c r="BX29" s="5">
        <f t="shared" si="38"/>
        <v>2988.5904148828022</v>
      </c>
      <c r="BY29" s="5">
        <f t="shared" si="39"/>
        <v>2961.3118218885697</v>
      </c>
      <c r="BZ29" s="5">
        <f t="shared" si="40"/>
        <v>2889.9238226674606</v>
      </c>
      <c r="CA29" s="5">
        <f t="shared" si="41"/>
        <v>3099.0912696974387</v>
      </c>
      <c r="CB29" s="5">
        <f t="shared" si="42"/>
        <v>3041.8967662469372</v>
      </c>
    </row>
    <row r="30" spans="4:80" x14ac:dyDescent="0.3">
      <c r="D30" t="s">
        <v>299</v>
      </c>
      <c r="E30" t="s">
        <v>300</v>
      </c>
      <c r="F30" s="5">
        <f t="shared" si="52"/>
        <v>18377.567779447709</v>
      </c>
      <c r="G30" s="5">
        <f t="shared" si="52"/>
        <v>18678.67600666943</v>
      </c>
      <c r="H30" s="5">
        <f t="shared" si="52"/>
        <v>20091.287844101822</v>
      </c>
      <c r="I30" s="5">
        <f t="shared" si="52"/>
        <v>19496.656829892712</v>
      </c>
      <c r="J30" s="5">
        <f t="shared" si="52"/>
        <v>18164.826938965736</v>
      </c>
      <c r="K30" s="5">
        <f t="shared" si="52"/>
        <v>18613.206016200373</v>
      </c>
      <c r="L30" s="5">
        <f t="shared" si="52"/>
        <v>19248.044984000015</v>
      </c>
      <c r="M30" s="5">
        <f t="shared" si="52"/>
        <v>18110.97250729247</v>
      </c>
      <c r="N30" s="5">
        <f t="shared" si="52"/>
        <v>20254.534410630094</v>
      </c>
      <c r="O30" s="5">
        <f t="shared" si="52"/>
        <v>21189.621518317297</v>
      </c>
      <c r="P30" s="5">
        <f t="shared" si="52"/>
        <v>23022.017402090598</v>
      </c>
      <c r="Q30" s="5">
        <f t="shared" si="52"/>
        <v>22410.987866448202</v>
      </c>
      <c r="R30" s="5">
        <f t="shared" si="52"/>
        <v>40952.083700208706</v>
      </c>
      <c r="S30" s="5">
        <f t="shared" si="52"/>
        <v>41219.445554500773</v>
      </c>
      <c r="T30" s="5">
        <f t="shared" si="52"/>
        <v>43773.217073580774</v>
      </c>
      <c r="U30" s="5">
        <f t="shared" si="52"/>
        <v>45142.551834847764</v>
      </c>
      <c r="V30" s="5">
        <f t="shared" si="52"/>
        <v>42109.824989766988</v>
      </c>
      <c r="W30" s="5">
        <f t="shared" si="52"/>
        <v>42820.859536888893</v>
      </c>
      <c r="X30" s="5">
        <f t="shared" si="52"/>
        <v>44847.612893597434</v>
      </c>
      <c r="Y30" s="5">
        <f t="shared" si="52"/>
        <v>43171.724164955725</v>
      </c>
      <c r="Z30" s="5">
        <f t="shared" si="52"/>
        <v>44001.495532271379</v>
      </c>
      <c r="AA30" s="5">
        <f t="shared" si="52"/>
        <v>43662.555727164268</v>
      </c>
      <c r="AB30" s="5">
        <f t="shared" si="52"/>
        <v>46277.977299304301</v>
      </c>
      <c r="AC30" s="5">
        <f t="shared" si="52"/>
        <v>45723.59525472414</v>
      </c>
      <c r="AD30" s="5">
        <f t="shared" si="51"/>
        <v>59329.651479656422</v>
      </c>
      <c r="AE30" s="5">
        <f t="shared" si="51"/>
        <v>59898.121561170206</v>
      </c>
      <c r="AF30" s="5">
        <f t="shared" si="51"/>
        <v>63864.5049176826</v>
      </c>
      <c r="AG30" s="5">
        <f t="shared" si="51"/>
        <v>64639.208664740465</v>
      </c>
      <c r="AH30" s="5">
        <f t="shared" si="51"/>
        <v>60274.651928732732</v>
      </c>
      <c r="AI30" s="5">
        <f t="shared" si="51"/>
        <v>61434.065553089269</v>
      </c>
      <c r="AJ30" s="5">
        <f t="shared" si="51"/>
        <v>64095.657877597449</v>
      </c>
      <c r="AK30" s="5">
        <f t="shared" si="51"/>
        <v>61282.696672248203</v>
      </c>
      <c r="AL30" s="5">
        <f t="shared" si="51"/>
        <v>64256.02994290147</v>
      </c>
      <c r="AM30" s="5">
        <f t="shared" si="51"/>
        <v>64852.177245481565</v>
      </c>
      <c r="AN30" s="5">
        <f t="shared" si="51"/>
        <v>69299.994701394913</v>
      </c>
      <c r="AO30" s="5">
        <f t="shared" si="51"/>
        <v>68134.583121172342</v>
      </c>
      <c r="AP30" s="5">
        <f t="shared" si="51"/>
        <v>2484336</v>
      </c>
      <c r="AQ30" s="5">
        <f t="shared" si="51"/>
        <v>2505452.8650000002</v>
      </c>
      <c r="AR30" s="5">
        <f t="shared" si="51"/>
        <v>2526920.3969999999</v>
      </c>
      <c r="AS30" s="5">
        <f t="shared" si="7"/>
        <v>739.73761115435707</v>
      </c>
      <c r="AT30" s="5">
        <f t="shared" si="8"/>
        <v>751.85788100600848</v>
      </c>
      <c r="AU30" s="5">
        <f t="shared" si="9"/>
        <v>808.71862115679301</v>
      </c>
      <c r="AV30" s="5">
        <f t="shared" si="10"/>
        <v>778.1689730528102</v>
      </c>
      <c r="AW30" s="5">
        <f t="shared" si="11"/>
        <v>725.01172114310498</v>
      </c>
      <c r="AX30" s="5">
        <f t="shared" si="12"/>
        <v>742.90785016226482</v>
      </c>
      <c r="AY30" s="5">
        <f t="shared" si="13"/>
        <v>768.24614235957745</v>
      </c>
      <c r="AZ30" s="5">
        <f t="shared" si="14"/>
        <v>716.72113331286994</v>
      </c>
      <c r="BA30" s="5">
        <f t="shared" si="15"/>
        <v>808.41809852328208</v>
      </c>
      <c r="BB30" s="5">
        <f t="shared" si="16"/>
        <v>845.74017792656798</v>
      </c>
      <c r="BC30" s="5">
        <f t="shared" si="17"/>
        <v>918.8764922979542</v>
      </c>
      <c r="BD30" s="5">
        <f t="shared" si="18"/>
        <v>886.88934930656637</v>
      </c>
      <c r="BE30" s="5">
        <f t="shared" si="19"/>
        <v>1648.4116359545851</v>
      </c>
      <c r="BF30" s="5">
        <f t="shared" si="20"/>
        <v>1659.1735399117017</v>
      </c>
      <c r="BG30" s="5">
        <f t="shared" si="21"/>
        <v>1761.9684726051862</v>
      </c>
      <c r="BH30" s="5">
        <f t="shared" si="22"/>
        <v>1801.7721452863077</v>
      </c>
      <c r="BI30" s="5">
        <f t="shared" si="23"/>
        <v>1680.7270884246702</v>
      </c>
      <c r="BJ30" s="5">
        <f t="shared" si="24"/>
        <v>1709.1065705157016</v>
      </c>
      <c r="BK30" s="5">
        <f t="shared" si="25"/>
        <v>1790.0002638284489</v>
      </c>
      <c r="BL30" s="5">
        <f t="shared" si="26"/>
        <v>1708.4718701946404</v>
      </c>
      <c r="BM30" s="5">
        <f t="shared" si="27"/>
        <v>1756.2292289330844</v>
      </c>
      <c r="BN30" s="5">
        <f t="shared" si="28"/>
        <v>1742.701143458321</v>
      </c>
      <c r="BO30" s="5">
        <f t="shared" si="29"/>
        <v>1847.0903183127455</v>
      </c>
      <c r="BP30" s="5">
        <f t="shared" si="30"/>
        <v>1809.4592654761866</v>
      </c>
      <c r="BQ30" s="5">
        <f t="shared" si="31"/>
        <v>2388.1492471089427</v>
      </c>
      <c r="BR30" s="5">
        <f t="shared" si="32"/>
        <v>2411.0314209177104</v>
      </c>
      <c r="BS30" s="5">
        <f t="shared" si="33"/>
        <v>2570.6870937619792</v>
      </c>
      <c r="BT30" s="5">
        <f t="shared" si="34"/>
        <v>2579.9411183391176</v>
      </c>
      <c r="BU30" s="5">
        <f t="shared" si="35"/>
        <v>2405.7388095677757</v>
      </c>
      <c r="BV30" s="5">
        <f t="shared" si="36"/>
        <v>2452.0144206779664</v>
      </c>
      <c r="BW30" s="5">
        <f t="shared" si="37"/>
        <v>2558.2464061880264</v>
      </c>
      <c r="BX30" s="5">
        <f t="shared" si="38"/>
        <v>2425.1930035075102</v>
      </c>
      <c r="BY30" s="5">
        <f t="shared" si="39"/>
        <v>2564.6473274563664</v>
      </c>
      <c r="BZ30" s="5">
        <f t="shared" si="40"/>
        <v>2588.4413213848893</v>
      </c>
      <c r="CA30" s="5">
        <f t="shared" si="41"/>
        <v>2765.9668106107001</v>
      </c>
      <c r="CB30" s="5">
        <f t="shared" si="42"/>
        <v>2696.348614782753</v>
      </c>
    </row>
    <row r="31" spans="4:80" x14ac:dyDescent="0.3">
      <c r="D31" t="s">
        <v>304</v>
      </c>
      <c r="E31" t="s">
        <v>305</v>
      </c>
      <c r="F31" s="5">
        <f t="shared" si="52"/>
        <v>33751.183212653996</v>
      </c>
      <c r="G31" s="5">
        <f t="shared" si="52"/>
        <v>33301.155875471726</v>
      </c>
      <c r="H31" s="5">
        <f t="shared" si="52"/>
        <v>34385.712597057965</v>
      </c>
      <c r="I31" s="5">
        <f t="shared" si="52"/>
        <v>34072.184465064129</v>
      </c>
      <c r="J31" s="5">
        <f t="shared" si="52"/>
        <v>35023.144793542589</v>
      </c>
      <c r="K31" s="5">
        <f t="shared" si="52"/>
        <v>35091.437860052116</v>
      </c>
      <c r="L31" s="5">
        <f t="shared" si="52"/>
        <v>36151.334989692768</v>
      </c>
      <c r="M31" s="5">
        <f t="shared" si="52"/>
        <v>34859.713983474699</v>
      </c>
      <c r="N31" s="5">
        <f t="shared" si="52"/>
        <v>37884.843140778481</v>
      </c>
      <c r="O31" s="5">
        <f t="shared" si="52"/>
        <v>36718.919383212698</v>
      </c>
      <c r="P31" s="5">
        <f t="shared" si="52"/>
        <v>39385.269153200308</v>
      </c>
      <c r="Q31" s="5">
        <f t="shared" si="52"/>
        <v>40045.898499782052</v>
      </c>
      <c r="R31" s="5">
        <f t="shared" si="52"/>
        <v>66182.475343743514</v>
      </c>
      <c r="S31" s="5">
        <f t="shared" si="52"/>
        <v>65020.549186910663</v>
      </c>
      <c r="T31" s="5">
        <f t="shared" si="52"/>
        <v>67365.870031548286</v>
      </c>
      <c r="U31" s="5">
        <f t="shared" si="52"/>
        <v>67487.09587006949</v>
      </c>
      <c r="V31" s="5">
        <f t="shared" si="52"/>
        <v>64830.371730550898</v>
      </c>
      <c r="W31" s="5">
        <f t="shared" si="52"/>
        <v>64961.377390366557</v>
      </c>
      <c r="X31" s="5">
        <f t="shared" si="52"/>
        <v>66743.414117178501</v>
      </c>
      <c r="Y31" s="5">
        <f t="shared" si="52"/>
        <v>64772.192861822652</v>
      </c>
      <c r="Z31" s="5">
        <f t="shared" si="52"/>
        <v>66861.222738729601</v>
      </c>
      <c r="AA31" s="5">
        <f t="shared" si="52"/>
        <v>66654.521297709405</v>
      </c>
      <c r="AB31" s="5">
        <f t="shared" si="52"/>
        <v>70692.922495382751</v>
      </c>
      <c r="AC31" s="5">
        <f t="shared" si="52"/>
        <v>70517.058925942751</v>
      </c>
      <c r="AD31" s="5">
        <f t="shared" si="51"/>
        <v>99933.658556397524</v>
      </c>
      <c r="AE31" s="5">
        <f t="shared" si="51"/>
        <v>98321.705062382403</v>
      </c>
      <c r="AF31" s="5">
        <f t="shared" si="51"/>
        <v>101751.58262860627</v>
      </c>
      <c r="AG31" s="5">
        <f t="shared" si="51"/>
        <v>101559.28033513362</v>
      </c>
      <c r="AH31" s="5">
        <f t="shared" si="51"/>
        <v>99853.516524093473</v>
      </c>
      <c r="AI31" s="5">
        <f t="shared" si="51"/>
        <v>100052.81525041866</v>
      </c>
      <c r="AJ31" s="5">
        <f t="shared" si="51"/>
        <v>102894.74910687128</v>
      </c>
      <c r="AK31" s="5">
        <f t="shared" si="51"/>
        <v>99631.906845297359</v>
      </c>
      <c r="AL31" s="5">
        <f t="shared" si="51"/>
        <v>104746.06587950807</v>
      </c>
      <c r="AM31" s="5">
        <f t="shared" si="51"/>
        <v>103373.4406809221</v>
      </c>
      <c r="AN31" s="5">
        <f t="shared" si="51"/>
        <v>110078.19164858306</v>
      </c>
      <c r="AO31" s="5">
        <f t="shared" si="51"/>
        <v>110562.95742572477</v>
      </c>
      <c r="AP31" s="5">
        <f t="shared" si="51"/>
        <v>4102964</v>
      </c>
      <c r="AQ31" s="5">
        <f t="shared" si="51"/>
        <v>4128600.5019999994</v>
      </c>
      <c r="AR31" s="5">
        <f t="shared" si="51"/>
        <v>4151606.5009999997</v>
      </c>
      <c r="AS31" s="5">
        <f t="shared" si="7"/>
        <v>822.60490739509282</v>
      </c>
      <c r="AT31" s="5">
        <f t="shared" si="8"/>
        <v>811.63656019091877</v>
      </c>
      <c r="AU31" s="5">
        <f t="shared" si="9"/>
        <v>838.07005367480588</v>
      </c>
      <c r="AV31" s="5">
        <f t="shared" si="10"/>
        <v>825.27201284209252</v>
      </c>
      <c r="AW31" s="5">
        <f t="shared" si="11"/>
        <v>848.30549181439289</v>
      </c>
      <c r="AX31" s="5">
        <f t="shared" si="12"/>
        <v>849.9596374861876</v>
      </c>
      <c r="AY31" s="5">
        <f t="shared" si="13"/>
        <v>875.63170551813221</v>
      </c>
      <c r="AZ31" s="5">
        <f t="shared" si="14"/>
        <v>839.66806524361152</v>
      </c>
      <c r="BA31" s="5">
        <f t="shared" si="15"/>
        <v>917.61949654431567</v>
      </c>
      <c r="BB31" s="5">
        <f t="shared" si="16"/>
        <v>889.37932758146769</v>
      </c>
      <c r="BC31" s="5">
        <f t="shared" si="17"/>
        <v>953.96173919276225</v>
      </c>
      <c r="BD31" s="5">
        <f t="shared" si="18"/>
        <v>964.58800924741251</v>
      </c>
      <c r="BE31" s="5">
        <f t="shared" si="19"/>
        <v>1613.0406053707395</v>
      </c>
      <c r="BF31" s="5">
        <f t="shared" si="20"/>
        <v>1584.7214157109511</v>
      </c>
      <c r="BG31" s="5">
        <f t="shared" si="21"/>
        <v>1641.8830394697172</v>
      </c>
      <c r="BH31" s="5">
        <f t="shared" si="22"/>
        <v>1634.6240290717647</v>
      </c>
      <c r="BI31" s="5">
        <f t="shared" si="23"/>
        <v>1570.2747625774259</v>
      </c>
      <c r="BJ31" s="5">
        <f t="shared" si="24"/>
        <v>1573.4478877018403</v>
      </c>
      <c r="BK31" s="5">
        <f t="shared" si="25"/>
        <v>1616.611103080724</v>
      </c>
      <c r="BL31" s="5">
        <f t="shared" si="26"/>
        <v>1560.1717755818365</v>
      </c>
      <c r="BM31" s="5">
        <f t="shared" si="27"/>
        <v>1619.4645790102561</v>
      </c>
      <c r="BN31" s="5">
        <f t="shared" si="28"/>
        <v>1614.4580049685178</v>
      </c>
      <c r="BO31" s="5">
        <f t="shared" si="29"/>
        <v>1712.2732621172063</v>
      </c>
      <c r="BP31" s="5">
        <f t="shared" si="30"/>
        <v>1698.5487162368897</v>
      </c>
      <c r="BQ31" s="5">
        <f t="shared" si="31"/>
        <v>2435.6455127658328</v>
      </c>
      <c r="BR31" s="5">
        <f t="shared" si="32"/>
        <v>2396.3579759018703</v>
      </c>
      <c r="BS31" s="5">
        <f t="shared" si="33"/>
        <v>2479.9530931445233</v>
      </c>
      <c r="BT31" s="5">
        <f t="shared" si="34"/>
        <v>2459.8960419138571</v>
      </c>
      <c r="BU31" s="5">
        <f t="shared" si="35"/>
        <v>2418.5802543918185</v>
      </c>
      <c r="BV31" s="5">
        <f t="shared" si="36"/>
        <v>2423.4075251880276</v>
      </c>
      <c r="BW31" s="5">
        <f t="shared" si="37"/>
        <v>2492.2428085988568</v>
      </c>
      <c r="BX31" s="5">
        <f t="shared" si="38"/>
        <v>2399.8398408254484</v>
      </c>
      <c r="BY31" s="5">
        <f t="shared" si="39"/>
        <v>2537.084075554571</v>
      </c>
      <c r="BZ31" s="5">
        <f t="shared" si="40"/>
        <v>2503.8373325499856</v>
      </c>
      <c r="CA31" s="5">
        <f t="shared" si="41"/>
        <v>2666.2350013099685</v>
      </c>
      <c r="CB31" s="5">
        <f t="shared" si="42"/>
        <v>2663.1367254843012</v>
      </c>
    </row>
    <row r="32" spans="4:80" x14ac:dyDescent="0.3">
      <c r="D32" t="s">
        <v>310</v>
      </c>
      <c r="E32" t="s">
        <v>311</v>
      </c>
      <c r="F32" s="5">
        <f t="shared" si="52"/>
        <v>38077.115198582826</v>
      </c>
      <c r="G32" s="5">
        <f t="shared" si="52"/>
        <v>39411.634845364562</v>
      </c>
      <c r="H32" s="5">
        <f t="shared" si="52"/>
        <v>41508.080222100711</v>
      </c>
      <c r="I32" s="5">
        <f t="shared" si="52"/>
        <v>40561.679016519229</v>
      </c>
      <c r="J32" s="5">
        <f t="shared" si="52"/>
        <v>39572.930516991983</v>
      </c>
      <c r="K32" s="5">
        <f t="shared" si="52"/>
        <v>39422.336897939451</v>
      </c>
      <c r="L32" s="5">
        <f t="shared" si="52"/>
        <v>40730.894437725961</v>
      </c>
      <c r="M32" s="5">
        <f t="shared" si="52"/>
        <v>39947.964794069718</v>
      </c>
      <c r="N32" s="5">
        <f t="shared" si="52"/>
        <v>42308.866139353602</v>
      </c>
      <c r="O32" s="5">
        <f t="shared" si="52"/>
        <v>42784.006324814414</v>
      </c>
      <c r="P32" s="5">
        <f t="shared" si="52"/>
        <v>45021.57107826836</v>
      </c>
      <c r="Q32" s="5">
        <f t="shared" si="52"/>
        <v>45874.218420108344</v>
      </c>
      <c r="R32" s="5">
        <f t="shared" si="52"/>
        <v>81412.318564157846</v>
      </c>
      <c r="S32" s="5">
        <f t="shared" si="52"/>
        <v>79149.40722295751</v>
      </c>
      <c r="T32" s="5">
        <f t="shared" si="52"/>
        <v>82160.272015585448</v>
      </c>
      <c r="U32" s="5">
        <f t="shared" si="52"/>
        <v>82623.001613993707</v>
      </c>
      <c r="V32" s="5">
        <f t="shared" si="52"/>
        <v>81411.54048517406</v>
      </c>
      <c r="W32" s="5">
        <f t="shared" si="52"/>
        <v>81060.298597282366</v>
      </c>
      <c r="X32" s="5">
        <f t="shared" si="52"/>
        <v>83600.598252910233</v>
      </c>
      <c r="Y32" s="5">
        <f t="shared" si="52"/>
        <v>83079.690072652447</v>
      </c>
      <c r="Z32" s="5">
        <f t="shared" si="52"/>
        <v>80764.703371698808</v>
      </c>
      <c r="AA32" s="5">
        <f t="shared" si="52"/>
        <v>79620.803619033628</v>
      </c>
      <c r="AB32" s="5">
        <f t="shared" si="52"/>
        <v>82679.069231099682</v>
      </c>
      <c r="AC32" s="5">
        <f t="shared" si="52"/>
        <v>82799.390988765328</v>
      </c>
      <c r="AD32" s="5">
        <f t="shared" si="51"/>
        <v>119489.43376274066</v>
      </c>
      <c r="AE32" s="5">
        <f t="shared" si="51"/>
        <v>118561.04206832207</v>
      </c>
      <c r="AF32" s="5">
        <f t="shared" si="51"/>
        <v>123668.35223768615</v>
      </c>
      <c r="AG32" s="5">
        <f t="shared" si="51"/>
        <v>123184.68063051294</v>
      </c>
      <c r="AH32" s="5">
        <f t="shared" si="51"/>
        <v>120984.47100216607</v>
      </c>
      <c r="AI32" s="5">
        <f t="shared" si="51"/>
        <v>120482.63549522181</v>
      </c>
      <c r="AJ32" s="5">
        <f t="shared" si="51"/>
        <v>124331.49269063621</v>
      </c>
      <c r="AK32" s="5">
        <f t="shared" si="51"/>
        <v>123027.65486672218</v>
      </c>
      <c r="AL32" s="5">
        <f t="shared" si="51"/>
        <v>123073.5695110524</v>
      </c>
      <c r="AM32" s="5">
        <f t="shared" si="51"/>
        <v>122404.80994384807</v>
      </c>
      <c r="AN32" s="5">
        <f t="shared" si="51"/>
        <v>127700.64030936803</v>
      </c>
      <c r="AO32" s="5">
        <f t="shared" si="51"/>
        <v>128673.60940887369</v>
      </c>
      <c r="AP32" s="5">
        <f t="shared" si="51"/>
        <v>4710340</v>
      </c>
      <c r="AQ32" s="5">
        <f t="shared" si="51"/>
        <v>4752126.1969999997</v>
      </c>
      <c r="AR32" s="5">
        <f t="shared" si="51"/>
        <v>4787902.4179999996</v>
      </c>
      <c r="AS32" s="5">
        <f t="shared" si="7"/>
        <v>808.3729666772</v>
      </c>
      <c r="AT32" s="5">
        <f t="shared" si="8"/>
        <v>836.70467196347954</v>
      </c>
      <c r="AU32" s="5">
        <f t="shared" si="9"/>
        <v>881.21197667473496</v>
      </c>
      <c r="AV32" s="5">
        <f t="shared" si="10"/>
        <v>853.54801903463067</v>
      </c>
      <c r="AW32" s="5">
        <f t="shared" si="11"/>
        <v>832.74157453929217</v>
      </c>
      <c r="AX32" s="5">
        <f t="shared" si="12"/>
        <v>829.57260105648356</v>
      </c>
      <c r="AY32" s="5">
        <f t="shared" si="13"/>
        <v>857.10885505185502</v>
      </c>
      <c r="AZ32" s="5">
        <f t="shared" si="14"/>
        <v>834.35210884596017</v>
      </c>
      <c r="BA32" s="5">
        <f t="shared" si="15"/>
        <v>890.31444842653877</v>
      </c>
      <c r="BB32" s="5">
        <f t="shared" si="16"/>
        <v>900.31292417747261</v>
      </c>
      <c r="BC32" s="5">
        <f t="shared" si="17"/>
        <v>947.39847411228936</v>
      </c>
      <c r="BD32" s="5">
        <f t="shared" si="18"/>
        <v>958.12768129202811</v>
      </c>
      <c r="BE32" s="5">
        <f t="shared" si="19"/>
        <v>1728.3745666800667</v>
      </c>
      <c r="BF32" s="5">
        <f t="shared" si="20"/>
        <v>1680.333207856705</v>
      </c>
      <c r="BG32" s="5">
        <f t="shared" si="21"/>
        <v>1744.2535361690548</v>
      </c>
      <c r="BH32" s="5">
        <f t="shared" si="22"/>
        <v>1738.653356178826</v>
      </c>
      <c r="BI32" s="5">
        <f t="shared" si="23"/>
        <v>1713.160322564011</v>
      </c>
      <c r="BJ32" s="5">
        <f t="shared" si="24"/>
        <v>1705.7690649809647</v>
      </c>
      <c r="BK32" s="5">
        <f t="shared" si="25"/>
        <v>1759.2251297048253</v>
      </c>
      <c r="BL32" s="5">
        <f t="shared" si="26"/>
        <v>1735.2001527916782</v>
      </c>
      <c r="BM32" s="5">
        <f t="shared" si="27"/>
        <v>1699.5487919215041</v>
      </c>
      <c r="BN32" s="5">
        <f t="shared" si="28"/>
        <v>1675.4774666821338</v>
      </c>
      <c r="BO32" s="5">
        <f t="shared" si="29"/>
        <v>1739.8331989435526</v>
      </c>
      <c r="BP32" s="5">
        <f t="shared" si="30"/>
        <v>1729.3458337305099</v>
      </c>
      <c r="BQ32" s="5">
        <f t="shared" si="31"/>
        <v>2536.7475333572661</v>
      </c>
      <c r="BR32" s="5">
        <f t="shared" si="32"/>
        <v>2517.0378798201846</v>
      </c>
      <c r="BS32" s="5">
        <f t="shared" si="33"/>
        <v>2625.4655128437894</v>
      </c>
      <c r="BT32" s="5">
        <f t="shared" si="34"/>
        <v>2592.2013752134571</v>
      </c>
      <c r="BU32" s="5">
        <f t="shared" si="35"/>
        <v>2545.9018971033038</v>
      </c>
      <c r="BV32" s="5">
        <f t="shared" si="36"/>
        <v>2535.3416660374482</v>
      </c>
      <c r="BW32" s="5">
        <f t="shared" si="37"/>
        <v>2616.3339847566808</v>
      </c>
      <c r="BX32" s="5">
        <f t="shared" si="38"/>
        <v>2569.5522616376384</v>
      </c>
      <c r="BY32" s="5">
        <f t="shared" si="39"/>
        <v>2589.8632403480424</v>
      </c>
      <c r="BZ32" s="5">
        <f t="shared" si="40"/>
        <v>2575.7903908596068</v>
      </c>
      <c r="CA32" s="5">
        <f t="shared" si="41"/>
        <v>2687.2316730558414</v>
      </c>
      <c r="CB32" s="5">
        <f t="shared" si="42"/>
        <v>2687.4735150225383</v>
      </c>
    </row>
    <row r="33" spans="1:80" x14ac:dyDescent="0.3">
      <c r="D33" t="s">
        <v>314</v>
      </c>
      <c r="E33" t="s">
        <v>315</v>
      </c>
      <c r="F33" s="5">
        <f t="shared" si="52"/>
        <v>61053.411431080945</v>
      </c>
      <c r="G33" s="5">
        <f t="shared" si="52"/>
        <v>62457.011418329435</v>
      </c>
      <c r="H33" s="5">
        <f t="shared" si="52"/>
        <v>64771.821337571564</v>
      </c>
      <c r="I33" s="5">
        <f t="shared" si="52"/>
        <v>63018.622979471074</v>
      </c>
      <c r="J33" s="5">
        <f t="shared" si="52"/>
        <v>63600.560797153972</v>
      </c>
      <c r="K33" s="5">
        <f t="shared" si="52"/>
        <v>63655.380427877382</v>
      </c>
      <c r="L33" s="5">
        <f t="shared" si="52"/>
        <v>64027.120468492692</v>
      </c>
      <c r="M33" s="5">
        <f t="shared" si="52"/>
        <v>62248.262314896412</v>
      </c>
      <c r="N33" s="5">
        <f t="shared" si="52"/>
        <v>68480.28607353261</v>
      </c>
      <c r="O33" s="5">
        <f t="shared" si="52"/>
        <v>70460.757729925012</v>
      </c>
      <c r="P33" s="5">
        <f t="shared" si="52"/>
        <v>74856.252962289305</v>
      </c>
      <c r="Q33" s="5">
        <f t="shared" ref="Q33:AR33" si="53">SUMIFS(Q$34:Q$183,$C$34:$C$183,$D33)</f>
        <v>74172.647300882207</v>
      </c>
      <c r="R33" s="5">
        <f t="shared" si="53"/>
        <v>134564.82311745512</v>
      </c>
      <c r="S33" s="5">
        <f t="shared" si="53"/>
        <v>133404.13924029609</v>
      </c>
      <c r="T33" s="5">
        <f t="shared" si="53"/>
        <v>139227.82512568575</v>
      </c>
      <c r="U33" s="5">
        <f t="shared" si="53"/>
        <v>138813.95979718849</v>
      </c>
      <c r="V33" s="5">
        <f t="shared" si="53"/>
        <v>141825.91047872906</v>
      </c>
      <c r="W33" s="5">
        <f t="shared" si="53"/>
        <v>141682.09711877652</v>
      </c>
      <c r="X33" s="5">
        <f t="shared" si="53"/>
        <v>144390.43145413566</v>
      </c>
      <c r="Y33" s="5">
        <f t="shared" si="53"/>
        <v>141275.26199684927</v>
      </c>
      <c r="Z33" s="5">
        <f t="shared" si="53"/>
        <v>135398.57430704613</v>
      </c>
      <c r="AA33" s="5">
        <f t="shared" si="53"/>
        <v>134778.51072658575</v>
      </c>
      <c r="AB33" s="5">
        <f t="shared" si="53"/>
        <v>141259.43812028668</v>
      </c>
      <c r="AC33" s="5">
        <f t="shared" si="53"/>
        <v>137114.99329358895</v>
      </c>
      <c r="AD33" s="5">
        <f t="shared" si="53"/>
        <v>195618.23454853601</v>
      </c>
      <c r="AE33" s="5">
        <f t="shared" si="53"/>
        <v>195861.15065862553</v>
      </c>
      <c r="AF33" s="5">
        <f t="shared" si="53"/>
        <v>203999.64646325729</v>
      </c>
      <c r="AG33" s="5">
        <f t="shared" si="53"/>
        <v>201832.58277665958</v>
      </c>
      <c r="AH33" s="5">
        <f t="shared" si="53"/>
        <v>205426.471275883</v>
      </c>
      <c r="AI33" s="5">
        <f t="shared" si="53"/>
        <v>205337.47754665386</v>
      </c>
      <c r="AJ33" s="5">
        <f t="shared" si="53"/>
        <v>208417.55192262834</v>
      </c>
      <c r="AK33" s="5">
        <f t="shared" si="53"/>
        <v>203523.52431174574</v>
      </c>
      <c r="AL33" s="5">
        <f t="shared" si="53"/>
        <v>203878.8603805787</v>
      </c>
      <c r="AM33" s="5">
        <f t="shared" si="53"/>
        <v>205239.2684565107</v>
      </c>
      <c r="AN33" s="5">
        <f t="shared" si="53"/>
        <v>216115.69108257603</v>
      </c>
      <c r="AO33" s="5">
        <f t="shared" si="53"/>
        <v>211287.64059447113</v>
      </c>
      <c r="AP33" s="5">
        <f t="shared" si="53"/>
        <v>8825001</v>
      </c>
      <c r="AQ33" s="5">
        <f t="shared" si="53"/>
        <v>8965587.629999999</v>
      </c>
      <c r="AR33" s="5">
        <f t="shared" si="53"/>
        <v>9056770.8380000032</v>
      </c>
      <c r="AS33" s="5">
        <f t="shared" si="7"/>
        <v>691.82328059884583</v>
      </c>
      <c r="AT33" s="5">
        <f t="shared" si="8"/>
        <v>707.72809451613011</v>
      </c>
      <c r="AU33" s="5">
        <f t="shared" si="9"/>
        <v>733.9582322718328</v>
      </c>
      <c r="AV33" s="5">
        <f t="shared" si="10"/>
        <v>702.89450708844481</v>
      </c>
      <c r="AW33" s="5">
        <f t="shared" si="11"/>
        <v>709.38530101851211</v>
      </c>
      <c r="AX33" s="5">
        <f t="shared" si="12"/>
        <v>709.99674594533394</v>
      </c>
      <c r="AY33" s="5">
        <f t="shared" si="13"/>
        <v>714.1430446148313</v>
      </c>
      <c r="AZ33" s="5">
        <f t="shared" si="14"/>
        <v>687.31188442703967</v>
      </c>
      <c r="BA33" s="5">
        <f t="shared" si="15"/>
        <v>763.81257871362322</v>
      </c>
      <c r="BB33" s="5">
        <f t="shared" si="16"/>
        <v>785.90228145397123</v>
      </c>
      <c r="BC33" s="5">
        <f t="shared" si="17"/>
        <v>834.92857413841728</v>
      </c>
      <c r="BD33" s="5">
        <f t="shared" si="18"/>
        <v>818.97453990634131</v>
      </c>
      <c r="BE33" s="5">
        <f t="shared" si="19"/>
        <v>1524.8136869044561</v>
      </c>
      <c r="BF33" s="5">
        <f t="shared" si="20"/>
        <v>1511.6614631578636</v>
      </c>
      <c r="BG33" s="5">
        <f t="shared" si="21"/>
        <v>1577.6522305854214</v>
      </c>
      <c r="BH33" s="5">
        <f t="shared" si="22"/>
        <v>1548.297395841621</v>
      </c>
      <c r="BI33" s="5">
        <f t="shared" si="23"/>
        <v>1581.8919666142292</v>
      </c>
      <c r="BJ33" s="5">
        <f t="shared" si="24"/>
        <v>1580.2879071159837</v>
      </c>
      <c r="BK33" s="5">
        <f t="shared" si="25"/>
        <v>1610.4960144607462</v>
      </c>
      <c r="BL33" s="5">
        <f t="shared" si="26"/>
        <v>1559.8855764804459</v>
      </c>
      <c r="BM33" s="5">
        <f t="shared" si="27"/>
        <v>1510.2030106089783</v>
      </c>
      <c r="BN33" s="5">
        <f t="shared" si="28"/>
        <v>1503.2869711250123</v>
      </c>
      <c r="BO33" s="5">
        <f t="shared" si="29"/>
        <v>1575.5736706829409</v>
      </c>
      <c r="BP33" s="5">
        <f t="shared" si="30"/>
        <v>1513.9501235726077</v>
      </c>
      <c r="BQ33" s="5">
        <f t="shared" si="31"/>
        <v>2216.6369675033015</v>
      </c>
      <c r="BR33" s="5">
        <f t="shared" si="32"/>
        <v>2219.3895576739937</v>
      </c>
      <c r="BS33" s="5">
        <f t="shared" si="33"/>
        <v>2311.6104628572539</v>
      </c>
      <c r="BT33" s="5">
        <f t="shared" si="34"/>
        <v>2251.1919029300661</v>
      </c>
      <c r="BU33" s="5">
        <f t="shared" si="35"/>
        <v>2291.2772676327409</v>
      </c>
      <c r="BV33" s="5">
        <f t="shared" si="36"/>
        <v>2290.2846530613174</v>
      </c>
      <c r="BW33" s="5">
        <f t="shared" si="37"/>
        <v>2324.6390590755773</v>
      </c>
      <c r="BX33" s="5">
        <f t="shared" si="38"/>
        <v>2247.1974609074864</v>
      </c>
      <c r="BY33" s="5">
        <f t="shared" si="39"/>
        <v>2274.015589322601</v>
      </c>
      <c r="BZ33" s="5">
        <f t="shared" si="40"/>
        <v>2289.1892525789826</v>
      </c>
      <c r="CA33" s="5">
        <f t="shared" si="41"/>
        <v>2410.502244821359</v>
      </c>
      <c r="CB33" s="5">
        <f t="shared" si="42"/>
        <v>2332.9246634789488</v>
      </c>
    </row>
    <row r="34" spans="1:80" x14ac:dyDescent="0.3">
      <c r="A34" t="s">
        <v>238</v>
      </c>
      <c r="B34" t="s">
        <v>273</v>
      </c>
      <c r="C34" t="s">
        <v>314</v>
      </c>
      <c r="D34" t="s">
        <v>215</v>
      </c>
      <c r="E34" t="s">
        <v>211</v>
      </c>
      <c r="F34" s="4">
        <v>1770.0064718564556</v>
      </c>
      <c r="G34" s="4">
        <v>1708.5866805415931</v>
      </c>
      <c r="H34" s="4">
        <v>1744.3931021849521</v>
      </c>
      <c r="I34" s="4">
        <v>1695.5025686310141</v>
      </c>
      <c r="J34" s="4">
        <v>1184.2128146786958</v>
      </c>
      <c r="K34" s="4">
        <v>1196.6098504510501</v>
      </c>
      <c r="L34" s="4">
        <v>1198.6848394527779</v>
      </c>
      <c r="M34" s="4">
        <v>1170.9166447609205</v>
      </c>
      <c r="N34" s="4">
        <v>2073.2306318361816</v>
      </c>
      <c r="O34" s="4">
        <v>1850.5681943364809</v>
      </c>
      <c r="P34" s="4">
        <v>1753.1139258518419</v>
      </c>
      <c r="Q34" s="4">
        <v>1703.8425166990719</v>
      </c>
      <c r="R34" s="4">
        <v>3451.9517072120361</v>
      </c>
      <c r="S34" s="4">
        <v>3336.3287273905335</v>
      </c>
      <c r="T34" s="4">
        <v>3505.6539424252942</v>
      </c>
      <c r="U34" s="4">
        <v>3486.7859127779188</v>
      </c>
      <c r="V34" s="4">
        <v>4127.799584107971</v>
      </c>
      <c r="W34" s="4">
        <v>4172.9941683827856</v>
      </c>
      <c r="X34" s="4">
        <v>4173.905952935218</v>
      </c>
      <c r="Y34" s="4">
        <v>4082.8510577716934</v>
      </c>
      <c r="Z34" s="4">
        <v>3621.4364812965514</v>
      </c>
      <c r="AA34" s="4">
        <v>3407.8199037435952</v>
      </c>
      <c r="AB34" s="4">
        <v>3503.3351761390495</v>
      </c>
      <c r="AC34" s="4">
        <v>3365.9735116994161</v>
      </c>
      <c r="AD34" s="5">
        <f t="shared" ref="AD34" si="54">SUM(F34,R34)</f>
        <v>5221.9581790684915</v>
      </c>
      <c r="AE34" s="5">
        <f t="shared" ref="AE34" si="55">SUM(G34,S34)</f>
        <v>5044.915407932127</v>
      </c>
      <c r="AF34" s="5">
        <f t="shared" ref="AF34" si="56">SUM(H34,T34)</f>
        <v>5250.0470446102463</v>
      </c>
      <c r="AG34" s="5">
        <f t="shared" ref="AG34" si="57">SUM(I34,U34)</f>
        <v>5182.288481408933</v>
      </c>
      <c r="AH34" s="143">
        <v>5312.0123987866664</v>
      </c>
      <c r="AI34" s="143">
        <v>5369.6040188338357</v>
      </c>
      <c r="AJ34" s="143">
        <v>5372.5907923879968</v>
      </c>
      <c r="AK34" s="143">
        <v>5253.7677025326138</v>
      </c>
      <c r="AL34" s="5">
        <f t="shared" ref="AL34" si="58">SUM(N34,Z34)</f>
        <v>5694.667113132733</v>
      </c>
      <c r="AM34" s="5">
        <f t="shared" ref="AM34" si="59">SUM(O34,AA34)</f>
        <v>5258.3880980800759</v>
      </c>
      <c r="AN34" s="5">
        <f t="shared" ref="AN34" si="60">SUM(P34,AB34)</f>
        <v>5256.449101990891</v>
      </c>
      <c r="AO34" s="5">
        <f t="shared" ref="AO34" si="61">SUM(Q34,AC34)</f>
        <v>5069.816028398488</v>
      </c>
      <c r="AP34" s="4">
        <v>210711</v>
      </c>
      <c r="AQ34" s="4">
        <v>215905.33799999999</v>
      </c>
      <c r="AR34" s="4">
        <v>219576.56099999999</v>
      </c>
      <c r="AS34" s="5">
        <f t="shared" si="7"/>
        <v>840.01616994673066</v>
      </c>
      <c r="AT34" s="5">
        <f t="shared" si="8"/>
        <v>810.86733988334402</v>
      </c>
      <c r="AU34" s="5">
        <f t="shared" si="9"/>
        <v>827.86048292920259</v>
      </c>
      <c r="AV34" s="5">
        <f t="shared" si="10"/>
        <v>785.29905019347621</v>
      </c>
      <c r="AW34" s="5">
        <f t="shared" si="11"/>
        <v>548.48704791110629</v>
      </c>
      <c r="AX34" s="5">
        <f t="shared" si="12"/>
        <v>554.22893270524423</v>
      </c>
      <c r="AY34" s="5">
        <f t="shared" si="13"/>
        <v>555.18999694800414</v>
      </c>
      <c r="AZ34" s="5">
        <f t="shared" si="14"/>
        <v>533.26121851453922</v>
      </c>
      <c r="BA34" s="5">
        <f t="shared" si="15"/>
        <v>960.2498257065705</v>
      </c>
      <c r="BB34" s="5">
        <f t="shared" si="16"/>
        <v>857.12016732836912</v>
      </c>
      <c r="BC34" s="5">
        <f t="shared" si="17"/>
        <v>811.982668928659</v>
      </c>
      <c r="BD34" s="5">
        <f t="shared" si="18"/>
        <v>775.9673933043664</v>
      </c>
      <c r="BE34" s="5">
        <f t="shared" si="19"/>
        <v>1638.2399149603184</v>
      </c>
      <c r="BF34" s="5">
        <f t="shared" si="20"/>
        <v>1583.3671366898423</v>
      </c>
      <c r="BG34" s="5">
        <f t="shared" si="21"/>
        <v>1663.7261189141973</v>
      </c>
      <c r="BH34" s="5">
        <f t="shared" si="22"/>
        <v>1614.9604938336074</v>
      </c>
      <c r="BI34" s="5">
        <f t="shared" si="23"/>
        <v>1911.8561969542279</v>
      </c>
      <c r="BJ34" s="5">
        <f t="shared" si="24"/>
        <v>1932.7887893085747</v>
      </c>
      <c r="BK34" s="5">
        <f t="shared" si="25"/>
        <v>1933.2110968628383</v>
      </c>
      <c r="BL34" s="5">
        <f t="shared" si="26"/>
        <v>1859.4202583269778</v>
      </c>
      <c r="BM34" s="5">
        <f t="shared" si="27"/>
        <v>1677.3260517053784</v>
      </c>
      <c r="BN34" s="5">
        <f t="shared" si="28"/>
        <v>1578.3861276017158</v>
      </c>
      <c r="BO34" s="5">
        <f t="shared" si="29"/>
        <v>1622.6255490445769</v>
      </c>
      <c r="BP34" s="5">
        <f t="shared" si="30"/>
        <v>1532.9384413208916</v>
      </c>
      <c r="BQ34" s="5">
        <f t="shared" si="31"/>
        <v>2478.2560849070487</v>
      </c>
      <c r="BR34" s="5">
        <f t="shared" si="32"/>
        <v>2394.2344765731864</v>
      </c>
      <c r="BS34" s="5">
        <f t="shared" si="33"/>
        <v>2491.5866018433999</v>
      </c>
      <c r="BT34" s="5">
        <f t="shared" si="34"/>
        <v>2400.2595440270834</v>
      </c>
      <c r="BU34" s="5">
        <f t="shared" si="35"/>
        <v>2460.3432448653339</v>
      </c>
      <c r="BV34" s="5">
        <f t="shared" si="36"/>
        <v>2487.0177220138189</v>
      </c>
      <c r="BW34" s="5">
        <f t="shared" si="37"/>
        <v>2488.4010938108427</v>
      </c>
      <c r="BX34" s="5">
        <f t="shared" si="38"/>
        <v>2392.681476841517</v>
      </c>
      <c r="BY34" s="5">
        <f t="shared" si="39"/>
        <v>2637.5758774119486</v>
      </c>
      <c r="BZ34" s="5">
        <f t="shared" si="40"/>
        <v>2435.5062949300846</v>
      </c>
      <c r="CA34" s="5">
        <f t="shared" si="41"/>
        <v>2434.6082179732357</v>
      </c>
      <c r="CB34" s="5">
        <f t="shared" si="42"/>
        <v>2308.9058346252577</v>
      </c>
    </row>
    <row r="35" spans="1:80" x14ac:dyDescent="0.3">
      <c r="A35" t="s">
        <v>238</v>
      </c>
      <c r="B35" t="s">
        <v>273</v>
      </c>
      <c r="C35" t="s">
        <v>314</v>
      </c>
      <c r="D35" t="s">
        <v>227</v>
      </c>
      <c r="E35" t="s">
        <v>228</v>
      </c>
      <c r="F35" s="4">
        <v>2402.7321839150518</v>
      </c>
      <c r="G35" s="4">
        <v>2256.4687285493046</v>
      </c>
      <c r="H35" s="4">
        <v>2686.6597436154398</v>
      </c>
      <c r="I35" s="4">
        <v>2541.3874177976177</v>
      </c>
      <c r="J35" s="4">
        <v>2747.9924392221865</v>
      </c>
      <c r="K35" s="4">
        <v>2614.6102104631691</v>
      </c>
      <c r="L35" s="4">
        <v>2612.5429740190648</v>
      </c>
      <c r="M35" s="4">
        <v>2373.7184043135776</v>
      </c>
      <c r="N35" s="4">
        <v>2899.2477505502202</v>
      </c>
      <c r="O35" s="4">
        <v>2785.4982394611889</v>
      </c>
      <c r="P35" s="4">
        <v>2800.2862401092088</v>
      </c>
      <c r="Q35" s="4">
        <v>2769.4567225935848</v>
      </c>
      <c r="R35" s="4">
        <v>5182.1373954844257</v>
      </c>
      <c r="S35" s="4">
        <v>4999.7188895281843</v>
      </c>
      <c r="T35" s="4">
        <v>5526.9290515629045</v>
      </c>
      <c r="U35" s="4">
        <v>5344.6890425391539</v>
      </c>
      <c r="V35" s="4">
        <v>5489.3747829160511</v>
      </c>
      <c r="W35" s="4">
        <v>5217.2835921176138</v>
      </c>
      <c r="X35" s="4">
        <v>5509.0382238621232</v>
      </c>
      <c r="Y35" s="4">
        <v>5319.6217195770805</v>
      </c>
      <c r="Z35" s="4">
        <v>5261.3699348756891</v>
      </c>
      <c r="AA35" s="4">
        <v>5396.9188493187912</v>
      </c>
      <c r="AB35" s="4">
        <v>5588.640730872713</v>
      </c>
      <c r="AC35" s="4">
        <v>5558.5110528112655</v>
      </c>
      <c r="AD35" s="5">
        <f t="shared" ref="AD35:AD98" si="62">SUM(F35,R35)</f>
        <v>7584.8695793994775</v>
      </c>
      <c r="AE35" s="5">
        <f t="shared" ref="AE35:AE98" si="63">SUM(G35,S35)</f>
        <v>7256.1876180774889</v>
      </c>
      <c r="AF35" s="5">
        <f t="shared" ref="AF35:AF98" si="64">SUM(H35,T35)</f>
        <v>8213.5887951783443</v>
      </c>
      <c r="AG35" s="5">
        <f t="shared" ref="AG35:AG98" si="65">SUM(I35,U35)</f>
        <v>7886.0764603367716</v>
      </c>
      <c r="AH35" s="143">
        <v>8237.3672221382367</v>
      </c>
      <c r="AI35" s="143">
        <v>7831.8938025807829</v>
      </c>
      <c r="AJ35" s="143">
        <v>8121.5811978811871</v>
      </c>
      <c r="AK35" s="143">
        <v>7693.3401238906572</v>
      </c>
      <c r="AL35" s="5">
        <f t="shared" ref="AL35:AL98" si="66">SUM(N35,Z35)</f>
        <v>8160.6176854259093</v>
      </c>
      <c r="AM35" s="5">
        <f t="shared" ref="AM35:AM98" si="67">SUM(O35,AA35)</f>
        <v>8182.4170887799801</v>
      </c>
      <c r="AN35" s="5">
        <f t="shared" ref="AN35:AN98" si="68">SUM(P35,AB35)</f>
        <v>8388.9269709819218</v>
      </c>
      <c r="AO35" s="5">
        <f t="shared" ref="AO35:AO98" si="69">SUM(Q35,AC35)</f>
        <v>8327.9677754048498</v>
      </c>
      <c r="AP35" s="4">
        <v>387803</v>
      </c>
      <c r="AQ35" s="4">
        <v>394761.15299999999</v>
      </c>
      <c r="AR35" s="4">
        <v>399459.33199999999</v>
      </c>
      <c r="AS35" s="5">
        <f t="shared" si="7"/>
        <v>619.57545040008756</v>
      </c>
      <c r="AT35" s="5">
        <f t="shared" si="8"/>
        <v>581.85953397712353</v>
      </c>
      <c r="AU35" s="5">
        <f t="shared" si="9"/>
        <v>692.78982978869169</v>
      </c>
      <c r="AV35" s="5">
        <f t="shared" si="10"/>
        <v>643.77849706949712</v>
      </c>
      <c r="AW35" s="5">
        <f t="shared" si="11"/>
        <v>696.11521253769024</v>
      </c>
      <c r="AX35" s="5">
        <f t="shared" si="12"/>
        <v>662.32712884572231</v>
      </c>
      <c r="AY35" s="5">
        <f t="shared" si="13"/>
        <v>661.80346119798287</v>
      </c>
      <c r="AZ35" s="5">
        <f t="shared" si="14"/>
        <v>594.23280773762917</v>
      </c>
      <c r="BA35" s="5">
        <f t="shared" si="15"/>
        <v>734.43086497171623</v>
      </c>
      <c r="BB35" s="5">
        <f t="shared" si="16"/>
        <v>705.61609679491153</v>
      </c>
      <c r="BC35" s="5">
        <f t="shared" si="17"/>
        <v>709.36215958139348</v>
      </c>
      <c r="BD35" s="5">
        <f t="shared" si="18"/>
        <v>693.3012952100928</v>
      </c>
      <c r="BE35" s="5">
        <f t="shared" si="19"/>
        <v>1336.2808940323889</v>
      </c>
      <c r="BF35" s="5">
        <f t="shared" si="20"/>
        <v>1289.2419319933533</v>
      </c>
      <c r="BG35" s="5">
        <f t="shared" si="21"/>
        <v>1425.1898648444969</v>
      </c>
      <c r="BH35" s="5">
        <f t="shared" si="22"/>
        <v>1353.9045070473676</v>
      </c>
      <c r="BI35" s="5">
        <f t="shared" si="23"/>
        <v>1390.5559706671672</v>
      </c>
      <c r="BJ35" s="5">
        <f t="shared" si="24"/>
        <v>1321.6304472891268</v>
      </c>
      <c r="BK35" s="5">
        <f t="shared" si="25"/>
        <v>1395.5370689329513</v>
      </c>
      <c r="BL35" s="5">
        <f t="shared" si="26"/>
        <v>1331.7054562082633</v>
      </c>
      <c r="BM35" s="5">
        <f t="shared" si="27"/>
        <v>1332.7982996532814</v>
      </c>
      <c r="BN35" s="5">
        <f t="shared" si="28"/>
        <v>1367.13524324892</v>
      </c>
      <c r="BO35" s="5">
        <f t="shared" si="29"/>
        <v>1415.7017954785213</v>
      </c>
      <c r="BP35" s="5">
        <f t="shared" si="30"/>
        <v>1391.5086236641646</v>
      </c>
      <c r="BQ35" s="5">
        <f t="shared" si="31"/>
        <v>1955.8563444324766</v>
      </c>
      <c r="BR35" s="5">
        <f t="shared" si="32"/>
        <v>1871.1014659704772</v>
      </c>
      <c r="BS35" s="5">
        <f t="shared" si="33"/>
        <v>2117.9796946331885</v>
      </c>
      <c r="BT35" s="5">
        <f t="shared" si="34"/>
        <v>1997.6830041168646</v>
      </c>
      <c r="BU35" s="5">
        <f t="shared" si="35"/>
        <v>2086.6711832048572</v>
      </c>
      <c r="BV35" s="5">
        <f t="shared" si="36"/>
        <v>1983.957576134849</v>
      </c>
      <c r="BW35" s="5">
        <f t="shared" si="37"/>
        <v>2057.340530130934</v>
      </c>
      <c r="BX35" s="5">
        <f t="shared" si="38"/>
        <v>1925.9382639458922</v>
      </c>
      <c r="BY35" s="5">
        <f t="shared" si="39"/>
        <v>2067.2291646249978</v>
      </c>
      <c r="BZ35" s="5">
        <f t="shared" si="40"/>
        <v>2072.7513400438315</v>
      </c>
      <c r="CA35" s="5">
        <f t="shared" si="41"/>
        <v>2125.0639550599149</v>
      </c>
      <c r="CB35" s="5">
        <f t="shared" si="42"/>
        <v>2084.8099188742572</v>
      </c>
    </row>
    <row r="36" spans="1:80" x14ac:dyDescent="0.3">
      <c r="A36" t="s">
        <v>223</v>
      </c>
      <c r="B36" t="s">
        <v>242</v>
      </c>
      <c r="C36" t="s">
        <v>217</v>
      </c>
      <c r="D36" t="s">
        <v>236</v>
      </c>
      <c r="E36" t="s">
        <v>237</v>
      </c>
      <c r="F36" s="4">
        <v>2434.0875465148915</v>
      </c>
      <c r="G36" s="4">
        <v>2144.5888882526378</v>
      </c>
      <c r="H36" s="4">
        <v>1994.4004453131815</v>
      </c>
      <c r="I36" s="4">
        <v>2179.4491505409751</v>
      </c>
      <c r="J36" s="4">
        <v>2589.9373661544578</v>
      </c>
      <c r="K36" s="4">
        <v>2347.5746177577366</v>
      </c>
      <c r="L36" s="4">
        <v>2176.7021609892545</v>
      </c>
      <c r="M36" s="4">
        <v>2593.1307970839584</v>
      </c>
      <c r="N36" s="4">
        <v>2286.2014440776106</v>
      </c>
      <c r="O36" s="4">
        <v>2302.5736851130123</v>
      </c>
      <c r="P36" s="4">
        <v>2420.6748461538182</v>
      </c>
      <c r="Q36" s="4">
        <v>2533.0818193417272</v>
      </c>
      <c r="R36" s="4">
        <v>6209.4241178032553</v>
      </c>
      <c r="S36" s="4">
        <v>5753.8204720760896</v>
      </c>
      <c r="T36" s="4">
        <v>5978.9815029648098</v>
      </c>
      <c r="U36" s="4">
        <v>6416.207191916541</v>
      </c>
      <c r="V36" s="4">
        <v>6290.4132044260741</v>
      </c>
      <c r="W36" s="4">
        <v>5788.5635781891078</v>
      </c>
      <c r="X36" s="4">
        <v>6006.1356556521359</v>
      </c>
      <c r="Y36" s="4">
        <v>6062.6796405114728</v>
      </c>
      <c r="Z36" s="4">
        <v>6167.2560794199335</v>
      </c>
      <c r="AA36" s="4">
        <v>6172.6259527116454</v>
      </c>
      <c r="AB36" s="4">
        <v>6624.1581993464952</v>
      </c>
      <c r="AC36" s="4">
        <v>6828.3912822717775</v>
      </c>
      <c r="AD36" s="5">
        <f t="shared" si="62"/>
        <v>8643.5116643181464</v>
      </c>
      <c r="AE36" s="5">
        <f t="shared" si="63"/>
        <v>7898.4093603287274</v>
      </c>
      <c r="AF36" s="5">
        <f t="shared" si="64"/>
        <v>7973.3819482779909</v>
      </c>
      <c r="AG36" s="5">
        <f t="shared" si="65"/>
        <v>8595.6563424575161</v>
      </c>
      <c r="AH36" s="143">
        <v>8880.350570580531</v>
      </c>
      <c r="AI36" s="143">
        <v>8136.1381959468436</v>
      </c>
      <c r="AJ36" s="143">
        <v>8182.8378166413895</v>
      </c>
      <c r="AK36" s="143">
        <v>8655.8104375954317</v>
      </c>
      <c r="AL36" s="5">
        <f t="shared" si="66"/>
        <v>8453.4575234975437</v>
      </c>
      <c r="AM36" s="5">
        <f t="shared" si="67"/>
        <v>8475.1996378246586</v>
      </c>
      <c r="AN36" s="5">
        <f t="shared" si="68"/>
        <v>9044.8330455003124</v>
      </c>
      <c r="AO36" s="5">
        <f t="shared" si="69"/>
        <v>9361.4731016135047</v>
      </c>
      <c r="AP36" s="4">
        <v>243341</v>
      </c>
      <c r="AQ36" s="4">
        <v>245515.23199999999</v>
      </c>
      <c r="AR36" s="4">
        <v>247356.18700000001</v>
      </c>
      <c r="AS36" s="5">
        <f t="shared" si="7"/>
        <v>1000.2784350006335</v>
      </c>
      <c r="AT36" s="5">
        <f t="shared" si="8"/>
        <v>881.31013197637799</v>
      </c>
      <c r="AU36" s="5">
        <f t="shared" si="9"/>
        <v>819.59079863778879</v>
      </c>
      <c r="AV36" s="5">
        <f t="shared" si="10"/>
        <v>887.70425068411851</v>
      </c>
      <c r="AW36" s="5">
        <f t="shared" si="11"/>
        <v>1054.8988529373437</v>
      </c>
      <c r="AX36" s="5">
        <f t="shared" si="12"/>
        <v>956.1828806441373</v>
      </c>
      <c r="AY36" s="5">
        <f t="shared" si="13"/>
        <v>886.58538342307611</v>
      </c>
      <c r="AZ36" s="5">
        <f t="shared" si="14"/>
        <v>1048.3387654596884</v>
      </c>
      <c r="BA36" s="5">
        <f t="shared" si="15"/>
        <v>931.18517554039613</v>
      </c>
      <c r="BB36" s="5">
        <f t="shared" si="16"/>
        <v>937.85369907843938</v>
      </c>
      <c r="BC36" s="5">
        <f t="shared" si="17"/>
        <v>985.95709375531465</v>
      </c>
      <c r="BD36" s="5">
        <f t="shared" si="18"/>
        <v>1024.0624461686609</v>
      </c>
      <c r="BE36" s="5">
        <f t="shared" si="19"/>
        <v>2551.7377333878198</v>
      </c>
      <c r="BF36" s="5">
        <f t="shared" si="20"/>
        <v>2364.5092574108307</v>
      </c>
      <c r="BG36" s="5">
        <f t="shared" si="21"/>
        <v>2457.0382726153052</v>
      </c>
      <c r="BH36" s="5">
        <f t="shared" si="22"/>
        <v>2613.3642054096836</v>
      </c>
      <c r="BI36" s="5">
        <f t="shared" si="23"/>
        <v>2562.127470944888</v>
      </c>
      <c r="BJ36" s="5">
        <f t="shared" si="24"/>
        <v>2357.7207536309224</v>
      </c>
      <c r="BK36" s="5">
        <f t="shared" si="25"/>
        <v>2446.339319448879</v>
      </c>
      <c r="BL36" s="5">
        <f t="shared" si="26"/>
        <v>2450.991711200445</v>
      </c>
      <c r="BM36" s="5">
        <f t="shared" si="27"/>
        <v>2511.964748248261</v>
      </c>
      <c r="BN36" s="5">
        <f t="shared" si="28"/>
        <v>2514.151933641187</v>
      </c>
      <c r="BO36" s="5">
        <f t="shared" si="29"/>
        <v>2698.0640449006828</v>
      </c>
      <c r="BP36" s="5">
        <f t="shared" si="30"/>
        <v>2760.5500250825653</v>
      </c>
      <c r="BQ36" s="5">
        <f t="shared" si="31"/>
        <v>3552.0161683884535</v>
      </c>
      <c r="BR36" s="5">
        <f t="shared" si="32"/>
        <v>3245.8193893872085</v>
      </c>
      <c r="BS36" s="5">
        <f t="shared" si="33"/>
        <v>3276.629071253094</v>
      </c>
      <c r="BT36" s="5">
        <f t="shared" si="34"/>
        <v>3501.0684560938021</v>
      </c>
      <c r="BU36" s="5">
        <f t="shared" si="35"/>
        <v>3617.0263238822308</v>
      </c>
      <c r="BV36" s="5">
        <f t="shared" si="36"/>
        <v>3313.9036342750596</v>
      </c>
      <c r="BW36" s="5">
        <f t="shared" si="37"/>
        <v>3332.9247028719547</v>
      </c>
      <c r="BX36" s="5">
        <f t="shared" si="38"/>
        <v>3499.3304766601332</v>
      </c>
      <c r="BY36" s="5">
        <f t="shared" si="39"/>
        <v>3443.1499237886569</v>
      </c>
      <c r="BZ36" s="5">
        <f t="shared" si="40"/>
        <v>3452.0056327196262</v>
      </c>
      <c r="CA36" s="5">
        <f t="shared" si="41"/>
        <v>3684.0211386559968</v>
      </c>
      <c r="CB36" s="5">
        <f t="shared" si="42"/>
        <v>3784.612471251226</v>
      </c>
    </row>
    <row r="37" spans="1:80" x14ac:dyDescent="0.3">
      <c r="A37" t="s">
        <v>247</v>
      </c>
      <c r="B37" t="s">
        <v>288</v>
      </c>
      <c r="C37" t="s">
        <v>299</v>
      </c>
      <c r="D37" t="s">
        <v>245</v>
      </c>
      <c r="E37" t="s">
        <v>246</v>
      </c>
      <c r="F37" s="4">
        <v>1459.3099568102361</v>
      </c>
      <c r="G37" s="4">
        <v>1403.6428926096312</v>
      </c>
      <c r="H37" s="4">
        <v>1449.0629173630709</v>
      </c>
      <c r="I37" s="4">
        <v>1334.0772006064187</v>
      </c>
      <c r="J37" s="4">
        <v>1462.5375402900406</v>
      </c>
      <c r="K37" s="4">
        <v>1481.1177730245565</v>
      </c>
      <c r="L37" s="4">
        <v>1508.0619420067769</v>
      </c>
      <c r="M37" s="4">
        <v>1462.3706443445465</v>
      </c>
      <c r="N37" s="4">
        <v>1426.5098351279573</v>
      </c>
      <c r="O37" s="4">
        <v>1460.2786218900305</v>
      </c>
      <c r="P37" s="4">
        <v>1710.8491753514054</v>
      </c>
      <c r="Q37" s="4">
        <v>1769.9433433441941</v>
      </c>
      <c r="R37" s="4">
        <v>2935.7556845112777</v>
      </c>
      <c r="S37" s="4">
        <v>2960.9327507866237</v>
      </c>
      <c r="T37" s="4">
        <v>3170.7784599615816</v>
      </c>
      <c r="U37" s="4">
        <v>3102.6400415931284</v>
      </c>
      <c r="V37" s="4">
        <v>2862.7153095190924</v>
      </c>
      <c r="W37" s="4">
        <v>2909.052747702031</v>
      </c>
      <c r="X37" s="4">
        <v>2954.6225451360333</v>
      </c>
      <c r="Y37" s="4">
        <v>2864.7579876038794</v>
      </c>
      <c r="Z37" s="4">
        <v>3148.3485033198558</v>
      </c>
      <c r="AA37" s="4">
        <v>3003.810046953281</v>
      </c>
      <c r="AB37" s="4">
        <v>3267.5709185278638</v>
      </c>
      <c r="AC37" s="4">
        <v>3259.7049982248764</v>
      </c>
      <c r="AD37" s="5">
        <f t="shared" si="62"/>
        <v>4395.0656413215138</v>
      </c>
      <c r="AE37" s="5">
        <f t="shared" si="63"/>
        <v>4364.5756433962551</v>
      </c>
      <c r="AF37" s="5">
        <f t="shared" si="64"/>
        <v>4619.8413773246521</v>
      </c>
      <c r="AG37" s="5">
        <f t="shared" si="65"/>
        <v>4436.7172421995474</v>
      </c>
      <c r="AH37" s="143">
        <v>4325.2528498091333</v>
      </c>
      <c r="AI37" s="143">
        <v>4390.1705207265868</v>
      </c>
      <c r="AJ37" s="143">
        <v>4462.6844871428111</v>
      </c>
      <c r="AK37" s="143">
        <v>4327.1286319484261</v>
      </c>
      <c r="AL37" s="5">
        <f t="shared" si="66"/>
        <v>4574.8583384478134</v>
      </c>
      <c r="AM37" s="5">
        <f t="shared" si="67"/>
        <v>4464.0886688433111</v>
      </c>
      <c r="AN37" s="5">
        <f t="shared" si="68"/>
        <v>4978.4200938792692</v>
      </c>
      <c r="AO37" s="5">
        <f t="shared" si="69"/>
        <v>5029.6483415690709</v>
      </c>
      <c r="AP37" s="4">
        <v>188678</v>
      </c>
      <c r="AQ37" s="4">
        <v>190036.11799999999</v>
      </c>
      <c r="AR37" s="4">
        <v>191323.92199999999</v>
      </c>
      <c r="AS37" s="5">
        <f t="shared" si="7"/>
        <v>773.43938180934504</v>
      </c>
      <c r="AT37" s="5">
        <f t="shared" si="8"/>
        <v>743.93564305834877</v>
      </c>
      <c r="AU37" s="5">
        <f t="shared" si="9"/>
        <v>768.008415057967</v>
      </c>
      <c r="AV37" s="5">
        <f t="shared" si="10"/>
        <v>702.01244618479257</v>
      </c>
      <c r="AW37" s="5">
        <f t="shared" si="11"/>
        <v>769.61030128495929</v>
      </c>
      <c r="AX37" s="5">
        <f t="shared" si="12"/>
        <v>779.38751254882857</v>
      </c>
      <c r="AY37" s="5">
        <f t="shared" si="13"/>
        <v>793.56595887039578</v>
      </c>
      <c r="AZ37" s="5">
        <f t="shared" si="14"/>
        <v>764.34281142561281</v>
      </c>
      <c r="BA37" s="5">
        <f t="shared" si="15"/>
        <v>750.65195508148486</v>
      </c>
      <c r="BB37" s="5">
        <f t="shared" si="16"/>
        <v>768.42162282542029</v>
      </c>
      <c r="BC37" s="5">
        <f t="shared" si="17"/>
        <v>900.27579670481668</v>
      </c>
      <c r="BD37" s="5">
        <f t="shared" si="18"/>
        <v>925.10300062957833</v>
      </c>
      <c r="BE37" s="5">
        <f t="shared" si="19"/>
        <v>1555.9607821321392</v>
      </c>
      <c r="BF37" s="5">
        <f t="shared" si="20"/>
        <v>1569.3047153280318</v>
      </c>
      <c r="BG37" s="5">
        <f t="shared" si="21"/>
        <v>1680.5236752358946</v>
      </c>
      <c r="BH37" s="5">
        <f t="shared" si="22"/>
        <v>1632.658083235066</v>
      </c>
      <c r="BI37" s="5">
        <f t="shared" si="23"/>
        <v>1506.4059083332215</v>
      </c>
      <c r="BJ37" s="5">
        <f t="shared" si="24"/>
        <v>1530.7893985195126</v>
      </c>
      <c r="BK37" s="5">
        <f t="shared" si="25"/>
        <v>1554.7689440467486</v>
      </c>
      <c r="BL37" s="5">
        <f t="shared" si="26"/>
        <v>1497.3339233574145</v>
      </c>
      <c r="BM37" s="5">
        <f t="shared" si="27"/>
        <v>1656.7105960982935</v>
      </c>
      <c r="BN37" s="5">
        <f t="shared" si="28"/>
        <v>1580.6521826305045</v>
      </c>
      <c r="BO37" s="5">
        <f t="shared" si="29"/>
        <v>1719.4473097623811</v>
      </c>
      <c r="BP37" s="5">
        <f t="shared" si="30"/>
        <v>1703.7623754257329</v>
      </c>
      <c r="BQ37" s="5">
        <f t="shared" si="31"/>
        <v>2329.4001639414842</v>
      </c>
      <c r="BR37" s="5">
        <f t="shared" si="32"/>
        <v>2313.2403583863806</v>
      </c>
      <c r="BS37" s="5">
        <f t="shared" si="33"/>
        <v>2448.5320902938615</v>
      </c>
      <c r="BT37" s="5">
        <f t="shared" si="34"/>
        <v>2334.6705294198587</v>
      </c>
      <c r="BU37" s="5">
        <f t="shared" si="35"/>
        <v>2276.0162096181812</v>
      </c>
      <c r="BV37" s="5">
        <f t="shared" si="36"/>
        <v>2310.1769110683408</v>
      </c>
      <c r="BW37" s="5">
        <f t="shared" si="37"/>
        <v>2348.334902917145</v>
      </c>
      <c r="BX37" s="5">
        <f t="shared" si="38"/>
        <v>2261.6767347830273</v>
      </c>
      <c r="BY37" s="5">
        <f t="shared" si="39"/>
        <v>2407.3625511797782</v>
      </c>
      <c r="BZ37" s="5">
        <f t="shared" si="40"/>
        <v>2349.0738054559247</v>
      </c>
      <c r="CA37" s="5">
        <f t="shared" si="41"/>
        <v>2619.7231064671978</v>
      </c>
      <c r="CB37" s="5">
        <f t="shared" si="42"/>
        <v>2628.8653760553116</v>
      </c>
    </row>
    <row r="38" spans="1:80" x14ac:dyDescent="0.3">
      <c r="A38" t="s">
        <v>229</v>
      </c>
      <c r="B38" t="s">
        <v>267</v>
      </c>
      <c r="C38" t="s">
        <v>278</v>
      </c>
      <c r="D38" t="s">
        <v>254</v>
      </c>
      <c r="E38" t="s">
        <v>255</v>
      </c>
      <c r="F38" s="4">
        <v>1665.9312407507364</v>
      </c>
      <c r="G38" s="4">
        <v>1565.7223565992242</v>
      </c>
      <c r="H38" s="4">
        <v>1521.3003403812004</v>
      </c>
      <c r="I38" s="4">
        <v>1497.2754751053512</v>
      </c>
      <c r="J38" s="4">
        <v>1785.435780674452</v>
      </c>
      <c r="K38" s="4">
        <v>1682.3259659638461</v>
      </c>
      <c r="L38" s="4">
        <v>1732.7220062438055</v>
      </c>
      <c r="M38" s="4">
        <v>1808.4512929555888</v>
      </c>
      <c r="N38" s="4">
        <v>1572.0179698756738</v>
      </c>
      <c r="O38" s="4">
        <v>1588.6799558897733</v>
      </c>
      <c r="P38" s="4">
        <v>1739.8891195405986</v>
      </c>
      <c r="Q38" s="4">
        <v>1650.3222435465516</v>
      </c>
      <c r="R38" s="4">
        <v>3158.5894788809355</v>
      </c>
      <c r="S38" s="4">
        <v>3093.6829027879489</v>
      </c>
      <c r="T38" s="4">
        <v>3312.9243291651678</v>
      </c>
      <c r="U38" s="4">
        <v>3331.4472605375227</v>
      </c>
      <c r="V38" s="4">
        <v>3201.8783630574871</v>
      </c>
      <c r="W38" s="4">
        <v>3113.2762130075721</v>
      </c>
      <c r="X38" s="4">
        <v>3336.8769609479473</v>
      </c>
      <c r="Y38" s="4">
        <v>3258.6349298681034</v>
      </c>
      <c r="Z38" s="4">
        <v>3226.6313521270044</v>
      </c>
      <c r="AA38" s="4">
        <v>3211.1707141515753</v>
      </c>
      <c r="AB38" s="4">
        <v>3483.1209677978086</v>
      </c>
      <c r="AC38" s="4">
        <v>3361.4953901115509</v>
      </c>
      <c r="AD38" s="5">
        <f t="shared" si="62"/>
        <v>4824.5207196316715</v>
      </c>
      <c r="AE38" s="5">
        <f t="shared" si="63"/>
        <v>4659.4052593871729</v>
      </c>
      <c r="AF38" s="5">
        <f t="shared" si="64"/>
        <v>4834.2246695463682</v>
      </c>
      <c r="AG38" s="5">
        <f t="shared" si="65"/>
        <v>4828.7227356428739</v>
      </c>
      <c r="AH38" s="143">
        <v>4987.3141437319382</v>
      </c>
      <c r="AI38" s="143">
        <v>4795.6021789714187</v>
      </c>
      <c r="AJ38" s="143">
        <v>5069.5989671917532</v>
      </c>
      <c r="AK38" s="143">
        <v>5067.0862228236911</v>
      </c>
      <c r="AL38" s="5">
        <f t="shared" si="66"/>
        <v>4798.6493220026787</v>
      </c>
      <c r="AM38" s="5">
        <f t="shared" si="67"/>
        <v>4799.8506700413491</v>
      </c>
      <c r="AN38" s="5">
        <f t="shared" si="68"/>
        <v>5223.0100873384072</v>
      </c>
      <c r="AO38" s="5">
        <f t="shared" si="69"/>
        <v>5011.8176336581027</v>
      </c>
      <c r="AP38" s="4">
        <v>169912</v>
      </c>
      <c r="AQ38" s="4">
        <v>172812.704</v>
      </c>
      <c r="AR38" s="4">
        <v>174812.43900000001</v>
      </c>
      <c r="AS38" s="5">
        <f t="shared" si="7"/>
        <v>980.46708928782914</v>
      </c>
      <c r="AT38" s="5">
        <f t="shared" si="8"/>
        <v>921.49015761054216</v>
      </c>
      <c r="AU38" s="5">
        <f t="shared" si="9"/>
        <v>895.34602640260857</v>
      </c>
      <c r="AV38" s="5">
        <f t="shared" si="10"/>
        <v>866.41516534881089</v>
      </c>
      <c r="AW38" s="5">
        <f t="shared" si="11"/>
        <v>1033.1623424366139</v>
      </c>
      <c r="AX38" s="5">
        <f t="shared" si="12"/>
        <v>973.49669730522021</v>
      </c>
      <c r="AY38" s="5">
        <f t="shared" si="13"/>
        <v>1002.6589285031994</v>
      </c>
      <c r="AZ38" s="5">
        <f t="shared" si="14"/>
        <v>1034.5095024705813</v>
      </c>
      <c r="BA38" s="5">
        <f t="shared" si="15"/>
        <v>909.66574417797074</v>
      </c>
      <c r="BB38" s="5">
        <f t="shared" si="16"/>
        <v>919.30738835599334</v>
      </c>
      <c r="BC38" s="5">
        <f t="shared" si="17"/>
        <v>1006.8062586073526</v>
      </c>
      <c r="BD38" s="5">
        <f t="shared" si="18"/>
        <v>944.05309655713427</v>
      </c>
      <c r="BE38" s="5">
        <f t="shared" si="19"/>
        <v>1858.9560942611092</v>
      </c>
      <c r="BF38" s="5">
        <f t="shared" si="20"/>
        <v>1820.7559812067122</v>
      </c>
      <c r="BG38" s="5">
        <f t="shared" si="21"/>
        <v>1949.7883193448185</v>
      </c>
      <c r="BH38" s="5">
        <f t="shared" si="22"/>
        <v>1927.779140900152</v>
      </c>
      <c r="BI38" s="5">
        <f t="shared" si="23"/>
        <v>1852.8026522040227</v>
      </c>
      <c r="BJ38" s="5">
        <f t="shared" si="24"/>
        <v>1801.5320291542757</v>
      </c>
      <c r="BK38" s="5">
        <f t="shared" si="25"/>
        <v>1930.9210976456611</v>
      </c>
      <c r="BL38" s="5">
        <f t="shared" si="26"/>
        <v>1864.074975733336</v>
      </c>
      <c r="BM38" s="5">
        <f t="shared" si="27"/>
        <v>1867.1262456069228</v>
      </c>
      <c r="BN38" s="5">
        <f t="shared" si="28"/>
        <v>1858.1797748801937</v>
      </c>
      <c r="BO38" s="5">
        <f t="shared" si="29"/>
        <v>2015.5468244960791</v>
      </c>
      <c r="BP38" s="5">
        <f t="shared" si="30"/>
        <v>1922.9154454572599</v>
      </c>
      <c r="BQ38" s="5">
        <f t="shared" si="31"/>
        <v>2839.4231835489377</v>
      </c>
      <c r="BR38" s="5">
        <f t="shared" si="32"/>
        <v>2742.2461388172542</v>
      </c>
      <c r="BS38" s="5">
        <f t="shared" si="33"/>
        <v>2845.1343457474272</v>
      </c>
      <c r="BT38" s="5">
        <f t="shared" si="34"/>
        <v>2794.1943062489627</v>
      </c>
      <c r="BU38" s="5">
        <f t="shared" si="35"/>
        <v>2885.9649946406362</v>
      </c>
      <c r="BV38" s="5">
        <f t="shared" si="36"/>
        <v>2775.0287264594963</v>
      </c>
      <c r="BW38" s="5">
        <f t="shared" si="37"/>
        <v>2933.5800261488607</v>
      </c>
      <c r="BX38" s="5">
        <f t="shared" si="38"/>
        <v>2898.5844782039171</v>
      </c>
      <c r="BY38" s="5">
        <f t="shared" si="39"/>
        <v>2776.7919897848938</v>
      </c>
      <c r="BZ38" s="5">
        <f t="shared" si="40"/>
        <v>2777.4871632361874</v>
      </c>
      <c r="CA38" s="5">
        <f t="shared" si="41"/>
        <v>3022.3530831034318</v>
      </c>
      <c r="CB38" s="5">
        <f t="shared" si="42"/>
        <v>2866.9685420143946</v>
      </c>
    </row>
    <row r="39" spans="1:80" x14ac:dyDescent="0.3">
      <c r="A39" t="s">
        <v>238</v>
      </c>
      <c r="B39" t="s">
        <v>273</v>
      </c>
      <c r="C39" t="s">
        <v>314</v>
      </c>
      <c r="D39" t="s">
        <v>263</v>
      </c>
      <c r="E39" t="s">
        <v>264</v>
      </c>
      <c r="F39" s="4">
        <v>2301.8866459911928</v>
      </c>
      <c r="G39" s="4">
        <v>2361.6248101751266</v>
      </c>
      <c r="H39" s="4">
        <v>2504.1587689165281</v>
      </c>
      <c r="I39" s="4">
        <v>2267.1600419322617</v>
      </c>
      <c r="J39" s="4">
        <v>2427.2359078455938</v>
      </c>
      <c r="K39" s="4">
        <v>2453.4840494553978</v>
      </c>
      <c r="L39" s="4">
        <v>2456.6605974169838</v>
      </c>
      <c r="M39" s="4">
        <v>2406.5354818528826</v>
      </c>
      <c r="N39" s="4">
        <v>2520.7930543164862</v>
      </c>
      <c r="O39" s="4">
        <v>2358.5488564768866</v>
      </c>
      <c r="P39" s="4">
        <v>2685.8871127241282</v>
      </c>
      <c r="Q39" s="4">
        <v>2587.4254577369002</v>
      </c>
      <c r="R39" s="4">
        <v>4158.4394563847418</v>
      </c>
      <c r="S39" s="4">
        <v>4246.2594994812762</v>
      </c>
      <c r="T39" s="4">
        <v>4301.0302610556337</v>
      </c>
      <c r="U39" s="4">
        <v>4307.214772361549</v>
      </c>
      <c r="V39" s="4">
        <v>4345.4992919188171</v>
      </c>
      <c r="W39" s="4">
        <v>4393.1397827215733</v>
      </c>
      <c r="X39" s="4">
        <v>4393.1397827215733</v>
      </c>
      <c r="Y39" s="4">
        <v>4295.7351272334372</v>
      </c>
      <c r="Z39" s="4">
        <v>4243.5144235198286</v>
      </c>
      <c r="AA39" s="4">
        <v>4047.8932279305027</v>
      </c>
      <c r="AB39" s="4">
        <v>4267.4267699139391</v>
      </c>
      <c r="AC39" s="4">
        <v>4239.8665886306853</v>
      </c>
      <c r="AD39" s="5">
        <f t="shared" si="62"/>
        <v>6460.3261023759351</v>
      </c>
      <c r="AE39" s="5">
        <f t="shared" si="63"/>
        <v>6607.8843096564033</v>
      </c>
      <c r="AF39" s="5">
        <f t="shared" si="64"/>
        <v>6805.1890299721617</v>
      </c>
      <c r="AG39" s="5">
        <f t="shared" si="65"/>
        <v>6574.3748142938111</v>
      </c>
      <c r="AH39" s="143">
        <v>6772.7351997644109</v>
      </c>
      <c r="AI39" s="143">
        <v>6846.6238321769706</v>
      </c>
      <c r="AJ39" s="143">
        <v>6849.8003801385566</v>
      </c>
      <c r="AK39" s="143">
        <v>6702.2706090863194</v>
      </c>
      <c r="AL39" s="5">
        <f t="shared" si="66"/>
        <v>6764.3074778363152</v>
      </c>
      <c r="AM39" s="5">
        <f t="shared" si="67"/>
        <v>6406.4420844073893</v>
      </c>
      <c r="AN39" s="5">
        <f t="shared" si="68"/>
        <v>6953.3138826380673</v>
      </c>
      <c r="AO39" s="5">
        <f t="shared" si="69"/>
        <v>6827.2920463675855</v>
      </c>
      <c r="AP39" s="4">
        <v>246124</v>
      </c>
      <c r="AQ39" s="4">
        <v>250065.462</v>
      </c>
      <c r="AR39" s="4">
        <v>252641.69500000001</v>
      </c>
      <c r="AS39" s="5">
        <f t="shared" si="7"/>
        <v>935.25484958443417</v>
      </c>
      <c r="AT39" s="5">
        <f t="shared" si="8"/>
        <v>959.52642171227774</v>
      </c>
      <c r="AU39" s="5">
        <f t="shared" si="9"/>
        <v>1017.4378642133754</v>
      </c>
      <c r="AV39" s="5">
        <f t="shared" si="10"/>
        <v>906.62661840612839</v>
      </c>
      <c r="AW39" s="5">
        <f t="shared" si="11"/>
        <v>970.64020294237753</v>
      </c>
      <c r="AX39" s="5">
        <f t="shared" si="12"/>
        <v>981.13671109663187</v>
      </c>
      <c r="AY39" s="5">
        <f t="shared" si="13"/>
        <v>982.40699765927036</v>
      </c>
      <c r="AZ39" s="5">
        <f t="shared" si="14"/>
        <v>952.54881893223614</v>
      </c>
      <c r="BA39" s="5">
        <f t="shared" si="15"/>
        <v>1008.0532649952619</v>
      </c>
      <c r="BB39" s="5">
        <f t="shared" si="16"/>
        <v>943.17257473840459</v>
      </c>
      <c r="BC39" s="5">
        <f t="shared" si="17"/>
        <v>1074.0736010653595</v>
      </c>
      <c r="BD39" s="5">
        <f t="shared" si="18"/>
        <v>1024.148234018498</v>
      </c>
      <c r="BE39" s="5">
        <f t="shared" si="19"/>
        <v>1689.5708896266685</v>
      </c>
      <c r="BF39" s="5">
        <f t="shared" si="20"/>
        <v>1725.252108482422</v>
      </c>
      <c r="BG39" s="5">
        <f t="shared" si="21"/>
        <v>1747.5054285870674</v>
      </c>
      <c r="BH39" s="5">
        <f t="shared" si="22"/>
        <v>1722.4348928128065</v>
      </c>
      <c r="BI39" s="5">
        <f t="shared" si="23"/>
        <v>1737.7446917954696</v>
      </c>
      <c r="BJ39" s="5">
        <f t="shared" si="24"/>
        <v>1756.7958995959118</v>
      </c>
      <c r="BK39" s="5">
        <f t="shared" si="25"/>
        <v>1756.7958995959118</v>
      </c>
      <c r="BL39" s="5">
        <f t="shared" si="26"/>
        <v>1700.3270688290138</v>
      </c>
      <c r="BM39" s="5">
        <f t="shared" si="27"/>
        <v>1696.9614234531232</v>
      </c>
      <c r="BN39" s="5">
        <f t="shared" si="28"/>
        <v>1618.733429061268</v>
      </c>
      <c r="BO39" s="5">
        <f t="shared" si="29"/>
        <v>1706.5238581063779</v>
      </c>
      <c r="BP39" s="5">
        <f t="shared" si="30"/>
        <v>1678.2133244596403</v>
      </c>
      <c r="BQ39" s="5">
        <f t="shared" si="31"/>
        <v>2624.8257392111027</v>
      </c>
      <c r="BR39" s="5">
        <f t="shared" si="32"/>
        <v>2684.7785301946997</v>
      </c>
      <c r="BS39" s="5">
        <f t="shared" si="33"/>
        <v>2764.943292800443</v>
      </c>
      <c r="BT39" s="5">
        <f t="shared" si="34"/>
        <v>2629.0615112189348</v>
      </c>
      <c r="BU39" s="5">
        <f t="shared" si="35"/>
        <v>2708.3848947378469</v>
      </c>
      <c r="BV39" s="5">
        <f t="shared" si="36"/>
        <v>2737.9326106925437</v>
      </c>
      <c r="BW39" s="5">
        <f t="shared" si="37"/>
        <v>2739.2028972551821</v>
      </c>
      <c r="BX39" s="5">
        <f t="shared" si="38"/>
        <v>2652.8758877612499</v>
      </c>
      <c r="BY39" s="5">
        <f t="shared" si="39"/>
        <v>2705.0146884483852</v>
      </c>
      <c r="BZ39" s="5">
        <f t="shared" si="40"/>
        <v>2561.9060037996728</v>
      </c>
      <c r="CA39" s="5">
        <f t="shared" si="41"/>
        <v>2780.5974591717377</v>
      </c>
      <c r="CB39" s="5">
        <f t="shared" si="42"/>
        <v>2702.3615584781382</v>
      </c>
    </row>
    <row r="40" spans="1:80" x14ac:dyDescent="0.3">
      <c r="A40" t="s">
        <v>229</v>
      </c>
      <c r="B40" t="s">
        <v>260</v>
      </c>
      <c r="C40" t="s">
        <v>271</v>
      </c>
      <c r="D40" t="s">
        <v>269</v>
      </c>
      <c r="E40" t="s">
        <v>270</v>
      </c>
      <c r="F40" s="4">
        <v>12262.570790775797</v>
      </c>
      <c r="G40" s="4">
        <v>11873.698238742314</v>
      </c>
      <c r="H40" s="4">
        <v>12793.695555030989</v>
      </c>
      <c r="I40" s="4">
        <v>13986.453876195555</v>
      </c>
      <c r="J40" s="4">
        <v>14613.808551973398</v>
      </c>
      <c r="K40" s="4">
        <v>14475.57468538409</v>
      </c>
      <c r="L40" s="4">
        <v>14926.269441771521</v>
      </c>
      <c r="M40" s="4">
        <v>14786.613749348482</v>
      </c>
      <c r="N40" s="4">
        <v>14831.379167354691</v>
      </c>
      <c r="O40" s="4">
        <v>15170.823703260437</v>
      </c>
      <c r="P40" s="4">
        <v>15662.139658527885</v>
      </c>
      <c r="Q40" s="4">
        <v>14770.408865432368</v>
      </c>
      <c r="R40" s="4">
        <v>22359.285849703414</v>
      </c>
      <c r="S40" s="4">
        <v>22358.157171830404</v>
      </c>
      <c r="T40" s="4">
        <v>24091.329583319177</v>
      </c>
      <c r="U40" s="4">
        <v>24403.638353893373</v>
      </c>
      <c r="V40" s="4">
        <v>22971.13949803148</v>
      </c>
      <c r="W40" s="4">
        <v>22675.510601804701</v>
      </c>
      <c r="X40" s="4">
        <v>23618.744531781085</v>
      </c>
      <c r="Y40" s="4">
        <v>23405.671559220991</v>
      </c>
      <c r="Z40" s="4">
        <v>24605.903198398184</v>
      </c>
      <c r="AA40" s="4">
        <v>25769.077580413174</v>
      </c>
      <c r="AB40" s="4">
        <v>25741.036119346143</v>
      </c>
      <c r="AC40" s="4">
        <v>24653.339776652472</v>
      </c>
      <c r="AD40" s="5">
        <f t="shared" si="62"/>
        <v>34621.856640479207</v>
      </c>
      <c r="AE40" s="5">
        <f t="shared" si="63"/>
        <v>34231.855410572716</v>
      </c>
      <c r="AF40" s="5">
        <f t="shared" si="64"/>
        <v>36885.025138350167</v>
      </c>
      <c r="AG40" s="5">
        <f t="shared" si="65"/>
        <v>38390.092230088929</v>
      </c>
      <c r="AH40" s="143">
        <v>37584.948050004881</v>
      </c>
      <c r="AI40" s="143">
        <v>37151.085287188791</v>
      </c>
      <c r="AJ40" s="143">
        <v>38545.013973552603</v>
      </c>
      <c r="AK40" s="143">
        <v>38192.285308569473</v>
      </c>
      <c r="AL40" s="5">
        <f t="shared" si="66"/>
        <v>39437.282365752879</v>
      </c>
      <c r="AM40" s="5">
        <f t="shared" si="67"/>
        <v>40939.901283673607</v>
      </c>
      <c r="AN40" s="5">
        <f t="shared" si="68"/>
        <v>41403.175777874028</v>
      </c>
      <c r="AO40" s="5">
        <f t="shared" si="69"/>
        <v>39423.748642084844</v>
      </c>
      <c r="AP40" s="4">
        <v>1137123</v>
      </c>
      <c r="AQ40" s="4">
        <v>1147290.426</v>
      </c>
      <c r="AR40" s="4">
        <v>1156185.061</v>
      </c>
      <c r="AS40" s="5">
        <f t="shared" si="7"/>
        <v>1078.3856091887858</v>
      </c>
      <c r="AT40" s="5">
        <f t="shared" si="8"/>
        <v>1044.1876770360211</v>
      </c>
      <c r="AU40" s="5">
        <f t="shared" si="9"/>
        <v>1125.0933764448514</v>
      </c>
      <c r="AV40" s="5">
        <f t="shared" si="10"/>
        <v>1219.0857309738899</v>
      </c>
      <c r="AW40" s="5">
        <f t="shared" si="11"/>
        <v>1273.7671491711201</v>
      </c>
      <c r="AX40" s="5">
        <f t="shared" si="12"/>
        <v>1261.7184243272061</v>
      </c>
      <c r="AY40" s="5">
        <f t="shared" si="13"/>
        <v>1301.0018303570782</v>
      </c>
      <c r="AZ40" s="5">
        <f t="shared" si="14"/>
        <v>1278.9140984540434</v>
      </c>
      <c r="BA40" s="5">
        <f t="shared" si="15"/>
        <v>1292.7310148541842</v>
      </c>
      <c r="BB40" s="5">
        <f t="shared" si="16"/>
        <v>1322.3176415890739</v>
      </c>
      <c r="BC40" s="5">
        <f t="shared" si="17"/>
        <v>1365.1416680198013</v>
      </c>
      <c r="BD40" s="5">
        <f t="shared" si="18"/>
        <v>1277.5125162625127</v>
      </c>
      <c r="BE40" s="5">
        <f t="shared" si="19"/>
        <v>1966.3031923286587</v>
      </c>
      <c r="BF40" s="5">
        <f t="shared" si="20"/>
        <v>1966.2039350035488</v>
      </c>
      <c r="BG40" s="5">
        <f t="shared" si="21"/>
        <v>2118.6212558640686</v>
      </c>
      <c r="BH40" s="5">
        <f t="shared" si="22"/>
        <v>2127.0672011947368</v>
      </c>
      <c r="BI40" s="5">
        <f t="shared" si="23"/>
        <v>2002.2078958786224</v>
      </c>
      <c r="BJ40" s="5">
        <f t="shared" si="24"/>
        <v>1976.4403230368021</v>
      </c>
      <c r="BK40" s="5">
        <f t="shared" si="25"/>
        <v>2058.6543735161513</v>
      </c>
      <c r="BL40" s="5">
        <f t="shared" si="26"/>
        <v>2024.3879936467188</v>
      </c>
      <c r="BM40" s="5">
        <f t="shared" si="27"/>
        <v>2144.696986985768</v>
      </c>
      <c r="BN40" s="5">
        <f t="shared" si="28"/>
        <v>2246.0814625862808</v>
      </c>
      <c r="BO40" s="5">
        <f t="shared" si="29"/>
        <v>2243.6373158879778</v>
      </c>
      <c r="BP40" s="5">
        <f t="shared" si="30"/>
        <v>2132.3004948126099</v>
      </c>
      <c r="BQ40" s="5">
        <f t="shared" si="31"/>
        <v>3044.6888015174445</v>
      </c>
      <c r="BR40" s="5">
        <f t="shared" si="32"/>
        <v>3010.3916120395697</v>
      </c>
      <c r="BS40" s="5">
        <f t="shared" si="33"/>
        <v>3243.714632308921</v>
      </c>
      <c r="BT40" s="5">
        <f t="shared" si="34"/>
        <v>3346.1529321686266</v>
      </c>
      <c r="BU40" s="5">
        <f t="shared" si="35"/>
        <v>3275.9750450497422</v>
      </c>
      <c r="BV40" s="5">
        <f t="shared" si="36"/>
        <v>3238.1587473640084</v>
      </c>
      <c r="BW40" s="5">
        <f t="shared" si="37"/>
        <v>3359.65620387323</v>
      </c>
      <c r="BX40" s="5">
        <f t="shared" si="38"/>
        <v>3303.3020921007619</v>
      </c>
      <c r="BY40" s="5">
        <f t="shared" si="39"/>
        <v>3437.4280018399527</v>
      </c>
      <c r="BZ40" s="5">
        <f t="shared" si="40"/>
        <v>3568.3991041753543</v>
      </c>
      <c r="CA40" s="5">
        <f t="shared" si="41"/>
        <v>3608.7789839077786</v>
      </c>
      <c r="CB40" s="5">
        <f t="shared" si="42"/>
        <v>3409.8130110751226</v>
      </c>
    </row>
    <row r="41" spans="1:80" x14ac:dyDescent="0.3">
      <c r="A41" t="s">
        <v>223</v>
      </c>
      <c r="B41" t="s">
        <v>233</v>
      </c>
      <c r="C41" t="s">
        <v>258</v>
      </c>
      <c r="D41" t="s">
        <v>276</v>
      </c>
      <c r="E41" t="s">
        <v>277</v>
      </c>
      <c r="F41" s="4">
        <v>1319.5251638818004</v>
      </c>
      <c r="G41" s="4">
        <v>1279.8770678888168</v>
      </c>
      <c r="H41" s="4">
        <v>1491.5823793108448</v>
      </c>
      <c r="I41" s="4">
        <v>1372.0363569070107</v>
      </c>
      <c r="J41" s="4">
        <v>1473.5877606794188</v>
      </c>
      <c r="K41" s="4">
        <v>1437.8643105786466</v>
      </c>
      <c r="L41" s="4">
        <v>1488.1622009410944</v>
      </c>
      <c r="M41" s="4">
        <v>1468.9190666126574</v>
      </c>
      <c r="N41" s="4">
        <v>1469.671121693754</v>
      </c>
      <c r="O41" s="4">
        <v>1541.407091936705</v>
      </c>
      <c r="P41" s="4">
        <v>1951.6751906499712</v>
      </c>
      <c r="Q41" s="4">
        <v>2103.4492509607926</v>
      </c>
      <c r="R41" s="4">
        <v>3025.9459390967859</v>
      </c>
      <c r="S41" s="4">
        <v>3026.9471582446963</v>
      </c>
      <c r="T41" s="4">
        <v>3183.2499433553116</v>
      </c>
      <c r="U41" s="4">
        <v>3121.2960507774706</v>
      </c>
      <c r="V41" s="4">
        <v>3064.9021583756266</v>
      </c>
      <c r="W41" s="4">
        <v>2992.8283406844921</v>
      </c>
      <c r="X41" s="4">
        <v>3095.8710062645214</v>
      </c>
      <c r="Y41" s="4">
        <v>3060.4206412278331</v>
      </c>
      <c r="Z41" s="4">
        <v>3041.9421934137481</v>
      </c>
      <c r="AA41" s="4">
        <v>2993.4768346743513</v>
      </c>
      <c r="AB41" s="4">
        <v>3162.0030638717835</v>
      </c>
      <c r="AC41" s="4">
        <v>3146.2170736261342</v>
      </c>
      <c r="AD41" s="5">
        <f t="shared" si="62"/>
        <v>4345.4711029785867</v>
      </c>
      <c r="AE41" s="5">
        <f t="shared" si="63"/>
        <v>4306.8242261335126</v>
      </c>
      <c r="AF41" s="5">
        <f t="shared" si="64"/>
        <v>4674.832322666156</v>
      </c>
      <c r="AG41" s="5">
        <f t="shared" si="65"/>
        <v>4493.332407684481</v>
      </c>
      <c r="AH41" s="143">
        <v>4538.489919055045</v>
      </c>
      <c r="AI41" s="143">
        <v>4430.6926512631389</v>
      </c>
      <c r="AJ41" s="143">
        <v>4584.0332072056162</v>
      </c>
      <c r="AK41" s="143">
        <v>4529.3397078404905</v>
      </c>
      <c r="AL41" s="5">
        <f t="shared" si="66"/>
        <v>4511.6133151075019</v>
      </c>
      <c r="AM41" s="5">
        <f t="shared" si="67"/>
        <v>4534.8839266110563</v>
      </c>
      <c r="AN41" s="5">
        <f t="shared" si="68"/>
        <v>5113.6782545217548</v>
      </c>
      <c r="AO41" s="5">
        <f t="shared" si="69"/>
        <v>5249.6663245869267</v>
      </c>
      <c r="AP41" s="4">
        <v>148772</v>
      </c>
      <c r="AQ41" s="4">
        <v>148535.329</v>
      </c>
      <c r="AR41" s="4">
        <v>148582.10399999999</v>
      </c>
      <c r="AS41" s="5">
        <f t="shared" si="7"/>
        <v>886.94456206934137</v>
      </c>
      <c r="AT41" s="5">
        <f t="shared" si="8"/>
        <v>860.29432143737858</v>
      </c>
      <c r="AU41" s="5">
        <f t="shared" si="9"/>
        <v>1002.5961735480095</v>
      </c>
      <c r="AV41" s="5">
        <f t="shared" si="10"/>
        <v>923.71045066794215</v>
      </c>
      <c r="AW41" s="5">
        <f t="shared" si="11"/>
        <v>992.07896909119768</v>
      </c>
      <c r="AX41" s="5">
        <f t="shared" si="12"/>
        <v>968.0284954824765</v>
      </c>
      <c r="AY41" s="5">
        <f t="shared" si="13"/>
        <v>1001.8910726222542</v>
      </c>
      <c r="AZ41" s="5">
        <f t="shared" si="14"/>
        <v>988.62448913272726</v>
      </c>
      <c r="BA41" s="5">
        <f t="shared" si="15"/>
        <v>989.44212908011548</v>
      </c>
      <c r="BB41" s="5">
        <f t="shared" si="16"/>
        <v>1037.7376899583971</v>
      </c>
      <c r="BC41" s="5">
        <f t="shared" si="17"/>
        <v>1313.9467921803109</v>
      </c>
      <c r="BD41" s="5">
        <f t="shared" si="18"/>
        <v>1415.6814275296524</v>
      </c>
      <c r="BE41" s="5">
        <f t="shared" si="19"/>
        <v>2033.9485515397964</v>
      </c>
      <c r="BF41" s="5">
        <f t="shared" si="20"/>
        <v>2034.6215405080904</v>
      </c>
      <c r="BG41" s="5">
        <f t="shared" si="21"/>
        <v>2139.683504527271</v>
      </c>
      <c r="BH41" s="5">
        <f t="shared" si="22"/>
        <v>2101.3829314489017</v>
      </c>
      <c r="BI41" s="5">
        <f t="shared" si="23"/>
        <v>2063.4162788137946</v>
      </c>
      <c r="BJ41" s="5">
        <f t="shared" si="24"/>
        <v>2014.8932653486713</v>
      </c>
      <c r="BK41" s="5">
        <f t="shared" si="25"/>
        <v>2084.2657616253177</v>
      </c>
      <c r="BL41" s="5">
        <f t="shared" si="26"/>
        <v>2059.7505075226513</v>
      </c>
      <c r="BM41" s="5">
        <f t="shared" si="27"/>
        <v>2047.9587003935933</v>
      </c>
      <c r="BN41" s="5">
        <f t="shared" si="28"/>
        <v>2015.3298577703029</v>
      </c>
      <c r="BO41" s="5">
        <f t="shared" si="29"/>
        <v>2128.7885415272372</v>
      </c>
      <c r="BP41" s="5">
        <f t="shared" si="30"/>
        <v>2117.4939571633299</v>
      </c>
      <c r="BQ41" s="5">
        <f t="shared" si="31"/>
        <v>2920.8931136091378</v>
      </c>
      <c r="BR41" s="5">
        <f t="shared" si="32"/>
        <v>2894.9158619454688</v>
      </c>
      <c r="BS41" s="5">
        <f t="shared" si="33"/>
        <v>3142.2796780752806</v>
      </c>
      <c r="BT41" s="5">
        <f t="shared" si="34"/>
        <v>3025.0933821168442</v>
      </c>
      <c r="BU41" s="5">
        <f t="shared" si="35"/>
        <v>3055.4952479049916</v>
      </c>
      <c r="BV41" s="5">
        <f t="shared" si="36"/>
        <v>2982.9217608311483</v>
      </c>
      <c r="BW41" s="5">
        <f t="shared" si="37"/>
        <v>3086.1568342475725</v>
      </c>
      <c r="BX41" s="5">
        <f t="shared" si="38"/>
        <v>3048.3749966553783</v>
      </c>
      <c r="BY41" s="5">
        <f t="shared" si="39"/>
        <v>3037.4008294737087</v>
      </c>
      <c r="BZ41" s="5">
        <f t="shared" si="40"/>
        <v>3053.0675477287</v>
      </c>
      <c r="CA41" s="5">
        <f t="shared" si="41"/>
        <v>3442.7353337075488</v>
      </c>
      <c r="CB41" s="5">
        <f t="shared" si="42"/>
        <v>3533.1753846929823</v>
      </c>
    </row>
    <row r="42" spans="1:80" x14ac:dyDescent="0.3">
      <c r="A42" t="s">
        <v>223</v>
      </c>
      <c r="B42" t="s">
        <v>233</v>
      </c>
      <c r="C42" t="s">
        <v>258</v>
      </c>
      <c r="D42" t="s">
        <v>284</v>
      </c>
      <c r="E42" t="s">
        <v>285</v>
      </c>
      <c r="F42" s="4">
        <v>1461.4000910307811</v>
      </c>
      <c r="G42" s="4">
        <v>1377.1678486828687</v>
      </c>
      <c r="H42" s="4">
        <v>1535.5687558559707</v>
      </c>
      <c r="I42" s="4">
        <v>1212.0287940977378</v>
      </c>
      <c r="J42" s="4">
        <v>1494.5217752128676</v>
      </c>
      <c r="K42" s="4">
        <v>1403.9611659025704</v>
      </c>
      <c r="L42" s="4">
        <v>1558.5326178944083</v>
      </c>
      <c r="M42" s="4">
        <v>1689.0846299122518</v>
      </c>
      <c r="N42" s="4">
        <v>1298.5053853660079</v>
      </c>
      <c r="O42" s="4">
        <v>1196.0517307132297</v>
      </c>
      <c r="P42" s="4">
        <v>1427.0463977525267</v>
      </c>
      <c r="Q42" s="4">
        <v>1448.3131740525439</v>
      </c>
      <c r="R42" s="4">
        <v>3586.3842643841672</v>
      </c>
      <c r="S42" s="4">
        <v>3605.3701762392275</v>
      </c>
      <c r="T42" s="4">
        <v>3578.0228732508203</v>
      </c>
      <c r="U42" s="4">
        <v>3505.943339757107</v>
      </c>
      <c r="V42" s="4">
        <v>3686.853233628306</v>
      </c>
      <c r="W42" s="4">
        <v>3672.9397983204954</v>
      </c>
      <c r="X42" s="4">
        <v>3648.701500042429</v>
      </c>
      <c r="Y42" s="4">
        <v>3548.9070754106092</v>
      </c>
      <c r="Z42" s="4">
        <v>3552.6618776068635</v>
      </c>
      <c r="AA42" s="4">
        <v>3485.9458990457633</v>
      </c>
      <c r="AB42" s="4">
        <v>3726.435666854115</v>
      </c>
      <c r="AC42" s="4">
        <v>3684.7149525665995</v>
      </c>
      <c r="AD42" s="5">
        <f t="shared" si="62"/>
        <v>5047.7843554149485</v>
      </c>
      <c r="AE42" s="5">
        <f t="shared" si="63"/>
        <v>4982.5380249220962</v>
      </c>
      <c r="AF42" s="5">
        <f t="shared" si="64"/>
        <v>5113.5916291067915</v>
      </c>
      <c r="AG42" s="5">
        <f t="shared" si="65"/>
        <v>4717.9721338548443</v>
      </c>
      <c r="AH42" s="143">
        <v>5181.3750088411743</v>
      </c>
      <c r="AI42" s="143">
        <v>5076.9009642230649</v>
      </c>
      <c r="AJ42" s="143">
        <v>5207.2341179368377</v>
      </c>
      <c r="AK42" s="143">
        <v>5237.9917053228601</v>
      </c>
      <c r="AL42" s="5">
        <f t="shared" si="66"/>
        <v>4851.167262972871</v>
      </c>
      <c r="AM42" s="5">
        <f t="shared" si="67"/>
        <v>4681.9976297589928</v>
      </c>
      <c r="AN42" s="5">
        <f t="shared" si="68"/>
        <v>5153.4820646066419</v>
      </c>
      <c r="AO42" s="5">
        <f t="shared" si="69"/>
        <v>5133.0281266191432</v>
      </c>
      <c r="AP42" s="4">
        <v>139870</v>
      </c>
      <c r="AQ42" s="4">
        <v>139180.52100000001</v>
      </c>
      <c r="AR42" s="4">
        <v>138879.77600000001</v>
      </c>
      <c r="AS42" s="5">
        <f t="shared" si="7"/>
        <v>1044.8274047549733</v>
      </c>
      <c r="AT42" s="5">
        <f t="shared" si="8"/>
        <v>984.60559711365454</v>
      </c>
      <c r="AU42" s="5">
        <f t="shared" si="9"/>
        <v>1097.8542617115684</v>
      </c>
      <c r="AV42" s="5">
        <f t="shared" si="10"/>
        <v>870.83220079175999</v>
      </c>
      <c r="AW42" s="5">
        <f t="shared" si="11"/>
        <v>1073.8009632920309</v>
      </c>
      <c r="AX42" s="5">
        <f t="shared" si="12"/>
        <v>1008.7339491296849</v>
      </c>
      <c r="AY42" s="5">
        <f t="shared" si="13"/>
        <v>1119.7921998685492</v>
      </c>
      <c r="AZ42" s="5">
        <f t="shared" si="14"/>
        <v>1216.2207331845434</v>
      </c>
      <c r="BA42" s="5">
        <f t="shared" si="15"/>
        <v>932.96488333019511</v>
      </c>
      <c r="BB42" s="5">
        <f t="shared" si="16"/>
        <v>859.35281900060534</v>
      </c>
      <c r="BC42" s="5">
        <f t="shared" si="17"/>
        <v>1025.3204884557995</v>
      </c>
      <c r="BD42" s="5">
        <f t="shared" si="18"/>
        <v>1042.8539098828498</v>
      </c>
      <c r="BE42" s="5">
        <f t="shared" si="19"/>
        <v>2564.0839811140108</v>
      </c>
      <c r="BF42" s="5">
        <f t="shared" si="20"/>
        <v>2577.6579511254931</v>
      </c>
      <c r="BG42" s="5">
        <f t="shared" si="21"/>
        <v>2558.1060079007798</v>
      </c>
      <c r="BH42" s="5">
        <f t="shared" si="22"/>
        <v>2518.9899524496727</v>
      </c>
      <c r="BI42" s="5">
        <f t="shared" si="23"/>
        <v>2648.9721457705318</v>
      </c>
      <c r="BJ42" s="5">
        <f t="shared" si="24"/>
        <v>2638.9754628957708</v>
      </c>
      <c r="BK42" s="5">
        <f t="shared" si="25"/>
        <v>2621.5604553186208</v>
      </c>
      <c r="BL42" s="5">
        <f t="shared" si="26"/>
        <v>2555.3807599823672</v>
      </c>
      <c r="BM42" s="5">
        <f t="shared" si="27"/>
        <v>2552.5568176360421</v>
      </c>
      <c r="BN42" s="5">
        <f t="shared" si="28"/>
        <v>2504.6219643377849</v>
      </c>
      <c r="BO42" s="5">
        <f t="shared" si="29"/>
        <v>2677.4117815337927</v>
      </c>
      <c r="BP42" s="5">
        <f t="shared" si="30"/>
        <v>2653.1688476849208</v>
      </c>
      <c r="BQ42" s="5">
        <f t="shared" si="31"/>
        <v>3608.9113858689848</v>
      </c>
      <c r="BR42" s="5">
        <f t="shared" si="32"/>
        <v>3562.2635482391479</v>
      </c>
      <c r="BS42" s="5">
        <f t="shared" si="33"/>
        <v>3655.9602696123484</v>
      </c>
      <c r="BT42" s="5">
        <f t="shared" si="34"/>
        <v>3389.8221532414327</v>
      </c>
      <c r="BU42" s="5">
        <f t="shared" si="35"/>
        <v>3722.773109062563</v>
      </c>
      <c r="BV42" s="5">
        <f t="shared" si="36"/>
        <v>3647.7094120254551</v>
      </c>
      <c r="BW42" s="5">
        <f t="shared" si="37"/>
        <v>3741.3526551871705</v>
      </c>
      <c r="BX42" s="5">
        <f t="shared" si="38"/>
        <v>3771.6014931669097</v>
      </c>
      <c r="BY42" s="5">
        <f t="shared" si="39"/>
        <v>3485.5217009662369</v>
      </c>
      <c r="BZ42" s="5">
        <f t="shared" si="40"/>
        <v>3363.9747833383899</v>
      </c>
      <c r="CA42" s="5">
        <f t="shared" si="41"/>
        <v>3702.7322699895926</v>
      </c>
      <c r="CB42" s="5">
        <f t="shared" si="42"/>
        <v>3696.0227575677704</v>
      </c>
    </row>
    <row r="43" spans="1:80" x14ac:dyDescent="0.3">
      <c r="A43" t="s">
        <v>223</v>
      </c>
      <c r="B43" t="s">
        <v>233</v>
      </c>
      <c r="C43" t="s">
        <v>249</v>
      </c>
      <c r="D43" t="s">
        <v>291</v>
      </c>
      <c r="E43" t="s">
        <v>292</v>
      </c>
      <c r="F43" s="4">
        <v>2083.187430228154</v>
      </c>
      <c r="G43" s="4">
        <v>2200.3226827228327</v>
      </c>
      <c r="H43" s="4">
        <v>2451.6482171389571</v>
      </c>
      <c r="I43" s="4">
        <v>2119.3480745495099</v>
      </c>
      <c r="J43" s="4">
        <v>2114.5048089132274</v>
      </c>
      <c r="K43" s="4">
        <v>2225.5322405326924</v>
      </c>
      <c r="L43" s="4">
        <v>2468.5873067849975</v>
      </c>
      <c r="M43" s="4">
        <v>2145.0303651163472</v>
      </c>
      <c r="N43" s="4">
        <v>2298.8453956928165</v>
      </c>
      <c r="O43" s="4">
        <v>2158.503861408602</v>
      </c>
      <c r="P43" s="4">
        <v>2463.5931774529672</v>
      </c>
      <c r="Q43" s="4">
        <v>2386.5371104213305</v>
      </c>
      <c r="R43" s="4">
        <v>5499.7195686631967</v>
      </c>
      <c r="S43" s="4">
        <v>5558.0126006240671</v>
      </c>
      <c r="T43" s="4">
        <v>6124.5304968559212</v>
      </c>
      <c r="U43" s="4">
        <v>5709.1087378767797</v>
      </c>
      <c r="V43" s="4">
        <v>5546.164747850642</v>
      </c>
      <c r="W43" s="4">
        <v>5603.6355682098656</v>
      </c>
      <c r="X43" s="4">
        <v>6177.9930282159548</v>
      </c>
      <c r="Y43" s="4">
        <v>5714.7076879077022</v>
      </c>
      <c r="Z43" s="4">
        <v>5790.224466862971</v>
      </c>
      <c r="AA43" s="4">
        <v>5445.227366784733</v>
      </c>
      <c r="AB43" s="4">
        <v>5850.4081447705303</v>
      </c>
      <c r="AC43" s="4">
        <v>5857.2905090512786</v>
      </c>
      <c r="AD43" s="5">
        <f t="shared" si="62"/>
        <v>7582.9069988913507</v>
      </c>
      <c r="AE43" s="5">
        <f t="shared" si="63"/>
        <v>7758.3352833468998</v>
      </c>
      <c r="AF43" s="5">
        <f t="shared" si="64"/>
        <v>8576.1787139948792</v>
      </c>
      <c r="AG43" s="5">
        <f t="shared" si="65"/>
        <v>7828.4568124262896</v>
      </c>
      <c r="AH43" s="143">
        <v>7660.669556763869</v>
      </c>
      <c r="AI43" s="143">
        <v>7829.1678087425571</v>
      </c>
      <c r="AJ43" s="143">
        <v>8646.5803350009519</v>
      </c>
      <c r="AK43" s="143">
        <v>7859.738053024048</v>
      </c>
      <c r="AL43" s="5">
        <f t="shared" si="66"/>
        <v>8089.069862555787</v>
      </c>
      <c r="AM43" s="5">
        <f t="shared" si="67"/>
        <v>7603.7312281933355</v>
      </c>
      <c r="AN43" s="5">
        <f t="shared" si="68"/>
        <v>8314.0013222234975</v>
      </c>
      <c r="AO43" s="5">
        <f t="shared" si="69"/>
        <v>8243.8276194726095</v>
      </c>
      <c r="AP43" s="4">
        <v>284813</v>
      </c>
      <c r="AQ43" s="4">
        <v>285841.848</v>
      </c>
      <c r="AR43" s="4">
        <v>287042.84100000001</v>
      </c>
      <c r="AS43" s="5">
        <f t="shared" si="7"/>
        <v>731.42287403600051</v>
      </c>
      <c r="AT43" s="5">
        <f t="shared" si="8"/>
        <v>772.54994776321053</v>
      </c>
      <c r="AU43" s="5">
        <f t="shared" si="9"/>
        <v>860.79224513591623</v>
      </c>
      <c r="AV43" s="5">
        <f t="shared" si="10"/>
        <v>741.44079650279548</v>
      </c>
      <c r="AW43" s="5">
        <f t="shared" si="11"/>
        <v>739.74641001944099</v>
      </c>
      <c r="AX43" s="5">
        <f t="shared" si="12"/>
        <v>778.58866926045494</v>
      </c>
      <c r="AY43" s="5">
        <f t="shared" si="13"/>
        <v>863.61997869010327</v>
      </c>
      <c r="AZ43" s="5">
        <f t="shared" si="14"/>
        <v>747.28579108382883</v>
      </c>
      <c r="BA43" s="5">
        <f t="shared" si="15"/>
        <v>804.23682248682383</v>
      </c>
      <c r="BB43" s="5">
        <f t="shared" si="16"/>
        <v>755.13920600198537</v>
      </c>
      <c r="BC43" s="5">
        <f t="shared" si="17"/>
        <v>861.87281347725104</v>
      </c>
      <c r="BD43" s="5">
        <f t="shared" si="18"/>
        <v>831.42192367770292</v>
      </c>
      <c r="BE43" s="5">
        <f t="shared" si="19"/>
        <v>1930.9931669773489</v>
      </c>
      <c r="BF43" s="5">
        <f t="shared" si="20"/>
        <v>1951.4602917086183</v>
      </c>
      <c r="BG43" s="5">
        <f t="shared" si="21"/>
        <v>2150.3690129509259</v>
      </c>
      <c r="BH43" s="5">
        <f t="shared" si="22"/>
        <v>1997.2963293592966</v>
      </c>
      <c r="BI43" s="5">
        <f t="shared" si="23"/>
        <v>1940.2913837342116</v>
      </c>
      <c r="BJ43" s="5">
        <f t="shared" si="24"/>
        <v>1960.3971942589264</v>
      </c>
      <c r="BK43" s="5">
        <f t="shared" si="25"/>
        <v>2161.3325940349905</v>
      </c>
      <c r="BL43" s="5">
        <f t="shared" si="26"/>
        <v>1990.8901639904345</v>
      </c>
      <c r="BM43" s="5">
        <f t="shared" si="27"/>
        <v>2025.6741647090705</v>
      </c>
      <c r="BN43" s="5">
        <f t="shared" si="28"/>
        <v>1904.9790661809368</v>
      </c>
      <c r="BO43" s="5">
        <f t="shared" si="29"/>
        <v>2046.7290516434564</v>
      </c>
      <c r="BP43" s="5">
        <f t="shared" si="30"/>
        <v>2040.5631746974236</v>
      </c>
      <c r="BQ43" s="5">
        <f t="shared" si="31"/>
        <v>2662.4160410133495</v>
      </c>
      <c r="BR43" s="5">
        <f t="shared" si="32"/>
        <v>2724.0102394718288</v>
      </c>
      <c r="BS43" s="5">
        <f t="shared" si="33"/>
        <v>3011.1612580868427</v>
      </c>
      <c r="BT43" s="5">
        <f t="shared" si="34"/>
        <v>2738.7371258620919</v>
      </c>
      <c r="BU43" s="5">
        <f t="shared" si="35"/>
        <v>2680.0377937536523</v>
      </c>
      <c r="BV43" s="5">
        <f t="shared" si="36"/>
        <v>2738.9858635193814</v>
      </c>
      <c r="BW43" s="5">
        <f t="shared" si="37"/>
        <v>3024.9525727250934</v>
      </c>
      <c r="BX43" s="5">
        <f t="shared" si="38"/>
        <v>2738.1759550742627</v>
      </c>
      <c r="BY43" s="5">
        <f t="shared" si="39"/>
        <v>2829.910987195894</v>
      </c>
      <c r="BZ43" s="5">
        <f t="shared" si="40"/>
        <v>2660.1182721829227</v>
      </c>
      <c r="CA43" s="5">
        <f t="shared" si="41"/>
        <v>2908.6018651207073</v>
      </c>
      <c r="CB43" s="5">
        <f t="shared" si="42"/>
        <v>2871.9850983751271</v>
      </c>
    </row>
    <row r="44" spans="1:80" x14ac:dyDescent="0.3">
      <c r="A44" t="s">
        <v>247</v>
      </c>
      <c r="B44" t="s">
        <v>288</v>
      </c>
      <c r="C44" t="s">
        <v>293</v>
      </c>
      <c r="D44" t="s">
        <v>297</v>
      </c>
      <c r="E44" t="s">
        <v>298</v>
      </c>
      <c r="F44" s="4">
        <v>3630.9710234170861</v>
      </c>
      <c r="G44" s="4">
        <v>3798.7599598806919</v>
      </c>
      <c r="H44" s="4">
        <v>3822.268849330263</v>
      </c>
      <c r="I44" s="4">
        <v>3700.5757745324827</v>
      </c>
      <c r="J44" s="4">
        <v>3398.6478806213249</v>
      </c>
      <c r="K44" s="4">
        <v>3567.3587343182471</v>
      </c>
      <c r="L44" s="4">
        <v>3587.1799548345521</v>
      </c>
      <c r="M44" s="4">
        <v>3520.3409554191048</v>
      </c>
      <c r="N44" s="4">
        <v>3867.90375237943</v>
      </c>
      <c r="O44" s="4">
        <v>3929.2112483949786</v>
      </c>
      <c r="P44" s="4">
        <v>4272.6254178053796</v>
      </c>
      <c r="Q44" s="4">
        <v>4072.1084195590374</v>
      </c>
      <c r="R44" s="4">
        <v>7249.0352055677413</v>
      </c>
      <c r="S44" s="4">
        <v>7026.8531523384618</v>
      </c>
      <c r="T44" s="4">
        <v>7348.6022667659254</v>
      </c>
      <c r="U44" s="4">
        <v>7559.7213131954059</v>
      </c>
      <c r="V44" s="4">
        <v>7547.7363891622917</v>
      </c>
      <c r="W44" s="4">
        <v>7460.1542519972227</v>
      </c>
      <c r="X44" s="4">
        <v>7802.1855455576497</v>
      </c>
      <c r="Y44" s="4">
        <v>7604.4342990112564</v>
      </c>
      <c r="Z44" s="4">
        <v>7192.7982543354346</v>
      </c>
      <c r="AA44" s="4">
        <v>7028.2360281884357</v>
      </c>
      <c r="AB44" s="4">
        <v>7652.3739951437165</v>
      </c>
      <c r="AC44" s="4">
        <v>7596.1370439114089</v>
      </c>
      <c r="AD44" s="5">
        <f t="shared" si="62"/>
        <v>10880.006228984828</v>
      </c>
      <c r="AE44" s="5">
        <f t="shared" si="63"/>
        <v>10825.613112219155</v>
      </c>
      <c r="AF44" s="5">
        <f t="shared" si="64"/>
        <v>11170.871116096188</v>
      </c>
      <c r="AG44" s="5">
        <f t="shared" si="65"/>
        <v>11260.297087727889</v>
      </c>
      <c r="AH44" s="143">
        <v>10946.384269783615</v>
      </c>
      <c r="AI44" s="143">
        <v>11027.512986315471</v>
      </c>
      <c r="AJ44" s="143">
        <v>11389.365500392201</v>
      </c>
      <c r="AK44" s="143">
        <v>11124.775254430362</v>
      </c>
      <c r="AL44" s="5">
        <f t="shared" si="66"/>
        <v>11060.702006714864</v>
      </c>
      <c r="AM44" s="5">
        <f t="shared" si="67"/>
        <v>10957.447276583414</v>
      </c>
      <c r="AN44" s="5">
        <f t="shared" si="68"/>
        <v>11924.999412949095</v>
      </c>
      <c r="AO44" s="5">
        <f t="shared" si="69"/>
        <v>11668.245463470446</v>
      </c>
      <c r="AP44" s="4">
        <v>346022</v>
      </c>
      <c r="AQ44" s="4">
        <v>348724.61699999997</v>
      </c>
      <c r="AR44" s="4">
        <v>350712.59899999999</v>
      </c>
      <c r="AS44" s="5">
        <f t="shared" si="7"/>
        <v>1049.3468691057465</v>
      </c>
      <c r="AT44" s="5">
        <f t="shared" si="8"/>
        <v>1097.8376981465606</v>
      </c>
      <c r="AU44" s="5">
        <f t="shared" si="9"/>
        <v>1104.6317428748064</v>
      </c>
      <c r="AV44" s="5">
        <f t="shared" si="10"/>
        <v>1061.1742315090085</v>
      </c>
      <c r="AW44" s="5">
        <f t="shared" si="11"/>
        <v>974.59362343247631</v>
      </c>
      <c r="AX44" s="5">
        <f t="shared" si="12"/>
        <v>1022.97301664776</v>
      </c>
      <c r="AY44" s="5">
        <f t="shared" si="13"/>
        <v>1028.6569344298834</v>
      </c>
      <c r="AZ44" s="5">
        <f t="shared" si="14"/>
        <v>1003.7680327016438</v>
      </c>
      <c r="BA44" s="5">
        <f t="shared" si="15"/>
        <v>1109.1570723208881</v>
      </c>
      <c r="BB44" s="5">
        <f t="shared" si="16"/>
        <v>1126.7375622051309</v>
      </c>
      <c r="BC44" s="5">
        <f t="shared" si="17"/>
        <v>1225.2147423837819</v>
      </c>
      <c r="BD44" s="5">
        <f t="shared" si="18"/>
        <v>1161.0955612002515</v>
      </c>
      <c r="BE44" s="5">
        <f t="shared" si="19"/>
        <v>2094.9636744391228</v>
      </c>
      <c r="BF44" s="5">
        <f t="shared" si="20"/>
        <v>2030.7532909290342</v>
      </c>
      <c r="BG44" s="5">
        <f t="shared" si="21"/>
        <v>2123.7384521116937</v>
      </c>
      <c r="BH44" s="5">
        <f t="shared" si="22"/>
        <v>2167.8198052750049</v>
      </c>
      <c r="BI44" s="5">
        <f t="shared" si="23"/>
        <v>2164.3830177788373</v>
      </c>
      <c r="BJ44" s="5">
        <f t="shared" si="24"/>
        <v>2139.2680322299193</v>
      </c>
      <c r="BK44" s="5">
        <f t="shared" si="25"/>
        <v>2237.3486600051669</v>
      </c>
      <c r="BL44" s="5">
        <f t="shared" si="26"/>
        <v>2168.2809002853237</v>
      </c>
      <c r="BM44" s="5">
        <f t="shared" si="27"/>
        <v>2062.6012342384865</v>
      </c>
      <c r="BN44" s="5">
        <f t="shared" si="28"/>
        <v>2015.4114982334145</v>
      </c>
      <c r="BO44" s="5">
        <f t="shared" si="29"/>
        <v>2194.3888163030711</v>
      </c>
      <c r="BP44" s="5">
        <f t="shared" si="30"/>
        <v>2165.9150727891042</v>
      </c>
      <c r="BQ44" s="5">
        <f t="shared" si="31"/>
        <v>3144.3105435448697</v>
      </c>
      <c r="BR44" s="5">
        <f t="shared" si="32"/>
        <v>3128.5909890755947</v>
      </c>
      <c r="BS44" s="5">
        <f t="shared" si="33"/>
        <v>3228.3701949865003</v>
      </c>
      <c r="BT44" s="5">
        <f t="shared" si="34"/>
        <v>3228.9940367840136</v>
      </c>
      <c r="BU44" s="5">
        <f t="shared" si="35"/>
        <v>3138.9766412113136</v>
      </c>
      <c r="BV44" s="5">
        <f t="shared" si="36"/>
        <v>3162.24104887768</v>
      </c>
      <c r="BW44" s="5">
        <f t="shared" si="37"/>
        <v>3266.0055944350502</v>
      </c>
      <c r="BX44" s="5">
        <f t="shared" si="38"/>
        <v>3172.0489329869679</v>
      </c>
      <c r="BY44" s="5">
        <f t="shared" si="39"/>
        <v>3171.7583065593744</v>
      </c>
      <c r="BZ44" s="5">
        <f t="shared" si="40"/>
        <v>3142.1490604385453</v>
      </c>
      <c r="CA44" s="5">
        <f t="shared" si="41"/>
        <v>3419.6035586868525</v>
      </c>
      <c r="CB44" s="5">
        <f t="shared" si="42"/>
        <v>3327.0106339893559</v>
      </c>
    </row>
    <row r="45" spans="1:80" x14ac:dyDescent="0.3">
      <c r="A45" t="s">
        <v>256</v>
      </c>
      <c r="B45" t="s">
        <v>280</v>
      </c>
      <c r="C45" t="s">
        <v>304</v>
      </c>
      <c r="D45" t="s">
        <v>302</v>
      </c>
      <c r="E45" t="s">
        <v>303</v>
      </c>
      <c r="F45" s="4">
        <v>1172.8465352843727</v>
      </c>
      <c r="G45" s="4">
        <v>1139.8984947492379</v>
      </c>
      <c r="H45" s="4">
        <v>1278.4013255182781</v>
      </c>
      <c r="I45" s="4">
        <v>1292.3037062315275</v>
      </c>
      <c r="J45" s="4">
        <v>1229.2615297034251</v>
      </c>
      <c r="K45" s="4">
        <v>1226.3129037408487</v>
      </c>
      <c r="L45" s="4">
        <v>1354.3605999428755</v>
      </c>
      <c r="M45" s="4">
        <v>1250.6170513480897</v>
      </c>
      <c r="N45" s="4">
        <v>1405.4142186920371</v>
      </c>
      <c r="O45" s="4">
        <v>1312.6548383960785</v>
      </c>
      <c r="P45" s="4">
        <v>1282.1935642884619</v>
      </c>
      <c r="Q45" s="4">
        <v>1334.9101425020895</v>
      </c>
      <c r="R45" s="4">
        <v>2015.4324574598577</v>
      </c>
      <c r="S45" s="4">
        <v>1937.7200319475542</v>
      </c>
      <c r="T45" s="4">
        <v>1969.8015705115426</v>
      </c>
      <c r="U45" s="4">
        <v>1927.5795494219744</v>
      </c>
      <c r="V45" s="4">
        <v>1852.0837630932149</v>
      </c>
      <c r="W45" s="4">
        <v>1882.2165588831012</v>
      </c>
      <c r="X45" s="4">
        <v>1940.7026927241684</v>
      </c>
      <c r="Y45" s="4">
        <v>1815.8420067439265</v>
      </c>
      <c r="Z45" s="4">
        <v>1931.149329977161</v>
      </c>
      <c r="AA45" s="4">
        <v>1976.4796349934693</v>
      </c>
      <c r="AB45" s="4">
        <v>2020.2464614671565</v>
      </c>
      <c r="AC45" s="4">
        <v>1960.8642095736705</v>
      </c>
      <c r="AD45" s="5">
        <f t="shared" si="62"/>
        <v>3188.2789927442304</v>
      </c>
      <c r="AE45" s="5">
        <f t="shared" si="63"/>
        <v>3077.6185266967923</v>
      </c>
      <c r="AF45" s="5">
        <f t="shared" si="64"/>
        <v>3248.2028960298207</v>
      </c>
      <c r="AG45" s="5">
        <f t="shared" si="65"/>
        <v>3219.8832556535017</v>
      </c>
      <c r="AH45" s="143">
        <v>3081.34529279664</v>
      </c>
      <c r="AI45" s="143">
        <v>3108.5294626239502</v>
      </c>
      <c r="AJ45" s="143">
        <v>3295.0632926670442</v>
      </c>
      <c r="AK45" s="143">
        <v>3066.4590580920167</v>
      </c>
      <c r="AL45" s="5">
        <f t="shared" si="66"/>
        <v>3336.5635486691981</v>
      </c>
      <c r="AM45" s="5">
        <f t="shared" si="67"/>
        <v>3289.1344733895476</v>
      </c>
      <c r="AN45" s="5">
        <f t="shared" si="68"/>
        <v>3302.4400257556181</v>
      </c>
      <c r="AO45" s="5">
        <f t="shared" si="69"/>
        <v>3295.7743520757599</v>
      </c>
      <c r="AP45" s="4">
        <v>120377</v>
      </c>
      <c r="AQ45" s="4">
        <v>121553.685</v>
      </c>
      <c r="AR45" s="4">
        <v>122462.446</v>
      </c>
      <c r="AS45" s="5">
        <f t="shared" si="7"/>
        <v>974.31115186819136</v>
      </c>
      <c r="AT45" s="5">
        <f t="shared" si="8"/>
        <v>946.94044107199704</v>
      </c>
      <c r="AU45" s="5">
        <f t="shared" si="9"/>
        <v>1061.9979942333487</v>
      </c>
      <c r="AV45" s="5">
        <f t="shared" si="10"/>
        <v>1063.1546927034976</v>
      </c>
      <c r="AW45" s="5">
        <f t="shared" si="11"/>
        <v>1011.291043709144</v>
      </c>
      <c r="AX45" s="5">
        <f t="shared" si="12"/>
        <v>1008.8652629007905</v>
      </c>
      <c r="AY45" s="5">
        <f t="shared" si="13"/>
        <v>1114.2077674920968</v>
      </c>
      <c r="AZ45" s="5">
        <f t="shared" si="14"/>
        <v>1021.2249487063895</v>
      </c>
      <c r="BA45" s="5">
        <f t="shared" si="15"/>
        <v>1156.2086486247103</v>
      </c>
      <c r="BB45" s="5">
        <f t="shared" si="16"/>
        <v>1079.8971980126137</v>
      </c>
      <c r="BC45" s="5">
        <f t="shared" si="17"/>
        <v>1054.837263295195</v>
      </c>
      <c r="BD45" s="5">
        <f t="shared" si="18"/>
        <v>1090.0567366603877</v>
      </c>
      <c r="BE45" s="5">
        <f t="shared" si="19"/>
        <v>1674.2670588732547</v>
      </c>
      <c r="BF45" s="5">
        <f t="shared" si="20"/>
        <v>1609.7095225396499</v>
      </c>
      <c r="BG45" s="5">
        <f t="shared" si="21"/>
        <v>1636.36040980548</v>
      </c>
      <c r="BH45" s="5">
        <f t="shared" si="22"/>
        <v>1585.784544024292</v>
      </c>
      <c r="BI45" s="5">
        <f t="shared" si="23"/>
        <v>1523.6755373506076</v>
      </c>
      <c r="BJ45" s="5">
        <f t="shared" si="24"/>
        <v>1548.4652389461505</v>
      </c>
      <c r="BK45" s="5">
        <f t="shared" si="25"/>
        <v>1596.5807147057437</v>
      </c>
      <c r="BL45" s="5">
        <f t="shared" si="26"/>
        <v>1482.7745697190521</v>
      </c>
      <c r="BM45" s="5">
        <f t="shared" si="27"/>
        <v>1588.7213373886286</v>
      </c>
      <c r="BN45" s="5">
        <f t="shared" si="28"/>
        <v>1626.0137526834085</v>
      </c>
      <c r="BO45" s="5">
        <f t="shared" si="29"/>
        <v>1662.0199226927232</v>
      </c>
      <c r="BP45" s="5">
        <f t="shared" si="30"/>
        <v>1601.196345182972</v>
      </c>
      <c r="BQ45" s="5">
        <f t="shared" si="31"/>
        <v>2648.5782107414457</v>
      </c>
      <c r="BR45" s="5">
        <f t="shared" si="32"/>
        <v>2556.6499636116473</v>
      </c>
      <c r="BS45" s="5">
        <f t="shared" si="33"/>
        <v>2698.3584040388287</v>
      </c>
      <c r="BT45" s="5">
        <f t="shared" si="34"/>
        <v>2648.9392367277896</v>
      </c>
      <c r="BU45" s="5">
        <f t="shared" si="35"/>
        <v>2534.9665810597517</v>
      </c>
      <c r="BV45" s="5">
        <f t="shared" si="36"/>
        <v>2557.3305018469414</v>
      </c>
      <c r="BW45" s="5">
        <f t="shared" si="37"/>
        <v>2710.7884821978405</v>
      </c>
      <c r="BX45" s="5">
        <f t="shared" si="38"/>
        <v>2503.9995184254421</v>
      </c>
      <c r="BY45" s="5">
        <f t="shared" si="39"/>
        <v>2744.9299860133392</v>
      </c>
      <c r="BZ45" s="5">
        <f t="shared" si="40"/>
        <v>2705.9109506960217</v>
      </c>
      <c r="CA45" s="5">
        <f t="shared" si="41"/>
        <v>2716.857185987918</v>
      </c>
      <c r="CB45" s="5">
        <f t="shared" si="42"/>
        <v>2691.2530818433597</v>
      </c>
    </row>
    <row r="46" spans="1:80" x14ac:dyDescent="0.3">
      <c r="A46" t="s">
        <v>223</v>
      </c>
      <c r="B46" t="s">
        <v>242</v>
      </c>
      <c r="C46" t="s">
        <v>217</v>
      </c>
      <c r="D46" t="s">
        <v>308</v>
      </c>
      <c r="E46" t="s">
        <v>309</v>
      </c>
      <c r="F46" s="4">
        <v>5378.2879361392843</v>
      </c>
      <c r="G46" s="4">
        <v>5475.524712658932</v>
      </c>
      <c r="H46" s="4">
        <v>7615.7277738152243</v>
      </c>
      <c r="I46" s="4">
        <v>7865.705804794271</v>
      </c>
      <c r="J46" s="4">
        <v>5299.8889713095305</v>
      </c>
      <c r="K46" s="4">
        <v>5476.5905416655496</v>
      </c>
      <c r="L46" s="4">
        <v>5776.4872658041286</v>
      </c>
      <c r="M46" s="4">
        <v>5516.539879214547</v>
      </c>
      <c r="N46" s="4">
        <v>8030.4941928374374</v>
      </c>
      <c r="O46" s="4">
        <v>7444.3079535634843</v>
      </c>
      <c r="P46" s="4">
        <v>7702.9155382405643</v>
      </c>
      <c r="Q46" s="4">
        <v>7950.3531898264137</v>
      </c>
      <c r="R46" s="4">
        <v>11810.584211589357</v>
      </c>
      <c r="S46" s="4">
        <v>11898.807939702283</v>
      </c>
      <c r="T46" s="4">
        <v>13236.453152698055</v>
      </c>
      <c r="U46" s="4">
        <v>13084.614679600825</v>
      </c>
      <c r="V46" s="4">
        <v>11465.94625339819</v>
      </c>
      <c r="W46" s="4">
        <v>11305.525646568267</v>
      </c>
      <c r="X46" s="4">
        <v>11891.520418000549</v>
      </c>
      <c r="Y46" s="4">
        <v>11657.47712789415</v>
      </c>
      <c r="Z46" s="4">
        <v>12571.123991489132</v>
      </c>
      <c r="AA46" s="4">
        <v>12545.042231381594</v>
      </c>
      <c r="AB46" s="4">
        <v>13440.093982497821</v>
      </c>
      <c r="AC46" s="4">
        <v>12839.312827360895</v>
      </c>
      <c r="AD46" s="5">
        <f t="shared" si="62"/>
        <v>17188.872147728642</v>
      </c>
      <c r="AE46" s="5">
        <f t="shared" si="63"/>
        <v>17374.332652361216</v>
      </c>
      <c r="AF46" s="5">
        <f t="shared" si="64"/>
        <v>20852.18092651328</v>
      </c>
      <c r="AG46" s="5">
        <f t="shared" si="65"/>
        <v>20950.320484395095</v>
      </c>
      <c r="AH46" s="143">
        <v>16765.835224707716</v>
      </c>
      <c r="AI46" s="143">
        <v>16782.116188233817</v>
      </c>
      <c r="AJ46" s="143">
        <v>17668.007683804677</v>
      </c>
      <c r="AK46" s="143">
        <v>17174.017007108698</v>
      </c>
      <c r="AL46" s="5">
        <f t="shared" si="66"/>
        <v>20601.618184326569</v>
      </c>
      <c r="AM46" s="5">
        <f t="shared" si="67"/>
        <v>19989.350184945077</v>
      </c>
      <c r="AN46" s="5">
        <f t="shared" si="68"/>
        <v>21143.009520738386</v>
      </c>
      <c r="AO46" s="5">
        <f t="shared" si="69"/>
        <v>20789.666017187308</v>
      </c>
      <c r="AP46" s="4">
        <v>534800</v>
      </c>
      <c r="AQ46" s="4">
        <v>535355.29799999995</v>
      </c>
      <c r="AR46" s="4">
        <v>536782.51800000004</v>
      </c>
      <c r="AS46" s="5">
        <f t="shared" si="7"/>
        <v>1005.6634136386097</v>
      </c>
      <c r="AT46" s="5">
        <f t="shared" si="8"/>
        <v>1023.8453090237346</v>
      </c>
      <c r="AU46" s="5">
        <f t="shared" si="9"/>
        <v>1424.0328672055393</v>
      </c>
      <c r="AV46" s="5">
        <f t="shared" si="10"/>
        <v>1469.2496430275864</v>
      </c>
      <c r="AW46" s="5">
        <f t="shared" si="11"/>
        <v>989.97600119192816</v>
      </c>
      <c r="AX46" s="5">
        <f t="shared" si="12"/>
        <v>1022.9824122643781</v>
      </c>
      <c r="AY46" s="5">
        <f t="shared" si="13"/>
        <v>1079.0006725223682</v>
      </c>
      <c r="AZ46" s="5">
        <f t="shared" si="14"/>
        <v>1027.7048328191916</v>
      </c>
      <c r="BA46" s="5">
        <f t="shared" si="15"/>
        <v>1500.030768881536</v>
      </c>
      <c r="BB46" s="5">
        <f t="shared" si="16"/>
        <v>1390.5359639428627</v>
      </c>
      <c r="BC46" s="5">
        <f t="shared" si="17"/>
        <v>1438.8417499588404</v>
      </c>
      <c r="BD46" s="5">
        <f t="shared" si="18"/>
        <v>1481.1125405962669</v>
      </c>
      <c r="BE46" s="5">
        <f t="shared" si="19"/>
        <v>2208.4114083001791</v>
      </c>
      <c r="BF46" s="5">
        <f t="shared" si="20"/>
        <v>2224.9079917169565</v>
      </c>
      <c r="BG46" s="5">
        <f t="shared" si="21"/>
        <v>2475.0286373780959</v>
      </c>
      <c r="BH46" s="5">
        <f t="shared" si="22"/>
        <v>2444.099223166897</v>
      </c>
      <c r="BI46" s="5">
        <f t="shared" si="23"/>
        <v>2141.7451730155831</v>
      </c>
      <c r="BJ46" s="5">
        <f t="shared" si="24"/>
        <v>2111.7799130416502</v>
      </c>
      <c r="BK46" s="5">
        <f t="shared" si="25"/>
        <v>2221.2389533502947</v>
      </c>
      <c r="BL46" s="5">
        <f t="shared" si="26"/>
        <v>2171.7318908463685</v>
      </c>
      <c r="BM46" s="5">
        <f t="shared" si="27"/>
        <v>2348.1833538311471</v>
      </c>
      <c r="BN46" s="5">
        <f t="shared" si="28"/>
        <v>2343.3114939270845</v>
      </c>
      <c r="BO46" s="5">
        <f t="shared" si="29"/>
        <v>2510.4998554619369</v>
      </c>
      <c r="BP46" s="5">
        <f t="shared" si="30"/>
        <v>2391.9021944304254</v>
      </c>
      <c r="BQ46" s="5">
        <f t="shared" si="31"/>
        <v>3214.0748219387888</v>
      </c>
      <c r="BR46" s="5">
        <f t="shared" si="32"/>
        <v>3248.7533007406905</v>
      </c>
      <c r="BS46" s="5">
        <f t="shared" si="33"/>
        <v>3899.0615045836348</v>
      </c>
      <c r="BT46" s="5">
        <f t="shared" si="34"/>
        <v>3913.3488661944834</v>
      </c>
      <c r="BU46" s="5">
        <f t="shared" si="35"/>
        <v>3131.7211742075106</v>
      </c>
      <c r="BV46" s="5">
        <f t="shared" si="36"/>
        <v>3134.7623253060287</v>
      </c>
      <c r="BW46" s="5">
        <f t="shared" si="37"/>
        <v>3300.2396258726626</v>
      </c>
      <c r="BX46" s="5">
        <f t="shared" si="38"/>
        <v>3199.4367236655598</v>
      </c>
      <c r="BY46" s="5">
        <f t="shared" si="39"/>
        <v>3848.2141227126835</v>
      </c>
      <c r="BZ46" s="5">
        <f t="shared" si="40"/>
        <v>3733.8474578699465</v>
      </c>
      <c r="CA46" s="5">
        <f t="shared" si="41"/>
        <v>3949.3416054207773</v>
      </c>
      <c r="CB46" s="5">
        <f t="shared" si="42"/>
        <v>3873.0147350266921</v>
      </c>
    </row>
    <row r="47" spans="1:80" x14ac:dyDescent="0.3">
      <c r="A47" t="s">
        <v>238</v>
      </c>
      <c r="B47" t="s">
        <v>273</v>
      </c>
      <c r="C47" t="s">
        <v>314</v>
      </c>
      <c r="D47" t="s">
        <v>312</v>
      </c>
      <c r="E47" t="s">
        <v>313</v>
      </c>
      <c r="F47" s="4">
        <v>1870.3513167007081</v>
      </c>
      <c r="G47" s="4">
        <v>1996.9217640382672</v>
      </c>
      <c r="H47" s="4">
        <v>2341.2858900032002</v>
      </c>
      <c r="I47" s="4">
        <v>2658.5170353112376</v>
      </c>
      <c r="J47" s="4">
        <v>2564.898060303889</v>
      </c>
      <c r="K47" s="4">
        <v>2528.67375051715</v>
      </c>
      <c r="L47" s="4">
        <v>2515.3440925913696</v>
      </c>
      <c r="M47" s="4">
        <v>2447.8536195892234</v>
      </c>
      <c r="N47" s="4">
        <v>2882.5414346209786</v>
      </c>
      <c r="O47" s="4">
        <v>3001.9614554261934</v>
      </c>
      <c r="P47" s="4">
        <v>3309.0077697168772</v>
      </c>
      <c r="Q47" s="4">
        <v>3453.5349148301402</v>
      </c>
      <c r="R47" s="4">
        <v>5072.3319796005644</v>
      </c>
      <c r="S47" s="4">
        <v>5104.7145978181379</v>
      </c>
      <c r="T47" s="4">
        <v>5480.7020883789519</v>
      </c>
      <c r="U47" s="4">
        <v>5454.7199257036264</v>
      </c>
      <c r="V47" s="4">
        <v>5379.1071300300819</v>
      </c>
      <c r="W47" s="4">
        <v>5283.8303828027365</v>
      </c>
      <c r="X47" s="4">
        <v>5510.8671281848956</v>
      </c>
      <c r="Y47" s="4">
        <v>5434.9119689264562</v>
      </c>
      <c r="Z47" s="4">
        <v>5241.8734985150377</v>
      </c>
      <c r="AA47" s="4">
        <v>5382.640808185768</v>
      </c>
      <c r="AB47" s="4">
        <v>5632.9568276788123</v>
      </c>
      <c r="AC47" s="4">
        <v>5646.1767039210617</v>
      </c>
      <c r="AD47" s="5">
        <f t="shared" si="62"/>
        <v>6942.683296301273</v>
      </c>
      <c r="AE47" s="5">
        <f t="shared" si="63"/>
        <v>7101.6363618564046</v>
      </c>
      <c r="AF47" s="5">
        <f t="shared" si="64"/>
        <v>7821.9879783821525</v>
      </c>
      <c r="AG47" s="5">
        <f t="shared" si="65"/>
        <v>8113.2369610148635</v>
      </c>
      <c r="AH47" s="143">
        <v>7944.0051903339699</v>
      </c>
      <c r="AI47" s="143">
        <v>7812.504133319886</v>
      </c>
      <c r="AJ47" s="143">
        <v>8026.2112207762648</v>
      </c>
      <c r="AK47" s="143">
        <v>7882.7655885156801</v>
      </c>
      <c r="AL47" s="5">
        <f t="shared" si="66"/>
        <v>8124.4149331360168</v>
      </c>
      <c r="AM47" s="5">
        <f t="shared" si="67"/>
        <v>8384.6022636119615</v>
      </c>
      <c r="AN47" s="5">
        <f t="shared" si="68"/>
        <v>8941.9645973956904</v>
      </c>
      <c r="AO47" s="5">
        <f t="shared" si="69"/>
        <v>9099.711618751202</v>
      </c>
      <c r="AP47" s="4">
        <v>329102</v>
      </c>
      <c r="AQ47" s="4">
        <v>330551.64299999998</v>
      </c>
      <c r="AR47" s="4">
        <v>332469.12800000003</v>
      </c>
      <c r="AS47" s="5">
        <f t="shared" si="7"/>
        <v>568.31964457849188</v>
      </c>
      <c r="AT47" s="5">
        <f t="shared" si="8"/>
        <v>606.7789816039608</v>
      </c>
      <c r="AU47" s="5">
        <f t="shared" si="9"/>
        <v>711.41648789834153</v>
      </c>
      <c r="AV47" s="5">
        <f t="shared" si="10"/>
        <v>804.26677392471413</v>
      </c>
      <c r="AW47" s="5">
        <f t="shared" si="11"/>
        <v>775.94473197154525</v>
      </c>
      <c r="AX47" s="5">
        <f t="shared" si="12"/>
        <v>764.98598753513079</v>
      </c>
      <c r="AY47" s="5">
        <f t="shared" si="13"/>
        <v>760.95343824727854</v>
      </c>
      <c r="AZ47" s="5">
        <f t="shared" si="14"/>
        <v>736.26493813561638</v>
      </c>
      <c r="BA47" s="5">
        <f t="shared" si="15"/>
        <v>872.03966329127536</v>
      </c>
      <c r="BB47" s="5">
        <f t="shared" si="16"/>
        <v>908.16715602475267</v>
      </c>
      <c r="BC47" s="5">
        <f t="shared" si="17"/>
        <v>1001.0562161135218</v>
      </c>
      <c r="BD47" s="5">
        <f t="shared" si="18"/>
        <v>1038.7535635579793</v>
      </c>
      <c r="BE47" s="5">
        <f t="shared" si="19"/>
        <v>1541.2644042274324</v>
      </c>
      <c r="BF47" s="5">
        <f t="shared" si="20"/>
        <v>1551.1040947238662</v>
      </c>
      <c r="BG47" s="5">
        <f t="shared" si="21"/>
        <v>1665.3505868633285</v>
      </c>
      <c r="BH47" s="5">
        <f t="shared" si="22"/>
        <v>1650.1869045931883</v>
      </c>
      <c r="BI47" s="5">
        <f t="shared" si="23"/>
        <v>1627.3121746456065</v>
      </c>
      <c r="BJ47" s="5">
        <f t="shared" si="24"/>
        <v>1598.4886158326362</v>
      </c>
      <c r="BK47" s="5">
        <f t="shared" si="25"/>
        <v>1667.1728139572115</v>
      </c>
      <c r="BL47" s="5">
        <f t="shared" si="26"/>
        <v>1634.711770569704</v>
      </c>
      <c r="BM47" s="5">
        <f t="shared" si="27"/>
        <v>1585.7956266503984</v>
      </c>
      <c r="BN47" s="5">
        <f t="shared" si="28"/>
        <v>1628.3811991779355</v>
      </c>
      <c r="BO47" s="5">
        <f t="shared" si="29"/>
        <v>1704.1079501392198</v>
      </c>
      <c r="BP47" s="5">
        <f t="shared" si="30"/>
        <v>1698.2559366898756</v>
      </c>
      <c r="BQ47" s="5">
        <f t="shared" si="31"/>
        <v>2109.5840488059243</v>
      </c>
      <c r="BR47" s="5">
        <f t="shared" si="32"/>
        <v>2157.8830763278265</v>
      </c>
      <c r="BS47" s="5">
        <f t="shared" si="33"/>
        <v>2376.7670747616703</v>
      </c>
      <c r="BT47" s="5">
        <f t="shared" si="34"/>
        <v>2454.4536785179021</v>
      </c>
      <c r="BU47" s="5">
        <f t="shared" si="35"/>
        <v>2403.2569066171518</v>
      </c>
      <c r="BV47" s="5">
        <f t="shared" si="36"/>
        <v>2363.4746033677666</v>
      </c>
      <c r="BW47" s="5">
        <f t="shared" si="37"/>
        <v>2428.1262522044899</v>
      </c>
      <c r="BX47" s="5">
        <f t="shared" si="38"/>
        <v>2370.9767087053206</v>
      </c>
      <c r="BY47" s="5">
        <f t="shared" si="39"/>
        <v>2457.8352899416741</v>
      </c>
      <c r="BZ47" s="5">
        <f t="shared" si="40"/>
        <v>2536.5483552026885</v>
      </c>
      <c r="CA47" s="5">
        <f t="shared" si="41"/>
        <v>2705.1641662527422</v>
      </c>
      <c r="CB47" s="5">
        <f t="shared" si="42"/>
        <v>2737.0095002478547</v>
      </c>
    </row>
    <row r="48" spans="1:80" x14ac:dyDescent="0.3">
      <c r="A48" t="s">
        <v>256</v>
      </c>
      <c r="B48" t="s">
        <v>280</v>
      </c>
      <c r="C48" t="s">
        <v>310</v>
      </c>
      <c r="D48" t="s">
        <v>318</v>
      </c>
      <c r="E48" t="s">
        <v>319</v>
      </c>
      <c r="F48" s="4">
        <v>1857.4891223682739</v>
      </c>
      <c r="G48" s="4">
        <v>1754.9788143754263</v>
      </c>
      <c r="H48" s="4">
        <v>1794.3236723224172</v>
      </c>
      <c r="I48" s="4">
        <v>1504.5183674291579</v>
      </c>
      <c r="J48" s="4">
        <v>1889.2149292118806</v>
      </c>
      <c r="K48" s="4">
        <v>1901.1524164745338</v>
      </c>
      <c r="L48" s="4">
        <v>1958.1544622650022</v>
      </c>
      <c r="M48" s="4">
        <v>1760.1972571861422</v>
      </c>
      <c r="N48" s="4">
        <v>1460.2392339020801</v>
      </c>
      <c r="O48" s="4">
        <v>1474.8565890088321</v>
      </c>
      <c r="P48" s="4">
        <v>1550.6781179520021</v>
      </c>
      <c r="Q48" s="4">
        <v>1399.8461040083475</v>
      </c>
      <c r="R48" s="4">
        <v>4296.163730383656</v>
      </c>
      <c r="S48" s="4">
        <v>4165.9414864165083</v>
      </c>
      <c r="T48" s="4">
        <v>4087.3748276045067</v>
      </c>
      <c r="U48" s="4">
        <v>4092.5021201812633</v>
      </c>
      <c r="V48" s="4">
        <v>4177.8482966634892</v>
      </c>
      <c r="W48" s="4">
        <v>4110.7827615027109</v>
      </c>
      <c r="X48" s="4">
        <v>4326.0840961247368</v>
      </c>
      <c r="Y48" s="4">
        <v>4169.662415606057</v>
      </c>
      <c r="Z48" s="4">
        <v>4198.0517325105993</v>
      </c>
      <c r="AA48" s="4">
        <v>3865.8158480210486</v>
      </c>
      <c r="AB48" s="4">
        <v>4156.0366220081305</v>
      </c>
      <c r="AC48" s="4">
        <v>4087.7601655733142</v>
      </c>
      <c r="AD48" s="5">
        <f t="shared" si="62"/>
        <v>6153.6528527519295</v>
      </c>
      <c r="AE48" s="5">
        <f t="shared" si="63"/>
        <v>5920.920300791935</v>
      </c>
      <c r="AF48" s="5">
        <f t="shared" si="64"/>
        <v>5881.6984999269243</v>
      </c>
      <c r="AG48" s="5">
        <f t="shared" si="65"/>
        <v>5597.0204876104217</v>
      </c>
      <c r="AH48" s="143">
        <v>6067.0632258753703</v>
      </c>
      <c r="AI48" s="143">
        <v>6011.9351779772451</v>
      </c>
      <c r="AJ48" s="143">
        <v>6284.2385583897385</v>
      </c>
      <c r="AK48" s="143">
        <v>5929.8596727921995</v>
      </c>
      <c r="AL48" s="5">
        <f t="shared" si="66"/>
        <v>5658.2909664126792</v>
      </c>
      <c r="AM48" s="5">
        <f t="shared" si="67"/>
        <v>5340.6724370298807</v>
      </c>
      <c r="AN48" s="5">
        <f t="shared" si="68"/>
        <v>5706.7147399601326</v>
      </c>
      <c r="AO48" s="5">
        <f t="shared" si="69"/>
        <v>5487.6062695816618</v>
      </c>
      <c r="AP48" s="4">
        <v>288155</v>
      </c>
      <c r="AQ48" s="4">
        <v>291840.95600000001</v>
      </c>
      <c r="AR48" s="4">
        <v>293718.76500000001</v>
      </c>
      <c r="AS48" s="5">
        <f t="shared" si="7"/>
        <v>644.61457284040671</v>
      </c>
      <c r="AT48" s="5">
        <f t="shared" si="8"/>
        <v>609.03986201017722</v>
      </c>
      <c r="AU48" s="5">
        <f t="shared" si="9"/>
        <v>622.69392248006011</v>
      </c>
      <c r="AV48" s="5">
        <f t="shared" si="10"/>
        <v>515.52680886542805</v>
      </c>
      <c r="AW48" s="5">
        <f t="shared" si="11"/>
        <v>647.34400377028669</v>
      </c>
      <c r="AX48" s="5">
        <f t="shared" si="12"/>
        <v>651.43441226752759</v>
      </c>
      <c r="AY48" s="5">
        <f t="shared" si="13"/>
        <v>670.96629928288826</v>
      </c>
      <c r="AZ48" s="5">
        <f t="shared" si="14"/>
        <v>599.27981012249666</v>
      </c>
      <c r="BA48" s="5">
        <f t="shared" si="15"/>
        <v>500.35445809808817</v>
      </c>
      <c r="BB48" s="5">
        <f t="shared" si="16"/>
        <v>505.36312970713817</v>
      </c>
      <c r="BC48" s="5">
        <f t="shared" si="17"/>
        <v>531.34355753412558</v>
      </c>
      <c r="BD48" s="5">
        <f t="shared" si="18"/>
        <v>476.59403171205196</v>
      </c>
      <c r="BE48" s="5">
        <f t="shared" si="19"/>
        <v>1490.9211120347229</v>
      </c>
      <c r="BF48" s="5">
        <f t="shared" si="20"/>
        <v>1445.7293770423933</v>
      </c>
      <c r="BG48" s="5">
        <f t="shared" si="21"/>
        <v>1418.4639612724079</v>
      </c>
      <c r="BH48" s="5">
        <f t="shared" si="22"/>
        <v>1402.3056175094434</v>
      </c>
      <c r="BI48" s="5">
        <f t="shared" si="23"/>
        <v>1431.5496885445677</v>
      </c>
      <c r="BJ48" s="5">
        <f t="shared" si="24"/>
        <v>1408.5695228817406</v>
      </c>
      <c r="BK48" s="5">
        <f t="shared" si="25"/>
        <v>1482.3430389683676</v>
      </c>
      <c r="BL48" s="5">
        <f t="shared" si="26"/>
        <v>1419.6104956406366</v>
      </c>
      <c r="BM48" s="5">
        <f t="shared" si="27"/>
        <v>1438.4724440494908</v>
      </c>
      <c r="BN48" s="5">
        <f t="shared" si="28"/>
        <v>1324.631025407225</v>
      </c>
      <c r="BO48" s="5">
        <f t="shared" si="29"/>
        <v>1424.075866174222</v>
      </c>
      <c r="BP48" s="5">
        <f t="shared" si="30"/>
        <v>1391.725913587208</v>
      </c>
      <c r="BQ48" s="5">
        <f t="shared" si="31"/>
        <v>2135.5356848751294</v>
      </c>
      <c r="BR48" s="5">
        <f t="shared" si="32"/>
        <v>2054.7692390525708</v>
      </c>
      <c r="BS48" s="5">
        <f t="shared" si="33"/>
        <v>2041.157883752468</v>
      </c>
      <c r="BT48" s="5">
        <f t="shared" si="34"/>
        <v>1917.8324263748718</v>
      </c>
      <c r="BU48" s="5">
        <f t="shared" si="35"/>
        <v>2078.8936923148544</v>
      </c>
      <c r="BV48" s="5">
        <f t="shared" si="36"/>
        <v>2060.0039351492683</v>
      </c>
      <c r="BW48" s="5">
        <f t="shared" si="37"/>
        <v>2153.3093382512557</v>
      </c>
      <c r="BX48" s="5">
        <f t="shared" si="38"/>
        <v>2018.8903057631335</v>
      </c>
      <c r="BY48" s="5">
        <f t="shared" si="39"/>
        <v>1938.8269021475789</v>
      </c>
      <c r="BZ48" s="5">
        <f t="shared" si="40"/>
        <v>1829.9941551143631</v>
      </c>
      <c r="CA48" s="5">
        <f t="shared" si="41"/>
        <v>1955.4194237083477</v>
      </c>
      <c r="CB48" s="5">
        <f t="shared" si="42"/>
        <v>1868.3199452992599</v>
      </c>
    </row>
    <row r="49" spans="1:80" x14ac:dyDescent="0.3">
      <c r="A49" t="s">
        <v>247</v>
      </c>
      <c r="B49" t="s">
        <v>288</v>
      </c>
      <c r="C49" t="s">
        <v>299</v>
      </c>
      <c r="D49" t="s">
        <v>321</v>
      </c>
      <c r="E49" t="s">
        <v>322</v>
      </c>
      <c r="F49" s="4">
        <v>3924.1102751611652</v>
      </c>
      <c r="G49" s="4">
        <v>3980.2561943246546</v>
      </c>
      <c r="H49" s="4">
        <v>4112.9944288570105</v>
      </c>
      <c r="I49" s="4">
        <v>4008.7618620930061</v>
      </c>
      <c r="J49" s="4">
        <v>3467.3992103159449</v>
      </c>
      <c r="K49" s="4">
        <v>3591.2219121292046</v>
      </c>
      <c r="L49" s="4">
        <v>3597.1781503262173</v>
      </c>
      <c r="M49" s="4">
        <v>3584.2899993256433</v>
      </c>
      <c r="N49" s="4">
        <v>4235.2783204547568</v>
      </c>
      <c r="O49" s="4">
        <v>4777.8613663318629</v>
      </c>
      <c r="P49" s="4">
        <v>5183.1491670556625</v>
      </c>
      <c r="Q49" s="4">
        <v>5127.9937132373389</v>
      </c>
      <c r="R49" s="4">
        <v>7420.1321345418037</v>
      </c>
      <c r="S49" s="4">
        <v>7343.7199972615554</v>
      </c>
      <c r="T49" s="4">
        <v>7892.4717301267328</v>
      </c>
      <c r="U49" s="4">
        <v>8162.6531171985753</v>
      </c>
      <c r="V49" s="4">
        <v>8172.1759006713719</v>
      </c>
      <c r="W49" s="4">
        <v>8266.9392113955255</v>
      </c>
      <c r="X49" s="4">
        <v>8469.2195225842443</v>
      </c>
      <c r="Y49" s="4">
        <v>8136.6643664063686</v>
      </c>
      <c r="Z49" s="4">
        <v>7991.0826101604125</v>
      </c>
      <c r="AA49" s="4">
        <v>7986.4365980366347</v>
      </c>
      <c r="AB49" s="4">
        <v>8480.5193697741615</v>
      </c>
      <c r="AC49" s="4">
        <v>8349.3132223943103</v>
      </c>
      <c r="AD49" s="5">
        <f t="shared" si="62"/>
        <v>11344.242409702969</v>
      </c>
      <c r="AE49" s="5">
        <f t="shared" si="63"/>
        <v>11323.976191586211</v>
      </c>
      <c r="AF49" s="5">
        <f t="shared" si="64"/>
        <v>12005.466158983743</v>
      </c>
      <c r="AG49" s="5">
        <f t="shared" si="65"/>
        <v>12171.414979291581</v>
      </c>
      <c r="AH49" s="143">
        <v>11639.575110987316</v>
      </c>
      <c r="AI49" s="143">
        <v>11858.161123524731</v>
      </c>
      <c r="AJ49" s="143">
        <v>12066.397672910462</v>
      </c>
      <c r="AK49" s="143">
        <v>11720.954365732012</v>
      </c>
      <c r="AL49" s="5">
        <f t="shared" si="66"/>
        <v>12226.36093061517</v>
      </c>
      <c r="AM49" s="5">
        <f t="shared" si="67"/>
        <v>12764.297964368498</v>
      </c>
      <c r="AN49" s="5">
        <f t="shared" si="68"/>
        <v>13663.668536829824</v>
      </c>
      <c r="AO49" s="5">
        <f t="shared" si="69"/>
        <v>13477.306935631648</v>
      </c>
      <c r="AP49" s="4">
        <v>459252</v>
      </c>
      <c r="AQ49" s="4">
        <v>466162.12800000003</v>
      </c>
      <c r="AR49" s="4">
        <v>470718.74699999997</v>
      </c>
      <c r="AS49" s="5">
        <f t="shared" si="7"/>
        <v>854.45687229694488</v>
      </c>
      <c r="AT49" s="5">
        <f t="shared" si="8"/>
        <v>866.68238664712499</v>
      </c>
      <c r="AU49" s="5">
        <f t="shared" si="9"/>
        <v>895.58552360294789</v>
      </c>
      <c r="AV49" s="5">
        <f t="shared" si="10"/>
        <v>859.95013779690964</v>
      </c>
      <c r="AW49" s="5">
        <f t="shared" si="11"/>
        <v>743.8182988378552</v>
      </c>
      <c r="AX49" s="5">
        <f t="shared" si="12"/>
        <v>770.38045272721172</v>
      </c>
      <c r="AY49" s="5">
        <f t="shared" si="13"/>
        <v>771.65817089418658</v>
      </c>
      <c r="AZ49" s="5">
        <f t="shared" si="14"/>
        <v>761.45044618876068</v>
      </c>
      <c r="BA49" s="5">
        <f t="shared" si="15"/>
        <v>908.54191408160818</v>
      </c>
      <c r="BB49" s="5">
        <f t="shared" si="16"/>
        <v>1024.9355491040369</v>
      </c>
      <c r="BC49" s="5">
        <f t="shared" si="17"/>
        <v>1111.8769320221702</v>
      </c>
      <c r="BD49" s="5">
        <f t="shared" si="18"/>
        <v>1089.3965336879473</v>
      </c>
      <c r="BE49" s="5">
        <f t="shared" si="19"/>
        <v>1615.6994709967087</v>
      </c>
      <c r="BF49" s="5">
        <f t="shared" si="20"/>
        <v>1599.0610813369467</v>
      </c>
      <c r="BG49" s="5">
        <f t="shared" si="21"/>
        <v>1718.549234434849</v>
      </c>
      <c r="BH49" s="5">
        <f t="shared" si="22"/>
        <v>1751.0330906157556</v>
      </c>
      <c r="BI49" s="5">
        <f t="shared" si="23"/>
        <v>1753.0758956616421</v>
      </c>
      <c r="BJ49" s="5">
        <f t="shared" si="24"/>
        <v>1773.4042975270454</v>
      </c>
      <c r="BK49" s="5">
        <f t="shared" si="25"/>
        <v>1816.7969926944052</v>
      </c>
      <c r="BL49" s="5">
        <f t="shared" si="26"/>
        <v>1728.5617830739102</v>
      </c>
      <c r="BM49" s="5">
        <f t="shared" si="27"/>
        <v>1714.2281901888889</v>
      </c>
      <c r="BN49" s="5">
        <f t="shared" si="28"/>
        <v>1713.2315386282592</v>
      </c>
      <c r="BO49" s="5">
        <f t="shared" si="29"/>
        <v>1819.2210092567111</v>
      </c>
      <c r="BP49" s="5">
        <f t="shared" si="30"/>
        <v>1773.7371361575092</v>
      </c>
      <c r="BQ49" s="5">
        <f t="shared" si="31"/>
        <v>2470.1563432936532</v>
      </c>
      <c r="BR49" s="5">
        <f t="shared" si="32"/>
        <v>2465.7434679840721</v>
      </c>
      <c r="BS49" s="5">
        <f t="shared" si="33"/>
        <v>2614.1347580377969</v>
      </c>
      <c r="BT49" s="5">
        <f t="shared" si="34"/>
        <v>2610.9832284126651</v>
      </c>
      <c r="BU49" s="5">
        <f t="shared" si="35"/>
        <v>2496.8941944994972</v>
      </c>
      <c r="BV49" s="5">
        <f t="shared" si="36"/>
        <v>2543.7847502542568</v>
      </c>
      <c r="BW49" s="5">
        <f t="shared" si="37"/>
        <v>2588.4551635885919</v>
      </c>
      <c r="BX49" s="5">
        <f t="shared" si="38"/>
        <v>2490.0122292626711</v>
      </c>
      <c r="BY49" s="5">
        <f t="shared" si="39"/>
        <v>2622.7701042704975</v>
      </c>
      <c r="BZ49" s="5">
        <f t="shared" si="40"/>
        <v>2738.1670877322958</v>
      </c>
      <c r="CA49" s="5">
        <f t="shared" si="41"/>
        <v>2931.0979412788811</v>
      </c>
      <c r="CB49" s="5">
        <f t="shared" si="42"/>
        <v>2863.1336698454561</v>
      </c>
    </row>
    <row r="50" spans="1:80" x14ac:dyDescent="0.3">
      <c r="A50" t="s">
        <v>238</v>
      </c>
      <c r="B50" t="s">
        <v>273</v>
      </c>
      <c r="C50" t="s">
        <v>314</v>
      </c>
      <c r="D50" t="s">
        <v>323</v>
      </c>
      <c r="E50" t="s">
        <v>324</v>
      </c>
      <c r="F50" s="4">
        <v>1801.6520598179141</v>
      </c>
      <c r="G50" s="4">
        <v>1798.4331467417092</v>
      </c>
      <c r="H50" s="4">
        <v>1730.7617289956447</v>
      </c>
      <c r="I50" s="4">
        <v>1356.3545984176912</v>
      </c>
      <c r="J50" s="4">
        <v>1919.0965780811948</v>
      </c>
      <c r="K50" s="4">
        <v>1940.284496376185</v>
      </c>
      <c r="L50" s="4">
        <v>1940.3496318025484</v>
      </c>
      <c r="M50" s="4">
        <v>1901.7929903970758</v>
      </c>
      <c r="N50" s="4">
        <v>1554.09704009487</v>
      </c>
      <c r="O50" s="4">
        <v>1607.7539266695867</v>
      </c>
      <c r="P50" s="4">
        <v>1638.4125821252585</v>
      </c>
      <c r="Q50" s="4">
        <v>2352.918425439254</v>
      </c>
      <c r="R50" s="4">
        <v>5198.2469292360756</v>
      </c>
      <c r="S50" s="4">
        <v>5048.7453976998777</v>
      </c>
      <c r="T50" s="4">
        <v>5403.6831032036307</v>
      </c>
      <c r="U50" s="4">
        <v>5205.5190583132999</v>
      </c>
      <c r="V50" s="4">
        <v>5037.9214734060388</v>
      </c>
      <c r="W50" s="4">
        <v>5093.8823958685825</v>
      </c>
      <c r="X50" s="4">
        <v>5094.0139438865317</v>
      </c>
      <c r="Y50" s="4">
        <v>4981.0578659380899</v>
      </c>
      <c r="Z50" s="4">
        <v>5232.9901630541217</v>
      </c>
      <c r="AA50" s="4">
        <v>5248.911021098017</v>
      </c>
      <c r="AB50" s="4">
        <v>5429.6741729929799</v>
      </c>
      <c r="AC50" s="4">
        <v>5363.9582595308375</v>
      </c>
      <c r="AD50" s="5">
        <f t="shared" si="62"/>
        <v>6999.8989890539897</v>
      </c>
      <c r="AE50" s="5">
        <f t="shared" si="63"/>
        <v>6847.1785444415873</v>
      </c>
      <c r="AF50" s="5">
        <f t="shared" si="64"/>
        <v>7134.444832199275</v>
      </c>
      <c r="AG50" s="5">
        <f t="shared" si="65"/>
        <v>6561.8736567309916</v>
      </c>
      <c r="AH50" s="143">
        <v>6957.0180514872327</v>
      </c>
      <c r="AI50" s="143">
        <v>7034.1668922447652</v>
      </c>
      <c r="AJ50" s="143">
        <v>7034.3635756890781</v>
      </c>
      <c r="AK50" s="143">
        <v>6882.8508563351643</v>
      </c>
      <c r="AL50" s="5">
        <f t="shared" si="66"/>
        <v>6787.0872031489916</v>
      </c>
      <c r="AM50" s="5">
        <f t="shared" si="67"/>
        <v>6856.6649477676037</v>
      </c>
      <c r="AN50" s="5">
        <f t="shared" si="68"/>
        <v>7068.0867551182382</v>
      </c>
      <c r="AO50" s="5">
        <f t="shared" si="69"/>
        <v>7716.8766849700914</v>
      </c>
      <c r="AP50" s="4">
        <v>329391</v>
      </c>
      <c r="AQ50" s="4">
        <v>334406.31300000002</v>
      </c>
      <c r="AR50" s="4">
        <v>337999.81900000002</v>
      </c>
      <c r="AS50" s="5">
        <f t="shared" si="7"/>
        <v>546.96456788980697</v>
      </c>
      <c r="AT50" s="5">
        <f t="shared" si="8"/>
        <v>545.98733624832164</v>
      </c>
      <c r="AU50" s="5">
        <f t="shared" si="9"/>
        <v>525.44293225851482</v>
      </c>
      <c r="AV50" s="5">
        <f t="shared" si="10"/>
        <v>405.6007753710353</v>
      </c>
      <c r="AW50" s="5">
        <f t="shared" si="11"/>
        <v>573.88168329262214</v>
      </c>
      <c r="AX50" s="5">
        <f t="shared" si="12"/>
        <v>580.21766364685368</v>
      </c>
      <c r="AY50" s="5">
        <f t="shared" si="13"/>
        <v>580.23714157649533</v>
      </c>
      <c r="AZ50" s="5">
        <f t="shared" si="14"/>
        <v>562.66094935307513</v>
      </c>
      <c r="BA50" s="5">
        <f t="shared" si="15"/>
        <v>464.73316432123397</v>
      </c>
      <c r="BB50" s="5">
        <f t="shared" si="16"/>
        <v>480.77858107588611</v>
      </c>
      <c r="BC50" s="5">
        <f t="shared" si="17"/>
        <v>489.94666620580767</v>
      </c>
      <c r="BD50" s="5">
        <f t="shared" si="18"/>
        <v>696.13008444813806</v>
      </c>
      <c r="BE50" s="5">
        <f t="shared" si="19"/>
        <v>1578.1387254770398</v>
      </c>
      <c r="BF50" s="5">
        <f t="shared" si="20"/>
        <v>1532.7514709569714</v>
      </c>
      <c r="BG50" s="5">
        <f t="shared" si="21"/>
        <v>1640.5072097305726</v>
      </c>
      <c r="BH50" s="5">
        <f t="shared" si="22"/>
        <v>1556.6449722835523</v>
      </c>
      <c r="BI50" s="5">
        <f t="shared" si="23"/>
        <v>1506.5270234315337</v>
      </c>
      <c r="BJ50" s="5">
        <f t="shared" si="24"/>
        <v>1523.2614331262885</v>
      </c>
      <c r="BK50" s="5">
        <f t="shared" si="25"/>
        <v>1523.3007709057608</v>
      </c>
      <c r="BL50" s="5">
        <f t="shared" si="26"/>
        <v>1473.6865483167876</v>
      </c>
      <c r="BM50" s="5">
        <f t="shared" si="27"/>
        <v>1564.8598604817969</v>
      </c>
      <c r="BN50" s="5">
        <f t="shared" si="28"/>
        <v>1569.6207927444291</v>
      </c>
      <c r="BO50" s="5">
        <f t="shared" si="29"/>
        <v>1623.6757387391126</v>
      </c>
      <c r="BP50" s="5">
        <f t="shared" si="30"/>
        <v>1586.9707490970097</v>
      </c>
      <c r="BQ50" s="5">
        <f t="shared" si="31"/>
        <v>2125.1032933668466</v>
      </c>
      <c r="BR50" s="5">
        <f t="shared" si="32"/>
        <v>2078.7388072052931</v>
      </c>
      <c r="BS50" s="5">
        <f t="shared" si="33"/>
        <v>2165.9501419890871</v>
      </c>
      <c r="BT50" s="5">
        <f t="shared" si="34"/>
        <v>1962.2457476545878</v>
      </c>
      <c r="BU50" s="5">
        <f t="shared" si="35"/>
        <v>2080.4087067241558</v>
      </c>
      <c r="BV50" s="5">
        <f t="shared" si="36"/>
        <v>2103.4790967731419</v>
      </c>
      <c r="BW50" s="5">
        <f t="shared" si="37"/>
        <v>2103.5379124822557</v>
      </c>
      <c r="BX50" s="5">
        <f t="shared" si="38"/>
        <v>2036.3474976698624</v>
      </c>
      <c r="BY50" s="5">
        <f t="shared" si="39"/>
        <v>2029.5930248030309</v>
      </c>
      <c r="BZ50" s="5">
        <f t="shared" si="40"/>
        <v>2050.3993738203153</v>
      </c>
      <c r="CA50" s="5">
        <f t="shared" si="41"/>
        <v>2113.6224049449202</v>
      </c>
      <c r="CB50" s="5">
        <f t="shared" si="42"/>
        <v>2283.1008335451479</v>
      </c>
    </row>
    <row r="51" spans="1:80" x14ac:dyDescent="0.3">
      <c r="A51" t="s">
        <v>256</v>
      </c>
      <c r="B51" t="s">
        <v>280</v>
      </c>
      <c r="C51" t="s">
        <v>304</v>
      </c>
      <c r="D51" t="s">
        <v>326</v>
      </c>
      <c r="E51" t="s">
        <v>327</v>
      </c>
      <c r="F51" s="4">
        <v>4571.6763372664373</v>
      </c>
      <c r="G51" s="4">
        <v>4480.0389768157129</v>
      </c>
      <c r="H51" s="4">
        <v>4637.2468308084171</v>
      </c>
      <c r="I51" s="4">
        <v>4945.5823037914852</v>
      </c>
      <c r="J51" s="4">
        <v>4825.7181114524956</v>
      </c>
      <c r="K51" s="4">
        <v>4724.490788375123</v>
      </c>
      <c r="L51" s="4">
        <v>5107.7796188179391</v>
      </c>
      <c r="M51" s="4">
        <v>4558.5623155171907</v>
      </c>
      <c r="N51" s="4">
        <v>6080.9338644469617</v>
      </c>
      <c r="O51" s="4">
        <v>5666.7310756831866</v>
      </c>
      <c r="P51" s="4">
        <v>6317.0862476265065</v>
      </c>
      <c r="Q51" s="4">
        <v>6621.6539502851865</v>
      </c>
      <c r="R51" s="4">
        <v>8043.1595844325038</v>
      </c>
      <c r="S51" s="4">
        <v>7767.9318836921666</v>
      </c>
      <c r="T51" s="4">
        <v>8073.5169710825021</v>
      </c>
      <c r="U51" s="4">
        <v>8173.2258021679399</v>
      </c>
      <c r="V51" s="4">
        <v>7905.6308687572318</v>
      </c>
      <c r="W51" s="4">
        <v>7837.0597117827056</v>
      </c>
      <c r="X51" s="4">
        <v>8156.3089524303177</v>
      </c>
      <c r="Y51" s="4">
        <v>7913.9219818684105</v>
      </c>
      <c r="Z51" s="4">
        <v>8101.5238899049209</v>
      </c>
      <c r="AA51" s="4">
        <v>8117.406664548188</v>
      </c>
      <c r="AB51" s="4">
        <v>8829.3024854737523</v>
      </c>
      <c r="AC51" s="4">
        <v>8510.3521056942263</v>
      </c>
      <c r="AD51" s="5">
        <f t="shared" si="62"/>
        <v>12614.835921698941</v>
      </c>
      <c r="AE51" s="5">
        <f t="shared" si="63"/>
        <v>12247.970860507879</v>
      </c>
      <c r="AF51" s="5">
        <f t="shared" si="64"/>
        <v>12710.76380189092</v>
      </c>
      <c r="AG51" s="5">
        <f t="shared" si="65"/>
        <v>13118.808105959426</v>
      </c>
      <c r="AH51" s="143">
        <v>12731.348980209728</v>
      </c>
      <c r="AI51" s="143">
        <v>12561.550500157829</v>
      </c>
      <c r="AJ51" s="143">
        <v>13264.088571248256</v>
      </c>
      <c r="AK51" s="143">
        <v>12472.484297385603</v>
      </c>
      <c r="AL51" s="5">
        <f t="shared" si="66"/>
        <v>14182.457754351883</v>
      </c>
      <c r="AM51" s="5">
        <f t="shared" si="67"/>
        <v>13784.137740231374</v>
      </c>
      <c r="AN51" s="5">
        <f t="shared" si="68"/>
        <v>15146.388733100259</v>
      </c>
      <c r="AO51" s="5">
        <f t="shared" si="69"/>
        <v>15132.006055979413</v>
      </c>
      <c r="AP51" s="4">
        <v>535918</v>
      </c>
      <c r="AQ51" s="4">
        <v>541632.48399999994</v>
      </c>
      <c r="AR51" s="4">
        <v>546033.14800000004</v>
      </c>
      <c r="AS51" s="5">
        <f t="shared" si="7"/>
        <v>853.05519450110603</v>
      </c>
      <c r="AT51" s="5">
        <f t="shared" si="8"/>
        <v>835.95605611599399</v>
      </c>
      <c r="AU51" s="5">
        <f t="shared" si="9"/>
        <v>865.29036733388637</v>
      </c>
      <c r="AV51" s="5">
        <f t="shared" si="10"/>
        <v>913.08820092693804</v>
      </c>
      <c r="AW51" s="5">
        <f t="shared" si="11"/>
        <v>890.95803039990778</v>
      </c>
      <c r="AX51" s="5">
        <f t="shared" si="12"/>
        <v>872.26872980076337</v>
      </c>
      <c r="AY51" s="5">
        <f t="shared" si="13"/>
        <v>943.03421041082527</v>
      </c>
      <c r="AZ51" s="5">
        <f t="shared" si="14"/>
        <v>834.85083867420997</v>
      </c>
      <c r="BA51" s="5">
        <f t="shared" si="15"/>
        <v>1122.7047941325031</v>
      </c>
      <c r="BB51" s="5">
        <f t="shared" si="16"/>
        <v>1046.2317610335917</v>
      </c>
      <c r="BC51" s="5">
        <f t="shared" si="17"/>
        <v>1166.3049086299829</v>
      </c>
      <c r="BD51" s="5">
        <f t="shared" si="18"/>
        <v>1212.683510980763</v>
      </c>
      <c r="BE51" s="5">
        <f t="shared" si="19"/>
        <v>1500.8190776261488</v>
      </c>
      <c r="BF51" s="5">
        <f t="shared" si="20"/>
        <v>1449.4627692468189</v>
      </c>
      <c r="BG51" s="5">
        <f t="shared" si="21"/>
        <v>1506.4836357581762</v>
      </c>
      <c r="BH51" s="5">
        <f t="shared" si="22"/>
        <v>1508.9984525684285</v>
      </c>
      <c r="BI51" s="5">
        <f t="shared" si="23"/>
        <v>1459.5931932245837</v>
      </c>
      <c r="BJ51" s="5">
        <f t="shared" si="24"/>
        <v>1446.9331037727616</v>
      </c>
      <c r="BK51" s="5">
        <f t="shared" si="25"/>
        <v>1505.8751447467316</v>
      </c>
      <c r="BL51" s="5">
        <f t="shared" si="26"/>
        <v>1449.3482695794889</v>
      </c>
      <c r="BM51" s="5">
        <f t="shared" si="27"/>
        <v>1495.7603410479571</v>
      </c>
      <c r="BN51" s="5">
        <f t="shared" si="28"/>
        <v>1498.692730650215</v>
      </c>
      <c r="BO51" s="5">
        <f t="shared" si="29"/>
        <v>1630.1279458478257</v>
      </c>
      <c r="BP51" s="5">
        <f t="shared" si="30"/>
        <v>1558.5779245940992</v>
      </c>
      <c r="BQ51" s="5">
        <f t="shared" si="31"/>
        <v>2353.8742721272547</v>
      </c>
      <c r="BR51" s="5">
        <f t="shared" si="32"/>
        <v>2285.4188253628131</v>
      </c>
      <c r="BS51" s="5">
        <f t="shared" si="33"/>
        <v>2371.7740030920627</v>
      </c>
      <c r="BT51" s="5">
        <f t="shared" si="34"/>
        <v>2422.086653495367</v>
      </c>
      <c r="BU51" s="5">
        <f t="shared" si="35"/>
        <v>2350.5512236244917</v>
      </c>
      <c r="BV51" s="5">
        <f t="shared" si="36"/>
        <v>2319.2018335735252</v>
      </c>
      <c r="BW51" s="5">
        <f t="shared" si="37"/>
        <v>2448.909355157557</v>
      </c>
      <c r="BX51" s="5">
        <f t="shared" si="38"/>
        <v>2284.1991082536993</v>
      </c>
      <c r="BY51" s="5">
        <f t="shared" si="39"/>
        <v>2618.46513518046</v>
      </c>
      <c r="BZ51" s="5">
        <f t="shared" si="40"/>
        <v>2544.9244916838065</v>
      </c>
      <c r="CA51" s="5">
        <f t="shared" si="41"/>
        <v>2796.4328544778086</v>
      </c>
      <c r="CB51" s="5">
        <f t="shared" si="42"/>
        <v>2771.2614355748619</v>
      </c>
    </row>
    <row r="52" spans="1:80" x14ac:dyDescent="0.3">
      <c r="A52" t="s">
        <v>223</v>
      </c>
      <c r="B52" t="s">
        <v>233</v>
      </c>
      <c r="C52" t="s">
        <v>249</v>
      </c>
      <c r="D52" t="s">
        <v>328</v>
      </c>
      <c r="E52" t="s">
        <v>329</v>
      </c>
      <c r="F52" s="4">
        <v>1825.4675215614825</v>
      </c>
      <c r="G52" s="4">
        <v>1929.0028402252842</v>
      </c>
      <c r="H52" s="4">
        <v>2184.1774809793123</v>
      </c>
      <c r="I52" s="4">
        <v>2005.3255058521672</v>
      </c>
      <c r="J52" s="4">
        <v>2039.7928698698522</v>
      </c>
      <c r="K52" s="4">
        <v>1996.1023505460084</v>
      </c>
      <c r="L52" s="4">
        <v>2108.2378482280019</v>
      </c>
      <c r="M52" s="4">
        <v>2078.5743533668574</v>
      </c>
      <c r="N52" s="4">
        <v>2233.8661435237054</v>
      </c>
      <c r="O52" s="4">
        <v>2117.5308281778812</v>
      </c>
      <c r="P52" s="4">
        <v>2405.5005896456869</v>
      </c>
      <c r="Q52" s="4">
        <v>2409.9784538056842</v>
      </c>
      <c r="R52" s="4">
        <v>3283.940904161027</v>
      </c>
      <c r="S52" s="4">
        <v>3379.7616945792156</v>
      </c>
      <c r="T52" s="4">
        <v>3698.3151414252479</v>
      </c>
      <c r="U52" s="4">
        <v>3623.9157201993958</v>
      </c>
      <c r="V52" s="4">
        <v>3438.3551558930499</v>
      </c>
      <c r="W52" s="4">
        <v>3369.7290975746682</v>
      </c>
      <c r="X52" s="4">
        <v>3561.8283817821721</v>
      </c>
      <c r="Y52" s="4">
        <v>3509.4969426898333</v>
      </c>
      <c r="Z52" s="4">
        <v>3704.9738385175551</v>
      </c>
      <c r="AA52" s="4">
        <v>3559.9963929441942</v>
      </c>
      <c r="AB52" s="4">
        <v>3763.4325533320871</v>
      </c>
      <c r="AC52" s="4">
        <v>3718.3445687125754</v>
      </c>
      <c r="AD52" s="5">
        <f t="shared" si="62"/>
        <v>5109.4084257225095</v>
      </c>
      <c r="AE52" s="5">
        <f t="shared" si="63"/>
        <v>5308.7645348044998</v>
      </c>
      <c r="AF52" s="5">
        <f t="shared" si="64"/>
        <v>5882.4926224045603</v>
      </c>
      <c r="AG52" s="5">
        <f t="shared" si="65"/>
        <v>5629.241226051563</v>
      </c>
      <c r="AH52" s="143">
        <v>5478.1480257629028</v>
      </c>
      <c r="AI52" s="143">
        <v>5365.8314481206762</v>
      </c>
      <c r="AJ52" s="143">
        <v>5670.0662300101749</v>
      </c>
      <c r="AK52" s="143">
        <v>5588.0712960566916</v>
      </c>
      <c r="AL52" s="5">
        <f t="shared" si="66"/>
        <v>5938.8399820412606</v>
      </c>
      <c r="AM52" s="5">
        <f t="shared" si="67"/>
        <v>5677.5272211220754</v>
      </c>
      <c r="AN52" s="5">
        <f t="shared" si="68"/>
        <v>6168.933142977774</v>
      </c>
      <c r="AO52" s="5">
        <f t="shared" si="69"/>
        <v>6128.3230225182597</v>
      </c>
      <c r="AP52" s="4">
        <v>189628</v>
      </c>
      <c r="AQ52" s="4">
        <v>189667.57199999999</v>
      </c>
      <c r="AR52" s="4">
        <v>190343.56299999999</v>
      </c>
      <c r="AS52" s="5">
        <f t="shared" si="7"/>
        <v>962.65716115841678</v>
      </c>
      <c r="AT52" s="5">
        <f t="shared" si="8"/>
        <v>1017.2563335716687</v>
      </c>
      <c r="AU52" s="5">
        <f t="shared" si="9"/>
        <v>1151.8222419575761</v>
      </c>
      <c r="AV52" s="5">
        <f t="shared" si="10"/>
        <v>1057.2843236756187</v>
      </c>
      <c r="AW52" s="5">
        <f t="shared" si="11"/>
        <v>1075.4568365908392</v>
      </c>
      <c r="AX52" s="5">
        <f t="shared" si="12"/>
        <v>1052.4215233513974</v>
      </c>
      <c r="AY52" s="5">
        <f t="shared" si="13"/>
        <v>1111.5436476552788</v>
      </c>
      <c r="AZ52" s="5">
        <f t="shared" si="14"/>
        <v>1092.0118971224981</v>
      </c>
      <c r="BA52" s="5">
        <f t="shared" si="15"/>
        <v>1177.7796910500367</v>
      </c>
      <c r="BB52" s="5">
        <f t="shared" si="16"/>
        <v>1116.4432622029249</v>
      </c>
      <c r="BC52" s="5">
        <f t="shared" si="17"/>
        <v>1268.2719372005706</v>
      </c>
      <c r="BD52" s="5">
        <f t="shared" si="18"/>
        <v>1266.1202805191181</v>
      </c>
      <c r="BE52" s="5">
        <f t="shared" si="19"/>
        <v>1731.7805936681432</v>
      </c>
      <c r="BF52" s="5">
        <f t="shared" si="20"/>
        <v>1782.3115228654078</v>
      </c>
      <c r="BG52" s="5">
        <f t="shared" si="21"/>
        <v>1950.3001357527621</v>
      </c>
      <c r="BH52" s="5">
        <f t="shared" si="22"/>
        <v>1910.6670064819493</v>
      </c>
      <c r="BI52" s="5">
        <f t="shared" si="23"/>
        <v>1812.8323780583062</v>
      </c>
      <c r="BJ52" s="5">
        <f t="shared" si="24"/>
        <v>1776.6500947113238</v>
      </c>
      <c r="BK52" s="5">
        <f t="shared" si="25"/>
        <v>1877.9321864162275</v>
      </c>
      <c r="BL52" s="5">
        <f t="shared" si="26"/>
        <v>1843.7697011533999</v>
      </c>
      <c r="BM52" s="5">
        <f t="shared" si="27"/>
        <v>1953.4039474694994</v>
      </c>
      <c r="BN52" s="5">
        <f t="shared" si="28"/>
        <v>1876.9662918151314</v>
      </c>
      <c r="BO52" s="5">
        <f t="shared" si="29"/>
        <v>1984.2256183529819</v>
      </c>
      <c r="BP52" s="5">
        <f t="shared" si="30"/>
        <v>1953.491103196684</v>
      </c>
      <c r="BQ52" s="5">
        <f t="shared" si="31"/>
        <v>2694.4377548265602</v>
      </c>
      <c r="BR52" s="5">
        <f t="shared" si="32"/>
        <v>2799.5678564370769</v>
      </c>
      <c r="BS52" s="5">
        <f t="shared" si="33"/>
        <v>3102.1223777103382</v>
      </c>
      <c r="BT52" s="5">
        <f t="shared" si="34"/>
        <v>2967.951330157568</v>
      </c>
      <c r="BU52" s="5">
        <f t="shared" si="35"/>
        <v>2888.2892146491458</v>
      </c>
      <c r="BV52" s="5">
        <f t="shared" si="36"/>
        <v>2829.071618062721</v>
      </c>
      <c r="BW52" s="5">
        <f t="shared" si="37"/>
        <v>2989.4758340715066</v>
      </c>
      <c r="BX52" s="5">
        <f t="shared" si="38"/>
        <v>2935.7815982758984</v>
      </c>
      <c r="BY52" s="5">
        <f t="shared" si="39"/>
        <v>3131.1836385195365</v>
      </c>
      <c r="BZ52" s="5">
        <f t="shared" si="40"/>
        <v>2993.4095540180565</v>
      </c>
      <c r="CA52" s="5">
        <f t="shared" si="41"/>
        <v>3252.4975555535525</v>
      </c>
      <c r="CB52" s="5">
        <f t="shared" si="42"/>
        <v>3219.6113837158023</v>
      </c>
    </row>
    <row r="53" spans="1:80" x14ac:dyDescent="0.3">
      <c r="A53" t="s">
        <v>223</v>
      </c>
      <c r="B53" t="s">
        <v>242</v>
      </c>
      <c r="C53" t="s">
        <v>217</v>
      </c>
      <c r="D53" t="s">
        <v>332</v>
      </c>
      <c r="E53" t="s">
        <v>333</v>
      </c>
      <c r="F53" s="4">
        <v>2125.0677345948684</v>
      </c>
      <c r="G53" s="4">
        <v>2302.2692998318926</v>
      </c>
      <c r="H53" s="4">
        <v>2363.5292621827175</v>
      </c>
      <c r="I53" s="4">
        <v>2285.1127514169925</v>
      </c>
      <c r="J53" s="4">
        <v>2101.7166312561221</v>
      </c>
      <c r="K53" s="4">
        <v>2103.8041670780267</v>
      </c>
      <c r="L53" s="4">
        <v>2268.6848588301282</v>
      </c>
      <c r="M53" s="4">
        <v>2153.8806053074813</v>
      </c>
      <c r="N53" s="4">
        <v>2413.2233717269864</v>
      </c>
      <c r="O53" s="4">
        <v>2379.1603942730917</v>
      </c>
      <c r="P53" s="4">
        <v>2494.0378142178956</v>
      </c>
      <c r="Q53" s="4">
        <v>2399.3595863305409</v>
      </c>
      <c r="R53" s="4">
        <v>4371.5447535800704</v>
      </c>
      <c r="S53" s="4">
        <v>4604.2256428109995</v>
      </c>
      <c r="T53" s="4">
        <v>4840.2833104335241</v>
      </c>
      <c r="U53" s="4">
        <v>4905.3517673993856</v>
      </c>
      <c r="V53" s="4">
        <v>4391.7787454894233</v>
      </c>
      <c r="W53" s="4">
        <v>4299.1404957557052</v>
      </c>
      <c r="X53" s="4">
        <v>4524.8485210624767</v>
      </c>
      <c r="Y53" s="4">
        <v>4369.0731714078438</v>
      </c>
      <c r="Z53" s="4">
        <v>4748.8821951532755</v>
      </c>
      <c r="AA53" s="4">
        <v>4824.6862149201543</v>
      </c>
      <c r="AB53" s="4">
        <v>5051.3812736575983</v>
      </c>
      <c r="AC53" s="4">
        <v>4978.9883885248091</v>
      </c>
      <c r="AD53" s="5">
        <f t="shared" si="62"/>
        <v>6496.6124881749383</v>
      </c>
      <c r="AE53" s="5">
        <f t="shared" si="63"/>
        <v>6906.4949426428921</v>
      </c>
      <c r="AF53" s="5">
        <f t="shared" si="64"/>
        <v>7203.8125726162416</v>
      </c>
      <c r="AG53" s="5">
        <f t="shared" si="65"/>
        <v>7190.4645188163777</v>
      </c>
      <c r="AH53" s="143">
        <v>6493.4953767455463</v>
      </c>
      <c r="AI53" s="143">
        <v>6402.9446628337319</v>
      </c>
      <c r="AJ53" s="143">
        <v>6793.5333798926058</v>
      </c>
      <c r="AK53" s="143">
        <v>6522.9537767153251</v>
      </c>
      <c r="AL53" s="5">
        <f t="shared" si="66"/>
        <v>7162.1055668802619</v>
      </c>
      <c r="AM53" s="5">
        <f t="shared" si="67"/>
        <v>7203.846609193246</v>
      </c>
      <c r="AN53" s="5">
        <f t="shared" si="68"/>
        <v>7545.4190878754944</v>
      </c>
      <c r="AO53" s="5">
        <f t="shared" si="69"/>
        <v>7378.34797485535</v>
      </c>
      <c r="AP53" s="4">
        <v>209454</v>
      </c>
      <c r="AQ53" s="4">
        <v>210675.003</v>
      </c>
      <c r="AR53" s="4">
        <v>211501.223</v>
      </c>
      <c r="AS53" s="5">
        <f t="shared" si="7"/>
        <v>1014.5749112429787</v>
      </c>
      <c r="AT53" s="5">
        <f t="shared" si="8"/>
        <v>1099.1765732962333</v>
      </c>
      <c r="AU53" s="5">
        <f t="shared" si="9"/>
        <v>1128.424027319945</v>
      </c>
      <c r="AV53" s="5">
        <f t="shared" si="10"/>
        <v>1084.6624985770109</v>
      </c>
      <c r="AW53" s="5">
        <f t="shared" si="11"/>
        <v>997.6108229869692</v>
      </c>
      <c r="AX53" s="5">
        <f t="shared" si="12"/>
        <v>998.60170267947103</v>
      </c>
      <c r="AY53" s="5">
        <f t="shared" si="13"/>
        <v>1076.8647568644526</v>
      </c>
      <c r="AZ53" s="5">
        <f t="shared" si="14"/>
        <v>1018.3773761475986</v>
      </c>
      <c r="BA53" s="5">
        <f t="shared" si="15"/>
        <v>1145.472095579838</v>
      </c>
      <c r="BB53" s="5">
        <f t="shared" si="16"/>
        <v>1129.3036005192755</v>
      </c>
      <c r="BC53" s="5">
        <f t="shared" si="17"/>
        <v>1183.8318636302076</v>
      </c>
      <c r="BD53" s="5">
        <f t="shared" si="18"/>
        <v>1134.442417068454</v>
      </c>
      <c r="BE53" s="5">
        <f t="shared" si="19"/>
        <v>2087.1144755316541</v>
      </c>
      <c r="BF53" s="5">
        <f t="shared" si="20"/>
        <v>2198.203731039273</v>
      </c>
      <c r="BG53" s="5">
        <f t="shared" si="21"/>
        <v>2310.9051679287691</v>
      </c>
      <c r="BH53" s="5">
        <f t="shared" si="22"/>
        <v>2328.3976255120242</v>
      </c>
      <c r="BI53" s="5">
        <f t="shared" si="23"/>
        <v>2084.6226096835148</v>
      </c>
      <c r="BJ53" s="5">
        <f t="shared" si="24"/>
        <v>2040.6504969911903</v>
      </c>
      <c r="BK53" s="5">
        <f t="shared" si="25"/>
        <v>2147.7861429352761</v>
      </c>
      <c r="BL53" s="5">
        <f t="shared" si="26"/>
        <v>2065.743691424349</v>
      </c>
      <c r="BM53" s="5">
        <f t="shared" si="27"/>
        <v>2254.1270333591856</v>
      </c>
      <c r="BN53" s="5">
        <f t="shared" si="28"/>
        <v>2290.1085303034997</v>
      </c>
      <c r="BO53" s="5">
        <f t="shared" si="29"/>
        <v>2397.7126862352998</v>
      </c>
      <c r="BP53" s="5">
        <f t="shared" si="30"/>
        <v>2354.1180130787279</v>
      </c>
      <c r="BQ53" s="5">
        <f t="shared" si="31"/>
        <v>3101.6893867746321</v>
      </c>
      <c r="BR53" s="5">
        <f t="shared" si="32"/>
        <v>3297.3803043355065</v>
      </c>
      <c r="BS53" s="5">
        <f t="shared" si="33"/>
        <v>3439.3291952487143</v>
      </c>
      <c r="BT53" s="5">
        <f t="shared" si="34"/>
        <v>3413.0601240890346</v>
      </c>
      <c r="BU53" s="5">
        <f t="shared" si="35"/>
        <v>3082.2334326704845</v>
      </c>
      <c r="BV53" s="5">
        <f t="shared" si="36"/>
        <v>3039.2521996706614</v>
      </c>
      <c r="BW53" s="5">
        <f t="shared" si="37"/>
        <v>3224.6508997997289</v>
      </c>
      <c r="BX53" s="5">
        <f t="shared" si="38"/>
        <v>3084.1210675719476</v>
      </c>
      <c r="BY53" s="5">
        <f t="shared" si="39"/>
        <v>3399.5991289390236</v>
      </c>
      <c r="BZ53" s="5">
        <f t="shared" si="40"/>
        <v>3419.4121308227755</v>
      </c>
      <c r="CA53" s="5">
        <f t="shared" si="41"/>
        <v>3581.5445498655076</v>
      </c>
      <c r="CB53" s="5">
        <f t="shared" si="42"/>
        <v>3488.5604301471822</v>
      </c>
    </row>
    <row r="54" spans="1:80" x14ac:dyDescent="0.3">
      <c r="A54" t="s">
        <v>229</v>
      </c>
      <c r="B54" t="s">
        <v>267</v>
      </c>
      <c r="C54" t="s">
        <v>286</v>
      </c>
      <c r="D54" t="s">
        <v>334</v>
      </c>
      <c r="E54" t="s">
        <v>335</v>
      </c>
      <c r="F54" s="4">
        <v>4706.8586447239595</v>
      </c>
      <c r="G54" s="4">
        <v>4375.8466364771302</v>
      </c>
      <c r="H54" s="4">
        <v>4626.5150163272247</v>
      </c>
      <c r="I54" s="4">
        <v>4333.4914821757829</v>
      </c>
      <c r="J54" s="4">
        <v>4674.5351181494871</v>
      </c>
      <c r="K54" s="4">
        <v>4670.6347351814902</v>
      </c>
      <c r="L54" s="4">
        <v>4974.1328545891429</v>
      </c>
      <c r="M54" s="4">
        <v>4811.0353539227926</v>
      </c>
      <c r="N54" s="4">
        <v>4777.559487573777</v>
      </c>
      <c r="O54" s="4">
        <v>4956.7124339565053</v>
      </c>
      <c r="P54" s="4">
        <v>5468.4480136705115</v>
      </c>
      <c r="Q54" s="4">
        <v>4890.7366510738839</v>
      </c>
      <c r="R54" s="4">
        <v>11442.805891392611</v>
      </c>
      <c r="S54" s="4">
        <v>11205.098639749234</v>
      </c>
      <c r="T54" s="4">
        <v>11628.711129458032</v>
      </c>
      <c r="U54" s="4">
        <v>11681.953114116212</v>
      </c>
      <c r="V54" s="4">
        <v>11776.41749898472</v>
      </c>
      <c r="W54" s="4">
        <v>11763.444701157623</v>
      </c>
      <c r="X54" s="4">
        <v>12135.738902455305</v>
      </c>
      <c r="Y54" s="4">
        <v>11970.405151636984</v>
      </c>
      <c r="Z54" s="4">
        <v>11640.181954271029</v>
      </c>
      <c r="AA54" s="4">
        <v>11365.32183702572</v>
      </c>
      <c r="AB54" s="4">
        <v>11885.808981153135</v>
      </c>
      <c r="AC54" s="4">
        <v>12036.773240996752</v>
      </c>
      <c r="AD54" s="5">
        <f t="shared" si="62"/>
        <v>16149.66453611657</v>
      </c>
      <c r="AE54" s="5">
        <f t="shared" si="63"/>
        <v>15580.945276226365</v>
      </c>
      <c r="AF54" s="5">
        <f t="shared" si="64"/>
        <v>16255.226145785256</v>
      </c>
      <c r="AG54" s="5">
        <f t="shared" si="65"/>
        <v>16015.444596291994</v>
      </c>
      <c r="AH54" s="143">
        <v>16450.952617134208</v>
      </c>
      <c r="AI54" s="143">
        <v>16434.079436339111</v>
      </c>
      <c r="AJ54" s="143">
        <v>17109.871757044446</v>
      </c>
      <c r="AK54" s="143">
        <v>16781.440505559778</v>
      </c>
      <c r="AL54" s="5">
        <f t="shared" si="66"/>
        <v>16417.741441844806</v>
      </c>
      <c r="AM54" s="5">
        <f t="shared" si="67"/>
        <v>16322.034270982225</v>
      </c>
      <c r="AN54" s="5">
        <f t="shared" si="68"/>
        <v>17354.256994823649</v>
      </c>
      <c r="AO54" s="5">
        <f t="shared" si="69"/>
        <v>16927.509892070637</v>
      </c>
      <c r="AP54" s="4">
        <v>648237</v>
      </c>
      <c r="AQ54" s="4">
        <v>651537.86199999996</v>
      </c>
      <c r="AR54" s="4">
        <v>655122.38300000003</v>
      </c>
      <c r="AS54" s="5">
        <f t="shared" si="7"/>
        <v>726.10150989899671</v>
      </c>
      <c r="AT54" s="5">
        <f t="shared" si="8"/>
        <v>675.03808583544753</v>
      </c>
      <c r="AU54" s="5">
        <f t="shared" si="9"/>
        <v>713.70733486783763</v>
      </c>
      <c r="AV54" s="5">
        <f t="shared" si="10"/>
        <v>665.1173684478498</v>
      </c>
      <c r="AW54" s="5">
        <f t="shared" si="11"/>
        <v>717.46177632720401</v>
      </c>
      <c r="AX54" s="5">
        <f t="shared" si="12"/>
        <v>716.8631337623616</v>
      </c>
      <c r="AY54" s="5">
        <f t="shared" si="13"/>
        <v>763.44494229702082</v>
      </c>
      <c r="AZ54" s="5">
        <f t="shared" si="14"/>
        <v>734.37200113536528</v>
      </c>
      <c r="BA54" s="5">
        <f t="shared" si="15"/>
        <v>733.27426788495325</v>
      </c>
      <c r="BB54" s="5">
        <f t="shared" si="16"/>
        <v>760.77120349400434</v>
      </c>
      <c r="BC54" s="5">
        <f t="shared" si="17"/>
        <v>839.3139267277935</v>
      </c>
      <c r="BD54" s="5">
        <f t="shared" si="18"/>
        <v>746.5378649829895</v>
      </c>
      <c r="BE54" s="5">
        <f t="shared" si="19"/>
        <v>1765.2194940110808</v>
      </c>
      <c r="BF54" s="5">
        <f t="shared" si="20"/>
        <v>1728.5496878069648</v>
      </c>
      <c r="BG54" s="5">
        <f t="shared" si="21"/>
        <v>1793.8980850303255</v>
      </c>
      <c r="BH54" s="5">
        <f t="shared" si="22"/>
        <v>1792.9814666881496</v>
      </c>
      <c r="BI54" s="5">
        <f t="shared" si="23"/>
        <v>1807.4801459480987</v>
      </c>
      <c r="BJ54" s="5">
        <f t="shared" si="24"/>
        <v>1805.4890417339434</v>
      </c>
      <c r="BK54" s="5">
        <f t="shared" si="25"/>
        <v>1862.6298808180859</v>
      </c>
      <c r="BL54" s="5">
        <f t="shared" si="26"/>
        <v>1827.2013691275426</v>
      </c>
      <c r="BM54" s="5">
        <f t="shared" si="27"/>
        <v>1786.570302843126</v>
      </c>
      <c r="BN54" s="5">
        <f t="shared" si="28"/>
        <v>1744.3839414240704</v>
      </c>
      <c r="BO54" s="5">
        <f t="shared" si="29"/>
        <v>1824.2698812111605</v>
      </c>
      <c r="BP54" s="5">
        <f t="shared" si="30"/>
        <v>1837.3320090021641</v>
      </c>
      <c r="BQ54" s="5">
        <f t="shared" si="31"/>
        <v>2491.3210039100777</v>
      </c>
      <c r="BR54" s="5">
        <f t="shared" si="32"/>
        <v>2403.5877736424122</v>
      </c>
      <c r="BS54" s="5">
        <f t="shared" si="33"/>
        <v>2507.6054198981633</v>
      </c>
      <c r="BT54" s="5">
        <f t="shared" si="34"/>
        <v>2458.0988351359993</v>
      </c>
      <c r="BU54" s="5">
        <f t="shared" si="35"/>
        <v>2524.9419222753027</v>
      </c>
      <c r="BV54" s="5">
        <f t="shared" si="36"/>
        <v>2522.3521754963044</v>
      </c>
      <c r="BW54" s="5">
        <f t="shared" si="37"/>
        <v>2626.0748231151065</v>
      </c>
      <c r="BX54" s="5">
        <f t="shared" si="38"/>
        <v>2561.5733702629082</v>
      </c>
      <c r="BY54" s="5">
        <f t="shared" si="39"/>
        <v>2519.8445707280798</v>
      </c>
      <c r="BZ54" s="5">
        <f t="shared" si="40"/>
        <v>2505.1551449180747</v>
      </c>
      <c r="CA54" s="5">
        <f t="shared" si="41"/>
        <v>2663.5838079389546</v>
      </c>
      <c r="CB54" s="5">
        <f t="shared" si="42"/>
        <v>2583.8698739851538</v>
      </c>
    </row>
    <row r="55" spans="1:80" x14ac:dyDescent="0.3">
      <c r="A55" t="s">
        <v>238</v>
      </c>
      <c r="B55" t="s">
        <v>273</v>
      </c>
      <c r="C55" t="s">
        <v>314</v>
      </c>
      <c r="D55" t="s">
        <v>336</v>
      </c>
      <c r="E55" t="s">
        <v>337</v>
      </c>
      <c r="F55" s="4">
        <v>1374.557309459829</v>
      </c>
      <c r="G55" s="4">
        <v>1237.436544860642</v>
      </c>
      <c r="H55" s="4">
        <v>1226.4627310607368</v>
      </c>
      <c r="I55" s="4">
        <v>1184.268143917114</v>
      </c>
      <c r="J55" s="4">
        <v>1302.7168107431701</v>
      </c>
      <c r="K55" s="4">
        <v>1313.8329873431089</v>
      </c>
      <c r="L55" s="4">
        <v>1324.0553584439588</v>
      </c>
      <c r="M55" s="4">
        <v>1295.1351374567657</v>
      </c>
      <c r="N55" s="4">
        <v>1435.9258073999958</v>
      </c>
      <c r="O55" s="4">
        <v>1425.0923320125473</v>
      </c>
      <c r="P55" s="4">
        <v>1545.0671363677357</v>
      </c>
      <c r="Q55" s="4">
        <v>1263.4189721499379</v>
      </c>
      <c r="R55" s="4">
        <v>3123.6293475778693</v>
      </c>
      <c r="S55" s="4">
        <v>3043.3802652699428</v>
      </c>
      <c r="T55" s="4">
        <v>3150.8559607658908</v>
      </c>
      <c r="U55" s="4">
        <v>3033.4283732697631</v>
      </c>
      <c r="V55" s="4">
        <v>3168.4838774871068</v>
      </c>
      <c r="W55" s="4">
        <v>3201.8202306346552</v>
      </c>
      <c r="X55" s="4">
        <v>3239.0404878268168</v>
      </c>
      <c r="Y55" s="4">
        <v>3161.3414171303452</v>
      </c>
      <c r="Z55" s="4">
        <v>2907.781364076006</v>
      </c>
      <c r="AA55" s="4">
        <v>2932.1170842543052</v>
      </c>
      <c r="AB55" s="4">
        <v>3205.1759425880914</v>
      </c>
      <c r="AC55" s="4">
        <v>3041.371963201113</v>
      </c>
      <c r="AD55" s="5">
        <f t="shared" si="62"/>
        <v>4498.1866570376988</v>
      </c>
      <c r="AE55" s="5">
        <f t="shared" si="63"/>
        <v>4280.8168101305846</v>
      </c>
      <c r="AF55" s="5">
        <f t="shared" si="64"/>
        <v>4377.3186918266274</v>
      </c>
      <c r="AG55" s="5">
        <f t="shared" si="65"/>
        <v>4217.6965171868769</v>
      </c>
      <c r="AH55" s="143">
        <v>4471.2006882302776</v>
      </c>
      <c r="AI55" s="143">
        <v>4515.6532179777651</v>
      </c>
      <c r="AJ55" s="143">
        <v>4563.0958462707758</v>
      </c>
      <c r="AK55" s="143">
        <v>4456.4765545871114</v>
      </c>
      <c r="AL55" s="5">
        <f t="shared" si="66"/>
        <v>4343.7071714760023</v>
      </c>
      <c r="AM55" s="5">
        <f t="shared" si="67"/>
        <v>4357.2094162668527</v>
      </c>
      <c r="AN55" s="5">
        <f t="shared" si="68"/>
        <v>4750.2430789558275</v>
      </c>
      <c r="AO55" s="5">
        <f t="shared" si="69"/>
        <v>4304.7909353510513</v>
      </c>
      <c r="AP55" s="4">
        <v>253361</v>
      </c>
      <c r="AQ55" s="4">
        <v>258600.32699999999</v>
      </c>
      <c r="AR55" s="4">
        <v>262477.81599999999</v>
      </c>
      <c r="AS55" s="5">
        <f t="shared" si="7"/>
        <v>542.52916173358517</v>
      </c>
      <c r="AT55" s="5">
        <f t="shared" si="8"/>
        <v>488.40845467954506</v>
      </c>
      <c r="AU55" s="5">
        <f t="shared" si="9"/>
        <v>484.07715909738948</v>
      </c>
      <c r="AV55" s="5">
        <f t="shared" si="10"/>
        <v>457.95307285791404</v>
      </c>
      <c r="AW55" s="5">
        <f t="shared" si="11"/>
        <v>503.75683041698943</v>
      </c>
      <c r="AX55" s="5">
        <f t="shared" si="12"/>
        <v>508.05542382129659</v>
      </c>
      <c r="AY55" s="5">
        <f t="shared" si="13"/>
        <v>512.0083852190794</v>
      </c>
      <c r="AZ55" s="5">
        <f t="shared" si="14"/>
        <v>493.42651397890546</v>
      </c>
      <c r="BA55" s="5">
        <f t="shared" si="15"/>
        <v>555.26836491587108</v>
      </c>
      <c r="BB55" s="5">
        <f t="shared" si="16"/>
        <v>551.07909125441574</v>
      </c>
      <c r="BC55" s="5">
        <f t="shared" si="17"/>
        <v>597.47300179080423</v>
      </c>
      <c r="BD55" s="5">
        <f t="shared" si="18"/>
        <v>481.3431441192493</v>
      </c>
      <c r="BE55" s="5">
        <f t="shared" si="19"/>
        <v>1232.8769414305552</v>
      </c>
      <c r="BF55" s="5">
        <f t="shared" si="20"/>
        <v>1201.2031312119634</v>
      </c>
      <c r="BG55" s="5">
        <f t="shared" si="21"/>
        <v>1243.6231151463292</v>
      </c>
      <c r="BH55" s="5">
        <f t="shared" si="22"/>
        <v>1173.0179959400296</v>
      </c>
      <c r="BI55" s="5">
        <f t="shared" si="23"/>
        <v>1225.2435695826121</v>
      </c>
      <c r="BJ55" s="5">
        <f t="shared" si="24"/>
        <v>1238.1346411192492</v>
      </c>
      <c r="BK55" s="5">
        <f t="shared" si="25"/>
        <v>1252.5276071390338</v>
      </c>
      <c r="BL55" s="5">
        <f t="shared" si="26"/>
        <v>1204.4223261634977</v>
      </c>
      <c r="BM55" s="5">
        <f t="shared" si="27"/>
        <v>1124.4306601654089</v>
      </c>
      <c r="BN55" s="5">
        <f t="shared" si="28"/>
        <v>1133.8412129132014</v>
      </c>
      <c r="BO55" s="5">
        <f t="shared" si="29"/>
        <v>1239.432285245367</v>
      </c>
      <c r="BP55" s="5">
        <f t="shared" si="30"/>
        <v>1158.7158143685228</v>
      </c>
      <c r="BQ55" s="5">
        <f t="shared" si="31"/>
        <v>1775.4061031641406</v>
      </c>
      <c r="BR55" s="5">
        <f t="shared" si="32"/>
        <v>1689.6115858915084</v>
      </c>
      <c r="BS55" s="5">
        <f t="shared" si="33"/>
        <v>1727.7002742437185</v>
      </c>
      <c r="BT55" s="5">
        <f t="shared" si="34"/>
        <v>1630.9710687979436</v>
      </c>
      <c r="BU55" s="5">
        <f t="shared" si="35"/>
        <v>1729.0003999996015</v>
      </c>
      <c r="BV55" s="5">
        <f t="shared" si="36"/>
        <v>1746.1900649405463</v>
      </c>
      <c r="BW55" s="5">
        <f t="shared" si="37"/>
        <v>1764.5359923581134</v>
      </c>
      <c r="BX55" s="5">
        <f t="shared" si="38"/>
        <v>1697.8488401424033</v>
      </c>
      <c r="BY55" s="5">
        <f t="shared" si="39"/>
        <v>1679.6990250812803</v>
      </c>
      <c r="BZ55" s="5">
        <f t="shared" si="40"/>
        <v>1684.9203041676174</v>
      </c>
      <c r="CA55" s="5">
        <f t="shared" si="41"/>
        <v>1836.9052870361713</v>
      </c>
      <c r="CB55" s="5">
        <f t="shared" si="42"/>
        <v>1640.0589584877723</v>
      </c>
    </row>
    <row r="56" spans="1:80" x14ac:dyDescent="0.3">
      <c r="A56" t="s">
        <v>229</v>
      </c>
      <c r="B56" t="s">
        <v>267</v>
      </c>
      <c r="C56" t="s">
        <v>278</v>
      </c>
      <c r="D56" t="s">
        <v>338</v>
      </c>
      <c r="E56" t="s">
        <v>339</v>
      </c>
      <c r="F56" s="4">
        <v>2576.2596133392303</v>
      </c>
      <c r="G56" s="4">
        <v>2430.5794880645158</v>
      </c>
      <c r="H56" s="4">
        <v>2367.0047646416806</v>
      </c>
      <c r="I56" s="4">
        <v>2335.2350667272003</v>
      </c>
      <c r="J56" s="4">
        <v>2765.3145726713933</v>
      </c>
      <c r="K56" s="4">
        <v>2611.0684775106538</v>
      </c>
      <c r="L56" s="4">
        <v>2692.1492322291788</v>
      </c>
      <c r="M56" s="4">
        <v>2796.2041293830825</v>
      </c>
      <c r="N56" s="4">
        <v>2453.4813503709106</v>
      </c>
      <c r="O56" s="4">
        <v>2475.0209523513599</v>
      </c>
      <c r="P56" s="4">
        <v>2714.4623484731246</v>
      </c>
      <c r="Q56" s="4">
        <v>2581.8966300152624</v>
      </c>
      <c r="R56" s="4">
        <v>4869.0893923703097</v>
      </c>
      <c r="S56" s="4">
        <v>4768.6714332401943</v>
      </c>
      <c r="T56" s="4">
        <v>5108.1932615756496</v>
      </c>
      <c r="U56" s="4">
        <v>5131.0479286424861</v>
      </c>
      <c r="V56" s="4">
        <v>4926.0837654734914</v>
      </c>
      <c r="W56" s="4">
        <v>4794.8829858066474</v>
      </c>
      <c r="X56" s="4">
        <v>5137.5993442956687</v>
      </c>
      <c r="Y56" s="4">
        <v>5015.8868932272262</v>
      </c>
      <c r="Z56" s="4">
        <v>4969.1783605761511</v>
      </c>
      <c r="AA56" s="4">
        <v>4948.2802116025596</v>
      </c>
      <c r="AB56" s="4">
        <v>5367.4307197445632</v>
      </c>
      <c r="AC56" s="4">
        <v>5186.5656228673306</v>
      </c>
      <c r="AD56" s="5">
        <f t="shared" si="62"/>
        <v>7445.3490057095405</v>
      </c>
      <c r="AE56" s="5">
        <f t="shared" si="63"/>
        <v>7199.2509213047106</v>
      </c>
      <c r="AF56" s="5">
        <f t="shared" si="64"/>
        <v>7475.1980262173302</v>
      </c>
      <c r="AG56" s="5">
        <f t="shared" si="65"/>
        <v>7466.2829953696864</v>
      </c>
      <c r="AH56" s="143">
        <v>7691.3983381448852</v>
      </c>
      <c r="AI56" s="143">
        <v>7405.9514633173012</v>
      </c>
      <c r="AJ56" s="143">
        <v>7829.7485765248475</v>
      </c>
      <c r="AK56" s="143">
        <v>7812.0910226103097</v>
      </c>
      <c r="AL56" s="5">
        <f t="shared" si="66"/>
        <v>7422.6597109470622</v>
      </c>
      <c r="AM56" s="5">
        <f t="shared" si="67"/>
        <v>7423.30116395392</v>
      </c>
      <c r="AN56" s="5">
        <f t="shared" si="68"/>
        <v>8081.8930682176879</v>
      </c>
      <c r="AO56" s="5">
        <f t="shared" si="69"/>
        <v>7768.462252882593</v>
      </c>
      <c r="AP56" s="4">
        <v>280030</v>
      </c>
      <c r="AQ56" s="4">
        <v>284447.97399999999</v>
      </c>
      <c r="AR56" s="4">
        <v>288314.516</v>
      </c>
      <c r="AS56" s="5">
        <f t="shared" si="7"/>
        <v>919.9941482481272</v>
      </c>
      <c r="AT56" s="5">
        <f t="shared" si="8"/>
        <v>867.97110597597248</v>
      </c>
      <c r="AU56" s="5">
        <f t="shared" si="9"/>
        <v>845.26828005630841</v>
      </c>
      <c r="AV56" s="5">
        <f t="shared" si="10"/>
        <v>820.97089105201383</v>
      </c>
      <c r="AW56" s="5">
        <f t="shared" si="11"/>
        <v>972.16884120657971</v>
      </c>
      <c r="AX56" s="5">
        <f t="shared" si="12"/>
        <v>917.94237125086852</v>
      </c>
      <c r="AY56" s="5">
        <f t="shared" si="13"/>
        <v>946.44697037960941</v>
      </c>
      <c r="AZ56" s="5">
        <f t="shared" si="14"/>
        <v>969.8450734208202</v>
      </c>
      <c r="BA56" s="5">
        <f t="shared" si="15"/>
        <v>862.54133431476316</v>
      </c>
      <c r="BB56" s="5">
        <f t="shared" si="16"/>
        <v>870.11375667290224</v>
      </c>
      <c r="BC56" s="5">
        <f t="shared" si="17"/>
        <v>954.29132797167495</v>
      </c>
      <c r="BD56" s="5">
        <f t="shared" si="18"/>
        <v>895.51392203064177</v>
      </c>
      <c r="BE56" s="5">
        <f t="shared" si="19"/>
        <v>1738.7742000393923</v>
      </c>
      <c r="BF56" s="5">
        <f t="shared" si="20"/>
        <v>1702.9144853194994</v>
      </c>
      <c r="BG56" s="5">
        <f t="shared" si="21"/>
        <v>1824.1592906387352</v>
      </c>
      <c r="BH56" s="5">
        <f t="shared" si="22"/>
        <v>1803.8616540269281</v>
      </c>
      <c r="BI56" s="5">
        <f t="shared" si="23"/>
        <v>1731.8048345366283</v>
      </c>
      <c r="BJ56" s="5">
        <f t="shared" si="24"/>
        <v>1685.6801327776893</v>
      </c>
      <c r="BK56" s="5">
        <f t="shared" si="25"/>
        <v>1806.1648575129836</v>
      </c>
      <c r="BL56" s="5">
        <f t="shared" si="26"/>
        <v>1739.7274902479157</v>
      </c>
      <c r="BM56" s="5">
        <f t="shared" si="27"/>
        <v>1746.9550901340401</v>
      </c>
      <c r="BN56" s="5">
        <f t="shared" si="28"/>
        <v>1739.6081758003872</v>
      </c>
      <c r="BO56" s="5">
        <f t="shared" si="29"/>
        <v>1886.9639478411484</v>
      </c>
      <c r="BP56" s="5">
        <f t="shared" si="30"/>
        <v>1798.9262888405283</v>
      </c>
      <c r="BQ56" s="5">
        <f t="shared" si="31"/>
        <v>2658.7683482875191</v>
      </c>
      <c r="BR56" s="5">
        <f t="shared" si="32"/>
        <v>2570.8855912954723</v>
      </c>
      <c r="BS56" s="5">
        <f t="shared" si="33"/>
        <v>2669.4275706950434</v>
      </c>
      <c r="BT56" s="5">
        <f t="shared" si="34"/>
        <v>2624.8325450789421</v>
      </c>
      <c r="BU56" s="5">
        <f t="shared" si="35"/>
        <v>2703.9736757432083</v>
      </c>
      <c r="BV56" s="5">
        <f t="shared" si="36"/>
        <v>2603.6225040285581</v>
      </c>
      <c r="BW56" s="5">
        <f t="shared" si="37"/>
        <v>2752.6118278925928</v>
      </c>
      <c r="BX56" s="5">
        <f t="shared" si="38"/>
        <v>2709.5725636687362</v>
      </c>
      <c r="BY56" s="5">
        <f t="shared" si="39"/>
        <v>2609.4964244488037</v>
      </c>
      <c r="BZ56" s="5">
        <f t="shared" si="40"/>
        <v>2609.7219324732896</v>
      </c>
      <c r="CA56" s="5">
        <f t="shared" si="41"/>
        <v>2841.2552758128236</v>
      </c>
      <c r="CB56" s="5">
        <f t="shared" si="42"/>
        <v>2694.4402108711697</v>
      </c>
    </row>
    <row r="57" spans="1:80" x14ac:dyDescent="0.3">
      <c r="A57" t="s">
        <v>223</v>
      </c>
      <c r="B57" t="s">
        <v>233</v>
      </c>
      <c r="C57" t="s">
        <v>240</v>
      </c>
      <c r="D57" t="s">
        <v>342</v>
      </c>
      <c r="E57" t="s">
        <v>343</v>
      </c>
      <c r="F57" s="4">
        <v>3819.6173074704916</v>
      </c>
      <c r="G57" s="4">
        <v>3748.3291365294763</v>
      </c>
      <c r="H57" s="4">
        <v>4080.1323855729215</v>
      </c>
      <c r="I57" s="4">
        <v>3714.3509521583901</v>
      </c>
      <c r="J57" s="4">
        <v>3967.8460326614131</v>
      </c>
      <c r="K57" s="4">
        <v>3990.341048589205</v>
      </c>
      <c r="L57" s="4">
        <v>3993.4677242126918</v>
      </c>
      <c r="M57" s="4">
        <v>4063.7950927968413</v>
      </c>
      <c r="N57" s="4">
        <v>3927.5557093398547</v>
      </c>
      <c r="O57" s="4">
        <v>3901.4469665809288</v>
      </c>
      <c r="P57" s="4">
        <v>4312.7389156689314</v>
      </c>
      <c r="Q57" s="4">
        <v>4285.5997499418199</v>
      </c>
      <c r="R57" s="4">
        <v>6958.2608165205529</v>
      </c>
      <c r="S57" s="4">
        <v>6815.849596660657</v>
      </c>
      <c r="T57" s="4">
        <v>7128.5470565091655</v>
      </c>
      <c r="U57" s="4">
        <v>7293.9918289935958</v>
      </c>
      <c r="V57" s="4">
        <v>6571.1618481392616</v>
      </c>
      <c r="W57" s="4">
        <v>6538.1991568932426</v>
      </c>
      <c r="X57" s="4">
        <v>6907.5304727264638</v>
      </c>
      <c r="Y57" s="4">
        <v>7367.4724738344921</v>
      </c>
      <c r="Z57" s="4">
        <v>7143.1959339901932</v>
      </c>
      <c r="AA57" s="4">
        <v>7090.1276248677041</v>
      </c>
      <c r="AB57" s="4">
        <v>7498.9679396089159</v>
      </c>
      <c r="AC57" s="4">
        <v>7530.355827069061</v>
      </c>
      <c r="AD57" s="5">
        <f t="shared" si="62"/>
        <v>10777.878123991044</v>
      </c>
      <c r="AE57" s="5">
        <f t="shared" si="63"/>
        <v>10564.178733190132</v>
      </c>
      <c r="AF57" s="5">
        <f t="shared" si="64"/>
        <v>11208.679442082088</v>
      </c>
      <c r="AG57" s="5">
        <f t="shared" si="65"/>
        <v>11008.342781151987</v>
      </c>
      <c r="AH57" s="143">
        <v>10539.007880800677</v>
      </c>
      <c r="AI57" s="143">
        <v>10528.540205482444</v>
      </c>
      <c r="AJ57" s="143">
        <v>10900.998196939154</v>
      </c>
      <c r="AK57" s="143">
        <v>11431.267566631332</v>
      </c>
      <c r="AL57" s="5">
        <f t="shared" si="66"/>
        <v>11070.751643330048</v>
      </c>
      <c r="AM57" s="5">
        <f t="shared" si="67"/>
        <v>10991.574591448632</v>
      </c>
      <c r="AN57" s="5">
        <f t="shared" si="68"/>
        <v>11811.706855277847</v>
      </c>
      <c r="AO57" s="5">
        <f t="shared" si="69"/>
        <v>11815.955577010882</v>
      </c>
      <c r="AP57" s="4">
        <v>378846</v>
      </c>
      <c r="AQ57" s="4">
        <v>379330.50400000002</v>
      </c>
      <c r="AR57" s="4">
        <v>380545.94900000002</v>
      </c>
      <c r="AS57" s="5">
        <f t="shared" si="7"/>
        <v>1008.2242672406443</v>
      </c>
      <c r="AT57" s="5">
        <f t="shared" si="8"/>
        <v>989.40707742182224</v>
      </c>
      <c r="AU57" s="5">
        <f t="shared" si="9"/>
        <v>1076.9896964922214</v>
      </c>
      <c r="AV57" s="5">
        <f t="shared" si="10"/>
        <v>979.18593759029454</v>
      </c>
      <c r="AW57" s="5">
        <f t="shared" si="11"/>
        <v>1046.0129071669419</v>
      </c>
      <c r="AX57" s="5">
        <f t="shared" si="12"/>
        <v>1051.9430961948699</v>
      </c>
      <c r="AY57" s="5">
        <f t="shared" si="13"/>
        <v>1052.7673577795611</v>
      </c>
      <c r="AZ57" s="5">
        <f t="shared" si="14"/>
        <v>1067.8855217026212</v>
      </c>
      <c r="BA57" s="5">
        <f t="shared" si="15"/>
        <v>1035.3914773328786</v>
      </c>
      <c r="BB57" s="5">
        <f t="shared" si="16"/>
        <v>1028.5086291349057</v>
      </c>
      <c r="BC57" s="5">
        <f t="shared" si="17"/>
        <v>1136.9343804918287</v>
      </c>
      <c r="BD57" s="5">
        <f t="shared" si="18"/>
        <v>1126.1714284972772</v>
      </c>
      <c r="BE57" s="5">
        <f t="shared" si="19"/>
        <v>1836.6990324618848</v>
      </c>
      <c r="BF57" s="5">
        <f t="shared" si="20"/>
        <v>1799.108238350321</v>
      </c>
      <c r="BG57" s="5">
        <f t="shared" si="21"/>
        <v>1881.6477028948875</v>
      </c>
      <c r="BH57" s="5">
        <f t="shared" si="22"/>
        <v>1922.8592881614381</v>
      </c>
      <c r="BI57" s="5">
        <f t="shared" si="23"/>
        <v>1732.3051478452314</v>
      </c>
      <c r="BJ57" s="5">
        <f t="shared" si="24"/>
        <v>1723.6154456202771</v>
      </c>
      <c r="BK57" s="5">
        <f t="shared" si="25"/>
        <v>1820.9794361084296</v>
      </c>
      <c r="BL57" s="5">
        <f t="shared" si="26"/>
        <v>1936.0270404125342</v>
      </c>
      <c r="BM57" s="5">
        <f t="shared" si="27"/>
        <v>1883.1061195094906</v>
      </c>
      <c r="BN57" s="5">
        <f t="shared" si="28"/>
        <v>1869.1161269929673</v>
      </c>
      <c r="BO57" s="5">
        <f t="shared" si="29"/>
        <v>1976.8955727348821</v>
      </c>
      <c r="BP57" s="5">
        <f t="shared" si="30"/>
        <v>1978.8295859822861</v>
      </c>
      <c r="BQ57" s="5">
        <f t="shared" si="31"/>
        <v>2844.9232997025292</v>
      </c>
      <c r="BR57" s="5">
        <f t="shared" si="32"/>
        <v>2788.5153157721429</v>
      </c>
      <c r="BS57" s="5">
        <f t="shared" si="33"/>
        <v>2958.6373993871093</v>
      </c>
      <c r="BT57" s="5">
        <f t="shared" si="34"/>
        <v>2902.0452257517327</v>
      </c>
      <c r="BU57" s="5">
        <f t="shared" si="35"/>
        <v>2778.3180550121738</v>
      </c>
      <c r="BV57" s="5">
        <f t="shared" si="36"/>
        <v>2775.5585418151459</v>
      </c>
      <c r="BW57" s="5">
        <f t="shared" si="37"/>
        <v>2873.74679388799</v>
      </c>
      <c r="BX57" s="5">
        <f t="shared" si="38"/>
        <v>3003.9125621151552</v>
      </c>
      <c r="BY57" s="5">
        <f t="shared" si="39"/>
        <v>2918.4975968423696</v>
      </c>
      <c r="BZ57" s="5">
        <f t="shared" si="40"/>
        <v>2897.6247561278733</v>
      </c>
      <c r="CA57" s="5">
        <f t="shared" si="41"/>
        <v>3113.829953226711</v>
      </c>
      <c r="CB57" s="5">
        <f t="shared" si="42"/>
        <v>3105.0010144795633</v>
      </c>
    </row>
    <row r="58" spans="1:80" x14ac:dyDescent="0.3">
      <c r="A58" t="s">
        <v>223</v>
      </c>
      <c r="B58" t="s">
        <v>233</v>
      </c>
      <c r="C58" t="s">
        <v>240</v>
      </c>
      <c r="D58" t="s">
        <v>344</v>
      </c>
      <c r="E58" t="s">
        <v>345</v>
      </c>
      <c r="F58" s="4">
        <v>3418.1752747485161</v>
      </c>
      <c r="G58" s="4">
        <v>3541.7989174264048</v>
      </c>
      <c r="H58" s="4">
        <v>3602.7429700964531</v>
      </c>
      <c r="I58" s="4">
        <v>3445.7530466995777</v>
      </c>
      <c r="J58" s="4">
        <v>3591.0325595890122</v>
      </c>
      <c r="K58" s="4">
        <v>3710.1359957653758</v>
      </c>
      <c r="L58" s="4">
        <v>3760.3859069298856</v>
      </c>
      <c r="M58" s="4">
        <v>3662.3167245404366</v>
      </c>
      <c r="N58" s="4">
        <v>3579.2867761612697</v>
      </c>
      <c r="O58" s="4">
        <v>3842.7523587001319</v>
      </c>
      <c r="P58" s="4">
        <v>4131.1777422035557</v>
      </c>
      <c r="Q58" s="4">
        <v>4032.4931667894762</v>
      </c>
      <c r="R58" s="4">
        <v>6854.5724411581077</v>
      </c>
      <c r="S58" s="4">
        <v>6744.5955706087479</v>
      </c>
      <c r="T58" s="4">
        <v>7199.4274013655886</v>
      </c>
      <c r="U58" s="4">
        <v>7356.1545429888847</v>
      </c>
      <c r="V58" s="4">
        <v>6808.5402966413858</v>
      </c>
      <c r="W58" s="4">
        <v>7049.6466642122596</v>
      </c>
      <c r="X58" s="4">
        <v>7034.8998317037549</v>
      </c>
      <c r="Y58" s="4">
        <v>6929.321621371033</v>
      </c>
      <c r="Z58" s="4">
        <v>7127.5131992078623</v>
      </c>
      <c r="AA58" s="4">
        <v>7040.2180236843351</v>
      </c>
      <c r="AB58" s="4">
        <v>7463.7965197993963</v>
      </c>
      <c r="AC58" s="4">
        <v>7503.4105537211653</v>
      </c>
      <c r="AD58" s="5">
        <f t="shared" si="62"/>
        <v>10272.747715906624</v>
      </c>
      <c r="AE58" s="5">
        <f t="shared" si="63"/>
        <v>10286.394488035152</v>
      </c>
      <c r="AF58" s="5">
        <f t="shared" si="64"/>
        <v>10802.170371462042</v>
      </c>
      <c r="AG58" s="5">
        <f t="shared" si="65"/>
        <v>10801.907589688462</v>
      </c>
      <c r="AH58" s="143">
        <v>10399.572856230399</v>
      </c>
      <c r="AI58" s="143">
        <v>10759.782659977636</v>
      </c>
      <c r="AJ58" s="143">
        <v>10795.285738633642</v>
      </c>
      <c r="AK58" s="143">
        <v>10591.63834591147</v>
      </c>
      <c r="AL58" s="5">
        <f t="shared" si="66"/>
        <v>10706.799975369133</v>
      </c>
      <c r="AM58" s="5">
        <f t="shared" si="67"/>
        <v>10882.970382384467</v>
      </c>
      <c r="AN58" s="5">
        <f t="shared" si="68"/>
        <v>11594.974262002952</v>
      </c>
      <c r="AO58" s="5">
        <f t="shared" si="69"/>
        <v>11535.903720510642</v>
      </c>
      <c r="AP58" s="4">
        <v>337986</v>
      </c>
      <c r="AQ58" s="4">
        <v>337914.04499999998</v>
      </c>
      <c r="AR58" s="4">
        <v>339067.02600000001</v>
      </c>
      <c r="AS58" s="5">
        <f t="shared" si="7"/>
        <v>1011.3363496560556</v>
      </c>
      <c r="AT58" s="5">
        <f t="shared" si="8"/>
        <v>1047.9129068737773</v>
      </c>
      <c r="AU58" s="5">
        <f t="shared" si="9"/>
        <v>1065.9444385555771</v>
      </c>
      <c r="AV58" s="5">
        <f t="shared" si="10"/>
        <v>1019.712881925218</v>
      </c>
      <c r="AW58" s="5">
        <f t="shared" si="11"/>
        <v>1062.7059196633902</v>
      </c>
      <c r="AX58" s="5">
        <f t="shared" si="12"/>
        <v>1097.9525860682636</v>
      </c>
      <c r="AY58" s="5">
        <f t="shared" si="13"/>
        <v>1112.823205359779</v>
      </c>
      <c r="AZ58" s="5">
        <f t="shared" si="14"/>
        <v>1080.1158602017633</v>
      </c>
      <c r="BA58" s="5">
        <f t="shared" si="15"/>
        <v>1059.2299518539603</v>
      </c>
      <c r="BB58" s="5">
        <f t="shared" si="16"/>
        <v>1137.198176743477</v>
      </c>
      <c r="BC58" s="5">
        <f t="shared" si="17"/>
        <v>1222.5528365367459</v>
      </c>
      <c r="BD58" s="5">
        <f t="shared" si="18"/>
        <v>1189.2908651015437</v>
      </c>
      <c r="BE58" s="5">
        <f t="shared" si="19"/>
        <v>2028.0640148284567</v>
      </c>
      <c r="BF58" s="5">
        <f t="shared" si="20"/>
        <v>1995.5251313985632</v>
      </c>
      <c r="BG58" s="5">
        <f t="shared" si="21"/>
        <v>2130.0963357552055</v>
      </c>
      <c r="BH58" s="5">
        <f t="shared" si="22"/>
        <v>2176.9306875033517</v>
      </c>
      <c r="BI58" s="5">
        <f t="shared" si="23"/>
        <v>2014.8734263594713</v>
      </c>
      <c r="BJ58" s="5">
        <f t="shared" si="24"/>
        <v>2086.2248161991197</v>
      </c>
      <c r="BK58" s="5">
        <f t="shared" si="25"/>
        <v>2081.8607381956426</v>
      </c>
      <c r="BL58" s="5">
        <f t="shared" si="26"/>
        <v>2043.6436132161766</v>
      </c>
      <c r="BM58" s="5">
        <f t="shared" si="27"/>
        <v>2109.2681126077086</v>
      </c>
      <c r="BN58" s="5">
        <f t="shared" si="28"/>
        <v>2083.4345680080669</v>
      </c>
      <c r="BO58" s="5">
        <f t="shared" si="29"/>
        <v>2208.7855270411733</v>
      </c>
      <c r="BP58" s="5">
        <f t="shared" si="30"/>
        <v>2212.9579045888008</v>
      </c>
      <c r="BQ58" s="5">
        <f t="shared" si="31"/>
        <v>3039.4003644845125</v>
      </c>
      <c r="BR58" s="5">
        <f t="shared" si="32"/>
        <v>3043.4380382723402</v>
      </c>
      <c r="BS58" s="5">
        <f t="shared" si="33"/>
        <v>3196.040774310783</v>
      </c>
      <c r="BT58" s="5">
        <f t="shared" si="34"/>
        <v>3196.6435694285692</v>
      </c>
      <c r="BU58" s="5">
        <f t="shared" si="35"/>
        <v>3077.579346022862</v>
      </c>
      <c r="BV58" s="5">
        <f t="shared" si="36"/>
        <v>3184.1774022673831</v>
      </c>
      <c r="BW58" s="5">
        <f t="shared" si="37"/>
        <v>3194.6839435554216</v>
      </c>
      <c r="BX58" s="5">
        <f t="shared" si="38"/>
        <v>3123.7594734179397</v>
      </c>
      <c r="BY58" s="5">
        <f t="shared" si="39"/>
        <v>3168.4980644616689</v>
      </c>
      <c r="BZ58" s="5">
        <f t="shared" si="40"/>
        <v>3220.6327447515441</v>
      </c>
      <c r="CA58" s="5">
        <f t="shared" si="41"/>
        <v>3431.3383635779187</v>
      </c>
      <c r="CB58" s="5">
        <f t="shared" si="42"/>
        <v>3402.2487696903449</v>
      </c>
    </row>
    <row r="59" spans="1:80" x14ac:dyDescent="0.3">
      <c r="A59" t="s">
        <v>238</v>
      </c>
      <c r="B59" t="s">
        <v>273</v>
      </c>
      <c r="C59" t="s">
        <v>314</v>
      </c>
      <c r="D59" t="s">
        <v>348</v>
      </c>
      <c r="E59" t="s">
        <v>349</v>
      </c>
      <c r="F59" s="4">
        <v>39.924830282939077</v>
      </c>
      <c r="G59" s="4">
        <v>38.888055771222014</v>
      </c>
      <c r="H59" s="4">
        <v>41.27269975260181</v>
      </c>
      <c r="I59" s="4">
        <v>39.277369818600278</v>
      </c>
      <c r="J59" s="4">
        <v>38.510697064766411</v>
      </c>
      <c r="K59" s="4">
        <v>37.943344030148623</v>
      </c>
      <c r="L59" s="4">
        <v>39.576309977994327</v>
      </c>
      <c r="M59" s="4">
        <v>38.408762875265701</v>
      </c>
      <c r="N59" s="4">
        <v>41.541996468846996</v>
      </c>
      <c r="O59" s="4">
        <v>44.218633220208403</v>
      </c>
      <c r="P59" s="4">
        <v>47.238824172066209</v>
      </c>
      <c r="Q59" s="4">
        <v>41.325058554504579</v>
      </c>
      <c r="R59" s="4">
        <v>103.01556953163211</v>
      </c>
      <c r="S59" s="4">
        <v>99.164568549153245</v>
      </c>
      <c r="T59" s="4">
        <v>106.7506566139419</v>
      </c>
      <c r="U59" s="4">
        <v>106.23666085169694</v>
      </c>
      <c r="V59" s="4">
        <v>105.23359574245541</v>
      </c>
      <c r="W59" s="4">
        <v>103.75882170199577</v>
      </c>
      <c r="X59" s="4">
        <v>108.6883947358523</v>
      </c>
      <c r="Y59" s="4">
        <v>105.70139162189082</v>
      </c>
      <c r="Z59" s="4">
        <v>105.09968343043511</v>
      </c>
      <c r="AA59" s="4">
        <v>101.0603908254262</v>
      </c>
      <c r="AB59" s="4">
        <v>108.41986244943922</v>
      </c>
      <c r="AC59" s="4">
        <v>85.940086106288533</v>
      </c>
      <c r="AD59" s="5">
        <f t="shared" si="62"/>
        <v>142.94039981457118</v>
      </c>
      <c r="AE59" s="5">
        <f t="shared" si="63"/>
        <v>138.05262432037526</v>
      </c>
      <c r="AF59" s="5">
        <f t="shared" si="64"/>
        <v>148.02335636654371</v>
      </c>
      <c r="AG59" s="5">
        <f t="shared" si="65"/>
        <v>145.51403067029722</v>
      </c>
      <c r="AH59" s="143">
        <v>143.7442928072218</v>
      </c>
      <c r="AI59" s="143">
        <v>141.70216573214438</v>
      </c>
      <c r="AJ59" s="143">
        <v>148.26470471384661</v>
      </c>
      <c r="AK59" s="143">
        <v>144.11015449715651</v>
      </c>
      <c r="AL59" s="5">
        <f t="shared" si="66"/>
        <v>146.64167989928211</v>
      </c>
      <c r="AM59" s="5">
        <f t="shared" si="67"/>
        <v>145.2790240456346</v>
      </c>
      <c r="AN59" s="5">
        <f t="shared" si="68"/>
        <v>155.65868662150544</v>
      </c>
      <c r="AO59" s="5">
        <f t="shared" si="69"/>
        <v>127.26514466079311</v>
      </c>
      <c r="AP59" s="4">
        <v>7654</v>
      </c>
      <c r="AQ59" s="4">
        <v>6650.9880000000003</v>
      </c>
      <c r="AR59" s="4">
        <v>6511.5360000000001</v>
      </c>
      <c r="AS59" s="5">
        <f t="shared" si="7"/>
        <v>521.62046358687064</v>
      </c>
      <c r="AT59" s="5">
        <f t="shared" si="8"/>
        <v>508.07493821821288</v>
      </c>
      <c r="AU59" s="5">
        <f t="shared" si="9"/>
        <v>539.23046449701872</v>
      </c>
      <c r="AV59" s="5">
        <f t="shared" si="10"/>
        <v>590.54940136112521</v>
      </c>
      <c r="AW59" s="5">
        <f t="shared" si="11"/>
        <v>579.02220038235532</v>
      </c>
      <c r="AX59" s="5">
        <f t="shared" si="12"/>
        <v>570.49184316899414</v>
      </c>
      <c r="AY59" s="5">
        <f t="shared" si="13"/>
        <v>595.04407432390985</v>
      </c>
      <c r="AZ59" s="5">
        <f t="shared" si="14"/>
        <v>589.85718385440396</v>
      </c>
      <c r="BA59" s="5">
        <f t="shared" si="15"/>
        <v>624.59887867557416</v>
      </c>
      <c r="BB59" s="5">
        <f t="shared" si="16"/>
        <v>664.84307624985036</v>
      </c>
      <c r="BC59" s="5">
        <f t="shared" si="17"/>
        <v>710.25273496307932</v>
      </c>
      <c r="BD59" s="5">
        <f t="shared" si="18"/>
        <v>634.64378534503351</v>
      </c>
      <c r="BE59" s="5">
        <f t="shared" si="19"/>
        <v>1345.9050108653266</v>
      </c>
      <c r="BF59" s="5">
        <f t="shared" si="20"/>
        <v>1295.591436492726</v>
      </c>
      <c r="BG59" s="5">
        <f t="shared" si="21"/>
        <v>1394.7041627115482</v>
      </c>
      <c r="BH59" s="5">
        <f t="shared" si="22"/>
        <v>1597.3064581036222</v>
      </c>
      <c r="BI59" s="5">
        <f t="shared" si="23"/>
        <v>1582.2250129222216</v>
      </c>
      <c r="BJ59" s="5">
        <f t="shared" si="24"/>
        <v>1560.0512540692566</v>
      </c>
      <c r="BK59" s="5">
        <f t="shared" si="25"/>
        <v>1634.1691600684335</v>
      </c>
      <c r="BL59" s="5">
        <f t="shared" si="26"/>
        <v>1623.2942829754886</v>
      </c>
      <c r="BM59" s="5">
        <f t="shared" si="27"/>
        <v>1580.2115930811347</v>
      </c>
      <c r="BN59" s="5">
        <f t="shared" si="28"/>
        <v>1519.4793739731028</v>
      </c>
      <c r="BO59" s="5">
        <f t="shared" si="29"/>
        <v>1630.131680427618</v>
      </c>
      <c r="BP59" s="5">
        <f t="shared" si="30"/>
        <v>1319.8128077044883</v>
      </c>
      <c r="BQ59" s="5">
        <f t="shared" si="31"/>
        <v>1867.5254744521974</v>
      </c>
      <c r="BR59" s="5">
        <f t="shared" si="32"/>
        <v>1803.666374710939</v>
      </c>
      <c r="BS59" s="5">
        <f t="shared" si="33"/>
        <v>1933.934627208567</v>
      </c>
      <c r="BT59" s="5">
        <f t="shared" si="34"/>
        <v>2187.8558594647475</v>
      </c>
      <c r="BU59" s="5">
        <f t="shared" si="35"/>
        <v>2161.2472133045767</v>
      </c>
      <c r="BV59" s="5">
        <f t="shared" si="36"/>
        <v>2130.5430972382505</v>
      </c>
      <c r="BW59" s="5">
        <f t="shared" si="37"/>
        <v>2229.2132343923431</v>
      </c>
      <c r="BX59" s="5">
        <f t="shared" si="38"/>
        <v>2213.1514668298923</v>
      </c>
      <c r="BY59" s="5">
        <f t="shared" si="39"/>
        <v>2204.8104717567089</v>
      </c>
      <c r="BZ59" s="5">
        <f t="shared" si="40"/>
        <v>2184.3224502229532</v>
      </c>
      <c r="CA59" s="5">
        <f t="shared" si="41"/>
        <v>2340.3844153906975</v>
      </c>
      <c r="CB59" s="5">
        <f t="shared" si="42"/>
        <v>1954.4565930495219</v>
      </c>
    </row>
    <row r="60" spans="1:80" x14ac:dyDescent="0.3">
      <c r="A60" t="s">
        <v>247</v>
      </c>
      <c r="B60" t="s">
        <v>288</v>
      </c>
      <c r="C60" t="s">
        <v>293</v>
      </c>
      <c r="D60" t="s">
        <v>352</v>
      </c>
      <c r="E60" t="s">
        <v>353</v>
      </c>
      <c r="F60" s="4">
        <v>4027.6957250146247</v>
      </c>
      <c r="G60" s="4">
        <v>4008.5610863624988</v>
      </c>
      <c r="H60" s="4">
        <v>4225.0839134976659</v>
      </c>
      <c r="I60" s="4">
        <v>4164.485911534247</v>
      </c>
      <c r="J60" s="4">
        <v>4141.9126558177777</v>
      </c>
      <c r="K60" s="4">
        <v>4099.3985628714936</v>
      </c>
      <c r="L60" s="4">
        <v>4257.9153841423258</v>
      </c>
      <c r="M60" s="4">
        <v>4353.4607326980667</v>
      </c>
      <c r="N60" s="4">
        <v>4536.2603432419201</v>
      </c>
      <c r="O60" s="4">
        <v>4207.328238404325</v>
      </c>
      <c r="P60" s="4">
        <v>4763.4560888492724</v>
      </c>
      <c r="Q60" s="4">
        <v>4452.2819647331071</v>
      </c>
      <c r="R60" s="4">
        <v>10947.248833441325</v>
      </c>
      <c r="S60" s="4">
        <v>10487.491588509549</v>
      </c>
      <c r="T60" s="4">
        <v>11369.582038657256</v>
      </c>
      <c r="U60" s="4">
        <v>11445.769120385781</v>
      </c>
      <c r="V60" s="4">
        <v>10680.064040871934</v>
      </c>
      <c r="W60" s="4">
        <v>10570.334151140025</v>
      </c>
      <c r="X60" s="4">
        <v>10977.377216033665</v>
      </c>
      <c r="Y60" s="4">
        <v>11224.213445605281</v>
      </c>
      <c r="Z60" s="4">
        <v>11282.789910822621</v>
      </c>
      <c r="AA60" s="4">
        <v>11015.015108948981</v>
      </c>
      <c r="AB60" s="4">
        <v>11565.18024904246</v>
      </c>
      <c r="AC60" s="4">
        <v>11616.90459403565</v>
      </c>
      <c r="AD60" s="5">
        <f t="shared" si="62"/>
        <v>14974.944558455949</v>
      </c>
      <c r="AE60" s="5">
        <f t="shared" si="63"/>
        <v>14496.052674872048</v>
      </c>
      <c r="AF60" s="5">
        <f t="shared" si="64"/>
        <v>15594.665952154923</v>
      </c>
      <c r="AG60" s="5">
        <f t="shared" si="65"/>
        <v>15610.255031920027</v>
      </c>
      <c r="AH60" s="143">
        <v>14821.976696689711</v>
      </c>
      <c r="AI60" s="143">
        <v>14669.732714011519</v>
      </c>
      <c r="AJ60" s="143">
        <v>15235.292600175992</v>
      </c>
      <c r="AK60" s="143">
        <v>15577.674178303347</v>
      </c>
      <c r="AL60" s="5">
        <f t="shared" si="66"/>
        <v>15819.050254064541</v>
      </c>
      <c r="AM60" s="5">
        <f t="shared" si="67"/>
        <v>15222.343347353306</v>
      </c>
      <c r="AN60" s="5">
        <f t="shared" si="68"/>
        <v>16328.636337891732</v>
      </c>
      <c r="AO60" s="5">
        <f t="shared" si="69"/>
        <v>16069.186558768757</v>
      </c>
      <c r="AP60" s="4">
        <v>563608</v>
      </c>
      <c r="AQ60" s="4">
        <v>565053.88199999998</v>
      </c>
      <c r="AR60" s="4">
        <v>568890.66700000002</v>
      </c>
      <c r="AS60" s="5">
        <f t="shared" si="7"/>
        <v>714.62713890055227</v>
      </c>
      <c r="AT60" s="5">
        <f t="shared" si="8"/>
        <v>711.23211280934595</v>
      </c>
      <c r="AU60" s="5">
        <f t="shared" si="9"/>
        <v>749.64938636386739</v>
      </c>
      <c r="AV60" s="5">
        <f t="shared" si="10"/>
        <v>737.00686681314528</v>
      </c>
      <c r="AW60" s="5">
        <f t="shared" si="11"/>
        <v>733.01198129239253</v>
      </c>
      <c r="AX60" s="5">
        <f t="shared" si="12"/>
        <v>725.48808059892133</v>
      </c>
      <c r="AY60" s="5">
        <f t="shared" si="13"/>
        <v>753.5414798092346</v>
      </c>
      <c r="AZ60" s="5">
        <f t="shared" si="14"/>
        <v>765.25437755126097</v>
      </c>
      <c r="BA60" s="5">
        <f t="shared" si="15"/>
        <v>802.80137660250966</v>
      </c>
      <c r="BB60" s="5">
        <f t="shared" si="16"/>
        <v>744.58885646666965</v>
      </c>
      <c r="BC60" s="5">
        <f t="shared" si="17"/>
        <v>843.00917852100918</v>
      </c>
      <c r="BD60" s="5">
        <f t="shared" si="18"/>
        <v>782.62524295078777</v>
      </c>
      <c r="BE60" s="5">
        <f t="shared" si="19"/>
        <v>1942.3515694314708</v>
      </c>
      <c r="BF60" s="5">
        <f t="shared" si="20"/>
        <v>1860.7776306421395</v>
      </c>
      <c r="BG60" s="5">
        <f t="shared" si="21"/>
        <v>2017.2854250928403</v>
      </c>
      <c r="BH60" s="5">
        <f t="shared" si="22"/>
        <v>2025.6066695575382</v>
      </c>
      <c r="BI60" s="5">
        <f t="shared" si="23"/>
        <v>1890.0965697412789</v>
      </c>
      <c r="BJ60" s="5">
        <f t="shared" si="24"/>
        <v>1870.6772022743178</v>
      </c>
      <c r="BK60" s="5">
        <f t="shared" si="25"/>
        <v>1942.7133527831716</v>
      </c>
      <c r="BL60" s="5">
        <f t="shared" si="26"/>
        <v>1973.0001029539267</v>
      </c>
      <c r="BM60" s="5">
        <f t="shared" si="27"/>
        <v>1996.7635424231314</v>
      </c>
      <c r="BN60" s="5">
        <f t="shared" si="28"/>
        <v>1949.3742915209248</v>
      </c>
      <c r="BO60" s="5">
        <f t="shared" si="29"/>
        <v>2046.7393672454161</v>
      </c>
      <c r="BP60" s="5">
        <f t="shared" si="30"/>
        <v>2042.0276281374906</v>
      </c>
      <c r="BQ60" s="5">
        <f t="shared" si="31"/>
        <v>2656.978708332023</v>
      </c>
      <c r="BR60" s="5">
        <f t="shared" si="32"/>
        <v>2572.0097434514851</v>
      </c>
      <c r="BS60" s="5">
        <f t="shared" si="33"/>
        <v>2766.9348114567083</v>
      </c>
      <c r="BT60" s="5">
        <f t="shared" si="34"/>
        <v>2762.6135363706831</v>
      </c>
      <c r="BU60" s="5">
        <f t="shared" si="35"/>
        <v>2623.1085510336716</v>
      </c>
      <c r="BV60" s="5">
        <f t="shared" si="36"/>
        <v>2596.1652828732394</v>
      </c>
      <c r="BW60" s="5">
        <f t="shared" si="37"/>
        <v>2696.2548325924063</v>
      </c>
      <c r="BX60" s="5">
        <f t="shared" si="38"/>
        <v>2738.2544805051875</v>
      </c>
      <c r="BY60" s="5">
        <f t="shared" si="39"/>
        <v>2799.5649190256413</v>
      </c>
      <c r="BZ60" s="5">
        <f t="shared" si="40"/>
        <v>2693.9631479875943</v>
      </c>
      <c r="CA60" s="5">
        <f t="shared" si="41"/>
        <v>2889.7485457664257</v>
      </c>
      <c r="CB60" s="5">
        <f t="shared" si="42"/>
        <v>2824.6528710882785</v>
      </c>
    </row>
    <row r="61" spans="1:80" x14ac:dyDescent="0.3">
      <c r="A61" t="s">
        <v>223</v>
      </c>
      <c r="B61" t="s">
        <v>218</v>
      </c>
      <c r="C61" t="s">
        <v>231</v>
      </c>
      <c r="D61" t="s">
        <v>356</v>
      </c>
      <c r="E61" t="s">
        <v>357</v>
      </c>
      <c r="F61" s="4">
        <v>5361.5751014729813</v>
      </c>
      <c r="G61" s="4">
        <v>5344.2095473396039</v>
      </c>
      <c r="H61" s="4">
        <v>5805.3913906928101</v>
      </c>
      <c r="I61" s="4">
        <v>5395.3933758415014</v>
      </c>
      <c r="J61" s="4">
        <v>5685.9732096385842</v>
      </c>
      <c r="K61" s="4">
        <v>5582.7363033637084</v>
      </c>
      <c r="L61" s="4">
        <v>5830.2528934052798</v>
      </c>
      <c r="M61" s="4">
        <v>5673.0544519317691</v>
      </c>
      <c r="N61" s="4">
        <v>5741.6643086985987</v>
      </c>
      <c r="O61" s="4">
        <v>5645.1481687659762</v>
      </c>
      <c r="P61" s="4">
        <v>5878.2365041134644</v>
      </c>
      <c r="Q61" s="4">
        <v>5729.2134095709371</v>
      </c>
      <c r="R61" s="4">
        <v>10249.698248941744</v>
      </c>
      <c r="S61" s="4">
        <v>10401.727316366214</v>
      </c>
      <c r="T61" s="4">
        <v>10723.805649621387</v>
      </c>
      <c r="U61" s="4">
        <v>10662.899820559131</v>
      </c>
      <c r="V61" s="4">
        <v>11022.196693778809</v>
      </c>
      <c r="W61" s="4">
        <v>10840.856597804537</v>
      </c>
      <c r="X61" s="4">
        <v>11010.804317237566</v>
      </c>
      <c r="Y61" s="4">
        <v>11080.039039649642</v>
      </c>
      <c r="Z61" s="4">
        <v>10462.721468399508</v>
      </c>
      <c r="AA61" s="4">
        <v>10193.740533710303</v>
      </c>
      <c r="AB61" s="4">
        <v>10939.726662298101</v>
      </c>
      <c r="AC61" s="4">
        <v>11136.158969503666</v>
      </c>
      <c r="AD61" s="5">
        <f t="shared" si="62"/>
        <v>15611.273350414725</v>
      </c>
      <c r="AE61" s="5">
        <f t="shared" si="63"/>
        <v>15745.936863705818</v>
      </c>
      <c r="AF61" s="5">
        <f t="shared" si="64"/>
        <v>16529.197040314197</v>
      </c>
      <c r="AG61" s="5">
        <f t="shared" si="65"/>
        <v>16058.293196400631</v>
      </c>
      <c r="AH61" s="143">
        <v>16708.169903417394</v>
      </c>
      <c r="AI61" s="143">
        <v>16423.592901168246</v>
      </c>
      <c r="AJ61" s="143">
        <v>16841.057210642844</v>
      </c>
      <c r="AK61" s="143">
        <v>16753.09349158141</v>
      </c>
      <c r="AL61" s="5">
        <f t="shared" si="66"/>
        <v>16204.385777098107</v>
      </c>
      <c r="AM61" s="5">
        <f t="shared" si="67"/>
        <v>15838.888702476279</v>
      </c>
      <c r="AN61" s="5">
        <f t="shared" si="68"/>
        <v>16817.963166411566</v>
      </c>
      <c r="AO61" s="5">
        <f t="shared" si="69"/>
        <v>16865.372379074601</v>
      </c>
      <c r="AP61" s="4">
        <v>523662</v>
      </c>
      <c r="AQ61" s="4">
        <v>525213.41599999997</v>
      </c>
      <c r="AR61" s="4">
        <v>526901.13500000001</v>
      </c>
      <c r="AS61" s="5">
        <f t="shared" si="7"/>
        <v>1023.861785173066</v>
      </c>
      <c r="AT61" s="5">
        <f t="shared" si="8"/>
        <v>1020.5456090645499</v>
      </c>
      <c r="AU61" s="5">
        <f t="shared" si="9"/>
        <v>1108.6142188458987</v>
      </c>
      <c r="AV61" s="5">
        <f t="shared" si="10"/>
        <v>1027.276381653111</v>
      </c>
      <c r="AW61" s="5">
        <f t="shared" si="11"/>
        <v>1082.6024310160776</v>
      </c>
      <c r="AX61" s="5">
        <f t="shared" si="12"/>
        <v>1062.9462487614194</v>
      </c>
      <c r="AY61" s="5">
        <f t="shared" si="13"/>
        <v>1110.0731085295201</v>
      </c>
      <c r="AZ61" s="5">
        <f t="shared" si="14"/>
        <v>1076.6829059747174</v>
      </c>
      <c r="BA61" s="5">
        <f t="shared" si="15"/>
        <v>1093.2059490077074</v>
      </c>
      <c r="BB61" s="5">
        <f t="shared" si="16"/>
        <v>1074.8293925465864</v>
      </c>
      <c r="BC61" s="5">
        <f t="shared" si="17"/>
        <v>1119.2091300488532</v>
      </c>
      <c r="BD61" s="5">
        <f t="shared" si="18"/>
        <v>1087.3412541749292</v>
      </c>
      <c r="BE61" s="5">
        <f t="shared" si="19"/>
        <v>1957.3118249828599</v>
      </c>
      <c r="BF61" s="5">
        <f t="shared" si="20"/>
        <v>1986.3437324774784</v>
      </c>
      <c r="BG61" s="5">
        <f t="shared" si="21"/>
        <v>2047.8487363263682</v>
      </c>
      <c r="BH61" s="5">
        <f t="shared" si="22"/>
        <v>2030.2032460951323</v>
      </c>
      <c r="BI61" s="5">
        <f t="shared" si="23"/>
        <v>2098.6129367607036</v>
      </c>
      <c r="BJ61" s="5">
        <f t="shared" si="24"/>
        <v>2064.0860015282888</v>
      </c>
      <c r="BK61" s="5">
        <f t="shared" si="25"/>
        <v>2096.4438420281263</v>
      </c>
      <c r="BL61" s="5">
        <f t="shared" si="26"/>
        <v>2102.8686984418136</v>
      </c>
      <c r="BM61" s="5">
        <f t="shared" si="27"/>
        <v>1992.0895296397966</v>
      </c>
      <c r="BN61" s="5">
        <f t="shared" si="28"/>
        <v>1940.8758845776138</v>
      </c>
      <c r="BO61" s="5">
        <f t="shared" si="29"/>
        <v>2082.9107423825026</v>
      </c>
      <c r="BP61" s="5">
        <f t="shared" si="30"/>
        <v>2113.5196396006368</v>
      </c>
      <c r="BQ61" s="5">
        <f t="shared" si="31"/>
        <v>2981.1736101559259</v>
      </c>
      <c r="BR61" s="5">
        <f t="shared" si="32"/>
        <v>3006.8893415420284</v>
      </c>
      <c r="BS61" s="5">
        <f t="shared" si="33"/>
        <v>3156.4629551722674</v>
      </c>
      <c r="BT61" s="5">
        <f t="shared" si="34"/>
        <v>3057.4796277482433</v>
      </c>
      <c r="BU61" s="5">
        <f t="shared" si="35"/>
        <v>3181.215367776781</v>
      </c>
      <c r="BV61" s="5">
        <f t="shared" si="36"/>
        <v>3127.0322502897079</v>
      </c>
      <c r="BW61" s="5">
        <f t="shared" si="37"/>
        <v>3206.5169505576459</v>
      </c>
      <c r="BX61" s="5">
        <f t="shared" si="38"/>
        <v>3179.5516044165306</v>
      </c>
      <c r="BY61" s="5">
        <f t="shared" si="39"/>
        <v>3085.2954786475043</v>
      </c>
      <c r="BZ61" s="5">
        <f t="shared" si="40"/>
        <v>3015.7052771242006</v>
      </c>
      <c r="CA61" s="5">
        <f t="shared" si="41"/>
        <v>3202.1198724313563</v>
      </c>
      <c r="CB61" s="5">
        <f t="shared" si="42"/>
        <v>3200.8608937755657</v>
      </c>
    </row>
    <row r="62" spans="1:80" x14ac:dyDescent="0.3">
      <c r="A62" t="s">
        <v>229</v>
      </c>
      <c r="B62" t="s">
        <v>260</v>
      </c>
      <c r="C62" t="s">
        <v>271</v>
      </c>
      <c r="D62" t="s">
        <v>360</v>
      </c>
      <c r="E62" t="s">
        <v>361</v>
      </c>
      <c r="F62" s="4">
        <v>3480.4684220055724</v>
      </c>
      <c r="G62" s="4">
        <v>3448.7413875842294</v>
      </c>
      <c r="H62" s="4">
        <v>3268.3807644282501</v>
      </c>
      <c r="I62" s="4">
        <v>3065.6844613370176</v>
      </c>
      <c r="J62" s="4">
        <v>3800.0935425108946</v>
      </c>
      <c r="K62" s="4">
        <v>3841.8792563986185</v>
      </c>
      <c r="L62" s="4">
        <v>3843.3771690983795</v>
      </c>
      <c r="M62" s="4">
        <v>3770.9807183023449</v>
      </c>
      <c r="N62" s="4">
        <v>3269.5044829748822</v>
      </c>
      <c r="O62" s="4">
        <v>3195.1246098219726</v>
      </c>
      <c r="P62" s="4">
        <v>3392.6295976556116</v>
      </c>
      <c r="Q62" s="4">
        <v>3458.6744775230491</v>
      </c>
      <c r="R62" s="4">
        <v>6388.5235270771063</v>
      </c>
      <c r="S62" s="4">
        <v>6378.4425845099277</v>
      </c>
      <c r="T62" s="4">
        <v>6248.8848355746331</v>
      </c>
      <c r="U62" s="4">
        <v>6328.4517454247134</v>
      </c>
      <c r="V62" s="4">
        <v>6209.1790174805719</v>
      </c>
      <c r="W62" s="4">
        <v>6280.12579229524</v>
      </c>
      <c r="X62" s="4">
        <v>6278.6353006290774</v>
      </c>
      <c r="Y62" s="4">
        <v>6141.2391996158258</v>
      </c>
      <c r="Z62" s="4">
        <v>6316.5840378910361</v>
      </c>
      <c r="AA62" s="4">
        <v>6463.5347561295566</v>
      </c>
      <c r="AB62" s="4">
        <v>6692.1773742570385</v>
      </c>
      <c r="AC62" s="4">
        <v>6643.7735002747741</v>
      </c>
      <c r="AD62" s="5">
        <f t="shared" si="62"/>
        <v>9868.9919490826796</v>
      </c>
      <c r="AE62" s="5">
        <f t="shared" si="63"/>
        <v>9827.1839720941571</v>
      </c>
      <c r="AF62" s="5">
        <f t="shared" si="64"/>
        <v>9517.2656000028837</v>
      </c>
      <c r="AG62" s="5">
        <f t="shared" si="65"/>
        <v>9394.1362067617301</v>
      </c>
      <c r="AH62" s="143">
        <v>10009.272559991467</v>
      </c>
      <c r="AI62" s="143">
        <v>10122.00504869386</v>
      </c>
      <c r="AJ62" s="143">
        <v>10122.012469727459</v>
      </c>
      <c r="AK62" s="143">
        <v>9912.2199179181698</v>
      </c>
      <c r="AL62" s="5">
        <f t="shared" si="66"/>
        <v>9586.0885208659183</v>
      </c>
      <c r="AM62" s="5">
        <f t="shared" si="67"/>
        <v>9658.6593659515293</v>
      </c>
      <c r="AN62" s="5">
        <f t="shared" si="68"/>
        <v>10084.806971912651</v>
      </c>
      <c r="AO62" s="5">
        <f t="shared" si="69"/>
        <v>10102.447977797823</v>
      </c>
      <c r="AP62" s="4">
        <v>360149</v>
      </c>
      <c r="AQ62" s="4">
        <v>366218.88199999998</v>
      </c>
      <c r="AR62" s="4">
        <v>372024.891</v>
      </c>
      <c r="AS62" s="5">
        <f t="shared" si="7"/>
        <v>966.39680299142083</v>
      </c>
      <c r="AT62" s="5">
        <f t="shared" si="8"/>
        <v>957.58738399502136</v>
      </c>
      <c r="AU62" s="5">
        <f t="shared" si="9"/>
        <v>907.50793822230537</v>
      </c>
      <c r="AV62" s="5">
        <f t="shared" si="10"/>
        <v>837.11807665258993</v>
      </c>
      <c r="AW62" s="5">
        <f t="shared" si="11"/>
        <v>1037.6563659846722</v>
      </c>
      <c r="AX62" s="5">
        <f t="shared" si="12"/>
        <v>1049.0664040634088</v>
      </c>
      <c r="AY62" s="5">
        <f t="shared" si="13"/>
        <v>1049.4754252180749</v>
      </c>
      <c r="AZ62" s="5">
        <f t="shared" si="14"/>
        <v>1013.6366704297602</v>
      </c>
      <c r="BA62" s="5">
        <f t="shared" si="15"/>
        <v>892.77332318842105</v>
      </c>
      <c r="BB62" s="5">
        <f t="shared" si="16"/>
        <v>872.46309976501232</v>
      </c>
      <c r="BC62" s="5">
        <f t="shared" si="17"/>
        <v>926.3939584785287</v>
      </c>
      <c r="BD62" s="5">
        <f t="shared" si="18"/>
        <v>929.68899694484389</v>
      </c>
      <c r="BE62" s="5">
        <f t="shared" si="19"/>
        <v>1773.8556894721646</v>
      </c>
      <c r="BF62" s="5">
        <f t="shared" si="20"/>
        <v>1771.056586165706</v>
      </c>
      <c r="BG62" s="5">
        <f t="shared" si="21"/>
        <v>1735.0832115526166</v>
      </c>
      <c r="BH62" s="5">
        <f t="shared" si="22"/>
        <v>1728.0517353074968</v>
      </c>
      <c r="BI62" s="5">
        <f t="shared" si="23"/>
        <v>1695.4830356017997</v>
      </c>
      <c r="BJ62" s="5">
        <f t="shared" si="24"/>
        <v>1714.8558146423593</v>
      </c>
      <c r="BK62" s="5">
        <f t="shared" si="25"/>
        <v>1714.4488198806412</v>
      </c>
      <c r="BL62" s="5">
        <f t="shared" si="26"/>
        <v>1650.7602980833415</v>
      </c>
      <c r="BM62" s="5">
        <f t="shared" si="27"/>
        <v>1724.8111302712775</v>
      </c>
      <c r="BN62" s="5">
        <f t="shared" si="28"/>
        <v>1764.9376025700274</v>
      </c>
      <c r="BO62" s="5">
        <f t="shared" si="29"/>
        <v>1827.3709257451774</v>
      </c>
      <c r="BP62" s="5">
        <f t="shared" si="30"/>
        <v>1785.8411254194209</v>
      </c>
      <c r="BQ62" s="5">
        <f t="shared" si="31"/>
        <v>2740.2524924635859</v>
      </c>
      <c r="BR62" s="5">
        <f t="shared" si="32"/>
        <v>2728.6439701607273</v>
      </c>
      <c r="BS62" s="5">
        <f t="shared" si="33"/>
        <v>2642.5911497749221</v>
      </c>
      <c r="BT62" s="5">
        <f t="shared" si="34"/>
        <v>2565.1698119600865</v>
      </c>
      <c r="BU62" s="5">
        <f t="shared" si="35"/>
        <v>2733.1394015864716</v>
      </c>
      <c r="BV62" s="5">
        <f t="shared" si="36"/>
        <v>2763.9222187057685</v>
      </c>
      <c r="BW62" s="5">
        <f t="shared" si="37"/>
        <v>2763.9242450987167</v>
      </c>
      <c r="BX62" s="5">
        <f t="shared" si="38"/>
        <v>2664.3969685131015</v>
      </c>
      <c r="BY62" s="5">
        <f t="shared" si="39"/>
        <v>2617.5844534596986</v>
      </c>
      <c r="BZ62" s="5">
        <f t="shared" si="40"/>
        <v>2637.4007023350396</v>
      </c>
      <c r="CA62" s="5">
        <f t="shared" si="41"/>
        <v>2753.7648842237063</v>
      </c>
      <c r="CB62" s="5">
        <f t="shared" si="42"/>
        <v>2715.530122364265</v>
      </c>
    </row>
    <row r="63" spans="1:80" x14ac:dyDescent="0.3">
      <c r="A63" t="s">
        <v>238</v>
      </c>
      <c r="B63" t="s">
        <v>273</v>
      </c>
      <c r="C63" t="s">
        <v>314</v>
      </c>
      <c r="D63" t="s">
        <v>364</v>
      </c>
      <c r="E63" t="s">
        <v>365</v>
      </c>
      <c r="F63" s="4">
        <v>2704.1296579184627</v>
      </c>
      <c r="G63" s="4">
        <v>2690.2344932957644</v>
      </c>
      <c r="H63" s="4">
        <v>2778.9205929419732</v>
      </c>
      <c r="I63" s="4">
        <v>2117.82831903022</v>
      </c>
      <c r="J63" s="4">
        <v>2729.6064774211218</v>
      </c>
      <c r="K63" s="4">
        <v>2759.7239879838744</v>
      </c>
      <c r="L63" s="4">
        <v>2760.020248303892</v>
      </c>
      <c r="M63" s="4">
        <v>2697.8626320877192</v>
      </c>
      <c r="N63" s="4">
        <v>1913.529621905001</v>
      </c>
      <c r="O63" s="4">
        <v>2244.2728269413765</v>
      </c>
      <c r="P63" s="4">
        <v>2312.2892659039403</v>
      </c>
      <c r="Q63" s="4">
        <v>1707.8213271250497</v>
      </c>
      <c r="R63" s="4">
        <v>7030.1685408009207</v>
      </c>
      <c r="S63" s="4">
        <v>7055.9043588181848</v>
      </c>
      <c r="T63" s="4">
        <v>7267.6497929212765</v>
      </c>
      <c r="U63" s="4">
        <v>6996.3982633836749</v>
      </c>
      <c r="V63" s="4">
        <v>7264.9813517375087</v>
      </c>
      <c r="W63" s="4">
        <v>7343.9389137601993</v>
      </c>
      <c r="X63" s="4">
        <v>7344.715317436543</v>
      </c>
      <c r="Y63" s="4">
        <v>7184.7119792331096</v>
      </c>
      <c r="Z63" s="4">
        <v>6579.959482078224</v>
      </c>
      <c r="AA63" s="4">
        <v>6548.3237297143978</v>
      </c>
      <c r="AB63" s="4">
        <v>7029.3168708460589</v>
      </c>
      <c r="AC63" s="4">
        <v>6537.652540985574</v>
      </c>
      <c r="AD63" s="5">
        <f t="shared" si="62"/>
        <v>9734.2981987193834</v>
      </c>
      <c r="AE63" s="5">
        <f t="shared" si="63"/>
        <v>9746.1388521139488</v>
      </c>
      <c r="AF63" s="5">
        <f t="shared" si="64"/>
        <v>10046.57038586325</v>
      </c>
      <c r="AG63" s="5">
        <f t="shared" si="65"/>
        <v>9114.2265824138958</v>
      </c>
      <c r="AH63" s="143">
        <v>9994.5878291586287</v>
      </c>
      <c r="AI63" s="143">
        <v>10103.662901744074</v>
      </c>
      <c r="AJ63" s="143">
        <v>10104.735565740433</v>
      </c>
      <c r="AK63" s="143">
        <v>9882.5746113208279</v>
      </c>
      <c r="AL63" s="5">
        <f t="shared" si="66"/>
        <v>8493.4891039832255</v>
      </c>
      <c r="AM63" s="5">
        <f t="shared" si="67"/>
        <v>8792.5965566557752</v>
      </c>
      <c r="AN63" s="5">
        <f t="shared" si="68"/>
        <v>9341.6061367499988</v>
      </c>
      <c r="AO63" s="5">
        <f t="shared" si="69"/>
        <v>8245.4738681106246</v>
      </c>
      <c r="AP63" s="4">
        <v>384837</v>
      </c>
      <c r="AQ63" s="4">
        <v>390131.75</v>
      </c>
      <c r="AR63" s="4">
        <v>393587.397</v>
      </c>
      <c r="AS63" s="5">
        <f t="shared" si="7"/>
        <v>702.66883327706603</v>
      </c>
      <c r="AT63" s="5">
        <f t="shared" si="8"/>
        <v>699.05817093880376</v>
      </c>
      <c r="AU63" s="5">
        <f t="shared" si="9"/>
        <v>722.10327825598199</v>
      </c>
      <c r="AV63" s="5">
        <f t="shared" si="10"/>
        <v>542.84951661335424</v>
      </c>
      <c r="AW63" s="5">
        <f t="shared" si="11"/>
        <v>699.66273635025141</v>
      </c>
      <c r="AX63" s="5">
        <f t="shared" si="12"/>
        <v>707.3825670389233</v>
      </c>
      <c r="AY63" s="5">
        <f t="shared" si="13"/>
        <v>707.45850556994969</v>
      </c>
      <c r="AZ63" s="5">
        <f t="shared" si="14"/>
        <v>685.45452741915904</v>
      </c>
      <c r="BA63" s="5">
        <f t="shared" si="15"/>
        <v>490.4829258077562</v>
      </c>
      <c r="BB63" s="5">
        <f t="shared" si="16"/>
        <v>575.26023630257635</v>
      </c>
      <c r="BC63" s="5">
        <f t="shared" si="17"/>
        <v>592.69445921895374</v>
      </c>
      <c r="BD63" s="5">
        <f t="shared" si="18"/>
        <v>433.91158866935211</v>
      </c>
      <c r="BE63" s="5">
        <f t="shared" si="19"/>
        <v>1826.7912235052559</v>
      </c>
      <c r="BF63" s="5">
        <f t="shared" si="20"/>
        <v>1833.4786828756551</v>
      </c>
      <c r="BG63" s="5">
        <f t="shared" si="21"/>
        <v>1888.5007920031796</v>
      </c>
      <c r="BH63" s="5">
        <f t="shared" si="22"/>
        <v>1793.3424447981163</v>
      </c>
      <c r="BI63" s="5">
        <f t="shared" si="23"/>
        <v>1862.1866463669028</v>
      </c>
      <c r="BJ63" s="5">
        <f t="shared" si="24"/>
        <v>1882.4253380454677</v>
      </c>
      <c r="BK63" s="5">
        <f t="shared" si="25"/>
        <v>1882.6243486813219</v>
      </c>
      <c r="BL63" s="5">
        <f t="shared" si="26"/>
        <v>1825.4425914031767</v>
      </c>
      <c r="BM63" s="5">
        <f t="shared" si="27"/>
        <v>1686.599330118152</v>
      </c>
      <c r="BN63" s="5">
        <f t="shared" si="28"/>
        <v>1678.4903381266454</v>
      </c>
      <c r="BO63" s="5">
        <f t="shared" si="29"/>
        <v>1801.780262910173</v>
      </c>
      <c r="BP63" s="5">
        <f t="shared" si="30"/>
        <v>1661.0421448493621</v>
      </c>
      <c r="BQ63" s="5">
        <f t="shared" si="31"/>
        <v>2529.4600567823218</v>
      </c>
      <c r="BR63" s="5">
        <f t="shared" si="32"/>
        <v>2532.5368538144589</v>
      </c>
      <c r="BS63" s="5">
        <f t="shared" si="33"/>
        <v>2610.6040702591617</v>
      </c>
      <c r="BT63" s="5">
        <f t="shared" si="34"/>
        <v>2336.1919614114709</v>
      </c>
      <c r="BU63" s="5">
        <f t="shared" si="35"/>
        <v>2561.8493827171537</v>
      </c>
      <c r="BV63" s="5">
        <f t="shared" si="36"/>
        <v>2589.8079050843908</v>
      </c>
      <c r="BW63" s="5">
        <f t="shared" si="37"/>
        <v>2590.0828542512709</v>
      </c>
      <c r="BX63" s="5">
        <f t="shared" si="38"/>
        <v>2510.8971188223359</v>
      </c>
      <c r="BY63" s="5">
        <f t="shared" si="39"/>
        <v>2177.0822559259086</v>
      </c>
      <c r="BZ63" s="5">
        <f t="shared" si="40"/>
        <v>2253.7505744292216</v>
      </c>
      <c r="CA63" s="5">
        <f t="shared" si="41"/>
        <v>2394.4747221291263</v>
      </c>
      <c r="CB63" s="5">
        <f t="shared" si="42"/>
        <v>2094.9537335187147</v>
      </c>
    </row>
    <row r="64" spans="1:80" x14ac:dyDescent="0.3">
      <c r="A64" t="s">
        <v>223</v>
      </c>
      <c r="B64" t="s">
        <v>233</v>
      </c>
      <c r="C64" t="s">
        <v>231</v>
      </c>
      <c r="D64" t="s">
        <v>368</v>
      </c>
      <c r="E64" t="s">
        <v>369</v>
      </c>
      <c r="F64" s="4">
        <v>3760.0622543900326</v>
      </c>
      <c r="G64" s="4">
        <v>3913.4778252387687</v>
      </c>
      <c r="H64" s="4">
        <v>4308.1113291871225</v>
      </c>
      <c r="I64" s="4">
        <v>4114.1191382648949</v>
      </c>
      <c r="J64" s="4">
        <v>3766.3186620799816</v>
      </c>
      <c r="K64" s="4">
        <v>3910.1387312393763</v>
      </c>
      <c r="L64" s="4">
        <v>4253.0121691196036</v>
      </c>
      <c r="M64" s="4">
        <v>3810.3017012700284</v>
      </c>
      <c r="N64" s="4">
        <v>4359.8242212300465</v>
      </c>
      <c r="O64" s="4">
        <v>4146.720331291689</v>
      </c>
      <c r="P64" s="4">
        <v>4757.2248342063649</v>
      </c>
      <c r="Q64" s="4">
        <v>4498.6489054867698</v>
      </c>
      <c r="R64" s="4">
        <v>10159.949399319763</v>
      </c>
      <c r="S64" s="4">
        <v>9865.0710672761506</v>
      </c>
      <c r="T64" s="4">
        <v>10500.909503597912</v>
      </c>
      <c r="U64" s="4">
        <v>10383.615022554071</v>
      </c>
      <c r="V64" s="4">
        <v>9998.6639857637711</v>
      </c>
      <c r="W64" s="4">
        <v>9559.5718486659935</v>
      </c>
      <c r="X64" s="4">
        <v>10410.083500360677</v>
      </c>
      <c r="Y64" s="4">
        <v>10190.6775609284</v>
      </c>
      <c r="Z64" s="4">
        <v>10173.540902486997</v>
      </c>
      <c r="AA64" s="4">
        <v>9828.4899379401395</v>
      </c>
      <c r="AB64" s="4">
        <v>10673.008864269013</v>
      </c>
      <c r="AC64" s="4">
        <v>10034.519861023298</v>
      </c>
      <c r="AD64" s="5">
        <f t="shared" si="62"/>
        <v>13920.011653709797</v>
      </c>
      <c r="AE64" s="5">
        <f t="shared" si="63"/>
        <v>13778.548892514918</v>
      </c>
      <c r="AF64" s="5">
        <f t="shared" si="64"/>
        <v>14809.020832785034</v>
      </c>
      <c r="AG64" s="5">
        <f t="shared" si="65"/>
        <v>14497.734160818967</v>
      </c>
      <c r="AH64" s="143">
        <v>13764.982647843754</v>
      </c>
      <c r="AI64" s="143">
        <v>13469.71057990537</v>
      </c>
      <c r="AJ64" s="143">
        <v>14663.095669480281</v>
      </c>
      <c r="AK64" s="143">
        <v>14000.979262198427</v>
      </c>
      <c r="AL64" s="5">
        <f t="shared" si="66"/>
        <v>14533.365123717043</v>
      </c>
      <c r="AM64" s="5">
        <f t="shared" si="67"/>
        <v>13975.210269231829</v>
      </c>
      <c r="AN64" s="5">
        <f t="shared" si="68"/>
        <v>15430.233698475378</v>
      </c>
      <c r="AO64" s="5">
        <f t="shared" si="69"/>
        <v>14533.168766510069</v>
      </c>
      <c r="AP64" s="4">
        <v>498375</v>
      </c>
      <c r="AQ64" s="4">
        <v>497467.7429999999</v>
      </c>
      <c r="AR64" s="4">
        <v>497050.70699999994</v>
      </c>
      <c r="AS64" s="5">
        <f t="shared" si="7"/>
        <v>754.46446037422277</v>
      </c>
      <c r="AT64" s="5">
        <f t="shared" si="8"/>
        <v>785.24761981214317</v>
      </c>
      <c r="AU64" s="5">
        <f t="shared" si="9"/>
        <v>864.43166876089742</v>
      </c>
      <c r="AV64" s="5">
        <f t="shared" si="10"/>
        <v>827.01224273447929</v>
      </c>
      <c r="AW64" s="5">
        <f t="shared" si="11"/>
        <v>757.09806617149491</v>
      </c>
      <c r="AX64" s="5">
        <f t="shared" si="12"/>
        <v>786.00849728650189</v>
      </c>
      <c r="AY64" s="5">
        <f t="shared" si="13"/>
        <v>854.93225017397845</v>
      </c>
      <c r="AZ64" s="5">
        <f t="shared" si="14"/>
        <v>766.58209064171569</v>
      </c>
      <c r="BA64" s="5">
        <f t="shared" si="15"/>
        <v>876.40340154277044</v>
      </c>
      <c r="BB64" s="5">
        <f t="shared" si="16"/>
        <v>833.56567127040626</v>
      </c>
      <c r="BC64" s="5">
        <f t="shared" si="17"/>
        <v>956.28810131843375</v>
      </c>
      <c r="BD64" s="5">
        <f t="shared" si="18"/>
        <v>905.06840491965545</v>
      </c>
      <c r="BE64" s="5">
        <f t="shared" si="19"/>
        <v>2038.6153798484602</v>
      </c>
      <c r="BF64" s="5">
        <f t="shared" si="20"/>
        <v>1979.4474175623077</v>
      </c>
      <c r="BG64" s="5">
        <f t="shared" si="21"/>
        <v>2107.0297473986279</v>
      </c>
      <c r="BH64" s="5">
        <f t="shared" si="22"/>
        <v>2087.2941348790273</v>
      </c>
      <c r="BI64" s="5">
        <f t="shared" si="23"/>
        <v>2009.9120247408227</v>
      </c>
      <c r="BJ64" s="5">
        <f t="shared" si="24"/>
        <v>1921.6465757189799</v>
      </c>
      <c r="BK64" s="5">
        <f t="shared" si="25"/>
        <v>2092.614776906385</v>
      </c>
      <c r="BL64" s="5">
        <f t="shared" si="26"/>
        <v>2050.2289640498188</v>
      </c>
      <c r="BM64" s="5">
        <f t="shared" si="27"/>
        <v>2045.0654430647173</v>
      </c>
      <c r="BN64" s="5">
        <f t="shared" si="28"/>
        <v>1975.7039679937884</v>
      </c>
      <c r="BO64" s="5">
        <f t="shared" si="29"/>
        <v>2145.4675231613996</v>
      </c>
      <c r="BP64" s="5">
        <f t="shared" si="30"/>
        <v>2018.8121090477191</v>
      </c>
      <c r="BQ64" s="5">
        <f t="shared" si="31"/>
        <v>2793.0798402226833</v>
      </c>
      <c r="BR64" s="5">
        <f t="shared" si="32"/>
        <v>2764.6950373744507</v>
      </c>
      <c r="BS64" s="5">
        <f t="shared" si="33"/>
        <v>2971.461416159525</v>
      </c>
      <c r="BT64" s="5">
        <f t="shared" si="34"/>
        <v>2914.3063776135068</v>
      </c>
      <c r="BU64" s="5">
        <f t="shared" si="35"/>
        <v>2767.010090912318</v>
      </c>
      <c r="BV64" s="5">
        <f t="shared" si="36"/>
        <v>2707.6550730054814</v>
      </c>
      <c r="BW64" s="5">
        <f t="shared" si="37"/>
        <v>2947.5470270803635</v>
      </c>
      <c r="BX64" s="5">
        <f t="shared" si="38"/>
        <v>2816.8110546915345</v>
      </c>
      <c r="BY64" s="5">
        <f t="shared" si="39"/>
        <v>2921.4688446074879</v>
      </c>
      <c r="BZ64" s="5">
        <f t="shared" si="40"/>
        <v>2809.2696392641951</v>
      </c>
      <c r="CA64" s="5">
        <f t="shared" si="41"/>
        <v>3101.7556244798334</v>
      </c>
      <c r="CB64" s="5">
        <f t="shared" si="42"/>
        <v>2923.880513967375</v>
      </c>
    </row>
    <row r="65" spans="1:80" x14ac:dyDescent="0.3">
      <c r="A65" t="s">
        <v>223</v>
      </c>
      <c r="B65" t="s">
        <v>218</v>
      </c>
      <c r="C65" t="s">
        <v>231</v>
      </c>
      <c r="D65" t="s">
        <v>372</v>
      </c>
      <c r="E65" t="s">
        <v>373</v>
      </c>
      <c r="F65" s="4">
        <v>1052.818398604813</v>
      </c>
      <c r="G65" s="4">
        <v>965.62964322991911</v>
      </c>
      <c r="H65" s="4">
        <v>1104.6850524029223</v>
      </c>
      <c r="I65" s="4">
        <v>1181.3343796456879</v>
      </c>
      <c r="J65" s="4">
        <v>1083.3452132475595</v>
      </c>
      <c r="K65" s="4">
        <v>1064.0984987811316</v>
      </c>
      <c r="L65" s="4">
        <v>1192.2080165278871</v>
      </c>
      <c r="M65" s="4">
        <v>1095.7706633479861</v>
      </c>
      <c r="N65" s="4">
        <v>1085.2129995706421</v>
      </c>
      <c r="O65" s="4">
        <v>992.99051149445108</v>
      </c>
      <c r="P65" s="4">
        <v>1183.5750802942116</v>
      </c>
      <c r="Q65" s="4">
        <v>1115.4880629139952</v>
      </c>
      <c r="R65" s="4">
        <v>2205.9234583020975</v>
      </c>
      <c r="S65" s="4">
        <v>2134.4737361450225</v>
      </c>
      <c r="T65" s="4">
        <v>2322.0906580902292</v>
      </c>
      <c r="U65" s="4">
        <v>2270.1705105733977</v>
      </c>
      <c r="V65" s="4">
        <v>2225.5886469664251</v>
      </c>
      <c r="W65" s="4">
        <v>2215.1847124839051</v>
      </c>
      <c r="X65" s="4">
        <v>2325.0058945169881</v>
      </c>
      <c r="Y65" s="4">
        <v>2241.2638674429245</v>
      </c>
      <c r="Z65" s="4">
        <v>2183.1160002419429</v>
      </c>
      <c r="AA65" s="4">
        <v>2249.5608968220772</v>
      </c>
      <c r="AB65" s="4">
        <v>2419.29884809747</v>
      </c>
      <c r="AC65" s="4">
        <v>2469.3485922738037</v>
      </c>
      <c r="AD65" s="5">
        <f t="shared" si="62"/>
        <v>3258.7418569069105</v>
      </c>
      <c r="AE65" s="5">
        <f t="shared" si="63"/>
        <v>3100.1033793749416</v>
      </c>
      <c r="AF65" s="5">
        <f t="shared" si="64"/>
        <v>3426.7757104931516</v>
      </c>
      <c r="AG65" s="5">
        <f t="shared" si="65"/>
        <v>3451.5048902190856</v>
      </c>
      <c r="AH65" s="143">
        <v>3308.9338602139842</v>
      </c>
      <c r="AI65" s="143">
        <v>3279.2832112650367</v>
      </c>
      <c r="AJ65" s="143">
        <v>3517.2139110448752</v>
      </c>
      <c r="AK65" s="143">
        <v>3337.0345307909101</v>
      </c>
      <c r="AL65" s="5">
        <f t="shared" si="66"/>
        <v>3268.3289998125847</v>
      </c>
      <c r="AM65" s="5">
        <f t="shared" si="67"/>
        <v>3242.5514083165281</v>
      </c>
      <c r="AN65" s="5">
        <f t="shared" si="68"/>
        <v>3602.8739283916816</v>
      </c>
      <c r="AO65" s="5">
        <f t="shared" si="69"/>
        <v>3584.8366551877989</v>
      </c>
      <c r="AP65" s="4">
        <v>106347</v>
      </c>
      <c r="AQ65" s="4">
        <v>106378.573</v>
      </c>
      <c r="AR65" s="4">
        <v>106444.939</v>
      </c>
      <c r="AS65" s="5">
        <f t="shared" si="7"/>
        <v>989.98410731361776</v>
      </c>
      <c r="AT65" s="5">
        <f t="shared" si="8"/>
        <v>907.99894988097367</v>
      </c>
      <c r="AU65" s="5">
        <f t="shared" si="9"/>
        <v>1038.755256286423</v>
      </c>
      <c r="AV65" s="5">
        <f t="shared" si="10"/>
        <v>1110.5003069045567</v>
      </c>
      <c r="AW65" s="5">
        <f t="shared" si="11"/>
        <v>1018.3866757148166</v>
      </c>
      <c r="AX65" s="5">
        <f t="shared" si="12"/>
        <v>1000.294014830535</v>
      </c>
      <c r="AY65" s="5">
        <f t="shared" si="13"/>
        <v>1120.7219488908609</v>
      </c>
      <c r="AZ65" s="5">
        <f t="shared" si="14"/>
        <v>1029.4248591264504</v>
      </c>
      <c r="BA65" s="5">
        <f t="shared" si="15"/>
        <v>1020.1424675725272</v>
      </c>
      <c r="BB65" s="5">
        <f t="shared" si="16"/>
        <v>933.44973850556437</v>
      </c>
      <c r="BC65" s="5">
        <f t="shared" si="17"/>
        <v>1112.6066527459543</v>
      </c>
      <c r="BD65" s="5">
        <f t="shared" si="18"/>
        <v>1047.9484261003665</v>
      </c>
      <c r="BE65" s="5">
        <f t="shared" si="19"/>
        <v>2074.2695687721307</v>
      </c>
      <c r="BF65" s="5">
        <f t="shared" si="20"/>
        <v>2007.0841078215863</v>
      </c>
      <c r="BG65" s="5">
        <f t="shared" si="21"/>
        <v>2183.5036795492388</v>
      </c>
      <c r="BH65" s="5">
        <f t="shared" si="22"/>
        <v>2134.0486590033479</v>
      </c>
      <c r="BI65" s="5">
        <f t="shared" si="23"/>
        <v>2092.1399716147962</v>
      </c>
      <c r="BJ65" s="5">
        <f t="shared" si="24"/>
        <v>2082.3598681699791</v>
      </c>
      <c r="BK65" s="5">
        <f t="shared" si="25"/>
        <v>2185.5960546838583</v>
      </c>
      <c r="BL65" s="5">
        <f t="shared" si="26"/>
        <v>2105.5617002541799</v>
      </c>
      <c r="BM65" s="5">
        <f t="shared" si="27"/>
        <v>2052.2140302088305</v>
      </c>
      <c r="BN65" s="5">
        <f t="shared" si="28"/>
        <v>2114.674819732802</v>
      </c>
      <c r="BO65" s="5">
        <f t="shared" si="29"/>
        <v>2274.235101929286</v>
      </c>
      <c r="BP65" s="5">
        <f t="shared" si="30"/>
        <v>2319.8365422275301</v>
      </c>
      <c r="BQ65" s="5">
        <f t="shared" si="31"/>
        <v>3064.2536760857479</v>
      </c>
      <c r="BR65" s="5">
        <f t="shared" si="32"/>
        <v>2915.0830577025599</v>
      </c>
      <c r="BS65" s="5">
        <f t="shared" si="33"/>
        <v>3222.2589358356618</v>
      </c>
      <c r="BT65" s="5">
        <f t="shared" si="34"/>
        <v>3244.5489659079049</v>
      </c>
      <c r="BU65" s="5">
        <f t="shared" si="35"/>
        <v>3110.5266473296119</v>
      </c>
      <c r="BV65" s="5">
        <f t="shared" si="36"/>
        <v>3082.6538830005143</v>
      </c>
      <c r="BW65" s="5">
        <f t="shared" si="37"/>
        <v>3306.3180035747187</v>
      </c>
      <c r="BX65" s="5">
        <f t="shared" si="38"/>
        <v>3134.9865593806298</v>
      </c>
      <c r="BY65" s="5">
        <f t="shared" si="39"/>
        <v>3072.3564977813571</v>
      </c>
      <c r="BZ65" s="5">
        <f t="shared" si="40"/>
        <v>3048.1245582383663</v>
      </c>
      <c r="CA65" s="5">
        <f t="shared" si="41"/>
        <v>3386.8417546752407</v>
      </c>
      <c r="CB65" s="5">
        <f t="shared" si="42"/>
        <v>3367.7849683278964</v>
      </c>
    </row>
    <row r="66" spans="1:80" x14ac:dyDescent="0.3">
      <c r="A66" t="s">
        <v>229</v>
      </c>
      <c r="B66" t="s">
        <v>251</v>
      </c>
      <c r="C66" t="s">
        <v>265</v>
      </c>
      <c r="D66" t="s">
        <v>376</v>
      </c>
      <c r="E66" t="s">
        <v>377</v>
      </c>
      <c r="F66" s="4">
        <v>1122.1126811908059</v>
      </c>
      <c r="G66" s="4">
        <v>1126.6171477968351</v>
      </c>
      <c r="H66" s="4">
        <v>1181.1712433587431</v>
      </c>
      <c r="I66" s="4">
        <v>1106.0967999249247</v>
      </c>
      <c r="J66" s="4">
        <v>1250.7402276074147</v>
      </c>
      <c r="K66" s="4">
        <v>1286.7759604556477</v>
      </c>
      <c r="L66" s="4">
        <v>1296.2853899572647</v>
      </c>
      <c r="M66" s="4">
        <v>1264.2536274255021</v>
      </c>
      <c r="N66" s="4">
        <v>1133.624095850658</v>
      </c>
      <c r="O66" s="4">
        <v>1168.1583398302146</v>
      </c>
      <c r="P66" s="4">
        <v>1229.7193834459456</v>
      </c>
      <c r="Q66" s="4">
        <v>1223.2129316816813</v>
      </c>
      <c r="R66" s="4">
        <v>5541.9954142844754</v>
      </c>
      <c r="S66" s="4">
        <v>5224.1802704146439</v>
      </c>
      <c r="T66" s="4">
        <v>5480.4343706687441</v>
      </c>
      <c r="U66" s="4">
        <v>5533.9874736515349</v>
      </c>
      <c r="V66" s="4">
        <v>5469.4234522984507</v>
      </c>
      <c r="W66" s="4">
        <v>5380.835609046545</v>
      </c>
      <c r="X66" s="4">
        <v>5601.554472741971</v>
      </c>
      <c r="Y66" s="4">
        <v>5634.5872278528514</v>
      </c>
      <c r="Z66" s="4">
        <v>5283.2388325825814</v>
      </c>
      <c r="AA66" s="4">
        <v>5263.2189810002292</v>
      </c>
      <c r="AB66" s="4">
        <v>5627.5802797990291</v>
      </c>
      <c r="AC66" s="4">
        <v>5512.9666294900653</v>
      </c>
      <c r="AD66" s="5">
        <f t="shared" si="62"/>
        <v>6664.1080954752815</v>
      </c>
      <c r="AE66" s="5">
        <f t="shared" si="63"/>
        <v>6350.7974182114795</v>
      </c>
      <c r="AF66" s="5">
        <f t="shared" si="64"/>
        <v>6661.6056140274868</v>
      </c>
      <c r="AG66" s="5">
        <f t="shared" si="65"/>
        <v>6640.08427357646</v>
      </c>
      <c r="AH66" s="143">
        <v>6720.163679905866</v>
      </c>
      <c r="AI66" s="143">
        <v>6667.6115695021927</v>
      </c>
      <c r="AJ66" s="143">
        <v>6897.8398626992357</v>
      </c>
      <c r="AK66" s="143">
        <v>6898.840855278354</v>
      </c>
      <c r="AL66" s="5">
        <f t="shared" si="66"/>
        <v>6416.8629284332392</v>
      </c>
      <c r="AM66" s="5">
        <f t="shared" si="67"/>
        <v>6431.3773208304438</v>
      </c>
      <c r="AN66" s="5">
        <f t="shared" si="68"/>
        <v>6857.2996632449749</v>
      </c>
      <c r="AO66" s="5">
        <f t="shared" si="69"/>
        <v>6736.1795611717462</v>
      </c>
      <c r="AP66" s="4">
        <v>257034</v>
      </c>
      <c r="AQ66" s="4">
        <v>259020.95499999999</v>
      </c>
      <c r="AR66" s="4">
        <v>260300.285</v>
      </c>
      <c r="AS66" s="5">
        <f t="shared" si="7"/>
        <v>436.56196502828652</v>
      </c>
      <c r="AT66" s="5">
        <f t="shared" si="8"/>
        <v>438.31444392447503</v>
      </c>
      <c r="AU66" s="5">
        <f t="shared" si="9"/>
        <v>459.53891055609108</v>
      </c>
      <c r="AV66" s="5">
        <f t="shared" si="10"/>
        <v>427.02985166776358</v>
      </c>
      <c r="AW66" s="5">
        <f t="shared" si="11"/>
        <v>482.87221688585572</v>
      </c>
      <c r="AX66" s="5">
        <f t="shared" si="12"/>
        <v>496.78450164607256</v>
      </c>
      <c r="AY66" s="5">
        <f t="shared" si="13"/>
        <v>500.45579901335191</v>
      </c>
      <c r="AZ66" s="5">
        <f t="shared" si="14"/>
        <v>485.69045071368328</v>
      </c>
      <c r="BA66" s="5">
        <f t="shared" si="15"/>
        <v>437.65729141515135</v>
      </c>
      <c r="BB66" s="5">
        <f t="shared" si="16"/>
        <v>450.98989764369242</v>
      </c>
      <c r="BC66" s="5">
        <f t="shared" si="17"/>
        <v>474.756717442396</v>
      </c>
      <c r="BD66" s="5">
        <f t="shared" si="18"/>
        <v>469.92377733342909</v>
      </c>
      <c r="BE66" s="5">
        <f t="shared" si="19"/>
        <v>2156.1332019438969</v>
      </c>
      <c r="BF66" s="5">
        <f t="shared" si="20"/>
        <v>2032.4860798239315</v>
      </c>
      <c r="BG66" s="5">
        <f t="shared" si="21"/>
        <v>2132.1826570293206</v>
      </c>
      <c r="BH66" s="5">
        <f t="shared" si="22"/>
        <v>2136.5018415793947</v>
      </c>
      <c r="BI66" s="5">
        <f t="shared" si="23"/>
        <v>2111.5756647173394</v>
      </c>
      <c r="BJ66" s="5">
        <f t="shared" si="24"/>
        <v>2077.3746313484735</v>
      </c>
      <c r="BK66" s="5">
        <f t="shared" si="25"/>
        <v>2162.587375504801</v>
      </c>
      <c r="BL66" s="5">
        <f t="shared" si="26"/>
        <v>2164.6488892061147</v>
      </c>
      <c r="BM66" s="5">
        <f t="shared" si="27"/>
        <v>2039.6955267895532</v>
      </c>
      <c r="BN66" s="5">
        <f t="shared" si="28"/>
        <v>2031.9664797005439</v>
      </c>
      <c r="BO66" s="5">
        <f t="shared" si="29"/>
        <v>2172.6351367205134</v>
      </c>
      <c r="BP66" s="5">
        <f t="shared" si="30"/>
        <v>2117.925698579264</v>
      </c>
      <c r="BQ66" s="5">
        <f t="shared" si="31"/>
        <v>2592.6951669721834</v>
      </c>
      <c r="BR66" s="5">
        <f t="shared" si="32"/>
        <v>2470.8005237484067</v>
      </c>
      <c r="BS66" s="5">
        <f t="shared" si="33"/>
        <v>2591.7215675854118</v>
      </c>
      <c r="BT66" s="5">
        <f t="shared" si="34"/>
        <v>2563.5316932471583</v>
      </c>
      <c r="BU66" s="5">
        <f t="shared" si="35"/>
        <v>2594.4478816031956</v>
      </c>
      <c r="BV66" s="5">
        <f t="shared" si="36"/>
        <v>2574.1591329945463</v>
      </c>
      <c r="BW66" s="5">
        <f t="shared" si="37"/>
        <v>2663.0431745181527</v>
      </c>
      <c r="BX66" s="5">
        <f t="shared" si="38"/>
        <v>2650.3393399197985</v>
      </c>
      <c r="BY66" s="5">
        <f t="shared" si="39"/>
        <v>2477.3528182047044</v>
      </c>
      <c r="BZ66" s="5">
        <f t="shared" si="40"/>
        <v>2482.956377344236</v>
      </c>
      <c r="CA66" s="5">
        <f t="shared" si="41"/>
        <v>2647.3918541629096</v>
      </c>
      <c r="CB66" s="5">
        <f t="shared" si="42"/>
        <v>2587.8494759126929</v>
      </c>
    </row>
    <row r="67" spans="1:80" x14ac:dyDescent="0.3">
      <c r="A67" t="s">
        <v>229</v>
      </c>
      <c r="B67" t="s">
        <v>251</v>
      </c>
      <c r="C67" t="s">
        <v>265</v>
      </c>
      <c r="D67" t="s">
        <v>380</v>
      </c>
      <c r="E67" t="s">
        <v>381</v>
      </c>
      <c r="F67" s="4">
        <v>5348.6091829348861</v>
      </c>
      <c r="G67" s="4">
        <v>5519.4035574076615</v>
      </c>
      <c r="H67" s="4">
        <v>6040.6551875198284</v>
      </c>
      <c r="I67" s="4">
        <v>5583.3466102794155</v>
      </c>
      <c r="J67" s="4">
        <v>6052.9318384265007</v>
      </c>
      <c r="K67" s="4">
        <v>5970.9544612383488</v>
      </c>
      <c r="L67" s="4">
        <v>6257.6185867445602</v>
      </c>
      <c r="M67" s="4">
        <v>6219.4672787621166</v>
      </c>
      <c r="N67" s="4">
        <v>5810.1711477984445</v>
      </c>
      <c r="O67" s="4">
        <v>6032.2923087479303</v>
      </c>
      <c r="P67" s="4">
        <v>6229.5704506731272</v>
      </c>
      <c r="Q67" s="4">
        <v>6005.6593739213022</v>
      </c>
      <c r="R67" s="4">
        <v>16219.794116026193</v>
      </c>
      <c r="S67" s="4">
        <v>15733.205144125885</v>
      </c>
      <c r="T67" s="4">
        <v>16480.081070807086</v>
      </c>
      <c r="U67" s="4">
        <v>16584.69908111123</v>
      </c>
      <c r="V67" s="4">
        <v>16574.142655990108</v>
      </c>
      <c r="W67" s="4">
        <v>16299.265256715091</v>
      </c>
      <c r="X67" s="4">
        <v>16871.315201227477</v>
      </c>
      <c r="Y67" s="4">
        <v>16950.711391292836</v>
      </c>
      <c r="Z67" s="4">
        <v>15765.452117556084</v>
      </c>
      <c r="AA67" s="4">
        <v>15993.393402464568</v>
      </c>
      <c r="AB67" s="4">
        <v>16962.217883867044</v>
      </c>
      <c r="AC67" s="4">
        <v>16713.354833499521</v>
      </c>
      <c r="AD67" s="5">
        <f t="shared" si="62"/>
        <v>21568.403298961079</v>
      </c>
      <c r="AE67" s="5">
        <f t="shared" si="63"/>
        <v>21252.608701533547</v>
      </c>
      <c r="AF67" s="5">
        <f t="shared" si="64"/>
        <v>22520.736258326913</v>
      </c>
      <c r="AG67" s="5">
        <f t="shared" si="65"/>
        <v>22168.045691390646</v>
      </c>
      <c r="AH67" s="143">
        <v>22627.074494416614</v>
      </c>
      <c r="AI67" s="143">
        <v>22270.219717953438</v>
      </c>
      <c r="AJ67" s="143">
        <v>23128.933787972037</v>
      </c>
      <c r="AK67" s="143">
        <v>23170.178670054956</v>
      </c>
      <c r="AL67" s="5">
        <f t="shared" si="66"/>
        <v>21575.62326535453</v>
      </c>
      <c r="AM67" s="5">
        <f t="shared" si="67"/>
        <v>22025.6857112125</v>
      </c>
      <c r="AN67" s="5">
        <f t="shared" si="68"/>
        <v>23191.788334540171</v>
      </c>
      <c r="AO67" s="5">
        <f t="shared" si="69"/>
        <v>22719.014207420823</v>
      </c>
      <c r="AP67" s="4">
        <v>791966</v>
      </c>
      <c r="AQ67" s="4">
        <v>792040.31400000001</v>
      </c>
      <c r="AR67" s="4">
        <v>794973.87199999997</v>
      </c>
      <c r="AS67" s="5">
        <f t="shared" si="7"/>
        <v>675.35843494984454</v>
      </c>
      <c r="AT67" s="5">
        <f t="shared" si="8"/>
        <v>696.92430702929948</v>
      </c>
      <c r="AU67" s="5">
        <f t="shared" si="9"/>
        <v>762.74173228646532</v>
      </c>
      <c r="AV67" s="5">
        <f t="shared" si="10"/>
        <v>704.93212423520845</v>
      </c>
      <c r="AW67" s="5">
        <f t="shared" si="11"/>
        <v>764.22017054380649</v>
      </c>
      <c r="AX67" s="5">
        <f t="shared" si="12"/>
        <v>753.87001844433246</v>
      </c>
      <c r="AY67" s="5">
        <f t="shared" si="13"/>
        <v>790.06314150122421</v>
      </c>
      <c r="AZ67" s="5">
        <f t="shared" si="14"/>
        <v>782.34864035407156</v>
      </c>
      <c r="BA67" s="5">
        <f t="shared" si="15"/>
        <v>733.57012832536759</v>
      </c>
      <c r="BB67" s="5">
        <f t="shared" si="16"/>
        <v>761.6143019644237</v>
      </c>
      <c r="BC67" s="5">
        <f t="shared" si="17"/>
        <v>786.5218904341184</v>
      </c>
      <c r="BD67" s="5">
        <f t="shared" si="18"/>
        <v>755.45368035961098</v>
      </c>
      <c r="BE67" s="5">
        <f t="shared" si="19"/>
        <v>2048.0417235116397</v>
      </c>
      <c r="BF67" s="5">
        <f t="shared" si="20"/>
        <v>1986.6010844058817</v>
      </c>
      <c r="BG67" s="5">
        <f t="shared" si="21"/>
        <v>2080.9076489151157</v>
      </c>
      <c r="BH67" s="5">
        <f t="shared" si="22"/>
        <v>2093.9210780009903</v>
      </c>
      <c r="BI67" s="5">
        <f t="shared" si="23"/>
        <v>2092.588263883511</v>
      </c>
      <c r="BJ67" s="5">
        <f t="shared" si="24"/>
        <v>2057.883288086658</v>
      </c>
      <c r="BK67" s="5">
        <f t="shared" si="25"/>
        <v>2130.1081400797834</v>
      </c>
      <c r="BL67" s="5">
        <f t="shared" si="26"/>
        <v>2132.2350316555858</v>
      </c>
      <c r="BM67" s="5">
        <f t="shared" si="27"/>
        <v>1990.4860698234716</v>
      </c>
      <c r="BN67" s="5">
        <f t="shared" si="28"/>
        <v>2019.265070194971</v>
      </c>
      <c r="BO67" s="5">
        <f t="shared" si="29"/>
        <v>2141.5851673260972</v>
      </c>
      <c r="BP67" s="5">
        <f t="shared" si="30"/>
        <v>2102.3778795964658</v>
      </c>
      <c r="BQ67" s="5">
        <f t="shared" si="31"/>
        <v>2723.4001584614844</v>
      </c>
      <c r="BR67" s="5">
        <f t="shared" si="32"/>
        <v>2683.5253914351811</v>
      </c>
      <c r="BS67" s="5">
        <f t="shared" si="33"/>
        <v>2843.649381201581</v>
      </c>
      <c r="BT67" s="5">
        <f t="shared" si="34"/>
        <v>2798.8532022361992</v>
      </c>
      <c r="BU67" s="5">
        <f t="shared" si="35"/>
        <v>2856.8084344273179</v>
      </c>
      <c r="BV67" s="5">
        <f t="shared" si="36"/>
        <v>2811.7533065309904</v>
      </c>
      <c r="BW67" s="5">
        <f t="shared" si="37"/>
        <v>2920.1712815810079</v>
      </c>
      <c r="BX67" s="5">
        <f t="shared" si="38"/>
        <v>2914.5836720096577</v>
      </c>
      <c r="BY67" s="5">
        <f t="shared" si="39"/>
        <v>2724.0561981488395</v>
      </c>
      <c r="BZ67" s="5">
        <f t="shared" si="40"/>
        <v>2780.8793721593947</v>
      </c>
      <c r="CA67" s="5">
        <f t="shared" si="41"/>
        <v>2928.1070577602154</v>
      </c>
      <c r="CB67" s="5">
        <f t="shared" si="42"/>
        <v>2857.8315599560765</v>
      </c>
    </row>
    <row r="68" spans="1:80" x14ac:dyDescent="0.3">
      <c r="A68" t="s">
        <v>247</v>
      </c>
      <c r="B68" t="s">
        <v>288</v>
      </c>
      <c r="C68" t="s">
        <v>293</v>
      </c>
      <c r="D68" t="s">
        <v>382</v>
      </c>
      <c r="E68" t="s">
        <v>383</v>
      </c>
      <c r="F68" s="4">
        <v>6100.6854638876757</v>
      </c>
      <c r="G68" s="4">
        <v>6270.3333156309163</v>
      </c>
      <c r="H68" s="4">
        <v>6855.4398147523525</v>
      </c>
      <c r="I68" s="4">
        <v>6282.2903979896982</v>
      </c>
      <c r="J68" s="4">
        <v>6635.4996419329091</v>
      </c>
      <c r="K68" s="4">
        <v>6508.3744908927965</v>
      </c>
      <c r="L68" s="4">
        <v>7091.1153968731924</v>
      </c>
      <c r="M68" s="4">
        <v>6767.2221247679745</v>
      </c>
      <c r="N68" s="4">
        <v>6490.8839776303848</v>
      </c>
      <c r="O68" s="4">
        <v>6119.7409117442994</v>
      </c>
      <c r="P68" s="4">
        <v>6576.2039265167132</v>
      </c>
      <c r="Q68" s="4">
        <v>6014.8417205471505</v>
      </c>
      <c r="R68" s="4">
        <v>14825.366432503381</v>
      </c>
      <c r="S68" s="4">
        <v>14364.276017263952</v>
      </c>
      <c r="T68" s="4">
        <v>15388.940149916772</v>
      </c>
      <c r="U68" s="4">
        <v>15394.926702133118</v>
      </c>
      <c r="V68" s="4">
        <v>15233.130177944087</v>
      </c>
      <c r="W68" s="4">
        <v>15238.630849983158</v>
      </c>
      <c r="X68" s="4">
        <v>15756.893954394478</v>
      </c>
      <c r="Y68" s="4">
        <v>15888.443108636407</v>
      </c>
      <c r="Z68" s="4">
        <v>15107.378741425031</v>
      </c>
      <c r="AA68" s="4">
        <v>14763.332919469771</v>
      </c>
      <c r="AB68" s="4">
        <v>15914.78783819063</v>
      </c>
      <c r="AC68" s="4">
        <v>15915.761921502755</v>
      </c>
      <c r="AD68" s="5">
        <f t="shared" si="62"/>
        <v>20926.051896391058</v>
      </c>
      <c r="AE68" s="5">
        <f t="shared" si="63"/>
        <v>20634.60933289487</v>
      </c>
      <c r="AF68" s="5">
        <f t="shared" si="64"/>
        <v>22244.379964669126</v>
      </c>
      <c r="AG68" s="5">
        <f t="shared" si="65"/>
        <v>21677.217100122816</v>
      </c>
      <c r="AH68" s="143">
        <v>21868.629819877002</v>
      </c>
      <c r="AI68" s="143">
        <v>21747.005340875956</v>
      </c>
      <c r="AJ68" s="143">
        <v>22848.009351267669</v>
      </c>
      <c r="AK68" s="143">
        <v>22655.665233404383</v>
      </c>
      <c r="AL68" s="5">
        <f t="shared" si="66"/>
        <v>21598.262719055416</v>
      </c>
      <c r="AM68" s="5">
        <f t="shared" si="67"/>
        <v>20883.073831214071</v>
      </c>
      <c r="AN68" s="5">
        <f t="shared" si="68"/>
        <v>22490.991764707345</v>
      </c>
      <c r="AO68" s="5">
        <f t="shared" si="69"/>
        <v>21930.603642049908</v>
      </c>
      <c r="AP68" s="4">
        <v>787171</v>
      </c>
      <c r="AQ68" s="4">
        <v>789216.09200000018</v>
      </c>
      <c r="AR68" s="4">
        <v>794503.62000000011</v>
      </c>
      <c r="AS68" s="5">
        <f t="shared" si="7"/>
        <v>775.01400126372494</v>
      </c>
      <c r="AT68" s="5">
        <f t="shared" si="8"/>
        <v>796.56558938666649</v>
      </c>
      <c r="AU68" s="5">
        <f t="shared" si="9"/>
        <v>870.89588091435689</v>
      </c>
      <c r="AV68" s="5">
        <f t="shared" si="10"/>
        <v>796.0165107720203</v>
      </c>
      <c r="AW68" s="5">
        <f t="shared" si="11"/>
        <v>840.77095097205745</v>
      </c>
      <c r="AX68" s="5">
        <f t="shared" si="12"/>
        <v>824.66317613969727</v>
      </c>
      <c r="AY68" s="5">
        <f t="shared" si="13"/>
        <v>898.50111632964399</v>
      </c>
      <c r="AZ68" s="5">
        <f t="shared" si="14"/>
        <v>851.75472514121122</v>
      </c>
      <c r="BA68" s="5">
        <f t="shared" si="15"/>
        <v>822.44698802091625</v>
      </c>
      <c r="BB68" s="5">
        <f t="shared" si="16"/>
        <v>775.42018894164903</v>
      </c>
      <c r="BC68" s="5">
        <f t="shared" si="17"/>
        <v>833.25770890600529</v>
      </c>
      <c r="BD68" s="5">
        <f t="shared" si="18"/>
        <v>757.05655319067637</v>
      </c>
      <c r="BE68" s="5">
        <f t="shared" si="19"/>
        <v>1883.3730450567132</v>
      </c>
      <c r="BF68" s="5">
        <f t="shared" si="20"/>
        <v>1824.7974096179803</v>
      </c>
      <c r="BG68" s="5">
        <f t="shared" si="21"/>
        <v>1954.9678722814701</v>
      </c>
      <c r="BH68" s="5">
        <f t="shared" si="22"/>
        <v>1950.6605172127072</v>
      </c>
      <c r="BI68" s="5">
        <f t="shared" si="23"/>
        <v>1930.1596017056486</v>
      </c>
      <c r="BJ68" s="5">
        <f t="shared" si="24"/>
        <v>1930.8565809100551</v>
      </c>
      <c r="BK68" s="5">
        <f t="shared" si="25"/>
        <v>1996.5246672130038</v>
      </c>
      <c r="BL68" s="5">
        <f t="shared" si="26"/>
        <v>1999.7949296488296</v>
      </c>
      <c r="BM68" s="5">
        <f t="shared" si="27"/>
        <v>1914.2258875057287</v>
      </c>
      <c r="BN68" s="5">
        <f t="shared" si="28"/>
        <v>1870.6325262650332</v>
      </c>
      <c r="BO68" s="5">
        <f t="shared" si="29"/>
        <v>2016.5310869244956</v>
      </c>
      <c r="BP68" s="5">
        <f t="shared" si="30"/>
        <v>2003.2334052175561</v>
      </c>
      <c r="BQ68" s="5">
        <f t="shared" si="31"/>
        <v>2658.3870463204385</v>
      </c>
      <c r="BR68" s="5">
        <f t="shared" si="32"/>
        <v>2621.362999004647</v>
      </c>
      <c r="BS68" s="5">
        <f t="shared" si="33"/>
        <v>2825.863753195827</v>
      </c>
      <c r="BT68" s="5">
        <f t="shared" si="34"/>
        <v>2746.6770279847274</v>
      </c>
      <c r="BU68" s="5">
        <f t="shared" si="35"/>
        <v>2770.9305526777066</v>
      </c>
      <c r="BV68" s="5">
        <f t="shared" si="36"/>
        <v>2755.5197570497526</v>
      </c>
      <c r="BW68" s="5">
        <f t="shared" si="37"/>
        <v>2895.0257835426478</v>
      </c>
      <c r="BX68" s="5">
        <f t="shared" si="38"/>
        <v>2851.5496547900411</v>
      </c>
      <c r="BY68" s="5">
        <f t="shared" si="39"/>
        <v>2736.6728755266449</v>
      </c>
      <c r="BZ68" s="5">
        <f t="shared" si="40"/>
        <v>2646.052715206682</v>
      </c>
      <c r="CA68" s="5">
        <f t="shared" si="41"/>
        <v>2849.7887958305009</v>
      </c>
      <c r="CB68" s="5">
        <f t="shared" si="42"/>
        <v>2760.2899584082329</v>
      </c>
    </row>
    <row r="69" spans="1:80" x14ac:dyDescent="0.3">
      <c r="A69" t="s">
        <v>223</v>
      </c>
      <c r="B69" t="s">
        <v>242</v>
      </c>
      <c r="C69" t="s">
        <v>217</v>
      </c>
      <c r="D69" t="s">
        <v>384</v>
      </c>
      <c r="E69" t="s">
        <v>385</v>
      </c>
      <c r="F69" s="4">
        <v>3024.6351753877243</v>
      </c>
      <c r="G69" s="4">
        <v>3231.8313852894485</v>
      </c>
      <c r="H69" s="4">
        <v>3156.2139292056281</v>
      </c>
      <c r="I69" s="4">
        <v>3185.9474438051425</v>
      </c>
      <c r="J69" s="4">
        <v>3215.9133164264767</v>
      </c>
      <c r="K69" s="4">
        <v>3258.3655676088065</v>
      </c>
      <c r="L69" s="4">
        <v>3304.9124966300224</v>
      </c>
      <c r="M69" s="4">
        <v>3629.8355810112607</v>
      </c>
      <c r="N69" s="4">
        <v>3176.5251224663989</v>
      </c>
      <c r="O69" s="4">
        <v>3336.2596128026726</v>
      </c>
      <c r="P69" s="4">
        <v>3180.4240689523181</v>
      </c>
      <c r="Q69" s="4">
        <v>3084.7601318268653</v>
      </c>
      <c r="R69" s="4">
        <v>6399.443592672299</v>
      </c>
      <c r="S69" s="4">
        <v>6223.8480876264548</v>
      </c>
      <c r="T69" s="4">
        <v>6225.3064705556808</v>
      </c>
      <c r="U69" s="4">
        <v>6578.423076918978</v>
      </c>
      <c r="V69" s="4">
        <v>5962.6984843208775</v>
      </c>
      <c r="W69" s="4">
        <v>6038.8986956619665</v>
      </c>
      <c r="X69" s="4">
        <v>6131.0021884945436</v>
      </c>
      <c r="Y69" s="4">
        <v>6732.3485766111207</v>
      </c>
      <c r="Z69" s="4">
        <v>6098.2643732765391</v>
      </c>
      <c r="AA69" s="4">
        <v>6020.799530164807</v>
      </c>
      <c r="AB69" s="4">
        <v>6422.8024830956783</v>
      </c>
      <c r="AC69" s="4">
        <v>6152.8729938512843</v>
      </c>
      <c r="AD69" s="5">
        <f t="shared" si="62"/>
        <v>9424.0787680600224</v>
      </c>
      <c r="AE69" s="5">
        <f t="shared" si="63"/>
        <v>9455.6794729159028</v>
      </c>
      <c r="AF69" s="5">
        <f t="shared" si="64"/>
        <v>9381.5203997613098</v>
      </c>
      <c r="AG69" s="5">
        <f t="shared" si="65"/>
        <v>9764.3705207241201</v>
      </c>
      <c r="AH69" s="143">
        <v>9178.6118007473542</v>
      </c>
      <c r="AI69" s="143">
        <v>9297.2642632707721</v>
      </c>
      <c r="AJ69" s="143">
        <v>9435.9146851245641</v>
      </c>
      <c r="AK69" s="143">
        <v>10362.184157622381</v>
      </c>
      <c r="AL69" s="5">
        <f t="shared" si="66"/>
        <v>9274.789495742938</v>
      </c>
      <c r="AM69" s="5">
        <f t="shared" si="67"/>
        <v>9357.0591429674787</v>
      </c>
      <c r="AN69" s="5">
        <f t="shared" si="68"/>
        <v>9603.2265520479959</v>
      </c>
      <c r="AO69" s="5">
        <f t="shared" si="69"/>
        <v>9237.6331256781486</v>
      </c>
      <c r="AP69" s="4">
        <v>308940</v>
      </c>
      <c r="AQ69" s="4">
        <v>308678.71999999997</v>
      </c>
      <c r="AR69" s="4">
        <v>309437.24599999998</v>
      </c>
      <c r="AS69" s="5">
        <f t="shared" si="7"/>
        <v>979.03643923989273</v>
      </c>
      <c r="AT69" s="5">
        <f t="shared" si="8"/>
        <v>1046.1032515340999</v>
      </c>
      <c r="AU69" s="5">
        <f t="shared" si="9"/>
        <v>1021.6268301953869</v>
      </c>
      <c r="AV69" s="5">
        <f t="shared" si="10"/>
        <v>1032.1240945294651</v>
      </c>
      <c r="AW69" s="5">
        <f t="shared" si="11"/>
        <v>1041.8318815195544</v>
      </c>
      <c r="AX69" s="5">
        <f t="shared" si="12"/>
        <v>1055.5847735823211</v>
      </c>
      <c r="AY69" s="5">
        <f t="shared" si="13"/>
        <v>1070.6641833392412</v>
      </c>
      <c r="AZ69" s="5">
        <f t="shared" si="14"/>
        <v>1173.0441722620751</v>
      </c>
      <c r="BA69" s="5">
        <f t="shared" si="15"/>
        <v>1029.0716258206587</v>
      </c>
      <c r="BB69" s="5">
        <f t="shared" si="16"/>
        <v>1080.8194399674435</v>
      </c>
      <c r="BC69" s="5">
        <f t="shared" si="17"/>
        <v>1030.3347341055187</v>
      </c>
      <c r="BD69" s="5">
        <f t="shared" si="18"/>
        <v>996.89360983611698</v>
      </c>
      <c r="BE69" s="5">
        <f t="shared" si="19"/>
        <v>2071.4195612974358</v>
      </c>
      <c r="BF69" s="5">
        <f t="shared" si="20"/>
        <v>2014.5815004940941</v>
      </c>
      <c r="BG69" s="5">
        <f t="shared" si="21"/>
        <v>2015.0535607417885</v>
      </c>
      <c r="BH69" s="5">
        <f t="shared" si="22"/>
        <v>2131.1553569092739</v>
      </c>
      <c r="BI69" s="5">
        <f t="shared" si="23"/>
        <v>1931.6843364909892</v>
      </c>
      <c r="BJ69" s="5">
        <f t="shared" si="24"/>
        <v>1956.3702660364688</v>
      </c>
      <c r="BK69" s="5">
        <f t="shared" si="25"/>
        <v>1986.2082454192318</v>
      </c>
      <c r="BL69" s="5">
        <f t="shared" si="26"/>
        <v>2175.6749271906078</v>
      </c>
      <c r="BM69" s="5">
        <f t="shared" si="27"/>
        <v>1975.6024559375328</v>
      </c>
      <c r="BN69" s="5">
        <f t="shared" si="28"/>
        <v>1950.5068344733343</v>
      </c>
      <c r="BO69" s="5">
        <f t="shared" si="29"/>
        <v>2080.7402865658114</v>
      </c>
      <c r="BP69" s="5">
        <f t="shared" si="30"/>
        <v>1988.4073664006448</v>
      </c>
      <c r="BQ69" s="5">
        <f t="shared" si="31"/>
        <v>3050.4560005373287</v>
      </c>
      <c r="BR69" s="5">
        <f t="shared" si="32"/>
        <v>3060.684752028194</v>
      </c>
      <c r="BS69" s="5">
        <f t="shared" si="33"/>
        <v>3036.6803909371752</v>
      </c>
      <c r="BT69" s="5">
        <f t="shared" si="34"/>
        <v>3163.2794514387392</v>
      </c>
      <c r="BU69" s="5">
        <f t="shared" si="35"/>
        <v>2973.5162180105435</v>
      </c>
      <c r="BV69" s="5">
        <f t="shared" si="36"/>
        <v>3011.9550396187897</v>
      </c>
      <c r="BW69" s="5">
        <f t="shared" si="37"/>
        <v>3056.8724287584723</v>
      </c>
      <c r="BX69" s="5">
        <f t="shared" si="38"/>
        <v>3348.7190994526827</v>
      </c>
      <c r="BY69" s="5">
        <f t="shared" si="39"/>
        <v>3004.6740817581913</v>
      </c>
      <c r="BZ69" s="5">
        <f t="shared" si="40"/>
        <v>3031.3262744407775</v>
      </c>
      <c r="CA69" s="5">
        <f t="shared" si="41"/>
        <v>3111.0750206713301</v>
      </c>
      <c r="CB69" s="5">
        <f t="shared" si="42"/>
        <v>2985.3009762367615</v>
      </c>
    </row>
    <row r="70" spans="1:80" x14ac:dyDescent="0.3">
      <c r="A70" t="s">
        <v>247</v>
      </c>
      <c r="B70" t="s">
        <v>288</v>
      </c>
      <c r="C70" t="s">
        <v>293</v>
      </c>
      <c r="D70" t="s">
        <v>386</v>
      </c>
      <c r="E70" t="s">
        <v>387</v>
      </c>
      <c r="F70" s="4">
        <v>4259.0671199037097</v>
      </c>
      <c r="G70" s="4">
        <v>4453.3375112230524</v>
      </c>
      <c r="H70" s="4">
        <v>4481.2655938307789</v>
      </c>
      <c r="I70" s="4">
        <v>4340.2427518699023</v>
      </c>
      <c r="J70" s="4">
        <v>4004.532788379297</v>
      </c>
      <c r="K70" s="4">
        <v>4198.4098501109002</v>
      </c>
      <c r="L70" s="4">
        <v>4222.7209854385492</v>
      </c>
      <c r="M70" s="4">
        <v>4143.7139016470401</v>
      </c>
      <c r="N70" s="4">
        <v>4539.0160986623905</v>
      </c>
      <c r="O70" s="4">
        <v>4604.7662470781142</v>
      </c>
      <c r="P70" s="4">
        <v>5004.8282742192832</v>
      </c>
      <c r="Q70" s="4">
        <v>4778.1628238746271</v>
      </c>
      <c r="R70" s="4">
        <v>8541.0820763810789</v>
      </c>
      <c r="S70" s="4">
        <v>8283.121168061758</v>
      </c>
      <c r="T70" s="4">
        <v>8661.1377777491216</v>
      </c>
      <c r="U70" s="4">
        <v>8910.954703372212</v>
      </c>
      <c r="V70" s="4">
        <v>8883.4752686225274</v>
      </c>
      <c r="W70" s="4">
        <v>8779.2738264630316</v>
      </c>
      <c r="X70" s="4">
        <v>9183.5198769016752</v>
      </c>
      <c r="Y70" s="4">
        <v>8955.4143400680714</v>
      </c>
      <c r="Z70" s="4">
        <v>8482.1081386897986</v>
      </c>
      <c r="AA70" s="4">
        <v>8294.7038967852204</v>
      </c>
      <c r="AB70" s="4">
        <v>9021.5513052607585</v>
      </c>
      <c r="AC70" s="4">
        <v>8960.7394647524397</v>
      </c>
      <c r="AD70" s="5">
        <f t="shared" si="62"/>
        <v>12800.149196284789</v>
      </c>
      <c r="AE70" s="5">
        <f t="shared" si="63"/>
        <v>12736.458679284809</v>
      </c>
      <c r="AF70" s="5">
        <f t="shared" si="64"/>
        <v>13142.403371579901</v>
      </c>
      <c r="AG70" s="5">
        <f t="shared" si="65"/>
        <v>13251.197455242114</v>
      </c>
      <c r="AH70" s="143">
        <v>12888.008057001825</v>
      </c>
      <c r="AI70" s="143">
        <v>12977.683676573934</v>
      </c>
      <c r="AJ70" s="143">
        <v>13406.240862340223</v>
      </c>
      <c r="AK70" s="143">
        <v>13099.128241715111</v>
      </c>
      <c r="AL70" s="5">
        <f t="shared" si="66"/>
        <v>13021.124237352189</v>
      </c>
      <c r="AM70" s="5">
        <f t="shared" si="67"/>
        <v>12899.470143863335</v>
      </c>
      <c r="AN70" s="5">
        <f t="shared" si="68"/>
        <v>14026.379579480043</v>
      </c>
      <c r="AO70" s="5">
        <f t="shared" si="69"/>
        <v>13738.902288627067</v>
      </c>
      <c r="AP70" s="4">
        <v>424667</v>
      </c>
      <c r="AQ70" s="4">
        <v>425861.29299999995</v>
      </c>
      <c r="AR70" s="4">
        <v>427583.80199999997</v>
      </c>
      <c r="AS70" s="5">
        <f t="shared" ref="AS70:AS133" si="70">IFERROR((F70/$AP70)*100000,"")</f>
        <v>1002.919256712603</v>
      </c>
      <c r="AT70" s="5">
        <f t="shared" ref="AT70:AT133" si="71">IFERROR((G70/$AP70)*100000,"")</f>
        <v>1048.6657807701217</v>
      </c>
      <c r="AU70" s="5">
        <f t="shared" ref="AU70:AU133" si="72">IFERROR((H70/$AP70)*100000,"")</f>
        <v>1055.2422471797383</v>
      </c>
      <c r="AV70" s="5">
        <f t="shared" ref="AV70:AV133" si="73">IFERROR((I70/$AQ70)*100000,"")</f>
        <v>1019.1681712359575</v>
      </c>
      <c r="AW70" s="5">
        <f t="shared" ref="AW70:AW133" si="74">IFERROR((J70/$AQ70)*100000,"")</f>
        <v>940.33734791184634</v>
      </c>
      <c r="AX70" s="5">
        <f t="shared" ref="AX70:AX133" si="75">IFERROR((K70/$AQ70)*100000,"")</f>
        <v>985.86321863980731</v>
      </c>
      <c r="AY70" s="5">
        <f t="shared" ref="AY70:AY133" si="76">IFERROR((L70/$AQ70)*100000,"")</f>
        <v>991.57191668944404</v>
      </c>
      <c r="AZ70" s="5">
        <f t="shared" ref="AZ70:AZ133" si="77">IFERROR((M70/$AR70)*100000,"")</f>
        <v>969.09983078522703</v>
      </c>
      <c r="BA70" s="5">
        <f t="shared" ref="BA70:BA133" si="78">IFERROR((N70/$AQ70)*100000,"")</f>
        <v>1065.8437790124285</v>
      </c>
      <c r="BB70" s="5">
        <f t="shared" ref="BB70:BB133" si="79">IFERROR((O70/$AQ70)*100000,"")</f>
        <v>1081.2831132502372</v>
      </c>
      <c r="BC70" s="5">
        <f t="shared" ref="BC70:BC133" si="80">IFERROR((P70/$AQ70)*100000,"")</f>
        <v>1175.2249750059543</v>
      </c>
      <c r="BD70" s="5">
        <f t="shared" ref="BD70:BD133" si="81">IFERROR((Q70/$AR70)*100000,"")</f>
        <v>1117.4798487512928</v>
      </c>
      <c r="BE70" s="5">
        <f t="shared" ref="BE70:BE133" si="82">IFERROR((R70/$AP70)*100000,"")</f>
        <v>2011.2422383611345</v>
      </c>
      <c r="BF70" s="5">
        <f t="shared" ref="BF70:BF133" si="83">IFERROR((S70/$AP70)*100000,"")</f>
        <v>1950.497959121325</v>
      </c>
      <c r="BG70" s="5">
        <f t="shared" ref="BG70:BG133" si="84">IFERROR((T70/$AP70)*100000,"")</f>
        <v>2039.5127894913244</v>
      </c>
      <c r="BH70" s="5">
        <f t="shared" ref="BH70:BH133" si="85">IFERROR((U70/$AQ70)*100000,"")</f>
        <v>2092.4547146791792</v>
      </c>
      <c r="BI70" s="5">
        <f t="shared" ref="BI70:BI133" si="86">IFERROR((V70/$AQ70)*100000,"")</f>
        <v>2086.0020421303066</v>
      </c>
      <c r="BJ70" s="5">
        <f t="shared" ref="BJ70:BJ133" si="87">IFERROR((W70/$AQ70)*100000,"")</f>
        <v>2061.5336427072357</v>
      </c>
      <c r="BK70" s="5">
        <f t="shared" ref="BK70:BK133" si="88">IFERROR((X70/$AQ70)*100000,"")</f>
        <v>2156.4579894565991</v>
      </c>
      <c r="BL70" s="5">
        <f t="shared" ref="BL70:BL133" si="89">IFERROR((Y70/$AR70)*100000,"")</f>
        <v>2094.4231980209747</v>
      </c>
      <c r="BM70" s="5">
        <f t="shared" ref="BM70:BM133" si="90">IFERROR((Z70/$AQ70)*100000,"")</f>
        <v>1991.7537184319308</v>
      </c>
      <c r="BN70" s="5">
        <f t="shared" ref="BN70:BN133" si="91">IFERROR((AA70/$AQ70)*100000,"")</f>
        <v>1947.7477838741313</v>
      </c>
      <c r="BO70" s="5">
        <f t="shared" ref="BO70:BO133" si="92">IFERROR((AB70/$AQ70)*100000,"")</f>
        <v>2118.4248142647607</v>
      </c>
      <c r="BP70" s="5">
        <f t="shared" ref="BP70:BP133" si="93">IFERROR((AC70/$AR70)*100000,"")</f>
        <v>2095.6685970888207</v>
      </c>
      <c r="BQ70" s="5">
        <f t="shared" ref="BQ70:BQ133" si="94">IFERROR((AD70/$AP70)*100000,"")</f>
        <v>3014.1614950737376</v>
      </c>
      <c r="BR70" s="5">
        <f t="shared" ref="BR70:BR133" si="95">IFERROR((AE70/$AP70)*100000,"")</f>
        <v>2999.1637398914468</v>
      </c>
      <c r="BS70" s="5">
        <f t="shared" ref="BS70:BS133" si="96">IFERROR((AF70/$AP70)*100000,"")</f>
        <v>3094.7550366710625</v>
      </c>
      <c r="BT70" s="5">
        <f t="shared" ref="BT70:BT133" si="97">IFERROR((AG70/$AQ70)*100000,"")</f>
        <v>3111.6228859151365</v>
      </c>
      <c r="BU70" s="5">
        <f t="shared" ref="BU70:BU133" si="98">IFERROR((AH70/$AQ70)*100000,"")</f>
        <v>3026.3393900421534</v>
      </c>
      <c r="BV70" s="5">
        <f t="shared" ref="BV70:BV133" si="99">IFERROR((AI70/$AQ70)*100000,"")</f>
        <v>3047.3968613470433</v>
      </c>
      <c r="BW70" s="5">
        <f t="shared" ref="BW70:BW133" si="100">IFERROR((AJ70/$AQ70)*100000,"")</f>
        <v>3148.0299061460432</v>
      </c>
      <c r="BX70" s="5">
        <f t="shared" ref="BX70:BX133" si="101">IFERROR((AK70/$AR70)*100000,"")</f>
        <v>3063.5230288062016</v>
      </c>
      <c r="BY70" s="5">
        <f t="shared" ref="BY70:BY133" si="102">IFERROR((AL70/$AQ70)*100000,"")</f>
        <v>3057.5974974443593</v>
      </c>
      <c r="BZ70" s="5">
        <f t="shared" ref="BZ70:BZ133" si="103">IFERROR((AM70/$AQ70)*100000,"")</f>
        <v>3029.0308971243689</v>
      </c>
      <c r="CA70" s="5">
        <f t="shared" ref="CA70:CA133" si="104">IFERROR((AN70/$AQ70)*100000,"")</f>
        <v>3293.6497892707152</v>
      </c>
      <c r="CB70" s="5">
        <f t="shared" ref="CB70:CB133" si="105">IFERROR((AO70/$AR70)*100000,"")</f>
        <v>3213.1484458401133</v>
      </c>
    </row>
    <row r="71" spans="1:80" x14ac:dyDescent="0.3">
      <c r="A71" t="s">
        <v>229</v>
      </c>
      <c r="B71" t="s">
        <v>260</v>
      </c>
      <c r="C71" t="s">
        <v>271</v>
      </c>
      <c r="D71" t="s">
        <v>388</v>
      </c>
      <c r="E71" t="s">
        <v>389</v>
      </c>
      <c r="F71" s="4">
        <v>3994.9629012223527</v>
      </c>
      <c r="G71" s="4">
        <v>3310.7406718173925</v>
      </c>
      <c r="H71" s="4">
        <v>1937.8332130471217</v>
      </c>
      <c r="I71" s="4">
        <v>1571.2129933466485</v>
      </c>
      <c r="J71" s="4">
        <v>2794.8604927096935</v>
      </c>
      <c r="K71" s="4">
        <v>2791.8442606672879</v>
      </c>
      <c r="L71" s="4">
        <v>2804.718574891534</v>
      </c>
      <c r="M71" s="4">
        <v>2717.9447012748051</v>
      </c>
      <c r="N71" s="4">
        <v>1861.2906931801895</v>
      </c>
      <c r="O71" s="4">
        <v>2107.4748437789931</v>
      </c>
      <c r="P71" s="4">
        <v>2069.4175237040608</v>
      </c>
      <c r="Q71" s="4">
        <v>1983.3206005436923</v>
      </c>
      <c r="R71" s="4">
        <v>6920.6171045890551</v>
      </c>
      <c r="S71" s="4">
        <v>6620.5632666501206</v>
      </c>
      <c r="T71" s="4">
        <v>6149.8011482267802</v>
      </c>
      <c r="U71" s="4">
        <v>6229.8033326985496</v>
      </c>
      <c r="V71" s="4">
        <v>5847.269625155086</v>
      </c>
      <c r="W71" s="4">
        <v>5834.7005696532833</v>
      </c>
      <c r="X71" s="4">
        <v>5877.2832034400199</v>
      </c>
      <c r="Y71" s="4">
        <v>5700.3862426003961</v>
      </c>
      <c r="Z71" s="4">
        <v>6013.914430751217</v>
      </c>
      <c r="AA71" s="4">
        <v>6129.4766050393391</v>
      </c>
      <c r="AB71" s="4">
        <v>6437.6908543617028</v>
      </c>
      <c r="AC71" s="4">
        <v>6054.5441383359848</v>
      </c>
      <c r="AD71" s="5">
        <f t="shared" si="62"/>
        <v>10915.580005811407</v>
      </c>
      <c r="AE71" s="5">
        <f t="shared" si="63"/>
        <v>9931.3039384675139</v>
      </c>
      <c r="AF71" s="5">
        <f t="shared" si="64"/>
        <v>8087.634361273902</v>
      </c>
      <c r="AG71" s="5">
        <f t="shared" si="65"/>
        <v>7801.0163260451982</v>
      </c>
      <c r="AH71" s="143">
        <v>8642.1301178647791</v>
      </c>
      <c r="AI71" s="143">
        <v>8626.5448303205703</v>
      </c>
      <c r="AJ71" s="143">
        <v>8682.0017783315525</v>
      </c>
      <c r="AK71" s="143">
        <v>8418.3309438752021</v>
      </c>
      <c r="AL71" s="5">
        <f t="shared" si="66"/>
        <v>7875.205123931406</v>
      </c>
      <c r="AM71" s="5">
        <f t="shared" si="67"/>
        <v>8236.9514488183322</v>
      </c>
      <c r="AN71" s="5">
        <f t="shared" si="68"/>
        <v>8507.1083780657646</v>
      </c>
      <c r="AO71" s="5">
        <f t="shared" si="69"/>
        <v>8037.8647388796771</v>
      </c>
      <c r="AP71" s="4">
        <v>319419</v>
      </c>
      <c r="AQ71" s="4">
        <v>319103.24300000002</v>
      </c>
      <c r="AR71" s="4">
        <v>320001.891</v>
      </c>
      <c r="AS71" s="5">
        <f t="shared" si="70"/>
        <v>1250.6967028330664</v>
      </c>
      <c r="AT71" s="5">
        <f t="shared" si="71"/>
        <v>1036.4883340744891</v>
      </c>
      <c r="AU71" s="5">
        <f t="shared" si="72"/>
        <v>606.67437223431341</v>
      </c>
      <c r="AV71" s="5">
        <f t="shared" si="73"/>
        <v>492.38390013687462</v>
      </c>
      <c r="AW71" s="5">
        <f t="shared" si="74"/>
        <v>875.84835128413067</v>
      </c>
      <c r="AX71" s="5">
        <f t="shared" si="75"/>
        <v>874.90312991500616</v>
      </c>
      <c r="AY71" s="5">
        <f t="shared" si="76"/>
        <v>878.93765933664736</v>
      </c>
      <c r="AZ71" s="5">
        <f t="shared" si="77"/>
        <v>849.35270000476498</v>
      </c>
      <c r="BA71" s="5">
        <f t="shared" si="78"/>
        <v>583.287927656752</v>
      </c>
      <c r="BB71" s="5">
        <f t="shared" si="79"/>
        <v>660.43667371283755</v>
      </c>
      <c r="BC71" s="5">
        <f t="shared" si="80"/>
        <v>648.51033923966133</v>
      </c>
      <c r="BD71" s="5">
        <f t="shared" si="81"/>
        <v>619.7840251336803</v>
      </c>
      <c r="BE71" s="5">
        <f t="shared" si="82"/>
        <v>2166.6266266530965</v>
      </c>
      <c r="BF71" s="5">
        <f t="shared" si="83"/>
        <v>2072.6892472426875</v>
      </c>
      <c r="BG71" s="5">
        <f t="shared" si="84"/>
        <v>1925.3084970608447</v>
      </c>
      <c r="BH71" s="5">
        <f t="shared" si="85"/>
        <v>1952.2845565999307</v>
      </c>
      <c r="BI71" s="5">
        <f t="shared" si="86"/>
        <v>1832.4068317773522</v>
      </c>
      <c r="BJ71" s="5">
        <f t="shared" si="87"/>
        <v>1828.4679637847753</v>
      </c>
      <c r="BK71" s="5">
        <f t="shared" si="88"/>
        <v>1841.8124329247321</v>
      </c>
      <c r="BL71" s="5">
        <f t="shared" si="89"/>
        <v>1781.3601740873451</v>
      </c>
      <c r="BM71" s="5">
        <f t="shared" si="90"/>
        <v>1884.6296810437671</v>
      </c>
      <c r="BN71" s="5">
        <f t="shared" si="91"/>
        <v>1920.8443472444869</v>
      </c>
      <c r="BO71" s="5">
        <f t="shared" si="92"/>
        <v>2017.4319740027531</v>
      </c>
      <c r="BP71" s="5">
        <f t="shared" si="93"/>
        <v>1892.0338624923893</v>
      </c>
      <c r="BQ71" s="5">
        <f t="shared" si="94"/>
        <v>3417.3233294861634</v>
      </c>
      <c r="BR71" s="5">
        <f t="shared" si="95"/>
        <v>3109.1775813171771</v>
      </c>
      <c r="BS71" s="5">
        <f t="shared" si="96"/>
        <v>2531.9828692951583</v>
      </c>
      <c r="BT71" s="5">
        <f t="shared" si="97"/>
        <v>2444.6684567368052</v>
      </c>
      <c r="BU71" s="5">
        <f t="shared" si="98"/>
        <v>2708.255183061483</v>
      </c>
      <c r="BV71" s="5">
        <f t="shared" si="99"/>
        <v>2703.3710936997813</v>
      </c>
      <c r="BW71" s="5">
        <f t="shared" si="100"/>
        <v>2720.750092261379</v>
      </c>
      <c r="BX71" s="5">
        <f t="shared" si="101"/>
        <v>2630.7128740921103</v>
      </c>
      <c r="BY71" s="5">
        <f t="shared" si="102"/>
        <v>2467.9176087005189</v>
      </c>
      <c r="BZ71" s="5">
        <f t="shared" si="103"/>
        <v>2581.2810209573245</v>
      </c>
      <c r="CA71" s="5">
        <f t="shared" si="104"/>
        <v>2665.9423132424149</v>
      </c>
      <c r="CB71" s="5">
        <f t="shared" si="105"/>
        <v>2511.8178876260695</v>
      </c>
    </row>
    <row r="72" spans="1:80" x14ac:dyDescent="0.3">
      <c r="A72" t="s">
        <v>238</v>
      </c>
      <c r="B72" t="s">
        <v>273</v>
      </c>
      <c r="C72" t="s">
        <v>314</v>
      </c>
      <c r="D72" t="s">
        <v>392</v>
      </c>
      <c r="E72" t="s">
        <v>393</v>
      </c>
      <c r="F72" s="4">
        <v>2855.9682026873852</v>
      </c>
      <c r="G72" s="4">
        <v>2843.8300048582682</v>
      </c>
      <c r="H72" s="4">
        <v>2746.2695469653231</v>
      </c>
      <c r="I72" s="4">
        <v>2816.4401453581795</v>
      </c>
      <c r="J72" s="4">
        <v>2990.4851231746557</v>
      </c>
      <c r="K72" s="4">
        <v>2943.8421456159463</v>
      </c>
      <c r="L72" s="4">
        <v>2837.6075441226376</v>
      </c>
      <c r="M72" s="4">
        <v>2823.6781183402336</v>
      </c>
      <c r="N72" s="4">
        <v>3055.6014360971203</v>
      </c>
      <c r="O72" s="4">
        <v>3303.8996821404935</v>
      </c>
      <c r="P72" s="4">
        <v>3329.0300048016479</v>
      </c>
      <c r="Q72" s="4">
        <v>3234.3238352359249</v>
      </c>
      <c r="R72" s="4">
        <v>6045.3659550755228</v>
      </c>
      <c r="S72" s="4">
        <v>5985.3131189847281</v>
      </c>
      <c r="T72" s="4">
        <v>6099.0375477116822</v>
      </c>
      <c r="U72" s="4">
        <v>6112.8233453751964</v>
      </c>
      <c r="V72" s="4">
        <v>6231.1228091538869</v>
      </c>
      <c r="W72" s="4">
        <v>6116.1698835928328</v>
      </c>
      <c r="X72" s="4">
        <v>6327.4848820024663</v>
      </c>
      <c r="Y72" s="4">
        <v>6213.1753339123698</v>
      </c>
      <c r="Z72" s="4">
        <v>5863.9688177933322</v>
      </c>
      <c r="AA72" s="4">
        <v>5881.2107096466216</v>
      </c>
      <c r="AB72" s="4">
        <v>6075.4821164215555</v>
      </c>
      <c r="AC72" s="4">
        <v>5999.9824047872189</v>
      </c>
      <c r="AD72" s="5">
        <f t="shared" si="62"/>
        <v>8901.3341577629071</v>
      </c>
      <c r="AE72" s="5">
        <f t="shared" si="63"/>
        <v>8829.1431238429959</v>
      </c>
      <c r="AF72" s="5">
        <f t="shared" si="64"/>
        <v>8845.3070946770058</v>
      </c>
      <c r="AG72" s="5">
        <f t="shared" si="65"/>
        <v>8929.2634907333759</v>
      </c>
      <c r="AH72" s="143">
        <v>9221.6079323285412</v>
      </c>
      <c r="AI72" s="143">
        <v>9060.0120292087795</v>
      </c>
      <c r="AJ72" s="143">
        <v>9165.0924261251039</v>
      </c>
      <c r="AK72" s="143">
        <v>9036.8534522526061</v>
      </c>
      <c r="AL72" s="5">
        <f t="shared" si="66"/>
        <v>8919.5702538904516</v>
      </c>
      <c r="AM72" s="5">
        <f t="shared" si="67"/>
        <v>9185.1103917871151</v>
      </c>
      <c r="AN72" s="5">
        <f t="shared" si="68"/>
        <v>9404.5121212232043</v>
      </c>
      <c r="AO72" s="5">
        <f t="shared" si="69"/>
        <v>9234.3062400231429</v>
      </c>
      <c r="AP72" s="4">
        <v>342736</v>
      </c>
      <c r="AQ72" s="4">
        <v>346747.435</v>
      </c>
      <c r="AR72" s="4">
        <v>347744.23300000001</v>
      </c>
      <c r="AS72" s="5">
        <f t="shared" si="70"/>
        <v>833.28515320461963</v>
      </c>
      <c r="AT72" s="5">
        <f t="shared" si="71"/>
        <v>829.74359415359595</v>
      </c>
      <c r="AU72" s="5">
        <f t="shared" si="72"/>
        <v>801.27840290057736</v>
      </c>
      <c r="AV72" s="5">
        <f t="shared" si="73"/>
        <v>812.24541584804501</v>
      </c>
      <c r="AW72" s="5">
        <f t="shared" si="74"/>
        <v>862.43900352850642</v>
      </c>
      <c r="AX72" s="5">
        <f t="shared" si="75"/>
        <v>848.98743248553421</v>
      </c>
      <c r="AY72" s="5">
        <f t="shared" si="76"/>
        <v>818.3499739868696</v>
      </c>
      <c r="AZ72" s="5">
        <f t="shared" si="77"/>
        <v>811.99854674232176</v>
      </c>
      <c r="BA72" s="5">
        <f t="shared" si="78"/>
        <v>881.21818005578621</v>
      </c>
      <c r="BB72" s="5">
        <f t="shared" si="79"/>
        <v>952.82599051972613</v>
      </c>
      <c r="BC72" s="5">
        <f t="shared" si="80"/>
        <v>960.07343350691201</v>
      </c>
      <c r="BD72" s="5">
        <f t="shared" si="81"/>
        <v>930.08698011561989</v>
      </c>
      <c r="BE72" s="5">
        <f t="shared" si="82"/>
        <v>1763.8549656515577</v>
      </c>
      <c r="BF72" s="5">
        <f t="shared" si="83"/>
        <v>1746.3333641592153</v>
      </c>
      <c r="BG72" s="5">
        <f t="shared" si="84"/>
        <v>1779.5147132812667</v>
      </c>
      <c r="BH72" s="5">
        <f t="shared" si="85"/>
        <v>1762.9036954160013</v>
      </c>
      <c r="BI72" s="5">
        <f t="shared" si="86"/>
        <v>1797.0205919919456</v>
      </c>
      <c r="BJ72" s="5">
        <f t="shared" si="87"/>
        <v>1763.868818119111</v>
      </c>
      <c r="BK72" s="5">
        <f t="shared" si="88"/>
        <v>1824.8108690414585</v>
      </c>
      <c r="BL72" s="5">
        <f t="shared" si="89"/>
        <v>1786.7083748049879</v>
      </c>
      <c r="BM72" s="5">
        <f t="shared" si="90"/>
        <v>1691.1354565011654</v>
      </c>
      <c r="BN72" s="5">
        <f t="shared" si="91"/>
        <v>1696.1079206387269</v>
      </c>
      <c r="BO72" s="5">
        <f t="shared" si="92"/>
        <v>1752.134696085511</v>
      </c>
      <c r="BP72" s="5">
        <f t="shared" si="93"/>
        <v>1725.4009802046721</v>
      </c>
      <c r="BQ72" s="5">
        <f t="shared" si="94"/>
        <v>2597.1401188561772</v>
      </c>
      <c r="BR72" s="5">
        <f t="shared" si="95"/>
        <v>2576.0769583128113</v>
      </c>
      <c r="BS72" s="5">
        <f t="shared" si="96"/>
        <v>2580.7931161818442</v>
      </c>
      <c r="BT72" s="5">
        <f t="shared" si="97"/>
        <v>2575.149111264046</v>
      </c>
      <c r="BU72" s="5">
        <f t="shared" si="98"/>
        <v>2659.4595955204518</v>
      </c>
      <c r="BV72" s="5">
        <f t="shared" si="99"/>
        <v>2612.8562506046451</v>
      </c>
      <c r="BW72" s="5">
        <f t="shared" si="100"/>
        <v>2643.1608430283281</v>
      </c>
      <c r="BX72" s="5">
        <f t="shared" si="101"/>
        <v>2598.7069215473102</v>
      </c>
      <c r="BY72" s="5">
        <f t="shared" si="102"/>
        <v>2572.3536365569512</v>
      </c>
      <c r="BZ72" s="5">
        <f t="shared" si="103"/>
        <v>2648.9339111584532</v>
      </c>
      <c r="CA72" s="5">
        <f t="shared" si="104"/>
        <v>2712.2081295924236</v>
      </c>
      <c r="CB72" s="5">
        <f t="shared" si="105"/>
        <v>2655.4879603202917</v>
      </c>
    </row>
    <row r="73" spans="1:80" x14ac:dyDescent="0.3">
      <c r="A73" t="s">
        <v>223</v>
      </c>
      <c r="B73" t="s">
        <v>242</v>
      </c>
      <c r="C73" t="s">
        <v>217</v>
      </c>
      <c r="D73" t="s">
        <v>396</v>
      </c>
      <c r="E73" t="s">
        <v>397</v>
      </c>
      <c r="F73" s="4">
        <v>1841.7814869259182</v>
      </c>
      <c r="G73" s="4">
        <v>1790.4226718255534</v>
      </c>
      <c r="H73" s="4">
        <v>1924.5333251108093</v>
      </c>
      <c r="I73" s="4">
        <v>1727.9378184742727</v>
      </c>
      <c r="J73" s="4">
        <v>1813.5087239471136</v>
      </c>
      <c r="K73" s="4">
        <v>1643.0490099079486</v>
      </c>
      <c r="L73" s="4">
        <v>1866.7539050347168</v>
      </c>
      <c r="M73" s="4">
        <v>1721.7494437811888</v>
      </c>
      <c r="N73" s="4">
        <v>1931.0166206163767</v>
      </c>
      <c r="O73" s="4">
        <v>1943.9862095104691</v>
      </c>
      <c r="P73" s="4">
        <v>2062.9716428706943</v>
      </c>
      <c r="Q73" s="4">
        <v>1952.2053105244568</v>
      </c>
      <c r="R73" s="4">
        <v>6399.5669265659235</v>
      </c>
      <c r="S73" s="4">
        <v>6070.7811725954462</v>
      </c>
      <c r="T73" s="4">
        <v>6614.2593968809151</v>
      </c>
      <c r="U73" s="4">
        <v>6676.1021202359398</v>
      </c>
      <c r="V73" s="4">
        <v>6309.8263748516056</v>
      </c>
      <c r="W73" s="4">
        <v>6455.6533915714836</v>
      </c>
      <c r="X73" s="4">
        <v>6603.9330431090093</v>
      </c>
      <c r="Y73" s="4">
        <v>6410.2356059262347</v>
      </c>
      <c r="Z73" s="4">
        <v>6266.9395045311858</v>
      </c>
      <c r="AA73" s="4">
        <v>6141.0652531429614</v>
      </c>
      <c r="AB73" s="4">
        <v>6690.3346709455436</v>
      </c>
      <c r="AC73" s="4">
        <v>6669.0193454657528</v>
      </c>
      <c r="AD73" s="5">
        <f t="shared" si="62"/>
        <v>8241.3484134918417</v>
      </c>
      <c r="AE73" s="5">
        <f t="shared" si="63"/>
        <v>7861.2038444209993</v>
      </c>
      <c r="AF73" s="5">
        <f t="shared" si="64"/>
        <v>8538.7927219917237</v>
      </c>
      <c r="AG73" s="5">
        <f t="shared" si="65"/>
        <v>8404.0399387102116</v>
      </c>
      <c r="AH73" s="143">
        <v>8123.3350987987178</v>
      </c>
      <c r="AI73" s="143">
        <v>8098.7024014794333</v>
      </c>
      <c r="AJ73" s="143">
        <v>8470.6869481437261</v>
      </c>
      <c r="AK73" s="143">
        <v>8131.9850497074231</v>
      </c>
      <c r="AL73" s="5">
        <f t="shared" si="66"/>
        <v>8197.9561251475625</v>
      </c>
      <c r="AM73" s="5">
        <f t="shared" si="67"/>
        <v>8085.0514626534305</v>
      </c>
      <c r="AN73" s="5">
        <f t="shared" si="68"/>
        <v>8753.3063138162379</v>
      </c>
      <c r="AO73" s="5">
        <f t="shared" si="69"/>
        <v>8621.2246559902087</v>
      </c>
      <c r="AP73" s="4">
        <v>338061</v>
      </c>
      <c r="AQ73" s="4">
        <v>338864.91200000001</v>
      </c>
      <c r="AR73" s="4">
        <v>339576.48200000002</v>
      </c>
      <c r="AS73" s="5">
        <f t="shared" si="70"/>
        <v>544.80744212610091</v>
      </c>
      <c r="AT73" s="5">
        <f t="shared" si="71"/>
        <v>529.61526819880248</v>
      </c>
      <c r="AU73" s="5">
        <f t="shared" si="72"/>
        <v>569.28581679365834</v>
      </c>
      <c r="AV73" s="5">
        <f t="shared" si="73"/>
        <v>509.91936824496975</v>
      </c>
      <c r="AW73" s="5">
        <f t="shared" si="74"/>
        <v>535.17158599976665</v>
      </c>
      <c r="AX73" s="5">
        <f t="shared" si="75"/>
        <v>484.86843922865302</v>
      </c>
      <c r="AY73" s="5">
        <f t="shared" si="76"/>
        <v>550.8843904838152</v>
      </c>
      <c r="AZ73" s="5">
        <f t="shared" si="77"/>
        <v>507.02847077059619</v>
      </c>
      <c r="BA73" s="5">
        <f t="shared" si="78"/>
        <v>569.84850075488976</v>
      </c>
      <c r="BB73" s="5">
        <f t="shared" si="79"/>
        <v>573.67586335125452</v>
      </c>
      <c r="BC73" s="5">
        <f t="shared" si="80"/>
        <v>608.7888033892084</v>
      </c>
      <c r="BD73" s="5">
        <f t="shared" si="81"/>
        <v>574.89414432547676</v>
      </c>
      <c r="BE73" s="5">
        <f t="shared" si="82"/>
        <v>1893.0213560765435</v>
      </c>
      <c r="BF73" s="5">
        <f t="shared" si="83"/>
        <v>1795.7650165489204</v>
      </c>
      <c r="BG73" s="5">
        <f t="shared" si="84"/>
        <v>1956.5283770919789</v>
      </c>
      <c r="BH73" s="5">
        <f t="shared" si="85"/>
        <v>1970.1367370357718</v>
      </c>
      <c r="BI73" s="5">
        <f t="shared" si="86"/>
        <v>1862.0477220880293</v>
      </c>
      <c r="BJ73" s="5">
        <f t="shared" si="87"/>
        <v>1905.0816897712573</v>
      </c>
      <c r="BK73" s="5">
        <f t="shared" si="88"/>
        <v>1948.8394369698003</v>
      </c>
      <c r="BL73" s="5">
        <f t="shared" si="89"/>
        <v>1887.7148288279384</v>
      </c>
      <c r="BM73" s="5">
        <f t="shared" si="90"/>
        <v>1849.3916845929405</v>
      </c>
      <c r="BN73" s="5">
        <f t="shared" si="91"/>
        <v>1812.2458347481434</v>
      </c>
      <c r="BO73" s="5">
        <f t="shared" si="92"/>
        <v>1974.3368032585042</v>
      </c>
      <c r="BP73" s="5">
        <f t="shared" si="93"/>
        <v>1963.922620962235</v>
      </c>
      <c r="BQ73" s="5">
        <f t="shared" si="94"/>
        <v>2437.8287982026445</v>
      </c>
      <c r="BR73" s="5">
        <f t="shared" si="95"/>
        <v>2325.3802847477227</v>
      </c>
      <c r="BS73" s="5">
        <f t="shared" si="96"/>
        <v>2525.8141938856375</v>
      </c>
      <c r="BT73" s="5">
        <f t="shared" si="97"/>
        <v>2480.0561052807411</v>
      </c>
      <c r="BU73" s="5">
        <f t="shared" si="98"/>
        <v>2397.2193080877955</v>
      </c>
      <c r="BV73" s="5">
        <f t="shared" si="99"/>
        <v>2389.9501289999102</v>
      </c>
      <c r="BW73" s="5">
        <f t="shared" si="100"/>
        <v>2499.7238274536157</v>
      </c>
      <c r="BX73" s="5">
        <f t="shared" si="101"/>
        <v>2394.7432995985341</v>
      </c>
      <c r="BY73" s="5">
        <f t="shared" si="102"/>
        <v>2419.2401853478304</v>
      </c>
      <c r="BZ73" s="5">
        <f t="shared" si="103"/>
        <v>2385.9216980993979</v>
      </c>
      <c r="CA73" s="5">
        <f t="shared" si="104"/>
        <v>2583.1256066477126</v>
      </c>
      <c r="CB73" s="5">
        <f t="shared" si="105"/>
        <v>2538.8167652877119</v>
      </c>
    </row>
    <row r="74" spans="1:80" x14ac:dyDescent="0.3">
      <c r="A74" t="s">
        <v>256</v>
      </c>
      <c r="B74" t="s">
        <v>280</v>
      </c>
      <c r="C74" t="s">
        <v>310</v>
      </c>
      <c r="D74" t="s">
        <v>398</v>
      </c>
      <c r="E74" t="s">
        <v>399</v>
      </c>
      <c r="F74" s="4">
        <v>4273.1243838859555</v>
      </c>
      <c r="G74" s="4">
        <v>4668.818758491705</v>
      </c>
      <c r="H74" s="4">
        <v>5027.9621622442983</v>
      </c>
      <c r="I74" s="4">
        <v>5221.1193603837582</v>
      </c>
      <c r="J74" s="4">
        <v>4669.8598330994082</v>
      </c>
      <c r="K74" s="4">
        <v>4847.2979713563454</v>
      </c>
      <c r="L74" s="4">
        <v>4790.6243186112188</v>
      </c>
      <c r="M74" s="4">
        <v>4706.3175010789691</v>
      </c>
      <c r="N74" s="4">
        <v>5762.5054879241452</v>
      </c>
      <c r="O74" s="4">
        <v>5721.1689371731718</v>
      </c>
      <c r="P74" s="4">
        <v>6271.339902394915</v>
      </c>
      <c r="Q74" s="4">
        <v>6357.7606846388608</v>
      </c>
      <c r="R74" s="4">
        <v>9524.3258542455806</v>
      </c>
      <c r="S74" s="4">
        <v>9851.3052429427808</v>
      </c>
      <c r="T74" s="4">
        <v>10319.57166445678</v>
      </c>
      <c r="U74" s="4">
        <v>10546.193233464768</v>
      </c>
      <c r="V74" s="4">
        <v>10265.159221353535</v>
      </c>
      <c r="W74" s="4">
        <v>10351.981225737316</v>
      </c>
      <c r="X74" s="4">
        <v>10537.118475548881</v>
      </c>
      <c r="Y74" s="4">
        <v>10360.294555247194</v>
      </c>
      <c r="Z74" s="4">
        <v>10103.768341494821</v>
      </c>
      <c r="AA74" s="4">
        <v>10159.467485258765</v>
      </c>
      <c r="AB74" s="4">
        <v>10214.992936034303</v>
      </c>
      <c r="AC74" s="4">
        <v>10533.845914618503</v>
      </c>
      <c r="AD74" s="5">
        <f t="shared" si="62"/>
        <v>13797.450238131536</v>
      </c>
      <c r="AE74" s="5">
        <f t="shared" si="63"/>
        <v>14520.124001434486</v>
      </c>
      <c r="AF74" s="5">
        <f t="shared" si="64"/>
        <v>15347.533826701077</v>
      </c>
      <c r="AG74" s="5">
        <f t="shared" si="65"/>
        <v>15767.312593848526</v>
      </c>
      <c r="AH74" s="143">
        <v>14935.019054452945</v>
      </c>
      <c r="AI74" s="143">
        <v>15199.27919709366</v>
      </c>
      <c r="AJ74" s="143">
        <v>15327.742794160102</v>
      </c>
      <c r="AK74" s="143">
        <v>15066.612056326163</v>
      </c>
      <c r="AL74" s="5">
        <f t="shared" si="66"/>
        <v>15866.273829418966</v>
      </c>
      <c r="AM74" s="5">
        <f t="shared" si="67"/>
        <v>15880.636422431937</v>
      </c>
      <c r="AN74" s="5">
        <f t="shared" si="68"/>
        <v>16486.332838429218</v>
      </c>
      <c r="AO74" s="5">
        <f t="shared" si="69"/>
        <v>16891.606599257364</v>
      </c>
      <c r="AP74" s="4">
        <v>552259</v>
      </c>
      <c r="AQ74" s="4">
        <v>557997.0959999999</v>
      </c>
      <c r="AR74" s="4">
        <v>562512.02300000004</v>
      </c>
      <c r="AS74" s="5">
        <f t="shared" si="70"/>
        <v>773.75368873770378</v>
      </c>
      <c r="AT74" s="5">
        <f t="shared" si="71"/>
        <v>845.4038337974946</v>
      </c>
      <c r="AU74" s="5">
        <f t="shared" si="72"/>
        <v>910.43553156115127</v>
      </c>
      <c r="AV74" s="5">
        <f t="shared" si="73"/>
        <v>935.68934279610642</v>
      </c>
      <c r="AW74" s="5">
        <f t="shared" si="74"/>
        <v>836.89679867068855</v>
      </c>
      <c r="AX74" s="5">
        <f t="shared" si="75"/>
        <v>868.69591367126873</v>
      </c>
      <c r="AY74" s="5">
        <f t="shared" si="76"/>
        <v>858.53929222083605</v>
      </c>
      <c r="AZ74" s="5">
        <f t="shared" si="77"/>
        <v>836.66078388496385</v>
      </c>
      <c r="BA74" s="5">
        <f t="shared" si="78"/>
        <v>1032.7124512354355</v>
      </c>
      <c r="BB74" s="5">
        <f t="shared" si="79"/>
        <v>1025.304428676305</v>
      </c>
      <c r="BC74" s="5">
        <f t="shared" si="80"/>
        <v>1123.9018889795291</v>
      </c>
      <c r="BD74" s="5">
        <f t="shared" si="81"/>
        <v>1130.2444080628763</v>
      </c>
      <c r="BE74" s="5">
        <f t="shared" si="82"/>
        <v>1724.6121573836876</v>
      </c>
      <c r="BF74" s="5">
        <f t="shared" si="83"/>
        <v>1783.8197735017052</v>
      </c>
      <c r="BG74" s="5">
        <f t="shared" si="84"/>
        <v>1868.6108627395445</v>
      </c>
      <c r="BH74" s="5">
        <f t="shared" si="85"/>
        <v>1890.0086235331896</v>
      </c>
      <c r="BI74" s="5">
        <f t="shared" si="86"/>
        <v>1839.6438431202043</v>
      </c>
      <c r="BJ74" s="5">
        <f t="shared" si="87"/>
        <v>1855.2034230904524</v>
      </c>
      <c r="BK74" s="5">
        <f t="shared" si="88"/>
        <v>1888.3823143676152</v>
      </c>
      <c r="BL74" s="5">
        <f t="shared" si="89"/>
        <v>1841.7907763097169</v>
      </c>
      <c r="BM74" s="5">
        <f t="shared" si="90"/>
        <v>1810.720595846044</v>
      </c>
      <c r="BN74" s="5">
        <f t="shared" si="91"/>
        <v>1820.7025732009843</v>
      </c>
      <c r="BO74" s="5">
        <f t="shared" si="92"/>
        <v>1830.6534226182252</v>
      </c>
      <c r="BP74" s="5">
        <f t="shared" si="93"/>
        <v>1872.6436918519878</v>
      </c>
      <c r="BQ74" s="5">
        <f t="shared" si="94"/>
        <v>2498.3658461213918</v>
      </c>
      <c r="BR74" s="5">
        <f t="shared" si="95"/>
        <v>2629.2236072991996</v>
      </c>
      <c r="BS74" s="5">
        <f t="shared" si="96"/>
        <v>2779.0463943006957</v>
      </c>
      <c r="BT74" s="5">
        <f t="shared" si="97"/>
        <v>2825.6979663292959</v>
      </c>
      <c r="BU74" s="5">
        <f t="shared" si="98"/>
        <v>2676.5406417908935</v>
      </c>
      <c r="BV74" s="5">
        <f t="shared" si="99"/>
        <v>2723.8993367617209</v>
      </c>
      <c r="BW74" s="5">
        <f t="shared" si="100"/>
        <v>2746.9216065884516</v>
      </c>
      <c r="BX74" s="5">
        <f t="shared" si="101"/>
        <v>2678.4515601946805</v>
      </c>
      <c r="BY74" s="5">
        <f t="shared" si="102"/>
        <v>2843.4330470814793</v>
      </c>
      <c r="BZ74" s="5">
        <f t="shared" si="103"/>
        <v>2846.0070018772894</v>
      </c>
      <c r="CA74" s="5">
        <f t="shared" si="104"/>
        <v>2954.5553115977546</v>
      </c>
      <c r="CB74" s="5">
        <f t="shared" si="105"/>
        <v>3002.8880999148641</v>
      </c>
    </row>
    <row r="75" spans="1:80" x14ac:dyDescent="0.3">
      <c r="A75" t="s">
        <v>238</v>
      </c>
      <c r="B75" t="s">
        <v>273</v>
      </c>
      <c r="C75" t="s">
        <v>314</v>
      </c>
      <c r="D75" t="s">
        <v>400</v>
      </c>
      <c r="E75" t="s">
        <v>401</v>
      </c>
      <c r="F75" s="4">
        <v>2277.8914118108119</v>
      </c>
      <c r="G75" s="4">
        <v>2493.9912286249332</v>
      </c>
      <c r="H75" s="4">
        <v>2827.1087664121874</v>
      </c>
      <c r="I75" s="4">
        <v>2678.9260708547822</v>
      </c>
      <c r="J75" s="4">
        <v>2686.0464778472888</v>
      </c>
      <c r="K75" s="4">
        <v>2713.5783914173344</v>
      </c>
      <c r="L75" s="4">
        <v>2714.1177707086717</v>
      </c>
      <c r="M75" s="4">
        <v>2651.4600740930068</v>
      </c>
      <c r="N75" s="4">
        <v>2768.1511480086501</v>
      </c>
      <c r="O75" s="4">
        <v>2760.5193109563374</v>
      </c>
      <c r="P75" s="4">
        <v>3191.263730265724</v>
      </c>
      <c r="Q75" s="4">
        <v>3154.9329983322327</v>
      </c>
      <c r="R75" s="4">
        <v>5404.9343660146978</v>
      </c>
      <c r="S75" s="4">
        <v>5075.4418812657168</v>
      </c>
      <c r="T75" s="4">
        <v>5372.2146754523683</v>
      </c>
      <c r="U75" s="4">
        <v>5450.6641025285253</v>
      </c>
      <c r="V75" s="4">
        <v>5355.6590141647948</v>
      </c>
      <c r="W75" s="4">
        <v>5412.4337188495037</v>
      </c>
      <c r="X75" s="4">
        <v>5416.4456263238544</v>
      </c>
      <c r="Y75" s="4">
        <v>5298.3284863058043</v>
      </c>
      <c r="Z75" s="4">
        <v>5196.3503154950504</v>
      </c>
      <c r="AA75" s="4">
        <v>5261.0154919498154</v>
      </c>
      <c r="AB75" s="4">
        <v>5558.0541619730475</v>
      </c>
      <c r="AC75" s="4">
        <v>5474.4740019777018</v>
      </c>
      <c r="AD75" s="5">
        <f t="shared" si="62"/>
        <v>7682.8257778255102</v>
      </c>
      <c r="AE75" s="5">
        <f t="shared" si="63"/>
        <v>7569.4331098906496</v>
      </c>
      <c r="AF75" s="5">
        <f t="shared" si="64"/>
        <v>8199.3234418645552</v>
      </c>
      <c r="AG75" s="5">
        <f t="shared" si="65"/>
        <v>8129.590173383307</v>
      </c>
      <c r="AH75" s="143">
        <v>8041.7054920120827</v>
      </c>
      <c r="AI75" s="143">
        <v>8126.0121102668381</v>
      </c>
      <c r="AJ75" s="143">
        <v>8130.5633970325252</v>
      </c>
      <c r="AK75" s="143">
        <v>7949.7885603988116</v>
      </c>
      <c r="AL75" s="5">
        <f t="shared" si="66"/>
        <v>7964.5014635037005</v>
      </c>
      <c r="AM75" s="5">
        <f t="shared" si="67"/>
        <v>8021.5348029061533</v>
      </c>
      <c r="AN75" s="5">
        <f t="shared" si="68"/>
        <v>8749.3178922387706</v>
      </c>
      <c r="AO75" s="5">
        <f t="shared" si="69"/>
        <v>8629.407000309935</v>
      </c>
      <c r="AP75" s="4">
        <v>332705</v>
      </c>
      <c r="AQ75" s="4">
        <v>339086.75</v>
      </c>
      <c r="AR75" s="4">
        <v>342464.40299999999</v>
      </c>
      <c r="AS75" s="5">
        <f t="shared" si="70"/>
        <v>684.65800388055845</v>
      </c>
      <c r="AT75" s="5">
        <f t="shared" si="71"/>
        <v>749.61038416162455</v>
      </c>
      <c r="AU75" s="5">
        <f t="shared" si="72"/>
        <v>849.73437922850201</v>
      </c>
      <c r="AV75" s="5">
        <f t="shared" si="73"/>
        <v>790.04150732954975</v>
      </c>
      <c r="AW75" s="5">
        <f t="shared" si="74"/>
        <v>792.14138501350726</v>
      </c>
      <c r="AX75" s="5">
        <f t="shared" si="75"/>
        <v>800.26081568133657</v>
      </c>
      <c r="AY75" s="5">
        <f t="shared" si="76"/>
        <v>800.41988391132122</v>
      </c>
      <c r="AZ75" s="5">
        <f t="shared" si="77"/>
        <v>774.22939460747602</v>
      </c>
      <c r="BA75" s="5">
        <f t="shared" si="78"/>
        <v>816.35485550781618</v>
      </c>
      <c r="BB75" s="5">
        <f t="shared" si="79"/>
        <v>814.10415209569169</v>
      </c>
      <c r="BC75" s="5">
        <f t="shared" si="80"/>
        <v>941.13489549966914</v>
      </c>
      <c r="BD75" s="5">
        <f t="shared" si="81"/>
        <v>921.24406819947149</v>
      </c>
      <c r="BE75" s="5">
        <f t="shared" si="82"/>
        <v>1624.5425725536729</v>
      </c>
      <c r="BF75" s="5">
        <f t="shared" si="83"/>
        <v>1525.5081472372574</v>
      </c>
      <c r="BG75" s="5">
        <f t="shared" si="84"/>
        <v>1614.708127455965</v>
      </c>
      <c r="BH75" s="5">
        <f t="shared" si="85"/>
        <v>1607.4541699221588</v>
      </c>
      <c r="BI75" s="5">
        <f t="shared" si="86"/>
        <v>1579.4362398898793</v>
      </c>
      <c r="BJ75" s="5">
        <f t="shared" si="87"/>
        <v>1596.1796557516634</v>
      </c>
      <c r="BK75" s="5">
        <f t="shared" si="88"/>
        <v>1597.3628065159887</v>
      </c>
      <c r="BL75" s="5">
        <f t="shared" si="89"/>
        <v>1547.1180186589506</v>
      </c>
      <c r="BM75" s="5">
        <f t="shared" si="90"/>
        <v>1532.4545460697152</v>
      </c>
      <c r="BN75" s="5">
        <f t="shared" si="91"/>
        <v>1551.5249392522167</v>
      </c>
      <c r="BO75" s="5">
        <f t="shared" si="92"/>
        <v>1639.1245490934243</v>
      </c>
      <c r="BP75" s="5">
        <f t="shared" si="93"/>
        <v>1598.552712054485</v>
      </c>
      <c r="BQ75" s="5">
        <f t="shared" si="94"/>
        <v>2309.2005764342316</v>
      </c>
      <c r="BR75" s="5">
        <f t="shared" si="95"/>
        <v>2275.1185313988817</v>
      </c>
      <c r="BS75" s="5">
        <f t="shared" si="96"/>
        <v>2464.4425066844665</v>
      </c>
      <c r="BT75" s="5">
        <f t="shared" si="97"/>
        <v>2397.4956772517085</v>
      </c>
      <c r="BU75" s="5">
        <f t="shared" si="98"/>
        <v>2371.5776249033861</v>
      </c>
      <c r="BV75" s="5">
        <f t="shared" si="99"/>
        <v>2396.4404714329999</v>
      </c>
      <c r="BW75" s="5">
        <f t="shared" si="100"/>
        <v>2397.7826904273093</v>
      </c>
      <c r="BX75" s="5">
        <f t="shared" si="101"/>
        <v>2321.3474132664269</v>
      </c>
      <c r="BY75" s="5">
        <f t="shared" si="102"/>
        <v>2348.8094015775314</v>
      </c>
      <c r="BZ75" s="5">
        <f t="shared" si="103"/>
        <v>2365.6290913479083</v>
      </c>
      <c r="CA75" s="5">
        <f t="shared" si="104"/>
        <v>2580.2594445930931</v>
      </c>
      <c r="CB75" s="5">
        <f t="shared" si="105"/>
        <v>2519.796780253957</v>
      </c>
    </row>
    <row r="76" spans="1:80" x14ac:dyDescent="0.3">
      <c r="A76" t="s">
        <v>229</v>
      </c>
      <c r="B76" t="s">
        <v>267</v>
      </c>
      <c r="C76" t="s">
        <v>286</v>
      </c>
      <c r="D76" t="s">
        <v>404</v>
      </c>
      <c r="E76" t="s">
        <v>405</v>
      </c>
      <c r="F76" s="4">
        <v>11125.415615827629</v>
      </c>
      <c r="G76" s="4">
        <v>11739.454420867944</v>
      </c>
      <c r="H76" s="4">
        <v>12167.4828209849</v>
      </c>
      <c r="I76" s="4">
        <v>12225.201485425046</v>
      </c>
      <c r="J76" s="4">
        <v>12393.155504608954</v>
      </c>
      <c r="K76" s="4">
        <v>12571.285656950302</v>
      </c>
      <c r="L76" s="4">
        <v>12917.904018116169</v>
      </c>
      <c r="M76" s="4">
        <v>12622.337013204216</v>
      </c>
      <c r="N76" s="4">
        <v>13691.380496880036</v>
      </c>
      <c r="O76" s="4">
        <v>14599.101698278653</v>
      </c>
      <c r="P76" s="4">
        <v>15319.712448605595</v>
      </c>
      <c r="Q76" s="4">
        <v>15007.383754024588</v>
      </c>
      <c r="R76" s="4">
        <v>26655.906713360509</v>
      </c>
      <c r="S76" s="4">
        <v>26880.470326360031</v>
      </c>
      <c r="T76" s="4">
        <v>27395.425351521873</v>
      </c>
      <c r="U76" s="4">
        <v>27924.404525169379</v>
      </c>
      <c r="V76" s="4">
        <v>27385.184143287166</v>
      </c>
      <c r="W76" s="4">
        <v>27842.025902311136</v>
      </c>
      <c r="X76" s="4">
        <v>28801.340026234335</v>
      </c>
      <c r="Y76" s="4">
        <v>28432.05841942245</v>
      </c>
      <c r="Z76" s="4">
        <v>27559.232879127165</v>
      </c>
      <c r="AA76" s="4">
        <v>27748.25134623846</v>
      </c>
      <c r="AB76" s="4">
        <v>28846.386269193797</v>
      </c>
      <c r="AC76" s="4">
        <v>29016.965695007399</v>
      </c>
      <c r="AD76" s="5">
        <f t="shared" si="62"/>
        <v>37781.322329188137</v>
      </c>
      <c r="AE76" s="5">
        <f t="shared" si="63"/>
        <v>38619.924747227975</v>
      </c>
      <c r="AF76" s="5">
        <f t="shared" si="64"/>
        <v>39562.908172506774</v>
      </c>
      <c r="AG76" s="5">
        <f t="shared" si="65"/>
        <v>40149.606010594427</v>
      </c>
      <c r="AH76" s="143">
        <v>39778.339647896122</v>
      </c>
      <c r="AI76" s="143">
        <v>40413.311559261441</v>
      </c>
      <c r="AJ76" s="143">
        <v>41719.244044350504</v>
      </c>
      <c r="AK76" s="143">
        <v>41054.395432626668</v>
      </c>
      <c r="AL76" s="5">
        <f t="shared" si="66"/>
        <v>41250.613376007197</v>
      </c>
      <c r="AM76" s="5">
        <f t="shared" si="67"/>
        <v>42347.353044517113</v>
      </c>
      <c r="AN76" s="5">
        <f t="shared" si="68"/>
        <v>44166.098717799396</v>
      </c>
      <c r="AO76" s="5">
        <f t="shared" si="69"/>
        <v>44024.349449031986</v>
      </c>
      <c r="AP76" s="4">
        <v>1468177</v>
      </c>
      <c r="AQ76" s="4">
        <v>1480463.7879999997</v>
      </c>
      <c r="AR76" s="4">
        <v>1492227.2909999997</v>
      </c>
      <c r="AS76" s="5">
        <f t="shared" si="70"/>
        <v>757.77073308106776</v>
      </c>
      <c r="AT76" s="5">
        <f t="shared" si="71"/>
        <v>799.59394683801372</v>
      </c>
      <c r="AU76" s="5">
        <f t="shared" si="72"/>
        <v>828.74767967247146</v>
      </c>
      <c r="AV76" s="5">
        <f t="shared" si="73"/>
        <v>825.76835614063987</v>
      </c>
      <c r="AW76" s="5">
        <f t="shared" si="74"/>
        <v>837.11304559169366</v>
      </c>
      <c r="AX76" s="5">
        <f t="shared" si="75"/>
        <v>849.14509620888509</v>
      </c>
      <c r="AY76" s="5">
        <f t="shared" si="76"/>
        <v>872.55791886455597</v>
      </c>
      <c r="AZ76" s="5">
        <f t="shared" si="77"/>
        <v>845.87228027075537</v>
      </c>
      <c r="BA76" s="5">
        <f t="shared" si="78"/>
        <v>924.80347090259511</v>
      </c>
      <c r="BB76" s="5">
        <f t="shared" si="79"/>
        <v>986.11677074526699</v>
      </c>
      <c r="BC76" s="5">
        <f t="shared" si="80"/>
        <v>1034.7914331157958</v>
      </c>
      <c r="BD76" s="5">
        <f t="shared" si="81"/>
        <v>1005.7036112754348</v>
      </c>
      <c r="BE76" s="5">
        <f t="shared" si="82"/>
        <v>1815.5785517250654</v>
      </c>
      <c r="BF76" s="5">
        <f t="shared" si="83"/>
        <v>1830.8739563662984</v>
      </c>
      <c r="BG76" s="5">
        <f t="shared" si="84"/>
        <v>1865.9484075504433</v>
      </c>
      <c r="BH76" s="5">
        <f t="shared" si="85"/>
        <v>1886.1930127242927</v>
      </c>
      <c r="BI76" s="5">
        <f t="shared" si="86"/>
        <v>1849.7706168337006</v>
      </c>
      <c r="BJ76" s="5">
        <f t="shared" si="87"/>
        <v>1880.6286332692889</v>
      </c>
      <c r="BK76" s="5">
        <f t="shared" si="88"/>
        <v>1945.4268493215143</v>
      </c>
      <c r="BL76" s="5">
        <f t="shared" si="89"/>
        <v>1905.3436826215006</v>
      </c>
      <c r="BM76" s="5">
        <f t="shared" si="90"/>
        <v>1861.5269824571467</v>
      </c>
      <c r="BN76" s="5">
        <f t="shared" si="91"/>
        <v>1874.2944995449266</v>
      </c>
      <c r="BO76" s="5">
        <f t="shared" si="92"/>
        <v>1948.4695608909958</v>
      </c>
      <c r="BP76" s="5">
        <f t="shared" si="93"/>
        <v>1944.5406118770284</v>
      </c>
      <c r="BQ76" s="5">
        <f t="shared" si="94"/>
        <v>2573.3492848061328</v>
      </c>
      <c r="BR76" s="5">
        <f t="shared" si="95"/>
        <v>2630.4679032043123</v>
      </c>
      <c r="BS76" s="5">
        <f t="shared" si="96"/>
        <v>2694.6960872229147</v>
      </c>
      <c r="BT76" s="5">
        <f t="shared" si="97"/>
        <v>2711.9613688649324</v>
      </c>
      <c r="BU76" s="5">
        <f t="shared" si="98"/>
        <v>2686.8836624253945</v>
      </c>
      <c r="BV76" s="5">
        <f t="shared" si="99"/>
        <v>2729.7737294781741</v>
      </c>
      <c r="BW76" s="5">
        <f t="shared" si="100"/>
        <v>2817.9847681860701</v>
      </c>
      <c r="BX76" s="5">
        <f t="shared" si="101"/>
        <v>2751.2159628922559</v>
      </c>
      <c r="BY76" s="5">
        <f t="shared" si="102"/>
        <v>2786.330453359742</v>
      </c>
      <c r="BZ76" s="5">
        <f t="shared" si="103"/>
        <v>2860.4112702901939</v>
      </c>
      <c r="CA76" s="5">
        <f t="shared" si="104"/>
        <v>2983.2609940067919</v>
      </c>
      <c r="CB76" s="5">
        <f t="shared" si="105"/>
        <v>2950.2442231524628</v>
      </c>
    </row>
    <row r="77" spans="1:80" x14ac:dyDescent="0.3">
      <c r="A77" t="s">
        <v>223</v>
      </c>
      <c r="B77" t="s">
        <v>218</v>
      </c>
      <c r="C77" t="s">
        <v>231</v>
      </c>
      <c r="D77" t="s">
        <v>407</v>
      </c>
      <c r="E77" t="s">
        <v>408</v>
      </c>
      <c r="F77" s="4">
        <v>1293.3261516745486</v>
      </c>
      <c r="G77" s="4">
        <v>1310.1051724483009</v>
      </c>
      <c r="H77" s="4">
        <v>1349.3175783511547</v>
      </c>
      <c r="I77" s="4">
        <v>1229.9452021696904</v>
      </c>
      <c r="J77" s="4">
        <v>1283.5727427510158</v>
      </c>
      <c r="K77" s="4">
        <v>1342.524471883519</v>
      </c>
      <c r="L77" s="4">
        <v>1338.6009997188276</v>
      </c>
      <c r="M77" s="4">
        <v>1228.8602999943034</v>
      </c>
      <c r="N77" s="4">
        <v>1364.0309246244731</v>
      </c>
      <c r="O77" s="4">
        <v>1408.1218548216686</v>
      </c>
      <c r="P77" s="4">
        <v>1498.1088970269582</v>
      </c>
      <c r="Q77" s="4">
        <v>1418.6102035418246</v>
      </c>
      <c r="R77" s="4">
        <v>3988.2869123863734</v>
      </c>
      <c r="S77" s="4">
        <v>3955.1359545673249</v>
      </c>
      <c r="T77" s="4">
        <v>4140.7939367928602</v>
      </c>
      <c r="U77" s="4">
        <v>4183.9930866793547</v>
      </c>
      <c r="V77" s="4">
        <v>4098.3945793310477</v>
      </c>
      <c r="W77" s="4">
        <v>4089.266251677026</v>
      </c>
      <c r="X77" s="4">
        <v>4265.3713287155606</v>
      </c>
      <c r="Y77" s="4">
        <v>4174.8031375299643</v>
      </c>
      <c r="Z77" s="4">
        <v>4023.4181744506532</v>
      </c>
      <c r="AA77" s="4">
        <v>3978.7177178564134</v>
      </c>
      <c r="AB77" s="4">
        <v>4213.4470300287021</v>
      </c>
      <c r="AC77" s="4">
        <v>4278.0450108453324</v>
      </c>
      <c r="AD77" s="5">
        <f t="shared" si="62"/>
        <v>5281.6130640609217</v>
      </c>
      <c r="AE77" s="5">
        <f t="shared" si="63"/>
        <v>5265.2411270156263</v>
      </c>
      <c r="AF77" s="5">
        <f t="shared" si="64"/>
        <v>5490.1115151440154</v>
      </c>
      <c r="AG77" s="5">
        <f t="shared" si="65"/>
        <v>5413.9382888490454</v>
      </c>
      <c r="AH77" s="143">
        <v>5381.9673220820632</v>
      </c>
      <c r="AI77" s="143">
        <v>5431.7907235605453</v>
      </c>
      <c r="AJ77" s="143">
        <v>5603.9723284343881</v>
      </c>
      <c r="AK77" s="143">
        <v>5403.6634375242684</v>
      </c>
      <c r="AL77" s="5">
        <f t="shared" si="66"/>
        <v>5387.4490990751265</v>
      </c>
      <c r="AM77" s="5">
        <f t="shared" si="67"/>
        <v>5386.8395726780818</v>
      </c>
      <c r="AN77" s="5">
        <f t="shared" si="68"/>
        <v>5711.5559270556605</v>
      </c>
      <c r="AO77" s="5">
        <f t="shared" si="69"/>
        <v>5696.6552143871568</v>
      </c>
      <c r="AP77" s="4">
        <v>202419</v>
      </c>
      <c r="AQ77" s="4">
        <v>203704.73800000001</v>
      </c>
      <c r="AR77" s="4">
        <v>204300.601</v>
      </c>
      <c r="AS77" s="5">
        <f t="shared" si="70"/>
        <v>638.93515513590557</v>
      </c>
      <c r="AT77" s="5">
        <f t="shared" si="71"/>
        <v>647.22440702122867</v>
      </c>
      <c r="AU77" s="5">
        <f t="shared" si="72"/>
        <v>666.59630684429555</v>
      </c>
      <c r="AV77" s="5">
        <f t="shared" si="73"/>
        <v>603.78821535790212</v>
      </c>
      <c r="AW77" s="5">
        <f t="shared" si="74"/>
        <v>630.11432888272623</v>
      </c>
      <c r="AX77" s="5">
        <f t="shared" si="75"/>
        <v>659.05412169819976</v>
      </c>
      <c r="AY77" s="5">
        <f t="shared" si="76"/>
        <v>657.12806332409775</v>
      </c>
      <c r="AZ77" s="5">
        <f t="shared" si="77"/>
        <v>601.49617474414742</v>
      </c>
      <c r="BA77" s="5">
        <f t="shared" si="78"/>
        <v>669.61178125590436</v>
      </c>
      <c r="BB77" s="5">
        <f t="shared" si="79"/>
        <v>691.25630981723577</v>
      </c>
      <c r="BC77" s="5">
        <f t="shared" si="80"/>
        <v>735.43154260209599</v>
      </c>
      <c r="BD77" s="5">
        <f t="shared" si="81"/>
        <v>694.3739747206248</v>
      </c>
      <c r="BE77" s="5">
        <f t="shared" si="82"/>
        <v>1970.3125261889313</v>
      </c>
      <c r="BF77" s="5">
        <f t="shared" si="83"/>
        <v>1953.9351318637703</v>
      </c>
      <c r="BG77" s="5">
        <f t="shared" si="84"/>
        <v>2045.6547739060368</v>
      </c>
      <c r="BH77" s="5">
        <f t="shared" si="85"/>
        <v>2053.9498137148653</v>
      </c>
      <c r="BI77" s="5">
        <f t="shared" si="86"/>
        <v>2011.9289416484005</v>
      </c>
      <c r="BJ77" s="5">
        <f t="shared" si="87"/>
        <v>2007.4477853711119</v>
      </c>
      <c r="BK77" s="5">
        <f t="shared" si="88"/>
        <v>2093.8989296928185</v>
      </c>
      <c r="BL77" s="5">
        <f t="shared" si="89"/>
        <v>2043.4610163138796</v>
      </c>
      <c r="BM77" s="5">
        <f t="shared" si="90"/>
        <v>1975.1225297718174</v>
      </c>
      <c r="BN77" s="5">
        <f t="shared" si="91"/>
        <v>1953.1787806803068</v>
      </c>
      <c r="BO77" s="5">
        <f t="shared" si="92"/>
        <v>2068.4089488525797</v>
      </c>
      <c r="BP77" s="5">
        <f t="shared" si="93"/>
        <v>2093.9953137217317</v>
      </c>
      <c r="BQ77" s="5">
        <f t="shared" si="94"/>
        <v>2609.2476813248368</v>
      </c>
      <c r="BR77" s="5">
        <f t="shared" si="95"/>
        <v>2601.1595388849992</v>
      </c>
      <c r="BS77" s="5">
        <f t="shared" si="96"/>
        <v>2712.2510807503322</v>
      </c>
      <c r="BT77" s="5">
        <f t="shared" si="97"/>
        <v>2657.7380290727674</v>
      </c>
      <c r="BU77" s="5">
        <f t="shared" si="98"/>
        <v>2642.0432705311268</v>
      </c>
      <c r="BV77" s="5">
        <f t="shared" si="99"/>
        <v>2666.5019070693115</v>
      </c>
      <c r="BW77" s="5">
        <f t="shared" si="100"/>
        <v>2751.0269930169165</v>
      </c>
      <c r="BX77" s="5">
        <f t="shared" si="101"/>
        <v>2644.9571910580275</v>
      </c>
      <c r="BY77" s="5">
        <f t="shared" si="102"/>
        <v>2644.734311027722</v>
      </c>
      <c r="BZ77" s="5">
        <f t="shared" si="103"/>
        <v>2644.4350904975422</v>
      </c>
      <c r="CA77" s="5">
        <f t="shared" si="104"/>
        <v>2803.8404914546759</v>
      </c>
      <c r="CB77" s="5">
        <f t="shared" si="105"/>
        <v>2788.3692884423558</v>
      </c>
    </row>
    <row r="78" spans="1:80" x14ac:dyDescent="0.3">
      <c r="A78" t="s">
        <v>247</v>
      </c>
      <c r="B78" t="s">
        <v>288</v>
      </c>
      <c r="C78" t="s">
        <v>299</v>
      </c>
      <c r="D78" t="s">
        <v>411</v>
      </c>
      <c r="E78" t="s">
        <v>412</v>
      </c>
      <c r="F78" s="4">
        <v>3368.6164490516103</v>
      </c>
      <c r="G78" s="4">
        <v>3328.5134652969646</v>
      </c>
      <c r="H78" s="4">
        <v>3668.2483292742036</v>
      </c>
      <c r="I78" s="4">
        <v>3445.285758611516</v>
      </c>
      <c r="J78" s="4">
        <v>3629.4714344386339</v>
      </c>
      <c r="K78" s="4">
        <v>3589.8453117018898</v>
      </c>
      <c r="L78" s="4">
        <v>3964.8572479430541</v>
      </c>
      <c r="M78" s="4">
        <v>3153.9968012633467</v>
      </c>
      <c r="N78" s="4">
        <v>3172.7509421357217</v>
      </c>
      <c r="O78" s="4">
        <v>3284.9711769540872</v>
      </c>
      <c r="P78" s="4">
        <v>3627.7061002368637</v>
      </c>
      <c r="Q78" s="4">
        <v>3215.9935029135791</v>
      </c>
      <c r="R78" s="4">
        <v>10793.110267156091</v>
      </c>
      <c r="S78" s="4">
        <v>10924.061792133443</v>
      </c>
      <c r="T78" s="4">
        <v>11604.808777499184</v>
      </c>
      <c r="U78" s="4">
        <v>12223.303469868726</v>
      </c>
      <c r="V78" s="4">
        <v>10578.982728968806</v>
      </c>
      <c r="W78" s="4">
        <v>10735.114801793132</v>
      </c>
      <c r="X78" s="4">
        <v>11382.074902536591</v>
      </c>
      <c r="Y78" s="4">
        <v>10266.42488441664</v>
      </c>
      <c r="Z78" s="4">
        <v>11648.146167030796</v>
      </c>
      <c r="AA78" s="4">
        <v>11506.89581842499</v>
      </c>
      <c r="AB78" s="4">
        <v>12234.568433744738</v>
      </c>
      <c r="AC78" s="4">
        <v>12051.732056114684</v>
      </c>
      <c r="AD78" s="5">
        <f t="shared" si="62"/>
        <v>14161.726716207701</v>
      </c>
      <c r="AE78" s="5">
        <f t="shared" si="63"/>
        <v>14252.575257430408</v>
      </c>
      <c r="AF78" s="5">
        <f t="shared" si="64"/>
        <v>15273.057106773387</v>
      </c>
      <c r="AG78" s="5">
        <f t="shared" si="65"/>
        <v>15668.589228480243</v>
      </c>
      <c r="AH78" s="143">
        <v>14208.454163407441</v>
      </c>
      <c r="AI78" s="143">
        <v>14324.960113495021</v>
      </c>
      <c r="AJ78" s="143">
        <v>15346.932150479646</v>
      </c>
      <c r="AK78" s="143">
        <v>13420.421685679987</v>
      </c>
      <c r="AL78" s="5">
        <f t="shared" si="66"/>
        <v>14820.897109166519</v>
      </c>
      <c r="AM78" s="5">
        <f t="shared" si="67"/>
        <v>14791.866995379078</v>
      </c>
      <c r="AN78" s="5">
        <f t="shared" si="68"/>
        <v>15862.274533981603</v>
      </c>
      <c r="AO78" s="5">
        <f t="shared" si="69"/>
        <v>15267.725559028264</v>
      </c>
      <c r="AP78" s="4">
        <v>628139</v>
      </c>
      <c r="AQ78" s="4">
        <v>632145.022</v>
      </c>
      <c r="AR78" s="4">
        <v>636745.94799999997</v>
      </c>
      <c r="AS78" s="5">
        <f t="shared" si="70"/>
        <v>536.28519309446006</v>
      </c>
      <c r="AT78" s="5">
        <f t="shared" si="71"/>
        <v>529.9007807661942</v>
      </c>
      <c r="AU78" s="5">
        <f t="shared" si="72"/>
        <v>583.98671779243193</v>
      </c>
      <c r="AV78" s="5">
        <f t="shared" si="73"/>
        <v>545.01508968799828</v>
      </c>
      <c r="AW78" s="5">
        <f t="shared" si="74"/>
        <v>574.15170698577992</v>
      </c>
      <c r="AX78" s="5">
        <f t="shared" si="75"/>
        <v>567.88318926315765</v>
      </c>
      <c r="AY78" s="5">
        <f t="shared" si="76"/>
        <v>627.2069082184521</v>
      </c>
      <c r="AZ78" s="5">
        <f t="shared" si="77"/>
        <v>495.33048638471229</v>
      </c>
      <c r="BA78" s="5">
        <f t="shared" si="78"/>
        <v>501.90238500932492</v>
      </c>
      <c r="BB78" s="5">
        <f t="shared" si="79"/>
        <v>519.65467774483045</v>
      </c>
      <c r="BC78" s="5">
        <f t="shared" si="80"/>
        <v>573.87244603452143</v>
      </c>
      <c r="BD78" s="5">
        <f t="shared" si="81"/>
        <v>505.06697577187867</v>
      </c>
      <c r="BE78" s="5">
        <f t="shared" si="82"/>
        <v>1718.2678144735626</v>
      </c>
      <c r="BF78" s="5">
        <f t="shared" si="83"/>
        <v>1739.1153537884836</v>
      </c>
      <c r="BG78" s="5">
        <f t="shared" si="84"/>
        <v>1847.4905677722898</v>
      </c>
      <c r="BH78" s="5">
        <f t="shared" si="85"/>
        <v>1933.6233054871268</v>
      </c>
      <c r="BI78" s="5">
        <f t="shared" si="86"/>
        <v>1673.5056610109325</v>
      </c>
      <c r="BJ78" s="5">
        <f t="shared" si="87"/>
        <v>1698.2044354045599</v>
      </c>
      <c r="BK78" s="5">
        <f t="shared" si="88"/>
        <v>1800.548055654323</v>
      </c>
      <c r="BL78" s="5">
        <f t="shared" si="89"/>
        <v>1612.3266927199418</v>
      </c>
      <c r="BM78" s="5">
        <f t="shared" si="90"/>
        <v>1842.6382810352648</v>
      </c>
      <c r="BN78" s="5">
        <f t="shared" si="91"/>
        <v>1820.2936696423103</v>
      </c>
      <c r="BO78" s="5">
        <f t="shared" si="92"/>
        <v>1935.4053275681317</v>
      </c>
      <c r="BP78" s="5">
        <f t="shared" si="93"/>
        <v>1892.7065172489615</v>
      </c>
      <c r="BQ78" s="5">
        <f t="shared" si="94"/>
        <v>2254.5530075680222</v>
      </c>
      <c r="BR78" s="5">
        <f t="shared" si="95"/>
        <v>2269.016134554678</v>
      </c>
      <c r="BS78" s="5">
        <f t="shared" si="96"/>
        <v>2431.477285564722</v>
      </c>
      <c r="BT78" s="5">
        <f t="shared" si="97"/>
        <v>2478.6383951751254</v>
      </c>
      <c r="BU78" s="5">
        <f t="shared" si="98"/>
        <v>2247.6573679967128</v>
      </c>
      <c r="BV78" s="5">
        <f t="shared" si="99"/>
        <v>2266.0876246677176</v>
      </c>
      <c r="BW78" s="5">
        <f t="shared" si="100"/>
        <v>2427.7549638727751</v>
      </c>
      <c r="BX78" s="5">
        <f t="shared" si="101"/>
        <v>2107.657179104654</v>
      </c>
      <c r="BY78" s="5">
        <f t="shared" si="102"/>
        <v>2344.5406660445897</v>
      </c>
      <c r="BZ78" s="5">
        <f t="shared" si="103"/>
        <v>2339.948347387141</v>
      </c>
      <c r="CA78" s="5">
        <f t="shared" si="104"/>
        <v>2509.2777736026533</v>
      </c>
      <c r="CB78" s="5">
        <f t="shared" si="105"/>
        <v>2397.7734930208403</v>
      </c>
    </row>
    <row r="79" spans="1:80" x14ac:dyDescent="0.3">
      <c r="A79" t="s">
        <v>238</v>
      </c>
      <c r="B79" t="s">
        <v>273</v>
      </c>
      <c r="C79" t="s">
        <v>314</v>
      </c>
      <c r="D79" t="s">
        <v>413</v>
      </c>
      <c r="E79" t="s">
        <v>414</v>
      </c>
      <c r="F79" s="4">
        <v>2658.5964658778125</v>
      </c>
      <c r="G79" s="4">
        <v>2790.0802228519296</v>
      </c>
      <c r="H79" s="4">
        <v>2940.3110645778356</v>
      </c>
      <c r="I79" s="4">
        <v>2544.1114544024322</v>
      </c>
      <c r="J79" s="4">
        <v>2881.54968867364</v>
      </c>
      <c r="K79" s="4">
        <v>2913.3382537183143</v>
      </c>
      <c r="L79" s="4">
        <v>2913.1927621389568</v>
      </c>
      <c r="M79" s="4">
        <v>2854.1234872217083</v>
      </c>
      <c r="N79" s="4">
        <v>2770.9349526544383</v>
      </c>
      <c r="O79" s="4">
        <v>2710.9676110513956</v>
      </c>
      <c r="P79" s="4">
        <v>3174.0934378227612</v>
      </c>
      <c r="Q79" s="4">
        <v>3013.0499574541991</v>
      </c>
      <c r="R79" s="4">
        <v>4639.1701677851215</v>
      </c>
      <c r="S79" s="4">
        <v>4596.8350586446886</v>
      </c>
      <c r="T79" s="4">
        <v>4571.3001922653712</v>
      </c>
      <c r="U79" s="4">
        <v>4582.802513681906</v>
      </c>
      <c r="V79" s="4">
        <v>4735.2257169861987</v>
      </c>
      <c r="W79" s="4">
        <v>4787.5871872704274</v>
      </c>
      <c r="X79" s="4">
        <v>4787.9402904293165</v>
      </c>
      <c r="Y79" s="4">
        <v>4682.4207930921748</v>
      </c>
      <c r="Z79" s="4">
        <v>4522.2162650411374</v>
      </c>
      <c r="AA79" s="4">
        <v>4453.4682337752947</v>
      </c>
      <c r="AB79" s="4">
        <v>4542.6175671417586</v>
      </c>
      <c r="AC79" s="4">
        <v>4484.8430855335528</v>
      </c>
      <c r="AD79" s="5">
        <f t="shared" si="62"/>
        <v>7297.7666336629336</v>
      </c>
      <c r="AE79" s="5">
        <f t="shared" si="63"/>
        <v>7386.9152814966183</v>
      </c>
      <c r="AF79" s="5">
        <f t="shared" si="64"/>
        <v>7511.6112568432072</v>
      </c>
      <c r="AG79" s="5">
        <f t="shared" si="65"/>
        <v>7126.9139680843382</v>
      </c>
      <c r="AH79" s="143">
        <v>7616.7754056598387</v>
      </c>
      <c r="AI79" s="143">
        <v>7700.9254409887417</v>
      </c>
      <c r="AJ79" s="143">
        <v>7701.1330525682743</v>
      </c>
      <c r="AK79" s="143">
        <v>7536.5442803138831</v>
      </c>
      <c r="AL79" s="5">
        <f t="shared" si="66"/>
        <v>7293.1512176955757</v>
      </c>
      <c r="AM79" s="5">
        <f t="shared" si="67"/>
        <v>7164.4358448266903</v>
      </c>
      <c r="AN79" s="5">
        <f t="shared" si="68"/>
        <v>7716.7110049645198</v>
      </c>
      <c r="AO79" s="5">
        <f t="shared" si="69"/>
        <v>7497.8930429877519</v>
      </c>
      <c r="AP79" s="4">
        <v>282849</v>
      </c>
      <c r="AQ79" s="4">
        <v>287595.234</v>
      </c>
      <c r="AR79" s="4">
        <v>291591.158</v>
      </c>
      <c r="AS79" s="5">
        <f t="shared" si="70"/>
        <v>939.93490020392949</v>
      </c>
      <c r="AT79" s="5">
        <f t="shared" si="71"/>
        <v>986.420394928718</v>
      </c>
      <c r="AU79" s="5">
        <f t="shared" si="72"/>
        <v>1039.5338376935524</v>
      </c>
      <c r="AV79" s="5">
        <f t="shared" si="73"/>
        <v>884.61530430035998</v>
      </c>
      <c r="AW79" s="5">
        <f t="shared" si="74"/>
        <v>1001.9462591906652</v>
      </c>
      <c r="AX79" s="5">
        <f t="shared" si="75"/>
        <v>1012.9994900118248</v>
      </c>
      <c r="AY79" s="5">
        <f t="shared" si="76"/>
        <v>1012.9489010026351</v>
      </c>
      <c r="AZ79" s="5">
        <f t="shared" si="77"/>
        <v>978.81002524147459</v>
      </c>
      <c r="BA79" s="5">
        <f t="shared" si="78"/>
        <v>963.48430887225277</v>
      </c>
      <c r="BB79" s="5">
        <f t="shared" si="79"/>
        <v>942.63301006281483</v>
      </c>
      <c r="BC79" s="5">
        <f t="shared" si="80"/>
        <v>1103.6669118872676</v>
      </c>
      <c r="BD79" s="5">
        <f t="shared" si="81"/>
        <v>1033.3132109081989</v>
      </c>
      <c r="BE79" s="5">
        <f t="shared" si="82"/>
        <v>1640.1578820448797</v>
      </c>
      <c r="BF79" s="5">
        <f t="shared" si="83"/>
        <v>1625.1904933885887</v>
      </c>
      <c r="BG79" s="5">
        <f t="shared" si="84"/>
        <v>1616.1627554862741</v>
      </c>
      <c r="BH79" s="5">
        <f t="shared" si="85"/>
        <v>1593.4904240040037</v>
      </c>
      <c r="BI79" s="5">
        <f t="shared" si="86"/>
        <v>1646.4896344513827</v>
      </c>
      <c r="BJ79" s="5">
        <f t="shared" si="87"/>
        <v>1664.6962888371188</v>
      </c>
      <c r="BK79" s="5">
        <f t="shared" si="88"/>
        <v>1664.8190666571743</v>
      </c>
      <c r="BL79" s="5">
        <f t="shared" si="89"/>
        <v>1605.81713972691</v>
      </c>
      <c r="BM79" s="5">
        <f t="shared" si="90"/>
        <v>1572.4239244664041</v>
      </c>
      <c r="BN79" s="5">
        <f t="shared" si="91"/>
        <v>1548.5194840799395</v>
      </c>
      <c r="BO79" s="5">
        <f t="shared" si="92"/>
        <v>1579.5176797476968</v>
      </c>
      <c r="BP79" s="5">
        <f t="shared" si="93"/>
        <v>1538.0586696437322</v>
      </c>
      <c r="BQ79" s="5">
        <f t="shared" si="94"/>
        <v>2580.0927822488088</v>
      </c>
      <c r="BR79" s="5">
        <f t="shared" si="95"/>
        <v>2611.6108883173065</v>
      </c>
      <c r="BS79" s="5">
        <f t="shared" si="96"/>
        <v>2655.6965931798263</v>
      </c>
      <c r="BT79" s="5">
        <f t="shared" si="97"/>
        <v>2478.1057283043638</v>
      </c>
      <c r="BU79" s="5">
        <f t="shared" si="98"/>
        <v>2648.4358936420481</v>
      </c>
      <c r="BV79" s="5">
        <f t="shared" si="99"/>
        <v>2677.6957788489435</v>
      </c>
      <c r="BW79" s="5">
        <f t="shared" si="100"/>
        <v>2677.76796765981</v>
      </c>
      <c r="BX79" s="5">
        <f t="shared" si="101"/>
        <v>2584.6271649683845</v>
      </c>
      <c r="BY79" s="5">
        <f t="shared" si="102"/>
        <v>2535.9082333386568</v>
      </c>
      <c r="BZ79" s="5">
        <f t="shared" si="103"/>
        <v>2491.1524941427542</v>
      </c>
      <c r="CA79" s="5">
        <f t="shared" si="104"/>
        <v>2683.1845916349644</v>
      </c>
      <c r="CB79" s="5">
        <f t="shared" si="105"/>
        <v>2571.3718805519306</v>
      </c>
    </row>
    <row r="80" spans="1:80" x14ac:dyDescent="0.3">
      <c r="A80" t="s">
        <v>238</v>
      </c>
      <c r="B80" t="s">
        <v>273</v>
      </c>
      <c r="C80" t="s">
        <v>314</v>
      </c>
      <c r="D80" t="s">
        <v>415</v>
      </c>
      <c r="E80" t="s">
        <v>416</v>
      </c>
      <c r="F80" s="4">
        <v>1542.9604741164721</v>
      </c>
      <c r="G80" s="4">
        <v>1467.3824612543806</v>
      </c>
      <c r="H80" s="4">
        <v>1556.1402255504054</v>
      </c>
      <c r="I80" s="4">
        <v>1460.7412290370605</v>
      </c>
      <c r="J80" s="4">
        <v>1572.8297605268879</v>
      </c>
      <c r="K80" s="4">
        <v>1541.3730287174726</v>
      </c>
      <c r="L80" s="4">
        <v>1621.0024305063891</v>
      </c>
      <c r="M80" s="4">
        <v>1570.6677173040209</v>
      </c>
      <c r="N80" s="4">
        <v>1509.0324877975511</v>
      </c>
      <c r="O80" s="4">
        <v>1556.3190847583428</v>
      </c>
      <c r="P80" s="4">
        <v>1675.496856707292</v>
      </c>
      <c r="Q80" s="4">
        <v>1410.4524393215172</v>
      </c>
      <c r="R80" s="4">
        <v>4107.6507225671512</v>
      </c>
      <c r="S80" s="4">
        <v>3899.8583250386528</v>
      </c>
      <c r="T80" s="4">
        <v>4217.4586475644619</v>
      </c>
      <c r="U80" s="4">
        <v>4253.1376984686922</v>
      </c>
      <c r="V80" s="4">
        <v>4018.2405908050569</v>
      </c>
      <c r="W80" s="4">
        <v>3932.1571157785793</v>
      </c>
      <c r="X80" s="4">
        <v>4172.5304159252864</v>
      </c>
      <c r="Y80" s="4">
        <v>4051.307106381571</v>
      </c>
      <c r="Z80" s="4">
        <v>4188.0592007822115</v>
      </c>
      <c r="AA80" s="4">
        <v>4013.4628331061458</v>
      </c>
      <c r="AB80" s="4">
        <v>4281.1963590564392</v>
      </c>
      <c r="AC80" s="4">
        <v>3175.6795830043939</v>
      </c>
      <c r="AD80" s="5">
        <f t="shared" si="62"/>
        <v>5650.6111966836233</v>
      </c>
      <c r="AE80" s="5">
        <f t="shared" si="63"/>
        <v>5367.2407862930331</v>
      </c>
      <c r="AF80" s="5">
        <f t="shared" si="64"/>
        <v>5773.5988731148673</v>
      </c>
      <c r="AG80" s="5">
        <f t="shared" si="65"/>
        <v>5713.8789275057525</v>
      </c>
      <c r="AH80" s="143">
        <v>5591.0703513319449</v>
      </c>
      <c r="AI80" s="143">
        <v>5473.5301444960514</v>
      </c>
      <c r="AJ80" s="143">
        <v>5793.5328464316754</v>
      </c>
      <c r="AK80" s="143">
        <v>5621.9748236855912</v>
      </c>
      <c r="AL80" s="5">
        <f t="shared" si="66"/>
        <v>5697.0916885797624</v>
      </c>
      <c r="AM80" s="5">
        <f t="shared" si="67"/>
        <v>5569.7819178644886</v>
      </c>
      <c r="AN80" s="5">
        <f t="shared" si="68"/>
        <v>5956.6932157637311</v>
      </c>
      <c r="AO80" s="5">
        <f t="shared" si="69"/>
        <v>4586.1320223259108</v>
      </c>
      <c r="AP80" s="4">
        <v>275929</v>
      </c>
      <c r="AQ80" s="4">
        <v>282283.96999999997</v>
      </c>
      <c r="AR80" s="4">
        <v>286485.48700000002</v>
      </c>
      <c r="AS80" s="5">
        <f t="shared" si="70"/>
        <v>559.18749900027626</v>
      </c>
      <c r="AT80" s="5">
        <f t="shared" si="71"/>
        <v>531.79711492970318</v>
      </c>
      <c r="AU80" s="5">
        <f t="shared" si="72"/>
        <v>563.96399999652283</v>
      </c>
      <c r="AV80" s="5">
        <f t="shared" si="73"/>
        <v>517.47225640799252</v>
      </c>
      <c r="AW80" s="5">
        <f t="shared" si="74"/>
        <v>557.17997749815129</v>
      </c>
      <c r="AX80" s="5">
        <f t="shared" si="75"/>
        <v>546.03632955759861</v>
      </c>
      <c r="AY80" s="5">
        <f t="shared" si="76"/>
        <v>574.2453000453371</v>
      </c>
      <c r="AZ80" s="5">
        <f t="shared" si="77"/>
        <v>548.25385179250657</v>
      </c>
      <c r="BA80" s="5">
        <f t="shared" si="78"/>
        <v>534.57958941046184</v>
      </c>
      <c r="BB80" s="5">
        <f t="shared" si="79"/>
        <v>551.33101775433545</v>
      </c>
      <c r="BC80" s="5">
        <f t="shared" si="80"/>
        <v>593.5501249707138</v>
      </c>
      <c r="BD80" s="5">
        <f t="shared" si="81"/>
        <v>492.32945587973779</v>
      </c>
      <c r="BE80" s="5">
        <f t="shared" si="82"/>
        <v>1488.6622002642532</v>
      </c>
      <c r="BF80" s="5">
        <f t="shared" si="83"/>
        <v>1413.3557273931528</v>
      </c>
      <c r="BG80" s="5">
        <f t="shared" si="84"/>
        <v>1528.4579176398502</v>
      </c>
      <c r="BH80" s="5">
        <f t="shared" si="85"/>
        <v>1506.6876445264295</v>
      </c>
      <c r="BI80" s="5">
        <f t="shared" si="86"/>
        <v>1423.474592200562</v>
      </c>
      <c r="BJ80" s="5">
        <f t="shared" si="87"/>
        <v>1392.9792456080943</v>
      </c>
      <c r="BK80" s="5">
        <f t="shared" si="88"/>
        <v>1478.1322566510903</v>
      </c>
      <c r="BL80" s="5">
        <f t="shared" si="89"/>
        <v>1414.1404330131286</v>
      </c>
      <c r="BM80" s="5">
        <f t="shared" si="90"/>
        <v>1483.6333783963048</v>
      </c>
      <c r="BN80" s="5">
        <f t="shared" si="91"/>
        <v>1421.7820562415025</v>
      </c>
      <c r="BO80" s="5">
        <f t="shared" si="92"/>
        <v>1516.6275148590405</v>
      </c>
      <c r="BP80" s="5">
        <f t="shared" si="93"/>
        <v>1108.4957972074842</v>
      </c>
      <c r="BQ80" s="5">
        <f t="shared" si="94"/>
        <v>2047.8496992645294</v>
      </c>
      <c r="BR80" s="5">
        <f t="shared" si="95"/>
        <v>1945.1528423228558</v>
      </c>
      <c r="BS80" s="5">
        <f t="shared" si="96"/>
        <v>2092.4219176363731</v>
      </c>
      <c r="BT80" s="5">
        <f t="shared" si="97"/>
        <v>2024.1599009344218</v>
      </c>
      <c r="BU80" s="5">
        <f t="shared" si="98"/>
        <v>1980.6545696987137</v>
      </c>
      <c r="BV80" s="5">
        <f t="shared" si="99"/>
        <v>1939.015575165693</v>
      </c>
      <c r="BW80" s="5">
        <f t="shared" si="100"/>
        <v>2052.3775566964273</v>
      </c>
      <c r="BX80" s="5">
        <f t="shared" si="101"/>
        <v>1962.3942848056354</v>
      </c>
      <c r="BY80" s="5">
        <f t="shared" si="102"/>
        <v>2018.2129678067668</v>
      </c>
      <c r="BZ80" s="5">
        <f t="shared" si="103"/>
        <v>1973.1130739958378</v>
      </c>
      <c r="CA80" s="5">
        <f t="shared" si="104"/>
        <v>2110.1776398297543</v>
      </c>
      <c r="CB80" s="5">
        <f t="shared" si="105"/>
        <v>1600.8252530872219</v>
      </c>
    </row>
    <row r="81" spans="1:80" x14ac:dyDescent="0.3">
      <c r="A81" t="s">
        <v>223</v>
      </c>
      <c r="B81" t="s">
        <v>233</v>
      </c>
      <c r="C81" t="s">
        <v>240</v>
      </c>
      <c r="D81" t="s">
        <v>419</v>
      </c>
      <c r="E81" t="s">
        <v>420</v>
      </c>
      <c r="F81" s="4">
        <v>1933.9957604188476</v>
      </c>
      <c r="G81" s="4">
        <v>1959.4999281808932</v>
      </c>
      <c r="H81" s="4">
        <v>1823.5248622878421</v>
      </c>
      <c r="I81" s="4">
        <v>1662.4671772743145</v>
      </c>
      <c r="J81" s="4">
        <v>2004.3969325357893</v>
      </c>
      <c r="K81" s="4">
        <v>2010.223203702416</v>
      </c>
      <c r="L81" s="4">
        <v>2068.0043071732212</v>
      </c>
      <c r="M81" s="4">
        <v>1995.1801164127357</v>
      </c>
      <c r="N81" s="4">
        <v>1913.6099272305378</v>
      </c>
      <c r="O81" s="4">
        <v>2049.9098314044186</v>
      </c>
      <c r="P81" s="4">
        <v>1893.4921960306501</v>
      </c>
      <c r="Q81" s="4">
        <v>1945.0961710787085</v>
      </c>
      <c r="R81" s="4">
        <v>2744.442855182016</v>
      </c>
      <c r="S81" s="4">
        <v>2937.8020348831051</v>
      </c>
      <c r="T81" s="4">
        <v>2919.5657599624401</v>
      </c>
      <c r="U81" s="4">
        <v>2924.8057468531501</v>
      </c>
      <c r="V81" s="4">
        <v>2825.1675472886154</v>
      </c>
      <c r="W81" s="4">
        <v>2839.0640769611873</v>
      </c>
      <c r="X81" s="4">
        <v>2880.5370032116602</v>
      </c>
      <c r="Y81" s="4">
        <v>2867.4581678297991</v>
      </c>
      <c r="Z81" s="4">
        <v>2924.3075797230717</v>
      </c>
      <c r="AA81" s="4">
        <v>2905.7646436910782</v>
      </c>
      <c r="AB81" s="4">
        <v>2928.0667479470449</v>
      </c>
      <c r="AC81" s="4">
        <v>2982.7108768292646</v>
      </c>
      <c r="AD81" s="5">
        <f t="shared" si="62"/>
        <v>4678.4386156008641</v>
      </c>
      <c r="AE81" s="5">
        <f t="shared" si="63"/>
        <v>4897.3019630639983</v>
      </c>
      <c r="AF81" s="5">
        <f t="shared" si="64"/>
        <v>4743.0906222502817</v>
      </c>
      <c r="AG81" s="5">
        <f t="shared" si="65"/>
        <v>4587.2729241274646</v>
      </c>
      <c r="AH81" s="143">
        <v>4829.564479824403</v>
      </c>
      <c r="AI81" s="143">
        <v>4849.2872806636033</v>
      </c>
      <c r="AJ81" s="143">
        <v>4948.5413103848814</v>
      </c>
      <c r="AK81" s="143">
        <v>4862.6382842425346</v>
      </c>
      <c r="AL81" s="5">
        <f t="shared" si="66"/>
        <v>4837.9175069536095</v>
      </c>
      <c r="AM81" s="5">
        <f t="shared" si="67"/>
        <v>4955.6744750954967</v>
      </c>
      <c r="AN81" s="5">
        <f t="shared" si="68"/>
        <v>4821.558943977695</v>
      </c>
      <c r="AO81" s="5">
        <f t="shared" si="69"/>
        <v>4927.8070479079734</v>
      </c>
      <c r="AP81" s="4">
        <v>127595</v>
      </c>
      <c r="AQ81" s="4">
        <v>127761.109</v>
      </c>
      <c r="AR81" s="4">
        <v>128023.50199999999</v>
      </c>
      <c r="AS81" s="5">
        <f t="shared" si="70"/>
        <v>1515.730052446293</v>
      </c>
      <c r="AT81" s="5">
        <f t="shared" si="71"/>
        <v>1535.7184279798528</v>
      </c>
      <c r="AU81" s="5">
        <f t="shared" si="72"/>
        <v>1429.150720865114</v>
      </c>
      <c r="AV81" s="5">
        <f t="shared" si="73"/>
        <v>1301.231016454557</v>
      </c>
      <c r="AW81" s="5">
        <f t="shared" si="74"/>
        <v>1568.8631291825977</v>
      </c>
      <c r="AX81" s="5">
        <f t="shared" si="75"/>
        <v>1573.4234145560022</v>
      </c>
      <c r="AY81" s="5">
        <f t="shared" si="76"/>
        <v>1618.6493083534685</v>
      </c>
      <c r="AZ81" s="5">
        <f t="shared" si="77"/>
        <v>1558.4483202254034</v>
      </c>
      <c r="BA81" s="5">
        <f t="shared" si="78"/>
        <v>1497.8031595127572</v>
      </c>
      <c r="BB81" s="5">
        <f t="shared" si="79"/>
        <v>1604.4865667254178</v>
      </c>
      <c r="BC81" s="5">
        <f t="shared" si="80"/>
        <v>1482.056794005013</v>
      </c>
      <c r="BD81" s="5">
        <f t="shared" si="81"/>
        <v>1519.3274208970697</v>
      </c>
      <c r="BE81" s="5">
        <f t="shared" si="82"/>
        <v>2150.9015676021913</v>
      </c>
      <c r="BF81" s="5">
        <f t="shared" si="83"/>
        <v>2302.4429130319409</v>
      </c>
      <c r="BG81" s="5">
        <f t="shared" si="84"/>
        <v>2288.1506014831616</v>
      </c>
      <c r="BH81" s="5">
        <f t="shared" si="85"/>
        <v>2289.2770497578808</v>
      </c>
      <c r="BI81" s="5">
        <f t="shared" si="86"/>
        <v>2211.2891547369204</v>
      </c>
      <c r="BJ81" s="5">
        <f t="shared" si="87"/>
        <v>2222.1661186121887</v>
      </c>
      <c r="BK81" s="5">
        <f t="shared" si="88"/>
        <v>2254.6274259498332</v>
      </c>
      <c r="BL81" s="5">
        <f t="shared" si="89"/>
        <v>2239.7904470929088</v>
      </c>
      <c r="BM81" s="5">
        <f t="shared" si="90"/>
        <v>2288.8871289643171</v>
      </c>
      <c r="BN81" s="5">
        <f t="shared" si="91"/>
        <v>2274.3733726443143</v>
      </c>
      <c r="BO81" s="5">
        <f t="shared" si="92"/>
        <v>2291.829470537114</v>
      </c>
      <c r="BP81" s="5">
        <f t="shared" si="93"/>
        <v>2329.8150966291055</v>
      </c>
      <c r="BQ81" s="5">
        <f t="shared" si="94"/>
        <v>3666.6316200484848</v>
      </c>
      <c r="BR81" s="5">
        <f t="shared" si="95"/>
        <v>3838.1613410117934</v>
      </c>
      <c r="BS81" s="5">
        <f t="shared" si="96"/>
        <v>3717.3013223482749</v>
      </c>
      <c r="BT81" s="5">
        <f t="shared" si="97"/>
        <v>3590.5080662124374</v>
      </c>
      <c r="BU81" s="5">
        <f t="shared" si="98"/>
        <v>3780.1522839195168</v>
      </c>
      <c r="BV81" s="5">
        <f t="shared" si="99"/>
        <v>3795.5895331681909</v>
      </c>
      <c r="BW81" s="5">
        <f t="shared" si="100"/>
        <v>3873.2767343033015</v>
      </c>
      <c r="BX81" s="5">
        <f t="shared" si="101"/>
        <v>3798.2387673183121</v>
      </c>
      <c r="BY81" s="5">
        <f t="shared" si="102"/>
        <v>3786.6902884770743</v>
      </c>
      <c r="BZ81" s="5">
        <f t="shared" si="103"/>
        <v>3878.8599393697318</v>
      </c>
      <c r="CA81" s="5">
        <f t="shared" si="104"/>
        <v>3773.8862645421268</v>
      </c>
      <c r="CB81" s="5">
        <f t="shared" si="105"/>
        <v>3849.1425175261752</v>
      </c>
    </row>
    <row r="82" spans="1:80" x14ac:dyDescent="0.3">
      <c r="A82" t="s">
        <v>238</v>
      </c>
      <c r="B82" t="s">
        <v>273</v>
      </c>
      <c r="C82" t="s">
        <v>314</v>
      </c>
      <c r="D82" t="s">
        <v>421</v>
      </c>
      <c r="E82" t="s">
        <v>422</v>
      </c>
      <c r="F82" s="4">
        <v>1053.3476513510418</v>
      </c>
      <c r="G82" s="4">
        <v>967.430271815536</v>
      </c>
      <c r="H82" s="4">
        <v>1021.75494399091</v>
      </c>
      <c r="I82" s="4">
        <v>1009.1400287729798</v>
      </c>
      <c r="J82" s="4">
        <v>1187.2815049600822</v>
      </c>
      <c r="K82" s="4">
        <v>1201.8860165050723</v>
      </c>
      <c r="L82" s="4">
        <v>1126.1468566115798</v>
      </c>
      <c r="M82" s="4">
        <v>1077.8770212459854</v>
      </c>
      <c r="N82" s="4">
        <v>1169.8783961354229</v>
      </c>
      <c r="O82" s="4">
        <v>1181.8865964853865</v>
      </c>
      <c r="P82" s="4">
        <v>1238.0992366274338</v>
      </c>
      <c r="Q82" s="4">
        <v>1212.1924144147076</v>
      </c>
      <c r="R82" s="4">
        <v>2841.7708894742473</v>
      </c>
      <c r="S82" s="4">
        <v>2774.764153076012</v>
      </c>
      <c r="T82" s="4">
        <v>2959.689848149641</v>
      </c>
      <c r="U82" s="4">
        <v>2976.7539111607266</v>
      </c>
      <c r="V82" s="4">
        <v>3230.8517889700402</v>
      </c>
      <c r="W82" s="4">
        <v>3100.5849540231648</v>
      </c>
      <c r="X82" s="4">
        <v>3309.4278616579722</v>
      </c>
      <c r="Y82" s="4">
        <v>3247.7388001460731</v>
      </c>
      <c r="Z82" s="4">
        <v>2853.6211914604064</v>
      </c>
      <c r="AA82" s="4">
        <v>2825.1320348560153</v>
      </c>
      <c r="AB82" s="4">
        <v>3042.7395991612757</v>
      </c>
      <c r="AC82" s="4">
        <v>2906.8260426951056</v>
      </c>
      <c r="AD82" s="5">
        <f t="shared" si="62"/>
        <v>3895.1185408252891</v>
      </c>
      <c r="AE82" s="5">
        <f t="shared" si="63"/>
        <v>3742.1944248915479</v>
      </c>
      <c r="AF82" s="5">
        <f t="shared" si="64"/>
        <v>3981.4447921405508</v>
      </c>
      <c r="AG82" s="5">
        <f t="shared" si="65"/>
        <v>3985.8939399337064</v>
      </c>
      <c r="AH82" s="143">
        <v>4418.1332939301228</v>
      </c>
      <c r="AI82" s="143">
        <v>4302.4709705282366</v>
      </c>
      <c r="AJ82" s="143">
        <v>4435.5747182695522</v>
      </c>
      <c r="AK82" s="143">
        <v>4325.615821392058</v>
      </c>
      <c r="AL82" s="5">
        <f t="shared" si="66"/>
        <v>4023.4995875958293</v>
      </c>
      <c r="AM82" s="5">
        <f t="shared" si="67"/>
        <v>4007.0186313414015</v>
      </c>
      <c r="AN82" s="5">
        <f t="shared" si="68"/>
        <v>4280.8388357887097</v>
      </c>
      <c r="AO82" s="5">
        <f t="shared" si="69"/>
        <v>4119.0184571098134</v>
      </c>
      <c r="AP82" s="4">
        <v>182998</v>
      </c>
      <c r="AQ82" s="4">
        <v>181803.28200000001</v>
      </c>
      <c r="AR82" s="4">
        <v>181934.65</v>
      </c>
      <c r="AS82" s="5">
        <f t="shared" si="70"/>
        <v>575.60610025849564</v>
      </c>
      <c r="AT82" s="5">
        <f t="shared" si="71"/>
        <v>528.65619942050512</v>
      </c>
      <c r="AU82" s="5">
        <f t="shared" si="72"/>
        <v>558.34213706756907</v>
      </c>
      <c r="AV82" s="5">
        <f t="shared" si="73"/>
        <v>555.07250346172498</v>
      </c>
      <c r="AW82" s="5">
        <f t="shared" si="74"/>
        <v>653.05834520637654</v>
      </c>
      <c r="AX82" s="5">
        <f t="shared" si="75"/>
        <v>661.0914848638829</v>
      </c>
      <c r="AY82" s="5">
        <f t="shared" si="76"/>
        <v>619.43153293106104</v>
      </c>
      <c r="AZ82" s="5">
        <f t="shared" si="77"/>
        <v>592.45285120013443</v>
      </c>
      <c r="BA82" s="5">
        <f t="shared" si="78"/>
        <v>643.4858508964777</v>
      </c>
      <c r="BB82" s="5">
        <f t="shared" si="79"/>
        <v>650.09090236632051</v>
      </c>
      <c r="BC82" s="5">
        <f t="shared" si="80"/>
        <v>681.0103882653965</v>
      </c>
      <c r="BD82" s="5">
        <f t="shared" si="81"/>
        <v>666.27902624085493</v>
      </c>
      <c r="BE82" s="5">
        <f t="shared" si="82"/>
        <v>1552.8972390267911</v>
      </c>
      <c r="BF82" s="5">
        <f t="shared" si="83"/>
        <v>1516.2811359009454</v>
      </c>
      <c r="BG82" s="5">
        <f t="shared" si="84"/>
        <v>1617.3345326996148</v>
      </c>
      <c r="BH82" s="5">
        <f t="shared" si="85"/>
        <v>1637.3488302376886</v>
      </c>
      <c r="BI82" s="5">
        <f t="shared" si="86"/>
        <v>1777.1141166582679</v>
      </c>
      <c r="BJ82" s="5">
        <f t="shared" si="87"/>
        <v>1705.4614855760219</v>
      </c>
      <c r="BK82" s="5">
        <f t="shared" si="88"/>
        <v>1820.3344985037024</v>
      </c>
      <c r="BL82" s="5">
        <f t="shared" si="89"/>
        <v>1785.1128414219465</v>
      </c>
      <c r="BM82" s="5">
        <f t="shared" si="90"/>
        <v>1569.6202841158863</v>
      </c>
      <c r="BN82" s="5">
        <f t="shared" si="91"/>
        <v>1553.9499638163932</v>
      </c>
      <c r="BO82" s="5">
        <f t="shared" si="92"/>
        <v>1673.6439329853656</v>
      </c>
      <c r="BP82" s="5">
        <f t="shared" si="93"/>
        <v>1597.7308570385605</v>
      </c>
      <c r="BQ82" s="5">
        <f t="shared" si="94"/>
        <v>2128.5033392852865</v>
      </c>
      <c r="BR82" s="5">
        <f t="shared" si="95"/>
        <v>2044.9373353214505</v>
      </c>
      <c r="BS82" s="5">
        <f t="shared" si="96"/>
        <v>2175.6766697671837</v>
      </c>
      <c r="BT82" s="5">
        <f t="shared" si="97"/>
        <v>2192.4213336994139</v>
      </c>
      <c r="BU82" s="5">
        <f t="shared" si="98"/>
        <v>2430.1724618646449</v>
      </c>
      <c r="BV82" s="5">
        <f t="shared" si="99"/>
        <v>2366.5529704399046</v>
      </c>
      <c r="BW82" s="5">
        <f t="shared" si="100"/>
        <v>2439.7660314347636</v>
      </c>
      <c r="BX82" s="5">
        <f t="shared" si="101"/>
        <v>2377.5656926220809</v>
      </c>
      <c r="BY82" s="5">
        <f t="shared" si="102"/>
        <v>2213.1061350123641</v>
      </c>
      <c r="BZ82" s="5">
        <f t="shared" si="103"/>
        <v>2204.0408661827137</v>
      </c>
      <c r="CA82" s="5">
        <f t="shared" si="104"/>
        <v>2354.6543212507627</v>
      </c>
      <c r="CB82" s="5">
        <f t="shared" si="105"/>
        <v>2264.0098832794156</v>
      </c>
    </row>
    <row r="83" spans="1:80" x14ac:dyDescent="0.3">
      <c r="A83" t="s">
        <v>256</v>
      </c>
      <c r="B83" t="s">
        <v>280</v>
      </c>
      <c r="C83" t="s">
        <v>304</v>
      </c>
      <c r="D83" t="s">
        <v>423</v>
      </c>
      <c r="E83" t="s">
        <v>424</v>
      </c>
      <c r="F83" s="4">
        <v>10193.488716330517</v>
      </c>
      <c r="G83" s="4">
        <v>10561.03143207448</v>
      </c>
      <c r="H83" s="4">
        <v>10560.285188005186</v>
      </c>
      <c r="I83" s="4">
        <v>10423.482733411362</v>
      </c>
      <c r="J83" s="4">
        <v>11081.913281852616</v>
      </c>
      <c r="K83" s="4">
        <v>11285.802972063892</v>
      </c>
      <c r="L83" s="4">
        <v>11062.294805696052</v>
      </c>
      <c r="M83" s="4">
        <v>11050.969648986957</v>
      </c>
      <c r="N83" s="4">
        <v>11248.367414148226</v>
      </c>
      <c r="O83" s="4">
        <v>10936.130084639773</v>
      </c>
      <c r="P83" s="4">
        <v>11652.469684265257</v>
      </c>
      <c r="Q83" s="4">
        <v>11662.233422790621</v>
      </c>
      <c r="R83" s="4">
        <v>22954.798544511665</v>
      </c>
      <c r="S83" s="4">
        <v>22453.693100366538</v>
      </c>
      <c r="T83" s="4">
        <v>23367.028496720872</v>
      </c>
      <c r="U83" s="4">
        <v>23549.973174114719</v>
      </c>
      <c r="V83" s="4">
        <v>22812.940132723503</v>
      </c>
      <c r="W83" s="4">
        <v>22662.885179524674</v>
      </c>
      <c r="X83" s="4">
        <v>23257.52175409441</v>
      </c>
      <c r="Y83" s="4">
        <v>22712.592665724722</v>
      </c>
      <c r="Z83" s="4">
        <v>23448.322738631956</v>
      </c>
      <c r="AA83" s="4">
        <v>23464.226109371401</v>
      </c>
      <c r="AB83" s="4">
        <v>24777.337241312125</v>
      </c>
      <c r="AC83" s="4">
        <v>24857.754078376711</v>
      </c>
      <c r="AD83" s="5">
        <f t="shared" si="62"/>
        <v>33148.287260842182</v>
      </c>
      <c r="AE83" s="5">
        <f t="shared" si="63"/>
        <v>33014.724532441018</v>
      </c>
      <c r="AF83" s="5">
        <f t="shared" si="64"/>
        <v>33927.313684726061</v>
      </c>
      <c r="AG83" s="5">
        <f t="shared" si="65"/>
        <v>33973.455907526077</v>
      </c>
      <c r="AH83" s="143">
        <v>33894.853414576115</v>
      </c>
      <c r="AI83" s="143">
        <v>33948.688151588562</v>
      </c>
      <c r="AJ83" s="143">
        <v>34319.816559790459</v>
      </c>
      <c r="AK83" s="143">
        <v>33763.562314711671</v>
      </c>
      <c r="AL83" s="5">
        <f t="shared" si="66"/>
        <v>34696.690152780182</v>
      </c>
      <c r="AM83" s="5">
        <f t="shared" si="67"/>
        <v>34400.356194011176</v>
      </c>
      <c r="AN83" s="5">
        <f t="shared" si="68"/>
        <v>36429.806925577381</v>
      </c>
      <c r="AO83" s="5">
        <f t="shared" si="69"/>
        <v>36519.987501167328</v>
      </c>
      <c r="AP83" s="4">
        <v>1370728</v>
      </c>
      <c r="AQ83" s="4">
        <v>1378406.2159999998</v>
      </c>
      <c r="AR83" s="4">
        <v>1385436.6239999998</v>
      </c>
      <c r="AS83" s="5">
        <f t="shared" si="70"/>
        <v>743.65510271407004</v>
      </c>
      <c r="AT83" s="5">
        <f t="shared" si="71"/>
        <v>770.46878972885065</v>
      </c>
      <c r="AU83" s="5">
        <f t="shared" si="72"/>
        <v>770.4143482882954</v>
      </c>
      <c r="AV83" s="5">
        <f t="shared" si="73"/>
        <v>756.19818108911977</v>
      </c>
      <c r="AW83" s="5">
        <f t="shared" si="74"/>
        <v>803.96570714917743</v>
      </c>
      <c r="AX83" s="5">
        <f t="shared" si="75"/>
        <v>818.7574055501716</v>
      </c>
      <c r="AY83" s="5">
        <f t="shared" si="76"/>
        <v>802.54243468211791</v>
      </c>
      <c r="AZ83" s="5">
        <f t="shared" si="77"/>
        <v>797.65248424578658</v>
      </c>
      <c r="BA83" s="5">
        <f t="shared" si="78"/>
        <v>816.04154737417605</v>
      </c>
      <c r="BB83" s="5">
        <f t="shared" si="79"/>
        <v>793.38949271248612</v>
      </c>
      <c r="BC83" s="5">
        <f t="shared" si="80"/>
        <v>845.35817881608125</v>
      </c>
      <c r="BD83" s="5">
        <f t="shared" si="81"/>
        <v>841.77314362599247</v>
      </c>
      <c r="BE83" s="5">
        <f t="shared" si="82"/>
        <v>1674.6428572635609</v>
      </c>
      <c r="BF83" s="5">
        <f t="shared" si="83"/>
        <v>1638.0852437804247</v>
      </c>
      <c r="BG83" s="5">
        <f t="shared" si="84"/>
        <v>1704.7166539766365</v>
      </c>
      <c r="BH83" s="5">
        <f t="shared" si="85"/>
        <v>1708.4929609831881</v>
      </c>
      <c r="BI83" s="5">
        <f t="shared" si="86"/>
        <v>1655.023016286478</v>
      </c>
      <c r="BJ83" s="5">
        <f t="shared" si="87"/>
        <v>1644.1368963998257</v>
      </c>
      <c r="BK83" s="5">
        <f t="shared" si="88"/>
        <v>1687.2763256672963</v>
      </c>
      <c r="BL83" s="5">
        <f t="shared" si="89"/>
        <v>1639.3815691221923</v>
      </c>
      <c r="BM83" s="5">
        <f t="shared" si="90"/>
        <v>1701.1184704808352</v>
      </c>
      <c r="BN83" s="5">
        <f t="shared" si="91"/>
        <v>1702.2722211353844</v>
      </c>
      <c r="BO83" s="5">
        <f t="shared" si="92"/>
        <v>1797.5352224697258</v>
      </c>
      <c r="BP83" s="5">
        <f t="shared" si="93"/>
        <v>1794.2180571643898</v>
      </c>
      <c r="BQ83" s="5">
        <f t="shared" si="94"/>
        <v>2418.2979599776309</v>
      </c>
      <c r="BR83" s="5">
        <f t="shared" si="95"/>
        <v>2408.5540335092751</v>
      </c>
      <c r="BS83" s="5">
        <f t="shared" si="96"/>
        <v>2475.1310022649322</v>
      </c>
      <c r="BT83" s="5">
        <f t="shared" si="97"/>
        <v>2464.6911420723077</v>
      </c>
      <c r="BU83" s="5">
        <f t="shared" si="98"/>
        <v>2458.9887234356552</v>
      </c>
      <c r="BV83" s="5">
        <f t="shared" si="99"/>
        <v>2462.8943019499966</v>
      </c>
      <c r="BW83" s="5">
        <f t="shared" si="100"/>
        <v>2489.8187603494139</v>
      </c>
      <c r="BX83" s="5">
        <f t="shared" si="101"/>
        <v>2437.0340533679782</v>
      </c>
      <c r="BY83" s="5">
        <f t="shared" si="102"/>
        <v>2517.1600178550116</v>
      </c>
      <c r="BZ83" s="5">
        <f t="shared" si="103"/>
        <v>2495.6617138478705</v>
      </c>
      <c r="CA83" s="5">
        <f t="shared" si="104"/>
        <v>2642.8934012858072</v>
      </c>
      <c r="CB83" s="5">
        <f t="shared" si="105"/>
        <v>2635.9912007903822</v>
      </c>
    </row>
    <row r="84" spans="1:80" x14ac:dyDescent="0.3">
      <c r="A84" t="s">
        <v>238</v>
      </c>
      <c r="B84" t="s">
        <v>273</v>
      </c>
      <c r="C84" t="s">
        <v>314</v>
      </c>
      <c r="D84" t="s">
        <v>425</v>
      </c>
      <c r="E84" t="s">
        <v>426</v>
      </c>
      <c r="F84" s="4">
        <v>1701.6557282596254</v>
      </c>
      <c r="G84" s="4">
        <v>1817.6587902840615</v>
      </c>
      <c r="H84" s="4">
        <v>2005.9224598535598</v>
      </c>
      <c r="I84" s="4">
        <v>1795.828246450154</v>
      </c>
      <c r="J84" s="4">
        <v>1906.4776056177275</v>
      </c>
      <c r="K84" s="4">
        <v>1924.0152065279904</v>
      </c>
      <c r="L84" s="4">
        <v>1926.7544592443346</v>
      </c>
      <c r="M84" s="4">
        <v>1881.8666286843102</v>
      </c>
      <c r="N84" s="4">
        <v>1895.7552288009133</v>
      </c>
      <c r="O84" s="4">
        <v>1922.6668302240685</v>
      </c>
      <c r="P84" s="4">
        <v>2252.773975785884</v>
      </c>
      <c r="Q84" s="4">
        <v>2064.8213352625598</v>
      </c>
      <c r="R84" s="4">
        <v>4045.8088708861724</v>
      </c>
      <c r="S84" s="4">
        <v>4101.9014013232827</v>
      </c>
      <c r="T84" s="4">
        <v>3963.5529932110203</v>
      </c>
      <c r="U84" s="4">
        <v>4118.4142603867094</v>
      </c>
      <c r="V84" s="4">
        <v>4055.9783270163175</v>
      </c>
      <c r="W84" s="4">
        <v>4092.0116023804844</v>
      </c>
      <c r="X84" s="4">
        <v>4104.5731343949401</v>
      </c>
      <c r="Y84" s="4">
        <v>4011.058094240414</v>
      </c>
      <c r="Z84" s="4">
        <v>4130.3738155894916</v>
      </c>
      <c r="AA84" s="4">
        <v>3917.1874072989722</v>
      </c>
      <c r="AB84" s="4">
        <v>4167.544466944024</v>
      </c>
      <c r="AC84" s="4">
        <v>4053.2916498211221</v>
      </c>
      <c r="AD84" s="5">
        <f t="shared" si="62"/>
        <v>5747.4645991457983</v>
      </c>
      <c r="AE84" s="5">
        <f t="shared" si="63"/>
        <v>5919.5601916073447</v>
      </c>
      <c r="AF84" s="5">
        <f t="shared" si="64"/>
        <v>5969.4754530645805</v>
      </c>
      <c r="AG84" s="5">
        <f t="shared" si="65"/>
        <v>5914.242506836863</v>
      </c>
      <c r="AH84" s="143">
        <v>5962.4559326340459</v>
      </c>
      <c r="AI84" s="143">
        <v>6016.0268089084748</v>
      </c>
      <c r="AJ84" s="143">
        <v>6031.3275936392756</v>
      </c>
      <c r="AK84" s="143">
        <v>5892.9247229247239</v>
      </c>
      <c r="AL84" s="5">
        <f t="shared" si="66"/>
        <v>6026.1290443904054</v>
      </c>
      <c r="AM84" s="5">
        <f t="shared" si="67"/>
        <v>5839.8542375230409</v>
      </c>
      <c r="AN84" s="5">
        <f t="shared" si="68"/>
        <v>6420.3184427299075</v>
      </c>
      <c r="AO84" s="5">
        <f t="shared" si="69"/>
        <v>6118.1129850836824</v>
      </c>
      <c r="AP84" s="4">
        <v>271224</v>
      </c>
      <c r="AQ84" s="4">
        <v>277848.364</v>
      </c>
      <c r="AR84" s="4">
        <v>280560.61099999998</v>
      </c>
      <c r="AS84" s="5">
        <f t="shared" si="70"/>
        <v>627.39865508200796</v>
      </c>
      <c r="AT84" s="5">
        <f t="shared" si="71"/>
        <v>670.16886053006431</v>
      </c>
      <c r="AU84" s="5">
        <f t="shared" si="72"/>
        <v>739.5814750367075</v>
      </c>
      <c r="AV84" s="5">
        <f t="shared" si="73"/>
        <v>646.33392854893827</v>
      </c>
      <c r="AW84" s="5">
        <f t="shared" si="74"/>
        <v>686.15757824571085</v>
      </c>
      <c r="AX84" s="5">
        <f t="shared" si="75"/>
        <v>692.46951064573852</v>
      </c>
      <c r="AY84" s="5">
        <f t="shared" si="76"/>
        <v>693.45539110114555</v>
      </c>
      <c r="AZ84" s="5">
        <f t="shared" si="77"/>
        <v>670.75225634018534</v>
      </c>
      <c r="BA84" s="5">
        <f t="shared" si="78"/>
        <v>682.29850322275536</v>
      </c>
      <c r="BB84" s="5">
        <f t="shared" si="79"/>
        <v>691.98421849410943</v>
      </c>
      <c r="BC84" s="5">
        <f t="shared" si="80"/>
        <v>810.79260045090052</v>
      </c>
      <c r="BD84" s="5">
        <f t="shared" si="81"/>
        <v>735.96265986979904</v>
      </c>
      <c r="BE84" s="5">
        <f t="shared" si="82"/>
        <v>1491.685422708231</v>
      </c>
      <c r="BF84" s="5">
        <f t="shared" si="83"/>
        <v>1512.3666789529254</v>
      </c>
      <c r="BG84" s="5">
        <f t="shared" si="84"/>
        <v>1461.3577681956685</v>
      </c>
      <c r="BH84" s="5">
        <f t="shared" si="85"/>
        <v>1482.2524779691375</v>
      </c>
      <c r="BI84" s="5">
        <f t="shared" si="86"/>
        <v>1459.7812521279834</v>
      </c>
      <c r="BJ84" s="5">
        <f t="shared" si="87"/>
        <v>1472.7499357816928</v>
      </c>
      <c r="BK84" s="5">
        <f t="shared" si="88"/>
        <v>1477.2709384730947</v>
      </c>
      <c r="BL84" s="5">
        <f t="shared" si="89"/>
        <v>1429.6583116011302</v>
      </c>
      <c r="BM84" s="5">
        <f t="shared" si="90"/>
        <v>1486.5568240630316</v>
      </c>
      <c r="BN84" s="5">
        <f t="shared" si="91"/>
        <v>1409.8292143620367</v>
      </c>
      <c r="BO84" s="5">
        <f t="shared" si="92"/>
        <v>1499.9348590528409</v>
      </c>
      <c r="BP84" s="5">
        <f t="shared" si="93"/>
        <v>1444.7115849135082</v>
      </c>
      <c r="BQ84" s="5">
        <f t="shared" si="94"/>
        <v>2119.084077790239</v>
      </c>
      <c r="BR84" s="5">
        <f t="shared" si="95"/>
        <v>2182.5355394829899</v>
      </c>
      <c r="BS84" s="5">
        <f t="shared" si="96"/>
        <v>2200.9392432323762</v>
      </c>
      <c r="BT84" s="5">
        <f t="shared" si="97"/>
        <v>2128.5864065180758</v>
      </c>
      <c r="BU84" s="5">
        <f t="shared" si="98"/>
        <v>2145.9388303736946</v>
      </c>
      <c r="BV84" s="5">
        <f t="shared" si="99"/>
        <v>2165.2194464274312</v>
      </c>
      <c r="BW84" s="5">
        <f t="shared" si="100"/>
        <v>2170.7263295742409</v>
      </c>
      <c r="BX84" s="5">
        <f t="shared" si="101"/>
        <v>2100.4105679413151</v>
      </c>
      <c r="BY84" s="5">
        <f t="shared" si="102"/>
        <v>2168.8553272857871</v>
      </c>
      <c r="BZ84" s="5">
        <f t="shared" si="103"/>
        <v>2101.8134328561464</v>
      </c>
      <c r="CA84" s="5">
        <f t="shared" si="104"/>
        <v>2310.7274595037411</v>
      </c>
      <c r="CB84" s="5">
        <f t="shared" si="105"/>
        <v>2180.6742447833071</v>
      </c>
    </row>
    <row r="85" spans="1:80" x14ac:dyDescent="0.3">
      <c r="A85" t="s">
        <v>238</v>
      </c>
      <c r="B85" t="s">
        <v>273</v>
      </c>
      <c r="C85" t="s">
        <v>314</v>
      </c>
      <c r="D85" t="s">
        <v>427</v>
      </c>
      <c r="E85" t="s">
        <v>428</v>
      </c>
      <c r="F85" s="4">
        <v>1522.005830821071</v>
      </c>
      <c r="G85" s="4">
        <v>1666.2582223892853</v>
      </c>
      <c r="H85" s="4">
        <v>2140.9025543539565</v>
      </c>
      <c r="I85" s="4">
        <v>2382.9618287229341</v>
      </c>
      <c r="J85" s="4">
        <v>2417.895605997544</v>
      </c>
      <c r="K85" s="4">
        <v>2368.1645285854388</v>
      </c>
      <c r="L85" s="4">
        <v>2359.7675141244481</v>
      </c>
      <c r="M85" s="4">
        <v>2289.0518408151456</v>
      </c>
      <c r="N85" s="4">
        <v>2481.3948406141753</v>
      </c>
      <c r="O85" s="4">
        <v>2619.6357277098323</v>
      </c>
      <c r="P85" s="4">
        <v>2792.7301419657074</v>
      </c>
      <c r="Q85" s="4">
        <v>2995.9719005823563</v>
      </c>
      <c r="R85" s="4">
        <v>4054.7466883599263</v>
      </c>
      <c r="S85" s="4">
        <v>3990.9453937794196</v>
      </c>
      <c r="T85" s="4">
        <v>4184.5702485875327</v>
      </c>
      <c r="U85" s="4">
        <v>4350.2958970952022</v>
      </c>
      <c r="V85" s="4">
        <v>4325.6258300257887</v>
      </c>
      <c r="W85" s="4">
        <v>4138.3792968833459</v>
      </c>
      <c r="X85" s="4">
        <v>4316.2402591436658</v>
      </c>
      <c r="Y85" s="4">
        <v>4117.9983667178458</v>
      </c>
      <c r="Z85" s="4">
        <v>4140.4053122155838</v>
      </c>
      <c r="AA85" s="4">
        <v>4178.7893760560137</v>
      </c>
      <c r="AB85" s="4">
        <v>4397.7890618782239</v>
      </c>
      <c r="AC85" s="4">
        <v>4339.6071823010934</v>
      </c>
      <c r="AD85" s="5">
        <f t="shared" si="62"/>
        <v>5576.7525191809973</v>
      </c>
      <c r="AE85" s="5">
        <f t="shared" si="63"/>
        <v>5657.2036161687047</v>
      </c>
      <c r="AF85" s="5">
        <f t="shared" si="64"/>
        <v>6325.4728029414891</v>
      </c>
      <c r="AG85" s="5">
        <f t="shared" si="65"/>
        <v>6733.2577258181364</v>
      </c>
      <c r="AH85" s="143">
        <v>6743.5214360233313</v>
      </c>
      <c r="AI85" s="143">
        <v>6506.5438254687851</v>
      </c>
      <c r="AJ85" s="143">
        <v>6676.0077732681139</v>
      </c>
      <c r="AK85" s="143">
        <v>6407.0502075329923</v>
      </c>
      <c r="AL85" s="5">
        <f t="shared" si="66"/>
        <v>6621.8001528297591</v>
      </c>
      <c r="AM85" s="5">
        <f t="shared" si="67"/>
        <v>6798.425103765846</v>
      </c>
      <c r="AN85" s="5">
        <f t="shared" si="68"/>
        <v>7190.5192038439309</v>
      </c>
      <c r="AO85" s="5">
        <f t="shared" si="69"/>
        <v>7335.5790828834497</v>
      </c>
      <c r="AP85" s="4">
        <v>248880</v>
      </c>
      <c r="AQ85" s="4">
        <v>251023.95499999999</v>
      </c>
      <c r="AR85" s="4">
        <v>252275.03899999999</v>
      </c>
      <c r="AS85" s="5">
        <f t="shared" si="70"/>
        <v>611.54204067063279</v>
      </c>
      <c r="AT85" s="5">
        <f t="shared" si="71"/>
        <v>669.50266087644059</v>
      </c>
      <c r="AU85" s="5">
        <f t="shared" si="72"/>
        <v>860.21478397378519</v>
      </c>
      <c r="AV85" s="5">
        <f t="shared" si="73"/>
        <v>949.29658355631216</v>
      </c>
      <c r="AW85" s="5">
        <f t="shared" si="74"/>
        <v>963.21309494049842</v>
      </c>
      <c r="AX85" s="5">
        <f t="shared" si="75"/>
        <v>943.40180744321344</v>
      </c>
      <c r="AY85" s="5">
        <f t="shared" si="76"/>
        <v>940.05670260611123</v>
      </c>
      <c r="AZ85" s="5">
        <f t="shared" si="77"/>
        <v>907.36358614343351</v>
      </c>
      <c r="BA85" s="5">
        <f t="shared" si="78"/>
        <v>988.5091805736929</v>
      </c>
      <c r="BB85" s="5">
        <f t="shared" si="79"/>
        <v>1043.5799753492979</v>
      </c>
      <c r="BC85" s="5">
        <f t="shared" si="80"/>
        <v>1112.5353124030364</v>
      </c>
      <c r="BD85" s="5">
        <f t="shared" si="81"/>
        <v>1187.5815825688392</v>
      </c>
      <c r="BE85" s="5">
        <f t="shared" si="82"/>
        <v>1629.1974800546152</v>
      </c>
      <c r="BF85" s="5">
        <f t="shared" si="83"/>
        <v>1603.5621157905091</v>
      </c>
      <c r="BG85" s="5">
        <f t="shared" si="84"/>
        <v>1681.3605949001658</v>
      </c>
      <c r="BH85" s="5">
        <f t="shared" si="85"/>
        <v>1733.0202199607616</v>
      </c>
      <c r="BI85" s="5">
        <f t="shared" si="86"/>
        <v>1723.192445926441</v>
      </c>
      <c r="BJ85" s="5">
        <f t="shared" si="87"/>
        <v>1648.599352553164</v>
      </c>
      <c r="BK85" s="5">
        <f t="shared" si="88"/>
        <v>1719.4535314941022</v>
      </c>
      <c r="BL85" s="5">
        <f t="shared" si="89"/>
        <v>1632.3447547729231</v>
      </c>
      <c r="BM85" s="5">
        <f t="shared" si="90"/>
        <v>1649.4064529481197</v>
      </c>
      <c r="BN85" s="5">
        <f t="shared" si="91"/>
        <v>1664.6974493155501</v>
      </c>
      <c r="BO85" s="5">
        <f t="shared" si="92"/>
        <v>1751.9399938855336</v>
      </c>
      <c r="BP85" s="5">
        <f t="shared" si="93"/>
        <v>1720.1888857110009</v>
      </c>
      <c r="BQ85" s="5">
        <f t="shared" si="94"/>
        <v>2240.739520725248</v>
      </c>
      <c r="BR85" s="5">
        <f t="shared" si="95"/>
        <v>2273.0647766669499</v>
      </c>
      <c r="BS85" s="5">
        <f t="shared" si="96"/>
        <v>2541.5753788739512</v>
      </c>
      <c r="BT85" s="5">
        <f t="shared" si="97"/>
        <v>2682.3168035170734</v>
      </c>
      <c r="BU85" s="5">
        <f t="shared" si="98"/>
        <v>2686.4055408669392</v>
      </c>
      <c r="BV85" s="5">
        <f t="shared" si="99"/>
        <v>2592.0011599963782</v>
      </c>
      <c r="BW85" s="5">
        <f t="shared" si="100"/>
        <v>2659.510234100213</v>
      </c>
      <c r="BX85" s="5">
        <f t="shared" si="101"/>
        <v>2539.708340916357</v>
      </c>
      <c r="BY85" s="5">
        <f t="shared" si="102"/>
        <v>2637.9156335218127</v>
      </c>
      <c r="BZ85" s="5">
        <f t="shared" si="103"/>
        <v>2708.2774246648478</v>
      </c>
      <c r="CA85" s="5">
        <f t="shared" si="104"/>
        <v>2864.4753062885693</v>
      </c>
      <c r="CB85" s="5">
        <f t="shared" si="105"/>
        <v>2907.7704682798403</v>
      </c>
    </row>
    <row r="86" spans="1:80" x14ac:dyDescent="0.3">
      <c r="A86" t="s">
        <v>223</v>
      </c>
      <c r="B86" t="s">
        <v>218</v>
      </c>
      <c r="C86" t="s">
        <v>231</v>
      </c>
      <c r="D86" t="s">
        <v>429</v>
      </c>
      <c r="E86" t="s">
        <v>430</v>
      </c>
      <c r="F86" s="4">
        <v>1196.6942565156603</v>
      </c>
      <c r="G86" s="4">
        <v>1190.7074530856976</v>
      </c>
      <c r="H86" s="4">
        <v>1208.751050887184</v>
      </c>
      <c r="I86" s="4">
        <v>1233.5653558772178</v>
      </c>
      <c r="J86" s="4">
        <v>1280.3859512948397</v>
      </c>
      <c r="K86" s="4">
        <v>1257.6159297328563</v>
      </c>
      <c r="L86" s="4">
        <v>1314.9890344873379</v>
      </c>
      <c r="M86" s="4">
        <v>1342.675871232196</v>
      </c>
      <c r="N86" s="4">
        <v>1305.9426440600682</v>
      </c>
      <c r="O86" s="4">
        <v>1229.7347022458105</v>
      </c>
      <c r="P86" s="4">
        <v>1260.1296851420402</v>
      </c>
      <c r="Q86" s="4">
        <v>1342.1942252664935</v>
      </c>
      <c r="R86" s="4">
        <v>2029.3504087530996</v>
      </c>
      <c r="S86" s="4">
        <v>2009.1363217236055</v>
      </c>
      <c r="T86" s="4">
        <v>2137.6806880993454</v>
      </c>
      <c r="U86" s="4">
        <v>2110.7982593072193</v>
      </c>
      <c r="V86" s="4">
        <v>2092.1012944368731</v>
      </c>
      <c r="W86" s="4">
        <v>2059.1323698288488</v>
      </c>
      <c r="X86" s="4">
        <v>2132.6339993666606</v>
      </c>
      <c r="Y86" s="4">
        <v>2127.8947384816802</v>
      </c>
      <c r="Z86" s="4">
        <v>2141.3612955567542</v>
      </c>
      <c r="AA86" s="4">
        <v>2157.3687845949489</v>
      </c>
      <c r="AB86" s="4">
        <v>2189.4609409630621</v>
      </c>
      <c r="AC86" s="4">
        <v>2331.3404885590971</v>
      </c>
      <c r="AD86" s="5">
        <f t="shared" si="62"/>
        <v>3226.0446652687597</v>
      </c>
      <c r="AE86" s="5">
        <f t="shared" si="63"/>
        <v>3199.8437748093029</v>
      </c>
      <c r="AF86" s="5">
        <f t="shared" si="64"/>
        <v>3346.4317389865291</v>
      </c>
      <c r="AG86" s="5">
        <f t="shared" si="65"/>
        <v>3344.3636151844371</v>
      </c>
      <c r="AH86" s="143">
        <v>3372.4872457317124</v>
      </c>
      <c r="AI86" s="143">
        <v>3316.7482995617052</v>
      </c>
      <c r="AJ86" s="143">
        <v>3447.623033853999</v>
      </c>
      <c r="AK86" s="143">
        <v>3470.5706097138764</v>
      </c>
      <c r="AL86" s="5">
        <f t="shared" si="66"/>
        <v>3447.3039396168224</v>
      </c>
      <c r="AM86" s="5">
        <f t="shared" si="67"/>
        <v>3387.1034868407596</v>
      </c>
      <c r="AN86" s="5">
        <f t="shared" si="68"/>
        <v>3449.5906261051023</v>
      </c>
      <c r="AO86" s="5">
        <f t="shared" si="69"/>
        <v>3673.5347138255906</v>
      </c>
      <c r="AP86" s="4">
        <v>93019</v>
      </c>
      <c r="AQ86" s="4">
        <v>93065.596999999994</v>
      </c>
      <c r="AR86" s="4">
        <v>93172.046000000002</v>
      </c>
      <c r="AS86" s="5">
        <f t="shared" si="70"/>
        <v>1286.5051833664738</v>
      </c>
      <c r="AT86" s="5">
        <f t="shared" si="71"/>
        <v>1280.0690752273165</v>
      </c>
      <c r="AU86" s="5">
        <f t="shared" si="72"/>
        <v>1299.4668303112096</v>
      </c>
      <c r="AV86" s="5">
        <f t="shared" si="73"/>
        <v>1325.4794420726898</v>
      </c>
      <c r="AW86" s="5">
        <f t="shared" si="74"/>
        <v>1375.788683002635</v>
      </c>
      <c r="AX86" s="5">
        <f t="shared" si="75"/>
        <v>1351.3220462475047</v>
      </c>
      <c r="AY86" s="5">
        <f t="shared" si="76"/>
        <v>1412.9700736646412</v>
      </c>
      <c r="AZ86" s="5">
        <f t="shared" si="77"/>
        <v>1441.0715755154672</v>
      </c>
      <c r="BA86" s="5">
        <f t="shared" si="78"/>
        <v>1403.2496283885314</v>
      </c>
      <c r="BB86" s="5">
        <f t="shared" si="79"/>
        <v>1321.3633629254111</v>
      </c>
      <c r="BC86" s="5">
        <f t="shared" si="80"/>
        <v>1354.023103878053</v>
      </c>
      <c r="BD86" s="5">
        <f t="shared" si="81"/>
        <v>1440.5546329491287</v>
      </c>
      <c r="BE86" s="5">
        <f t="shared" si="82"/>
        <v>2181.6514999657052</v>
      </c>
      <c r="BF86" s="5">
        <f t="shared" si="83"/>
        <v>2159.9203622094469</v>
      </c>
      <c r="BG86" s="5">
        <f t="shared" si="84"/>
        <v>2298.11187832523</v>
      </c>
      <c r="BH86" s="5">
        <f t="shared" si="85"/>
        <v>2268.0757738084667</v>
      </c>
      <c r="BI86" s="5">
        <f t="shared" si="86"/>
        <v>2247.985680935215</v>
      </c>
      <c r="BJ86" s="5">
        <f t="shared" si="87"/>
        <v>2212.560211512799</v>
      </c>
      <c r="BK86" s="5">
        <f t="shared" si="88"/>
        <v>2291.5385148892997</v>
      </c>
      <c r="BL86" s="5">
        <f t="shared" si="89"/>
        <v>2283.8338641631631</v>
      </c>
      <c r="BM86" s="5">
        <f t="shared" si="90"/>
        <v>2300.9160899239214</v>
      </c>
      <c r="BN86" s="5">
        <f t="shared" si="91"/>
        <v>2318.1163116537564</v>
      </c>
      <c r="BO86" s="5">
        <f t="shared" si="92"/>
        <v>2352.599684030461</v>
      </c>
      <c r="BP86" s="5">
        <f t="shared" si="93"/>
        <v>2502.1887879966671</v>
      </c>
      <c r="BQ86" s="5">
        <f t="shared" si="94"/>
        <v>3468.156683332179</v>
      </c>
      <c r="BR86" s="5">
        <f t="shared" si="95"/>
        <v>3439.9894374367636</v>
      </c>
      <c r="BS86" s="5">
        <f t="shared" si="96"/>
        <v>3597.5787086364389</v>
      </c>
      <c r="BT86" s="5">
        <f t="shared" si="97"/>
        <v>3593.5552158811565</v>
      </c>
      <c r="BU86" s="5">
        <f t="shared" si="98"/>
        <v>3623.7743639378496</v>
      </c>
      <c r="BV86" s="5">
        <f t="shared" si="99"/>
        <v>3563.8822577603037</v>
      </c>
      <c r="BW86" s="5">
        <f t="shared" si="100"/>
        <v>3704.5085885539411</v>
      </c>
      <c r="BX86" s="5">
        <f t="shared" si="101"/>
        <v>3724.905439678631</v>
      </c>
      <c r="BY86" s="5">
        <f t="shared" si="102"/>
        <v>3704.165718312453</v>
      </c>
      <c r="BZ86" s="5">
        <f t="shared" si="103"/>
        <v>3639.4796745791677</v>
      </c>
      <c r="CA86" s="5">
        <f t="shared" si="104"/>
        <v>3706.6227879085136</v>
      </c>
      <c r="CB86" s="5">
        <f t="shared" si="105"/>
        <v>3942.7434209457956</v>
      </c>
    </row>
    <row r="87" spans="1:80" x14ac:dyDescent="0.3">
      <c r="A87" t="s">
        <v>238</v>
      </c>
      <c r="B87" t="s">
        <v>273</v>
      </c>
      <c r="C87" t="s">
        <v>314</v>
      </c>
      <c r="D87" t="s">
        <v>431</v>
      </c>
      <c r="E87" t="s">
        <v>432</v>
      </c>
      <c r="F87" s="4">
        <v>2227.5327889769433</v>
      </c>
      <c r="G87" s="4">
        <v>2233.0306988314828</v>
      </c>
      <c r="H87" s="4">
        <v>2249.3318377578262</v>
      </c>
      <c r="I87" s="4">
        <v>2226.7239471500015</v>
      </c>
      <c r="J87" s="4">
        <v>1305.2030539766602</v>
      </c>
      <c r="K87" s="4">
        <v>1319.4538689815868</v>
      </c>
      <c r="L87" s="4">
        <v>1322.3340683552349</v>
      </c>
      <c r="M87" s="4">
        <v>1290.0182435707231</v>
      </c>
      <c r="N87" s="4">
        <v>2532.7380896219743</v>
      </c>
      <c r="O87" s="4">
        <v>2415.6263366121802</v>
      </c>
      <c r="P87" s="4">
        <v>2182.120432748447</v>
      </c>
      <c r="Q87" s="4">
        <v>2004.390918448137</v>
      </c>
      <c r="R87" s="4">
        <v>4356.7529090713206</v>
      </c>
      <c r="S87" s="4">
        <v>4494.5050223013468</v>
      </c>
      <c r="T87" s="4">
        <v>4554.4337562348037</v>
      </c>
      <c r="U87" s="4">
        <v>4556.1954068125124</v>
      </c>
      <c r="V87" s="4">
        <v>5523.437933137965</v>
      </c>
      <c r="W87" s="4">
        <v>5584.8514781139229</v>
      </c>
      <c r="X87" s="4">
        <v>5582.2864132593613</v>
      </c>
      <c r="Y87" s="4">
        <v>5463.8820835946835</v>
      </c>
      <c r="Z87" s="4">
        <v>4557.6069510185434</v>
      </c>
      <c r="AA87" s="4">
        <v>4540.8822785082539</v>
      </c>
      <c r="AB87" s="4">
        <v>4625.5606435875579</v>
      </c>
      <c r="AC87" s="4">
        <v>4421.9662187851391</v>
      </c>
      <c r="AD87" s="5">
        <f t="shared" si="62"/>
        <v>6584.2856980482638</v>
      </c>
      <c r="AE87" s="5">
        <f t="shared" si="63"/>
        <v>6727.5357211328301</v>
      </c>
      <c r="AF87" s="5">
        <f t="shared" si="64"/>
        <v>6803.7655939926299</v>
      </c>
      <c r="AG87" s="5">
        <f t="shared" si="65"/>
        <v>6782.9193539625139</v>
      </c>
      <c r="AH87" s="143">
        <v>6828.6409871146243</v>
      </c>
      <c r="AI87" s="143">
        <v>6904.3053470955092</v>
      </c>
      <c r="AJ87" s="143">
        <v>6904.6204816145964</v>
      </c>
      <c r="AK87" s="143">
        <v>6753.9003271654055</v>
      </c>
      <c r="AL87" s="5">
        <f t="shared" si="66"/>
        <v>7090.3450406405173</v>
      </c>
      <c r="AM87" s="5">
        <f t="shared" si="67"/>
        <v>6956.5086151204341</v>
      </c>
      <c r="AN87" s="5">
        <f t="shared" si="68"/>
        <v>6807.6810763360045</v>
      </c>
      <c r="AO87" s="5">
        <f t="shared" si="69"/>
        <v>6426.3571372332763</v>
      </c>
      <c r="AP87" s="4">
        <v>256039</v>
      </c>
      <c r="AQ87" s="4">
        <v>259567.34</v>
      </c>
      <c r="AR87" s="4">
        <v>262828.66100000002</v>
      </c>
      <c r="AS87" s="5">
        <f t="shared" si="70"/>
        <v>869.99745701902566</v>
      </c>
      <c r="AT87" s="5">
        <f t="shared" si="71"/>
        <v>872.14475092914859</v>
      </c>
      <c r="AU87" s="5">
        <f t="shared" si="72"/>
        <v>878.5114134010156</v>
      </c>
      <c r="AV87" s="5">
        <f t="shared" si="73"/>
        <v>857.85983211524285</v>
      </c>
      <c r="AW87" s="5">
        <f t="shared" si="74"/>
        <v>502.83793561110588</v>
      </c>
      <c r="AX87" s="5">
        <f t="shared" si="75"/>
        <v>508.3281544517838</v>
      </c>
      <c r="AY87" s="5">
        <f t="shared" si="76"/>
        <v>509.43776992715448</v>
      </c>
      <c r="AZ87" s="5">
        <f t="shared" si="77"/>
        <v>490.82099290941602</v>
      </c>
      <c r="BA87" s="5">
        <f t="shared" si="78"/>
        <v>975.75376379091995</v>
      </c>
      <c r="BB87" s="5">
        <f t="shared" si="79"/>
        <v>930.63570193853366</v>
      </c>
      <c r="BC87" s="5">
        <f t="shared" si="80"/>
        <v>840.67603911510867</v>
      </c>
      <c r="BD87" s="5">
        <f t="shared" si="81"/>
        <v>762.62265721778977</v>
      </c>
      <c r="BE87" s="5">
        <f t="shared" si="82"/>
        <v>1701.5973773805242</v>
      </c>
      <c r="BF87" s="5">
        <f t="shared" si="83"/>
        <v>1755.3986003309444</v>
      </c>
      <c r="BG87" s="5">
        <f t="shared" si="84"/>
        <v>1778.8046962512756</v>
      </c>
      <c r="BH87" s="5">
        <f t="shared" si="85"/>
        <v>1755.3038093361486</v>
      </c>
      <c r="BI87" s="5">
        <f t="shared" si="86"/>
        <v>2127.9402613356388</v>
      </c>
      <c r="BJ87" s="5">
        <f t="shared" si="87"/>
        <v>2151.6002275609571</v>
      </c>
      <c r="BK87" s="5">
        <f t="shared" si="88"/>
        <v>2150.6120197014625</v>
      </c>
      <c r="BL87" s="5">
        <f t="shared" si="89"/>
        <v>2078.8760490602217</v>
      </c>
      <c r="BM87" s="5">
        <f t="shared" si="90"/>
        <v>1755.8476158897895</v>
      </c>
      <c r="BN87" s="5">
        <f t="shared" si="91"/>
        <v>1749.4043274120133</v>
      </c>
      <c r="BO87" s="5">
        <f t="shared" si="92"/>
        <v>1782.0272163622578</v>
      </c>
      <c r="BP87" s="5">
        <f t="shared" si="93"/>
        <v>1682.4520590565041</v>
      </c>
      <c r="BQ87" s="5">
        <f t="shared" si="94"/>
        <v>2571.5948343995501</v>
      </c>
      <c r="BR87" s="5">
        <f t="shared" si="95"/>
        <v>2627.543351260093</v>
      </c>
      <c r="BS87" s="5">
        <f t="shared" si="96"/>
        <v>2657.3161096522913</v>
      </c>
      <c r="BT87" s="5">
        <f t="shared" si="97"/>
        <v>2613.1636414513914</v>
      </c>
      <c r="BU87" s="5">
        <f t="shared" si="98"/>
        <v>2630.7781969467437</v>
      </c>
      <c r="BV87" s="5">
        <f t="shared" si="99"/>
        <v>2659.9283820127403</v>
      </c>
      <c r="BW87" s="5">
        <f t="shared" si="100"/>
        <v>2660.049789628617</v>
      </c>
      <c r="BX87" s="5">
        <f t="shared" si="101"/>
        <v>2569.6970419696372</v>
      </c>
      <c r="BY87" s="5">
        <f t="shared" si="102"/>
        <v>2731.6013796807092</v>
      </c>
      <c r="BZ87" s="5">
        <f t="shared" si="103"/>
        <v>2680.0400293505472</v>
      </c>
      <c r="CA87" s="5">
        <f t="shared" si="104"/>
        <v>2622.7032554773664</v>
      </c>
      <c r="CB87" s="5">
        <f t="shared" si="105"/>
        <v>2445.0747162742937</v>
      </c>
    </row>
    <row r="88" spans="1:80" x14ac:dyDescent="0.3">
      <c r="A88" t="s">
        <v>229</v>
      </c>
      <c r="B88" t="s">
        <v>260</v>
      </c>
      <c r="C88" t="s">
        <v>271</v>
      </c>
      <c r="D88" t="s">
        <v>433</v>
      </c>
      <c r="E88" t="s">
        <v>434</v>
      </c>
      <c r="F88" s="4">
        <v>1399.8796603951178</v>
      </c>
      <c r="G88" s="4">
        <v>1466.8872396746813</v>
      </c>
      <c r="H88" s="4">
        <v>1489.9614809269465</v>
      </c>
      <c r="I88" s="4">
        <v>1369.2600888318559</v>
      </c>
      <c r="J88" s="4">
        <v>1459.749968791026</v>
      </c>
      <c r="K88" s="4">
        <v>1442.7811935419197</v>
      </c>
      <c r="L88" s="4">
        <v>1679.0046789186244</v>
      </c>
      <c r="M88" s="4">
        <v>1591.8938883440519</v>
      </c>
      <c r="N88" s="4">
        <v>1315.416026255398</v>
      </c>
      <c r="O88" s="4">
        <v>1383.8254067482858</v>
      </c>
      <c r="P88" s="4">
        <v>1571.5885810587936</v>
      </c>
      <c r="Q88" s="4">
        <v>1729.4136829601289</v>
      </c>
      <c r="R88" s="4">
        <v>3340.1172772216796</v>
      </c>
      <c r="S88" s="4">
        <v>3347.633971369306</v>
      </c>
      <c r="T88" s="4">
        <v>3492.2096502493328</v>
      </c>
      <c r="U88" s="4">
        <v>3580.9485341984746</v>
      </c>
      <c r="V88" s="4">
        <v>3278.0739900953158</v>
      </c>
      <c r="W88" s="4">
        <v>3314.3391572655</v>
      </c>
      <c r="X88" s="4">
        <v>3464.4506752844081</v>
      </c>
      <c r="Y88" s="4">
        <v>3468.3725635806586</v>
      </c>
      <c r="Z88" s="4">
        <v>3427.5603982400735</v>
      </c>
      <c r="AA88" s="4">
        <v>3335.1755745968335</v>
      </c>
      <c r="AB88" s="4">
        <v>3412.5312504592803</v>
      </c>
      <c r="AC88" s="4">
        <v>3611.1843074154344</v>
      </c>
      <c r="AD88" s="5">
        <f t="shared" si="62"/>
        <v>4739.9969376167974</v>
      </c>
      <c r="AE88" s="5">
        <f t="shared" si="63"/>
        <v>4814.521211043987</v>
      </c>
      <c r="AF88" s="5">
        <f t="shared" si="64"/>
        <v>4982.1711311762792</v>
      </c>
      <c r="AG88" s="5">
        <f t="shared" si="65"/>
        <v>4950.2086230303303</v>
      </c>
      <c r="AH88" s="143">
        <v>4737.8239588863416</v>
      </c>
      <c r="AI88" s="143">
        <v>4757.1203508074195</v>
      </c>
      <c r="AJ88" s="143">
        <v>5143.4553542030317</v>
      </c>
      <c r="AK88" s="143">
        <v>5060.2664519247101</v>
      </c>
      <c r="AL88" s="5">
        <f t="shared" si="66"/>
        <v>4742.9764244954713</v>
      </c>
      <c r="AM88" s="5">
        <f t="shared" si="67"/>
        <v>4719.0009813451197</v>
      </c>
      <c r="AN88" s="5">
        <f t="shared" si="68"/>
        <v>4984.1198315180736</v>
      </c>
      <c r="AO88" s="5">
        <f t="shared" si="69"/>
        <v>5340.5979903755633</v>
      </c>
      <c r="AP88" s="4">
        <v>191041</v>
      </c>
      <c r="AQ88" s="4">
        <v>191339.755</v>
      </c>
      <c r="AR88" s="4">
        <v>192256.872</v>
      </c>
      <c r="AS88" s="5">
        <f t="shared" si="70"/>
        <v>732.76399327637409</v>
      </c>
      <c r="AT88" s="5">
        <f t="shared" si="71"/>
        <v>767.83896633428492</v>
      </c>
      <c r="AU88" s="5">
        <f t="shared" si="72"/>
        <v>779.91712822218608</v>
      </c>
      <c r="AV88" s="5">
        <f t="shared" si="73"/>
        <v>715.61714335416389</v>
      </c>
      <c r="AW88" s="5">
        <f t="shared" si="74"/>
        <v>762.90991842809979</v>
      </c>
      <c r="AX88" s="5">
        <f t="shared" si="75"/>
        <v>754.04151821032679</v>
      </c>
      <c r="AY88" s="5">
        <f t="shared" si="76"/>
        <v>877.49912657650498</v>
      </c>
      <c r="AZ88" s="5">
        <f t="shared" si="77"/>
        <v>828.00363481626391</v>
      </c>
      <c r="BA88" s="5">
        <f t="shared" si="78"/>
        <v>687.47659170745669</v>
      </c>
      <c r="BB88" s="5">
        <f t="shared" si="79"/>
        <v>723.22942336175026</v>
      </c>
      <c r="BC88" s="5">
        <f t="shared" si="80"/>
        <v>821.36019305491095</v>
      </c>
      <c r="BD88" s="5">
        <f t="shared" si="81"/>
        <v>899.53283072249747</v>
      </c>
      <c r="BE88" s="5">
        <f t="shared" si="82"/>
        <v>1748.3771950637192</v>
      </c>
      <c r="BF88" s="5">
        <f t="shared" si="83"/>
        <v>1752.3117924263934</v>
      </c>
      <c r="BG88" s="5">
        <f t="shared" si="84"/>
        <v>1827.9896201597212</v>
      </c>
      <c r="BH88" s="5">
        <f t="shared" si="85"/>
        <v>1871.5130758887376</v>
      </c>
      <c r="BI88" s="5">
        <f t="shared" si="86"/>
        <v>1713.2215885273374</v>
      </c>
      <c r="BJ88" s="5">
        <f t="shared" si="87"/>
        <v>1732.1748725274053</v>
      </c>
      <c r="BK88" s="5">
        <f t="shared" si="88"/>
        <v>1810.6277366584943</v>
      </c>
      <c r="BL88" s="5">
        <f t="shared" si="89"/>
        <v>1804.0304762581693</v>
      </c>
      <c r="BM88" s="5">
        <f t="shared" si="90"/>
        <v>1791.3477511456381</v>
      </c>
      <c r="BN88" s="5">
        <f t="shared" si="91"/>
        <v>1743.0646206256683</v>
      </c>
      <c r="BO88" s="5">
        <f t="shared" si="92"/>
        <v>1783.4930594843088</v>
      </c>
      <c r="BP88" s="5">
        <f t="shared" si="93"/>
        <v>1878.3122131600242</v>
      </c>
      <c r="BQ88" s="5">
        <f t="shared" si="94"/>
        <v>2481.1411883400929</v>
      </c>
      <c r="BR88" s="5">
        <f t="shared" si="95"/>
        <v>2520.1507587606779</v>
      </c>
      <c r="BS88" s="5">
        <f t="shared" si="96"/>
        <v>2607.9067483819072</v>
      </c>
      <c r="BT88" s="5">
        <f t="shared" si="97"/>
        <v>2587.1302192429011</v>
      </c>
      <c r="BU88" s="5">
        <f t="shared" si="98"/>
        <v>2476.1315069554371</v>
      </c>
      <c r="BV88" s="5">
        <f t="shared" si="99"/>
        <v>2486.2163907377321</v>
      </c>
      <c r="BW88" s="5">
        <f t="shared" si="100"/>
        <v>2688.1268632349988</v>
      </c>
      <c r="BX88" s="5">
        <f t="shared" si="101"/>
        <v>2632.0341110744325</v>
      </c>
      <c r="BY88" s="5">
        <f t="shared" si="102"/>
        <v>2478.8243428530945</v>
      </c>
      <c r="BZ88" s="5">
        <f t="shared" si="103"/>
        <v>2466.2940439874192</v>
      </c>
      <c r="CA88" s="5">
        <f t="shared" si="104"/>
        <v>2604.8532525392193</v>
      </c>
      <c r="CB88" s="5">
        <f t="shared" si="105"/>
        <v>2777.8450438825216</v>
      </c>
    </row>
    <row r="89" spans="1:80" x14ac:dyDescent="0.3">
      <c r="A89" t="s">
        <v>229</v>
      </c>
      <c r="B89" t="s">
        <v>267</v>
      </c>
      <c r="C89" t="s">
        <v>278</v>
      </c>
      <c r="D89" t="s">
        <v>435</v>
      </c>
      <c r="E89" t="s">
        <v>436</v>
      </c>
      <c r="F89" s="4">
        <v>8672.6282663569673</v>
      </c>
      <c r="G89" s="4">
        <v>8846.4929526461092</v>
      </c>
      <c r="H89" s="4">
        <v>9119.5658705431106</v>
      </c>
      <c r="I89" s="4">
        <v>7931.484550118741</v>
      </c>
      <c r="J89" s="4">
        <v>9349.2071905716293</v>
      </c>
      <c r="K89" s="4">
        <v>9807.2036670560101</v>
      </c>
      <c r="L89" s="4">
        <v>10143.317076047879</v>
      </c>
      <c r="M89" s="4">
        <v>8781.3345414891428</v>
      </c>
      <c r="N89" s="4">
        <v>9250.1278894175011</v>
      </c>
      <c r="O89" s="4">
        <v>9587.9176490425543</v>
      </c>
      <c r="P89" s="4">
        <v>10448.515353186949</v>
      </c>
      <c r="Q89" s="4">
        <v>9566.7490955404355</v>
      </c>
      <c r="R89" s="4">
        <v>19033.679848272448</v>
      </c>
      <c r="S89" s="4">
        <v>18720.036339742088</v>
      </c>
      <c r="T89" s="4">
        <v>19374.52002350839</v>
      </c>
      <c r="U89" s="4">
        <v>19633.341170540698</v>
      </c>
      <c r="V89" s="4">
        <v>18040.660014338959</v>
      </c>
      <c r="W89" s="4">
        <v>18742.734616437323</v>
      </c>
      <c r="X89" s="4">
        <v>19018.474990469153</v>
      </c>
      <c r="Y89" s="4">
        <v>18794.222579619989</v>
      </c>
      <c r="Z89" s="4">
        <v>19483.800623225517</v>
      </c>
      <c r="AA89" s="4">
        <v>19319.132485487</v>
      </c>
      <c r="AB89" s="4">
        <v>20443.090615939578</v>
      </c>
      <c r="AC89" s="4">
        <v>20375.79591319869</v>
      </c>
      <c r="AD89" s="5">
        <f t="shared" si="62"/>
        <v>27706.308114629413</v>
      </c>
      <c r="AE89" s="5">
        <f t="shared" si="63"/>
        <v>27566.529292388197</v>
      </c>
      <c r="AF89" s="5">
        <f t="shared" si="64"/>
        <v>28494.085894051503</v>
      </c>
      <c r="AG89" s="5">
        <f t="shared" si="65"/>
        <v>27564.825720659439</v>
      </c>
      <c r="AH89" s="143">
        <v>27389.867204910581</v>
      </c>
      <c r="AI89" s="143">
        <v>28549.938283493342</v>
      </c>
      <c r="AJ89" s="143">
        <v>29161.792066517035</v>
      </c>
      <c r="AK89" s="143">
        <v>27575.557121109137</v>
      </c>
      <c r="AL89" s="5">
        <f t="shared" si="66"/>
        <v>28733.928512643019</v>
      </c>
      <c r="AM89" s="5">
        <f t="shared" si="67"/>
        <v>28907.050134529556</v>
      </c>
      <c r="AN89" s="5">
        <f t="shared" si="68"/>
        <v>30891.605969126525</v>
      </c>
      <c r="AO89" s="5">
        <f t="shared" si="69"/>
        <v>29942.545008739125</v>
      </c>
      <c r="AP89" s="4">
        <v>1180934</v>
      </c>
      <c r="AQ89" s="4">
        <v>1194974.379</v>
      </c>
      <c r="AR89" s="4">
        <v>1204851.064</v>
      </c>
      <c r="AS89" s="5">
        <f t="shared" si="70"/>
        <v>734.38721100052737</v>
      </c>
      <c r="AT89" s="5">
        <f t="shared" si="71"/>
        <v>749.10985310323088</v>
      </c>
      <c r="AU89" s="5">
        <f t="shared" si="72"/>
        <v>772.23332299206481</v>
      </c>
      <c r="AV89" s="5">
        <f t="shared" si="73"/>
        <v>663.73678712309368</v>
      </c>
      <c r="AW89" s="5">
        <f t="shared" si="74"/>
        <v>782.37720865575386</v>
      </c>
      <c r="AX89" s="5">
        <f t="shared" si="75"/>
        <v>820.70409536839202</v>
      </c>
      <c r="AY89" s="5">
        <f t="shared" si="76"/>
        <v>848.831343525222</v>
      </c>
      <c r="AZ89" s="5">
        <f t="shared" si="77"/>
        <v>728.83153809366956</v>
      </c>
      <c r="BA89" s="5">
        <f t="shared" si="78"/>
        <v>774.08587597989845</v>
      </c>
      <c r="BB89" s="5">
        <f t="shared" si="79"/>
        <v>802.35340753214211</v>
      </c>
      <c r="BC89" s="5">
        <f t="shared" si="80"/>
        <v>874.3714958918755</v>
      </c>
      <c r="BD89" s="5">
        <f t="shared" si="81"/>
        <v>794.01922622532834</v>
      </c>
      <c r="BE89" s="5">
        <f t="shared" si="82"/>
        <v>1611.7479764552845</v>
      </c>
      <c r="BF89" s="5">
        <f t="shared" si="83"/>
        <v>1585.1890401785442</v>
      </c>
      <c r="BG89" s="5">
        <f t="shared" si="84"/>
        <v>1640.6098921284672</v>
      </c>
      <c r="BH89" s="5">
        <f t="shared" si="85"/>
        <v>1642.9926461662403</v>
      </c>
      <c r="BI89" s="5">
        <f t="shared" si="86"/>
        <v>1509.7110307449495</v>
      </c>
      <c r="BJ89" s="5">
        <f t="shared" si="87"/>
        <v>1568.463303131399</v>
      </c>
      <c r="BK89" s="5">
        <f t="shared" si="88"/>
        <v>1591.5383061505081</v>
      </c>
      <c r="BL89" s="5">
        <f t="shared" si="89"/>
        <v>1559.8793196251838</v>
      </c>
      <c r="BM89" s="5">
        <f t="shared" si="90"/>
        <v>1630.4785245295636</v>
      </c>
      <c r="BN89" s="5">
        <f t="shared" si="91"/>
        <v>1616.6984686026478</v>
      </c>
      <c r="BO89" s="5">
        <f t="shared" si="92"/>
        <v>1710.7555588804453</v>
      </c>
      <c r="BP89" s="5">
        <f t="shared" si="93"/>
        <v>1691.1464430759461</v>
      </c>
      <c r="BQ89" s="5">
        <f t="shared" si="94"/>
        <v>2346.1351874558113</v>
      </c>
      <c r="BR89" s="5">
        <f t="shared" si="95"/>
        <v>2334.2988932817748</v>
      </c>
      <c r="BS89" s="5">
        <f t="shared" si="96"/>
        <v>2412.843215120532</v>
      </c>
      <c r="BT89" s="5">
        <f t="shared" si="97"/>
        <v>2306.7294332893339</v>
      </c>
      <c r="BU89" s="5">
        <f t="shared" si="98"/>
        <v>2292.0882394007031</v>
      </c>
      <c r="BV89" s="5">
        <f t="shared" si="99"/>
        <v>2389.1673984997919</v>
      </c>
      <c r="BW89" s="5">
        <f t="shared" si="100"/>
        <v>2440.3696496757307</v>
      </c>
      <c r="BX89" s="5">
        <f t="shared" si="101"/>
        <v>2288.7108577188542</v>
      </c>
      <c r="BY89" s="5">
        <f t="shared" si="102"/>
        <v>2404.5644005094623</v>
      </c>
      <c r="BZ89" s="5">
        <f t="shared" si="103"/>
        <v>2419.0518761347903</v>
      </c>
      <c r="CA89" s="5">
        <f t="shared" si="104"/>
        <v>2585.1270547723207</v>
      </c>
      <c r="CB89" s="5">
        <f t="shared" si="105"/>
        <v>2485.1656693012742</v>
      </c>
    </row>
    <row r="90" spans="1:80" x14ac:dyDescent="0.3">
      <c r="A90" t="s">
        <v>238</v>
      </c>
      <c r="B90" t="s">
        <v>273</v>
      </c>
      <c r="C90" t="s">
        <v>314</v>
      </c>
      <c r="D90" t="s">
        <v>438</v>
      </c>
      <c r="E90" t="s">
        <v>439</v>
      </c>
      <c r="F90" s="4">
        <v>1794.4592994467901</v>
      </c>
      <c r="G90" s="4">
        <v>1876.2438057040717</v>
      </c>
      <c r="H90" s="4">
        <v>1899.3123021475012</v>
      </c>
      <c r="I90" s="4">
        <v>1883.1179790262781</v>
      </c>
      <c r="J90" s="4">
        <v>2427.6552554886657</v>
      </c>
      <c r="K90" s="4">
        <v>2365.0528077298432</v>
      </c>
      <c r="L90" s="4">
        <v>2429.1753025011385</v>
      </c>
      <c r="M90" s="4">
        <v>2390.2171740157746</v>
      </c>
      <c r="N90" s="4">
        <v>1979.1424356950436</v>
      </c>
      <c r="O90" s="4">
        <v>2143.9824474430206</v>
      </c>
      <c r="P90" s="4">
        <v>2037.5275503605112</v>
      </c>
      <c r="Q90" s="4">
        <v>1812.6482714420595</v>
      </c>
      <c r="R90" s="4">
        <v>5119.5065074691774</v>
      </c>
      <c r="S90" s="4">
        <v>5186.7007411039422</v>
      </c>
      <c r="T90" s="4">
        <v>5280.8922208886625</v>
      </c>
      <c r="U90" s="4">
        <v>5327.9961048193018</v>
      </c>
      <c r="V90" s="4">
        <v>5079.1001158608078</v>
      </c>
      <c r="W90" s="4">
        <v>5030.7917058354969</v>
      </c>
      <c r="X90" s="4">
        <v>5170.4240366372642</v>
      </c>
      <c r="Y90" s="4">
        <v>5152.8626963537135</v>
      </c>
      <c r="Z90" s="4">
        <v>5096.8389619179743</v>
      </c>
      <c r="AA90" s="4">
        <v>5137.6900652020595</v>
      </c>
      <c r="AB90" s="4">
        <v>5411.8699362005345</v>
      </c>
      <c r="AC90" s="4">
        <v>5303.0486304836004</v>
      </c>
      <c r="AD90" s="5">
        <f t="shared" si="62"/>
        <v>6913.9658069159677</v>
      </c>
      <c r="AE90" s="5">
        <f t="shared" si="63"/>
        <v>7062.9445468080139</v>
      </c>
      <c r="AF90" s="5">
        <f t="shared" si="64"/>
        <v>7180.2045230361637</v>
      </c>
      <c r="AG90" s="5">
        <f t="shared" si="65"/>
        <v>7211.1140838455794</v>
      </c>
      <c r="AH90" s="143">
        <v>7506.7553713494726</v>
      </c>
      <c r="AI90" s="143">
        <v>7395.8445135653401</v>
      </c>
      <c r="AJ90" s="143">
        <v>7599.5993391384018</v>
      </c>
      <c r="AK90" s="143">
        <v>7543.0798703694891</v>
      </c>
      <c r="AL90" s="5">
        <f t="shared" si="66"/>
        <v>7075.9813976130181</v>
      </c>
      <c r="AM90" s="5">
        <f t="shared" si="67"/>
        <v>7281.6725126450801</v>
      </c>
      <c r="AN90" s="5">
        <f t="shared" si="68"/>
        <v>7449.3974865610453</v>
      </c>
      <c r="AO90" s="5">
        <f t="shared" si="69"/>
        <v>7115.6969019256594</v>
      </c>
      <c r="AP90" s="4">
        <v>302343</v>
      </c>
      <c r="AQ90" s="4">
        <v>308635.31300000002</v>
      </c>
      <c r="AR90" s="4">
        <v>312581.68800000002</v>
      </c>
      <c r="AS90" s="5">
        <f t="shared" si="70"/>
        <v>593.5177263726265</v>
      </c>
      <c r="AT90" s="5">
        <f t="shared" si="71"/>
        <v>620.56796608622381</v>
      </c>
      <c r="AU90" s="5">
        <f t="shared" si="72"/>
        <v>628.19787530966528</v>
      </c>
      <c r="AV90" s="5">
        <f t="shared" si="73"/>
        <v>610.14339568663615</v>
      </c>
      <c r="AW90" s="5">
        <f t="shared" si="74"/>
        <v>786.57728174114197</v>
      </c>
      <c r="AX90" s="5">
        <f t="shared" si="75"/>
        <v>766.29365082726065</v>
      </c>
      <c r="AY90" s="5">
        <f t="shared" si="76"/>
        <v>787.06978760435561</v>
      </c>
      <c r="AZ90" s="5">
        <f t="shared" si="77"/>
        <v>764.66960982556805</v>
      </c>
      <c r="BA90" s="5">
        <f t="shared" si="78"/>
        <v>641.25599124007022</v>
      </c>
      <c r="BB90" s="5">
        <f t="shared" si="79"/>
        <v>694.66530793351592</v>
      </c>
      <c r="BC90" s="5">
        <f t="shared" si="80"/>
        <v>660.17317673577782</v>
      </c>
      <c r="BD90" s="5">
        <f t="shared" si="81"/>
        <v>579.89586115551958</v>
      </c>
      <c r="BE90" s="5">
        <f t="shared" si="82"/>
        <v>1693.2776705494018</v>
      </c>
      <c r="BF90" s="5">
        <f t="shared" si="83"/>
        <v>1715.5021750475262</v>
      </c>
      <c r="BG90" s="5">
        <f t="shared" si="84"/>
        <v>1746.6560234199774</v>
      </c>
      <c r="BH90" s="5">
        <f t="shared" si="85"/>
        <v>1726.3080018388243</v>
      </c>
      <c r="BI90" s="5">
        <f t="shared" si="86"/>
        <v>1645.6639606436763</v>
      </c>
      <c r="BJ90" s="5">
        <f t="shared" si="87"/>
        <v>1630.0116979276108</v>
      </c>
      <c r="BK90" s="5">
        <f t="shared" si="88"/>
        <v>1675.2535496925666</v>
      </c>
      <c r="BL90" s="5">
        <f t="shared" si="89"/>
        <v>1648.4851461784008</v>
      </c>
      <c r="BM90" s="5">
        <f t="shared" si="90"/>
        <v>1651.4114708312634</v>
      </c>
      <c r="BN90" s="5">
        <f t="shared" si="91"/>
        <v>1664.6475140069467</v>
      </c>
      <c r="BO90" s="5">
        <f t="shared" si="92"/>
        <v>1753.483709817915</v>
      </c>
      <c r="BP90" s="5">
        <f t="shared" si="93"/>
        <v>1696.532085553137</v>
      </c>
      <c r="BQ90" s="5">
        <f t="shared" si="94"/>
        <v>2286.795396922028</v>
      </c>
      <c r="BR90" s="5">
        <f t="shared" si="95"/>
        <v>2336.07014113375</v>
      </c>
      <c r="BS90" s="5">
        <f t="shared" si="96"/>
        <v>2374.8538987296429</v>
      </c>
      <c r="BT90" s="5">
        <f t="shared" si="97"/>
        <v>2336.4513975254604</v>
      </c>
      <c r="BU90" s="5">
        <f t="shared" si="98"/>
        <v>2432.2412423848182</v>
      </c>
      <c r="BV90" s="5">
        <f t="shared" si="99"/>
        <v>2396.3053487548714</v>
      </c>
      <c r="BW90" s="5">
        <f t="shared" si="100"/>
        <v>2462.3233372969221</v>
      </c>
      <c r="BX90" s="5">
        <f t="shared" si="101"/>
        <v>2413.1547560039689</v>
      </c>
      <c r="BY90" s="5">
        <f t="shared" si="102"/>
        <v>2292.6674620713338</v>
      </c>
      <c r="BZ90" s="5">
        <f t="shared" si="103"/>
        <v>2359.312821940463</v>
      </c>
      <c r="CA90" s="5">
        <f t="shared" si="104"/>
        <v>2413.6568865536929</v>
      </c>
      <c r="CB90" s="5">
        <f t="shared" si="105"/>
        <v>2276.4279467086567</v>
      </c>
    </row>
    <row r="91" spans="1:80" x14ac:dyDescent="0.3">
      <c r="A91" t="s">
        <v>238</v>
      </c>
      <c r="B91" t="s">
        <v>273</v>
      </c>
      <c r="C91" t="s">
        <v>314</v>
      </c>
      <c r="D91" t="s">
        <v>442</v>
      </c>
      <c r="E91" t="s">
        <v>443</v>
      </c>
      <c r="F91" s="4">
        <v>2980.5890733518027</v>
      </c>
      <c r="G91" s="4">
        <v>3202.1743034240353</v>
      </c>
      <c r="H91" s="4">
        <v>2916.4721537287637</v>
      </c>
      <c r="I91" s="4">
        <v>2976.4068393324469</v>
      </c>
      <c r="J91" s="4">
        <v>3060.4709558401855</v>
      </c>
      <c r="K91" s="4">
        <v>3017.5084059556975</v>
      </c>
      <c r="L91" s="4">
        <v>3226.4402077469031</v>
      </c>
      <c r="M91" s="4">
        <v>3003.9070889298719</v>
      </c>
      <c r="N91" s="4">
        <v>2891.2924790472821</v>
      </c>
      <c r="O91" s="4">
        <v>3206.8934135691061</v>
      </c>
      <c r="P91" s="4">
        <v>3068.1030117248283</v>
      </c>
      <c r="Q91" s="4">
        <v>3319.6622161559644</v>
      </c>
      <c r="R91" s="4">
        <v>4677.1616686263333</v>
      </c>
      <c r="S91" s="4">
        <v>4735.5044585405358</v>
      </c>
      <c r="T91" s="4">
        <v>4858.8276784241862</v>
      </c>
      <c r="U91" s="4">
        <v>4795.1190405211437</v>
      </c>
      <c r="V91" s="4">
        <v>4872.9994448507787</v>
      </c>
      <c r="W91" s="4">
        <v>4713.4421168117806</v>
      </c>
      <c r="X91" s="4">
        <v>5032.0012809189275</v>
      </c>
      <c r="Y91" s="4">
        <v>4961.5654635609972</v>
      </c>
      <c r="Z91" s="4">
        <v>4406.4393202198307</v>
      </c>
      <c r="AA91" s="4">
        <v>4393.0908826584055</v>
      </c>
      <c r="AB91" s="4">
        <v>4670.836823348809</v>
      </c>
      <c r="AC91" s="4">
        <v>4670.342108796809</v>
      </c>
      <c r="AD91" s="5">
        <f t="shared" si="62"/>
        <v>7657.7507419781359</v>
      </c>
      <c r="AE91" s="5">
        <f t="shared" si="63"/>
        <v>7937.6787619645711</v>
      </c>
      <c r="AF91" s="5">
        <f t="shared" si="64"/>
        <v>7775.2998321529503</v>
      </c>
      <c r="AG91" s="5">
        <f t="shared" si="65"/>
        <v>7771.5258798535906</v>
      </c>
      <c r="AH91" s="143">
        <v>7933.4704006909651</v>
      </c>
      <c r="AI91" s="143">
        <v>7730.9505227674781</v>
      </c>
      <c r="AJ91" s="143">
        <v>8258.4414886658305</v>
      </c>
      <c r="AK91" s="143">
        <v>7965.4725524908681</v>
      </c>
      <c r="AL91" s="5">
        <f t="shared" si="66"/>
        <v>7297.7317992671124</v>
      </c>
      <c r="AM91" s="5">
        <f t="shared" si="67"/>
        <v>7599.9842962275115</v>
      </c>
      <c r="AN91" s="5">
        <f t="shared" si="68"/>
        <v>7738.9398350736374</v>
      </c>
      <c r="AO91" s="5">
        <f t="shared" si="69"/>
        <v>7990.0043249527735</v>
      </c>
      <c r="AP91" s="4">
        <v>269100</v>
      </c>
      <c r="AQ91" s="4">
        <v>272564.57199999999</v>
      </c>
      <c r="AR91" s="4">
        <v>274552.212</v>
      </c>
      <c r="AS91" s="5">
        <f t="shared" si="70"/>
        <v>1107.6139254373104</v>
      </c>
      <c r="AT91" s="5">
        <f t="shared" si="71"/>
        <v>1189.9570061033205</v>
      </c>
      <c r="AU91" s="5">
        <f t="shared" si="72"/>
        <v>1083.7874967405291</v>
      </c>
      <c r="AV91" s="5">
        <f t="shared" si="73"/>
        <v>1092.0006285088464</v>
      </c>
      <c r="AW91" s="5">
        <f t="shared" si="74"/>
        <v>1122.842537231943</v>
      </c>
      <c r="AX91" s="5">
        <f t="shared" si="75"/>
        <v>1107.0801989466547</v>
      </c>
      <c r="AY91" s="5">
        <f t="shared" si="76"/>
        <v>1183.734255729649</v>
      </c>
      <c r="AZ91" s="5">
        <f t="shared" si="77"/>
        <v>1094.1114140176267</v>
      </c>
      <c r="BA91" s="5">
        <f t="shared" si="78"/>
        <v>1060.7734005310426</v>
      </c>
      <c r="BB91" s="5">
        <f t="shared" si="79"/>
        <v>1176.5628196055893</v>
      </c>
      <c r="BC91" s="5">
        <f t="shared" si="80"/>
        <v>1125.6426281713634</v>
      </c>
      <c r="BD91" s="5">
        <f t="shared" si="81"/>
        <v>1209.1187289927805</v>
      </c>
      <c r="BE91" s="5">
        <f t="shared" si="82"/>
        <v>1738.0756851082622</v>
      </c>
      <c r="BF91" s="5">
        <f t="shared" si="83"/>
        <v>1759.7563948496975</v>
      </c>
      <c r="BG91" s="5">
        <f t="shared" si="84"/>
        <v>1805.5844215623135</v>
      </c>
      <c r="BH91" s="5">
        <f t="shared" si="85"/>
        <v>1759.2598353248727</v>
      </c>
      <c r="BI91" s="5">
        <f t="shared" si="86"/>
        <v>1787.8330294704547</v>
      </c>
      <c r="BJ91" s="5">
        <f t="shared" si="87"/>
        <v>1729.2937531190887</v>
      </c>
      <c r="BK91" s="5">
        <f t="shared" si="88"/>
        <v>1846.1685038505032</v>
      </c>
      <c r="BL91" s="5">
        <f t="shared" si="89"/>
        <v>1807.1482387331839</v>
      </c>
      <c r="BM91" s="5">
        <f t="shared" si="90"/>
        <v>1616.658866516163</v>
      </c>
      <c r="BN91" s="5">
        <f t="shared" si="91"/>
        <v>1611.7615178022497</v>
      </c>
      <c r="BO91" s="5">
        <f t="shared" si="92"/>
        <v>1713.6624870486869</v>
      </c>
      <c r="BP91" s="5">
        <f t="shared" si="93"/>
        <v>1701.076117644541</v>
      </c>
      <c r="BQ91" s="5">
        <f t="shared" si="94"/>
        <v>2845.6896105455726</v>
      </c>
      <c r="BR91" s="5">
        <f t="shared" si="95"/>
        <v>2949.7134009530182</v>
      </c>
      <c r="BS91" s="5">
        <f t="shared" si="96"/>
        <v>2889.3719183028429</v>
      </c>
      <c r="BT91" s="5">
        <f t="shared" si="97"/>
        <v>2851.2604638337189</v>
      </c>
      <c r="BU91" s="5">
        <f t="shared" si="98"/>
        <v>2910.6755667023981</v>
      </c>
      <c r="BV91" s="5">
        <f t="shared" si="99"/>
        <v>2836.3739520657432</v>
      </c>
      <c r="BW91" s="5">
        <f t="shared" si="100"/>
        <v>3029.9027595801522</v>
      </c>
      <c r="BX91" s="5">
        <f t="shared" si="101"/>
        <v>2901.2596527508103</v>
      </c>
      <c r="BY91" s="5">
        <f t="shared" si="102"/>
        <v>2677.4322670472056</v>
      </c>
      <c r="BZ91" s="5">
        <f t="shared" si="103"/>
        <v>2788.3243374078388</v>
      </c>
      <c r="CA91" s="5">
        <f t="shared" si="104"/>
        <v>2839.3051152200505</v>
      </c>
      <c r="CB91" s="5">
        <f t="shared" si="105"/>
        <v>2910.1948466373215</v>
      </c>
    </row>
    <row r="92" spans="1:80" x14ac:dyDescent="0.3">
      <c r="A92" t="s">
        <v>256</v>
      </c>
      <c r="B92" t="s">
        <v>280</v>
      </c>
      <c r="C92" t="s">
        <v>304</v>
      </c>
      <c r="D92" t="s">
        <v>446</v>
      </c>
      <c r="E92" t="s">
        <v>447</v>
      </c>
      <c r="F92" s="4">
        <v>567.99999999999989</v>
      </c>
      <c r="G92" s="4">
        <v>660.99999999999989</v>
      </c>
      <c r="H92" s="4">
        <v>673.99999999999989</v>
      </c>
      <c r="I92" s="4">
        <v>502.99999999999989</v>
      </c>
      <c r="J92" s="4">
        <v>568.99999999999989</v>
      </c>
      <c r="K92" s="4">
        <v>605.99999999999989</v>
      </c>
      <c r="L92" s="4">
        <v>590.99999999999989</v>
      </c>
      <c r="M92" s="4">
        <v>578.99999999999989</v>
      </c>
      <c r="N92" s="4">
        <v>625.99999999999989</v>
      </c>
      <c r="O92" s="4">
        <v>710.99999999999989</v>
      </c>
      <c r="P92" s="4">
        <v>796.99999999999977</v>
      </c>
      <c r="Q92" s="4">
        <v>766.99999999999989</v>
      </c>
      <c r="R92" s="4">
        <v>2576.9999999999995</v>
      </c>
      <c r="S92" s="4">
        <v>2580.9999999999995</v>
      </c>
      <c r="T92" s="4">
        <v>2861.9999999999995</v>
      </c>
      <c r="U92" s="4">
        <v>2792.9999999999995</v>
      </c>
      <c r="V92" s="4">
        <v>2575.9999999999995</v>
      </c>
      <c r="W92" s="4">
        <v>2560.9999999999995</v>
      </c>
      <c r="X92" s="4">
        <v>2634.9999999999995</v>
      </c>
      <c r="Y92" s="4">
        <v>2508.9999999999995</v>
      </c>
      <c r="Z92" s="4">
        <v>2687.9999999999995</v>
      </c>
      <c r="AA92" s="4">
        <v>2707.9999999999995</v>
      </c>
      <c r="AB92" s="4">
        <v>2832.9999999999995</v>
      </c>
      <c r="AC92" s="4">
        <v>2885.9999999999995</v>
      </c>
      <c r="AD92" s="5">
        <f t="shared" si="62"/>
        <v>3144.9999999999995</v>
      </c>
      <c r="AE92" s="5">
        <f t="shared" si="63"/>
        <v>3241.9999999999995</v>
      </c>
      <c r="AF92" s="5">
        <f t="shared" si="64"/>
        <v>3535.9999999999995</v>
      </c>
      <c r="AG92" s="5">
        <f t="shared" si="65"/>
        <v>3295.9999999999995</v>
      </c>
      <c r="AH92" s="143">
        <v>3144.9999999999991</v>
      </c>
      <c r="AI92" s="143">
        <v>3166.9999999999991</v>
      </c>
      <c r="AJ92" s="143">
        <v>3225.9999999999991</v>
      </c>
      <c r="AK92" s="143">
        <v>3087.9999999999991</v>
      </c>
      <c r="AL92" s="5">
        <f t="shared" si="66"/>
        <v>3313.9999999999995</v>
      </c>
      <c r="AM92" s="5">
        <f t="shared" si="67"/>
        <v>3418.9999999999995</v>
      </c>
      <c r="AN92" s="5">
        <f t="shared" si="68"/>
        <v>3629.9999999999991</v>
      </c>
      <c r="AO92" s="5">
        <f t="shared" si="69"/>
        <v>3652.9999999999995</v>
      </c>
      <c r="AP92" s="4">
        <v>140984</v>
      </c>
      <c r="AQ92" s="4">
        <v>141101.32399999999</v>
      </c>
      <c r="AR92" s="4">
        <v>141637.27799999999</v>
      </c>
      <c r="AS92" s="5">
        <f t="shared" si="70"/>
        <v>402.88259660670707</v>
      </c>
      <c r="AT92" s="5">
        <f t="shared" si="71"/>
        <v>468.84752879759401</v>
      </c>
      <c r="AU92" s="5">
        <f t="shared" si="72"/>
        <v>478.06843329739536</v>
      </c>
      <c r="AV92" s="5">
        <f t="shared" si="73"/>
        <v>356.48141756628723</v>
      </c>
      <c r="AW92" s="5">
        <f t="shared" si="74"/>
        <v>403.25631529864302</v>
      </c>
      <c r="AX92" s="5">
        <f t="shared" si="75"/>
        <v>429.47860645163041</v>
      </c>
      <c r="AY92" s="5">
        <f t="shared" si="76"/>
        <v>418.84794787609502</v>
      </c>
      <c r="AZ92" s="5">
        <f t="shared" si="77"/>
        <v>408.79068574023285</v>
      </c>
      <c r="BA92" s="5">
        <f t="shared" si="78"/>
        <v>443.65281788567762</v>
      </c>
      <c r="BB92" s="5">
        <f t="shared" si="79"/>
        <v>503.89321648037827</v>
      </c>
      <c r="BC92" s="5">
        <f t="shared" si="80"/>
        <v>564.84232564678121</v>
      </c>
      <c r="BD92" s="5">
        <f t="shared" si="81"/>
        <v>541.52410356262283</v>
      </c>
      <c r="BE92" s="5">
        <f t="shared" si="82"/>
        <v>1827.8669919990919</v>
      </c>
      <c r="BF92" s="5">
        <f t="shared" si="83"/>
        <v>1830.7041933836458</v>
      </c>
      <c r="BG92" s="5">
        <f t="shared" si="84"/>
        <v>2030.0175906485838</v>
      </c>
      <c r="BH92" s="5">
        <f t="shared" si="85"/>
        <v>1979.4286267646926</v>
      </c>
      <c r="BI92" s="5">
        <f t="shared" si="86"/>
        <v>1825.6384327052806</v>
      </c>
      <c r="BJ92" s="5">
        <f t="shared" si="87"/>
        <v>1815.007774129745</v>
      </c>
      <c r="BK92" s="5">
        <f t="shared" si="88"/>
        <v>1867.4523564357198</v>
      </c>
      <c r="BL92" s="5">
        <f t="shared" si="89"/>
        <v>1771.4263048743423</v>
      </c>
      <c r="BM92" s="5">
        <f t="shared" si="90"/>
        <v>1905.014016735945</v>
      </c>
      <c r="BN92" s="5">
        <f t="shared" si="91"/>
        <v>1919.188228169992</v>
      </c>
      <c r="BO92" s="5">
        <f t="shared" si="92"/>
        <v>2007.7770496327869</v>
      </c>
      <c r="BP92" s="5">
        <f t="shared" si="93"/>
        <v>2037.5991693373264</v>
      </c>
      <c r="BQ92" s="5">
        <f t="shared" si="94"/>
        <v>2230.7495886057986</v>
      </c>
      <c r="BR92" s="5">
        <f t="shared" si="95"/>
        <v>2299.5517221812402</v>
      </c>
      <c r="BS92" s="5">
        <f t="shared" si="96"/>
        <v>2508.0860239459794</v>
      </c>
      <c r="BT92" s="5">
        <f t="shared" si="97"/>
        <v>2335.9100443309799</v>
      </c>
      <c r="BU92" s="5">
        <f t="shared" si="98"/>
        <v>2228.8947480039233</v>
      </c>
      <c r="BV92" s="5">
        <f t="shared" si="99"/>
        <v>2244.4863805813752</v>
      </c>
      <c r="BW92" s="5">
        <f t="shared" si="100"/>
        <v>2286.3003043118142</v>
      </c>
      <c r="BX92" s="5">
        <f t="shared" si="101"/>
        <v>2180.216990614575</v>
      </c>
      <c r="BY92" s="5">
        <f t="shared" si="102"/>
        <v>2348.6668346216225</v>
      </c>
      <c r="BZ92" s="5">
        <f t="shared" si="103"/>
        <v>2423.08144465037</v>
      </c>
      <c r="CA92" s="5">
        <f t="shared" si="104"/>
        <v>2572.619375279568</v>
      </c>
      <c r="CB92" s="5">
        <f t="shared" si="105"/>
        <v>2579.1232728999494</v>
      </c>
    </row>
    <row r="93" spans="1:80" x14ac:dyDescent="0.3">
      <c r="A93" t="s">
        <v>238</v>
      </c>
      <c r="B93" t="s">
        <v>273</v>
      </c>
      <c r="C93" t="s">
        <v>314</v>
      </c>
      <c r="D93" t="s">
        <v>448</v>
      </c>
      <c r="E93" t="s">
        <v>449</v>
      </c>
      <c r="F93" s="4">
        <v>1579.7702163485219</v>
      </c>
      <c r="G93" s="4">
        <v>1514.1166589518393</v>
      </c>
      <c r="H93" s="4">
        <v>1551.0153419746721</v>
      </c>
      <c r="I93" s="4">
        <v>1494.1478015443081</v>
      </c>
      <c r="J93" s="4">
        <v>1598.6034086374252</v>
      </c>
      <c r="K93" s="4">
        <v>1611.729979491518</v>
      </c>
      <c r="L93" s="4">
        <v>1615.4040791478001</v>
      </c>
      <c r="M93" s="4">
        <v>1578.3885968928271</v>
      </c>
      <c r="N93" s="4">
        <v>1679.8778751112968</v>
      </c>
      <c r="O93" s="4">
        <v>1668.9031308356643</v>
      </c>
      <c r="P93" s="4">
        <v>1795.708927555223</v>
      </c>
      <c r="Q93" s="4">
        <v>1638.0493561336384</v>
      </c>
      <c r="R93" s="4">
        <v>3424.0087838781274</v>
      </c>
      <c r="S93" s="4">
        <v>3350.8640395654611</v>
      </c>
      <c r="T93" s="4">
        <v>3484.55061724607</v>
      </c>
      <c r="U93" s="4">
        <v>3352.74483324011</v>
      </c>
      <c r="V93" s="4">
        <v>3425.5885270808003</v>
      </c>
      <c r="W93" s="4">
        <v>3460.126960266035</v>
      </c>
      <c r="X93" s="4">
        <v>3472.773610504576</v>
      </c>
      <c r="Y93" s="4">
        <v>3394.8049666260004</v>
      </c>
      <c r="Z93" s="4">
        <v>3253.9859767652752</v>
      </c>
      <c r="AA93" s="4">
        <v>3100.4186620916062</v>
      </c>
      <c r="AB93" s="4">
        <v>3360.7095118416573</v>
      </c>
      <c r="AC93" s="4">
        <v>3262.3100403302678</v>
      </c>
      <c r="AD93" s="5">
        <f t="shared" si="62"/>
        <v>5003.7790002266493</v>
      </c>
      <c r="AE93" s="5">
        <f t="shared" si="63"/>
        <v>4864.9806985173</v>
      </c>
      <c r="AF93" s="5">
        <f t="shared" si="64"/>
        <v>5035.5659592207421</v>
      </c>
      <c r="AG93" s="5">
        <f t="shared" si="65"/>
        <v>4846.8926347844181</v>
      </c>
      <c r="AH93" s="143">
        <v>5024.1919357182251</v>
      </c>
      <c r="AI93" s="143">
        <v>5071.856939757552</v>
      </c>
      <c r="AJ93" s="143">
        <v>5088.1776896523761</v>
      </c>
      <c r="AK93" s="143">
        <v>4973.1935635188274</v>
      </c>
      <c r="AL93" s="5">
        <f t="shared" si="66"/>
        <v>4933.863851876572</v>
      </c>
      <c r="AM93" s="5">
        <f t="shared" si="67"/>
        <v>4769.3217929272705</v>
      </c>
      <c r="AN93" s="5">
        <f t="shared" si="68"/>
        <v>5156.4184393968808</v>
      </c>
      <c r="AO93" s="5">
        <f t="shared" si="69"/>
        <v>4900.3593964639058</v>
      </c>
      <c r="AP93" s="4">
        <v>235000</v>
      </c>
      <c r="AQ93" s="4">
        <v>239606.924</v>
      </c>
      <c r="AR93" s="4">
        <v>242802.63099999999</v>
      </c>
      <c r="AS93" s="5">
        <f t="shared" si="70"/>
        <v>672.24264525469016</v>
      </c>
      <c r="AT93" s="5">
        <f t="shared" si="71"/>
        <v>644.30496125610182</v>
      </c>
      <c r="AU93" s="5">
        <f t="shared" si="72"/>
        <v>660.00652849986045</v>
      </c>
      <c r="AV93" s="5">
        <f t="shared" si="73"/>
        <v>623.58289844090996</v>
      </c>
      <c r="AW93" s="5">
        <f t="shared" si="74"/>
        <v>667.1774679756021</v>
      </c>
      <c r="AX93" s="5">
        <f t="shared" si="75"/>
        <v>672.65584507546112</v>
      </c>
      <c r="AY93" s="5">
        <f t="shared" si="76"/>
        <v>674.18923133782232</v>
      </c>
      <c r="AZ93" s="5">
        <f t="shared" si="77"/>
        <v>650.070631603999</v>
      </c>
      <c r="BA93" s="5">
        <f t="shared" si="78"/>
        <v>701.09738360953907</v>
      </c>
      <c r="BB93" s="5">
        <f t="shared" si="79"/>
        <v>696.51707178364518</v>
      </c>
      <c r="BC93" s="5">
        <f t="shared" si="80"/>
        <v>749.43949764791569</v>
      </c>
      <c r="BD93" s="5">
        <f t="shared" si="81"/>
        <v>674.6423419660714</v>
      </c>
      <c r="BE93" s="5">
        <f t="shared" si="82"/>
        <v>1457.0250144162244</v>
      </c>
      <c r="BF93" s="5">
        <f t="shared" si="83"/>
        <v>1425.8995913044514</v>
      </c>
      <c r="BG93" s="5">
        <f t="shared" si="84"/>
        <v>1482.7874967004554</v>
      </c>
      <c r="BH93" s="5">
        <f t="shared" si="85"/>
        <v>1399.2687595455757</v>
      </c>
      <c r="BI93" s="5">
        <f t="shared" si="86"/>
        <v>1429.6700904523111</v>
      </c>
      <c r="BJ93" s="5">
        <f t="shared" si="87"/>
        <v>1444.0847127881975</v>
      </c>
      <c r="BK93" s="5">
        <f t="shared" si="88"/>
        <v>1449.3627949184706</v>
      </c>
      <c r="BL93" s="5">
        <f t="shared" si="89"/>
        <v>1398.1747037271602</v>
      </c>
      <c r="BM93" s="5">
        <f t="shared" si="90"/>
        <v>1358.0517300765796</v>
      </c>
      <c r="BN93" s="5">
        <f t="shared" si="91"/>
        <v>1293.9603790796989</v>
      </c>
      <c r="BO93" s="5">
        <f t="shared" si="92"/>
        <v>1402.59281983089</v>
      </c>
      <c r="BP93" s="5">
        <f t="shared" si="93"/>
        <v>1343.6057207840834</v>
      </c>
      <c r="BQ93" s="5">
        <f t="shared" si="94"/>
        <v>2129.2676596709148</v>
      </c>
      <c r="BR93" s="5">
        <f t="shared" si="95"/>
        <v>2070.2045525605531</v>
      </c>
      <c r="BS93" s="5">
        <f t="shared" si="96"/>
        <v>2142.7940252003159</v>
      </c>
      <c r="BT93" s="5">
        <f t="shared" si="97"/>
        <v>2022.8516579864856</v>
      </c>
      <c r="BU93" s="5">
        <f t="shared" si="98"/>
        <v>2096.8475584279131</v>
      </c>
      <c r="BV93" s="5">
        <f t="shared" si="99"/>
        <v>2116.7405578636585</v>
      </c>
      <c r="BW93" s="5">
        <f t="shared" si="100"/>
        <v>2123.5520262562932</v>
      </c>
      <c r="BX93" s="5">
        <f t="shared" si="101"/>
        <v>2048.2453353311594</v>
      </c>
      <c r="BY93" s="5">
        <f t="shared" si="102"/>
        <v>2059.1491136861187</v>
      </c>
      <c r="BZ93" s="5">
        <f t="shared" si="103"/>
        <v>1990.4774508633441</v>
      </c>
      <c r="CA93" s="5">
        <f t="shared" si="104"/>
        <v>2152.0323174788055</v>
      </c>
      <c r="CB93" s="5">
        <f t="shared" si="105"/>
        <v>2018.2480627501543</v>
      </c>
    </row>
    <row r="94" spans="1:80" x14ac:dyDescent="0.3">
      <c r="A94" t="s">
        <v>238</v>
      </c>
      <c r="B94" t="s">
        <v>273</v>
      </c>
      <c r="C94" t="s">
        <v>314</v>
      </c>
      <c r="D94" t="s">
        <v>450</v>
      </c>
      <c r="E94" t="s">
        <v>451</v>
      </c>
      <c r="F94" s="4">
        <v>801.05742422226206</v>
      </c>
      <c r="G94" s="4">
        <v>789.39566118150651</v>
      </c>
      <c r="H94" s="4">
        <v>793.15653624366587</v>
      </c>
      <c r="I94" s="4">
        <v>762.31602167712595</v>
      </c>
      <c r="J94" s="4">
        <v>815.76379587041379</v>
      </c>
      <c r="K94" s="4">
        <v>855.65199442021913</v>
      </c>
      <c r="L94" s="4">
        <v>813.79835745015544</v>
      </c>
      <c r="M94" s="4">
        <v>785.7288324377696</v>
      </c>
      <c r="N94" s="4">
        <v>841.44248256354103</v>
      </c>
      <c r="O94" s="4">
        <v>882.51702870675626</v>
      </c>
      <c r="P94" s="4">
        <v>927.62355387750449</v>
      </c>
      <c r="Q94" s="4">
        <v>872.58411777927836</v>
      </c>
      <c r="R94" s="4">
        <v>2039.3783483834782</v>
      </c>
      <c r="S94" s="4">
        <v>2047.7519303560734</v>
      </c>
      <c r="T94" s="4">
        <v>2116.6596982873166</v>
      </c>
      <c r="U94" s="4">
        <v>2046.7734516548403</v>
      </c>
      <c r="V94" s="4">
        <v>2060.8965960801993</v>
      </c>
      <c r="W94" s="4">
        <v>2020.5468932156323</v>
      </c>
      <c r="X94" s="4">
        <v>2103.9474537115789</v>
      </c>
      <c r="Y94" s="4">
        <v>2099.7957153728903</v>
      </c>
      <c r="Z94" s="4">
        <v>1984.8640580262452</v>
      </c>
      <c r="AA94" s="4">
        <v>2092.535298273413</v>
      </c>
      <c r="AB94" s="4">
        <v>2184.8720418002363</v>
      </c>
      <c r="AC94" s="4">
        <v>2239.6133474563812</v>
      </c>
      <c r="AD94" s="5">
        <f t="shared" si="62"/>
        <v>2840.4357726057401</v>
      </c>
      <c r="AE94" s="5">
        <f t="shared" si="63"/>
        <v>2837.14759153758</v>
      </c>
      <c r="AF94" s="5">
        <f t="shared" si="64"/>
        <v>2909.8162345309825</v>
      </c>
      <c r="AG94" s="5">
        <f t="shared" si="65"/>
        <v>2809.0894733319665</v>
      </c>
      <c r="AH94" s="143">
        <v>2876.6603919506128</v>
      </c>
      <c r="AI94" s="143">
        <v>2876.198887635851</v>
      </c>
      <c r="AJ94" s="143">
        <v>2917.7458111617343</v>
      </c>
      <c r="AK94" s="143">
        <v>2885.5245478106599</v>
      </c>
      <c r="AL94" s="5">
        <f t="shared" si="66"/>
        <v>2826.306540589786</v>
      </c>
      <c r="AM94" s="5">
        <f t="shared" si="67"/>
        <v>2975.0523269801693</v>
      </c>
      <c r="AN94" s="5">
        <f t="shared" si="68"/>
        <v>3112.4955956777408</v>
      </c>
      <c r="AO94" s="5">
        <f t="shared" si="69"/>
        <v>3112.1974652356594</v>
      </c>
      <c r="AP94" s="4">
        <v>155741</v>
      </c>
      <c r="AQ94" s="4">
        <v>156345.32699999999</v>
      </c>
      <c r="AR94" s="4">
        <v>156182.81400000001</v>
      </c>
      <c r="AS94" s="5">
        <f t="shared" si="70"/>
        <v>514.35230557288196</v>
      </c>
      <c r="AT94" s="5">
        <f t="shared" si="71"/>
        <v>506.86438457535684</v>
      </c>
      <c r="AU94" s="5">
        <f t="shared" si="72"/>
        <v>509.27921115420207</v>
      </c>
      <c r="AV94" s="5">
        <f t="shared" si="73"/>
        <v>487.58478190852867</v>
      </c>
      <c r="AW94" s="5">
        <f t="shared" si="74"/>
        <v>521.77050093119431</v>
      </c>
      <c r="AX94" s="5">
        <f t="shared" si="75"/>
        <v>547.28338277754813</v>
      </c>
      <c r="AY94" s="5">
        <f t="shared" si="76"/>
        <v>520.51338729820532</v>
      </c>
      <c r="AZ94" s="5">
        <f t="shared" si="77"/>
        <v>503.08277352319283</v>
      </c>
      <c r="BA94" s="5">
        <f t="shared" si="78"/>
        <v>538.1948400437584</v>
      </c>
      <c r="BB94" s="5">
        <f t="shared" si="79"/>
        <v>564.46652141176969</v>
      </c>
      <c r="BC94" s="5">
        <f t="shared" si="80"/>
        <v>593.31709599322051</v>
      </c>
      <c r="BD94" s="5">
        <f t="shared" si="81"/>
        <v>558.69406846471486</v>
      </c>
      <c r="BE94" s="5">
        <f t="shared" si="82"/>
        <v>1309.4678654840268</v>
      </c>
      <c r="BF94" s="5">
        <f t="shared" si="83"/>
        <v>1314.8444727824231</v>
      </c>
      <c r="BG94" s="5">
        <f t="shared" si="84"/>
        <v>1359.0895771102771</v>
      </c>
      <c r="BH94" s="5">
        <f t="shared" si="85"/>
        <v>1309.136314419452</v>
      </c>
      <c r="BI94" s="5">
        <f t="shared" si="86"/>
        <v>1318.1696156996104</v>
      </c>
      <c r="BJ94" s="5">
        <f t="shared" si="87"/>
        <v>1292.3615511806327</v>
      </c>
      <c r="BK94" s="5">
        <f t="shared" si="88"/>
        <v>1345.7053652211678</v>
      </c>
      <c r="BL94" s="5">
        <f t="shared" si="89"/>
        <v>1344.4473572955922</v>
      </c>
      <c r="BM94" s="5">
        <f t="shared" si="90"/>
        <v>1269.5384608625018</v>
      </c>
      <c r="BN94" s="5">
        <f t="shared" si="91"/>
        <v>1338.4060390071097</v>
      </c>
      <c r="BO94" s="5">
        <f t="shared" si="92"/>
        <v>1397.465523098261</v>
      </c>
      <c r="BP94" s="5">
        <f t="shared" si="93"/>
        <v>1433.9691353341739</v>
      </c>
      <c r="BQ94" s="5">
        <f t="shared" si="94"/>
        <v>1823.8201710569085</v>
      </c>
      <c r="BR94" s="5">
        <f t="shared" si="95"/>
        <v>1821.7088573577798</v>
      </c>
      <c r="BS94" s="5">
        <f t="shared" si="96"/>
        <v>1868.3687882644792</v>
      </c>
      <c r="BT94" s="5">
        <f t="shared" si="97"/>
        <v>1796.7210963279808</v>
      </c>
      <c r="BU94" s="5">
        <f t="shared" si="98"/>
        <v>1839.9401166308046</v>
      </c>
      <c r="BV94" s="5">
        <f t="shared" si="99"/>
        <v>1839.6449339581802</v>
      </c>
      <c r="BW94" s="5">
        <f t="shared" si="100"/>
        <v>1866.2187525193729</v>
      </c>
      <c r="BX94" s="5">
        <f t="shared" si="101"/>
        <v>1847.530130818785</v>
      </c>
      <c r="BY94" s="5">
        <f t="shared" si="102"/>
        <v>1807.73330090626</v>
      </c>
      <c r="BZ94" s="5">
        <f t="shared" si="103"/>
        <v>1902.8725604188792</v>
      </c>
      <c r="CA94" s="5">
        <f t="shared" si="104"/>
        <v>1990.7826190914816</v>
      </c>
      <c r="CB94" s="5">
        <f t="shared" si="105"/>
        <v>1992.6632037988886</v>
      </c>
    </row>
    <row r="95" spans="1:80" x14ac:dyDescent="0.3">
      <c r="A95" t="s">
        <v>256</v>
      </c>
      <c r="B95" t="s">
        <v>280</v>
      </c>
      <c r="C95" t="s">
        <v>310</v>
      </c>
      <c r="D95" t="s">
        <v>454</v>
      </c>
      <c r="E95" t="s">
        <v>455</v>
      </c>
      <c r="F95" s="4">
        <v>14484.85062665123</v>
      </c>
      <c r="G95" s="4">
        <v>15241.009078123119</v>
      </c>
      <c r="H95" s="4">
        <v>15872.626349045637</v>
      </c>
      <c r="I95" s="4">
        <v>15424.095766874374</v>
      </c>
      <c r="J95" s="4">
        <v>14898.016712125864</v>
      </c>
      <c r="K95" s="4">
        <v>14902.212277992825</v>
      </c>
      <c r="L95" s="4">
        <v>15534.439578548292</v>
      </c>
      <c r="M95" s="4">
        <v>15505.947669284727</v>
      </c>
      <c r="N95" s="4">
        <v>16086.139649185365</v>
      </c>
      <c r="O95" s="4">
        <v>16469.862029629439</v>
      </c>
      <c r="P95" s="4">
        <v>16841.221825436332</v>
      </c>
      <c r="Q95" s="4">
        <v>17752.598058953332</v>
      </c>
      <c r="R95" s="4">
        <v>26293.493001553245</v>
      </c>
      <c r="S95" s="4">
        <v>24605.588862752578</v>
      </c>
      <c r="T95" s="4">
        <v>25726.215062155992</v>
      </c>
      <c r="U95" s="4">
        <v>26239.177714256894</v>
      </c>
      <c r="V95" s="4">
        <v>25666.525105254885</v>
      </c>
      <c r="W95" s="4">
        <v>25701.728302216383</v>
      </c>
      <c r="X95" s="4">
        <v>26350.348422555035</v>
      </c>
      <c r="Y95" s="4">
        <v>26581.211990145755</v>
      </c>
      <c r="Z95" s="4">
        <v>25929.113676705267</v>
      </c>
      <c r="AA95" s="4">
        <v>25551.345389387272</v>
      </c>
      <c r="AB95" s="4">
        <v>26324.672612508555</v>
      </c>
      <c r="AC95" s="4">
        <v>26413.805026931957</v>
      </c>
      <c r="AD95" s="5">
        <f t="shared" si="62"/>
        <v>40778.343628204471</v>
      </c>
      <c r="AE95" s="5">
        <f t="shared" si="63"/>
        <v>39846.597940875698</v>
      </c>
      <c r="AF95" s="5">
        <f t="shared" si="64"/>
        <v>41598.841411201633</v>
      </c>
      <c r="AG95" s="5">
        <f t="shared" si="65"/>
        <v>41663.273481131269</v>
      </c>
      <c r="AH95" s="143">
        <v>40564.541817380756</v>
      </c>
      <c r="AI95" s="143">
        <v>40603.940580209208</v>
      </c>
      <c r="AJ95" s="143">
        <v>41884.788001103327</v>
      </c>
      <c r="AK95" s="143">
        <v>42087.159659430486</v>
      </c>
      <c r="AL95" s="5">
        <f t="shared" si="66"/>
        <v>42015.253325890633</v>
      </c>
      <c r="AM95" s="5">
        <f t="shared" si="67"/>
        <v>42021.207419016711</v>
      </c>
      <c r="AN95" s="5">
        <f t="shared" si="68"/>
        <v>43165.894437944888</v>
      </c>
      <c r="AO95" s="5">
        <f t="shared" si="69"/>
        <v>44166.403085885293</v>
      </c>
      <c r="AP95" s="4">
        <v>1554636</v>
      </c>
      <c r="AQ95" s="4">
        <v>1565757.5989999999</v>
      </c>
      <c r="AR95" s="4">
        <v>1578851.1499999997</v>
      </c>
      <c r="AS95" s="5">
        <f t="shared" si="70"/>
        <v>931.71974833023489</v>
      </c>
      <c r="AT95" s="5">
        <f t="shared" si="71"/>
        <v>980.3586870574926</v>
      </c>
      <c r="AU95" s="5">
        <f t="shared" si="72"/>
        <v>1020.9866714166941</v>
      </c>
      <c r="AV95" s="5">
        <f t="shared" si="73"/>
        <v>985.08835446337662</v>
      </c>
      <c r="AW95" s="5">
        <f t="shared" si="74"/>
        <v>951.4893443046841</v>
      </c>
      <c r="AX95" s="5">
        <f t="shared" si="75"/>
        <v>951.75730186526948</v>
      </c>
      <c r="AY95" s="5">
        <f t="shared" si="76"/>
        <v>992.13566572946229</v>
      </c>
      <c r="AZ95" s="5">
        <f t="shared" si="77"/>
        <v>982.10320012020964</v>
      </c>
      <c r="BA95" s="5">
        <f t="shared" si="78"/>
        <v>1027.3710093732948</v>
      </c>
      <c r="BB95" s="5">
        <f t="shared" si="79"/>
        <v>1051.8781476869869</v>
      </c>
      <c r="BC95" s="5">
        <f t="shared" si="80"/>
        <v>1075.595726707141</v>
      </c>
      <c r="BD95" s="5">
        <f t="shared" si="81"/>
        <v>1124.3997294458907</v>
      </c>
      <c r="BE95" s="5">
        <f t="shared" si="82"/>
        <v>1691.2957760886309</v>
      </c>
      <c r="BF95" s="5">
        <f t="shared" si="83"/>
        <v>1582.723471137461</v>
      </c>
      <c r="BG95" s="5">
        <f t="shared" si="84"/>
        <v>1654.8063380853132</v>
      </c>
      <c r="BH95" s="5">
        <f t="shared" si="85"/>
        <v>1675.813531482461</v>
      </c>
      <c r="BI95" s="5">
        <f t="shared" si="86"/>
        <v>1639.2400152901885</v>
      </c>
      <c r="BJ95" s="5">
        <f t="shared" si="87"/>
        <v>1641.4883324616319</v>
      </c>
      <c r="BK95" s="5">
        <f t="shared" si="88"/>
        <v>1682.9136540281952</v>
      </c>
      <c r="BL95" s="5">
        <f t="shared" si="89"/>
        <v>1683.5793538957589</v>
      </c>
      <c r="BM95" s="5">
        <f t="shared" si="90"/>
        <v>1656.010719236833</v>
      </c>
      <c r="BN95" s="5">
        <f t="shared" si="91"/>
        <v>1631.8838500739907</v>
      </c>
      <c r="BO95" s="5">
        <f t="shared" si="92"/>
        <v>1681.2738210129903</v>
      </c>
      <c r="BP95" s="5">
        <f t="shared" si="93"/>
        <v>1672.97626675776</v>
      </c>
      <c r="BQ95" s="5">
        <f t="shared" si="94"/>
        <v>2623.0155244188654</v>
      </c>
      <c r="BR95" s="5">
        <f t="shared" si="95"/>
        <v>2563.0821581949535</v>
      </c>
      <c r="BS95" s="5">
        <f t="shared" si="96"/>
        <v>2675.7930095020079</v>
      </c>
      <c r="BT95" s="5">
        <f t="shared" si="97"/>
        <v>2660.9018859458383</v>
      </c>
      <c r="BU95" s="5">
        <f t="shared" si="98"/>
        <v>2590.7293595948731</v>
      </c>
      <c r="BV95" s="5">
        <f t="shared" si="99"/>
        <v>2593.2456343269014</v>
      </c>
      <c r="BW95" s="5">
        <f t="shared" si="100"/>
        <v>2675.0493197576575</v>
      </c>
      <c r="BX95" s="5">
        <f t="shared" si="101"/>
        <v>2665.6825540159689</v>
      </c>
      <c r="BY95" s="5">
        <f t="shared" si="102"/>
        <v>2683.381728610128</v>
      </c>
      <c r="BZ95" s="5">
        <f t="shared" si="103"/>
        <v>2683.7619977609775</v>
      </c>
      <c r="CA95" s="5">
        <f t="shared" si="104"/>
        <v>2756.8695477201313</v>
      </c>
      <c r="CB95" s="5">
        <f t="shared" si="105"/>
        <v>2797.3759962036511</v>
      </c>
    </row>
    <row r="96" spans="1:80" x14ac:dyDescent="0.3">
      <c r="A96" t="s">
        <v>223</v>
      </c>
      <c r="B96" t="s">
        <v>242</v>
      </c>
      <c r="C96" t="s">
        <v>217</v>
      </c>
      <c r="D96" t="s">
        <v>456</v>
      </c>
      <c r="E96" t="s">
        <v>457</v>
      </c>
      <c r="F96" s="4">
        <v>1768.2150907297735</v>
      </c>
      <c r="G96" s="4">
        <v>1576.5031312303208</v>
      </c>
      <c r="H96" s="4">
        <v>1586.9196812280088</v>
      </c>
      <c r="I96" s="4">
        <v>1338.0337353621908</v>
      </c>
      <c r="J96" s="4">
        <v>1549.3653740500329</v>
      </c>
      <c r="K96" s="4">
        <v>1572.5811068975238</v>
      </c>
      <c r="L96" s="4">
        <v>1600.6587004293024</v>
      </c>
      <c r="M96" s="4">
        <v>1548.9277820756461</v>
      </c>
      <c r="N96" s="4">
        <v>1665.0404332545268</v>
      </c>
      <c r="O96" s="4">
        <v>1544.721951466923</v>
      </c>
      <c r="P96" s="4">
        <v>1632.9359914775459</v>
      </c>
      <c r="Q96" s="4">
        <v>1506.4911705725222</v>
      </c>
      <c r="R96" s="4">
        <v>5399.1142403507638</v>
      </c>
      <c r="S96" s="4">
        <v>4985.371665957915</v>
      </c>
      <c r="T96" s="4">
        <v>5302.1564353567401</v>
      </c>
      <c r="U96" s="4">
        <v>5249.4346230254469</v>
      </c>
      <c r="V96" s="4">
        <v>5289.3865379001691</v>
      </c>
      <c r="W96" s="4">
        <v>5374.6054594489406</v>
      </c>
      <c r="X96" s="4">
        <v>5462.4812626013518</v>
      </c>
      <c r="Y96" s="4">
        <v>5293.3106065970514</v>
      </c>
      <c r="Z96" s="4">
        <v>5111.6204852907031</v>
      </c>
      <c r="AA96" s="4">
        <v>4921.6990651984861</v>
      </c>
      <c r="AB96" s="4">
        <v>5279.2680532510039</v>
      </c>
      <c r="AC96" s="4">
        <v>5379.9777419666761</v>
      </c>
      <c r="AD96" s="5">
        <f t="shared" si="62"/>
        <v>7167.3293310805375</v>
      </c>
      <c r="AE96" s="5">
        <f t="shared" si="63"/>
        <v>6561.8747971882358</v>
      </c>
      <c r="AF96" s="5">
        <f t="shared" si="64"/>
        <v>6889.0761165847489</v>
      </c>
      <c r="AG96" s="5">
        <f t="shared" si="65"/>
        <v>6587.4683583876376</v>
      </c>
      <c r="AH96" s="143">
        <v>6838.7519119502003</v>
      </c>
      <c r="AI96" s="143">
        <v>6947.186566346465</v>
      </c>
      <c r="AJ96" s="143">
        <v>7063.1399630306532</v>
      </c>
      <c r="AK96" s="143">
        <v>6842.2383886726975</v>
      </c>
      <c r="AL96" s="5">
        <f t="shared" si="66"/>
        <v>6776.6609185452298</v>
      </c>
      <c r="AM96" s="5">
        <f t="shared" si="67"/>
        <v>6466.4210166654093</v>
      </c>
      <c r="AN96" s="5">
        <f t="shared" si="68"/>
        <v>6912.2040447285499</v>
      </c>
      <c r="AO96" s="5">
        <f t="shared" si="69"/>
        <v>6886.4689125391978</v>
      </c>
      <c r="AP96" s="4">
        <v>260673</v>
      </c>
      <c r="AQ96" s="4">
        <v>261155.21</v>
      </c>
      <c r="AR96" s="4">
        <v>261615.91500000001</v>
      </c>
      <c r="AS96" s="5">
        <f t="shared" si="70"/>
        <v>678.32690410198734</v>
      </c>
      <c r="AT96" s="5">
        <f t="shared" si="71"/>
        <v>604.78190346922031</v>
      </c>
      <c r="AU96" s="5">
        <f t="shared" si="72"/>
        <v>608.77792530412</v>
      </c>
      <c r="AV96" s="5">
        <f t="shared" si="73"/>
        <v>512.35192105192573</v>
      </c>
      <c r="AW96" s="5">
        <f t="shared" si="74"/>
        <v>593.27377541119438</v>
      </c>
      <c r="AX96" s="5">
        <f t="shared" si="75"/>
        <v>602.16340577602261</v>
      </c>
      <c r="AY96" s="5">
        <f t="shared" si="76"/>
        <v>612.91471092202312</v>
      </c>
      <c r="AZ96" s="5">
        <f t="shared" si="77"/>
        <v>592.06175666937008</v>
      </c>
      <c r="BA96" s="5">
        <f t="shared" si="78"/>
        <v>637.56738119623458</v>
      </c>
      <c r="BB96" s="5">
        <f t="shared" si="79"/>
        <v>591.49574364873786</v>
      </c>
      <c r="BC96" s="5">
        <f t="shared" si="80"/>
        <v>625.27413926666293</v>
      </c>
      <c r="BD96" s="5">
        <f t="shared" si="81"/>
        <v>575.84079721316732</v>
      </c>
      <c r="BE96" s="5">
        <f t="shared" si="82"/>
        <v>2071.2211239179983</v>
      </c>
      <c r="BF96" s="5">
        <f t="shared" si="83"/>
        <v>1912.5002075235698</v>
      </c>
      <c r="BG96" s="5">
        <f t="shared" si="84"/>
        <v>2034.025938764943</v>
      </c>
      <c r="BH96" s="5">
        <f t="shared" si="85"/>
        <v>2010.0822890056252</v>
      </c>
      <c r="BI96" s="5">
        <f t="shared" si="86"/>
        <v>2025.3804386671702</v>
      </c>
      <c r="BJ96" s="5">
        <f t="shared" si="87"/>
        <v>2058.0119613347715</v>
      </c>
      <c r="BK96" s="5">
        <f t="shared" si="88"/>
        <v>2091.660841306345</v>
      </c>
      <c r="BL96" s="5">
        <f t="shared" si="89"/>
        <v>2023.3136835719843</v>
      </c>
      <c r="BM96" s="5">
        <f t="shared" si="90"/>
        <v>1957.3113189243679</v>
      </c>
      <c r="BN96" s="5">
        <f t="shared" si="91"/>
        <v>1884.5877381494652</v>
      </c>
      <c r="BO96" s="5">
        <f t="shared" si="92"/>
        <v>2021.5059286969629</v>
      </c>
      <c r="BP96" s="5">
        <f t="shared" si="93"/>
        <v>2056.4413070843475</v>
      </c>
      <c r="BQ96" s="5">
        <f t="shared" si="94"/>
        <v>2749.5480280199858</v>
      </c>
      <c r="BR96" s="5">
        <f t="shared" si="95"/>
        <v>2517.28211099279</v>
      </c>
      <c r="BS96" s="5">
        <f t="shared" si="96"/>
        <v>2642.8038640690629</v>
      </c>
      <c r="BT96" s="5">
        <f t="shared" si="97"/>
        <v>2522.4342100575504</v>
      </c>
      <c r="BU96" s="5">
        <f t="shared" si="98"/>
        <v>2618.654214078364</v>
      </c>
      <c r="BV96" s="5">
        <f t="shared" si="99"/>
        <v>2660.175367110794</v>
      </c>
      <c r="BW96" s="5">
        <f t="shared" si="100"/>
        <v>2704.5755522283675</v>
      </c>
      <c r="BX96" s="5">
        <f t="shared" si="101"/>
        <v>2615.3754402413547</v>
      </c>
      <c r="BY96" s="5">
        <f t="shared" si="102"/>
        <v>2594.8787001206024</v>
      </c>
      <c r="BZ96" s="5">
        <f t="shared" si="103"/>
        <v>2476.0834817982031</v>
      </c>
      <c r="CA96" s="5">
        <f t="shared" si="104"/>
        <v>2646.7800679636262</v>
      </c>
      <c r="CB96" s="5">
        <f t="shared" si="105"/>
        <v>2632.2821042975147</v>
      </c>
    </row>
    <row r="97" spans="1:80" x14ac:dyDescent="0.3">
      <c r="A97" t="s">
        <v>238</v>
      </c>
      <c r="B97" t="s">
        <v>273</v>
      </c>
      <c r="C97" t="s">
        <v>314</v>
      </c>
      <c r="D97" t="s">
        <v>460</v>
      </c>
      <c r="E97" t="s">
        <v>461</v>
      </c>
      <c r="F97" s="4">
        <v>1434.7064414704855</v>
      </c>
      <c r="G97" s="4">
        <v>1420.3808395928231</v>
      </c>
      <c r="H97" s="4">
        <v>1584.1999845825362</v>
      </c>
      <c r="I97" s="4">
        <v>1419.1985694316115</v>
      </c>
      <c r="J97" s="4">
        <v>1666.5710893649564</v>
      </c>
      <c r="K97" s="4">
        <v>1683.8982160589003</v>
      </c>
      <c r="L97" s="4">
        <v>1684.2498446719583</v>
      </c>
      <c r="M97" s="4">
        <v>1649.4981715294277</v>
      </c>
      <c r="N97" s="4">
        <v>1539.1758427584887</v>
      </c>
      <c r="O97" s="4">
        <v>1523.5940402891492</v>
      </c>
      <c r="P97" s="4">
        <v>1671.7022265010496</v>
      </c>
      <c r="Q97" s="4">
        <v>1870.6489621003946</v>
      </c>
      <c r="R97" s="4">
        <v>2472.4760010004516</v>
      </c>
      <c r="S97" s="4">
        <v>2407.9687229852884</v>
      </c>
      <c r="T97" s="4">
        <v>2524.2951240857597</v>
      </c>
      <c r="U97" s="4">
        <v>2697.701529271988</v>
      </c>
      <c r="V97" s="4">
        <v>2606.8371627511065</v>
      </c>
      <c r="W97" s="4">
        <v>2635.0439233821753</v>
      </c>
      <c r="X97" s="4">
        <v>2637.0706733883017</v>
      </c>
      <c r="Y97" s="4">
        <v>2580.1866028281843</v>
      </c>
      <c r="Z97" s="4">
        <v>2562.0897334508304</v>
      </c>
      <c r="AA97" s="4">
        <v>2627.0519800566713</v>
      </c>
      <c r="AB97" s="4">
        <v>2736.2899324298792</v>
      </c>
      <c r="AC97" s="4">
        <v>2680.8333669336712</v>
      </c>
      <c r="AD97" s="5">
        <f t="shared" si="62"/>
        <v>3907.1824424709371</v>
      </c>
      <c r="AE97" s="5">
        <f t="shared" si="63"/>
        <v>3828.3495625781115</v>
      </c>
      <c r="AF97" s="5">
        <f t="shared" si="64"/>
        <v>4108.4951086682959</v>
      </c>
      <c r="AG97" s="5">
        <f t="shared" si="65"/>
        <v>4116.9000987035997</v>
      </c>
      <c r="AH97" s="143">
        <v>4273.4082521160626</v>
      </c>
      <c r="AI97" s="143">
        <v>4318.9421394410756</v>
      </c>
      <c r="AJ97" s="143">
        <v>4321.3205180602599</v>
      </c>
      <c r="AK97" s="143">
        <v>4229.6847743576127</v>
      </c>
      <c r="AL97" s="5">
        <f t="shared" si="66"/>
        <v>4101.2655762093191</v>
      </c>
      <c r="AM97" s="5">
        <f t="shared" si="67"/>
        <v>4150.6460203458209</v>
      </c>
      <c r="AN97" s="5">
        <f t="shared" si="68"/>
        <v>4407.9921589309288</v>
      </c>
      <c r="AO97" s="5">
        <f t="shared" si="69"/>
        <v>4551.4823290340655</v>
      </c>
      <c r="AP97" s="4">
        <v>174609</v>
      </c>
      <c r="AQ97" s="4">
        <v>178700.57699999999</v>
      </c>
      <c r="AR97" s="4">
        <v>180972.655</v>
      </c>
      <c r="AS97" s="5">
        <f t="shared" si="70"/>
        <v>821.66809355215685</v>
      </c>
      <c r="AT97" s="5">
        <f t="shared" si="71"/>
        <v>813.46370438684335</v>
      </c>
      <c r="AU97" s="5">
        <f t="shared" si="72"/>
        <v>907.28426632220339</v>
      </c>
      <c r="AV97" s="5">
        <f t="shared" si="73"/>
        <v>794.17682542323939</v>
      </c>
      <c r="AW97" s="5">
        <f t="shared" si="74"/>
        <v>932.60532077910216</v>
      </c>
      <c r="AX97" s="5">
        <f t="shared" si="75"/>
        <v>942.30149914899289</v>
      </c>
      <c r="AY97" s="5">
        <f t="shared" si="76"/>
        <v>942.49826886230949</v>
      </c>
      <c r="AZ97" s="5">
        <f t="shared" si="77"/>
        <v>911.4626580073259</v>
      </c>
      <c r="BA97" s="5">
        <f t="shared" si="78"/>
        <v>861.31554167197169</v>
      </c>
      <c r="BB97" s="5">
        <f t="shared" si="79"/>
        <v>852.59603850587985</v>
      </c>
      <c r="BC97" s="5">
        <f t="shared" si="80"/>
        <v>935.47668091807543</v>
      </c>
      <c r="BD97" s="5">
        <f t="shared" si="81"/>
        <v>1033.6638770649602</v>
      </c>
      <c r="BE97" s="5">
        <f t="shared" si="82"/>
        <v>1416.0071937875205</v>
      </c>
      <c r="BF97" s="5">
        <f t="shared" si="83"/>
        <v>1379.0633489598408</v>
      </c>
      <c r="BG97" s="5">
        <f t="shared" si="84"/>
        <v>1445.6844286868143</v>
      </c>
      <c r="BH97" s="5">
        <f t="shared" si="85"/>
        <v>1509.6210513478018</v>
      </c>
      <c r="BI97" s="5">
        <f t="shared" si="86"/>
        <v>1458.7737804288715</v>
      </c>
      <c r="BJ97" s="5">
        <f t="shared" si="87"/>
        <v>1474.558150633266</v>
      </c>
      <c r="BK97" s="5">
        <f t="shared" si="88"/>
        <v>1475.6923103769843</v>
      </c>
      <c r="BL97" s="5">
        <f t="shared" si="89"/>
        <v>1425.7328560650139</v>
      </c>
      <c r="BM97" s="5">
        <f t="shared" si="90"/>
        <v>1433.7333300556888</v>
      </c>
      <c r="BN97" s="5">
        <f t="shared" si="91"/>
        <v>1470.0858968444581</v>
      </c>
      <c r="BO97" s="5">
        <f t="shared" si="92"/>
        <v>1531.2149397424046</v>
      </c>
      <c r="BP97" s="5">
        <f t="shared" si="93"/>
        <v>1481.3472051529945</v>
      </c>
      <c r="BQ97" s="5">
        <f t="shared" si="94"/>
        <v>2237.6752873396772</v>
      </c>
      <c r="BR97" s="5">
        <f t="shared" si="95"/>
        <v>2192.5270533466842</v>
      </c>
      <c r="BS97" s="5">
        <f t="shared" si="96"/>
        <v>2352.9686950090177</v>
      </c>
      <c r="BT97" s="5">
        <f t="shared" si="97"/>
        <v>2303.7978767710415</v>
      </c>
      <c r="BU97" s="5">
        <f t="shared" si="98"/>
        <v>2391.3791012079737</v>
      </c>
      <c r="BV97" s="5">
        <f t="shared" si="99"/>
        <v>2416.8596497822591</v>
      </c>
      <c r="BW97" s="5">
        <f t="shared" si="100"/>
        <v>2418.1905792392936</v>
      </c>
      <c r="BX97" s="5">
        <f t="shared" si="101"/>
        <v>2337.1955140723403</v>
      </c>
      <c r="BY97" s="5">
        <f t="shared" si="102"/>
        <v>2295.0488717276603</v>
      </c>
      <c r="BZ97" s="5">
        <f t="shared" si="103"/>
        <v>2322.6819353503383</v>
      </c>
      <c r="CA97" s="5">
        <f t="shared" si="104"/>
        <v>2466.6916206604801</v>
      </c>
      <c r="CB97" s="5">
        <f t="shared" si="105"/>
        <v>2515.0110822179545</v>
      </c>
    </row>
    <row r="98" spans="1:80" x14ac:dyDescent="0.3">
      <c r="A98" t="s">
        <v>223</v>
      </c>
      <c r="B98" t="s">
        <v>242</v>
      </c>
      <c r="C98" t="s">
        <v>217</v>
      </c>
      <c r="D98" t="s">
        <v>462</v>
      </c>
      <c r="E98" t="s">
        <v>463</v>
      </c>
      <c r="F98" s="4">
        <v>4107.3998716119677</v>
      </c>
      <c r="G98" s="4">
        <v>4151.4589242536367</v>
      </c>
      <c r="H98" s="4">
        <v>4142.1365954722896</v>
      </c>
      <c r="I98" s="4">
        <v>3819.7647948454555</v>
      </c>
      <c r="J98" s="4">
        <v>4191.0962692200374</v>
      </c>
      <c r="K98" s="4">
        <v>4082.3513779051559</v>
      </c>
      <c r="L98" s="4">
        <v>4457.8636359200937</v>
      </c>
      <c r="M98" s="4">
        <v>4417.4101017628218</v>
      </c>
      <c r="N98" s="4">
        <v>3932.6573367656019</v>
      </c>
      <c r="O98" s="4">
        <v>3854.6644801568391</v>
      </c>
      <c r="P98" s="4">
        <v>4126.0923470192738</v>
      </c>
      <c r="Q98" s="4">
        <v>4041.287052964582</v>
      </c>
      <c r="R98" s="4">
        <v>8468.6126307828126</v>
      </c>
      <c r="S98" s="4">
        <v>8276.0199590638531</v>
      </c>
      <c r="T98" s="4">
        <v>8866.8845385671848</v>
      </c>
      <c r="U98" s="4">
        <v>8396.6686443273047</v>
      </c>
      <c r="V98" s="4">
        <v>8125.3234841015728</v>
      </c>
      <c r="W98" s="4">
        <v>8045.4567515005492</v>
      </c>
      <c r="X98" s="4">
        <v>8394.7638460527978</v>
      </c>
      <c r="Y98" s="4">
        <v>8102.1197447419363</v>
      </c>
      <c r="Z98" s="4">
        <v>8477.993581456938</v>
      </c>
      <c r="AA98" s="4">
        <v>8404.6274164828446</v>
      </c>
      <c r="AB98" s="4">
        <v>8916.5586994154801</v>
      </c>
      <c r="AC98" s="4">
        <v>8845.2294149369718</v>
      </c>
      <c r="AD98" s="5">
        <f t="shared" si="62"/>
        <v>12576.01250239478</v>
      </c>
      <c r="AE98" s="5">
        <f t="shared" si="63"/>
        <v>12427.47888331749</v>
      </c>
      <c r="AF98" s="5">
        <f t="shared" si="64"/>
        <v>13009.021134039474</v>
      </c>
      <c r="AG98" s="5">
        <f t="shared" si="65"/>
        <v>12216.433439172761</v>
      </c>
      <c r="AH98" s="143">
        <v>12316.41975332161</v>
      </c>
      <c r="AI98" s="143">
        <v>12127.808129405706</v>
      </c>
      <c r="AJ98" s="143">
        <v>12852.627481972893</v>
      </c>
      <c r="AK98" s="143">
        <v>12519.529846504758</v>
      </c>
      <c r="AL98" s="5">
        <f t="shared" si="66"/>
        <v>12410.65091822254</v>
      </c>
      <c r="AM98" s="5">
        <f t="shared" si="67"/>
        <v>12259.291896639683</v>
      </c>
      <c r="AN98" s="5">
        <f t="shared" si="68"/>
        <v>13042.651046434754</v>
      </c>
      <c r="AO98" s="5">
        <f t="shared" si="69"/>
        <v>12886.516467901554</v>
      </c>
      <c r="AP98" s="4">
        <v>437145</v>
      </c>
      <c r="AQ98" s="4">
        <v>439645.446</v>
      </c>
      <c r="AR98" s="4">
        <v>441781.71899999998</v>
      </c>
      <c r="AS98" s="5">
        <f t="shared" si="70"/>
        <v>939.59667195369218</v>
      </c>
      <c r="AT98" s="5">
        <f t="shared" si="71"/>
        <v>949.67549079907963</v>
      </c>
      <c r="AU98" s="5">
        <f t="shared" si="72"/>
        <v>947.54294238119837</v>
      </c>
      <c r="AV98" s="5">
        <f t="shared" si="73"/>
        <v>868.82846839392846</v>
      </c>
      <c r="AW98" s="5">
        <f t="shared" si="74"/>
        <v>953.29004481944241</v>
      </c>
      <c r="AX98" s="5">
        <f t="shared" si="75"/>
        <v>928.55536547628799</v>
      </c>
      <c r="AY98" s="5">
        <f t="shared" si="76"/>
        <v>1013.9678862771829</v>
      </c>
      <c r="AZ98" s="5">
        <f t="shared" si="77"/>
        <v>999.90785308226441</v>
      </c>
      <c r="BA98" s="5">
        <f t="shared" si="78"/>
        <v>894.50655580442469</v>
      </c>
      <c r="BB98" s="5">
        <f t="shared" si="79"/>
        <v>876.76661164752272</v>
      </c>
      <c r="BC98" s="5">
        <f t="shared" si="80"/>
        <v>938.50451188780744</v>
      </c>
      <c r="BD98" s="5">
        <f t="shared" si="81"/>
        <v>914.7700955377428</v>
      </c>
      <c r="BE98" s="5">
        <f t="shared" si="82"/>
        <v>1937.254830956047</v>
      </c>
      <c r="BF98" s="5">
        <f t="shared" si="83"/>
        <v>1893.1978997961437</v>
      </c>
      <c r="BG98" s="5">
        <f t="shared" si="84"/>
        <v>2028.3623371117558</v>
      </c>
      <c r="BH98" s="5">
        <f t="shared" si="85"/>
        <v>1909.8727669585151</v>
      </c>
      <c r="BI98" s="5">
        <f t="shared" si="86"/>
        <v>1848.1536788400108</v>
      </c>
      <c r="BJ98" s="5">
        <f t="shared" si="87"/>
        <v>1829.9875103222494</v>
      </c>
      <c r="BK98" s="5">
        <f t="shared" si="88"/>
        <v>1909.439509138643</v>
      </c>
      <c r="BL98" s="5">
        <f t="shared" si="89"/>
        <v>1833.9644662258959</v>
      </c>
      <c r="BM98" s="5">
        <f t="shared" si="90"/>
        <v>1928.3706128635613</v>
      </c>
      <c r="BN98" s="5">
        <f t="shared" si="91"/>
        <v>1911.6830375363072</v>
      </c>
      <c r="BO98" s="5">
        <f t="shared" si="92"/>
        <v>2028.1248857552093</v>
      </c>
      <c r="BP98" s="5">
        <f t="shared" si="93"/>
        <v>2002.171894970822</v>
      </c>
      <c r="BQ98" s="5">
        <f t="shared" si="94"/>
        <v>2876.8515029097393</v>
      </c>
      <c r="BR98" s="5">
        <f t="shared" si="95"/>
        <v>2842.8733905952236</v>
      </c>
      <c r="BS98" s="5">
        <f t="shared" si="96"/>
        <v>2975.9052794929539</v>
      </c>
      <c r="BT98" s="5">
        <f t="shared" si="97"/>
        <v>2778.7012353524437</v>
      </c>
      <c r="BU98" s="5">
        <f t="shared" si="98"/>
        <v>2801.4437236594531</v>
      </c>
      <c r="BV98" s="5">
        <f t="shared" si="99"/>
        <v>2758.5428757985374</v>
      </c>
      <c r="BW98" s="5">
        <f t="shared" si="100"/>
        <v>2923.4073954158262</v>
      </c>
      <c r="BX98" s="5">
        <f t="shared" si="101"/>
        <v>2833.8723193081601</v>
      </c>
      <c r="BY98" s="5">
        <f t="shared" si="102"/>
        <v>2822.8771686679861</v>
      </c>
      <c r="BZ98" s="5">
        <f t="shared" si="103"/>
        <v>2788.4496491838299</v>
      </c>
      <c r="CA98" s="5">
        <f t="shared" si="104"/>
        <v>2966.6293976430165</v>
      </c>
      <c r="CB98" s="5">
        <f t="shared" si="105"/>
        <v>2916.9419905085647</v>
      </c>
    </row>
    <row r="99" spans="1:80" x14ac:dyDescent="0.3">
      <c r="A99" t="s">
        <v>223</v>
      </c>
      <c r="B99" t="s">
        <v>233</v>
      </c>
      <c r="C99" t="s">
        <v>240</v>
      </c>
      <c r="D99" t="s">
        <v>464</v>
      </c>
      <c r="E99" t="s">
        <v>465</v>
      </c>
      <c r="F99" s="4">
        <v>2384.8730196622914</v>
      </c>
      <c r="G99" s="4">
        <v>2316.0633988603518</v>
      </c>
      <c r="H99" s="4">
        <v>2547.9736574898161</v>
      </c>
      <c r="I99" s="4">
        <v>2634.2977572373638</v>
      </c>
      <c r="J99" s="4">
        <v>2537.5581908030381</v>
      </c>
      <c r="K99" s="4">
        <v>2656.8523392267402</v>
      </c>
      <c r="L99" s="4">
        <v>2556.1312125536797</v>
      </c>
      <c r="M99" s="4">
        <v>3157.1244553440529</v>
      </c>
      <c r="N99" s="4">
        <v>2820.0596211380703</v>
      </c>
      <c r="O99" s="4">
        <v>2945.3087875908063</v>
      </c>
      <c r="P99" s="4">
        <v>2916.4791913313397</v>
      </c>
      <c r="Q99" s="4">
        <v>2910.19794497559</v>
      </c>
      <c r="R99" s="4">
        <v>3836.0469467308058</v>
      </c>
      <c r="S99" s="4">
        <v>3819.7789778404399</v>
      </c>
      <c r="T99" s="4">
        <v>3759.1012614193169</v>
      </c>
      <c r="U99" s="4">
        <v>4078.8166088651942</v>
      </c>
      <c r="V99" s="4">
        <v>3686.2231127179648</v>
      </c>
      <c r="W99" s="4">
        <v>3633.9515509164712</v>
      </c>
      <c r="X99" s="4">
        <v>3691.5916796818055</v>
      </c>
      <c r="Y99" s="4">
        <v>3628.4565263428785</v>
      </c>
      <c r="Z99" s="4">
        <v>4131.4917177927655</v>
      </c>
      <c r="AA99" s="4">
        <v>3998.8637015560157</v>
      </c>
      <c r="AB99" s="4">
        <v>4177.6055732577743</v>
      </c>
      <c r="AC99" s="4">
        <v>4148.9046678251079</v>
      </c>
      <c r="AD99" s="5">
        <f t="shared" ref="AD99:AD162" si="106">SUM(F99,R99)</f>
        <v>6220.9199663930976</v>
      </c>
      <c r="AE99" s="5">
        <f t="shared" ref="AE99:AE162" si="107">SUM(G99,S99)</f>
        <v>6135.8423767007916</v>
      </c>
      <c r="AF99" s="5">
        <f t="shared" ref="AF99:AF162" si="108">SUM(H99,T99)</f>
        <v>6307.074918909133</v>
      </c>
      <c r="AG99" s="5">
        <f t="shared" ref="AG99:AG162" si="109">SUM(I99,U99)</f>
        <v>6713.1143661025581</v>
      </c>
      <c r="AH99" s="143">
        <v>6223.781303521002</v>
      </c>
      <c r="AI99" s="143">
        <v>6290.8038901432119</v>
      </c>
      <c r="AJ99" s="143">
        <v>6247.7228922354861</v>
      </c>
      <c r="AK99" s="143">
        <v>6785.5809816869314</v>
      </c>
      <c r="AL99" s="5">
        <f t="shared" ref="AL99:AL162" si="110">SUM(N99,Z99)</f>
        <v>6951.5513389308362</v>
      </c>
      <c r="AM99" s="5">
        <f t="shared" ref="AM99:AM162" si="111">SUM(O99,AA99)</f>
        <v>6944.172489146822</v>
      </c>
      <c r="AN99" s="5">
        <f t="shared" ref="AN99:AN162" si="112">SUM(P99,AB99)</f>
        <v>7094.0847645891135</v>
      </c>
      <c r="AO99" s="5">
        <f t="shared" ref="AO99:AO162" si="113">SUM(Q99,AC99)</f>
        <v>7059.1026128006979</v>
      </c>
      <c r="AP99" s="4">
        <v>148560</v>
      </c>
      <c r="AQ99" s="4">
        <v>148773.19699999999</v>
      </c>
      <c r="AR99" s="4">
        <v>149243.253</v>
      </c>
      <c r="AS99" s="5">
        <f t="shared" si="70"/>
        <v>1605.3264806558234</v>
      </c>
      <c r="AT99" s="5">
        <f t="shared" si="71"/>
        <v>1559.0087499059987</v>
      </c>
      <c r="AU99" s="5">
        <f t="shared" si="72"/>
        <v>1715.1142013259398</v>
      </c>
      <c r="AV99" s="5">
        <f t="shared" si="73"/>
        <v>1770.6803445498076</v>
      </c>
      <c r="AW99" s="5">
        <f t="shared" si="74"/>
        <v>1705.6554822862606</v>
      </c>
      <c r="AX99" s="5">
        <f t="shared" si="75"/>
        <v>1785.8407245404162</v>
      </c>
      <c r="AY99" s="5">
        <f t="shared" si="76"/>
        <v>1718.1396004776855</v>
      </c>
      <c r="AZ99" s="5">
        <f t="shared" si="77"/>
        <v>2115.4218980633268</v>
      </c>
      <c r="BA99" s="5">
        <f t="shared" si="78"/>
        <v>1895.5427980337552</v>
      </c>
      <c r="BB99" s="5">
        <f t="shared" si="79"/>
        <v>1979.7307895391982</v>
      </c>
      <c r="BC99" s="5">
        <f t="shared" si="80"/>
        <v>1960.3525703163723</v>
      </c>
      <c r="BD99" s="5">
        <f t="shared" si="81"/>
        <v>1949.9695205488383</v>
      </c>
      <c r="BE99" s="5">
        <f t="shared" si="82"/>
        <v>2582.1533028613394</v>
      </c>
      <c r="BF99" s="5">
        <f t="shared" si="83"/>
        <v>2571.2028660746096</v>
      </c>
      <c r="BG99" s="5">
        <f t="shared" si="84"/>
        <v>2530.3589535671226</v>
      </c>
      <c r="BH99" s="5">
        <f t="shared" si="85"/>
        <v>2741.6340383309735</v>
      </c>
      <c r="BI99" s="5">
        <f t="shared" si="86"/>
        <v>2477.7467897782458</v>
      </c>
      <c r="BJ99" s="5">
        <f t="shared" si="87"/>
        <v>2442.6117232101101</v>
      </c>
      <c r="BK99" s="5">
        <f t="shared" si="88"/>
        <v>2481.3553476852458</v>
      </c>
      <c r="BL99" s="5">
        <f t="shared" si="89"/>
        <v>2431.2365573691154</v>
      </c>
      <c r="BM99" s="5">
        <f t="shared" si="90"/>
        <v>2777.0403547843139</v>
      </c>
      <c r="BN99" s="5">
        <f t="shared" si="91"/>
        <v>2687.8925654572149</v>
      </c>
      <c r="BO99" s="5">
        <f t="shared" si="92"/>
        <v>2808.0364323002177</v>
      </c>
      <c r="BP99" s="5">
        <f t="shared" si="93"/>
        <v>2779.9612943474958</v>
      </c>
      <c r="BQ99" s="5">
        <f t="shared" si="94"/>
        <v>4187.479783517163</v>
      </c>
      <c r="BR99" s="5">
        <f t="shared" si="95"/>
        <v>4130.2116159806083</v>
      </c>
      <c r="BS99" s="5">
        <f t="shared" si="96"/>
        <v>4245.4731548930622</v>
      </c>
      <c r="BT99" s="5">
        <f t="shared" si="97"/>
        <v>4512.3143828807815</v>
      </c>
      <c r="BU99" s="5">
        <f t="shared" si="98"/>
        <v>4183.4022720645053</v>
      </c>
      <c r="BV99" s="5">
        <f t="shared" si="99"/>
        <v>4228.4524477505265</v>
      </c>
      <c r="BW99" s="5">
        <f t="shared" si="100"/>
        <v>4199.4949481629319</v>
      </c>
      <c r="BX99" s="5">
        <f t="shared" si="101"/>
        <v>4546.6584554324418</v>
      </c>
      <c r="BY99" s="5">
        <f t="shared" si="102"/>
        <v>4672.5831528180688</v>
      </c>
      <c r="BZ99" s="5">
        <f t="shared" si="103"/>
        <v>4667.6233549964127</v>
      </c>
      <c r="CA99" s="5">
        <f t="shared" si="104"/>
        <v>4768.3890026165891</v>
      </c>
      <c r="CB99" s="5">
        <f t="shared" si="105"/>
        <v>4729.9308148963346</v>
      </c>
    </row>
    <row r="100" spans="1:80" x14ac:dyDescent="0.3">
      <c r="A100" t="s">
        <v>238</v>
      </c>
      <c r="B100" t="s">
        <v>273</v>
      </c>
      <c r="C100" t="s">
        <v>314</v>
      </c>
      <c r="D100" t="s">
        <v>468</v>
      </c>
      <c r="E100" t="s">
        <v>469</v>
      </c>
      <c r="F100" s="4">
        <v>2004.6142282921846</v>
      </c>
      <c r="G100" s="4">
        <v>1922.516635189914</v>
      </c>
      <c r="H100" s="4">
        <v>1938.652053881872</v>
      </c>
      <c r="I100" s="4">
        <v>1826.8978639897314</v>
      </c>
      <c r="J100" s="4">
        <v>2115.265044914438</v>
      </c>
      <c r="K100" s="4">
        <v>2137.6625672029804</v>
      </c>
      <c r="L100" s="4">
        <v>2140.3689076859646</v>
      </c>
      <c r="M100" s="4">
        <v>2092.7054245756649</v>
      </c>
      <c r="N100" s="4">
        <v>1963.7823444504847</v>
      </c>
      <c r="O100" s="4">
        <v>2125.2563800285975</v>
      </c>
      <c r="P100" s="4">
        <v>2465.6315122888341</v>
      </c>
      <c r="Q100" s="4">
        <v>2420.9836525740056</v>
      </c>
      <c r="R100" s="4">
        <v>4506.4370236141131</v>
      </c>
      <c r="S100" s="4">
        <v>4377.5379793009743</v>
      </c>
      <c r="T100" s="4">
        <v>4768.5515294021452</v>
      </c>
      <c r="U100" s="4">
        <v>4810.6165737890733</v>
      </c>
      <c r="V100" s="4">
        <v>4399.0468122679285</v>
      </c>
      <c r="W100" s="4">
        <v>4445.1424056694414</v>
      </c>
      <c r="X100" s="4">
        <v>4453.5084525790844</v>
      </c>
      <c r="Y100" s="4">
        <v>4360.3200432069816</v>
      </c>
      <c r="Z100" s="4">
        <v>4709.8408621540966</v>
      </c>
      <c r="AA100" s="4">
        <v>4801.5664496885074</v>
      </c>
      <c r="AB100" s="4">
        <v>4951.9771143405396</v>
      </c>
      <c r="AC100" s="4">
        <v>4786.0616460080637</v>
      </c>
      <c r="AD100" s="5">
        <f t="shared" si="106"/>
        <v>6511.0512519062977</v>
      </c>
      <c r="AE100" s="5">
        <f t="shared" si="107"/>
        <v>6300.0546144908885</v>
      </c>
      <c r="AF100" s="5">
        <f t="shared" si="108"/>
        <v>6707.2035832840174</v>
      </c>
      <c r="AG100" s="5">
        <f t="shared" si="109"/>
        <v>6637.5144377788047</v>
      </c>
      <c r="AH100" s="143">
        <v>6514.311857182367</v>
      </c>
      <c r="AI100" s="143">
        <v>6582.8049728724218</v>
      </c>
      <c r="AJ100" s="143">
        <v>6593.877360265049</v>
      </c>
      <c r="AK100" s="143">
        <v>6453.025467782646</v>
      </c>
      <c r="AL100" s="5">
        <f t="shared" si="110"/>
        <v>6673.6232066045814</v>
      </c>
      <c r="AM100" s="5">
        <f t="shared" si="111"/>
        <v>6926.8228297171045</v>
      </c>
      <c r="AN100" s="5">
        <f t="shared" si="112"/>
        <v>7417.6086266293732</v>
      </c>
      <c r="AO100" s="5">
        <f t="shared" si="113"/>
        <v>7207.0452985820693</v>
      </c>
      <c r="AP100" s="4">
        <v>324048</v>
      </c>
      <c r="AQ100" s="4">
        <v>328361.83199999999</v>
      </c>
      <c r="AR100" s="4">
        <v>330661.81400000001</v>
      </c>
      <c r="AS100" s="5">
        <f t="shared" si="70"/>
        <v>618.61644827068358</v>
      </c>
      <c r="AT100" s="5">
        <f t="shared" si="71"/>
        <v>593.28143830232375</v>
      </c>
      <c r="AU100" s="5">
        <f t="shared" si="72"/>
        <v>598.26076812134988</v>
      </c>
      <c r="AV100" s="5">
        <f t="shared" si="73"/>
        <v>556.36730154122517</v>
      </c>
      <c r="AW100" s="5">
        <f t="shared" si="74"/>
        <v>644.1872467426233</v>
      </c>
      <c r="AX100" s="5">
        <f t="shared" si="75"/>
        <v>651.00823508713415</v>
      </c>
      <c r="AY100" s="5">
        <f t="shared" si="76"/>
        <v>651.83242968566594</v>
      </c>
      <c r="AZ100" s="5">
        <f t="shared" si="77"/>
        <v>632.88391219424716</v>
      </c>
      <c r="BA100" s="5">
        <f t="shared" si="78"/>
        <v>598.05438789563243</v>
      </c>
      <c r="BB100" s="5">
        <f t="shared" si="79"/>
        <v>647.23002886297627</v>
      </c>
      <c r="BC100" s="5">
        <f t="shared" si="80"/>
        <v>750.88858448348344</v>
      </c>
      <c r="BD100" s="5">
        <f t="shared" si="81"/>
        <v>732.16305907461253</v>
      </c>
      <c r="BE100" s="5">
        <f t="shared" si="82"/>
        <v>1390.6695994464133</v>
      </c>
      <c r="BF100" s="5">
        <f t="shared" si="83"/>
        <v>1350.8918367960841</v>
      </c>
      <c r="BG100" s="5">
        <f t="shared" si="84"/>
        <v>1471.557154928327</v>
      </c>
      <c r="BH100" s="5">
        <f t="shared" si="85"/>
        <v>1465.0352461759542</v>
      </c>
      <c r="BI100" s="5">
        <f t="shared" si="86"/>
        <v>1339.6949290586028</v>
      </c>
      <c r="BJ100" s="5">
        <f t="shared" si="87"/>
        <v>1353.7329776103336</v>
      </c>
      <c r="BK100" s="5">
        <f t="shared" si="88"/>
        <v>1356.2807910570691</v>
      </c>
      <c r="BL100" s="5">
        <f t="shared" si="89"/>
        <v>1318.6645262905929</v>
      </c>
      <c r="BM100" s="5">
        <f t="shared" si="90"/>
        <v>1434.3447999017428</v>
      </c>
      <c r="BN100" s="5">
        <f t="shared" si="91"/>
        <v>1462.2791024288438</v>
      </c>
      <c r="BO100" s="5">
        <f t="shared" si="92"/>
        <v>1508.0854812445252</v>
      </c>
      <c r="BP100" s="5">
        <f t="shared" si="93"/>
        <v>1447.4189166602903</v>
      </c>
      <c r="BQ100" s="5">
        <f t="shared" si="94"/>
        <v>2009.2860477170966</v>
      </c>
      <c r="BR100" s="5">
        <f t="shared" si="95"/>
        <v>1944.1732750984077</v>
      </c>
      <c r="BS100" s="5">
        <f t="shared" si="96"/>
        <v>2069.8179230496771</v>
      </c>
      <c r="BT100" s="5">
        <f t="shared" si="97"/>
        <v>2021.4025477171795</v>
      </c>
      <c r="BU100" s="5">
        <f t="shared" si="98"/>
        <v>1983.8821758012264</v>
      </c>
      <c r="BV100" s="5">
        <f t="shared" si="99"/>
        <v>2004.7412126974677</v>
      </c>
      <c r="BW100" s="5">
        <f t="shared" si="100"/>
        <v>2008.1132207427352</v>
      </c>
      <c r="BX100" s="5">
        <f t="shared" si="101"/>
        <v>1951.5484384848398</v>
      </c>
      <c r="BY100" s="5">
        <f t="shared" si="102"/>
        <v>2032.3991877973751</v>
      </c>
      <c r="BZ100" s="5">
        <f t="shared" si="103"/>
        <v>2109.5091312918198</v>
      </c>
      <c r="CA100" s="5">
        <f t="shared" si="104"/>
        <v>2258.9740657280086</v>
      </c>
      <c r="CB100" s="5">
        <f t="shared" si="105"/>
        <v>2179.5819757349027</v>
      </c>
    </row>
    <row r="101" spans="1:80" x14ac:dyDescent="0.3">
      <c r="A101" t="s">
        <v>223</v>
      </c>
      <c r="B101" t="s">
        <v>233</v>
      </c>
      <c r="C101" t="s">
        <v>258</v>
      </c>
      <c r="D101" t="s">
        <v>470</v>
      </c>
      <c r="E101" t="s">
        <v>471</v>
      </c>
      <c r="F101" s="4">
        <v>9184.1921552664389</v>
      </c>
      <c r="G101" s="4">
        <v>9274.2854856525501</v>
      </c>
      <c r="H101" s="4">
        <v>11577.198982294411</v>
      </c>
      <c r="I101" s="4">
        <v>10775.836069992867</v>
      </c>
      <c r="J101" s="4">
        <v>9949.6853054242492</v>
      </c>
      <c r="K101" s="4">
        <v>9779.6779353800339</v>
      </c>
      <c r="L101" s="4">
        <v>10730.837109148133</v>
      </c>
      <c r="M101" s="4">
        <v>10508.380689278076</v>
      </c>
      <c r="N101" s="4">
        <v>11239.417812804873</v>
      </c>
      <c r="O101" s="4">
        <v>11186.773194542444</v>
      </c>
      <c r="P101" s="4">
        <v>13296.910631723917</v>
      </c>
      <c r="Q101" s="4">
        <v>13285.642164314748</v>
      </c>
      <c r="R101" s="4">
        <v>23709.506739454766</v>
      </c>
      <c r="S101" s="4">
        <v>23325.008081978252</v>
      </c>
      <c r="T101" s="4">
        <v>25173.605748807673</v>
      </c>
      <c r="U101" s="4">
        <v>25144.574746378988</v>
      </c>
      <c r="V101" s="4">
        <v>23379.12424345265</v>
      </c>
      <c r="W101" s="4">
        <v>22716.073494793571</v>
      </c>
      <c r="X101" s="4">
        <v>24831.433443915619</v>
      </c>
      <c r="Y101" s="4">
        <v>23993.340216313914</v>
      </c>
      <c r="Z101" s="4">
        <v>24381.534796947253</v>
      </c>
      <c r="AA101" s="4">
        <v>23724.005024867605</v>
      </c>
      <c r="AB101" s="4">
        <v>25399.882617440278</v>
      </c>
      <c r="AC101" s="4">
        <v>24810.365946669303</v>
      </c>
      <c r="AD101" s="5">
        <f t="shared" si="106"/>
        <v>32893.698894721208</v>
      </c>
      <c r="AE101" s="5">
        <f t="shared" si="107"/>
        <v>32599.293567630804</v>
      </c>
      <c r="AF101" s="5">
        <f t="shared" si="108"/>
        <v>36750.804731102085</v>
      </c>
      <c r="AG101" s="5">
        <f t="shared" si="109"/>
        <v>35920.410816371856</v>
      </c>
      <c r="AH101" s="143">
        <v>33328.809548876896</v>
      </c>
      <c r="AI101" s="143">
        <v>32495.751430173608</v>
      </c>
      <c r="AJ101" s="143">
        <v>35562.270553063754</v>
      </c>
      <c r="AK101" s="143">
        <v>34501.720905591988</v>
      </c>
      <c r="AL101" s="5">
        <f t="shared" si="110"/>
        <v>35620.95260975213</v>
      </c>
      <c r="AM101" s="5">
        <f t="shared" si="111"/>
        <v>34910.778219410051</v>
      </c>
      <c r="AN101" s="5">
        <f t="shared" si="112"/>
        <v>38696.793249164199</v>
      </c>
      <c r="AO101" s="5">
        <f t="shared" si="113"/>
        <v>38096.008110984054</v>
      </c>
      <c r="AP101" s="4">
        <v>1201855</v>
      </c>
      <c r="AQ101" s="4">
        <v>1201500.3620000002</v>
      </c>
      <c r="AR101" s="4">
        <v>1204655.9070000001</v>
      </c>
      <c r="AS101" s="5">
        <f t="shared" si="70"/>
        <v>764.16806979764112</v>
      </c>
      <c r="AT101" s="5">
        <f t="shared" si="71"/>
        <v>771.66425946994855</v>
      </c>
      <c r="AU101" s="5">
        <f t="shared" si="72"/>
        <v>963.27751536536516</v>
      </c>
      <c r="AV101" s="5">
        <f t="shared" si="73"/>
        <v>896.86498737757904</v>
      </c>
      <c r="AW101" s="5">
        <f t="shared" si="74"/>
        <v>828.10506098076803</v>
      </c>
      <c r="AX101" s="5">
        <f t="shared" si="75"/>
        <v>813.95547139918654</v>
      </c>
      <c r="AY101" s="5">
        <f t="shared" si="76"/>
        <v>893.11975664208182</v>
      </c>
      <c r="AZ101" s="5">
        <f t="shared" si="77"/>
        <v>872.31388052107684</v>
      </c>
      <c r="BA101" s="5">
        <f t="shared" si="78"/>
        <v>935.44855817570465</v>
      </c>
      <c r="BB101" s="5">
        <f t="shared" si="79"/>
        <v>931.06698494215198</v>
      </c>
      <c r="BC101" s="5">
        <f t="shared" si="80"/>
        <v>1106.6921868912357</v>
      </c>
      <c r="BD101" s="5">
        <f t="shared" si="81"/>
        <v>1102.8578440627482</v>
      </c>
      <c r="BE101" s="5">
        <f t="shared" si="82"/>
        <v>1972.742696868987</v>
      </c>
      <c r="BF101" s="5">
        <f t="shared" si="83"/>
        <v>1940.7505965343782</v>
      </c>
      <c r="BG101" s="5">
        <f t="shared" si="84"/>
        <v>2094.5626343284066</v>
      </c>
      <c r="BH101" s="5">
        <f t="shared" si="85"/>
        <v>2092.7646417453998</v>
      </c>
      <c r="BI101" s="5">
        <f t="shared" si="86"/>
        <v>1945.8274822769174</v>
      </c>
      <c r="BJ101" s="5">
        <f t="shared" si="87"/>
        <v>1890.6422514081246</v>
      </c>
      <c r="BK101" s="5">
        <f t="shared" si="88"/>
        <v>2066.7021192221346</v>
      </c>
      <c r="BL101" s="5">
        <f t="shared" si="89"/>
        <v>1991.7173092244598</v>
      </c>
      <c r="BM101" s="5">
        <f t="shared" si="90"/>
        <v>2029.2573825248044</v>
      </c>
      <c r="BN101" s="5">
        <f t="shared" si="91"/>
        <v>1974.5316585154389</v>
      </c>
      <c r="BO101" s="5">
        <f t="shared" si="92"/>
        <v>2114.0137298968434</v>
      </c>
      <c r="BP101" s="5">
        <f t="shared" si="93"/>
        <v>2059.539641361614</v>
      </c>
      <c r="BQ101" s="5">
        <f t="shared" si="94"/>
        <v>2736.9107666666287</v>
      </c>
      <c r="BR101" s="5">
        <f t="shared" si="95"/>
        <v>2712.4148560043268</v>
      </c>
      <c r="BS101" s="5">
        <f t="shared" si="96"/>
        <v>3057.8401496937722</v>
      </c>
      <c r="BT101" s="5">
        <f t="shared" si="97"/>
        <v>2989.6296291229792</v>
      </c>
      <c r="BU101" s="5">
        <f t="shared" si="98"/>
        <v>2773.9325432576848</v>
      </c>
      <c r="BV101" s="5">
        <f t="shared" si="99"/>
        <v>2704.5977228073116</v>
      </c>
      <c r="BW101" s="5">
        <f t="shared" si="100"/>
        <v>2959.8218758642161</v>
      </c>
      <c r="BX101" s="5">
        <f t="shared" si="101"/>
        <v>2864.0311897455367</v>
      </c>
      <c r="BY101" s="5">
        <f t="shared" si="102"/>
        <v>2964.7059407005095</v>
      </c>
      <c r="BZ101" s="5">
        <f t="shared" si="103"/>
        <v>2905.5986434575907</v>
      </c>
      <c r="CA101" s="5">
        <f t="shared" si="104"/>
        <v>3220.7059167880798</v>
      </c>
      <c r="CB101" s="5">
        <f t="shared" si="105"/>
        <v>3162.3974854243625</v>
      </c>
    </row>
    <row r="102" spans="1:80" x14ac:dyDescent="0.3">
      <c r="A102" t="s">
        <v>223</v>
      </c>
      <c r="B102" t="s">
        <v>242</v>
      </c>
      <c r="C102" t="s">
        <v>217</v>
      </c>
      <c r="D102" t="s">
        <v>474</v>
      </c>
      <c r="E102" t="s">
        <v>475</v>
      </c>
      <c r="F102" s="4">
        <v>5074.0942927366023</v>
      </c>
      <c r="G102" s="4">
        <v>5120.3402752377142</v>
      </c>
      <c r="H102" s="4">
        <v>4526.7928464950046</v>
      </c>
      <c r="I102" s="4">
        <v>4619.4615144831796</v>
      </c>
      <c r="J102" s="4">
        <v>5453.7742890992113</v>
      </c>
      <c r="K102" s="4">
        <v>5381.3887377973524</v>
      </c>
      <c r="L102" s="4">
        <v>5491.7442023495232</v>
      </c>
      <c r="M102" s="4">
        <v>5415.6938029440025</v>
      </c>
      <c r="N102" s="4">
        <v>5433.8475579092546</v>
      </c>
      <c r="O102" s="4">
        <v>5066.7840295913556</v>
      </c>
      <c r="P102" s="4">
        <v>4474.2041758901269</v>
      </c>
      <c r="Q102" s="4">
        <v>4346.0735936351848</v>
      </c>
      <c r="R102" s="4">
        <v>14915.010854195847</v>
      </c>
      <c r="S102" s="4">
        <v>14114.485033756504</v>
      </c>
      <c r="T102" s="4">
        <v>13931.190077902271</v>
      </c>
      <c r="U102" s="4">
        <v>13607.481635759108</v>
      </c>
      <c r="V102" s="4">
        <v>14696.694998047304</v>
      </c>
      <c r="W102" s="4">
        <v>14475.569731172229</v>
      </c>
      <c r="X102" s="4">
        <v>14940.915339141087</v>
      </c>
      <c r="Y102" s="4">
        <v>14892.523407846751</v>
      </c>
      <c r="Z102" s="4">
        <v>13915.916590166453</v>
      </c>
      <c r="AA102" s="4">
        <v>14054.591876348084</v>
      </c>
      <c r="AB102" s="4">
        <v>13683.627655980561</v>
      </c>
      <c r="AC102" s="4">
        <v>13584.07514843134</v>
      </c>
      <c r="AD102" s="5">
        <f t="shared" si="106"/>
        <v>19989.105146932448</v>
      </c>
      <c r="AE102" s="5">
        <f t="shared" si="107"/>
        <v>19234.825308994219</v>
      </c>
      <c r="AF102" s="5">
        <f t="shared" si="108"/>
        <v>18457.982924397274</v>
      </c>
      <c r="AG102" s="5">
        <f t="shared" si="109"/>
        <v>18226.943150242289</v>
      </c>
      <c r="AH102" s="143">
        <v>20150.469287146516</v>
      </c>
      <c r="AI102" s="143">
        <v>19856.958468969584</v>
      </c>
      <c r="AJ102" s="143">
        <v>20432.659541490611</v>
      </c>
      <c r="AK102" s="143">
        <v>20308.217210790754</v>
      </c>
      <c r="AL102" s="5">
        <f t="shared" si="110"/>
        <v>19349.764148075708</v>
      </c>
      <c r="AM102" s="5">
        <f t="shared" si="111"/>
        <v>19121.37590593944</v>
      </c>
      <c r="AN102" s="5">
        <f t="shared" si="112"/>
        <v>18157.831831870688</v>
      </c>
      <c r="AO102" s="5">
        <f t="shared" si="113"/>
        <v>17930.148742066525</v>
      </c>
      <c r="AP102" s="4">
        <v>784846</v>
      </c>
      <c r="AQ102" s="4">
        <v>791125.299</v>
      </c>
      <c r="AR102" s="4">
        <v>795639.55599999998</v>
      </c>
      <c r="AS102" s="5">
        <f t="shared" si="70"/>
        <v>646.50826948682948</v>
      </c>
      <c r="AT102" s="5">
        <f t="shared" si="71"/>
        <v>652.40063340294967</v>
      </c>
      <c r="AU102" s="5">
        <f t="shared" si="72"/>
        <v>576.7746598052363</v>
      </c>
      <c r="AV102" s="5">
        <f t="shared" si="73"/>
        <v>583.91022513403141</v>
      </c>
      <c r="AW102" s="5">
        <f t="shared" si="74"/>
        <v>689.36921825062393</v>
      </c>
      <c r="AX102" s="5">
        <f t="shared" si="75"/>
        <v>680.21952332955948</v>
      </c>
      <c r="AY102" s="5">
        <f t="shared" si="76"/>
        <v>694.16869986223548</v>
      </c>
      <c r="AZ102" s="5">
        <f t="shared" si="77"/>
        <v>680.67176425602486</v>
      </c>
      <c r="BA102" s="5">
        <f t="shared" si="78"/>
        <v>686.85043504205453</v>
      </c>
      <c r="BB102" s="5">
        <f t="shared" si="79"/>
        <v>640.45278744035659</v>
      </c>
      <c r="BC102" s="5">
        <f t="shared" si="80"/>
        <v>565.5493739797754</v>
      </c>
      <c r="BD102" s="5">
        <f t="shared" si="81"/>
        <v>546.23649124292467</v>
      </c>
      <c r="BE102" s="5">
        <f t="shared" si="82"/>
        <v>1900.3741949625592</v>
      </c>
      <c r="BF102" s="5">
        <f t="shared" si="83"/>
        <v>1798.3763736779579</v>
      </c>
      <c r="BG102" s="5">
        <f t="shared" si="84"/>
        <v>1775.0221161733984</v>
      </c>
      <c r="BH102" s="5">
        <f t="shared" si="85"/>
        <v>1720.0159889917902</v>
      </c>
      <c r="BI102" s="5">
        <f t="shared" si="86"/>
        <v>1857.6949841730827</v>
      </c>
      <c r="BJ102" s="5">
        <f t="shared" si="87"/>
        <v>1829.7442578905857</v>
      </c>
      <c r="BK102" s="5">
        <f t="shared" si="88"/>
        <v>1888.5649792803663</v>
      </c>
      <c r="BL102" s="5">
        <f t="shared" si="89"/>
        <v>1871.7675982221717</v>
      </c>
      <c r="BM102" s="5">
        <f t="shared" si="90"/>
        <v>1759.0028542579134</v>
      </c>
      <c r="BN102" s="5">
        <f t="shared" si="91"/>
        <v>1776.5317193260539</v>
      </c>
      <c r="BO102" s="5">
        <f t="shared" si="92"/>
        <v>1729.6410155606161</v>
      </c>
      <c r="BP102" s="5">
        <f t="shared" si="93"/>
        <v>1707.3152090029246</v>
      </c>
      <c r="BQ102" s="5">
        <f t="shared" si="94"/>
        <v>2546.8824644493889</v>
      </c>
      <c r="BR102" s="5">
        <f t="shared" si="95"/>
        <v>2450.7770070809074</v>
      </c>
      <c r="BS102" s="5">
        <f t="shared" si="96"/>
        <v>2351.7967759786347</v>
      </c>
      <c r="BT102" s="5">
        <f t="shared" si="97"/>
        <v>2303.9262141258218</v>
      </c>
      <c r="BU102" s="5">
        <f t="shared" si="98"/>
        <v>2547.0642024237068</v>
      </c>
      <c r="BV102" s="5">
        <f t="shared" si="99"/>
        <v>2509.9637812201458</v>
      </c>
      <c r="BW102" s="5">
        <f t="shared" si="100"/>
        <v>2582.7336791426023</v>
      </c>
      <c r="BX102" s="5">
        <f t="shared" si="101"/>
        <v>2552.4393624781965</v>
      </c>
      <c r="BY102" s="5">
        <f t="shared" si="102"/>
        <v>2445.8532892999683</v>
      </c>
      <c r="BZ102" s="5">
        <f t="shared" si="103"/>
        <v>2416.9845067664105</v>
      </c>
      <c r="CA102" s="5">
        <f t="shared" si="104"/>
        <v>2295.1903895403916</v>
      </c>
      <c r="CB102" s="5">
        <f t="shared" si="105"/>
        <v>2253.5517002458491</v>
      </c>
    </row>
    <row r="103" spans="1:80" x14ac:dyDescent="0.3">
      <c r="A103" t="s">
        <v>229</v>
      </c>
      <c r="B103" t="s">
        <v>251</v>
      </c>
      <c r="C103" t="s">
        <v>278</v>
      </c>
      <c r="D103" t="s">
        <v>478</v>
      </c>
      <c r="E103" t="s">
        <v>479</v>
      </c>
      <c r="F103" s="4">
        <v>3537.2666081704438</v>
      </c>
      <c r="G103" s="4">
        <v>3484.2359992489064</v>
      </c>
      <c r="H103" s="4">
        <v>3541.1091484978015</v>
      </c>
      <c r="I103" s="4">
        <v>3469.2318073866345</v>
      </c>
      <c r="J103" s="4">
        <v>3734.8548072137364</v>
      </c>
      <c r="K103" s="4">
        <v>3681.1917174044502</v>
      </c>
      <c r="L103" s="4">
        <v>3686.2391066729797</v>
      </c>
      <c r="M103" s="4">
        <v>3588.8935142851487</v>
      </c>
      <c r="N103" s="4">
        <v>3704.6151674734861</v>
      </c>
      <c r="O103" s="4">
        <v>3262.4362018212337</v>
      </c>
      <c r="P103" s="4">
        <v>3389.3523457762299</v>
      </c>
      <c r="Q103" s="4">
        <v>3176.5766452188168</v>
      </c>
      <c r="R103" s="4">
        <v>6576.5626868005102</v>
      </c>
      <c r="S103" s="4">
        <v>6679.883510427082</v>
      </c>
      <c r="T103" s="4">
        <v>6583.895410662064</v>
      </c>
      <c r="U103" s="4">
        <v>6812.4633389361934</v>
      </c>
      <c r="V103" s="4">
        <v>6593.286140221644</v>
      </c>
      <c r="W103" s="4">
        <v>6604.5542875581086</v>
      </c>
      <c r="X103" s="4">
        <v>6678.86344516596</v>
      </c>
      <c r="Y103" s="4">
        <v>6728.2300831931479</v>
      </c>
      <c r="Z103" s="4">
        <v>6689.750920077513</v>
      </c>
      <c r="AA103" s="4">
        <v>6434.6659703970245</v>
      </c>
      <c r="AB103" s="4">
        <v>7066.0120405572634</v>
      </c>
      <c r="AC103" s="4">
        <v>7148.8028731036757</v>
      </c>
      <c r="AD103" s="5">
        <f t="shared" si="106"/>
        <v>10113.829294970954</v>
      </c>
      <c r="AE103" s="5">
        <f t="shared" si="107"/>
        <v>10164.119509675988</v>
      </c>
      <c r="AF103" s="5">
        <f t="shared" si="108"/>
        <v>10125.004559159865</v>
      </c>
      <c r="AG103" s="5">
        <f t="shared" si="109"/>
        <v>10281.695146322829</v>
      </c>
      <c r="AH103" s="143">
        <v>10328.140947435379</v>
      </c>
      <c r="AI103" s="143">
        <v>10285.746004962559</v>
      </c>
      <c r="AJ103" s="143">
        <v>10365.10255183894</v>
      </c>
      <c r="AK103" s="143">
        <v>10317.123597478296</v>
      </c>
      <c r="AL103" s="5">
        <f t="shared" si="110"/>
        <v>10394.366087551</v>
      </c>
      <c r="AM103" s="5">
        <f t="shared" si="111"/>
        <v>9697.1021722182577</v>
      </c>
      <c r="AN103" s="5">
        <f t="shared" si="112"/>
        <v>10455.364386333493</v>
      </c>
      <c r="AO103" s="5">
        <f t="shared" si="113"/>
        <v>10325.379518322492</v>
      </c>
      <c r="AP103" s="4">
        <v>353540</v>
      </c>
      <c r="AQ103" s="4">
        <v>356460.18699999998</v>
      </c>
      <c r="AR103" s="4">
        <v>359496.11599999998</v>
      </c>
      <c r="AS103" s="5">
        <f t="shared" si="70"/>
        <v>1000.5279765148057</v>
      </c>
      <c r="AT103" s="5">
        <f t="shared" si="71"/>
        <v>985.52808713268837</v>
      </c>
      <c r="AU103" s="5">
        <f t="shared" si="72"/>
        <v>1001.6148522084633</v>
      </c>
      <c r="AV103" s="5">
        <f t="shared" si="73"/>
        <v>973.2452413785652</v>
      </c>
      <c r="AW103" s="5">
        <f t="shared" si="74"/>
        <v>1047.7621185823305</v>
      </c>
      <c r="AX103" s="5">
        <f t="shared" si="75"/>
        <v>1032.7076772263631</v>
      </c>
      <c r="AY103" s="5">
        <f t="shared" si="76"/>
        <v>1034.1236528254922</v>
      </c>
      <c r="AZ103" s="5">
        <f t="shared" si="77"/>
        <v>998.31218045347373</v>
      </c>
      <c r="BA103" s="5">
        <f t="shared" si="78"/>
        <v>1039.2788037990583</v>
      </c>
      <c r="BB103" s="5">
        <f t="shared" si="79"/>
        <v>915.23158007579502</v>
      </c>
      <c r="BC103" s="5">
        <f t="shared" si="80"/>
        <v>950.83615769304129</v>
      </c>
      <c r="BD103" s="5">
        <f t="shared" si="81"/>
        <v>883.61918358495336</v>
      </c>
      <c r="BE103" s="5">
        <f t="shared" si="82"/>
        <v>1860.2032830232818</v>
      </c>
      <c r="BF103" s="5">
        <f t="shared" si="83"/>
        <v>1889.4279318965555</v>
      </c>
      <c r="BG103" s="5">
        <f t="shared" si="84"/>
        <v>1862.2773690847046</v>
      </c>
      <c r="BH103" s="5">
        <f t="shared" si="85"/>
        <v>1911.1428393365552</v>
      </c>
      <c r="BI103" s="5">
        <f t="shared" si="86"/>
        <v>1849.6556924663353</v>
      </c>
      <c r="BJ103" s="5">
        <f t="shared" si="87"/>
        <v>1852.8168161338335</v>
      </c>
      <c r="BK103" s="5">
        <f t="shared" si="88"/>
        <v>1873.6632276877419</v>
      </c>
      <c r="BL103" s="5">
        <f t="shared" si="89"/>
        <v>1871.5723991836253</v>
      </c>
      <c r="BM103" s="5">
        <f t="shared" si="90"/>
        <v>1876.7175589450931</v>
      </c>
      <c r="BN103" s="5">
        <f t="shared" si="91"/>
        <v>1805.156986689519</v>
      </c>
      <c r="BO103" s="5">
        <f t="shared" si="92"/>
        <v>1982.2724383402917</v>
      </c>
      <c r="BP103" s="5">
        <f t="shared" si="93"/>
        <v>1988.5619217938022</v>
      </c>
      <c r="BQ103" s="5">
        <f t="shared" si="94"/>
        <v>2860.7312595380872</v>
      </c>
      <c r="BR103" s="5">
        <f t="shared" si="95"/>
        <v>2874.9560190292436</v>
      </c>
      <c r="BS103" s="5">
        <f t="shared" si="96"/>
        <v>2863.8922212931675</v>
      </c>
      <c r="BT103" s="5">
        <f t="shared" si="97"/>
        <v>2884.3880807151204</v>
      </c>
      <c r="BU103" s="5">
        <f t="shared" si="98"/>
        <v>2897.4178110486655</v>
      </c>
      <c r="BV103" s="5">
        <f t="shared" si="99"/>
        <v>2885.5244933601966</v>
      </c>
      <c r="BW103" s="5">
        <f t="shared" si="100"/>
        <v>2907.7868805132339</v>
      </c>
      <c r="BX103" s="5">
        <f t="shared" si="101"/>
        <v>2869.8845796370988</v>
      </c>
      <c r="BY103" s="5">
        <f t="shared" si="102"/>
        <v>2915.9963627441512</v>
      </c>
      <c r="BZ103" s="5">
        <f t="shared" si="103"/>
        <v>2720.388566765314</v>
      </c>
      <c r="CA103" s="5">
        <f t="shared" si="104"/>
        <v>2933.108596033333</v>
      </c>
      <c r="CB103" s="5">
        <f t="shared" si="105"/>
        <v>2872.1811053787555</v>
      </c>
    </row>
    <row r="104" spans="1:80" x14ac:dyDescent="0.3">
      <c r="A104" t="s">
        <v>229</v>
      </c>
      <c r="B104" t="s">
        <v>251</v>
      </c>
      <c r="C104" t="s">
        <v>278</v>
      </c>
      <c r="D104" t="s">
        <v>482</v>
      </c>
      <c r="E104" t="s">
        <v>483</v>
      </c>
      <c r="F104" s="4">
        <v>4919.65183045095</v>
      </c>
      <c r="G104" s="4">
        <v>4914.2371782529135</v>
      </c>
      <c r="H104" s="4">
        <v>5105.4404009154041</v>
      </c>
      <c r="I104" s="4">
        <v>5146.0509718253861</v>
      </c>
      <c r="J104" s="4">
        <v>5132.528418581569</v>
      </c>
      <c r="K104" s="4">
        <v>5198.293163007058</v>
      </c>
      <c r="L104" s="4">
        <v>5172.0825918614155</v>
      </c>
      <c r="M104" s="4">
        <v>5186.0879045446163</v>
      </c>
      <c r="N104" s="4">
        <v>5202.7182288623444</v>
      </c>
      <c r="O104" s="4">
        <v>4825.2058193183584</v>
      </c>
      <c r="P104" s="4">
        <v>4984.0541541812599</v>
      </c>
      <c r="Q104" s="4">
        <v>5007.5940647759162</v>
      </c>
      <c r="R104" s="4">
        <v>11802.689760881505</v>
      </c>
      <c r="S104" s="4">
        <v>12200.585545115002</v>
      </c>
      <c r="T104" s="4">
        <v>12494.570754650071</v>
      </c>
      <c r="U104" s="4">
        <v>12872.929207772875</v>
      </c>
      <c r="V104" s="4">
        <v>12271.941855956049</v>
      </c>
      <c r="W104" s="4">
        <v>12218.454239745854</v>
      </c>
      <c r="X104" s="4">
        <v>12653.838804884646</v>
      </c>
      <c r="Y104" s="4">
        <v>12735.611815940028</v>
      </c>
      <c r="Z104" s="4">
        <v>12432.144491318762</v>
      </c>
      <c r="AA104" s="4">
        <v>12310.086105900124</v>
      </c>
      <c r="AB104" s="4">
        <v>12847.479993325052</v>
      </c>
      <c r="AC104" s="4">
        <v>13166.014850406416</v>
      </c>
      <c r="AD104" s="5">
        <f t="shared" si="106"/>
        <v>16722.341591332457</v>
      </c>
      <c r="AE104" s="5">
        <f t="shared" si="107"/>
        <v>17114.822723367914</v>
      </c>
      <c r="AF104" s="5">
        <f t="shared" si="108"/>
        <v>17600.011155565473</v>
      </c>
      <c r="AG104" s="5">
        <f t="shared" si="109"/>
        <v>18018.98017959826</v>
      </c>
      <c r="AH104" s="143">
        <v>17404.47027453762</v>
      </c>
      <c r="AI104" s="143">
        <v>17416.74740275291</v>
      </c>
      <c r="AJ104" s="143">
        <v>17825.92139674606</v>
      </c>
      <c r="AK104" s="143">
        <v>17921.699720484645</v>
      </c>
      <c r="AL104" s="5">
        <f t="shared" si="110"/>
        <v>17634.862720181107</v>
      </c>
      <c r="AM104" s="5">
        <f t="shared" si="111"/>
        <v>17135.29192521848</v>
      </c>
      <c r="AN104" s="5">
        <f t="shared" si="112"/>
        <v>17831.534147506311</v>
      </c>
      <c r="AO104" s="5">
        <f t="shared" si="113"/>
        <v>18173.608915182333</v>
      </c>
      <c r="AP104" s="4">
        <v>690212</v>
      </c>
      <c r="AQ104" s="4">
        <v>690345.42599999998</v>
      </c>
      <c r="AR104" s="4">
        <v>695430.21099999989</v>
      </c>
      <c r="AS104" s="5">
        <f t="shared" si="70"/>
        <v>712.77402167029118</v>
      </c>
      <c r="AT104" s="5">
        <f t="shared" si="71"/>
        <v>711.98953049974693</v>
      </c>
      <c r="AU104" s="5">
        <f t="shared" si="72"/>
        <v>739.69163110977559</v>
      </c>
      <c r="AV104" s="5">
        <f t="shared" si="73"/>
        <v>745.4313127911397</v>
      </c>
      <c r="AW104" s="5">
        <f t="shared" si="74"/>
        <v>743.47250308015646</v>
      </c>
      <c r="AX104" s="5">
        <f t="shared" si="75"/>
        <v>752.99885640251318</v>
      </c>
      <c r="AY104" s="5">
        <f t="shared" si="76"/>
        <v>749.20212361360893</v>
      </c>
      <c r="AZ104" s="5">
        <f t="shared" si="77"/>
        <v>745.73808018596662</v>
      </c>
      <c r="BA104" s="5">
        <f t="shared" si="78"/>
        <v>753.63984940234025</v>
      </c>
      <c r="BB104" s="5">
        <f t="shared" si="79"/>
        <v>698.95528203562822</v>
      </c>
      <c r="BC104" s="5">
        <f t="shared" si="80"/>
        <v>721.96526064637965</v>
      </c>
      <c r="BD104" s="5">
        <f t="shared" si="81"/>
        <v>720.07140120864221</v>
      </c>
      <c r="BE104" s="5">
        <f t="shared" si="82"/>
        <v>1710.0093537755799</v>
      </c>
      <c r="BF104" s="5">
        <f t="shared" si="83"/>
        <v>1767.6576972169423</v>
      </c>
      <c r="BG104" s="5">
        <f t="shared" si="84"/>
        <v>1810.2511626355483</v>
      </c>
      <c r="BH104" s="5">
        <f t="shared" si="85"/>
        <v>1864.7084087108699</v>
      </c>
      <c r="BI104" s="5">
        <f t="shared" si="86"/>
        <v>1777.6523742703914</v>
      </c>
      <c r="BJ104" s="5">
        <f t="shared" si="87"/>
        <v>1769.9044245924872</v>
      </c>
      <c r="BK104" s="5">
        <f t="shared" si="88"/>
        <v>1832.9720641742397</v>
      </c>
      <c r="BL104" s="5">
        <f t="shared" si="89"/>
        <v>1831.3285236237789</v>
      </c>
      <c r="BM104" s="5">
        <f t="shared" si="90"/>
        <v>1800.858530106168</v>
      </c>
      <c r="BN104" s="5">
        <f t="shared" si="91"/>
        <v>1783.1777603318433</v>
      </c>
      <c r="BO104" s="5">
        <f t="shared" si="92"/>
        <v>1861.0219622611148</v>
      </c>
      <c r="BP104" s="5">
        <f t="shared" si="93"/>
        <v>1893.2187072336462</v>
      </c>
      <c r="BQ104" s="5">
        <f t="shared" si="94"/>
        <v>2422.7833754458711</v>
      </c>
      <c r="BR104" s="5">
        <f t="shared" si="95"/>
        <v>2479.647227716689</v>
      </c>
      <c r="BS104" s="5">
        <f t="shared" si="96"/>
        <v>2549.9427937453233</v>
      </c>
      <c r="BT104" s="5">
        <f t="shared" si="97"/>
        <v>2610.1397215020093</v>
      </c>
      <c r="BU104" s="5">
        <f t="shared" si="98"/>
        <v>2521.1248773505486</v>
      </c>
      <c r="BV104" s="5">
        <f t="shared" si="99"/>
        <v>2522.9032809949999</v>
      </c>
      <c r="BW104" s="5">
        <f t="shared" si="100"/>
        <v>2582.174187787848</v>
      </c>
      <c r="BX104" s="5">
        <f t="shared" si="101"/>
        <v>2577.0666038097456</v>
      </c>
      <c r="BY104" s="5">
        <f t="shared" si="102"/>
        <v>2554.4983795085082</v>
      </c>
      <c r="BZ104" s="5">
        <f t="shared" si="103"/>
        <v>2482.1330423674713</v>
      </c>
      <c r="CA104" s="5">
        <f t="shared" si="104"/>
        <v>2582.9872229074945</v>
      </c>
      <c r="CB104" s="5">
        <f t="shared" si="105"/>
        <v>2613.2901084422883</v>
      </c>
    </row>
    <row r="105" spans="1:80" x14ac:dyDescent="0.3">
      <c r="A105" t="s">
        <v>238</v>
      </c>
      <c r="B105" t="s">
        <v>273</v>
      </c>
      <c r="C105" t="s">
        <v>314</v>
      </c>
      <c r="D105" t="s">
        <v>484</v>
      </c>
      <c r="E105" t="s">
        <v>485</v>
      </c>
      <c r="F105" s="4">
        <v>1825.248994898534</v>
      </c>
      <c r="G105" s="4">
        <v>1826.3505040769403</v>
      </c>
      <c r="H105" s="4">
        <v>1808.8468147565882</v>
      </c>
      <c r="I105" s="4">
        <v>1571.6479375519057</v>
      </c>
      <c r="J105" s="4">
        <v>1777.9490669790227</v>
      </c>
      <c r="K105" s="4">
        <v>1798.1013524459454</v>
      </c>
      <c r="L105" s="4">
        <v>1798.3842878614487</v>
      </c>
      <c r="M105" s="4">
        <v>1758.008587579659</v>
      </c>
      <c r="N105" s="4">
        <v>1820.7560020082105</v>
      </c>
      <c r="O105" s="4">
        <v>1852.4694672607334</v>
      </c>
      <c r="P105" s="4">
        <v>2207.6554365528787</v>
      </c>
      <c r="Q105" s="4">
        <v>2180.2806485073734</v>
      </c>
      <c r="R105" s="4">
        <v>4882.2426471560684</v>
      </c>
      <c r="S105" s="4">
        <v>4805.1214359612586</v>
      </c>
      <c r="T105" s="4">
        <v>4875.3614624471284</v>
      </c>
      <c r="U105" s="4">
        <v>4721.9942990156251</v>
      </c>
      <c r="V105" s="4">
        <v>4995.1708344932467</v>
      </c>
      <c r="W105" s="4">
        <v>5050.0288314549616</v>
      </c>
      <c r="X105" s="4">
        <v>5051.9300503888962</v>
      </c>
      <c r="Y105" s="4">
        <v>4940.3952953356302</v>
      </c>
      <c r="Z105" s="4">
        <v>4772.8080904670924</v>
      </c>
      <c r="AA105" s="4">
        <v>4760.5091594262003</v>
      </c>
      <c r="AB105" s="4">
        <v>4817.1956656254424</v>
      </c>
      <c r="AC105" s="4">
        <v>4742.4566216760077</v>
      </c>
      <c r="AD105" s="5">
        <f t="shared" si="106"/>
        <v>6707.4916420546024</v>
      </c>
      <c r="AE105" s="5">
        <f t="shared" si="107"/>
        <v>6631.4719400381991</v>
      </c>
      <c r="AF105" s="5">
        <f t="shared" si="108"/>
        <v>6684.2082772037165</v>
      </c>
      <c r="AG105" s="5">
        <f t="shared" si="109"/>
        <v>6293.6422365675307</v>
      </c>
      <c r="AH105" s="143">
        <v>6773.1199014722697</v>
      </c>
      <c r="AI105" s="143">
        <v>6848.1301839009066</v>
      </c>
      <c r="AJ105" s="143">
        <v>6850.314338250344</v>
      </c>
      <c r="AK105" s="143">
        <v>6698.4038829152896</v>
      </c>
      <c r="AL105" s="5">
        <f t="shared" si="110"/>
        <v>6593.5640924753025</v>
      </c>
      <c r="AM105" s="5">
        <f t="shared" si="111"/>
        <v>6612.9786266869341</v>
      </c>
      <c r="AN105" s="5">
        <f t="shared" si="112"/>
        <v>7024.8511021783215</v>
      </c>
      <c r="AO105" s="5">
        <f t="shared" si="113"/>
        <v>6922.737270183381</v>
      </c>
      <c r="AP105" s="4">
        <v>301307</v>
      </c>
      <c r="AQ105" s="4">
        <v>307105.93800000002</v>
      </c>
      <c r="AR105" s="4">
        <v>310952.94</v>
      </c>
      <c r="AS105" s="5">
        <f t="shared" si="70"/>
        <v>605.77716246171974</v>
      </c>
      <c r="AT105" s="5">
        <f t="shared" si="71"/>
        <v>606.14273949059941</v>
      </c>
      <c r="AU105" s="5">
        <f t="shared" si="72"/>
        <v>600.33348536761116</v>
      </c>
      <c r="AV105" s="5">
        <f t="shared" si="73"/>
        <v>511.76084311072674</v>
      </c>
      <c r="AW105" s="5">
        <f t="shared" si="74"/>
        <v>578.93672735791347</v>
      </c>
      <c r="AX105" s="5">
        <f t="shared" si="75"/>
        <v>585.49872534406848</v>
      </c>
      <c r="AY105" s="5">
        <f t="shared" si="76"/>
        <v>585.5908549255887</v>
      </c>
      <c r="AZ105" s="5">
        <f t="shared" si="77"/>
        <v>565.36162275219499</v>
      </c>
      <c r="BA105" s="5">
        <f t="shared" si="78"/>
        <v>592.87554446707259</v>
      </c>
      <c r="BB105" s="5">
        <f t="shared" si="79"/>
        <v>603.20210000652389</v>
      </c>
      <c r="BC105" s="5">
        <f t="shared" si="80"/>
        <v>718.85794554479719</v>
      </c>
      <c r="BD105" s="5">
        <f t="shared" si="81"/>
        <v>701.1609694082241</v>
      </c>
      <c r="BE105" s="5">
        <f t="shared" si="82"/>
        <v>1620.3548696698281</v>
      </c>
      <c r="BF105" s="5">
        <f t="shared" si="83"/>
        <v>1594.759310590613</v>
      </c>
      <c r="BG105" s="5">
        <f t="shared" si="84"/>
        <v>1618.0710910955036</v>
      </c>
      <c r="BH105" s="5">
        <f t="shared" si="85"/>
        <v>1537.5783124765321</v>
      </c>
      <c r="BI105" s="5">
        <f t="shared" si="86"/>
        <v>1626.5302022565406</v>
      </c>
      <c r="BJ105" s="5">
        <f t="shared" si="87"/>
        <v>1644.3930926060314</v>
      </c>
      <c r="BK105" s="5">
        <f t="shared" si="88"/>
        <v>1645.0121685334836</v>
      </c>
      <c r="BL105" s="5">
        <f t="shared" si="89"/>
        <v>1588.7919552507303</v>
      </c>
      <c r="BM105" s="5">
        <f t="shared" si="90"/>
        <v>1554.1243264619297</v>
      </c>
      <c r="BN105" s="5">
        <f t="shared" si="91"/>
        <v>1550.1195419497881</v>
      </c>
      <c r="BO105" s="5">
        <f t="shared" si="92"/>
        <v>1568.5778324564476</v>
      </c>
      <c r="BP105" s="5">
        <f t="shared" si="93"/>
        <v>1525.1364472308921</v>
      </c>
      <c r="BQ105" s="5">
        <f t="shared" si="94"/>
        <v>2226.1320321315475</v>
      </c>
      <c r="BR105" s="5">
        <f t="shared" si="95"/>
        <v>2200.9020500812126</v>
      </c>
      <c r="BS105" s="5">
        <f t="shared" si="96"/>
        <v>2218.4045764631146</v>
      </c>
      <c r="BT105" s="5">
        <f t="shared" si="97"/>
        <v>2049.3391555872586</v>
      </c>
      <c r="BU105" s="5">
        <f t="shared" si="98"/>
        <v>2205.4669296144543</v>
      </c>
      <c r="BV105" s="5">
        <f t="shared" si="99"/>
        <v>2229.8918179500997</v>
      </c>
      <c r="BW105" s="5">
        <f t="shared" si="100"/>
        <v>2230.6030234590721</v>
      </c>
      <c r="BX105" s="5">
        <f t="shared" si="101"/>
        <v>2154.1535780029253</v>
      </c>
      <c r="BY105" s="5">
        <f t="shared" si="102"/>
        <v>2146.9998709290021</v>
      </c>
      <c r="BZ105" s="5">
        <f t="shared" si="103"/>
        <v>2153.3216419563123</v>
      </c>
      <c r="CA105" s="5">
        <f t="shared" si="104"/>
        <v>2287.4357780012447</v>
      </c>
      <c r="CB105" s="5">
        <f t="shared" si="105"/>
        <v>2226.2974166391164</v>
      </c>
    </row>
    <row r="106" spans="1:80" x14ac:dyDescent="0.3">
      <c r="A106" t="s">
        <v>229</v>
      </c>
      <c r="B106" t="s">
        <v>251</v>
      </c>
      <c r="C106" t="s">
        <v>278</v>
      </c>
      <c r="D106" t="s">
        <v>488</v>
      </c>
      <c r="E106" t="s">
        <v>489</v>
      </c>
      <c r="F106" s="4">
        <v>4371.6165680562499</v>
      </c>
      <c r="G106" s="4">
        <v>4387.8603694290186</v>
      </c>
      <c r="H106" s="4">
        <v>4780.9825165871416</v>
      </c>
      <c r="I106" s="4">
        <v>4260.9417773177856</v>
      </c>
      <c r="J106" s="4">
        <v>4755.5124870189675</v>
      </c>
      <c r="K106" s="4">
        <v>4996.7016852735696</v>
      </c>
      <c r="L106" s="4">
        <v>4879.0656793973749</v>
      </c>
      <c r="M106" s="4">
        <v>4634.9627189502044</v>
      </c>
      <c r="N106" s="4">
        <v>4508.6393119091799</v>
      </c>
      <c r="O106" s="4">
        <v>4494.0077197673272</v>
      </c>
      <c r="P106" s="4">
        <v>5124.3164153286571</v>
      </c>
      <c r="Q106" s="4">
        <v>4963.7867703495722</v>
      </c>
      <c r="R106" s="4">
        <v>13960.158139834431</v>
      </c>
      <c r="S106" s="4">
        <v>14284.220439481742</v>
      </c>
      <c r="T106" s="4">
        <v>14956.473671574473</v>
      </c>
      <c r="U106" s="4">
        <v>14899.892578211093</v>
      </c>
      <c r="V106" s="4">
        <v>14237.982421658522</v>
      </c>
      <c r="W106" s="4">
        <v>14047.36633092468</v>
      </c>
      <c r="X106" s="4">
        <v>14792.892940312711</v>
      </c>
      <c r="Y106" s="4">
        <v>14533.938409208762</v>
      </c>
      <c r="Z106" s="4">
        <v>14358.655660529759</v>
      </c>
      <c r="AA106" s="4">
        <v>14403.650281231839</v>
      </c>
      <c r="AB106" s="4">
        <v>14953.757308748021</v>
      </c>
      <c r="AC106" s="4">
        <v>15389.658982351832</v>
      </c>
      <c r="AD106" s="5">
        <f t="shared" si="106"/>
        <v>18331.774707890683</v>
      </c>
      <c r="AE106" s="5">
        <f t="shared" si="107"/>
        <v>18672.08080891076</v>
      </c>
      <c r="AF106" s="5">
        <f t="shared" si="108"/>
        <v>19737.456188161614</v>
      </c>
      <c r="AG106" s="5">
        <f t="shared" si="109"/>
        <v>19160.834355528877</v>
      </c>
      <c r="AH106" s="143">
        <v>18993.494908677487</v>
      </c>
      <c r="AI106" s="143">
        <v>19044.068016198245</v>
      </c>
      <c r="AJ106" s="143">
        <v>19671.958619710087</v>
      </c>
      <c r="AK106" s="143">
        <v>19168.901128158966</v>
      </c>
      <c r="AL106" s="5">
        <f t="shared" si="110"/>
        <v>18867.29497243894</v>
      </c>
      <c r="AM106" s="5">
        <f t="shared" si="111"/>
        <v>18897.658000999167</v>
      </c>
      <c r="AN106" s="5">
        <f t="shared" si="112"/>
        <v>20078.073724076679</v>
      </c>
      <c r="AO106" s="5">
        <f t="shared" si="113"/>
        <v>20353.445752701402</v>
      </c>
      <c r="AP106" s="4">
        <v>751171</v>
      </c>
      <c r="AQ106" s="4">
        <v>753424.50400000007</v>
      </c>
      <c r="AR106" s="4">
        <v>757781.80900000012</v>
      </c>
      <c r="AS106" s="5">
        <f t="shared" si="70"/>
        <v>581.97355436461862</v>
      </c>
      <c r="AT106" s="5">
        <f t="shared" si="71"/>
        <v>584.13601822075384</v>
      </c>
      <c r="AU106" s="5">
        <f t="shared" si="72"/>
        <v>636.47059279273856</v>
      </c>
      <c r="AV106" s="5">
        <f t="shared" si="73"/>
        <v>565.54329660052906</v>
      </c>
      <c r="AW106" s="5">
        <f t="shared" si="74"/>
        <v>631.18633144681564</v>
      </c>
      <c r="AX106" s="5">
        <f t="shared" si="75"/>
        <v>663.19872246596981</v>
      </c>
      <c r="AY106" s="5">
        <f t="shared" si="76"/>
        <v>647.58521304974363</v>
      </c>
      <c r="AZ106" s="5">
        <f t="shared" si="77"/>
        <v>611.6487178633505</v>
      </c>
      <c r="BA106" s="5">
        <f t="shared" si="78"/>
        <v>598.41952152769102</v>
      </c>
      <c r="BB106" s="5">
        <f t="shared" si="79"/>
        <v>596.47750981129855</v>
      </c>
      <c r="BC106" s="5">
        <f t="shared" si="80"/>
        <v>680.13668099765664</v>
      </c>
      <c r="BD106" s="5">
        <f t="shared" si="81"/>
        <v>655.04169028549109</v>
      </c>
      <c r="BE106" s="5">
        <f t="shared" si="82"/>
        <v>1858.4527544107043</v>
      </c>
      <c r="BF106" s="5">
        <f t="shared" si="83"/>
        <v>1901.5937036283005</v>
      </c>
      <c r="BG106" s="5">
        <f t="shared" si="84"/>
        <v>1991.0877378885066</v>
      </c>
      <c r="BH106" s="5">
        <f t="shared" si="85"/>
        <v>1977.6225088388007</v>
      </c>
      <c r="BI106" s="5">
        <f t="shared" si="86"/>
        <v>1889.7689610661403</v>
      </c>
      <c r="BJ106" s="5">
        <f t="shared" si="87"/>
        <v>1864.4690020494318</v>
      </c>
      <c r="BK106" s="5">
        <f t="shared" si="88"/>
        <v>1963.4207358236799</v>
      </c>
      <c r="BL106" s="5">
        <f t="shared" si="89"/>
        <v>1917.9582086284629</v>
      </c>
      <c r="BM106" s="5">
        <f t="shared" si="90"/>
        <v>1905.7855942165852</v>
      </c>
      <c r="BN106" s="5">
        <f t="shared" si="91"/>
        <v>1911.7576087267582</v>
      </c>
      <c r="BO106" s="5">
        <f t="shared" si="92"/>
        <v>1984.7718290760583</v>
      </c>
      <c r="BP106" s="5">
        <f t="shared" si="93"/>
        <v>2030.8826102147602</v>
      </c>
      <c r="BQ106" s="5">
        <f t="shared" si="94"/>
        <v>2440.4263087753229</v>
      </c>
      <c r="BR106" s="5">
        <f t="shared" si="95"/>
        <v>2485.7297218490544</v>
      </c>
      <c r="BS106" s="5">
        <f t="shared" si="96"/>
        <v>2627.558330681245</v>
      </c>
      <c r="BT106" s="5">
        <f t="shared" si="97"/>
        <v>2543.1658054393297</v>
      </c>
      <c r="BU106" s="5">
        <f t="shared" si="98"/>
        <v>2520.9552925129556</v>
      </c>
      <c r="BV106" s="5">
        <f t="shared" si="99"/>
        <v>2527.6677245154006</v>
      </c>
      <c r="BW106" s="5">
        <f t="shared" si="100"/>
        <v>2611.0059488734237</v>
      </c>
      <c r="BX106" s="5">
        <f t="shared" si="101"/>
        <v>2529.6069264918133</v>
      </c>
      <c r="BY106" s="5">
        <f t="shared" si="102"/>
        <v>2504.2051157442761</v>
      </c>
      <c r="BZ106" s="5">
        <f t="shared" si="103"/>
        <v>2508.2351185380562</v>
      </c>
      <c r="CA106" s="5">
        <f t="shared" si="104"/>
        <v>2664.9085100737152</v>
      </c>
      <c r="CB106" s="5">
        <f t="shared" si="105"/>
        <v>2685.9243005002509</v>
      </c>
    </row>
    <row r="107" spans="1:80" x14ac:dyDescent="0.3">
      <c r="A107" t="s">
        <v>223</v>
      </c>
      <c r="B107" t="s">
        <v>233</v>
      </c>
      <c r="C107" t="s">
        <v>240</v>
      </c>
      <c r="D107" t="s">
        <v>492</v>
      </c>
      <c r="E107" t="s">
        <v>493</v>
      </c>
      <c r="F107" s="4">
        <v>5277.5801042547846</v>
      </c>
      <c r="G107" s="4">
        <v>5679.6937097568734</v>
      </c>
      <c r="H107" s="4">
        <v>6551.0954820473271</v>
      </c>
      <c r="I107" s="4">
        <v>6481.6881785666601</v>
      </c>
      <c r="J107" s="4">
        <v>6860.1511835826686</v>
      </c>
      <c r="K107" s="4">
        <v>6896.4471747697344</v>
      </c>
      <c r="L107" s="4">
        <v>6907.2155247300907</v>
      </c>
      <c r="M107" s="4">
        <v>6954.415720554106</v>
      </c>
      <c r="N107" s="4">
        <v>7142.2166326901197</v>
      </c>
      <c r="O107" s="4">
        <v>7426.2782867992246</v>
      </c>
      <c r="P107" s="4">
        <v>7540.964226608281</v>
      </c>
      <c r="Q107" s="4">
        <v>7473.64596896288</v>
      </c>
      <c r="R107" s="4">
        <v>10048.375237168568</v>
      </c>
      <c r="S107" s="4">
        <v>10077.147955263777</v>
      </c>
      <c r="T107" s="4">
        <v>10257.623699303314</v>
      </c>
      <c r="U107" s="4">
        <v>10742.564063411815</v>
      </c>
      <c r="V107" s="4">
        <v>10268.834326631048</v>
      </c>
      <c r="W107" s="4">
        <v>10312.311980698389</v>
      </c>
      <c r="X107" s="4">
        <v>10341.198496358507</v>
      </c>
      <c r="Y107" s="4">
        <v>10307.472862526971</v>
      </c>
      <c r="Z107" s="4">
        <v>10657.083884095813</v>
      </c>
      <c r="AA107" s="4">
        <v>10455.847675418205</v>
      </c>
      <c r="AB107" s="4">
        <v>10891.005020294431</v>
      </c>
      <c r="AC107" s="4">
        <v>10904.994423285549</v>
      </c>
      <c r="AD107" s="5">
        <f t="shared" si="106"/>
        <v>15325.955341423352</v>
      </c>
      <c r="AE107" s="5">
        <f t="shared" si="107"/>
        <v>15756.841665020651</v>
      </c>
      <c r="AF107" s="5">
        <f t="shared" si="108"/>
        <v>16808.719181350643</v>
      </c>
      <c r="AG107" s="5">
        <f t="shared" si="109"/>
        <v>17224.252241978476</v>
      </c>
      <c r="AH107" s="143">
        <v>17128.985510213715</v>
      </c>
      <c r="AI107" s="143">
        <v>17208.759155468128</v>
      </c>
      <c r="AJ107" s="143">
        <v>17248.4140210886</v>
      </c>
      <c r="AK107" s="143">
        <v>17261.888583081076</v>
      </c>
      <c r="AL107" s="5">
        <f t="shared" si="110"/>
        <v>17799.300516785934</v>
      </c>
      <c r="AM107" s="5">
        <f t="shared" si="111"/>
        <v>17882.125962217429</v>
      </c>
      <c r="AN107" s="5">
        <f t="shared" si="112"/>
        <v>18431.969246902714</v>
      </c>
      <c r="AO107" s="5">
        <f t="shared" si="113"/>
        <v>18378.640392248428</v>
      </c>
      <c r="AP107" s="4">
        <v>491549</v>
      </c>
      <c r="AQ107" s="4">
        <v>495262.02500000002</v>
      </c>
      <c r="AR107" s="4">
        <v>498610.54800000001</v>
      </c>
      <c r="AS107" s="5">
        <f t="shared" si="70"/>
        <v>1073.6630741299005</v>
      </c>
      <c r="AT107" s="5">
        <f t="shared" si="71"/>
        <v>1155.468470031853</v>
      </c>
      <c r="AU107" s="5">
        <f t="shared" si="72"/>
        <v>1332.7451550196067</v>
      </c>
      <c r="AV107" s="5">
        <f t="shared" si="73"/>
        <v>1308.7391827723234</v>
      </c>
      <c r="AW107" s="5">
        <f t="shared" si="74"/>
        <v>1385.155904812744</v>
      </c>
      <c r="AX107" s="5">
        <f t="shared" si="75"/>
        <v>1392.4845489152403</v>
      </c>
      <c r="AY107" s="5">
        <f t="shared" si="76"/>
        <v>1394.6588222123612</v>
      </c>
      <c r="AZ107" s="5">
        <f t="shared" si="77"/>
        <v>1394.7590456016799</v>
      </c>
      <c r="BA107" s="5">
        <f t="shared" si="78"/>
        <v>1442.108676248723</v>
      </c>
      <c r="BB107" s="5">
        <f t="shared" si="79"/>
        <v>1499.4645080650439</v>
      </c>
      <c r="BC107" s="5">
        <f t="shared" si="80"/>
        <v>1522.6211269899566</v>
      </c>
      <c r="BD107" s="5">
        <f t="shared" si="81"/>
        <v>1498.8944776521014</v>
      </c>
      <c r="BE107" s="5">
        <f t="shared" si="82"/>
        <v>2044.2265648325126</v>
      </c>
      <c r="BF107" s="5">
        <f t="shared" si="83"/>
        <v>2050.0800439556947</v>
      </c>
      <c r="BG107" s="5">
        <f t="shared" si="84"/>
        <v>2086.7957618270639</v>
      </c>
      <c r="BH107" s="5">
        <f t="shared" si="85"/>
        <v>2169.0667810462182</v>
      </c>
      <c r="BI107" s="5">
        <f t="shared" si="86"/>
        <v>2073.4144368591651</v>
      </c>
      <c r="BJ107" s="5">
        <f t="shared" si="87"/>
        <v>2082.1931543607425</v>
      </c>
      <c r="BK107" s="5">
        <f t="shared" si="88"/>
        <v>2088.0257266562089</v>
      </c>
      <c r="BL107" s="5">
        <f t="shared" si="89"/>
        <v>2067.2392318758107</v>
      </c>
      <c r="BM107" s="5">
        <f t="shared" si="90"/>
        <v>2151.807194201052</v>
      </c>
      <c r="BN107" s="5">
        <f t="shared" si="91"/>
        <v>2111.1749230961536</v>
      </c>
      <c r="BO107" s="5">
        <f t="shared" si="92"/>
        <v>2199.0389875529886</v>
      </c>
      <c r="BP107" s="5">
        <f t="shared" si="93"/>
        <v>2187.0765604592762</v>
      </c>
      <c r="BQ107" s="5">
        <f t="shared" si="94"/>
        <v>3117.8896389624133</v>
      </c>
      <c r="BR107" s="5">
        <f t="shared" si="95"/>
        <v>3205.5485139875473</v>
      </c>
      <c r="BS107" s="5">
        <f t="shared" si="96"/>
        <v>3419.5409168466708</v>
      </c>
      <c r="BT107" s="5">
        <f t="shared" si="97"/>
        <v>3477.8059638185414</v>
      </c>
      <c r="BU107" s="5">
        <f t="shared" si="98"/>
        <v>3458.5703416719084</v>
      </c>
      <c r="BV107" s="5">
        <f t="shared" si="99"/>
        <v>3474.6777032759837</v>
      </c>
      <c r="BW107" s="5">
        <f t="shared" si="100"/>
        <v>3482.6845488685713</v>
      </c>
      <c r="BX107" s="5">
        <f t="shared" si="101"/>
        <v>3461.9982774774903</v>
      </c>
      <c r="BY107" s="5">
        <f t="shared" si="102"/>
        <v>3593.915870449775</v>
      </c>
      <c r="BZ107" s="5">
        <f t="shared" si="103"/>
        <v>3610.639431161198</v>
      </c>
      <c r="CA107" s="5">
        <f t="shared" si="104"/>
        <v>3721.6601145429463</v>
      </c>
      <c r="CB107" s="5">
        <f t="shared" si="105"/>
        <v>3685.9710381113778</v>
      </c>
    </row>
    <row r="108" spans="1:80" x14ac:dyDescent="0.3">
      <c r="A108" t="s">
        <v>229</v>
      </c>
      <c r="B108" t="s">
        <v>267</v>
      </c>
      <c r="C108" t="s">
        <v>278</v>
      </c>
      <c r="D108" t="s">
        <v>494</v>
      </c>
      <c r="E108" t="s">
        <v>495</v>
      </c>
      <c r="F108" s="4">
        <v>2411.0077313903698</v>
      </c>
      <c r="G108" s="4">
        <v>2470.3903826050359</v>
      </c>
      <c r="H108" s="4">
        <v>2646.6328431397405</v>
      </c>
      <c r="I108" s="4">
        <v>2732.9421701443471</v>
      </c>
      <c r="J108" s="4">
        <v>2670.0083569893695</v>
      </c>
      <c r="K108" s="4">
        <v>2649.3254829973826</v>
      </c>
      <c r="L108" s="4">
        <v>2822.4334351148723</v>
      </c>
      <c r="M108" s="4">
        <v>2770.535141080542</v>
      </c>
      <c r="N108" s="4">
        <v>2577.6071068288402</v>
      </c>
      <c r="O108" s="4">
        <v>2616.4414063796057</v>
      </c>
      <c r="P108" s="4">
        <v>3012.3666186892469</v>
      </c>
      <c r="Q108" s="4">
        <v>2932.3694682926662</v>
      </c>
      <c r="R108" s="4">
        <v>4499.9666737278567</v>
      </c>
      <c r="S108" s="4">
        <v>4417.4164488090155</v>
      </c>
      <c r="T108" s="4">
        <v>4743.5524466315064</v>
      </c>
      <c r="U108" s="4">
        <v>4501.4050832411021</v>
      </c>
      <c r="V108" s="4">
        <v>4442.1246538277046</v>
      </c>
      <c r="W108" s="4">
        <v>4413.5558981541699</v>
      </c>
      <c r="X108" s="4">
        <v>4707.7878696353073</v>
      </c>
      <c r="Y108" s="4">
        <v>4611.7426409201071</v>
      </c>
      <c r="Z108" s="4">
        <v>4354.1372650607555</v>
      </c>
      <c r="AA108" s="4">
        <v>4430.1242134525201</v>
      </c>
      <c r="AB108" s="4">
        <v>4697.958378078165</v>
      </c>
      <c r="AC108" s="4">
        <v>4929.1069774588595</v>
      </c>
      <c r="AD108" s="5">
        <f t="shared" si="106"/>
        <v>6910.9744051182261</v>
      </c>
      <c r="AE108" s="5">
        <f t="shared" si="107"/>
        <v>6887.806831414051</v>
      </c>
      <c r="AF108" s="5">
        <f t="shared" si="108"/>
        <v>7390.185289771247</v>
      </c>
      <c r="AG108" s="5">
        <f t="shared" si="109"/>
        <v>7234.3472533854492</v>
      </c>
      <c r="AH108" s="143">
        <v>7112.1330108170741</v>
      </c>
      <c r="AI108" s="143">
        <v>7062.881381151552</v>
      </c>
      <c r="AJ108" s="143">
        <v>7530.2213047501791</v>
      </c>
      <c r="AK108" s="143">
        <v>7382.2777820006486</v>
      </c>
      <c r="AL108" s="5">
        <f t="shared" si="110"/>
        <v>6931.7443718895956</v>
      </c>
      <c r="AM108" s="5">
        <f t="shared" si="111"/>
        <v>7046.5656198321258</v>
      </c>
      <c r="AN108" s="5">
        <f t="shared" si="112"/>
        <v>7710.3249967674119</v>
      </c>
      <c r="AO108" s="5">
        <f t="shared" si="113"/>
        <v>7861.4764457515257</v>
      </c>
      <c r="AP108" s="4">
        <v>214658</v>
      </c>
      <c r="AQ108" s="4">
        <v>220057.49400000001</v>
      </c>
      <c r="AR108" s="4">
        <v>222008.035</v>
      </c>
      <c r="AS108" s="5">
        <f t="shared" si="70"/>
        <v>1123.1855935443216</v>
      </c>
      <c r="AT108" s="5">
        <f t="shared" si="71"/>
        <v>1150.8494361286494</v>
      </c>
      <c r="AU108" s="5">
        <f t="shared" si="72"/>
        <v>1232.953275973754</v>
      </c>
      <c r="AV108" s="5">
        <f t="shared" si="73"/>
        <v>1241.9218816262385</v>
      </c>
      <c r="AW108" s="5">
        <f t="shared" si="74"/>
        <v>1213.3230768270812</v>
      </c>
      <c r="AX108" s="5">
        <f t="shared" si="75"/>
        <v>1203.9242267283942</v>
      </c>
      <c r="AY108" s="5">
        <f t="shared" si="76"/>
        <v>1282.5891015167483</v>
      </c>
      <c r="AZ108" s="5">
        <f t="shared" si="77"/>
        <v>1247.9436345988747</v>
      </c>
      <c r="BA108" s="5">
        <f t="shared" si="78"/>
        <v>1171.3334819803229</v>
      </c>
      <c r="BB108" s="5">
        <f t="shared" si="79"/>
        <v>1188.9808244292765</v>
      </c>
      <c r="BC108" s="5">
        <f t="shared" si="80"/>
        <v>1368.8998106509598</v>
      </c>
      <c r="BD108" s="5">
        <f t="shared" si="81"/>
        <v>1320.8393418250228</v>
      </c>
      <c r="BE108" s="5">
        <f t="shared" si="82"/>
        <v>2096.3424022062336</v>
      </c>
      <c r="BF108" s="5">
        <f t="shared" si="83"/>
        <v>2057.885775889562</v>
      </c>
      <c r="BG108" s="5">
        <f t="shared" si="84"/>
        <v>2209.8186168843026</v>
      </c>
      <c r="BH108" s="5">
        <f t="shared" si="85"/>
        <v>2045.5586407982553</v>
      </c>
      <c r="BI108" s="5">
        <f t="shared" si="86"/>
        <v>2018.6200311031916</v>
      </c>
      <c r="BJ108" s="5">
        <f t="shared" si="87"/>
        <v>2005.6376258443486</v>
      </c>
      <c r="BK108" s="5">
        <f t="shared" si="88"/>
        <v>2139.3444885977419</v>
      </c>
      <c r="BL108" s="5">
        <f t="shared" si="89"/>
        <v>2077.2863652975925</v>
      </c>
      <c r="BM108" s="5">
        <f t="shared" si="90"/>
        <v>1978.6362127075549</v>
      </c>
      <c r="BN108" s="5">
        <f t="shared" si="91"/>
        <v>2013.1667106290504</v>
      </c>
      <c r="BO108" s="5">
        <f t="shared" si="92"/>
        <v>2134.8777052228743</v>
      </c>
      <c r="BP108" s="5">
        <f t="shared" si="93"/>
        <v>2220.2380996970942</v>
      </c>
      <c r="BQ108" s="5">
        <f t="shared" si="94"/>
        <v>3219.5279957505545</v>
      </c>
      <c r="BR108" s="5">
        <f t="shared" si="95"/>
        <v>3208.7352120182109</v>
      </c>
      <c r="BS108" s="5">
        <f t="shared" si="96"/>
        <v>3442.7718928580562</v>
      </c>
      <c r="BT108" s="5">
        <f t="shared" si="97"/>
        <v>3287.4805224244933</v>
      </c>
      <c r="BU108" s="5">
        <f t="shared" si="98"/>
        <v>3231.9431079302726</v>
      </c>
      <c r="BV108" s="5">
        <f t="shared" si="99"/>
        <v>3209.5618525727427</v>
      </c>
      <c r="BW108" s="5">
        <f t="shared" si="100"/>
        <v>3421.9335901144905</v>
      </c>
      <c r="BX108" s="5">
        <f t="shared" si="101"/>
        <v>3325.2299998964668</v>
      </c>
      <c r="BY108" s="5">
        <f t="shared" si="102"/>
        <v>3149.9696946878776</v>
      </c>
      <c r="BZ108" s="5">
        <f t="shared" si="103"/>
        <v>3202.1475350583273</v>
      </c>
      <c r="CA108" s="5">
        <f t="shared" si="104"/>
        <v>3503.7775158738341</v>
      </c>
      <c r="CB108" s="5">
        <f t="shared" si="105"/>
        <v>3541.0774415221167</v>
      </c>
    </row>
    <row r="109" spans="1:80" x14ac:dyDescent="0.3">
      <c r="A109" t="s">
        <v>223</v>
      </c>
      <c r="B109" t="s">
        <v>233</v>
      </c>
      <c r="C109" t="s">
        <v>249</v>
      </c>
      <c r="D109" t="s">
        <v>498</v>
      </c>
      <c r="E109" t="s">
        <v>499</v>
      </c>
      <c r="F109" s="4">
        <v>5766.7139449713104</v>
      </c>
      <c r="G109" s="4">
        <v>5812.9555286838659</v>
      </c>
      <c r="H109" s="4">
        <v>6641.6819909562682</v>
      </c>
      <c r="I109" s="4">
        <v>6393.2979887992924</v>
      </c>
      <c r="J109" s="4">
        <v>6694.7575350952957</v>
      </c>
      <c r="K109" s="4">
        <v>6564.7372466144952</v>
      </c>
      <c r="L109" s="4">
        <v>6880.1094398502146</v>
      </c>
      <c r="M109" s="4">
        <v>6566.2161545841464</v>
      </c>
      <c r="N109" s="4">
        <v>6664.6877652137482</v>
      </c>
      <c r="O109" s="4">
        <v>6835.8697086427874</v>
      </c>
      <c r="P109" s="4">
        <v>7187.4915574338183</v>
      </c>
      <c r="Q109" s="4">
        <v>7342.6715569284925</v>
      </c>
      <c r="R109" s="4">
        <v>9886.5858307582257</v>
      </c>
      <c r="S109" s="4">
        <v>10290.226083719677</v>
      </c>
      <c r="T109" s="4">
        <v>10664.940843266357</v>
      </c>
      <c r="U109" s="4">
        <v>10511.849440585454</v>
      </c>
      <c r="V109" s="4">
        <v>10132.119157511917</v>
      </c>
      <c r="W109" s="4">
        <v>9946.2996294921904</v>
      </c>
      <c r="X109" s="4">
        <v>10419.163871591823</v>
      </c>
      <c r="Y109" s="4">
        <v>9944.9442919648482</v>
      </c>
      <c r="Z109" s="4">
        <v>10524.601055781903</v>
      </c>
      <c r="AA109" s="4">
        <v>10586.041335492058</v>
      </c>
      <c r="AB109" s="4">
        <v>10967.567521120969</v>
      </c>
      <c r="AC109" s="4">
        <v>10824.379204395971</v>
      </c>
      <c r="AD109" s="5">
        <f t="shared" si="106"/>
        <v>15653.299775729536</v>
      </c>
      <c r="AE109" s="5">
        <f t="shared" si="107"/>
        <v>16103.181612403543</v>
      </c>
      <c r="AF109" s="5">
        <f t="shared" si="108"/>
        <v>17306.622834222624</v>
      </c>
      <c r="AG109" s="5">
        <f t="shared" si="109"/>
        <v>16905.147429384746</v>
      </c>
      <c r="AH109" s="143">
        <v>16826.876692607213</v>
      </c>
      <c r="AI109" s="143">
        <v>16511.036876106686</v>
      </c>
      <c r="AJ109" s="143">
        <v>17299.273311442037</v>
      </c>
      <c r="AK109" s="143">
        <v>16511.160446548995</v>
      </c>
      <c r="AL109" s="5">
        <f t="shared" si="110"/>
        <v>17189.288820995651</v>
      </c>
      <c r="AM109" s="5">
        <f t="shared" si="111"/>
        <v>17421.911044134846</v>
      </c>
      <c r="AN109" s="5">
        <f t="shared" si="112"/>
        <v>18155.059078554787</v>
      </c>
      <c r="AO109" s="5">
        <f t="shared" si="113"/>
        <v>18167.050761324463</v>
      </c>
      <c r="AP109" s="4">
        <v>545501</v>
      </c>
      <c r="AQ109" s="4">
        <v>553536.61199999996</v>
      </c>
      <c r="AR109" s="4">
        <v>558704.93000000005</v>
      </c>
      <c r="AS109" s="5">
        <f t="shared" si="70"/>
        <v>1057.1408567484407</v>
      </c>
      <c r="AT109" s="5">
        <f t="shared" si="71"/>
        <v>1065.6177584796114</v>
      </c>
      <c r="AU109" s="5">
        <f t="shared" si="72"/>
        <v>1217.5380046885832</v>
      </c>
      <c r="AV109" s="5">
        <f t="shared" si="73"/>
        <v>1154.9909888886073</v>
      </c>
      <c r="AW109" s="5">
        <f t="shared" si="74"/>
        <v>1209.4516225234431</v>
      </c>
      <c r="AX109" s="5">
        <f t="shared" si="75"/>
        <v>1185.9626092112035</v>
      </c>
      <c r="AY109" s="5">
        <f t="shared" si="76"/>
        <v>1242.9366532760105</v>
      </c>
      <c r="AZ109" s="5">
        <f t="shared" si="77"/>
        <v>1175.2565266578454</v>
      </c>
      <c r="BA109" s="5">
        <f t="shared" si="78"/>
        <v>1204.0193224316929</v>
      </c>
      <c r="BB109" s="5">
        <f t="shared" si="79"/>
        <v>1234.9444572318168</v>
      </c>
      <c r="BC109" s="5">
        <f t="shared" si="80"/>
        <v>1298.4672380503384</v>
      </c>
      <c r="BD109" s="5">
        <f t="shared" si="81"/>
        <v>1314.2306721597199</v>
      </c>
      <c r="BE109" s="5">
        <f t="shared" si="82"/>
        <v>1812.3863807322491</v>
      </c>
      <c r="BF109" s="5">
        <f t="shared" si="83"/>
        <v>1886.3807919178291</v>
      </c>
      <c r="BG109" s="5">
        <f t="shared" si="84"/>
        <v>1955.0726475783465</v>
      </c>
      <c r="BH109" s="5">
        <f t="shared" si="85"/>
        <v>1899.0341763672636</v>
      </c>
      <c r="BI109" s="5">
        <f t="shared" si="86"/>
        <v>1830.4334235278943</v>
      </c>
      <c r="BJ109" s="5">
        <f t="shared" si="87"/>
        <v>1796.8639135819603</v>
      </c>
      <c r="BK109" s="5">
        <f t="shared" si="88"/>
        <v>1882.2899236865337</v>
      </c>
      <c r="BL109" s="5">
        <f t="shared" si="89"/>
        <v>1779.9993803464108</v>
      </c>
      <c r="BM109" s="5">
        <f t="shared" si="90"/>
        <v>1901.3378388387257</v>
      </c>
      <c r="BN109" s="5">
        <f t="shared" si="91"/>
        <v>1912.4374261791484</v>
      </c>
      <c r="BO109" s="5">
        <f t="shared" si="92"/>
        <v>1981.3626205308656</v>
      </c>
      <c r="BP109" s="5">
        <f t="shared" si="93"/>
        <v>1937.4053499753386</v>
      </c>
      <c r="BQ109" s="5">
        <f t="shared" si="94"/>
        <v>2869.5272374806896</v>
      </c>
      <c r="BR109" s="5">
        <f t="shared" si="95"/>
        <v>2951.9985503974408</v>
      </c>
      <c r="BS109" s="5">
        <f t="shared" si="96"/>
        <v>3172.6106522669293</v>
      </c>
      <c r="BT109" s="5">
        <f t="shared" si="97"/>
        <v>3054.0251652558704</v>
      </c>
      <c r="BU109" s="5">
        <f t="shared" si="98"/>
        <v>3039.8850460513377</v>
      </c>
      <c r="BV109" s="5">
        <f t="shared" si="99"/>
        <v>2982.8265227931638</v>
      </c>
      <c r="BW109" s="5">
        <f t="shared" si="100"/>
        <v>3125.2265769625442</v>
      </c>
      <c r="BX109" s="5">
        <f t="shared" si="101"/>
        <v>2955.2559070042557</v>
      </c>
      <c r="BY109" s="5">
        <f t="shared" si="102"/>
        <v>3105.3571612704186</v>
      </c>
      <c r="BZ109" s="5">
        <f t="shared" si="103"/>
        <v>3147.3818834109652</v>
      </c>
      <c r="CA109" s="5">
        <f t="shared" si="104"/>
        <v>3279.829858581204</v>
      </c>
      <c r="CB109" s="5">
        <f t="shared" si="105"/>
        <v>3251.6360221350578</v>
      </c>
    </row>
    <row r="110" spans="1:80" x14ac:dyDescent="0.3">
      <c r="A110" t="s">
        <v>256</v>
      </c>
      <c r="B110" t="s">
        <v>280</v>
      </c>
      <c r="C110" t="s">
        <v>310</v>
      </c>
      <c r="D110" t="s">
        <v>502</v>
      </c>
      <c r="E110" t="s">
        <v>503</v>
      </c>
      <c r="F110" s="4">
        <v>2506.4536701000511</v>
      </c>
      <c r="G110" s="4">
        <v>2428.7524602349376</v>
      </c>
      <c r="H110" s="4">
        <v>2681.7616376057731</v>
      </c>
      <c r="I110" s="4">
        <v>2390.3070750641382</v>
      </c>
      <c r="J110" s="4">
        <v>2676.6419661543164</v>
      </c>
      <c r="K110" s="4">
        <v>2489.0457131900039</v>
      </c>
      <c r="L110" s="4">
        <v>2686.1270650008037</v>
      </c>
      <c r="M110" s="4">
        <v>2469.1702859854204</v>
      </c>
      <c r="N110" s="4">
        <v>2369.9748500427177</v>
      </c>
      <c r="O110" s="4">
        <v>2277.5699204312336</v>
      </c>
      <c r="P110" s="4">
        <v>2757.1359501398779</v>
      </c>
      <c r="Q110" s="4">
        <v>2501.339372550251</v>
      </c>
      <c r="R110" s="4">
        <v>5018.6585839533909</v>
      </c>
      <c r="S110" s="4">
        <v>5132.6716582670724</v>
      </c>
      <c r="T110" s="4">
        <v>5277.5766150957788</v>
      </c>
      <c r="U110" s="4">
        <v>4885.4299552369939</v>
      </c>
      <c r="V110" s="4">
        <v>5087.2463654468656</v>
      </c>
      <c r="W110" s="4">
        <v>5060.3474690656303</v>
      </c>
      <c r="X110" s="4">
        <v>5259.7462765012988</v>
      </c>
      <c r="Y110" s="4">
        <v>5016.5127633769935</v>
      </c>
      <c r="Z110" s="4">
        <v>4774.4369482056436</v>
      </c>
      <c r="AA110" s="4">
        <v>4996.504346054654</v>
      </c>
      <c r="AB110" s="4">
        <v>4788.3328372001561</v>
      </c>
      <c r="AC110" s="4">
        <v>4570.1065467975295</v>
      </c>
      <c r="AD110" s="5">
        <f t="shared" si="106"/>
        <v>7525.1122540534416</v>
      </c>
      <c r="AE110" s="5">
        <f t="shared" si="107"/>
        <v>7561.4241185020101</v>
      </c>
      <c r="AF110" s="5">
        <f t="shared" si="108"/>
        <v>7959.3382527015519</v>
      </c>
      <c r="AG110" s="5">
        <f t="shared" si="109"/>
        <v>7275.7370303011321</v>
      </c>
      <c r="AH110" s="143">
        <v>7763.8883316011834</v>
      </c>
      <c r="AI110" s="143">
        <v>7549.3931822556342</v>
      </c>
      <c r="AJ110" s="143">
        <v>7945.8733415021034</v>
      </c>
      <c r="AK110" s="143">
        <v>7485.6830493624129</v>
      </c>
      <c r="AL110" s="5">
        <f t="shared" si="110"/>
        <v>7144.4117982483613</v>
      </c>
      <c r="AM110" s="5">
        <f t="shared" si="111"/>
        <v>7274.0742664858881</v>
      </c>
      <c r="AN110" s="5">
        <f t="shared" si="112"/>
        <v>7545.4687873400344</v>
      </c>
      <c r="AO110" s="5">
        <f t="shared" si="113"/>
        <v>7071.4459193477805</v>
      </c>
      <c r="AP110" s="4">
        <v>277616</v>
      </c>
      <c r="AQ110" s="4">
        <v>281567.391</v>
      </c>
      <c r="AR110" s="4">
        <v>283928.70699999999</v>
      </c>
      <c r="AS110" s="5">
        <f t="shared" si="70"/>
        <v>902.84914057548963</v>
      </c>
      <c r="AT110" s="5">
        <f t="shared" si="71"/>
        <v>874.86040438409088</v>
      </c>
      <c r="AU110" s="5">
        <f t="shared" si="72"/>
        <v>965.99678606628333</v>
      </c>
      <c r="AV110" s="5">
        <f t="shared" si="73"/>
        <v>848.92894257919875</v>
      </c>
      <c r="AW110" s="5">
        <f t="shared" si="74"/>
        <v>950.62214294350451</v>
      </c>
      <c r="AX110" s="5">
        <f t="shared" si="75"/>
        <v>883.99644019502375</v>
      </c>
      <c r="AY110" s="5">
        <f t="shared" si="76"/>
        <v>953.99082097571579</v>
      </c>
      <c r="AZ110" s="5">
        <f t="shared" si="77"/>
        <v>869.64446535708009</v>
      </c>
      <c r="BA110" s="5">
        <f t="shared" si="78"/>
        <v>841.70785602183525</v>
      </c>
      <c r="BB110" s="5">
        <f t="shared" si="79"/>
        <v>808.88980515191611</v>
      </c>
      <c r="BC110" s="5">
        <f t="shared" si="80"/>
        <v>979.20996474335254</v>
      </c>
      <c r="BD110" s="5">
        <f t="shared" si="81"/>
        <v>880.97445269958246</v>
      </c>
      <c r="BE110" s="5">
        <f t="shared" si="82"/>
        <v>1807.7699354336173</v>
      </c>
      <c r="BF110" s="5">
        <f t="shared" si="83"/>
        <v>1848.8385605538126</v>
      </c>
      <c r="BG110" s="5">
        <f t="shared" si="84"/>
        <v>1901.0347440694263</v>
      </c>
      <c r="BH110" s="5">
        <f t="shared" si="85"/>
        <v>1735.0837175733159</v>
      </c>
      <c r="BI110" s="5">
        <f t="shared" si="86"/>
        <v>1806.7597768971996</v>
      </c>
      <c r="BJ110" s="5">
        <f t="shared" si="87"/>
        <v>1797.2065057297884</v>
      </c>
      <c r="BK110" s="5">
        <f t="shared" si="88"/>
        <v>1868.023941913536</v>
      </c>
      <c r="BL110" s="5">
        <f t="shared" si="89"/>
        <v>1766.8212617109525</v>
      </c>
      <c r="BM110" s="5">
        <f t="shared" si="90"/>
        <v>1695.6640224739815</v>
      </c>
      <c r="BN110" s="5">
        <f t="shared" si="91"/>
        <v>1774.5323165119835</v>
      </c>
      <c r="BO110" s="5">
        <f t="shared" si="92"/>
        <v>1700.5992136355578</v>
      </c>
      <c r="BP110" s="5">
        <f t="shared" si="93"/>
        <v>1609.5965057867606</v>
      </c>
      <c r="BQ110" s="5">
        <f t="shared" si="94"/>
        <v>2710.6190760091067</v>
      </c>
      <c r="BR110" s="5">
        <f t="shared" si="95"/>
        <v>2723.6989649379038</v>
      </c>
      <c r="BS110" s="5">
        <f t="shared" si="96"/>
        <v>2867.0315301357095</v>
      </c>
      <c r="BT110" s="5">
        <f t="shared" si="97"/>
        <v>2584.0126601525149</v>
      </c>
      <c r="BU110" s="5">
        <f t="shared" si="98"/>
        <v>2757.3819198407045</v>
      </c>
      <c r="BV110" s="5">
        <f t="shared" si="99"/>
        <v>2681.202945924812</v>
      </c>
      <c r="BW110" s="5">
        <f t="shared" si="100"/>
        <v>2822.0147628892523</v>
      </c>
      <c r="BX110" s="5">
        <f t="shared" si="101"/>
        <v>2636.4657270680323</v>
      </c>
      <c r="BY110" s="5">
        <f t="shared" si="102"/>
        <v>2537.3718784958169</v>
      </c>
      <c r="BZ110" s="5">
        <f t="shared" si="103"/>
        <v>2583.4221216638998</v>
      </c>
      <c r="CA110" s="5">
        <f t="shared" si="104"/>
        <v>2679.8091783789105</v>
      </c>
      <c r="CB110" s="5">
        <f t="shared" si="105"/>
        <v>2490.570958486343</v>
      </c>
    </row>
    <row r="111" spans="1:80" x14ac:dyDescent="0.3">
      <c r="A111" t="s">
        <v>238</v>
      </c>
      <c r="B111" t="s">
        <v>273</v>
      </c>
      <c r="C111" t="s">
        <v>314</v>
      </c>
      <c r="D111" t="s">
        <v>506</v>
      </c>
      <c r="E111" t="s">
        <v>507</v>
      </c>
      <c r="F111" s="4">
        <v>1998.7096617852551</v>
      </c>
      <c r="G111" s="4">
        <v>1988.0608986960513</v>
      </c>
      <c r="H111" s="4">
        <v>1908.589616302444</v>
      </c>
      <c r="I111" s="4">
        <v>1847.971562273528</v>
      </c>
      <c r="J111" s="4">
        <v>2686.063983098717</v>
      </c>
      <c r="K111" s="4">
        <v>2711.687650806869</v>
      </c>
      <c r="L111" s="4">
        <v>2714.9546505562889</v>
      </c>
      <c r="M111" s="4">
        <v>2655.5166327567213</v>
      </c>
      <c r="N111" s="4">
        <v>2025.7406721406985</v>
      </c>
      <c r="O111" s="4">
        <v>2098.7980217979648</v>
      </c>
      <c r="P111" s="4">
        <v>2243.8928412335104</v>
      </c>
      <c r="Q111" s="4">
        <v>2401.0866401101634</v>
      </c>
      <c r="R111" s="4">
        <v>3394.9625998331876</v>
      </c>
      <c r="S111" s="4">
        <v>3350.8818318263111</v>
      </c>
      <c r="T111" s="4">
        <v>3480.5159500802847</v>
      </c>
      <c r="U111" s="4">
        <v>3546.2692863478669</v>
      </c>
      <c r="V111" s="4">
        <v>3303.4558855502728</v>
      </c>
      <c r="W111" s="4">
        <v>3335.9866781142287</v>
      </c>
      <c r="X111" s="4">
        <v>3340.8201746970976</v>
      </c>
      <c r="Y111" s="4">
        <v>3269.1034051340002</v>
      </c>
      <c r="Z111" s="4">
        <v>3387.7652240969551</v>
      </c>
      <c r="AA111" s="4">
        <v>3238.324553486525</v>
      </c>
      <c r="AB111" s="4">
        <v>3456.3048658163971</v>
      </c>
      <c r="AC111" s="4">
        <v>3447.7099556647295</v>
      </c>
      <c r="AD111" s="5">
        <f t="shared" si="106"/>
        <v>5393.6722616184425</v>
      </c>
      <c r="AE111" s="5">
        <f t="shared" si="107"/>
        <v>5338.9427305223626</v>
      </c>
      <c r="AF111" s="5">
        <f t="shared" si="108"/>
        <v>5389.1055663827283</v>
      </c>
      <c r="AG111" s="5">
        <f t="shared" si="109"/>
        <v>5394.2408486213953</v>
      </c>
      <c r="AH111" s="143">
        <v>5989.5198686489903</v>
      </c>
      <c r="AI111" s="143">
        <v>6047.674328921099</v>
      </c>
      <c r="AJ111" s="143">
        <v>6055.7748252533875</v>
      </c>
      <c r="AK111" s="143">
        <v>5924.6200378907215</v>
      </c>
      <c r="AL111" s="5">
        <f t="shared" si="110"/>
        <v>5413.5058962376534</v>
      </c>
      <c r="AM111" s="5">
        <f t="shared" si="111"/>
        <v>5337.1225752844894</v>
      </c>
      <c r="AN111" s="5">
        <f t="shared" si="112"/>
        <v>5700.197707049907</v>
      </c>
      <c r="AO111" s="5">
        <f t="shared" si="113"/>
        <v>5848.7965957748929</v>
      </c>
      <c r="AP111" s="4">
        <v>206052</v>
      </c>
      <c r="AQ111" s="4">
        <v>209192.79300000001</v>
      </c>
      <c r="AR111" s="4">
        <v>210465.15700000001</v>
      </c>
      <c r="AS111" s="5">
        <f t="shared" si="70"/>
        <v>970.00255362008386</v>
      </c>
      <c r="AT111" s="5">
        <f t="shared" si="71"/>
        <v>964.83455569276259</v>
      </c>
      <c r="AU111" s="5">
        <f t="shared" si="72"/>
        <v>926.26599902085104</v>
      </c>
      <c r="AV111" s="5">
        <f t="shared" si="73"/>
        <v>883.38203996995628</v>
      </c>
      <c r="AW111" s="5">
        <f t="shared" si="74"/>
        <v>1284.0136338247164</v>
      </c>
      <c r="AX111" s="5">
        <f t="shared" si="75"/>
        <v>1296.2624629266595</v>
      </c>
      <c r="AY111" s="5">
        <f t="shared" si="76"/>
        <v>1297.8241800884073</v>
      </c>
      <c r="AZ111" s="5">
        <f t="shared" si="77"/>
        <v>1261.7369405030406</v>
      </c>
      <c r="BA111" s="5">
        <f t="shared" si="78"/>
        <v>968.36064143983128</v>
      </c>
      <c r="BB111" s="5">
        <f t="shared" si="79"/>
        <v>1003.2840958330552</v>
      </c>
      <c r="BC111" s="5">
        <f t="shared" si="80"/>
        <v>1072.6434735414189</v>
      </c>
      <c r="BD111" s="5">
        <f t="shared" si="81"/>
        <v>1140.8475751215026</v>
      </c>
      <c r="BE111" s="5">
        <f t="shared" si="82"/>
        <v>1647.6241918705898</v>
      </c>
      <c r="BF111" s="5">
        <f t="shared" si="83"/>
        <v>1626.2311609818451</v>
      </c>
      <c r="BG111" s="5">
        <f t="shared" si="84"/>
        <v>1689.1444635724401</v>
      </c>
      <c r="BH111" s="5">
        <f t="shared" si="85"/>
        <v>1695.215803322568</v>
      </c>
      <c r="BI111" s="5">
        <f t="shared" si="86"/>
        <v>1579.1442134195668</v>
      </c>
      <c r="BJ111" s="5">
        <f t="shared" si="87"/>
        <v>1594.6948411909336</v>
      </c>
      <c r="BK111" s="5">
        <f t="shared" si="88"/>
        <v>1597.0053876077354</v>
      </c>
      <c r="BL111" s="5">
        <f t="shared" si="89"/>
        <v>1553.275350529399</v>
      </c>
      <c r="BM111" s="5">
        <f t="shared" si="90"/>
        <v>1619.4464328878457</v>
      </c>
      <c r="BN111" s="5">
        <f t="shared" si="91"/>
        <v>1548.0096168927412</v>
      </c>
      <c r="BO111" s="5">
        <f t="shared" si="92"/>
        <v>1652.2102966598839</v>
      </c>
      <c r="BP111" s="5">
        <f t="shared" si="93"/>
        <v>1638.1381150252485</v>
      </c>
      <c r="BQ111" s="5">
        <f t="shared" si="94"/>
        <v>2617.6267454906733</v>
      </c>
      <c r="BR111" s="5">
        <f t="shared" si="95"/>
        <v>2591.0657166746078</v>
      </c>
      <c r="BS111" s="5">
        <f t="shared" si="96"/>
        <v>2615.410462593291</v>
      </c>
      <c r="BT111" s="5">
        <f t="shared" si="97"/>
        <v>2578.5978432925244</v>
      </c>
      <c r="BU111" s="5">
        <f t="shared" si="98"/>
        <v>2863.1578472442834</v>
      </c>
      <c r="BV111" s="5">
        <f t="shared" si="99"/>
        <v>2890.957304117594</v>
      </c>
      <c r="BW111" s="5">
        <f t="shared" si="100"/>
        <v>2894.8295676961429</v>
      </c>
      <c r="BX111" s="5">
        <f t="shared" si="101"/>
        <v>2815.0122910324399</v>
      </c>
      <c r="BY111" s="5">
        <f t="shared" si="102"/>
        <v>2587.8070743276771</v>
      </c>
      <c r="BZ111" s="5">
        <f t="shared" si="103"/>
        <v>2551.293712725796</v>
      </c>
      <c r="CA111" s="5">
        <f t="shared" si="104"/>
        <v>2724.8537702013027</v>
      </c>
      <c r="CB111" s="5">
        <f t="shared" si="105"/>
        <v>2778.985690146751</v>
      </c>
    </row>
    <row r="112" spans="1:80" x14ac:dyDescent="0.3">
      <c r="A112" t="s">
        <v>223</v>
      </c>
      <c r="B112" t="s">
        <v>218</v>
      </c>
      <c r="C112" t="s">
        <v>231</v>
      </c>
      <c r="D112" t="s">
        <v>510</v>
      </c>
      <c r="E112" t="s">
        <v>511</v>
      </c>
      <c r="F112" s="4">
        <v>1675.1135432201731</v>
      </c>
      <c r="G112" s="4">
        <v>1784.5489595697281</v>
      </c>
      <c r="H112" s="4">
        <v>1815.5259770644484</v>
      </c>
      <c r="I112" s="4">
        <v>1854.0322847566047</v>
      </c>
      <c r="J112" s="4">
        <v>1916.1110617322961</v>
      </c>
      <c r="K112" s="4">
        <v>1862.8093759092062</v>
      </c>
      <c r="L112" s="4">
        <v>1906.4407802028163</v>
      </c>
      <c r="M112" s="4">
        <v>1904.4389363307173</v>
      </c>
      <c r="N112" s="4">
        <v>1918.2509338465829</v>
      </c>
      <c r="O112" s="4">
        <v>1887.2275944859507</v>
      </c>
      <c r="P112" s="4">
        <v>2009.5476408899208</v>
      </c>
      <c r="Q112" s="4">
        <v>1946.1384946038638</v>
      </c>
      <c r="R112" s="4">
        <v>2813.6310150954323</v>
      </c>
      <c r="S112" s="4">
        <v>2804.078123014111</v>
      </c>
      <c r="T112" s="4">
        <v>3083.0561918420781</v>
      </c>
      <c r="U112" s="4">
        <v>2978.8856875645724</v>
      </c>
      <c r="V112" s="4">
        <v>2844.2054898911529</v>
      </c>
      <c r="W112" s="4">
        <v>2807.1571693944579</v>
      </c>
      <c r="X112" s="4">
        <v>2913.0295634128424</v>
      </c>
      <c r="Y112" s="4">
        <v>2841.8709209969602</v>
      </c>
      <c r="Z112" s="4">
        <v>2941.4751072873237</v>
      </c>
      <c r="AA112" s="4">
        <v>2931.7632307624153</v>
      </c>
      <c r="AB112" s="4">
        <v>3097.3108554859095</v>
      </c>
      <c r="AC112" s="4">
        <v>3275.1733345401472</v>
      </c>
      <c r="AD112" s="5">
        <f t="shared" si="106"/>
        <v>4488.7445583156059</v>
      </c>
      <c r="AE112" s="5">
        <f t="shared" si="107"/>
        <v>4588.6270825838392</v>
      </c>
      <c r="AF112" s="5">
        <f t="shared" si="108"/>
        <v>4898.5821689065269</v>
      </c>
      <c r="AG112" s="5">
        <f t="shared" si="109"/>
        <v>4832.9179723211773</v>
      </c>
      <c r="AH112" s="143">
        <v>4760.3165516234494</v>
      </c>
      <c r="AI112" s="143">
        <v>4669.9665453036641</v>
      </c>
      <c r="AJ112" s="143">
        <v>4819.4703436156578</v>
      </c>
      <c r="AK112" s="143">
        <v>4746.3098573276775</v>
      </c>
      <c r="AL112" s="5">
        <f t="shared" si="110"/>
        <v>4859.7260411339066</v>
      </c>
      <c r="AM112" s="5">
        <f t="shared" si="111"/>
        <v>4818.9908252483656</v>
      </c>
      <c r="AN112" s="5">
        <f t="shared" si="112"/>
        <v>5106.8584963758303</v>
      </c>
      <c r="AO112" s="5">
        <f t="shared" si="113"/>
        <v>5221.3118291440114</v>
      </c>
      <c r="AP112" s="4">
        <v>140639</v>
      </c>
      <c r="AQ112" s="4">
        <v>140903.55499999999</v>
      </c>
      <c r="AR112" s="4">
        <v>141117.16500000001</v>
      </c>
      <c r="AS112" s="5">
        <f t="shared" si="70"/>
        <v>1191.0732749949682</v>
      </c>
      <c r="AT112" s="5">
        <f t="shared" si="71"/>
        <v>1268.8862687943799</v>
      </c>
      <c r="AU112" s="5">
        <f t="shared" si="72"/>
        <v>1290.9121773223987</v>
      </c>
      <c r="AV112" s="5">
        <f t="shared" si="73"/>
        <v>1315.8165418584397</v>
      </c>
      <c r="AW112" s="5">
        <f t="shared" si="74"/>
        <v>1359.874178995907</v>
      </c>
      <c r="AX112" s="5">
        <f t="shared" si="75"/>
        <v>1322.0456899822054</v>
      </c>
      <c r="AY112" s="5">
        <f t="shared" si="76"/>
        <v>1353.0111289263186</v>
      </c>
      <c r="AZ112" s="5">
        <f t="shared" si="77"/>
        <v>1349.5444982406761</v>
      </c>
      <c r="BA112" s="5">
        <f t="shared" si="78"/>
        <v>1361.3928575801958</v>
      </c>
      <c r="BB112" s="5">
        <f t="shared" si="79"/>
        <v>1339.3754291621319</v>
      </c>
      <c r="BC112" s="5">
        <f t="shared" si="80"/>
        <v>1426.1866145889087</v>
      </c>
      <c r="BD112" s="5">
        <f t="shared" si="81"/>
        <v>1379.0940985838708</v>
      </c>
      <c r="BE112" s="5">
        <f t="shared" si="82"/>
        <v>2000.6051060484162</v>
      </c>
      <c r="BF112" s="5">
        <f t="shared" si="83"/>
        <v>1993.8126145764054</v>
      </c>
      <c r="BG112" s="5">
        <f t="shared" si="84"/>
        <v>2192.1772707727432</v>
      </c>
      <c r="BH112" s="5">
        <f t="shared" si="85"/>
        <v>2114.1309653717203</v>
      </c>
      <c r="BI112" s="5">
        <f t="shared" si="86"/>
        <v>2018.547715060243</v>
      </c>
      <c r="BJ112" s="5">
        <f t="shared" si="87"/>
        <v>1992.2543255877808</v>
      </c>
      <c r="BK112" s="5">
        <f t="shared" si="88"/>
        <v>2067.3925249173753</v>
      </c>
      <c r="BL112" s="5">
        <f t="shared" si="89"/>
        <v>2013.8378779058949</v>
      </c>
      <c r="BM112" s="5">
        <f t="shared" si="90"/>
        <v>2087.5804782124364</v>
      </c>
      <c r="BN112" s="5">
        <f t="shared" si="91"/>
        <v>2080.6879079540722</v>
      </c>
      <c r="BO112" s="5">
        <f t="shared" si="92"/>
        <v>2198.1779348902228</v>
      </c>
      <c r="BP112" s="5">
        <f t="shared" si="93"/>
        <v>2320.8894074226523</v>
      </c>
      <c r="BQ112" s="5">
        <f t="shared" si="94"/>
        <v>3191.6783810433849</v>
      </c>
      <c r="BR112" s="5">
        <f t="shared" si="95"/>
        <v>3262.6988833707856</v>
      </c>
      <c r="BS112" s="5">
        <f t="shared" si="96"/>
        <v>3483.089448095142</v>
      </c>
      <c r="BT112" s="5">
        <f t="shared" si="97"/>
        <v>3429.9475072301598</v>
      </c>
      <c r="BU112" s="5">
        <f t="shared" si="98"/>
        <v>3378.42189405615</v>
      </c>
      <c r="BV112" s="5">
        <f t="shared" si="99"/>
        <v>3314.300015569986</v>
      </c>
      <c r="BW112" s="5">
        <f t="shared" si="100"/>
        <v>3420.4036538436935</v>
      </c>
      <c r="BX112" s="5">
        <f t="shared" si="101"/>
        <v>3363.382376146571</v>
      </c>
      <c r="BY112" s="5">
        <f t="shared" si="102"/>
        <v>3448.973335792633</v>
      </c>
      <c r="BZ112" s="5">
        <f t="shared" si="103"/>
        <v>3420.0633371162039</v>
      </c>
      <c r="CA112" s="5">
        <f t="shared" si="104"/>
        <v>3624.3645494791317</v>
      </c>
      <c r="CB112" s="5">
        <f t="shared" si="105"/>
        <v>3699.9835060065238</v>
      </c>
    </row>
    <row r="113" spans="1:80" x14ac:dyDescent="0.3">
      <c r="A113" t="s">
        <v>229</v>
      </c>
      <c r="B113" t="s">
        <v>280</v>
      </c>
      <c r="C113" t="s">
        <v>278</v>
      </c>
      <c r="D113" t="s">
        <v>512</v>
      </c>
      <c r="E113" t="s">
        <v>513</v>
      </c>
      <c r="F113" s="4">
        <v>2064.794395600843</v>
      </c>
      <c r="G113" s="4">
        <v>2057.987092237558</v>
      </c>
      <c r="H113" s="4">
        <v>2179.5117844581191</v>
      </c>
      <c r="I113" s="4">
        <v>1937.1880000571853</v>
      </c>
      <c r="J113" s="4">
        <v>2188.5268289940973</v>
      </c>
      <c r="K113" s="4">
        <v>2186.444399337749</v>
      </c>
      <c r="L113" s="4">
        <v>2285.8695606370825</v>
      </c>
      <c r="M113" s="4">
        <v>2225.4020550537234</v>
      </c>
      <c r="N113" s="4">
        <v>3035.5357524214287</v>
      </c>
      <c r="O113" s="4">
        <v>3410.7421637056086</v>
      </c>
      <c r="P113" s="4">
        <v>3958.478917453459</v>
      </c>
      <c r="Q113" s="4">
        <v>2636.044221388227</v>
      </c>
      <c r="R113" s="4">
        <v>4784.6835501570495</v>
      </c>
      <c r="S113" s="4">
        <v>4800.8923288141477</v>
      </c>
      <c r="T113" s="4">
        <v>5018.9565778442338</v>
      </c>
      <c r="U113" s="4">
        <v>5011.8000998917851</v>
      </c>
      <c r="V113" s="4">
        <v>4884.1442142832257</v>
      </c>
      <c r="W113" s="4">
        <v>4884.0569337744655</v>
      </c>
      <c r="X113" s="4">
        <v>5112.0095215673027</v>
      </c>
      <c r="Y113" s="4">
        <v>4964.45439427157</v>
      </c>
      <c r="Z113" s="4">
        <v>4997.2021099420817</v>
      </c>
      <c r="AA113" s="4">
        <v>4843.1910116416238</v>
      </c>
      <c r="AB113" s="4">
        <v>5424.0030992027423</v>
      </c>
      <c r="AC113" s="4">
        <v>4957.5711518508151</v>
      </c>
      <c r="AD113" s="5">
        <f t="shared" si="106"/>
        <v>6849.4779457578925</v>
      </c>
      <c r="AE113" s="5">
        <f t="shared" si="107"/>
        <v>6858.8794210517062</v>
      </c>
      <c r="AF113" s="5">
        <f t="shared" si="108"/>
        <v>7198.4683623023529</v>
      </c>
      <c r="AG113" s="5">
        <f t="shared" si="109"/>
        <v>6948.9880999489706</v>
      </c>
      <c r="AH113" s="143">
        <v>7072.6710432773225</v>
      </c>
      <c r="AI113" s="143">
        <v>7070.5013331122136</v>
      </c>
      <c r="AJ113" s="143">
        <v>7397.8790822043848</v>
      </c>
      <c r="AK113" s="143">
        <v>7189.8564493252934</v>
      </c>
      <c r="AL113" s="5">
        <f t="shared" si="110"/>
        <v>8032.7378623635104</v>
      </c>
      <c r="AM113" s="5">
        <f t="shared" si="111"/>
        <v>8253.9331753472325</v>
      </c>
      <c r="AN113" s="5">
        <f t="shared" si="112"/>
        <v>9382.4820166562022</v>
      </c>
      <c r="AO113" s="5">
        <f t="shared" si="113"/>
        <v>7593.6153732390421</v>
      </c>
      <c r="AP113" s="4">
        <v>267521</v>
      </c>
      <c r="AQ113" s="4">
        <v>271938.49099999998</v>
      </c>
      <c r="AR113" s="4">
        <v>274759.549</v>
      </c>
      <c r="AS113" s="5">
        <f t="shared" si="70"/>
        <v>771.82516348280808</v>
      </c>
      <c r="AT113" s="5">
        <f t="shared" si="71"/>
        <v>769.28057694071049</v>
      </c>
      <c r="AU113" s="5">
        <f t="shared" si="72"/>
        <v>814.70680225407318</v>
      </c>
      <c r="AV113" s="5">
        <f t="shared" si="73"/>
        <v>712.36256145040727</v>
      </c>
      <c r="AW113" s="5">
        <f t="shared" si="74"/>
        <v>804.7874432730074</v>
      </c>
      <c r="AX113" s="5">
        <f t="shared" si="75"/>
        <v>804.02167096593519</v>
      </c>
      <c r="AY113" s="5">
        <f t="shared" si="76"/>
        <v>840.58330699389035</v>
      </c>
      <c r="AZ113" s="5">
        <f t="shared" si="77"/>
        <v>809.94530059216379</v>
      </c>
      <c r="BA113" s="5">
        <f t="shared" si="78"/>
        <v>1116.2582175325188</v>
      </c>
      <c r="BB113" s="5">
        <f t="shared" si="79"/>
        <v>1254.2329521515248</v>
      </c>
      <c r="BC113" s="5">
        <f t="shared" si="80"/>
        <v>1455.6523068495881</v>
      </c>
      <c r="BD113" s="5">
        <f t="shared" si="81"/>
        <v>959.40040336440757</v>
      </c>
      <c r="BE113" s="5">
        <f t="shared" si="82"/>
        <v>1788.526340046968</v>
      </c>
      <c r="BF113" s="5">
        <f t="shared" si="83"/>
        <v>1794.5852209038346</v>
      </c>
      <c r="BG113" s="5">
        <f t="shared" si="84"/>
        <v>1876.0981671884576</v>
      </c>
      <c r="BH113" s="5">
        <f t="shared" si="85"/>
        <v>1842.9903326527563</v>
      </c>
      <c r="BI113" s="5">
        <f t="shared" si="86"/>
        <v>1796.0474062802773</v>
      </c>
      <c r="BJ113" s="5">
        <f t="shared" si="87"/>
        <v>1796.0153105999498</v>
      </c>
      <c r="BK113" s="5">
        <f t="shared" si="88"/>
        <v>1879.8403649181473</v>
      </c>
      <c r="BL113" s="5">
        <f t="shared" si="89"/>
        <v>1806.8359816209952</v>
      </c>
      <c r="BM113" s="5">
        <f t="shared" si="90"/>
        <v>1837.6222106572191</v>
      </c>
      <c r="BN113" s="5">
        <f t="shared" si="91"/>
        <v>1780.9876762321317</v>
      </c>
      <c r="BO113" s="5">
        <f t="shared" si="92"/>
        <v>1994.5698305734668</v>
      </c>
      <c r="BP113" s="5">
        <f t="shared" si="93"/>
        <v>1804.3307939229494</v>
      </c>
      <c r="BQ113" s="5">
        <f t="shared" si="94"/>
        <v>2560.351503529776</v>
      </c>
      <c r="BR113" s="5">
        <f t="shared" si="95"/>
        <v>2563.8657978445453</v>
      </c>
      <c r="BS113" s="5">
        <f t="shared" si="96"/>
        <v>2690.8049694425308</v>
      </c>
      <c r="BT113" s="5">
        <f t="shared" si="97"/>
        <v>2555.3528941031636</v>
      </c>
      <c r="BU113" s="5">
        <f t="shared" si="98"/>
        <v>2600.8348495532846</v>
      </c>
      <c r="BV113" s="5">
        <f t="shared" si="99"/>
        <v>2600.0369815658846</v>
      </c>
      <c r="BW113" s="5">
        <f t="shared" si="100"/>
        <v>2720.4236719120372</v>
      </c>
      <c r="BX113" s="5">
        <f t="shared" si="101"/>
        <v>2616.7812822131591</v>
      </c>
      <c r="BY113" s="5">
        <f t="shared" si="102"/>
        <v>2953.8804281897374</v>
      </c>
      <c r="BZ113" s="5">
        <f t="shared" si="103"/>
        <v>3035.2206283836563</v>
      </c>
      <c r="CA113" s="5">
        <f t="shared" si="104"/>
        <v>3450.2221374230558</v>
      </c>
      <c r="CB113" s="5">
        <f t="shared" si="105"/>
        <v>2763.7311972873567</v>
      </c>
    </row>
    <row r="114" spans="1:80" x14ac:dyDescent="0.3">
      <c r="A114" t="s">
        <v>223</v>
      </c>
      <c r="B114" t="s">
        <v>218</v>
      </c>
      <c r="C114" t="s">
        <v>231</v>
      </c>
      <c r="D114" t="s">
        <v>515</v>
      </c>
      <c r="E114" t="s">
        <v>516</v>
      </c>
      <c r="F114" s="4">
        <v>2078.6446762850487</v>
      </c>
      <c r="G114" s="4">
        <v>2110.5387544239456</v>
      </c>
      <c r="H114" s="4">
        <v>2175.3920486997463</v>
      </c>
      <c r="I114" s="4">
        <v>1998.6004067641538</v>
      </c>
      <c r="J114" s="4">
        <v>2077.7402983942648</v>
      </c>
      <c r="K114" s="4">
        <v>2181.6806260645249</v>
      </c>
      <c r="L114" s="4">
        <v>2167.3475431639208</v>
      </c>
      <c r="M114" s="4">
        <v>2001.961445670282</v>
      </c>
      <c r="N114" s="4">
        <v>2189.3682664278481</v>
      </c>
      <c r="O114" s="4">
        <v>2274.0132093724151</v>
      </c>
      <c r="P114" s="4">
        <v>2425.2533694511303</v>
      </c>
      <c r="Q114" s="4">
        <v>2300.6047455203552</v>
      </c>
      <c r="R114" s="4">
        <v>6269.1385503110778</v>
      </c>
      <c r="S114" s="4">
        <v>6212.9063296051218</v>
      </c>
      <c r="T114" s="4">
        <v>6501.8019328947348</v>
      </c>
      <c r="U114" s="4">
        <v>6579.6259024595456</v>
      </c>
      <c r="V114" s="4">
        <v>6431.5763910733904</v>
      </c>
      <c r="W114" s="4">
        <v>6414.7421283944459</v>
      </c>
      <c r="X114" s="4">
        <v>6689.9040839655172</v>
      </c>
      <c r="Y114" s="4">
        <v>6561.2767331264604</v>
      </c>
      <c r="Z114" s="4">
        <v>6314.8748583080142</v>
      </c>
      <c r="AA114" s="4">
        <v>6252.6603892472676</v>
      </c>
      <c r="AB114" s="4">
        <v>6620.1218019056341</v>
      </c>
      <c r="AC114" s="4">
        <v>6723.335667006213</v>
      </c>
      <c r="AD114" s="5">
        <f t="shared" si="106"/>
        <v>8347.783226596126</v>
      </c>
      <c r="AE114" s="5">
        <f t="shared" si="107"/>
        <v>8323.4450840290665</v>
      </c>
      <c r="AF114" s="5">
        <f t="shared" si="108"/>
        <v>8677.1939815944806</v>
      </c>
      <c r="AG114" s="5">
        <f t="shared" si="109"/>
        <v>8578.226309223699</v>
      </c>
      <c r="AH114" s="143">
        <v>8509.316689467656</v>
      </c>
      <c r="AI114" s="143">
        <v>8596.4227544589685</v>
      </c>
      <c r="AJ114" s="143">
        <v>8857.2516271294371</v>
      </c>
      <c r="AK114" s="143">
        <v>8563.2381787967424</v>
      </c>
      <c r="AL114" s="5">
        <f t="shared" si="110"/>
        <v>8504.2431247358618</v>
      </c>
      <c r="AM114" s="5">
        <f t="shared" si="111"/>
        <v>8526.6735986196836</v>
      </c>
      <c r="AN114" s="5">
        <f t="shared" si="112"/>
        <v>9045.3751713567653</v>
      </c>
      <c r="AO114" s="5">
        <f t="shared" si="113"/>
        <v>9023.9404125265683</v>
      </c>
      <c r="AP114" s="4">
        <v>295842</v>
      </c>
      <c r="AQ114" s="4">
        <v>297417.38900000002</v>
      </c>
      <c r="AR114" s="4">
        <v>298872.42800000001</v>
      </c>
      <c r="AS114" s="5">
        <f t="shared" si="70"/>
        <v>702.61987016213004</v>
      </c>
      <c r="AT114" s="5">
        <f t="shared" si="71"/>
        <v>713.4006511664827</v>
      </c>
      <c r="AU114" s="5">
        <f t="shared" si="72"/>
        <v>735.32224927486504</v>
      </c>
      <c r="AV114" s="5">
        <f t="shared" si="73"/>
        <v>671.98505557593796</v>
      </c>
      <c r="AW114" s="5">
        <f t="shared" si="74"/>
        <v>698.59408872500876</v>
      </c>
      <c r="AX114" s="5">
        <f t="shared" si="75"/>
        <v>733.54171839109404</v>
      </c>
      <c r="AY114" s="5">
        <f t="shared" si="76"/>
        <v>728.72253718961963</v>
      </c>
      <c r="AZ114" s="5">
        <f t="shared" si="77"/>
        <v>669.83811757646708</v>
      </c>
      <c r="BA114" s="5">
        <f t="shared" si="78"/>
        <v>736.12651694277633</v>
      </c>
      <c r="BB114" s="5">
        <f t="shared" si="79"/>
        <v>764.58650148812069</v>
      </c>
      <c r="BC114" s="5">
        <f t="shared" si="80"/>
        <v>815.43765063821809</v>
      </c>
      <c r="BD114" s="5">
        <f t="shared" si="81"/>
        <v>769.76145337848129</v>
      </c>
      <c r="BE114" s="5">
        <f t="shared" si="82"/>
        <v>2119.0833452691227</v>
      </c>
      <c r="BF114" s="5">
        <f t="shared" si="83"/>
        <v>2100.0758275042494</v>
      </c>
      <c r="BG114" s="5">
        <f t="shared" si="84"/>
        <v>2197.7278185297337</v>
      </c>
      <c r="BH114" s="5">
        <f t="shared" si="85"/>
        <v>2212.2532662202698</v>
      </c>
      <c r="BI114" s="5">
        <f t="shared" si="86"/>
        <v>2162.4749019208793</v>
      </c>
      <c r="BJ114" s="5">
        <f t="shared" si="87"/>
        <v>2156.8147544979106</v>
      </c>
      <c r="BK114" s="5">
        <f t="shared" si="88"/>
        <v>2249.3318586579067</v>
      </c>
      <c r="BL114" s="5">
        <f t="shared" si="89"/>
        <v>2195.3436043041283</v>
      </c>
      <c r="BM114" s="5">
        <f t="shared" si="90"/>
        <v>2123.2366000994025</v>
      </c>
      <c r="BN114" s="5">
        <f t="shared" si="91"/>
        <v>2102.3183648644253</v>
      </c>
      <c r="BO114" s="5">
        <f t="shared" si="92"/>
        <v>2225.86911416455</v>
      </c>
      <c r="BP114" s="5">
        <f t="shared" si="93"/>
        <v>2249.5670517342646</v>
      </c>
      <c r="BQ114" s="5">
        <f t="shared" si="94"/>
        <v>2821.7032154312524</v>
      </c>
      <c r="BR114" s="5">
        <f t="shared" si="95"/>
        <v>2813.4764786707319</v>
      </c>
      <c r="BS114" s="5">
        <f t="shared" si="96"/>
        <v>2933.0500678045987</v>
      </c>
      <c r="BT114" s="5">
        <f t="shared" si="97"/>
        <v>2884.2383217962074</v>
      </c>
      <c r="BU114" s="5">
        <f t="shared" si="98"/>
        <v>2861.0689906458883</v>
      </c>
      <c r="BV114" s="5">
        <f t="shared" si="99"/>
        <v>2890.3564728890037</v>
      </c>
      <c r="BW114" s="5">
        <f t="shared" si="100"/>
        <v>2978.0543958475259</v>
      </c>
      <c r="BX114" s="5">
        <f t="shared" si="101"/>
        <v>2865.1817218805954</v>
      </c>
      <c r="BY114" s="5">
        <f t="shared" si="102"/>
        <v>2859.3631170421786</v>
      </c>
      <c r="BZ114" s="5">
        <f t="shared" si="103"/>
        <v>2866.9048663525464</v>
      </c>
      <c r="CA114" s="5">
        <f t="shared" si="104"/>
        <v>3041.3067648027682</v>
      </c>
      <c r="CB114" s="5">
        <f t="shared" si="105"/>
        <v>3019.3285051127459</v>
      </c>
    </row>
    <row r="115" spans="1:80" x14ac:dyDescent="0.3">
      <c r="A115" t="s">
        <v>238</v>
      </c>
      <c r="B115" t="s">
        <v>273</v>
      </c>
      <c r="C115" t="s">
        <v>314</v>
      </c>
      <c r="D115" t="s">
        <v>517</v>
      </c>
      <c r="E115" t="s">
        <v>518</v>
      </c>
      <c r="F115" s="4">
        <v>2302.4459357693772</v>
      </c>
      <c r="G115" s="4">
        <v>2154.7453219993695</v>
      </c>
      <c r="H115" s="4">
        <v>2158.1161954977679</v>
      </c>
      <c r="I115" s="4">
        <v>2438.1993169338339</v>
      </c>
      <c r="J115" s="4">
        <v>1278.1187886675648</v>
      </c>
      <c r="K115" s="4">
        <v>1292.0205175402425</v>
      </c>
      <c r="L115" s="4">
        <v>1299.027760000698</v>
      </c>
      <c r="M115" s="4">
        <v>1270.9166591888852</v>
      </c>
      <c r="N115" s="4">
        <v>3061.4941615307616</v>
      </c>
      <c r="O115" s="4">
        <v>2989.2644680194403</v>
      </c>
      <c r="P115" s="4">
        <v>3157.1649653695454</v>
      </c>
      <c r="Q115" s="4">
        <v>3103.5742353086248</v>
      </c>
      <c r="R115" s="4">
        <v>4661.1156467791079</v>
      </c>
      <c r="S115" s="4">
        <v>4704.5566595650198</v>
      </c>
      <c r="T115" s="4">
        <v>4691.5211056835287</v>
      </c>
      <c r="U115" s="4">
        <v>4959.3521210847757</v>
      </c>
      <c r="V115" s="4">
        <v>5586.5441568924216</v>
      </c>
      <c r="W115" s="4">
        <v>5647.6892417877934</v>
      </c>
      <c r="X115" s="4">
        <v>5682.0824797694113</v>
      </c>
      <c r="Y115" s="4">
        <v>5558.0859204508051</v>
      </c>
      <c r="Z115" s="4">
        <v>4894.4771019441505</v>
      </c>
      <c r="AA115" s="4">
        <v>4917.1101253522584</v>
      </c>
      <c r="AB115" s="4">
        <v>5070.9410966542728</v>
      </c>
      <c r="AC115" s="4">
        <v>4975.841671206038</v>
      </c>
      <c r="AD115" s="5">
        <f t="shared" si="106"/>
        <v>6963.5615825484856</v>
      </c>
      <c r="AE115" s="5">
        <f t="shared" si="107"/>
        <v>6859.3019815643893</v>
      </c>
      <c r="AF115" s="5">
        <f t="shared" si="108"/>
        <v>6849.6373011812966</v>
      </c>
      <c r="AG115" s="5">
        <f t="shared" si="109"/>
        <v>7397.5514380186096</v>
      </c>
      <c r="AH115" s="143">
        <v>6864.6629455599868</v>
      </c>
      <c r="AI115" s="143">
        <v>6939.7097593280359</v>
      </c>
      <c r="AJ115" s="143">
        <v>6981.1102397701088</v>
      </c>
      <c r="AK115" s="143">
        <v>6829.0025796396894</v>
      </c>
      <c r="AL115" s="5">
        <f t="shared" si="110"/>
        <v>7955.9712634749121</v>
      </c>
      <c r="AM115" s="5">
        <f t="shared" si="111"/>
        <v>7906.3745933716982</v>
      </c>
      <c r="AN115" s="5">
        <f t="shared" si="112"/>
        <v>8228.1060620238186</v>
      </c>
      <c r="AO115" s="5">
        <f t="shared" si="113"/>
        <v>8079.4159065146632</v>
      </c>
      <c r="AP115" s="4">
        <v>347996</v>
      </c>
      <c r="AQ115" s="4">
        <v>355186.66</v>
      </c>
      <c r="AR115" s="4">
        <v>359775.22100000002</v>
      </c>
      <c r="AS115" s="5">
        <f t="shared" si="70"/>
        <v>661.63000027855981</v>
      </c>
      <c r="AT115" s="5">
        <f t="shared" si="71"/>
        <v>619.18680731944323</v>
      </c>
      <c r="AU115" s="5">
        <f t="shared" si="72"/>
        <v>620.15546026326967</v>
      </c>
      <c r="AV115" s="5">
        <f t="shared" si="73"/>
        <v>686.45576861862833</v>
      </c>
      <c r="AW115" s="5">
        <f t="shared" si="74"/>
        <v>359.84425447384905</v>
      </c>
      <c r="AX115" s="5">
        <f t="shared" si="75"/>
        <v>363.75817648676406</v>
      </c>
      <c r="AY115" s="5">
        <f t="shared" si="76"/>
        <v>365.73101028081913</v>
      </c>
      <c r="AZ115" s="5">
        <f t="shared" si="77"/>
        <v>353.25297157940878</v>
      </c>
      <c r="BA115" s="5">
        <f t="shared" si="78"/>
        <v>861.9395113349027</v>
      </c>
      <c r="BB115" s="5">
        <f t="shared" si="79"/>
        <v>841.60381136483011</v>
      </c>
      <c r="BC115" s="5">
        <f t="shared" si="80"/>
        <v>888.87487085510065</v>
      </c>
      <c r="BD115" s="5">
        <f t="shared" si="81"/>
        <v>862.64257629588803</v>
      </c>
      <c r="BE115" s="5">
        <f t="shared" si="82"/>
        <v>1339.4164435163359</v>
      </c>
      <c r="BF115" s="5">
        <f t="shared" si="83"/>
        <v>1351.8996366524384</v>
      </c>
      <c r="BG115" s="5">
        <f t="shared" si="84"/>
        <v>1348.1537447796898</v>
      </c>
      <c r="BH115" s="5">
        <f t="shared" si="85"/>
        <v>1396.266436663127</v>
      </c>
      <c r="BI115" s="5">
        <f t="shared" si="86"/>
        <v>1572.8474027972845</v>
      </c>
      <c r="BJ115" s="5">
        <f t="shared" si="87"/>
        <v>1590.0623187221599</v>
      </c>
      <c r="BK115" s="5">
        <f t="shared" si="88"/>
        <v>1599.7454633485986</v>
      </c>
      <c r="BL115" s="5">
        <f t="shared" si="89"/>
        <v>1544.8773556450139</v>
      </c>
      <c r="BM115" s="5">
        <f t="shared" si="90"/>
        <v>1378.001387198537</v>
      </c>
      <c r="BN115" s="5">
        <f t="shared" si="91"/>
        <v>1384.3735362561924</v>
      </c>
      <c r="BO115" s="5">
        <f t="shared" si="92"/>
        <v>1427.6834317635332</v>
      </c>
      <c r="BP115" s="5">
        <f t="shared" si="93"/>
        <v>1383.0417940889924</v>
      </c>
      <c r="BQ115" s="5">
        <f t="shared" si="94"/>
        <v>2001.0464437948956</v>
      </c>
      <c r="BR115" s="5">
        <f t="shared" si="95"/>
        <v>1971.0864439718814</v>
      </c>
      <c r="BS115" s="5">
        <f t="shared" si="96"/>
        <v>1968.3092050429593</v>
      </c>
      <c r="BT115" s="5">
        <f t="shared" si="97"/>
        <v>2082.7222052817551</v>
      </c>
      <c r="BU115" s="5">
        <f t="shared" si="98"/>
        <v>1932.6916572711339</v>
      </c>
      <c r="BV115" s="5">
        <f t="shared" si="99"/>
        <v>1953.8204952089238</v>
      </c>
      <c r="BW115" s="5">
        <f t="shared" si="100"/>
        <v>1965.4764736294176</v>
      </c>
      <c r="BX115" s="5">
        <f t="shared" si="101"/>
        <v>1898.1303272244224</v>
      </c>
      <c r="BY115" s="5">
        <f t="shared" si="102"/>
        <v>2239.9408985334398</v>
      </c>
      <c r="BZ115" s="5">
        <f t="shared" si="103"/>
        <v>2225.9773476210225</v>
      </c>
      <c r="CA115" s="5">
        <f t="shared" si="104"/>
        <v>2316.5583026186341</v>
      </c>
      <c r="CB115" s="5">
        <f t="shared" si="105"/>
        <v>2245.6843703848808</v>
      </c>
    </row>
    <row r="116" spans="1:80" x14ac:dyDescent="0.3">
      <c r="A116" t="s">
        <v>229</v>
      </c>
      <c r="B116" t="s">
        <v>267</v>
      </c>
      <c r="C116" t="s">
        <v>286</v>
      </c>
      <c r="D116" t="s">
        <v>519</v>
      </c>
      <c r="E116" t="s">
        <v>520</v>
      </c>
      <c r="F116" s="4">
        <v>6711.299530090384</v>
      </c>
      <c r="G116" s="4">
        <v>6457.3312650109528</v>
      </c>
      <c r="H116" s="4">
        <v>7148.8584400836207</v>
      </c>
      <c r="I116" s="4">
        <v>6820.7716272927219</v>
      </c>
      <c r="J116" s="4">
        <v>7356.4135638884745</v>
      </c>
      <c r="K116" s="4">
        <v>7560.2625040600269</v>
      </c>
      <c r="L116" s="4">
        <v>7697.99937026108</v>
      </c>
      <c r="M116" s="4">
        <v>7826.8376342784104</v>
      </c>
      <c r="N116" s="4">
        <v>7243.3688760793102</v>
      </c>
      <c r="O116" s="4">
        <v>7389.0212700917127</v>
      </c>
      <c r="P116" s="4">
        <v>7928.0494438099904</v>
      </c>
      <c r="Q116" s="4">
        <v>7886.9446642138373</v>
      </c>
      <c r="R116" s="4">
        <v>17327.777097232014</v>
      </c>
      <c r="S116" s="4">
        <v>17044.363989792088</v>
      </c>
      <c r="T116" s="4">
        <v>17796.613677363843</v>
      </c>
      <c r="U116" s="4">
        <v>17934.652614261424</v>
      </c>
      <c r="V116" s="4">
        <v>17778.577340019747</v>
      </c>
      <c r="W116" s="4">
        <v>17857.778656229439</v>
      </c>
      <c r="X116" s="4">
        <v>18082.513258481515</v>
      </c>
      <c r="Y116" s="4">
        <v>18135.823985760366</v>
      </c>
      <c r="Z116" s="4">
        <v>17473.949428915072</v>
      </c>
      <c r="AA116" s="4">
        <v>17162.897032524575</v>
      </c>
      <c r="AB116" s="4">
        <v>17729.121659786768</v>
      </c>
      <c r="AC116" s="4">
        <v>17933.412629666796</v>
      </c>
      <c r="AD116" s="5">
        <f t="shared" si="106"/>
        <v>24039.0766273224</v>
      </c>
      <c r="AE116" s="5">
        <f t="shared" si="107"/>
        <v>23501.695254803039</v>
      </c>
      <c r="AF116" s="5">
        <f t="shared" si="108"/>
        <v>24945.472117447462</v>
      </c>
      <c r="AG116" s="5">
        <f t="shared" si="109"/>
        <v>24755.424241554145</v>
      </c>
      <c r="AH116" s="143">
        <v>25134.990903908219</v>
      </c>
      <c r="AI116" s="143">
        <v>25418.041160289464</v>
      </c>
      <c r="AJ116" s="143">
        <v>25780.512628742596</v>
      </c>
      <c r="AK116" s="143">
        <v>25962.66162003878</v>
      </c>
      <c r="AL116" s="5">
        <f t="shared" si="110"/>
        <v>24717.318304994384</v>
      </c>
      <c r="AM116" s="5">
        <f t="shared" si="111"/>
        <v>24551.918302616286</v>
      </c>
      <c r="AN116" s="5">
        <f t="shared" si="112"/>
        <v>25657.17110359676</v>
      </c>
      <c r="AO116" s="5">
        <f t="shared" si="113"/>
        <v>25820.357293880632</v>
      </c>
      <c r="AP116" s="4">
        <v>898390</v>
      </c>
      <c r="AQ116" s="4">
        <v>902780.21000000008</v>
      </c>
      <c r="AR116" s="4">
        <v>908253.15600000008</v>
      </c>
      <c r="AS116" s="5">
        <f t="shared" si="70"/>
        <v>747.03631274729059</v>
      </c>
      <c r="AT116" s="5">
        <f t="shared" si="71"/>
        <v>718.76704605026248</v>
      </c>
      <c r="AU116" s="5">
        <f t="shared" si="72"/>
        <v>795.74109686034149</v>
      </c>
      <c r="AV116" s="5">
        <f t="shared" si="73"/>
        <v>755.52959089485603</v>
      </c>
      <c r="AW116" s="5">
        <f t="shared" si="74"/>
        <v>814.86207632846481</v>
      </c>
      <c r="AX116" s="5">
        <f t="shared" si="75"/>
        <v>837.44220579004786</v>
      </c>
      <c r="AY116" s="5">
        <f t="shared" si="76"/>
        <v>852.6991714030903</v>
      </c>
      <c r="AZ116" s="5">
        <f t="shared" si="77"/>
        <v>861.74626342596594</v>
      </c>
      <c r="BA116" s="5">
        <f t="shared" si="78"/>
        <v>802.34023695305757</v>
      </c>
      <c r="BB116" s="5">
        <f t="shared" si="79"/>
        <v>818.47399713067603</v>
      </c>
      <c r="BC116" s="5">
        <f t="shared" si="80"/>
        <v>878.18157243499934</v>
      </c>
      <c r="BD116" s="5">
        <f t="shared" si="81"/>
        <v>868.36413527572006</v>
      </c>
      <c r="BE116" s="5">
        <f t="shared" si="82"/>
        <v>1928.7589017277589</v>
      </c>
      <c r="BF116" s="5">
        <f t="shared" si="83"/>
        <v>1897.212122774306</v>
      </c>
      <c r="BG116" s="5">
        <f t="shared" si="84"/>
        <v>1980.9452105838047</v>
      </c>
      <c r="BH116" s="5">
        <f t="shared" si="85"/>
        <v>1986.6023219828248</v>
      </c>
      <c r="BI116" s="5">
        <f t="shared" si="86"/>
        <v>1969.3140304902945</v>
      </c>
      <c r="BJ116" s="5">
        <f t="shared" si="87"/>
        <v>1978.0870757268192</v>
      </c>
      <c r="BK116" s="5">
        <f t="shared" si="88"/>
        <v>2002.9806876782905</v>
      </c>
      <c r="BL116" s="5">
        <f t="shared" si="89"/>
        <v>1996.7807285836025</v>
      </c>
      <c r="BM116" s="5">
        <f t="shared" si="90"/>
        <v>1935.5707220160564</v>
      </c>
      <c r="BN116" s="5">
        <f t="shared" si="91"/>
        <v>1901.1157801658694</v>
      </c>
      <c r="BO116" s="5">
        <f t="shared" si="92"/>
        <v>1963.8358775927049</v>
      </c>
      <c r="BP116" s="5">
        <f t="shared" si="93"/>
        <v>1974.4949424284514</v>
      </c>
      <c r="BQ116" s="5">
        <f t="shared" si="94"/>
        <v>2675.7952144750498</v>
      </c>
      <c r="BR116" s="5">
        <f t="shared" si="95"/>
        <v>2615.9791688245682</v>
      </c>
      <c r="BS116" s="5">
        <f t="shared" si="96"/>
        <v>2776.6863074441458</v>
      </c>
      <c r="BT116" s="5">
        <f t="shared" si="97"/>
        <v>2742.1319128776809</v>
      </c>
      <c r="BU116" s="5">
        <f t="shared" si="98"/>
        <v>2784.1761068187589</v>
      </c>
      <c r="BV116" s="5">
        <f t="shared" si="99"/>
        <v>2815.5292815168668</v>
      </c>
      <c r="BW116" s="5">
        <f t="shared" si="100"/>
        <v>2855.679859081381</v>
      </c>
      <c r="BX116" s="5">
        <f t="shared" si="101"/>
        <v>2858.5269920095689</v>
      </c>
      <c r="BY116" s="5">
        <f t="shared" si="102"/>
        <v>2737.9109589691143</v>
      </c>
      <c r="BZ116" s="5">
        <f t="shared" si="103"/>
        <v>2719.5897772965454</v>
      </c>
      <c r="CA116" s="5">
        <f t="shared" si="104"/>
        <v>2842.0174500277049</v>
      </c>
      <c r="CB116" s="5">
        <f t="shared" si="105"/>
        <v>2842.8590777041718</v>
      </c>
    </row>
    <row r="117" spans="1:80" x14ac:dyDescent="0.3">
      <c r="A117" t="s">
        <v>223</v>
      </c>
      <c r="B117" t="s">
        <v>242</v>
      </c>
      <c r="C117" t="s">
        <v>217</v>
      </c>
      <c r="D117" t="s">
        <v>523</v>
      </c>
      <c r="E117" t="s">
        <v>524</v>
      </c>
      <c r="F117" s="4">
        <v>383.32266099662661</v>
      </c>
      <c r="G117" s="4">
        <v>504.71862795448067</v>
      </c>
      <c r="H117" s="4">
        <v>918.68887467969091</v>
      </c>
      <c r="I117" s="4">
        <v>897.39187017071163</v>
      </c>
      <c r="J117" s="4">
        <v>1007.094625287193</v>
      </c>
      <c r="K117" s="4">
        <v>1008.5033616956187</v>
      </c>
      <c r="L117" s="4">
        <v>1053.3062600099395</v>
      </c>
      <c r="M117" s="4">
        <v>1007.7050624589674</v>
      </c>
      <c r="N117" s="4">
        <v>898.7814981065593</v>
      </c>
      <c r="O117" s="4">
        <v>1162.1510503941324</v>
      </c>
      <c r="P117" s="4">
        <v>1096.788117135352</v>
      </c>
      <c r="Q117" s="4">
        <v>1034.7664763456667</v>
      </c>
      <c r="R117" s="4">
        <v>3033.5047182304161</v>
      </c>
      <c r="S117" s="4">
        <v>3137.8785467850657</v>
      </c>
      <c r="T117" s="4">
        <v>3254.2148163656179</v>
      </c>
      <c r="U117" s="4">
        <v>3306.2304141516779</v>
      </c>
      <c r="V117" s="4">
        <v>3125.5666058441516</v>
      </c>
      <c r="W117" s="4">
        <v>3168.1059809426397</v>
      </c>
      <c r="X117" s="4">
        <v>3102.3701547166975</v>
      </c>
      <c r="Y117" s="4">
        <v>3108.9447212287628</v>
      </c>
      <c r="Z117" s="4">
        <v>3137.3215727810684</v>
      </c>
      <c r="AA117" s="4">
        <v>3193.3531108879324</v>
      </c>
      <c r="AB117" s="4">
        <v>3483.3608518800565</v>
      </c>
      <c r="AC117" s="4">
        <v>3287.5262133824208</v>
      </c>
      <c r="AD117" s="5">
        <f t="shared" si="106"/>
        <v>3416.8273792270429</v>
      </c>
      <c r="AE117" s="5">
        <f t="shared" si="107"/>
        <v>3642.5971747395465</v>
      </c>
      <c r="AF117" s="5">
        <f t="shared" si="108"/>
        <v>4172.9036910453087</v>
      </c>
      <c r="AG117" s="5">
        <f t="shared" si="109"/>
        <v>4203.6222843223895</v>
      </c>
      <c r="AH117" s="143">
        <v>4132.6612311313438</v>
      </c>
      <c r="AI117" s="143">
        <v>4176.6093426382577</v>
      </c>
      <c r="AJ117" s="143">
        <v>4155.6764147266367</v>
      </c>
      <c r="AK117" s="143">
        <v>4116.6497836877306</v>
      </c>
      <c r="AL117" s="5">
        <f t="shared" si="110"/>
        <v>4036.1030708876278</v>
      </c>
      <c r="AM117" s="5">
        <f t="shared" si="111"/>
        <v>4355.5041612820651</v>
      </c>
      <c r="AN117" s="5">
        <f t="shared" si="112"/>
        <v>4580.1489690154085</v>
      </c>
      <c r="AO117" s="5">
        <f t="shared" si="113"/>
        <v>4322.2926897280877</v>
      </c>
      <c r="AP117" s="4">
        <v>159826</v>
      </c>
      <c r="AQ117" s="4">
        <v>159589.68900000001</v>
      </c>
      <c r="AR117" s="4">
        <v>159541.51999999999</v>
      </c>
      <c r="AS117" s="5">
        <f t="shared" si="70"/>
        <v>239.83748638934003</v>
      </c>
      <c r="AT117" s="5">
        <f t="shared" si="71"/>
        <v>315.79256688804116</v>
      </c>
      <c r="AU117" s="5">
        <f t="shared" si="72"/>
        <v>574.80564781680755</v>
      </c>
      <c r="AV117" s="5">
        <f t="shared" si="73"/>
        <v>562.3119361869999</v>
      </c>
      <c r="AW117" s="5">
        <f t="shared" si="74"/>
        <v>631.0524392883508</v>
      </c>
      <c r="AX117" s="5">
        <f t="shared" si="75"/>
        <v>631.93516323953645</v>
      </c>
      <c r="AY117" s="5">
        <f t="shared" si="76"/>
        <v>660.00896838011852</v>
      </c>
      <c r="AZ117" s="5">
        <f t="shared" si="77"/>
        <v>631.62558715685259</v>
      </c>
      <c r="BA117" s="5">
        <f t="shared" si="78"/>
        <v>563.18268663745516</v>
      </c>
      <c r="BB117" s="5">
        <f t="shared" si="79"/>
        <v>728.21186486185354</v>
      </c>
      <c r="BC117" s="5">
        <f t="shared" si="80"/>
        <v>687.25499999899864</v>
      </c>
      <c r="BD117" s="5">
        <f t="shared" si="81"/>
        <v>648.58757541338878</v>
      </c>
      <c r="BE117" s="5">
        <f t="shared" si="82"/>
        <v>1898.0045288191006</v>
      </c>
      <c r="BF117" s="5">
        <f t="shared" si="83"/>
        <v>1963.3091904853188</v>
      </c>
      <c r="BG117" s="5">
        <f t="shared" si="84"/>
        <v>2036.0985173661468</v>
      </c>
      <c r="BH117" s="5">
        <f t="shared" si="85"/>
        <v>2071.7067843597824</v>
      </c>
      <c r="BI117" s="5">
        <f t="shared" si="86"/>
        <v>1958.5015958293845</v>
      </c>
      <c r="BJ117" s="5">
        <f t="shared" si="87"/>
        <v>1985.1570617088171</v>
      </c>
      <c r="BK117" s="5">
        <f t="shared" si="88"/>
        <v>1943.9665395404693</v>
      </c>
      <c r="BL117" s="5">
        <f t="shared" si="89"/>
        <v>1948.6743771958313</v>
      </c>
      <c r="BM117" s="5">
        <f t="shared" si="90"/>
        <v>1965.8673391995069</v>
      </c>
      <c r="BN117" s="5">
        <f t="shared" si="91"/>
        <v>2000.9770874908666</v>
      </c>
      <c r="BO117" s="5">
        <f t="shared" si="92"/>
        <v>2182.6979385115892</v>
      </c>
      <c r="BP117" s="5">
        <f t="shared" si="93"/>
        <v>2060.6085571846256</v>
      </c>
      <c r="BQ117" s="5">
        <f t="shared" si="94"/>
        <v>2137.8420152084409</v>
      </c>
      <c r="BR117" s="5">
        <f t="shared" si="95"/>
        <v>2279.1017573733602</v>
      </c>
      <c r="BS117" s="5">
        <f t="shared" si="96"/>
        <v>2610.9041651829543</v>
      </c>
      <c r="BT117" s="5">
        <f t="shared" si="97"/>
        <v>2634.0187205467823</v>
      </c>
      <c r="BU117" s="5">
        <f t="shared" si="98"/>
        <v>2589.5540351177347</v>
      </c>
      <c r="BV117" s="5">
        <f t="shared" si="99"/>
        <v>2617.0922249483533</v>
      </c>
      <c r="BW117" s="5">
        <f t="shared" si="100"/>
        <v>2603.9755079205879</v>
      </c>
      <c r="BX117" s="5">
        <f t="shared" si="101"/>
        <v>2580.2999643526841</v>
      </c>
      <c r="BY117" s="5">
        <f t="shared" si="102"/>
        <v>2529.050025836962</v>
      </c>
      <c r="BZ117" s="5">
        <f t="shared" si="103"/>
        <v>2729.1889523527202</v>
      </c>
      <c r="CA117" s="5">
        <f t="shared" si="104"/>
        <v>2869.9529385105875</v>
      </c>
      <c r="CB117" s="5">
        <f t="shared" si="105"/>
        <v>2709.1961325980146</v>
      </c>
    </row>
    <row r="118" spans="1:80" x14ac:dyDescent="0.3">
      <c r="A118" t="s">
        <v>223</v>
      </c>
      <c r="B118" t="s">
        <v>242</v>
      </c>
      <c r="C118" t="s">
        <v>217</v>
      </c>
      <c r="D118" t="s">
        <v>525</v>
      </c>
      <c r="E118" t="s">
        <v>526</v>
      </c>
      <c r="F118" s="4">
        <v>1031.0934795680362</v>
      </c>
      <c r="G118" s="4">
        <v>1095.1915485558914</v>
      </c>
      <c r="H118" s="4">
        <v>1224.5090262075014</v>
      </c>
      <c r="I118" s="4">
        <v>1192.50017081142</v>
      </c>
      <c r="J118" s="4">
        <v>1160.110221256826</v>
      </c>
      <c r="K118" s="4">
        <v>1131.4971470670541</v>
      </c>
      <c r="L118" s="4">
        <v>1148.6937879798827</v>
      </c>
      <c r="M118" s="4">
        <v>1122.0615877076345</v>
      </c>
      <c r="N118" s="4">
        <v>1374.4864763965022</v>
      </c>
      <c r="O118" s="4">
        <v>1346.3983178294195</v>
      </c>
      <c r="P118" s="4">
        <v>1443.8241571252781</v>
      </c>
      <c r="Q118" s="4">
        <v>1340.0286438967917</v>
      </c>
      <c r="R118" s="4">
        <v>3422.8892886840331</v>
      </c>
      <c r="S118" s="4">
        <v>3478.6062428656987</v>
      </c>
      <c r="T118" s="4">
        <v>3649.6682340936122</v>
      </c>
      <c r="U118" s="4">
        <v>3562.8144438378476</v>
      </c>
      <c r="V118" s="4">
        <v>3504.3329705290971</v>
      </c>
      <c r="W118" s="4">
        <v>3415.2343520219865</v>
      </c>
      <c r="X118" s="4">
        <v>3470.4194122439289</v>
      </c>
      <c r="Y118" s="4">
        <v>3392.2958399531199</v>
      </c>
      <c r="Z118" s="4">
        <v>3617.5713088692305</v>
      </c>
      <c r="AA118" s="4">
        <v>3686.9035648081381</v>
      </c>
      <c r="AB118" s="4">
        <v>3844.9078042731735</v>
      </c>
      <c r="AC118" s="4">
        <v>3722.0353693250399</v>
      </c>
      <c r="AD118" s="5">
        <f t="shared" si="106"/>
        <v>4453.982768252069</v>
      </c>
      <c r="AE118" s="5">
        <f t="shared" si="107"/>
        <v>4573.7977914215899</v>
      </c>
      <c r="AF118" s="5">
        <f t="shared" si="108"/>
        <v>4874.1772603011141</v>
      </c>
      <c r="AG118" s="5">
        <f t="shared" si="109"/>
        <v>4755.3146146492672</v>
      </c>
      <c r="AH118" s="143">
        <v>4664.4431917859238</v>
      </c>
      <c r="AI118" s="143">
        <v>4546.7314990890409</v>
      </c>
      <c r="AJ118" s="143">
        <v>4619.1132002238119</v>
      </c>
      <c r="AK118" s="143">
        <v>4514.3574276607542</v>
      </c>
      <c r="AL118" s="5">
        <f t="shared" si="110"/>
        <v>4992.0577852657325</v>
      </c>
      <c r="AM118" s="5">
        <f t="shared" si="111"/>
        <v>5033.3018826375574</v>
      </c>
      <c r="AN118" s="5">
        <f t="shared" si="112"/>
        <v>5288.7319613984519</v>
      </c>
      <c r="AO118" s="5">
        <f t="shared" si="113"/>
        <v>5062.0640132218314</v>
      </c>
      <c r="AP118" s="4">
        <v>171294</v>
      </c>
      <c r="AQ118" s="4">
        <v>171815.88099999999</v>
      </c>
      <c r="AR118" s="4">
        <v>172317.429</v>
      </c>
      <c r="AS118" s="5">
        <f t="shared" si="70"/>
        <v>601.94372223664345</v>
      </c>
      <c r="AT118" s="5">
        <f t="shared" si="71"/>
        <v>639.3636371127368</v>
      </c>
      <c r="AU118" s="5">
        <f t="shared" si="72"/>
        <v>714.85809555938988</v>
      </c>
      <c r="AV118" s="5">
        <f t="shared" si="73"/>
        <v>694.05701258280078</v>
      </c>
      <c r="AW118" s="5">
        <f t="shared" si="74"/>
        <v>675.20546675008814</v>
      </c>
      <c r="AX118" s="5">
        <f t="shared" si="75"/>
        <v>658.55213178289046</v>
      </c>
      <c r="AY118" s="5">
        <f t="shared" si="76"/>
        <v>668.56089279656442</v>
      </c>
      <c r="AZ118" s="5">
        <f t="shared" si="77"/>
        <v>651.15966168903003</v>
      </c>
      <c r="BA118" s="5">
        <f t="shared" si="78"/>
        <v>799.97638658122776</v>
      </c>
      <c r="BB118" s="5">
        <f t="shared" si="79"/>
        <v>783.62856215219108</v>
      </c>
      <c r="BC118" s="5">
        <f t="shared" si="80"/>
        <v>840.33219090223577</v>
      </c>
      <c r="BD118" s="5">
        <f t="shared" si="81"/>
        <v>777.65125192112259</v>
      </c>
      <c r="BE118" s="5">
        <f t="shared" si="82"/>
        <v>1998.2540478265632</v>
      </c>
      <c r="BF118" s="5">
        <f t="shared" si="83"/>
        <v>2030.7811381984768</v>
      </c>
      <c r="BG118" s="5">
        <f t="shared" si="84"/>
        <v>2130.645693423945</v>
      </c>
      <c r="BH118" s="5">
        <f t="shared" si="85"/>
        <v>2073.6234759567119</v>
      </c>
      <c r="BI118" s="5">
        <f t="shared" si="86"/>
        <v>2039.5861838458911</v>
      </c>
      <c r="BJ118" s="5">
        <f t="shared" si="87"/>
        <v>1987.7291506144222</v>
      </c>
      <c r="BK118" s="5">
        <f t="shared" si="88"/>
        <v>2019.8478697344217</v>
      </c>
      <c r="BL118" s="5">
        <f t="shared" si="89"/>
        <v>1968.6318787597045</v>
      </c>
      <c r="BM118" s="5">
        <f t="shared" si="90"/>
        <v>2105.4929776073673</v>
      </c>
      <c r="BN118" s="5">
        <f t="shared" si="91"/>
        <v>2145.8456246009869</v>
      </c>
      <c r="BO118" s="5">
        <f t="shared" si="92"/>
        <v>2237.8069954273747</v>
      </c>
      <c r="BP118" s="5">
        <f t="shared" si="93"/>
        <v>2159.9877568536845</v>
      </c>
      <c r="BQ118" s="5">
        <f t="shared" si="94"/>
        <v>2600.1977700632065</v>
      </c>
      <c r="BR118" s="5">
        <f t="shared" si="95"/>
        <v>2670.1447753112134</v>
      </c>
      <c r="BS118" s="5">
        <f t="shared" si="96"/>
        <v>2845.5037889833352</v>
      </c>
      <c r="BT118" s="5">
        <f t="shared" si="97"/>
        <v>2767.6804885395127</v>
      </c>
      <c r="BU118" s="5">
        <f t="shared" si="98"/>
        <v>2714.7916505959797</v>
      </c>
      <c r="BV118" s="5">
        <f t="shared" si="99"/>
        <v>2646.2812823973127</v>
      </c>
      <c r="BW118" s="5">
        <f t="shared" si="100"/>
        <v>2688.4087625309862</v>
      </c>
      <c r="BX118" s="5">
        <f t="shared" si="101"/>
        <v>2619.7915404487344</v>
      </c>
      <c r="BY118" s="5">
        <f t="shared" si="102"/>
        <v>2905.4693641885947</v>
      </c>
      <c r="BZ118" s="5">
        <f t="shared" si="103"/>
        <v>2929.4741867531779</v>
      </c>
      <c r="CA118" s="5">
        <f t="shared" si="104"/>
        <v>3078.1391863296108</v>
      </c>
      <c r="CB118" s="5">
        <f t="shared" si="105"/>
        <v>2937.6390087748068</v>
      </c>
    </row>
    <row r="119" spans="1:80" x14ac:dyDescent="0.3">
      <c r="A119" t="s">
        <v>247</v>
      </c>
      <c r="B119" t="s">
        <v>288</v>
      </c>
      <c r="C119" t="s">
        <v>299</v>
      </c>
      <c r="D119" t="s">
        <v>527</v>
      </c>
      <c r="E119" t="s">
        <v>528</v>
      </c>
      <c r="F119" s="4">
        <v>1761.9430864788683</v>
      </c>
      <c r="G119" s="4">
        <v>1785.8606422706152</v>
      </c>
      <c r="H119" s="4">
        <v>1845.3851625850907</v>
      </c>
      <c r="I119" s="4">
        <v>1797.3010845067488</v>
      </c>
      <c r="J119" s="4">
        <v>1559.7678912141312</v>
      </c>
      <c r="K119" s="4">
        <v>1614.90242302922</v>
      </c>
      <c r="L119" s="4">
        <v>1617.9818906407809</v>
      </c>
      <c r="M119" s="4">
        <v>1611.5170939319764</v>
      </c>
      <c r="N119" s="4">
        <v>1899.1440504998384</v>
      </c>
      <c r="O119" s="4">
        <v>2139.9628732115461</v>
      </c>
      <c r="P119" s="4">
        <v>2323.6408601368744</v>
      </c>
      <c r="Q119" s="4">
        <v>2300.2092616949171</v>
      </c>
      <c r="R119" s="4">
        <v>3334.5758144907077</v>
      </c>
      <c r="S119" s="4">
        <v>3301.1627450398282</v>
      </c>
      <c r="T119" s="4">
        <v>3547.6478668657255</v>
      </c>
      <c r="U119" s="4">
        <v>3666.1141816076515</v>
      </c>
      <c r="V119" s="4">
        <v>3666.3240073413263</v>
      </c>
      <c r="W119" s="4">
        <v>3709.0629209645995</v>
      </c>
      <c r="X119" s="4">
        <v>3799.3683097917042</v>
      </c>
      <c r="Y119" s="4">
        <v>3650.5977566874144</v>
      </c>
      <c r="Z119" s="4">
        <v>3590.9389600291474</v>
      </c>
      <c r="AA119" s="4">
        <v>3586.4518365999093</v>
      </c>
      <c r="AB119" s="4">
        <v>3809.6419183754078</v>
      </c>
      <c r="AC119" s="4">
        <v>3751.411180204861</v>
      </c>
      <c r="AD119" s="5">
        <f t="shared" si="106"/>
        <v>5096.518900969576</v>
      </c>
      <c r="AE119" s="5">
        <f t="shared" si="107"/>
        <v>5087.0233873104435</v>
      </c>
      <c r="AF119" s="5">
        <f t="shared" si="108"/>
        <v>5393.0330294508167</v>
      </c>
      <c r="AG119" s="5">
        <f t="shared" si="109"/>
        <v>5463.4152661143999</v>
      </c>
      <c r="AH119" s="143">
        <v>5226.0918985554572</v>
      </c>
      <c r="AI119" s="143">
        <v>5323.9653439938193</v>
      </c>
      <c r="AJ119" s="143">
        <v>5417.3502004324846</v>
      </c>
      <c r="AK119" s="143">
        <v>5262.1148506193904</v>
      </c>
      <c r="AL119" s="5">
        <f t="shared" si="110"/>
        <v>5490.0830105289861</v>
      </c>
      <c r="AM119" s="5">
        <f t="shared" si="111"/>
        <v>5726.4147098114554</v>
      </c>
      <c r="AN119" s="5">
        <f t="shared" si="112"/>
        <v>6133.2827785122827</v>
      </c>
      <c r="AO119" s="5">
        <f t="shared" si="113"/>
        <v>6051.6204418997786</v>
      </c>
      <c r="AP119" s="4">
        <v>212834</v>
      </c>
      <c r="AQ119" s="4">
        <v>215162.519</v>
      </c>
      <c r="AR119" s="4">
        <v>216934.74</v>
      </c>
      <c r="AS119" s="5">
        <f t="shared" si="70"/>
        <v>827.84850469326716</v>
      </c>
      <c r="AT119" s="5">
        <f t="shared" si="71"/>
        <v>839.08616211254559</v>
      </c>
      <c r="AU119" s="5">
        <f t="shared" si="72"/>
        <v>867.05374262810005</v>
      </c>
      <c r="AV119" s="5">
        <f t="shared" si="73"/>
        <v>835.32257052016985</v>
      </c>
      <c r="AW119" s="5">
        <f t="shared" si="74"/>
        <v>724.92546492920133</v>
      </c>
      <c r="AX119" s="5">
        <f t="shared" si="75"/>
        <v>750.55006352162104</v>
      </c>
      <c r="AY119" s="5">
        <f t="shared" si="76"/>
        <v>751.98129216956272</v>
      </c>
      <c r="AZ119" s="5">
        <f t="shared" si="77"/>
        <v>742.85801063120482</v>
      </c>
      <c r="BA119" s="5">
        <f t="shared" si="78"/>
        <v>882.65561275560185</v>
      </c>
      <c r="BB119" s="5">
        <f t="shared" si="79"/>
        <v>994.57976377918601</v>
      </c>
      <c r="BC119" s="5">
        <f t="shared" si="80"/>
        <v>1079.946856421064</v>
      </c>
      <c r="BD119" s="5">
        <f t="shared" si="81"/>
        <v>1060.3231468113024</v>
      </c>
      <c r="BE119" s="5">
        <f t="shared" si="82"/>
        <v>1566.7495862929361</v>
      </c>
      <c r="BF119" s="5">
        <f t="shared" si="83"/>
        <v>1551.0504642302585</v>
      </c>
      <c r="BG119" s="5">
        <f t="shared" si="84"/>
        <v>1666.8614351399331</v>
      </c>
      <c r="BH119" s="5">
        <f t="shared" si="85"/>
        <v>1703.88141886722</v>
      </c>
      <c r="BI119" s="5">
        <f t="shared" si="86"/>
        <v>1703.9789385163901</v>
      </c>
      <c r="BJ119" s="5">
        <f t="shared" si="87"/>
        <v>1723.8424880890148</v>
      </c>
      <c r="BK119" s="5">
        <f t="shared" si="88"/>
        <v>1765.8132687095488</v>
      </c>
      <c r="BL119" s="5">
        <f t="shared" si="89"/>
        <v>1682.8091972209775</v>
      </c>
      <c r="BM119" s="5">
        <f t="shared" si="90"/>
        <v>1668.9426098553658</v>
      </c>
      <c r="BN119" s="5">
        <f t="shared" si="91"/>
        <v>1666.8571521045956</v>
      </c>
      <c r="BO119" s="5">
        <f t="shared" si="92"/>
        <v>1770.5880820141392</v>
      </c>
      <c r="BP119" s="5">
        <f t="shared" si="93"/>
        <v>1729.2809718742426</v>
      </c>
      <c r="BQ119" s="5">
        <f t="shared" si="94"/>
        <v>2394.5980909862033</v>
      </c>
      <c r="BR119" s="5">
        <f t="shared" si="95"/>
        <v>2390.136626342804</v>
      </c>
      <c r="BS119" s="5">
        <f t="shared" si="96"/>
        <v>2533.9151777680336</v>
      </c>
      <c r="BT119" s="5">
        <f t="shared" si="97"/>
        <v>2539.2039893873894</v>
      </c>
      <c r="BU119" s="5">
        <f t="shared" si="98"/>
        <v>2428.9044034455915</v>
      </c>
      <c r="BV119" s="5">
        <f t="shared" si="99"/>
        <v>2474.392551610636</v>
      </c>
      <c r="BW119" s="5">
        <f t="shared" si="100"/>
        <v>2517.7945608791115</v>
      </c>
      <c r="BX119" s="5">
        <f t="shared" si="101"/>
        <v>2425.6672078521819</v>
      </c>
      <c r="BY119" s="5">
        <f t="shared" si="102"/>
        <v>2551.5982226109677</v>
      </c>
      <c r="BZ119" s="5">
        <f t="shared" si="103"/>
        <v>2661.4369158837817</v>
      </c>
      <c r="CA119" s="5">
        <f t="shared" si="104"/>
        <v>2850.534938435203</v>
      </c>
      <c r="CB119" s="5">
        <f t="shared" si="105"/>
        <v>2789.604118685545</v>
      </c>
    </row>
    <row r="120" spans="1:80" x14ac:dyDescent="0.3">
      <c r="A120" t="s">
        <v>223</v>
      </c>
      <c r="B120" t="s">
        <v>218</v>
      </c>
      <c r="C120" t="s">
        <v>231</v>
      </c>
      <c r="D120" t="s">
        <v>529</v>
      </c>
      <c r="E120" t="s">
        <v>530</v>
      </c>
      <c r="F120" s="4">
        <v>2362.3966980871119</v>
      </c>
      <c r="G120" s="4">
        <v>2439.6466080832838</v>
      </c>
      <c r="H120" s="4">
        <v>2605.2876111858304</v>
      </c>
      <c r="I120" s="4">
        <v>2630.8917056986884</v>
      </c>
      <c r="J120" s="4">
        <v>2624.389271599016</v>
      </c>
      <c r="K120" s="4">
        <v>2827.1912974987954</v>
      </c>
      <c r="L120" s="4">
        <v>2710.1716434725936</v>
      </c>
      <c r="M120" s="4">
        <v>2728.7966471406744</v>
      </c>
      <c r="N120" s="4">
        <v>2468.1063541033454</v>
      </c>
      <c r="O120" s="4">
        <v>2752.3982833697332</v>
      </c>
      <c r="P120" s="4">
        <v>2993.5292466427718</v>
      </c>
      <c r="Q120" s="4">
        <v>2907.5852463423034</v>
      </c>
      <c r="R120" s="4">
        <v>4156.4401736700293</v>
      </c>
      <c r="S120" s="4">
        <v>4083.1596688797263</v>
      </c>
      <c r="T120" s="4">
        <v>4253.2350497999469</v>
      </c>
      <c r="U120" s="4">
        <v>4368.0906079228071</v>
      </c>
      <c r="V120" s="4">
        <v>4128.8178152734763</v>
      </c>
      <c r="W120" s="4">
        <v>4062.8252599782973</v>
      </c>
      <c r="X120" s="4">
        <v>4219.5185043761358</v>
      </c>
      <c r="Y120" s="4">
        <v>4365.4110352173348</v>
      </c>
      <c r="Z120" s="4">
        <v>4027.4867019810208</v>
      </c>
      <c r="AA120" s="4">
        <v>4110.2335414896734</v>
      </c>
      <c r="AB120" s="4">
        <v>4327.9886523652513</v>
      </c>
      <c r="AC120" s="4">
        <v>4428.4412238949135</v>
      </c>
      <c r="AD120" s="5">
        <f t="shared" si="106"/>
        <v>6518.8368717571411</v>
      </c>
      <c r="AE120" s="5">
        <f t="shared" si="107"/>
        <v>6522.8062769630105</v>
      </c>
      <c r="AF120" s="5">
        <f t="shared" si="108"/>
        <v>6858.5226609857773</v>
      </c>
      <c r="AG120" s="5">
        <f t="shared" si="109"/>
        <v>6998.9823136214955</v>
      </c>
      <c r="AH120" s="143">
        <v>6753.2070868724913</v>
      </c>
      <c r="AI120" s="143">
        <v>6890.0165574770926</v>
      </c>
      <c r="AJ120" s="143">
        <v>6929.6901478487289</v>
      </c>
      <c r="AK120" s="143">
        <v>7094.2076823580082</v>
      </c>
      <c r="AL120" s="5">
        <f t="shared" si="110"/>
        <v>6495.5930560843663</v>
      </c>
      <c r="AM120" s="5">
        <f t="shared" si="111"/>
        <v>6862.6318248594071</v>
      </c>
      <c r="AN120" s="5">
        <f t="shared" si="112"/>
        <v>7321.5178990080231</v>
      </c>
      <c r="AO120" s="5">
        <f t="shared" si="113"/>
        <v>7336.0264702372169</v>
      </c>
      <c r="AP120" s="4">
        <v>204473</v>
      </c>
      <c r="AQ120" s="4">
        <v>204685.14799999999</v>
      </c>
      <c r="AR120" s="4">
        <v>205317.003</v>
      </c>
      <c r="AS120" s="5">
        <f t="shared" si="70"/>
        <v>1155.3587505866847</v>
      </c>
      <c r="AT120" s="5">
        <f t="shared" si="71"/>
        <v>1193.1387557688711</v>
      </c>
      <c r="AU120" s="5">
        <f t="shared" si="72"/>
        <v>1274.1474968263931</v>
      </c>
      <c r="AV120" s="5">
        <f t="shared" si="73"/>
        <v>1285.3359080545933</v>
      </c>
      <c r="AW120" s="5">
        <f t="shared" si="74"/>
        <v>1282.1591098534498</v>
      </c>
      <c r="AX120" s="5">
        <f t="shared" si="75"/>
        <v>1381.2391006985986</v>
      </c>
      <c r="AY120" s="5">
        <f t="shared" si="76"/>
        <v>1324.0685364590272</v>
      </c>
      <c r="AZ120" s="5">
        <f t="shared" si="77"/>
        <v>1329.0651077449609</v>
      </c>
      <c r="BA120" s="5">
        <f t="shared" si="78"/>
        <v>1205.8062728143548</v>
      </c>
      <c r="BB120" s="5">
        <f t="shared" si="79"/>
        <v>1344.6985823171369</v>
      </c>
      <c r="BC120" s="5">
        <f t="shared" si="80"/>
        <v>1462.5043760589665</v>
      </c>
      <c r="BD120" s="5">
        <f t="shared" si="81"/>
        <v>1416.1444029758723</v>
      </c>
      <c r="BE120" s="5">
        <f t="shared" si="82"/>
        <v>2032.7574661055639</v>
      </c>
      <c r="BF120" s="5">
        <f t="shared" si="83"/>
        <v>1996.9187466705757</v>
      </c>
      <c r="BG120" s="5">
        <f t="shared" si="84"/>
        <v>2080.0961739691534</v>
      </c>
      <c r="BH120" s="5">
        <f t="shared" si="85"/>
        <v>2134.053521031632</v>
      </c>
      <c r="BI120" s="5">
        <f t="shared" si="86"/>
        <v>2017.1555462702534</v>
      </c>
      <c r="BJ120" s="5">
        <f t="shared" si="87"/>
        <v>1984.9145380974576</v>
      </c>
      <c r="BK120" s="5">
        <f t="shared" si="88"/>
        <v>2061.467842491501</v>
      </c>
      <c r="BL120" s="5">
        <f t="shared" si="89"/>
        <v>2126.1809647676064</v>
      </c>
      <c r="BM120" s="5">
        <f t="shared" si="90"/>
        <v>1967.6497006910442</v>
      </c>
      <c r="BN120" s="5">
        <f t="shared" si="91"/>
        <v>2008.0761020773591</v>
      </c>
      <c r="BO120" s="5">
        <f t="shared" si="92"/>
        <v>2114.4615008243059</v>
      </c>
      <c r="BP120" s="5">
        <f t="shared" si="93"/>
        <v>2156.8799267418262</v>
      </c>
      <c r="BQ120" s="5">
        <f t="shared" si="94"/>
        <v>3188.1162166922486</v>
      </c>
      <c r="BR120" s="5">
        <f t="shared" si="95"/>
        <v>3190.0575024394475</v>
      </c>
      <c r="BS120" s="5">
        <f t="shared" si="96"/>
        <v>3354.2436707955462</v>
      </c>
      <c r="BT120" s="5">
        <f t="shared" si="97"/>
        <v>3419.3894290862254</v>
      </c>
      <c r="BU120" s="5">
        <f t="shared" si="98"/>
        <v>3299.3146561237022</v>
      </c>
      <c r="BV120" s="5">
        <f t="shared" si="99"/>
        <v>3366.1536387960564</v>
      </c>
      <c r="BW120" s="5">
        <f t="shared" si="100"/>
        <v>3385.5363789505282</v>
      </c>
      <c r="BX120" s="5">
        <f t="shared" si="101"/>
        <v>3455.2460725125666</v>
      </c>
      <c r="BY120" s="5">
        <f t="shared" si="102"/>
        <v>3173.455973505399</v>
      </c>
      <c r="BZ120" s="5">
        <f t="shared" si="103"/>
        <v>3352.774684394496</v>
      </c>
      <c r="CA120" s="5">
        <f t="shared" si="104"/>
        <v>3576.9658768832724</v>
      </c>
      <c r="CB120" s="5">
        <f t="shared" si="105"/>
        <v>3573.0243297176985</v>
      </c>
    </row>
    <row r="121" spans="1:80" x14ac:dyDescent="0.3">
      <c r="A121" t="s">
        <v>223</v>
      </c>
      <c r="B121" t="s">
        <v>242</v>
      </c>
      <c r="C121" t="s">
        <v>217</v>
      </c>
      <c r="D121" t="s">
        <v>531</v>
      </c>
      <c r="E121" t="s">
        <v>532</v>
      </c>
      <c r="F121" s="4">
        <v>5000.1169250631974</v>
      </c>
      <c r="G121" s="4">
        <v>5148.2793867280116</v>
      </c>
      <c r="H121" s="4">
        <v>5628.6813097839558</v>
      </c>
      <c r="I121" s="4">
        <v>5236.8971246214242</v>
      </c>
      <c r="J121" s="4">
        <v>5350.3343976186952</v>
      </c>
      <c r="K121" s="4">
        <v>5339.8603733756063</v>
      </c>
      <c r="L121" s="4">
        <v>5632.9036017583649</v>
      </c>
      <c r="M121" s="4">
        <v>5552.2688116830914</v>
      </c>
      <c r="N121" s="4">
        <v>5494.4938137032996</v>
      </c>
      <c r="O121" s="4">
        <v>5296.7615347828569</v>
      </c>
      <c r="P121" s="4">
        <v>5776.3019678404244</v>
      </c>
      <c r="Q121" s="4">
        <v>5868.5944489798258</v>
      </c>
      <c r="R121" s="4">
        <v>11542.774292031809</v>
      </c>
      <c r="S121" s="4">
        <v>11217.246047942182</v>
      </c>
      <c r="T121" s="4">
        <v>12087.952830133965</v>
      </c>
      <c r="U121" s="4">
        <v>12000.29521532818</v>
      </c>
      <c r="V121" s="4">
        <v>11510.977516981897</v>
      </c>
      <c r="W121" s="4">
        <v>11487.287775594499</v>
      </c>
      <c r="X121" s="4">
        <v>11944.599966499674</v>
      </c>
      <c r="Y121" s="4">
        <v>11963.564578693453</v>
      </c>
      <c r="Z121" s="4">
        <v>11807.687009796569</v>
      </c>
      <c r="AA121" s="4">
        <v>11656.20407035572</v>
      </c>
      <c r="AB121" s="4">
        <v>12444.339993110139</v>
      </c>
      <c r="AC121" s="4">
        <v>12009.121927754873</v>
      </c>
      <c r="AD121" s="5">
        <f t="shared" si="106"/>
        <v>16542.891217095006</v>
      </c>
      <c r="AE121" s="5">
        <f t="shared" si="107"/>
        <v>16365.525434670195</v>
      </c>
      <c r="AF121" s="5">
        <f t="shared" si="108"/>
        <v>17716.634139917922</v>
      </c>
      <c r="AG121" s="5">
        <f t="shared" si="109"/>
        <v>17237.192339949605</v>
      </c>
      <c r="AH121" s="143">
        <v>16861.311914600592</v>
      </c>
      <c r="AI121" s="143">
        <v>16827.148148970104</v>
      </c>
      <c r="AJ121" s="143">
        <v>17577.503568258042</v>
      </c>
      <c r="AK121" s="143">
        <v>17515.833390376545</v>
      </c>
      <c r="AL121" s="5">
        <f t="shared" si="110"/>
        <v>17302.180823499868</v>
      </c>
      <c r="AM121" s="5">
        <f t="shared" si="111"/>
        <v>16952.965605138575</v>
      </c>
      <c r="AN121" s="5">
        <f t="shared" si="112"/>
        <v>18220.641960950565</v>
      </c>
      <c r="AO121" s="5">
        <f t="shared" si="113"/>
        <v>17877.716376734701</v>
      </c>
      <c r="AP121" s="4">
        <v>611633</v>
      </c>
      <c r="AQ121" s="4">
        <v>611851.24699999997</v>
      </c>
      <c r="AR121" s="4">
        <v>613061.28800000006</v>
      </c>
      <c r="AS121" s="5">
        <f t="shared" si="70"/>
        <v>817.50280397937945</v>
      </c>
      <c r="AT121" s="5">
        <f t="shared" si="71"/>
        <v>841.72688307007832</v>
      </c>
      <c r="AU121" s="5">
        <f t="shared" si="72"/>
        <v>920.27103014127033</v>
      </c>
      <c r="AV121" s="5">
        <f t="shared" si="73"/>
        <v>855.91018246652766</v>
      </c>
      <c r="AW121" s="5">
        <f t="shared" si="74"/>
        <v>874.45019093320491</v>
      </c>
      <c r="AX121" s="5">
        <f t="shared" si="75"/>
        <v>872.73833297844146</v>
      </c>
      <c r="AY121" s="5">
        <f t="shared" si="76"/>
        <v>920.63285469750224</v>
      </c>
      <c r="AZ121" s="5">
        <f t="shared" si="77"/>
        <v>905.66292805672811</v>
      </c>
      <c r="BA121" s="5">
        <f t="shared" si="78"/>
        <v>898.01137787062487</v>
      </c>
      <c r="BB121" s="5">
        <f t="shared" si="79"/>
        <v>865.69432697141451</v>
      </c>
      <c r="BC121" s="5">
        <f t="shared" si="80"/>
        <v>944.06965682631437</v>
      </c>
      <c r="BD121" s="5">
        <f t="shared" si="81"/>
        <v>957.26064650486069</v>
      </c>
      <c r="BE121" s="5">
        <f t="shared" si="82"/>
        <v>1887.2059375527169</v>
      </c>
      <c r="BF121" s="5">
        <f t="shared" si="83"/>
        <v>1833.9831317051535</v>
      </c>
      <c r="BG121" s="5">
        <f t="shared" si="84"/>
        <v>1976.3408498452445</v>
      </c>
      <c r="BH121" s="5">
        <f t="shared" si="85"/>
        <v>1961.3092682522849</v>
      </c>
      <c r="BI121" s="5">
        <f t="shared" si="86"/>
        <v>1881.3359576240102</v>
      </c>
      <c r="BJ121" s="5">
        <f t="shared" si="87"/>
        <v>1877.464143763443</v>
      </c>
      <c r="BK121" s="5">
        <f t="shared" si="88"/>
        <v>1952.2065248809856</v>
      </c>
      <c r="BL121" s="5">
        <f t="shared" si="89"/>
        <v>1951.4467497568453</v>
      </c>
      <c r="BM121" s="5">
        <f t="shared" si="90"/>
        <v>1929.8296878026251</v>
      </c>
      <c r="BN121" s="5">
        <f t="shared" si="91"/>
        <v>1905.0715557920109</v>
      </c>
      <c r="BO121" s="5">
        <f t="shared" si="92"/>
        <v>2033.8832443550025</v>
      </c>
      <c r="BP121" s="5">
        <f t="shared" si="93"/>
        <v>1958.8778744996982</v>
      </c>
      <c r="BQ121" s="5">
        <f t="shared" si="94"/>
        <v>2704.7087415320962</v>
      </c>
      <c r="BR121" s="5">
        <f t="shared" si="95"/>
        <v>2675.7100147752321</v>
      </c>
      <c r="BS121" s="5">
        <f t="shared" si="96"/>
        <v>2896.6118799865153</v>
      </c>
      <c r="BT121" s="5">
        <f t="shared" si="97"/>
        <v>2817.2194507188124</v>
      </c>
      <c r="BU121" s="5">
        <f t="shared" si="98"/>
        <v>2755.7861485572153</v>
      </c>
      <c r="BV121" s="5">
        <f t="shared" si="99"/>
        <v>2750.2024767418843</v>
      </c>
      <c r="BW121" s="5">
        <f t="shared" si="100"/>
        <v>2872.8393795784882</v>
      </c>
      <c r="BX121" s="5">
        <f t="shared" si="101"/>
        <v>2857.1096778135734</v>
      </c>
      <c r="BY121" s="5">
        <f t="shared" si="102"/>
        <v>2827.8410656732499</v>
      </c>
      <c r="BZ121" s="5">
        <f t="shared" si="103"/>
        <v>2770.7658827634255</v>
      </c>
      <c r="CA121" s="5">
        <f t="shared" si="104"/>
        <v>2977.952901181317</v>
      </c>
      <c r="CB121" s="5">
        <f t="shared" si="105"/>
        <v>2916.1385210045592</v>
      </c>
    </row>
    <row r="122" spans="1:80" x14ac:dyDescent="0.3">
      <c r="A122" t="s">
        <v>229</v>
      </c>
      <c r="B122" t="s">
        <v>251</v>
      </c>
      <c r="C122" t="s">
        <v>278</v>
      </c>
      <c r="D122" t="s">
        <v>533</v>
      </c>
      <c r="E122" t="s">
        <v>534</v>
      </c>
      <c r="F122" s="4">
        <v>7633.0813978564038</v>
      </c>
      <c r="G122" s="4">
        <v>7234.669623366739</v>
      </c>
      <c r="H122" s="4">
        <v>7920.4481736731132</v>
      </c>
      <c r="I122" s="4">
        <v>7023.5092623133578</v>
      </c>
      <c r="J122" s="4">
        <v>8302.0093715535113</v>
      </c>
      <c r="K122" s="4">
        <v>8143.5227627760978</v>
      </c>
      <c r="L122" s="4">
        <v>8541.9992372863362</v>
      </c>
      <c r="M122" s="4">
        <v>8617.3957932588855</v>
      </c>
      <c r="N122" s="4">
        <v>7933.0856137503797</v>
      </c>
      <c r="O122" s="4">
        <v>8253.3350722425766</v>
      </c>
      <c r="P122" s="4">
        <v>9047.9690865141711</v>
      </c>
      <c r="Q122" s="4">
        <v>8588.326988816043</v>
      </c>
      <c r="R122" s="4">
        <v>14129.333339549496</v>
      </c>
      <c r="S122" s="4">
        <v>13794.176594648019</v>
      </c>
      <c r="T122" s="4">
        <v>13605.906862279777</v>
      </c>
      <c r="U122" s="4">
        <v>13778.593228516082</v>
      </c>
      <c r="V122" s="4">
        <v>13939.710010638948</v>
      </c>
      <c r="W122" s="4">
        <v>13681.287142895788</v>
      </c>
      <c r="X122" s="4">
        <v>14350.681010729568</v>
      </c>
      <c r="Y122" s="4">
        <v>14478.520122373713</v>
      </c>
      <c r="Z122" s="4">
        <v>13802.500972590926</v>
      </c>
      <c r="AA122" s="4">
        <v>14123.06859147083</v>
      </c>
      <c r="AB122" s="4">
        <v>15075.816095455655</v>
      </c>
      <c r="AC122" s="4">
        <v>14717.005752511823</v>
      </c>
      <c r="AD122" s="5">
        <f t="shared" si="106"/>
        <v>21762.414737405899</v>
      </c>
      <c r="AE122" s="5">
        <f t="shared" si="107"/>
        <v>21028.846218014758</v>
      </c>
      <c r="AF122" s="5">
        <f t="shared" si="108"/>
        <v>21526.355035952889</v>
      </c>
      <c r="AG122" s="5">
        <f t="shared" si="109"/>
        <v>20802.102490829438</v>
      </c>
      <c r="AH122" s="143">
        <v>22241.719382192456</v>
      </c>
      <c r="AI122" s="143">
        <v>21824.809905671886</v>
      </c>
      <c r="AJ122" s="143">
        <v>22892.680248015902</v>
      </c>
      <c r="AK122" s="143">
        <v>23095.915915632602</v>
      </c>
      <c r="AL122" s="5">
        <f t="shared" si="110"/>
        <v>21735.586586341306</v>
      </c>
      <c r="AM122" s="5">
        <f t="shared" si="111"/>
        <v>22376.403663713405</v>
      </c>
      <c r="AN122" s="5">
        <f t="shared" si="112"/>
        <v>24123.785181969826</v>
      </c>
      <c r="AO122" s="5">
        <f t="shared" si="113"/>
        <v>23305.332741327868</v>
      </c>
      <c r="AP122" s="4">
        <v>741209</v>
      </c>
      <c r="AQ122" s="4">
        <v>745608.93</v>
      </c>
      <c r="AR122" s="4">
        <v>752153.14199999999</v>
      </c>
      <c r="AS122" s="5">
        <f t="shared" si="70"/>
        <v>1029.8149911639503</v>
      </c>
      <c r="AT122" s="5">
        <f t="shared" si="71"/>
        <v>976.06338068840762</v>
      </c>
      <c r="AU122" s="5">
        <f t="shared" si="72"/>
        <v>1068.5849974397388</v>
      </c>
      <c r="AV122" s="5">
        <f t="shared" si="73"/>
        <v>941.9829859485933</v>
      </c>
      <c r="AW122" s="5">
        <f t="shared" si="74"/>
        <v>1113.4535863932733</v>
      </c>
      <c r="AX122" s="5">
        <f t="shared" si="75"/>
        <v>1092.1975897976567</v>
      </c>
      <c r="AY122" s="5">
        <f t="shared" si="76"/>
        <v>1145.6406828826925</v>
      </c>
      <c r="AZ122" s="5">
        <f t="shared" si="77"/>
        <v>1145.6969747337553</v>
      </c>
      <c r="BA122" s="5">
        <f t="shared" si="78"/>
        <v>1063.9740612750413</v>
      </c>
      <c r="BB122" s="5">
        <f t="shared" si="79"/>
        <v>1106.9254592005191</v>
      </c>
      <c r="BC122" s="5">
        <f t="shared" si="80"/>
        <v>1213.5006331689415</v>
      </c>
      <c r="BD122" s="5">
        <f t="shared" si="81"/>
        <v>1141.8322292690818</v>
      </c>
      <c r="BE122" s="5">
        <f t="shared" si="82"/>
        <v>1906.2549617651023</v>
      </c>
      <c r="BF122" s="5">
        <f t="shared" si="83"/>
        <v>1861.0373854942425</v>
      </c>
      <c r="BG122" s="5">
        <f t="shared" si="84"/>
        <v>1835.6370284602287</v>
      </c>
      <c r="BH122" s="5">
        <f t="shared" si="85"/>
        <v>1847.9651562805291</v>
      </c>
      <c r="BI122" s="5">
        <f t="shared" si="86"/>
        <v>1869.5739079518464</v>
      </c>
      <c r="BJ122" s="5">
        <f t="shared" si="87"/>
        <v>1834.9146036778002</v>
      </c>
      <c r="BK122" s="5">
        <f t="shared" si="88"/>
        <v>1924.6927488823887</v>
      </c>
      <c r="BL122" s="5">
        <f t="shared" si="89"/>
        <v>1924.9431151580184</v>
      </c>
      <c r="BM122" s="5">
        <f t="shared" si="90"/>
        <v>1851.1716286164819</v>
      </c>
      <c r="BN122" s="5">
        <f t="shared" si="91"/>
        <v>1894.1656977567088</v>
      </c>
      <c r="BO122" s="5">
        <f t="shared" si="92"/>
        <v>2021.9468261271568</v>
      </c>
      <c r="BP122" s="5">
        <f t="shared" si="93"/>
        <v>1956.6501727798172</v>
      </c>
      <c r="BQ122" s="5">
        <f t="shared" si="94"/>
        <v>2936.0699529290523</v>
      </c>
      <c r="BR122" s="5">
        <f t="shared" si="95"/>
        <v>2837.1007661826502</v>
      </c>
      <c r="BS122" s="5">
        <f t="shared" si="96"/>
        <v>2904.2220258999673</v>
      </c>
      <c r="BT122" s="5">
        <f t="shared" si="97"/>
        <v>2789.9481422291224</v>
      </c>
      <c r="BU122" s="5">
        <f t="shared" si="98"/>
        <v>2983.0274943451191</v>
      </c>
      <c r="BV122" s="5">
        <f t="shared" si="99"/>
        <v>2927.1121934754569</v>
      </c>
      <c r="BW122" s="5">
        <f t="shared" si="100"/>
        <v>3070.3334317650811</v>
      </c>
      <c r="BX122" s="5">
        <f t="shared" si="101"/>
        <v>3070.6400898917741</v>
      </c>
      <c r="BY122" s="5">
        <f t="shared" si="102"/>
        <v>2915.1456898915235</v>
      </c>
      <c r="BZ122" s="5">
        <f t="shared" si="103"/>
        <v>3001.0911569572272</v>
      </c>
      <c r="CA122" s="5">
        <f t="shared" si="104"/>
        <v>3235.4474592960987</v>
      </c>
      <c r="CB122" s="5">
        <f t="shared" si="105"/>
        <v>3098.4824020488995</v>
      </c>
    </row>
    <row r="123" spans="1:80" x14ac:dyDescent="0.3">
      <c r="A123" t="s">
        <v>223</v>
      </c>
      <c r="B123" t="s">
        <v>218</v>
      </c>
      <c r="C123" t="s">
        <v>231</v>
      </c>
      <c r="D123" t="s">
        <v>535</v>
      </c>
      <c r="E123" t="s">
        <v>536</v>
      </c>
      <c r="F123" s="4">
        <v>3612.8247766730619</v>
      </c>
      <c r="G123" s="4">
        <v>3673.324433108206</v>
      </c>
      <c r="H123" s="4">
        <v>3917.1234445087848</v>
      </c>
      <c r="I123" s="4">
        <v>3900.1802578696388</v>
      </c>
      <c r="J123" s="4">
        <v>3839.0865851305962</v>
      </c>
      <c r="K123" s="4">
        <v>4110.8555209528495</v>
      </c>
      <c r="L123" s="4">
        <v>3911.2196508714569</v>
      </c>
      <c r="M123" s="4">
        <v>3677.1555627053594</v>
      </c>
      <c r="N123" s="4">
        <v>3815.6600002902414</v>
      </c>
      <c r="O123" s="4">
        <v>3961.7530011972149</v>
      </c>
      <c r="P123" s="4">
        <v>4402.3300915606405</v>
      </c>
      <c r="Q123" s="4">
        <v>4517.9302802252432</v>
      </c>
      <c r="R123" s="4">
        <v>6203.0489143370241</v>
      </c>
      <c r="S123" s="4">
        <v>6234.2921078260897</v>
      </c>
      <c r="T123" s="4">
        <v>6420.5559387122776</v>
      </c>
      <c r="U123" s="4">
        <v>6553.5884320190289</v>
      </c>
      <c r="V123" s="4">
        <v>6359.0008916099669</v>
      </c>
      <c r="W123" s="4">
        <v>6401.906093642664</v>
      </c>
      <c r="X123" s="4">
        <v>6444.986779553722</v>
      </c>
      <c r="Y123" s="4">
        <v>6486.9030646823148</v>
      </c>
      <c r="Z123" s="4">
        <v>6259.7395125406983</v>
      </c>
      <c r="AA123" s="4">
        <v>6280.6437942119737</v>
      </c>
      <c r="AB123" s="4">
        <v>6567.7106244814786</v>
      </c>
      <c r="AC123" s="4">
        <v>6831.4074208071615</v>
      </c>
      <c r="AD123" s="5">
        <f t="shared" si="106"/>
        <v>9815.8736910100852</v>
      </c>
      <c r="AE123" s="5">
        <f t="shared" si="107"/>
        <v>9907.6165409342957</v>
      </c>
      <c r="AF123" s="5">
        <f t="shared" si="108"/>
        <v>10337.679383221062</v>
      </c>
      <c r="AG123" s="5">
        <f t="shared" si="109"/>
        <v>10453.768689888668</v>
      </c>
      <c r="AH123" s="143">
        <v>10198.087476740564</v>
      </c>
      <c r="AI123" s="143">
        <v>10512.761614595514</v>
      </c>
      <c r="AJ123" s="143">
        <v>10356.206430425178</v>
      </c>
      <c r="AK123" s="143">
        <v>10164.058627387674</v>
      </c>
      <c r="AL123" s="5">
        <f t="shared" si="110"/>
        <v>10075.39951283094</v>
      </c>
      <c r="AM123" s="5">
        <f t="shared" si="111"/>
        <v>10242.39679540919</v>
      </c>
      <c r="AN123" s="5">
        <f t="shared" si="112"/>
        <v>10970.04071604212</v>
      </c>
      <c r="AO123" s="5">
        <f t="shared" si="113"/>
        <v>11349.337701032404</v>
      </c>
      <c r="AP123" s="4">
        <v>319030</v>
      </c>
      <c r="AQ123" s="4">
        <v>317516.79800000001</v>
      </c>
      <c r="AR123" s="4">
        <v>317687.495</v>
      </c>
      <c r="AS123" s="5">
        <f t="shared" si="70"/>
        <v>1132.4404528329819</v>
      </c>
      <c r="AT123" s="5">
        <f t="shared" si="71"/>
        <v>1151.4040789606638</v>
      </c>
      <c r="AU123" s="5">
        <f t="shared" si="72"/>
        <v>1227.8229146189337</v>
      </c>
      <c r="AV123" s="5">
        <f t="shared" si="73"/>
        <v>1228.3382430272677</v>
      </c>
      <c r="AW123" s="5">
        <f t="shared" si="74"/>
        <v>1209.0971593668553</v>
      </c>
      <c r="AX123" s="5">
        <f t="shared" si="75"/>
        <v>1294.6891461638038</v>
      </c>
      <c r="AY123" s="5">
        <f t="shared" si="76"/>
        <v>1231.815033254227</v>
      </c>
      <c r="AZ123" s="5">
        <f t="shared" si="77"/>
        <v>1157.4757019332346</v>
      </c>
      <c r="BA123" s="5">
        <f t="shared" si="78"/>
        <v>1201.7190978003757</v>
      </c>
      <c r="BB123" s="5">
        <f t="shared" si="79"/>
        <v>1247.7302070793794</v>
      </c>
      <c r="BC123" s="5">
        <f t="shared" si="80"/>
        <v>1386.4873037553878</v>
      </c>
      <c r="BD123" s="5">
        <f t="shared" si="81"/>
        <v>1422.1303486387599</v>
      </c>
      <c r="BE123" s="5">
        <f t="shared" si="82"/>
        <v>1944.3465863201029</v>
      </c>
      <c r="BF123" s="5">
        <f t="shared" si="83"/>
        <v>1954.1397698730807</v>
      </c>
      <c r="BG123" s="5">
        <f t="shared" si="84"/>
        <v>2012.5241948131143</v>
      </c>
      <c r="BH123" s="5">
        <f t="shared" si="85"/>
        <v>2064.0131398714311</v>
      </c>
      <c r="BI123" s="5">
        <f t="shared" si="86"/>
        <v>2002.7289679363569</v>
      </c>
      <c r="BJ123" s="5">
        <f t="shared" si="87"/>
        <v>2016.2417024760573</v>
      </c>
      <c r="BK123" s="5">
        <f t="shared" si="88"/>
        <v>2029.8097046045805</v>
      </c>
      <c r="BL123" s="5">
        <f t="shared" si="89"/>
        <v>2041.913253363125</v>
      </c>
      <c r="BM123" s="5">
        <f t="shared" si="90"/>
        <v>1971.467195427153</v>
      </c>
      <c r="BN123" s="5">
        <f t="shared" si="91"/>
        <v>1978.0508728271986</v>
      </c>
      <c r="BO123" s="5">
        <f t="shared" si="92"/>
        <v>2068.4608391904603</v>
      </c>
      <c r="BP123" s="5">
        <f t="shared" si="93"/>
        <v>2150.3545239661266</v>
      </c>
      <c r="BQ123" s="5">
        <f t="shared" si="94"/>
        <v>3076.7870391530846</v>
      </c>
      <c r="BR123" s="5">
        <f t="shared" si="95"/>
        <v>3105.543848833745</v>
      </c>
      <c r="BS123" s="5">
        <f t="shared" si="96"/>
        <v>3240.347109432048</v>
      </c>
      <c r="BT123" s="5">
        <f t="shared" si="97"/>
        <v>3292.3513828986984</v>
      </c>
      <c r="BU123" s="5">
        <f t="shared" si="98"/>
        <v>3211.8261273032126</v>
      </c>
      <c r="BV123" s="5">
        <f t="shared" si="99"/>
        <v>3310.9308486398613</v>
      </c>
      <c r="BW123" s="5">
        <f t="shared" si="100"/>
        <v>3261.6247378588073</v>
      </c>
      <c r="BX123" s="5">
        <f t="shared" si="101"/>
        <v>3199.3889552963597</v>
      </c>
      <c r="BY123" s="5">
        <f t="shared" si="102"/>
        <v>3173.1862932275285</v>
      </c>
      <c r="BZ123" s="5">
        <f t="shared" si="103"/>
        <v>3225.7810799065783</v>
      </c>
      <c r="CA123" s="5">
        <f t="shared" si="104"/>
        <v>3454.9481429458483</v>
      </c>
      <c r="CB123" s="5">
        <f t="shared" si="105"/>
        <v>3572.4848726048863</v>
      </c>
    </row>
    <row r="124" spans="1:80" x14ac:dyDescent="0.3">
      <c r="A124" t="s">
        <v>229</v>
      </c>
      <c r="B124" t="s">
        <v>251</v>
      </c>
      <c r="C124" t="s">
        <v>265</v>
      </c>
      <c r="D124" t="s">
        <v>539</v>
      </c>
      <c r="E124" t="s">
        <v>540</v>
      </c>
      <c r="F124" s="4">
        <v>1854.0234794485582</v>
      </c>
      <c r="G124" s="4">
        <v>1925.3655176287741</v>
      </c>
      <c r="H124" s="4">
        <v>2100.6869395274816</v>
      </c>
      <c r="I124" s="4">
        <v>2259.581071291178</v>
      </c>
      <c r="J124" s="4">
        <v>1927.6741027879343</v>
      </c>
      <c r="K124" s="4">
        <v>1949.3970597701291</v>
      </c>
      <c r="L124" s="4">
        <v>1949.3538303526529</v>
      </c>
      <c r="M124" s="4">
        <v>1906.8018158301647</v>
      </c>
      <c r="N124" s="4">
        <v>2342.176988901283</v>
      </c>
      <c r="O124" s="4">
        <v>2349.2652611130343</v>
      </c>
      <c r="P124" s="4">
        <v>2424.9783912417197</v>
      </c>
      <c r="Q124" s="4">
        <v>2720.1665167650845</v>
      </c>
      <c r="R124" s="4">
        <v>5470.3036069512991</v>
      </c>
      <c r="S124" s="4">
        <v>5335.6577762434363</v>
      </c>
      <c r="T124" s="4">
        <v>5539.9371984089621</v>
      </c>
      <c r="U124" s="4">
        <v>5681.4847943367204</v>
      </c>
      <c r="V124" s="4">
        <v>5476.0237996383948</v>
      </c>
      <c r="W124" s="4">
        <v>5535.7659616453666</v>
      </c>
      <c r="X124" s="4">
        <v>5534.8759645322225</v>
      </c>
      <c r="Y124" s="4">
        <v>5416.4487018081882</v>
      </c>
      <c r="Z124" s="4">
        <v>5538.3237336263646</v>
      </c>
      <c r="AA124" s="4">
        <v>5620.4654417815709</v>
      </c>
      <c r="AB124" s="4">
        <v>5781.8431782937987</v>
      </c>
      <c r="AC124" s="4">
        <v>5731.6341114477254</v>
      </c>
      <c r="AD124" s="5">
        <f t="shared" si="106"/>
        <v>7324.3270863998569</v>
      </c>
      <c r="AE124" s="5">
        <f t="shared" si="107"/>
        <v>7261.0232938722102</v>
      </c>
      <c r="AF124" s="5">
        <f t="shared" si="108"/>
        <v>7640.6241379364437</v>
      </c>
      <c r="AG124" s="5">
        <f t="shared" si="109"/>
        <v>7941.0658656278983</v>
      </c>
      <c r="AH124" s="143">
        <v>7403.6979024263292</v>
      </c>
      <c r="AI124" s="143">
        <v>7485.1630214154957</v>
      </c>
      <c r="AJ124" s="143">
        <v>7484.2297948848754</v>
      </c>
      <c r="AK124" s="143">
        <v>7323.2505176383529</v>
      </c>
      <c r="AL124" s="5">
        <f t="shared" si="110"/>
        <v>7880.5007225276477</v>
      </c>
      <c r="AM124" s="5">
        <f t="shared" si="111"/>
        <v>7969.7307028946052</v>
      </c>
      <c r="AN124" s="5">
        <f t="shared" si="112"/>
        <v>8206.8215695355175</v>
      </c>
      <c r="AO124" s="5">
        <f t="shared" si="113"/>
        <v>8451.8006282128099</v>
      </c>
      <c r="AP124" s="4">
        <v>329209</v>
      </c>
      <c r="AQ124" s="4">
        <v>329462.48800000001</v>
      </c>
      <c r="AR124" s="4">
        <v>331286.11099999998</v>
      </c>
      <c r="AS124" s="5">
        <f t="shared" si="70"/>
        <v>563.17521071676606</v>
      </c>
      <c r="AT124" s="5">
        <f t="shared" si="71"/>
        <v>584.84595428095042</v>
      </c>
      <c r="AU124" s="5">
        <f t="shared" si="72"/>
        <v>638.10130935894267</v>
      </c>
      <c r="AV124" s="5">
        <f t="shared" si="73"/>
        <v>685.83864737013027</v>
      </c>
      <c r="AW124" s="5">
        <f t="shared" si="74"/>
        <v>585.09668717973568</v>
      </c>
      <c r="AX124" s="5">
        <f t="shared" si="75"/>
        <v>591.69014099417871</v>
      </c>
      <c r="AY124" s="5">
        <f t="shared" si="76"/>
        <v>591.67701979857964</v>
      </c>
      <c r="AZ124" s="5">
        <f t="shared" si="77"/>
        <v>575.57553803701865</v>
      </c>
      <c r="BA124" s="5">
        <f t="shared" si="78"/>
        <v>710.9085477741196</v>
      </c>
      <c r="BB124" s="5">
        <f t="shared" si="79"/>
        <v>713.06001340979196</v>
      </c>
      <c r="BC124" s="5">
        <f t="shared" si="80"/>
        <v>736.04081786747133</v>
      </c>
      <c r="BD124" s="5">
        <f t="shared" si="81"/>
        <v>821.09283379075453</v>
      </c>
      <c r="BE124" s="5">
        <f t="shared" si="82"/>
        <v>1661.650686023559</v>
      </c>
      <c r="BF124" s="5">
        <f t="shared" si="83"/>
        <v>1620.7508835552601</v>
      </c>
      <c r="BG124" s="5">
        <f t="shared" si="84"/>
        <v>1682.802474540174</v>
      </c>
      <c r="BH124" s="5">
        <f t="shared" si="85"/>
        <v>1724.4709189280206</v>
      </c>
      <c r="BI124" s="5">
        <f t="shared" si="86"/>
        <v>1662.1084339162749</v>
      </c>
      <c r="BJ124" s="5">
        <f t="shared" si="87"/>
        <v>1680.2416552033585</v>
      </c>
      <c r="BK124" s="5">
        <f t="shared" si="88"/>
        <v>1679.9715191042394</v>
      </c>
      <c r="BL124" s="5">
        <f t="shared" si="89"/>
        <v>1634.9760892355032</v>
      </c>
      <c r="BM124" s="5">
        <f t="shared" si="90"/>
        <v>1681.0180021545773</v>
      </c>
      <c r="BN124" s="5">
        <f t="shared" si="91"/>
        <v>1705.9500387739349</v>
      </c>
      <c r="BO124" s="5">
        <f t="shared" si="92"/>
        <v>1754.9321664485817</v>
      </c>
      <c r="BP124" s="5">
        <f t="shared" si="93"/>
        <v>1730.1160299617045</v>
      </c>
      <c r="BQ124" s="5">
        <f t="shared" si="94"/>
        <v>2224.8258967403253</v>
      </c>
      <c r="BR124" s="5">
        <f t="shared" si="95"/>
        <v>2205.5968378362104</v>
      </c>
      <c r="BS124" s="5">
        <f t="shared" si="96"/>
        <v>2320.9037838991171</v>
      </c>
      <c r="BT124" s="5">
        <f t="shared" si="97"/>
        <v>2410.3095662981514</v>
      </c>
      <c r="BU124" s="5">
        <f t="shared" si="98"/>
        <v>2247.2051210960103</v>
      </c>
      <c r="BV124" s="5">
        <f t="shared" si="99"/>
        <v>2271.9317961975371</v>
      </c>
      <c r="BW124" s="5">
        <f t="shared" si="100"/>
        <v>2271.6485389028189</v>
      </c>
      <c r="BX124" s="5">
        <f t="shared" si="101"/>
        <v>2210.5516272725217</v>
      </c>
      <c r="BY124" s="5">
        <f t="shared" si="102"/>
        <v>2391.9265499286971</v>
      </c>
      <c r="BZ124" s="5">
        <f t="shared" si="103"/>
        <v>2419.0100521837271</v>
      </c>
      <c r="CA124" s="5">
        <f t="shared" si="104"/>
        <v>2490.9729843160526</v>
      </c>
      <c r="CB124" s="5">
        <f t="shared" si="105"/>
        <v>2551.2088637524589</v>
      </c>
    </row>
    <row r="125" spans="1:80" x14ac:dyDescent="0.3">
      <c r="A125" t="s">
        <v>229</v>
      </c>
      <c r="B125" t="s">
        <v>251</v>
      </c>
      <c r="C125" t="s">
        <v>265</v>
      </c>
      <c r="D125" t="s">
        <v>541</v>
      </c>
      <c r="E125" t="s">
        <v>542</v>
      </c>
      <c r="F125" s="4">
        <v>5819.2425661782818</v>
      </c>
      <c r="G125" s="4">
        <v>5823.0178104941206</v>
      </c>
      <c r="H125" s="4">
        <v>5903.0581051471445</v>
      </c>
      <c r="I125" s="4">
        <v>6037.1098804781632</v>
      </c>
      <c r="J125" s="4">
        <v>5931.766151914786</v>
      </c>
      <c r="K125" s="4">
        <v>5891.4432858827286</v>
      </c>
      <c r="L125" s="4">
        <v>6123.8486774316261</v>
      </c>
      <c r="M125" s="4">
        <v>6084.6179860578559</v>
      </c>
      <c r="N125" s="4">
        <v>6368.7168630183132</v>
      </c>
      <c r="O125" s="4">
        <v>6682.185246343045</v>
      </c>
      <c r="P125" s="4">
        <v>7179.8079320565557</v>
      </c>
      <c r="Q125" s="4">
        <v>7441.5017392707814</v>
      </c>
      <c r="R125" s="4">
        <v>15232.714950085114</v>
      </c>
      <c r="S125" s="4">
        <v>14920.76920997</v>
      </c>
      <c r="T125" s="4">
        <v>15293.128743281377</v>
      </c>
      <c r="U125" s="4">
        <v>15779.474114590343</v>
      </c>
      <c r="V125" s="4">
        <v>14802.216650878017</v>
      </c>
      <c r="W125" s="4">
        <v>14847.253998603865</v>
      </c>
      <c r="X125" s="4">
        <v>15335.544478994623</v>
      </c>
      <c r="Y125" s="4">
        <v>15466.358237944532</v>
      </c>
      <c r="Z125" s="4">
        <v>15700.476332503835</v>
      </c>
      <c r="AA125" s="4">
        <v>15480.690753015859</v>
      </c>
      <c r="AB125" s="4">
        <v>16198.162231636241</v>
      </c>
      <c r="AC125" s="4">
        <v>16479.34831522037</v>
      </c>
      <c r="AD125" s="5">
        <f t="shared" si="106"/>
        <v>21051.957516263396</v>
      </c>
      <c r="AE125" s="5">
        <f t="shared" si="107"/>
        <v>20743.787020464122</v>
      </c>
      <c r="AF125" s="5">
        <f t="shared" si="108"/>
        <v>21196.186848428522</v>
      </c>
      <c r="AG125" s="5">
        <f t="shared" si="109"/>
        <v>21816.583995068504</v>
      </c>
      <c r="AH125" s="143">
        <v>20733.982802792802</v>
      </c>
      <c r="AI125" s="143">
        <v>20738.697284486592</v>
      </c>
      <c r="AJ125" s="143">
        <v>21459.393156426249</v>
      </c>
      <c r="AK125" s="143">
        <v>21550.976224002388</v>
      </c>
      <c r="AL125" s="5">
        <f t="shared" si="110"/>
        <v>22069.193195522148</v>
      </c>
      <c r="AM125" s="5">
        <f t="shared" si="111"/>
        <v>22162.875999358905</v>
      </c>
      <c r="AN125" s="5">
        <f t="shared" si="112"/>
        <v>23377.970163692797</v>
      </c>
      <c r="AO125" s="5">
        <f t="shared" si="113"/>
        <v>23920.850054491151</v>
      </c>
      <c r="AP125" s="4">
        <v>817851</v>
      </c>
      <c r="AQ125" s="4">
        <v>821135.88199999998</v>
      </c>
      <c r="AR125" s="4">
        <v>826113.85399999982</v>
      </c>
      <c r="AS125" s="5">
        <f t="shared" si="70"/>
        <v>711.52845275952245</v>
      </c>
      <c r="AT125" s="5">
        <f t="shared" si="71"/>
        <v>711.990058151683</v>
      </c>
      <c r="AU125" s="5">
        <f t="shared" si="72"/>
        <v>721.776717904257</v>
      </c>
      <c r="AV125" s="5">
        <f t="shared" si="73"/>
        <v>735.21447702101068</v>
      </c>
      <c r="AW125" s="5">
        <f t="shared" si="74"/>
        <v>722.38545190195282</v>
      </c>
      <c r="AX125" s="5">
        <f t="shared" si="75"/>
        <v>717.47483151427161</v>
      </c>
      <c r="AY125" s="5">
        <f t="shared" si="76"/>
        <v>745.77774661558715</v>
      </c>
      <c r="AZ125" s="5">
        <f t="shared" si="77"/>
        <v>736.53503770654083</v>
      </c>
      <c r="BA125" s="5">
        <f t="shared" si="78"/>
        <v>775.59841222701721</v>
      </c>
      <c r="BB125" s="5">
        <f t="shared" si="79"/>
        <v>813.77338304442105</v>
      </c>
      <c r="BC125" s="5">
        <f t="shared" si="80"/>
        <v>874.3751295545693</v>
      </c>
      <c r="BD125" s="5">
        <f t="shared" si="81"/>
        <v>900.78403881491897</v>
      </c>
      <c r="BE125" s="5">
        <f t="shared" si="82"/>
        <v>1862.5293543793566</v>
      </c>
      <c r="BF125" s="5">
        <f t="shared" si="83"/>
        <v>1824.387230677715</v>
      </c>
      <c r="BG125" s="5">
        <f t="shared" si="84"/>
        <v>1869.9162492044854</v>
      </c>
      <c r="BH125" s="5">
        <f t="shared" si="85"/>
        <v>1921.6641801302192</v>
      </c>
      <c r="BI125" s="5">
        <f t="shared" si="86"/>
        <v>1802.651299907269</v>
      </c>
      <c r="BJ125" s="5">
        <f t="shared" si="87"/>
        <v>1808.1360617734965</v>
      </c>
      <c r="BK125" s="5">
        <f t="shared" si="88"/>
        <v>1867.6013087678737</v>
      </c>
      <c r="BL125" s="5">
        <f t="shared" si="89"/>
        <v>1872.1824071896674</v>
      </c>
      <c r="BM125" s="5">
        <f t="shared" si="90"/>
        <v>1912.0436308620397</v>
      </c>
      <c r="BN125" s="5">
        <f t="shared" si="91"/>
        <v>1885.2775883219604</v>
      </c>
      <c r="BO125" s="5">
        <f t="shared" si="92"/>
        <v>1972.6530756618722</v>
      </c>
      <c r="BP125" s="5">
        <f t="shared" si="93"/>
        <v>1994.8035292506272</v>
      </c>
      <c r="BQ125" s="5">
        <f t="shared" si="94"/>
        <v>2574.0578071388795</v>
      </c>
      <c r="BR125" s="5">
        <f t="shared" si="95"/>
        <v>2536.3772888293984</v>
      </c>
      <c r="BS125" s="5">
        <f t="shared" si="96"/>
        <v>2591.6929671087428</v>
      </c>
      <c r="BT125" s="5">
        <f t="shared" si="97"/>
        <v>2656.8786571512296</v>
      </c>
      <c r="BU125" s="5">
        <f t="shared" si="98"/>
        <v>2525.0367518092216</v>
      </c>
      <c r="BV125" s="5">
        <f t="shared" si="99"/>
        <v>2525.6108932877682</v>
      </c>
      <c r="BW125" s="5">
        <f t="shared" si="100"/>
        <v>2613.3790553834606</v>
      </c>
      <c r="BX125" s="5">
        <f t="shared" si="101"/>
        <v>2608.7174448962082</v>
      </c>
      <c r="BY125" s="5">
        <f t="shared" si="102"/>
        <v>2687.6420430890571</v>
      </c>
      <c r="BZ125" s="5">
        <f t="shared" si="103"/>
        <v>2699.0509713663814</v>
      </c>
      <c r="CA125" s="5">
        <f t="shared" si="104"/>
        <v>2847.0282052164416</v>
      </c>
      <c r="CB125" s="5">
        <f t="shared" si="105"/>
        <v>2895.5875680655463</v>
      </c>
    </row>
    <row r="126" spans="1:80" x14ac:dyDescent="0.3">
      <c r="A126" t="s">
        <v>223</v>
      </c>
      <c r="B126" t="s">
        <v>233</v>
      </c>
      <c r="C126" t="s">
        <v>249</v>
      </c>
      <c r="D126" t="s">
        <v>545</v>
      </c>
      <c r="E126" t="s">
        <v>546</v>
      </c>
      <c r="F126" s="4">
        <v>2509.7350868635272</v>
      </c>
      <c r="G126" s="4">
        <v>2639.0124022683572</v>
      </c>
      <c r="H126" s="4">
        <v>3344.7045045870018</v>
      </c>
      <c r="I126" s="4">
        <v>3077.9984218492791</v>
      </c>
      <c r="J126" s="4">
        <v>2867.9230991659551</v>
      </c>
      <c r="K126" s="4">
        <v>2683.9427922080567</v>
      </c>
      <c r="L126" s="4">
        <v>3198.7984923114336</v>
      </c>
      <c r="M126" s="4">
        <v>2914.7133487300375</v>
      </c>
      <c r="N126" s="4">
        <v>3539.0457975342915</v>
      </c>
      <c r="O126" s="4">
        <v>3229.1825936921941</v>
      </c>
      <c r="P126" s="4">
        <v>3718.1755765208773</v>
      </c>
      <c r="Q126" s="4">
        <v>3444.4770603545544</v>
      </c>
      <c r="R126" s="4">
        <v>5050.5983307666811</v>
      </c>
      <c r="S126" s="4">
        <v>5129.0162693965158</v>
      </c>
      <c r="T126" s="4">
        <v>5499.0386673871008</v>
      </c>
      <c r="U126" s="4">
        <v>5293.4574284848168</v>
      </c>
      <c r="V126" s="4">
        <v>5078.1828164097842</v>
      </c>
      <c r="W126" s="4">
        <v>5050.9103347154696</v>
      </c>
      <c r="X126" s="4">
        <v>5183.2483543941134</v>
      </c>
      <c r="Y126" s="4">
        <v>5283.3825438284621</v>
      </c>
      <c r="Z126" s="4">
        <v>5430.0707052016314</v>
      </c>
      <c r="AA126" s="4">
        <v>5239.538939814176</v>
      </c>
      <c r="AB126" s="4">
        <v>5530.5569556629607</v>
      </c>
      <c r="AC126" s="4">
        <v>5507.5058281921283</v>
      </c>
      <c r="AD126" s="5">
        <f t="shared" si="106"/>
        <v>7560.3334176302087</v>
      </c>
      <c r="AE126" s="5">
        <f t="shared" si="107"/>
        <v>7768.0286716648734</v>
      </c>
      <c r="AF126" s="5">
        <f t="shared" si="108"/>
        <v>8843.7431719741035</v>
      </c>
      <c r="AG126" s="5">
        <f t="shared" si="109"/>
        <v>8371.4558503340959</v>
      </c>
      <c r="AH126" s="143">
        <v>7946.1059155757393</v>
      </c>
      <c r="AI126" s="143">
        <v>7734.8531269235264</v>
      </c>
      <c r="AJ126" s="143">
        <v>8382.0468467055471</v>
      </c>
      <c r="AK126" s="143">
        <v>8198.0958925585001</v>
      </c>
      <c r="AL126" s="5">
        <f t="shared" si="110"/>
        <v>8969.1165027359239</v>
      </c>
      <c r="AM126" s="5">
        <f t="shared" si="111"/>
        <v>8468.7215335063702</v>
      </c>
      <c r="AN126" s="5">
        <f t="shared" si="112"/>
        <v>9248.732532183838</v>
      </c>
      <c r="AO126" s="5">
        <f t="shared" si="113"/>
        <v>8951.9828885466832</v>
      </c>
      <c r="AP126" s="4">
        <v>233759</v>
      </c>
      <c r="AQ126" s="4">
        <v>235099.179</v>
      </c>
      <c r="AR126" s="4">
        <v>236458.59099999999</v>
      </c>
      <c r="AS126" s="5">
        <f t="shared" si="70"/>
        <v>1073.6421215283806</v>
      </c>
      <c r="AT126" s="5">
        <f t="shared" si="71"/>
        <v>1128.9457955708046</v>
      </c>
      <c r="AU126" s="5">
        <f t="shared" si="72"/>
        <v>1430.8345366753801</v>
      </c>
      <c r="AV126" s="5">
        <f t="shared" si="73"/>
        <v>1309.2340155935972</v>
      </c>
      <c r="AW126" s="5">
        <f t="shared" si="74"/>
        <v>1219.8779729324172</v>
      </c>
      <c r="AX126" s="5">
        <f t="shared" si="75"/>
        <v>1141.6215078352343</v>
      </c>
      <c r="AY126" s="5">
        <f t="shared" si="76"/>
        <v>1360.6166154716489</v>
      </c>
      <c r="AZ126" s="5">
        <f t="shared" si="77"/>
        <v>1232.6527602162857</v>
      </c>
      <c r="BA126" s="5">
        <f t="shared" si="78"/>
        <v>1505.3416233045593</v>
      </c>
      <c r="BB126" s="5">
        <f t="shared" si="79"/>
        <v>1373.5405659124799</v>
      </c>
      <c r="BC126" s="5">
        <f t="shared" si="80"/>
        <v>1581.5349046884069</v>
      </c>
      <c r="BD126" s="5">
        <f t="shared" si="81"/>
        <v>1456.6935571203478</v>
      </c>
      <c r="BE126" s="5">
        <f t="shared" si="82"/>
        <v>2160.6005889684166</v>
      </c>
      <c r="BF126" s="5">
        <f t="shared" si="83"/>
        <v>2194.1470785708852</v>
      </c>
      <c r="BG126" s="5">
        <f t="shared" si="84"/>
        <v>2352.4393359772675</v>
      </c>
      <c r="BH126" s="5">
        <f t="shared" si="85"/>
        <v>2251.5848209256469</v>
      </c>
      <c r="BI126" s="5">
        <f t="shared" si="86"/>
        <v>2160.0172480439774</v>
      </c>
      <c r="BJ126" s="5">
        <f t="shared" si="87"/>
        <v>2148.4168325043233</v>
      </c>
      <c r="BK126" s="5">
        <f t="shared" si="88"/>
        <v>2204.7071267714264</v>
      </c>
      <c r="BL126" s="5">
        <f t="shared" si="89"/>
        <v>2234.3796101823436</v>
      </c>
      <c r="BM126" s="5">
        <f t="shared" si="90"/>
        <v>2309.6936060340863</v>
      </c>
      <c r="BN126" s="5">
        <f t="shared" si="91"/>
        <v>2228.6504623711066</v>
      </c>
      <c r="BO126" s="5">
        <f t="shared" si="92"/>
        <v>2352.435673823838</v>
      </c>
      <c r="BP126" s="5">
        <f t="shared" si="93"/>
        <v>2329.162922311471</v>
      </c>
      <c r="BQ126" s="5">
        <f t="shared" si="94"/>
        <v>3234.2427104967974</v>
      </c>
      <c r="BR126" s="5">
        <f t="shared" si="95"/>
        <v>3323.0928741416901</v>
      </c>
      <c r="BS126" s="5">
        <f t="shared" si="96"/>
        <v>3783.2738726526482</v>
      </c>
      <c r="BT126" s="5">
        <f t="shared" si="97"/>
        <v>3560.8188365192445</v>
      </c>
      <c r="BU126" s="5">
        <f t="shared" si="98"/>
        <v>3379.8952209763943</v>
      </c>
      <c r="BV126" s="5">
        <f t="shared" si="99"/>
        <v>3290.0383403395581</v>
      </c>
      <c r="BW126" s="5">
        <f t="shared" si="100"/>
        <v>3565.3237422430752</v>
      </c>
      <c r="BX126" s="5">
        <f t="shared" si="101"/>
        <v>3467.0323703986296</v>
      </c>
      <c r="BY126" s="5">
        <f t="shared" si="102"/>
        <v>3815.0352293386459</v>
      </c>
      <c r="BZ126" s="5">
        <f t="shared" si="103"/>
        <v>3602.191028283587</v>
      </c>
      <c r="CA126" s="5">
        <f t="shared" si="104"/>
        <v>3933.9705785122451</v>
      </c>
      <c r="CB126" s="5">
        <f t="shared" si="105"/>
        <v>3785.856479431819</v>
      </c>
    </row>
    <row r="127" spans="1:80" x14ac:dyDescent="0.3">
      <c r="A127" t="s">
        <v>256</v>
      </c>
      <c r="B127" t="s">
        <v>280</v>
      </c>
      <c r="C127" t="s">
        <v>304</v>
      </c>
      <c r="D127" t="s">
        <v>547</v>
      </c>
      <c r="E127" t="s">
        <v>548</v>
      </c>
      <c r="F127" s="4">
        <v>6298.7607361589817</v>
      </c>
      <c r="G127" s="4">
        <v>6116.2416383803093</v>
      </c>
      <c r="H127" s="4">
        <v>6447.2628852561265</v>
      </c>
      <c r="I127" s="4">
        <v>6351.774096574446</v>
      </c>
      <c r="J127" s="4">
        <v>6127.0487819326718</v>
      </c>
      <c r="K127" s="4">
        <v>6108.4631595923238</v>
      </c>
      <c r="L127" s="4">
        <v>6342.5597248580825</v>
      </c>
      <c r="M127" s="4">
        <v>6207.1490452476492</v>
      </c>
      <c r="N127" s="4">
        <v>6896.1077400410741</v>
      </c>
      <c r="O127" s="4">
        <v>6839.9428518022241</v>
      </c>
      <c r="P127" s="4">
        <v>7599.8522042751447</v>
      </c>
      <c r="Q127" s="4">
        <v>7324.3876115231878</v>
      </c>
      <c r="R127" s="4">
        <v>9814.4981351214265</v>
      </c>
      <c r="S127" s="4">
        <v>9913.4665427491673</v>
      </c>
      <c r="T127" s="4">
        <v>10175.620607087782</v>
      </c>
      <c r="U127" s="4">
        <v>10202.464983881564</v>
      </c>
      <c r="V127" s="4">
        <v>9489.012797865933</v>
      </c>
      <c r="W127" s="4">
        <v>9466.0578370715248</v>
      </c>
      <c r="X127" s="4">
        <v>9833.0357628912589</v>
      </c>
      <c r="Y127" s="4">
        <v>9641.7675698179555</v>
      </c>
      <c r="Z127" s="4">
        <v>10052.527077312945</v>
      </c>
      <c r="AA127" s="4">
        <v>9823.3464295220383</v>
      </c>
      <c r="AB127" s="4">
        <v>10393.841115891897</v>
      </c>
      <c r="AC127" s="4">
        <v>10613.842895962085</v>
      </c>
      <c r="AD127" s="5">
        <f t="shared" si="106"/>
        <v>16113.258871280408</v>
      </c>
      <c r="AE127" s="5">
        <f t="shared" si="107"/>
        <v>16029.708181129477</v>
      </c>
      <c r="AF127" s="5">
        <f t="shared" si="108"/>
        <v>16622.883492343906</v>
      </c>
      <c r="AG127" s="5">
        <f t="shared" si="109"/>
        <v>16554.239080456009</v>
      </c>
      <c r="AH127" s="143">
        <v>15616.061579798603</v>
      </c>
      <c r="AI127" s="143">
        <v>15574.520996663847</v>
      </c>
      <c r="AJ127" s="143">
        <v>16175.595487749342</v>
      </c>
      <c r="AK127" s="143">
        <v>15848.916615065602</v>
      </c>
      <c r="AL127" s="5">
        <f t="shared" si="110"/>
        <v>16948.634817354017</v>
      </c>
      <c r="AM127" s="5">
        <f t="shared" si="111"/>
        <v>16663.289281324262</v>
      </c>
      <c r="AN127" s="5">
        <f t="shared" si="112"/>
        <v>17993.69332016704</v>
      </c>
      <c r="AO127" s="5">
        <f t="shared" si="113"/>
        <v>17938.230507485274</v>
      </c>
      <c r="AP127" s="4">
        <v>682444</v>
      </c>
      <c r="AQ127" s="4">
        <v>684317.86100000003</v>
      </c>
      <c r="AR127" s="4">
        <v>687149.55800000008</v>
      </c>
      <c r="AS127" s="5">
        <f t="shared" si="70"/>
        <v>922.97107691751739</v>
      </c>
      <c r="AT127" s="5">
        <f t="shared" si="71"/>
        <v>896.22615751333581</v>
      </c>
      <c r="AU127" s="5">
        <f t="shared" si="72"/>
        <v>944.73141902575549</v>
      </c>
      <c r="AV127" s="5">
        <f t="shared" si="73"/>
        <v>928.19060535589983</v>
      </c>
      <c r="AW127" s="5">
        <f t="shared" si="74"/>
        <v>895.35128792037642</v>
      </c>
      <c r="AX127" s="5">
        <f t="shared" si="75"/>
        <v>892.63535379099562</v>
      </c>
      <c r="AY127" s="5">
        <f t="shared" si="76"/>
        <v>926.84410072091953</v>
      </c>
      <c r="AZ127" s="5">
        <f t="shared" si="77"/>
        <v>903.31849493056768</v>
      </c>
      <c r="BA127" s="5">
        <f t="shared" si="78"/>
        <v>1007.7345825759578</v>
      </c>
      <c r="BB127" s="5">
        <f t="shared" si="79"/>
        <v>999.52715567104326</v>
      </c>
      <c r="BC127" s="5">
        <f t="shared" si="80"/>
        <v>1110.5734100187608</v>
      </c>
      <c r="BD127" s="5">
        <f t="shared" si="81"/>
        <v>1065.9088005297367</v>
      </c>
      <c r="BE127" s="5">
        <f t="shared" si="82"/>
        <v>1438.1397059863411</v>
      </c>
      <c r="BF127" s="5">
        <f t="shared" si="83"/>
        <v>1452.6417614850695</v>
      </c>
      <c r="BG127" s="5">
        <f t="shared" si="84"/>
        <v>1491.0557653210785</v>
      </c>
      <c r="BH127" s="5">
        <f t="shared" si="85"/>
        <v>1490.895615229538</v>
      </c>
      <c r="BI127" s="5">
        <f t="shared" si="86"/>
        <v>1386.6381894518361</v>
      </c>
      <c r="BJ127" s="5">
        <f t="shared" si="87"/>
        <v>1383.2837598654355</v>
      </c>
      <c r="BK127" s="5">
        <f t="shared" si="88"/>
        <v>1436.9105825357462</v>
      </c>
      <c r="BL127" s="5">
        <f t="shared" si="89"/>
        <v>1403.1541543708531</v>
      </c>
      <c r="BM127" s="5">
        <f t="shared" si="90"/>
        <v>1468.985050693123</v>
      </c>
      <c r="BN127" s="5">
        <f t="shared" si="91"/>
        <v>1435.4946713164977</v>
      </c>
      <c r="BO127" s="5">
        <f t="shared" si="92"/>
        <v>1518.8615858576716</v>
      </c>
      <c r="BP127" s="5">
        <f t="shared" si="93"/>
        <v>1544.6190385182615</v>
      </c>
      <c r="BQ127" s="5">
        <f t="shared" si="94"/>
        <v>2361.1107829038583</v>
      </c>
      <c r="BR127" s="5">
        <f t="shared" si="95"/>
        <v>2348.8679189984055</v>
      </c>
      <c r="BS127" s="5">
        <f t="shared" si="96"/>
        <v>2435.7871843468338</v>
      </c>
      <c r="BT127" s="5">
        <f t="shared" si="97"/>
        <v>2419.0862205854378</v>
      </c>
      <c r="BU127" s="5">
        <f t="shared" si="98"/>
        <v>2281.9894773722121</v>
      </c>
      <c r="BV127" s="5">
        <f t="shared" si="99"/>
        <v>2275.9191136564305</v>
      </c>
      <c r="BW127" s="5">
        <f t="shared" si="100"/>
        <v>2363.7546832566659</v>
      </c>
      <c r="BX127" s="5">
        <f t="shared" si="101"/>
        <v>2306.4726493014205</v>
      </c>
      <c r="BY127" s="5">
        <f t="shared" si="102"/>
        <v>2476.7196332690805</v>
      </c>
      <c r="BZ127" s="5">
        <f t="shared" si="103"/>
        <v>2435.0218269875409</v>
      </c>
      <c r="CA127" s="5">
        <f t="shared" si="104"/>
        <v>2629.4349958764324</v>
      </c>
      <c r="CB127" s="5">
        <f t="shared" si="105"/>
        <v>2610.5278390479984</v>
      </c>
    </row>
    <row r="128" spans="1:80" x14ac:dyDescent="0.3">
      <c r="A128" t="s">
        <v>229</v>
      </c>
      <c r="B128" t="s">
        <v>267</v>
      </c>
      <c r="C128" t="s">
        <v>286</v>
      </c>
      <c r="D128" t="s">
        <v>549</v>
      </c>
      <c r="E128" t="s">
        <v>550</v>
      </c>
      <c r="F128" s="4">
        <v>1494.4395460106841</v>
      </c>
      <c r="G128" s="4">
        <v>1391.0608093802166</v>
      </c>
      <c r="H128" s="4">
        <v>1477.4733359230383</v>
      </c>
      <c r="I128" s="4">
        <v>1382.6831686313046</v>
      </c>
      <c r="J128" s="4">
        <v>1484.8266058982647</v>
      </c>
      <c r="K128" s="4">
        <v>1481.1810039447569</v>
      </c>
      <c r="L128" s="4">
        <v>1580.2634377608292</v>
      </c>
      <c r="M128" s="4">
        <v>1530.5042287553727</v>
      </c>
      <c r="N128" s="4">
        <v>1524.1634688974946</v>
      </c>
      <c r="O128" s="4">
        <v>1578.0030067649541</v>
      </c>
      <c r="P128" s="4">
        <v>1742.9711816048984</v>
      </c>
      <c r="Q128" s="4">
        <v>1555.0417009156652</v>
      </c>
      <c r="R128" s="4">
        <v>3670.0377773820287</v>
      </c>
      <c r="S128" s="4">
        <v>3594.9039327197406</v>
      </c>
      <c r="T128" s="4">
        <v>3732.2347745481184</v>
      </c>
      <c r="U128" s="4">
        <v>3740.9792699160616</v>
      </c>
      <c r="V128" s="4">
        <v>3766.5090707434206</v>
      </c>
      <c r="W128" s="4">
        <v>3763.955711853062</v>
      </c>
      <c r="X128" s="4">
        <v>3884.6072170531916</v>
      </c>
      <c r="Y128" s="4">
        <v>3821.3959398385587</v>
      </c>
      <c r="Z128" s="4">
        <v>3732.2728710898227</v>
      </c>
      <c r="AA128" s="4">
        <v>3642.6562847957553</v>
      </c>
      <c r="AB128" s="4">
        <v>3805.4359372193439</v>
      </c>
      <c r="AC128" s="4">
        <v>3854.5674058179056</v>
      </c>
      <c r="AD128" s="5">
        <f t="shared" si="106"/>
        <v>5164.4773233927126</v>
      </c>
      <c r="AE128" s="5">
        <f t="shared" si="107"/>
        <v>4985.9647420999572</v>
      </c>
      <c r="AF128" s="5">
        <f t="shared" si="108"/>
        <v>5209.7081104711569</v>
      </c>
      <c r="AG128" s="5">
        <f t="shared" si="109"/>
        <v>5123.662438547366</v>
      </c>
      <c r="AH128" s="143">
        <v>5251.3356766416846</v>
      </c>
      <c r="AI128" s="143">
        <v>5245.1367157978193</v>
      </c>
      <c r="AJ128" s="143">
        <v>5464.8706548140217</v>
      </c>
      <c r="AK128" s="143">
        <v>5351.9001685939302</v>
      </c>
      <c r="AL128" s="5">
        <f t="shared" si="110"/>
        <v>5256.4363399873173</v>
      </c>
      <c r="AM128" s="5">
        <f t="shared" si="111"/>
        <v>5220.6592915607089</v>
      </c>
      <c r="AN128" s="5">
        <f t="shared" si="112"/>
        <v>5548.4071188242424</v>
      </c>
      <c r="AO128" s="5">
        <f t="shared" si="113"/>
        <v>5409.609106733571</v>
      </c>
      <c r="AP128" s="4">
        <v>198914</v>
      </c>
      <c r="AQ128" s="4">
        <v>200724.56200000001</v>
      </c>
      <c r="AR128" s="4">
        <v>202616.58600000001</v>
      </c>
      <c r="AS128" s="5">
        <f t="shared" si="70"/>
        <v>751.29932835832778</v>
      </c>
      <c r="AT128" s="5">
        <f t="shared" si="71"/>
        <v>699.32775439648117</v>
      </c>
      <c r="AU128" s="5">
        <f t="shared" si="72"/>
        <v>742.76990856502732</v>
      </c>
      <c r="AV128" s="5">
        <f t="shared" si="73"/>
        <v>688.8460260440396</v>
      </c>
      <c r="AW128" s="5">
        <f t="shared" si="74"/>
        <v>739.73338942857663</v>
      </c>
      <c r="AX128" s="5">
        <f t="shared" si="75"/>
        <v>737.91716827597645</v>
      </c>
      <c r="AY128" s="5">
        <f t="shared" si="76"/>
        <v>787.27955463707974</v>
      </c>
      <c r="AZ128" s="5">
        <f t="shared" si="77"/>
        <v>755.36966591440466</v>
      </c>
      <c r="BA128" s="5">
        <f t="shared" si="78"/>
        <v>759.3308231493337</v>
      </c>
      <c r="BB128" s="5">
        <f t="shared" si="79"/>
        <v>786.15341891489788</v>
      </c>
      <c r="BC128" s="5">
        <f t="shared" si="80"/>
        <v>868.33976083350387</v>
      </c>
      <c r="BD128" s="5">
        <f t="shared" si="81"/>
        <v>767.4799638148404</v>
      </c>
      <c r="BE128" s="5">
        <f t="shared" si="82"/>
        <v>1845.0374420010803</v>
      </c>
      <c r="BF128" s="5">
        <f t="shared" si="83"/>
        <v>1807.265417577315</v>
      </c>
      <c r="BG128" s="5">
        <f t="shared" si="84"/>
        <v>1876.3057273736983</v>
      </c>
      <c r="BH128" s="5">
        <f t="shared" si="85"/>
        <v>1863.7376674988393</v>
      </c>
      <c r="BI128" s="5">
        <f t="shared" si="86"/>
        <v>1876.4564900350465</v>
      </c>
      <c r="BJ128" s="5">
        <f t="shared" si="87"/>
        <v>1875.1844190613115</v>
      </c>
      <c r="BK128" s="5">
        <f t="shared" si="88"/>
        <v>1935.2924118241153</v>
      </c>
      <c r="BL128" s="5">
        <f t="shared" si="89"/>
        <v>1886.0232596351016</v>
      </c>
      <c r="BM128" s="5">
        <f t="shared" si="90"/>
        <v>1859.4001819716627</v>
      </c>
      <c r="BN128" s="5">
        <f t="shared" si="91"/>
        <v>1814.753634782252</v>
      </c>
      <c r="BO128" s="5">
        <f t="shared" si="92"/>
        <v>1895.8496654830633</v>
      </c>
      <c r="BP128" s="5">
        <f t="shared" si="93"/>
        <v>1902.3948048448046</v>
      </c>
      <c r="BQ128" s="5">
        <f t="shared" si="94"/>
        <v>2596.3367703594081</v>
      </c>
      <c r="BR128" s="5">
        <f t="shared" si="95"/>
        <v>2506.5931719737964</v>
      </c>
      <c r="BS128" s="5">
        <f t="shared" si="96"/>
        <v>2619.075635938726</v>
      </c>
      <c r="BT128" s="5">
        <f t="shared" si="97"/>
        <v>2552.5836935428788</v>
      </c>
      <c r="BU128" s="5">
        <f t="shared" si="98"/>
        <v>2616.1898794636227</v>
      </c>
      <c r="BV128" s="5">
        <f t="shared" si="99"/>
        <v>2613.101587337288</v>
      </c>
      <c r="BW128" s="5">
        <f t="shared" si="100"/>
        <v>2722.5719664611956</v>
      </c>
      <c r="BX128" s="5">
        <f t="shared" si="101"/>
        <v>2641.3929255495054</v>
      </c>
      <c r="BY128" s="5">
        <f t="shared" si="102"/>
        <v>2618.7310051209961</v>
      </c>
      <c r="BZ128" s="5">
        <f t="shared" si="103"/>
        <v>2600.9070536971499</v>
      </c>
      <c r="CA128" s="5">
        <f t="shared" si="104"/>
        <v>2764.1894263165673</v>
      </c>
      <c r="CB128" s="5">
        <f t="shared" si="105"/>
        <v>2669.8747686596453</v>
      </c>
    </row>
    <row r="129" spans="1:80" x14ac:dyDescent="0.3">
      <c r="A129" t="s">
        <v>247</v>
      </c>
      <c r="B129" t="s">
        <v>288</v>
      </c>
      <c r="C129" t="s">
        <v>293</v>
      </c>
      <c r="D129" t="s">
        <v>553</v>
      </c>
      <c r="E129" t="s">
        <v>554</v>
      </c>
      <c r="F129" s="4">
        <v>1846.7732070505047</v>
      </c>
      <c r="G129" s="4">
        <v>1910.1143900487755</v>
      </c>
      <c r="H129" s="4">
        <v>2074.8595770213428</v>
      </c>
      <c r="I129" s="4">
        <v>1859.5576660042843</v>
      </c>
      <c r="J129" s="4">
        <v>1965.9011200289042</v>
      </c>
      <c r="K129" s="4">
        <v>1916.7971754109785</v>
      </c>
      <c r="L129" s="4">
        <v>2146.6268806936955</v>
      </c>
      <c r="M129" s="4">
        <v>2053.6489973934813</v>
      </c>
      <c r="N129" s="4">
        <v>1921.1555136906761</v>
      </c>
      <c r="O129" s="4">
        <v>1778.4925740019098</v>
      </c>
      <c r="P129" s="4">
        <v>1984.78725257426</v>
      </c>
      <c r="Q129" s="4">
        <v>1749.1464295852797</v>
      </c>
      <c r="R129" s="4">
        <v>4765.697630906604</v>
      </c>
      <c r="S129" s="4">
        <v>4608.7974528374925</v>
      </c>
      <c r="T129" s="4">
        <v>4959.4984064104883</v>
      </c>
      <c r="U129" s="4">
        <v>4990.2973302536848</v>
      </c>
      <c r="V129" s="4">
        <v>4928.1183707966657</v>
      </c>
      <c r="W129" s="4">
        <v>4925.79392371416</v>
      </c>
      <c r="X129" s="4">
        <v>5093.7352254251728</v>
      </c>
      <c r="Y129" s="4">
        <v>5133.5413817130775</v>
      </c>
      <c r="Z129" s="4">
        <v>4879.3049820640535</v>
      </c>
      <c r="AA129" s="4">
        <v>4761.9204043975333</v>
      </c>
      <c r="AB129" s="4">
        <v>5203.5653500735507</v>
      </c>
      <c r="AC129" s="4">
        <v>5193.1053382022765</v>
      </c>
      <c r="AD129" s="5">
        <f t="shared" si="106"/>
        <v>6612.4708379571084</v>
      </c>
      <c r="AE129" s="5">
        <f t="shared" si="107"/>
        <v>6518.9118428862676</v>
      </c>
      <c r="AF129" s="5">
        <f t="shared" si="108"/>
        <v>7034.3579834318316</v>
      </c>
      <c r="AG129" s="5">
        <f t="shared" si="109"/>
        <v>6849.8549962579691</v>
      </c>
      <c r="AH129" s="143">
        <v>6894.0194908255708</v>
      </c>
      <c r="AI129" s="143">
        <v>6842.5910991251394</v>
      </c>
      <c r="AJ129" s="143">
        <v>7240.3621061188678</v>
      </c>
      <c r="AK129" s="143">
        <v>7187.1903791065579</v>
      </c>
      <c r="AL129" s="5">
        <f t="shared" si="110"/>
        <v>6800.4604957547299</v>
      </c>
      <c r="AM129" s="5">
        <f t="shared" si="111"/>
        <v>6540.4129783994431</v>
      </c>
      <c r="AN129" s="5">
        <f t="shared" si="112"/>
        <v>7188.3526026478103</v>
      </c>
      <c r="AO129" s="5">
        <f t="shared" si="113"/>
        <v>6942.2517677875567</v>
      </c>
      <c r="AP129" s="4">
        <v>263070</v>
      </c>
      <c r="AQ129" s="4">
        <v>264264.74699999997</v>
      </c>
      <c r="AR129" s="4">
        <v>265071.79599999997</v>
      </c>
      <c r="AS129" s="5">
        <f t="shared" si="70"/>
        <v>702.00828944786736</v>
      </c>
      <c r="AT129" s="5">
        <f t="shared" si="71"/>
        <v>726.0859809361674</v>
      </c>
      <c r="AU129" s="5">
        <f t="shared" si="72"/>
        <v>788.7100684309662</v>
      </c>
      <c r="AV129" s="5">
        <f t="shared" si="73"/>
        <v>703.67224047643572</v>
      </c>
      <c r="AW129" s="5">
        <f t="shared" si="74"/>
        <v>743.91349672868182</v>
      </c>
      <c r="AX129" s="5">
        <f t="shared" si="75"/>
        <v>725.33215162860097</v>
      </c>
      <c r="AY129" s="5">
        <f t="shared" si="76"/>
        <v>812.30164259998537</v>
      </c>
      <c r="AZ129" s="5">
        <f t="shared" si="77"/>
        <v>774.75198356956901</v>
      </c>
      <c r="BA129" s="5">
        <f t="shared" si="78"/>
        <v>726.98138344221763</v>
      </c>
      <c r="BB129" s="5">
        <f t="shared" si="79"/>
        <v>672.99652874316598</v>
      </c>
      <c r="BC129" s="5">
        <f t="shared" si="80"/>
        <v>751.06016792102059</v>
      </c>
      <c r="BD129" s="5">
        <f t="shared" si="81"/>
        <v>659.8764772338435</v>
      </c>
      <c r="BE129" s="5">
        <f t="shared" si="82"/>
        <v>1811.5701641793453</v>
      </c>
      <c r="BF129" s="5">
        <f t="shared" si="83"/>
        <v>1751.9281760890608</v>
      </c>
      <c r="BG129" s="5">
        <f t="shared" si="84"/>
        <v>1885.2390642834564</v>
      </c>
      <c r="BH129" s="5">
        <f t="shared" si="85"/>
        <v>1888.3704265910601</v>
      </c>
      <c r="BI129" s="5">
        <f t="shared" si="86"/>
        <v>1864.8413860501287</v>
      </c>
      <c r="BJ129" s="5">
        <f t="shared" si="87"/>
        <v>1863.9617957495329</v>
      </c>
      <c r="BK129" s="5">
        <f t="shared" si="88"/>
        <v>1927.5121949675615</v>
      </c>
      <c r="BL129" s="5">
        <f t="shared" si="89"/>
        <v>1936.6607308583964</v>
      </c>
      <c r="BM129" s="5">
        <f t="shared" si="90"/>
        <v>1846.3699897376225</v>
      </c>
      <c r="BN129" s="5">
        <f t="shared" si="91"/>
        <v>1801.9506795575476</v>
      </c>
      <c r="BO129" s="5">
        <f t="shared" si="92"/>
        <v>1969.072836670701</v>
      </c>
      <c r="BP129" s="5">
        <f t="shared" si="93"/>
        <v>1959.1316075748312</v>
      </c>
      <c r="BQ129" s="5">
        <f t="shared" si="94"/>
        <v>2513.5784536272126</v>
      </c>
      <c r="BR129" s="5">
        <f t="shared" si="95"/>
        <v>2478.0141570252281</v>
      </c>
      <c r="BS129" s="5">
        <f t="shared" si="96"/>
        <v>2673.9491327144224</v>
      </c>
      <c r="BT129" s="5">
        <f t="shared" si="97"/>
        <v>2592.0426670674956</v>
      </c>
      <c r="BU129" s="5">
        <f t="shared" si="98"/>
        <v>2608.754882778811</v>
      </c>
      <c r="BV129" s="5">
        <f t="shared" si="99"/>
        <v>2589.2939473781344</v>
      </c>
      <c r="BW129" s="5">
        <f t="shared" si="100"/>
        <v>2739.8138375675467</v>
      </c>
      <c r="BX129" s="5">
        <f t="shared" si="101"/>
        <v>2711.4127144279651</v>
      </c>
      <c r="BY129" s="5">
        <f t="shared" si="102"/>
        <v>2573.3513731798403</v>
      </c>
      <c r="BZ129" s="5">
        <f t="shared" si="103"/>
        <v>2474.9472083007136</v>
      </c>
      <c r="CA129" s="5">
        <f t="shared" si="104"/>
        <v>2720.1330045917211</v>
      </c>
      <c r="CB129" s="5">
        <f t="shared" si="105"/>
        <v>2619.0080848086745</v>
      </c>
    </row>
    <row r="130" spans="1:80" x14ac:dyDescent="0.3">
      <c r="A130" t="s">
        <v>256</v>
      </c>
      <c r="B130" t="s">
        <v>280</v>
      </c>
      <c r="C130" t="s">
        <v>304</v>
      </c>
      <c r="D130" t="s">
        <v>557</v>
      </c>
      <c r="E130" t="s">
        <v>558</v>
      </c>
      <c r="F130" s="4">
        <v>1502.1595088811498</v>
      </c>
      <c r="G130" s="4">
        <v>1428.9500266246298</v>
      </c>
      <c r="H130" s="4">
        <v>1515.0068089052961</v>
      </c>
      <c r="I130" s="4">
        <v>1437.189214806765</v>
      </c>
      <c r="J130" s="4">
        <v>1530.5767248162538</v>
      </c>
      <c r="K130" s="4">
        <v>1548.0308145086458</v>
      </c>
      <c r="L130" s="4">
        <v>1548.0308145086458</v>
      </c>
      <c r="M130" s="4">
        <v>1515.0442829483884</v>
      </c>
      <c r="N130" s="4">
        <v>1723.4936845929706</v>
      </c>
      <c r="O130" s="4">
        <v>1595.4668815890143</v>
      </c>
      <c r="P130" s="4">
        <v>1667.0332127673553</v>
      </c>
      <c r="Q130" s="4">
        <v>1755.4847093451499</v>
      </c>
      <c r="R130" s="4">
        <v>3231.0171789067995</v>
      </c>
      <c r="S130" s="4">
        <v>3267.6817868330718</v>
      </c>
      <c r="T130" s="4">
        <v>3374.9900524352547</v>
      </c>
      <c r="U130" s="4">
        <v>3273.493071327699</v>
      </c>
      <c r="V130" s="4">
        <v>3254.8917343848702</v>
      </c>
      <c r="W130" s="4">
        <v>3289.9007935929858</v>
      </c>
      <c r="X130" s="4">
        <v>3289.9007935929858</v>
      </c>
      <c r="Y130" s="4">
        <v>3217.9585886683717</v>
      </c>
      <c r="Z130" s="4">
        <v>3540.8243707067159</v>
      </c>
      <c r="AA130" s="4">
        <v>3479.8179444061811</v>
      </c>
      <c r="AB130" s="4">
        <v>3684.5300163982711</v>
      </c>
      <c r="AC130" s="4">
        <v>3641.3758901853962</v>
      </c>
      <c r="AD130" s="5">
        <f t="shared" si="106"/>
        <v>4733.176687787949</v>
      </c>
      <c r="AE130" s="5">
        <f t="shared" si="107"/>
        <v>4696.6318134577014</v>
      </c>
      <c r="AF130" s="5">
        <f t="shared" si="108"/>
        <v>4889.9968613405508</v>
      </c>
      <c r="AG130" s="5">
        <f t="shared" si="109"/>
        <v>4710.6822861344644</v>
      </c>
      <c r="AH130" s="143">
        <v>4785.4684592011236</v>
      </c>
      <c r="AI130" s="143">
        <v>4837.9316081016314</v>
      </c>
      <c r="AJ130" s="143">
        <v>4837.9316081016314</v>
      </c>
      <c r="AK130" s="143">
        <v>4733.0028716167599</v>
      </c>
      <c r="AL130" s="5">
        <f t="shared" si="110"/>
        <v>5264.3180552996864</v>
      </c>
      <c r="AM130" s="5">
        <f t="shared" si="111"/>
        <v>5075.2848259951952</v>
      </c>
      <c r="AN130" s="5">
        <f t="shared" si="112"/>
        <v>5351.5632291656266</v>
      </c>
      <c r="AO130" s="5">
        <f t="shared" si="113"/>
        <v>5396.8605995305461</v>
      </c>
      <c r="AP130" s="4">
        <v>214718</v>
      </c>
      <c r="AQ130" s="4">
        <v>215772.75</v>
      </c>
      <c r="AR130" s="4">
        <v>216811.74400000001</v>
      </c>
      <c r="AS130" s="5">
        <f t="shared" si="70"/>
        <v>699.59645156957026</v>
      </c>
      <c r="AT130" s="5">
        <f t="shared" si="71"/>
        <v>665.50080879322172</v>
      </c>
      <c r="AU130" s="5">
        <f t="shared" si="72"/>
        <v>705.5797878637544</v>
      </c>
      <c r="AV130" s="5">
        <f t="shared" si="73"/>
        <v>666.06613430415337</v>
      </c>
      <c r="AW130" s="5">
        <f t="shared" si="74"/>
        <v>709.34662732724769</v>
      </c>
      <c r="AX130" s="5">
        <f t="shared" si="75"/>
        <v>717.43573482223587</v>
      </c>
      <c r="AY130" s="5">
        <f t="shared" si="76"/>
        <v>717.43573482223587</v>
      </c>
      <c r="AZ130" s="5">
        <f t="shared" si="77"/>
        <v>698.78331081013232</v>
      </c>
      <c r="BA130" s="5">
        <f t="shared" si="78"/>
        <v>798.7540987418339</v>
      </c>
      <c r="BB130" s="5">
        <f t="shared" si="79"/>
        <v>739.42000627466359</v>
      </c>
      <c r="BC130" s="5">
        <f t="shared" si="80"/>
        <v>772.58746193268394</v>
      </c>
      <c r="BD130" s="5">
        <f t="shared" si="81"/>
        <v>809.68155919872584</v>
      </c>
      <c r="BE130" s="5">
        <f t="shared" si="82"/>
        <v>1504.7723893231121</v>
      </c>
      <c r="BF130" s="5">
        <f t="shared" si="83"/>
        <v>1521.8480923038924</v>
      </c>
      <c r="BG130" s="5">
        <f t="shared" si="84"/>
        <v>1571.8244639179084</v>
      </c>
      <c r="BH130" s="5">
        <f t="shared" si="85"/>
        <v>1517.1021694480416</v>
      </c>
      <c r="BI130" s="5">
        <f t="shared" si="86"/>
        <v>1508.4813695820581</v>
      </c>
      <c r="BJ130" s="5">
        <f t="shared" si="87"/>
        <v>1524.7063373817991</v>
      </c>
      <c r="BK130" s="5">
        <f t="shared" si="88"/>
        <v>1524.7063373817991</v>
      </c>
      <c r="BL130" s="5">
        <f t="shared" si="89"/>
        <v>1484.2178423085659</v>
      </c>
      <c r="BM130" s="5">
        <f t="shared" si="90"/>
        <v>1640.9970075955912</v>
      </c>
      <c r="BN130" s="5">
        <f t="shared" si="91"/>
        <v>1612.7235456776543</v>
      </c>
      <c r="BO130" s="5">
        <f t="shared" si="92"/>
        <v>1707.5974683542158</v>
      </c>
      <c r="BP130" s="5">
        <f t="shared" si="93"/>
        <v>1679.5104467151909</v>
      </c>
      <c r="BQ130" s="5">
        <f t="shared" si="94"/>
        <v>2204.3688408926823</v>
      </c>
      <c r="BR130" s="5">
        <f t="shared" si="95"/>
        <v>2187.3489010971139</v>
      </c>
      <c r="BS130" s="5">
        <f t="shared" si="96"/>
        <v>2277.4042517816629</v>
      </c>
      <c r="BT130" s="5">
        <f t="shared" si="97"/>
        <v>2183.1683037521952</v>
      </c>
      <c r="BU130" s="5">
        <f t="shared" si="98"/>
        <v>2217.8279969093055</v>
      </c>
      <c r="BV130" s="5">
        <f t="shared" si="99"/>
        <v>2242.1420722040348</v>
      </c>
      <c r="BW130" s="5">
        <f t="shared" si="100"/>
        <v>2242.1420722040348</v>
      </c>
      <c r="BX130" s="5">
        <f t="shared" si="101"/>
        <v>2183.0011531186979</v>
      </c>
      <c r="BY130" s="5">
        <f t="shared" si="102"/>
        <v>2439.751106337425</v>
      </c>
      <c r="BZ130" s="5">
        <f t="shared" si="103"/>
        <v>2352.1435519523179</v>
      </c>
      <c r="CA130" s="5">
        <f t="shared" si="104"/>
        <v>2480.1849302869</v>
      </c>
      <c r="CB130" s="5">
        <f t="shared" si="105"/>
        <v>2489.1920059139165</v>
      </c>
    </row>
    <row r="131" spans="1:80" x14ac:dyDescent="0.3">
      <c r="A131" t="s">
        <v>256</v>
      </c>
      <c r="B131" t="s">
        <v>280</v>
      </c>
      <c r="C131" t="s">
        <v>304</v>
      </c>
      <c r="D131" t="s">
        <v>560</v>
      </c>
      <c r="E131" t="s">
        <v>561</v>
      </c>
      <c r="F131" s="4">
        <v>1242.7030045621484</v>
      </c>
      <c r="G131" s="4">
        <v>1144.7891726491641</v>
      </c>
      <c r="H131" s="4">
        <v>1197.3012947040784</v>
      </c>
      <c r="I131" s="4">
        <v>1165.2955641472299</v>
      </c>
      <c r="J131" s="4">
        <v>1239.5537063556544</v>
      </c>
      <c r="K131" s="4">
        <v>1206.6355761515288</v>
      </c>
      <c r="L131" s="4">
        <v>1281.9919117496747</v>
      </c>
      <c r="M131" s="4">
        <v>1247.4828049541466</v>
      </c>
      <c r="N131" s="4">
        <v>1289.2247801076851</v>
      </c>
      <c r="O131" s="4">
        <v>1291.6383551615095</v>
      </c>
      <c r="P131" s="4">
        <v>1343.4444504830492</v>
      </c>
      <c r="Q131" s="4">
        <v>1420.0720835272784</v>
      </c>
      <c r="R131" s="4">
        <v>2765.1197498161523</v>
      </c>
      <c r="S131" s="4">
        <v>2751.8521111082155</v>
      </c>
      <c r="T131" s="4">
        <v>2869.3298988301649</v>
      </c>
      <c r="U131" s="4">
        <v>2870.4267990935996</v>
      </c>
      <c r="V131" s="4">
        <v>2720.7320096544527</v>
      </c>
      <c r="W131" s="4">
        <v>2793.5451364792016</v>
      </c>
      <c r="X131" s="4">
        <v>2867.6892932111527</v>
      </c>
      <c r="Y131" s="4">
        <v>2782.5006877768142</v>
      </c>
      <c r="Z131" s="4">
        <v>2722.352036102006</v>
      </c>
      <c r="AA131" s="4">
        <v>2691.908878843552</v>
      </c>
      <c r="AB131" s="4">
        <v>2933.6590993997506</v>
      </c>
      <c r="AC131" s="4">
        <v>2943.5916134768358</v>
      </c>
      <c r="AD131" s="5">
        <f t="shared" si="106"/>
        <v>4007.8227543783005</v>
      </c>
      <c r="AE131" s="5">
        <f t="shared" si="107"/>
        <v>3896.6412837573798</v>
      </c>
      <c r="AF131" s="5">
        <f t="shared" si="108"/>
        <v>4066.6311935342433</v>
      </c>
      <c r="AG131" s="5">
        <f t="shared" si="109"/>
        <v>4035.7223632408295</v>
      </c>
      <c r="AH131" s="143">
        <v>3960.2857160101066</v>
      </c>
      <c r="AI131" s="143">
        <v>4000.1807126307303</v>
      </c>
      <c r="AJ131" s="143">
        <v>4149.681204960827</v>
      </c>
      <c r="AK131" s="143">
        <v>4029.9834927309607</v>
      </c>
      <c r="AL131" s="5">
        <f t="shared" si="110"/>
        <v>4011.5768162096911</v>
      </c>
      <c r="AM131" s="5">
        <f t="shared" si="111"/>
        <v>3983.5472340050615</v>
      </c>
      <c r="AN131" s="5">
        <f t="shared" si="112"/>
        <v>4277.1035498827996</v>
      </c>
      <c r="AO131" s="5">
        <f t="shared" si="113"/>
        <v>4363.6636970041145</v>
      </c>
      <c r="AP131" s="4">
        <v>163075</v>
      </c>
      <c r="AQ131" s="4">
        <v>165388.348</v>
      </c>
      <c r="AR131" s="4">
        <v>166496.14799999999</v>
      </c>
      <c r="AS131" s="5">
        <f t="shared" si="70"/>
        <v>762.04384765423788</v>
      </c>
      <c r="AT131" s="5">
        <f t="shared" si="71"/>
        <v>702.00163890796512</v>
      </c>
      <c r="AU131" s="5">
        <f t="shared" si="72"/>
        <v>734.20284820118252</v>
      </c>
      <c r="AV131" s="5">
        <f t="shared" si="73"/>
        <v>704.5814159454751</v>
      </c>
      <c r="AW131" s="5">
        <f t="shared" si="74"/>
        <v>749.48067463353243</v>
      </c>
      <c r="AX131" s="5">
        <f t="shared" si="75"/>
        <v>729.57713813764485</v>
      </c>
      <c r="AY131" s="5">
        <f t="shared" si="76"/>
        <v>775.14040574954811</v>
      </c>
      <c r="AZ131" s="5">
        <f t="shared" si="77"/>
        <v>749.25625603911669</v>
      </c>
      <c r="BA131" s="5">
        <f t="shared" si="78"/>
        <v>779.5136693110237</v>
      </c>
      <c r="BB131" s="5">
        <f t="shared" si="79"/>
        <v>780.97300733756015</v>
      </c>
      <c r="BC131" s="5">
        <f t="shared" si="80"/>
        <v>812.29691615460672</v>
      </c>
      <c r="BD131" s="5">
        <f t="shared" si="81"/>
        <v>852.91587858673972</v>
      </c>
      <c r="BE131" s="5">
        <f t="shared" si="82"/>
        <v>1695.6122948435702</v>
      </c>
      <c r="BF131" s="5">
        <f t="shared" si="83"/>
        <v>1687.4763827123811</v>
      </c>
      <c r="BG131" s="5">
        <f t="shared" si="84"/>
        <v>1759.5154982861659</v>
      </c>
      <c r="BH131" s="5">
        <f t="shared" si="85"/>
        <v>1735.567731224693</v>
      </c>
      <c r="BI131" s="5">
        <f t="shared" si="86"/>
        <v>1645.0566454986615</v>
      </c>
      <c r="BJ131" s="5">
        <f t="shared" si="87"/>
        <v>1689.0821936737657</v>
      </c>
      <c r="BK131" s="5">
        <f t="shared" si="88"/>
        <v>1733.912532466406</v>
      </c>
      <c r="BL131" s="5">
        <f t="shared" si="89"/>
        <v>1671.210247925264</v>
      </c>
      <c r="BM131" s="5">
        <f t="shared" si="90"/>
        <v>1646.0361742666455</v>
      </c>
      <c r="BN131" s="5">
        <f t="shared" si="91"/>
        <v>1627.6290992661418</v>
      </c>
      <c r="BO131" s="5">
        <f t="shared" si="92"/>
        <v>1773.8003522471552</v>
      </c>
      <c r="BP131" s="5">
        <f t="shared" si="93"/>
        <v>1767.9637930583451</v>
      </c>
      <c r="BQ131" s="5">
        <f t="shared" si="94"/>
        <v>2457.6561424978081</v>
      </c>
      <c r="BR131" s="5">
        <f t="shared" si="95"/>
        <v>2389.4780216203462</v>
      </c>
      <c r="BS131" s="5">
        <f t="shared" si="96"/>
        <v>2493.7183464873483</v>
      </c>
      <c r="BT131" s="5">
        <f t="shared" si="97"/>
        <v>2440.1491471701679</v>
      </c>
      <c r="BU131" s="5">
        <f t="shared" si="98"/>
        <v>2394.5373201321936</v>
      </c>
      <c r="BV131" s="5">
        <f t="shared" si="99"/>
        <v>2418.6593318114105</v>
      </c>
      <c r="BW131" s="5">
        <f t="shared" si="100"/>
        <v>2509.0529382159539</v>
      </c>
      <c r="BX131" s="5">
        <f t="shared" si="101"/>
        <v>2420.4665039643805</v>
      </c>
      <c r="BY131" s="5">
        <f t="shared" si="102"/>
        <v>2425.5498435776694</v>
      </c>
      <c r="BZ131" s="5">
        <f t="shared" si="103"/>
        <v>2408.6021066037019</v>
      </c>
      <c r="CA131" s="5">
        <f t="shared" si="104"/>
        <v>2586.0972684017615</v>
      </c>
      <c r="CB131" s="5">
        <f t="shared" si="105"/>
        <v>2620.8796716450847</v>
      </c>
    </row>
    <row r="132" spans="1:80" x14ac:dyDescent="0.3">
      <c r="A132" t="s">
        <v>238</v>
      </c>
      <c r="B132" t="s">
        <v>273</v>
      </c>
      <c r="C132" t="s">
        <v>314</v>
      </c>
      <c r="D132" t="s">
        <v>562</v>
      </c>
      <c r="E132" t="s">
        <v>563</v>
      </c>
      <c r="F132" s="4">
        <v>1830.3526200334422</v>
      </c>
      <c r="G132" s="4">
        <v>2095.30593128992</v>
      </c>
      <c r="H132" s="4">
        <v>2133.0613377168711</v>
      </c>
      <c r="I132" s="4">
        <v>2295.6912591120627</v>
      </c>
      <c r="J132" s="4">
        <v>1462.6172634121976</v>
      </c>
      <c r="K132" s="4">
        <v>1478.888867736965</v>
      </c>
      <c r="L132" s="4">
        <v>1481.8553789109294</v>
      </c>
      <c r="M132" s="4">
        <v>1452.420589054133</v>
      </c>
      <c r="N132" s="4">
        <v>2488.4550689843813</v>
      </c>
      <c r="O132" s="4">
        <v>2347.6613497080693</v>
      </c>
      <c r="P132" s="4">
        <v>2450.9184369970826</v>
      </c>
      <c r="Q132" s="4">
        <v>2393.0931720621311</v>
      </c>
      <c r="R132" s="4">
        <v>4480.3561819552788</v>
      </c>
      <c r="S132" s="4">
        <v>4391.391498888569</v>
      </c>
      <c r="T132" s="4">
        <v>4673.631244708713</v>
      </c>
      <c r="U132" s="4">
        <v>4576.7670839033162</v>
      </c>
      <c r="V132" s="4">
        <v>5272.728798780845</v>
      </c>
      <c r="W132" s="4">
        <v>5331.3508816884569</v>
      </c>
      <c r="X132" s="4">
        <v>5344.3539588581289</v>
      </c>
      <c r="Y132" s="4">
        <v>5230.8790538071598</v>
      </c>
      <c r="Z132" s="4">
        <v>4584.5956047672362</v>
      </c>
      <c r="AA132" s="4">
        <v>4478.3981526539565</v>
      </c>
      <c r="AB132" s="4">
        <v>4754.5431714851638</v>
      </c>
      <c r="AC132" s="4">
        <v>4592.3197903427963</v>
      </c>
      <c r="AD132" s="5">
        <f t="shared" si="106"/>
        <v>6310.7088019887215</v>
      </c>
      <c r="AE132" s="5">
        <f t="shared" si="107"/>
        <v>6486.6974301784885</v>
      </c>
      <c r="AF132" s="5">
        <f t="shared" si="108"/>
        <v>6806.6925824255841</v>
      </c>
      <c r="AG132" s="5">
        <f t="shared" si="109"/>
        <v>6872.4583430153789</v>
      </c>
      <c r="AH132" s="143">
        <v>6735.3460621930426</v>
      </c>
      <c r="AI132" s="143">
        <v>6810.2397494254219</v>
      </c>
      <c r="AJ132" s="143">
        <v>6826.2093377690599</v>
      </c>
      <c r="AK132" s="143">
        <v>6683.2996428612933</v>
      </c>
      <c r="AL132" s="5">
        <f t="shared" si="110"/>
        <v>7073.0506737516171</v>
      </c>
      <c r="AM132" s="5">
        <f t="shared" si="111"/>
        <v>6826.0595023620263</v>
      </c>
      <c r="AN132" s="5">
        <f t="shared" si="112"/>
        <v>7205.4616084822464</v>
      </c>
      <c r="AO132" s="5">
        <f t="shared" si="113"/>
        <v>6985.4129624049274</v>
      </c>
      <c r="AP132" s="4">
        <v>301785</v>
      </c>
      <c r="AQ132" s="4">
        <v>309013.31900000002</v>
      </c>
      <c r="AR132" s="4">
        <v>312744.15600000002</v>
      </c>
      <c r="AS132" s="5">
        <f t="shared" si="70"/>
        <v>606.50881257631829</v>
      </c>
      <c r="AT132" s="5">
        <f t="shared" si="71"/>
        <v>694.30420043737092</v>
      </c>
      <c r="AU132" s="5">
        <f t="shared" si="72"/>
        <v>706.81489726688574</v>
      </c>
      <c r="AV132" s="5">
        <f t="shared" si="73"/>
        <v>742.91013298105202</v>
      </c>
      <c r="AW132" s="5">
        <f t="shared" si="74"/>
        <v>473.31851848502282</v>
      </c>
      <c r="AX132" s="5">
        <f t="shared" si="75"/>
        <v>478.58418288338078</v>
      </c>
      <c r="AY132" s="5">
        <f t="shared" si="76"/>
        <v>479.54417748282538</v>
      </c>
      <c r="AZ132" s="5">
        <f t="shared" si="77"/>
        <v>464.41174397328558</v>
      </c>
      <c r="BA132" s="5">
        <f t="shared" si="78"/>
        <v>805.29055415387484</v>
      </c>
      <c r="BB132" s="5">
        <f t="shared" si="79"/>
        <v>759.72820760779871</v>
      </c>
      <c r="BC132" s="5">
        <f t="shared" si="80"/>
        <v>793.14330040158643</v>
      </c>
      <c r="BD132" s="5">
        <f t="shared" si="81"/>
        <v>765.19197118494867</v>
      </c>
      <c r="BE132" s="5">
        <f t="shared" si="82"/>
        <v>1484.6185801001636</v>
      </c>
      <c r="BF132" s="5">
        <f t="shared" si="83"/>
        <v>1455.1390887183159</v>
      </c>
      <c r="BG132" s="5">
        <f t="shared" si="84"/>
        <v>1548.6625394597852</v>
      </c>
      <c r="BH132" s="5">
        <f t="shared" si="85"/>
        <v>1481.0905558097695</v>
      </c>
      <c r="BI132" s="5">
        <f t="shared" si="86"/>
        <v>1706.311176438594</v>
      </c>
      <c r="BJ132" s="5">
        <f t="shared" si="87"/>
        <v>1725.2819065991316</v>
      </c>
      <c r="BK132" s="5">
        <f t="shared" si="88"/>
        <v>1729.489840811078</v>
      </c>
      <c r="BL132" s="5">
        <f t="shared" si="89"/>
        <v>1672.5745160869319</v>
      </c>
      <c r="BM132" s="5">
        <f t="shared" si="90"/>
        <v>1483.6239485092342</v>
      </c>
      <c r="BN132" s="5">
        <f t="shared" si="91"/>
        <v>1449.2573223531365</v>
      </c>
      <c r="BO132" s="5">
        <f t="shared" si="92"/>
        <v>1538.6207904796374</v>
      </c>
      <c r="BP132" s="5">
        <f t="shared" si="93"/>
        <v>1468.3950770107424</v>
      </c>
      <c r="BQ132" s="5">
        <f t="shared" si="94"/>
        <v>2091.127392676482</v>
      </c>
      <c r="BR132" s="5">
        <f t="shared" si="95"/>
        <v>2149.4432891556862</v>
      </c>
      <c r="BS132" s="5">
        <f t="shared" si="96"/>
        <v>2255.4774367266709</v>
      </c>
      <c r="BT132" s="5">
        <f t="shared" si="97"/>
        <v>2224.0006887908216</v>
      </c>
      <c r="BU132" s="5">
        <f t="shared" si="98"/>
        <v>2179.6296949236166</v>
      </c>
      <c r="BV132" s="5">
        <f t="shared" si="99"/>
        <v>2203.8660894825125</v>
      </c>
      <c r="BW132" s="5">
        <f t="shared" si="100"/>
        <v>2209.034018293904</v>
      </c>
      <c r="BX132" s="5">
        <f t="shared" si="101"/>
        <v>2136.9862600602178</v>
      </c>
      <c r="BY132" s="5">
        <f t="shared" si="102"/>
        <v>2288.914502663109</v>
      </c>
      <c r="BZ132" s="5">
        <f t="shared" si="103"/>
        <v>2208.9855299609353</v>
      </c>
      <c r="CA132" s="5">
        <f t="shared" si="104"/>
        <v>2331.7640908812236</v>
      </c>
      <c r="CB132" s="5">
        <f t="shared" si="105"/>
        <v>2233.5870481956908</v>
      </c>
    </row>
    <row r="133" spans="1:80" x14ac:dyDescent="0.3">
      <c r="A133" t="s">
        <v>223</v>
      </c>
      <c r="B133" t="s">
        <v>218</v>
      </c>
      <c r="C133" t="s">
        <v>231</v>
      </c>
      <c r="D133" t="s">
        <v>564</v>
      </c>
      <c r="E133" t="s">
        <v>565</v>
      </c>
      <c r="F133" s="4">
        <v>1520.8993278028447</v>
      </c>
      <c r="G133" s="4">
        <v>1621.0651525439293</v>
      </c>
      <c r="H133" s="4">
        <v>1649.295447218879</v>
      </c>
      <c r="I133" s="4">
        <v>1683.1456106899159</v>
      </c>
      <c r="J133" s="4">
        <v>1739.9168660854602</v>
      </c>
      <c r="K133" s="4">
        <v>1692.0346879413732</v>
      </c>
      <c r="L133" s="4">
        <v>1731.3114536402254</v>
      </c>
      <c r="M133" s="4">
        <v>1729.2150576389586</v>
      </c>
      <c r="N133" s="4">
        <v>1741.4990562180731</v>
      </c>
      <c r="O133" s="4">
        <v>1712.4885987828438</v>
      </c>
      <c r="P133" s="4">
        <v>1824.7614441519295</v>
      </c>
      <c r="Q133" s="4">
        <v>1766.6972394248905</v>
      </c>
      <c r="R133" s="4">
        <v>2561.0910132788963</v>
      </c>
      <c r="S133" s="4">
        <v>2552.3481954091994</v>
      </c>
      <c r="T133" s="4">
        <v>2806.1013274808024</v>
      </c>
      <c r="U133" s="4">
        <v>2711.5460782109799</v>
      </c>
      <c r="V133" s="4">
        <v>2588.4517268855275</v>
      </c>
      <c r="W133" s="4">
        <v>2555.7105395025392</v>
      </c>
      <c r="X133" s="4">
        <v>2651.2997765045648</v>
      </c>
      <c r="Y133" s="4">
        <v>2586.5355867977773</v>
      </c>
      <c r="Z133" s="4">
        <v>2675.9017701945495</v>
      </c>
      <c r="AA133" s="4">
        <v>2667.48918495006</v>
      </c>
      <c r="AB133" s="4">
        <v>2818.4603144157622</v>
      </c>
      <c r="AC133" s="4">
        <v>2977.5105185383436</v>
      </c>
      <c r="AD133" s="5">
        <f t="shared" si="106"/>
        <v>4081.990341081741</v>
      </c>
      <c r="AE133" s="5">
        <f t="shared" si="107"/>
        <v>4173.4133479531283</v>
      </c>
      <c r="AF133" s="5">
        <f t="shared" si="108"/>
        <v>4455.3967746996814</v>
      </c>
      <c r="AG133" s="5">
        <f t="shared" si="109"/>
        <v>4394.6916889008953</v>
      </c>
      <c r="AH133" s="143">
        <v>4328.3685929709873</v>
      </c>
      <c r="AI133" s="143">
        <v>4247.7452274439129</v>
      </c>
      <c r="AJ133" s="143">
        <v>4382.6112301447902</v>
      </c>
      <c r="AK133" s="143">
        <v>4315.7506444367355</v>
      </c>
      <c r="AL133" s="5">
        <f t="shared" si="110"/>
        <v>4417.4008264126223</v>
      </c>
      <c r="AM133" s="5">
        <f t="shared" si="111"/>
        <v>4379.9777837329038</v>
      </c>
      <c r="AN133" s="5">
        <f t="shared" si="112"/>
        <v>4643.2217585676917</v>
      </c>
      <c r="AO133" s="5">
        <f t="shared" si="113"/>
        <v>4744.2077579632341</v>
      </c>
      <c r="AP133" s="4">
        <v>136005</v>
      </c>
      <c r="AQ133" s="4">
        <v>135518.166</v>
      </c>
      <c r="AR133" s="4">
        <v>135565.08100000001</v>
      </c>
      <c r="AS133" s="5">
        <f t="shared" si="70"/>
        <v>1118.2672165014851</v>
      </c>
      <c r="AT133" s="5">
        <f t="shared" si="71"/>
        <v>1191.9158505525013</v>
      </c>
      <c r="AU133" s="5">
        <f t="shared" si="72"/>
        <v>1212.6726570485489</v>
      </c>
      <c r="AV133" s="5">
        <f t="shared" si="73"/>
        <v>1242.0073709453211</v>
      </c>
      <c r="AW133" s="5">
        <f t="shared" si="74"/>
        <v>1283.8993600942476</v>
      </c>
      <c r="AX133" s="5">
        <f t="shared" si="75"/>
        <v>1248.5666961736874</v>
      </c>
      <c r="AY133" s="5">
        <f t="shared" si="76"/>
        <v>1277.5493535237376</v>
      </c>
      <c r="AZ133" s="5">
        <f t="shared" si="77"/>
        <v>1275.5608191160661</v>
      </c>
      <c r="BA133" s="5">
        <f t="shared" si="78"/>
        <v>1285.0668715647118</v>
      </c>
      <c r="BB133" s="5">
        <f t="shared" si="79"/>
        <v>1263.6598098463373</v>
      </c>
      <c r="BC133" s="5">
        <f t="shared" si="80"/>
        <v>1346.5068912989343</v>
      </c>
      <c r="BD133" s="5">
        <f t="shared" si="81"/>
        <v>1303.209666082736</v>
      </c>
      <c r="BE133" s="5">
        <f t="shared" si="82"/>
        <v>1883.0859257225077</v>
      </c>
      <c r="BF133" s="5">
        <f t="shared" si="83"/>
        <v>1876.6576195060472</v>
      </c>
      <c r="BG133" s="5">
        <f t="shared" si="84"/>
        <v>2063.2339454290668</v>
      </c>
      <c r="BH133" s="5">
        <f t="shared" si="85"/>
        <v>2000.8727672797609</v>
      </c>
      <c r="BI133" s="5">
        <f t="shared" si="86"/>
        <v>1910.040405125854</v>
      </c>
      <c r="BJ133" s="5">
        <f t="shared" si="87"/>
        <v>1885.8804062494021</v>
      </c>
      <c r="BK133" s="5">
        <f t="shared" si="88"/>
        <v>1956.4165120892833</v>
      </c>
      <c r="BL133" s="5">
        <f t="shared" si="89"/>
        <v>1907.9659509057331</v>
      </c>
      <c r="BM133" s="5">
        <f t="shared" si="90"/>
        <v>1974.5705311526644</v>
      </c>
      <c r="BN133" s="5">
        <f t="shared" si="91"/>
        <v>1968.3628134032303</v>
      </c>
      <c r="BO133" s="5">
        <f t="shared" si="92"/>
        <v>2079.7656857426496</v>
      </c>
      <c r="BP133" s="5">
        <f t="shared" si="93"/>
        <v>2196.3698148333224</v>
      </c>
      <c r="BQ133" s="5">
        <f t="shared" si="94"/>
        <v>3001.3531422239926</v>
      </c>
      <c r="BR133" s="5">
        <f t="shared" si="95"/>
        <v>3068.5734700585481</v>
      </c>
      <c r="BS133" s="5">
        <f t="shared" si="96"/>
        <v>3275.9066024776157</v>
      </c>
      <c r="BT133" s="5">
        <f t="shared" si="97"/>
        <v>3242.8801382250813</v>
      </c>
      <c r="BU133" s="5">
        <f t="shared" si="98"/>
        <v>3193.9397652201019</v>
      </c>
      <c r="BV133" s="5">
        <f t="shared" si="99"/>
        <v>3134.4471024230902</v>
      </c>
      <c r="BW133" s="5">
        <f t="shared" si="100"/>
        <v>3233.9658656130205</v>
      </c>
      <c r="BX133" s="5">
        <f t="shared" si="101"/>
        <v>3183.5267700217987</v>
      </c>
      <c r="BY133" s="5">
        <f t="shared" si="102"/>
        <v>3259.6374027173761</v>
      </c>
      <c r="BZ133" s="5">
        <f t="shared" si="103"/>
        <v>3232.0226232495675</v>
      </c>
      <c r="CA133" s="5">
        <f t="shared" si="104"/>
        <v>3426.2725770415841</v>
      </c>
      <c r="CB133" s="5">
        <f t="shared" si="105"/>
        <v>3499.5794809160584</v>
      </c>
    </row>
    <row r="134" spans="1:80" x14ac:dyDescent="0.3">
      <c r="A134" t="s">
        <v>238</v>
      </c>
      <c r="B134" t="s">
        <v>273</v>
      </c>
      <c r="C134" t="s">
        <v>314</v>
      </c>
      <c r="D134" t="s">
        <v>568</v>
      </c>
      <c r="E134" t="s">
        <v>569</v>
      </c>
      <c r="F134" s="4">
        <v>1636.4612761074459</v>
      </c>
      <c r="G134" s="4">
        <v>1769.0434130477847</v>
      </c>
      <c r="H134" s="4">
        <v>1729.0069976249879</v>
      </c>
      <c r="I134" s="4">
        <v>1649.8358482743552</v>
      </c>
      <c r="J134" s="4">
        <v>1795.1016390387765</v>
      </c>
      <c r="K134" s="4">
        <v>1811.5022280928331</v>
      </c>
      <c r="L134" s="4">
        <v>1823.3067155700014</v>
      </c>
      <c r="M134" s="4">
        <v>1774.2452204950052</v>
      </c>
      <c r="N134" s="4">
        <v>1739.8377136761701</v>
      </c>
      <c r="O134" s="4">
        <v>1769.755045053633</v>
      </c>
      <c r="P134" s="4">
        <v>1873.4933632746131</v>
      </c>
      <c r="Q134" s="4">
        <v>1966.4166203991558</v>
      </c>
      <c r="R134" s="4">
        <v>2930.3928551308463</v>
      </c>
      <c r="S134" s="4">
        <v>2746.6303276001549</v>
      </c>
      <c r="T134" s="4">
        <v>2941.0263808678878</v>
      </c>
      <c r="U134" s="4">
        <v>2914.678152505388</v>
      </c>
      <c r="V134" s="4">
        <v>2920.5874923341134</v>
      </c>
      <c r="W134" s="4">
        <v>2940.317729252949</v>
      </c>
      <c r="X134" s="4">
        <v>2958.3886210662081</v>
      </c>
      <c r="Y134" s="4">
        <v>2899.4545207707506</v>
      </c>
      <c r="Z134" s="4">
        <v>2926.7413147932848</v>
      </c>
      <c r="AA134" s="4">
        <v>2940.0388947909209</v>
      </c>
      <c r="AB134" s="4">
        <v>3043.1501948965629</v>
      </c>
      <c r="AC134" s="4">
        <v>2952.9421293645328</v>
      </c>
      <c r="AD134" s="5">
        <f t="shared" si="106"/>
        <v>4566.8541312382922</v>
      </c>
      <c r="AE134" s="5">
        <f t="shared" si="107"/>
        <v>4515.6737406479397</v>
      </c>
      <c r="AF134" s="5">
        <f t="shared" si="108"/>
        <v>4670.0333784928753</v>
      </c>
      <c r="AG134" s="5">
        <f t="shared" si="109"/>
        <v>4564.5140007797436</v>
      </c>
      <c r="AH134" s="143">
        <v>4715.6891313728902</v>
      </c>
      <c r="AI134" s="143">
        <v>4751.8199573457823</v>
      </c>
      <c r="AJ134" s="143">
        <v>4781.6953366362104</v>
      </c>
      <c r="AK134" s="143">
        <v>4673.6997412657556</v>
      </c>
      <c r="AL134" s="5">
        <f t="shared" si="110"/>
        <v>4666.5790284694549</v>
      </c>
      <c r="AM134" s="5">
        <f t="shared" si="111"/>
        <v>4709.7939398445542</v>
      </c>
      <c r="AN134" s="5">
        <f t="shared" si="112"/>
        <v>4916.6435581711758</v>
      </c>
      <c r="AO134" s="5">
        <f t="shared" si="113"/>
        <v>4919.358749763689</v>
      </c>
      <c r="AP134" s="4">
        <v>195680</v>
      </c>
      <c r="AQ134" s="4">
        <v>198554.554</v>
      </c>
      <c r="AR134" s="4">
        <v>200219.201</v>
      </c>
      <c r="AS134" s="5">
        <f t="shared" ref="AS134:AS183" si="114">IFERROR((F134/$AP134)*100000,"")</f>
        <v>836.29460144493351</v>
      </c>
      <c r="AT134" s="5">
        <f t="shared" ref="AT134:AT183" si="115">IFERROR((G134/$AP134)*100000,"")</f>
        <v>904.0491685648941</v>
      </c>
      <c r="AU134" s="5">
        <f t="shared" ref="AU134:AU183" si="116">IFERROR((H134/$AP134)*100000,"")</f>
        <v>883.58902168079919</v>
      </c>
      <c r="AV134" s="5">
        <f t="shared" ref="AV134:AV183" si="117">IFERROR((I134/$AQ134)*100000,"")</f>
        <v>830.9231971956458</v>
      </c>
      <c r="AW134" s="5">
        <f t="shared" ref="AW134:AW183" si="118">IFERROR((J134/$AQ134)*100000,"")</f>
        <v>904.08484866017045</v>
      </c>
      <c r="AX134" s="5">
        <f t="shared" ref="AX134:AX183" si="119">IFERROR((K134/$AQ134)*100000,"")</f>
        <v>912.34484004473313</v>
      </c>
      <c r="AY134" s="5">
        <f t="shared" ref="AY134:AY183" si="120">IFERROR((L134/$AQ134)*100000,"")</f>
        <v>918.29005119167471</v>
      </c>
      <c r="AZ134" s="5">
        <f t="shared" ref="AZ134:AZ183" si="121">IFERROR((M134/$AR134)*100000,"")</f>
        <v>886.15138389999129</v>
      </c>
      <c r="BA134" s="5">
        <f t="shared" ref="BA134:BA183" si="122">IFERROR((N134/$AQ134)*100000,"")</f>
        <v>876.25172962598992</v>
      </c>
      <c r="BB134" s="5">
        <f t="shared" ref="BB134:BB183" si="123">IFERROR((O134/$AQ134)*100000,"")</f>
        <v>891.31929205392737</v>
      </c>
      <c r="BC134" s="5">
        <f t="shared" ref="BC134:BC183" si="124">IFERROR((P134/$AQ134)*100000,"")</f>
        <v>943.56605050449423</v>
      </c>
      <c r="BD134" s="5">
        <f t="shared" ref="BD134:BD183" si="125">IFERROR((Q134/$AR134)*100000,"")</f>
        <v>982.13188873886065</v>
      </c>
      <c r="BE134" s="5">
        <f t="shared" ref="BE134:BE183" si="126">IFERROR((R134/$AP134)*100000,"")</f>
        <v>1497.5433642328528</v>
      </c>
      <c r="BF134" s="5">
        <f t="shared" ref="BF134:BF183" si="127">IFERROR((S134/$AP134)*100000,"")</f>
        <v>1403.6336506542084</v>
      </c>
      <c r="BG134" s="5">
        <f t="shared" ref="BG134:BG183" si="128">IFERROR((T134/$AP134)*100000,"")</f>
        <v>1502.9775045318315</v>
      </c>
      <c r="BH134" s="5">
        <f t="shared" ref="BH134:BH183" si="129">IFERROR((U134/$AQ134)*100000,"")</f>
        <v>1467.9482760719695</v>
      </c>
      <c r="BI134" s="5">
        <f t="shared" ref="BI134:BI183" si="130">IFERROR((V134/$AQ134)*100000,"")</f>
        <v>1470.9244555197224</v>
      </c>
      <c r="BJ134" s="5">
        <f t="shared" ref="BJ134:BJ183" si="131">IFERROR((W134/$AQ134)*100000,"")</f>
        <v>1480.8613904936922</v>
      </c>
      <c r="BK134" s="5">
        <f t="shared" ref="BK134:BK183" si="132">IFERROR((X134/$AQ134)*100000,"")</f>
        <v>1489.9626130288646</v>
      </c>
      <c r="BL134" s="5">
        <f t="shared" ref="BL134:BL183" si="133">IFERROR((Y134/$AR134)*100000,"")</f>
        <v>1448.1400916042767</v>
      </c>
      <c r="BM134" s="5">
        <f t="shared" ref="BM134:BM183" si="134">IFERROR((Z134/$AQ134)*100000,"")</f>
        <v>1474.0237661802935</v>
      </c>
      <c r="BN134" s="5">
        <f t="shared" ref="BN134:BN183" si="135">IFERROR((AA134/$AQ134)*100000,"")</f>
        <v>1480.7209583271108</v>
      </c>
      <c r="BO134" s="5">
        <f t="shared" ref="BO134:BO183" si="136">IFERROR((AB134/$AQ134)*100000,"")</f>
        <v>1532.651925423258</v>
      </c>
      <c r="BP134" s="5">
        <f t="shared" ref="BP134:BP183" si="137">IFERROR((AC134/$AR134)*100000,"")</f>
        <v>1474.8546166481469</v>
      </c>
      <c r="BQ134" s="5">
        <f t="shared" ref="BQ134:BQ183" si="138">IFERROR((AD134/$AP134)*100000,"")</f>
        <v>2333.8379656777865</v>
      </c>
      <c r="BR134" s="5">
        <f t="shared" ref="BR134:BR183" si="139">IFERROR((AE134/$AP134)*100000,"")</f>
        <v>2307.6828192191024</v>
      </c>
      <c r="BS134" s="5">
        <f t="shared" ref="BS134:BS183" si="140">IFERROR((AF134/$AP134)*100000,"")</f>
        <v>2386.5665262126304</v>
      </c>
      <c r="BT134" s="5">
        <f t="shared" ref="BT134:BT183" si="141">IFERROR((AG134/$AQ134)*100000,"")</f>
        <v>2298.8714732676158</v>
      </c>
      <c r="BU134" s="5">
        <f t="shared" ref="BU134:BU183" si="142">IFERROR((AH134/$AQ134)*100000,"")</f>
        <v>2375.0093041798932</v>
      </c>
      <c r="BV134" s="5">
        <f t="shared" ref="BV134:BV183" si="143">IFERROR((AI134/$AQ134)*100000,"")</f>
        <v>2393.2062305384252</v>
      </c>
      <c r="BW134" s="5">
        <f t="shared" ref="BW134:BW183" si="144">IFERROR((AJ134/$AQ134)*100000,"")</f>
        <v>2408.2526642205398</v>
      </c>
      <c r="BX134" s="5">
        <f t="shared" ref="BX134:BX183" si="145">IFERROR((AK134/$AR134)*100000,"")</f>
        <v>2334.2914755042675</v>
      </c>
      <c r="BY134" s="5">
        <f t="shared" ref="BY134:BY183" si="146">IFERROR((AL134/$AQ134)*100000,"")</f>
        <v>2350.2754958062833</v>
      </c>
      <c r="BZ134" s="5">
        <f t="shared" ref="BZ134:BZ183" si="147">IFERROR((AM134/$AQ134)*100000,"")</f>
        <v>2372.0402503810383</v>
      </c>
      <c r="CA134" s="5">
        <f t="shared" ref="CA134:CA183" si="148">IFERROR((AN134/$AQ134)*100000,"")</f>
        <v>2476.2179759277524</v>
      </c>
      <c r="CB134" s="5">
        <f t="shared" ref="CB134:CB183" si="149">IFERROR((AO134/$AR134)*100000,"")</f>
        <v>2456.986505387008</v>
      </c>
    </row>
    <row r="135" spans="1:80" x14ac:dyDescent="0.3">
      <c r="A135" t="s">
        <v>223</v>
      </c>
      <c r="B135" t="s">
        <v>233</v>
      </c>
      <c r="C135" t="s">
        <v>249</v>
      </c>
      <c r="D135" t="s">
        <v>570</v>
      </c>
      <c r="E135" t="s">
        <v>571</v>
      </c>
      <c r="F135" s="4">
        <v>2335.5861776779757</v>
      </c>
      <c r="G135" s="4">
        <v>2600.2522985907813</v>
      </c>
      <c r="H135" s="4">
        <v>2816.0168334750683</v>
      </c>
      <c r="I135" s="4">
        <v>2660.492761130537</v>
      </c>
      <c r="J135" s="4">
        <v>2776.5035235882306</v>
      </c>
      <c r="K135" s="4">
        <v>2613.2725783141668</v>
      </c>
      <c r="L135" s="4">
        <v>2530.5182637123212</v>
      </c>
      <c r="M135" s="4">
        <v>2448.3494213027388</v>
      </c>
      <c r="N135" s="4">
        <v>2789.8194172904491</v>
      </c>
      <c r="O135" s="4">
        <v>2613.1557444937521</v>
      </c>
      <c r="P135" s="4">
        <v>3049.8896780274226</v>
      </c>
      <c r="Q135" s="4">
        <v>2947.3745769117877</v>
      </c>
      <c r="R135" s="4">
        <v>4728.4426825293667</v>
      </c>
      <c r="S135" s="4">
        <v>4709.9853440719016</v>
      </c>
      <c r="T135" s="4">
        <v>5110.3351049569937</v>
      </c>
      <c r="U135" s="4">
        <v>4908.9341682494669</v>
      </c>
      <c r="V135" s="4">
        <v>4987.0250026970762</v>
      </c>
      <c r="W135" s="4">
        <v>4792.6085473152307</v>
      </c>
      <c r="X135" s="4">
        <v>4708.2210689549138</v>
      </c>
      <c r="Y135" s="4">
        <v>4366.8045505595774</v>
      </c>
      <c r="Z135" s="4">
        <v>4882.7029418427483</v>
      </c>
      <c r="AA135" s="4">
        <v>4769.0635580061826</v>
      </c>
      <c r="AB135" s="4">
        <v>5000.3288501574834</v>
      </c>
      <c r="AC135" s="4">
        <v>5176.0928419487509</v>
      </c>
      <c r="AD135" s="5">
        <f t="shared" si="106"/>
        <v>7064.0288602073424</v>
      </c>
      <c r="AE135" s="5">
        <f t="shared" si="107"/>
        <v>7310.2376426626834</v>
      </c>
      <c r="AF135" s="5">
        <f t="shared" si="108"/>
        <v>7926.3519384320625</v>
      </c>
      <c r="AG135" s="5">
        <f t="shared" si="109"/>
        <v>7569.4269293800044</v>
      </c>
      <c r="AH135" s="143">
        <v>7763.5285262853067</v>
      </c>
      <c r="AI135" s="143">
        <v>7405.8811256293984</v>
      </c>
      <c r="AJ135" s="143">
        <v>7238.7393326672354</v>
      </c>
      <c r="AK135" s="143">
        <v>6815.1539718623153</v>
      </c>
      <c r="AL135" s="5">
        <f t="shared" si="110"/>
        <v>7672.5223591331978</v>
      </c>
      <c r="AM135" s="5">
        <f t="shared" si="111"/>
        <v>7382.2193024999342</v>
      </c>
      <c r="AN135" s="5">
        <f t="shared" si="112"/>
        <v>8050.2185281849061</v>
      </c>
      <c r="AO135" s="5">
        <f t="shared" si="113"/>
        <v>8123.4674188605386</v>
      </c>
      <c r="AP135" s="4">
        <v>218459</v>
      </c>
      <c r="AQ135" s="4">
        <v>218073.16800000001</v>
      </c>
      <c r="AR135" s="4">
        <v>218984.845</v>
      </c>
      <c r="AS135" s="5">
        <f t="shared" si="114"/>
        <v>1069.1187717960695</v>
      </c>
      <c r="AT135" s="5">
        <f t="shared" si="115"/>
        <v>1190.270164466001</v>
      </c>
      <c r="AU135" s="5">
        <f t="shared" si="116"/>
        <v>1289.0367682151195</v>
      </c>
      <c r="AV135" s="5">
        <f t="shared" si="117"/>
        <v>1220.0000511436313</v>
      </c>
      <c r="AW135" s="5">
        <f t="shared" si="118"/>
        <v>1273.1981421887861</v>
      </c>
      <c r="AX135" s="5">
        <f t="shared" si="119"/>
        <v>1198.3466844092286</v>
      </c>
      <c r="AY135" s="5">
        <f t="shared" si="120"/>
        <v>1160.3987262258331</v>
      </c>
      <c r="AZ135" s="5">
        <f t="shared" si="121"/>
        <v>1118.0451420292297</v>
      </c>
      <c r="BA135" s="5">
        <f t="shared" si="122"/>
        <v>1279.3043008805416</v>
      </c>
      <c r="BB135" s="5">
        <f t="shared" si="123"/>
        <v>1198.2931088953374</v>
      </c>
      <c r="BC135" s="5">
        <f t="shared" si="124"/>
        <v>1398.562558612173</v>
      </c>
      <c r="BD135" s="5">
        <f t="shared" si="125"/>
        <v>1345.9262794700646</v>
      </c>
      <c r="BE135" s="5">
        <f t="shared" si="126"/>
        <v>2164.4531388175201</v>
      </c>
      <c r="BF135" s="5">
        <f t="shared" si="127"/>
        <v>2156.0042589556401</v>
      </c>
      <c r="BG135" s="5">
        <f t="shared" si="128"/>
        <v>2339.2650817576728</v>
      </c>
      <c r="BH135" s="5">
        <f t="shared" si="129"/>
        <v>2251.0491378973625</v>
      </c>
      <c r="BI135" s="5">
        <f t="shared" si="130"/>
        <v>2286.8586027498241</v>
      </c>
      <c r="BJ135" s="5">
        <f t="shared" si="131"/>
        <v>2197.7066648177597</v>
      </c>
      <c r="BK135" s="5">
        <f t="shared" si="132"/>
        <v>2159.009800304691</v>
      </c>
      <c r="BL135" s="5">
        <f t="shared" si="133"/>
        <v>1994.1126750390315</v>
      </c>
      <c r="BM135" s="5">
        <f t="shared" si="134"/>
        <v>2239.0205024410652</v>
      </c>
      <c r="BN135" s="5">
        <f t="shared" si="135"/>
        <v>2186.9098347790232</v>
      </c>
      <c r="BO135" s="5">
        <f t="shared" si="136"/>
        <v>2292.9592374966019</v>
      </c>
      <c r="BP135" s="5">
        <f t="shared" si="137"/>
        <v>2363.676281775915</v>
      </c>
      <c r="BQ135" s="5">
        <f t="shared" si="138"/>
        <v>3233.5719106135898</v>
      </c>
      <c r="BR135" s="5">
        <f t="shared" si="139"/>
        <v>3346.2744234216411</v>
      </c>
      <c r="BS135" s="5">
        <f t="shared" si="140"/>
        <v>3628.3018499727928</v>
      </c>
      <c r="BT135" s="5">
        <f t="shared" si="141"/>
        <v>3471.0491890409935</v>
      </c>
      <c r="BU135" s="5">
        <f t="shared" si="142"/>
        <v>3560.0567449386099</v>
      </c>
      <c r="BV135" s="5">
        <f t="shared" si="143"/>
        <v>3396.0533492269892</v>
      </c>
      <c r="BW135" s="5">
        <f t="shared" si="144"/>
        <v>3319.4085265305248</v>
      </c>
      <c r="BX135" s="5">
        <f t="shared" si="145"/>
        <v>3112.157817068261</v>
      </c>
      <c r="BY135" s="5">
        <f t="shared" si="146"/>
        <v>3518.3248033216069</v>
      </c>
      <c r="BZ135" s="5">
        <f t="shared" si="147"/>
        <v>3385.2029436743605</v>
      </c>
      <c r="CA135" s="5">
        <f t="shared" si="148"/>
        <v>3691.5217961087747</v>
      </c>
      <c r="CB135" s="5">
        <f t="shared" si="149"/>
        <v>3709.6025612459798</v>
      </c>
    </row>
    <row r="136" spans="1:80" x14ac:dyDescent="0.3">
      <c r="A136" t="s">
        <v>223</v>
      </c>
      <c r="B136" t="s">
        <v>242</v>
      </c>
      <c r="C136" t="s">
        <v>217</v>
      </c>
      <c r="D136" t="s">
        <v>572</v>
      </c>
      <c r="E136" t="s">
        <v>573</v>
      </c>
      <c r="F136" s="4">
        <v>1345.1690702464723</v>
      </c>
      <c r="G136" s="4">
        <v>1346.6994064911892</v>
      </c>
      <c r="H136" s="4">
        <v>1104.5127711208293</v>
      </c>
      <c r="I136" s="4">
        <v>1188.3987950588016</v>
      </c>
      <c r="J136" s="4">
        <v>3667.2552532845907</v>
      </c>
      <c r="K136" s="4">
        <v>3673.2964896183476</v>
      </c>
      <c r="L136" s="4">
        <v>3460.7909012269415</v>
      </c>
      <c r="M136" s="4">
        <v>3465.2423844888854</v>
      </c>
      <c r="N136" s="4">
        <v>1312.3872350780211</v>
      </c>
      <c r="O136" s="4">
        <v>1373.7314693734982</v>
      </c>
      <c r="P136" s="4">
        <v>1417.3445149117222</v>
      </c>
      <c r="Q136" s="4">
        <v>1400.0399642107691</v>
      </c>
      <c r="R136" s="4">
        <v>6052.6541334599633</v>
      </c>
      <c r="S136" s="4">
        <v>5791.6525137046629</v>
      </c>
      <c r="T136" s="4">
        <v>5906.0411433941881</v>
      </c>
      <c r="U136" s="4">
        <v>6150.2792657162945</v>
      </c>
      <c r="V136" s="4">
        <v>6149.2565005958531</v>
      </c>
      <c r="W136" s="4">
        <v>6154.5049248876367</v>
      </c>
      <c r="X136" s="4">
        <v>5828.0317891402356</v>
      </c>
      <c r="Y136" s="4">
        <v>5813.8603801949021</v>
      </c>
      <c r="Z136" s="4">
        <v>5995.2378532495559</v>
      </c>
      <c r="AA136" s="4">
        <v>5851.1783561119018</v>
      </c>
      <c r="AB136" s="4">
        <v>6104.3658336950957</v>
      </c>
      <c r="AC136" s="4">
        <v>6264.7078306734766</v>
      </c>
      <c r="AD136" s="5">
        <f t="shared" si="106"/>
        <v>7397.8232037064354</v>
      </c>
      <c r="AE136" s="5">
        <f t="shared" si="107"/>
        <v>7138.3519201958516</v>
      </c>
      <c r="AF136" s="5">
        <f t="shared" si="108"/>
        <v>7010.5539145150178</v>
      </c>
      <c r="AG136" s="5">
        <f t="shared" si="109"/>
        <v>7338.6780607750961</v>
      </c>
      <c r="AH136" s="143">
        <v>9816.5117538804443</v>
      </c>
      <c r="AI136" s="143">
        <v>9827.801414505986</v>
      </c>
      <c r="AJ136" s="143">
        <v>9288.8226903671748</v>
      </c>
      <c r="AK136" s="143">
        <v>9279.1027646837865</v>
      </c>
      <c r="AL136" s="5">
        <f t="shared" si="110"/>
        <v>7307.625088327577</v>
      </c>
      <c r="AM136" s="5">
        <f t="shared" si="111"/>
        <v>7224.9098254853998</v>
      </c>
      <c r="AN136" s="5">
        <f t="shared" si="112"/>
        <v>7521.7103486068181</v>
      </c>
      <c r="AO136" s="5">
        <f t="shared" si="113"/>
        <v>7664.7477948842461</v>
      </c>
      <c r="AP136" s="4">
        <v>263375</v>
      </c>
      <c r="AQ136" s="4">
        <v>263756.68</v>
      </c>
      <c r="AR136" s="4">
        <v>264655.29700000002</v>
      </c>
      <c r="AS136" s="5">
        <f t="shared" si="114"/>
        <v>510.74288381451254</v>
      </c>
      <c r="AT136" s="5">
        <f t="shared" si="115"/>
        <v>511.3239322225682</v>
      </c>
      <c r="AU136" s="5">
        <f t="shared" si="116"/>
        <v>419.36887370510846</v>
      </c>
      <c r="AV136" s="5">
        <f t="shared" si="117"/>
        <v>450.56633070252542</v>
      </c>
      <c r="AW136" s="5">
        <f t="shared" si="118"/>
        <v>1390.3933175397078</v>
      </c>
      <c r="AX136" s="5">
        <f t="shared" si="119"/>
        <v>1392.6837756747423</v>
      </c>
      <c r="AY136" s="5">
        <f t="shared" si="120"/>
        <v>1312.1149770413176</v>
      </c>
      <c r="AZ136" s="5">
        <f t="shared" si="121"/>
        <v>1309.3417829792709</v>
      </c>
      <c r="BA136" s="5">
        <f t="shared" si="122"/>
        <v>497.57497519229508</v>
      </c>
      <c r="BB136" s="5">
        <f t="shared" si="123"/>
        <v>520.83286359742556</v>
      </c>
      <c r="BC136" s="5">
        <f t="shared" si="124"/>
        <v>537.36819666964345</v>
      </c>
      <c r="BD136" s="5">
        <f t="shared" si="125"/>
        <v>529.00507946786684</v>
      </c>
      <c r="BE136" s="5">
        <f t="shared" si="126"/>
        <v>2298.1126277968538</v>
      </c>
      <c r="BF136" s="5">
        <f t="shared" si="127"/>
        <v>2199.013768848472</v>
      </c>
      <c r="BG136" s="5">
        <f t="shared" si="128"/>
        <v>2242.4456168558854</v>
      </c>
      <c r="BH136" s="5">
        <f t="shared" si="129"/>
        <v>2331.8003796970356</v>
      </c>
      <c r="BI136" s="5">
        <f t="shared" si="130"/>
        <v>2331.4126112733347</v>
      </c>
      <c r="BJ136" s="5">
        <f t="shared" si="131"/>
        <v>2333.4024847778783</v>
      </c>
      <c r="BK136" s="5">
        <f t="shared" si="132"/>
        <v>2209.6243360131148</v>
      </c>
      <c r="BL136" s="5">
        <f t="shared" si="133"/>
        <v>2196.7670574131384</v>
      </c>
      <c r="BM136" s="5">
        <f t="shared" si="134"/>
        <v>2273.0183945481708</v>
      </c>
      <c r="BN136" s="5">
        <f t="shared" si="135"/>
        <v>2218.4000633128617</v>
      </c>
      <c r="BO136" s="5">
        <f t="shared" si="136"/>
        <v>2314.3928842655646</v>
      </c>
      <c r="BP136" s="5">
        <f t="shared" si="137"/>
        <v>2367.1197598109952</v>
      </c>
      <c r="BQ136" s="5">
        <f t="shared" si="138"/>
        <v>2808.8555116113662</v>
      </c>
      <c r="BR136" s="5">
        <f t="shared" si="139"/>
        <v>2710.3377010710401</v>
      </c>
      <c r="BS136" s="5">
        <f t="shared" si="140"/>
        <v>2661.8144905609943</v>
      </c>
      <c r="BT136" s="5">
        <f t="shared" si="141"/>
        <v>2782.3667103995608</v>
      </c>
      <c r="BU136" s="5">
        <f t="shared" si="142"/>
        <v>3721.8059288130426</v>
      </c>
      <c r="BV136" s="5">
        <f t="shared" si="143"/>
        <v>3726.0862604526214</v>
      </c>
      <c r="BW136" s="5">
        <f t="shared" si="144"/>
        <v>3521.7393130544319</v>
      </c>
      <c r="BX136" s="5">
        <f t="shared" si="145"/>
        <v>3506.1088403924086</v>
      </c>
      <c r="BY136" s="5">
        <f t="shared" si="146"/>
        <v>2770.5933697404657</v>
      </c>
      <c r="BZ136" s="5">
        <f t="shared" si="147"/>
        <v>2739.232926910287</v>
      </c>
      <c r="CA136" s="5">
        <f t="shared" si="148"/>
        <v>2851.7610809352086</v>
      </c>
      <c r="CB136" s="5">
        <f t="shared" si="149"/>
        <v>2896.1248392788625</v>
      </c>
    </row>
    <row r="137" spans="1:80" x14ac:dyDescent="0.3">
      <c r="A137" t="s">
        <v>229</v>
      </c>
      <c r="B137" t="s">
        <v>251</v>
      </c>
      <c r="C137" t="s">
        <v>278</v>
      </c>
      <c r="D137" t="s">
        <v>574</v>
      </c>
      <c r="E137" t="s">
        <v>575</v>
      </c>
      <c r="F137" s="4">
        <v>256.49198332389079</v>
      </c>
      <c r="G137" s="4">
        <v>255.3643785056089</v>
      </c>
      <c r="H137" s="4">
        <v>273.72378760510799</v>
      </c>
      <c r="I137" s="4">
        <v>273.76035663034781</v>
      </c>
      <c r="J137" s="4">
        <v>282.97257905052277</v>
      </c>
      <c r="K137" s="4">
        <v>274.17720413057918</v>
      </c>
      <c r="L137" s="4">
        <v>270.29806339456695</v>
      </c>
      <c r="M137" s="4">
        <v>266.52281788989171</v>
      </c>
      <c r="N137" s="4">
        <v>278.56248258837275</v>
      </c>
      <c r="O137" s="4">
        <v>248.41889867228471</v>
      </c>
      <c r="P137" s="4">
        <v>268.70776943625486</v>
      </c>
      <c r="Q137" s="4">
        <v>253.65499480514376</v>
      </c>
      <c r="R137" s="4">
        <v>646.60200945285897</v>
      </c>
      <c r="S137" s="4">
        <v>665.80106193115068</v>
      </c>
      <c r="T137" s="4">
        <v>682.37103412640363</v>
      </c>
      <c r="U137" s="4">
        <v>695.98898750245871</v>
      </c>
      <c r="V137" s="4">
        <v>660.42506986915714</v>
      </c>
      <c r="W137" s="4">
        <v>660.04879442146557</v>
      </c>
      <c r="X137" s="4">
        <v>690.21302128262448</v>
      </c>
      <c r="Y137" s="4">
        <v>688.16960610025558</v>
      </c>
      <c r="Z137" s="4">
        <v>666.5930962414227</v>
      </c>
      <c r="AA137" s="4">
        <v>662.1101422895174</v>
      </c>
      <c r="AB137" s="4">
        <v>691.58195919593163</v>
      </c>
      <c r="AC137" s="4">
        <v>694.67887539268759</v>
      </c>
      <c r="AD137" s="5">
        <f t="shared" si="106"/>
        <v>903.0939927767497</v>
      </c>
      <c r="AE137" s="5">
        <f t="shared" si="107"/>
        <v>921.16544043675958</v>
      </c>
      <c r="AF137" s="5">
        <f t="shared" si="108"/>
        <v>956.09482173151162</v>
      </c>
      <c r="AG137" s="5">
        <f t="shared" si="109"/>
        <v>969.74934413280653</v>
      </c>
      <c r="AH137" s="143">
        <v>943.3976489196798</v>
      </c>
      <c r="AI137" s="143">
        <v>934.22599855204476</v>
      </c>
      <c r="AJ137" s="143">
        <v>960.51108467719143</v>
      </c>
      <c r="AK137" s="143">
        <v>954.69242399014729</v>
      </c>
      <c r="AL137" s="5">
        <f t="shared" si="110"/>
        <v>945.15557882979545</v>
      </c>
      <c r="AM137" s="5">
        <f t="shared" si="111"/>
        <v>910.52904096180214</v>
      </c>
      <c r="AN137" s="5">
        <f t="shared" si="112"/>
        <v>960.28972863218655</v>
      </c>
      <c r="AO137" s="5">
        <f t="shared" si="113"/>
        <v>948.3338701978314</v>
      </c>
      <c r="AP137" s="4">
        <v>39474</v>
      </c>
      <c r="AQ137" s="4">
        <v>39192.385000000002</v>
      </c>
      <c r="AR137" s="4">
        <v>39289.71</v>
      </c>
      <c r="AS137" s="5">
        <f t="shared" si="114"/>
        <v>649.77449289124684</v>
      </c>
      <c r="AT137" s="5">
        <f t="shared" si="115"/>
        <v>646.91791687087425</v>
      </c>
      <c r="AU137" s="5">
        <f t="shared" si="116"/>
        <v>693.42804784189082</v>
      </c>
      <c r="AV137" s="5">
        <f t="shared" si="117"/>
        <v>698.50394822960584</v>
      </c>
      <c r="AW137" s="5">
        <f t="shared" si="118"/>
        <v>722.00908174004405</v>
      </c>
      <c r="AX137" s="5">
        <f t="shared" si="119"/>
        <v>699.56754132359936</v>
      </c>
      <c r="AY137" s="5">
        <f t="shared" si="120"/>
        <v>689.66985141263274</v>
      </c>
      <c r="AZ137" s="5">
        <f t="shared" si="121"/>
        <v>678.35272362634316</v>
      </c>
      <c r="BA137" s="5">
        <f t="shared" si="122"/>
        <v>710.75664976339851</v>
      </c>
      <c r="BB137" s="5">
        <f t="shared" si="123"/>
        <v>633.84481110880267</v>
      </c>
      <c r="BC137" s="5">
        <f t="shared" si="124"/>
        <v>685.61219082802654</v>
      </c>
      <c r="BD137" s="5">
        <f t="shared" si="125"/>
        <v>645.60159595258847</v>
      </c>
      <c r="BE137" s="5">
        <f t="shared" si="126"/>
        <v>1638.045319584686</v>
      </c>
      <c r="BF137" s="5">
        <f t="shared" si="127"/>
        <v>1686.6825300986745</v>
      </c>
      <c r="BG137" s="5">
        <f t="shared" si="128"/>
        <v>1728.6594571778985</v>
      </c>
      <c r="BH137" s="5">
        <f t="shared" si="129"/>
        <v>1775.8270835073156</v>
      </c>
      <c r="BI137" s="5">
        <f t="shared" si="130"/>
        <v>1685.0851762891111</v>
      </c>
      <c r="BJ137" s="5">
        <f t="shared" si="131"/>
        <v>1684.1251034390114</v>
      </c>
      <c r="BK137" s="5">
        <f t="shared" si="132"/>
        <v>1761.0896128996089</v>
      </c>
      <c r="BL137" s="5">
        <f t="shared" si="133"/>
        <v>1751.5263057432992</v>
      </c>
      <c r="BM137" s="5">
        <f t="shared" si="134"/>
        <v>1700.8229946746612</v>
      </c>
      <c r="BN137" s="5">
        <f t="shared" si="135"/>
        <v>1689.3846656423625</v>
      </c>
      <c r="BO137" s="5">
        <f t="shared" si="136"/>
        <v>1764.5824799790357</v>
      </c>
      <c r="BP137" s="5">
        <f t="shared" si="137"/>
        <v>1768.0936697997709</v>
      </c>
      <c r="BQ137" s="5">
        <f t="shared" si="138"/>
        <v>2287.8198124759328</v>
      </c>
      <c r="BR137" s="5">
        <f t="shared" si="139"/>
        <v>2333.6004469695486</v>
      </c>
      <c r="BS137" s="5">
        <f t="shared" si="140"/>
        <v>2422.0875050197892</v>
      </c>
      <c r="BT137" s="5">
        <f t="shared" si="141"/>
        <v>2474.3310317369214</v>
      </c>
      <c r="BU137" s="5">
        <f t="shared" si="142"/>
        <v>2407.0942580291548</v>
      </c>
      <c r="BV137" s="5">
        <f t="shared" si="143"/>
        <v>2383.6926447626106</v>
      </c>
      <c r="BW137" s="5">
        <f t="shared" si="144"/>
        <v>2450.7594643122416</v>
      </c>
      <c r="BX137" s="5">
        <f t="shared" si="145"/>
        <v>2429.879029369642</v>
      </c>
      <c r="BY137" s="5">
        <f t="shared" si="146"/>
        <v>2411.5796444380599</v>
      </c>
      <c r="BZ137" s="5">
        <f t="shared" si="147"/>
        <v>2323.2294767511653</v>
      </c>
      <c r="CA137" s="5">
        <f t="shared" si="148"/>
        <v>2450.1946708070623</v>
      </c>
      <c r="CB137" s="5">
        <f t="shared" si="149"/>
        <v>2413.6952657523598</v>
      </c>
    </row>
    <row r="138" spans="1:80" x14ac:dyDescent="0.3">
      <c r="A138" t="s">
        <v>223</v>
      </c>
      <c r="B138" t="s">
        <v>233</v>
      </c>
      <c r="C138" t="s">
        <v>249</v>
      </c>
      <c r="D138" t="s">
        <v>576</v>
      </c>
      <c r="E138" t="s">
        <v>577</v>
      </c>
      <c r="F138" s="4">
        <v>3151.0052583366241</v>
      </c>
      <c r="G138" s="4">
        <v>3131.5837986667257</v>
      </c>
      <c r="H138" s="4">
        <v>3295.4304910262385</v>
      </c>
      <c r="I138" s="4">
        <v>3290.3087132271266</v>
      </c>
      <c r="J138" s="4">
        <v>3219.5965722375968</v>
      </c>
      <c r="K138" s="4">
        <v>3168.3998423294793</v>
      </c>
      <c r="L138" s="4">
        <v>3330.989230404075</v>
      </c>
      <c r="M138" s="4">
        <v>3061.1192167514737</v>
      </c>
      <c r="N138" s="4">
        <v>3434.9689609072266</v>
      </c>
      <c r="O138" s="4">
        <v>3494.934740744673</v>
      </c>
      <c r="P138" s="4">
        <v>3507.6915364118395</v>
      </c>
      <c r="Q138" s="4">
        <v>3484.232666445354</v>
      </c>
      <c r="R138" s="4">
        <v>4988.3891218776153</v>
      </c>
      <c r="S138" s="4">
        <v>5217.2983394073281</v>
      </c>
      <c r="T138" s="4">
        <v>5650.3244690860902</v>
      </c>
      <c r="U138" s="4">
        <v>5159.5594236257912</v>
      </c>
      <c r="V138" s="4">
        <v>5167.5995717246178</v>
      </c>
      <c r="W138" s="4">
        <v>5413.6105102362371</v>
      </c>
      <c r="X138" s="4">
        <v>5840.2226105840855</v>
      </c>
      <c r="Y138" s="4">
        <v>5275.1552121436653</v>
      </c>
      <c r="Z138" s="4">
        <v>5140.5389818712738</v>
      </c>
      <c r="AA138" s="4">
        <v>5240.7647455047918</v>
      </c>
      <c r="AB138" s="4">
        <v>5448.5615235522037</v>
      </c>
      <c r="AC138" s="4">
        <v>5397.4478138898303</v>
      </c>
      <c r="AD138" s="5">
        <f t="shared" si="106"/>
        <v>8139.3943802142394</v>
      </c>
      <c r="AE138" s="5">
        <f t="shared" si="107"/>
        <v>8348.8821380740537</v>
      </c>
      <c r="AF138" s="5">
        <f t="shared" si="108"/>
        <v>8945.7549601123283</v>
      </c>
      <c r="AG138" s="5">
        <f t="shared" si="109"/>
        <v>8449.8681368529178</v>
      </c>
      <c r="AH138" s="143">
        <v>8387.1961439622137</v>
      </c>
      <c r="AI138" s="143">
        <v>8582.0103525657178</v>
      </c>
      <c r="AJ138" s="143">
        <v>9171.2118409881605</v>
      </c>
      <c r="AK138" s="143">
        <v>8336.2744288951399</v>
      </c>
      <c r="AL138" s="5">
        <f t="shared" si="110"/>
        <v>8575.5079427785004</v>
      </c>
      <c r="AM138" s="5">
        <f t="shared" si="111"/>
        <v>8735.6994862494648</v>
      </c>
      <c r="AN138" s="5">
        <f t="shared" si="112"/>
        <v>8956.2530599640431</v>
      </c>
      <c r="AO138" s="5">
        <f t="shared" si="113"/>
        <v>8881.6804803351843</v>
      </c>
      <c r="AP138" s="4">
        <v>251332</v>
      </c>
      <c r="AQ138" s="4">
        <v>253322.084</v>
      </c>
      <c r="AR138" s="4">
        <v>255799.098</v>
      </c>
      <c r="AS138" s="5">
        <f t="shared" si="114"/>
        <v>1253.7222710743654</v>
      </c>
      <c r="AT138" s="5">
        <f t="shared" si="115"/>
        <v>1245.9948588586913</v>
      </c>
      <c r="AU138" s="5">
        <f t="shared" si="116"/>
        <v>1311.186196356309</v>
      </c>
      <c r="AV138" s="5">
        <f t="shared" si="117"/>
        <v>1298.8637473972174</v>
      </c>
      <c r="AW138" s="5">
        <f t="shared" si="118"/>
        <v>1270.9498206392445</v>
      </c>
      <c r="AX138" s="5">
        <f t="shared" si="119"/>
        <v>1250.7396877129272</v>
      </c>
      <c r="AY138" s="5">
        <f t="shared" si="120"/>
        <v>1314.9225593786268</v>
      </c>
      <c r="AZ138" s="5">
        <f t="shared" si="121"/>
        <v>1196.6888236452944</v>
      </c>
      <c r="BA138" s="5">
        <f t="shared" si="122"/>
        <v>1355.9690125189506</v>
      </c>
      <c r="BB138" s="5">
        <f t="shared" si="123"/>
        <v>1379.6407662368169</v>
      </c>
      <c r="BC138" s="5">
        <f t="shared" si="124"/>
        <v>1384.6765670899183</v>
      </c>
      <c r="BD138" s="5">
        <f t="shared" si="125"/>
        <v>1362.0973231286978</v>
      </c>
      <c r="BE138" s="5">
        <f t="shared" si="126"/>
        <v>1984.7807369843931</v>
      </c>
      <c r="BF138" s="5">
        <f t="shared" si="127"/>
        <v>2075.8591581682108</v>
      </c>
      <c r="BG138" s="5">
        <f t="shared" si="128"/>
        <v>2248.1516357193236</v>
      </c>
      <c r="BH138" s="5">
        <f t="shared" si="129"/>
        <v>2036.7586363397322</v>
      </c>
      <c r="BI138" s="5">
        <f t="shared" si="130"/>
        <v>2039.9325199474586</v>
      </c>
      <c r="BJ138" s="5">
        <f t="shared" si="131"/>
        <v>2137.0464133068781</v>
      </c>
      <c r="BK138" s="5">
        <f t="shared" si="132"/>
        <v>2305.4534047588545</v>
      </c>
      <c r="BL138" s="5">
        <f t="shared" si="133"/>
        <v>2062.2258848401666</v>
      </c>
      <c r="BM138" s="5">
        <f t="shared" si="134"/>
        <v>2029.2502338135171</v>
      </c>
      <c r="BN138" s="5">
        <f t="shared" si="135"/>
        <v>2068.8147921224236</v>
      </c>
      <c r="BO138" s="5">
        <f t="shared" si="136"/>
        <v>2150.8434785939166</v>
      </c>
      <c r="BP138" s="5">
        <f t="shared" si="137"/>
        <v>2110.0339508976026</v>
      </c>
      <c r="BQ138" s="5">
        <f t="shared" si="138"/>
        <v>3238.503008058759</v>
      </c>
      <c r="BR138" s="5">
        <f t="shared" si="139"/>
        <v>3321.8540170269021</v>
      </c>
      <c r="BS138" s="5">
        <f t="shared" si="140"/>
        <v>3559.3378320756328</v>
      </c>
      <c r="BT138" s="5">
        <f t="shared" si="141"/>
        <v>3335.6223837369498</v>
      </c>
      <c r="BU138" s="5">
        <f t="shared" si="142"/>
        <v>3310.8823405867029</v>
      </c>
      <c r="BV138" s="5">
        <f t="shared" si="143"/>
        <v>3387.7861010198062</v>
      </c>
      <c r="BW138" s="5">
        <f t="shared" si="144"/>
        <v>3620.3759641374818</v>
      </c>
      <c r="BX138" s="5">
        <f t="shared" si="145"/>
        <v>3258.9147084854617</v>
      </c>
      <c r="BY138" s="5">
        <f t="shared" si="146"/>
        <v>3385.2192463324673</v>
      </c>
      <c r="BZ138" s="5">
        <f t="shared" si="147"/>
        <v>3448.4555583592405</v>
      </c>
      <c r="CA138" s="5">
        <f t="shared" si="148"/>
        <v>3535.5200456838347</v>
      </c>
      <c r="CB138" s="5">
        <f t="shared" si="149"/>
        <v>3472.1312740263002</v>
      </c>
    </row>
    <row r="139" spans="1:80" x14ac:dyDescent="0.3">
      <c r="A139" t="s">
        <v>229</v>
      </c>
      <c r="B139" t="s">
        <v>260</v>
      </c>
      <c r="C139" t="s">
        <v>271</v>
      </c>
      <c r="D139" t="s">
        <v>578</v>
      </c>
      <c r="E139" t="s">
        <v>579</v>
      </c>
      <c r="F139" s="4">
        <v>2734.0641335283135</v>
      </c>
      <c r="G139" s="4">
        <v>2555.138636632887</v>
      </c>
      <c r="H139" s="4">
        <v>2457.0481948891597</v>
      </c>
      <c r="I139" s="4">
        <v>2558.8485758956335</v>
      </c>
      <c r="J139" s="4">
        <v>2791.161348054613</v>
      </c>
      <c r="K139" s="4">
        <v>2781.4078406702979</v>
      </c>
      <c r="L139" s="4">
        <v>2864.4070990160976</v>
      </c>
      <c r="M139" s="4">
        <v>2831.7454435386171</v>
      </c>
      <c r="N139" s="4">
        <v>2721.0459581736959</v>
      </c>
      <c r="O139" s="4">
        <v>2633.6851500219259</v>
      </c>
      <c r="P139" s="4">
        <v>2793.3554560375451</v>
      </c>
      <c r="Q139" s="4">
        <v>2727.2246265457134</v>
      </c>
      <c r="R139" s="4">
        <v>6515.6461843897414</v>
      </c>
      <c r="S139" s="4">
        <v>6307.5443217640241</v>
      </c>
      <c r="T139" s="4">
        <v>6684.8159286623904</v>
      </c>
      <c r="U139" s="4">
        <v>6866.4829789270534</v>
      </c>
      <c r="V139" s="4">
        <v>6382.7443014034088</v>
      </c>
      <c r="W139" s="4">
        <v>6232.9549596587185</v>
      </c>
      <c r="X139" s="4">
        <v>6753.1519427077992</v>
      </c>
      <c r="Y139" s="4">
        <v>6693.9365532370366</v>
      </c>
      <c r="Z139" s="4">
        <v>6675.7793659596473</v>
      </c>
      <c r="AA139" s="4">
        <v>6922.3057567477172</v>
      </c>
      <c r="AB139" s="4">
        <v>7198.8386612693921</v>
      </c>
      <c r="AC139" s="4">
        <v>6992.0204795333211</v>
      </c>
      <c r="AD139" s="5">
        <f t="shared" si="106"/>
        <v>9249.7103179180558</v>
      </c>
      <c r="AE139" s="5">
        <f t="shared" si="107"/>
        <v>8862.682958396912</v>
      </c>
      <c r="AF139" s="5">
        <f t="shared" si="108"/>
        <v>9141.8641235515497</v>
      </c>
      <c r="AG139" s="5">
        <f t="shared" si="109"/>
        <v>9425.3315548226874</v>
      </c>
      <c r="AH139" s="143">
        <v>9173.9056494580218</v>
      </c>
      <c r="AI139" s="143">
        <v>9014.362800329016</v>
      </c>
      <c r="AJ139" s="143">
        <v>9617.5590417238964</v>
      </c>
      <c r="AK139" s="143">
        <v>9525.6819967756546</v>
      </c>
      <c r="AL139" s="5">
        <f t="shared" si="110"/>
        <v>9396.8253241333441</v>
      </c>
      <c r="AM139" s="5">
        <f t="shared" si="111"/>
        <v>9555.9909067696426</v>
      </c>
      <c r="AN139" s="5">
        <f t="shared" si="112"/>
        <v>9992.1941173069372</v>
      </c>
      <c r="AO139" s="5">
        <f t="shared" si="113"/>
        <v>9719.2451060790336</v>
      </c>
      <c r="AP139" s="4">
        <v>325460</v>
      </c>
      <c r="AQ139" s="4">
        <v>327716.897</v>
      </c>
      <c r="AR139" s="4">
        <v>330221.31300000002</v>
      </c>
      <c r="AS139" s="5">
        <f t="shared" si="114"/>
        <v>840.06149251161844</v>
      </c>
      <c r="AT139" s="5">
        <f t="shared" si="115"/>
        <v>785.08530591559247</v>
      </c>
      <c r="AU139" s="5">
        <f t="shared" si="116"/>
        <v>754.94628983259383</v>
      </c>
      <c r="AV139" s="5">
        <f t="shared" si="117"/>
        <v>780.81069341250156</v>
      </c>
      <c r="AW139" s="5">
        <f t="shared" si="118"/>
        <v>851.69894308336904</v>
      </c>
      <c r="AX139" s="5">
        <f t="shared" si="119"/>
        <v>848.7227439695605</v>
      </c>
      <c r="AY139" s="5">
        <f t="shared" si="120"/>
        <v>874.04925569525869</v>
      </c>
      <c r="AZ139" s="5">
        <f t="shared" si="121"/>
        <v>857.52958154418604</v>
      </c>
      <c r="BA139" s="5">
        <f t="shared" si="122"/>
        <v>830.30383330332086</v>
      </c>
      <c r="BB139" s="5">
        <f t="shared" si="123"/>
        <v>803.64643206722599</v>
      </c>
      <c r="BC139" s="5">
        <f t="shared" si="124"/>
        <v>852.36845631354345</v>
      </c>
      <c r="BD139" s="5">
        <f t="shared" si="125"/>
        <v>825.87783379860559</v>
      </c>
      <c r="BE139" s="5">
        <f t="shared" si="126"/>
        <v>2001.9806379861552</v>
      </c>
      <c r="BF139" s="5">
        <f t="shared" si="127"/>
        <v>1938.0397965230823</v>
      </c>
      <c r="BG139" s="5">
        <f t="shared" si="128"/>
        <v>2053.9592971985467</v>
      </c>
      <c r="BH139" s="5">
        <f t="shared" si="129"/>
        <v>2095.2483810827289</v>
      </c>
      <c r="BI139" s="5">
        <f t="shared" si="130"/>
        <v>1947.6396730936362</v>
      </c>
      <c r="BJ139" s="5">
        <f t="shared" si="131"/>
        <v>1901.9327403367665</v>
      </c>
      <c r="BK139" s="5">
        <f t="shared" si="132"/>
        <v>2060.666387521605</v>
      </c>
      <c r="BL139" s="5">
        <f t="shared" si="133"/>
        <v>2027.1061526658748</v>
      </c>
      <c r="BM139" s="5">
        <f t="shared" si="134"/>
        <v>2037.0568094203722</v>
      </c>
      <c r="BN139" s="5">
        <f t="shared" si="135"/>
        <v>2112.2822228930472</v>
      </c>
      <c r="BO139" s="5">
        <f t="shared" si="136"/>
        <v>2196.6638666389522</v>
      </c>
      <c r="BP139" s="5">
        <f t="shared" si="137"/>
        <v>2117.3740774064818</v>
      </c>
      <c r="BQ139" s="5">
        <f t="shared" si="138"/>
        <v>2842.0421304977745</v>
      </c>
      <c r="BR139" s="5">
        <f t="shared" si="139"/>
        <v>2723.1251024386752</v>
      </c>
      <c r="BS139" s="5">
        <f t="shared" si="140"/>
        <v>2808.9055870311404</v>
      </c>
      <c r="BT139" s="5">
        <f t="shared" si="141"/>
        <v>2876.0590744952306</v>
      </c>
      <c r="BU139" s="5">
        <f t="shared" si="142"/>
        <v>2799.3386161770054</v>
      </c>
      <c r="BV139" s="5">
        <f t="shared" si="143"/>
        <v>2750.6554843063268</v>
      </c>
      <c r="BW139" s="5">
        <f t="shared" si="144"/>
        <v>2934.7156432168636</v>
      </c>
      <c r="BX139" s="5">
        <f t="shared" si="145"/>
        <v>2884.6357342100609</v>
      </c>
      <c r="BY139" s="5">
        <f t="shared" si="146"/>
        <v>2867.3606427236932</v>
      </c>
      <c r="BZ139" s="5">
        <f t="shared" si="147"/>
        <v>2915.9286549602725</v>
      </c>
      <c r="CA139" s="5">
        <f t="shared" si="148"/>
        <v>3049.0323229524956</v>
      </c>
      <c r="CB139" s="5">
        <f t="shared" si="149"/>
        <v>2943.2519112050873</v>
      </c>
    </row>
    <row r="140" spans="1:80" x14ac:dyDescent="0.3">
      <c r="A140" t="s">
        <v>223</v>
      </c>
      <c r="B140" t="s">
        <v>233</v>
      </c>
      <c r="C140" t="s">
        <v>240</v>
      </c>
      <c r="D140" t="s">
        <v>580</v>
      </c>
      <c r="E140" t="s">
        <v>581</v>
      </c>
      <c r="F140" s="4">
        <v>2814.906569779273</v>
      </c>
      <c r="G140" s="4">
        <v>2931.2686218359459</v>
      </c>
      <c r="H140" s="4">
        <v>3366.5599669774683</v>
      </c>
      <c r="I140" s="4">
        <v>3335.541883664182</v>
      </c>
      <c r="J140" s="4">
        <v>3273.4537287135036</v>
      </c>
      <c r="K140" s="4">
        <v>3020.0632227881301</v>
      </c>
      <c r="L140" s="4">
        <v>3230.4631302235466</v>
      </c>
      <c r="M140" s="4">
        <v>3352.9442895543179</v>
      </c>
      <c r="N140" s="4">
        <v>4131.4258757764219</v>
      </c>
      <c r="O140" s="4">
        <v>4830.0391663093942</v>
      </c>
      <c r="P140" s="4">
        <v>5446.3261858525811</v>
      </c>
      <c r="Q140" s="4">
        <v>5176.776036696996</v>
      </c>
      <c r="R140" s="4">
        <v>6400.416467133462</v>
      </c>
      <c r="S140" s="4">
        <v>6384.2310935468049</v>
      </c>
      <c r="T140" s="4">
        <v>6442.7764971715987</v>
      </c>
      <c r="U140" s="4">
        <v>6549.8652195107115</v>
      </c>
      <c r="V140" s="4">
        <v>6437.4642075933925</v>
      </c>
      <c r="W140" s="4">
        <v>6507.7083274714787</v>
      </c>
      <c r="X140" s="4">
        <v>6660.8694639070945</v>
      </c>
      <c r="Y140" s="4">
        <v>6604.011965883019</v>
      </c>
      <c r="Z140" s="4">
        <v>6764.8972505252605</v>
      </c>
      <c r="AA140" s="4">
        <v>6717.4840995445193</v>
      </c>
      <c r="AB140" s="4">
        <v>6935.3219358153856</v>
      </c>
      <c r="AC140" s="4">
        <v>7035.5646173484965</v>
      </c>
      <c r="AD140" s="5">
        <f t="shared" si="106"/>
        <v>9215.3230369127341</v>
      </c>
      <c r="AE140" s="5">
        <f t="shared" si="107"/>
        <v>9315.4997153827499</v>
      </c>
      <c r="AF140" s="5">
        <f t="shared" si="108"/>
        <v>9809.3364641490662</v>
      </c>
      <c r="AG140" s="5">
        <f t="shared" si="109"/>
        <v>9885.4071031748936</v>
      </c>
      <c r="AH140" s="143">
        <v>9710.9179363068961</v>
      </c>
      <c r="AI140" s="143">
        <v>9527.7715502596075</v>
      </c>
      <c r="AJ140" s="143">
        <v>9891.332594130643</v>
      </c>
      <c r="AK140" s="143">
        <v>9956.9562554373369</v>
      </c>
      <c r="AL140" s="5">
        <f t="shared" si="110"/>
        <v>10896.323126301682</v>
      </c>
      <c r="AM140" s="5">
        <f t="shared" si="111"/>
        <v>11547.523265853913</v>
      </c>
      <c r="AN140" s="5">
        <f t="shared" si="112"/>
        <v>12381.648121667968</v>
      </c>
      <c r="AO140" s="5">
        <f t="shared" si="113"/>
        <v>12212.340654045493</v>
      </c>
      <c r="AP140" s="4">
        <v>274589</v>
      </c>
      <c r="AQ140" s="4">
        <v>275263.17</v>
      </c>
      <c r="AR140" s="4">
        <v>275671.88799999998</v>
      </c>
      <c r="AS140" s="5">
        <f t="shared" si="114"/>
        <v>1025.1344991165972</v>
      </c>
      <c r="AT140" s="5">
        <f t="shared" si="115"/>
        <v>1067.5113066568383</v>
      </c>
      <c r="AU140" s="5">
        <f t="shared" si="116"/>
        <v>1226.035990872711</v>
      </c>
      <c r="AV140" s="5">
        <f t="shared" si="117"/>
        <v>1211.7646845613897</v>
      </c>
      <c r="AW140" s="5">
        <f t="shared" si="118"/>
        <v>1189.2087592806199</v>
      </c>
      <c r="AX140" s="5">
        <f t="shared" si="119"/>
        <v>1097.1548510424152</v>
      </c>
      <c r="AY140" s="5">
        <f t="shared" si="120"/>
        <v>1173.5907605160353</v>
      </c>
      <c r="AZ140" s="5">
        <f t="shared" si="121"/>
        <v>1216.2808162558522</v>
      </c>
      <c r="BA140" s="5">
        <f t="shared" si="122"/>
        <v>1500.9003477568112</v>
      </c>
      <c r="BB140" s="5">
        <f t="shared" si="123"/>
        <v>1754.698663940183</v>
      </c>
      <c r="BC140" s="5">
        <f t="shared" si="124"/>
        <v>1978.5887759167276</v>
      </c>
      <c r="BD140" s="5">
        <f t="shared" si="125"/>
        <v>1877.8759322376013</v>
      </c>
      <c r="BE140" s="5">
        <f t="shared" si="126"/>
        <v>2330.9078175503978</v>
      </c>
      <c r="BF140" s="5">
        <f t="shared" si="127"/>
        <v>2325.0134177067566</v>
      </c>
      <c r="BG140" s="5">
        <f t="shared" si="128"/>
        <v>2346.334520746133</v>
      </c>
      <c r="BH140" s="5">
        <f t="shared" si="129"/>
        <v>2379.4920401122722</v>
      </c>
      <c r="BI140" s="5">
        <f t="shared" si="130"/>
        <v>2338.6580222822372</v>
      </c>
      <c r="BJ140" s="5">
        <f t="shared" si="131"/>
        <v>2364.1769174828146</v>
      </c>
      <c r="BK140" s="5">
        <f t="shared" si="132"/>
        <v>2419.8186280812993</v>
      </c>
      <c r="BL140" s="5">
        <f t="shared" si="133"/>
        <v>2395.6058827017646</v>
      </c>
      <c r="BM140" s="5">
        <f t="shared" si="134"/>
        <v>2457.6107477528726</v>
      </c>
      <c r="BN140" s="5">
        <f t="shared" si="135"/>
        <v>2440.3860856301694</v>
      </c>
      <c r="BO140" s="5">
        <f t="shared" si="136"/>
        <v>2519.524110623076</v>
      </c>
      <c r="BP140" s="5">
        <f t="shared" si="137"/>
        <v>2552.151642444041</v>
      </c>
      <c r="BQ140" s="5">
        <f t="shared" si="138"/>
        <v>3356.0423166669948</v>
      </c>
      <c r="BR140" s="5">
        <f t="shared" si="139"/>
        <v>3392.5247243635945</v>
      </c>
      <c r="BS140" s="5">
        <f t="shared" si="140"/>
        <v>3572.3705116188435</v>
      </c>
      <c r="BT140" s="5">
        <f t="shared" si="141"/>
        <v>3591.2567246736617</v>
      </c>
      <c r="BU140" s="5">
        <f t="shared" si="142"/>
        <v>3527.8667815628573</v>
      </c>
      <c r="BV140" s="5">
        <f t="shared" si="143"/>
        <v>3461.3317685252291</v>
      </c>
      <c r="BW140" s="5">
        <f t="shared" si="144"/>
        <v>3593.4093885973352</v>
      </c>
      <c r="BX140" s="5">
        <f t="shared" si="145"/>
        <v>3611.8866989576163</v>
      </c>
      <c r="BY140" s="5">
        <f t="shared" si="146"/>
        <v>3958.5110955096834</v>
      </c>
      <c r="BZ140" s="5">
        <f t="shared" si="147"/>
        <v>4195.0847495703529</v>
      </c>
      <c r="CA140" s="5">
        <f t="shared" si="148"/>
        <v>4498.1128865398041</v>
      </c>
      <c r="CB140" s="5">
        <f t="shared" si="149"/>
        <v>4430.0275746816424</v>
      </c>
    </row>
    <row r="141" spans="1:80" x14ac:dyDescent="0.3">
      <c r="A141" t="s">
        <v>223</v>
      </c>
      <c r="B141" t="s">
        <v>242</v>
      </c>
      <c r="C141" t="s">
        <v>217</v>
      </c>
      <c r="D141" t="s">
        <v>582</v>
      </c>
      <c r="E141" t="s">
        <v>583</v>
      </c>
      <c r="F141" s="4">
        <v>3375.5776089893006</v>
      </c>
      <c r="G141" s="4">
        <v>3526.8361924308706</v>
      </c>
      <c r="H141" s="4">
        <v>3497.7392473213022</v>
      </c>
      <c r="I141" s="4">
        <v>3356.9065186880448</v>
      </c>
      <c r="J141" s="4">
        <v>3767.5985122079378</v>
      </c>
      <c r="K141" s="4">
        <v>3798.9742195357312</v>
      </c>
      <c r="L141" s="4">
        <v>3387.5714539376158</v>
      </c>
      <c r="M141" s="4">
        <v>3519.2335492689508</v>
      </c>
      <c r="N141" s="4">
        <v>3416.5955097948554</v>
      </c>
      <c r="O141" s="4">
        <v>3438.9836378488135</v>
      </c>
      <c r="P141" s="4">
        <v>3417.3837859872865</v>
      </c>
      <c r="Q141" s="4">
        <v>3437.0518143312529</v>
      </c>
      <c r="R141" s="4">
        <v>10186.438515394453</v>
      </c>
      <c r="S141" s="4">
        <v>10574.782963546601</v>
      </c>
      <c r="T141" s="4">
        <v>10782.261871508226</v>
      </c>
      <c r="U141" s="4">
        <v>10704.160099860595</v>
      </c>
      <c r="V141" s="4">
        <v>10472.70275337889</v>
      </c>
      <c r="W141" s="4">
        <v>10426.779558400816</v>
      </c>
      <c r="X141" s="4">
        <v>10463.689912884282</v>
      </c>
      <c r="Y141" s="4">
        <v>10589.918937796279</v>
      </c>
      <c r="Z141" s="4">
        <v>10672.633653071873</v>
      </c>
      <c r="AA141" s="4">
        <v>10390.160030127234</v>
      </c>
      <c r="AB141" s="4">
        <v>10784.743014768977</v>
      </c>
      <c r="AC141" s="4">
        <v>11067.728339801344</v>
      </c>
      <c r="AD141" s="5">
        <f t="shared" si="106"/>
        <v>13562.016124383754</v>
      </c>
      <c r="AE141" s="5">
        <f t="shared" si="107"/>
        <v>14101.619155977471</v>
      </c>
      <c r="AF141" s="5">
        <f t="shared" si="108"/>
        <v>14280.001118829528</v>
      </c>
      <c r="AG141" s="5">
        <f t="shared" si="109"/>
        <v>14061.066618548641</v>
      </c>
      <c r="AH141" s="143">
        <v>14240.30126558683</v>
      </c>
      <c r="AI141" s="143">
        <v>14225.753777936548</v>
      </c>
      <c r="AJ141" s="143">
        <v>13851.261366821898</v>
      </c>
      <c r="AK141" s="143">
        <v>14109.152487065228</v>
      </c>
      <c r="AL141" s="5">
        <f t="shared" si="110"/>
        <v>14089.229162866728</v>
      </c>
      <c r="AM141" s="5">
        <f t="shared" si="111"/>
        <v>13829.143667976048</v>
      </c>
      <c r="AN141" s="5">
        <f t="shared" si="112"/>
        <v>14202.126800756265</v>
      </c>
      <c r="AO141" s="5">
        <f t="shared" si="113"/>
        <v>14504.780154132597</v>
      </c>
      <c r="AP141" s="4">
        <v>577789</v>
      </c>
      <c r="AQ141" s="4">
        <v>581887.19700000004</v>
      </c>
      <c r="AR141" s="4">
        <v>585242.87600000005</v>
      </c>
      <c r="AS141" s="5">
        <f t="shared" si="114"/>
        <v>584.22323875831842</v>
      </c>
      <c r="AT141" s="5">
        <f t="shared" si="115"/>
        <v>610.40210049531413</v>
      </c>
      <c r="AU141" s="5">
        <f t="shared" si="116"/>
        <v>605.36618857771646</v>
      </c>
      <c r="AV141" s="5">
        <f t="shared" si="117"/>
        <v>576.89987612634218</v>
      </c>
      <c r="AW141" s="5">
        <f t="shared" si="118"/>
        <v>647.47919040534202</v>
      </c>
      <c r="AX141" s="5">
        <f t="shared" si="119"/>
        <v>652.87125049698091</v>
      </c>
      <c r="AY141" s="5">
        <f t="shared" si="120"/>
        <v>582.16978675638666</v>
      </c>
      <c r="AZ141" s="5">
        <f t="shared" si="121"/>
        <v>601.32872924863261</v>
      </c>
      <c r="BA141" s="5">
        <f t="shared" si="122"/>
        <v>587.15770469080371</v>
      </c>
      <c r="BB141" s="5">
        <f t="shared" si="123"/>
        <v>591.00520780985892</v>
      </c>
      <c r="BC141" s="5">
        <f t="shared" si="124"/>
        <v>587.29317359207789</v>
      </c>
      <c r="BD141" s="5">
        <f t="shared" si="125"/>
        <v>587.28639942150323</v>
      </c>
      <c r="BE141" s="5">
        <f t="shared" si="126"/>
        <v>1763.0031924101106</v>
      </c>
      <c r="BF141" s="5">
        <f t="shared" si="127"/>
        <v>1830.2153491233998</v>
      </c>
      <c r="BG141" s="5">
        <f t="shared" si="128"/>
        <v>1866.1244626512839</v>
      </c>
      <c r="BH141" s="5">
        <f t="shared" si="129"/>
        <v>1839.5593089257461</v>
      </c>
      <c r="BI141" s="5">
        <f t="shared" si="130"/>
        <v>1799.7822958422796</v>
      </c>
      <c r="BJ141" s="5">
        <f t="shared" si="131"/>
        <v>1791.8901828666314</v>
      </c>
      <c r="BK141" s="5">
        <f t="shared" si="132"/>
        <v>1798.2333976123348</v>
      </c>
      <c r="BL141" s="5">
        <f t="shared" si="133"/>
        <v>1809.4913021711484</v>
      </c>
      <c r="BM141" s="5">
        <f t="shared" si="134"/>
        <v>1834.1413435621391</v>
      </c>
      <c r="BN141" s="5">
        <f t="shared" si="135"/>
        <v>1785.5969479471521</v>
      </c>
      <c r="BO141" s="5">
        <f t="shared" si="136"/>
        <v>1853.4078547132865</v>
      </c>
      <c r="BP141" s="5">
        <f t="shared" si="137"/>
        <v>1891.1342271172462</v>
      </c>
      <c r="BQ141" s="5">
        <f t="shared" si="138"/>
        <v>2347.2264311684289</v>
      </c>
      <c r="BR141" s="5">
        <f t="shared" si="139"/>
        <v>2440.6174496187141</v>
      </c>
      <c r="BS141" s="5">
        <f t="shared" si="140"/>
        <v>2471.4906512290004</v>
      </c>
      <c r="BT141" s="5">
        <f t="shared" si="141"/>
        <v>2416.4591850520883</v>
      </c>
      <c r="BU141" s="5">
        <f t="shared" si="142"/>
        <v>2447.2614862476221</v>
      </c>
      <c r="BV141" s="5">
        <f t="shared" si="143"/>
        <v>2444.7614333636125</v>
      </c>
      <c r="BW141" s="5">
        <f t="shared" si="144"/>
        <v>2380.4031843687217</v>
      </c>
      <c r="BX141" s="5">
        <f t="shared" si="145"/>
        <v>2410.8200314197807</v>
      </c>
      <c r="BY141" s="5">
        <f t="shared" si="146"/>
        <v>2421.2990482529431</v>
      </c>
      <c r="BZ141" s="5">
        <f t="shared" si="147"/>
        <v>2376.6021557570111</v>
      </c>
      <c r="CA141" s="5">
        <f t="shared" si="148"/>
        <v>2440.7010283053646</v>
      </c>
      <c r="CB141" s="5">
        <f t="shared" si="149"/>
        <v>2478.4206265387493</v>
      </c>
    </row>
    <row r="142" spans="1:80" x14ac:dyDescent="0.3">
      <c r="A142" t="s">
        <v>229</v>
      </c>
      <c r="B142" t="s">
        <v>260</v>
      </c>
      <c r="C142" t="s">
        <v>265</v>
      </c>
      <c r="D142" t="s">
        <v>586</v>
      </c>
      <c r="E142" t="s">
        <v>587</v>
      </c>
      <c r="F142" s="4">
        <v>2257.5891235637723</v>
      </c>
      <c r="G142" s="4">
        <v>2092.6445647307301</v>
      </c>
      <c r="H142" s="4">
        <v>2260.2285891328102</v>
      </c>
      <c r="I142" s="4">
        <v>2362.7363064791393</v>
      </c>
      <c r="J142" s="4">
        <v>2198.8500558546289</v>
      </c>
      <c r="K142" s="4">
        <v>2150.3960215007687</v>
      </c>
      <c r="L142" s="4">
        <v>2381.4538390443377</v>
      </c>
      <c r="M142" s="4">
        <v>2279.9398246542405</v>
      </c>
      <c r="N142" s="4">
        <v>2513.7470980351791</v>
      </c>
      <c r="O142" s="4">
        <v>2481.0902136816635</v>
      </c>
      <c r="P142" s="4">
        <v>2705.217797767812</v>
      </c>
      <c r="Q142" s="4">
        <v>2856.8262059662111</v>
      </c>
      <c r="R142" s="4">
        <v>6327.9187444583258</v>
      </c>
      <c r="S142" s="4">
        <v>6319.8227462125296</v>
      </c>
      <c r="T142" s="4">
        <v>6458.6749372844388</v>
      </c>
      <c r="U142" s="4">
        <v>6563.2290076871395</v>
      </c>
      <c r="V142" s="4">
        <v>6311.9736089068538</v>
      </c>
      <c r="W142" s="4">
        <v>6160.7297337365817</v>
      </c>
      <c r="X142" s="4">
        <v>6451.4710375676405</v>
      </c>
      <c r="Y142" s="4">
        <v>6283.6737033230002</v>
      </c>
      <c r="Z142" s="4">
        <v>6420.9808941231349</v>
      </c>
      <c r="AA142" s="4">
        <v>6557.5328390335399</v>
      </c>
      <c r="AB142" s="4">
        <v>6710.4337207105291</v>
      </c>
      <c r="AC142" s="4">
        <v>6888.020000682799</v>
      </c>
      <c r="AD142" s="5">
        <f t="shared" si="106"/>
        <v>8585.5078680220977</v>
      </c>
      <c r="AE142" s="5">
        <f t="shared" si="107"/>
        <v>8412.4673109432588</v>
      </c>
      <c r="AF142" s="5">
        <f t="shared" si="108"/>
        <v>8718.9035264172489</v>
      </c>
      <c r="AG142" s="5">
        <f t="shared" si="109"/>
        <v>8925.9653141662784</v>
      </c>
      <c r="AH142" s="143">
        <v>8510.8236647614831</v>
      </c>
      <c r="AI142" s="143">
        <v>8311.1257552373499</v>
      </c>
      <c r="AJ142" s="143">
        <v>8832.9248766119781</v>
      </c>
      <c r="AK142" s="143">
        <v>8563.6135279772388</v>
      </c>
      <c r="AL142" s="5">
        <f t="shared" si="110"/>
        <v>8934.727992158314</v>
      </c>
      <c r="AM142" s="5">
        <f t="shared" si="111"/>
        <v>9038.6230527152038</v>
      </c>
      <c r="AN142" s="5">
        <f t="shared" si="112"/>
        <v>9415.651518478342</v>
      </c>
      <c r="AO142" s="5">
        <f t="shared" si="113"/>
        <v>9744.8462066490101</v>
      </c>
      <c r="AP142" s="4">
        <v>317459</v>
      </c>
      <c r="AQ142" s="4">
        <v>316693.57</v>
      </c>
      <c r="AR142" s="4">
        <v>318003.29300000001</v>
      </c>
      <c r="AS142" s="5">
        <f t="shared" si="114"/>
        <v>711.14352516821771</v>
      </c>
      <c r="AT142" s="5">
        <f t="shared" si="115"/>
        <v>659.18577351114004</v>
      </c>
      <c r="AU142" s="5">
        <f t="shared" si="116"/>
        <v>711.97496027292027</v>
      </c>
      <c r="AV142" s="5">
        <f t="shared" si="117"/>
        <v>746.06387066183231</v>
      </c>
      <c r="AW142" s="5">
        <f t="shared" si="118"/>
        <v>694.31471433241563</v>
      </c>
      <c r="AX142" s="5">
        <f t="shared" si="119"/>
        <v>679.01474017952705</v>
      </c>
      <c r="AY142" s="5">
        <f t="shared" si="120"/>
        <v>751.97416829281929</v>
      </c>
      <c r="AZ142" s="5">
        <f t="shared" si="121"/>
        <v>716.95478469596867</v>
      </c>
      <c r="BA142" s="5">
        <f t="shared" si="122"/>
        <v>793.74743795245956</v>
      </c>
      <c r="BB142" s="5">
        <f t="shared" si="123"/>
        <v>783.43561370117607</v>
      </c>
      <c r="BC142" s="5">
        <f t="shared" si="124"/>
        <v>854.20673295255483</v>
      </c>
      <c r="BD142" s="5">
        <f t="shared" si="125"/>
        <v>898.36371787703808</v>
      </c>
      <c r="BE142" s="5">
        <f t="shared" si="126"/>
        <v>1993.3026767104809</v>
      </c>
      <c r="BF142" s="5">
        <f t="shared" si="127"/>
        <v>1990.7524266795176</v>
      </c>
      <c r="BG142" s="5">
        <f t="shared" si="128"/>
        <v>2034.4910483824492</v>
      </c>
      <c r="BH142" s="5">
        <f t="shared" si="129"/>
        <v>2072.4225653483081</v>
      </c>
      <c r="BI142" s="5">
        <f t="shared" si="130"/>
        <v>1993.0854955175926</v>
      </c>
      <c r="BJ142" s="5">
        <f t="shared" si="131"/>
        <v>1945.328329127927</v>
      </c>
      <c r="BK142" s="5">
        <f t="shared" si="132"/>
        <v>2037.1335728627646</v>
      </c>
      <c r="BL142" s="5">
        <f t="shared" si="133"/>
        <v>1975.977557981766</v>
      </c>
      <c r="BM142" s="5">
        <f t="shared" si="134"/>
        <v>2027.505924456608</v>
      </c>
      <c r="BN142" s="5">
        <f t="shared" si="135"/>
        <v>2070.6239280556092</v>
      </c>
      <c r="BO142" s="5">
        <f t="shared" si="136"/>
        <v>2118.9043152061877</v>
      </c>
      <c r="BP142" s="5">
        <f t="shared" si="137"/>
        <v>2166.0215954690752</v>
      </c>
      <c r="BQ142" s="5">
        <f t="shared" si="138"/>
        <v>2704.4462018786985</v>
      </c>
      <c r="BR142" s="5">
        <f t="shared" si="139"/>
        <v>2649.9382001906574</v>
      </c>
      <c r="BS142" s="5">
        <f t="shared" si="140"/>
        <v>2746.4660086553695</v>
      </c>
      <c r="BT142" s="5">
        <f t="shared" si="141"/>
        <v>2818.4864360101401</v>
      </c>
      <c r="BU142" s="5">
        <f t="shared" si="142"/>
        <v>2687.4002098500082</v>
      </c>
      <c r="BV142" s="5">
        <f t="shared" si="143"/>
        <v>2624.3430693074538</v>
      </c>
      <c r="BW142" s="5">
        <f t="shared" si="144"/>
        <v>2789.1077411555839</v>
      </c>
      <c r="BX142" s="5">
        <f t="shared" si="145"/>
        <v>2692.9323426777341</v>
      </c>
      <c r="BY142" s="5">
        <f t="shared" si="146"/>
        <v>2821.2533624090674</v>
      </c>
      <c r="BZ142" s="5">
        <f t="shared" si="147"/>
        <v>2854.0595417567852</v>
      </c>
      <c r="CA142" s="5">
        <f t="shared" si="148"/>
        <v>2973.111048158743</v>
      </c>
      <c r="CB142" s="5">
        <f t="shared" si="149"/>
        <v>3064.3853133461139</v>
      </c>
    </row>
    <row r="143" spans="1:80" x14ac:dyDescent="0.3">
      <c r="A143" t="s">
        <v>256</v>
      </c>
      <c r="B143" t="s">
        <v>280</v>
      </c>
      <c r="C143" t="s">
        <v>304</v>
      </c>
      <c r="D143" t="s">
        <v>588</v>
      </c>
      <c r="E143" t="s">
        <v>589</v>
      </c>
      <c r="F143" s="4">
        <v>1573.7118465788712</v>
      </c>
      <c r="G143" s="4">
        <v>1529.2668477637021</v>
      </c>
      <c r="H143" s="4">
        <v>1710.333410436757</v>
      </c>
      <c r="I143" s="4">
        <v>1736.3800408710918</v>
      </c>
      <c r="J143" s="4">
        <v>1649.7717713058055</v>
      </c>
      <c r="K143" s="4">
        <v>1644.0077228973487</v>
      </c>
      <c r="L143" s="4">
        <v>1816.676166983749</v>
      </c>
      <c r="M143" s="4">
        <v>1671.9922584588082</v>
      </c>
      <c r="N143" s="4">
        <v>1901.113645800418</v>
      </c>
      <c r="O143" s="4">
        <v>1771.7960132934954</v>
      </c>
      <c r="P143" s="4">
        <v>1744.0373486682802</v>
      </c>
      <c r="Q143" s="4">
        <v>1818.8540194272614</v>
      </c>
      <c r="R143" s="4">
        <v>2693.3147581306071</v>
      </c>
      <c r="S143" s="4">
        <v>2587.548710143034</v>
      </c>
      <c r="T143" s="4">
        <v>2632.848983210587</v>
      </c>
      <c r="U143" s="4">
        <v>2579.7313152230317</v>
      </c>
      <c r="V143" s="4">
        <v>2481.2139932124396</v>
      </c>
      <c r="W143" s="4">
        <v>2516.9406427837489</v>
      </c>
      <c r="X143" s="4">
        <v>2598.3414969638279</v>
      </c>
      <c r="Y143" s="4">
        <v>2432.7636757803875</v>
      </c>
      <c r="Z143" s="4">
        <v>2585.141507626442</v>
      </c>
      <c r="AA143" s="4">
        <v>2645.3723846703888</v>
      </c>
      <c r="AB143" s="4">
        <v>2710.9522307838761</v>
      </c>
      <c r="AC143" s="4">
        <v>2626.7893119548685</v>
      </c>
      <c r="AD143" s="5">
        <f t="shared" si="106"/>
        <v>4267.0266047094783</v>
      </c>
      <c r="AE143" s="5">
        <f t="shared" si="107"/>
        <v>4116.8155579067361</v>
      </c>
      <c r="AF143" s="5">
        <f t="shared" si="108"/>
        <v>4343.1823936473438</v>
      </c>
      <c r="AG143" s="5">
        <f t="shared" si="109"/>
        <v>4316.111356094123</v>
      </c>
      <c r="AH143" s="143">
        <v>4130.9857645182447</v>
      </c>
      <c r="AI143" s="143">
        <v>4160.948365681098</v>
      </c>
      <c r="AJ143" s="143">
        <v>4415.0176639475767</v>
      </c>
      <c r="AK143" s="143">
        <v>4104.755934239196</v>
      </c>
      <c r="AL143" s="5">
        <f t="shared" si="110"/>
        <v>4486.2551534268605</v>
      </c>
      <c r="AM143" s="5">
        <f t="shared" si="111"/>
        <v>4417.1683979638838</v>
      </c>
      <c r="AN143" s="5">
        <f t="shared" si="112"/>
        <v>4454.9895794521562</v>
      </c>
      <c r="AO143" s="5">
        <f t="shared" si="113"/>
        <v>4445.6433313821299</v>
      </c>
      <c r="AP143" s="4">
        <v>148768</v>
      </c>
      <c r="AQ143" s="4">
        <v>149889.04699999999</v>
      </c>
      <c r="AR143" s="4">
        <v>150916.397</v>
      </c>
      <c r="AS143" s="5">
        <f t="shared" si="114"/>
        <v>1057.8295376551889</v>
      </c>
      <c r="AT143" s="5">
        <f t="shared" si="115"/>
        <v>1027.9541620265798</v>
      </c>
      <c r="AU143" s="5">
        <f t="shared" si="116"/>
        <v>1149.6648542944431</v>
      </c>
      <c r="AV143" s="5">
        <f t="shared" si="117"/>
        <v>1158.443579183669</v>
      </c>
      <c r="AW143" s="5">
        <f t="shared" si="118"/>
        <v>1100.6619925375905</v>
      </c>
      <c r="AX143" s="5">
        <f t="shared" si="119"/>
        <v>1096.8164491014134</v>
      </c>
      <c r="AY143" s="5">
        <f t="shared" si="120"/>
        <v>1212.0139552183216</v>
      </c>
      <c r="AZ143" s="5">
        <f t="shared" si="121"/>
        <v>1107.8930399185242</v>
      </c>
      <c r="BA143" s="5">
        <f t="shared" si="122"/>
        <v>1268.3472767696082</v>
      </c>
      <c r="BB143" s="5">
        <f t="shared" si="123"/>
        <v>1182.0717048748036</v>
      </c>
      <c r="BC143" s="5">
        <f t="shared" si="124"/>
        <v>1163.5522298492433</v>
      </c>
      <c r="BD143" s="5">
        <f t="shared" si="125"/>
        <v>1205.2063629820566</v>
      </c>
      <c r="BE143" s="5">
        <f t="shared" si="126"/>
        <v>1810.4126950221869</v>
      </c>
      <c r="BF143" s="5">
        <f t="shared" si="127"/>
        <v>1739.3180725310779</v>
      </c>
      <c r="BG143" s="5">
        <f t="shared" si="128"/>
        <v>1769.7683528787015</v>
      </c>
      <c r="BH143" s="5">
        <f t="shared" si="129"/>
        <v>1721.0939470600758</v>
      </c>
      <c r="BI143" s="5">
        <f t="shared" si="130"/>
        <v>1655.3671151251228</v>
      </c>
      <c r="BJ143" s="5">
        <f t="shared" si="131"/>
        <v>1679.2025122314299</v>
      </c>
      <c r="BK143" s="5">
        <f t="shared" si="132"/>
        <v>1733.5099188160348</v>
      </c>
      <c r="BL143" s="5">
        <f t="shared" si="133"/>
        <v>1611.994272418515</v>
      </c>
      <c r="BM143" s="5">
        <f t="shared" si="134"/>
        <v>1724.7034118686752</v>
      </c>
      <c r="BN143" s="5">
        <f t="shared" si="135"/>
        <v>1764.8870532016851</v>
      </c>
      <c r="BO143" s="5">
        <f t="shared" si="136"/>
        <v>1808.639313574311</v>
      </c>
      <c r="BP143" s="5">
        <f t="shared" si="137"/>
        <v>1740.5592527860763</v>
      </c>
      <c r="BQ143" s="5">
        <f t="shared" si="138"/>
        <v>2868.2422326773758</v>
      </c>
      <c r="BR143" s="5">
        <f t="shared" si="139"/>
        <v>2767.2722345576576</v>
      </c>
      <c r="BS143" s="5">
        <f t="shared" si="140"/>
        <v>2919.4332071731446</v>
      </c>
      <c r="BT143" s="5">
        <f t="shared" si="141"/>
        <v>2879.5375262437447</v>
      </c>
      <c r="BU143" s="5">
        <f t="shared" si="142"/>
        <v>2756.0291076627132</v>
      </c>
      <c r="BV143" s="5">
        <f t="shared" si="143"/>
        <v>2776.0189613328439</v>
      </c>
      <c r="BW143" s="5">
        <f t="shared" si="144"/>
        <v>2945.5238740343561</v>
      </c>
      <c r="BX143" s="5">
        <f t="shared" si="145"/>
        <v>2719.887312337039</v>
      </c>
      <c r="BY143" s="5">
        <f t="shared" si="146"/>
        <v>2993.0506886382836</v>
      </c>
      <c r="BZ143" s="5">
        <f t="shared" si="147"/>
        <v>2946.9587580764883</v>
      </c>
      <c r="CA143" s="5">
        <f t="shared" si="148"/>
        <v>2972.1915434235543</v>
      </c>
      <c r="CB143" s="5">
        <f t="shared" si="149"/>
        <v>2945.7656157681326</v>
      </c>
    </row>
    <row r="144" spans="1:80" x14ac:dyDescent="0.3">
      <c r="A144" t="s">
        <v>229</v>
      </c>
      <c r="B144" t="s">
        <v>260</v>
      </c>
      <c r="C144" t="s">
        <v>271</v>
      </c>
      <c r="D144" t="s">
        <v>590</v>
      </c>
      <c r="E144" t="s">
        <v>591</v>
      </c>
      <c r="F144" s="4">
        <v>2310.5217660532662</v>
      </c>
      <c r="G144" s="4">
        <v>2249.8058672553357</v>
      </c>
      <c r="H144" s="4">
        <v>2463.1694326921393</v>
      </c>
      <c r="I144" s="4">
        <v>2707.9357936654469</v>
      </c>
      <c r="J144" s="4">
        <v>2818.2327819202233</v>
      </c>
      <c r="K144" s="4">
        <v>2789.5273939941262</v>
      </c>
      <c r="L144" s="4">
        <v>2875.9320881519507</v>
      </c>
      <c r="M144" s="4">
        <v>2849.429627268391</v>
      </c>
      <c r="N144" s="4">
        <v>2871.284894887754</v>
      </c>
      <c r="O144" s="4">
        <v>2961.0794106625954</v>
      </c>
      <c r="P144" s="4">
        <v>3046.0759769322794</v>
      </c>
      <c r="Q144" s="4">
        <v>2857.9172537547001</v>
      </c>
      <c r="R144" s="4">
        <v>3978.2871483679874</v>
      </c>
      <c r="S144" s="4">
        <v>4009.9136423409564</v>
      </c>
      <c r="T144" s="4">
        <v>4332.9656550973314</v>
      </c>
      <c r="U144" s="4">
        <v>4373.4149027973635</v>
      </c>
      <c r="V144" s="4">
        <v>4129.8989388213813</v>
      </c>
      <c r="W144" s="4">
        <v>4088.0595047039728</v>
      </c>
      <c r="X144" s="4">
        <v>4214.4414110228627</v>
      </c>
      <c r="Y144" s="4">
        <v>4175.1460757050763</v>
      </c>
      <c r="Z144" s="4">
        <v>4447.4138183915538</v>
      </c>
      <c r="AA144" s="4">
        <v>4666.3847993875779</v>
      </c>
      <c r="AB144" s="4">
        <v>4619.2406724869434</v>
      </c>
      <c r="AC144" s="4">
        <v>4409.4842364123579</v>
      </c>
      <c r="AD144" s="5">
        <f t="shared" si="106"/>
        <v>6288.8089144212536</v>
      </c>
      <c r="AE144" s="5">
        <f t="shared" si="107"/>
        <v>6259.7195095962925</v>
      </c>
      <c r="AF144" s="5">
        <f t="shared" si="108"/>
        <v>6796.1350877894711</v>
      </c>
      <c r="AG144" s="5">
        <f t="shared" si="109"/>
        <v>7081.3506964628104</v>
      </c>
      <c r="AH144" s="143">
        <v>6948.131720741605</v>
      </c>
      <c r="AI144" s="143">
        <v>6877.5868986980986</v>
      </c>
      <c r="AJ144" s="143">
        <v>7090.3734991748133</v>
      </c>
      <c r="AK144" s="143">
        <v>7024.5757029734668</v>
      </c>
      <c r="AL144" s="5">
        <f t="shared" si="110"/>
        <v>7318.6987132793074</v>
      </c>
      <c r="AM144" s="5">
        <f t="shared" si="111"/>
        <v>7627.4642100501733</v>
      </c>
      <c r="AN144" s="5">
        <f t="shared" si="112"/>
        <v>7665.3166494192228</v>
      </c>
      <c r="AO144" s="5">
        <f t="shared" si="113"/>
        <v>7267.401490167058</v>
      </c>
      <c r="AP144" s="4">
        <v>213933</v>
      </c>
      <c r="AQ144" s="4">
        <v>214078.40599999999</v>
      </c>
      <c r="AR144" s="4">
        <v>215186.351</v>
      </c>
      <c r="AS144" s="5">
        <f t="shared" si="114"/>
        <v>1080.0212057294882</v>
      </c>
      <c r="AT144" s="5">
        <f t="shared" si="115"/>
        <v>1051.6404048254994</v>
      </c>
      <c r="AU144" s="5">
        <f t="shared" si="116"/>
        <v>1151.3742305731885</v>
      </c>
      <c r="AV144" s="5">
        <f t="shared" si="117"/>
        <v>1264.9271097737187</v>
      </c>
      <c r="AW144" s="5">
        <f t="shared" si="118"/>
        <v>1316.4488817803619</v>
      </c>
      <c r="AX144" s="5">
        <f t="shared" si="119"/>
        <v>1303.0400618706617</v>
      </c>
      <c r="AY144" s="5">
        <f t="shared" si="120"/>
        <v>1343.401299499563</v>
      </c>
      <c r="AZ144" s="5">
        <f t="shared" si="121"/>
        <v>1324.168384298868</v>
      </c>
      <c r="BA144" s="5">
        <f t="shared" si="122"/>
        <v>1341.2305092031347</v>
      </c>
      <c r="BB144" s="5">
        <f t="shared" si="123"/>
        <v>1383.1751954760889</v>
      </c>
      <c r="BC144" s="5">
        <f t="shared" si="124"/>
        <v>1422.8786704121292</v>
      </c>
      <c r="BD144" s="5">
        <f t="shared" si="125"/>
        <v>1328.1126988182907</v>
      </c>
      <c r="BE144" s="5">
        <f t="shared" si="126"/>
        <v>1859.5948957701651</v>
      </c>
      <c r="BF144" s="5">
        <f t="shared" si="127"/>
        <v>1874.3782597079255</v>
      </c>
      <c r="BG144" s="5">
        <f t="shared" si="128"/>
        <v>2025.3844218037102</v>
      </c>
      <c r="BH144" s="5">
        <f t="shared" si="129"/>
        <v>2042.9033383205235</v>
      </c>
      <c r="BI144" s="5">
        <f t="shared" si="130"/>
        <v>1929.1525081802888</v>
      </c>
      <c r="BJ144" s="5">
        <f t="shared" si="131"/>
        <v>1909.6085313265894</v>
      </c>
      <c r="BK144" s="5">
        <f t="shared" si="132"/>
        <v>1968.6438673421655</v>
      </c>
      <c r="BL144" s="5">
        <f t="shared" si="133"/>
        <v>1940.2467007329271</v>
      </c>
      <c r="BM144" s="5">
        <f t="shared" si="134"/>
        <v>2077.4696063420588</v>
      </c>
      <c r="BN144" s="5">
        <f t="shared" si="135"/>
        <v>2179.7550190034476</v>
      </c>
      <c r="BO144" s="5">
        <f t="shared" si="136"/>
        <v>2157.7331216147713</v>
      </c>
      <c r="BP144" s="5">
        <f t="shared" si="137"/>
        <v>2049.1468050463654</v>
      </c>
      <c r="BQ144" s="5">
        <f t="shared" si="138"/>
        <v>2939.6161014996537</v>
      </c>
      <c r="BR144" s="5">
        <f t="shared" si="139"/>
        <v>2926.0186645334252</v>
      </c>
      <c r="BS144" s="5">
        <f t="shared" si="140"/>
        <v>3176.7586523768987</v>
      </c>
      <c r="BT144" s="5">
        <f t="shared" si="141"/>
        <v>3307.830448094242</v>
      </c>
      <c r="BU144" s="5">
        <f t="shared" si="142"/>
        <v>3245.6013899606505</v>
      </c>
      <c r="BV144" s="5">
        <f t="shared" si="143"/>
        <v>3212.6485931972511</v>
      </c>
      <c r="BW144" s="5">
        <f t="shared" si="144"/>
        <v>3312.045166841729</v>
      </c>
      <c r="BX144" s="5">
        <f t="shared" si="145"/>
        <v>3264.4150850317951</v>
      </c>
      <c r="BY144" s="5">
        <f t="shared" si="146"/>
        <v>3418.7001155451931</v>
      </c>
      <c r="BZ144" s="5">
        <f t="shared" si="147"/>
        <v>3562.930214479537</v>
      </c>
      <c r="CA144" s="5">
        <f t="shared" si="148"/>
        <v>3580.6117920269007</v>
      </c>
      <c r="CB144" s="5">
        <f t="shared" si="149"/>
        <v>3377.2595038646568</v>
      </c>
    </row>
    <row r="145" spans="1:80" x14ac:dyDescent="0.3">
      <c r="A145" t="s">
        <v>247</v>
      </c>
      <c r="B145" t="s">
        <v>288</v>
      </c>
      <c r="C145" t="s">
        <v>293</v>
      </c>
      <c r="D145" t="s">
        <v>592</v>
      </c>
      <c r="E145" t="s">
        <v>593</v>
      </c>
      <c r="F145" s="4">
        <v>5533.4558761143608</v>
      </c>
      <c r="G145" s="4">
        <v>5520.7686198129086</v>
      </c>
      <c r="H145" s="4">
        <v>5845.2166230493431</v>
      </c>
      <c r="I145" s="4">
        <v>5683.5307732148722</v>
      </c>
      <c r="J145" s="4">
        <v>5614.1596852634657</v>
      </c>
      <c r="K145" s="4">
        <v>5696.6355746049894</v>
      </c>
      <c r="L145" s="4">
        <v>5859.0903699189912</v>
      </c>
      <c r="M145" s="4">
        <v>5640.7661336809324</v>
      </c>
      <c r="N145" s="4">
        <v>5942.562487232015</v>
      </c>
      <c r="O145" s="4">
        <v>5950.9544875322044</v>
      </c>
      <c r="P145" s="4">
        <v>6026.2113629567266</v>
      </c>
      <c r="Q145" s="4">
        <v>6292.1475293105486</v>
      </c>
      <c r="R145" s="4">
        <v>11683.781144183315</v>
      </c>
      <c r="S145" s="4">
        <v>11722.709346493068</v>
      </c>
      <c r="T145" s="4">
        <v>12625.011098667441</v>
      </c>
      <c r="U145" s="4">
        <v>13019.726462397979</v>
      </c>
      <c r="V145" s="4">
        <v>12125.704529738523</v>
      </c>
      <c r="W145" s="4">
        <v>12059.898625118421</v>
      </c>
      <c r="X145" s="4">
        <v>12667.26509440747</v>
      </c>
      <c r="Y145" s="4">
        <v>12681.943186826938</v>
      </c>
      <c r="Z145" s="4">
        <v>12462.463313706963</v>
      </c>
      <c r="AA145" s="4">
        <v>12125.641582146141</v>
      </c>
      <c r="AB145" s="4">
        <v>13024.901951277494</v>
      </c>
      <c r="AC145" s="4">
        <v>13115.911285754422</v>
      </c>
      <c r="AD145" s="5">
        <f t="shared" si="106"/>
        <v>17217.237020297674</v>
      </c>
      <c r="AE145" s="5">
        <f t="shared" si="107"/>
        <v>17243.477966305974</v>
      </c>
      <c r="AF145" s="5">
        <f t="shared" si="108"/>
        <v>18470.227721716783</v>
      </c>
      <c r="AG145" s="5">
        <f t="shared" si="109"/>
        <v>18703.257235612851</v>
      </c>
      <c r="AH145" s="143">
        <v>17739.864215001991</v>
      </c>
      <c r="AI145" s="143">
        <v>17756.53419972341</v>
      </c>
      <c r="AJ145" s="143">
        <v>18526.355464326462</v>
      </c>
      <c r="AK145" s="143">
        <v>18322.709320507871</v>
      </c>
      <c r="AL145" s="5">
        <f t="shared" si="110"/>
        <v>18405.02580093898</v>
      </c>
      <c r="AM145" s="5">
        <f t="shared" si="111"/>
        <v>18076.596069678344</v>
      </c>
      <c r="AN145" s="5">
        <f t="shared" si="112"/>
        <v>19051.113314234222</v>
      </c>
      <c r="AO145" s="5">
        <f t="shared" si="113"/>
        <v>19408.058815064971</v>
      </c>
      <c r="AP145" s="4">
        <v>555195</v>
      </c>
      <c r="AQ145" s="4">
        <v>558214.576</v>
      </c>
      <c r="AR145" s="4">
        <v>561858.04600000009</v>
      </c>
      <c r="AS145" s="5">
        <f t="shared" si="114"/>
        <v>996.66889581396822</v>
      </c>
      <c r="AT145" s="5">
        <f t="shared" si="115"/>
        <v>994.38370659190173</v>
      </c>
      <c r="AU145" s="5">
        <f t="shared" si="116"/>
        <v>1052.8222738045808</v>
      </c>
      <c r="AV145" s="5">
        <f t="shared" si="117"/>
        <v>1018.1623729608366</v>
      </c>
      <c r="AW145" s="5">
        <f t="shared" si="118"/>
        <v>1005.7350572055764</v>
      </c>
      <c r="AX145" s="5">
        <f t="shared" si="119"/>
        <v>1020.5100009077853</v>
      </c>
      <c r="AY145" s="5">
        <f t="shared" si="120"/>
        <v>1049.6125722662948</v>
      </c>
      <c r="AZ145" s="5">
        <f t="shared" si="121"/>
        <v>1003.948626141225</v>
      </c>
      <c r="BA145" s="5">
        <f t="shared" si="122"/>
        <v>1064.5659828187672</v>
      </c>
      <c r="BB145" s="5">
        <f t="shared" si="123"/>
        <v>1066.0693474138525</v>
      </c>
      <c r="BC145" s="5">
        <f t="shared" si="124"/>
        <v>1079.5510583293558</v>
      </c>
      <c r="BD145" s="5">
        <f t="shared" si="125"/>
        <v>1119.8820723678925</v>
      </c>
      <c r="BE145" s="5">
        <f t="shared" si="126"/>
        <v>2104.4463916611849</v>
      </c>
      <c r="BF145" s="5">
        <f t="shared" si="127"/>
        <v>2111.4580186228386</v>
      </c>
      <c r="BG145" s="5">
        <f t="shared" si="128"/>
        <v>2273.9778093584127</v>
      </c>
      <c r="BH145" s="5">
        <f t="shared" si="129"/>
        <v>2332.387404802912</v>
      </c>
      <c r="BI145" s="5">
        <f t="shared" si="130"/>
        <v>2172.2300081498629</v>
      </c>
      <c r="BJ145" s="5">
        <f t="shared" si="131"/>
        <v>2160.4413685389723</v>
      </c>
      <c r="BK145" s="5">
        <f t="shared" si="132"/>
        <v>2269.2465655729256</v>
      </c>
      <c r="BL145" s="5">
        <f t="shared" si="133"/>
        <v>2257.1436463556379</v>
      </c>
      <c r="BM145" s="5">
        <f t="shared" si="134"/>
        <v>2232.5578459468538</v>
      </c>
      <c r="BN145" s="5">
        <f t="shared" si="135"/>
        <v>2172.2187315556844</v>
      </c>
      <c r="BO145" s="5">
        <f t="shared" si="136"/>
        <v>2333.314555239685</v>
      </c>
      <c r="BP145" s="5">
        <f t="shared" si="137"/>
        <v>2334.3816786338984</v>
      </c>
      <c r="BQ145" s="5">
        <f t="shared" si="138"/>
        <v>3101.1152874751529</v>
      </c>
      <c r="BR145" s="5">
        <f t="shared" si="139"/>
        <v>3105.8417252147397</v>
      </c>
      <c r="BS145" s="5">
        <f t="shared" si="140"/>
        <v>3326.8000831629938</v>
      </c>
      <c r="BT145" s="5">
        <f t="shared" si="141"/>
        <v>3350.5497777637484</v>
      </c>
      <c r="BU145" s="5">
        <f t="shared" si="142"/>
        <v>3177.9650653554399</v>
      </c>
      <c r="BV145" s="5">
        <f t="shared" si="143"/>
        <v>3180.9513694467573</v>
      </c>
      <c r="BW145" s="5">
        <f t="shared" si="144"/>
        <v>3318.8591378392211</v>
      </c>
      <c r="BX145" s="5">
        <f t="shared" si="145"/>
        <v>3261.0922724968627</v>
      </c>
      <c r="BY145" s="5">
        <f t="shared" si="146"/>
        <v>3297.1238287656211</v>
      </c>
      <c r="BZ145" s="5">
        <f t="shared" si="147"/>
        <v>3238.2880789695369</v>
      </c>
      <c r="CA145" s="5">
        <f t="shared" si="148"/>
        <v>3412.8656135690412</v>
      </c>
      <c r="CB145" s="5">
        <f t="shared" si="149"/>
        <v>3454.2637510017912</v>
      </c>
    </row>
    <row r="146" spans="1:80" x14ac:dyDescent="0.3">
      <c r="A146" t="s">
        <v>247</v>
      </c>
      <c r="B146" t="s">
        <v>288</v>
      </c>
      <c r="C146" t="s">
        <v>299</v>
      </c>
      <c r="D146" t="s">
        <v>594</v>
      </c>
      <c r="E146" t="s">
        <v>595</v>
      </c>
      <c r="F146" s="4">
        <v>2283.0939844346631</v>
      </c>
      <c r="G146" s="4">
        <v>2314.4747057220188</v>
      </c>
      <c r="H146" s="4">
        <v>2393.5266597188129</v>
      </c>
      <c r="I146" s="4">
        <v>2331.2427892401606</v>
      </c>
      <c r="J146" s="4">
        <v>2023.9843650971977</v>
      </c>
      <c r="K146" s="4">
        <v>2094.6225873755689</v>
      </c>
      <c r="L146" s="4">
        <v>2101.2947080478934</v>
      </c>
      <c r="M146" s="4">
        <v>2086.8725824141297</v>
      </c>
      <c r="N146" s="4">
        <v>2459.2041786289328</v>
      </c>
      <c r="O146" s="4">
        <v>2770.781767599211</v>
      </c>
      <c r="P146" s="4">
        <v>3007.2774223108831</v>
      </c>
      <c r="Q146" s="4">
        <v>2972.7413701974233</v>
      </c>
      <c r="R146" s="4">
        <v>4354.8883684049861</v>
      </c>
      <c r="S146" s="4">
        <v>4312.4541466919045</v>
      </c>
      <c r="T146" s="4">
        <v>4633.525282370163</v>
      </c>
      <c r="U146" s="4">
        <v>4792.7193647876529</v>
      </c>
      <c r="V146" s="4">
        <v>4782.8279556434572</v>
      </c>
      <c r="W146" s="4">
        <v>4838.6697087836728</v>
      </c>
      <c r="X146" s="4">
        <v>4960.010929641343</v>
      </c>
      <c r="Y146" s="4">
        <v>4759.8466003986887</v>
      </c>
      <c r="Z146" s="4">
        <v>4690.1464724530806</v>
      </c>
      <c r="AA146" s="4">
        <v>4685.2457273776981</v>
      </c>
      <c r="AB146" s="4">
        <v>4975.8401449844823</v>
      </c>
      <c r="AC146" s="4">
        <v>4899.1827780037875</v>
      </c>
      <c r="AD146" s="5">
        <f t="shared" si="106"/>
        <v>6637.9823528396491</v>
      </c>
      <c r="AE146" s="5">
        <f t="shared" si="107"/>
        <v>6626.9288524139229</v>
      </c>
      <c r="AF146" s="5">
        <f t="shared" si="108"/>
        <v>7027.0519420889759</v>
      </c>
      <c r="AG146" s="5">
        <f t="shared" si="109"/>
        <v>7123.9621540278131</v>
      </c>
      <c r="AH146" s="143">
        <v>6806.8123207406552</v>
      </c>
      <c r="AI146" s="143">
        <v>6933.2922961592412</v>
      </c>
      <c r="AJ146" s="143">
        <v>7061.3056376892355</v>
      </c>
      <c r="AK146" s="143">
        <v>6846.719182812818</v>
      </c>
      <c r="AL146" s="5">
        <f t="shared" si="110"/>
        <v>7149.3506510820134</v>
      </c>
      <c r="AM146" s="5">
        <f t="shared" si="111"/>
        <v>7456.0274949769091</v>
      </c>
      <c r="AN146" s="5">
        <f t="shared" si="112"/>
        <v>7983.117567295365</v>
      </c>
      <c r="AO146" s="5">
        <f t="shared" si="113"/>
        <v>7871.9241482012112</v>
      </c>
      <c r="AP146" s="4">
        <v>279027</v>
      </c>
      <c r="AQ146" s="4">
        <v>281871.674</v>
      </c>
      <c r="AR146" s="4">
        <v>284501.386</v>
      </c>
      <c r="AS146" s="5">
        <f t="shared" si="114"/>
        <v>818.23407212730774</v>
      </c>
      <c r="AT146" s="5">
        <f t="shared" si="115"/>
        <v>829.48055411197436</v>
      </c>
      <c r="AU146" s="5">
        <f t="shared" si="116"/>
        <v>857.81184606465058</v>
      </c>
      <c r="AV146" s="5">
        <f t="shared" si="117"/>
        <v>827.05819856171877</v>
      </c>
      <c r="AW146" s="5">
        <f t="shared" si="118"/>
        <v>718.05170642907444</v>
      </c>
      <c r="AX146" s="5">
        <f t="shared" si="119"/>
        <v>743.11212533387402</v>
      </c>
      <c r="AY146" s="5">
        <f t="shared" si="120"/>
        <v>745.47920272680312</v>
      </c>
      <c r="AZ146" s="5">
        <f t="shared" si="121"/>
        <v>733.51930257876836</v>
      </c>
      <c r="BA146" s="5">
        <f t="shared" si="122"/>
        <v>872.4552360053508</v>
      </c>
      <c r="BB146" s="5">
        <f t="shared" si="123"/>
        <v>982.9940441618163</v>
      </c>
      <c r="BC146" s="5">
        <f t="shared" si="124"/>
        <v>1066.8959316255678</v>
      </c>
      <c r="BD146" s="5">
        <f t="shared" si="125"/>
        <v>1044.8952154480623</v>
      </c>
      <c r="BE146" s="5">
        <f t="shared" si="126"/>
        <v>1560.7408488802109</v>
      </c>
      <c r="BF146" s="5">
        <f t="shared" si="127"/>
        <v>1545.5329221515854</v>
      </c>
      <c r="BG146" s="5">
        <f t="shared" si="128"/>
        <v>1660.6010466263706</v>
      </c>
      <c r="BH146" s="5">
        <f t="shared" si="129"/>
        <v>1700.3196159354604</v>
      </c>
      <c r="BI146" s="5">
        <f t="shared" si="130"/>
        <v>1696.8104271603599</v>
      </c>
      <c r="BJ146" s="5">
        <f t="shared" si="131"/>
        <v>1716.6214824351853</v>
      </c>
      <c r="BK146" s="5">
        <f t="shared" si="132"/>
        <v>1759.6698736182136</v>
      </c>
      <c r="BL146" s="5">
        <f t="shared" si="133"/>
        <v>1673.0486509470604</v>
      </c>
      <c r="BM146" s="5">
        <f t="shared" si="134"/>
        <v>1663.929690378566</v>
      </c>
      <c r="BN146" s="5">
        <f t="shared" si="135"/>
        <v>1662.1910463332681</v>
      </c>
      <c r="BO146" s="5">
        <f t="shared" si="136"/>
        <v>1765.2856260343783</v>
      </c>
      <c r="BP146" s="5">
        <f t="shared" si="137"/>
        <v>1722.0242217040684</v>
      </c>
      <c r="BQ146" s="5">
        <f t="shared" si="138"/>
        <v>2378.9749210075183</v>
      </c>
      <c r="BR146" s="5">
        <f t="shared" si="139"/>
        <v>2375.0134762635598</v>
      </c>
      <c r="BS146" s="5">
        <f t="shared" si="140"/>
        <v>2518.4128926910212</v>
      </c>
      <c r="BT146" s="5">
        <f t="shared" si="141"/>
        <v>2527.3778144971789</v>
      </c>
      <c r="BU146" s="5">
        <f t="shared" si="142"/>
        <v>2414.8621335894345</v>
      </c>
      <c r="BV146" s="5">
        <f t="shared" si="143"/>
        <v>2459.7336077690593</v>
      </c>
      <c r="BW146" s="5">
        <f t="shared" si="144"/>
        <v>2505.1490763450165</v>
      </c>
      <c r="BX146" s="5">
        <f t="shared" si="145"/>
        <v>2406.5679535258287</v>
      </c>
      <c r="BY146" s="5">
        <f t="shared" si="146"/>
        <v>2536.3849263839165</v>
      </c>
      <c r="BZ146" s="5">
        <f t="shared" si="147"/>
        <v>2645.1850904950843</v>
      </c>
      <c r="CA146" s="5">
        <f t="shared" si="148"/>
        <v>2832.1815576599461</v>
      </c>
      <c r="CB146" s="5">
        <f t="shared" si="149"/>
        <v>2766.9194371521307</v>
      </c>
    </row>
    <row r="147" spans="1:80" x14ac:dyDescent="0.3">
      <c r="A147" t="s">
        <v>223</v>
      </c>
      <c r="B147" t="s">
        <v>218</v>
      </c>
      <c r="C147" t="s">
        <v>231</v>
      </c>
      <c r="D147" t="s">
        <v>596</v>
      </c>
      <c r="E147" t="s">
        <v>597</v>
      </c>
      <c r="F147" s="4">
        <v>1443.8444741554415</v>
      </c>
      <c r="G147" s="4">
        <v>1495.5089412552716</v>
      </c>
      <c r="H147" s="4">
        <v>1608.3741523346798</v>
      </c>
      <c r="I147" s="4">
        <v>1838.1818190102349</v>
      </c>
      <c r="J147" s="4">
        <v>1631.0571780644455</v>
      </c>
      <c r="K147" s="4">
        <v>1612.0239821886676</v>
      </c>
      <c r="L147" s="4">
        <v>1532.2355940654595</v>
      </c>
      <c r="M147" s="4">
        <v>1517.2971070205213</v>
      </c>
      <c r="N147" s="4">
        <v>2123.3302454805184</v>
      </c>
      <c r="O147" s="4">
        <v>2054.7428002540159</v>
      </c>
      <c r="P147" s="4">
        <v>2043.2581664155496</v>
      </c>
      <c r="Q147" s="4">
        <v>2089.6229109373517</v>
      </c>
      <c r="R147" s="4">
        <v>3468.4776568095313</v>
      </c>
      <c r="S147" s="4">
        <v>3550.4439616565833</v>
      </c>
      <c r="T147" s="4">
        <v>3908.4267316924916</v>
      </c>
      <c r="U147" s="4">
        <v>3706.1633818692808</v>
      </c>
      <c r="V147" s="4">
        <v>3749.621639748626</v>
      </c>
      <c r="W147" s="4">
        <v>3672.261948928709</v>
      </c>
      <c r="X147" s="4">
        <v>3729.4453543342906</v>
      </c>
      <c r="Y147" s="4">
        <v>3681.8562535010897</v>
      </c>
      <c r="Z147" s="4">
        <v>3493.1651889405384</v>
      </c>
      <c r="AA147" s="4">
        <v>3311.2135224811404</v>
      </c>
      <c r="AB147" s="4">
        <v>3551.5593828594165</v>
      </c>
      <c r="AC147" s="4">
        <v>3614.6479050996736</v>
      </c>
      <c r="AD147" s="5">
        <f t="shared" si="106"/>
        <v>4912.3221309649725</v>
      </c>
      <c r="AE147" s="5">
        <f t="shared" si="107"/>
        <v>5045.9529029118548</v>
      </c>
      <c r="AF147" s="5">
        <f t="shared" si="108"/>
        <v>5516.8008840271714</v>
      </c>
      <c r="AG147" s="5">
        <f t="shared" si="109"/>
        <v>5544.3452008795157</v>
      </c>
      <c r="AH147" s="143">
        <v>5380.6788178130719</v>
      </c>
      <c r="AI147" s="143">
        <v>5284.2859311173761</v>
      </c>
      <c r="AJ147" s="143">
        <v>5261.6809483997504</v>
      </c>
      <c r="AK147" s="143">
        <v>5199.1533605216109</v>
      </c>
      <c r="AL147" s="5">
        <f t="shared" si="110"/>
        <v>5616.4954344210564</v>
      </c>
      <c r="AM147" s="5">
        <f t="shared" si="111"/>
        <v>5365.9563227351564</v>
      </c>
      <c r="AN147" s="5">
        <f t="shared" si="112"/>
        <v>5594.817549274966</v>
      </c>
      <c r="AO147" s="5">
        <f t="shared" si="113"/>
        <v>5704.2708160370257</v>
      </c>
      <c r="AP147" s="4">
        <v>149555</v>
      </c>
      <c r="AQ147" s="4">
        <v>149469.95199999999</v>
      </c>
      <c r="AR147" s="4">
        <v>149663.31200000001</v>
      </c>
      <c r="AS147" s="5">
        <f t="shared" si="114"/>
        <v>965.42708311687443</v>
      </c>
      <c r="AT147" s="5">
        <f t="shared" si="115"/>
        <v>999.97254605681633</v>
      </c>
      <c r="AU147" s="5">
        <f t="shared" si="116"/>
        <v>1075.4399066127378</v>
      </c>
      <c r="AV147" s="5">
        <f t="shared" si="117"/>
        <v>1229.8002337019784</v>
      </c>
      <c r="AW147" s="5">
        <f t="shared" si="118"/>
        <v>1091.2274716355337</v>
      </c>
      <c r="AX147" s="5">
        <f t="shared" si="119"/>
        <v>1078.4936775711735</v>
      </c>
      <c r="AY147" s="5">
        <f t="shared" si="120"/>
        <v>1025.1127892684808</v>
      </c>
      <c r="AZ147" s="5">
        <f t="shared" si="121"/>
        <v>1013.8069823154264</v>
      </c>
      <c r="BA147" s="5">
        <f t="shared" si="122"/>
        <v>1420.5733106012628</v>
      </c>
      <c r="BB147" s="5">
        <f t="shared" si="123"/>
        <v>1374.6861979684159</v>
      </c>
      <c r="BC147" s="5">
        <f t="shared" si="124"/>
        <v>1367.0026243238171</v>
      </c>
      <c r="BD147" s="5">
        <f t="shared" si="125"/>
        <v>1396.2158681463309</v>
      </c>
      <c r="BE147" s="5">
        <f t="shared" si="126"/>
        <v>2319.1987274310663</v>
      </c>
      <c r="BF147" s="5">
        <f t="shared" si="127"/>
        <v>2374.005524159395</v>
      </c>
      <c r="BG147" s="5">
        <f t="shared" si="128"/>
        <v>2613.3708212313136</v>
      </c>
      <c r="BH147" s="5">
        <f t="shared" si="129"/>
        <v>2479.5374135594029</v>
      </c>
      <c r="BI147" s="5">
        <f t="shared" si="130"/>
        <v>2508.6123261407261</v>
      </c>
      <c r="BJ147" s="5">
        <f t="shared" si="131"/>
        <v>2456.8563111124231</v>
      </c>
      <c r="BK147" s="5">
        <f t="shared" si="132"/>
        <v>2495.1137699798624</v>
      </c>
      <c r="BL147" s="5">
        <f t="shared" si="133"/>
        <v>2460.0927270011834</v>
      </c>
      <c r="BM147" s="5">
        <f t="shared" si="134"/>
        <v>2337.0350643723623</v>
      </c>
      <c r="BN147" s="5">
        <f t="shared" si="135"/>
        <v>2215.3037973017749</v>
      </c>
      <c r="BO147" s="5">
        <f t="shared" si="136"/>
        <v>2376.1025780348259</v>
      </c>
      <c r="BP147" s="5">
        <f t="shared" si="137"/>
        <v>2415.1863651792455</v>
      </c>
      <c r="BQ147" s="5">
        <f t="shared" si="138"/>
        <v>3284.6258105479405</v>
      </c>
      <c r="BR147" s="5">
        <f t="shared" si="139"/>
        <v>3373.9780702162111</v>
      </c>
      <c r="BS147" s="5">
        <f t="shared" si="140"/>
        <v>3688.8107278440516</v>
      </c>
      <c r="BT147" s="5">
        <f t="shared" si="141"/>
        <v>3709.3376472613813</v>
      </c>
      <c r="BU147" s="5">
        <f t="shared" si="142"/>
        <v>3599.8397977762593</v>
      </c>
      <c r="BV147" s="5">
        <f t="shared" si="143"/>
        <v>3535.3499886835962</v>
      </c>
      <c r="BW147" s="5">
        <f t="shared" si="144"/>
        <v>3520.2265592483432</v>
      </c>
      <c r="BX147" s="5">
        <f t="shared" si="145"/>
        <v>3473.8997093166099</v>
      </c>
      <c r="BY147" s="5">
        <f t="shared" si="146"/>
        <v>3757.6083749736249</v>
      </c>
      <c r="BZ147" s="5">
        <f t="shared" si="147"/>
        <v>3589.9899952701908</v>
      </c>
      <c r="CA147" s="5">
        <f t="shared" si="148"/>
        <v>3743.1052023586431</v>
      </c>
      <c r="CB147" s="5">
        <f t="shared" si="149"/>
        <v>3811.4022333255766</v>
      </c>
    </row>
    <row r="148" spans="1:80" x14ac:dyDescent="0.3">
      <c r="A148" t="s">
        <v>256</v>
      </c>
      <c r="B148" t="s">
        <v>280</v>
      </c>
      <c r="C148" t="s">
        <v>304</v>
      </c>
      <c r="D148" t="s">
        <v>600</v>
      </c>
      <c r="E148" t="s">
        <v>601</v>
      </c>
      <c r="F148" s="4">
        <v>2866.5278722131784</v>
      </c>
      <c r="G148" s="4">
        <v>2693.1651233837824</v>
      </c>
      <c r="H148" s="4">
        <v>2541.8826583084119</v>
      </c>
      <c r="I148" s="4">
        <v>2427.9681140365205</v>
      </c>
      <c r="J148" s="4">
        <v>2938.6935290724432</v>
      </c>
      <c r="K148" s="4">
        <v>2971.0326001899994</v>
      </c>
      <c r="L148" s="4">
        <v>2970.7936603410581</v>
      </c>
      <c r="M148" s="4">
        <v>2905.3723454284891</v>
      </c>
      <c r="N148" s="4">
        <v>2553.7862956791241</v>
      </c>
      <c r="O148" s="4">
        <v>2557.1256762561393</v>
      </c>
      <c r="P148" s="4">
        <v>2893.101688211822</v>
      </c>
      <c r="Q148" s="4">
        <v>3043.9654171162756</v>
      </c>
      <c r="R148" s="4">
        <v>4523.1063217731662</v>
      </c>
      <c r="S148" s="4">
        <v>4323.9176611047405</v>
      </c>
      <c r="T148" s="4">
        <v>4354.7893127960124</v>
      </c>
      <c r="U148" s="4">
        <v>4486.5167297845555</v>
      </c>
      <c r="V148" s="4">
        <v>4470.0219048274657</v>
      </c>
      <c r="W148" s="4">
        <v>4517.6516386930898</v>
      </c>
      <c r="X148" s="4">
        <v>4518.6286897585633</v>
      </c>
      <c r="Y148" s="4">
        <v>4418.4238332366804</v>
      </c>
      <c r="Z148" s="4">
        <v>4415.4207178715988</v>
      </c>
      <c r="AA148" s="4">
        <v>4362.4120046404141</v>
      </c>
      <c r="AB148" s="4">
        <v>4641.7347421887562</v>
      </c>
      <c r="AC148" s="4">
        <v>4673.4063443433706</v>
      </c>
      <c r="AD148" s="5">
        <f t="shared" si="106"/>
        <v>7389.6341939863451</v>
      </c>
      <c r="AE148" s="5">
        <f t="shared" si="107"/>
        <v>7017.0827844885225</v>
      </c>
      <c r="AF148" s="5">
        <f t="shared" si="108"/>
        <v>6896.6719711044243</v>
      </c>
      <c r="AG148" s="5">
        <f t="shared" si="109"/>
        <v>6914.4848438210756</v>
      </c>
      <c r="AH148" s="143">
        <v>7408.7154338999107</v>
      </c>
      <c r="AI148" s="143">
        <v>7488.6842388830901</v>
      </c>
      <c r="AJ148" s="143">
        <v>7489.4223500996213</v>
      </c>
      <c r="AK148" s="143">
        <v>7323.7961786651704</v>
      </c>
      <c r="AL148" s="5">
        <f t="shared" si="110"/>
        <v>6969.2070135507229</v>
      </c>
      <c r="AM148" s="5">
        <f t="shared" si="111"/>
        <v>6919.5376808965539</v>
      </c>
      <c r="AN148" s="5">
        <f t="shared" si="112"/>
        <v>7534.8364304005781</v>
      </c>
      <c r="AO148" s="5">
        <f t="shared" si="113"/>
        <v>7717.3717614596462</v>
      </c>
      <c r="AP148" s="4">
        <v>252359</v>
      </c>
      <c r="AQ148" s="4">
        <v>254248.74400000001</v>
      </c>
      <c r="AR148" s="4">
        <v>255756.22700000001</v>
      </c>
      <c r="AS148" s="5">
        <f t="shared" si="114"/>
        <v>1135.8928638222446</v>
      </c>
      <c r="AT148" s="5">
        <f t="shared" si="115"/>
        <v>1067.1959880106447</v>
      </c>
      <c r="AU148" s="5">
        <f t="shared" si="116"/>
        <v>1007.2486649211686</v>
      </c>
      <c r="AV148" s="5">
        <f t="shared" si="117"/>
        <v>954.95776137895905</v>
      </c>
      <c r="AW148" s="5">
        <f t="shared" si="118"/>
        <v>1155.8340398615474</v>
      </c>
      <c r="AX148" s="5">
        <f t="shared" si="119"/>
        <v>1168.5535013655758</v>
      </c>
      <c r="AY148" s="5">
        <f t="shared" si="120"/>
        <v>1168.4595225929841</v>
      </c>
      <c r="AZ148" s="5">
        <f t="shared" si="121"/>
        <v>1135.9928082722649</v>
      </c>
      <c r="BA148" s="5">
        <f t="shared" si="122"/>
        <v>1004.4440163209317</v>
      </c>
      <c r="BB148" s="5">
        <f t="shared" si="123"/>
        <v>1005.7574468317292</v>
      </c>
      <c r="BC148" s="5">
        <f t="shared" si="124"/>
        <v>1137.9020571333961</v>
      </c>
      <c r="BD148" s="5">
        <f t="shared" si="125"/>
        <v>1190.1823282356584</v>
      </c>
      <c r="BE148" s="5">
        <f t="shared" si="126"/>
        <v>1792.3301018680397</v>
      </c>
      <c r="BF148" s="5">
        <f t="shared" si="127"/>
        <v>1713.3994274445297</v>
      </c>
      <c r="BG148" s="5">
        <f t="shared" si="128"/>
        <v>1725.6326553822184</v>
      </c>
      <c r="BH148" s="5">
        <f t="shared" si="129"/>
        <v>1764.6170672074413</v>
      </c>
      <c r="BI148" s="5">
        <f t="shared" si="130"/>
        <v>1758.1293950570964</v>
      </c>
      <c r="BJ148" s="5">
        <f t="shared" si="131"/>
        <v>1776.8629129169228</v>
      </c>
      <c r="BK148" s="5">
        <f t="shared" si="132"/>
        <v>1777.2472023533628</v>
      </c>
      <c r="BL148" s="5">
        <f t="shared" si="133"/>
        <v>1727.5918889891504</v>
      </c>
      <c r="BM148" s="5">
        <f t="shared" si="134"/>
        <v>1736.6538958680553</v>
      </c>
      <c r="BN148" s="5">
        <f t="shared" si="135"/>
        <v>1715.804741454461</v>
      </c>
      <c r="BO148" s="5">
        <f t="shared" si="136"/>
        <v>1825.6667345380301</v>
      </c>
      <c r="BP148" s="5">
        <f t="shared" si="137"/>
        <v>1827.2893681463991</v>
      </c>
      <c r="BQ148" s="5">
        <f t="shared" si="138"/>
        <v>2928.2229656902846</v>
      </c>
      <c r="BR148" s="5">
        <f t="shared" si="139"/>
        <v>2780.5954154551741</v>
      </c>
      <c r="BS148" s="5">
        <f t="shared" si="140"/>
        <v>2732.8813203033869</v>
      </c>
      <c r="BT148" s="5">
        <f t="shared" si="141"/>
        <v>2719.5748285864001</v>
      </c>
      <c r="BU148" s="5">
        <f t="shared" si="142"/>
        <v>2913.9634349186445</v>
      </c>
      <c r="BV148" s="5">
        <f t="shared" si="143"/>
        <v>2945.4164142824989</v>
      </c>
      <c r="BW148" s="5">
        <f t="shared" si="144"/>
        <v>2945.7067249463466</v>
      </c>
      <c r="BX148" s="5">
        <f t="shared" si="145"/>
        <v>2863.5846972614158</v>
      </c>
      <c r="BY148" s="5">
        <f t="shared" si="146"/>
        <v>2741.0979121889873</v>
      </c>
      <c r="BZ148" s="5">
        <f t="shared" si="147"/>
        <v>2721.5621882861901</v>
      </c>
      <c r="CA148" s="5">
        <f t="shared" si="148"/>
        <v>2963.5687916714264</v>
      </c>
      <c r="CB148" s="5">
        <f t="shared" si="149"/>
        <v>3017.4716963820574</v>
      </c>
    </row>
    <row r="149" spans="1:80" x14ac:dyDescent="0.3">
      <c r="A149" t="s">
        <v>229</v>
      </c>
      <c r="B149" t="s">
        <v>267</v>
      </c>
      <c r="C149" t="s">
        <v>286</v>
      </c>
      <c r="D149" t="s">
        <v>604</v>
      </c>
      <c r="E149" t="s">
        <v>605</v>
      </c>
      <c r="F149" s="4">
        <v>1600.288473905139</v>
      </c>
      <c r="G149" s="4">
        <v>1777.2804930088228</v>
      </c>
      <c r="H149" s="4">
        <v>1806.5137599677723</v>
      </c>
      <c r="I149" s="4">
        <v>1989.7707934168038</v>
      </c>
      <c r="J149" s="4">
        <v>1744.3555316912716</v>
      </c>
      <c r="K149" s="4">
        <v>1763.4749981186242</v>
      </c>
      <c r="L149" s="4">
        <v>1763.4749981186244</v>
      </c>
      <c r="M149" s="4">
        <v>1725.1879836577716</v>
      </c>
      <c r="N149" s="4">
        <v>2064.5491396704329</v>
      </c>
      <c r="O149" s="4">
        <v>2194.8148683765212</v>
      </c>
      <c r="P149" s="4">
        <v>2054.7344180904784</v>
      </c>
      <c r="Q149" s="4">
        <v>2148.3206543893548</v>
      </c>
      <c r="R149" s="4">
        <v>3701.0677082868388</v>
      </c>
      <c r="S149" s="4">
        <v>3668.4774100966133</v>
      </c>
      <c r="T149" s="4">
        <v>3957.5792317176902</v>
      </c>
      <c r="U149" s="4">
        <v>4103.4817221577377</v>
      </c>
      <c r="V149" s="4">
        <v>3748.8226333485977</v>
      </c>
      <c r="W149" s="4">
        <v>3790.2955312456506</v>
      </c>
      <c r="X149" s="4">
        <v>3790.2955312456506</v>
      </c>
      <c r="Y149" s="4">
        <v>3708.3155333846507</v>
      </c>
      <c r="Z149" s="4">
        <v>3890.943340143609</v>
      </c>
      <c r="AA149" s="4">
        <v>3852.7524888950516</v>
      </c>
      <c r="AB149" s="4">
        <v>4047.9190055437557</v>
      </c>
      <c r="AC149" s="4">
        <v>4098.4520744473139</v>
      </c>
      <c r="AD149" s="5">
        <f t="shared" si="106"/>
        <v>5301.3561821919775</v>
      </c>
      <c r="AE149" s="5">
        <f t="shared" si="107"/>
        <v>5445.7579031054356</v>
      </c>
      <c r="AF149" s="5">
        <f t="shared" si="108"/>
        <v>5764.092991685462</v>
      </c>
      <c r="AG149" s="5">
        <f t="shared" si="109"/>
        <v>6093.2525155745416</v>
      </c>
      <c r="AH149" s="143">
        <v>5493.1781650398698</v>
      </c>
      <c r="AI149" s="143">
        <v>5553.7705293642748</v>
      </c>
      <c r="AJ149" s="143">
        <v>5553.7705293642748</v>
      </c>
      <c r="AK149" s="143">
        <v>5433.5035170424217</v>
      </c>
      <c r="AL149" s="5">
        <f t="shared" si="110"/>
        <v>5955.4924798140419</v>
      </c>
      <c r="AM149" s="5">
        <f t="shared" si="111"/>
        <v>6047.5673572715732</v>
      </c>
      <c r="AN149" s="5">
        <f t="shared" si="112"/>
        <v>6102.6534236342341</v>
      </c>
      <c r="AO149" s="5">
        <f t="shared" si="113"/>
        <v>6246.7727288366686</v>
      </c>
      <c r="AP149" s="4">
        <v>181808</v>
      </c>
      <c r="AQ149" s="4">
        <v>183087.916</v>
      </c>
      <c r="AR149" s="4">
        <v>184414.64499999999</v>
      </c>
      <c r="AS149" s="5">
        <f t="shared" si="114"/>
        <v>880.20795229315479</v>
      </c>
      <c r="AT149" s="5">
        <f t="shared" si="115"/>
        <v>977.55901445966219</v>
      </c>
      <c r="AU149" s="5">
        <f t="shared" si="116"/>
        <v>993.63821172213136</v>
      </c>
      <c r="AV149" s="5">
        <f t="shared" si="117"/>
        <v>1086.784336666328</v>
      </c>
      <c r="AW149" s="5">
        <f t="shared" si="118"/>
        <v>952.74203224382745</v>
      </c>
      <c r="AX149" s="5">
        <f t="shared" si="119"/>
        <v>963.1848112349611</v>
      </c>
      <c r="AY149" s="5">
        <f t="shared" si="120"/>
        <v>963.18481123496122</v>
      </c>
      <c r="AZ149" s="5">
        <f t="shared" si="121"/>
        <v>935.49402416373812</v>
      </c>
      <c r="BA149" s="5">
        <f t="shared" si="122"/>
        <v>1127.6271994217427</v>
      </c>
      <c r="BB149" s="5">
        <f t="shared" si="123"/>
        <v>1198.7764765297352</v>
      </c>
      <c r="BC149" s="5">
        <f t="shared" si="124"/>
        <v>1122.2665389290239</v>
      </c>
      <c r="BD149" s="5">
        <f t="shared" si="125"/>
        <v>1164.9403735746448</v>
      </c>
      <c r="BE149" s="5">
        <f t="shared" si="126"/>
        <v>2035.7012388271357</v>
      </c>
      <c r="BF149" s="5">
        <f t="shared" si="127"/>
        <v>2017.7755709851124</v>
      </c>
      <c r="BG149" s="5">
        <f t="shared" si="128"/>
        <v>2176.7904777114813</v>
      </c>
      <c r="BH149" s="5">
        <f t="shared" si="129"/>
        <v>2241.2630018453747</v>
      </c>
      <c r="BI149" s="5">
        <f t="shared" si="130"/>
        <v>2047.5532821885404</v>
      </c>
      <c r="BJ149" s="5">
        <f t="shared" si="131"/>
        <v>2070.2051856036478</v>
      </c>
      <c r="BK149" s="5">
        <f t="shared" si="132"/>
        <v>2070.2051856036478</v>
      </c>
      <c r="BL149" s="5">
        <f t="shared" si="133"/>
        <v>2010.8573987627994</v>
      </c>
      <c r="BM149" s="5">
        <f t="shared" si="134"/>
        <v>2125.1775787013762</v>
      </c>
      <c r="BN149" s="5">
        <f t="shared" si="135"/>
        <v>2104.3182822044091</v>
      </c>
      <c r="BO149" s="5">
        <f t="shared" si="136"/>
        <v>2210.9154410516944</v>
      </c>
      <c r="BP149" s="5">
        <f t="shared" si="137"/>
        <v>2222.4113895332521</v>
      </c>
      <c r="BQ149" s="5">
        <f t="shared" si="138"/>
        <v>2915.9091911202904</v>
      </c>
      <c r="BR149" s="5">
        <f t="shared" si="139"/>
        <v>2995.3345854447743</v>
      </c>
      <c r="BS149" s="5">
        <f t="shared" si="140"/>
        <v>3170.4286894336124</v>
      </c>
      <c r="BT149" s="5">
        <f t="shared" si="141"/>
        <v>3328.0473385117025</v>
      </c>
      <c r="BU149" s="5">
        <f t="shared" si="142"/>
        <v>3000.2953144323678</v>
      </c>
      <c r="BV149" s="5">
        <f t="shared" si="143"/>
        <v>3033.3899968386086</v>
      </c>
      <c r="BW149" s="5">
        <f t="shared" si="144"/>
        <v>3033.3899968386086</v>
      </c>
      <c r="BX149" s="5">
        <f t="shared" si="145"/>
        <v>2946.351422926537</v>
      </c>
      <c r="BY149" s="5">
        <f t="shared" si="146"/>
        <v>3252.8047781231189</v>
      </c>
      <c r="BZ149" s="5">
        <f t="shared" si="147"/>
        <v>3303.0947587341443</v>
      </c>
      <c r="CA149" s="5">
        <f t="shared" si="148"/>
        <v>3333.1819799807186</v>
      </c>
      <c r="CB149" s="5">
        <f t="shared" si="149"/>
        <v>3387.3517631078967</v>
      </c>
    </row>
    <row r="150" spans="1:80" x14ac:dyDescent="0.3">
      <c r="A150" t="s">
        <v>238</v>
      </c>
      <c r="B150" t="s">
        <v>273</v>
      </c>
      <c r="C150" t="s">
        <v>314</v>
      </c>
      <c r="D150" t="s">
        <v>606</v>
      </c>
      <c r="E150" t="s">
        <v>607</v>
      </c>
      <c r="F150" s="4">
        <v>1885.37700100701</v>
      </c>
      <c r="G150" s="4">
        <v>1848.8973147274542</v>
      </c>
      <c r="H150" s="4">
        <v>1874.2234885077637</v>
      </c>
      <c r="I150" s="4">
        <v>1776.8811488433771</v>
      </c>
      <c r="J150" s="4">
        <v>1948.4913966479558</v>
      </c>
      <c r="K150" s="4">
        <v>1969.5766168406399</v>
      </c>
      <c r="L150" s="4">
        <v>1973.9869741323175</v>
      </c>
      <c r="M150" s="4">
        <v>1927.6244677949003</v>
      </c>
      <c r="N150" s="4">
        <v>1952.6769327921384</v>
      </c>
      <c r="O150" s="4">
        <v>2089.1217800692657</v>
      </c>
      <c r="P150" s="4">
        <v>2310.980085009287</v>
      </c>
      <c r="Q150" s="4">
        <v>2260.5809461239296</v>
      </c>
      <c r="R150" s="4">
        <v>4430.9596396711922</v>
      </c>
      <c r="S150" s="4">
        <v>4574.54515443942</v>
      </c>
      <c r="T150" s="4">
        <v>4736.1840730283375</v>
      </c>
      <c r="U150" s="4">
        <v>4661.6853005951443</v>
      </c>
      <c r="V150" s="4">
        <v>4399.002236168426</v>
      </c>
      <c r="W150" s="4">
        <v>4447.72877826484</v>
      </c>
      <c r="X150" s="4">
        <v>4463.2601347419577</v>
      </c>
      <c r="Y150" s="4">
        <v>4361.9328987237723</v>
      </c>
      <c r="Z150" s="4">
        <v>4775.7633714404055</v>
      </c>
      <c r="AA150" s="4">
        <v>4880.4230007744191</v>
      </c>
      <c r="AB150" s="4">
        <v>5031.1830806484368</v>
      </c>
      <c r="AC150" s="4">
        <v>4806.1362688824811</v>
      </c>
      <c r="AD150" s="5">
        <f t="shared" si="106"/>
        <v>6316.3366406782025</v>
      </c>
      <c r="AE150" s="5">
        <f t="shared" si="107"/>
        <v>6423.4424691668737</v>
      </c>
      <c r="AF150" s="5">
        <f t="shared" si="108"/>
        <v>6610.4075615361016</v>
      </c>
      <c r="AG150" s="5">
        <f t="shared" si="109"/>
        <v>6438.5664494385219</v>
      </c>
      <c r="AH150" s="143">
        <v>6347.4936328163803</v>
      </c>
      <c r="AI150" s="143">
        <v>6417.305395105479</v>
      </c>
      <c r="AJ150" s="143">
        <v>6437.247108874275</v>
      </c>
      <c r="AK150" s="143">
        <v>6289.5573665186721</v>
      </c>
      <c r="AL150" s="5">
        <f t="shared" si="110"/>
        <v>6728.4403042325439</v>
      </c>
      <c r="AM150" s="5">
        <f t="shared" si="111"/>
        <v>6969.5447808436847</v>
      </c>
      <c r="AN150" s="5">
        <f t="shared" si="112"/>
        <v>7342.1631656577238</v>
      </c>
      <c r="AO150" s="5">
        <f t="shared" si="113"/>
        <v>7066.7172150064107</v>
      </c>
      <c r="AP150" s="4">
        <v>314232</v>
      </c>
      <c r="AQ150" s="4">
        <v>319623.90700000001</v>
      </c>
      <c r="AR150" s="4">
        <v>323049.36800000002</v>
      </c>
      <c r="AS150" s="5">
        <f t="shared" si="114"/>
        <v>599.9952267773524</v>
      </c>
      <c r="AT150" s="5">
        <f t="shared" si="115"/>
        <v>588.38606975974892</v>
      </c>
      <c r="AU150" s="5">
        <f t="shared" si="116"/>
        <v>596.44577525769614</v>
      </c>
      <c r="AV150" s="5">
        <f t="shared" si="117"/>
        <v>555.92873684613869</v>
      </c>
      <c r="AW150" s="5">
        <f t="shared" si="118"/>
        <v>609.62004217286403</v>
      </c>
      <c r="AX150" s="5">
        <f t="shared" si="119"/>
        <v>616.21692673966334</v>
      </c>
      <c r="AY150" s="5">
        <f t="shared" si="120"/>
        <v>617.59678512794017</v>
      </c>
      <c r="AZ150" s="5">
        <f t="shared" si="121"/>
        <v>596.69656056869303</v>
      </c>
      <c r="BA150" s="5">
        <f t="shared" si="122"/>
        <v>610.92956128345509</v>
      </c>
      <c r="BB150" s="5">
        <f t="shared" si="123"/>
        <v>653.61874825879829</v>
      </c>
      <c r="BC150" s="5">
        <f t="shared" si="124"/>
        <v>723.03104817790961</v>
      </c>
      <c r="BD150" s="5">
        <f t="shared" si="125"/>
        <v>699.76330866059129</v>
      </c>
      <c r="BE150" s="5">
        <f t="shared" si="126"/>
        <v>1410.091791947094</v>
      </c>
      <c r="BF150" s="5">
        <f t="shared" si="127"/>
        <v>1455.7859016393684</v>
      </c>
      <c r="BG150" s="5">
        <f t="shared" si="128"/>
        <v>1507.2252580985826</v>
      </c>
      <c r="BH150" s="5">
        <f t="shared" si="129"/>
        <v>1458.4908070081078</v>
      </c>
      <c r="BI150" s="5">
        <f t="shared" si="130"/>
        <v>1376.3057580572111</v>
      </c>
      <c r="BJ150" s="5">
        <f t="shared" si="131"/>
        <v>1391.5507197228646</v>
      </c>
      <c r="BK150" s="5">
        <f t="shared" si="132"/>
        <v>1396.409979664618</v>
      </c>
      <c r="BL150" s="5">
        <f t="shared" si="133"/>
        <v>1350.2372487921944</v>
      </c>
      <c r="BM150" s="5">
        <f t="shared" si="134"/>
        <v>1494.1821518502386</v>
      </c>
      <c r="BN150" s="5">
        <f t="shared" si="135"/>
        <v>1526.9267704603897</v>
      </c>
      <c r="BO150" s="5">
        <f t="shared" si="136"/>
        <v>1574.0947314834109</v>
      </c>
      <c r="BP150" s="5">
        <f t="shared" si="137"/>
        <v>1487.7404957134852</v>
      </c>
      <c r="BQ150" s="5">
        <f t="shared" si="138"/>
        <v>2010.0870187244464</v>
      </c>
      <c r="BR150" s="5">
        <f t="shared" si="139"/>
        <v>2044.1719713991172</v>
      </c>
      <c r="BS150" s="5">
        <f t="shared" si="140"/>
        <v>2103.6710333562787</v>
      </c>
      <c r="BT150" s="5">
        <f t="shared" si="141"/>
        <v>2014.4195438542467</v>
      </c>
      <c r="BU150" s="5">
        <f t="shared" si="142"/>
        <v>1985.9258002300749</v>
      </c>
      <c r="BV150" s="5">
        <f t="shared" si="143"/>
        <v>2007.7676464625279</v>
      </c>
      <c r="BW150" s="5">
        <f t="shared" si="144"/>
        <v>2014.0067647925582</v>
      </c>
      <c r="BX150" s="5">
        <f t="shared" si="145"/>
        <v>1946.9338093608874</v>
      </c>
      <c r="BY150" s="5">
        <f t="shared" si="146"/>
        <v>2105.1117131336937</v>
      </c>
      <c r="BZ150" s="5">
        <f t="shared" si="147"/>
        <v>2180.5455187191878</v>
      </c>
      <c r="CA150" s="5">
        <f t="shared" si="148"/>
        <v>2297.1257796613204</v>
      </c>
      <c r="CB150" s="5">
        <f t="shared" si="149"/>
        <v>2187.5038043740765</v>
      </c>
    </row>
    <row r="151" spans="1:80" x14ac:dyDescent="0.3">
      <c r="A151" t="s">
        <v>223</v>
      </c>
      <c r="B151" t="s">
        <v>233</v>
      </c>
      <c r="C151" t="s">
        <v>240</v>
      </c>
      <c r="D151" t="s">
        <v>608</v>
      </c>
      <c r="E151" t="s">
        <v>609</v>
      </c>
      <c r="F151" s="4">
        <v>2578.2318065003137</v>
      </c>
      <c r="G151" s="4">
        <v>2482.0707384391453</v>
      </c>
      <c r="H151" s="4">
        <v>2735.5185288918219</v>
      </c>
      <c r="I151" s="4">
        <v>2517.9257604720706</v>
      </c>
      <c r="J151" s="4">
        <v>2660.9645329974865</v>
      </c>
      <c r="K151" s="4">
        <v>2686.3193936520702</v>
      </c>
      <c r="L151" s="4">
        <v>2840.2824985949869</v>
      </c>
      <c r="M151" s="4">
        <v>2794.2543349951852</v>
      </c>
      <c r="N151" s="4">
        <v>2720.0688296980861</v>
      </c>
      <c r="O151" s="4">
        <v>2841.3000855882919</v>
      </c>
      <c r="P151" s="4">
        <v>2736.577080345688</v>
      </c>
      <c r="Q151" s="4">
        <v>2675.0355035987404</v>
      </c>
      <c r="R151" s="4">
        <v>4243.5514434953802</v>
      </c>
      <c r="S151" s="4">
        <v>4205.1885858745027</v>
      </c>
      <c r="T151" s="4">
        <v>4369.6913911085849</v>
      </c>
      <c r="U151" s="4">
        <v>4228.9486849587129</v>
      </c>
      <c r="V151" s="4">
        <v>4115.8156627211201</v>
      </c>
      <c r="W151" s="4">
        <v>4153.3536673674316</v>
      </c>
      <c r="X151" s="4">
        <v>4399.7830437962884</v>
      </c>
      <c r="Y151" s="4">
        <v>4299.5350080388571</v>
      </c>
      <c r="Z151" s="4">
        <v>4312.279106842474</v>
      </c>
      <c r="AA151" s="4">
        <v>4305.0213071734306</v>
      </c>
      <c r="AB151" s="4">
        <v>4418.4569736844696</v>
      </c>
      <c r="AC151" s="4">
        <v>4341.4273981022197</v>
      </c>
      <c r="AD151" s="5">
        <f t="shared" si="106"/>
        <v>6821.783249995694</v>
      </c>
      <c r="AE151" s="5">
        <f t="shared" si="107"/>
        <v>6687.259324313648</v>
      </c>
      <c r="AF151" s="5">
        <f t="shared" si="108"/>
        <v>7105.2099200004068</v>
      </c>
      <c r="AG151" s="5">
        <f t="shared" si="109"/>
        <v>6746.8744454307835</v>
      </c>
      <c r="AH151" s="143">
        <v>6776.7801957186066</v>
      </c>
      <c r="AI151" s="143">
        <v>6839.6730610195027</v>
      </c>
      <c r="AJ151" s="143">
        <v>7240.065542391274</v>
      </c>
      <c r="AK151" s="143">
        <v>7093.7893430340428</v>
      </c>
      <c r="AL151" s="5">
        <f t="shared" si="110"/>
        <v>7032.3479365405601</v>
      </c>
      <c r="AM151" s="5">
        <f t="shared" si="111"/>
        <v>7146.3213927617226</v>
      </c>
      <c r="AN151" s="5">
        <f t="shared" si="112"/>
        <v>7155.0340540301577</v>
      </c>
      <c r="AO151" s="5">
        <f t="shared" si="113"/>
        <v>7016.4629017009602</v>
      </c>
      <c r="AP151" s="4">
        <v>179331</v>
      </c>
      <c r="AQ151" s="4">
        <v>179498.663</v>
      </c>
      <c r="AR151" s="4">
        <v>180049.01</v>
      </c>
      <c r="AS151" s="5">
        <f t="shared" si="114"/>
        <v>1437.69443459319</v>
      </c>
      <c r="AT151" s="5">
        <f t="shared" si="115"/>
        <v>1384.0723234907214</v>
      </c>
      <c r="AU151" s="5">
        <f t="shared" si="116"/>
        <v>1525.4019265446698</v>
      </c>
      <c r="AV151" s="5">
        <f t="shared" si="117"/>
        <v>1402.7546046245873</v>
      </c>
      <c r="AW151" s="5">
        <f t="shared" si="118"/>
        <v>1482.4425366318671</v>
      </c>
      <c r="AX151" s="5">
        <f t="shared" si="119"/>
        <v>1496.5679124039327</v>
      </c>
      <c r="AY151" s="5">
        <f t="shared" si="120"/>
        <v>1582.3418688054446</v>
      </c>
      <c r="AZ151" s="5">
        <f t="shared" si="121"/>
        <v>1551.9409604058278</v>
      </c>
      <c r="BA151" s="5">
        <f t="shared" si="122"/>
        <v>1515.3699666821954</v>
      </c>
      <c r="BB151" s="5">
        <f t="shared" si="123"/>
        <v>1582.9087738599433</v>
      </c>
      <c r="BC151" s="5">
        <f t="shared" si="124"/>
        <v>1524.5668322029162</v>
      </c>
      <c r="BD151" s="5">
        <f t="shared" si="125"/>
        <v>1485.7263050759013</v>
      </c>
      <c r="BE151" s="5">
        <f t="shared" si="126"/>
        <v>2366.3234150790327</v>
      </c>
      <c r="BF151" s="5">
        <f t="shared" si="127"/>
        <v>2344.9312087003937</v>
      </c>
      <c r="BG151" s="5">
        <f t="shared" si="128"/>
        <v>2436.6625910236294</v>
      </c>
      <c r="BH151" s="5">
        <f t="shared" si="129"/>
        <v>2355.9778185972964</v>
      </c>
      <c r="BI151" s="5">
        <f t="shared" si="130"/>
        <v>2292.9505958053405</v>
      </c>
      <c r="BJ151" s="5">
        <f t="shared" si="131"/>
        <v>2313.8632889802816</v>
      </c>
      <c r="BK151" s="5">
        <f t="shared" si="132"/>
        <v>2451.1508722470476</v>
      </c>
      <c r="BL151" s="5">
        <f t="shared" si="133"/>
        <v>2387.9803660341463</v>
      </c>
      <c r="BM151" s="5">
        <f t="shared" si="134"/>
        <v>2402.4017977462449</v>
      </c>
      <c r="BN151" s="5">
        <f t="shared" si="135"/>
        <v>2398.3584251953066</v>
      </c>
      <c r="BO151" s="5">
        <f t="shared" si="136"/>
        <v>2461.5542532951731</v>
      </c>
      <c r="BP151" s="5">
        <f t="shared" si="137"/>
        <v>2411.2475809237826</v>
      </c>
      <c r="BQ151" s="5">
        <f t="shared" si="138"/>
        <v>3804.0178496722228</v>
      </c>
      <c r="BR151" s="5">
        <f t="shared" si="139"/>
        <v>3729.003532191115</v>
      </c>
      <c r="BS151" s="5">
        <f t="shared" si="140"/>
        <v>3962.0645175682994</v>
      </c>
      <c r="BT151" s="5">
        <f t="shared" si="141"/>
        <v>3758.7324232218839</v>
      </c>
      <c r="BU151" s="5">
        <f t="shared" si="142"/>
        <v>3775.3931324372074</v>
      </c>
      <c r="BV151" s="5">
        <f t="shared" si="143"/>
        <v>3810.4312013842145</v>
      </c>
      <c r="BW151" s="5">
        <f t="shared" si="144"/>
        <v>4033.4927410524911</v>
      </c>
      <c r="BX151" s="5">
        <f t="shared" si="145"/>
        <v>3939.9213264399746</v>
      </c>
      <c r="BY151" s="5">
        <f t="shared" si="146"/>
        <v>3917.7717644284403</v>
      </c>
      <c r="BZ151" s="5">
        <f t="shared" si="147"/>
        <v>3981.2671990552503</v>
      </c>
      <c r="CA151" s="5">
        <f t="shared" si="148"/>
        <v>3986.1210854980891</v>
      </c>
      <c r="CB151" s="5">
        <f t="shared" si="149"/>
        <v>3896.9738859996842</v>
      </c>
    </row>
    <row r="152" spans="1:80" x14ac:dyDescent="0.3">
      <c r="A152" t="s">
        <v>229</v>
      </c>
      <c r="B152" t="s">
        <v>260</v>
      </c>
      <c r="C152" t="s">
        <v>265</v>
      </c>
      <c r="D152" t="s">
        <v>610</v>
      </c>
      <c r="E152" t="s">
        <v>611</v>
      </c>
      <c r="F152" s="4">
        <v>8766.1969024772879</v>
      </c>
      <c r="G152" s="4">
        <v>8247.6976382636785</v>
      </c>
      <c r="H152" s="4">
        <v>8811.8677141415974</v>
      </c>
      <c r="I152" s="4">
        <v>8550.277423970334</v>
      </c>
      <c r="J152" s="4">
        <v>9053.217701275953</v>
      </c>
      <c r="K152" s="4">
        <v>9177.380874066821</v>
      </c>
      <c r="L152" s="4">
        <v>9193.0140397167306</v>
      </c>
      <c r="M152" s="4">
        <v>8995.2238422213886</v>
      </c>
      <c r="N152" s="4">
        <v>9902.5230567265935</v>
      </c>
      <c r="O152" s="4">
        <v>10167.653722319512</v>
      </c>
      <c r="P152" s="4">
        <v>11282.296400387339</v>
      </c>
      <c r="Q152" s="4">
        <v>11117.270207501269</v>
      </c>
      <c r="R152" s="4">
        <v>15452.897209257451</v>
      </c>
      <c r="S152" s="4">
        <v>15327.46480104711</v>
      </c>
      <c r="T152" s="4">
        <v>16029.911078881622</v>
      </c>
      <c r="U152" s="4">
        <v>16379.594354119876</v>
      </c>
      <c r="V152" s="4">
        <v>15447.413888110348</v>
      </c>
      <c r="W152" s="4">
        <v>15655.210095410879</v>
      </c>
      <c r="X152" s="4">
        <v>15676.811858445137</v>
      </c>
      <c r="Y152" s="4">
        <v>15360.650466041716</v>
      </c>
      <c r="Z152" s="4">
        <v>16234.180676034026</v>
      </c>
      <c r="AA152" s="4">
        <v>16453.291939143422</v>
      </c>
      <c r="AB152" s="4">
        <v>17143.467837571225</v>
      </c>
      <c r="AC152" s="4">
        <v>17157.007896263436</v>
      </c>
      <c r="AD152" s="5">
        <f t="shared" si="106"/>
        <v>24219.094111734739</v>
      </c>
      <c r="AE152" s="5">
        <f t="shared" si="107"/>
        <v>23575.162439310789</v>
      </c>
      <c r="AF152" s="5">
        <f t="shared" si="108"/>
        <v>24841.778793023219</v>
      </c>
      <c r="AG152" s="5">
        <f t="shared" si="109"/>
        <v>24929.871778090208</v>
      </c>
      <c r="AH152" s="143">
        <v>24500.631589386299</v>
      </c>
      <c r="AI152" s="143">
        <v>24832.5909694777</v>
      </c>
      <c r="AJ152" s="143">
        <v>24869.825898161871</v>
      </c>
      <c r="AK152" s="143">
        <v>24355.874308263112</v>
      </c>
      <c r="AL152" s="5">
        <f t="shared" si="110"/>
        <v>26136.703732760619</v>
      </c>
      <c r="AM152" s="5">
        <f t="shared" si="111"/>
        <v>26620.945661462934</v>
      </c>
      <c r="AN152" s="5">
        <f t="shared" si="112"/>
        <v>28425.764237958563</v>
      </c>
      <c r="AO152" s="5">
        <f t="shared" si="113"/>
        <v>28274.278103764707</v>
      </c>
      <c r="AP152" s="4">
        <v>870825</v>
      </c>
      <c r="AQ152" s="4">
        <v>870683.29599999986</v>
      </c>
      <c r="AR152" s="4">
        <v>873014.68599999999</v>
      </c>
      <c r="AS152" s="5">
        <f t="shared" si="114"/>
        <v>1006.6542534352239</v>
      </c>
      <c r="AT152" s="5">
        <f t="shared" si="115"/>
        <v>947.11309829916217</v>
      </c>
      <c r="AU152" s="5">
        <f t="shared" si="116"/>
        <v>1011.8987987416068</v>
      </c>
      <c r="AV152" s="5">
        <f t="shared" si="117"/>
        <v>982.01923285436908</v>
      </c>
      <c r="AW152" s="5">
        <f t="shared" si="118"/>
        <v>1039.7830925282794</v>
      </c>
      <c r="AX152" s="5">
        <f t="shared" si="119"/>
        <v>1054.0435214765878</v>
      </c>
      <c r="AY152" s="5">
        <f t="shared" si="120"/>
        <v>1055.8390268827129</v>
      </c>
      <c r="AZ152" s="5">
        <f t="shared" si="121"/>
        <v>1030.3634047023797</v>
      </c>
      <c r="BA152" s="5">
        <f t="shared" si="122"/>
        <v>1137.3277863741853</v>
      </c>
      <c r="BB152" s="5">
        <f t="shared" si="123"/>
        <v>1167.7786594770637</v>
      </c>
      <c r="BC152" s="5">
        <f t="shared" si="124"/>
        <v>1295.7979614653525</v>
      </c>
      <c r="BD152" s="5">
        <f t="shared" si="125"/>
        <v>1273.4345006770332</v>
      </c>
      <c r="BE152" s="5">
        <f t="shared" si="126"/>
        <v>1774.5123542913275</v>
      </c>
      <c r="BF152" s="5">
        <f t="shared" si="127"/>
        <v>1760.1084949383758</v>
      </c>
      <c r="BG152" s="5">
        <f t="shared" si="128"/>
        <v>1840.7729542539112</v>
      </c>
      <c r="BH152" s="5">
        <f t="shared" si="129"/>
        <v>1881.2344774924773</v>
      </c>
      <c r="BI152" s="5">
        <f t="shared" si="130"/>
        <v>1774.1713845984189</v>
      </c>
      <c r="BJ152" s="5">
        <f t="shared" si="131"/>
        <v>1798.0372619220298</v>
      </c>
      <c r="BK152" s="5">
        <f t="shared" si="132"/>
        <v>1800.5182746086746</v>
      </c>
      <c r="BL152" s="5">
        <f t="shared" si="133"/>
        <v>1759.4950820840734</v>
      </c>
      <c r="BM152" s="5">
        <f t="shared" si="134"/>
        <v>1864.5333786251974</v>
      </c>
      <c r="BN152" s="5">
        <f t="shared" si="135"/>
        <v>1889.6988164044699</v>
      </c>
      <c r="BO152" s="5">
        <f t="shared" si="136"/>
        <v>1968.9671222969259</v>
      </c>
      <c r="BP152" s="5">
        <f t="shared" si="137"/>
        <v>1965.2599402277908</v>
      </c>
      <c r="BQ152" s="5">
        <f t="shared" si="138"/>
        <v>2781.1666077265513</v>
      </c>
      <c r="BR152" s="5">
        <f t="shared" si="139"/>
        <v>2707.2215932375379</v>
      </c>
      <c r="BS152" s="5">
        <f t="shared" si="140"/>
        <v>2852.6717529955181</v>
      </c>
      <c r="BT152" s="5">
        <f t="shared" si="141"/>
        <v>2863.2537103468458</v>
      </c>
      <c r="BU152" s="5">
        <f t="shared" si="142"/>
        <v>2813.9544771266983</v>
      </c>
      <c r="BV152" s="5">
        <f t="shared" si="143"/>
        <v>2852.0807833986173</v>
      </c>
      <c r="BW152" s="5">
        <f t="shared" si="144"/>
        <v>2856.3573014913882</v>
      </c>
      <c r="BX152" s="5">
        <f t="shared" si="145"/>
        <v>2789.8584867864538</v>
      </c>
      <c r="BY152" s="5">
        <f t="shared" si="146"/>
        <v>3001.8611649993827</v>
      </c>
      <c r="BZ152" s="5">
        <f t="shared" si="147"/>
        <v>3057.4774758815333</v>
      </c>
      <c r="CA152" s="5">
        <f t="shared" si="148"/>
        <v>3264.7650837622782</v>
      </c>
      <c r="CB152" s="5">
        <f t="shared" si="149"/>
        <v>3238.6944409048242</v>
      </c>
    </row>
    <row r="153" spans="1:80" x14ac:dyDescent="0.3">
      <c r="A153" t="s">
        <v>223</v>
      </c>
      <c r="B153" t="s">
        <v>233</v>
      </c>
      <c r="C153" t="s">
        <v>249</v>
      </c>
      <c r="D153" t="s">
        <v>613</v>
      </c>
      <c r="E153" t="s">
        <v>614</v>
      </c>
      <c r="F153" s="4">
        <v>4262.4349237579327</v>
      </c>
      <c r="G153" s="4">
        <v>4070.902465191336</v>
      </c>
      <c r="H153" s="4">
        <v>4340.4736724728064</v>
      </c>
      <c r="I153" s="4">
        <v>4051.1493432124771</v>
      </c>
      <c r="J153" s="4">
        <v>4181.9249675847041</v>
      </c>
      <c r="K153" s="4">
        <v>4160.483974309619</v>
      </c>
      <c r="L153" s="4">
        <v>4370.6718611064161</v>
      </c>
      <c r="M153" s="4">
        <v>4217.2856593477436</v>
      </c>
      <c r="N153" s="4">
        <v>4295.7851095195892</v>
      </c>
      <c r="O153" s="4">
        <v>4275.6969376260959</v>
      </c>
      <c r="P153" s="4">
        <v>4224.3401641904957</v>
      </c>
      <c r="Q153" s="4">
        <v>4196.8829522555689</v>
      </c>
      <c r="R153" s="4">
        <v>6502.7795533792887</v>
      </c>
      <c r="S153" s="4">
        <v>6369.649171983704</v>
      </c>
      <c r="T153" s="4">
        <v>6606.4178317071564</v>
      </c>
      <c r="U153" s="4">
        <v>6485.7655080229051</v>
      </c>
      <c r="V153" s="4">
        <v>6215.9338905575223</v>
      </c>
      <c r="W153" s="4">
        <v>6242.4098245745517</v>
      </c>
      <c r="X153" s="4">
        <v>6511.3493490665078</v>
      </c>
      <c r="Y153" s="4">
        <v>6198.3688075408118</v>
      </c>
      <c r="Z153" s="4">
        <v>6748.2004944222062</v>
      </c>
      <c r="AA153" s="4">
        <v>6545.906134595898</v>
      </c>
      <c r="AB153" s="4">
        <v>6448.462378768485</v>
      </c>
      <c r="AC153" s="4">
        <v>6478.0047221556806</v>
      </c>
      <c r="AD153" s="5">
        <f t="shared" si="106"/>
        <v>10765.214477137222</v>
      </c>
      <c r="AE153" s="5">
        <f t="shared" si="107"/>
        <v>10440.55163717504</v>
      </c>
      <c r="AF153" s="5">
        <f t="shared" si="108"/>
        <v>10946.891504179963</v>
      </c>
      <c r="AG153" s="5">
        <f t="shared" si="109"/>
        <v>10536.914851235382</v>
      </c>
      <c r="AH153" s="143">
        <v>10397.858858142226</v>
      </c>
      <c r="AI153" s="143">
        <v>10402.89379888417</v>
      </c>
      <c r="AJ153" s="143">
        <v>10882.021210172925</v>
      </c>
      <c r="AK153" s="143">
        <v>10415.654466888556</v>
      </c>
      <c r="AL153" s="5">
        <f t="shared" si="110"/>
        <v>11043.985603941795</v>
      </c>
      <c r="AM153" s="5">
        <f t="shared" si="111"/>
        <v>10821.603072221995</v>
      </c>
      <c r="AN153" s="5">
        <f t="shared" si="112"/>
        <v>10672.80254295898</v>
      </c>
      <c r="AO153" s="5">
        <f t="shared" si="113"/>
        <v>10674.887674411249</v>
      </c>
      <c r="AP153" s="4">
        <v>291045</v>
      </c>
      <c r="AQ153" s="4">
        <v>292413.67700000003</v>
      </c>
      <c r="AR153" s="4">
        <v>293877.11200000002</v>
      </c>
      <c r="AS153" s="5">
        <f t="shared" si="114"/>
        <v>1464.5277959621133</v>
      </c>
      <c r="AT153" s="5">
        <f t="shared" si="115"/>
        <v>1398.7192582560554</v>
      </c>
      <c r="AU153" s="5">
        <f t="shared" si="116"/>
        <v>1491.3410889975112</v>
      </c>
      <c r="AV153" s="5">
        <f t="shared" si="117"/>
        <v>1385.4171886811152</v>
      </c>
      <c r="AW153" s="5">
        <f t="shared" si="118"/>
        <v>1430.1400025090836</v>
      </c>
      <c r="AX153" s="5">
        <f t="shared" si="119"/>
        <v>1422.8075844446971</v>
      </c>
      <c r="AY153" s="5">
        <f t="shared" si="120"/>
        <v>1494.6879044602335</v>
      </c>
      <c r="AZ153" s="5">
        <f t="shared" si="121"/>
        <v>1435.0507362232902</v>
      </c>
      <c r="BA153" s="5">
        <f t="shared" si="122"/>
        <v>1469.0780382066703</v>
      </c>
      <c r="BB153" s="5">
        <f t="shared" si="123"/>
        <v>1462.2082597135479</v>
      </c>
      <c r="BC153" s="5">
        <f t="shared" si="124"/>
        <v>1444.645205220854</v>
      </c>
      <c r="BD153" s="5">
        <f t="shared" si="125"/>
        <v>1428.1081380218438</v>
      </c>
      <c r="BE153" s="5">
        <f t="shared" si="126"/>
        <v>2234.2866406841858</v>
      </c>
      <c r="BF153" s="5">
        <f t="shared" si="127"/>
        <v>2188.5444422627788</v>
      </c>
      <c r="BG153" s="5">
        <f t="shared" si="128"/>
        <v>2269.8956627693851</v>
      </c>
      <c r="BH153" s="5">
        <f t="shared" si="129"/>
        <v>2218.0103114748986</v>
      </c>
      <c r="BI153" s="5">
        <f t="shared" si="130"/>
        <v>2125.7329528254322</v>
      </c>
      <c r="BJ153" s="5">
        <f t="shared" si="131"/>
        <v>2134.7872263083477</v>
      </c>
      <c r="BK153" s="5">
        <f t="shared" si="132"/>
        <v>2226.7595058717129</v>
      </c>
      <c r="BL153" s="5">
        <f t="shared" si="133"/>
        <v>2109.1703145431793</v>
      </c>
      <c r="BM153" s="5">
        <f t="shared" si="134"/>
        <v>2307.7581608544956</v>
      </c>
      <c r="BN153" s="5">
        <f t="shared" si="135"/>
        <v>2238.5772792002126</v>
      </c>
      <c r="BO153" s="5">
        <f t="shared" si="136"/>
        <v>2205.253340037335</v>
      </c>
      <c r="BP153" s="5">
        <f t="shared" si="137"/>
        <v>2204.3243443047313</v>
      </c>
      <c r="BQ153" s="5">
        <f t="shared" si="138"/>
        <v>3698.8144366462993</v>
      </c>
      <c r="BR153" s="5">
        <f t="shared" si="139"/>
        <v>3587.263700518834</v>
      </c>
      <c r="BS153" s="5">
        <f t="shared" si="140"/>
        <v>3761.2367517668963</v>
      </c>
      <c r="BT153" s="5">
        <f t="shared" si="141"/>
        <v>3603.427500156014</v>
      </c>
      <c r="BU153" s="5">
        <f t="shared" si="142"/>
        <v>3555.8729553345161</v>
      </c>
      <c r="BV153" s="5">
        <f t="shared" si="143"/>
        <v>3557.5948107530444</v>
      </c>
      <c r="BW153" s="5">
        <f t="shared" si="144"/>
        <v>3721.4474103319467</v>
      </c>
      <c r="BX153" s="5">
        <f t="shared" si="145"/>
        <v>3544.2210507664695</v>
      </c>
      <c r="BY153" s="5">
        <f t="shared" si="146"/>
        <v>3776.8361990611656</v>
      </c>
      <c r="BZ153" s="5">
        <f t="shared" si="147"/>
        <v>3700.7855389137612</v>
      </c>
      <c r="CA153" s="5">
        <f t="shared" si="148"/>
        <v>3649.8985452581887</v>
      </c>
      <c r="CB153" s="5">
        <f t="shared" si="149"/>
        <v>3632.4324823265747</v>
      </c>
    </row>
    <row r="154" spans="1:80" x14ac:dyDescent="0.3">
      <c r="A154" t="s">
        <v>223</v>
      </c>
      <c r="B154" t="s">
        <v>218</v>
      </c>
      <c r="C154" t="s">
        <v>231</v>
      </c>
      <c r="D154" t="s">
        <v>615</v>
      </c>
      <c r="E154" t="s">
        <v>616</v>
      </c>
      <c r="F154" s="4">
        <v>2487.7754976803944</v>
      </c>
      <c r="G154" s="4">
        <v>2476.1527075561903</v>
      </c>
      <c r="H154" s="4">
        <v>2514.2587927564778</v>
      </c>
      <c r="I154" s="4">
        <v>2565.9249261826158</v>
      </c>
      <c r="J154" s="4">
        <v>2662.7013087695996</v>
      </c>
      <c r="K154" s="4">
        <v>2615.2665908457197</v>
      </c>
      <c r="L154" s="4">
        <v>2734.4902133659334</v>
      </c>
      <c r="M154" s="4">
        <v>2791.1242465332989</v>
      </c>
      <c r="N154" s="4">
        <v>2715.3845893586658</v>
      </c>
      <c r="O154" s="4">
        <v>2557.3739052923688</v>
      </c>
      <c r="P154" s="4">
        <v>2622.1711930125598</v>
      </c>
      <c r="Q154" s="4">
        <v>2790.5183329649039</v>
      </c>
      <c r="R154" s="4">
        <v>4221.4209082261286</v>
      </c>
      <c r="S154" s="4">
        <v>4179.3215186684538</v>
      </c>
      <c r="T154" s="4">
        <v>4447.8187951031668</v>
      </c>
      <c r="U154" s="4">
        <v>4391.2300304647442</v>
      </c>
      <c r="V154" s="4">
        <v>4351.1467838341496</v>
      </c>
      <c r="W154" s="4">
        <v>4282.9202096155841</v>
      </c>
      <c r="X154" s="4">
        <v>4435.8502446165694</v>
      </c>
      <c r="Y154" s="4">
        <v>4425.0619220217495</v>
      </c>
      <c r="Z154" s="4">
        <v>4453.2885996524838</v>
      </c>
      <c r="AA154" s="4">
        <v>4486.5767346239045</v>
      </c>
      <c r="AB154" s="4">
        <v>4555.0726034657791</v>
      </c>
      <c r="AC154" s="4">
        <v>4849.1071074867014</v>
      </c>
      <c r="AD154" s="5">
        <f t="shared" si="106"/>
        <v>6709.1964059065231</v>
      </c>
      <c r="AE154" s="5">
        <f t="shared" si="107"/>
        <v>6655.4742262246436</v>
      </c>
      <c r="AF154" s="5">
        <f t="shared" si="108"/>
        <v>6962.0775878596451</v>
      </c>
      <c r="AG154" s="5">
        <f t="shared" si="109"/>
        <v>6957.1549566473605</v>
      </c>
      <c r="AH154" s="143">
        <v>7013.84809260375</v>
      </c>
      <c r="AI154" s="143">
        <v>6898.1868004613025</v>
      </c>
      <c r="AJ154" s="143">
        <v>7170.3404579825019</v>
      </c>
      <c r="AK154" s="143">
        <v>7216.1861685550484</v>
      </c>
      <c r="AL154" s="5">
        <f t="shared" si="110"/>
        <v>7168.6731890111496</v>
      </c>
      <c r="AM154" s="5">
        <f t="shared" si="111"/>
        <v>7043.9506399162728</v>
      </c>
      <c r="AN154" s="5">
        <f t="shared" si="112"/>
        <v>7177.2437964783385</v>
      </c>
      <c r="AO154" s="5">
        <f t="shared" si="113"/>
        <v>7639.6254404516058</v>
      </c>
      <c r="AP154" s="4">
        <v>196487</v>
      </c>
      <c r="AQ154" s="4">
        <v>197596.49400000001</v>
      </c>
      <c r="AR154" s="4">
        <v>198356.33900000001</v>
      </c>
      <c r="AS154" s="5">
        <f t="shared" si="114"/>
        <v>1266.1272744153021</v>
      </c>
      <c r="AT154" s="5">
        <f t="shared" si="115"/>
        <v>1260.2119771568555</v>
      </c>
      <c r="AU154" s="5">
        <f t="shared" si="116"/>
        <v>1279.6056699712844</v>
      </c>
      <c r="AV154" s="5">
        <f t="shared" si="117"/>
        <v>1298.5680435112456</v>
      </c>
      <c r="AW154" s="5">
        <f t="shared" si="118"/>
        <v>1347.5448146208503</v>
      </c>
      <c r="AX154" s="5">
        <f t="shared" si="119"/>
        <v>1323.5389646365486</v>
      </c>
      <c r="AY154" s="5">
        <f t="shared" si="120"/>
        <v>1383.87587654563</v>
      </c>
      <c r="AZ154" s="5">
        <f t="shared" si="121"/>
        <v>1407.1263165092489</v>
      </c>
      <c r="BA154" s="5">
        <f t="shared" si="122"/>
        <v>1374.2068669288562</v>
      </c>
      <c r="BB154" s="5">
        <f t="shared" si="123"/>
        <v>1294.2405270067031</v>
      </c>
      <c r="BC154" s="5">
        <f t="shared" si="124"/>
        <v>1327.0332585013173</v>
      </c>
      <c r="BD154" s="5">
        <f t="shared" si="125"/>
        <v>1406.8208493023778</v>
      </c>
      <c r="BE154" s="5">
        <f t="shared" si="126"/>
        <v>2148.4479422181257</v>
      </c>
      <c r="BF154" s="5">
        <f t="shared" si="127"/>
        <v>2127.0218989899859</v>
      </c>
      <c r="BG154" s="5">
        <f t="shared" si="128"/>
        <v>2263.6707747093533</v>
      </c>
      <c r="BH154" s="5">
        <f t="shared" si="129"/>
        <v>2222.3218345487162</v>
      </c>
      <c r="BI154" s="5">
        <f t="shared" si="130"/>
        <v>2202.0364307851278</v>
      </c>
      <c r="BJ154" s="5">
        <f t="shared" si="131"/>
        <v>2167.5081996219951</v>
      </c>
      <c r="BK154" s="5">
        <f t="shared" si="132"/>
        <v>2244.9033152463571</v>
      </c>
      <c r="BL154" s="5">
        <f t="shared" si="133"/>
        <v>2230.8648890831514</v>
      </c>
      <c r="BM154" s="5">
        <f t="shared" si="134"/>
        <v>2253.7285502912232</v>
      </c>
      <c r="BN154" s="5">
        <f t="shared" si="135"/>
        <v>2270.5750713491425</v>
      </c>
      <c r="BO154" s="5">
        <f t="shared" si="136"/>
        <v>2305.2395876344744</v>
      </c>
      <c r="BP154" s="5">
        <f t="shared" si="137"/>
        <v>2444.6443869316931</v>
      </c>
      <c r="BQ154" s="5">
        <f t="shared" si="138"/>
        <v>3414.5752166334273</v>
      </c>
      <c r="BR154" s="5">
        <f t="shared" si="139"/>
        <v>3387.2338761468409</v>
      </c>
      <c r="BS154" s="5">
        <f t="shared" si="140"/>
        <v>3543.2764446806382</v>
      </c>
      <c r="BT154" s="5">
        <f t="shared" si="141"/>
        <v>3520.889878059962</v>
      </c>
      <c r="BU154" s="5">
        <f t="shared" si="142"/>
        <v>3549.5812454059783</v>
      </c>
      <c r="BV154" s="5">
        <f t="shared" si="143"/>
        <v>3491.0471642585426</v>
      </c>
      <c r="BW154" s="5">
        <f t="shared" si="144"/>
        <v>3628.7791917919867</v>
      </c>
      <c r="BX154" s="5">
        <f t="shared" si="145"/>
        <v>3637.9912055924001</v>
      </c>
      <c r="BY154" s="5">
        <f t="shared" si="146"/>
        <v>3627.9354172200797</v>
      </c>
      <c r="BZ154" s="5">
        <f t="shared" si="147"/>
        <v>3564.8155983558459</v>
      </c>
      <c r="CA154" s="5">
        <f t="shared" si="148"/>
        <v>3632.2728461357915</v>
      </c>
      <c r="CB154" s="5">
        <f t="shared" si="149"/>
        <v>3851.4652362340717</v>
      </c>
    </row>
    <row r="155" spans="1:80" x14ac:dyDescent="0.3">
      <c r="A155" t="s">
        <v>229</v>
      </c>
      <c r="B155" t="s">
        <v>260</v>
      </c>
      <c r="C155" t="s">
        <v>265</v>
      </c>
      <c r="D155" t="s">
        <v>619</v>
      </c>
      <c r="E155" t="s">
        <v>620</v>
      </c>
      <c r="F155" s="4">
        <v>4139.1435606619179</v>
      </c>
      <c r="G155" s="4">
        <v>4095.7160127209208</v>
      </c>
      <c r="H155" s="4">
        <v>4066.188949802126</v>
      </c>
      <c r="I155" s="4">
        <v>4272.29097972001</v>
      </c>
      <c r="J155" s="4">
        <v>4447.8101544828678</v>
      </c>
      <c r="K155" s="4">
        <v>4496.3293905593764</v>
      </c>
      <c r="L155" s="4">
        <v>4496.3293905593764</v>
      </c>
      <c r="M155" s="4">
        <v>4401.0382918686046</v>
      </c>
      <c r="N155" s="4">
        <v>4782.164598019358</v>
      </c>
      <c r="O155" s="4">
        <v>5075.1908702635583</v>
      </c>
      <c r="P155" s="4">
        <v>5905.6344683079878</v>
      </c>
      <c r="Q155" s="4">
        <v>5620.1857982408592</v>
      </c>
      <c r="R155" s="4">
        <v>4976.5858444820669</v>
      </c>
      <c r="S155" s="4">
        <v>4761.8081053870128</v>
      </c>
      <c r="T155" s="4">
        <v>4952.4403751360151</v>
      </c>
      <c r="U155" s="4">
        <v>5208.1348025685547</v>
      </c>
      <c r="V155" s="4">
        <v>4748.1437283712667</v>
      </c>
      <c r="W155" s="4">
        <v>4800.6022290819501</v>
      </c>
      <c r="X155" s="4">
        <v>4800.6022290819501</v>
      </c>
      <c r="Y155" s="4">
        <v>4698.4783368136032</v>
      </c>
      <c r="Z155" s="4">
        <v>5193.2446487114721</v>
      </c>
      <c r="AA155" s="4">
        <v>5350.4355990582835</v>
      </c>
      <c r="AB155" s="4">
        <v>5414.156329568681</v>
      </c>
      <c r="AC155" s="4">
        <v>5441.2749487104065</v>
      </c>
      <c r="AD155" s="5">
        <f t="shared" si="106"/>
        <v>9115.7294051439858</v>
      </c>
      <c r="AE155" s="5">
        <f t="shared" si="107"/>
        <v>8857.5241181079327</v>
      </c>
      <c r="AF155" s="5">
        <f t="shared" si="108"/>
        <v>9018.6293249381415</v>
      </c>
      <c r="AG155" s="5">
        <f t="shared" si="109"/>
        <v>9480.4257822885647</v>
      </c>
      <c r="AH155" s="143">
        <v>9195.9538828541336</v>
      </c>
      <c r="AI155" s="143">
        <v>9296.9316196413256</v>
      </c>
      <c r="AJ155" s="143">
        <v>9296.9316196413274</v>
      </c>
      <c r="AK155" s="143">
        <v>9099.5166286822077</v>
      </c>
      <c r="AL155" s="5">
        <f t="shared" si="110"/>
        <v>9975.4092467308292</v>
      </c>
      <c r="AM155" s="5">
        <f t="shared" si="111"/>
        <v>10425.626469321842</v>
      </c>
      <c r="AN155" s="5">
        <f t="shared" si="112"/>
        <v>11319.790797876669</v>
      </c>
      <c r="AO155" s="5">
        <f t="shared" si="113"/>
        <v>11061.460746951267</v>
      </c>
      <c r="AP155" s="4">
        <v>255378</v>
      </c>
      <c r="AQ155" s="4">
        <v>255545.68</v>
      </c>
      <c r="AR155" s="4">
        <v>256453.106</v>
      </c>
      <c r="AS155" s="5">
        <f t="shared" si="114"/>
        <v>1620.7909689409103</v>
      </c>
      <c r="AT155" s="5">
        <f t="shared" si="115"/>
        <v>1603.7857656967008</v>
      </c>
      <c r="AU155" s="5">
        <f t="shared" si="116"/>
        <v>1592.2236644511765</v>
      </c>
      <c r="AV155" s="5">
        <f t="shared" si="117"/>
        <v>1671.8306408936398</v>
      </c>
      <c r="AW155" s="5">
        <f t="shared" si="118"/>
        <v>1740.5147112965744</v>
      </c>
      <c r="AX155" s="5">
        <f t="shared" si="119"/>
        <v>1759.5012330317522</v>
      </c>
      <c r="AY155" s="5">
        <f t="shared" si="120"/>
        <v>1759.5012330317522</v>
      </c>
      <c r="AZ155" s="5">
        <f t="shared" si="121"/>
        <v>1716.1181474903271</v>
      </c>
      <c r="BA155" s="5">
        <f t="shared" si="122"/>
        <v>1871.3541148570223</v>
      </c>
      <c r="BB155" s="5">
        <f t="shared" si="123"/>
        <v>1986.0210003407446</v>
      </c>
      <c r="BC155" s="5">
        <f t="shared" si="124"/>
        <v>2310.9897488026359</v>
      </c>
      <c r="BD155" s="5">
        <f t="shared" si="125"/>
        <v>2191.5062312565087</v>
      </c>
      <c r="BE155" s="5">
        <f t="shared" si="126"/>
        <v>1948.713610601566</v>
      </c>
      <c r="BF155" s="5">
        <f t="shared" si="127"/>
        <v>1864.6117149429524</v>
      </c>
      <c r="BG155" s="5">
        <f t="shared" si="128"/>
        <v>1939.2588144382112</v>
      </c>
      <c r="BH155" s="5">
        <f t="shared" si="129"/>
        <v>2038.0445494396754</v>
      </c>
      <c r="BI155" s="5">
        <f t="shared" si="130"/>
        <v>1858.0410861851656</v>
      </c>
      <c r="BJ155" s="5">
        <f t="shared" si="131"/>
        <v>1878.5691188682786</v>
      </c>
      <c r="BK155" s="5">
        <f t="shared" si="132"/>
        <v>1878.5691188682786</v>
      </c>
      <c r="BL155" s="5">
        <f t="shared" si="133"/>
        <v>1832.1003828331889</v>
      </c>
      <c r="BM155" s="5">
        <f t="shared" si="134"/>
        <v>2032.2177423275057</v>
      </c>
      <c r="BN155" s="5">
        <f t="shared" si="135"/>
        <v>2093.7296216700997</v>
      </c>
      <c r="BO155" s="5">
        <f t="shared" si="136"/>
        <v>2118.6647841468816</v>
      </c>
      <c r="BP155" s="5">
        <f t="shared" si="137"/>
        <v>2121.7426583674937</v>
      </c>
      <c r="BQ155" s="5">
        <f t="shared" si="138"/>
        <v>3569.5045795424762</v>
      </c>
      <c r="BR155" s="5">
        <f t="shared" si="139"/>
        <v>3468.3974806396532</v>
      </c>
      <c r="BS155" s="5">
        <f t="shared" si="140"/>
        <v>3531.4824788893884</v>
      </c>
      <c r="BT155" s="5">
        <f t="shared" si="141"/>
        <v>3709.875190333315</v>
      </c>
      <c r="BU155" s="5">
        <f t="shared" si="142"/>
        <v>3598.5557974817393</v>
      </c>
      <c r="BV155" s="5">
        <f t="shared" si="143"/>
        <v>3638.0703519000308</v>
      </c>
      <c r="BW155" s="5">
        <f t="shared" si="144"/>
        <v>3638.0703519000317</v>
      </c>
      <c r="BX155" s="5">
        <f t="shared" si="145"/>
        <v>3548.218530323516</v>
      </c>
      <c r="BY155" s="5">
        <f t="shared" si="146"/>
        <v>3903.5718571845277</v>
      </c>
      <c r="BZ155" s="5">
        <f t="shared" si="147"/>
        <v>4079.7506220108444</v>
      </c>
      <c r="CA155" s="5">
        <f t="shared" si="148"/>
        <v>4429.6545329495184</v>
      </c>
      <c r="CB155" s="5">
        <f t="shared" si="149"/>
        <v>4313.2488896240029</v>
      </c>
    </row>
    <row r="156" spans="1:80" x14ac:dyDescent="0.3">
      <c r="A156" t="s">
        <v>229</v>
      </c>
      <c r="B156" t="s">
        <v>267</v>
      </c>
      <c r="C156" t="s">
        <v>286</v>
      </c>
      <c r="D156" t="s">
        <v>621</v>
      </c>
      <c r="E156" t="s">
        <v>622</v>
      </c>
      <c r="F156" s="4">
        <v>5045.4244677367024</v>
      </c>
      <c r="G156" s="4">
        <v>4674.6063384916233</v>
      </c>
      <c r="H156" s="4">
        <v>5009.8939781222589</v>
      </c>
      <c r="I156" s="4">
        <v>4692.9918265861843</v>
      </c>
      <c r="J156" s="4">
        <v>5130.7481730131931</v>
      </c>
      <c r="K156" s="4">
        <v>5020.2743259352173</v>
      </c>
      <c r="L156" s="4">
        <v>5424.3394374277868</v>
      </c>
      <c r="M156" s="4">
        <v>5445.309239118169</v>
      </c>
      <c r="N156" s="4">
        <v>4601.5171509060483</v>
      </c>
      <c r="O156" s="4">
        <v>4596.8823979840745</v>
      </c>
      <c r="P156" s="4">
        <v>5198.546058956772</v>
      </c>
      <c r="Q156" s="4">
        <v>5311.563804816461</v>
      </c>
      <c r="R156" s="4">
        <v>13915.634215216493</v>
      </c>
      <c r="S156" s="4">
        <v>13638.360354371951</v>
      </c>
      <c r="T156" s="4">
        <v>14080.038284900342</v>
      </c>
      <c r="U156" s="4">
        <v>14656.396017211484</v>
      </c>
      <c r="V156" s="4">
        <v>14069.76202394609</v>
      </c>
      <c r="W156" s="4">
        <v>13719.780042962104</v>
      </c>
      <c r="X156" s="4">
        <v>14573.018037728873</v>
      </c>
      <c r="Y156" s="4">
        <v>14694.945507075208</v>
      </c>
      <c r="Z156" s="4">
        <v>14106.598135476872</v>
      </c>
      <c r="AA156" s="4">
        <v>14091.87059932798</v>
      </c>
      <c r="AB156" s="4">
        <v>14892.581252540947</v>
      </c>
      <c r="AC156" s="4">
        <v>15134.749934898318</v>
      </c>
      <c r="AD156" s="5">
        <f t="shared" si="106"/>
        <v>18961.058682953197</v>
      </c>
      <c r="AE156" s="5">
        <f t="shared" si="107"/>
        <v>18312.966692863574</v>
      </c>
      <c r="AF156" s="5">
        <f t="shared" si="108"/>
        <v>19089.932263022602</v>
      </c>
      <c r="AG156" s="5">
        <f t="shared" si="109"/>
        <v>19349.387843797667</v>
      </c>
      <c r="AH156" s="143">
        <v>19200.51019695928</v>
      </c>
      <c r="AI156" s="143">
        <v>18740.054368897319</v>
      </c>
      <c r="AJ156" s="143">
        <v>19997.357475156659</v>
      </c>
      <c r="AK156" s="143">
        <v>20140.254746193375</v>
      </c>
      <c r="AL156" s="5">
        <f t="shared" si="110"/>
        <v>18708.115286382919</v>
      </c>
      <c r="AM156" s="5">
        <f t="shared" si="111"/>
        <v>18688.752997312055</v>
      </c>
      <c r="AN156" s="5">
        <f t="shared" si="112"/>
        <v>20091.127311497719</v>
      </c>
      <c r="AO156" s="5">
        <f t="shared" si="113"/>
        <v>20446.31373971478</v>
      </c>
      <c r="AP156" s="4">
        <v>756978</v>
      </c>
      <c r="AQ156" s="4">
        <v>758468.36199999996</v>
      </c>
      <c r="AR156" s="4">
        <v>762361.92299999995</v>
      </c>
      <c r="AS156" s="5">
        <f t="shared" si="114"/>
        <v>666.52194221452976</v>
      </c>
      <c r="AT156" s="5">
        <f t="shared" si="115"/>
        <v>617.53529673142725</v>
      </c>
      <c r="AU156" s="5">
        <f t="shared" si="116"/>
        <v>661.82821404614913</v>
      </c>
      <c r="AV156" s="5">
        <f t="shared" si="117"/>
        <v>618.74589128691764</v>
      </c>
      <c r="AW156" s="5">
        <f t="shared" si="118"/>
        <v>676.46172603481557</v>
      </c>
      <c r="AX156" s="5">
        <f t="shared" si="119"/>
        <v>661.89633970984505</v>
      </c>
      <c r="AY156" s="5">
        <f t="shared" si="120"/>
        <v>715.17016518980222</v>
      </c>
      <c r="AZ156" s="5">
        <f t="shared" si="121"/>
        <v>714.26825958071481</v>
      </c>
      <c r="BA156" s="5">
        <f t="shared" si="122"/>
        <v>606.68544417229737</v>
      </c>
      <c r="BB156" s="5">
        <f t="shared" si="123"/>
        <v>606.07437676933375</v>
      </c>
      <c r="BC156" s="5">
        <f t="shared" si="124"/>
        <v>685.40051496001252</v>
      </c>
      <c r="BD156" s="5">
        <f t="shared" si="125"/>
        <v>696.72469788558169</v>
      </c>
      <c r="BE156" s="5">
        <f t="shared" si="126"/>
        <v>1838.3142198606158</v>
      </c>
      <c r="BF156" s="5">
        <f t="shared" si="127"/>
        <v>1801.6851684424053</v>
      </c>
      <c r="BG156" s="5">
        <f t="shared" si="128"/>
        <v>1860.0326938035639</v>
      </c>
      <c r="BH156" s="5">
        <f t="shared" si="129"/>
        <v>1932.3674857793849</v>
      </c>
      <c r="BI156" s="5">
        <f t="shared" si="130"/>
        <v>1855.0229289519255</v>
      </c>
      <c r="BJ156" s="5">
        <f t="shared" si="131"/>
        <v>1808.8796751896823</v>
      </c>
      <c r="BK156" s="5">
        <f t="shared" si="132"/>
        <v>1921.3745447867307</v>
      </c>
      <c r="BL156" s="5">
        <f t="shared" si="133"/>
        <v>1927.5550186515818</v>
      </c>
      <c r="BM156" s="5">
        <f t="shared" si="134"/>
        <v>1859.8795733917341</v>
      </c>
      <c r="BN156" s="5">
        <f t="shared" si="135"/>
        <v>1857.937826459791</v>
      </c>
      <c r="BO156" s="5">
        <f t="shared" si="136"/>
        <v>1963.5072467981133</v>
      </c>
      <c r="BP156" s="5">
        <f t="shared" si="137"/>
        <v>1985.2447345928529</v>
      </c>
      <c r="BQ156" s="5">
        <f t="shared" si="138"/>
        <v>2504.8361620751457</v>
      </c>
      <c r="BR156" s="5">
        <f t="shared" si="139"/>
        <v>2419.2204651738325</v>
      </c>
      <c r="BS156" s="5">
        <f t="shared" si="140"/>
        <v>2521.8609078497134</v>
      </c>
      <c r="BT156" s="5">
        <f t="shared" si="141"/>
        <v>2551.1133770663023</v>
      </c>
      <c r="BU156" s="5">
        <f t="shared" si="142"/>
        <v>2531.4846549867402</v>
      </c>
      <c r="BV156" s="5">
        <f t="shared" si="143"/>
        <v>2470.7760148995271</v>
      </c>
      <c r="BW156" s="5">
        <f t="shared" si="144"/>
        <v>2636.5447099765329</v>
      </c>
      <c r="BX156" s="5">
        <f t="shared" si="145"/>
        <v>2641.8232782322966</v>
      </c>
      <c r="BY156" s="5">
        <f t="shared" si="146"/>
        <v>2466.5650175640312</v>
      </c>
      <c r="BZ156" s="5">
        <f t="shared" si="147"/>
        <v>2464.0122032291251</v>
      </c>
      <c r="CA156" s="5">
        <f t="shared" si="148"/>
        <v>2648.9077617581261</v>
      </c>
      <c r="CB156" s="5">
        <f t="shared" si="149"/>
        <v>2681.9694324784346</v>
      </c>
    </row>
    <row r="157" spans="1:80" x14ac:dyDescent="0.3">
      <c r="A157" t="s">
        <v>223</v>
      </c>
      <c r="B157" t="s">
        <v>218</v>
      </c>
      <c r="C157" t="s">
        <v>231</v>
      </c>
      <c r="D157" t="s">
        <v>623</v>
      </c>
      <c r="E157" t="s">
        <v>624</v>
      </c>
      <c r="F157" s="4">
        <v>2269.2296402706697</v>
      </c>
      <c r="G157" s="4">
        <v>2288.7612887053397</v>
      </c>
      <c r="H157" s="4">
        <v>2525.2449042279832</v>
      </c>
      <c r="I157" s="4">
        <v>2396.5492170508905</v>
      </c>
      <c r="J157" s="4">
        <v>2479.7094541726592</v>
      </c>
      <c r="K157" s="4">
        <v>2423.3123941866247</v>
      </c>
      <c r="L157" s="4">
        <v>2604.676905721572</v>
      </c>
      <c r="M157" s="4">
        <v>2584.3945218543881</v>
      </c>
      <c r="N157" s="4">
        <v>2518.8624581645381</v>
      </c>
      <c r="O157" s="4">
        <v>2481.7292939636077</v>
      </c>
      <c r="P157" s="4">
        <v>2615.3604008462303</v>
      </c>
      <c r="Q157" s="4">
        <v>2528.3444680814955</v>
      </c>
      <c r="R157" s="4">
        <v>5853.9822299245934</v>
      </c>
      <c r="S157" s="4">
        <v>5736.7534397049039</v>
      </c>
      <c r="T157" s="4">
        <v>6286.691738145103</v>
      </c>
      <c r="U157" s="4">
        <v>6329.7112288850913</v>
      </c>
      <c r="V157" s="4">
        <v>5969.6118530888962</v>
      </c>
      <c r="W157" s="4">
        <v>5977.3799275480214</v>
      </c>
      <c r="X157" s="4">
        <v>6175.3758317954698</v>
      </c>
      <c r="Y157" s="4">
        <v>6186.5985941171639</v>
      </c>
      <c r="Z157" s="4">
        <v>6123.0394815383825</v>
      </c>
      <c r="AA157" s="4">
        <v>6005.9527323810735</v>
      </c>
      <c r="AB157" s="4">
        <v>6088.0317304114324</v>
      </c>
      <c r="AC157" s="4">
        <v>6268.59642645437</v>
      </c>
      <c r="AD157" s="5">
        <f t="shared" si="106"/>
        <v>8123.2118701952631</v>
      </c>
      <c r="AE157" s="5">
        <f t="shared" si="107"/>
        <v>8025.5147284102441</v>
      </c>
      <c r="AF157" s="5">
        <f t="shared" si="108"/>
        <v>8811.9366423730862</v>
      </c>
      <c r="AG157" s="5">
        <f t="shared" si="109"/>
        <v>8726.2604459359827</v>
      </c>
      <c r="AH157" s="143">
        <v>8449.3213072615545</v>
      </c>
      <c r="AI157" s="143">
        <v>8400.6923217346466</v>
      </c>
      <c r="AJ157" s="143">
        <v>8780.0527375170423</v>
      </c>
      <c r="AK157" s="143">
        <v>8770.9931159715525</v>
      </c>
      <c r="AL157" s="5">
        <f t="shared" si="110"/>
        <v>8641.9019397029206</v>
      </c>
      <c r="AM157" s="5">
        <f t="shared" si="111"/>
        <v>8487.6820263446807</v>
      </c>
      <c r="AN157" s="5">
        <f t="shared" si="112"/>
        <v>8703.3921312576622</v>
      </c>
      <c r="AO157" s="5">
        <f t="shared" si="113"/>
        <v>8796.9408945358664</v>
      </c>
      <c r="AP157" s="4">
        <v>277249</v>
      </c>
      <c r="AQ157" s="4">
        <v>277764.14</v>
      </c>
      <c r="AR157" s="4">
        <v>277994.21000000002</v>
      </c>
      <c r="AS157" s="5">
        <f t="shared" si="114"/>
        <v>818.48073041586065</v>
      </c>
      <c r="AT157" s="5">
        <f t="shared" si="115"/>
        <v>825.52553434109393</v>
      </c>
      <c r="AU157" s="5">
        <f t="shared" si="116"/>
        <v>910.82200629325382</v>
      </c>
      <c r="AV157" s="5">
        <f t="shared" si="117"/>
        <v>862.8000781709585</v>
      </c>
      <c r="AW157" s="5">
        <f t="shared" si="118"/>
        <v>892.73923342756166</v>
      </c>
      <c r="AX157" s="5">
        <f t="shared" si="119"/>
        <v>872.43529499042768</v>
      </c>
      <c r="AY157" s="5">
        <f t="shared" si="120"/>
        <v>937.72972483833655</v>
      </c>
      <c r="AZ157" s="5">
        <f t="shared" si="121"/>
        <v>929.65767950864438</v>
      </c>
      <c r="BA157" s="5">
        <f t="shared" si="122"/>
        <v>906.835006910733</v>
      </c>
      <c r="BB157" s="5">
        <f t="shared" si="123"/>
        <v>893.46641145383546</v>
      </c>
      <c r="BC157" s="5">
        <f t="shared" si="124"/>
        <v>941.57597191856007</v>
      </c>
      <c r="BD157" s="5">
        <f t="shared" si="125"/>
        <v>909.49536973503712</v>
      </c>
      <c r="BE157" s="5">
        <f t="shared" si="126"/>
        <v>2111.4529646363353</v>
      </c>
      <c r="BF157" s="5">
        <f t="shared" si="127"/>
        <v>2069.1701105161437</v>
      </c>
      <c r="BG157" s="5">
        <f t="shared" si="128"/>
        <v>2267.5254872497658</v>
      </c>
      <c r="BH157" s="5">
        <f t="shared" si="129"/>
        <v>2278.8079227524081</v>
      </c>
      <c r="BI157" s="5">
        <f t="shared" si="130"/>
        <v>2149.1657825552629</v>
      </c>
      <c r="BJ157" s="5">
        <f t="shared" si="131"/>
        <v>2151.9624266645869</v>
      </c>
      <c r="BK157" s="5">
        <f t="shared" si="132"/>
        <v>2223.2444518559773</v>
      </c>
      <c r="BL157" s="5">
        <f t="shared" si="133"/>
        <v>2225.4415277631729</v>
      </c>
      <c r="BM157" s="5">
        <f t="shared" si="134"/>
        <v>2204.4024406960461</v>
      </c>
      <c r="BN157" s="5">
        <f t="shared" si="135"/>
        <v>2162.2491414410347</v>
      </c>
      <c r="BO157" s="5">
        <f t="shared" si="136"/>
        <v>2191.7990315133666</v>
      </c>
      <c r="BP157" s="5">
        <f t="shared" si="137"/>
        <v>2254.9377652341641</v>
      </c>
      <c r="BQ157" s="5">
        <f t="shared" si="138"/>
        <v>2929.9336950521961</v>
      </c>
      <c r="BR157" s="5">
        <f t="shared" si="139"/>
        <v>2894.6956448572382</v>
      </c>
      <c r="BS157" s="5">
        <f t="shared" si="140"/>
        <v>3178.3474935430199</v>
      </c>
      <c r="BT157" s="5">
        <f t="shared" si="141"/>
        <v>3141.6080009233669</v>
      </c>
      <c r="BU157" s="5">
        <f t="shared" si="142"/>
        <v>3041.9050159828239</v>
      </c>
      <c r="BV157" s="5">
        <f t="shared" si="143"/>
        <v>3024.3977216550152</v>
      </c>
      <c r="BW157" s="5">
        <f t="shared" si="144"/>
        <v>3160.9741766943139</v>
      </c>
      <c r="BX157" s="5">
        <f t="shared" si="145"/>
        <v>3155.0992072718177</v>
      </c>
      <c r="BY157" s="5">
        <f t="shared" si="146"/>
        <v>3111.2374476067789</v>
      </c>
      <c r="BZ157" s="5">
        <f t="shared" si="147"/>
        <v>3055.7155528948701</v>
      </c>
      <c r="CA157" s="5">
        <f t="shared" si="148"/>
        <v>3133.3750034319269</v>
      </c>
      <c r="CB157" s="5">
        <f t="shared" si="149"/>
        <v>3164.4331349692015</v>
      </c>
    </row>
    <row r="158" spans="1:80" x14ac:dyDescent="0.3">
      <c r="A158" t="s">
        <v>256</v>
      </c>
      <c r="B158" t="s">
        <v>280</v>
      </c>
      <c r="C158" t="s">
        <v>310</v>
      </c>
      <c r="D158" t="s">
        <v>625</v>
      </c>
      <c r="E158" t="s">
        <v>626</v>
      </c>
      <c r="F158" s="4">
        <v>8502.7490044374208</v>
      </c>
      <c r="G158" s="4">
        <v>8674.8300823033169</v>
      </c>
      <c r="H158" s="4">
        <v>9098.4313110466264</v>
      </c>
      <c r="I158" s="4">
        <v>8906.6805002891087</v>
      </c>
      <c r="J158" s="4">
        <v>9008.7888438923474</v>
      </c>
      <c r="K158" s="4">
        <v>8832.0484486422847</v>
      </c>
      <c r="L158" s="4">
        <v>9025.002907060818</v>
      </c>
      <c r="M158" s="4">
        <v>8802.741089602303</v>
      </c>
      <c r="N158" s="4">
        <v>9105.2438684909175</v>
      </c>
      <c r="O158" s="4">
        <v>9392.275983698195</v>
      </c>
      <c r="P158" s="4">
        <v>9764.4742259100858</v>
      </c>
      <c r="Q158" s="4">
        <v>10068.296903693295</v>
      </c>
      <c r="R158" s="4">
        <v>20137.547151796163</v>
      </c>
      <c r="S158" s="4">
        <v>19652.909260805576</v>
      </c>
      <c r="T158" s="4">
        <v>20370.729326605375</v>
      </c>
      <c r="U158" s="4">
        <v>20339.370905306838</v>
      </c>
      <c r="V158" s="4">
        <v>19753.76788975122</v>
      </c>
      <c r="W158" s="4">
        <v>19560.163151625864</v>
      </c>
      <c r="X158" s="4">
        <v>20109.065597447268</v>
      </c>
      <c r="Y158" s="4">
        <v>19766.652295115462</v>
      </c>
      <c r="Z158" s="4">
        <v>19409.625937979348</v>
      </c>
      <c r="AA158" s="4">
        <v>19126.092973746559</v>
      </c>
      <c r="AB158" s="4">
        <v>20594.573637523288</v>
      </c>
      <c r="AC158" s="4">
        <v>20432.211468880938</v>
      </c>
      <c r="AD158" s="5">
        <f t="shared" si="106"/>
        <v>28640.296156233584</v>
      </c>
      <c r="AE158" s="5">
        <f t="shared" si="107"/>
        <v>28327.739343108893</v>
      </c>
      <c r="AF158" s="5">
        <f t="shared" si="108"/>
        <v>29469.160637651999</v>
      </c>
      <c r="AG158" s="5">
        <f t="shared" si="109"/>
        <v>29246.051405595947</v>
      </c>
      <c r="AH158" s="143">
        <v>28762.556733643571</v>
      </c>
      <c r="AI158" s="143">
        <v>28392.211600268151</v>
      </c>
      <c r="AJ158" s="143">
        <v>29134.06850450809</v>
      </c>
      <c r="AK158" s="143">
        <v>28569.393384717769</v>
      </c>
      <c r="AL158" s="5">
        <f t="shared" si="110"/>
        <v>28514.869806470266</v>
      </c>
      <c r="AM158" s="5">
        <f t="shared" si="111"/>
        <v>28518.368957444756</v>
      </c>
      <c r="AN158" s="5">
        <f t="shared" si="112"/>
        <v>30359.047863433374</v>
      </c>
      <c r="AO158" s="5">
        <f t="shared" si="113"/>
        <v>30500.508372574233</v>
      </c>
      <c r="AP158" s="4">
        <v>1185321</v>
      </c>
      <c r="AQ158" s="4">
        <v>1194509.423</v>
      </c>
      <c r="AR158" s="4">
        <v>1201472.148</v>
      </c>
      <c r="AS158" s="5">
        <f t="shared" si="114"/>
        <v>717.33724488450139</v>
      </c>
      <c r="AT158" s="5">
        <f t="shared" si="115"/>
        <v>731.85492219435218</v>
      </c>
      <c r="AU158" s="5">
        <f t="shared" si="116"/>
        <v>767.59218060311309</v>
      </c>
      <c r="AV158" s="5">
        <f t="shared" si="117"/>
        <v>745.63501373811334</v>
      </c>
      <c r="AW158" s="5">
        <f t="shared" si="118"/>
        <v>754.18315422467356</v>
      </c>
      <c r="AX158" s="5">
        <f t="shared" si="119"/>
        <v>739.38708884025982</v>
      </c>
      <c r="AY158" s="5">
        <f t="shared" si="120"/>
        <v>755.54053683348945</v>
      </c>
      <c r="AZ158" s="5">
        <f t="shared" si="121"/>
        <v>732.66293390617182</v>
      </c>
      <c r="BA158" s="5">
        <f t="shared" si="122"/>
        <v>762.25801933175023</v>
      </c>
      <c r="BB158" s="5">
        <f t="shared" si="123"/>
        <v>786.28730781458194</v>
      </c>
      <c r="BC158" s="5">
        <f t="shared" si="124"/>
        <v>817.44639580880778</v>
      </c>
      <c r="BD158" s="5">
        <f t="shared" si="125"/>
        <v>837.99669600774598</v>
      </c>
      <c r="BE158" s="5">
        <f t="shared" si="126"/>
        <v>1698.9108563668544</v>
      </c>
      <c r="BF158" s="5">
        <f t="shared" si="127"/>
        <v>1658.0242196675481</v>
      </c>
      <c r="BG158" s="5">
        <f t="shared" si="128"/>
        <v>1718.5833480217912</v>
      </c>
      <c r="BH158" s="5">
        <f t="shared" si="129"/>
        <v>1702.738422458375</v>
      </c>
      <c r="BI158" s="5">
        <f t="shared" si="130"/>
        <v>1653.7138602171763</v>
      </c>
      <c r="BJ158" s="5">
        <f t="shared" si="131"/>
        <v>1637.5059731635004</v>
      </c>
      <c r="BK158" s="5">
        <f t="shared" si="132"/>
        <v>1683.4580967091517</v>
      </c>
      <c r="BL158" s="5">
        <f t="shared" si="133"/>
        <v>1645.202706364814</v>
      </c>
      <c r="BM158" s="5">
        <f t="shared" si="134"/>
        <v>1624.903543182794</v>
      </c>
      <c r="BN158" s="5">
        <f t="shared" si="135"/>
        <v>1601.1671909386489</v>
      </c>
      <c r="BO158" s="5">
        <f t="shared" si="136"/>
        <v>1724.1030703466699</v>
      </c>
      <c r="BP158" s="5">
        <f t="shared" si="137"/>
        <v>1700.5980124377329</v>
      </c>
      <c r="BQ158" s="5">
        <f t="shared" si="138"/>
        <v>2416.2481012513558</v>
      </c>
      <c r="BR158" s="5">
        <f t="shared" si="139"/>
        <v>2389.8791418618998</v>
      </c>
      <c r="BS158" s="5">
        <f t="shared" si="140"/>
        <v>2486.175528624904</v>
      </c>
      <c r="BT158" s="5">
        <f t="shared" si="141"/>
        <v>2448.3734361964885</v>
      </c>
      <c r="BU158" s="5">
        <f t="shared" si="142"/>
        <v>2407.8970144418504</v>
      </c>
      <c r="BV158" s="5">
        <f t="shared" si="143"/>
        <v>2376.8930620037604</v>
      </c>
      <c r="BW158" s="5">
        <f t="shared" si="144"/>
        <v>2438.9986335426415</v>
      </c>
      <c r="BX158" s="5">
        <f t="shared" si="145"/>
        <v>2377.8656402709862</v>
      </c>
      <c r="BY158" s="5">
        <f t="shared" si="146"/>
        <v>2387.1615625145441</v>
      </c>
      <c r="BZ158" s="5">
        <f t="shared" si="147"/>
        <v>2387.4544987532308</v>
      </c>
      <c r="CA158" s="5">
        <f t="shared" si="148"/>
        <v>2541.5494661554776</v>
      </c>
      <c r="CB158" s="5">
        <f t="shared" si="149"/>
        <v>2538.5947084454788</v>
      </c>
    </row>
    <row r="159" spans="1:80" x14ac:dyDescent="0.3">
      <c r="A159" t="s">
        <v>238</v>
      </c>
      <c r="B159" t="s">
        <v>273</v>
      </c>
      <c r="C159" t="s">
        <v>314</v>
      </c>
      <c r="D159" t="s">
        <v>627</v>
      </c>
      <c r="E159" t="s">
        <v>628</v>
      </c>
      <c r="F159" s="4">
        <v>2337.9469877055317</v>
      </c>
      <c r="G159" s="4">
        <v>2313.7127507967061</v>
      </c>
      <c r="H159" s="4">
        <v>2204.1878733167323</v>
      </c>
      <c r="I159" s="4">
        <v>2057.5054862211427</v>
      </c>
      <c r="J159" s="4">
        <v>2356.5574973364733</v>
      </c>
      <c r="K159" s="4">
        <v>2358.4134422894176</v>
      </c>
      <c r="L159" s="4">
        <v>2382.5112580975306</v>
      </c>
      <c r="M159" s="4">
        <v>2309.6710411211679</v>
      </c>
      <c r="N159" s="4">
        <v>2123.9683981523722</v>
      </c>
      <c r="O159" s="4">
        <v>2424.5407365699261</v>
      </c>
      <c r="P159" s="4">
        <v>2482.3207222731648</v>
      </c>
      <c r="Q159" s="4">
        <v>2689.7369955485815</v>
      </c>
      <c r="R159" s="4">
        <v>3482.9884864072483</v>
      </c>
      <c r="S159" s="4">
        <v>3451.5528136303183</v>
      </c>
      <c r="T159" s="4">
        <v>3660.8509967299879</v>
      </c>
      <c r="U159" s="4">
        <v>3774.9319625958078</v>
      </c>
      <c r="V159" s="4">
        <v>3510.3550592750125</v>
      </c>
      <c r="W159" s="4">
        <v>3514.1082547944234</v>
      </c>
      <c r="X159" s="4">
        <v>3551.5724128477386</v>
      </c>
      <c r="Y159" s="4">
        <v>3473.589659254073</v>
      </c>
      <c r="Z159" s="4">
        <v>3586.8410552015839</v>
      </c>
      <c r="AA159" s="4">
        <v>3581.2282820550863</v>
      </c>
      <c r="AB159" s="4">
        <v>3708.1910243431048</v>
      </c>
      <c r="AC159" s="4">
        <v>3608.4277747599558</v>
      </c>
      <c r="AD159" s="5">
        <f t="shared" si="106"/>
        <v>5820.93547411278</v>
      </c>
      <c r="AE159" s="5">
        <f t="shared" si="107"/>
        <v>5765.2655644270244</v>
      </c>
      <c r="AF159" s="5">
        <f t="shared" si="108"/>
        <v>5865.0388700467201</v>
      </c>
      <c r="AG159" s="5">
        <f t="shared" si="109"/>
        <v>5832.4374488169506</v>
      </c>
      <c r="AH159" s="143">
        <v>5866.9125566114853</v>
      </c>
      <c r="AI159" s="143">
        <v>5872.521697083841</v>
      </c>
      <c r="AJ159" s="143">
        <v>5934.0836709452688</v>
      </c>
      <c r="AK159" s="143">
        <v>5783.260700375241</v>
      </c>
      <c r="AL159" s="5">
        <f t="shared" si="110"/>
        <v>5710.8094533539561</v>
      </c>
      <c r="AM159" s="5">
        <f t="shared" si="111"/>
        <v>6005.7690186250129</v>
      </c>
      <c r="AN159" s="5">
        <f t="shared" si="112"/>
        <v>6190.5117466162701</v>
      </c>
      <c r="AO159" s="5">
        <f t="shared" si="113"/>
        <v>6298.1647703085373</v>
      </c>
      <c r="AP159" s="4">
        <v>203243</v>
      </c>
      <c r="AQ159" s="4">
        <v>205898.62100000001</v>
      </c>
      <c r="AR159" s="4">
        <v>207910.26800000001</v>
      </c>
      <c r="AS159" s="5">
        <f t="shared" si="114"/>
        <v>1150.32103821806</v>
      </c>
      <c r="AT159" s="5">
        <f t="shared" si="115"/>
        <v>1138.3972637663812</v>
      </c>
      <c r="AU159" s="5">
        <f t="shared" si="116"/>
        <v>1084.5086292353155</v>
      </c>
      <c r="AV159" s="5">
        <f t="shared" si="117"/>
        <v>999.2808481321216</v>
      </c>
      <c r="AW159" s="5">
        <f t="shared" si="118"/>
        <v>1144.5232055908102</v>
      </c>
      <c r="AX159" s="5">
        <f t="shared" si="119"/>
        <v>1145.4245933436423</v>
      </c>
      <c r="AY159" s="5">
        <f t="shared" si="120"/>
        <v>1157.1283219509908</v>
      </c>
      <c r="AZ159" s="5">
        <f t="shared" si="121"/>
        <v>1110.8980154463404</v>
      </c>
      <c r="BA159" s="5">
        <f t="shared" si="122"/>
        <v>1031.5602833262162</v>
      </c>
      <c r="BB159" s="5">
        <f t="shared" si="123"/>
        <v>1177.5410271300098</v>
      </c>
      <c r="BC159" s="5">
        <f t="shared" si="124"/>
        <v>1205.6033742320035</v>
      </c>
      <c r="BD159" s="5">
        <f t="shared" si="125"/>
        <v>1293.7008938628185</v>
      </c>
      <c r="BE159" s="5">
        <f t="shared" si="126"/>
        <v>1713.7064924288895</v>
      </c>
      <c r="BF159" s="5">
        <f t="shared" si="127"/>
        <v>1698.2394540674554</v>
      </c>
      <c r="BG159" s="5">
        <f t="shared" si="128"/>
        <v>1801.2187365518062</v>
      </c>
      <c r="BH159" s="5">
        <f t="shared" si="129"/>
        <v>1833.3935138865293</v>
      </c>
      <c r="BI159" s="5">
        <f t="shared" si="130"/>
        <v>1704.894885757886</v>
      </c>
      <c r="BJ159" s="5">
        <f t="shared" si="131"/>
        <v>1706.7177224049613</v>
      </c>
      <c r="BK159" s="5">
        <f t="shared" si="132"/>
        <v>1724.913161437705</v>
      </c>
      <c r="BL159" s="5">
        <f t="shared" si="133"/>
        <v>1670.7157817015909</v>
      </c>
      <c r="BM159" s="5">
        <f t="shared" si="134"/>
        <v>1742.0422913864895</v>
      </c>
      <c r="BN159" s="5">
        <f t="shared" si="135"/>
        <v>1739.3163026842642</v>
      </c>
      <c r="BO159" s="5">
        <f t="shared" si="136"/>
        <v>1800.9790480059139</v>
      </c>
      <c r="BP159" s="5">
        <f t="shared" si="137"/>
        <v>1735.5697770347522</v>
      </c>
      <c r="BQ159" s="5">
        <f t="shared" si="138"/>
        <v>2864.0275306469493</v>
      </c>
      <c r="BR159" s="5">
        <f t="shared" si="139"/>
        <v>2836.6367178338364</v>
      </c>
      <c r="BS159" s="5">
        <f t="shared" si="140"/>
        <v>2885.7273657871219</v>
      </c>
      <c r="BT159" s="5">
        <f t="shared" si="141"/>
        <v>2832.6743620186512</v>
      </c>
      <c r="BU159" s="5">
        <f t="shared" si="142"/>
        <v>2849.4180913486957</v>
      </c>
      <c r="BV159" s="5">
        <f t="shared" si="143"/>
        <v>2852.1423157486033</v>
      </c>
      <c r="BW159" s="5">
        <f t="shared" si="144"/>
        <v>2882.0414833886957</v>
      </c>
      <c r="BX159" s="5">
        <f t="shared" si="145"/>
        <v>2781.6137971479316</v>
      </c>
      <c r="BY159" s="5">
        <f t="shared" si="146"/>
        <v>2773.6025747127055</v>
      </c>
      <c r="BZ159" s="5">
        <f t="shared" si="147"/>
        <v>2916.8573298142742</v>
      </c>
      <c r="CA159" s="5">
        <f t="shared" si="148"/>
        <v>3006.5824222379174</v>
      </c>
      <c r="CB159" s="5">
        <f t="shared" si="149"/>
        <v>3029.2706708975707</v>
      </c>
    </row>
    <row r="160" spans="1:80" x14ac:dyDescent="0.3">
      <c r="A160" t="s">
        <v>247</v>
      </c>
      <c r="B160" t="s">
        <v>288</v>
      </c>
      <c r="C160" t="s">
        <v>299</v>
      </c>
      <c r="D160" t="s">
        <v>629</v>
      </c>
      <c r="E160" t="s">
        <v>630</v>
      </c>
      <c r="F160" s="4">
        <v>2249.9109452957837</v>
      </c>
      <c r="G160" s="4">
        <v>2345.34057863213</v>
      </c>
      <c r="H160" s="4">
        <v>2756.6208375133569</v>
      </c>
      <c r="I160" s="4">
        <v>2940.1949654452919</v>
      </c>
      <c r="J160" s="4">
        <v>2621.7874469807275</v>
      </c>
      <c r="K160" s="4">
        <v>2664.3357000319365</v>
      </c>
      <c r="L160" s="4">
        <v>2513.479295529457</v>
      </c>
      <c r="M160" s="4">
        <v>2579.3566020727194</v>
      </c>
      <c r="N160" s="4">
        <v>3041.7901502193263</v>
      </c>
      <c r="O160" s="4">
        <v>2751.8545072925112</v>
      </c>
      <c r="P160" s="4">
        <v>2900.5480448678054</v>
      </c>
      <c r="Q160" s="4">
        <v>2817.576671842121</v>
      </c>
      <c r="R160" s="4">
        <v>4066.5032278154549</v>
      </c>
      <c r="S160" s="4">
        <v>4216.0818869567338</v>
      </c>
      <c r="T160" s="4">
        <v>4281.8823236018106</v>
      </c>
      <c r="U160" s="4">
        <v>4329.5335615523427</v>
      </c>
      <c r="V160" s="4">
        <v>3944.0471599828597</v>
      </c>
      <c r="W160" s="4">
        <v>4016.8270813130653</v>
      </c>
      <c r="X160" s="4">
        <v>4327.3345746419036</v>
      </c>
      <c r="Y160" s="4">
        <v>4446.1044129596667</v>
      </c>
      <c r="Z160" s="4">
        <v>4348.641735646579</v>
      </c>
      <c r="AA160" s="4">
        <v>4295.0415272784739</v>
      </c>
      <c r="AB160" s="4">
        <v>4492.7814563087013</v>
      </c>
      <c r="AC160" s="4">
        <v>4453.0238608156151</v>
      </c>
      <c r="AD160" s="5">
        <f t="shared" si="106"/>
        <v>6316.4141731112386</v>
      </c>
      <c r="AE160" s="5">
        <f t="shared" si="107"/>
        <v>6561.4224655888638</v>
      </c>
      <c r="AF160" s="5">
        <f t="shared" si="108"/>
        <v>7038.503161115168</v>
      </c>
      <c r="AG160" s="5">
        <f t="shared" si="109"/>
        <v>7269.7285269976346</v>
      </c>
      <c r="AH160" s="143">
        <v>6565.8346069635863</v>
      </c>
      <c r="AI160" s="143">
        <v>6681.1627813450013</v>
      </c>
      <c r="AJ160" s="143">
        <v>6840.8138701713597</v>
      </c>
      <c r="AK160" s="143">
        <v>7025.4610150323861</v>
      </c>
      <c r="AL160" s="5">
        <f t="shared" si="110"/>
        <v>7390.4318858659053</v>
      </c>
      <c r="AM160" s="5">
        <f t="shared" si="111"/>
        <v>7046.8960345709856</v>
      </c>
      <c r="AN160" s="5">
        <f t="shared" si="112"/>
        <v>7393.3295011765067</v>
      </c>
      <c r="AO160" s="5">
        <f t="shared" si="113"/>
        <v>7270.600532657736</v>
      </c>
      <c r="AP160" s="4">
        <v>220363</v>
      </c>
      <c r="AQ160" s="4">
        <v>221575.33799999999</v>
      </c>
      <c r="AR160" s="4">
        <v>223051.19699999999</v>
      </c>
      <c r="AS160" s="5">
        <f t="shared" si="114"/>
        <v>1021.0021397856191</v>
      </c>
      <c r="AT160" s="5">
        <f t="shared" si="115"/>
        <v>1064.3077915222293</v>
      </c>
      <c r="AU160" s="5">
        <f t="shared" si="116"/>
        <v>1250.9454116677286</v>
      </c>
      <c r="AV160" s="5">
        <f t="shared" si="117"/>
        <v>1326.9504593716526</v>
      </c>
      <c r="AW160" s="5">
        <f t="shared" si="118"/>
        <v>1183.2487634434874</v>
      </c>
      <c r="AX160" s="5">
        <f t="shared" si="119"/>
        <v>1202.4513757176067</v>
      </c>
      <c r="AY160" s="5">
        <f t="shared" si="120"/>
        <v>1134.3678038435203</v>
      </c>
      <c r="AZ160" s="5">
        <f t="shared" si="121"/>
        <v>1156.3966644270999</v>
      </c>
      <c r="BA160" s="5">
        <f t="shared" si="122"/>
        <v>1372.8017647069216</v>
      </c>
      <c r="BB160" s="5">
        <f t="shared" si="123"/>
        <v>1241.9498181212348</v>
      </c>
      <c r="BC160" s="5">
        <f t="shared" si="124"/>
        <v>1309.0572583794526</v>
      </c>
      <c r="BD160" s="5">
        <f t="shared" si="125"/>
        <v>1263.197288218149</v>
      </c>
      <c r="BE160" s="5">
        <f t="shared" si="126"/>
        <v>1845.3657046852034</v>
      </c>
      <c r="BF160" s="5">
        <f t="shared" si="127"/>
        <v>1913.2440050991927</v>
      </c>
      <c r="BG160" s="5">
        <f t="shared" si="128"/>
        <v>1943.10402544974</v>
      </c>
      <c r="BH160" s="5">
        <f t="shared" si="129"/>
        <v>1953.9780918905076</v>
      </c>
      <c r="BI160" s="5">
        <f t="shared" si="130"/>
        <v>1780.0027726835106</v>
      </c>
      <c r="BJ160" s="5">
        <f t="shared" si="131"/>
        <v>1812.84935298759</v>
      </c>
      <c r="BK160" s="5">
        <f t="shared" si="132"/>
        <v>1952.9856588290093</v>
      </c>
      <c r="BL160" s="5">
        <f t="shared" si="133"/>
        <v>1993.3111647724836</v>
      </c>
      <c r="BM160" s="5">
        <f t="shared" si="134"/>
        <v>1962.6018738811895</v>
      </c>
      <c r="BN160" s="5">
        <f t="shared" si="135"/>
        <v>1938.4113620435835</v>
      </c>
      <c r="BO160" s="5">
        <f t="shared" si="136"/>
        <v>2027.6541138836947</v>
      </c>
      <c r="BP160" s="5">
        <f t="shared" si="137"/>
        <v>1996.4133439802231</v>
      </c>
      <c r="BQ160" s="5">
        <f t="shared" si="138"/>
        <v>2866.3678444708225</v>
      </c>
      <c r="BR160" s="5">
        <f t="shared" si="139"/>
        <v>2977.5517966214215</v>
      </c>
      <c r="BS160" s="5">
        <f t="shared" si="140"/>
        <v>3194.0494371174686</v>
      </c>
      <c r="BT160" s="5">
        <f t="shared" si="141"/>
        <v>3280.9285512621605</v>
      </c>
      <c r="BU160" s="5">
        <f t="shared" si="142"/>
        <v>2963.2515361269975</v>
      </c>
      <c r="BV160" s="5">
        <f t="shared" si="143"/>
        <v>3015.300728705196</v>
      </c>
      <c r="BW160" s="5">
        <f t="shared" si="144"/>
        <v>3087.3534626725291</v>
      </c>
      <c r="BX160" s="5">
        <f t="shared" si="145"/>
        <v>3149.7078291995836</v>
      </c>
      <c r="BY160" s="5">
        <f t="shared" si="146"/>
        <v>3335.4036385881109</v>
      </c>
      <c r="BZ160" s="5">
        <f t="shared" si="147"/>
        <v>3180.361180164819</v>
      </c>
      <c r="CA160" s="5">
        <f t="shared" si="148"/>
        <v>3336.711372263147</v>
      </c>
      <c r="CB160" s="5">
        <f t="shared" si="149"/>
        <v>3259.6106321983725</v>
      </c>
    </row>
    <row r="161" spans="1:80" x14ac:dyDescent="0.3">
      <c r="A161" t="s">
        <v>223</v>
      </c>
      <c r="B161" t="s">
        <v>233</v>
      </c>
      <c r="C161" t="s">
        <v>249</v>
      </c>
      <c r="D161" t="s">
        <v>631</v>
      </c>
      <c r="E161" t="s">
        <v>632</v>
      </c>
      <c r="F161" s="4">
        <v>2123.2593033027501</v>
      </c>
      <c r="G161" s="4">
        <v>2129.8751767110202</v>
      </c>
      <c r="H161" s="4">
        <v>2287.0364376693142</v>
      </c>
      <c r="I161" s="4">
        <v>1755.2376817495765</v>
      </c>
      <c r="J161" s="4">
        <v>2171.3242167790759</v>
      </c>
      <c r="K161" s="4">
        <v>2264.0540623872776</v>
      </c>
      <c r="L161" s="4">
        <v>2290.5245638336446</v>
      </c>
      <c r="M161" s="4">
        <v>2160.7945123985746</v>
      </c>
      <c r="N161" s="4">
        <v>2571.7503630239339</v>
      </c>
      <c r="O161" s="4">
        <v>2411.1659676924919</v>
      </c>
      <c r="P161" s="4">
        <v>2388.9904061155012</v>
      </c>
      <c r="Q161" s="4">
        <v>2638.2087760637373</v>
      </c>
      <c r="R161" s="4">
        <v>4892.3670468129285</v>
      </c>
      <c r="S161" s="4">
        <v>4703.9603569766823</v>
      </c>
      <c r="T161" s="4">
        <v>4959.3779947239018</v>
      </c>
      <c r="U161" s="4">
        <v>3853.0122595303624</v>
      </c>
      <c r="V161" s="4">
        <v>4784.7765315323995</v>
      </c>
      <c r="W161" s="4">
        <v>4827.4624774007325</v>
      </c>
      <c r="X161" s="4">
        <v>4870.3665457812722</v>
      </c>
      <c r="Y161" s="4">
        <v>4729.2726675732483</v>
      </c>
      <c r="Z161" s="4">
        <v>4932.6621456017674</v>
      </c>
      <c r="AA161" s="4">
        <v>4801.629808810716</v>
      </c>
      <c r="AB161" s="4">
        <v>5050.0986124157971</v>
      </c>
      <c r="AC161" s="4">
        <v>5095.6318207363656</v>
      </c>
      <c r="AD161" s="5">
        <f t="shared" si="106"/>
        <v>7015.6263501156791</v>
      </c>
      <c r="AE161" s="5">
        <f t="shared" si="107"/>
        <v>6833.835533687703</v>
      </c>
      <c r="AF161" s="5">
        <f t="shared" si="108"/>
        <v>7246.414432393216</v>
      </c>
      <c r="AG161" s="5">
        <f t="shared" si="109"/>
        <v>5608.2499412799389</v>
      </c>
      <c r="AH161" s="143">
        <v>6956.1007483114754</v>
      </c>
      <c r="AI161" s="143">
        <v>7091.51653978801</v>
      </c>
      <c r="AJ161" s="143">
        <v>7160.8911096149168</v>
      </c>
      <c r="AK161" s="143">
        <v>6890.067179971822</v>
      </c>
      <c r="AL161" s="5">
        <f t="shared" si="110"/>
        <v>7504.4125086257009</v>
      </c>
      <c r="AM161" s="5">
        <f t="shared" si="111"/>
        <v>7212.7957765032079</v>
      </c>
      <c r="AN161" s="5">
        <f t="shared" si="112"/>
        <v>7439.0890185312983</v>
      </c>
      <c r="AO161" s="5">
        <f t="shared" si="113"/>
        <v>7733.8405968001025</v>
      </c>
      <c r="AP161" s="4">
        <v>224119</v>
      </c>
      <c r="AQ161" s="4">
        <v>224357.83799999999</v>
      </c>
      <c r="AR161" s="4">
        <v>225089.14</v>
      </c>
      <c r="AS161" s="5">
        <f t="shared" si="114"/>
        <v>947.380321749941</v>
      </c>
      <c r="AT161" s="5">
        <f t="shared" si="115"/>
        <v>950.33226844266676</v>
      </c>
      <c r="AU161" s="5">
        <f t="shared" si="116"/>
        <v>1020.4562922685333</v>
      </c>
      <c r="AV161" s="5">
        <f t="shared" si="117"/>
        <v>782.3384720571147</v>
      </c>
      <c r="AW161" s="5">
        <f t="shared" si="118"/>
        <v>967.7951241351667</v>
      </c>
      <c r="AX161" s="5">
        <f t="shared" si="119"/>
        <v>1009.1263503739405</v>
      </c>
      <c r="AY161" s="5">
        <f t="shared" si="120"/>
        <v>1020.9246907761897</v>
      </c>
      <c r="AZ161" s="5">
        <f t="shared" si="121"/>
        <v>959.97279673225216</v>
      </c>
      <c r="BA161" s="5">
        <f t="shared" si="122"/>
        <v>1146.2716818584845</v>
      </c>
      <c r="BB161" s="5">
        <f t="shared" si="123"/>
        <v>1074.6965602746145</v>
      </c>
      <c r="BC161" s="5">
        <f t="shared" si="124"/>
        <v>1064.812545624326</v>
      </c>
      <c r="BD161" s="5">
        <f t="shared" si="125"/>
        <v>1172.0728845753008</v>
      </c>
      <c r="BE161" s="5">
        <f t="shared" si="126"/>
        <v>2182.9327485902259</v>
      </c>
      <c r="BF161" s="5">
        <f t="shared" si="127"/>
        <v>2098.8672789797752</v>
      </c>
      <c r="BG161" s="5">
        <f t="shared" si="128"/>
        <v>2212.8324661112633</v>
      </c>
      <c r="BH161" s="5">
        <f t="shared" si="129"/>
        <v>1717.3513053421216</v>
      </c>
      <c r="BI161" s="5">
        <f t="shared" si="130"/>
        <v>2132.6540557644344</v>
      </c>
      <c r="BJ161" s="5">
        <f t="shared" si="131"/>
        <v>2151.6798880013866</v>
      </c>
      <c r="BK161" s="5">
        <f t="shared" si="132"/>
        <v>2170.8029410504805</v>
      </c>
      <c r="BL161" s="5">
        <f t="shared" si="133"/>
        <v>2101.0665674822194</v>
      </c>
      <c r="BM161" s="5">
        <f t="shared" si="134"/>
        <v>2198.5691204609343</v>
      </c>
      <c r="BN161" s="5">
        <f t="shared" si="135"/>
        <v>2140.1658402550288</v>
      </c>
      <c r="BO161" s="5">
        <f t="shared" si="136"/>
        <v>2250.9124964984717</v>
      </c>
      <c r="BP161" s="5">
        <f t="shared" si="137"/>
        <v>2263.8283751656636</v>
      </c>
      <c r="BQ161" s="5">
        <f t="shared" si="138"/>
        <v>3130.3130703401671</v>
      </c>
      <c r="BR161" s="5">
        <f t="shared" si="139"/>
        <v>3049.1995474224423</v>
      </c>
      <c r="BS161" s="5">
        <f t="shared" si="140"/>
        <v>3233.2887583797965</v>
      </c>
      <c r="BT161" s="5">
        <f t="shared" si="141"/>
        <v>2499.6897773992364</v>
      </c>
      <c r="BU161" s="5">
        <f t="shared" si="142"/>
        <v>3100.4491798996009</v>
      </c>
      <c r="BV161" s="5">
        <f t="shared" si="143"/>
        <v>3160.8062383753272</v>
      </c>
      <c r="BW161" s="5">
        <f t="shared" si="144"/>
        <v>3191.7276318266699</v>
      </c>
      <c r="BX161" s="5">
        <f t="shared" si="145"/>
        <v>3061.0393642144713</v>
      </c>
      <c r="BY161" s="5">
        <f t="shared" si="146"/>
        <v>3344.8408023194188</v>
      </c>
      <c r="BZ161" s="5">
        <f t="shared" si="147"/>
        <v>3214.8624005296429</v>
      </c>
      <c r="CA161" s="5">
        <f t="shared" si="148"/>
        <v>3315.7250421227982</v>
      </c>
      <c r="CB161" s="5">
        <f t="shared" si="149"/>
        <v>3435.9012597409637</v>
      </c>
    </row>
    <row r="162" spans="1:80" x14ac:dyDescent="0.3">
      <c r="A162" t="s">
        <v>229</v>
      </c>
      <c r="B162" t="s">
        <v>260</v>
      </c>
      <c r="C162" t="s">
        <v>265</v>
      </c>
      <c r="D162" t="s">
        <v>635</v>
      </c>
      <c r="E162" t="s">
        <v>636</v>
      </c>
      <c r="F162" s="4">
        <v>1324.606653542945</v>
      </c>
      <c r="G162" s="4">
        <v>1337.1535479566492</v>
      </c>
      <c r="H162" s="4">
        <v>1458.9984958249181</v>
      </c>
      <c r="I162" s="4">
        <v>1495.7536312447803</v>
      </c>
      <c r="J162" s="4">
        <v>1300.2143761549853</v>
      </c>
      <c r="K162" s="4">
        <v>1325.4203328829815</v>
      </c>
      <c r="L162" s="4">
        <v>1544.2090185157972</v>
      </c>
      <c r="M162" s="4">
        <v>1422.5023302939917</v>
      </c>
      <c r="N162" s="4">
        <v>1843.6256968121552</v>
      </c>
      <c r="O162" s="4">
        <v>1881.6002834493365</v>
      </c>
      <c r="P162" s="4">
        <v>1958.0652609160995</v>
      </c>
      <c r="Q162" s="4">
        <v>2013.0224700059744</v>
      </c>
      <c r="R162" s="4">
        <v>3348.2910835542889</v>
      </c>
      <c r="S162" s="4">
        <v>3337.5449062751054</v>
      </c>
      <c r="T162" s="4">
        <v>3572.9759042081323</v>
      </c>
      <c r="U162" s="4">
        <v>3642.5508373827461</v>
      </c>
      <c r="V162" s="4">
        <v>3308.4541245085034</v>
      </c>
      <c r="W162" s="4">
        <v>3234.1323099142137</v>
      </c>
      <c r="X162" s="4">
        <v>3363.0252467105579</v>
      </c>
      <c r="Y162" s="4">
        <v>3380.3387075334008</v>
      </c>
      <c r="Z162" s="4">
        <v>3655.4662692802785</v>
      </c>
      <c r="AA162" s="4">
        <v>3732.3391542097952</v>
      </c>
      <c r="AB162" s="4">
        <v>3922.6204595786812</v>
      </c>
      <c r="AC162" s="4">
        <v>3942.2594487905526</v>
      </c>
      <c r="AD162" s="5">
        <f t="shared" si="106"/>
        <v>4672.8977370972334</v>
      </c>
      <c r="AE162" s="5">
        <f t="shared" si="107"/>
        <v>4674.698454231755</v>
      </c>
      <c r="AF162" s="5">
        <f t="shared" si="108"/>
        <v>5031.9744000330502</v>
      </c>
      <c r="AG162" s="5">
        <f t="shared" si="109"/>
        <v>5138.3044686275261</v>
      </c>
      <c r="AH162" s="143">
        <v>4608.6685006634889</v>
      </c>
      <c r="AI162" s="143">
        <v>4559.5526427971945</v>
      </c>
      <c r="AJ162" s="143">
        <v>4907.2342652263551</v>
      </c>
      <c r="AK162" s="143">
        <v>4802.8410378273929</v>
      </c>
      <c r="AL162" s="5">
        <f t="shared" si="110"/>
        <v>5499.0919660924337</v>
      </c>
      <c r="AM162" s="5">
        <f t="shared" si="111"/>
        <v>5613.9394376591317</v>
      </c>
      <c r="AN162" s="5">
        <f t="shared" si="112"/>
        <v>5880.685720494781</v>
      </c>
      <c r="AO162" s="5">
        <f t="shared" si="113"/>
        <v>5955.281918796527</v>
      </c>
      <c r="AP162" s="4">
        <v>175768</v>
      </c>
      <c r="AQ162" s="4">
        <v>176003.07500000001</v>
      </c>
      <c r="AR162" s="4">
        <v>177095.538</v>
      </c>
      <c r="AS162" s="5">
        <f t="shared" si="114"/>
        <v>753.61081285725788</v>
      </c>
      <c r="AT162" s="5">
        <f t="shared" si="115"/>
        <v>760.74913975049446</v>
      </c>
      <c r="AU162" s="5">
        <f t="shared" si="116"/>
        <v>830.07060205777964</v>
      </c>
      <c r="AV162" s="5">
        <f t="shared" si="117"/>
        <v>849.84516960557653</v>
      </c>
      <c r="AW162" s="5">
        <f t="shared" si="118"/>
        <v>738.74526121488805</v>
      </c>
      <c r="AX162" s="5">
        <f t="shared" si="119"/>
        <v>753.06657732143685</v>
      </c>
      <c r="AY162" s="5">
        <f t="shared" si="120"/>
        <v>877.37615863574956</v>
      </c>
      <c r="AZ162" s="5">
        <f t="shared" si="121"/>
        <v>803.24007389389533</v>
      </c>
      <c r="BA162" s="5">
        <f t="shared" si="122"/>
        <v>1047.4962990346362</v>
      </c>
      <c r="BB162" s="5">
        <f t="shared" si="123"/>
        <v>1069.0723917461876</v>
      </c>
      <c r="BC162" s="5">
        <f t="shared" si="124"/>
        <v>1112.5176426128346</v>
      </c>
      <c r="BD162" s="5">
        <f t="shared" si="125"/>
        <v>1136.6872890981444</v>
      </c>
      <c r="BE162" s="5">
        <f t="shared" si="126"/>
        <v>1904.9491850361208</v>
      </c>
      <c r="BF162" s="5">
        <f t="shared" si="127"/>
        <v>1898.8353433361619</v>
      </c>
      <c r="BG162" s="5">
        <f t="shared" si="128"/>
        <v>2032.7795185745599</v>
      </c>
      <c r="BH162" s="5">
        <f t="shared" si="129"/>
        <v>2069.5949984866716</v>
      </c>
      <c r="BI162" s="5">
        <f t="shared" si="130"/>
        <v>1879.7706372507998</v>
      </c>
      <c r="BJ162" s="5">
        <f t="shared" si="131"/>
        <v>1837.5430712868019</v>
      </c>
      <c r="BK162" s="5">
        <f t="shared" si="132"/>
        <v>1910.7764149635213</v>
      </c>
      <c r="BL162" s="5">
        <f t="shared" si="133"/>
        <v>1908.7655994660922</v>
      </c>
      <c r="BM162" s="5">
        <f t="shared" si="134"/>
        <v>2076.9331838550424</v>
      </c>
      <c r="BN162" s="5">
        <f t="shared" si="135"/>
        <v>2120.6101962762837</v>
      </c>
      <c r="BO162" s="5">
        <f t="shared" si="136"/>
        <v>2228.7226854296046</v>
      </c>
      <c r="BP162" s="5">
        <f t="shared" si="137"/>
        <v>2226.063679137163</v>
      </c>
      <c r="BQ162" s="5">
        <f t="shared" si="138"/>
        <v>2658.5599978933783</v>
      </c>
      <c r="BR162" s="5">
        <f t="shared" si="139"/>
        <v>2659.5844830866567</v>
      </c>
      <c r="BS162" s="5">
        <f t="shared" si="140"/>
        <v>2862.8501206323394</v>
      </c>
      <c r="BT162" s="5">
        <f t="shared" si="141"/>
        <v>2919.4401680922483</v>
      </c>
      <c r="BU162" s="5">
        <f t="shared" si="142"/>
        <v>2618.5158984656882</v>
      </c>
      <c r="BV162" s="5">
        <f t="shared" si="143"/>
        <v>2590.6096486082383</v>
      </c>
      <c r="BW162" s="5">
        <f t="shared" si="144"/>
        <v>2788.1525735992709</v>
      </c>
      <c r="BX162" s="5">
        <f t="shared" si="145"/>
        <v>2712.0056733599877</v>
      </c>
      <c r="BY162" s="5">
        <f t="shared" si="146"/>
        <v>3124.4294828896786</v>
      </c>
      <c r="BZ162" s="5">
        <f t="shared" si="147"/>
        <v>3189.6825880224715</v>
      </c>
      <c r="CA162" s="5">
        <f t="shared" si="148"/>
        <v>3341.2403280424392</v>
      </c>
      <c r="CB162" s="5">
        <f t="shared" si="149"/>
        <v>3362.7509682353075</v>
      </c>
    </row>
    <row r="163" spans="1:80" x14ac:dyDescent="0.3">
      <c r="A163" t="s">
        <v>229</v>
      </c>
      <c r="B163" t="s">
        <v>267</v>
      </c>
      <c r="C163" t="s">
        <v>286</v>
      </c>
      <c r="D163" t="s">
        <v>637</v>
      </c>
      <c r="E163" t="s">
        <v>638</v>
      </c>
      <c r="F163" s="4">
        <v>1094.2657001756725</v>
      </c>
      <c r="G163" s="4">
        <v>1365.6291725587316</v>
      </c>
      <c r="H163" s="4">
        <v>1498.8980814229949</v>
      </c>
      <c r="I163" s="4">
        <v>1716.1070260148972</v>
      </c>
      <c r="J163" s="4">
        <v>1372.4547266178818</v>
      </c>
      <c r="K163" s="4">
        <v>1350.9082556259805</v>
      </c>
      <c r="L163" s="4">
        <v>1394.2435360811592</v>
      </c>
      <c r="M163" s="4">
        <v>1393.9893270088835</v>
      </c>
      <c r="N163" s="4">
        <v>2150.0806077243196</v>
      </c>
      <c r="O163" s="4">
        <v>2174.1743329781775</v>
      </c>
      <c r="P163" s="4">
        <v>2140.028908637928</v>
      </c>
      <c r="Q163" s="4">
        <v>2143.5886322359302</v>
      </c>
      <c r="R163" s="4">
        <v>2840.4980679970813</v>
      </c>
      <c r="S163" s="4">
        <v>2827.8635238141396</v>
      </c>
      <c r="T163" s="4">
        <v>2819.5168225966145</v>
      </c>
      <c r="U163" s="4">
        <v>2879.5914471274909</v>
      </c>
      <c r="V163" s="4">
        <v>2947.7026407032972</v>
      </c>
      <c r="W163" s="4">
        <v>2901.7805547121538</v>
      </c>
      <c r="X163" s="4">
        <v>2994.3306474639307</v>
      </c>
      <c r="Y163" s="4">
        <v>2993.6348845899447</v>
      </c>
      <c r="Z163" s="4">
        <v>2830.736135161379</v>
      </c>
      <c r="AA163" s="4">
        <v>2906.9566936547035</v>
      </c>
      <c r="AB163" s="4">
        <v>2950.1423658911867</v>
      </c>
      <c r="AC163" s="4">
        <v>2884.4839420674521</v>
      </c>
      <c r="AD163" s="5">
        <f t="shared" ref="AD163:AD183" si="150">SUM(F163,R163)</f>
        <v>3934.7637681727538</v>
      </c>
      <c r="AE163" s="5">
        <f t="shared" ref="AE163:AE183" si="151">SUM(G163,S163)</f>
        <v>4193.4926963728713</v>
      </c>
      <c r="AF163" s="5">
        <f t="shared" ref="AF163:AF183" si="152">SUM(H163,T163)</f>
        <v>4318.4149040196098</v>
      </c>
      <c r="AG163" s="5">
        <f t="shared" ref="AG163:AG183" si="153">SUM(I163,U163)</f>
        <v>4595.6984731423881</v>
      </c>
      <c r="AH163" s="143">
        <v>4320.1573673211788</v>
      </c>
      <c r="AI163" s="143">
        <v>4252.6888103381343</v>
      </c>
      <c r="AJ163" s="143">
        <v>4388.5741835450899</v>
      </c>
      <c r="AK163" s="143">
        <v>4387.6242115988271</v>
      </c>
      <c r="AL163" s="5">
        <f t="shared" ref="AL163:AL183" si="154">SUM(N163,Z163)</f>
        <v>4980.8167428856987</v>
      </c>
      <c r="AM163" s="5">
        <f t="shared" ref="AM163:AM183" si="155">SUM(O163,AA163)</f>
        <v>5081.131026632881</v>
      </c>
      <c r="AN163" s="5">
        <f t="shared" ref="AN163:AN183" si="156">SUM(P163,AB163)</f>
        <v>5090.1712745291152</v>
      </c>
      <c r="AO163" s="5">
        <f t="shared" ref="AO163:AO183" si="157">SUM(Q163,AC163)</f>
        <v>5028.0725743033818</v>
      </c>
      <c r="AP163" s="4">
        <v>170394</v>
      </c>
      <c r="AQ163" s="4">
        <v>172323.80799999999</v>
      </c>
      <c r="AR163" s="4">
        <v>174314.40100000001</v>
      </c>
      <c r="AS163" s="5">
        <f t="shared" si="114"/>
        <v>642.19731925752808</v>
      </c>
      <c r="AT163" s="5">
        <f t="shared" si="115"/>
        <v>801.45379095433611</v>
      </c>
      <c r="AU163" s="5">
        <f t="shared" si="116"/>
        <v>879.66599846414488</v>
      </c>
      <c r="AV163" s="5">
        <f t="shared" si="117"/>
        <v>995.86182892087515</v>
      </c>
      <c r="AW163" s="5">
        <f t="shared" si="118"/>
        <v>796.4394140001142</v>
      </c>
      <c r="AX163" s="5">
        <f t="shared" si="119"/>
        <v>783.93593508912033</v>
      </c>
      <c r="AY163" s="5">
        <f t="shared" si="120"/>
        <v>809.08352262106416</v>
      </c>
      <c r="AZ163" s="5">
        <f t="shared" si="121"/>
        <v>799.69831466126743</v>
      </c>
      <c r="BA163" s="5">
        <f t="shared" si="122"/>
        <v>1247.6979430052518</v>
      </c>
      <c r="BB163" s="5">
        <f t="shared" si="123"/>
        <v>1261.6796008698796</v>
      </c>
      <c r="BC163" s="5">
        <f t="shared" si="124"/>
        <v>1241.864913197559</v>
      </c>
      <c r="BD163" s="5">
        <f t="shared" si="125"/>
        <v>1229.7254959651498</v>
      </c>
      <c r="BE163" s="5">
        <f t="shared" si="126"/>
        <v>1667.0176578970395</v>
      </c>
      <c r="BF163" s="5">
        <f t="shared" si="127"/>
        <v>1659.6027582040092</v>
      </c>
      <c r="BG163" s="5">
        <f t="shared" si="128"/>
        <v>1654.7042868860492</v>
      </c>
      <c r="BH163" s="5">
        <f t="shared" si="129"/>
        <v>1671.0351753180219</v>
      </c>
      <c r="BI163" s="5">
        <f t="shared" si="130"/>
        <v>1710.5602962901662</v>
      </c>
      <c r="BJ163" s="5">
        <f t="shared" si="131"/>
        <v>1683.9115780868503</v>
      </c>
      <c r="BK163" s="5">
        <f t="shared" si="132"/>
        <v>1737.6186623405692</v>
      </c>
      <c r="BL163" s="5">
        <f t="shared" si="133"/>
        <v>1717.3766868463981</v>
      </c>
      <c r="BM163" s="5">
        <f t="shared" si="134"/>
        <v>1642.6842976690598</v>
      </c>
      <c r="BN163" s="5">
        <f t="shared" si="135"/>
        <v>1686.9153063601657</v>
      </c>
      <c r="BO163" s="5">
        <f t="shared" si="136"/>
        <v>1711.9760758137302</v>
      </c>
      <c r="BP163" s="5">
        <f t="shared" si="137"/>
        <v>1654.7594034226995</v>
      </c>
      <c r="BQ163" s="5">
        <f t="shared" si="138"/>
        <v>2309.2149771545674</v>
      </c>
      <c r="BR163" s="5">
        <f t="shared" si="139"/>
        <v>2461.0565491583457</v>
      </c>
      <c r="BS163" s="5">
        <f t="shared" si="140"/>
        <v>2534.3702853501941</v>
      </c>
      <c r="BT163" s="5">
        <f t="shared" si="141"/>
        <v>2666.8970042388969</v>
      </c>
      <c r="BU163" s="5">
        <f t="shared" si="142"/>
        <v>2506.9997102902803</v>
      </c>
      <c r="BV163" s="5">
        <f t="shared" si="143"/>
        <v>2467.847513175971</v>
      </c>
      <c r="BW163" s="5">
        <f t="shared" si="144"/>
        <v>2546.7021849616335</v>
      </c>
      <c r="BX163" s="5">
        <f t="shared" si="145"/>
        <v>2517.0750015076646</v>
      </c>
      <c r="BY163" s="5">
        <f t="shared" si="146"/>
        <v>2890.3822406743116</v>
      </c>
      <c r="BZ163" s="5">
        <f t="shared" si="147"/>
        <v>2948.594907230045</v>
      </c>
      <c r="CA163" s="5">
        <f t="shared" si="148"/>
        <v>2953.8409890112894</v>
      </c>
      <c r="CB163" s="5">
        <f t="shared" si="149"/>
        <v>2884.4848993878491</v>
      </c>
    </row>
    <row r="164" spans="1:80" x14ac:dyDescent="0.3">
      <c r="A164" t="s">
        <v>247</v>
      </c>
      <c r="B164" t="s">
        <v>288</v>
      </c>
      <c r="C164" t="s">
        <v>293</v>
      </c>
      <c r="D164" t="s">
        <v>641</v>
      </c>
      <c r="E164" t="s">
        <v>642</v>
      </c>
      <c r="F164" s="4">
        <v>1497.3815810570629</v>
      </c>
      <c r="G164" s="4">
        <v>1511.9996895607114</v>
      </c>
      <c r="H164" s="4">
        <v>1687.4169916044934</v>
      </c>
      <c r="I164" s="4">
        <v>1639.1772335424535</v>
      </c>
      <c r="J164" s="4">
        <v>1732.7331279658038</v>
      </c>
      <c r="K164" s="4">
        <v>1723.4749925801598</v>
      </c>
      <c r="L164" s="4">
        <v>1747.8385067529075</v>
      </c>
      <c r="M164" s="4">
        <v>1654.7698826130118</v>
      </c>
      <c r="N164" s="4">
        <v>1692.7769647224982</v>
      </c>
      <c r="O164" s="4">
        <v>1668.4134505497507</v>
      </c>
      <c r="P164" s="4">
        <v>1624.0718547553502</v>
      </c>
      <c r="Q164" s="4">
        <v>1633.3299901409941</v>
      </c>
      <c r="R164" s="4">
        <v>3014.2539734523234</v>
      </c>
      <c r="S164" s="4">
        <v>2939.2143498002615</v>
      </c>
      <c r="T164" s="4">
        <v>3099.0390027734848</v>
      </c>
      <c r="U164" s="4">
        <v>3030.8211630897922</v>
      </c>
      <c r="V164" s="4">
        <v>3025.4611899717879</v>
      </c>
      <c r="W164" s="4">
        <v>3037.1556767747065</v>
      </c>
      <c r="X164" s="4">
        <v>3138.0206254498812</v>
      </c>
      <c r="Y164" s="4">
        <v>3172.1295452917275</v>
      </c>
      <c r="Z164" s="4">
        <v>3017.6648654365085</v>
      </c>
      <c r="AA164" s="4">
        <v>2963.5778639730088</v>
      </c>
      <c r="AB164" s="4">
        <v>3033.7447847905219</v>
      </c>
      <c r="AC164" s="4">
        <v>3058.5955692467242</v>
      </c>
      <c r="AD164" s="5">
        <f t="shared" si="150"/>
        <v>4511.6355545093866</v>
      </c>
      <c r="AE164" s="5">
        <f t="shared" si="151"/>
        <v>4451.2140393609734</v>
      </c>
      <c r="AF164" s="5">
        <f t="shared" si="152"/>
        <v>4786.4559943779786</v>
      </c>
      <c r="AG164" s="5">
        <f t="shared" si="153"/>
        <v>4669.9983966322452</v>
      </c>
      <c r="AH164" s="143">
        <v>4758.1943179375921</v>
      </c>
      <c r="AI164" s="143">
        <v>4760.6306693548668</v>
      </c>
      <c r="AJ164" s="143">
        <v>4885.8591322027878</v>
      </c>
      <c r="AK164" s="143">
        <v>4826.8994279047392</v>
      </c>
      <c r="AL164" s="5">
        <f t="shared" si="154"/>
        <v>4710.4418301590067</v>
      </c>
      <c r="AM164" s="5">
        <f t="shared" si="155"/>
        <v>4631.9913145227592</v>
      </c>
      <c r="AN164" s="5">
        <f t="shared" si="156"/>
        <v>4657.816639545872</v>
      </c>
      <c r="AO164" s="5">
        <f t="shared" si="157"/>
        <v>4691.9255593877187</v>
      </c>
      <c r="AP164" s="4">
        <v>135247</v>
      </c>
      <c r="AQ164" s="4">
        <v>135643.56599999999</v>
      </c>
      <c r="AR164" s="4">
        <v>136322.91</v>
      </c>
      <c r="AS164" s="5">
        <f t="shared" si="114"/>
        <v>1107.1458746272103</v>
      </c>
      <c r="AT164" s="5">
        <f t="shared" si="115"/>
        <v>1117.9543276824709</v>
      </c>
      <c r="AU164" s="5">
        <f t="shared" si="116"/>
        <v>1247.6557643455999</v>
      </c>
      <c r="AV164" s="5">
        <f t="shared" si="117"/>
        <v>1208.4445151954008</v>
      </c>
      <c r="AW164" s="5">
        <f t="shared" si="118"/>
        <v>1277.4163781316422</v>
      </c>
      <c r="AX164" s="5">
        <f t="shared" si="119"/>
        <v>1270.5910375285769</v>
      </c>
      <c r="AY164" s="5">
        <f t="shared" si="120"/>
        <v>1288.5524601682232</v>
      </c>
      <c r="AZ164" s="5">
        <f t="shared" si="121"/>
        <v>1213.8604454768547</v>
      </c>
      <c r="BA164" s="5">
        <f t="shared" si="122"/>
        <v>1247.9596450026227</v>
      </c>
      <c r="BB164" s="5">
        <f t="shared" si="123"/>
        <v>1229.9982223629765</v>
      </c>
      <c r="BC164" s="5">
        <f t="shared" si="124"/>
        <v>1197.3084331588204</v>
      </c>
      <c r="BD164" s="5">
        <f t="shared" si="125"/>
        <v>1198.1331605531266</v>
      </c>
      <c r="BE164" s="5">
        <f t="shared" si="126"/>
        <v>2228.7030199947676</v>
      </c>
      <c r="BF164" s="5">
        <f t="shared" si="127"/>
        <v>2173.2196276444292</v>
      </c>
      <c r="BG164" s="5">
        <f t="shared" si="128"/>
        <v>2291.3920477152801</v>
      </c>
      <c r="BH164" s="5">
        <f t="shared" si="129"/>
        <v>2234.4009763719955</v>
      </c>
      <c r="BI164" s="5">
        <f t="shared" si="130"/>
        <v>2230.4494633912736</v>
      </c>
      <c r="BJ164" s="5">
        <f t="shared" si="131"/>
        <v>2239.0709462583036</v>
      </c>
      <c r="BK164" s="5">
        <f t="shared" si="132"/>
        <v>2313.4312359864393</v>
      </c>
      <c r="BL164" s="5">
        <f t="shared" si="133"/>
        <v>2326.9232921243593</v>
      </c>
      <c r="BM164" s="5">
        <f t="shared" si="134"/>
        <v>2224.7018081465867</v>
      </c>
      <c r="BN164" s="5">
        <f t="shared" si="135"/>
        <v>2184.8274498865717</v>
      </c>
      <c r="BO164" s="5">
        <f t="shared" si="136"/>
        <v>2236.5563470887532</v>
      </c>
      <c r="BP164" s="5">
        <f t="shared" si="137"/>
        <v>2243.6401696873431</v>
      </c>
      <c r="BQ164" s="5">
        <f t="shared" si="138"/>
        <v>3335.8488946219782</v>
      </c>
      <c r="BR164" s="5">
        <f t="shared" si="139"/>
        <v>3291.1739553269008</v>
      </c>
      <c r="BS164" s="5">
        <f t="shared" si="140"/>
        <v>3539.0478120608805</v>
      </c>
      <c r="BT164" s="5">
        <f t="shared" si="141"/>
        <v>3442.8454915673965</v>
      </c>
      <c r="BU164" s="5">
        <f t="shared" si="142"/>
        <v>3507.8658415229161</v>
      </c>
      <c r="BV164" s="5">
        <f t="shared" si="143"/>
        <v>3509.6619837868811</v>
      </c>
      <c r="BW164" s="5">
        <f t="shared" si="144"/>
        <v>3601.9836961546621</v>
      </c>
      <c r="BX164" s="5">
        <f t="shared" si="145"/>
        <v>3540.7837376012144</v>
      </c>
      <c r="BY164" s="5">
        <f t="shared" si="146"/>
        <v>3472.6614531492096</v>
      </c>
      <c r="BZ164" s="5">
        <f t="shared" si="147"/>
        <v>3414.825672249548</v>
      </c>
      <c r="CA164" s="5">
        <f t="shared" si="148"/>
        <v>3433.864780247573</v>
      </c>
      <c r="CB164" s="5">
        <f t="shared" si="149"/>
        <v>3441.7733302404699</v>
      </c>
    </row>
    <row r="165" spans="1:80" x14ac:dyDescent="0.3">
      <c r="A165" t="s">
        <v>238</v>
      </c>
      <c r="B165" t="s">
        <v>273</v>
      </c>
      <c r="C165" t="s">
        <v>314</v>
      </c>
      <c r="D165" t="s">
        <v>643</v>
      </c>
      <c r="E165" t="s">
        <v>644</v>
      </c>
      <c r="F165" s="4">
        <v>1674.837423335734</v>
      </c>
      <c r="G165" s="4">
        <v>1881.7127529414597</v>
      </c>
      <c r="H165" s="4">
        <v>2055.8692169542765</v>
      </c>
      <c r="I165" s="4">
        <v>2058.9756749753124</v>
      </c>
      <c r="J165" s="4">
        <v>1185.39875543371</v>
      </c>
      <c r="K165" s="4">
        <v>1198.1920309037355</v>
      </c>
      <c r="L165" s="4">
        <v>1205.4535942381976</v>
      </c>
      <c r="M165" s="4">
        <v>1178.4993434280577</v>
      </c>
      <c r="N165" s="4">
        <v>2271.8821971676821</v>
      </c>
      <c r="O165" s="4">
        <v>2740.0048579035579</v>
      </c>
      <c r="P165" s="4">
        <v>2856.6924000192603</v>
      </c>
      <c r="Q165" s="4">
        <v>2855.5578529438371</v>
      </c>
      <c r="R165" s="4">
        <v>3863.6572246127816</v>
      </c>
      <c r="S165" s="4">
        <v>4000.2017151140021</v>
      </c>
      <c r="T165" s="4">
        <v>4257.8409907632176</v>
      </c>
      <c r="U165" s="4">
        <v>4007.3798843823483</v>
      </c>
      <c r="V165" s="4">
        <v>4911.601539425531</v>
      </c>
      <c r="W165" s="4">
        <v>4963.2661774661556</v>
      </c>
      <c r="X165" s="4">
        <v>4995.3144374469402</v>
      </c>
      <c r="Y165" s="4">
        <v>4886.1527926252238</v>
      </c>
      <c r="Z165" s="4">
        <v>4114.3738397753214</v>
      </c>
      <c r="AA165" s="4">
        <v>3967.5887575719453</v>
      </c>
      <c r="AB165" s="4">
        <v>4348.4902104174207</v>
      </c>
      <c r="AC165" s="4">
        <v>4401.2082751310581</v>
      </c>
      <c r="AD165" s="5">
        <f t="shared" si="150"/>
        <v>5538.4946479485152</v>
      </c>
      <c r="AE165" s="5">
        <f t="shared" si="151"/>
        <v>5881.9144680554618</v>
      </c>
      <c r="AF165" s="5">
        <f t="shared" si="152"/>
        <v>6313.7102077174941</v>
      </c>
      <c r="AG165" s="5">
        <f t="shared" si="153"/>
        <v>6066.3555593576602</v>
      </c>
      <c r="AH165" s="143">
        <v>6097.000294859241</v>
      </c>
      <c r="AI165" s="143">
        <v>6161.4582083698915</v>
      </c>
      <c r="AJ165" s="143">
        <v>6200.7680316851383</v>
      </c>
      <c r="AK165" s="143">
        <v>6064.6521360532824</v>
      </c>
      <c r="AL165" s="5">
        <f t="shared" si="154"/>
        <v>6386.256036943003</v>
      </c>
      <c r="AM165" s="5">
        <f t="shared" si="155"/>
        <v>6707.5936154755036</v>
      </c>
      <c r="AN165" s="5">
        <f t="shared" si="156"/>
        <v>7205.182610436681</v>
      </c>
      <c r="AO165" s="5">
        <f t="shared" si="157"/>
        <v>7256.7661280748953</v>
      </c>
      <c r="AP165" s="4">
        <v>307964</v>
      </c>
      <c r="AQ165" s="4">
        <v>315589.80499999999</v>
      </c>
      <c r="AR165" s="4">
        <v>321995.5</v>
      </c>
      <c r="AS165" s="5">
        <f t="shared" si="114"/>
        <v>543.84195014213799</v>
      </c>
      <c r="AT165" s="5">
        <f t="shared" si="115"/>
        <v>611.01711659202363</v>
      </c>
      <c r="AU165" s="5">
        <f t="shared" si="116"/>
        <v>667.5680329370565</v>
      </c>
      <c r="AV165" s="5">
        <f t="shared" si="117"/>
        <v>652.42147951367201</v>
      </c>
      <c r="AW165" s="5">
        <f t="shared" si="118"/>
        <v>375.61376719178554</v>
      </c>
      <c r="AX165" s="5">
        <f t="shared" si="119"/>
        <v>379.66753422333636</v>
      </c>
      <c r="AY165" s="5">
        <f t="shared" si="120"/>
        <v>381.96848413344583</v>
      </c>
      <c r="AZ165" s="5">
        <f t="shared" si="121"/>
        <v>365.99869980420772</v>
      </c>
      <c r="BA165" s="5">
        <f t="shared" si="122"/>
        <v>719.88453402912751</v>
      </c>
      <c r="BB165" s="5">
        <f t="shared" si="123"/>
        <v>868.21716496943179</v>
      </c>
      <c r="BC165" s="5">
        <f t="shared" si="124"/>
        <v>905.19159832151752</v>
      </c>
      <c r="BD165" s="5">
        <f t="shared" si="125"/>
        <v>886.83160259812234</v>
      </c>
      <c r="BE165" s="5">
        <f t="shared" si="126"/>
        <v>1254.5808031499728</v>
      </c>
      <c r="BF165" s="5">
        <f t="shared" si="127"/>
        <v>1298.9186122774097</v>
      </c>
      <c r="BG165" s="5">
        <f t="shared" si="128"/>
        <v>1382.5775060601945</v>
      </c>
      <c r="BH165" s="5">
        <f t="shared" si="129"/>
        <v>1269.8065086045312</v>
      </c>
      <c r="BI165" s="5">
        <f t="shared" si="130"/>
        <v>1556.3245268412682</v>
      </c>
      <c r="BJ165" s="5">
        <f t="shared" si="131"/>
        <v>1572.6953465642387</v>
      </c>
      <c r="BK165" s="5">
        <f t="shared" si="132"/>
        <v>1582.8503830936304</v>
      </c>
      <c r="BL165" s="5">
        <f t="shared" si="133"/>
        <v>1517.4599622122744</v>
      </c>
      <c r="BM165" s="5">
        <f t="shared" si="134"/>
        <v>1303.7093640510095</v>
      </c>
      <c r="BN165" s="5">
        <f t="shared" si="135"/>
        <v>1257.1980129624103</v>
      </c>
      <c r="BO165" s="5">
        <f t="shared" si="136"/>
        <v>1377.8931199686317</v>
      </c>
      <c r="BP165" s="5">
        <f t="shared" si="137"/>
        <v>1366.8539700495994</v>
      </c>
      <c r="BQ165" s="5">
        <f t="shared" si="138"/>
        <v>1798.4227532921104</v>
      </c>
      <c r="BR165" s="5">
        <f t="shared" si="139"/>
        <v>1909.9357288694332</v>
      </c>
      <c r="BS165" s="5">
        <f t="shared" si="140"/>
        <v>2050.1455389972512</v>
      </c>
      <c r="BT165" s="5">
        <f t="shared" si="141"/>
        <v>1922.2279881182033</v>
      </c>
      <c r="BU165" s="5">
        <f t="shared" si="142"/>
        <v>1931.9382940330538</v>
      </c>
      <c r="BV165" s="5">
        <f t="shared" si="143"/>
        <v>1952.3628807875752</v>
      </c>
      <c r="BW165" s="5">
        <f t="shared" si="144"/>
        <v>1964.818867227076</v>
      </c>
      <c r="BX165" s="5">
        <f t="shared" si="145"/>
        <v>1883.4586620164823</v>
      </c>
      <c r="BY165" s="5">
        <f t="shared" si="146"/>
        <v>2023.593898080137</v>
      </c>
      <c r="BZ165" s="5">
        <f t="shared" si="147"/>
        <v>2125.4151779318422</v>
      </c>
      <c r="CA165" s="5">
        <f t="shared" si="148"/>
        <v>2283.0847182901489</v>
      </c>
      <c r="CB165" s="5">
        <f t="shared" si="149"/>
        <v>2253.685572647722</v>
      </c>
    </row>
    <row r="166" spans="1:80" x14ac:dyDescent="0.3">
      <c r="A166" t="s">
        <v>223</v>
      </c>
      <c r="B166" t="s">
        <v>233</v>
      </c>
      <c r="C166" t="s">
        <v>249</v>
      </c>
      <c r="D166" t="s">
        <v>645</v>
      </c>
      <c r="E166" t="s">
        <v>646</v>
      </c>
      <c r="F166" s="4">
        <v>2248.8938280674947</v>
      </c>
      <c r="G166" s="4">
        <v>2314.1978464445683</v>
      </c>
      <c r="H166" s="4">
        <v>2552.1460318767708</v>
      </c>
      <c r="I166" s="4">
        <v>2445.7078685458032</v>
      </c>
      <c r="J166" s="4">
        <v>2420.6876707581405</v>
      </c>
      <c r="K166" s="4">
        <v>2441.7638736468016</v>
      </c>
      <c r="L166" s="4">
        <v>2450.9286390134403</v>
      </c>
      <c r="M166" s="4">
        <v>2392.7137930237086</v>
      </c>
      <c r="N166" s="4">
        <v>2432.0582838339451</v>
      </c>
      <c r="O166" s="4">
        <v>2663.1894936647386</v>
      </c>
      <c r="P166" s="4">
        <v>2740.5055105209303</v>
      </c>
      <c r="Q166" s="4">
        <v>2633.9719996806944</v>
      </c>
      <c r="R166" s="4">
        <v>4489.1980570289434</v>
      </c>
      <c r="S166" s="4">
        <v>4520.2444319396454</v>
      </c>
      <c r="T166" s="4">
        <v>4696.4530445223363</v>
      </c>
      <c r="U166" s="4">
        <v>4736.992412551399</v>
      </c>
      <c r="V166" s="4">
        <v>4550.3398662824166</v>
      </c>
      <c r="W166" s="4">
        <v>4591.7943999803665</v>
      </c>
      <c r="X166" s="4">
        <v>4605.7958863923841</v>
      </c>
      <c r="Y166" s="4">
        <v>4498.7185878623395</v>
      </c>
      <c r="Z166" s="4">
        <v>4652.1878057481963</v>
      </c>
      <c r="AA166" s="4">
        <v>4569.8146874595805</v>
      </c>
      <c r="AB166" s="4">
        <v>4781.0527861976216</v>
      </c>
      <c r="AC166" s="4">
        <v>4832.285351806715</v>
      </c>
      <c r="AD166" s="5">
        <f t="shared" si="150"/>
        <v>6738.0918850964381</v>
      </c>
      <c r="AE166" s="5">
        <f t="shared" si="151"/>
        <v>6834.4422783842138</v>
      </c>
      <c r="AF166" s="5">
        <f t="shared" si="152"/>
        <v>7248.5990763991067</v>
      </c>
      <c r="AG166" s="5">
        <f t="shared" si="153"/>
        <v>7182.7002810972026</v>
      </c>
      <c r="AH166" s="143">
        <v>6971.027537040557</v>
      </c>
      <c r="AI166" s="143">
        <v>7033.5582736271681</v>
      </c>
      <c r="AJ166" s="143">
        <v>7056.7245254058244</v>
      </c>
      <c r="AK166" s="143">
        <v>6891.4323808860481</v>
      </c>
      <c r="AL166" s="5">
        <f t="shared" si="154"/>
        <v>7084.2460895821414</v>
      </c>
      <c r="AM166" s="5">
        <f t="shared" si="155"/>
        <v>7233.0041811243191</v>
      </c>
      <c r="AN166" s="5">
        <f t="shared" si="156"/>
        <v>7521.5582967185519</v>
      </c>
      <c r="AO166" s="5">
        <f t="shared" si="157"/>
        <v>7466.2573514874093</v>
      </c>
      <c r="AP166" s="4">
        <v>235493</v>
      </c>
      <c r="AQ166" s="4">
        <v>237122.68400000001</v>
      </c>
      <c r="AR166" s="4">
        <v>238729.32500000001</v>
      </c>
      <c r="AS166" s="5">
        <f t="shared" si="114"/>
        <v>954.97268626561925</v>
      </c>
      <c r="AT166" s="5">
        <f t="shared" si="115"/>
        <v>982.7034546439038</v>
      </c>
      <c r="AU166" s="5">
        <f t="shared" si="116"/>
        <v>1083.7460272181215</v>
      </c>
      <c r="AV166" s="5">
        <f t="shared" si="117"/>
        <v>1031.4103346374923</v>
      </c>
      <c r="AW166" s="5">
        <f t="shared" si="118"/>
        <v>1020.8587512269135</v>
      </c>
      <c r="AX166" s="5">
        <f t="shared" si="119"/>
        <v>1029.7470627680655</v>
      </c>
      <c r="AY166" s="5">
        <f t="shared" si="120"/>
        <v>1033.6120516472561</v>
      </c>
      <c r="AZ166" s="5">
        <f t="shared" si="121"/>
        <v>1002.2705811377418</v>
      </c>
      <c r="BA166" s="5">
        <f t="shared" si="122"/>
        <v>1025.6539959854474</v>
      </c>
      <c r="BB166" s="5">
        <f t="shared" si="123"/>
        <v>1123.1272557899767</v>
      </c>
      <c r="BC166" s="5">
        <f t="shared" si="124"/>
        <v>1155.7331691306808</v>
      </c>
      <c r="BD166" s="5">
        <f t="shared" si="125"/>
        <v>1103.3298903185414</v>
      </c>
      <c r="BE166" s="5">
        <f t="shared" si="126"/>
        <v>1906.2978759576476</v>
      </c>
      <c r="BF166" s="5">
        <f t="shared" si="127"/>
        <v>1919.4814418855954</v>
      </c>
      <c r="BG166" s="5">
        <f t="shared" si="128"/>
        <v>1994.306856051915</v>
      </c>
      <c r="BH166" s="5">
        <f t="shared" si="129"/>
        <v>1997.6968599728734</v>
      </c>
      <c r="BI166" s="5">
        <f t="shared" si="130"/>
        <v>1918.9812587826545</v>
      </c>
      <c r="BJ166" s="5">
        <f t="shared" si="131"/>
        <v>1936.4635734219198</v>
      </c>
      <c r="BK166" s="5">
        <f t="shared" si="132"/>
        <v>1942.3683169815943</v>
      </c>
      <c r="BL166" s="5">
        <f t="shared" si="133"/>
        <v>1884.4432236644323</v>
      </c>
      <c r="BM166" s="5">
        <f t="shared" si="134"/>
        <v>1961.9328388456483</v>
      </c>
      <c r="BN166" s="5">
        <f t="shared" si="135"/>
        <v>1927.1942314298283</v>
      </c>
      <c r="BO166" s="5">
        <f t="shared" si="136"/>
        <v>2016.2781162672827</v>
      </c>
      <c r="BP166" s="5">
        <f t="shared" si="137"/>
        <v>2024.1691513209425</v>
      </c>
      <c r="BQ166" s="5">
        <f t="shared" si="138"/>
        <v>2861.270562223267</v>
      </c>
      <c r="BR166" s="5">
        <f t="shared" si="139"/>
        <v>2902.1848965294994</v>
      </c>
      <c r="BS166" s="5">
        <f t="shared" si="140"/>
        <v>3078.0528832700365</v>
      </c>
      <c r="BT166" s="5">
        <f t="shared" si="141"/>
        <v>3029.1071946103657</v>
      </c>
      <c r="BU166" s="5">
        <f t="shared" si="142"/>
        <v>2939.8400100095682</v>
      </c>
      <c r="BV166" s="5">
        <f t="shared" si="143"/>
        <v>2966.2106361899851</v>
      </c>
      <c r="BW166" s="5">
        <f t="shared" si="144"/>
        <v>2975.9803686288501</v>
      </c>
      <c r="BX166" s="5">
        <f t="shared" si="145"/>
        <v>2886.7138048021739</v>
      </c>
      <c r="BY166" s="5">
        <f t="shared" si="146"/>
        <v>2987.5868348310955</v>
      </c>
      <c r="BZ166" s="5">
        <f t="shared" si="147"/>
        <v>3050.321487219805</v>
      </c>
      <c r="CA166" s="5">
        <f t="shared" si="148"/>
        <v>3172.011285397964</v>
      </c>
      <c r="CB166" s="5">
        <f t="shared" si="149"/>
        <v>3127.4990416394839</v>
      </c>
    </row>
    <row r="167" spans="1:80" x14ac:dyDescent="0.3">
      <c r="A167" t="s">
        <v>223</v>
      </c>
      <c r="B167" t="s">
        <v>242</v>
      </c>
      <c r="C167" t="s">
        <v>217</v>
      </c>
      <c r="D167" t="s">
        <v>647</v>
      </c>
      <c r="E167" t="s">
        <v>648</v>
      </c>
      <c r="F167" s="4">
        <v>3808.4059083917891</v>
      </c>
      <c r="G167" s="4">
        <v>3493.6675057448151</v>
      </c>
      <c r="H167" s="4">
        <v>3054.2589816997524</v>
      </c>
      <c r="I167" s="4">
        <v>3025.0413165928485</v>
      </c>
      <c r="J167" s="4">
        <v>3852.3353140203626</v>
      </c>
      <c r="K167" s="4">
        <v>3522.5093659540989</v>
      </c>
      <c r="L167" s="4">
        <v>3392.6579227463594</v>
      </c>
      <c r="M167" s="4">
        <v>4525.3063478925078</v>
      </c>
      <c r="N167" s="4">
        <v>3097.7279054047967</v>
      </c>
      <c r="O167" s="4">
        <v>2991.952499049758</v>
      </c>
      <c r="P167" s="4">
        <v>3228.2403787284047</v>
      </c>
      <c r="Q167" s="4">
        <v>3087.8865628813601</v>
      </c>
      <c r="R167" s="4">
        <v>7009.9954672509739</v>
      </c>
      <c r="S167" s="4">
        <v>6553.9373537552055</v>
      </c>
      <c r="T167" s="4">
        <v>6928.4907906346652</v>
      </c>
      <c r="U167" s="4">
        <v>6921.0478331679415</v>
      </c>
      <c r="V167" s="4">
        <v>6907.4093875093495</v>
      </c>
      <c r="W167" s="4">
        <v>6674.4387406020378</v>
      </c>
      <c r="X167" s="4">
        <v>7022.7766919582282</v>
      </c>
      <c r="Y167" s="4">
        <v>6969.3397980860536</v>
      </c>
      <c r="Z167" s="4">
        <v>6913.2445665512842</v>
      </c>
      <c r="AA167" s="4">
        <v>6678.1822265712872</v>
      </c>
      <c r="AB167" s="4">
        <v>6941.0172921707053</v>
      </c>
      <c r="AC167" s="4">
        <v>7181.7392508890061</v>
      </c>
      <c r="AD167" s="5">
        <f t="shared" si="150"/>
        <v>10818.401375642763</v>
      </c>
      <c r="AE167" s="5">
        <f t="shared" si="151"/>
        <v>10047.604859500021</v>
      </c>
      <c r="AF167" s="5">
        <f t="shared" si="152"/>
        <v>9982.7497723344168</v>
      </c>
      <c r="AG167" s="5">
        <f t="shared" si="153"/>
        <v>9946.08914976079</v>
      </c>
      <c r="AH167" s="143">
        <v>10759.744701529711</v>
      </c>
      <c r="AI167" s="143">
        <v>10196.948106556138</v>
      </c>
      <c r="AJ167" s="143">
        <v>10415.434614704589</v>
      </c>
      <c r="AK167" s="143">
        <v>11494.646145978561</v>
      </c>
      <c r="AL167" s="5">
        <f t="shared" si="154"/>
        <v>10010.97247195608</v>
      </c>
      <c r="AM167" s="5">
        <f t="shared" si="155"/>
        <v>9670.1347256210447</v>
      </c>
      <c r="AN167" s="5">
        <f t="shared" si="156"/>
        <v>10169.257670899111</v>
      </c>
      <c r="AO167" s="5">
        <f t="shared" si="157"/>
        <v>10269.625813770366</v>
      </c>
      <c r="AP167" s="4">
        <v>340790</v>
      </c>
      <c r="AQ167" s="4">
        <v>340881.44699999999</v>
      </c>
      <c r="AR167" s="4">
        <v>342836.83799999999</v>
      </c>
      <c r="AS167" s="5">
        <f t="shared" si="114"/>
        <v>1117.5227877554476</v>
      </c>
      <c r="AT167" s="5">
        <f t="shared" si="115"/>
        <v>1025.1672601146793</v>
      </c>
      <c r="AU167" s="5">
        <f t="shared" si="116"/>
        <v>896.2290506469534</v>
      </c>
      <c r="AV167" s="5">
        <f t="shared" si="117"/>
        <v>887.41741248031269</v>
      </c>
      <c r="AW167" s="5">
        <f t="shared" si="118"/>
        <v>1130.1099980429155</v>
      </c>
      <c r="AX167" s="5">
        <f t="shared" si="119"/>
        <v>1033.3532073847653</v>
      </c>
      <c r="AY167" s="5">
        <f t="shared" si="120"/>
        <v>995.26036180735866</v>
      </c>
      <c r="AZ167" s="5">
        <f t="shared" si="121"/>
        <v>1319.9591894184102</v>
      </c>
      <c r="BA167" s="5">
        <f t="shared" si="122"/>
        <v>908.74054093204927</v>
      </c>
      <c r="BB167" s="5">
        <f t="shared" si="123"/>
        <v>877.71057221831086</v>
      </c>
      <c r="BC167" s="5">
        <f t="shared" si="124"/>
        <v>947.02730440134656</v>
      </c>
      <c r="BD167" s="5">
        <f t="shared" si="125"/>
        <v>900.68692177162143</v>
      </c>
      <c r="BE167" s="5">
        <f t="shared" si="126"/>
        <v>2056.9839101062162</v>
      </c>
      <c r="BF167" s="5">
        <f t="shared" si="127"/>
        <v>1923.1601143681464</v>
      </c>
      <c r="BG167" s="5">
        <f t="shared" si="128"/>
        <v>2033.0675168387174</v>
      </c>
      <c r="BH167" s="5">
        <f t="shared" si="129"/>
        <v>2030.3386687888419</v>
      </c>
      <c r="BI167" s="5">
        <f t="shared" si="130"/>
        <v>2026.3377336312908</v>
      </c>
      <c r="BJ167" s="5">
        <f t="shared" si="131"/>
        <v>1957.9941353047702</v>
      </c>
      <c r="BK167" s="5">
        <f t="shared" si="132"/>
        <v>2060.1815539577397</v>
      </c>
      <c r="BL167" s="5">
        <f t="shared" si="133"/>
        <v>2032.8444979083763</v>
      </c>
      <c r="BM167" s="5">
        <f t="shared" si="134"/>
        <v>2028.0495249573628</v>
      </c>
      <c r="BN167" s="5">
        <f t="shared" si="135"/>
        <v>1959.0923135723745</v>
      </c>
      <c r="BO167" s="5">
        <f t="shared" si="136"/>
        <v>2036.1968517960163</v>
      </c>
      <c r="BP167" s="5">
        <f t="shared" si="137"/>
        <v>2094.7980073509507</v>
      </c>
      <c r="BQ167" s="5">
        <f t="shared" si="138"/>
        <v>3174.5066978616633</v>
      </c>
      <c r="BR167" s="5">
        <f t="shared" si="139"/>
        <v>2948.3273744828257</v>
      </c>
      <c r="BS167" s="5">
        <f t="shared" si="140"/>
        <v>2929.2965674856705</v>
      </c>
      <c r="BT167" s="5">
        <f t="shared" si="141"/>
        <v>2917.7560812691549</v>
      </c>
      <c r="BU167" s="5">
        <f t="shared" si="142"/>
        <v>3156.4477316742064</v>
      </c>
      <c r="BV167" s="5">
        <f t="shared" si="143"/>
        <v>2991.3473426895357</v>
      </c>
      <c r="BW167" s="5">
        <f t="shared" si="144"/>
        <v>3055.4419157650987</v>
      </c>
      <c r="BX167" s="5">
        <f t="shared" si="145"/>
        <v>3352.8036873267865</v>
      </c>
      <c r="BY167" s="5">
        <f t="shared" si="146"/>
        <v>2936.7900658894118</v>
      </c>
      <c r="BZ167" s="5">
        <f t="shared" si="147"/>
        <v>2836.8028857906852</v>
      </c>
      <c r="CA167" s="5">
        <f t="shared" si="148"/>
        <v>2983.2241561973628</v>
      </c>
      <c r="CB167" s="5">
        <f t="shared" si="149"/>
        <v>2995.4849291225719</v>
      </c>
    </row>
    <row r="168" spans="1:80" x14ac:dyDescent="0.3">
      <c r="A168" t="s">
        <v>229</v>
      </c>
      <c r="B168" t="s">
        <v>260</v>
      </c>
      <c r="C168" t="s">
        <v>271</v>
      </c>
      <c r="D168" t="s">
        <v>649</v>
      </c>
      <c r="E168" t="s">
        <v>650</v>
      </c>
      <c r="F168" s="4">
        <v>2774.5535859555766</v>
      </c>
      <c r="G168" s="4">
        <v>2912.7142107078726</v>
      </c>
      <c r="H168" s="4">
        <v>3101.9802287626644</v>
      </c>
      <c r="I168" s="4">
        <v>3009.9254448479896</v>
      </c>
      <c r="J168" s="4">
        <v>3055.0739263175446</v>
      </c>
      <c r="K168" s="4">
        <v>3232.3555930112798</v>
      </c>
      <c r="L168" s="4">
        <v>3273.5909440455989</v>
      </c>
      <c r="M168" s="4">
        <v>3200.3520160263624</v>
      </c>
      <c r="N168" s="4">
        <v>3028.981534876777</v>
      </c>
      <c r="O168" s="4">
        <v>3110.4978696382664</v>
      </c>
      <c r="P168" s="4">
        <v>3459.8317323015199</v>
      </c>
      <c r="Q168" s="4">
        <v>3319.5773137517945</v>
      </c>
      <c r="R168" s="4">
        <v>5748.8503199765782</v>
      </c>
      <c r="S168" s="4">
        <v>5906.8273303807191</v>
      </c>
      <c r="T168" s="4">
        <v>5931.263935366298</v>
      </c>
      <c r="U168" s="4">
        <v>5915.5743661789293</v>
      </c>
      <c r="V168" s="4">
        <v>5808.4402424761229</v>
      </c>
      <c r="W168" s="4">
        <v>5660.198175437934</v>
      </c>
      <c r="X168" s="4">
        <v>6027.2005155616498</v>
      </c>
      <c r="Y168" s="4">
        <v>5889.0779420924555</v>
      </c>
      <c r="Z168" s="4">
        <v>5708.1504831260681</v>
      </c>
      <c r="AA168" s="4">
        <v>5713.072090439402</v>
      </c>
      <c r="AB168" s="4">
        <v>6097.0627830849571</v>
      </c>
      <c r="AC168" s="4">
        <v>6011.9640412537819</v>
      </c>
      <c r="AD168" s="5">
        <f t="shared" si="150"/>
        <v>8523.4039059321549</v>
      </c>
      <c r="AE168" s="5">
        <f t="shared" si="151"/>
        <v>8819.5415410885907</v>
      </c>
      <c r="AF168" s="5">
        <f t="shared" si="152"/>
        <v>9033.2441641289624</v>
      </c>
      <c r="AG168" s="5">
        <f t="shared" si="153"/>
        <v>8925.4998110269189</v>
      </c>
      <c r="AH168" s="143">
        <v>8863.5141687936684</v>
      </c>
      <c r="AI168" s="143">
        <v>8892.5537684492137</v>
      </c>
      <c r="AJ168" s="143">
        <v>9300.7914596072496</v>
      </c>
      <c r="AK168" s="143">
        <v>9089.4299581188188</v>
      </c>
      <c r="AL168" s="5">
        <f t="shared" si="154"/>
        <v>8737.1320180028451</v>
      </c>
      <c r="AM168" s="5">
        <f t="shared" si="155"/>
        <v>8823.5699600776679</v>
      </c>
      <c r="AN168" s="5">
        <f t="shared" si="156"/>
        <v>9556.894515386477</v>
      </c>
      <c r="AO168" s="5">
        <f t="shared" si="157"/>
        <v>9331.5413550055764</v>
      </c>
      <c r="AP168" s="4">
        <v>281293</v>
      </c>
      <c r="AQ168" s="4">
        <v>282302.35100000002</v>
      </c>
      <c r="AR168" s="4">
        <v>284044.96799999999</v>
      </c>
      <c r="AS168" s="5">
        <f t="shared" si="114"/>
        <v>986.3571386261217</v>
      </c>
      <c r="AT168" s="5">
        <f t="shared" si="115"/>
        <v>1035.4734069841313</v>
      </c>
      <c r="AU168" s="5">
        <f t="shared" si="116"/>
        <v>1102.7577041599557</v>
      </c>
      <c r="AV168" s="5">
        <f t="shared" si="117"/>
        <v>1066.206297675498</v>
      </c>
      <c r="AW168" s="5">
        <f t="shared" si="118"/>
        <v>1082.1992503766091</v>
      </c>
      <c r="AX168" s="5">
        <f t="shared" si="119"/>
        <v>1144.9977591618708</v>
      </c>
      <c r="AY168" s="5">
        <f t="shared" si="120"/>
        <v>1159.6045631393267</v>
      </c>
      <c r="AZ168" s="5">
        <f t="shared" si="121"/>
        <v>1126.7061122611974</v>
      </c>
      <c r="BA168" s="5">
        <f t="shared" si="122"/>
        <v>1072.9565390253433</v>
      </c>
      <c r="BB168" s="5">
        <f t="shared" si="123"/>
        <v>1101.8320813198848</v>
      </c>
      <c r="BC168" s="5">
        <f t="shared" si="124"/>
        <v>1225.5766627680405</v>
      </c>
      <c r="BD168" s="5">
        <f t="shared" si="125"/>
        <v>1168.680204801866</v>
      </c>
      <c r="BE168" s="5">
        <f t="shared" si="126"/>
        <v>2043.7232067547284</v>
      </c>
      <c r="BF168" s="5">
        <f t="shared" si="127"/>
        <v>2099.884224058444</v>
      </c>
      <c r="BG168" s="5">
        <f t="shared" si="128"/>
        <v>2108.5714665371333</v>
      </c>
      <c r="BH168" s="5">
        <f t="shared" si="129"/>
        <v>2095.474708313332</v>
      </c>
      <c r="BI168" s="5">
        <f t="shared" si="130"/>
        <v>2057.5245731751352</v>
      </c>
      <c r="BJ168" s="5">
        <f t="shared" si="131"/>
        <v>2005.0127657059199</v>
      </c>
      <c r="BK168" s="5">
        <f t="shared" si="132"/>
        <v>2135.0160543160509</v>
      </c>
      <c r="BL168" s="5">
        <f t="shared" si="133"/>
        <v>2073.2907129312198</v>
      </c>
      <c r="BM168" s="5">
        <f t="shared" si="134"/>
        <v>2021.9989181478929</v>
      </c>
      <c r="BN168" s="5">
        <f t="shared" si="135"/>
        <v>2023.7422997725591</v>
      </c>
      <c r="BO168" s="5">
        <f t="shared" si="136"/>
        <v>2159.7633747956129</v>
      </c>
      <c r="BP168" s="5">
        <f t="shared" si="137"/>
        <v>2116.5536159942753</v>
      </c>
      <c r="BQ168" s="5">
        <f t="shared" si="138"/>
        <v>3030.0803453808503</v>
      </c>
      <c r="BR168" s="5">
        <f t="shared" si="139"/>
        <v>3135.3576310425747</v>
      </c>
      <c r="BS168" s="5">
        <f t="shared" si="140"/>
        <v>3211.3291706970886</v>
      </c>
      <c r="BT168" s="5">
        <f t="shared" si="141"/>
        <v>3161.6810059888298</v>
      </c>
      <c r="BU168" s="5">
        <f t="shared" si="142"/>
        <v>3139.7238235517448</v>
      </c>
      <c r="BV168" s="5">
        <f t="shared" si="143"/>
        <v>3150.0105248677905</v>
      </c>
      <c r="BW168" s="5">
        <f t="shared" si="144"/>
        <v>3294.6206174553781</v>
      </c>
      <c r="BX168" s="5">
        <f t="shared" si="145"/>
        <v>3199.9968251924179</v>
      </c>
      <c r="BY168" s="5">
        <f t="shared" si="146"/>
        <v>3094.9554571732365</v>
      </c>
      <c r="BZ168" s="5">
        <f t="shared" si="147"/>
        <v>3125.5743810924432</v>
      </c>
      <c r="CA168" s="5">
        <f t="shared" si="148"/>
        <v>3385.3400375636534</v>
      </c>
      <c r="CB168" s="5">
        <f t="shared" si="149"/>
        <v>3285.2338207961416</v>
      </c>
    </row>
    <row r="169" spans="1:80" x14ac:dyDescent="0.3">
      <c r="A169" t="s">
        <v>238</v>
      </c>
      <c r="B169" t="s">
        <v>273</v>
      </c>
      <c r="C169" t="s">
        <v>314</v>
      </c>
      <c r="D169" t="s">
        <v>653</v>
      </c>
      <c r="E169" t="s">
        <v>654</v>
      </c>
      <c r="F169" s="4">
        <v>1350.6579953094124</v>
      </c>
      <c r="G169" s="4">
        <v>1991.896230701846</v>
      </c>
      <c r="H169" s="4">
        <v>2218.1187558617885</v>
      </c>
      <c r="I169" s="4">
        <v>2682.6124808901586</v>
      </c>
      <c r="J169" s="4">
        <v>1164.9287826675413</v>
      </c>
      <c r="K169" s="4">
        <v>1177.4838076296769</v>
      </c>
      <c r="L169" s="4">
        <v>1183.3768390752798</v>
      </c>
      <c r="M169" s="4">
        <v>1156.8476830155225</v>
      </c>
      <c r="N169" s="4">
        <v>2867.029206688102</v>
      </c>
      <c r="O169" s="4">
        <v>2834.0840142805505</v>
      </c>
      <c r="P169" s="4">
        <v>3021.1419759320752</v>
      </c>
      <c r="Q169" s="4">
        <v>3127.9572169557232</v>
      </c>
      <c r="R169" s="4">
        <v>4137.3500044261364</v>
      </c>
      <c r="S169" s="4">
        <v>4339.2551901629759</v>
      </c>
      <c r="T169" s="4">
        <v>4530.2565303407437</v>
      </c>
      <c r="U169" s="4">
        <v>4678.5878972172104</v>
      </c>
      <c r="V169" s="4">
        <v>5196.4151759432507</v>
      </c>
      <c r="W169" s="4">
        <v>5252.0349592406092</v>
      </c>
      <c r="X169" s="4">
        <v>5281.1482363115592</v>
      </c>
      <c r="Y169" s="4">
        <v>5166.140960540637</v>
      </c>
      <c r="Z169" s="4">
        <v>4494.4870315984699</v>
      </c>
      <c r="AA169" s="4">
        <v>4339.1373335245262</v>
      </c>
      <c r="AB169" s="4">
        <v>4580.1265415859607</v>
      </c>
      <c r="AC169" s="4">
        <v>4351.6014133280532</v>
      </c>
      <c r="AD169" s="5">
        <f t="shared" si="150"/>
        <v>5488.0079997355488</v>
      </c>
      <c r="AE169" s="5">
        <f t="shared" si="151"/>
        <v>6331.1514208648223</v>
      </c>
      <c r="AF169" s="5">
        <f t="shared" si="152"/>
        <v>6748.3752862025322</v>
      </c>
      <c r="AG169" s="5">
        <f t="shared" si="153"/>
        <v>7361.200378107369</v>
      </c>
      <c r="AH169" s="143">
        <v>6361.3439586107916</v>
      </c>
      <c r="AI169" s="143">
        <v>6429.5187668702856</v>
      </c>
      <c r="AJ169" s="143">
        <v>6464.5250753868395</v>
      </c>
      <c r="AK169" s="143">
        <v>6322.9886435561593</v>
      </c>
      <c r="AL169" s="5">
        <f t="shared" si="154"/>
        <v>7361.5162382865719</v>
      </c>
      <c r="AM169" s="5">
        <f t="shared" si="155"/>
        <v>7173.2213478050762</v>
      </c>
      <c r="AN169" s="5">
        <f t="shared" si="156"/>
        <v>7601.2685175180359</v>
      </c>
      <c r="AO169" s="5">
        <f t="shared" si="157"/>
        <v>7479.5586302837764</v>
      </c>
      <c r="AP169" s="4">
        <v>275505</v>
      </c>
      <c r="AQ169" s="4">
        <v>279477.03499999997</v>
      </c>
      <c r="AR169" s="4">
        <v>281966.26799999998</v>
      </c>
      <c r="AS169" s="5">
        <f t="shared" si="114"/>
        <v>490.24808816878544</v>
      </c>
      <c r="AT169" s="5">
        <f t="shared" si="115"/>
        <v>722.99821444323914</v>
      </c>
      <c r="AU169" s="5">
        <f t="shared" si="116"/>
        <v>805.11016346773692</v>
      </c>
      <c r="AV169" s="5">
        <f t="shared" si="117"/>
        <v>959.86866358810448</v>
      </c>
      <c r="AW169" s="5">
        <f t="shared" si="118"/>
        <v>416.82451034573967</v>
      </c>
      <c r="AX169" s="5">
        <f t="shared" si="119"/>
        <v>421.31683829752848</v>
      </c>
      <c r="AY169" s="5">
        <f t="shared" si="120"/>
        <v>423.42543067099592</v>
      </c>
      <c r="AZ169" s="5">
        <f t="shared" si="121"/>
        <v>410.2787511503052</v>
      </c>
      <c r="BA169" s="5">
        <f t="shared" si="122"/>
        <v>1025.855024792324</v>
      </c>
      <c r="BB169" s="5">
        <f t="shared" si="123"/>
        <v>1014.0668675265396</v>
      </c>
      <c r="BC169" s="5">
        <f t="shared" si="124"/>
        <v>1080.9982923756422</v>
      </c>
      <c r="BD169" s="5">
        <f t="shared" si="125"/>
        <v>1109.3373824970167</v>
      </c>
      <c r="BE169" s="5">
        <f t="shared" si="126"/>
        <v>1501.7331824925634</v>
      </c>
      <c r="BF169" s="5">
        <f t="shared" si="127"/>
        <v>1575.0186712266477</v>
      </c>
      <c r="BG169" s="5">
        <f t="shared" si="128"/>
        <v>1644.3463931111028</v>
      </c>
      <c r="BH169" s="5">
        <f t="shared" si="129"/>
        <v>1674.0509277326528</v>
      </c>
      <c r="BI169" s="5">
        <f t="shared" si="130"/>
        <v>1859.3353031469119</v>
      </c>
      <c r="BJ169" s="5">
        <f t="shared" si="131"/>
        <v>1879.2366819122042</v>
      </c>
      <c r="BK169" s="5">
        <f t="shared" si="132"/>
        <v>1889.6537371349887</v>
      </c>
      <c r="BL169" s="5">
        <f t="shared" si="133"/>
        <v>1832.1840400216372</v>
      </c>
      <c r="BM169" s="5">
        <f t="shared" si="134"/>
        <v>1608.1775848231932</v>
      </c>
      <c r="BN169" s="5">
        <f t="shared" si="135"/>
        <v>1552.5917303096214</v>
      </c>
      <c r="BO169" s="5">
        <f t="shared" si="136"/>
        <v>1638.8203565942229</v>
      </c>
      <c r="BP169" s="5">
        <f t="shared" si="137"/>
        <v>1543.3056741837124</v>
      </c>
      <c r="BQ169" s="5">
        <f t="shared" si="138"/>
        <v>1991.9812706613488</v>
      </c>
      <c r="BR169" s="5">
        <f t="shared" si="139"/>
        <v>2298.016885669887</v>
      </c>
      <c r="BS169" s="5">
        <f t="shared" si="140"/>
        <v>2449.4565565788394</v>
      </c>
      <c r="BT169" s="5">
        <f t="shared" si="141"/>
        <v>2633.9195913207573</v>
      </c>
      <c r="BU169" s="5">
        <f t="shared" si="142"/>
        <v>2276.1598134926517</v>
      </c>
      <c r="BV169" s="5">
        <f t="shared" si="143"/>
        <v>2300.5535202097326</v>
      </c>
      <c r="BW169" s="5">
        <f t="shared" si="144"/>
        <v>2313.0791678059845</v>
      </c>
      <c r="BX169" s="5">
        <f t="shared" si="145"/>
        <v>2242.4627911719426</v>
      </c>
      <c r="BY169" s="5">
        <f t="shared" si="146"/>
        <v>2634.0326096155172</v>
      </c>
      <c r="BZ169" s="5">
        <f t="shared" si="147"/>
        <v>2566.6585978361609</v>
      </c>
      <c r="CA169" s="5">
        <f t="shared" si="148"/>
        <v>2719.8186489698651</v>
      </c>
      <c r="CB169" s="5">
        <f t="shared" si="149"/>
        <v>2652.6430566807294</v>
      </c>
    </row>
    <row r="170" spans="1:80" x14ac:dyDescent="0.3">
      <c r="A170" t="s">
        <v>238</v>
      </c>
      <c r="B170" t="s">
        <v>273</v>
      </c>
      <c r="C170" t="s">
        <v>314</v>
      </c>
      <c r="D170" t="s">
        <v>655</v>
      </c>
      <c r="E170" t="s">
        <v>656</v>
      </c>
      <c r="F170" s="4">
        <v>2310.9435796374064</v>
      </c>
      <c r="G170" s="4">
        <v>2363.106927103619</v>
      </c>
      <c r="H170" s="4">
        <v>2298.4252622585714</v>
      </c>
      <c r="I170" s="4">
        <v>2325.0318720126229</v>
      </c>
      <c r="J170" s="4">
        <v>3291.5290346677893</v>
      </c>
      <c r="K170" s="4">
        <v>3293.0442006487019</v>
      </c>
      <c r="L170" s="4">
        <v>3327.9429657578944</v>
      </c>
      <c r="M170" s="4">
        <v>3258.0322606124892</v>
      </c>
      <c r="N170" s="4">
        <v>2464.5140878365041</v>
      </c>
      <c r="O170" s="4">
        <v>2639.6622345651649</v>
      </c>
      <c r="P170" s="4">
        <v>2884.5489005865152</v>
      </c>
      <c r="Q170" s="4">
        <v>2939.1618317306552</v>
      </c>
      <c r="R170" s="4">
        <v>4495.1522961745268</v>
      </c>
      <c r="S170" s="4">
        <v>4405.8103843385443</v>
      </c>
      <c r="T170" s="4">
        <v>4787.0617606389233</v>
      </c>
      <c r="U170" s="4">
        <v>4709.3714581544609</v>
      </c>
      <c r="V170" s="4">
        <v>4321.8045493987102</v>
      </c>
      <c r="W170" s="4">
        <v>4323.6728982801169</v>
      </c>
      <c r="X170" s="4">
        <v>4375.4977851686781</v>
      </c>
      <c r="Y170" s="4">
        <v>4306.9255833728785</v>
      </c>
      <c r="Z170" s="4">
        <v>4473.1002028801267</v>
      </c>
      <c r="AA170" s="4">
        <v>4550.7593391546825</v>
      </c>
      <c r="AB170" s="4">
        <v>4716.2765928945819</v>
      </c>
      <c r="AC170" s="4">
        <v>4656.94601723497</v>
      </c>
      <c r="AD170" s="5">
        <f t="shared" si="150"/>
        <v>6806.0958758119332</v>
      </c>
      <c r="AE170" s="5">
        <f t="shared" si="151"/>
        <v>6768.9173114421628</v>
      </c>
      <c r="AF170" s="5">
        <f t="shared" si="152"/>
        <v>7085.4870228974942</v>
      </c>
      <c r="AG170" s="5">
        <f t="shared" si="153"/>
        <v>7034.4033301670843</v>
      </c>
      <c r="AH170" s="143">
        <v>7613.3335840664986</v>
      </c>
      <c r="AI170" s="143">
        <v>7616.7170989288188</v>
      </c>
      <c r="AJ170" s="143">
        <v>7703.4407509265711</v>
      </c>
      <c r="AK170" s="143">
        <v>7564.9578439853676</v>
      </c>
      <c r="AL170" s="5">
        <f t="shared" si="154"/>
        <v>6937.6142907166304</v>
      </c>
      <c r="AM170" s="5">
        <f t="shared" si="155"/>
        <v>7190.4215737198474</v>
      </c>
      <c r="AN170" s="5">
        <f t="shared" si="156"/>
        <v>7600.8254934810975</v>
      </c>
      <c r="AO170" s="5">
        <f t="shared" si="157"/>
        <v>7596.1078489656247</v>
      </c>
      <c r="AP170" s="4">
        <v>323257</v>
      </c>
      <c r="AQ170" s="4">
        <v>326359.99300000002</v>
      </c>
      <c r="AR170" s="4">
        <v>328469.98300000001</v>
      </c>
      <c r="AS170" s="5">
        <f t="shared" si="114"/>
        <v>714.89359229263596</v>
      </c>
      <c r="AT170" s="5">
        <f t="shared" si="115"/>
        <v>731.03039597088969</v>
      </c>
      <c r="AU170" s="5">
        <f t="shared" si="116"/>
        <v>711.02103349921936</v>
      </c>
      <c r="AV170" s="5">
        <f t="shared" si="117"/>
        <v>712.41326200562298</v>
      </c>
      <c r="AW170" s="5">
        <f t="shared" si="118"/>
        <v>1008.5577599175242</v>
      </c>
      <c r="AX170" s="5">
        <f t="shared" si="119"/>
        <v>1009.0220220861146</v>
      </c>
      <c r="AY170" s="5">
        <f t="shared" si="120"/>
        <v>1019.7153563972206</v>
      </c>
      <c r="AZ170" s="5">
        <f t="shared" si="121"/>
        <v>991.88127659521604</v>
      </c>
      <c r="BA170" s="5">
        <f t="shared" si="122"/>
        <v>755.15202252026768</v>
      </c>
      <c r="BB170" s="5">
        <f t="shared" si="123"/>
        <v>808.81918469864809</v>
      </c>
      <c r="BC170" s="5">
        <f t="shared" si="124"/>
        <v>883.85493395525191</v>
      </c>
      <c r="BD170" s="5">
        <f t="shared" si="125"/>
        <v>894.80378233850831</v>
      </c>
      <c r="BE170" s="5">
        <f t="shared" si="126"/>
        <v>1390.5815794165408</v>
      </c>
      <c r="BF170" s="5">
        <f t="shared" si="127"/>
        <v>1362.9435354342038</v>
      </c>
      <c r="BG170" s="5">
        <f t="shared" si="128"/>
        <v>1480.8841759463594</v>
      </c>
      <c r="BH170" s="5">
        <f t="shared" si="129"/>
        <v>1442.9990069752394</v>
      </c>
      <c r="BI170" s="5">
        <f t="shared" si="130"/>
        <v>1324.2445894398306</v>
      </c>
      <c r="BJ170" s="5">
        <f t="shared" si="131"/>
        <v>1324.8170704183453</v>
      </c>
      <c r="BK170" s="5">
        <f t="shared" si="132"/>
        <v>1340.6967394954804</v>
      </c>
      <c r="BL170" s="5">
        <f t="shared" si="133"/>
        <v>1311.2082705508219</v>
      </c>
      <c r="BM170" s="5">
        <f t="shared" si="134"/>
        <v>1370.603106637561</v>
      </c>
      <c r="BN170" s="5">
        <f t="shared" si="135"/>
        <v>1394.3986508035873</v>
      </c>
      <c r="BO170" s="5">
        <f t="shared" si="136"/>
        <v>1445.1148100418613</v>
      </c>
      <c r="BP170" s="5">
        <f t="shared" si="137"/>
        <v>1417.7691290698456</v>
      </c>
      <c r="BQ170" s="5">
        <f t="shared" si="138"/>
        <v>2105.4751717091767</v>
      </c>
      <c r="BR170" s="5">
        <f t="shared" si="139"/>
        <v>2093.9739314050935</v>
      </c>
      <c r="BS170" s="5">
        <f t="shared" si="140"/>
        <v>2191.9052094455783</v>
      </c>
      <c r="BT170" s="5">
        <f t="shared" si="141"/>
        <v>2155.4122689808623</v>
      </c>
      <c r="BU170" s="5">
        <f t="shared" si="142"/>
        <v>2332.8023493573546</v>
      </c>
      <c r="BV170" s="5">
        <f t="shared" si="143"/>
        <v>2333.8390925044596</v>
      </c>
      <c r="BW170" s="5">
        <f t="shared" si="144"/>
        <v>2360.4120958927006</v>
      </c>
      <c r="BX170" s="5">
        <f t="shared" si="145"/>
        <v>2303.0895471460376</v>
      </c>
      <c r="BY170" s="5">
        <f t="shared" si="146"/>
        <v>2125.7551291578284</v>
      </c>
      <c r="BZ170" s="5">
        <f t="shared" si="147"/>
        <v>2203.2178355022356</v>
      </c>
      <c r="CA170" s="5">
        <f t="shared" si="148"/>
        <v>2328.9697439971133</v>
      </c>
      <c r="CB170" s="5">
        <f t="shared" si="149"/>
        <v>2312.5729114083538</v>
      </c>
    </row>
    <row r="171" spans="1:80" x14ac:dyDescent="0.3">
      <c r="A171" t="s">
        <v>223</v>
      </c>
      <c r="B171" t="s">
        <v>233</v>
      </c>
      <c r="C171" t="s">
        <v>240</v>
      </c>
      <c r="D171" t="s">
        <v>657</v>
      </c>
      <c r="E171" t="s">
        <v>658</v>
      </c>
      <c r="F171" s="4">
        <v>3040.238701770686</v>
      </c>
      <c r="G171" s="4">
        <v>2984.0301963450547</v>
      </c>
      <c r="H171" s="4">
        <v>2792.1562602660961</v>
      </c>
      <c r="I171" s="4">
        <v>2095.2166867192886</v>
      </c>
      <c r="J171" s="4">
        <v>3134.7938965664557</v>
      </c>
      <c r="K171" s="4">
        <v>3155.7698429968355</v>
      </c>
      <c r="L171" s="4">
        <v>3166.1293044943623</v>
      </c>
      <c r="M171" s="4">
        <v>2974.6961678034081</v>
      </c>
      <c r="N171" s="4">
        <v>2547.2105058181519</v>
      </c>
      <c r="O171" s="4">
        <v>2816.7871614374631</v>
      </c>
      <c r="P171" s="4">
        <v>2298.306520942665</v>
      </c>
      <c r="Q171" s="4">
        <v>2701.4045133413147</v>
      </c>
      <c r="R171" s="4">
        <v>3839.5608712573503</v>
      </c>
      <c r="S171" s="4">
        <v>3714.5250651653378</v>
      </c>
      <c r="T171" s="4">
        <v>3727.1084678257607</v>
      </c>
      <c r="U171" s="4">
        <v>3738.595008156411</v>
      </c>
      <c r="V171" s="4">
        <v>3971.0550376715391</v>
      </c>
      <c r="W171" s="4">
        <v>3998.6810911451876</v>
      </c>
      <c r="X171" s="4">
        <v>4015.2860976386801</v>
      </c>
      <c r="Y171" s="4">
        <v>3770.3686563197061</v>
      </c>
      <c r="Z171" s="4">
        <v>3877.425946643275</v>
      </c>
      <c r="AA171" s="4">
        <v>3627.5111961224447</v>
      </c>
      <c r="AB171" s="4">
        <v>3828.3368924541646</v>
      </c>
      <c r="AC171" s="4">
        <v>3909.3608751846818</v>
      </c>
      <c r="AD171" s="5">
        <f t="shared" si="150"/>
        <v>6879.7995730280363</v>
      </c>
      <c r="AE171" s="5">
        <f t="shared" si="151"/>
        <v>6698.5552615103925</v>
      </c>
      <c r="AF171" s="5">
        <f t="shared" si="152"/>
        <v>6519.2647280918573</v>
      </c>
      <c r="AG171" s="5">
        <f t="shared" si="153"/>
        <v>5833.8116948756997</v>
      </c>
      <c r="AH171" s="143">
        <v>7105.8489342379962</v>
      </c>
      <c r="AI171" s="143">
        <v>7154.4509341420226</v>
      </c>
      <c r="AJ171" s="143">
        <v>7181.4154021330432</v>
      </c>
      <c r="AK171" s="143">
        <v>6745.0648241231138</v>
      </c>
      <c r="AL171" s="5">
        <f t="shared" si="154"/>
        <v>6424.6364524614273</v>
      </c>
      <c r="AM171" s="5">
        <f t="shared" si="155"/>
        <v>6444.2983575599083</v>
      </c>
      <c r="AN171" s="5">
        <f t="shared" si="156"/>
        <v>6126.6434133968296</v>
      </c>
      <c r="AO171" s="5">
        <f t="shared" si="157"/>
        <v>6610.765388525997</v>
      </c>
      <c r="AP171" s="4">
        <v>209704</v>
      </c>
      <c r="AQ171" s="4">
        <v>210989.59599999999</v>
      </c>
      <c r="AR171" s="4">
        <v>212063.41699999999</v>
      </c>
      <c r="AS171" s="5">
        <f t="shared" si="114"/>
        <v>1449.7762092142668</v>
      </c>
      <c r="AT171" s="5">
        <f t="shared" si="115"/>
        <v>1422.9724737463544</v>
      </c>
      <c r="AU171" s="5">
        <f t="shared" si="116"/>
        <v>1331.4749648390568</v>
      </c>
      <c r="AV171" s="5">
        <f t="shared" si="117"/>
        <v>993.04265539201697</v>
      </c>
      <c r="AW171" s="5">
        <f t="shared" si="118"/>
        <v>1485.7575709877449</v>
      </c>
      <c r="AX171" s="5">
        <f t="shared" si="119"/>
        <v>1495.6992680325507</v>
      </c>
      <c r="AY171" s="5">
        <f t="shared" si="120"/>
        <v>1500.6092075243191</v>
      </c>
      <c r="AZ171" s="5">
        <f t="shared" si="121"/>
        <v>1402.7389588857791</v>
      </c>
      <c r="BA171" s="5">
        <f t="shared" si="122"/>
        <v>1207.2682985838562</v>
      </c>
      <c r="BB171" s="5">
        <f t="shared" si="123"/>
        <v>1335.0360467240589</v>
      </c>
      <c r="BC171" s="5">
        <f t="shared" si="124"/>
        <v>1089.2985078480672</v>
      </c>
      <c r="BD171" s="5">
        <f t="shared" si="125"/>
        <v>1273.8663516590016</v>
      </c>
      <c r="BE171" s="5">
        <f t="shared" si="126"/>
        <v>1830.9430775079877</v>
      </c>
      <c r="BF171" s="5">
        <f t="shared" si="127"/>
        <v>1771.3181747440858</v>
      </c>
      <c r="BG171" s="5">
        <f t="shared" si="128"/>
        <v>1777.3187291733875</v>
      </c>
      <c r="BH171" s="5">
        <f t="shared" si="129"/>
        <v>1771.9333460197777</v>
      </c>
      <c r="BI171" s="5">
        <f t="shared" si="130"/>
        <v>1882.1094086892983</v>
      </c>
      <c r="BJ171" s="5">
        <f t="shared" si="131"/>
        <v>1895.2029706456181</v>
      </c>
      <c r="BK171" s="5">
        <f t="shared" si="132"/>
        <v>1903.0730300268838</v>
      </c>
      <c r="BL171" s="5">
        <f t="shared" si="133"/>
        <v>1777.9439328376504</v>
      </c>
      <c r="BM171" s="5">
        <f t="shared" si="134"/>
        <v>1837.7332437961895</v>
      </c>
      <c r="BN171" s="5">
        <f t="shared" si="135"/>
        <v>1719.2843935880348</v>
      </c>
      <c r="BO171" s="5">
        <f t="shared" si="136"/>
        <v>1814.4671419979234</v>
      </c>
      <c r="BP171" s="5">
        <f t="shared" si="137"/>
        <v>1843.4866939754547</v>
      </c>
      <c r="BQ171" s="5">
        <f t="shared" si="138"/>
        <v>3280.7192867222543</v>
      </c>
      <c r="BR171" s="5">
        <f t="shared" si="139"/>
        <v>3194.2906484904402</v>
      </c>
      <c r="BS171" s="5">
        <f t="shared" si="140"/>
        <v>3108.7936940124446</v>
      </c>
      <c r="BT171" s="5">
        <f t="shared" si="141"/>
        <v>2764.9760014117951</v>
      </c>
      <c r="BU171" s="5">
        <f t="shared" si="142"/>
        <v>3367.8669796770437</v>
      </c>
      <c r="BV171" s="5">
        <f t="shared" si="143"/>
        <v>3390.902238678168</v>
      </c>
      <c r="BW171" s="5">
        <f t="shared" si="144"/>
        <v>3403.6822375512033</v>
      </c>
      <c r="BX171" s="5">
        <f t="shared" si="145"/>
        <v>3180.6828917234293</v>
      </c>
      <c r="BY171" s="5">
        <f t="shared" si="146"/>
        <v>3045.001542380046</v>
      </c>
      <c r="BZ171" s="5">
        <f t="shared" si="147"/>
        <v>3054.320440312094</v>
      </c>
      <c r="CA171" s="5">
        <f t="shared" si="148"/>
        <v>2903.7656498459905</v>
      </c>
      <c r="CB171" s="5">
        <f t="shared" si="149"/>
        <v>3117.3530456344565</v>
      </c>
    </row>
    <row r="172" spans="1:80" x14ac:dyDescent="0.3">
      <c r="A172" t="s">
        <v>229</v>
      </c>
      <c r="B172" t="s">
        <v>260</v>
      </c>
      <c r="C172" t="s">
        <v>271</v>
      </c>
      <c r="D172" t="s">
        <v>659</v>
      </c>
      <c r="E172" t="s">
        <v>660</v>
      </c>
      <c r="F172" s="4">
        <v>4209.2252133533902</v>
      </c>
      <c r="G172" s="4">
        <v>4098.3192989202671</v>
      </c>
      <c r="H172" s="4">
        <v>4225.216733436584</v>
      </c>
      <c r="I172" s="4">
        <v>3671.8079225597749</v>
      </c>
      <c r="J172" s="4">
        <v>4489.2625755221379</v>
      </c>
      <c r="K172" s="4">
        <v>4540.0623017815242</v>
      </c>
      <c r="L172" s="4">
        <v>4547.0001297223098</v>
      </c>
      <c r="M172" s="4">
        <v>4453.8315917054842</v>
      </c>
      <c r="N172" s="4">
        <v>4209.672046868779</v>
      </c>
      <c r="O172" s="4">
        <v>4063.6886138782311</v>
      </c>
      <c r="P172" s="4">
        <v>4451.1523161903042</v>
      </c>
      <c r="Q172" s="4">
        <v>4273.7754967483252</v>
      </c>
      <c r="R172" s="4">
        <v>10207.626163026409</v>
      </c>
      <c r="S172" s="4">
        <v>10243.967237866262</v>
      </c>
      <c r="T172" s="4">
        <v>10544.186836956747</v>
      </c>
      <c r="U172" s="4">
        <v>10548.05625474824</v>
      </c>
      <c r="V172" s="4">
        <v>10301.266717104612</v>
      </c>
      <c r="W172" s="4">
        <v>10419.929611095311</v>
      </c>
      <c r="X172" s="4">
        <v>10428.124468327689</v>
      </c>
      <c r="Y172" s="4">
        <v>10211.393943954095</v>
      </c>
      <c r="Z172" s="4">
        <v>10790.944087340416</v>
      </c>
      <c r="AA172" s="4">
        <v>10856.237147864384</v>
      </c>
      <c r="AB172" s="4">
        <v>11158.575279424649</v>
      </c>
      <c r="AC172" s="4">
        <v>11284.974743858886</v>
      </c>
      <c r="AD172" s="5">
        <f t="shared" si="150"/>
        <v>14416.8513763798</v>
      </c>
      <c r="AE172" s="5">
        <f t="shared" si="151"/>
        <v>14342.286536786529</v>
      </c>
      <c r="AF172" s="5">
        <f t="shared" si="152"/>
        <v>14769.403570393331</v>
      </c>
      <c r="AG172" s="5">
        <f t="shared" si="153"/>
        <v>14219.864177308016</v>
      </c>
      <c r="AH172" s="143">
        <v>14790.52929262675</v>
      </c>
      <c r="AI172" s="143">
        <v>14959.991912876834</v>
      </c>
      <c r="AJ172" s="143">
        <v>14975.124598049997</v>
      </c>
      <c r="AK172" s="143">
        <v>14665.225535659582</v>
      </c>
      <c r="AL172" s="5">
        <f t="shared" si="154"/>
        <v>15000.616134209195</v>
      </c>
      <c r="AM172" s="5">
        <f t="shared" si="155"/>
        <v>14919.925761742616</v>
      </c>
      <c r="AN172" s="5">
        <f t="shared" si="156"/>
        <v>15609.727595614953</v>
      </c>
      <c r="AO172" s="5">
        <f t="shared" si="157"/>
        <v>15558.750240607211</v>
      </c>
      <c r="AP172" s="4">
        <v>564562</v>
      </c>
      <c r="AQ172" s="4">
        <v>563026.01600000006</v>
      </c>
      <c r="AR172" s="4">
        <v>565237.85000000009</v>
      </c>
      <c r="AS172" s="5">
        <f t="shared" si="114"/>
        <v>745.57359747085172</v>
      </c>
      <c r="AT172" s="5">
        <f t="shared" si="115"/>
        <v>725.92900317773194</v>
      </c>
      <c r="AU172" s="5">
        <f t="shared" si="116"/>
        <v>748.40615086325045</v>
      </c>
      <c r="AV172" s="5">
        <f t="shared" si="117"/>
        <v>652.15599603123394</v>
      </c>
      <c r="AW172" s="5">
        <f t="shared" si="118"/>
        <v>797.3454952252398</v>
      </c>
      <c r="AX172" s="5">
        <f t="shared" si="119"/>
        <v>806.36812025779</v>
      </c>
      <c r="AY172" s="5">
        <f t="shared" si="120"/>
        <v>807.60035957597904</v>
      </c>
      <c r="AZ172" s="5">
        <f t="shared" si="121"/>
        <v>787.95706828647155</v>
      </c>
      <c r="BA172" s="5">
        <f t="shared" si="122"/>
        <v>747.6869500234211</v>
      </c>
      <c r="BB172" s="5">
        <f t="shared" si="123"/>
        <v>721.75858635246982</v>
      </c>
      <c r="BC172" s="5">
        <f t="shared" si="124"/>
        <v>790.57666780895318</v>
      </c>
      <c r="BD172" s="5">
        <f t="shared" si="125"/>
        <v>756.10214297367463</v>
      </c>
      <c r="BE172" s="5">
        <f t="shared" si="126"/>
        <v>1808.0611452819014</v>
      </c>
      <c r="BF172" s="5">
        <f t="shared" si="127"/>
        <v>1814.4981840552962</v>
      </c>
      <c r="BG172" s="5">
        <f t="shared" si="128"/>
        <v>1867.6756205619129</v>
      </c>
      <c r="BH172" s="5">
        <f t="shared" si="129"/>
        <v>1873.4580561101884</v>
      </c>
      <c r="BI172" s="5">
        <f t="shared" si="130"/>
        <v>1829.6253502261984</v>
      </c>
      <c r="BJ172" s="5">
        <f t="shared" si="131"/>
        <v>1850.7012669011922</v>
      </c>
      <c r="BK172" s="5">
        <f t="shared" si="132"/>
        <v>1852.1567693112938</v>
      </c>
      <c r="BL172" s="5">
        <f t="shared" si="133"/>
        <v>1806.5658455027549</v>
      </c>
      <c r="BM172" s="5">
        <f t="shared" si="134"/>
        <v>1916.5977735814636</v>
      </c>
      <c r="BN172" s="5">
        <f t="shared" si="135"/>
        <v>1928.1945841494442</v>
      </c>
      <c r="BO172" s="5">
        <f t="shared" si="136"/>
        <v>1981.8933694574866</v>
      </c>
      <c r="BP172" s="5">
        <f t="shared" si="137"/>
        <v>1996.5001890547289</v>
      </c>
      <c r="BQ172" s="5">
        <f t="shared" si="138"/>
        <v>2553.6347427527535</v>
      </c>
      <c r="BR172" s="5">
        <f t="shared" si="139"/>
        <v>2540.4271872330282</v>
      </c>
      <c r="BS172" s="5">
        <f t="shared" si="140"/>
        <v>2616.0817714251634</v>
      </c>
      <c r="BT172" s="5">
        <f t="shared" si="141"/>
        <v>2525.6140521414227</v>
      </c>
      <c r="BU172" s="5">
        <f t="shared" si="142"/>
        <v>2626.970845451438</v>
      </c>
      <c r="BV172" s="5">
        <f t="shared" si="143"/>
        <v>2657.069387158982</v>
      </c>
      <c r="BW172" s="5">
        <f t="shared" si="144"/>
        <v>2659.7571288872723</v>
      </c>
      <c r="BX172" s="5">
        <f t="shared" si="145"/>
        <v>2594.5229137892265</v>
      </c>
      <c r="BY172" s="5">
        <f t="shared" si="146"/>
        <v>2664.2847236048842</v>
      </c>
      <c r="BZ172" s="5">
        <f t="shared" si="147"/>
        <v>2649.953170501914</v>
      </c>
      <c r="CA172" s="5">
        <f t="shared" si="148"/>
        <v>2772.4700372664397</v>
      </c>
      <c r="CB172" s="5">
        <f t="shared" si="149"/>
        <v>2752.602332028403</v>
      </c>
    </row>
    <row r="173" spans="1:80" x14ac:dyDescent="0.3">
      <c r="A173" t="s">
        <v>256</v>
      </c>
      <c r="B173" t="s">
        <v>280</v>
      </c>
      <c r="C173" t="s">
        <v>304</v>
      </c>
      <c r="D173" t="s">
        <v>662</v>
      </c>
      <c r="E173" t="s">
        <v>663</v>
      </c>
      <c r="F173" s="4">
        <v>1077.6305348017015</v>
      </c>
      <c r="G173" s="4">
        <v>995.45036162540077</v>
      </c>
      <c r="H173" s="4">
        <v>1040.0143234762061</v>
      </c>
      <c r="I173" s="4">
        <v>1012.6778307100715</v>
      </c>
      <c r="J173" s="4">
        <v>1075.4116446992707</v>
      </c>
      <c r="K173" s="4">
        <v>1048.3593013080483</v>
      </c>
      <c r="L173" s="4">
        <v>1112.4655926467983</v>
      </c>
      <c r="M173" s="4">
        <v>1082.7221103443021</v>
      </c>
      <c r="N173" s="4">
        <v>1119.7922007647185</v>
      </c>
      <c r="O173" s="4">
        <v>1120.6810620074764</v>
      </c>
      <c r="P173" s="4">
        <v>1166.1535508969828</v>
      </c>
      <c r="Q173" s="4">
        <v>1233.1876820849034</v>
      </c>
      <c r="R173" s="4">
        <v>2393.0035386661793</v>
      </c>
      <c r="S173" s="4">
        <v>2381.5673476690013</v>
      </c>
      <c r="T173" s="4">
        <v>2483.3955835498227</v>
      </c>
      <c r="U173" s="4">
        <v>2484.0801182200521</v>
      </c>
      <c r="V173" s="4">
        <v>2354.9314751046086</v>
      </c>
      <c r="W173" s="4">
        <v>2417.1957900292196</v>
      </c>
      <c r="X173" s="4">
        <v>2483.0173656459797</v>
      </c>
      <c r="Y173" s="4">
        <v>2409.3593878789625</v>
      </c>
      <c r="Z173" s="4">
        <v>2356.704710751595</v>
      </c>
      <c r="AA173" s="4">
        <v>2331.5042135509234</v>
      </c>
      <c r="AB173" s="4">
        <v>2539.2153405849485</v>
      </c>
      <c r="AC173" s="4">
        <v>2547.3871121187594</v>
      </c>
      <c r="AD173" s="5">
        <f t="shared" si="150"/>
        <v>3470.6340734678806</v>
      </c>
      <c r="AE173" s="5">
        <f t="shared" si="151"/>
        <v>3377.0177092944023</v>
      </c>
      <c r="AF173" s="5">
        <f t="shared" si="152"/>
        <v>3523.409907026029</v>
      </c>
      <c r="AG173" s="5">
        <f t="shared" si="153"/>
        <v>3496.7579489301233</v>
      </c>
      <c r="AH173" s="143">
        <v>3430.3431198038797</v>
      </c>
      <c r="AI173" s="143">
        <v>3465.5550913372676</v>
      </c>
      <c r="AJ173" s="143">
        <v>3595.4829582927778</v>
      </c>
      <c r="AK173" s="143">
        <v>3492.0814982232646</v>
      </c>
      <c r="AL173" s="5">
        <f t="shared" si="154"/>
        <v>3476.4969115163135</v>
      </c>
      <c r="AM173" s="5">
        <f t="shared" si="155"/>
        <v>3452.1852755583996</v>
      </c>
      <c r="AN173" s="5">
        <f t="shared" si="156"/>
        <v>3705.3688914819313</v>
      </c>
      <c r="AO173" s="5">
        <f t="shared" si="157"/>
        <v>3780.5747942036628</v>
      </c>
      <c r="AP173" s="4">
        <v>158473</v>
      </c>
      <c r="AQ173" s="4">
        <v>159809.78899999999</v>
      </c>
      <c r="AR173" s="4">
        <v>160479.18900000001</v>
      </c>
      <c r="AS173" s="5">
        <f t="shared" si="114"/>
        <v>680.00891937535198</v>
      </c>
      <c r="AT173" s="5">
        <f t="shared" si="115"/>
        <v>628.15139590050092</v>
      </c>
      <c r="AU173" s="5">
        <f t="shared" si="116"/>
        <v>656.27225046298497</v>
      </c>
      <c r="AV173" s="5">
        <f t="shared" si="117"/>
        <v>633.67697125867028</v>
      </c>
      <c r="AW173" s="5">
        <f t="shared" si="118"/>
        <v>672.93227244000093</v>
      </c>
      <c r="AX173" s="5">
        <f t="shared" si="119"/>
        <v>656.00443368838216</v>
      </c>
      <c r="AY173" s="5">
        <f t="shared" si="120"/>
        <v>696.11855419369738</v>
      </c>
      <c r="AZ173" s="5">
        <f t="shared" si="121"/>
        <v>674.68069666298106</v>
      </c>
      <c r="BA173" s="5">
        <f t="shared" si="122"/>
        <v>700.70313450242929</v>
      </c>
      <c r="BB173" s="5">
        <f t="shared" si="123"/>
        <v>701.25933399954397</v>
      </c>
      <c r="BC173" s="5">
        <f t="shared" si="124"/>
        <v>729.71346636155238</v>
      </c>
      <c r="BD173" s="5">
        <f t="shared" si="125"/>
        <v>768.44087371659339</v>
      </c>
      <c r="BE173" s="5">
        <f t="shared" si="126"/>
        <v>1510.0386429651608</v>
      </c>
      <c r="BF173" s="5">
        <f t="shared" si="127"/>
        <v>1502.8221511986278</v>
      </c>
      <c r="BG173" s="5">
        <f t="shared" si="128"/>
        <v>1567.0780407702402</v>
      </c>
      <c r="BH173" s="5">
        <f t="shared" si="129"/>
        <v>1554.3979713408246</v>
      </c>
      <c r="BI173" s="5">
        <f t="shared" si="130"/>
        <v>1473.5839962247924</v>
      </c>
      <c r="BJ173" s="5">
        <f t="shared" si="131"/>
        <v>1512.5455112322436</v>
      </c>
      <c r="BK173" s="5">
        <f t="shared" si="132"/>
        <v>1553.7329604045594</v>
      </c>
      <c r="BL173" s="5">
        <f t="shared" si="133"/>
        <v>1501.3531679045077</v>
      </c>
      <c r="BM173" s="5">
        <f t="shared" si="134"/>
        <v>1474.6935876071991</v>
      </c>
      <c r="BN173" s="5">
        <f t="shared" si="135"/>
        <v>1458.9245303057896</v>
      </c>
      <c r="BO173" s="5">
        <f t="shared" si="136"/>
        <v>1588.8985001944709</v>
      </c>
      <c r="BP173" s="5">
        <f t="shared" si="137"/>
        <v>1587.3629023129968</v>
      </c>
      <c r="BQ173" s="5">
        <f t="shared" si="138"/>
        <v>2190.0475623405127</v>
      </c>
      <c r="BR173" s="5">
        <f t="shared" si="139"/>
        <v>2130.9735470991286</v>
      </c>
      <c r="BS173" s="5">
        <f t="shared" si="140"/>
        <v>2223.3502912332256</v>
      </c>
      <c r="BT173" s="5">
        <f t="shared" si="141"/>
        <v>2188.0749425994945</v>
      </c>
      <c r="BU173" s="5">
        <f t="shared" si="142"/>
        <v>2146.5162686647936</v>
      </c>
      <c r="BV173" s="5">
        <f t="shared" si="143"/>
        <v>2168.5499449206254</v>
      </c>
      <c r="BW173" s="5">
        <f t="shared" si="144"/>
        <v>2249.8515145982565</v>
      </c>
      <c r="BX173" s="5">
        <f t="shared" si="145"/>
        <v>2176.0338645674888</v>
      </c>
      <c r="BY173" s="5">
        <f t="shared" si="146"/>
        <v>2175.3967221096286</v>
      </c>
      <c r="BZ173" s="5">
        <f t="shared" si="147"/>
        <v>2160.1838643053334</v>
      </c>
      <c r="CA173" s="5">
        <f t="shared" si="148"/>
        <v>2318.6119665560232</v>
      </c>
      <c r="CB173" s="5">
        <f t="shared" si="149"/>
        <v>2355.8037760295902</v>
      </c>
    </row>
    <row r="174" spans="1:80" x14ac:dyDescent="0.3">
      <c r="A174" t="s">
        <v>256</v>
      </c>
      <c r="B174" t="s">
        <v>280</v>
      </c>
      <c r="C174" t="s">
        <v>310</v>
      </c>
      <c r="D174" t="s">
        <v>664</v>
      </c>
      <c r="E174" t="s">
        <v>665</v>
      </c>
      <c r="F174" s="4">
        <v>6452.4483911398947</v>
      </c>
      <c r="G174" s="4">
        <v>6643.2456518360568</v>
      </c>
      <c r="H174" s="4">
        <v>7032.9750898359543</v>
      </c>
      <c r="I174" s="4">
        <v>7114.9579464786857</v>
      </c>
      <c r="J174" s="4">
        <v>6430.4082325081699</v>
      </c>
      <c r="K174" s="4">
        <v>6450.5800702834622</v>
      </c>
      <c r="L174" s="4">
        <v>6736.5461062398244</v>
      </c>
      <c r="M174" s="4">
        <v>6703.5909909321563</v>
      </c>
      <c r="N174" s="4">
        <v>7524.7630498083718</v>
      </c>
      <c r="O174" s="4">
        <v>7448.2728648735429</v>
      </c>
      <c r="P174" s="4">
        <v>7836.7210564351453</v>
      </c>
      <c r="Q174" s="4">
        <v>7794.377296264257</v>
      </c>
      <c r="R174" s="4">
        <v>16142.130242225805</v>
      </c>
      <c r="S174" s="4">
        <v>15740.990711773</v>
      </c>
      <c r="T174" s="4">
        <v>16378.804519667019</v>
      </c>
      <c r="U174" s="4">
        <v>16520.327685546956</v>
      </c>
      <c r="V174" s="4">
        <v>16460.993606704073</v>
      </c>
      <c r="W174" s="4">
        <v>16275.295687134461</v>
      </c>
      <c r="X174" s="4">
        <v>17018.23538473302</v>
      </c>
      <c r="Y174" s="4">
        <v>17185.356053160991</v>
      </c>
      <c r="Z174" s="4">
        <v>16349.706734803131</v>
      </c>
      <c r="AA174" s="4">
        <v>15921.577576565342</v>
      </c>
      <c r="AB174" s="4">
        <v>16600.460585825247</v>
      </c>
      <c r="AC174" s="4">
        <v>16761.661865963095</v>
      </c>
      <c r="AD174" s="5">
        <f t="shared" si="150"/>
        <v>22594.578633365702</v>
      </c>
      <c r="AE174" s="5">
        <f t="shared" si="151"/>
        <v>22384.236363609056</v>
      </c>
      <c r="AF174" s="5">
        <f t="shared" si="152"/>
        <v>23411.779609502973</v>
      </c>
      <c r="AG174" s="5">
        <f t="shared" si="153"/>
        <v>23635.28563202564</v>
      </c>
      <c r="AH174" s="143">
        <v>22891.401839212245</v>
      </c>
      <c r="AI174" s="143">
        <v>22725.875757417918</v>
      </c>
      <c r="AJ174" s="143">
        <v>23754.781490972844</v>
      </c>
      <c r="AK174" s="143">
        <v>23888.947044093147</v>
      </c>
      <c r="AL174" s="5">
        <f t="shared" si="154"/>
        <v>23874.469784611501</v>
      </c>
      <c r="AM174" s="5">
        <f t="shared" si="155"/>
        <v>23369.850441438884</v>
      </c>
      <c r="AN174" s="5">
        <f t="shared" si="156"/>
        <v>24437.181642260392</v>
      </c>
      <c r="AO174" s="5">
        <f t="shared" si="157"/>
        <v>24556.039162227353</v>
      </c>
      <c r="AP174" s="4">
        <v>852353</v>
      </c>
      <c r="AQ174" s="4">
        <v>860453.73200000008</v>
      </c>
      <c r="AR174" s="4">
        <v>867419.625</v>
      </c>
      <c r="AS174" s="5">
        <f t="shared" si="114"/>
        <v>757.0159770822529</v>
      </c>
      <c r="AT174" s="5">
        <f t="shared" si="115"/>
        <v>779.40074732370942</v>
      </c>
      <c r="AU174" s="5">
        <f t="shared" si="116"/>
        <v>825.1246947961647</v>
      </c>
      <c r="AV174" s="5">
        <f t="shared" si="117"/>
        <v>826.88443107115074</v>
      </c>
      <c r="AW174" s="5">
        <f t="shared" si="118"/>
        <v>747.32760093463912</v>
      </c>
      <c r="AX174" s="5">
        <f t="shared" si="119"/>
        <v>749.67192661132663</v>
      </c>
      <c r="AY174" s="5">
        <f t="shared" si="120"/>
        <v>782.90625697929158</v>
      </c>
      <c r="AZ174" s="5">
        <f t="shared" si="121"/>
        <v>772.81984379038647</v>
      </c>
      <c r="BA174" s="5">
        <f t="shared" si="122"/>
        <v>874.51105968453999</v>
      </c>
      <c r="BB174" s="5">
        <f t="shared" si="123"/>
        <v>865.62154220205559</v>
      </c>
      <c r="BC174" s="5">
        <f t="shared" si="124"/>
        <v>910.7661185012031</v>
      </c>
      <c r="BD174" s="5">
        <f t="shared" si="125"/>
        <v>898.57055012610033</v>
      </c>
      <c r="BE174" s="5">
        <f t="shared" si="126"/>
        <v>1893.8315747379086</v>
      </c>
      <c r="BF174" s="5">
        <f t="shared" si="127"/>
        <v>1846.7689691680559</v>
      </c>
      <c r="BG174" s="5">
        <f t="shared" si="128"/>
        <v>1921.5987413274804</v>
      </c>
      <c r="BH174" s="5">
        <f t="shared" si="129"/>
        <v>1919.9553760023618</v>
      </c>
      <c r="BI174" s="5">
        <f t="shared" si="130"/>
        <v>1913.0597026341993</v>
      </c>
      <c r="BJ174" s="5">
        <f t="shared" si="131"/>
        <v>1891.4783075325729</v>
      </c>
      <c r="BK174" s="5">
        <f t="shared" si="132"/>
        <v>1977.8210904119849</v>
      </c>
      <c r="BL174" s="5">
        <f t="shared" si="133"/>
        <v>1981.2044318412777</v>
      </c>
      <c r="BM174" s="5">
        <f t="shared" si="134"/>
        <v>1900.1261923520983</v>
      </c>
      <c r="BN174" s="5">
        <f t="shared" si="135"/>
        <v>1850.3699832363957</v>
      </c>
      <c r="BO174" s="5">
        <f t="shared" si="136"/>
        <v>1929.268241679873</v>
      </c>
      <c r="BP174" s="5">
        <f t="shared" si="137"/>
        <v>1932.3590777604434</v>
      </c>
      <c r="BQ174" s="5">
        <f t="shared" si="138"/>
        <v>2650.8475518201617</v>
      </c>
      <c r="BR174" s="5">
        <f t="shared" si="139"/>
        <v>2626.1697164917655</v>
      </c>
      <c r="BS174" s="5">
        <f t="shared" si="140"/>
        <v>2746.7234361236451</v>
      </c>
      <c r="BT174" s="5">
        <f t="shared" si="141"/>
        <v>2746.8398070735125</v>
      </c>
      <c r="BU174" s="5">
        <f t="shared" si="142"/>
        <v>2660.3873035688389</v>
      </c>
      <c r="BV174" s="5">
        <f t="shared" si="143"/>
        <v>2641.1502341438986</v>
      </c>
      <c r="BW174" s="5">
        <f t="shared" si="144"/>
        <v>2760.7273473912765</v>
      </c>
      <c r="BX174" s="5">
        <f t="shared" si="145"/>
        <v>2754.0242756316643</v>
      </c>
      <c r="BY174" s="5">
        <f t="shared" si="146"/>
        <v>2774.6372520366381</v>
      </c>
      <c r="BZ174" s="5">
        <f t="shared" si="147"/>
        <v>2715.9915254384514</v>
      </c>
      <c r="CA174" s="5">
        <f t="shared" si="148"/>
        <v>2840.034360181076</v>
      </c>
      <c r="CB174" s="5">
        <f t="shared" si="149"/>
        <v>2830.9296278865436</v>
      </c>
    </row>
    <row r="175" spans="1:80" x14ac:dyDescent="0.3">
      <c r="A175" t="s">
        <v>238</v>
      </c>
      <c r="B175" t="s">
        <v>273</v>
      </c>
      <c r="C175" t="s">
        <v>314</v>
      </c>
      <c r="D175" t="s">
        <v>666</v>
      </c>
      <c r="E175" t="s">
        <v>667</v>
      </c>
      <c r="F175" s="4">
        <v>1200.0342425160163</v>
      </c>
      <c r="G175" s="4">
        <v>1131.095344020586</v>
      </c>
      <c r="H175" s="4">
        <v>1158.9107492816838</v>
      </c>
      <c r="I175" s="4">
        <v>1177.0168717769893</v>
      </c>
      <c r="J175" s="4">
        <v>1107.4364329530315</v>
      </c>
      <c r="K175" s="4">
        <v>1124.1516253939487</v>
      </c>
      <c r="L175" s="4">
        <v>1258.7258872673428</v>
      </c>
      <c r="M175" s="4">
        <v>1235.0677368599775</v>
      </c>
      <c r="N175" s="4">
        <v>1264.8242560066412</v>
      </c>
      <c r="O175" s="4">
        <v>1334.8136693418746</v>
      </c>
      <c r="P175" s="4">
        <v>1474.2363790374825</v>
      </c>
      <c r="Q175" s="4">
        <v>1350.7453708266103</v>
      </c>
      <c r="R175" s="4">
        <v>2750.5557072746024</v>
      </c>
      <c r="S175" s="4">
        <v>2674.0836979481082</v>
      </c>
      <c r="T175" s="4">
        <v>2894.2849959584282</v>
      </c>
      <c r="U175" s="4">
        <v>2895.9116733799397</v>
      </c>
      <c r="V175" s="4">
        <v>2569.232993969526</v>
      </c>
      <c r="W175" s="4">
        <v>2595.9951583690254</v>
      </c>
      <c r="X175" s="4">
        <v>3085.9995403729072</v>
      </c>
      <c r="Y175" s="4">
        <v>2981.2248270625278</v>
      </c>
      <c r="Z175" s="4">
        <v>2726.9356573055788</v>
      </c>
      <c r="AA175" s="4">
        <v>2835.8064095566083</v>
      </c>
      <c r="AB175" s="4">
        <v>2960.5499863127225</v>
      </c>
      <c r="AC175" s="4">
        <v>2941.0733601979791</v>
      </c>
      <c r="AD175" s="5">
        <f t="shared" si="150"/>
        <v>3950.5899497906184</v>
      </c>
      <c r="AE175" s="5">
        <f t="shared" si="151"/>
        <v>3805.179041968694</v>
      </c>
      <c r="AF175" s="5">
        <f t="shared" si="152"/>
        <v>4053.195745240112</v>
      </c>
      <c r="AG175" s="5">
        <f t="shared" si="153"/>
        <v>4072.928545156929</v>
      </c>
      <c r="AH175" s="143">
        <v>3676.6694269225582</v>
      </c>
      <c r="AI175" s="143">
        <v>3720.1467837629743</v>
      </c>
      <c r="AJ175" s="143">
        <v>4344.7254276402509</v>
      </c>
      <c r="AK175" s="143">
        <v>4216.292563922505</v>
      </c>
      <c r="AL175" s="5">
        <f t="shared" si="154"/>
        <v>3991.7599133122203</v>
      </c>
      <c r="AM175" s="5">
        <f t="shared" si="155"/>
        <v>4170.6200788984825</v>
      </c>
      <c r="AN175" s="5">
        <f t="shared" si="156"/>
        <v>4434.7863653502045</v>
      </c>
      <c r="AO175" s="5">
        <f t="shared" si="157"/>
        <v>4291.8187310245894</v>
      </c>
      <c r="AP175" s="4">
        <v>244796</v>
      </c>
      <c r="AQ175" s="4">
        <v>248341.15599999999</v>
      </c>
      <c r="AR175" s="4">
        <v>250861.43599999999</v>
      </c>
      <c r="AS175" s="5">
        <f t="shared" si="114"/>
        <v>490.21807648655061</v>
      </c>
      <c r="AT175" s="5">
        <f t="shared" si="115"/>
        <v>462.05630158196465</v>
      </c>
      <c r="AU175" s="5">
        <f t="shared" si="116"/>
        <v>473.41898939593943</v>
      </c>
      <c r="AV175" s="5">
        <f t="shared" si="117"/>
        <v>473.95159575442642</v>
      </c>
      <c r="AW175" s="5">
        <f t="shared" si="118"/>
        <v>445.93350968899875</v>
      </c>
      <c r="AX175" s="5">
        <f t="shared" si="119"/>
        <v>452.66424764244425</v>
      </c>
      <c r="AY175" s="5">
        <f t="shared" si="120"/>
        <v>506.85351857963599</v>
      </c>
      <c r="AZ175" s="5">
        <f t="shared" si="121"/>
        <v>492.33064936293255</v>
      </c>
      <c r="BA175" s="5">
        <f t="shared" si="122"/>
        <v>509.30916018069968</v>
      </c>
      <c r="BB175" s="5">
        <f t="shared" si="123"/>
        <v>537.49192878117822</v>
      </c>
      <c r="BC175" s="5">
        <f t="shared" si="124"/>
        <v>593.63353331474491</v>
      </c>
      <c r="BD175" s="5">
        <f t="shared" si="125"/>
        <v>538.44281224102144</v>
      </c>
      <c r="BE175" s="5">
        <f t="shared" si="126"/>
        <v>1123.6113773405621</v>
      </c>
      <c r="BF175" s="5">
        <f t="shared" si="127"/>
        <v>1092.3723009967925</v>
      </c>
      <c r="BG175" s="5">
        <f t="shared" si="128"/>
        <v>1182.3252814418652</v>
      </c>
      <c r="BH175" s="5">
        <f t="shared" si="129"/>
        <v>1166.1021958760391</v>
      </c>
      <c r="BI175" s="5">
        <f t="shared" si="130"/>
        <v>1034.5578781027846</v>
      </c>
      <c r="BJ175" s="5">
        <f t="shared" si="131"/>
        <v>1045.3342491363073</v>
      </c>
      <c r="BK175" s="5">
        <f t="shared" si="132"/>
        <v>1242.6452345147768</v>
      </c>
      <c r="BL175" s="5">
        <f t="shared" si="133"/>
        <v>1188.3950257952472</v>
      </c>
      <c r="BM175" s="5">
        <f t="shared" si="134"/>
        <v>1098.0603059227037</v>
      </c>
      <c r="BN175" s="5">
        <f t="shared" si="135"/>
        <v>1141.8994963350369</v>
      </c>
      <c r="BO175" s="5">
        <f t="shared" si="136"/>
        <v>1192.1302268210118</v>
      </c>
      <c r="BP175" s="5">
        <f t="shared" si="137"/>
        <v>1172.3895896848726</v>
      </c>
      <c r="BQ175" s="5">
        <f t="shared" si="138"/>
        <v>1613.8294538271127</v>
      </c>
      <c r="BR175" s="5">
        <f t="shared" si="139"/>
        <v>1554.4286025787571</v>
      </c>
      <c r="BS175" s="5">
        <f t="shared" si="140"/>
        <v>1655.7442708378046</v>
      </c>
      <c r="BT175" s="5">
        <f t="shared" si="141"/>
        <v>1640.0537916304654</v>
      </c>
      <c r="BU175" s="5">
        <f t="shared" si="142"/>
        <v>1480.4913877917836</v>
      </c>
      <c r="BV175" s="5">
        <f t="shared" si="143"/>
        <v>1497.9984967787516</v>
      </c>
      <c r="BW175" s="5">
        <f t="shared" si="144"/>
        <v>1749.4987530944129</v>
      </c>
      <c r="BX175" s="5">
        <f t="shared" si="145"/>
        <v>1680.7256751581799</v>
      </c>
      <c r="BY175" s="5">
        <f t="shared" si="146"/>
        <v>1607.3694661034035</v>
      </c>
      <c r="BZ175" s="5">
        <f t="shared" si="147"/>
        <v>1679.391425116215</v>
      </c>
      <c r="CA175" s="5">
        <f t="shared" si="148"/>
        <v>1785.7637601357565</v>
      </c>
      <c r="CB175" s="5">
        <f t="shared" si="149"/>
        <v>1710.8324019258944</v>
      </c>
    </row>
    <row r="176" spans="1:80" x14ac:dyDescent="0.3">
      <c r="A176" t="s">
        <v>223</v>
      </c>
      <c r="B176" t="s">
        <v>233</v>
      </c>
      <c r="C176" t="s">
        <v>249</v>
      </c>
      <c r="D176" t="s">
        <v>668</v>
      </c>
      <c r="E176" t="s">
        <v>669</v>
      </c>
      <c r="F176" s="4">
        <v>2161.554824659278</v>
      </c>
      <c r="G176" s="4">
        <v>2686.1592092461892</v>
      </c>
      <c r="H176" s="4">
        <v>3213.2489734902611</v>
      </c>
      <c r="I176" s="4">
        <v>3108.7075575222893</v>
      </c>
      <c r="J176" s="4">
        <v>3079.9605015771231</v>
      </c>
      <c r="K176" s="4">
        <v>2546.8306185339861</v>
      </c>
      <c r="L176" s="4">
        <v>2975.556102183029</v>
      </c>
      <c r="M176" s="4">
        <v>3006.7373047808487</v>
      </c>
      <c r="N176" s="4">
        <v>3581.5633229064115</v>
      </c>
      <c r="O176" s="4">
        <v>3294.5445751128095</v>
      </c>
      <c r="P176" s="4">
        <v>3153.9025879192923</v>
      </c>
      <c r="Q176" s="4">
        <v>2895.3259008487339</v>
      </c>
      <c r="R176" s="4">
        <v>6439.7631076524049</v>
      </c>
      <c r="S176" s="4">
        <v>6466.3890636140804</v>
      </c>
      <c r="T176" s="4">
        <v>6842.835505967194</v>
      </c>
      <c r="U176" s="4">
        <v>6894.4973855964818</v>
      </c>
      <c r="V176" s="4">
        <v>6247.8559558354955</v>
      </c>
      <c r="W176" s="4">
        <v>6236.9825419328909</v>
      </c>
      <c r="X176" s="4">
        <v>6593.2942700071326</v>
      </c>
      <c r="Y176" s="4">
        <v>6223.7282912864848</v>
      </c>
      <c r="Z176" s="4">
        <v>7099.0725298405778</v>
      </c>
      <c r="AA176" s="4">
        <v>6766.2533343000487</v>
      </c>
      <c r="AB176" s="4">
        <v>6754.3711711094456</v>
      </c>
      <c r="AC176" s="4">
        <v>6776.5274068145463</v>
      </c>
      <c r="AD176" s="5">
        <f t="shared" si="150"/>
        <v>8601.3179323116819</v>
      </c>
      <c r="AE176" s="5">
        <f t="shared" si="151"/>
        <v>9152.5482728602692</v>
      </c>
      <c r="AF176" s="5">
        <f t="shared" si="152"/>
        <v>10056.084479457455</v>
      </c>
      <c r="AG176" s="5">
        <f t="shared" si="153"/>
        <v>10003.204943118772</v>
      </c>
      <c r="AH176" s="143">
        <v>9327.8164574126185</v>
      </c>
      <c r="AI176" s="143">
        <v>8783.8131604668761</v>
      </c>
      <c r="AJ176" s="143">
        <v>9568.8503721901634</v>
      </c>
      <c r="AK176" s="143">
        <v>9230.4655960673335</v>
      </c>
      <c r="AL176" s="5">
        <f t="shared" si="154"/>
        <v>10680.635852746989</v>
      </c>
      <c r="AM176" s="5">
        <f t="shared" si="155"/>
        <v>10060.797909412859</v>
      </c>
      <c r="AN176" s="5">
        <f t="shared" si="156"/>
        <v>9908.2737590287379</v>
      </c>
      <c r="AO176" s="5">
        <f t="shared" si="157"/>
        <v>9671.8533076632812</v>
      </c>
      <c r="AP176" s="4">
        <v>324650</v>
      </c>
      <c r="AQ176" s="4">
        <v>325316.674</v>
      </c>
      <c r="AR176" s="4">
        <v>326254.97399999999</v>
      </c>
      <c r="AS176" s="5">
        <f t="shared" si="114"/>
        <v>665.81081923895829</v>
      </c>
      <c r="AT176" s="5">
        <f t="shared" si="115"/>
        <v>827.4015737705804</v>
      </c>
      <c r="AU176" s="5">
        <f t="shared" si="116"/>
        <v>989.75788495002655</v>
      </c>
      <c r="AV176" s="5">
        <f t="shared" si="117"/>
        <v>955.59428888120544</v>
      </c>
      <c r="AW176" s="5">
        <f t="shared" si="118"/>
        <v>946.75765115474019</v>
      </c>
      <c r="AX176" s="5">
        <f t="shared" si="119"/>
        <v>782.87736906285534</v>
      </c>
      <c r="AY176" s="5">
        <f t="shared" si="120"/>
        <v>914.66449155416763</v>
      </c>
      <c r="AZ176" s="5">
        <f t="shared" si="121"/>
        <v>921.59125358832034</v>
      </c>
      <c r="BA176" s="5">
        <f t="shared" si="122"/>
        <v>1100.9467417911728</v>
      </c>
      <c r="BB176" s="5">
        <f t="shared" si="123"/>
        <v>1012.7192481725698</v>
      </c>
      <c r="BC176" s="5">
        <f t="shared" si="124"/>
        <v>969.48691536152</v>
      </c>
      <c r="BD176" s="5">
        <f t="shared" si="125"/>
        <v>887.44268488876241</v>
      </c>
      <c r="BE176" s="5">
        <f t="shared" si="126"/>
        <v>1983.601758094072</v>
      </c>
      <c r="BF176" s="5">
        <f t="shared" si="127"/>
        <v>1991.8031922421317</v>
      </c>
      <c r="BG176" s="5">
        <f t="shared" si="128"/>
        <v>2107.7577409416895</v>
      </c>
      <c r="BH176" s="5">
        <f t="shared" si="129"/>
        <v>2119.3187858537131</v>
      </c>
      <c r="BI176" s="5">
        <f t="shared" si="130"/>
        <v>1920.545872737988</v>
      </c>
      <c r="BJ176" s="5">
        <f t="shared" si="131"/>
        <v>1917.2034637034592</v>
      </c>
      <c r="BK176" s="5">
        <f t="shared" si="132"/>
        <v>2026.7311198463599</v>
      </c>
      <c r="BL176" s="5">
        <f t="shared" si="133"/>
        <v>1907.6270975983603</v>
      </c>
      <c r="BM176" s="5">
        <f t="shared" si="134"/>
        <v>2182.2037101733608</v>
      </c>
      <c r="BN176" s="5">
        <f t="shared" si="135"/>
        <v>2079.8974891462367</v>
      </c>
      <c r="BO176" s="5">
        <f t="shared" si="136"/>
        <v>2076.2449978538284</v>
      </c>
      <c r="BP176" s="5">
        <f t="shared" si="137"/>
        <v>2077.0648562784968</v>
      </c>
      <c r="BQ176" s="5">
        <f t="shared" si="138"/>
        <v>2649.4125773330297</v>
      </c>
      <c r="BR176" s="5">
        <f t="shared" si="139"/>
        <v>2819.2047660127118</v>
      </c>
      <c r="BS176" s="5">
        <f t="shared" si="140"/>
        <v>3097.5156258917154</v>
      </c>
      <c r="BT176" s="5">
        <f t="shared" si="141"/>
        <v>3074.9130747349186</v>
      </c>
      <c r="BU176" s="5">
        <f t="shared" si="142"/>
        <v>2867.3035238927282</v>
      </c>
      <c r="BV176" s="5">
        <f t="shared" si="143"/>
        <v>2700.0808327663144</v>
      </c>
      <c r="BW176" s="5">
        <f t="shared" si="144"/>
        <v>2941.3956114005282</v>
      </c>
      <c r="BX176" s="5">
        <f t="shared" si="145"/>
        <v>2829.2183511866806</v>
      </c>
      <c r="BY176" s="5">
        <f t="shared" si="146"/>
        <v>3283.1504519645337</v>
      </c>
      <c r="BZ176" s="5">
        <f t="shared" si="147"/>
        <v>3092.6167373188068</v>
      </c>
      <c r="CA176" s="5">
        <f t="shared" si="148"/>
        <v>3045.7319132153484</v>
      </c>
      <c r="CB176" s="5">
        <f t="shared" si="149"/>
        <v>2964.5075411672597</v>
      </c>
    </row>
    <row r="177" spans="1:80" x14ac:dyDescent="0.3">
      <c r="A177" t="s">
        <v>247</v>
      </c>
      <c r="B177" t="s">
        <v>288</v>
      </c>
      <c r="C177" t="s">
        <v>299</v>
      </c>
      <c r="D177" t="s">
        <v>670</v>
      </c>
      <c r="E177" t="s">
        <v>671</v>
      </c>
      <c r="F177" s="4">
        <v>3330.5830822153816</v>
      </c>
      <c r="G177" s="4">
        <v>3520.5875278134163</v>
      </c>
      <c r="H177" s="4">
        <v>3865.4495087902769</v>
      </c>
      <c r="I177" s="4">
        <v>3639.7931693895684</v>
      </c>
      <c r="J177" s="4">
        <v>3399.8790506290597</v>
      </c>
      <c r="K177" s="4">
        <v>3577.1603089079972</v>
      </c>
      <c r="L177" s="4">
        <v>3945.1917495058383</v>
      </c>
      <c r="M177" s="4">
        <v>3632.5687839401089</v>
      </c>
      <c r="N177" s="4">
        <v>4019.8569335635584</v>
      </c>
      <c r="O177" s="4">
        <v>4003.9112050380472</v>
      </c>
      <c r="P177" s="4">
        <v>4268.8466321311043</v>
      </c>
      <c r="Q177" s="4">
        <v>4206.5300032186269</v>
      </c>
      <c r="R177" s="4">
        <v>8047.1182032883844</v>
      </c>
      <c r="S177" s="4">
        <v>8161.0322356306806</v>
      </c>
      <c r="T177" s="4">
        <v>8642.1026331555786</v>
      </c>
      <c r="U177" s="4">
        <v>8865.5880982396829</v>
      </c>
      <c r="V177" s="4">
        <v>8102.7519276400781</v>
      </c>
      <c r="W177" s="4">
        <v>8345.193064936866</v>
      </c>
      <c r="X177" s="4">
        <v>8954.982109265613</v>
      </c>
      <c r="Y177" s="4">
        <v>9047.3281564830686</v>
      </c>
      <c r="Z177" s="4">
        <v>8584.1910836315092</v>
      </c>
      <c r="AA177" s="4">
        <v>8598.6741724932799</v>
      </c>
      <c r="AB177" s="4">
        <v>9017.055057588952</v>
      </c>
      <c r="AC177" s="4">
        <v>8959.2271589660086</v>
      </c>
      <c r="AD177" s="5">
        <f t="shared" si="150"/>
        <v>11377.701285503766</v>
      </c>
      <c r="AE177" s="5">
        <f t="shared" si="151"/>
        <v>11681.619763444098</v>
      </c>
      <c r="AF177" s="5">
        <f t="shared" si="152"/>
        <v>12507.552141945856</v>
      </c>
      <c r="AG177" s="5">
        <f t="shared" si="153"/>
        <v>12505.381267629251</v>
      </c>
      <c r="AH177" s="143">
        <v>11502.630978269139</v>
      </c>
      <c r="AI177" s="143">
        <v>11922.353373844864</v>
      </c>
      <c r="AJ177" s="143">
        <v>12900.17385877145</v>
      </c>
      <c r="AK177" s="143">
        <v>12679.896940423179</v>
      </c>
      <c r="AL177" s="5">
        <f t="shared" si="154"/>
        <v>12604.048017195068</v>
      </c>
      <c r="AM177" s="5">
        <f t="shared" si="155"/>
        <v>12602.585377531326</v>
      </c>
      <c r="AN177" s="5">
        <f t="shared" si="156"/>
        <v>13285.901689720056</v>
      </c>
      <c r="AO177" s="5">
        <f t="shared" si="157"/>
        <v>13165.757162184636</v>
      </c>
      <c r="AP177" s="4">
        <v>496043</v>
      </c>
      <c r="AQ177" s="4">
        <v>498500.06599999999</v>
      </c>
      <c r="AR177" s="4">
        <v>503644.45699999999</v>
      </c>
      <c r="AS177" s="5">
        <f t="shared" si="114"/>
        <v>671.43031596361232</v>
      </c>
      <c r="AT177" s="5">
        <f t="shared" si="115"/>
        <v>709.73434315440716</v>
      </c>
      <c r="AU177" s="5">
        <f t="shared" si="116"/>
        <v>779.25694119063803</v>
      </c>
      <c r="AV177" s="5">
        <f t="shared" si="117"/>
        <v>730.14898445160247</v>
      </c>
      <c r="AW177" s="5">
        <f t="shared" si="118"/>
        <v>682.02178545530217</v>
      </c>
      <c r="AX177" s="5">
        <f t="shared" si="119"/>
        <v>717.58472122408853</v>
      </c>
      <c r="AY177" s="5">
        <f t="shared" si="120"/>
        <v>791.4124828833701</v>
      </c>
      <c r="AZ177" s="5">
        <f t="shared" si="121"/>
        <v>721.25657960732985</v>
      </c>
      <c r="BA177" s="5">
        <f t="shared" si="122"/>
        <v>806.39045162404432</v>
      </c>
      <c r="BB177" s="5">
        <f t="shared" si="123"/>
        <v>803.19171011665367</v>
      </c>
      <c r="BC177" s="5">
        <f t="shared" si="124"/>
        <v>856.33822807379624</v>
      </c>
      <c r="BD177" s="5">
        <f t="shared" si="125"/>
        <v>835.21816725139229</v>
      </c>
      <c r="BE177" s="5">
        <f t="shared" si="126"/>
        <v>1622.2622238976026</v>
      </c>
      <c r="BF177" s="5">
        <f t="shared" si="127"/>
        <v>1645.2267717981465</v>
      </c>
      <c r="BG177" s="5">
        <f t="shared" si="128"/>
        <v>1742.2083636208108</v>
      </c>
      <c r="BH177" s="5">
        <f t="shared" si="129"/>
        <v>1778.452743121539</v>
      </c>
      <c r="BI177" s="5">
        <f t="shared" si="130"/>
        <v>1625.4264503226923</v>
      </c>
      <c r="BJ177" s="5">
        <f t="shared" si="131"/>
        <v>1674.0605737325752</v>
      </c>
      <c r="BK177" s="5">
        <f t="shared" si="132"/>
        <v>1796.385340752515</v>
      </c>
      <c r="BL177" s="5">
        <f t="shared" si="133"/>
        <v>1796.3720300575192</v>
      </c>
      <c r="BM177" s="5">
        <f t="shared" si="134"/>
        <v>1722.0040014260519</v>
      </c>
      <c r="BN177" s="5">
        <f t="shared" si="135"/>
        <v>1724.9093348150689</v>
      </c>
      <c r="BO177" s="5">
        <f t="shared" si="136"/>
        <v>1808.8372846050843</v>
      </c>
      <c r="BP177" s="5">
        <f t="shared" si="137"/>
        <v>1778.8793333162821</v>
      </c>
      <c r="BQ177" s="5">
        <f t="shared" si="138"/>
        <v>2293.6925398612152</v>
      </c>
      <c r="BR177" s="5">
        <f t="shared" si="139"/>
        <v>2354.961114952554</v>
      </c>
      <c r="BS177" s="5">
        <f t="shared" si="140"/>
        <v>2521.4653048114492</v>
      </c>
      <c r="BT177" s="5">
        <f t="shared" si="141"/>
        <v>2508.6017275731415</v>
      </c>
      <c r="BU177" s="5">
        <f t="shared" si="142"/>
        <v>2307.4482357779943</v>
      </c>
      <c r="BV177" s="5">
        <f t="shared" si="143"/>
        <v>2391.6452949566637</v>
      </c>
      <c r="BW177" s="5">
        <f t="shared" si="144"/>
        <v>2587.7978236358849</v>
      </c>
      <c r="BX177" s="5">
        <f t="shared" si="145"/>
        <v>2517.6286096648496</v>
      </c>
      <c r="BY177" s="5">
        <f t="shared" si="146"/>
        <v>2528.3944530500962</v>
      </c>
      <c r="BZ177" s="5">
        <f t="shared" si="147"/>
        <v>2528.1010449317228</v>
      </c>
      <c r="CA177" s="5">
        <f t="shared" si="148"/>
        <v>2665.1755126788803</v>
      </c>
      <c r="CB177" s="5">
        <f t="shared" si="149"/>
        <v>2614.0975005676746</v>
      </c>
    </row>
    <row r="178" spans="1:80" x14ac:dyDescent="0.3">
      <c r="A178" t="s">
        <v>256</v>
      </c>
      <c r="B178" t="s">
        <v>280</v>
      </c>
      <c r="C178" t="s">
        <v>304</v>
      </c>
      <c r="D178" t="s">
        <v>672</v>
      </c>
      <c r="E178" t="s">
        <v>673</v>
      </c>
      <c r="F178" s="4">
        <v>1536.0681690448955</v>
      </c>
      <c r="G178" s="4">
        <v>1492.056517844205</v>
      </c>
      <c r="H178" s="4">
        <v>1672.8257005103103</v>
      </c>
      <c r="I178" s="4">
        <v>1693.2427147880528</v>
      </c>
      <c r="J178" s="4">
        <v>1609.1933705769102</v>
      </c>
      <c r="K178" s="4">
        <v>1604.7053839631972</v>
      </c>
      <c r="L178" s="4">
        <v>1773.9083833192717</v>
      </c>
      <c r="M178" s="4">
        <v>1635.9691816125637</v>
      </c>
      <c r="N178" s="4">
        <v>1842.990260017182</v>
      </c>
      <c r="O178" s="4">
        <v>1719.5532253377455</v>
      </c>
      <c r="P178" s="4">
        <v>1682.0936542482582</v>
      </c>
      <c r="Q178" s="4">
        <v>1752.989387195983</v>
      </c>
      <c r="R178" s="4">
        <v>2639.4134153282271</v>
      </c>
      <c r="S178" s="4">
        <v>2536.3870337620378</v>
      </c>
      <c r="T178" s="4">
        <v>2579.1270421469012</v>
      </c>
      <c r="U178" s="4">
        <v>2523.8477091280129</v>
      </c>
      <c r="V178" s="4">
        <v>2425.8827658421487</v>
      </c>
      <c r="W178" s="4">
        <v>2463.9656705572324</v>
      </c>
      <c r="X178" s="4">
        <v>2542.2267556200759</v>
      </c>
      <c r="Y178" s="4">
        <v>2377.5394909126453</v>
      </c>
      <c r="Z178" s="4">
        <v>2528.0477698103778</v>
      </c>
      <c r="AA178" s="4">
        <v>2588.0665508261554</v>
      </c>
      <c r="AB178" s="4">
        <v>2646.618315759014</v>
      </c>
      <c r="AC178" s="4">
        <v>2566.7808874901766</v>
      </c>
      <c r="AD178" s="5">
        <f t="shared" si="150"/>
        <v>4175.481584373123</v>
      </c>
      <c r="AE178" s="5">
        <f t="shared" si="151"/>
        <v>4028.4435516062431</v>
      </c>
      <c r="AF178" s="5">
        <f t="shared" si="152"/>
        <v>4251.9527426572113</v>
      </c>
      <c r="AG178" s="5">
        <f t="shared" si="153"/>
        <v>4217.0904239160654</v>
      </c>
      <c r="AH178" s="143">
        <v>4035.0761364190585</v>
      </c>
      <c r="AI178" s="143">
        <v>4068.6710545204296</v>
      </c>
      <c r="AJ178" s="143">
        <v>4316.1351389393476</v>
      </c>
      <c r="AK178" s="143">
        <v>4013.5086725252095</v>
      </c>
      <c r="AL178" s="5">
        <f t="shared" si="154"/>
        <v>4371.0380298275595</v>
      </c>
      <c r="AM178" s="5">
        <f t="shared" si="155"/>
        <v>4307.6197761639014</v>
      </c>
      <c r="AN178" s="5">
        <f t="shared" si="156"/>
        <v>4328.7119700072726</v>
      </c>
      <c r="AO178" s="5">
        <f t="shared" si="157"/>
        <v>4319.7702746861596</v>
      </c>
      <c r="AP178" s="4">
        <v>150140</v>
      </c>
      <c r="AQ178" s="4">
        <v>150646.95800000001</v>
      </c>
      <c r="AR178" s="4">
        <v>151246.22399999999</v>
      </c>
      <c r="AS178" s="5">
        <f t="shared" si="114"/>
        <v>1023.0905615058582</v>
      </c>
      <c r="AT178" s="5">
        <f t="shared" si="115"/>
        <v>993.77682019728582</v>
      </c>
      <c r="AU178" s="5">
        <f t="shared" si="116"/>
        <v>1114.1772349209473</v>
      </c>
      <c r="AV178" s="5">
        <f t="shared" si="117"/>
        <v>1123.9806878729357</v>
      </c>
      <c r="AW178" s="5">
        <f t="shared" si="118"/>
        <v>1068.1884267300704</v>
      </c>
      <c r="AX178" s="5">
        <f t="shared" si="119"/>
        <v>1065.2092848520692</v>
      </c>
      <c r="AY178" s="5">
        <f t="shared" si="120"/>
        <v>1177.5268527621192</v>
      </c>
      <c r="AZ178" s="5">
        <f t="shared" si="121"/>
        <v>1081.6595207114485</v>
      </c>
      <c r="BA178" s="5">
        <f t="shared" si="122"/>
        <v>1223.3836543962486</v>
      </c>
      <c r="BB178" s="5">
        <f t="shared" si="123"/>
        <v>1141.4457007075744</v>
      </c>
      <c r="BC178" s="5">
        <f t="shared" si="124"/>
        <v>1116.5799008356066</v>
      </c>
      <c r="BD178" s="5">
        <f t="shared" si="125"/>
        <v>1159.0301832566631</v>
      </c>
      <c r="BE178" s="5">
        <f t="shared" si="126"/>
        <v>1757.9681732571114</v>
      </c>
      <c r="BF178" s="5">
        <f t="shared" si="127"/>
        <v>1689.3479644079111</v>
      </c>
      <c r="BG178" s="5">
        <f t="shared" si="128"/>
        <v>1717.8147343458779</v>
      </c>
      <c r="BH178" s="5">
        <f t="shared" si="129"/>
        <v>1675.3393116162442</v>
      </c>
      <c r="BI178" s="5">
        <f t="shared" si="130"/>
        <v>1610.309825069384</v>
      </c>
      <c r="BJ178" s="5">
        <f t="shared" si="131"/>
        <v>1635.5893960747833</v>
      </c>
      <c r="BK178" s="5">
        <f t="shared" si="132"/>
        <v>1687.539389690216</v>
      </c>
      <c r="BL178" s="5">
        <f t="shared" si="133"/>
        <v>1571.9661807309951</v>
      </c>
      <c r="BM178" s="5">
        <f t="shared" si="134"/>
        <v>1678.1273272111989</v>
      </c>
      <c r="BN178" s="5">
        <f t="shared" si="135"/>
        <v>1717.9680128862312</v>
      </c>
      <c r="BO178" s="5">
        <f t="shared" si="136"/>
        <v>1756.8348879364783</v>
      </c>
      <c r="BP178" s="5">
        <f t="shared" si="137"/>
        <v>1697.087583151945</v>
      </c>
      <c r="BQ178" s="5">
        <f t="shared" si="138"/>
        <v>2781.0587347629698</v>
      </c>
      <c r="BR178" s="5">
        <f t="shared" si="139"/>
        <v>2683.124784605197</v>
      </c>
      <c r="BS178" s="5">
        <f t="shared" si="140"/>
        <v>2831.991969266825</v>
      </c>
      <c r="BT178" s="5">
        <f t="shared" si="141"/>
        <v>2799.3199994891802</v>
      </c>
      <c r="BU178" s="5">
        <f t="shared" si="142"/>
        <v>2678.498251799454</v>
      </c>
      <c r="BV178" s="5">
        <f t="shared" si="143"/>
        <v>2700.7986809268523</v>
      </c>
      <c r="BW178" s="5">
        <f t="shared" si="144"/>
        <v>2865.0662424523352</v>
      </c>
      <c r="BX178" s="5">
        <f t="shared" si="145"/>
        <v>2653.6257014424436</v>
      </c>
      <c r="BY178" s="5">
        <f t="shared" si="146"/>
        <v>2901.5109816074478</v>
      </c>
      <c r="BZ178" s="5">
        <f t="shared" si="147"/>
        <v>2859.4137135938058</v>
      </c>
      <c r="CA178" s="5">
        <f t="shared" si="148"/>
        <v>2873.4147887720851</v>
      </c>
      <c r="CB178" s="5">
        <f t="shared" si="149"/>
        <v>2856.1177664086081</v>
      </c>
    </row>
    <row r="179" spans="1:80" x14ac:dyDescent="0.3">
      <c r="A179" t="s">
        <v>223</v>
      </c>
      <c r="B179" t="s">
        <v>233</v>
      </c>
      <c r="C179" t="s">
        <v>240</v>
      </c>
      <c r="D179" t="s">
        <v>676</v>
      </c>
      <c r="E179" t="s">
        <v>677</v>
      </c>
      <c r="F179" s="4">
        <v>3225.268636721506</v>
      </c>
      <c r="G179" s="4">
        <v>3389.0698925193642</v>
      </c>
      <c r="H179" s="4">
        <v>3818.8667368962542</v>
      </c>
      <c r="I179" s="4">
        <v>3630.1888389676292</v>
      </c>
      <c r="J179" s="4">
        <v>3427.9369755091566</v>
      </c>
      <c r="K179" s="4">
        <v>3594.777396624113</v>
      </c>
      <c r="L179" s="4">
        <v>3811.1585260513357</v>
      </c>
      <c r="M179" s="4">
        <v>3667.4130268926629</v>
      </c>
      <c r="N179" s="4">
        <v>3520.1034299707389</v>
      </c>
      <c r="O179" s="4">
        <v>3602.3170717808325</v>
      </c>
      <c r="P179" s="4">
        <v>3743.6567951855332</v>
      </c>
      <c r="Q179" s="4">
        <v>3672.8506062229367</v>
      </c>
      <c r="R179" s="4">
        <v>8483.9974557870264</v>
      </c>
      <c r="S179" s="4">
        <v>8463.8115506074719</v>
      </c>
      <c r="T179" s="4">
        <v>8735.5570750136612</v>
      </c>
      <c r="U179" s="4">
        <v>8995.9602208425404</v>
      </c>
      <c r="V179" s="4">
        <v>8592.6649031081797</v>
      </c>
      <c r="W179" s="4">
        <v>8656.2140628324687</v>
      </c>
      <c r="X179" s="4">
        <v>9027.1488035658876</v>
      </c>
      <c r="Y179" s="4">
        <v>8786.4803813099516</v>
      </c>
      <c r="Z179" s="4">
        <v>8308.9505785033525</v>
      </c>
      <c r="AA179" s="4">
        <v>8375.5035398530272</v>
      </c>
      <c r="AB179" s="4">
        <v>8822.5735917623424</v>
      </c>
      <c r="AC179" s="4">
        <v>8534.467214434866</v>
      </c>
      <c r="AD179" s="5">
        <f t="shared" si="150"/>
        <v>11709.266092508533</v>
      </c>
      <c r="AE179" s="5">
        <f t="shared" si="151"/>
        <v>11852.881443126837</v>
      </c>
      <c r="AF179" s="5">
        <f t="shared" si="152"/>
        <v>12554.423811909915</v>
      </c>
      <c r="AG179" s="5">
        <f t="shared" si="153"/>
        <v>12626.14905981017</v>
      </c>
      <c r="AH179" s="143">
        <v>12020.601878617335</v>
      </c>
      <c r="AI179" s="143">
        <v>12250.99145945658</v>
      </c>
      <c r="AJ179" s="143">
        <v>12838.307329617222</v>
      </c>
      <c r="AK179" s="143">
        <v>12453.893408202614</v>
      </c>
      <c r="AL179" s="5">
        <f t="shared" si="154"/>
        <v>11829.054008474091</v>
      </c>
      <c r="AM179" s="5">
        <f t="shared" si="155"/>
        <v>11977.820611633859</v>
      </c>
      <c r="AN179" s="5">
        <f t="shared" si="156"/>
        <v>12566.230386947875</v>
      </c>
      <c r="AO179" s="5">
        <f t="shared" si="157"/>
        <v>12207.317820657803</v>
      </c>
      <c r="AP179" s="4">
        <v>322796</v>
      </c>
      <c r="AQ179" s="4">
        <v>322775.647</v>
      </c>
      <c r="AR179" s="4">
        <v>323221.85499999998</v>
      </c>
      <c r="AS179" s="5">
        <f t="shared" si="114"/>
        <v>999.16623400584456</v>
      </c>
      <c r="AT179" s="5">
        <f t="shared" si="115"/>
        <v>1049.9107462667951</v>
      </c>
      <c r="AU179" s="5">
        <f t="shared" si="116"/>
        <v>1183.0588783306653</v>
      </c>
      <c r="AV179" s="5">
        <f t="shared" si="117"/>
        <v>1124.6786654160526</v>
      </c>
      <c r="AW179" s="5">
        <f t="shared" si="118"/>
        <v>1062.0184661915205</v>
      </c>
      <c r="AX179" s="5">
        <f t="shared" si="119"/>
        <v>1113.7077502703023</v>
      </c>
      <c r="AY179" s="5">
        <f t="shared" si="120"/>
        <v>1180.7453757660148</v>
      </c>
      <c r="AZ179" s="5">
        <f t="shared" si="121"/>
        <v>1134.6426518382129</v>
      </c>
      <c r="BA179" s="5">
        <f t="shared" si="122"/>
        <v>1090.5728058135498</v>
      </c>
      <c r="BB179" s="5">
        <f t="shared" si="123"/>
        <v>1116.0436375117336</v>
      </c>
      <c r="BC179" s="5">
        <f t="shared" si="124"/>
        <v>1159.832481161608</v>
      </c>
      <c r="BD179" s="5">
        <f t="shared" si="125"/>
        <v>1136.3249574268227</v>
      </c>
      <c r="BE179" s="5">
        <f t="shared" si="126"/>
        <v>2628.2845685160369</v>
      </c>
      <c r="BF179" s="5">
        <f t="shared" si="127"/>
        <v>2622.0311127174659</v>
      </c>
      <c r="BG179" s="5">
        <f t="shared" si="128"/>
        <v>2706.2160234369885</v>
      </c>
      <c r="BH179" s="5">
        <f t="shared" si="129"/>
        <v>2787.0628730681592</v>
      </c>
      <c r="BI179" s="5">
        <f t="shared" si="130"/>
        <v>2662.1168551505311</v>
      </c>
      <c r="BJ179" s="5">
        <f t="shared" si="131"/>
        <v>2681.8051929526359</v>
      </c>
      <c r="BK179" s="5">
        <f t="shared" si="132"/>
        <v>2796.7254926038108</v>
      </c>
      <c r="BL179" s="5">
        <f t="shared" si="133"/>
        <v>2718.4054065001119</v>
      </c>
      <c r="BM179" s="5">
        <f t="shared" si="134"/>
        <v>2574.2185495497906</v>
      </c>
      <c r="BN179" s="5">
        <f t="shared" si="135"/>
        <v>2594.837503293124</v>
      </c>
      <c r="BO179" s="5">
        <f t="shared" si="136"/>
        <v>2733.3454905172393</v>
      </c>
      <c r="BP179" s="5">
        <f t="shared" si="137"/>
        <v>2640.436307883595</v>
      </c>
      <c r="BQ179" s="5">
        <f t="shared" si="138"/>
        <v>3627.4508025218815</v>
      </c>
      <c r="BR179" s="5">
        <f t="shared" si="139"/>
        <v>3671.9418589842617</v>
      </c>
      <c r="BS179" s="5">
        <f t="shared" si="140"/>
        <v>3889.2749017676538</v>
      </c>
      <c r="BT179" s="5">
        <f t="shared" si="141"/>
        <v>3911.7415384842125</v>
      </c>
      <c r="BU179" s="5">
        <f t="shared" si="142"/>
        <v>3724.1353213420516</v>
      </c>
      <c r="BV179" s="5">
        <f t="shared" si="143"/>
        <v>3795.5129432229373</v>
      </c>
      <c r="BW179" s="5">
        <f t="shared" si="144"/>
        <v>3977.4708683698254</v>
      </c>
      <c r="BX179" s="5">
        <f t="shared" si="145"/>
        <v>3853.0480583383242</v>
      </c>
      <c r="BY179" s="5">
        <f t="shared" si="146"/>
        <v>3664.7913553633407</v>
      </c>
      <c r="BZ179" s="5">
        <f t="shared" si="147"/>
        <v>3710.8811408048573</v>
      </c>
      <c r="CA179" s="5">
        <f t="shared" si="148"/>
        <v>3893.1779716788469</v>
      </c>
      <c r="CB179" s="5">
        <f t="shared" si="149"/>
        <v>3776.7612653104179</v>
      </c>
    </row>
    <row r="180" spans="1:80" x14ac:dyDescent="0.3">
      <c r="A180" t="s">
        <v>256</v>
      </c>
      <c r="B180" t="s">
        <v>280</v>
      </c>
      <c r="C180" t="s">
        <v>304</v>
      </c>
      <c r="D180" t="s">
        <v>678</v>
      </c>
      <c r="E180" t="s">
        <v>679</v>
      </c>
      <c r="F180" s="4">
        <v>1147.6099515317535</v>
      </c>
      <c r="G180" s="4">
        <v>1059.2672835611045</v>
      </c>
      <c r="H180" s="4">
        <v>1111.1521711289008</v>
      </c>
      <c r="I180" s="4">
        <v>1083.2881456955818</v>
      </c>
      <c r="J180" s="4">
        <v>1147.0023417750499</v>
      </c>
      <c r="K180" s="4">
        <v>1117.5966372611579</v>
      </c>
      <c r="L180" s="4">
        <v>1189.4737108286226</v>
      </c>
      <c r="M180" s="4">
        <v>1154.8329386281193</v>
      </c>
      <c r="N180" s="4">
        <v>1197.6190364880836</v>
      </c>
      <c r="O180" s="4">
        <v>1196.1993190460485</v>
      </c>
      <c r="P180" s="4">
        <v>1240.8035474691847</v>
      </c>
      <c r="Q180" s="4">
        <v>1311.1600739841056</v>
      </c>
      <c r="R180" s="4">
        <v>2532.6116595969393</v>
      </c>
      <c r="S180" s="4">
        <v>2517.7829775351493</v>
      </c>
      <c r="T180" s="4">
        <v>2623.4215131768574</v>
      </c>
      <c r="U180" s="4">
        <v>2622.7566177063381</v>
      </c>
      <c r="V180" s="4">
        <v>2487.0302850850285</v>
      </c>
      <c r="W180" s="4">
        <v>2552.9584309690854</v>
      </c>
      <c r="X180" s="4">
        <v>2621.0405602457695</v>
      </c>
      <c r="Y180" s="4">
        <v>2540.5229734137838</v>
      </c>
      <c r="Z180" s="4">
        <v>2491.208590033877</v>
      </c>
      <c r="AA180" s="4">
        <v>2465.9804823366812</v>
      </c>
      <c r="AB180" s="4">
        <v>2682.4854461231971</v>
      </c>
      <c r="AC180" s="4">
        <v>2688.9144767666371</v>
      </c>
      <c r="AD180" s="5">
        <f t="shared" si="150"/>
        <v>3680.2216111286925</v>
      </c>
      <c r="AE180" s="5">
        <f t="shared" si="151"/>
        <v>3577.050261096254</v>
      </c>
      <c r="AF180" s="5">
        <f t="shared" si="152"/>
        <v>3734.5736843057584</v>
      </c>
      <c r="AG180" s="5">
        <f t="shared" si="153"/>
        <v>3706.0447634019201</v>
      </c>
      <c r="AH180" s="143">
        <v>3634.0326268600784</v>
      </c>
      <c r="AI180" s="143">
        <v>3670.5550682302433</v>
      </c>
      <c r="AJ180" s="143">
        <v>3810.5142710743926</v>
      </c>
      <c r="AK180" s="143">
        <v>3695.3559120419022</v>
      </c>
      <c r="AL180" s="5">
        <f t="shared" si="154"/>
        <v>3688.8276265219606</v>
      </c>
      <c r="AM180" s="5">
        <f t="shared" si="155"/>
        <v>3662.1798013827297</v>
      </c>
      <c r="AN180" s="5">
        <f t="shared" si="156"/>
        <v>3923.2889935923818</v>
      </c>
      <c r="AO180" s="5">
        <f t="shared" si="157"/>
        <v>4000.0745507507427</v>
      </c>
      <c r="AP180" s="4">
        <v>164980</v>
      </c>
      <c r="AQ180" s="4">
        <v>165833.296</v>
      </c>
      <c r="AR180" s="4">
        <v>167181.51800000001</v>
      </c>
      <c r="AS180" s="5">
        <f t="shared" si="114"/>
        <v>695.60549856452508</v>
      </c>
      <c r="AT180" s="5">
        <f t="shared" si="115"/>
        <v>642.05799706698053</v>
      </c>
      <c r="AU180" s="5">
        <f t="shared" si="116"/>
        <v>673.50719549575751</v>
      </c>
      <c r="AV180" s="5">
        <f t="shared" si="117"/>
        <v>653.2392298923985</v>
      </c>
      <c r="AW180" s="5">
        <f t="shared" si="118"/>
        <v>691.65985929330498</v>
      </c>
      <c r="AX180" s="5">
        <f t="shared" si="119"/>
        <v>673.92777217740274</v>
      </c>
      <c r="AY180" s="5">
        <f t="shared" si="120"/>
        <v>717.27074087017036</v>
      </c>
      <c r="AZ180" s="5">
        <f t="shared" si="121"/>
        <v>690.76591266991568</v>
      </c>
      <c r="BA180" s="5">
        <f t="shared" si="122"/>
        <v>722.18249614244144</v>
      </c>
      <c r="BB180" s="5">
        <f t="shared" si="123"/>
        <v>721.32638492938622</v>
      </c>
      <c r="BC180" s="5">
        <f t="shared" si="124"/>
        <v>748.2234131493019</v>
      </c>
      <c r="BD180" s="5">
        <f t="shared" si="125"/>
        <v>784.27333934370995</v>
      </c>
      <c r="BE180" s="5">
        <f t="shared" si="126"/>
        <v>1535.102230329094</v>
      </c>
      <c r="BF180" s="5">
        <f t="shared" si="127"/>
        <v>1526.1140608165531</v>
      </c>
      <c r="BG180" s="5">
        <f t="shared" si="128"/>
        <v>1590.1451770983497</v>
      </c>
      <c r="BH180" s="5">
        <f t="shared" si="129"/>
        <v>1581.5621355715791</v>
      </c>
      <c r="BI180" s="5">
        <f t="shared" si="130"/>
        <v>1499.7170924498953</v>
      </c>
      <c r="BJ180" s="5">
        <f t="shared" si="131"/>
        <v>1539.4727672596493</v>
      </c>
      <c r="BK180" s="5">
        <f t="shared" si="132"/>
        <v>1580.5273268196813</v>
      </c>
      <c r="BL180" s="5">
        <f t="shared" si="133"/>
        <v>1519.6195152467653</v>
      </c>
      <c r="BM180" s="5">
        <f t="shared" si="134"/>
        <v>1502.2366738907951</v>
      </c>
      <c r="BN180" s="5">
        <f t="shared" si="135"/>
        <v>1487.0237412013335</v>
      </c>
      <c r="BO180" s="5">
        <f t="shared" si="136"/>
        <v>1617.5795276499823</v>
      </c>
      <c r="BP180" s="5">
        <f t="shared" si="137"/>
        <v>1608.3802258373064</v>
      </c>
      <c r="BQ180" s="5">
        <f t="shared" si="138"/>
        <v>2230.7077288936189</v>
      </c>
      <c r="BR180" s="5">
        <f t="shared" si="139"/>
        <v>2168.1720578835339</v>
      </c>
      <c r="BS180" s="5">
        <f t="shared" si="140"/>
        <v>2263.6523725941074</v>
      </c>
      <c r="BT180" s="5">
        <f t="shared" si="141"/>
        <v>2234.8013654639781</v>
      </c>
      <c r="BU180" s="5">
        <f t="shared" si="142"/>
        <v>2191.3769517432002</v>
      </c>
      <c r="BV180" s="5">
        <f t="shared" si="143"/>
        <v>2213.400539437052</v>
      </c>
      <c r="BW180" s="5">
        <f t="shared" si="144"/>
        <v>2297.7980676898519</v>
      </c>
      <c r="BX180" s="5">
        <f t="shared" si="145"/>
        <v>2210.3854279166803</v>
      </c>
      <c r="BY180" s="5">
        <f t="shared" si="146"/>
        <v>2224.4191700332367</v>
      </c>
      <c r="BZ180" s="5">
        <f t="shared" si="147"/>
        <v>2208.3501261307197</v>
      </c>
      <c r="CA180" s="5">
        <f t="shared" si="148"/>
        <v>2365.802940799284</v>
      </c>
      <c r="CB180" s="5">
        <f t="shared" si="149"/>
        <v>2392.6535651810163</v>
      </c>
    </row>
    <row r="181" spans="1:80" x14ac:dyDescent="0.3">
      <c r="A181" t="s">
        <v>229</v>
      </c>
      <c r="B181" t="s">
        <v>260</v>
      </c>
      <c r="C181" t="s">
        <v>271</v>
      </c>
      <c r="D181" t="s">
        <v>682</v>
      </c>
      <c r="E181" t="s">
        <v>683</v>
      </c>
      <c r="F181" s="4">
        <v>2365.6635434971649</v>
      </c>
      <c r="G181" s="4">
        <v>2151.0395793219718</v>
      </c>
      <c r="H181" s="4">
        <v>2302.4502687659206</v>
      </c>
      <c r="I181" s="4">
        <v>2077.799663002213</v>
      </c>
      <c r="J181" s="4">
        <v>2656.5630919157966</v>
      </c>
      <c r="K181" s="4">
        <v>2553.9168196047049</v>
      </c>
      <c r="L181" s="4">
        <v>2888.1760680104921</v>
      </c>
      <c r="M181" s="4">
        <v>2748.4862429773675</v>
      </c>
      <c r="N181" s="4">
        <v>2118.8398423595881</v>
      </c>
      <c r="O181" s="4">
        <v>2280.4401099985566</v>
      </c>
      <c r="P181" s="4">
        <v>2604.1491878438337</v>
      </c>
      <c r="Q181" s="4">
        <v>2615.4373672539209</v>
      </c>
      <c r="R181" s="4">
        <v>5017.968961470071</v>
      </c>
      <c r="S181" s="4">
        <v>4856.9193998463743</v>
      </c>
      <c r="T181" s="4">
        <v>4955.5717739585252</v>
      </c>
      <c r="U181" s="4">
        <v>5033.2412361134102</v>
      </c>
      <c r="V181" s="4">
        <v>4295.9419956118118</v>
      </c>
      <c r="W181" s="4">
        <v>4187.0655609658252</v>
      </c>
      <c r="X181" s="4">
        <v>4422.4229993303934</v>
      </c>
      <c r="Y181" s="4">
        <v>4388.9079095195048</v>
      </c>
      <c r="Z181" s="4">
        <v>4936.3633485665478</v>
      </c>
      <c r="AA181" s="4">
        <v>4866.3233763493699</v>
      </c>
      <c r="AB181" s="4">
        <v>5150.3778941654546</v>
      </c>
      <c r="AC181" s="4">
        <v>4793.2434854820431</v>
      </c>
      <c r="AD181" s="5">
        <f t="shared" si="150"/>
        <v>7383.6325049672359</v>
      </c>
      <c r="AE181" s="5">
        <f t="shared" si="151"/>
        <v>7007.9589791683466</v>
      </c>
      <c r="AF181" s="5">
        <f t="shared" si="152"/>
        <v>7258.0220427244458</v>
      </c>
      <c r="AG181" s="5">
        <f t="shared" si="153"/>
        <v>7111.0408991156237</v>
      </c>
      <c r="AH181" s="143">
        <v>6952.5050875276083</v>
      </c>
      <c r="AI181" s="143">
        <v>6740.98238057053</v>
      </c>
      <c r="AJ181" s="143">
        <v>7310.5990673408851</v>
      </c>
      <c r="AK181" s="143">
        <v>7137.3941524968723</v>
      </c>
      <c r="AL181" s="5">
        <f t="shared" si="154"/>
        <v>7055.2031909261359</v>
      </c>
      <c r="AM181" s="5">
        <f t="shared" si="155"/>
        <v>7146.763486347927</v>
      </c>
      <c r="AN181" s="5">
        <f t="shared" si="156"/>
        <v>7754.5270820092883</v>
      </c>
      <c r="AO181" s="5">
        <f t="shared" si="157"/>
        <v>7408.6808527359644</v>
      </c>
      <c r="AP181" s="4">
        <v>259926</v>
      </c>
      <c r="AQ181" s="4">
        <v>260993.07800000001</v>
      </c>
      <c r="AR181" s="4">
        <v>262473.90000000002</v>
      </c>
      <c r="AS181" s="5">
        <f t="shared" si="114"/>
        <v>910.12963054760382</v>
      </c>
      <c r="AT181" s="5">
        <f t="shared" si="115"/>
        <v>827.55845099065573</v>
      </c>
      <c r="AU181" s="5">
        <f t="shared" si="116"/>
        <v>885.8099108076608</v>
      </c>
      <c r="AV181" s="5">
        <f t="shared" si="117"/>
        <v>796.11293867426355</v>
      </c>
      <c r="AW181" s="5">
        <f t="shared" si="118"/>
        <v>1017.8672600335387</v>
      </c>
      <c r="AX181" s="5">
        <f t="shared" si="119"/>
        <v>978.53814330076011</v>
      </c>
      <c r="AY181" s="5">
        <f t="shared" si="120"/>
        <v>1106.6102174596722</v>
      </c>
      <c r="AZ181" s="5">
        <f t="shared" si="121"/>
        <v>1047.1464945571224</v>
      </c>
      <c r="BA181" s="5">
        <f t="shared" si="122"/>
        <v>811.83756235848841</v>
      </c>
      <c r="BB181" s="5">
        <f t="shared" si="123"/>
        <v>873.75501583170592</v>
      </c>
      <c r="BC181" s="5">
        <f t="shared" si="124"/>
        <v>997.78477184127996</v>
      </c>
      <c r="BD181" s="5">
        <f t="shared" si="125"/>
        <v>996.45616850053307</v>
      </c>
      <c r="BE181" s="5">
        <f t="shared" si="126"/>
        <v>1930.5375227834347</v>
      </c>
      <c r="BF181" s="5">
        <f t="shared" si="127"/>
        <v>1868.5777489925497</v>
      </c>
      <c r="BG181" s="5">
        <f t="shared" si="128"/>
        <v>1906.5317721038009</v>
      </c>
      <c r="BH181" s="5">
        <f t="shared" si="129"/>
        <v>1928.4960638356126</v>
      </c>
      <c r="BI181" s="5">
        <f t="shared" si="130"/>
        <v>1645.998441235216</v>
      </c>
      <c r="BJ181" s="5">
        <f t="shared" si="131"/>
        <v>1604.2822258166652</v>
      </c>
      <c r="BK181" s="5">
        <f t="shared" si="132"/>
        <v>1694.459881166041</v>
      </c>
      <c r="BL181" s="5">
        <f t="shared" si="133"/>
        <v>1672.1311755262157</v>
      </c>
      <c r="BM181" s="5">
        <f t="shared" si="134"/>
        <v>1891.3771148239218</v>
      </c>
      <c r="BN181" s="5">
        <f t="shared" si="135"/>
        <v>1864.5411647083492</v>
      </c>
      <c r="BO181" s="5">
        <f t="shared" si="136"/>
        <v>1973.3771997452955</v>
      </c>
      <c r="BP181" s="5">
        <f t="shared" si="137"/>
        <v>1826.1790926572291</v>
      </c>
      <c r="BQ181" s="5">
        <f t="shared" si="138"/>
        <v>2840.6671533310387</v>
      </c>
      <c r="BR181" s="5">
        <f t="shared" si="139"/>
        <v>2696.1361999832052</v>
      </c>
      <c r="BS181" s="5">
        <f t="shared" si="140"/>
        <v>2792.3416829114617</v>
      </c>
      <c r="BT181" s="5">
        <f t="shared" si="141"/>
        <v>2724.6090025098765</v>
      </c>
      <c r="BU181" s="5">
        <f t="shared" si="142"/>
        <v>2663.8657012687549</v>
      </c>
      <c r="BV181" s="5">
        <f t="shared" si="143"/>
        <v>2582.8203691174253</v>
      </c>
      <c r="BW181" s="5">
        <f t="shared" si="144"/>
        <v>2801.0700986257134</v>
      </c>
      <c r="BX181" s="5">
        <f t="shared" si="145"/>
        <v>2719.2776700833383</v>
      </c>
      <c r="BY181" s="5">
        <f t="shared" si="146"/>
        <v>2703.21467718241</v>
      </c>
      <c r="BZ181" s="5">
        <f t="shared" si="147"/>
        <v>2738.296180540055</v>
      </c>
      <c r="CA181" s="5">
        <f t="shared" si="148"/>
        <v>2971.161971586575</v>
      </c>
      <c r="CB181" s="5">
        <f t="shared" si="149"/>
        <v>2822.6352611577622</v>
      </c>
    </row>
    <row r="182" spans="1:80" x14ac:dyDescent="0.3">
      <c r="A182" t="s">
        <v>229</v>
      </c>
      <c r="B182" t="s">
        <v>260</v>
      </c>
      <c r="C182" t="s">
        <v>271</v>
      </c>
      <c r="D182" t="s">
        <v>684</v>
      </c>
      <c r="E182" t="s">
        <v>685</v>
      </c>
      <c r="F182" s="4">
        <v>4183.5134245181443</v>
      </c>
      <c r="G182" s="4">
        <v>3853.7937506449362</v>
      </c>
      <c r="H182" s="4">
        <v>4243.7426305188983</v>
      </c>
      <c r="I182" s="4">
        <v>3871.1375995771541</v>
      </c>
      <c r="J182" s="4">
        <v>4282.7344650416844</v>
      </c>
      <c r="K182" s="4">
        <v>4276.3533870285155</v>
      </c>
      <c r="L182" s="4">
        <v>4782.9541091538968</v>
      </c>
      <c r="M182" s="4">
        <v>4739.6498047545938</v>
      </c>
      <c r="N182" s="4">
        <v>4312.4852083610504</v>
      </c>
      <c r="O182" s="4">
        <v>4510.9729437555579</v>
      </c>
      <c r="P182" s="4">
        <v>4811.1494952265266</v>
      </c>
      <c r="Q182" s="4">
        <v>4892.6267140905693</v>
      </c>
      <c r="R182" s="4">
        <v>9923.6054885302128</v>
      </c>
      <c r="S182" s="4">
        <v>9675.5609723815014</v>
      </c>
      <c r="T182" s="4">
        <v>9974.5899210697207</v>
      </c>
      <c r="U182" s="4">
        <v>9915.0555647269011</v>
      </c>
      <c r="V182" s="4">
        <v>9325.5893057909525</v>
      </c>
      <c r="W182" s="4">
        <v>9313.7846547574773</v>
      </c>
      <c r="X182" s="4">
        <v>10417.325824250365</v>
      </c>
      <c r="Y182" s="4">
        <v>10329.525071521244</v>
      </c>
      <c r="Z182" s="4">
        <v>10060.085714037978</v>
      </c>
      <c r="AA182" s="4">
        <v>10253.066539560628</v>
      </c>
      <c r="AB182" s="4">
        <v>10426.22529713686</v>
      </c>
      <c r="AC182" s="4">
        <v>10562.441703129618</v>
      </c>
      <c r="AD182" s="5">
        <f t="shared" si="150"/>
        <v>14107.118913048358</v>
      </c>
      <c r="AE182" s="5">
        <f t="shared" si="151"/>
        <v>13529.354723026438</v>
      </c>
      <c r="AF182" s="5">
        <f t="shared" si="152"/>
        <v>14218.332551588619</v>
      </c>
      <c r="AG182" s="5">
        <f t="shared" si="153"/>
        <v>13786.193164304055</v>
      </c>
      <c r="AH182" s="143">
        <v>13608.323770832638</v>
      </c>
      <c r="AI182" s="143">
        <v>13590.138041785991</v>
      </c>
      <c r="AJ182" s="143">
        <v>15200.279933404265</v>
      </c>
      <c r="AK182" s="143">
        <v>15069.17487627584</v>
      </c>
      <c r="AL182" s="5">
        <f t="shared" si="154"/>
        <v>14372.570922399027</v>
      </c>
      <c r="AM182" s="5">
        <f t="shared" si="155"/>
        <v>14764.039483316186</v>
      </c>
      <c r="AN182" s="5">
        <f t="shared" si="156"/>
        <v>15237.374792363385</v>
      </c>
      <c r="AO182" s="5">
        <f t="shared" si="157"/>
        <v>15455.068417220187</v>
      </c>
      <c r="AP182" s="4">
        <v>588370</v>
      </c>
      <c r="AQ182" s="4">
        <v>589170.25399999996</v>
      </c>
      <c r="AR182" s="4">
        <v>592144.25199999998</v>
      </c>
      <c r="AS182" s="5">
        <f t="shared" si="114"/>
        <v>711.03445527782594</v>
      </c>
      <c r="AT182" s="5">
        <f t="shared" si="115"/>
        <v>654.99494376751636</v>
      </c>
      <c r="AU182" s="5">
        <f t="shared" si="116"/>
        <v>721.27107611178303</v>
      </c>
      <c r="AV182" s="5">
        <f t="shared" si="117"/>
        <v>657.04905726234347</v>
      </c>
      <c r="AW182" s="5">
        <f t="shared" si="118"/>
        <v>726.90948600430954</v>
      </c>
      <c r="AX182" s="5">
        <f t="shared" si="119"/>
        <v>725.82642419495198</v>
      </c>
      <c r="AY182" s="5">
        <f t="shared" si="120"/>
        <v>811.81187894015727</v>
      </c>
      <c r="AZ182" s="5">
        <f t="shared" si="121"/>
        <v>800.42148323591164</v>
      </c>
      <c r="BA182" s="5">
        <f t="shared" si="122"/>
        <v>731.95908637319803</v>
      </c>
      <c r="BB182" s="5">
        <f t="shared" si="123"/>
        <v>765.64845443734134</v>
      </c>
      <c r="BC182" s="5">
        <f t="shared" si="124"/>
        <v>816.59748817300726</v>
      </c>
      <c r="BD182" s="5">
        <f t="shared" si="125"/>
        <v>826.25588234040129</v>
      </c>
      <c r="BE182" s="5">
        <f t="shared" si="126"/>
        <v>1686.6266955368581</v>
      </c>
      <c r="BF182" s="5">
        <f t="shared" si="127"/>
        <v>1644.4687819537878</v>
      </c>
      <c r="BG182" s="5">
        <f t="shared" si="128"/>
        <v>1695.2920646990365</v>
      </c>
      <c r="BH182" s="5">
        <f t="shared" si="129"/>
        <v>1682.8846156796812</v>
      </c>
      <c r="BI182" s="5">
        <f t="shared" si="130"/>
        <v>1582.8343746951884</v>
      </c>
      <c r="BJ182" s="5">
        <f t="shared" si="131"/>
        <v>1580.8307686147168</v>
      </c>
      <c r="BK182" s="5">
        <f t="shared" si="132"/>
        <v>1768.1350600314533</v>
      </c>
      <c r="BL182" s="5">
        <f t="shared" si="133"/>
        <v>1744.4271453505969</v>
      </c>
      <c r="BM182" s="5">
        <f t="shared" si="134"/>
        <v>1707.5006156094869</v>
      </c>
      <c r="BN182" s="5">
        <f t="shared" si="135"/>
        <v>1740.2552946199196</v>
      </c>
      <c r="BO182" s="5">
        <f t="shared" si="136"/>
        <v>1769.6455695702623</v>
      </c>
      <c r="BP182" s="5">
        <f t="shared" si="137"/>
        <v>1783.7615863793978</v>
      </c>
      <c r="BQ182" s="5">
        <f t="shared" si="138"/>
        <v>2397.6611508146843</v>
      </c>
      <c r="BR182" s="5">
        <f t="shared" si="139"/>
        <v>2299.4637257213039</v>
      </c>
      <c r="BS182" s="5">
        <f t="shared" si="140"/>
        <v>2416.5631408108197</v>
      </c>
      <c r="BT182" s="5">
        <f t="shared" si="141"/>
        <v>2339.9336729420247</v>
      </c>
      <c r="BU182" s="5">
        <f t="shared" si="142"/>
        <v>2309.7438606994979</v>
      </c>
      <c r="BV182" s="5">
        <f t="shared" si="143"/>
        <v>2306.6571928096682</v>
      </c>
      <c r="BW182" s="5">
        <f t="shared" si="144"/>
        <v>2579.9469389716114</v>
      </c>
      <c r="BX182" s="5">
        <f t="shared" si="145"/>
        <v>2544.8486285865088</v>
      </c>
      <c r="BY182" s="5">
        <f t="shared" si="146"/>
        <v>2439.4597019826847</v>
      </c>
      <c r="BZ182" s="5">
        <f t="shared" si="147"/>
        <v>2505.9037490572609</v>
      </c>
      <c r="CA182" s="5">
        <f t="shared" si="148"/>
        <v>2586.2430577432692</v>
      </c>
      <c r="CB182" s="5">
        <f t="shared" si="149"/>
        <v>2610.0174687197991</v>
      </c>
    </row>
    <row r="183" spans="1:80" x14ac:dyDescent="0.3">
      <c r="A183" t="s">
        <v>223</v>
      </c>
      <c r="B183" t="s">
        <v>242</v>
      </c>
      <c r="C183" t="s">
        <v>217</v>
      </c>
      <c r="D183" t="s">
        <v>688</v>
      </c>
      <c r="E183" t="s">
        <v>689</v>
      </c>
      <c r="F183" s="4">
        <v>1954.7207010586117</v>
      </c>
      <c r="G183" s="4">
        <v>1867.9760126507013</v>
      </c>
      <c r="H183" s="4">
        <v>2156.9693950409956</v>
      </c>
      <c r="I183" s="4">
        <v>2065.7823218659901</v>
      </c>
      <c r="J183" s="4">
        <v>2051.4033749442092</v>
      </c>
      <c r="K183" s="4">
        <v>1969.9261895767891</v>
      </c>
      <c r="L183" s="4">
        <v>2146.6610633071159</v>
      </c>
      <c r="M183" s="4">
        <v>2138.3095091056339</v>
      </c>
      <c r="N183" s="4">
        <v>2068.1138891156843</v>
      </c>
      <c r="O183" s="4">
        <v>2071.7978653566729</v>
      </c>
      <c r="P183" s="4">
        <v>2302.265255404403</v>
      </c>
      <c r="Q183" s="4">
        <v>2264.3648134518089</v>
      </c>
      <c r="R183" s="4">
        <v>3716.8803208061936</v>
      </c>
      <c r="S183" s="4">
        <v>3644.997493257606</v>
      </c>
      <c r="T183" s="4">
        <v>3818.3594330243568</v>
      </c>
      <c r="U183" s="4">
        <v>3880.9471536326109</v>
      </c>
      <c r="V183" s="4">
        <v>3598.2640643196901</v>
      </c>
      <c r="W183" s="4">
        <v>3640.2884429934556</v>
      </c>
      <c r="X183" s="4">
        <v>3741.7512625208974</v>
      </c>
      <c r="Y183" s="4">
        <v>3674.4070947300315</v>
      </c>
      <c r="Z183" s="4">
        <v>3949.5830031129908</v>
      </c>
      <c r="AA183" s="4">
        <v>3828.4367047807291</v>
      </c>
      <c r="AB183" s="4">
        <v>4047.1514647430631</v>
      </c>
      <c r="AC183" s="4">
        <v>3753.5053159292943</v>
      </c>
      <c r="AD183" s="5">
        <f t="shared" si="150"/>
        <v>5671.6010218648053</v>
      </c>
      <c r="AE183" s="5">
        <f t="shared" si="151"/>
        <v>5512.9735059083068</v>
      </c>
      <c r="AF183" s="5">
        <f t="shared" si="152"/>
        <v>5975.3288280653524</v>
      </c>
      <c r="AG183" s="5">
        <f t="shared" si="153"/>
        <v>5946.7294754986015</v>
      </c>
      <c r="AH183" s="143">
        <v>5649.6674392638997</v>
      </c>
      <c r="AI183" s="143">
        <v>5610.2146325702461</v>
      </c>
      <c r="AJ183" s="143">
        <v>5888.4123258280133</v>
      </c>
      <c r="AK183" s="143">
        <v>5812.7166038356645</v>
      </c>
      <c r="AL183" s="5">
        <f t="shared" si="154"/>
        <v>6017.6968922286751</v>
      </c>
      <c r="AM183" s="5">
        <f t="shared" si="155"/>
        <v>5900.2345701374015</v>
      </c>
      <c r="AN183" s="5">
        <f t="shared" si="156"/>
        <v>6349.4167201474665</v>
      </c>
      <c r="AO183" s="5">
        <f t="shared" si="157"/>
        <v>6017.8701293811027</v>
      </c>
      <c r="AP183" s="4">
        <v>208163</v>
      </c>
      <c r="AQ183" s="4">
        <v>209432.00700000001</v>
      </c>
      <c r="AR183" s="4">
        <v>210410.12100000001</v>
      </c>
      <c r="AS183" s="5">
        <f t="shared" si="114"/>
        <v>939.03369045344834</v>
      </c>
      <c r="AT183" s="5">
        <f t="shared" si="115"/>
        <v>897.36216938202335</v>
      </c>
      <c r="AU183" s="5">
        <f t="shared" si="116"/>
        <v>1036.1925006081751</v>
      </c>
      <c r="AV183" s="5">
        <f t="shared" si="117"/>
        <v>986.37374079406595</v>
      </c>
      <c r="AW183" s="5">
        <f t="shared" si="118"/>
        <v>979.50805339138503</v>
      </c>
      <c r="AX183" s="5">
        <f t="shared" si="119"/>
        <v>940.60416924562492</v>
      </c>
      <c r="AY183" s="5">
        <f t="shared" si="120"/>
        <v>1024.9918787757765</v>
      </c>
      <c r="AZ183" s="5">
        <f t="shared" si="121"/>
        <v>1016.2579152291033</v>
      </c>
      <c r="BA183" s="5">
        <f t="shared" si="122"/>
        <v>987.4870220365525</v>
      </c>
      <c r="BB183" s="5">
        <f t="shared" si="123"/>
        <v>989.24605414141536</v>
      </c>
      <c r="BC183" s="5">
        <f t="shared" si="124"/>
        <v>1099.2900695472028</v>
      </c>
      <c r="BD183" s="5">
        <f t="shared" si="125"/>
        <v>1076.1672502682554</v>
      </c>
      <c r="BE183" s="5">
        <f t="shared" si="126"/>
        <v>1785.5624298296018</v>
      </c>
      <c r="BF183" s="5">
        <f t="shared" si="127"/>
        <v>1751.0304392507821</v>
      </c>
      <c r="BG183" s="5">
        <f t="shared" si="128"/>
        <v>1834.3122615567399</v>
      </c>
      <c r="BH183" s="5">
        <f t="shared" si="129"/>
        <v>1853.0821574147503</v>
      </c>
      <c r="BI183" s="5">
        <f t="shared" si="130"/>
        <v>1718.1060888747966</v>
      </c>
      <c r="BJ183" s="5">
        <f t="shared" si="131"/>
        <v>1738.1719705304909</v>
      </c>
      <c r="BK183" s="5">
        <f t="shared" si="132"/>
        <v>1786.6186339516373</v>
      </c>
      <c r="BL183" s="5">
        <f t="shared" si="133"/>
        <v>1746.3072010352732</v>
      </c>
      <c r="BM183" s="5">
        <f t="shared" si="134"/>
        <v>1885.8545356503175</v>
      </c>
      <c r="BN183" s="5">
        <f t="shared" si="135"/>
        <v>1828.0093666775247</v>
      </c>
      <c r="BO183" s="5">
        <f t="shared" si="136"/>
        <v>1932.441713526177</v>
      </c>
      <c r="BP183" s="5">
        <f t="shared" si="137"/>
        <v>1783.8996043014938</v>
      </c>
      <c r="BQ183" s="5">
        <f t="shared" si="138"/>
        <v>2724.5961202830499</v>
      </c>
      <c r="BR183" s="5">
        <f t="shared" si="139"/>
        <v>2648.3926086328051</v>
      </c>
      <c r="BS183" s="5">
        <f t="shared" si="140"/>
        <v>2870.5047621649155</v>
      </c>
      <c r="BT183" s="5">
        <f t="shared" si="141"/>
        <v>2839.4558982088165</v>
      </c>
      <c r="BU183" s="5">
        <f t="shared" si="142"/>
        <v>2697.6141422661817</v>
      </c>
      <c r="BV183" s="5">
        <f t="shared" si="143"/>
        <v>2678.7761397761165</v>
      </c>
      <c r="BW183" s="5">
        <f t="shared" si="144"/>
        <v>2811.6105127274136</v>
      </c>
      <c r="BX183" s="5">
        <f t="shared" si="145"/>
        <v>2762.5651162643762</v>
      </c>
      <c r="BY183" s="5">
        <f t="shared" si="146"/>
        <v>2873.3415576868701</v>
      </c>
      <c r="BZ183" s="5">
        <f t="shared" si="147"/>
        <v>2817.2554208189395</v>
      </c>
      <c r="CA183" s="5">
        <f t="shared" si="148"/>
        <v>3031.73178307338</v>
      </c>
      <c r="CB183" s="5">
        <f t="shared" si="149"/>
        <v>2860.0668545697486</v>
      </c>
    </row>
  </sheetData>
  <mergeCells count="19">
    <mergeCell ref="AS3:AV3"/>
    <mergeCell ref="AW3:AZ3"/>
    <mergeCell ref="BA3:BD3"/>
    <mergeCell ref="BE3:BH3"/>
    <mergeCell ref="Z3:AC3"/>
    <mergeCell ref="AD3:AG3"/>
    <mergeCell ref="AH3:AK3"/>
    <mergeCell ref="AL3:AO3"/>
    <mergeCell ref="AP3:AR3"/>
    <mergeCell ref="F3:I3"/>
    <mergeCell ref="N3:Q3"/>
    <mergeCell ref="J3:M3"/>
    <mergeCell ref="R3:U3"/>
    <mergeCell ref="V3:Y3"/>
    <mergeCell ref="BI3:BL3"/>
    <mergeCell ref="BM3:BP3"/>
    <mergeCell ref="BQ3:BT3"/>
    <mergeCell ref="BU3:BX3"/>
    <mergeCell ref="BY3:CB3"/>
  </mergeCells>
  <pageMargins left="0.7" right="0.7" top="0.75" bottom="0.75" header="0.3" footer="0.3"/>
  <ignoredErrors>
    <ignoredError sqref="AD34 AZ5:AZ183 BL5:BL183 BX5:BX183" formula="1"/>
  </ignoredError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U191"/>
  <sheetViews>
    <sheetView showGridLines="0" zoomScale="70" zoomScaleNormal="70" workbookViewId="0"/>
  </sheetViews>
  <sheetFormatPr defaultColWidth="9.109375" defaultRowHeight="14.4" outlineLevelCol="1" x14ac:dyDescent="0.3"/>
  <cols>
    <col min="1" max="1" width="4.6640625" style="142" customWidth="1"/>
    <col min="2" max="4" width="25.6640625" style="142" hidden="1" customWidth="1" outlineLevel="1"/>
    <col min="5" max="5" width="25.6640625" style="142" customWidth="1" collapsed="1"/>
    <col min="6" max="6" width="50.6640625" style="142" customWidth="1"/>
    <col min="7" max="18" width="17.6640625" style="142" customWidth="1"/>
    <col min="19" max="20" width="4.6640625" style="142" customWidth="1"/>
    <col min="21" max="21" width="9.109375" style="1" hidden="1" customWidth="1"/>
    <col min="22" max="22" width="4.6640625" style="142" customWidth="1"/>
    <col min="23" max="16384" width="9.109375" style="142"/>
  </cols>
  <sheetData>
    <row r="1" spans="1:21" ht="21" x14ac:dyDescent="0.4">
      <c r="A1" s="22"/>
      <c r="B1" s="377" t="s">
        <v>1107</v>
      </c>
      <c r="C1" s="377"/>
      <c r="D1" s="377"/>
      <c r="E1" s="377"/>
      <c r="F1" s="377"/>
      <c r="G1" s="377"/>
      <c r="H1" s="377"/>
      <c r="I1" s="377"/>
      <c r="J1" s="377"/>
      <c r="K1" s="377"/>
      <c r="L1" s="377"/>
      <c r="M1" s="22"/>
      <c r="N1" s="22"/>
      <c r="O1" s="22"/>
      <c r="P1" s="22"/>
      <c r="Q1" s="22"/>
      <c r="R1" s="22"/>
      <c r="S1" s="22"/>
    </row>
    <row r="2" spans="1:21" x14ac:dyDescent="0.3">
      <c r="A2" s="22"/>
      <c r="B2" s="379"/>
      <c r="C2" s="379"/>
      <c r="D2" s="379"/>
      <c r="E2" s="379"/>
      <c r="F2" s="379"/>
      <c r="G2" s="379"/>
      <c r="H2" s="379"/>
      <c r="I2" s="379"/>
      <c r="J2" s="379"/>
      <c r="K2" s="379"/>
      <c r="L2" s="379"/>
      <c r="M2" s="22"/>
      <c r="N2" s="22"/>
      <c r="O2" s="22"/>
      <c r="P2" s="22"/>
      <c r="Q2" s="22"/>
      <c r="R2" s="22"/>
      <c r="S2" s="22"/>
    </row>
    <row r="3" spans="1:21" x14ac:dyDescent="0.3">
      <c r="A3" s="22"/>
      <c r="B3" s="22"/>
      <c r="C3" s="22"/>
      <c r="D3" s="22"/>
      <c r="E3" s="22"/>
      <c r="F3" s="22"/>
      <c r="G3" s="22"/>
      <c r="H3" s="22"/>
      <c r="I3" s="22"/>
      <c r="J3" s="22"/>
      <c r="K3" s="22"/>
      <c r="L3" s="22"/>
      <c r="M3" s="22"/>
      <c r="N3" s="22"/>
      <c r="O3" s="22"/>
      <c r="P3" s="22"/>
      <c r="Q3" s="22"/>
      <c r="R3" s="22"/>
      <c r="S3" s="22"/>
    </row>
    <row r="4" spans="1:21" x14ac:dyDescent="0.3">
      <c r="A4" s="22"/>
      <c r="B4" s="22"/>
      <c r="C4" s="22"/>
      <c r="D4" s="22"/>
      <c r="E4" s="23" t="s">
        <v>1005</v>
      </c>
      <c r="F4" s="22"/>
      <c r="G4" s="24" t="str">
        <f ca="1">'Org List'!J7</f>
        <v>ENG</v>
      </c>
      <c r="H4" s="22"/>
      <c r="I4" s="22"/>
      <c r="J4" s="22"/>
      <c r="K4" s="22"/>
      <c r="L4" s="22"/>
      <c r="M4" s="22"/>
      <c r="N4" s="22"/>
      <c r="O4" s="22"/>
      <c r="P4" s="22"/>
      <c r="Q4" s="144"/>
      <c r="R4" s="144"/>
      <c r="S4" s="22"/>
      <c r="U4" s="1">
        <f ca="1">MATCH($G$4, 'Comms by AT'!$B:$B, 0)</f>
        <v>4</v>
      </c>
    </row>
    <row r="5" spans="1:21" x14ac:dyDescent="0.3">
      <c r="A5" s="22"/>
      <c r="B5" s="22"/>
      <c r="C5" s="22"/>
      <c r="D5" s="22"/>
      <c r="E5" s="22"/>
      <c r="F5" s="22"/>
      <c r="G5" s="22"/>
      <c r="H5" s="22"/>
      <c r="I5" s="22"/>
      <c r="J5" s="22"/>
      <c r="K5" s="22"/>
      <c r="L5" s="22"/>
      <c r="M5" s="22"/>
      <c r="N5" s="22"/>
      <c r="O5" s="22"/>
      <c r="P5" s="22"/>
      <c r="Q5" s="22"/>
      <c r="R5" s="22"/>
      <c r="S5" s="22"/>
      <c r="U5" s="1">
        <f ca="1">COUNTIF('Comms by AT'!$C:$C, $G$4)</f>
        <v>181</v>
      </c>
    </row>
    <row r="6" spans="1:21" ht="20.100000000000001" customHeight="1" x14ac:dyDescent="0.3">
      <c r="E6" s="169" t="s">
        <v>1141</v>
      </c>
    </row>
    <row r="7" spans="1:21" x14ac:dyDescent="0.3">
      <c r="A7" s="22"/>
      <c r="B7" s="22"/>
      <c r="C7" s="22"/>
      <c r="D7" s="22"/>
      <c r="E7" s="23" t="s">
        <v>1006</v>
      </c>
      <c r="F7" s="22"/>
      <c r="G7" s="22"/>
      <c r="H7" s="22"/>
      <c r="I7" s="22"/>
      <c r="J7" s="22"/>
      <c r="K7" s="22"/>
      <c r="L7" s="22"/>
      <c r="M7" s="22"/>
      <c r="N7" s="22"/>
      <c r="O7" s="22"/>
      <c r="P7" s="22"/>
      <c r="Q7" s="22"/>
      <c r="R7" s="22"/>
      <c r="S7" s="22"/>
    </row>
    <row r="9" spans="1:21" s="1" customFormat="1" hidden="1" x14ac:dyDescent="0.3">
      <c r="G9" s="1">
        <v>11</v>
      </c>
      <c r="H9" s="1">
        <v>12</v>
      </c>
      <c r="I9" s="1">
        <v>13</v>
      </c>
      <c r="J9" s="1">
        <v>14</v>
      </c>
      <c r="K9" s="1">
        <v>23</v>
      </c>
      <c r="L9" s="1">
        <v>24</v>
      </c>
      <c r="M9" s="1">
        <v>25</v>
      </c>
      <c r="N9" s="1">
        <v>26</v>
      </c>
      <c r="O9" s="1">
        <v>35</v>
      </c>
      <c r="P9" s="1">
        <v>36</v>
      </c>
      <c r="Q9" s="1">
        <v>37</v>
      </c>
      <c r="R9" s="1">
        <v>38</v>
      </c>
    </row>
    <row r="10" spans="1:21" ht="15" thickBot="1" x14ac:dyDescent="0.35"/>
    <row r="11" spans="1:21" ht="15" customHeight="1" x14ac:dyDescent="0.3">
      <c r="B11" s="158"/>
      <c r="C11" s="159"/>
      <c r="D11" s="160"/>
      <c r="E11" s="154"/>
      <c r="F11" s="156"/>
      <c r="G11" s="424" t="s">
        <v>1110</v>
      </c>
      <c r="H11" s="425"/>
      <c r="I11" s="425"/>
      <c r="J11" s="426"/>
      <c r="K11" s="424" t="s">
        <v>1109</v>
      </c>
      <c r="L11" s="425"/>
      <c r="M11" s="425"/>
      <c r="N11" s="426"/>
      <c r="O11" s="424" t="s">
        <v>1108</v>
      </c>
      <c r="P11" s="425"/>
      <c r="Q11" s="425"/>
      <c r="R11" s="426"/>
    </row>
    <row r="12" spans="1:21" ht="15" thickBot="1" x14ac:dyDescent="0.35">
      <c r="B12" s="161" t="s">
        <v>1015</v>
      </c>
      <c r="C12" s="162" t="s">
        <v>1087</v>
      </c>
      <c r="D12" s="163" t="s">
        <v>1017</v>
      </c>
      <c r="E12" s="155" t="s">
        <v>195</v>
      </c>
      <c r="F12" s="157" t="s">
        <v>1007</v>
      </c>
      <c r="G12" s="66" t="s">
        <v>877</v>
      </c>
      <c r="H12" s="67" t="s">
        <v>878</v>
      </c>
      <c r="I12" s="65" t="s">
        <v>879</v>
      </c>
      <c r="J12" s="68" t="s">
        <v>880</v>
      </c>
      <c r="K12" s="66" t="s">
        <v>877</v>
      </c>
      <c r="L12" s="67" t="s">
        <v>878</v>
      </c>
      <c r="M12" s="65" t="s">
        <v>879</v>
      </c>
      <c r="N12" s="68" t="s">
        <v>880</v>
      </c>
      <c r="O12" s="66" t="s">
        <v>877</v>
      </c>
      <c r="P12" s="67" t="s">
        <v>878</v>
      </c>
      <c r="Q12" s="65" t="s">
        <v>879</v>
      </c>
      <c r="R12" s="68" t="s">
        <v>880</v>
      </c>
    </row>
    <row r="13" spans="1:21" ht="15" customHeight="1" x14ac:dyDescent="0.3">
      <c r="A13" s="41">
        <v>0</v>
      </c>
      <c r="B13" s="74" t="str">
        <f ca="1">IFERROR(IF((VLOOKUP($E13,'Org List'!$AJ$10:$AL$190,3,FALSE))="","",(VLOOKUP($E13,'Org List'!$AJ$10:$AL$190,3,FALSE))),"")</f>
        <v/>
      </c>
      <c r="C13" s="75" t="str">
        <f ca="1">IFERROR(IF((VLOOKUP($E13,'Org List'!$AO$10:$AQ$190,3,FALSE))="","",(VLOOKUP($E13,'Org List'!$AO$10:$AQ$190,3,FALSE))),"")</f>
        <v/>
      </c>
      <c r="D13" s="92" t="str">
        <f ca="1">IFERROR(IF((VLOOKUP($E13,'Org List'!$AT$10:$AV$190,3,FALSE))="","",(VLOOKUP($E13,'Org List'!$AT$10:$AV$190,3,FALSE))),"")</f>
        <v/>
      </c>
      <c r="E13" s="74" t="str">
        <f t="shared" ref="E13:E44" ca="1" si="0">IF($A13&gt;$U$5-1,"",INDIRECT("'Comms by AT'!D"&amp;$A13+$U$4))</f>
        <v>ENG</v>
      </c>
      <c r="F13" s="76" t="str">
        <f ca="1">IF(E13="","",VLOOKUP(E13,'Org List'!$J$9:$K$640,2,0))</f>
        <v>England</v>
      </c>
      <c r="G13" s="95" t="str">
        <f ca="1">IFERROR(IF((VLOOKUP($E13,'NEA Backsheet'!$D$5:$CB$183,G$9,FALSE))="","",(VLOOKUP($E13,'NEA Backsheet'!$D$5:$CB$183,G$9,FALSE))),"")</f>
        <v/>
      </c>
      <c r="H13" s="96" t="str">
        <f ca="1">IFERROR(IF((VLOOKUP($E13,'NEA Backsheet'!$D$5:$CB$183,H$9,FALSE))="","",(VLOOKUP($E13,'NEA Backsheet'!$D$5:$CB$183,H$9,FALSE))),"")</f>
        <v/>
      </c>
      <c r="I13" s="96" t="str">
        <f ca="1">IFERROR(IF((VLOOKUP($E13,'NEA Backsheet'!$D$5:$CB$183,I$9,FALSE))="","",(VLOOKUP($E13,'NEA Backsheet'!$D$5:$CB$183,I$9,FALSE))),"")</f>
        <v/>
      </c>
      <c r="J13" s="97" t="str">
        <f ca="1">IFERROR(IF((VLOOKUP($E13,'NEA Backsheet'!$D$5:$CB$183,J$9,FALSE))="","",(VLOOKUP($E13,'NEA Backsheet'!$D$5:$CB$183,J$9,FALSE))),"")</f>
        <v/>
      </c>
      <c r="K13" s="95" t="str">
        <f ca="1">IFERROR(IF((VLOOKUP($E13,'NEA Backsheet'!$D$5:$CB$183,K$9,FALSE))="","",(VLOOKUP($E13,'NEA Backsheet'!$D$5:$CB$183,K$9,FALSE))),"")</f>
        <v/>
      </c>
      <c r="L13" s="96" t="str">
        <f ca="1">IFERROR(IF((VLOOKUP($E13,'NEA Backsheet'!$D$5:$CB$183,L$9,FALSE))="","",(VLOOKUP($E13,'NEA Backsheet'!$D$5:$CB$183,L$9,FALSE))),"")</f>
        <v/>
      </c>
      <c r="M13" s="96" t="str">
        <f ca="1">IFERROR(IF((VLOOKUP($E13,'NEA Backsheet'!$D$5:$CB$183,M$9,FALSE))="","",(VLOOKUP($E13,'NEA Backsheet'!$D$5:$CB$183,M$9,FALSE))),"")</f>
        <v/>
      </c>
      <c r="N13" s="98" t="str">
        <f ca="1">IFERROR(IF((VLOOKUP($E13,'NEA Backsheet'!$D$5:$CB$183,N$9,FALSE))="","",(VLOOKUP($E13,'NEA Backsheet'!$D$5:$CB$183,N$9,FALSE))),"")</f>
        <v/>
      </c>
      <c r="O13" s="95" t="str">
        <f ca="1">IFERROR(IF((VLOOKUP($E13,'NEA Backsheet'!$D$5:$CB$183,O$9,FALSE))="","",(VLOOKUP($E13,'NEA Backsheet'!$D$5:$CB$183,O$9,FALSE))),"")</f>
        <v/>
      </c>
      <c r="P13" s="99" t="str">
        <f ca="1">IFERROR(IF((VLOOKUP($E13,'NEA Backsheet'!$D$5:$CB$183,P$9,FALSE))="","",(VLOOKUP($E13,'NEA Backsheet'!$D$5:$CB$183,P$9,FALSE))),"")</f>
        <v/>
      </c>
      <c r="Q13" s="96" t="str">
        <f ca="1">IFERROR(IF((VLOOKUP($E13,'NEA Backsheet'!$D$5:$CB$183,Q$9,FALSE))="","",(VLOOKUP($E13,'NEA Backsheet'!$D$5:$CB$183,Q$9,FALSE))),"")</f>
        <v/>
      </c>
      <c r="R13" s="98" t="str">
        <f ca="1">IFERROR(IF((VLOOKUP($E13,'NEA Backsheet'!$D$5:$CB$183,R$9,FALSE))="","",(VLOOKUP($E13,'NEA Backsheet'!$D$5:$CB$183,R$9,FALSE))),"")</f>
        <v/>
      </c>
    </row>
    <row r="14" spans="1:21" ht="15" customHeight="1" x14ac:dyDescent="0.3">
      <c r="A14" s="41">
        <v>1</v>
      </c>
      <c r="B14" s="77" t="str">
        <f ca="1">IFERROR(IF((VLOOKUP($E14,'Org List'!$AJ$10:$AL$190,3,FALSE))="","",(VLOOKUP($E14,'Org List'!$AJ$10:$AL$190,3,FALSE))),"")</f>
        <v>London Commissioning Region</v>
      </c>
      <c r="C14" s="78" t="str">
        <f ca="1">IFERROR(IF((VLOOKUP($E14,'Org List'!$AO$10:$AQ$190,3,FALSE))="","",(VLOOKUP($E14,'Org List'!$AO$10:$AQ$190,3,FALSE))),"")</f>
        <v/>
      </c>
      <c r="D14" s="93" t="str">
        <f ca="1">IFERROR(IF((VLOOKUP($E14,'Org List'!$AT$10:$AV$190,3,FALSE))="","",(VLOOKUP($E14,'Org List'!$AT$10:$AV$190,3,FALSE))),"")</f>
        <v/>
      </c>
      <c r="E14" s="77" t="str">
        <f t="shared" ca="1" si="0"/>
        <v>Y56</v>
      </c>
      <c r="F14" s="79" t="str">
        <f ca="1">IF(E14="","",VLOOKUP(E14,'Org List'!$J$9:$K$640,2,0))</f>
        <v>London Commissioning Region</v>
      </c>
      <c r="G14" s="100">
        <f ca="1">IFERROR(IF((VLOOKUP($E14,'NEA Backsheet'!$D$5:$CB$183,G$9,FALSE))="","",(VLOOKUP($E14,'NEA Backsheet'!$D$5:$CB$183,G$9,FALSE))),"")</f>
        <v>68480.28607353261</v>
      </c>
      <c r="H14" s="101">
        <f ca="1">IFERROR(IF((VLOOKUP($E14,'NEA Backsheet'!$D$5:$CB$183,H$9,FALSE))="","",(VLOOKUP($E14,'NEA Backsheet'!$D$5:$CB$183,H$9,FALSE))),"")</f>
        <v>70460.757729925012</v>
      </c>
      <c r="I14" s="101">
        <f ca="1">IFERROR(IF((VLOOKUP($E14,'NEA Backsheet'!$D$5:$CB$183,I$9,FALSE))="","",(VLOOKUP($E14,'NEA Backsheet'!$D$5:$CB$183,I$9,FALSE))),"")</f>
        <v>74856.252962289305</v>
      </c>
      <c r="J14" s="102">
        <f ca="1">IFERROR(IF((VLOOKUP($E14,'NEA Backsheet'!$D$5:$CB$183,J$9,FALSE))="","",(VLOOKUP($E14,'NEA Backsheet'!$D$5:$CB$183,J$9,FALSE))),"")</f>
        <v>74172.647300882207</v>
      </c>
      <c r="K14" s="100">
        <f ca="1">IFERROR(IF((VLOOKUP($E14,'NEA Backsheet'!$D$5:$CB$183,K$9,FALSE))="","",(VLOOKUP($E14,'NEA Backsheet'!$D$5:$CB$183,K$9,FALSE))),"")</f>
        <v>135398.57430704613</v>
      </c>
      <c r="L14" s="101">
        <f ca="1">IFERROR(IF((VLOOKUP($E14,'NEA Backsheet'!$D$5:$CB$183,L$9,FALSE))="","",(VLOOKUP($E14,'NEA Backsheet'!$D$5:$CB$183,L$9,FALSE))),"")</f>
        <v>134778.51072658575</v>
      </c>
      <c r="M14" s="101">
        <f ca="1">IFERROR(IF((VLOOKUP($E14,'NEA Backsheet'!$D$5:$CB$183,M$9,FALSE))="","",(VLOOKUP($E14,'NEA Backsheet'!$D$5:$CB$183,M$9,FALSE))),"")</f>
        <v>141259.43812028668</v>
      </c>
      <c r="N14" s="103">
        <f ca="1">IFERROR(IF((VLOOKUP($E14,'NEA Backsheet'!$D$5:$CB$183,N$9,FALSE))="","",(VLOOKUP($E14,'NEA Backsheet'!$D$5:$CB$183,N$9,FALSE))),"")</f>
        <v>137114.99329358895</v>
      </c>
      <c r="O14" s="100">
        <f ca="1">IFERROR(IF((VLOOKUP($E14,'NEA Backsheet'!$D$5:$CB$183,O$9,FALSE))="","",(VLOOKUP($E14,'NEA Backsheet'!$D$5:$CB$183,O$9,FALSE))),"")</f>
        <v>203878.8603805787</v>
      </c>
      <c r="P14" s="104">
        <f ca="1">IFERROR(IF((VLOOKUP($E14,'NEA Backsheet'!$D$5:$CB$183,P$9,FALSE))="","",(VLOOKUP($E14,'NEA Backsheet'!$D$5:$CB$183,P$9,FALSE))),"")</f>
        <v>205239.2684565107</v>
      </c>
      <c r="Q14" s="101">
        <f ca="1">IFERROR(IF((VLOOKUP($E14,'NEA Backsheet'!$D$5:$CB$183,Q$9,FALSE))="","",(VLOOKUP($E14,'NEA Backsheet'!$D$5:$CB$183,Q$9,FALSE))),"")</f>
        <v>216115.69108257603</v>
      </c>
      <c r="R14" s="103">
        <f ca="1">IFERROR(IF((VLOOKUP($E14,'NEA Backsheet'!$D$5:$CB$183,R$9,FALSE))="","",(VLOOKUP($E14,'NEA Backsheet'!$D$5:$CB$183,R$9,FALSE))),"")</f>
        <v>211287.64059447113</v>
      </c>
    </row>
    <row r="15" spans="1:21" ht="15" customHeight="1" x14ac:dyDescent="0.3">
      <c r="A15" s="41">
        <v>2</v>
      </c>
      <c r="B15" s="77" t="str">
        <f ca="1">IFERROR(IF((VLOOKUP($E15,'Org List'!$AJ$10:$AL$190,3,FALSE))="","",(VLOOKUP($E15,'Org List'!$AJ$10:$AL$190,3,FALSE))),"")</f>
        <v>South West England Commissioning Region</v>
      </c>
      <c r="C15" s="78" t="str">
        <f ca="1">IFERROR(IF((VLOOKUP($E15,'Org List'!$AO$10:$AQ$190,3,FALSE))="","",(VLOOKUP($E15,'Org List'!$AO$10:$AQ$190,3,FALSE))),"")</f>
        <v/>
      </c>
      <c r="D15" s="93" t="str">
        <f ca="1">IFERROR(IF((VLOOKUP($E15,'Org List'!$AT$10:$AV$190,3,FALSE))="","",(VLOOKUP($E15,'Org List'!$AT$10:$AV$190,3,FALSE))),"")</f>
        <v/>
      </c>
      <c r="E15" s="77" t="str">
        <f t="shared" ca="1" si="0"/>
        <v>Y58</v>
      </c>
      <c r="F15" s="79" t="str">
        <f ca="1">IF(E15="","",VLOOKUP(E15,'Org List'!$J$9:$K$640,2,0))</f>
        <v>South West England Commissioning Region</v>
      </c>
      <c r="G15" s="100">
        <f ca="1">IFERROR(IF((VLOOKUP($E15,'NEA Backsheet'!$D$5:$CB$183,G$9,FALSE))="","",(VLOOKUP($E15,'NEA Backsheet'!$D$5:$CB$183,G$9,FALSE))),"")</f>
        <v>49245.093548189412</v>
      </c>
      <c r="H15" s="101">
        <f ca="1">IFERROR(IF((VLOOKUP($E15,'NEA Backsheet'!$D$5:$CB$183,H$9,FALSE))="","",(VLOOKUP($E15,'NEA Backsheet'!$D$5:$CB$183,H$9,FALSE))),"")</f>
        <v>49448.528676022885</v>
      </c>
      <c r="I15" s="101">
        <f ca="1">IFERROR(IF((VLOOKUP($E15,'NEA Backsheet'!$D$5:$CB$183,I$9,FALSE))="","",(VLOOKUP($E15,'NEA Backsheet'!$D$5:$CB$183,I$9,FALSE))),"")</f>
        <v>53274.201579767585</v>
      </c>
      <c r="J15" s="102">
        <f ca="1">IFERROR(IF((VLOOKUP($E15,'NEA Backsheet'!$D$5:$CB$183,J$9,FALSE))="","",(VLOOKUP($E15,'NEA Backsheet'!$D$5:$CB$183,J$9,FALSE))),"")</f>
        <v>51403.006744198938</v>
      </c>
      <c r="K15" s="100">
        <f ca="1">IFERROR(IF((VLOOKUP($E15,'NEA Backsheet'!$D$5:$CB$183,K$9,FALSE))="","",(VLOOKUP($E15,'NEA Backsheet'!$D$5:$CB$183,K$9,FALSE))),"")</f>
        <v>106426.00373875181</v>
      </c>
      <c r="L15" s="101">
        <f ca="1">IFERROR(IF((VLOOKUP($E15,'NEA Backsheet'!$D$5:$CB$183,L$9,FALSE))="","",(VLOOKUP($E15,'NEA Backsheet'!$D$5:$CB$183,L$9,FALSE))),"")</f>
        <v>104614.98353107336</v>
      </c>
      <c r="M15" s="101">
        <f ca="1">IFERROR(IF((VLOOKUP($E15,'NEA Backsheet'!$D$5:$CB$183,M$9,FALSE))="","",(VLOOKUP($E15,'NEA Backsheet'!$D$5:$CB$183,M$9,FALSE))),"")</f>
        <v>111694.08277308344</v>
      </c>
      <c r="N15" s="103">
        <f ca="1">IFERROR(IF((VLOOKUP($E15,'NEA Backsheet'!$D$5:$CB$183,N$9,FALSE))="","",(VLOOKUP($E15,'NEA Backsheet'!$D$5:$CB$183,N$9,FALSE))),"")</f>
        <v>111180.75047212983</v>
      </c>
      <c r="O15" s="100">
        <f ca="1">IFERROR(IF((VLOOKUP($E15,'NEA Backsheet'!$D$5:$CB$183,O$9,FALSE))="","",(VLOOKUP($E15,'NEA Backsheet'!$D$5:$CB$183,O$9,FALSE))),"")</f>
        <v>155671.09728694122</v>
      </c>
      <c r="P15" s="104">
        <f ca="1">IFERROR(IF((VLOOKUP($E15,'NEA Backsheet'!$D$5:$CB$183,P$9,FALSE))="","",(VLOOKUP($E15,'NEA Backsheet'!$D$5:$CB$183,P$9,FALSE))),"")</f>
        <v>154063.51220709621</v>
      </c>
      <c r="Q15" s="101">
        <f ca="1">IFERROR(IF((VLOOKUP($E15,'NEA Backsheet'!$D$5:$CB$183,Q$9,FALSE))="","",(VLOOKUP($E15,'NEA Backsheet'!$D$5:$CB$183,Q$9,FALSE))),"")</f>
        <v>164968.28435285101</v>
      </c>
      <c r="R15" s="103">
        <f ca="1">IFERROR(IF((VLOOKUP($E15,'NEA Backsheet'!$D$5:$CB$183,R$9,FALSE))="","",(VLOOKUP($E15,'NEA Backsheet'!$D$5:$CB$183,R$9,FALSE))),"")</f>
        <v>162583.75721632876</v>
      </c>
    </row>
    <row r="16" spans="1:21" ht="15" customHeight="1" x14ac:dyDescent="0.3">
      <c r="A16" s="41">
        <v>3</v>
      </c>
      <c r="B16" s="77" t="str">
        <f ca="1">IFERROR(IF((VLOOKUP($E16,'Org List'!$AJ$10:$AL$190,3,FALSE))="","",(VLOOKUP($E16,'Org List'!$AJ$10:$AL$190,3,FALSE))),"")</f>
        <v>South East England Commissioning Region</v>
      </c>
      <c r="C16" s="78" t="str">
        <f ca="1">IFERROR(IF((VLOOKUP($E16,'Org List'!$AO$10:$AQ$190,3,FALSE))="","",(VLOOKUP($E16,'Org List'!$AO$10:$AQ$190,3,FALSE))),"")</f>
        <v/>
      </c>
      <c r="D16" s="93" t="str">
        <f ca="1">IFERROR(IF((VLOOKUP($E16,'Org List'!$AT$10:$AV$190,3,FALSE))="","",(VLOOKUP($E16,'Org List'!$AT$10:$AV$190,3,FALSE))),"")</f>
        <v/>
      </c>
      <c r="E16" s="77" t="str">
        <f t="shared" ca="1" si="0"/>
        <v>Y59</v>
      </c>
      <c r="F16" s="79" t="str">
        <f ca="1">IF(E16="","",VLOOKUP(E16,'Org List'!$J$9:$K$640,2,0))</f>
        <v>South East England Commissioning Region</v>
      </c>
      <c r="G16" s="100">
        <f ca="1">IFERROR(IF((VLOOKUP($E16,'NEA Backsheet'!$D$5:$CB$183,G$9,FALSE))="","",(VLOOKUP($E16,'NEA Backsheet'!$D$5:$CB$183,G$9,FALSE))),"")</f>
        <v>80193.709280132069</v>
      </c>
      <c r="H16" s="101">
        <f ca="1">IFERROR(IF((VLOOKUP($E16,'NEA Backsheet'!$D$5:$CB$183,H$9,FALSE))="","",(VLOOKUP($E16,'NEA Backsheet'!$D$5:$CB$183,H$9,FALSE))),"")</f>
        <v>79502.925708027105</v>
      </c>
      <c r="I16" s="101">
        <f ca="1">IFERROR(IF((VLOOKUP($E16,'NEA Backsheet'!$D$5:$CB$183,I$9,FALSE))="","",(VLOOKUP($E16,'NEA Backsheet'!$D$5:$CB$183,I$9,FALSE))),"")</f>
        <v>84406.840231468639</v>
      </c>
      <c r="J16" s="102">
        <f ca="1">IFERROR(IF((VLOOKUP($E16,'NEA Backsheet'!$D$5:$CB$183,J$9,FALSE))="","",(VLOOKUP($E16,'NEA Backsheet'!$D$5:$CB$183,J$9,FALSE))),"")</f>
        <v>85920.116919890395</v>
      </c>
      <c r="K16" s="100">
        <f ca="1">IFERROR(IF((VLOOKUP($E16,'NEA Backsheet'!$D$5:$CB$183,K$9,FALSE))="","",(VLOOKUP($E16,'NEA Backsheet'!$D$5:$CB$183,K$9,FALSE))),"")</f>
        <v>147625.92611042841</v>
      </c>
      <c r="L16" s="101">
        <f ca="1">IFERROR(IF((VLOOKUP($E16,'NEA Backsheet'!$D$5:$CB$183,L$9,FALSE))="","",(VLOOKUP($E16,'NEA Backsheet'!$D$5:$CB$183,L$9,FALSE))),"")</f>
        <v>146275.32491674306</v>
      </c>
      <c r="M16" s="101">
        <f ca="1">IFERROR(IF((VLOOKUP($E16,'NEA Backsheet'!$D$5:$CB$183,M$9,FALSE))="","",(VLOOKUP($E16,'NEA Backsheet'!$D$5:$CB$183,M$9,FALSE))),"")</f>
        <v>153371.99172648246</v>
      </c>
      <c r="N16" s="103">
        <f ca="1">IFERROR(IF((VLOOKUP($E16,'NEA Backsheet'!$D$5:$CB$183,N$9,FALSE))="","",(VLOOKUP($E16,'NEA Backsheet'!$D$5:$CB$183,N$9,FALSE))),"")</f>
        <v>153316.44991470806</v>
      </c>
      <c r="O16" s="100">
        <f ca="1">IFERROR(IF((VLOOKUP($E16,'NEA Backsheet'!$D$5:$CB$183,O$9,FALSE))="","",(VLOOKUP($E16,'NEA Backsheet'!$D$5:$CB$183,O$9,FALSE))),"")</f>
        <v>227819.63539056049</v>
      </c>
      <c r="P16" s="104">
        <f ca="1">IFERROR(IF((VLOOKUP($E16,'NEA Backsheet'!$D$5:$CB$183,P$9,FALSE))="","",(VLOOKUP($E16,'NEA Backsheet'!$D$5:$CB$183,P$9,FALSE))),"")</f>
        <v>225778.25062477015</v>
      </c>
      <c r="Q16" s="101">
        <f ca="1">IFERROR(IF((VLOOKUP($E16,'NEA Backsheet'!$D$5:$CB$183,Q$9,FALSE))="","",(VLOOKUP($E16,'NEA Backsheet'!$D$5:$CB$183,Q$9,FALSE))),"")</f>
        <v>237778.83195795107</v>
      </c>
      <c r="R16" s="103">
        <f ca="1">IFERROR(IF((VLOOKUP($E16,'NEA Backsheet'!$D$5:$CB$183,R$9,FALSE))="","",(VLOOKUP($E16,'NEA Backsheet'!$D$5:$CB$183,R$9,FALSE))),"")</f>
        <v>239236.56683459846</v>
      </c>
    </row>
    <row r="17" spans="1:18" ht="15" customHeight="1" x14ac:dyDescent="0.3">
      <c r="A17" s="41">
        <v>4</v>
      </c>
      <c r="B17" s="77" t="str">
        <f ca="1">IFERROR(IF((VLOOKUP($E17,'Org List'!$AJ$10:$AL$190,3,FALSE))="","",(VLOOKUP($E17,'Org List'!$AJ$10:$AL$190,3,FALSE))),"")</f>
        <v>Midlands Commissioning Region</v>
      </c>
      <c r="C17" s="78" t="str">
        <f ca="1">IFERROR(IF((VLOOKUP($E17,'Org List'!$AO$10:$AQ$190,3,FALSE))="","",(VLOOKUP($E17,'Org List'!$AO$10:$AQ$190,3,FALSE))),"")</f>
        <v/>
      </c>
      <c r="D17" s="93" t="str">
        <f ca="1">IFERROR(IF((VLOOKUP($E17,'Org List'!$AT$10:$AV$190,3,FALSE))="","",(VLOOKUP($E17,'Org List'!$AT$10:$AV$190,3,FALSE))),"")</f>
        <v/>
      </c>
      <c r="E17" s="77" t="str">
        <f t="shared" ca="1" si="0"/>
        <v>Y60</v>
      </c>
      <c r="F17" s="79" t="str">
        <f ca="1">IF(E17="","",VLOOKUP(E17,'Org List'!$J$9:$K$640,2,0))</f>
        <v>Midlands Commissioning Region</v>
      </c>
      <c r="G17" s="100" t="str">
        <f ca="1">IFERROR(IF((VLOOKUP($E17,'NEA Backsheet'!$D$5:$CB$183,G$9,FALSE))="","",(VLOOKUP($E17,'NEA Backsheet'!$D$5:$CB$183,G$9,FALSE))),"")</f>
        <v/>
      </c>
      <c r="H17" s="101" t="str">
        <f ca="1">IFERROR(IF((VLOOKUP($E17,'NEA Backsheet'!$D$5:$CB$183,H$9,FALSE))="","",(VLOOKUP($E17,'NEA Backsheet'!$D$5:$CB$183,H$9,FALSE))),"")</f>
        <v/>
      </c>
      <c r="I17" s="101" t="str">
        <f ca="1">IFERROR(IF((VLOOKUP($E17,'NEA Backsheet'!$D$5:$CB$183,I$9,FALSE))="","",(VLOOKUP($E17,'NEA Backsheet'!$D$5:$CB$183,I$9,FALSE))),"")</f>
        <v/>
      </c>
      <c r="J17" s="102" t="str">
        <f ca="1">IFERROR(IF((VLOOKUP($E17,'NEA Backsheet'!$D$5:$CB$183,J$9,FALSE))="","",(VLOOKUP($E17,'NEA Backsheet'!$D$5:$CB$183,J$9,FALSE))),"")</f>
        <v/>
      </c>
      <c r="K17" s="100" t="str">
        <f ca="1">IFERROR(IF((VLOOKUP($E17,'NEA Backsheet'!$D$5:$CB$183,K$9,FALSE))="","",(VLOOKUP($E17,'NEA Backsheet'!$D$5:$CB$183,K$9,FALSE))),"")</f>
        <v/>
      </c>
      <c r="L17" s="101" t="str">
        <f ca="1">IFERROR(IF((VLOOKUP($E17,'NEA Backsheet'!$D$5:$CB$183,L$9,FALSE))="","",(VLOOKUP($E17,'NEA Backsheet'!$D$5:$CB$183,L$9,FALSE))),"")</f>
        <v/>
      </c>
      <c r="M17" s="101" t="str">
        <f ca="1">IFERROR(IF((VLOOKUP($E17,'NEA Backsheet'!$D$5:$CB$183,M$9,FALSE))="","",(VLOOKUP($E17,'NEA Backsheet'!$D$5:$CB$183,M$9,FALSE))),"")</f>
        <v/>
      </c>
      <c r="N17" s="103" t="str">
        <f ca="1">IFERROR(IF((VLOOKUP($E17,'NEA Backsheet'!$D$5:$CB$183,N$9,FALSE))="","",(VLOOKUP($E17,'NEA Backsheet'!$D$5:$CB$183,N$9,FALSE))),"")</f>
        <v/>
      </c>
      <c r="O17" s="100" t="str">
        <f ca="1">IFERROR(IF((VLOOKUP($E17,'NEA Backsheet'!$D$5:$CB$183,O$9,FALSE))="","",(VLOOKUP($E17,'NEA Backsheet'!$D$5:$CB$183,O$9,FALSE))),"")</f>
        <v/>
      </c>
      <c r="P17" s="104" t="str">
        <f ca="1">IFERROR(IF((VLOOKUP($E17,'NEA Backsheet'!$D$5:$CB$183,P$9,FALSE))="","",(VLOOKUP($E17,'NEA Backsheet'!$D$5:$CB$183,P$9,FALSE))),"")</f>
        <v/>
      </c>
      <c r="Q17" s="101" t="str">
        <f ca="1">IFERROR(IF((VLOOKUP($E17,'NEA Backsheet'!$D$5:$CB$183,Q$9,FALSE))="","",(VLOOKUP($E17,'NEA Backsheet'!$D$5:$CB$183,Q$9,FALSE))),"")</f>
        <v/>
      </c>
      <c r="R17" s="103" t="str">
        <f ca="1">IFERROR(IF((VLOOKUP($E17,'NEA Backsheet'!$D$5:$CB$183,R$9,FALSE))="","",(VLOOKUP($E17,'NEA Backsheet'!$D$5:$CB$183,R$9,FALSE))),"")</f>
        <v/>
      </c>
    </row>
    <row r="18" spans="1:18" ht="15" customHeight="1" x14ac:dyDescent="0.3">
      <c r="A18" s="41">
        <v>5</v>
      </c>
      <c r="B18" s="77" t="str">
        <f ca="1">IFERROR(IF((VLOOKUP($E18,'Org List'!$AJ$10:$AL$190,3,FALSE))="","",(VLOOKUP($E18,'Org List'!$AJ$10:$AL$190,3,FALSE))),"")</f>
        <v>East of England Commissioning Region</v>
      </c>
      <c r="C18" s="78" t="str">
        <f ca="1">IFERROR(IF((VLOOKUP($E18,'Org List'!$AO$10:$AQ$190,3,FALSE))="","",(VLOOKUP($E18,'Org List'!$AO$10:$AQ$190,3,FALSE))),"")</f>
        <v/>
      </c>
      <c r="D18" s="93" t="str">
        <f ca="1">IFERROR(IF((VLOOKUP($E18,'Org List'!$AT$10:$AV$190,3,FALSE))="","",(VLOOKUP($E18,'Org List'!$AT$10:$AV$190,3,FALSE))),"")</f>
        <v/>
      </c>
      <c r="E18" s="77" t="str">
        <f t="shared" ca="1" si="0"/>
        <v>Y61</v>
      </c>
      <c r="F18" s="79" t="str">
        <f ca="1">IF(E18="","",VLOOKUP(E18,'Org List'!$J$9:$K$640,2,0))</f>
        <v>East of England Commissioning Region</v>
      </c>
      <c r="G18" s="100" t="str">
        <f ca="1">IFERROR(IF((VLOOKUP($E18,'NEA Backsheet'!$D$5:$CB$183,G$9,FALSE))="","",(VLOOKUP($E18,'NEA Backsheet'!$D$5:$CB$183,G$9,FALSE))),"")</f>
        <v/>
      </c>
      <c r="H18" s="101" t="str">
        <f ca="1">IFERROR(IF((VLOOKUP($E18,'NEA Backsheet'!$D$5:$CB$183,H$9,FALSE))="","",(VLOOKUP($E18,'NEA Backsheet'!$D$5:$CB$183,H$9,FALSE))),"")</f>
        <v/>
      </c>
      <c r="I18" s="101" t="str">
        <f ca="1">IFERROR(IF((VLOOKUP($E18,'NEA Backsheet'!$D$5:$CB$183,I$9,FALSE))="","",(VLOOKUP($E18,'NEA Backsheet'!$D$5:$CB$183,I$9,FALSE))),"")</f>
        <v/>
      </c>
      <c r="J18" s="102" t="str">
        <f ca="1">IFERROR(IF((VLOOKUP($E18,'NEA Backsheet'!$D$5:$CB$183,J$9,FALSE))="","",(VLOOKUP($E18,'NEA Backsheet'!$D$5:$CB$183,J$9,FALSE))),"")</f>
        <v/>
      </c>
      <c r="K18" s="100" t="str">
        <f ca="1">IFERROR(IF((VLOOKUP($E18,'NEA Backsheet'!$D$5:$CB$183,K$9,FALSE))="","",(VLOOKUP($E18,'NEA Backsheet'!$D$5:$CB$183,K$9,FALSE))),"")</f>
        <v/>
      </c>
      <c r="L18" s="101" t="str">
        <f ca="1">IFERROR(IF((VLOOKUP($E18,'NEA Backsheet'!$D$5:$CB$183,L$9,FALSE))="","",(VLOOKUP($E18,'NEA Backsheet'!$D$5:$CB$183,L$9,FALSE))),"")</f>
        <v/>
      </c>
      <c r="M18" s="101" t="str">
        <f ca="1">IFERROR(IF((VLOOKUP($E18,'NEA Backsheet'!$D$5:$CB$183,M$9,FALSE))="","",(VLOOKUP($E18,'NEA Backsheet'!$D$5:$CB$183,M$9,FALSE))),"")</f>
        <v/>
      </c>
      <c r="N18" s="103" t="str">
        <f ca="1">IFERROR(IF((VLOOKUP($E18,'NEA Backsheet'!$D$5:$CB$183,N$9,FALSE))="","",(VLOOKUP($E18,'NEA Backsheet'!$D$5:$CB$183,N$9,FALSE))),"")</f>
        <v/>
      </c>
      <c r="O18" s="100" t="str">
        <f ca="1">IFERROR(IF((VLOOKUP($E18,'NEA Backsheet'!$D$5:$CB$183,O$9,FALSE))="","",(VLOOKUP($E18,'NEA Backsheet'!$D$5:$CB$183,O$9,FALSE))),"")</f>
        <v/>
      </c>
      <c r="P18" s="104" t="str">
        <f ca="1">IFERROR(IF((VLOOKUP($E18,'NEA Backsheet'!$D$5:$CB$183,P$9,FALSE))="","",(VLOOKUP($E18,'NEA Backsheet'!$D$5:$CB$183,P$9,FALSE))),"")</f>
        <v/>
      </c>
      <c r="Q18" s="101" t="str">
        <f ca="1">IFERROR(IF((VLOOKUP($E18,'NEA Backsheet'!$D$5:$CB$183,Q$9,FALSE))="","",(VLOOKUP($E18,'NEA Backsheet'!$D$5:$CB$183,Q$9,FALSE))),"")</f>
        <v/>
      </c>
      <c r="R18" s="103" t="str">
        <f ca="1">IFERROR(IF((VLOOKUP($E18,'NEA Backsheet'!$D$5:$CB$183,R$9,FALSE))="","",(VLOOKUP($E18,'NEA Backsheet'!$D$5:$CB$183,R$9,FALSE))),"")</f>
        <v/>
      </c>
    </row>
    <row r="19" spans="1:18" ht="15" customHeight="1" x14ac:dyDescent="0.3">
      <c r="A19" s="41">
        <v>6</v>
      </c>
      <c r="B19" s="77" t="str">
        <f ca="1">IFERROR(IF((VLOOKUP($E19,'Org List'!$AJ$10:$AL$190,3,FALSE))="","",(VLOOKUP($E19,'Org List'!$AJ$10:$AL$190,3,FALSE))),"")</f>
        <v>North West Commissioning Region</v>
      </c>
      <c r="C19" s="78" t="str">
        <f ca="1">IFERROR(IF((VLOOKUP($E19,'Org List'!$AO$10:$AQ$190,3,FALSE))="","",(VLOOKUP($E19,'Org List'!$AO$10:$AQ$190,3,FALSE))),"")</f>
        <v/>
      </c>
      <c r="D19" s="93" t="str">
        <f ca="1">IFERROR(IF((VLOOKUP($E19,'Org List'!$AT$10:$AV$190,3,FALSE))="","",(VLOOKUP($E19,'Org List'!$AT$10:$AV$190,3,FALSE))),"")</f>
        <v/>
      </c>
      <c r="E19" s="77" t="str">
        <f t="shared" ca="1" si="0"/>
        <v>Y62</v>
      </c>
      <c r="F19" s="79" t="str">
        <f ca="1">IF(E19="","",VLOOKUP(E19,'Org List'!$J$9:$K$640,2,0))</f>
        <v>North West Commissioning Region</v>
      </c>
      <c r="G19" s="100" t="str">
        <f ca="1">IFERROR(IF((VLOOKUP($E19,'NEA Backsheet'!$D$5:$CB$183,G$9,FALSE))="","",(VLOOKUP($E19,'NEA Backsheet'!$D$5:$CB$183,G$9,FALSE))),"")</f>
        <v/>
      </c>
      <c r="H19" s="101" t="str">
        <f ca="1">IFERROR(IF((VLOOKUP($E19,'NEA Backsheet'!$D$5:$CB$183,H$9,FALSE))="","",(VLOOKUP($E19,'NEA Backsheet'!$D$5:$CB$183,H$9,FALSE))),"")</f>
        <v/>
      </c>
      <c r="I19" s="101" t="str">
        <f ca="1">IFERROR(IF((VLOOKUP($E19,'NEA Backsheet'!$D$5:$CB$183,I$9,FALSE))="","",(VLOOKUP($E19,'NEA Backsheet'!$D$5:$CB$183,I$9,FALSE))),"")</f>
        <v/>
      </c>
      <c r="J19" s="102" t="str">
        <f ca="1">IFERROR(IF((VLOOKUP($E19,'NEA Backsheet'!$D$5:$CB$183,J$9,FALSE))="","",(VLOOKUP($E19,'NEA Backsheet'!$D$5:$CB$183,J$9,FALSE))),"")</f>
        <v/>
      </c>
      <c r="K19" s="100" t="str">
        <f ca="1">IFERROR(IF((VLOOKUP($E19,'NEA Backsheet'!$D$5:$CB$183,K$9,FALSE))="","",(VLOOKUP($E19,'NEA Backsheet'!$D$5:$CB$183,K$9,FALSE))),"")</f>
        <v/>
      </c>
      <c r="L19" s="101" t="str">
        <f ca="1">IFERROR(IF((VLOOKUP($E19,'NEA Backsheet'!$D$5:$CB$183,L$9,FALSE))="","",(VLOOKUP($E19,'NEA Backsheet'!$D$5:$CB$183,L$9,FALSE))),"")</f>
        <v/>
      </c>
      <c r="M19" s="101" t="str">
        <f ca="1">IFERROR(IF((VLOOKUP($E19,'NEA Backsheet'!$D$5:$CB$183,M$9,FALSE))="","",(VLOOKUP($E19,'NEA Backsheet'!$D$5:$CB$183,M$9,FALSE))),"")</f>
        <v/>
      </c>
      <c r="N19" s="103" t="str">
        <f ca="1">IFERROR(IF((VLOOKUP($E19,'NEA Backsheet'!$D$5:$CB$183,N$9,FALSE))="","",(VLOOKUP($E19,'NEA Backsheet'!$D$5:$CB$183,N$9,FALSE))),"")</f>
        <v/>
      </c>
      <c r="O19" s="100" t="str">
        <f ca="1">IFERROR(IF((VLOOKUP($E19,'NEA Backsheet'!$D$5:$CB$183,O$9,FALSE))="","",(VLOOKUP($E19,'NEA Backsheet'!$D$5:$CB$183,O$9,FALSE))),"")</f>
        <v/>
      </c>
      <c r="P19" s="104" t="str">
        <f ca="1">IFERROR(IF((VLOOKUP($E19,'NEA Backsheet'!$D$5:$CB$183,P$9,FALSE))="","",(VLOOKUP($E19,'NEA Backsheet'!$D$5:$CB$183,P$9,FALSE))),"")</f>
        <v/>
      </c>
      <c r="Q19" s="101" t="str">
        <f ca="1">IFERROR(IF((VLOOKUP($E19,'NEA Backsheet'!$D$5:$CB$183,Q$9,FALSE))="","",(VLOOKUP($E19,'NEA Backsheet'!$D$5:$CB$183,Q$9,FALSE))),"")</f>
        <v/>
      </c>
      <c r="R19" s="103" t="str">
        <f ca="1">IFERROR(IF((VLOOKUP($E19,'NEA Backsheet'!$D$5:$CB$183,R$9,FALSE))="","",(VLOOKUP($E19,'NEA Backsheet'!$D$5:$CB$183,R$9,FALSE))),"")</f>
        <v/>
      </c>
    </row>
    <row r="20" spans="1:18" ht="15" customHeight="1" x14ac:dyDescent="0.3">
      <c r="A20" s="41">
        <v>7</v>
      </c>
      <c r="B20" s="77" t="str">
        <f ca="1">IFERROR(IF((VLOOKUP($E20,'Org List'!$AJ$10:$AL$190,3,FALSE))="","",(VLOOKUP($E20,'Org List'!$AJ$10:$AL$190,3,FALSE))),"")</f>
        <v>North East and Yorkshire Commissioning Region</v>
      </c>
      <c r="C20" s="78" t="str">
        <f ca="1">IFERROR(IF((VLOOKUP($E20,'Org List'!$AO$10:$AQ$190,3,FALSE))="","",(VLOOKUP($E20,'Org List'!$AO$10:$AQ$190,3,FALSE))),"")</f>
        <v/>
      </c>
      <c r="D20" s="93" t="str">
        <f ca="1">IFERROR(IF((VLOOKUP($E20,'Org List'!$AT$10:$AV$190,3,FALSE))="","",(VLOOKUP($E20,'Org List'!$AT$10:$AV$190,3,FALSE))),"")</f>
        <v/>
      </c>
      <c r="E20" s="77" t="str">
        <f t="shared" ca="1" si="0"/>
        <v>Y63</v>
      </c>
      <c r="F20" s="79" t="str">
        <f ca="1">IF(E20="","",VLOOKUP(E20,'Org List'!$J$9:$K$640,2,0))</f>
        <v>North East and Yorkshire Commissioning Region</v>
      </c>
      <c r="G20" s="100" t="str">
        <f ca="1">IFERROR(IF((VLOOKUP($E20,'NEA Backsheet'!$D$5:$CB$183,G$9,FALSE))="","",(VLOOKUP($E20,'NEA Backsheet'!$D$5:$CB$183,G$9,FALSE))),"")</f>
        <v/>
      </c>
      <c r="H20" s="101" t="str">
        <f ca="1">IFERROR(IF((VLOOKUP($E20,'NEA Backsheet'!$D$5:$CB$183,H$9,FALSE))="","",(VLOOKUP($E20,'NEA Backsheet'!$D$5:$CB$183,H$9,FALSE))),"")</f>
        <v/>
      </c>
      <c r="I20" s="101" t="str">
        <f ca="1">IFERROR(IF((VLOOKUP($E20,'NEA Backsheet'!$D$5:$CB$183,I$9,FALSE))="","",(VLOOKUP($E20,'NEA Backsheet'!$D$5:$CB$183,I$9,FALSE))),"")</f>
        <v/>
      </c>
      <c r="J20" s="102" t="str">
        <f ca="1">IFERROR(IF((VLOOKUP($E20,'NEA Backsheet'!$D$5:$CB$183,J$9,FALSE))="","",(VLOOKUP($E20,'NEA Backsheet'!$D$5:$CB$183,J$9,FALSE))),"")</f>
        <v/>
      </c>
      <c r="K20" s="100" t="str">
        <f ca="1">IFERROR(IF((VLOOKUP($E20,'NEA Backsheet'!$D$5:$CB$183,K$9,FALSE))="","",(VLOOKUP($E20,'NEA Backsheet'!$D$5:$CB$183,K$9,FALSE))),"")</f>
        <v/>
      </c>
      <c r="L20" s="101" t="str">
        <f ca="1">IFERROR(IF((VLOOKUP($E20,'NEA Backsheet'!$D$5:$CB$183,L$9,FALSE))="","",(VLOOKUP($E20,'NEA Backsheet'!$D$5:$CB$183,L$9,FALSE))),"")</f>
        <v/>
      </c>
      <c r="M20" s="101" t="str">
        <f ca="1">IFERROR(IF((VLOOKUP($E20,'NEA Backsheet'!$D$5:$CB$183,M$9,FALSE))="","",(VLOOKUP($E20,'NEA Backsheet'!$D$5:$CB$183,M$9,FALSE))),"")</f>
        <v/>
      </c>
      <c r="N20" s="103" t="str">
        <f ca="1">IFERROR(IF((VLOOKUP($E20,'NEA Backsheet'!$D$5:$CB$183,N$9,FALSE))="","",(VLOOKUP($E20,'NEA Backsheet'!$D$5:$CB$183,N$9,FALSE))),"")</f>
        <v/>
      </c>
      <c r="O20" s="100" t="str">
        <f ca="1">IFERROR(IF((VLOOKUP($E20,'NEA Backsheet'!$D$5:$CB$183,O$9,FALSE))="","",(VLOOKUP($E20,'NEA Backsheet'!$D$5:$CB$183,O$9,FALSE))),"")</f>
        <v/>
      </c>
      <c r="P20" s="104" t="str">
        <f ca="1">IFERROR(IF((VLOOKUP($E20,'NEA Backsheet'!$D$5:$CB$183,P$9,FALSE))="","",(VLOOKUP($E20,'NEA Backsheet'!$D$5:$CB$183,P$9,FALSE))),"")</f>
        <v/>
      </c>
      <c r="Q20" s="101" t="str">
        <f ca="1">IFERROR(IF((VLOOKUP($E20,'NEA Backsheet'!$D$5:$CB$183,Q$9,FALSE))="","",(VLOOKUP($E20,'NEA Backsheet'!$D$5:$CB$183,Q$9,FALSE))),"")</f>
        <v/>
      </c>
      <c r="R20" s="103" t="str">
        <f ca="1">IFERROR(IF((VLOOKUP($E20,'NEA Backsheet'!$D$5:$CB$183,R$9,FALSE))="","",(VLOOKUP($E20,'NEA Backsheet'!$D$5:$CB$183,R$9,FALSE))),"")</f>
        <v/>
      </c>
    </row>
    <row r="21" spans="1:18" ht="15" customHeight="1" x14ac:dyDescent="0.3">
      <c r="A21" s="41">
        <v>8</v>
      </c>
      <c r="B21" s="77" t="str">
        <f ca="1">IFERROR(IF((VLOOKUP($E21,'Org List'!$AJ$10:$AL$190,3,FALSE))="","",(VLOOKUP($E21,'Org List'!$AJ$10:$AL$190,3,FALSE))),"")</f>
        <v/>
      </c>
      <c r="C21" s="78" t="str">
        <f ca="1">IFERROR(IF((VLOOKUP($E21,'Org List'!$AO$10:$AQ$190,3,FALSE))="","",(VLOOKUP($E21,'Org List'!$AO$10:$AQ$190,3,FALSE))),"")</f>
        <v>North East Region</v>
      </c>
      <c r="D21" s="93" t="str">
        <f ca="1">IFERROR(IF((VLOOKUP($E21,'Org List'!$AT$10:$AV$190,3,FALSE))="","",(VLOOKUP($E21,'Org List'!$AT$10:$AV$190,3,FALSE))),"")</f>
        <v/>
      </c>
      <c r="E21" s="77" t="str">
        <f t="shared" ca="1" si="0"/>
        <v>E12000001</v>
      </c>
      <c r="F21" s="79" t="str">
        <f ca="1">IF(E21="","",VLOOKUP(E21,'Org List'!$J$9:$K$640,2,0))</f>
        <v>North East Region</v>
      </c>
      <c r="G21" s="100">
        <f ca="1">IFERROR(IF((VLOOKUP($E21,'NEA Backsheet'!$D$5:$CB$183,G$9,FALSE))="","",(VLOOKUP($E21,'NEA Backsheet'!$D$5:$CB$183,G$9,FALSE))),"")</f>
        <v>28987.312780843597</v>
      </c>
      <c r="H21" s="101">
        <f ca="1">IFERROR(IF((VLOOKUP($E21,'NEA Backsheet'!$D$5:$CB$183,H$9,FALSE))="","",(VLOOKUP($E21,'NEA Backsheet'!$D$5:$CB$183,H$9,FALSE))),"")</f>
        <v>28957.721924046054</v>
      </c>
      <c r="I21" s="101">
        <f ca="1">IFERROR(IF((VLOOKUP($E21,'NEA Backsheet'!$D$5:$CB$183,I$9,FALSE))="","",(VLOOKUP($E21,'NEA Backsheet'!$D$5:$CB$183,I$9,FALSE))),"")</f>
        <v>30756.261719547412</v>
      </c>
      <c r="J21" s="102">
        <f ca="1">IFERROR(IF((VLOOKUP($E21,'NEA Backsheet'!$D$5:$CB$183,J$9,FALSE))="","",(VLOOKUP($E21,'NEA Backsheet'!$D$5:$CB$183,J$9,FALSE))),"")</f>
        <v>30452.947619393657</v>
      </c>
      <c r="K21" s="100">
        <f ca="1">IFERROR(IF((VLOOKUP($E21,'NEA Backsheet'!$D$5:$CB$183,K$9,FALSE))="","",(VLOOKUP($E21,'NEA Backsheet'!$D$5:$CB$183,K$9,FALSE))),"")</f>
        <v>55099.588159091873</v>
      </c>
      <c r="L21" s="101">
        <f ca="1">IFERROR(IF((VLOOKUP($E21,'NEA Backsheet'!$D$5:$CB$183,L$9,FALSE))="","",(VLOOKUP($E21,'NEA Backsheet'!$D$5:$CB$183,L$9,FALSE))),"")</f>
        <v>54625.92106313126</v>
      </c>
      <c r="M21" s="101">
        <f ca="1">IFERROR(IF((VLOOKUP($E21,'NEA Backsheet'!$D$5:$CB$183,M$9,FALSE))="","",(VLOOKUP($E21,'NEA Backsheet'!$D$5:$CB$183,M$9,FALSE))),"")</f>
        <v>57388.189446777993</v>
      </c>
      <c r="N21" s="103">
        <f ca="1">IFERROR(IF((VLOOKUP($E21,'NEA Backsheet'!$D$5:$CB$183,N$9,FALSE))="","",(VLOOKUP($E21,'NEA Backsheet'!$D$5:$CB$183,N$9,FALSE))),"")</f>
        <v>59183.112665009423</v>
      </c>
      <c r="O21" s="100">
        <f ca="1">IFERROR(IF((VLOOKUP($E21,'NEA Backsheet'!$D$5:$CB$183,O$9,FALSE))="","",(VLOOKUP($E21,'NEA Backsheet'!$D$5:$CB$183,O$9,FALSE))),"")</f>
        <v>84086.900939935469</v>
      </c>
      <c r="P21" s="104">
        <f ca="1">IFERROR(IF((VLOOKUP($E21,'NEA Backsheet'!$D$5:$CB$183,P$9,FALSE))="","",(VLOOKUP($E21,'NEA Backsheet'!$D$5:$CB$183,P$9,FALSE))),"")</f>
        <v>83583.642987177314</v>
      </c>
      <c r="Q21" s="101">
        <f ca="1">IFERROR(IF((VLOOKUP($E21,'NEA Backsheet'!$D$5:$CB$183,Q$9,FALSE))="","",(VLOOKUP($E21,'NEA Backsheet'!$D$5:$CB$183,Q$9,FALSE))),"")</f>
        <v>88144.451166325423</v>
      </c>
      <c r="R21" s="103">
        <f ca="1">IFERROR(IF((VLOOKUP($E21,'NEA Backsheet'!$D$5:$CB$183,R$9,FALSE))="","",(VLOOKUP($E21,'NEA Backsheet'!$D$5:$CB$183,R$9,FALSE))),"")</f>
        <v>89636.060284403095</v>
      </c>
    </row>
    <row r="22" spans="1:18" ht="15" customHeight="1" x14ac:dyDescent="0.3">
      <c r="A22" s="41">
        <v>9</v>
      </c>
      <c r="B22" s="77" t="str">
        <f ca="1">IFERROR(IF((VLOOKUP($E22,'Org List'!$AJ$10:$AL$190,3,FALSE))="","",(VLOOKUP($E22,'Org List'!$AJ$10:$AL$190,3,FALSE))),"")</f>
        <v/>
      </c>
      <c r="C22" s="78" t="str">
        <f ca="1">IFERROR(IF((VLOOKUP($E22,'Org List'!$AO$10:$AQ$190,3,FALSE))="","",(VLOOKUP($E22,'Org List'!$AO$10:$AQ$190,3,FALSE))),"")</f>
        <v>North West Region</v>
      </c>
      <c r="D22" s="93" t="str">
        <f ca="1">IFERROR(IF((VLOOKUP($E22,'Org List'!$AT$10:$AV$190,3,FALSE))="","",(VLOOKUP($E22,'Org List'!$AT$10:$AV$190,3,FALSE))),"")</f>
        <v/>
      </c>
      <c r="E22" s="77" t="str">
        <f t="shared" ca="1" si="0"/>
        <v>E12000002</v>
      </c>
      <c r="F22" s="79" t="str">
        <f ca="1">IF(E22="","",VLOOKUP(E22,'Org List'!$J$9:$K$640,2,0))</f>
        <v>North West Region</v>
      </c>
      <c r="G22" s="100">
        <f ca="1">IFERROR(IF((VLOOKUP($E22,'NEA Backsheet'!$D$5:$CB$183,G$9,FALSE))="","",(VLOOKUP($E22,'NEA Backsheet'!$D$5:$CB$183,G$9,FALSE))),"")</f>
        <v>84511.346408364043</v>
      </c>
      <c r="H22" s="101">
        <f ca="1">IFERROR(IF((VLOOKUP($E22,'NEA Backsheet'!$D$5:$CB$183,H$9,FALSE))="","",(VLOOKUP($E22,'NEA Backsheet'!$D$5:$CB$183,H$9,FALSE))),"")</f>
        <v>85420.866515931586</v>
      </c>
      <c r="I22" s="101">
        <f ca="1">IFERROR(IF((VLOOKUP($E22,'NEA Backsheet'!$D$5:$CB$183,I$9,FALSE))="","",(VLOOKUP($E22,'NEA Backsheet'!$D$5:$CB$183,I$9,FALSE))),"")</f>
        <v>91292.656692740842</v>
      </c>
      <c r="J22" s="102">
        <f ca="1">IFERROR(IF((VLOOKUP($E22,'NEA Backsheet'!$D$5:$CB$183,J$9,FALSE))="","",(VLOOKUP($E22,'NEA Backsheet'!$D$5:$CB$183,J$9,FALSE))),"")</f>
        <v>90588.814210139273</v>
      </c>
      <c r="K22" s="100">
        <f ca="1">IFERROR(IF((VLOOKUP($E22,'NEA Backsheet'!$D$5:$CB$183,K$9,FALSE))="","",(VLOOKUP($E22,'NEA Backsheet'!$D$5:$CB$183,K$9,FALSE))),"")</f>
        <v>155302.05993346975</v>
      </c>
      <c r="L22" s="101">
        <f ca="1">IFERROR(IF((VLOOKUP($E22,'NEA Backsheet'!$D$5:$CB$183,L$9,FALSE))="","",(VLOOKUP($E22,'NEA Backsheet'!$D$5:$CB$183,L$9,FALSE))),"")</f>
        <v>152072.495812151</v>
      </c>
      <c r="M22" s="101">
        <f ca="1">IFERROR(IF((VLOOKUP($E22,'NEA Backsheet'!$D$5:$CB$183,M$9,FALSE))="","",(VLOOKUP($E22,'NEA Backsheet'!$D$5:$CB$183,M$9,FALSE))),"")</f>
        <v>159520.30190414671</v>
      </c>
      <c r="N22" s="103">
        <f ca="1">IFERROR(IF((VLOOKUP($E22,'NEA Backsheet'!$D$5:$CB$183,N$9,FALSE))="","",(VLOOKUP($E22,'NEA Backsheet'!$D$5:$CB$183,N$9,FALSE))),"")</f>
        <v>158230.52435538959</v>
      </c>
      <c r="O22" s="100">
        <f ca="1">IFERROR(IF((VLOOKUP($E22,'NEA Backsheet'!$D$5:$CB$183,O$9,FALSE))="","",(VLOOKUP($E22,'NEA Backsheet'!$D$5:$CB$183,O$9,FALSE))),"")</f>
        <v>239813.40634183382</v>
      </c>
      <c r="P22" s="104">
        <f ca="1">IFERROR(IF((VLOOKUP($E22,'NEA Backsheet'!$D$5:$CB$183,P$9,FALSE))="","",(VLOOKUP($E22,'NEA Backsheet'!$D$5:$CB$183,P$9,FALSE))),"")</f>
        <v>237493.36232808261</v>
      </c>
      <c r="Q22" s="101">
        <f ca="1">IFERROR(IF((VLOOKUP($E22,'NEA Backsheet'!$D$5:$CB$183,Q$9,FALSE))="","",(VLOOKUP($E22,'NEA Backsheet'!$D$5:$CB$183,Q$9,FALSE))),"")</f>
        <v>250812.95859688753</v>
      </c>
      <c r="R22" s="103">
        <f ca="1">IFERROR(IF((VLOOKUP($E22,'NEA Backsheet'!$D$5:$CB$183,R$9,FALSE))="","",(VLOOKUP($E22,'NEA Backsheet'!$D$5:$CB$183,R$9,FALSE))),"")</f>
        <v>248819.33856552883</v>
      </c>
    </row>
    <row r="23" spans="1:18" ht="15" customHeight="1" x14ac:dyDescent="0.3">
      <c r="A23" s="41">
        <v>10</v>
      </c>
      <c r="B23" s="77" t="str">
        <f ca="1">IFERROR(IF((VLOOKUP($E23,'Org List'!$AJ$10:$AL$190,3,FALSE))="","",(VLOOKUP($E23,'Org List'!$AJ$10:$AL$190,3,FALSE))),"")</f>
        <v/>
      </c>
      <c r="C23" s="78" t="str">
        <f ca="1">IFERROR(IF((VLOOKUP($E23,'Org List'!$AO$10:$AQ$190,3,FALSE))="","",(VLOOKUP($E23,'Org List'!$AO$10:$AQ$190,3,FALSE))),"")</f>
        <v>Yorkshire and The Humber Region</v>
      </c>
      <c r="D23" s="93" t="str">
        <f ca="1">IFERROR(IF((VLOOKUP($E23,'Org List'!$AT$10:$AV$190,3,FALSE))="","",(VLOOKUP($E23,'Org List'!$AT$10:$AV$190,3,FALSE))),"")</f>
        <v/>
      </c>
      <c r="E23" s="77" t="str">
        <f t="shared" ca="1" si="0"/>
        <v>E12000003</v>
      </c>
      <c r="F23" s="79" t="str">
        <f ca="1">IF(E23="","",VLOOKUP(E23,'Org List'!$J$9:$K$640,2,0))</f>
        <v>Yorkshire and The Humber Region</v>
      </c>
      <c r="G23" s="100">
        <f ca="1">IFERROR(IF((VLOOKUP($E23,'NEA Backsheet'!$D$5:$CB$183,G$9,FALSE))="","",(VLOOKUP($E23,'NEA Backsheet'!$D$5:$CB$183,G$9,FALSE))),"")</f>
        <v>46531.59240725392</v>
      </c>
      <c r="H23" s="101">
        <f ca="1">IFERROR(IF((VLOOKUP($E23,'NEA Backsheet'!$D$5:$CB$183,H$9,FALSE))="","",(VLOOKUP($E23,'NEA Backsheet'!$D$5:$CB$183,H$9,FALSE))),"")</f>
        <v>45554.234691112993</v>
      </c>
      <c r="I23" s="101">
        <f ca="1">IFERROR(IF((VLOOKUP($E23,'NEA Backsheet'!$D$5:$CB$183,I$9,FALSE))="","",(VLOOKUP($E23,'NEA Backsheet'!$D$5:$CB$183,I$9,FALSE))),"")</f>
        <v>46776.40460195511</v>
      </c>
      <c r="J23" s="102">
        <f ca="1">IFERROR(IF((VLOOKUP($E23,'NEA Backsheet'!$D$5:$CB$183,J$9,FALSE))="","",(VLOOKUP($E23,'NEA Backsheet'!$D$5:$CB$183,J$9,FALSE))),"")</f>
        <v>46246.344579119759</v>
      </c>
      <c r="K23" s="100">
        <f ca="1">IFERROR(IF((VLOOKUP($E23,'NEA Backsheet'!$D$5:$CB$183,K$9,FALSE))="","",(VLOOKUP($E23,'NEA Backsheet'!$D$5:$CB$183,K$9,FALSE))),"")</f>
        <v>109451.27576821671</v>
      </c>
      <c r="L23" s="101">
        <f ca="1">IFERROR(IF((VLOOKUP($E23,'NEA Backsheet'!$D$5:$CB$183,L$9,FALSE))="","",(VLOOKUP($E23,'NEA Backsheet'!$D$5:$CB$183,L$9,FALSE))),"")</f>
        <v>108369.5556039935</v>
      </c>
      <c r="M23" s="101">
        <f ca="1">IFERROR(IF((VLOOKUP($E23,'NEA Backsheet'!$D$5:$CB$183,M$9,FALSE))="","",(VLOOKUP($E23,'NEA Backsheet'!$D$5:$CB$183,M$9,FALSE))),"")</f>
        <v>113758.11127283137</v>
      </c>
      <c r="N23" s="103">
        <f ca="1">IFERROR(IF((VLOOKUP($E23,'NEA Backsheet'!$D$5:$CB$183,N$9,FALSE))="","",(VLOOKUP($E23,'NEA Backsheet'!$D$5:$CB$183,N$9,FALSE))),"")</f>
        <v>112564.23139056495</v>
      </c>
      <c r="O23" s="100">
        <f ca="1">IFERROR(IF((VLOOKUP($E23,'NEA Backsheet'!$D$5:$CB$183,O$9,FALSE))="","",(VLOOKUP($E23,'NEA Backsheet'!$D$5:$CB$183,O$9,FALSE))),"")</f>
        <v>155982.86817547062</v>
      </c>
      <c r="P23" s="104">
        <f ca="1">IFERROR(IF((VLOOKUP($E23,'NEA Backsheet'!$D$5:$CB$183,P$9,FALSE))="","",(VLOOKUP($E23,'NEA Backsheet'!$D$5:$CB$183,P$9,FALSE))),"")</f>
        <v>153923.79029510653</v>
      </c>
      <c r="Q23" s="101">
        <f ca="1">IFERROR(IF((VLOOKUP($E23,'NEA Backsheet'!$D$5:$CB$183,Q$9,FALSE))="","",(VLOOKUP($E23,'NEA Backsheet'!$D$5:$CB$183,Q$9,FALSE))),"")</f>
        <v>160534.51587478654</v>
      </c>
      <c r="R23" s="103">
        <f ca="1">IFERROR(IF((VLOOKUP($E23,'NEA Backsheet'!$D$5:$CB$183,R$9,FALSE))="","",(VLOOKUP($E23,'NEA Backsheet'!$D$5:$CB$183,R$9,FALSE))),"")</f>
        <v>158810.57596968469</v>
      </c>
    </row>
    <row r="24" spans="1:18" ht="15" customHeight="1" x14ac:dyDescent="0.3">
      <c r="A24" s="41">
        <v>11</v>
      </c>
      <c r="B24" s="77" t="str">
        <f ca="1">IFERROR(IF((VLOOKUP($E24,'Org List'!$AJ$10:$AL$190,3,FALSE))="","",(VLOOKUP($E24,'Org List'!$AJ$10:$AL$190,3,FALSE))),"")</f>
        <v/>
      </c>
      <c r="C24" s="78" t="str">
        <f ca="1">IFERROR(IF((VLOOKUP($E24,'Org List'!$AO$10:$AQ$190,3,FALSE))="","",(VLOOKUP($E24,'Org List'!$AO$10:$AQ$190,3,FALSE))),"")</f>
        <v>East Midlands Region</v>
      </c>
      <c r="D24" s="93" t="str">
        <f ca="1">IFERROR(IF((VLOOKUP($E24,'Org List'!$AT$10:$AV$190,3,FALSE))="","",(VLOOKUP($E24,'Org List'!$AT$10:$AV$190,3,FALSE))),"")</f>
        <v/>
      </c>
      <c r="E24" s="77" t="str">
        <f t="shared" ca="1" si="0"/>
        <v>E12000004</v>
      </c>
      <c r="F24" s="79" t="str">
        <f ca="1">IF(E24="","",VLOOKUP(E24,'Org List'!$J$9:$K$640,2,0))</f>
        <v>East Midlands Region</v>
      </c>
      <c r="G24" s="100">
        <f ca="1">IFERROR(IF((VLOOKUP($E24,'NEA Backsheet'!$D$5:$CB$183,G$9,FALSE))="","",(VLOOKUP($E24,'NEA Backsheet'!$D$5:$CB$183,G$9,FALSE))),"")</f>
        <v>37282.309900152461</v>
      </c>
      <c r="H24" s="101">
        <f ca="1">IFERROR(IF((VLOOKUP($E24,'NEA Backsheet'!$D$5:$CB$183,H$9,FALSE))="","",(VLOOKUP($E24,'NEA Backsheet'!$D$5:$CB$183,H$9,FALSE))),"")</f>
        <v>37315.304867856008</v>
      </c>
      <c r="I24" s="101">
        <f ca="1">IFERROR(IF((VLOOKUP($E24,'NEA Backsheet'!$D$5:$CB$183,I$9,FALSE))="","",(VLOOKUP($E24,'NEA Backsheet'!$D$5:$CB$183,I$9,FALSE))),"")</f>
        <v>39878.475928653919</v>
      </c>
      <c r="J24" s="102">
        <f ca="1">IFERROR(IF((VLOOKUP($E24,'NEA Backsheet'!$D$5:$CB$183,J$9,FALSE))="","",(VLOOKUP($E24,'NEA Backsheet'!$D$5:$CB$183,J$9,FALSE))),"")</f>
        <v>39380.480025604345</v>
      </c>
      <c r="K24" s="100">
        <f ca="1">IFERROR(IF((VLOOKUP($E24,'NEA Backsheet'!$D$5:$CB$183,K$9,FALSE))="","",(VLOOKUP($E24,'NEA Backsheet'!$D$5:$CB$183,K$9,FALSE))),"")</f>
        <v>90237.136157027257</v>
      </c>
      <c r="L24" s="101">
        <f ca="1">IFERROR(IF((VLOOKUP($E24,'NEA Backsheet'!$D$5:$CB$183,L$9,FALSE))="","",(VLOOKUP($E24,'NEA Backsheet'!$D$5:$CB$183,L$9,FALSE))),"")</f>
        <v>90291.349669551564</v>
      </c>
      <c r="M24" s="101">
        <f ca="1">IFERROR(IF((VLOOKUP($E24,'NEA Backsheet'!$D$5:$CB$183,M$9,FALSE))="","",(VLOOKUP($E24,'NEA Backsheet'!$D$5:$CB$183,M$9,FALSE))),"")</f>
        <v>95204.450970878039</v>
      </c>
      <c r="N24" s="103">
        <f ca="1">IFERROR(IF((VLOOKUP($E24,'NEA Backsheet'!$D$5:$CB$183,N$9,FALSE))="","",(VLOOKUP($E24,'NEA Backsheet'!$D$5:$CB$183,N$9,FALSE))),"")</f>
        <v>95553.465223424108</v>
      </c>
      <c r="O24" s="100">
        <f ca="1">IFERROR(IF((VLOOKUP($E24,'NEA Backsheet'!$D$5:$CB$183,O$9,FALSE))="","",(VLOOKUP($E24,'NEA Backsheet'!$D$5:$CB$183,O$9,FALSE))),"")</f>
        <v>127519.44605717971</v>
      </c>
      <c r="P24" s="104">
        <f ca="1">IFERROR(IF((VLOOKUP($E24,'NEA Backsheet'!$D$5:$CB$183,P$9,FALSE))="","",(VLOOKUP($E24,'NEA Backsheet'!$D$5:$CB$183,P$9,FALSE))),"")</f>
        <v>127606.65453740758</v>
      </c>
      <c r="Q24" s="101">
        <f ca="1">IFERROR(IF((VLOOKUP($E24,'NEA Backsheet'!$D$5:$CB$183,Q$9,FALSE))="","",(VLOOKUP($E24,'NEA Backsheet'!$D$5:$CB$183,Q$9,FALSE))),"")</f>
        <v>135082.92689953197</v>
      </c>
      <c r="R24" s="103">
        <f ca="1">IFERROR(IF((VLOOKUP($E24,'NEA Backsheet'!$D$5:$CB$183,R$9,FALSE))="","",(VLOOKUP($E24,'NEA Backsheet'!$D$5:$CB$183,R$9,FALSE))),"")</f>
        <v>134933.94524902845</v>
      </c>
    </row>
    <row r="25" spans="1:18" ht="15" customHeight="1" x14ac:dyDescent="0.3">
      <c r="A25" s="41">
        <v>12</v>
      </c>
      <c r="B25" s="77" t="str">
        <f ca="1">IFERROR(IF((VLOOKUP($E25,'Org List'!$AJ$10:$AL$190,3,FALSE))="","",(VLOOKUP($E25,'Org List'!$AJ$10:$AL$190,3,FALSE))),"")</f>
        <v/>
      </c>
      <c r="C25" s="78" t="str">
        <f ca="1">IFERROR(IF((VLOOKUP($E25,'Org List'!$AO$10:$AQ$190,3,FALSE))="","",(VLOOKUP($E25,'Org List'!$AO$10:$AQ$190,3,FALSE))),"")</f>
        <v>West Midlands Region</v>
      </c>
      <c r="D25" s="93" t="str">
        <f ca="1">IFERROR(IF((VLOOKUP($E25,'Org List'!$AT$10:$AV$190,3,FALSE))="","",(VLOOKUP($E25,'Org List'!$AT$10:$AV$190,3,FALSE))),"")</f>
        <v/>
      </c>
      <c r="E25" s="77" t="str">
        <f t="shared" ca="1" si="0"/>
        <v>E12000005</v>
      </c>
      <c r="F25" s="79" t="str">
        <f ca="1">IF(E25="","",VLOOKUP(E25,'Org List'!$J$9:$K$640,2,0))</f>
        <v>West Midlands Region</v>
      </c>
      <c r="G25" s="100">
        <f ca="1">IFERROR(IF((VLOOKUP($E25,'NEA Backsheet'!$D$5:$CB$183,G$9,FALSE))="","",(VLOOKUP($E25,'NEA Backsheet'!$D$5:$CB$183,G$9,FALSE))),"")</f>
        <v>59581.960304886095</v>
      </c>
      <c r="H25" s="101">
        <f ca="1">IFERROR(IF((VLOOKUP($E25,'NEA Backsheet'!$D$5:$CB$183,H$9,FALSE))="","",(VLOOKUP($E25,'NEA Backsheet'!$D$5:$CB$183,H$9,FALSE))),"")</f>
        <v>61023.147751278877</v>
      </c>
      <c r="I25" s="101">
        <f ca="1">IFERROR(IF((VLOOKUP($E25,'NEA Backsheet'!$D$5:$CB$183,I$9,FALSE))="","",(VLOOKUP($E25,'NEA Backsheet'!$D$5:$CB$183,I$9,FALSE))),"")</f>
        <v>65712.70345285759</v>
      </c>
      <c r="J25" s="102">
        <f ca="1">IFERROR(IF((VLOOKUP($E25,'NEA Backsheet'!$D$5:$CB$183,J$9,FALSE))="","",(VLOOKUP($E25,'NEA Backsheet'!$D$5:$CB$183,J$9,FALSE))),"")</f>
        <v>64235.681080318594</v>
      </c>
      <c r="K25" s="100">
        <f ca="1">IFERROR(IF((VLOOKUP($E25,'NEA Backsheet'!$D$5:$CB$183,K$9,FALSE))="","",(VLOOKUP($E25,'NEA Backsheet'!$D$5:$CB$183,K$9,FALSE))),"")</f>
        <v>114486.57137085164</v>
      </c>
      <c r="L25" s="101">
        <f ca="1">IFERROR(IF((VLOOKUP($E25,'NEA Backsheet'!$D$5:$CB$183,L$9,FALSE))="","",(VLOOKUP($E25,'NEA Backsheet'!$D$5:$CB$183,L$9,FALSE))),"")</f>
        <v>117068.25375797304</v>
      </c>
      <c r="M25" s="101">
        <f ca="1">IFERROR(IF((VLOOKUP($E25,'NEA Backsheet'!$D$5:$CB$183,M$9,FALSE))="","",(VLOOKUP($E25,'NEA Backsheet'!$D$5:$CB$183,M$9,FALSE))),"")</f>
        <v>120124.43453342155</v>
      </c>
      <c r="N25" s="103">
        <f ca="1">IFERROR(IF((VLOOKUP($E25,'NEA Backsheet'!$D$5:$CB$183,N$9,FALSE))="","",(VLOOKUP($E25,'NEA Backsheet'!$D$5:$CB$183,N$9,FALSE))),"")</f>
        <v>118445.53270679587</v>
      </c>
      <c r="O25" s="100">
        <f ca="1">IFERROR(IF((VLOOKUP($E25,'NEA Backsheet'!$D$5:$CB$183,O$9,FALSE))="","",(VLOOKUP($E25,'NEA Backsheet'!$D$5:$CB$183,O$9,FALSE))),"")</f>
        <v>174068.53167573776</v>
      </c>
      <c r="P25" s="104">
        <f ca="1">IFERROR(IF((VLOOKUP($E25,'NEA Backsheet'!$D$5:$CB$183,P$9,FALSE))="","",(VLOOKUP($E25,'NEA Backsheet'!$D$5:$CB$183,P$9,FALSE))),"")</f>
        <v>178091.40150925191</v>
      </c>
      <c r="Q25" s="101">
        <f ca="1">IFERROR(IF((VLOOKUP($E25,'NEA Backsheet'!$D$5:$CB$183,Q$9,FALSE))="","",(VLOOKUP($E25,'NEA Backsheet'!$D$5:$CB$183,Q$9,FALSE))),"")</f>
        <v>185837.13798627915</v>
      </c>
      <c r="R25" s="103">
        <f ca="1">IFERROR(IF((VLOOKUP($E25,'NEA Backsheet'!$D$5:$CB$183,R$9,FALSE))="","",(VLOOKUP($E25,'NEA Backsheet'!$D$5:$CB$183,R$9,FALSE))),"")</f>
        <v>182681.21378711448</v>
      </c>
    </row>
    <row r="26" spans="1:18" ht="15" customHeight="1" x14ac:dyDescent="0.3">
      <c r="A26" s="41">
        <v>13</v>
      </c>
      <c r="B26" s="77" t="str">
        <f ca="1">IFERROR(IF((VLOOKUP($E26,'Org List'!$AJ$10:$AL$190,3,FALSE))="","",(VLOOKUP($E26,'Org List'!$AJ$10:$AL$190,3,FALSE))),"")</f>
        <v/>
      </c>
      <c r="C26" s="78" t="str">
        <f ca="1">IFERROR(IF((VLOOKUP($E26,'Org List'!$AO$10:$AQ$190,3,FALSE))="","",(VLOOKUP($E26,'Org List'!$AO$10:$AQ$190,3,FALSE))),"")</f>
        <v>East Region</v>
      </c>
      <c r="D26" s="93" t="str">
        <f ca="1">IFERROR(IF((VLOOKUP($E26,'Org List'!$AT$10:$AV$190,3,FALSE))="","",(VLOOKUP($E26,'Org List'!$AT$10:$AV$190,3,FALSE))),"")</f>
        <v/>
      </c>
      <c r="E26" s="77" t="str">
        <f t="shared" ca="1" si="0"/>
        <v>E12000006</v>
      </c>
      <c r="F26" s="79" t="str">
        <f ca="1">IF(E26="","",VLOOKUP(E26,'Org List'!$J$9:$K$640,2,0))</f>
        <v>East Region</v>
      </c>
      <c r="G26" s="100">
        <f ca="1">IFERROR(IF((VLOOKUP($E26,'NEA Backsheet'!$D$5:$CB$183,G$9,FALSE))="","",(VLOOKUP($E26,'NEA Backsheet'!$D$5:$CB$183,G$9,FALSE))),"")</f>
        <v>51905.853544224337</v>
      </c>
      <c r="H26" s="101">
        <f ca="1">IFERROR(IF((VLOOKUP($E26,'NEA Backsheet'!$D$5:$CB$183,H$9,FALSE))="","",(VLOOKUP($E26,'NEA Backsheet'!$D$5:$CB$183,H$9,FALSE))),"")</f>
        <v>53756.769972093891</v>
      </c>
      <c r="I26" s="101">
        <f ca="1">IFERROR(IF((VLOOKUP($E26,'NEA Backsheet'!$D$5:$CB$183,I$9,FALSE))="","",(VLOOKUP($E26,'NEA Backsheet'!$D$5:$CB$183,I$9,FALSE))),"")</f>
        <v>57767.723913266091</v>
      </c>
      <c r="J26" s="102">
        <f ca="1">IFERROR(IF((VLOOKUP($E26,'NEA Backsheet'!$D$5:$CB$183,J$9,FALSE))="","",(VLOOKUP($E26,'NEA Backsheet'!$D$5:$CB$183,J$9,FALSE))),"")</f>
        <v>55674.917299064633</v>
      </c>
      <c r="K26" s="100">
        <f ca="1">IFERROR(IF((VLOOKUP($E26,'NEA Backsheet'!$D$5:$CB$183,K$9,FALSE))="","",(VLOOKUP($E26,'NEA Backsheet'!$D$5:$CB$183,K$9,FALSE))),"")</f>
        <v>113267.66234517438</v>
      </c>
      <c r="L26" s="101">
        <f ca="1">IFERROR(IF((VLOOKUP($E26,'NEA Backsheet'!$D$5:$CB$183,L$9,FALSE))="","",(VLOOKUP($E26,'NEA Backsheet'!$D$5:$CB$183,L$9,FALSE))),"")</f>
        <v>112679.41390715592</v>
      </c>
      <c r="M26" s="101">
        <f ca="1">IFERROR(IF((VLOOKUP($E26,'NEA Backsheet'!$D$5:$CB$183,M$9,FALSE))="","",(VLOOKUP($E26,'NEA Backsheet'!$D$5:$CB$183,M$9,FALSE))),"")</f>
        <v>118148.99615288903</v>
      </c>
      <c r="N26" s="103">
        <f ca="1">IFERROR(IF((VLOOKUP($E26,'NEA Backsheet'!$D$5:$CB$183,N$9,FALSE))="","",(VLOOKUP($E26,'NEA Backsheet'!$D$5:$CB$183,N$9,FALSE))),"")</f>
        <v>118812.36882653835</v>
      </c>
      <c r="O26" s="100">
        <f ca="1">IFERROR(IF((VLOOKUP($E26,'NEA Backsheet'!$D$5:$CB$183,O$9,FALSE))="","",(VLOOKUP($E26,'NEA Backsheet'!$D$5:$CB$183,O$9,FALSE))),"")</f>
        <v>165173.51588939872</v>
      </c>
      <c r="P26" s="104">
        <f ca="1">IFERROR(IF((VLOOKUP($E26,'NEA Backsheet'!$D$5:$CB$183,P$9,FALSE))="","",(VLOOKUP($E26,'NEA Backsheet'!$D$5:$CB$183,P$9,FALSE))),"")</f>
        <v>166436.18387924979</v>
      </c>
      <c r="Q26" s="101">
        <f ca="1">IFERROR(IF((VLOOKUP($E26,'NEA Backsheet'!$D$5:$CB$183,Q$9,FALSE))="","",(VLOOKUP($E26,'NEA Backsheet'!$D$5:$CB$183,Q$9,FALSE))),"")</f>
        <v>175916.72006615513</v>
      </c>
      <c r="R26" s="103">
        <f ca="1">IFERROR(IF((VLOOKUP($E26,'NEA Backsheet'!$D$5:$CB$183,R$9,FALSE))="","",(VLOOKUP($E26,'NEA Backsheet'!$D$5:$CB$183,R$9,FALSE))),"")</f>
        <v>174487.28612560296</v>
      </c>
    </row>
    <row r="27" spans="1:18" ht="15" customHeight="1" x14ac:dyDescent="0.3">
      <c r="A27" s="41">
        <v>14</v>
      </c>
      <c r="B27" s="77" t="str">
        <f ca="1">IFERROR(IF((VLOOKUP($E27,'Org List'!$AJ$10:$AL$190,3,FALSE))="","",(VLOOKUP($E27,'Org List'!$AJ$10:$AL$190,3,FALSE))),"")</f>
        <v/>
      </c>
      <c r="C27" s="78" t="str">
        <f ca="1">IFERROR(IF((VLOOKUP($E27,'Org List'!$AO$10:$AQ$190,3,FALSE))="","",(VLOOKUP($E27,'Org List'!$AO$10:$AQ$190,3,FALSE))),"")</f>
        <v>London Region</v>
      </c>
      <c r="D27" s="93" t="str">
        <f ca="1">IFERROR(IF((VLOOKUP($E27,'Org List'!$AT$10:$AV$190,3,FALSE))="","",(VLOOKUP($E27,'Org List'!$AT$10:$AV$190,3,FALSE))),"")</f>
        <v/>
      </c>
      <c r="E27" s="77" t="str">
        <f t="shared" ca="1" si="0"/>
        <v>E12000007</v>
      </c>
      <c r="F27" s="79" t="str">
        <f ca="1">IF(E27="","",VLOOKUP(E27,'Org List'!$J$9:$K$640,2,0))</f>
        <v>London Region</v>
      </c>
      <c r="G27" s="100">
        <f ca="1">IFERROR(IF((VLOOKUP($E27,'NEA Backsheet'!$D$5:$CB$183,G$9,FALSE))="","",(VLOOKUP($E27,'NEA Backsheet'!$D$5:$CB$183,G$9,FALSE))),"")</f>
        <v>68480.28607353261</v>
      </c>
      <c r="H27" s="101">
        <f ca="1">IFERROR(IF((VLOOKUP($E27,'NEA Backsheet'!$D$5:$CB$183,H$9,FALSE))="","",(VLOOKUP($E27,'NEA Backsheet'!$D$5:$CB$183,H$9,FALSE))),"")</f>
        <v>70460.757729925012</v>
      </c>
      <c r="I27" s="101">
        <f ca="1">IFERROR(IF((VLOOKUP($E27,'NEA Backsheet'!$D$5:$CB$183,I$9,FALSE))="","",(VLOOKUP($E27,'NEA Backsheet'!$D$5:$CB$183,I$9,FALSE))),"")</f>
        <v>74856.252962289305</v>
      </c>
      <c r="J27" s="102">
        <f ca="1">IFERROR(IF((VLOOKUP($E27,'NEA Backsheet'!$D$5:$CB$183,J$9,FALSE))="","",(VLOOKUP($E27,'NEA Backsheet'!$D$5:$CB$183,J$9,FALSE))),"")</f>
        <v>74172.647300882207</v>
      </c>
      <c r="K27" s="100">
        <f ca="1">IFERROR(IF((VLOOKUP($E27,'NEA Backsheet'!$D$5:$CB$183,K$9,FALSE))="","",(VLOOKUP($E27,'NEA Backsheet'!$D$5:$CB$183,K$9,FALSE))),"")</f>
        <v>135398.57430704613</v>
      </c>
      <c r="L27" s="101">
        <f ca="1">IFERROR(IF((VLOOKUP($E27,'NEA Backsheet'!$D$5:$CB$183,L$9,FALSE))="","",(VLOOKUP($E27,'NEA Backsheet'!$D$5:$CB$183,L$9,FALSE))),"")</f>
        <v>134778.51072658575</v>
      </c>
      <c r="M27" s="101">
        <f ca="1">IFERROR(IF((VLOOKUP($E27,'NEA Backsheet'!$D$5:$CB$183,M$9,FALSE))="","",(VLOOKUP($E27,'NEA Backsheet'!$D$5:$CB$183,M$9,FALSE))),"")</f>
        <v>141259.43812028668</v>
      </c>
      <c r="N27" s="103">
        <f ca="1">IFERROR(IF((VLOOKUP($E27,'NEA Backsheet'!$D$5:$CB$183,N$9,FALSE))="","",(VLOOKUP($E27,'NEA Backsheet'!$D$5:$CB$183,N$9,FALSE))),"")</f>
        <v>137114.99329358895</v>
      </c>
      <c r="O27" s="100">
        <f ca="1">IFERROR(IF((VLOOKUP($E27,'NEA Backsheet'!$D$5:$CB$183,O$9,FALSE))="","",(VLOOKUP($E27,'NEA Backsheet'!$D$5:$CB$183,O$9,FALSE))),"")</f>
        <v>203878.8603805787</v>
      </c>
      <c r="P27" s="104">
        <f ca="1">IFERROR(IF((VLOOKUP($E27,'NEA Backsheet'!$D$5:$CB$183,P$9,FALSE))="","",(VLOOKUP($E27,'NEA Backsheet'!$D$5:$CB$183,P$9,FALSE))),"")</f>
        <v>205239.2684565107</v>
      </c>
      <c r="Q27" s="101">
        <f ca="1">IFERROR(IF((VLOOKUP($E27,'NEA Backsheet'!$D$5:$CB$183,Q$9,FALSE))="","",(VLOOKUP($E27,'NEA Backsheet'!$D$5:$CB$183,Q$9,FALSE))),"")</f>
        <v>216115.69108257603</v>
      </c>
      <c r="R27" s="103">
        <f ca="1">IFERROR(IF((VLOOKUP($E27,'NEA Backsheet'!$D$5:$CB$183,R$9,FALSE))="","",(VLOOKUP($E27,'NEA Backsheet'!$D$5:$CB$183,R$9,FALSE))),"")</f>
        <v>211287.64059447113</v>
      </c>
    </row>
    <row r="28" spans="1:18" ht="15" customHeight="1" x14ac:dyDescent="0.3">
      <c r="A28" s="41">
        <v>15</v>
      </c>
      <c r="B28" s="77" t="str">
        <f ca="1">IFERROR(IF((VLOOKUP($E28,'Org List'!$AJ$10:$AL$190,3,FALSE))="","",(VLOOKUP($E28,'Org List'!$AJ$10:$AL$190,3,FALSE))),"")</f>
        <v/>
      </c>
      <c r="C28" s="78" t="str">
        <f ca="1">IFERROR(IF((VLOOKUP($E28,'Org List'!$AO$10:$AQ$190,3,FALSE))="","",(VLOOKUP($E28,'Org List'!$AO$10:$AQ$190,3,FALSE))),"")</f>
        <v>South East Region</v>
      </c>
      <c r="D28" s="93" t="str">
        <f ca="1">IFERROR(IF((VLOOKUP($E28,'Org List'!$AT$10:$AV$190,3,FALSE))="","",(VLOOKUP($E28,'Org List'!$AT$10:$AV$190,3,FALSE))),"")</f>
        <v/>
      </c>
      <c r="E28" s="77" t="str">
        <f t="shared" ca="1" si="0"/>
        <v>E12000008</v>
      </c>
      <c r="F28" s="79" t="str">
        <f ca="1">IF(E28="","",VLOOKUP(E28,'Org List'!$J$9:$K$640,2,0))</f>
        <v>South East Region</v>
      </c>
      <c r="G28" s="100">
        <f ca="1">IFERROR(IF((VLOOKUP($E28,'NEA Backsheet'!$D$5:$CB$183,G$9,FALSE))="","",(VLOOKUP($E28,'NEA Backsheet'!$D$5:$CB$183,G$9,FALSE))),"")</f>
        <v>83229.245032553503</v>
      </c>
      <c r="H28" s="101">
        <f ca="1">IFERROR(IF((VLOOKUP($E28,'NEA Backsheet'!$D$5:$CB$183,H$9,FALSE))="","",(VLOOKUP($E28,'NEA Backsheet'!$D$5:$CB$183,H$9,FALSE))),"")</f>
        <v>82913.667871732716</v>
      </c>
      <c r="I28" s="101">
        <f ca="1">IFERROR(IF((VLOOKUP($E28,'NEA Backsheet'!$D$5:$CB$183,I$9,FALSE))="","",(VLOOKUP($E28,'NEA Backsheet'!$D$5:$CB$183,I$9,FALSE))),"")</f>
        <v>88365.319148922106</v>
      </c>
      <c r="J28" s="102">
        <f ca="1">IFERROR(IF((VLOOKUP($E28,'NEA Backsheet'!$D$5:$CB$183,J$9,FALSE))="","",(VLOOKUP($E28,'NEA Backsheet'!$D$5:$CB$183,J$9,FALSE))),"")</f>
        <v>88556.161141278615</v>
      </c>
      <c r="K28" s="100">
        <f ca="1">IFERROR(IF((VLOOKUP($E28,'NEA Backsheet'!$D$5:$CB$183,K$9,FALSE))="","",(VLOOKUP($E28,'NEA Backsheet'!$D$5:$CB$183,K$9,FALSE))),"")</f>
        <v>152623.12822037048</v>
      </c>
      <c r="L28" s="101">
        <f ca="1">IFERROR(IF((VLOOKUP($E28,'NEA Backsheet'!$D$5:$CB$183,L$9,FALSE))="","",(VLOOKUP($E28,'NEA Backsheet'!$D$5:$CB$183,L$9,FALSE))),"")</f>
        <v>151118.51592838467</v>
      </c>
      <c r="M28" s="101">
        <f ca="1">IFERROR(IF((VLOOKUP($E28,'NEA Backsheet'!$D$5:$CB$183,M$9,FALSE))="","",(VLOOKUP($E28,'NEA Backsheet'!$D$5:$CB$183,M$9,FALSE))),"")</f>
        <v>158795.99482568522</v>
      </c>
      <c r="N28" s="103">
        <f ca="1">IFERROR(IF((VLOOKUP($E28,'NEA Backsheet'!$D$5:$CB$183,N$9,FALSE))="","",(VLOOKUP($E28,'NEA Backsheet'!$D$5:$CB$183,N$9,FALSE))),"")</f>
        <v>158274.0210665589</v>
      </c>
      <c r="O28" s="100">
        <f ca="1">IFERROR(IF((VLOOKUP($E28,'NEA Backsheet'!$D$5:$CB$183,O$9,FALSE))="","",(VLOOKUP($E28,'NEA Backsheet'!$D$5:$CB$183,O$9,FALSE))),"")</f>
        <v>235852.37325292401</v>
      </c>
      <c r="P28" s="104">
        <f ca="1">IFERROR(IF((VLOOKUP($E28,'NEA Backsheet'!$D$5:$CB$183,P$9,FALSE))="","",(VLOOKUP($E28,'NEA Backsheet'!$D$5:$CB$183,P$9,FALSE))),"")</f>
        <v>234032.18380011737</v>
      </c>
      <c r="Q28" s="101">
        <f ca="1">IFERROR(IF((VLOOKUP($E28,'NEA Backsheet'!$D$5:$CB$183,Q$9,FALSE))="","",(VLOOKUP($E28,'NEA Backsheet'!$D$5:$CB$183,Q$9,FALSE))),"")</f>
        <v>247161.31397460727</v>
      </c>
      <c r="R28" s="103">
        <f ca="1">IFERROR(IF((VLOOKUP($E28,'NEA Backsheet'!$D$5:$CB$183,R$9,FALSE))="","",(VLOOKUP($E28,'NEA Backsheet'!$D$5:$CB$183,R$9,FALSE))),"")</f>
        <v>246830.1822078375</v>
      </c>
    </row>
    <row r="29" spans="1:18" ht="15" customHeight="1" x14ac:dyDescent="0.3">
      <c r="A29" s="41">
        <v>16</v>
      </c>
      <c r="B29" s="77" t="str">
        <f ca="1">IFERROR(IF((VLOOKUP($E29,'Org List'!$AJ$10:$AL$190,3,FALSE))="","",(VLOOKUP($E29,'Org List'!$AJ$10:$AL$190,3,FALSE))),"")</f>
        <v/>
      </c>
      <c r="C29" s="78" t="str">
        <f ca="1">IFERROR(IF((VLOOKUP($E29,'Org List'!$AO$10:$AQ$190,3,FALSE))="","",(VLOOKUP($E29,'Org List'!$AO$10:$AQ$190,3,FALSE))),"")</f>
        <v>South West Region</v>
      </c>
      <c r="D29" s="93" t="str">
        <f ca="1">IFERROR(IF((VLOOKUP($E29,'Org List'!$AT$10:$AV$190,3,FALSE))="","",(VLOOKUP($E29,'Org List'!$AT$10:$AV$190,3,FALSE))),"")</f>
        <v/>
      </c>
      <c r="E29" s="77" t="str">
        <f t="shared" ca="1" si="0"/>
        <v>E12000009</v>
      </c>
      <c r="F29" s="79" t="str">
        <f ca="1">IF(E29="","",VLOOKUP(E29,'Org List'!$J$9:$K$640,2,0))</f>
        <v>South West Region</v>
      </c>
      <c r="G29" s="100">
        <f ca="1">IFERROR(IF((VLOOKUP($E29,'NEA Backsheet'!$D$5:$CB$183,G$9,FALSE))="","",(VLOOKUP($E29,'NEA Backsheet'!$D$5:$CB$183,G$9,FALSE))),"")</f>
        <v>49245.093548189412</v>
      </c>
      <c r="H29" s="101">
        <f ca="1">IFERROR(IF((VLOOKUP($E29,'NEA Backsheet'!$D$5:$CB$183,H$9,FALSE))="","",(VLOOKUP($E29,'NEA Backsheet'!$D$5:$CB$183,H$9,FALSE))),"")</f>
        <v>49448.528676022885</v>
      </c>
      <c r="I29" s="101">
        <f ca="1">IFERROR(IF((VLOOKUP($E29,'NEA Backsheet'!$D$5:$CB$183,I$9,FALSE))="","",(VLOOKUP($E29,'NEA Backsheet'!$D$5:$CB$183,I$9,FALSE))),"")</f>
        <v>53274.201579767585</v>
      </c>
      <c r="J29" s="102">
        <f ca="1">IFERROR(IF((VLOOKUP($E29,'NEA Backsheet'!$D$5:$CB$183,J$9,FALSE))="","",(VLOOKUP($E29,'NEA Backsheet'!$D$5:$CB$183,J$9,FALSE))),"")</f>
        <v>51403.006744198938</v>
      </c>
      <c r="K29" s="100">
        <f ca="1">IFERROR(IF((VLOOKUP($E29,'NEA Backsheet'!$D$5:$CB$183,K$9,FALSE))="","",(VLOOKUP($E29,'NEA Backsheet'!$D$5:$CB$183,K$9,FALSE))),"")</f>
        <v>106426.00373875181</v>
      </c>
      <c r="L29" s="101">
        <f ca="1">IFERROR(IF((VLOOKUP($E29,'NEA Backsheet'!$D$5:$CB$183,L$9,FALSE))="","",(VLOOKUP($E29,'NEA Backsheet'!$D$5:$CB$183,L$9,FALSE))),"")</f>
        <v>104614.98353107336</v>
      </c>
      <c r="M29" s="101">
        <f ca="1">IFERROR(IF((VLOOKUP($E29,'NEA Backsheet'!$D$5:$CB$183,M$9,FALSE))="","",(VLOOKUP($E29,'NEA Backsheet'!$D$5:$CB$183,M$9,FALSE))),"")</f>
        <v>111694.08277308344</v>
      </c>
      <c r="N29" s="103">
        <f ca="1">IFERROR(IF((VLOOKUP($E29,'NEA Backsheet'!$D$5:$CB$183,N$9,FALSE))="","",(VLOOKUP($E29,'NEA Backsheet'!$D$5:$CB$183,N$9,FALSE))),"")</f>
        <v>111180.75047212983</v>
      </c>
      <c r="O29" s="100">
        <f ca="1">IFERROR(IF((VLOOKUP($E29,'NEA Backsheet'!$D$5:$CB$183,O$9,FALSE))="","",(VLOOKUP($E29,'NEA Backsheet'!$D$5:$CB$183,O$9,FALSE))),"")</f>
        <v>155671.09728694122</v>
      </c>
      <c r="P29" s="104">
        <f ca="1">IFERROR(IF((VLOOKUP($E29,'NEA Backsheet'!$D$5:$CB$183,P$9,FALSE))="","",(VLOOKUP($E29,'NEA Backsheet'!$D$5:$CB$183,P$9,FALSE))),"")</f>
        <v>154063.51220709621</v>
      </c>
      <c r="Q29" s="101">
        <f ca="1">IFERROR(IF((VLOOKUP($E29,'NEA Backsheet'!$D$5:$CB$183,Q$9,FALSE))="","",(VLOOKUP($E29,'NEA Backsheet'!$D$5:$CB$183,Q$9,FALSE))),"")</f>
        <v>164968.28435285101</v>
      </c>
      <c r="R29" s="103">
        <f ca="1">IFERROR(IF((VLOOKUP($E29,'NEA Backsheet'!$D$5:$CB$183,R$9,FALSE))="","",(VLOOKUP($E29,'NEA Backsheet'!$D$5:$CB$183,R$9,FALSE))),"")</f>
        <v>162583.75721632876</v>
      </c>
    </row>
    <row r="30" spans="1:18" ht="15" customHeight="1" x14ac:dyDescent="0.3">
      <c r="A30" s="41">
        <v>17</v>
      </c>
      <c r="B30" s="77" t="str">
        <f ca="1">IFERROR(IF((VLOOKUP($E30,'Org List'!$AJ$10:$AL$190,3,FALSE))="","",(VLOOKUP($E30,'Org List'!$AJ$10:$AL$190,3,FALSE))),"")</f>
        <v>North East and Yorkshire Commissioning Region</v>
      </c>
      <c r="C30" s="78" t="str">
        <f ca="1">IFERROR(IF((VLOOKUP($E30,'Org List'!$AO$10:$AQ$190,3,FALSE))="","",(VLOOKUP($E30,'Org List'!$AO$10:$AQ$190,3,FALSE))),"")</f>
        <v/>
      </c>
      <c r="D30" s="93" t="str">
        <f ca="1">IFERROR(IF((VLOOKUP($E30,'Org List'!$AT$10:$AV$190,3,FALSE))="","",(VLOOKUP($E30,'Org List'!$AT$10:$AV$190,3,FALSE))),"")</f>
        <v>NHS England North East and Yokrshire (Yorkshire And Humber)</v>
      </c>
      <c r="E30" s="77" t="str">
        <f t="shared" ca="1" si="0"/>
        <v>Q72</v>
      </c>
      <c r="F30" s="79" t="str">
        <f ca="1">IF(E30="","",VLOOKUP(E30,'Org List'!$J$9:$K$640,2,0))</f>
        <v>NHS England North East and Yokrshire (Yorkshire And Humber)</v>
      </c>
      <c r="G30" s="100">
        <f ca="1">IFERROR(IF((VLOOKUP($E30,'NEA Backsheet'!$D$5:$CB$183,G$9,FALSE))="","",(VLOOKUP($E30,'NEA Backsheet'!$D$5:$CB$183,G$9,FALSE))),"")</f>
        <v>46531.59240725392</v>
      </c>
      <c r="H30" s="101">
        <f ca="1">IFERROR(IF((VLOOKUP($E30,'NEA Backsheet'!$D$5:$CB$183,H$9,FALSE))="","",(VLOOKUP($E30,'NEA Backsheet'!$D$5:$CB$183,H$9,FALSE))),"")</f>
        <v>45554.234691112993</v>
      </c>
      <c r="I30" s="101">
        <f ca="1">IFERROR(IF((VLOOKUP($E30,'NEA Backsheet'!$D$5:$CB$183,I$9,FALSE))="","",(VLOOKUP($E30,'NEA Backsheet'!$D$5:$CB$183,I$9,FALSE))),"")</f>
        <v>46776.40460195511</v>
      </c>
      <c r="J30" s="102">
        <f ca="1">IFERROR(IF((VLOOKUP($E30,'NEA Backsheet'!$D$5:$CB$183,J$9,FALSE))="","",(VLOOKUP($E30,'NEA Backsheet'!$D$5:$CB$183,J$9,FALSE))),"")</f>
        <v>46246.344579119759</v>
      </c>
      <c r="K30" s="100">
        <f ca="1">IFERROR(IF((VLOOKUP($E30,'NEA Backsheet'!$D$5:$CB$183,K$9,FALSE))="","",(VLOOKUP($E30,'NEA Backsheet'!$D$5:$CB$183,K$9,FALSE))),"")</f>
        <v>109451.27576821671</v>
      </c>
      <c r="L30" s="101">
        <f ca="1">IFERROR(IF((VLOOKUP($E30,'NEA Backsheet'!$D$5:$CB$183,L$9,FALSE))="","",(VLOOKUP($E30,'NEA Backsheet'!$D$5:$CB$183,L$9,FALSE))),"")</f>
        <v>108369.5556039935</v>
      </c>
      <c r="M30" s="101">
        <f ca="1">IFERROR(IF((VLOOKUP($E30,'NEA Backsheet'!$D$5:$CB$183,M$9,FALSE))="","",(VLOOKUP($E30,'NEA Backsheet'!$D$5:$CB$183,M$9,FALSE))),"")</f>
        <v>113758.11127283137</v>
      </c>
      <c r="N30" s="103">
        <f ca="1">IFERROR(IF((VLOOKUP($E30,'NEA Backsheet'!$D$5:$CB$183,N$9,FALSE))="","",(VLOOKUP($E30,'NEA Backsheet'!$D$5:$CB$183,N$9,FALSE))),"")</f>
        <v>112564.23139056495</v>
      </c>
      <c r="O30" s="100">
        <f ca="1">IFERROR(IF((VLOOKUP($E30,'NEA Backsheet'!$D$5:$CB$183,O$9,FALSE))="","",(VLOOKUP($E30,'NEA Backsheet'!$D$5:$CB$183,O$9,FALSE))),"")</f>
        <v>155982.86817547062</v>
      </c>
      <c r="P30" s="104">
        <f ca="1">IFERROR(IF((VLOOKUP($E30,'NEA Backsheet'!$D$5:$CB$183,P$9,FALSE))="","",(VLOOKUP($E30,'NEA Backsheet'!$D$5:$CB$183,P$9,FALSE))),"")</f>
        <v>153923.79029510653</v>
      </c>
      <c r="Q30" s="101">
        <f ca="1">IFERROR(IF((VLOOKUP($E30,'NEA Backsheet'!$D$5:$CB$183,Q$9,FALSE))="","",(VLOOKUP($E30,'NEA Backsheet'!$D$5:$CB$183,Q$9,FALSE))),"")</f>
        <v>160534.51587478654</v>
      </c>
      <c r="R30" s="103">
        <f ca="1">IFERROR(IF((VLOOKUP($E30,'NEA Backsheet'!$D$5:$CB$183,R$9,FALSE))="","",(VLOOKUP($E30,'NEA Backsheet'!$D$5:$CB$183,R$9,FALSE))),"")</f>
        <v>158810.57596968469</v>
      </c>
    </row>
    <row r="31" spans="1:18" ht="15" customHeight="1" x14ac:dyDescent="0.3">
      <c r="A31" s="41">
        <v>18</v>
      </c>
      <c r="B31" s="77" t="str">
        <f ca="1">IFERROR(IF((VLOOKUP($E31,'Org List'!$AJ$10:$AL$190,3,FALSE))="","",(VLOOKUP($E31,'Org List'!$AJ$10:$AL$190,3,FALSE))),"")</f>
        <v>North East and Yorkshire Commissioning Region</v>
      </c>
      <c r="C31" s="78" t="str">
        <f ca="1">IFERROR(IF((VLOOKUP($E31,'Org List'!$AO$10:$AQ$190,3,FALSE))="","",(VLOOKUP($E31,'Org List'!$AO$10:$AQ$190,3,FALSE))),"")</f>
        <v/>
      </c>
      <c r="D31" s="93" t="str">
        <f ca="1">IFERROR(IF((VLOOKUP($E31,'Org List'!$AT$10:$AV$190,3,FALSE))="","",(VLOOKUP($E31,'Org List'!$AT$10:$AV$190,3,FALSE))),"")</f>
        <v>NHS England North East and Yorkshire (Cumbria And North East)</v>
      </c>
      <c r="E31" s="77" t="str">
        <f t="shared" ca="1" si="0"/>
        <v>Q74</v>
      </c>
      <c r="F31" s="79" t="str">
        <f ca="1">IF(E31="","",VLOOKUP(E31,'Org List'!$J$9:$K$640,2,0))</f>
        <v>NHS England North East and Yorkshire (Cumbria And North East)</v>
      </c>
      <c r="G31" s="100">
        <f ca="1">IFERROR(IF((VLOOKUP($E31,'NEA Backsheet'!$D$5:$CB$183,G$9,FALSE))="","",(VLOOKUP($E31,'NEA Backsheet'!$D$5:$CB$183,G$9,FALSE))),"")</f>
        <v>33347.137002073643</v>
      </c>
      <c r="H31" s="101">
        <f ca="1">IFERROR(IF((VLOOKUP($E31,'NEA Backsheet'!$D$5:$CB$183,H$9,FALSE))="","",(VLOOKUP($E31,'NEA Backsheet'!$D$5:$CB$183,H$9,FALSE))),"")</f>
        <v>33104.442255337744</v>
      </c>
      <c r="I31" s="101">
        <f ca="1">IFERROR(IF((VLOOKUP($E31,'NEA Backsheet'!$D$5:$CB$183,I$9,FALSE))="","",(VLOOKUP($E31,'NEA Backsheet'!$D$5:$CB$183,I$9,FALSE))),"")</f>
        <v>35513.48655375377</v>
      </c>
      <c r="J31" s="102">
        <f ca="1">IFERROR(IF((VLOOKUP($E31,'NEA Backsheet'!$D$5:$CB$183,J$9,FALSE))="","",(VLOOKUP($E31,'NEA Backsheet'!$D$5:$CB$183,J$9,FALSE))),"")</f>
        <v>34951.596524880428</v>
      </c>
      <c r="K31" s="100">
        <f ca="1">IFERROR(IF((VLOOKUP($E31,'NEA Backsheet'!$D$5:$CB$183,K$9,FALSE))="","",(VLOOKUP($E31,'NEA Backsheet'!$D$5:$CB$183,K$9,FALSE))),"")</f>
        <v>65273.129061578868</v>
      </c>
      <c r="L31" s="101">
        <f ca="1">IFERROR(IF((VLOOKUP($E31,'NEA Backsheet'!$D$5:$CB$183,L$9,FALSE))="","",(VLOOKUP($E31,'NEA Backsheet'!$D$5:$CB$183,L$9,FALSE))),"")</f>
        <v>64454.411001071407</v>
      </c>
      <c r="M31" s="101">
        <f ca="1">IFERROR(IF((VLOOKUP($E31,'NEA Backsheet'!$D$5:$CB$183,M$9,FALSE))="","",(VLOOKUP($E31,'NEA Backsheet'!$D$5:$CB$183,M$9,FALSE))),"")</f>
        <v>68061.198311047003</v>
      </c>
      <c r="N31" s="103">
        <f ca="1">IFERROR(IF((VLOOKUP($E31,'NEA Backsheet'!$D$5:$CB$183,N$9,FALSE))="","",(VLOOKUP($E31,'NEA Backsheet'!$D$5:$CB$183,N$9,FALSE))),"")</f>
        <v>69217.632526032714</v>
      </c>
      <c r="O31" s="100">
        <f ca="1">IFERROR(IF((VLOOKUP($E31,'NEA Backsheet'!$D$5:$CB$183,O$9,FALSE))="","",(VLOOKUP($E31,'NEA Backsheet'!$D$5:$CB$183,O$9,FALSE))),"")</f>
        <v>98620.266063652525</v>
      </c>
      <c r="P31" s="104">
        <f ca="1">IFERROR(IF((VLOOKUP($E31,'NEA Backsheet'!$D$5:$CB$183,P$9,FALSE))="","",(VLOOKUP($E31,'NEA Backsheet'!$D$5:$CB$183,P$9,FALSE))),"")</f>
        <v>97558.853256409144</v>
      </c>
      <c r="Q31" s="101">
        <f ca="1">IFERROR(IF((VLOOKUP($E31,'NEA Backsheet'!$D$5:$CB$183,Q$9,FALSE))="","",(VLOOKUP($E31,'NEA Backsheet'!$D$5:$CB$183,Q$9,FALSE))),"")</f>
        <v>103574.68486480077</v>
      </c>
      <c r="R31" s="103">
        <f ca="1">IFERROR(IF((VLOOKUP($E31,'NEA Backsheet'!$D$5:$CB$183,R$9,FALSE))="","",(VLOOKUP($E31,'NEA Backsheet'!$D$5:$CB$183,R$9,FALSE))),"")</f>
        <v>104169.22905091316</v>
      </c>
    </row>
    <row r="32" spans="1:18" ht="15" customHeight="1" x14ac:dyDescent="0.3">
      <c r="A32" s="41">
        <v>19</v>
      </c>
      <c r="B32" s="77" t="str">
        <f ca="1">IFERROR(IF((VLOOKUP($E32,'Org List'!$AJ$10:$AL$190,3,FALSE))="","",(VLOOKUP($E32,'Org List'!$AJ$10:$AL$190,3,FALSE))),"")</f>
        <v>North West Commissioning Region</v>
      </c>
      <c r="C32" s="78" t="str">
        <f ca="1">IFERROR(IF((VLOOKUP($E32,'Org List'!$AO$10:$AQ$190,3,FALSE))="","",(VLOOKUP($E32,'Org List'!$AO$10:$AQ$190,3,FALSE))),"")</f>
        <v/>
      </c>
      <c r="D32" s="93" t="str">
        <f ca="1">IFERROR(IF((VLOOKUP($E32,'Org List'!$AT$10:$AV$190,3,FALSE))="","",(VLOOKUP($E32,'Org List'!$AT$10:$AV$190,3,FALSE))),"")</f>
        <v>NHS England North West (Cheshire And Merseyside)</v>
      </c>
      <c r="E32" s="77" t="str">
        <f t="shared" ca="1" si="0"/>
        <v>Q75</v>
      </c>
      <c r="F32" s="79" t="str">
        <f ca="1">IF(E32="","",VLOOKUP(E32,'Org List'!$J$9:$K$640,2,0))</f>
        <v>NHS England North West (Cheshire And Merseyside)</v>
      </c>
      <c r="G32" s="100">
        <f ca="1">IFERROR(IF((VLOOKUP($E32,'NEA Backsheet'!$D$5:$CB$183,G$9,FALSE))="","",(VLOOKUP($E32,'NEA Backsheet'!$D$5:$CB$183,G$9,FALSE))),"")</f>
        <v>32301.537307823248</v>
      </c>
      <c r="H32" s="101">
        <f ca="1">IFERROR(IF((VLOOKUP($E32,'NEA Backsheet'!$D$5:$CB$183,H$9,FALSE))="","",(VLOOKUP($E32,'NEA Backsheet'!$D$5:$CB$183,H$9,FALSE))),"")</f>
        <v>34256.139716191494</v>
      </c>
      <c r="I32" s="101">
        <f ca="1">IFERROR(IF((VLOOKUP($E32,'NEA Backsheet'!$D$5:$CB$183,I$9,FALSE))="","",(VLOOKUP($E32,'NEA Backsheet'!$D$5:$CB$183,I$9,FALSE))),"")</f>
        <v>35019.718854169223</v>
      </c>
      <c r="J32" s="102">
        <f ca="1">IFERROR(IF((VLOOKUP($E32,'NEA Backsheet'!$D$5:$CB$183,J$9,FALSE))="","",(VLOOKUP($E32,'NEA Backsheet'!$D$5:$CB$183,J$9,FALSE))),"")</f>
        <v>34873.099661608459</v>
      </c>
      <c r="K32" s="100">
        <f ca="1">IFERROR(IF((VLOOKUP($E32,'NEA Backsheet'!$D$5:$CB$183,K$9,FALSE))="","",(VLOOKUP($E32,'NEA Backsheet'!$D$5:$CB$183,K$9,FALSE))),"")</f>
        <v>55247.145197324069</v>
      </c>
      <c r="L32" s="101">
        <f ca="1">IFERROR(IF((VLOOKUP($E32,'NEA Backsheet'!$D$5:$CB$183,L$9,FALSE))="","",(VLOOKUP($E32,'NEA Backsheet'!$D$5:$CB$183,L$9,FALSE))),"")</f>
        <v>54516.341811910766</v>
      </c>
      <c r="M32" s="101">
        <f ca="1">IFERROR(IF((VLOOKUP($E32,'NEA Backsheet'!$D$5:$CB$183,M$9,FALSE))="","",(VLOOKUP($E32,'NEA Backsheet'!$D$5:$CB$183,M$9,FALSE))),"")</f>
        <v>56964.131194623929</v>
      </c>
      <c r="N32" s="103">
        <f ca="1">IFERROR(IF((VLOOKUP($E32,'NEA Backsheet'!$D$5:$CB$183,N$9,FALSE))="","",(VLOOKUP($E32,'NEA Backsheet'!$D$5:$CB$183,N$9,FALSE))),"")</f>
        <v>56891.196453800418</v>
      </c>
      <c r="O32" s="100">
        <f ca="1">IFERROR(IF((VLOOKUP($E32,'NEA Backsheet'!$D$5:$CB$183,O$9,FALSE))="","",(VLOOKUP($E32,'NEA Backsheet'!$D$5:$CB$183,O$9,FALSE))),"")</f>
        <v>87548.682505147328</v>
      </c>
      <c r="P32" s="104">
        <f ca="1">IFERROR(IF((VLOOKUP($E32,'NEA Backsheet'!$D$5:$CB$183,P$9,FALSE))="","",(VLOOKUP($E32,'NEA Backsheet'!$D$5:$CB$183,P$9,FALSE))),"")</f>
        <v>88772.481528102246</v>
      </c>
      <c r="Q32" s="101">
        <f ca="1">IFERROR(IF((VLOOKUP($E32,'NEA Backsheet'!$D$5:$CB$183,Q$9,FALSE))="","",(VLOOKUP($E32,'NEA Backsheet'!$D$5:$CB$183,Q$9,FALSE))),"")</f>
        <v>91983.850048793145</v>
      </c>
      <c r="R32" s="103">
        <f ca="1">IFERROR(IF((VLOOKUP($E32,'NEA Backsheet'!$D$5:$CB$183,R$9,FALSE))="","",(VLOOKUP($E32,'NEA Backsheet'!$D$5:$CB$183,R$9,FALSE))),"")</f>
        <v>91764.296115408855</v>
      </c>
    </row>
    <row r="33" spans="1:18" ht="15" customHeight="1" x14ac:dyDescent="0.3">
      <c r="A33" s="41">
        <v>20</v>
      </c>
      <c r="B33" s="77" t="str">
        <f ca="1">IFERROR(IF((VLOOKUP($E33,'Org List'!$AJ$10:$AL$190,3,FALSE))="","",(VLOOKUP($E33,'Org List'!$AJ$10:$AL$190,3,FALSE))),"")</f>
        <v>North West Commissioning Region</v>
      </c>
      <c r="C33" s="78" t="str">
        <f ca="1">IFERROR(IF((VLOOKUP($E33,'Org List'!$AO$10:$AQ$190,3,FALSE))="","",(VLOOKUP($E33,'Org List'!$AO$10:$AQ$190,3,FALSE))),"")</f>
        <v/>
      </c>
      <c r="D33" s="93" t="str">
        <f ca="1">IFERROR(IF((VLOOKUP($E33,'Org List'!$AT$10:$AV$190,3,FALSE))="","",(VLOOKUP($E33,'Org List'!$AT$10:$AV$190,3,FALSE))),"")</f>
        <v>NHS England North West (Greater Manchester)</v>
      </c>
      <c r="E33" s="77" t="str">
        <f t="shared" ca="1" si="0"/>
        <v>Q83</v>
      </c>
      <c r="F33" s="79" t="str">
        <f ca="1">IF(E33="","",VLOOKUP(E33,'Org List'!$J$9:$K$640,2,0))</f>
        <v>NHS England North West (Greater Manchester)</v>
      </c>
      <c r="G33" s="100">
        <f ca="1">IFERROR(IF((VLOOKUP($E33,'NEA Backsheet'!$D$5:$CB$183,G$9,FALSE))="","",(VLOOKUP($E33,'NEA Backsheet'!$D$5:$CB$183,G$9,FALSE))),"")</f>
        <v>33842.39055944611</v>
      </c>
      <c r="H33" s="101">
        <f ca="1">IFERROR(IF((VLOOKUP($E33,'NEA Backsheet'!$D$5:$CB$183,H$9,FALSE))="","",(VLOOKUP($E33,'NEA Backsheet'!$D$5:$CB$183,H$9,FALSE))),"")</f>
        <v>33093.774451256024</v>
      </c>
      <c r="I33" s="101">
        <f ca="1">IFERROR(IF((VLOOKUP($E33,'NEA Backsheet'!$D$5:$CB$183,I$9,FALSE))="","",(VLOOKUP($E33,'NEA Backsheet'!$D$5:$CB$183,I$9,FALSE))),"")</f>
        <v>34840.080784238831</v>
      </c>
      <c r="J33" s="102">
        <f ca="1">IFERROR(IF((VLOOKUP($E33,'NEA Backsheet'!$D$5:$CB$183,J$9,FALSE))="","",(VLOOKUP($E33,'NEA Backsheet'!$D$5:$CB$183,J$9,FALSE))),"")</f>
        <v>34379.661053715943</v>
      </c>
      <c r="K33" s="100">
        <f ca="1">IFERROR(IF((VLOOKUP($E33,'NEA Backsheet'!$D$5:$CB$183,K$9,FALSE))="","",(VLOOKUP($E33,'NEA Backsheet'!$D$5:$CB$183,K$9,FALSE))),"")</f>
        <v>58905.234965690834</v>
      </c>
      <c r="L33" s="101">
        <f ca="1">IFERROR(IF((VLOOKUP($E33,'NEA Backsheet'!$D$5:$CB$183,L$9,FALSE))="","",(VLOOKUP($E33,'NEA Backsheet'!$D$5:$CB$183,L$9,FALSE))),"")</f>
        <v>57524.23630371238</v>
      </c>
      <c r="M33" s="101">
        <f ca="1">IFERROR(IF((VLOOKUP($E33,'NEA Backsheet'!$D$5:$CB$183,M$9,FALSE))="","",(VLOOKUP($E33,'NEA Backsheet'!$D$5:$CB$183,M$9,FALSE))),"")</f>
        <v>59594.840497087585</v>
      </c>
      <c r="N33" s="103">
        <f ca="1">IFERROR(IF((VLOOKUP($E33,'NEA Backsheet'!$D$5:$CB$183,N$9,FALSE))="","",(VLOOKUP($E33,'NEA Backsheet'!$D$5:$CB$183,N$9,FALSE))),"")</f>
        <v>59663.510067703843</v>
      </c>
      <c r="O33" s="100">
        <f ca="1">IFERROR(IF((VLOOKUP($E33,'NEA Backsheet'!$D$5:$CB$183,O$9,FALSE))="","",(VLOOKUP($E33,'NEA Backsheet'!$D$5:$CB$183,O$9,FALSE))),"")</f>
        <v>92747.625525136944</v>
      </c>
      <c r="P33" s="104">
        <f ca="1">IFERROR(IF((VLOOKUP($E33,'NEA Backsheet'!$D$5:$CB$183,P$9,FALSE))="","",(VLOOKUP($E33,'NEA Backsheet'!$D$5:$CB$183,P$9,FALSE))),"")</f>
        <v>90618.010754968389</v>
      </c>
      <c r="Q33" s="101">
        <f ca="1">IFERROR(IF((VLOOKUP($E33,'NEA Backsheet'!$D$5:$CB$183,Q$9,FALSE))="","",(VLOOKUP($E33,'NEA Backsheet'!$D$5:$CB$183,Q$9,FALSE))),"")</f>
        <v>94434.921281326417</v>
      </c>
      <c r="R33" s="103">
        <f ca="1">IFERROR(IF((VLOOKUP($E33,'NEA Backsheet'!$D$5:$CB$183,R$9,FALSE))="","",(VLOOKUP($E33,'NEA Backsheet'!$D$5:$CB$183,R$9,FALSE))),"")</f>
        <v>94043.171121419786</v>
      </c>
    </row>
    <row r="34" spans="1:18" ht="15" customHeight="1" x14ac:dyDescent="0.3">
      <c r="A34" s="41">
        <v>21</v>
      </c>
      <c r="B34" s="77" t="str">
        <f ca="1">IFERROR(IF((VLOOKUP($E34,'Org List'!$AJ$10:$AL$190,3,FALSE))="","",(VLOOKUP($E34,'Org List'!$AJ$10:$AL$190,3,FALSE))),"")</f>
        <v>North West Commissioning Region</v>
      </c>
      <c r="C34" s="78" t="str">
        <f ca="1">IFERROR(IF((VLOOKUP($E34,'Org List'!$AO$10:$AQ$190,3,FALSE))="","",(VLOOKUP($E34,'Org List'!$AO$10:$AQ$190,3,FALSE))),"")</f>
        <v/>
      </c>
      <c r="D34" s="93" t="str">
        <f ca="1">IFERROR(IF((VLOOKUP($E34,'Org List'!$AT$10:$AV$190,3,FALSE))="","",(VLOOKUP($E34,'Org List'!$AT$10:$AV$190,3,FALSE))),"")</f>
        <v>NHS England North West (Lancashire)</v>
      </c>
      <c r="E34" s="77" t="str">
        <f t="shared" ca="1" si="0"/>
        <v>Q84</v>
      </c>
      <c r="F34" s="79" t="str">
        <f ca="1">IF(E34="","",VLOOKUP(E34,'Org List'!$J$9:$K$640,2,0))</f>
        <v>NHS England North West (Lancashire)</v>
      </c>
      <c r="G34" s="100">
        <f ca="1">IFERROR(IF((VLOOKUP($E34,'NEA Backsheet'!$D$5:$CB$183,G$9,FALSE))="","",(VLOOKUP($E34,'NEA Backsheet'!$D$5:$CB$183,G$9,FALSE))),"")</f>
        <v>14007.594319864635</v>
      </c>
      <c r="H34" s="101">
        <f ca="1">IFERROR(IF((VLOOKUP($E34,'NEA Backsheet'!$D$5:$CB$183,H$9,FALSE))="","",(VLOOKUP($E34,'NEA Backsheet'!$D$5:$CB$183,H$9,FALSE))),"")</f>
        <v>13924.232017192378</v>
      </c>
      <c r="I34" s="101">
        <f ca="1">IFERROR(IF((VLOOKUP($E34,'NEA Backsheet'!$D$5:$CB$183,I$9,FALSE))="","",(VLOOKUP($E34,'NEA Backsheet'!$D$5:$CB$183,I$9,FALSE))),"")</f>
        <v>16675.632220126416</v>
      </c>
      <c r="J34" s="102">
        <f ca="1">IFERROR(IF((VLOOKUP($E34,'NEA Backsheet'!$D$5:$CB$183,J$9,FALSE))="","",(VLOOKUP($E34,'NEA Backsheet'!$D$5:$CB$183,J$9,FALSE))),"")</f>
        <v>16837.404589328085</v>
      </c>
      <c r="K34" s="100">
        <f ca="1">IFERROR(IF((VLOOKUP($E34,'NEA Backsheet'!$D$5:$CB$183,K$9,FALSE))="","",(VLOOKUP($E34,'NEA Backsheet'!$D$5:$CB$183,K$9,FALSE))),"")</f>
        <v>30976.138867967864</v>
      </c>
      <c r="L34" s="101">
        <f ca="1">IFERROR(IF((VLOOKUP($E34,'NEA Backsheet'!$D$5:$CB$183,L$9,FALSE))="","",(VLOOKUP($E34,'NEA Backsheet'!$D$5:$CB$183,L$9,FALSE))),"")</f>
        <v>30203.427758587721</v>
      </c>
      <c r="M34" s="101">
        <f ca="1">IFERROR(IF((VLOOKUP($E34,'NEA Backsheet'!$D$5:$CB$183,M$9,FALSE))="","",(VLOOKUP($E34,'NEA Backsheet'!$D$5:$CB$183,M$9,FALSE))),"")</f>
        <v>32288.321348166177</v>
      </c>
      <c r="N34" s="103">
        <f ca="1">IFERROR(IF((VLOOKUP($E34,'NEA Backsheet'!$D$5:$CB$183,N$9,FALSE))="","",(VLOOKUP($E34,'NEA Backsheet'!$D$5:$CB$183,N$9,FALSE))),"")</f>
        <v>31641.297972862034</v>
      </c>
      <c r="O34" s="100">
        <f ca="1">IFERROR(IF((VLOOKUP($E34,'NEA Backsheet'!$D$5:$CB$183,O$9,FALSE))="","",(VLOOKUP($E34,'NEA Backsheet'!$D$5:$CB$183,O$9,FALSE))),"")</f>
        <v>44983.733187832506</v>
      </c>
      <c r="P34" s="104">
        <f ca="1">IFERROR(IF((VLOOKUP($E34,'NEA Backsheet'!$D$5:$CB$183,P$9,FALSE))="","",(VLOOKUP($E34,'NEA Backsheet'!$D$5:$CB$183,P$9,FALSE))),"")</f>
        <v>44127.659775780099</v>
      </c>
      <c r="Q34" s="101">
        <f ca="1">IFERROR(IF((VLOOKUP($E34,'NEA Backsheet'!$D$5:$CB$183,Q$9,FALSE))="","",(VLOOKUP($E34,'NEA Backsheet'!$D$5:$CB$183,Q$9,FALSE))),"")</f>
        <v>48963.953568292593</v>
      </c>
      <c r="R34" s="103">
        <f ca="1">IFERROR(IF((VLOOKUP($E34,'NEA Backsheet'!$D$5:$CB$183,R$9,FALSE))="","",(VLOOKUP($E34,'NEA Backsheet'!$D$5:$CB$183,R$9,FALSE))),"")</f>
        <v>48478.702562190127</v>
      </c>
    </row>
    <row r="35" spans="1:18" ht="15" customHeight="1" x14ac:dyDescent="0.3">
      <c r="A35" s="41">
        <v>22</v>
      </c>
      <c r="B35" s="77" t="str">
        <f ca="1">IFERROR(IF((VLOOKUP($E35,'Org List'!$AJ$10:$AL$190,3,FALSE))="","",(VLOOKUP($E35,'Org List'!$AJ$10:$AL$190,3,FALSE))),"")</f>
        <v>Midlands Commissioning Region</v>
      </c>
      <c r="C35" s="78" t="str">
        <f ca="1">IFERROR(IF((VLOOKUP($E35,'Org List'!$AO$10:$AQ$190,3,FALSE))="","",(VLOOKUP($E35,'Org List'!$AO$10:$AQ$190,3,FALSE))),"")</f>
        <v/>
      </c>
      <c r="D35" s="93" t="str">
        <f ca="1">IFERROR(IF((VLOOKUP($E35,'Org List'!$AT$10:$AV$190,3,FALSE))="","",(VLOOKUP($E35,'Org List'!$AT$10:$AV$190,3,FALSE))),"")</f>
        <v>NHS England Midlands (North Midlands)</v>
      </c>
      <c r="E35" s="77" t="str">
        <f t="shared" ca="1" si="0"/>
        <v>Q76</v>
      </c>
      <c r="F35" s="79" t="str">
        <f ca="1">IF(E35="","",VLOOKUP(E35,'Org List'!$J$9:$K$640,2,0))</f>
        <v>NHS England Midlands (North Midlands)</v>
      </c>
      <c r="G35" s="100">
        <f ca="1">IFERROR(IF((VLOOKUP($E35,'NEA Backsheet'!$D$5:$CB$183,G$9,FALSE))="","",(VLOOKUP($E35,'NEA Backsheet'!$D$5:$CB$183,G$9,FALSE))),"")</f>
        <v>34696.749545161983</v>
      </c>
      <c r="H35" s="101">
        <f ca="1">IFERROR(IF((VLOOKUP($E35,'NEA Backsheet'!$D$5:$CB$183,H$9,FALSE))="","",(VLOOKUP($E35,'NEA Backsheet'!$D$5:$CB$183,H$9,FALSE))),"")</f>
        <v>35837.436245748286</v>
      </c>
      <c r="I35" s="101">
        <f ca="1">IFERROR(IF((VLOOKUP($E35,'NEA Backsheet'!$D$5:$CB$183,I$9,FALSE))="","",(VLOOKUP($E35,'NEA Backsheet'!$D$5:$CB$183,I$9,FALSE))),"")</f>
        <v>38915.290084796587</v>
      </c>
      <c r="J35" s="102">
        <f ca="1">IFERROR(IF((VLOOKUP($E35,'NEA Backsheet'!$D$5:$CB$183,J$9,FALSE))="","",(VLOOKUP($E35,'NEA Backsheet'!$D$5:$CB$183,J$9,FALSE))),"")</f>
        <v>38997.845243353171</v>
      </c>
      <c r="K35" s="100">
        <f ca="1">IFERROR(IF((VLOOKUP($E35,'NEA Backsheet'!$D$5:$CB$183,K$9,FALSE))="","",(VLOOKUP($E35,'NEA Backsheet'!$D$5:$CB$183,K$9,FALSE))),"")</f>
        <v>73791.363504417779</v>
      </c>
      <c r="L35" s="101">
        <f ca="1">IFERROR(IF((VLOOKUP($E35,'NEA Backsheet'!$D$5:$CB$183,L$9,FALSE))="","",(VLOOKUP($E35,'NEA Backsheet'!$D$5:$CB$183,L$9,FALSE))),"")</f>
        <v>74451.368109707269</v>
      </c>
      <c r="M35" s="101">
        <f ca="1">IFERROR(IF((VLOOKUP($E35,'NEA Backsheet'!$D$5:$CB$183,M$9,FALSE))="","",(VLOOKUP($E35,'NEA Backsheet'!$D$5:$CB$183,M$9,FALSE))),"")</f>
        <v>77760.481921025232</v>
      </c>
      <c r="N35" s="103">
        <f ca="1">IFERROR(IF((VLOOKUP($E35,'NEA Backsheet'!$D$5:$CB$183,N$9,FALSE))="","",(VLOOKUP($E35,'NEA Backsheet'!$D$5:$CB$183,N$9,FALSE))),"")</f>
        <v>77865.866184104889</v>
      </c>
      <c r="O35" s="100">
        <f ca="1">IFERROR(IF((VLOOKUP($E35,'NEA Backsheet'!$D$5:$CB$183,O$9,FALSE))="","",(VLOOKUP($E35,'NEA Backsheet'!$D$5:$CB$183,O$9,FALSE))),"")</f>
        <v>108488.11304957976</v>
      </c>
      <c r="P35" s="104">
        <f ca="1">IFERROR(IF((VLOOKUP($E35,'NEA Backsheet'!$D$5:$CB$183,P$9,FALSE))="","",(VLOOKUP($E35,'NEA Backsheet'!$D$5:$CB$183,P$9,FALSE))),"")</f>
        <v>110288.80435545556</v>
      </c>
      <c r="Q35" s="101">
        <f ca="1">IFERROR(IF((VLOOKUP($E35,'NEA Backsheet'!$D$5:$CB$183,Q$9,FALSE))="","",(VLOOKUP($E35,'NEA Backsheet'!$D$5:$CB$183,Q$9,FALSE))),"")</f>
        <v>116675.77200582181</v>
      </c>
      <c r="R35" s="103">
        <f ca="1">IFERROR(IF((VLOOKUP($E35,'NEA Backsheet'!$D$5:$CB$183,R$9,FALSE))="","",(VLOOKUP($E35,'NEA Backsheet'!$D$5:$CB$183,R$9,FALSE))),"")</f>
        <v>116863.71142745804</v>
      </c>
    </row>
    <row r="36" spans="1:18" ht="15" customHeight="1" x14ac:dyDescent="0.3">
      <c r="A36" s="41">
        <v>23</v>
      </c>
      <c r="B36" s="77" t="str">
        <f ca="1">IFERROR(IF((VLOOKUP($E36,'Org List'!$AJ$10:$AL$190,3,FALSE))="","",(VLOOKUP($E36,'Org List'!$AJ$10:$AL$190,3,FALSE))),"")</f>
        <v>Midlands Commissioning Region</v>
      </c>
      <c r="C36" s="78" t="str">
        <f ca="1">IFERROR(IF((VLOOKUP($E36,'Org List'!$AO$10:$AQ$190,3,FALSE))="","",(VLOOKUP($E36,'Org List'!$AO$10:$AQ$190,3,FALSE))),"")</f>
        <v/>
      </c>
      <c r="D36" s="93" t="str">
        <f ca="1">IFERROR(IF((VLOOKUP($E36,'Org List'!$AT$10:$AV$190,3,FALSE))="","",(VLOOKUP($E36,'Org List'!$AT$10:$AV$190,3,FALSE))),"")</f>
        <v>NHS England Midlands (West Midlands)</v>
      </c>
      <c r="E36" s="77" t="str">
        <f t="shared" ca="1" si="0"/>
        <v>Q77</v>
      </c>
      <c r="F36" s="79" t="str">
        <f ca="1">IF(E36="","",VLOOKUP(E36,'Org List'!$J$9:$K$640,2,0))</f>
        <v>NHS England Midlands (West Midlands)</v>
      </c>
      <c r="G36" s="100">
        <f ca="1">IFERROR(IF((VLOOKUP($E36,'NEA Backsheet'!$D$5:$CB$183,G$9,FALSE))="","",(VLOOKUP($E36,'NEA Backsheet'!$D$5:$CB$183,G$9,FALSE))),"")</f>
        <v>40539.89985529281</v>
      </c>
      <c r="H36" s="101">
        <f ca="1">IFERROR(IF((VLOOKUP($E36,'NEA Backsheet'!$D$5:$CB$183,H$9,FALSE))="","",(VLOOKUP($E36,'NEA Backsheet'!$D$5:$CB$183,H$9,FALSE))),"")</f>
        <v>41417.612661564817</v>
      </c>
      <c r="I36" s="101">
        <f ca="1">IFERROR(IF((VLOOKUP($E36,'NEA Backsheet'!$D$5:$CB$183,I$9,FALSE))="","",(VLOOKUP($E36,'NEA Backsheet'!$D$5:$CB$183,I$9,FALSE))),"")</f>
        <v>43861.489525478355</v>
      </c>
      <c r="J36" s="102">
        <f ca="1">IFERROR(IF((VLOOKUP($E36,'NEA Backsheet'!$D$5:$CB$183,J$9,FALSE))="","",(VLOOKUP($E36,'NEA Backsheet'!$D$5:$CB$183,J$9,FALSE))),"")</f>
        <v>42628.376398604261</v>
      </c>
      <c r="K36" s="100">
        <f ca="1">IFERROR(IF((VLOOKUP($E36,'NEA Backsheet'!$D$5:$CB$183,K$9,FALSE))="","",(VLOOKUP($E36,'NEA Backsheet'!$D$5:$CB$183,K$9,FALSE))),"")</f>
        <v>82982.698882702723</v>
      </c>
      <c r="L36" s="101">
        <f ca="1">IFERROR(IF((VLOOKUP($E36,'NEA Backsheet'!$D$5:$CB$183,L$9,FALSE))="","",(VLOOKUP($E36,'NEA Backsheet'!$D$5:$CB$183,L$9,FALSE))),"")</f>
        <v>84974.654226528</v>
      </c>
      <c r="M36" s="101">
        <f ca="1">IFERROR(IF((VLOOKUP($E36,'NEA Backsheet'!$D$5:$CB$183,M$9,FALSE))="","",(VLOOKUP($E36,'NEA Backsheet'!$D$5:$CB$183,M$9,FALSE))),"")</f>
        <v>86933.756185992417</v>
      </c>
      <c r="N36" s="103">
        <f ca="1">IFERROR(IF((VLOOKUP($E36,'NEA Backsheet'!$D$5:$CB$183,N$9,FALSE))="","",(VLOOKUP($E36,'NEA Backsheet'!$D$5:$CB$183,N$9,FALSE))),"")</f>
        <v>85016.970412348674</v>
      </c>
      <c r="O36" s="100">
        <f ca="1">IFERROR(IF((VLOOKUP($E36,'NEA Backsheet'!$D$5:$CB$183,O$9,FALSE))="","",(VLOOKUP($E36,'NEA Backsheet'!$D$5:$CB$183,O$9,FALSE))),"")</f>
        <v>123522.59873799552</v>
      </c>
      <c r="P36" s="104">
        <f ca="1">IFERROR(IF((VLOOKUP($E36,'NEA Backsheet'!$D$5:$CB$183,P$9,FALSE))="","",(VLOOKUP($E36,'NEA Backsheet'!$D$5:$CB$183,P$9,FALSE))),"")</f>
        <v>126392.26688809282</v>
      </c>
      <c r="Q36" s="101">
        <f ca="1">IFERROR(IF((VLOOKUP($E36,'NEA Backsheet'!$D$5:$CB$183,Q$9,FALSE))="","",(VLOOKUP($E36,'NEA Backsheet'!$D$5:$CB$183,Q$9,FALSE))),"")</f>
        <v>130795.24571147078</v>
      </c>
      <c r="R36" s="103">
        <f ca="1">IFERROR(IF((VLOOKUP($E36,'NEA Backsheet'!$D$5:$CB$183,R$9,FALSE))="","",(VLOOKUP($E36,'NEA Backsheet'!$D$5:$CB$183,R$9,FALSE))),"")</f>
        <v>127645.34681095296</v>
      </c>
    </row>
    <row r="37" spans="1:18" ht="15" customHeight="1" x14ac:dyDescent="0.3">
      <c r="A37" s="41">
        <v>24</v>
      </c>
      <c r="B37" s="77" t="str">
        <f ca="1">IFERROR(IF((VLOOKUP($E37,'Org List'!$AJ$10:$AL$190,3,FALSE))="","",(VLOOKUP($E37,'Org List'!$AJ$10:$AL$190,3,FALSE))),"")</f>
        <v>Midlands Commissioning Region</v>
      </c>
      <c r="C37" s="78" t="str">
        <f ca="1">IFERROR(IF((VLOOKUP($E37,'Org List'!$AO$10:$AQ$190,3,FALSE))="","",(VLOOKUP($E37,'Org List'!$AO$10:$AQ$190,3,FALSE))),"")</f>
        <v/>
      </c>
      <c r="D37" s="93" t="str">
        <f ca="1">IFERROR(IF((VLOOKUP($E37,'Org List'!$AT$10:$AV$190,3,FALSE))="","",(VLOOKUP($E37,'Org List'!$AT$10:$AV$190,3,FALSE))),"")</f>
        <v>NHS England Midlands (Central Midlands)</v>
      </c>
      <c r="E37" s="77" t="str">
        <f t="shared" ca="1" si="0"/>
        <v>Q78</v>
      </c>
      <c r="F37" s="79" t="str">
        <f ca="1">IF(E37="","",VLOOKUP(E37,'Org List'!$J$9:$K$640,2,0))</f>
        <v>NHS England Midlands (Central Midlands)</v>
      </c>
      <c r="G37" s="100">
        <f ca="1">IFERROR(IF((VLOOKUP($E37,'NEA Backsheet'!$D$5:$CB$183,G$9,FALSE))="","",(VLOOKUP($E37,'NEA Backsheet'!$D$5:$CB$183,G$9,FALSE))),"")</f>
        <v>40516.390873498116</v>
      </c>
      <c r="H37" s="101">
        <f ca="1">IFERROR(IF((VLOOKUP($E37,'NEA Backsheet'!$D$5:$CB$183,H$9,FALSE))="","",(VLOOKUP($E37,'NEA Backsheet'!$D$5:$CB$183,H$9,FALSE))),"")</f>
        <v>40762.205839190683</v>
      </c>
      <c r="I37" s="101">
        <f ca="1">IFERROR(IF((VLOOKUP($E37,'NEA Backsheet'!$D$5:$CB$183,I$9,FALSE))="","",(VLOOKUP($E37,'NEA Backsheet'!$D$5:$CB$183,I$9,FALSE))),"")</f>
        <v>44688.112128579945</v>
      </c>
      <c r="J37" s="102">
        <f ca="1">IFERROR(IF((VLOOKUP($E37,'NEA Backsheet'!$D$5:$CB$183,J$9,FALSE))="","",(VLOOKUP($E37,'NEA Backsheet'!$D$5:$CB$183,J$9,FALSE))),"")</f>
        <v>41357.321122748639</v>
      </c>
      <c r="K37" s="100">
        <f ca="1">IFERROR(IF((VLOOKUP($E37,'NEA Backsheet'!$D$5:$CB$183,K$9,FALSE))="","",(VLOOKUP($E37,'NEA Backsheet'!$D$5:$CB$183,K$9,FALSE))),"")</f>
        <v>84980.594851689893</v>
      </c>
      <c r="L37" s="101">
        <f ca="1">IFERROR(IF((VLOOKUP($E37,'NEA Backsheet'!$D$5:$CB$183,L$9,FALSE))="","",(VLOOKUP($E37,'NEA Backsheet'!$D$5:$CB$183,L$9,FALSE))),"")</f>
        <v>84685.479727624625</v>
      </c>
      <c r="M37" s="101">
        <f ca="1">IFERROR(IF((VLOOKUP($E37,'NEA Backsheet'!$D$5:$CB$183,M$9,FALSE))="","",(VLOOKUP($E37,'NEA Backsheet'!$D$5:$CB$183,M$9,FALSE))),"")</f>
        <v>90050.251178044782</v>
      </c>
      <c r="N37" s="103">
        <f ca="1">IFERROR(IF((VLOOKUP($E37,'NEA Backsheet'!$D$5:$CB$183,N$9,FALSE))="","",(VLOOKUP($E37,'NEA Backsheet'!$D$5:$CB$183,N$9,FALSE))),"")</f>
        <v>89926.696389253659</v>
      </c>
      <c r="O37" s="100">
        <f ca="1">IFERROR(IF((VLOOKUP($E37,'NEA Backsheet'!$D$5:$CB$183,O$9,FALSE))="","",(VLOOKUP($E37,'NEA Backsheet'!$D$5:$CB$183,O$9,FALSE))),"")</f>
        <v>125496.98572518802</v>
      </c>
      <c r="P37" s="104">
        <f ca="1">IFERROR(IF((VLOOKUP($E37,'NEA Backsheet'!$D$5:$CB$183,P$9,FALSE))="","",(VLOOKUP($E37,'NEA Backsheet'!$D$5:$CB$183,P$9,FALSE))),"")</f>
        <v>125447.68556681527</v>
      </c>
      <c r="Q37" s="101">
        <f ca="1">IFERROR(IF((VLOOKUP($E37,'NEA Backsheet'!$D$5:$CB$183,Q$9,FALSE))="","",(VLOOKUP($E37,'NEA Backsheet'!$D$5:$CB$183,Q$9,FALSE))),"")</f>
        <v>134738.36330662473</v>
      </c>
      <c r="R37" s="103">
        <f ca="1">IFERROR(IF((VLOOKUP($E37,'NEA Backsheet'!$D$5:$CB$183,R$9,FALSE))="","",(VLOOKUP($E37,'NEA Backsheet'!$D$5:$CB$183,R$9,FALSE))),"")</f>
        <v>131284.01751200229</v>
      </c>
    </row>
    <row r="38" spans="1:18" ht="15" customHeight="1" x14ac:dyDescent="0.3">
      <c r="A38" s="41">
        <v>25</v>
      </c>
      <c r="B38" s="77" t="str">
        <f ca="1">IFERROR(IF((VLOOKUP($E38,'Org List'!$AJ$10:$AL$190,3,FALSE))="","",(VLOOKUP($E38,'Org List'!$AJ$10:$AL$190,3,FALSE))),"")</f>
        <v>East of England Commissioning Region</v>
      </c>
      <c r="C38" s="78" t="str">
        <f ca="1">IFERROR(IF((VLOOKUP($E38,'Org List'!$AO$10:$AQ$190,3,FALSE))="","",(VLOOKUP($E38,'Org List'!$AO$10:$AQ$190,3,FALSE))),"")</f>
        <v/>
      </c>
      <c r="D38" s="93" t="str">
        <f ca="1">IFERROR(IF((VLOOKUP($E38,'Org List'!$AT$10:$AV$190,3,FALSE))="","",(VLOOKUP($E38,'Org List'!$AT$10:$AV$190,3,FALSE))),"")</f>
        <v>NHS England East (East)</v>
      </c>
      <c r="E38" s="77" t="str">
        <f t="shared" ca="1" si="0"/>
        <v>Q79</v>
      </c>
      <c r="F38" s="79" t="str">
        <f ca="1">IF(E38="","",VLOOKUP(E38,'Org List'!$J$9:$K$640,2,0))</f>
        <v>NHS England East (East)</v>
      </c>
      <c r="G38" s="100">
        <f ca="1">IFERROR(IF((VLOOKUP($E38,'NEA Backsheet'!$D$5:$CB$183,G$9,FALSE))="","",(VLOOKUP($E38,'NEA Backsheet'!$D$5:$CB$183,G$9,FALSE))),"")</f>
        <v>36052.619227731411</v>
      </c>
      <c r="H38" s="101">
        <f ca="1">IFERROR(IF((VLOOKUP($E38,'NEA Backsheet'!$D$5:$CB$183,H$9,FALSE))="","",(VLOOKUP($E38,'NEA Backsheet'!$D$5:$CB$183,H$9,FALSE))),"")</f>
        <v>37488.710008430593</v>
      </c>
      <c r="I38" s="101">
        <f ca="1">IFERROR(IF((VLOOKUP($E38,'NEA Backsheet'!$D$5:$CB$183,I$9,FALSE))="","",(VLOOKUP($E38,'NEA Backsheet'!$D$5:$CB$183,I$9,FALSE))),"")</f>
        <v>39852.49047337618</v>
      </c>
      <c r="J38" s="102">
        <f ca="1">IFERROR(IF((VLOOKUP($E38,'NEA Backsheet'!$D$5:$CB$183,J$9,FALSE))="","",(VLOOKUP($E38,'NEA Backsheet'!$D$5:$CB$183,J$9,FALSE))),"")</f>
        <v>38943.579861669721</v>
      </c>
      <c r="K38" s="100">
        <f ca="1">IFERROR(IF((VLOOKUP($E38,'NEA Backsheet'!$D$5:$CB$183,K$9,FALSE))="","",(VLOOKUP($E38,'NEA Backsheet'!$D$5:$CB$183,K$9,FALSE))),"")</f>
        <v>81233.914744184949</v>
      </c>
      <c r="L38" s="101">
        <f ca="1">IFERROR(IF((VLOOKUP($E38,'NEA Backsheet'!$D$5:$CB$183,L$9,FALSE))="","",(VLOOKUP($E38,'NEA Backsheet'!$D$5:$CB$183,L$9,FALSE))),"")</f>
        <v>80770.706282462241</v>
      </c>
      <c r="M38" s="101">
        <f ca="1">IFERROR(IF((VLOOKUP($E38,'NEA Backsheet'!$D$5:$CB$183,M$9,FALSE))="","",(VLOOKUP($E38,'NEA Backsheet'!$D$5:$CB$183,M$9,FALSE))),"")</f>
        <v>84157.395471328928</v>
      </c>
      <c r="N38" s="103">
        <f ca="1">IFERROR(IF((VLOOKUP($E38,'NEA Backsheet'!$D$5:$CB$183,N$9,FALSE))="","",(VLOOKUP($E38,'NEA Backsheet'!$D$5:$CB$183,N$9,FALSE))),"")</f>
        <v>84959.404922901944</v>
      </c>
      <c r="O38" s="100">
        <f ca="1">IFERROR(IF((VLOOKUP($E38,'NEA Backsheet'!$D$5:$CB$183,O$9,FALSE))="","",(VLOOKUP($E38,'NEA Backsheet'!$D$5:$CB$183,O$9,FALSE))),"")</f>
        <v>117286.53397191635</v>
      </c>
      <c r="P38" s="104">
        <f ca="1">IFERROR(IF((VLOOKUP($E38,'NEA Backsheet'!$D$5:$CB$183,P$9,FALSE))="","",(VLOOKUP($E38,'NEA Backsheet'!$D$5:$CB$183,P$9,FALSE))),"")</f>
        <v>118259.41629089283</v>
      </c>
      <c r="Q38" s="101">
        <f ca="1">IFERROR(IF((VLOOKUP($E38,'NEA Backsheet'!$D$5:$CB$183,Q$9,FALSE))="","",(VLOOKUP($E38,'NEA Backsheet'!$D$5:$CB$183,Q$9,FALSE))),"")</f>
        <v>124009.88594470512</v>
      </c>
      <c r="R38" s="103">
        <f ca="1">IFERROR(IF((VLOOKUP($E38,'NEA Backsheet'!$D$5:$CB$183,R$9,FALSE))="","",(VLOOKUP($E38,'NEA Backsheet'!$D$5:$CB$183,R$9,FALSE))),"")</f>
        <v>123902.98478457166</v>
      </c>
    </row>
    <row r="39" spans="1:18" ht="15" customHeight="1" x14ac:dyDescent="0.3">
      <c r="A39" s="41">
        <v>26</v>
      </c>
      <c r="B39" s="77" t="str">
        <f ca="1">IFERROR(IF((VLOOKUP($E39,'Org List'!$AJ$10:$AL$190,3,FALSE))="","",(VLOOKUP($E39,'Org List'!$AJ$10:$AL$190,3,FALSE))),"")</f>
        <v>South West England Commissioning Region</v>
      </c>
      <c r="C39" s="78" t="str">
        <f ca="1">IFERROR(IF((VLOOKUP($E39,'Org List'!$AO$10:$AQ$190,3,FALSE))="","",(VLOOKUP($E39,'Org List'!$AO$10:$AQ$190,3,FALSE))),"")</f>
        <v/>
      </c>
      <c r="D39" s="93" t="str">
        <f ca="1">IFERROR(IF((VLOOKUP($E39,'Org List'!$AT$10:$AV$190,3,FALSE))="","",(VLOOKUP($E39,'Org List'!$AT$10:$AV$190,3,FALSE))),"")</f>
        <v>NHS England South West (South West South)</v>
      </c>
      <c r="E39" s="77" t="str">
        <f t="shared" ca="1" si="0"/>
        <v>Q85</v>
      </c>
      <c r="F39" s="79" t="str">
        <f ca="1">IF(E39="","",VLOOKUP(E39,'Org List'!$J$9:$K$640,2,0))</f>
        <v>NHS England South West (South West South)</v>
      </c>
      <c r="G39" s="100">
        <f ca="1">IFERROR(IF((VLOOKUP($E39,'NEA Backsheet'!$D$5:$CB$183,G$9,FALSE))="","",(VLOOKUP($E39,'NEA Backsheet'!$D$5:$CB$183,G$9,FALSE))),"")</f>
        <v>28990.559137559318</v>
      </c>
      <c r="H39" s="101">
        <f ca="1">IFERROR(IF((VLOOKUP($E39,'NEA Backsheet'!$D$5:$CB$183,H$9,FALSE))="","",(VLOOKUP($E39,'NEA Backsheet'!$D$5:$CB$183,H$9,FALSE))),"")</f>
        <v>28258.90715770558</v>
      </c>
      <c r="I39" s="101">
        <f ca="1">IFERROR(IF((VLOOKUP($E39,'NEA Backsheet'!$D$5:$CB$183,I$9,FALSE))="","",(VLOOKUP($E39,'NEA Backsheet'!$D$5:$CB$183,I$9,FALSE))),"")</f>
        <v>30252.184177676991</v>
      </c>
      <c r="J39" s="102">
        <f ca="1">IFERROR(IF((VLOOKUP($E39,'NEA Backsheet'!$D$5:$CB$183,J$9,FALSE))="","",(VLOOKUP($E39,'NEA Backsheet'!$D$5:$CB$183,J$9,FALSE))),"")</f>
        <v>28992.018877750746</v>
      </c>
      <c r="K39" s="100">
        <f ca="1">IFERROR(IF((VLOOKUP($E39,'NEA Backsheet'!$D$5:$CB$183,K$9,FALSE))="","",(VLOOKUP($E39,'NEA Backsheet'!$D$5:$CB$183,K$9,FALSE))),"")</f>
        <v>62424.508206480408</v>
      </c>
      <c r="L39" s="101">
        <f ca="1">IFERROR(IF((VLOOKUP($E39,'NEA Backsheet'!$D$5:$CB$183,L$9,FALSE))="","",(VLOOKUP($E39,'NEA Backsheet'!$D$5:$CB$183,L$9,FALSE))),"")</f>
        <v>60952.427803909086</v>
      </c>
      <c r="M39" s="101">
        <f ca="1">IFERROR(IF((VLOOKUP($E39,'NEA Backsheet'!$D$5:$CB$183,M$9,FALSE))="","",(VLOOKUP($E39,'NEA Backsheet'!$D$5:$CB$183,M$9,FALSE))),"")</f>
        <v>65416.105473779135</v>
      </c>
      <c r="N39" s="103">
        <f ca="1">IFERROR(IF((VLOOKUP($E39,'NEA Backsheet'!$D$5:$CB$183,N$9,FALSE))="","",(VLOOKUP($E39,'NEA Backsheet'!$D$5:$CB$183,N$9,FALSE))),"")</f>
        <v>65457.155217405685</v>
      </c>
      <c r="O39" s="100">
        <f ca="1">IFERROR(IF((VLOOKUP($E39,'NEA Backsheet'!$D$5:$CB$183,O$9,FALSE))="","",(VLOOKUP($E39,'NEA Backsheet'!$D$5:$CB$183,O$9,FALSE))),"")</f>
        <v>91415.067344039722</v>
      </c>
      <c r="P39" s="104">
        <f ca="1">IFERROR(IF((VLOOKUP($E39,'NEA Backsheet'!$D$5:$CB$183,P$9,FALSE))="","",(VLOOKUP($E39,'NEA Backsheet'!$D$5:$CB$183,P$9,FALSE))),"")</f>
        <v>89211.334961614673</v>
      </c>
      <c r="Q39" s="101">
        <f ca="1">IFERROR(IF((VLOOKUP($E39,'NEA Backsheet'!$D$5:$CB$183,Q$9,FALSE))="","",(VLOOKUP($E39,'NEA Backsheet'!$D$5:$CB$183,Q$9,FALSE))),"")</f>
        <v>95668.289651456114</v>
      </c>
      <c r="R39" s="103">
        <f ca="1">IFERROR(IF((VLOOKUP($E39,'NEA Backsheet'!$D$5:$CB$183,R$9,FALSE))="","",(VLOOKUP($E39,'NEA Backsheet'!$D$5:$CB$183,R$9,FALSE))),"")</f>
        <v>94449.174095156428</v>
      </c>
    </row>
    <row r="40" spans="1:18" ht="15" customHeight="1" x14ac:dyDescent="0.3">
      <c r="A40" s="41">
        <v>27</v>
      </c>
      <c r="B40" s="77" t="str">
        <f ca="1">IFERROR(IF((VLOOKUP($E40,'Org List'!$AJ$10:$AL$190,3,FALSE))="","",(VLOOKUP($E40,'Org List'!$AJ$10:$AL$190,3,FALSE))),"")</f>
        <v>South West England Commissioning Region</v>
      </c>
      <c r="C40" s="78" t="str">
        <f ca="1">IFERROR(IF((VLOOKUP($E40,'Org List'!$AO$10:$AQ$190,3,FALSE))="","",(VLOOKUP($E40,'Org List'!$AO$10:$AQ$190,3,FALSE))),"")</f>
        <v/>
      </c>
      <c r="D40" s="93" t="str">
        <f ca="1">IFERROR(IF((VLOOKUP($E40,'Org List'!$AT$10:$AV$190,3,FALSE))="","",(VLOOKUP($E40,'Org List'!$AT$10:$AV$190,3,FALSE))),"")</f>
        <v>NHS England South West (South West North)</v>
      </c>
      <c r="E40" s="77" t="str">
        <f t="shared" ca="1" si="0"/>
        <v>Q86</v>
      </c>
      <c r="F40" s="79" t="str">
        <f ca="1">IF(E40="","",VLOOKUP(E40,'Org List'!$J$9:$K$640,2,0))</f>
        <v>NHS England South West (South West North)</v>
      </c>
      <c r="G40" s="100">
        <f ca="1">IFERROR(IF((VLOOKUP($E40,'NEA Backsheet'!$D$5:$CB$183,G$9,FALSE))="","",(VLOOKUP($E40,'NEA Backsheet'!$D$5:$CB$183,G$9,FALSE))),"")</f>
        <v>20254.534410630094</v>
      </c>
      <c r="H40" s="101">
        <f ca="1">IFERROR(IF((VLOOKUP($E40,'NEA Backsheet'!$D$5:$CB$183,H$9,FALSE))="","",(VLOOKUP($E40,'NEA Backsheet'!$D$5:$CB$183,H$9,FALSE))),"")</f>
        <v>21189.621518317297</v>
      </c>
      <c r="I40" s="101">
        <f ca="1">IFERROR(IF((VLOOKUP($E40,'NEA Backsheet'!$D$5:$CB$183,I$9,FALSE))="","",(VLOOKUP($E40,'NEA Backsheet'!$D$5:$CB$183,I$9,FALSE))),"")</f>
        <v>23022.017402090598</v>
      </c>
      <c r="J40" s="102">
        <f ca="1">IFERROR(IF((VLOOKUP($E40,'NEA Backsheet'!$D$5:$CB$183,J$9,FALSE))="","",(VLOOKUP($E40,'NEA Backsheet'!$D$5:$CB$183,J$9,FALSE))),"")</f>
        <v>22410.987866448202</v>
      </c>
      <c r="K40" s="100">
        <f ca="1">IFERROR(IF((VLOOKUP($E40,'NEA Backsheet'!$D$5:$CB$183,K$9,FALSE))="","",(VLOOKUP($E40,'NEA Backsheet'!$D$5:$CB$183,K$9,FALSE))),"")</f>
        <v>44001.495532271379</v>
      </c>
      <c r="L40" s="101">
        <f ca="1">IFERROR(IF((VLOOKUP($E40,'NEA Backsheet'!$D$5:$CB$183,L$9,FALSE))="","",(VLOOKUP($E40,'NEA Backsheet'!$D$5:$CB$183,L$9,FALSE))),"")</f>
        <v>43662.555727164268</v>
      </c>
      <c r="M40" s="101">
        <f ca="1">IFERROR(IF((VLOOKUP($E40,'NEA Backsheet'!$D$5:$CB$183,M$9,FALSE))="","",(VLOOKUP($E40,'NEA Backsheet'!$D$5:$CB$183,M$9,FALSE))),"")</f>
        <v>46277.977299304301</v>
      </c>
      <c r="N40" s="103">
        <f ca="1">IFERROR(IF((VLOOKUP($E40,'NEA Backsheet'!$D$5:$CB$183,N$9,FALSE))="","",(VLOOKUP($E40,'NEA Backsheet'!$D$5:$CB$183,N$9,FALSE))),"")</f>
        <v>45723.59525472414</v>
      </c>
      <c r="O40" s="100">
        <f ca="1">IFERROR(IF((VLOOKUP($E40,'NEA Backsheet'!$D$5:$CB$183,O$9,FALSE))="","",(VLOOKUP($E40,'NEA Backsheet'!$D$5:$CB$183,O$9,FALSE))),"")</f>
        <v>64256.02994290147</v>
      </c>
      <c r="P40" s="104">
        <f ca="1">IFERROR(IF((VLOOKUP($E40,'NEA Backsheet'!$D$5:$CB$183,P$9,FALSE))="","",(VLOOKUP($E40,'NEA Backsheet'!$D$5:$CB$183,P$9,FALSE))),"")</f>
        <v>64852.177245481565</v>
      </c>
      <c r="Q40" s="101">
        <f ca="1">IFERROR(IF((VLOOKUP($E40,'NEA Backsheet'!$D$5:$CB$183,Q$9,FALSE))="","",(VLOOKUP($E40,'NEA Backsheet'!$D$5:$CB$183,Q$9,FALSE))),"")</f>
        <v>69299.994701394913</v>
      </c>
      <c r="R40" s="103">
        <f ca="1">IFERROR(IF((VLOOKUP($E40,'NEA Backsheet'!$D$5:$CB$183,R$9,FALSE))="","",(VLOOKUP($E40,'NEA Backsheet'!$D$5:$CB$183,R$9,FALSE))),"")</f>
        <v>68134.583121172342</v>
      </c>
    </row>
    <row r="41" spans="1:18" ht="15" customHeight="1" x14ac:dyDescent="0.3">
      <c r="A41" s="41">
        <v>28</v>
      </c>
      <c r="B41" s="77" t="str">
        <f ca="1">IFERROR(IF((VLOOKUP($E41,'Org List'!$AJ$10:$AL$190,3,FALSE))="","",(VLOOKUP($E41,'Org List'!$AJ$10:$AL$190,3,FALSE))),"")</f>
        <v>South East England Commissioning Region</v>
      </c>
      <c r="C41" s="78" t="str">
        <f ca="1">IFERROR(IF((VLOOKUP($E41,'Org List'!$AO$10:$AQ$190,3,FALSE))="","",(VLOOKUP($E41,'Org List'!$AO$10:$AQ$190,3,FALSE))),"")</f>
        <v/>
      </c>
      <c r="D41" s="93" t="str">
        <f ca="1">IFERROR(IF((VLOOKUP($E41,'Org List'!$AT$10:$AV$190,3,FALSE))="","",(VLOOKUP($E41,'Org List'!$AT$10:$AV$190,3,FALSE))),"")</f>
        <v>NHS England South East (Hampshire, Isle of Wight and Thames Valley)</v>
      </c>
      <c r="E41" s="77" t="str">
        <f t="shared" ca="1" si="0"/>
        <v>Q87</v>
      </c>
      <c r="F41" s="79" t="str">
        <f ca="1">IF(E41="","",VLOOKUP(E41,'Org List'!$J$9:$K$640,2,0))</f>
        <v>NHS England South East (Hampshire, Isle of Wight and Thames Valley)</v>
      </c>
      <c r="G41" s="100">
        <f ca="1">IFERROR(IF((VLOOKUP($E41,'NEA Backsheet'!$D$5:$CB$183,G$9,FALSE))="","",(VLOOKUP($E41,'NEA Backsheet'!$D$5:$CB$183,G$9,FALSE))),"")</f>
        <v>37884.843140778481</v>
      </c>
      <c r="H41" s="101">
        <f ca="1">IFERROR(IF((VLOOKUP($E41,'NEA Backsheet'!$D$5:$CB$183,H$9,FALSE))="","",(VLOOKUP($E41,'NEA Backsheet'!$D$5:$CB$183,H$9,FALSE))),"")</f>
        <v>36718.919383212698</v>
      </c>
      <c r="I41" s="101">
        <f ca="1">IFERROR(IF((VLOOKUP($E41,'NEA Backsheet'!$D$5:$CB$183,I$9,FALSE))="","",(VLOOKUP($E41,'NEA Backsheet'!$D$5:$CB$183,I$9,FALSE))),"")</f>
        <v>39385.269153200308</v>
      </c>
      <c r="J41" s="102">
        <f ca="1">IFERROR(IF((VLOOKUP($E41,'NEA Backsheet'!$D$5:$CB$183,J$9,FALSE))="","",(VLOOKUP($E41,'NEA Backsheet'!$D$5:$CB$183,J$9,FALSE))),"")</f>
        <v>40045.898499782052</v>
      </c>
      <c r="K41" s="100">
        <f ca="1">IFERROR(IF((VLOOKUP($E41,'NEA Backsheet'!$D$5:$CB$183,K$9,FALSE))="","",(VLOOKUP($E41,'NEA Backsheet'!$D$5:$CB$183,K$9,FALSE))),"")</f>
        <v>66861.222738729601</v>
      </c>
      <c r="L41" s="101">
        <f ca="1">IFERROR(IF((VLOOKUP($E41,'NEA Backsheet'!$D$5:$CB$183,L$9,FALSE))="","",(VLOOKUP($E41,'NEA Backsheet'!$D$5:$CB$183,L$9,FALSE))),"")</f>
        <v>66654.521297709405</v>
      </c>
      <c r="M41" s="101">
        <f ca="1">IFERROR(IF((VLOOKUP($E41,'NEA Backsheet'!$D$5:$CB$183,M$9,FALSE))="","",(VLOOKUP($E41,'NEA Backsheet'!$D$5:$CB$183,M$9,FALSE))),"")</f>
        <v>70692.922495382751</v>
      </c>
      <c r="N41" s="103">
        <f ca="1">IFERROR(IF((VLOOKUP($E41,'NEA Backsheet'!$D$5:$CB$183,N$9,FALSE))="","",(VLOOKUP($E41,'NEA Backsheet'!$D$5:$CB$183,N$9,FALSE))),"")</f>
        <v>70517.058925942751</v>
      </c>
      <c r="O41" s="100">
        <f ca="1">IFERROR(IF((VLOOKUP($E41,'NEA Backsheet'!$D$5:$CB$183,O$9,FALSE))="","",(VLOOKUP($E41,'NEA Backsheet'!$D$5:$CB$183,O$9,FALSE))),"")</f>
        <v>104746.06587950807</v>
      </c>
      <c r="P41" s="104">
        <f ca="1">IFERROR(IF((VLOOKUP($E41,'NEA Backsheet'!$D$5:$CB$183,P$9,FALSE))="","",(VLOOKUP($E41,'NEA Backsheet'!$D$5:$CB$183,P$9,FALSE))),"")</f>
        <v>103373.4406809221</v>
      </c>
      <c r="Q41" s="101">
        <f ca="1">IFERROR(IF((VLOOKUP($E41,'NEA Backsheet'!$D$5:$CB$183,Q$9,FALSE))="","",(VLOOKUP($E41,'NEA Backsheet'!$D$5:$CB$183,Q$9,FALSE))),"")</f>
        <v>110078.19164858306</v>
      </c>
      <c r="R41" s="103">
        <f ca="1">IFERROR(IF((VLOOKUP($E41,'NEA Backsheet'!$D$5:$CB$183,R$9,FALSE))="","",(VLOOKUP($E41,'NEA Backsheet'!$D$5:$CB$183,R$9,FALSE))),"")</f>
        <v>110562.95742572477</v>
      </c>
    </row>
    <row r="42" spans="1:18" ht="15" customHeight="1" x14ac:dyDescent="0.3">
      <c r="A42" s="41">
        <v>29</v>
      </c>
      <c r="B42" s="77" t="str">
        <f ca="1">IFERROR(IF((VLOOKUP($E42,'Org List'!$AJ$10:$AL$190,3,FALSE))="","",(VLOOKUP($E42,'Org List'!$AJ$10:$AL$190,3,FALSE))),"")</f>
        <v>South East England Commissioning Region</v>
      </c>
      <c r="C42" s="78" t="str">
        <f ca="1">IFERROR(IF((VLOOKUP($E42,'Org List'!$AO$10:$AQ$190,3,FALSE))="","",(VLOOKUP($E42,'Org List'!$AO$10:$AQ$190,3,FALSE))),"")</f>
        <v/>
      </c>
      <c r="D42" s="93" t="str">
        <f ca="1">IFERROR(IF((VLOOKUP($E42,'Org List'!$AT$10:$AV$190,3,FALSE))="","",(VLOOKUP($E42,'Org List'!$AT$10:$AV$190,3,FALSE))),"")</f>
        <v>NHS England South East (Kent, Surrey and Sussex)</v>
      </c>
      <c r="E42" s="77" t="str">
        <f t="shared" ca="1" si="0"/>
        <v>Q88</v>
      </c>
      <c r="F42" s="79" t="str">
        <f ca="1">IF(E42="","",VLOOKUP(E42,'Org List'!$J$9:$K$640,2,0))</f>
        <v>NHS England South East (Kent, Surrey and Sussex)</v>
      </c>
      <c r="G42" s="100">
        <f ca="1">IFERROR(IF((VLOOKUP($E42,'NEA Backsheet'!$D$5:$CB$183,G$9,FALSE))="","",(VLOOKUP($E42,'NEA Backsheet'!$D$5:$CB$183,G$9,FALSE))),"")</f>
        <v>42308.866139353602</v>
      </c>
      <c r="H42" s="101">
        <f ca="1">IFERROR(IF((VLOOKUP($E42,'NEA Backsheet'!$D$5:$CB$183,H$9,FALSE))="","",(VLOOKUP($E42,'NEA Backsheet'!$D$5:$CB$183,H$9,FALSE))),"")</f>
        <v>42784.006324814414</v>
      </c>
      <c r="I42" s="101">
        <f ca="1">IFERROR(IF((VLOOKUP($E42,'NEA Backsheet'!$D$5:$CB$183,I$9,FALSE))="","",(VLOOKUP($E42,'NEA Backsheet'!$D$5:$CB$183,I$9,FALSE))),"")</f>
        <v>45021.57107826836</v>
      </c>
      <c r="J42" s="102">
        <f ca="1">IFERROR(IF((VLOOKUP($E42,'NEA Backsheet'!$D$5:$CB$183,J$9,FALSE))="","",(VLOOKUP($E42,'NEA Backsheet'!$D$5:$CB$183,J$9,FALSE))),"")</f>
        <v>45874.218420108344</v>
      </c>
      <c r="K42" s="100">
        <f ca="1">IFERROR(IF((VLOOKUP($E42,'NEA Backsheet'!$D$5:$CB$183,K$9,FALSE))="","",(VLOOKUP($E42,'NEA Backsheet'!$D$5:$CB$183,K$9,FALSE))),"")</f>
        <v>80764.703371698808</v>
      </c>
      <c r="L42" s="101">
        <f ca="1">IFERROR(IF((VLOOKUP($E42,'NEA Backsheet'!$D$5:$CB$183,L$9,FALSE))="","",(VLOOKUP($E42,'NEA Backsheet'!$D$5:$CB$183,L$9,FALSE))),"")</f>
        <v>79620.803619033628</v>
      </c>
      <c r="M42" s="101">
        <f ca="1">IFERROR(IF((VLOOKUP($E42,'NEA Backsheet'!$D$5:$CB$183,M$9,FALSE))="","",(VLOOKUP($E42,'NEA Backsheet'!$D$5:$CB$183,M$9,FALSE))),"")</f>
        <v>82679.069231099682</v>
      </c>
      <c r="N42" s="103">
        <f ca="1">IFERROR(IF((VLOOKUP($E42,'NEA Backsheet'!$D$5:$CB$183,N$9,FALSE))="","",(VLOOKUP($E42,'NEA Backsheet'!$D$5:$CB$183,N$9,FALSE))),"")</f>
        <v>82799.390988765328</v>
      </c>
      <c r="O42" s="100">
        <f ca="1">IFERROR(IF((VLOOKUP($E42,'NEA Backsheet'!$D$5:$CB$183,O$9,FALSE))="","",(VLOOKUP($E42,'NEA Backsheet'!$D$5:$CB$183,O$9,FALSE))),"")</f>
        <v>123073.5695110524</v>
      </c>
      <c r="P42" s="104">
        <f ca="1">IFERROR(IF((VLOOKUP($E42,'NEA Backsheet'!$D$5:$CB$183,P$9,FALSE))="","",(VLOOKUP($E42,'NEA Backsheet'!$D$5:$CB$183,P$9,FALSE))),"")</f>
        <v>122404.80994384807</v>
      </c>
      <c r="Q42" s="101">
        <f ca="1">IFERROR(IF((VLOOKUP($E42,'NEA Backsheet'!$D$5:$CB$183,Q$9,FALSE))="","",(VLOOKUP($E42,'NEA Backsheet'!$D$5:$CB$183,Q$9,FALSE))),"")</f>
        <v>127700.64030936803</v>
      </c>
      <c r="R42" s="103">
        <f ca="1">IFERROR(IF((VLOOKUP($E42,'NEA Backsheet'!$D$5:$CB$183,R$9,FALSE))="","",(VLOOKUP($E42,'NEA Backsheet'!$D$5:$CB$183,R$9,FALSE))),"")</f>
        <v>128673.60940887369</v>
      </c>
    </row>
    <row r="43" spans="1:18" ht="15" customHeight="1" x14ac:dyDescent="0.3">
      <c r="A43" s="41">
        <v>30</v>
      </c>
      <c r="B43" s="77" t="str">
        <f ca="1">IFERROR(IF((VLOOKUP($E43,'Org List'!$AJ$10:$AL$190,3,FALSE))="","",(VLOOKUP($E43,'Org List'!$AJ$10:$AL$190,3,FALSE))),"")</f>
        <v>London Commissioning Region</v>
      </c>
      <c r="C43" s="78" t="str">
        <f ca="1">IFERROR(IF((VLOOKUP($E43,'Org List'!$AO$10:$AQ$190,3,FALSE))="","",(VLOOKUP($E43,'Org List'!$AO$10:$AQ$190,3,FALSE))),"")</f>
        <v/>
      </c>
      <c r="D43" s="93" t="str">
        <f ca="1">IFERROR(IF((VLOOKUP($E43,'Org List'!$AT$10:$AV$190,3,FALSE))="","",(VLOOKUP($E43,'Org List'!$AT$10:$AV$190,3,FALSE))),"")</f>
        <v>NHS England London</v>
      </c>
      <c r="E43" s="77" t="str">
        <f t="shared" ca="1" si="0"/>
        <v>Q71</v>
      </c>
      <c r="F43" s="79" t="str">
        <f ca="1">IF(E43="","",VLOOKUP(E43,'Org List'!$J$9:$K$640,2,0))</f>
        <v>NHS England London</v>
      </c>
      <c r="G43" s="100">
        <f ca="1">IFERROR(IF((VLOOKUP($E43,'NEA Backsheet'!$D$5:$CB$183,G$9,FALSE))="","",(VLOOKUP($E43,'NEA Backsheet'!$D$5:$CB$183,G$9,FALSE))),"")</f>
        <v>68480.28607353261</v>
      </c>
      <c r="H43" s="101">
        <f ca="1">IFERROR(IF((VLOOKUP($E43,'NEA Backsheet'!$D$5:$CB$183,H$9,FALSE))="","",(VLOOKUP($E43,'NEA Backsheet'!$D$5:$CB$183,H$9,FALSE))),"")</f>
        <v>70460.757729925012</v>
      </c>
      <c r="I43" s="101">
        <f ca="1">IFERROR(IF((VLOOKUP($E43,'NEA Backsheet'!$D$5:$CB$183,I$9,FALSE))="","",(VLOOKUP($E43,'NEA Backsheet'!$D$5:$CB$183,I$9,FALSE))),"")</f>
        <v>74856.252962289305</v>
      </c>
      <c r="J43" s="102">
        <f ca="1">IFERROR(IF((VLOOKUP($E43,'NEA Backsheet'!$D$5:$CB$183,J$9,FALSE))="","",(VLOOKUP($E43,'NEA Backsheet'!$D$5:$CB$183,J$9,FALSE))),"")</f>
        <v>74172.647300882207</v>
      </c>
      <c r="K43" s="100">
        <f ca="1">IFERROR(IF((VLOOKUP($E43,'NEA Backsheet'!$D$5:$CB$183,K$9,FALSE))="","",(VLOOKUP($E43,'NEA Backsheet'!$D$5:$CB$183,K$9,FALSE))),"")</f>
        <v>135398.57430704613</v>
      </c>
      <c r="L43" s="101">
        <f ca="1">IFERROR(IF((VLOOKUP($E43,'NEA Backsheet'!$D$5:$CB$183,L$9,FALSE))="","",(VLOOKUP($E43,'NEA Backsheet'!$D$5:$CB$183,L$9,FALSE))),"")</f>
        <v>134778.51072658575</v>
      </c>
      <c r="M43" s="101">
        <f ca="1">IFERROR(IF((VLOOKUP($E43,'NEA Backsheet'!$D$5:$CB$183,M$9,FALSE))="","",(VLOOKUP($E43,'NEA Backsheet'!$D$5:$CB$183,M$9,FALSE))),"")</f>
        <v>141259.43812028668</v>
      </c>
      <c r="N43" s="103">
        <f ca="1">IFERROR(IF((VLOOKUP($E43,'NEA Backsheet'!$D$5:$CB$183,N$9,FALSE))="","",(VLOOKUP($E43,'NEA Backsheet'!$D$5:$CB$183,N$9,FALSE))),"")</f>
        <v>137114.99329358895</v>
      </c>
      <c r="O43" s="100">
        <f ca="1">IFERROR(IF((VLOOKUP($E43,'NEA Backsheet'!$D$5:$CB$183,O$9,FALSE))="","",(VLOOKUP($E43,'NEA Backsheet'!$D$5:$CB$183,O$9,FALSE))),"")</f>
        <v>203878.8603805787</v>
      </c>
      <c r="P43" s="104">
        <f ca="1">IFERROR(IF((VLOOKUP($E43,'NEA Backsheet'!$D$5:$CB$183,P$9,FALSE))="","",(VLOOKUP($E43,'NEA Backsheet'!$D$5:$CB$183,P$9,FALSE))),"")</f>
        <v>205239.2684565107</v>
      </c>
      <c r="Q43" s="101">
        <f ca="1">IFERROR(IF((VLOOKUP($E43,'NEA Backsheet'!$D$5:$CB$183,Q$9,FALSE))="","",(VLOOKUP($E43,'NEA Backsheet'!$D$5:$CB$183,Q$9,FALSE))),"")</f>
        <v>216115.69108257603</v>
      </c>
      <c r="R43" s="103">
        <f ca="1">IFERROR(IF((VLOOKUP($E43,'NEA Backsheet'!$D$5:$CB$183,R$9,FALSE))="","",(VLOOKUP($E43,'NEA Backsheet'!$D$5:$CB$183,R$9,FALSE))),"")</f>
        <v>211287.64059447113</v>
      </c>
    </row>
    <row r="44" spans="1:18" ht="15" customHeight="1" x14ac:dyDescent="0.3">
      <c r="A44" s="41">
        <v>31</v>
      </c>
      <c r="B44" s="77" t="str">
        <f ca="1">IFERROR(IF((VLOOKUP($E44,'Org List'!$AJ$10:$AL$190,3,FALSE))="","",(VLOOKUP($E44,'Org List'!$AJ$10:$AL$190,3,FALSE))),"")</f>
        <v>London Commissioning Region</v>
      </c>
      <c r="C44" s="78" t="str">
        <f ca="1">IFERROR(IF((VLOOKUP($E44,'Org List'!$AO$10:$AQ$190,3,FALSE))="","",(VLOOKUP($E44,'Org List'!$AO$10:$AQ$190,3,FALSE))),"")</f>
        <v>London Region</v>
      </c>
      <c r="D44" s="93" t="str">
        <f ca="1">IFERROR(IF((VLOOKUP($E44,'Org List'!$AT$10:$AV$190,3,FALSE))="","",(VLOOKUP($E44,'Org List'!$AT$10:$AV$190,3,FALSE))),"")</f>
        <v>NHS England London</v>
      </c>
      <c r="E44" s="77" t="str">
        <f t="shared" ca="1" si="0"/>
        <v>E09000002</v>
      </c>
      <c r="F44" s="79" t="str">
        <f ca="1">IF(E44="","",VLOOKUP(E44,'Org List'!$J$9:$K$640,2,0))</f>
        <v>Barking and Dagenham</v>
      </c>
      <c r="G44" s="100">
        <f ca="1">IFERROR(IF((VLOOKUP($E44,'NEA Backsheet'!$D$5:$CB$183,G$9,FALSE))="","",(VLOOKUP($E44,'NEA Backsheet'!$D$5:$CB$183,G$9,FALSE))),"")</f>
        <v>2073.2306318361816</v>
      </c>
      <c r="H44" s="101">
        <f ca="1">IFERROR(IF((VLOOKUP($E44,'NEA Backsheet'!$D$5:$CB$183,H$9,FALSE))="","",(VLOOKUP($E44,'NEA Backsheet'!$D$5:$CB$183,H$9,FALSE))),"")</f>
        <v>1850.5681943364809</v>
      </c>
      <c r="I44" s="101">
        <f ca="1">IFERROR(IF((VLOOKUP($E44,'NEA Backsheet'!$D$5:$CB$183,I$9,FALSE))="","",(VLOOKUP($E44,'NEA Backsheet'!$D$5:$CB$183,I$9,FALSE))),"")</f>
        <v>1753.1139258518419</v>
      </c>
      <c r="J44" s="102">
        <f ca="1">IFERROR(IF((VLOOKUP($E44,'NEA Backsheet'!$D$5:$CB$183,J$9,FALSE))="","",(VLOOKUP($E44,'NEA Backsheet'!$D$5:$CB$183,J$9,FALSE))),"")</f>
        <v>1703.8425166990719</v>
      </c>
      <c r="K44" s="100">
        <f ca="1">IFERROR(IF((VLOOKUP($E44,'NEA Backsheet'!$D$5:$CB$183,K$9,FALSE))="","",(VLOOKUP($E44,'NEA Backsheet'!$D$5:$CB$183,K$9,FALSE))),"")</f>
        <v>3621.4364812965514</v>
      </c>
      <c r="L44" s="101">
        <f ca="1">IFERROR(IF((VLOOKUP($E44,'NEA Backsheet'!$D$5:$CB$183,L$9,FALSE))="","",(VLOOKUP($E44,'NEA Backsheet'!$D$5:$CB$183,L$9,FALSE))),"")</f>
        <v>3407.8199037435952</v>
      </c>
      <c r="M44" s="101">
        <f ca="1">IFERROR(IF((VLOOKUP($E44,'NEA Backsheet'!$D$5:$CB$183,M$9,FALSE))="","",(VLOOKUP($E44,'NEA Backsheet'!$D$5:$CB$183,M$9,FALSE))),"")</f>
        <v>3503.3351761390495</v>
      </c>
      <c r="N44" s="103">
        <f ca="1">IFERROR(IF((VLOOKUP($E44,'NEA Backsheet'!$D$5:$CB$183,N$9,FALSE))="","",(VLOOKUP($E44,'NEA Backsheet'!$D$5:$CB$183,N$9,FALSE))),"")</f>
        <v>3365.9735116994161</v>
      </c>
      <c r="O44" s="100">
        <f ca="1">IFERROR(IF((VLOOKUP($E44,'NEA Backsheet'!$D$5:$CB$183,O$9,FALSE))="","",(VLOOKUP($E44,'NEA Backsheet'!$D$5:$CB$183,O$9,FALSE))),"")</f>
        <v>5694.667113132733</v>
      </c>
      <c r="P44" s="104">
        <f ca="1">IFERROR(IF((VLOOKUP($E44,'NEA Backsheet'!$D$5:$CB$183,P$9,FALSE))="","",(VLOOKUP($E44,'NEA Backsheet'!$D$5:$CB$183,P$9,FALSE))),"")</f>
        <v>5258.3880980800759</v>
      </c>
      <c r="Q44" s="101">
        <f ca="1">IFERROR(IF((VLOOKUP($E44,'NEA Backsheet'!$D$5:$CB$183,Q$9,FALSE))="","",(VLOOKUP($E44,'NEA Backsheet'!$D$5:$CB$183,Q$9,FALSE))),"")</f>
        <v>5256.449101990891</v>
      </c>
      <c r="R44" s="103">
        <f ca="1">IFERROR(IF((VLOOKUP($E44,'NEA Backsheet'!$D$5:$CB$183,R$9,FALSE))="","",(VLOOKUP($E44,'NEA Backsheet'!$D$5:$CB$183,R$9,FALSE))),"")</f>
        <v>5069.816028398488</v>
      </c>
    </row>
    <row r="45" spans="1:18" ht="15" customHeight="1" x14ac:dyDescent="0.3">
      <c r="A45" s="41">
        <v>32</v>
      </c>
      <c r="B45" s="77" t="str">
        <f ca="1">IFERROR(IF((VLOOKUP($E45,'Org List'!$AJ$10:$AL$190,3,FALSE))="","",(VLOOKUP($E45,'Org List'!$AJ$10:$AL$190,3,FALSE))),"")</f>
        <v>London Commissioning Region</v>
      </c>
      <c r="C45" s="78" t="str">
        <f ca="1">IFERROR(IF((VLOOKUP($E45,'Org List'!$AO$10:$AQ$190,3,FALSE))="","",(VLOOKUP($E45,'Org List'!$AO$10:$AQ$190,3,FALSE))),"")</f>
        <v>London Region</v>
      </c>
      <c r="D45" s="93" t="str">
        <f ca="1">IFERROR(IF((VLOOKUP($E45,'Org List'!$AT$10:$AV$190,3,FALSE))="","",(VLOOKUP($E45,'Org List'!$AT$10:$AV$190,3,FALSE))),"")</f>
        <v>NHS England London</v>
      </c>
      <c r="E45" s="77" t="str">
        <f t="shared" ref="E45:E76" ca="1" si="1">IF($A45&gt;$U$5-1,"",INDIRECT("'Comms by AT'!D"&amp;$A45+$U$4))</f>
        <v>E09000003</v>
      </c>
      <c r="F45" s="79" t="str">
        <f ca="1">IF(E45="","",VLOOKUP(E45,'Org List'!$J$9:$K$640,2,0))</f>
        <v>Barnet</v>
      </c>
      <c r="G45" s="100">
        <f ca="1">IFERROR(IF((VLOOKUP($E45,'NEA Backsheet'!$D$5:$CB$183,G$9,FALSE))="","",(VLOOKUP($E45,'NEA Backsheet'!$D$5:$CB$183,G$9,FALSE))),"")</f>
        <v>2899.2477505502202</v>
      </c>
      <c r="H45" s="101">
        <f ca="1">IFERROR(IF((VLOOKUP($E45,'NEA Backsheet'!$D$5:$CB$183,H$9,FALSE))="","",(VLOOKUP($E45,'NEA Backsheet'!$D$5:$CB$183,H$9,FALSE))),"")</f>
        <v>2785.4982394611889</v>
      </c>
      <c r="I45" s="101">
        <f ca="1">IFERROR(IF((VLOOKUP($E45,'NEA Backsheet'!$D$5:$CB$183,I$9,FALSE))="","",(VLOOKUP($E45,'NEA Backsheet'!$D$5:$CB$183,I$9,FALSE))),"")</f>
        <v>2800.2862401092088</v>
      </c>
      <c r="J45" s="102">
        <f ca="1">IFERROR(IF((VLOOKUP($E45,'NEA Backsheet'!$D$5:$CB$183,J$9,FALSE))="","",(VLOOKUP($E45,'NEA Backsheet'!$D$5:$CB$183,J$9,FALSE))),"")</f>
        <v>2769.4567225935848</v>
      </c>
      <c r="K45" s="100">
        <f ca="1">IFERROR(IF((VLOOKUP($E45,'NEA Backsheet'!$D$5:$CB$183,K$9,FALSE))="","",(VLOOKUP($E45,'NEA Backsheet'!$D$5:$CB$183,K$9,FALSE))),"")</f>
        <v>5261.3699348756891</v>
      </c>
      <c r="L45" s="101">
        <f ca="1">IFERROR(IF((VLOOKUP($E45,'NEA Backsheet'!$D$5:$CB$183,L$9,FALSE))="","",(VLOOKUP($E45,'NEA Backsheet'!$D$5:$CB$183,L$9,FALSE))),"")</f>
        <v>5396.9188493187912</v>
      </c>
      <c r="M45" s="101">
        <f ca="1">IFERROR(IF((VLOOKUP($E45,'NEA Backsheet'!$D$5:$CB$183,M$9,FALSE))="","",(VLOOKUP($E45,'NEA Backsheet'!$D$5:$CB$183,M$9,FALSE))),"")</f>
        <v>5588.640730872713</v>
      </c>
      <c r="N45" s="103">
        <f ca="1">IFERROR(IF((VLOOKUP($E45,'NEA Backsheet'!$D$5:$CB$183,N$9,FALSE))="","",(VLOOKUP($E45,'NEA Backsheet'!$D$5:$CB$183,N$9,FALSE))),"")</f>
        <v>5558.5110528112655</v>
      </c>
      <c r="O45" s="100">
        <f ca="1">IFERROR(IF((VLOOKUP($E45,'NEA Backsheet'!$D$5:$CB$183,O$9,FALSE))="","",(VLOOKUP($E45,'NEA Backsheet'!$D$5:$CB$183,O$9,FALSE))),"")</f>
        <v>8160.6176854259093</v>
      </c>
      <c r="P45" s="104">
        <f ca="1">IFERROR(IF((VLOOKUP($E45,'NEA Backsheet'!$D$5:$CB$183,P$9,FALSE))="","",(VLOOKUP($E45,'NEA Backsheet'!$D$5:$CB$183,P$9,FALSE))),"")</f>
        <v>8182.4170887799801</v>
      </c>
      <c r="Q45" s="101">
        <f ca="1">IFERROR(IF((VLOOKUP($E45,'NEA Backsheet'!$D$5:$CB$183,Q$9,FALSE))="","",(VLOOKUP($E45,'NEA Backsheet'!$D$5:$CB$183,Q$9,FALSE))),"")</f>
        <v>8388.9269709819218</v>
      </c>
      <c r="R45" s="103">
        <f ca="1">IFERROR(IF((VLOOKUP($E45,'NEA Backsheet'!$D$5:$CB$183,R$9,FALSE))="","",(VLOOKUP($E45,'NEA Backsheet'!$D$5:$CB$183,R$9,FALSE))),"")</f>
        <v>8327.9677754048498</v>
      </c>
    </row>
    <row r="46" spans="1:18" ht="15" customHeight="1" x14ac:dyDescent="0.3">
      <c r="A46" s="41">
        <v>33</v>
      </c>
      <c r="B46" s="77" t="str">
        <f ca="1">IFERROR(IF((VLOOKUP($E46,'Org List'!$AJ$10:$AL$190,3,FALSE))="","",(VLOOKUP($E46,'Org List'!$AJ$10:$AL$190,3,FALSE))),"")</f>
        <v>North East and Yorkshire Commissioning Region</v>
      </c>
      <c r="C46" s="78" t="str">
        <f ca="1">IFERROR(IF((VLOOKUP($E46,'Org List'!$AO$10:$AQ$190,3,FALSE))="","",(VLOOKUP($E46,'Org List'!$AO$10:$AQ$190,3,FALSE))),"")</f>
        <v>Yorkshire and The Humber Region</v>
      </c>
      <c r="D46" s="93" t="str">
        <f ca="1">IFERROR(IF((VLOOKUP($E46,'Org List'!$AT$10:$AV$190,3,FALSE))="","",(VLOOKUP($E46,'Org List'!$AT$10:$AV$190,3,FALSE))),"")</f>
        <v>NHS England North East and Yokrshire (Yorkshire And Humber)</v>
      </c>
      <c r="E46" s="77" t="str">
        <f t="shared" ca="1" si="1"/>
        <v>E08000016</v>
      </c>
      <c r="F46" s="79" t="str">
        <f ca="1">IF(E46="","",VLOOKUP(E46,'Org List'!$J$9:$K$640,2,0))</f>
        <v>Barnsley</v>
      </c>
      <c r="G46" s="100">
        <f ca="1">IFERROR(IF((VLOOKUP($E46,'NEA Backsheet'!$D$5:$CB$183,G$9,FALSE))="","",(VLOOKUP($E46,'NEA Backsheet'!$D$5:$CB$183,G$9,FALSE))),"")</f>
        <v>2286.2014440776106</v>
      </c>
      <c r="H46" s="101">
        <f ca="1">IFERROR(IF((VLOOKUP($E46,'NEA Backsheet'!$D$5:$CB$183,H$9,FALSE))="","",(VLOOKUP($E46,'NEA Backsheet'!$D$5:$CB$183,H$9,FALSE))),"")</f>
        <v>2302.5736851130123</v>
      </c>
      <c r="I46" s="101">
        <f ca="1">IFERROR(IF((VLOOKUP($E46,'NEA Backsheet'!$D$5:$CB$183,I$9,FALSE))="","",(VLOOKUP($E46,'NEA Backsheet'!$D$5:$CB$183,I$9,FALSE))),"")</f>
        <v>2420.6748461538182</v>
      </c>
      <c r="J46" s="102">
        <f ca="1">IFERROR(IF((VLOOKUP($E46,'NEA Backsheet'!$D$5:$CB$183,J$9,FALSE))="","",(VLOOKUP($E46,'NEA Backsheet'!$D$5:$CB$183,J$9,FALSE))),"")</f>
        <v>2533.0818193417272</v>
      </c>
      <c r="K46" s="100">
        <f ca="1">IFERROR(IF((VLOOKUP($E46,'NEA Backsheet'!$D$5:$CB$183,K$9,FALSE))="","",(VLOOKUP($E46,'NEA Backsheet'!$D$5:$CB$183,K$9,FALSE))),"")</f>
        <v>6167.2560794199335</v>
      </c>
      <c r="L46" s="101">
        <f ca="1">IFERROR(IF((VLOOKUP($E46,'NEA Backsheet'!$D$5:$CB$183,L$9,FALSE))="","",(VLOOKUP($E46,'NEA Backsheet'!$D$5:$CB$183,L$9,FALSE))),"")</f>
        <v>6172.6259527116454</v>
      </c>
      <c r="M46" s="101">
        <f ca="1">IFERROR(IF((VLOOKUP($E46,'NEA Backsheet'!$D$5:$CB$183,M$9,FALSE))="","",(VLOOKUP($E46,'NEA Backsheet'!$D$5:$CB$183,M$9,FALSE))),"")</f>
        <v>6624.1581993464952</v>
      </c>
      <c r="N46" s="103">
        <f ca="1">IFERROR(IF((VLOOKUP($E46,'NEA Backsheet'!$D$5:$CB$183,N$9,FALSE))="","",(VLOOKUP($E46,'NEA Backsheet'!$D$5:$CB$183,N$9,FALSE))),"")</f>
        <v>6828.3912822717775</v>
      </c>
      <c r="O46" s="100">
        <f ca="1">IFERROR(IF((VLOOKUP($E46,'NEA Backsheet'!$D$5:$CB$183,O$9,FALSE))="","",(VLOOKUP($E46,'NEA Backsheet'!$D$5:$CB$183,O$9,FALSE))),"")</f>
        <v>8453.4575234975437</v>
      </c>
      <c r="P46" s="104">
        <f ca="1">IFERROR(IF((VLOOKUP($E46,'NEA Backsheet'!$D$5:$CB$183,P$9,FALSE))="","",(VLOOKUP($E46,'NEA Backsheet'!$D$5:$CB$183,P$9,FALSE))),"")</f>
        <v>8475.1996378246586</v>
      </c>
      <c r="Q46" s="101">
        <f ca="1">IFERROR(IF((VLOOKUP($E46,'NEA Backsheet'!$D$5:$CB$183,Q$9,FALSE))="","",(VLOOKUP($E46,'NEA Backsheet'!$D$5:$CB$183,Q$9,FALSE))),"")</f>
        <v>9044.8330455003124</v>
      </c>
      <c r="R46" s="103">
        <f ca="1">IFERROR(IF((VLOOKUP($E46,'NEA Backsheet'!$D$5:$CB$183,R$9,FALSE))="","",(VLOOKUP($E46,'NEA Backsheet'!$D$5:$CB$183,R$9,FALSE))),"")</f>
        <v>9361.4731016135047</v>
      </c>
    </row>
    <row r="47" spans="1:18" ht="15" customHeight="1" x14ac:dyDescent="0.3">
      <c r="A47" s="41">
        <v>34</v>
      </c>
      <c r="B47" s="77" t="str">
        <f ca="1">IFERROR(IF((VLOOKUP($E47,'Org List'!$AJ$10:$AL$190,3,FALSE))="","",(VLOOKUP($E47,'Org List'!$AJ$10:$AL$190,3,FALSE))),"")</f>
        <v>South West England Commissioning Region</v>
      </c>
      <c r="C47" s="78" t="str">
        <f ca="1">IFERROR(IF((VLOOKUP($E47,'Org List'!$AO$10:$AQ$190,3,FALSE))="","",(VLOOKUP($E47,'Org List'!$AO$10:$AQ$190,3,FALSE))),"")</f>
        <v>South West Region</v>
      </c>
      <c r="D47" s="93" t="str">
        <f ca="1">IFERROR(IF((VLOOKUP($E47,'Org List'!$AT$10:$AV$190,3,FALSE))="","",(VLOOKUP($E47,'Org List'!$AT$10:$AV$190,3,FALSE))),"")</f>
        <v>NHS England South West (South West North)</v>
      </c>
      <c r="E47" s="77" t="str">
        <f t="shared" ca="1" si="1"/>
        <v>E06000022</v>
      </c>
      <c r="F47" s="79" t="str">
        <f ca="1">IF(E47="","",VLOOKUP(E47,'Org List'!$J$9:$K$640,2,0))</f>
        <v>Bath and North East Somerset</v>
      </c>
      <c r="G47" s="100">
        <f ca="1">IFERROR(IF((VLOOKUP($E47,'NEA Backsheet'!$D$5:$CB$183,G$9,FALSE))="","",(VLOOKUP($E47,'NEA Backsheet'!$D$5:$CB$183,G$9,FALSE))),"")</f>
        <v>1426.5098351279573</v>
      </c>
      <c r="H47" s="101">
        <f ca="1">IFERROR(IF((VLOOKUP($E47,'NEA Backsheet'!$D$5:$CB$183,H$9,FALSE))="","",(VLOOKUP($E47,'NEA Backsheet'!$D$5:$CB$183,H$9,FALSE))),"")</f>
        <v>1460.2786218900305</v>
      </c>
      <c r="I47" s="101">
        <f ca="1">IFERROR(IF((VLOOKUP($E47,'NEA Backsheet'!$D$5:$CB$183,I$9,FALSE))="","",(VLOOKUP($E47,'NEA Backsheet'!$D$5:$CB$183,I$9,FALSE))),"")</f>
        <v>1710.8491753514054</v>
      </c>
      <c r="J47" s="102">
        <f ca="1">IFERROR(IF((VLOOKUP($E47,'NEA Backsheet'!$D$5:$CB$183,J$9,FALSE))="","",(VLOOKUP($E47,'NEA Backsheet'!$D$5:$CB$183,J$9,FALSE))),"")</f>
        <v>1769.9433433441941</v>
      </c>
      <c r="K47" s="100">
        <f ca="1">IFERROR(IF((VLOOKUP($E47,'NEA Backsheet'!$D$5:$CB$183,K$9,FALSE))="","",(VLOOKUP($E47,'NEA Backsheet'!$D$5:$CB$183,K$9,FALSE))),"")</f>
        <v>3148.3485033198558</v>
      </c>
      <c r="L47" s="101">
        <f ca="1">IFERROR(IF((VLOOKUP($E47,'NEA Backsheet'!$D$5:$CB$183,L$9,FALSE))="","",(VLOOKUP($E47,'NEA Backsheet'!$D$5:$CB$183,L$9,FALSE))),"")</f>
        <v>3003.810046953281</v>
      </c>
      <c r="M47" s="101">
        <f ca="1">IFERROR(IF((VLOOKUP($E47,'NEA Backsheet'!$D$5:$CB$183,M$9,FALSE))="","",(VLOOKUP($E47,'NEA Backsheet'!$D$5:$CB$183,M$9,FALSE))),"")</f>
        <v>3267.5709185278638</v>
      </c>
      <c r="N47" s="103">
        <f ca="1">IFERROR(IF((VLOOKUP($E47,'NEA Backsheet'!$D$5:$CB$183,N$9,FALSE))="","",(VLOOKUP($E47,'NEA Backsheet'!$D$5:$CB$183,N$9,FALSE))),"")</f>
        <v>3259.7049982248764</v>
      </c>
      <c r="O47" s="100">
        <f ca="1">IFERROR(IF((VLOOKUP($E47,'NEA Backsheet'!$D$5:$CB$183,O$9,FALSE))="","",(VLOOKUP($E47,'NEA Backsheet'!$D$5:$CB$183,O$9,FALSE))),"")</f>
        <v>4574.8583384478134</v>
      </c>
      <c r="P47" s="104">
        <f ca="1">IFERROR(IF((VLOOKUP($E47,'NEA Backsheet'!$D$5:$CB$183,P$9,FALSE))="","",(VLOOKUP($E47,'NEA Backsheet'!$D$5:$CB$183,P$9,FALSE))),"")</f>
        <v>4464.0886688433111</v>
      </c>
      <c r="Q47" s="101">
        <f ca="1">IFERROR(IF((VLOOKUP($E47,'NEA Backsheet'!$D$5:$CB$183,Q$9,FALSE))="","",(VLOOKUP($E47,'NEA Backsheet'!$D$5:$CB$183,Q$9,FALSE))),"")</f>
        <v>4978.4200938792692</v>
      </c>
      <c r="R47" s="103">
        <f ca="1">IFERROR(IF((VLOOKUP($E47,'NEA Backsheet'!$D$5:$CB$183,R$9,FALSE))="","",(VLOOKUP($E47,'NEA Backsheet'!$D$5:$CB$183,R$9,FALSE))),"")</f>
        <v>5029.6483415690709</v>
      </c>
    </row>
    <row r="48" spans="1:18" ht="15" customHeight="1" x14ac:dyDescent="0.3">
      <c r="A48" s="41">
        <v>35</v>
      </c>
      <c r="B48" s="77" t="str">
        <f ca="1">IFERROR(IF((VLOOKUP($E48,'Org List'!$AJ$10:$AL$190,3,FALSE))="","",(VLOOKUP($E48,'Org List'!$AJ$10:$AL$190,3,FALSE))),"")</f>
        <v>East of England Commissioning Region</v>
      </c>
      <c r="C48" s="78" t="str">
        <f ca="1">IFERROR(IF((VLOOKUP($E48,'Org List'!$AO$10:$AQ$190,3,FALSE))="","",(VLOOKUP($E48,'Org List'!$AO$10:$AQ$190,3,FALSE))),"")</f>
        <v>East Region</v>
      </c>
      <c r="D48" s="93" t="str">
        <f ca="1">IFERROR(IF((VLOOKUP($E48,'Org List'!$AT$10:$AV$190,3,FALSE))="","",(VLOOKUP($E48,'Org List'!$AT$10:$AV$190,3,FALSE))),"")</f>
        <v>NHS England East (East)</v>
      </c>
      <c r="E48" s="77" t="str">
        <f t="shared" ca="1" si="1"/>
        <v>E06000055</v>
      </c>
      <c r="F48" s="79" t="str">
        <f ca="1">IF(E48="","",VLOOKUP(E48,'Org List'!$J$9:$K$640,2,0))</f>
        <v>Bedford</v>
      </c>
      <c r="G48" s="100">
        <f ca="1">IFERROR(IF((VLOOKUP($E48,'NEA Backsheet'!$D$5:$CB$183,G$9,FALSE))="","",(VLOOKUP($E48,'NEA Backsheet'!$D$5:$CB$183,G$9,FALSE))),"")</f>
        <v>1572.0179698756738</v>
      </c>
      <c r="H48" s="101">
        <f ca="1">IFERROR(IF((VLOOKUP($E48,'NEA Backsheet'!$D$5:$CB$183,H$9,FALSE))="","",(VLOOKUP($E48,'NEA Backsheet'!$D$5:$CB$183,H$9,FALSE))),"")</f>
        <v>1588.6799558897733</v>
      </c>
      <c r="I48" s="101">
        <f ca="1">IFERROR(IF((VLOOKUP($E48,'NEA Backsheet'!$D$5:$CB$183,I$9,FALSE))="","",(VLOOKUP($E48,'NEA Backsheet'!$D$5:$CB$183,I$9,FALSE))),"")</f>
        <v>1739.8891195405986</v>
      </c>
      <c r="J48" s="102">
        <f ca="1">IFERROR(IF((VLOOKUP($E48,'NEA Backsheet'!$D$5:$CB$183,J$9,FALSE))="","",(VLOOKUP($E48,'NEA Backsheet'!$D$5:$CB$183,J$9,FALSE))),"")</f>
        <v>1650.3222435465516</v>
      </c>
      <c r="K48" s="100">
        <f ca="1">IFERROR(IF((VLOOKUP($E48,'NEA Backsheet'!$D$5:$CB$183,K$9,FALSE))="","",(VLOOKUP($E48,'NEA Backsheet'!$D$5:$CB$183,K$9,FALSE))),"")</f>
        <v>3226.6313521270044</v>
      </c>
      <c r="L48" s="101">
        <f ca="1">IFERROR(IF((VLOOKUP($E48,'NEA Backsheet'!$D$5:$CB$183,L$9,FALSE))="","",(VLOOKUP($E48,'NEA Backsheet'!$D$5:$CB$183,L$9,FALSE))),"")</f>
        <v>3211.1707141515753</v>
      </c>
      <c r="M48" s="101">
        <f ca="1">IFERROR(IF((VLOOKUP($E48,'NEA Backsheet'!$D$5:$CB$183,M$9,FALSE))="","",(VLOOKUP($E48,'NEA Backsheet'!$D$5:$CB$183,M$9,FALSE))),"")</f>
        <v>3483.1209677978086</v>
      </c>
      <c r="N48" s="103">
        <f ca="1">IFERROR(IF((VLOOKUP($E48,'NEA Backsheet'!$D$5:$CB$183,N$9,FALSE))="","",(VLOOKUP($E48,'NEA Backsheet'!$D$5:$CB$183,N$9,FALSE))),"")</f>
        <v>3361.4953901115509</v>
      </c>
      <c r="O48" s="100">
        <f ca="1">IFERROR(IF((VLOOKUP($E48,'NEA Backsheet'!$D$5:$CB$183,O$9,FALSE))="","",(VLOOKUP($E48,'NEA Backsheet'!$D$5:$CB$183,O$9,FALSE))),"")</f>
        <v>4798.6493220026787</v>
      </c>
      <c r="P48" s="104">
        <f ca="1">IFERROR(IF((VLOOKUP($E48,'NEA Backsheet'!$D$5:$CB$183,P$9,FALSE))="","",(VLOOKUP($E48,'NEA Backsheet'!$D$5:$CB$183,P$9,FALSE))),"")</f>
        <v>4799.8506700413491</v>
      </c>
      <c r="Q48" s="101">
        <f ca="1">IFERROR(IF((VLOOKUP($E48,'NEA Backsheet'!$D$5:$CB$183,Q$9,FALSE))="","",(VLOOKUP($E48,'NEA Backsheet'!$D$5:$CB$183,Q$9,FALSE))),"")</f>
        <v>5223.0100873384072</v>
      </c>
      <c r="R48" s="103">
        <f ca="1">IFERROR(IF((VLOOKUP($E48,'NEA Backsheet'!$D$5:$CB$183,R$9,FALSE))="","",(VLOOKUP($E48,'NEA Backsheet'!$D$5:$CB$183,R$9,FALSE))),"")</f>
        <v>5011.8176336581027</v>
      </c>
    </row>
    <row r="49" spans="1:18" ht="15" customHeight="1" x14ac:dyDescent="0.3">
      <c r="A49" s="41">
        <v>36</v>
      </c>
      <c r="B49" s="77" t="str">
        <f ca="1">IFERROR(IF((VLOOKUP($E49,'Org List'!$AJ$10:$AL$190,3,FALSE))="","",(VLOOKUP($E49,'Org List'!$AJ$10:$AL$190,3,FALSE))),"")</f>
        <v>London Commissioning Region</v>
      </c>
      <c r="C49" s="78" t="str">
        <f ca="1">IFERROR(IF((VLOOKUP($E49,'Org List'!$AO$10:$AQ$190,3,FALSE))="","",(VLOOKUP($E49,'Org List'!$AO$10:$AQ$190,3,FALSE))),"")</f>
        <v>London Region</v>
      </c>
      <c r="D49" s="93" t="str">
        <f ca="1">IFERROR(IF((VLOOKUP($E49,'Org List'!$AT$10:$AV$190,3,FALSE))="","",(VLOOKUP($E49,'Org List'!$AT$10:$AV$190,3,FALSE))),"")</f>
        <v>NHS England London</v>
      </c>
      <c r="E49" s="77" t="str">
        <f t="shared" ca="1" si="1"/>
        <v>E09000004</v>
      </c>
      <c r="F49" s="79" t="str">
        <f ca="1">IF(E49="","",VLOOKUP(E49,'Org List'!$J$9:$K$640,2,0))</f>
        <v>Bexley</v>
      </c>
      <c r="G49" s="100">
        <f ca="1">IFERROR(IF((VLOOKUP($E49,'NEA Backsheet'!$D$5:$CB$183,G$9,FALSE))="","",(VLOOKUP($E49,'NEA Backsheet'!$D$5:$CB$183,G$9,FALSE))),"")</f>
        <v>2520.7930543164862</v>
      </c>
      <c r="H49" s="101">
        <f ca="1">IFERROR(IF((VLOOKUP($E49,'NEA Backsheet'!$D$5:$CB$183,H$9,FALSE))="","",(VLOOKUP($E49,'NEA Backsheet'!$D$5:$CB$183,H$9,FALSE))),"")</f>
        <v>2358.5488564768866</v>
      </c>
      <c r="I49" s="101">
        <f ca="1">IFERROR(IF((VLOOKUP($E49,'NEA Backsheet'!$D$5:$CB$183,I$9,FALSE))="","",(VLOOKUP($E49,'NEA Backsheet'!$D$5:$CB$183,I$9,FALSE))),"")</f>
        <v>2685.8871127241282</v>
      </c>
      <c r="J49" s="102">
        <f ca="1">IFERROR(IF((VLOOKUP($E49,'NEA Backsheet'!$D$5:$CB$183,J$9,FALSE))="","",(VLOOKUP($E49,'NEA Backsheet'!$D$5:$CB$183,J$9,FALSE))),"")</f>
        <v>2587.4254577369002</v>
      </c>
      <c r="K49" s="100">
        <f ca="1">IFERROR(IF((VLOOKUP($E49,'NEA Backsheet'!$D$5:$CB$183,K$9,FALSE))="","",(VLOOKUP($E49,'NEA Backsheet'!$D$5:$CB$183,K$9,FALSE))),"")</f>
        <v>4243.5144235198286</v>
      </c>
      <c r="L49" s="101">
        <f ca="1">IFERROR(IF((VLOOKUP($E49,'NEA Backsheet'!$D$5:$CB$183,L$9,FALSE))="","",(VLOOKUP($E49,'NEA Backsheet'!$D$5:$CB$183,L$9,FALSE))),"")</f>
        <v>4047.8932279305027</v>
      </c>
      <c r="M49" s="101">
        <f ca="1">IFERROR(IF((VLOOKUP($E49,'NEA Backsheet'!$D$5:$CB$183,M$9,FALSE))="","",(VLOOKUP($E49,'NEA Backsheet'!$D$5:$CB$183,M$9,FALSE))),"")</f>
        <v>4267.4267699139391</v>
      </c>
      <c r="N49" s="103">
        <f ca="1">IFERROR(IF((VLOOKUP($E49,'NEA Backsheet'!$D$5:$CB$183,N$9,FALSE))="","",(VLOOKUP($E49,'NEA Backsheet'!$D$5:$CB$183,N$9,FALSE))),"")</f>
        <v>4239.8665886306853</v>
      </c>
      <c r="O49" s="100">
        <f ca="1">IFERROR(IF((VLOOKUP($E49,'NEA Backsheet'!$D$5:$CB$183,O$9,FALSE))="","",(VLOOKUP($E49,'NEA Backsheet'!$D$5:$CB$183,O$9,FALSE))),"")</f>
        <v>6764.3074778363152</v>
      </c>
      <c r="P49" s="104">
        <f ca="1">IFERROR(IF((VLOOKUP($E49,'NEA Backsheet'!$D$5:$CB$183,P$9,FALSE))="","",(VLOOKUP($E49,'NEA Backsheet'!$D$5:$CB$183,P$9,FALSE))),"")</f>
        <v>6406.4420844073893</v>
      </c>
      <c r="Q49" s="101">
        <f ca="1">IFERROR(IF((VLOOKUP($E49,'NEA Backsheet'!$D$5:$CB$183,Q$9,FALSE))="","",(VLOOKUP($E49,'NEA Backsheet'!$D$5:$CB$183,Q$9,FALSE))),"")</f>
        <v>6953.3138826380673</v>
      </c>
      <c r="R49" s="103">
        <f ca="1">IFERROR(IF((VLOOKUP($E49,'NEA Backsheet'!$D$5:$CB$183,R$9,FALSE))="","",(VLOOKUP($E49,'NEA Backsheet'!$D$5:$CB$183,R$9,FALSE))),"")</f>
        <v>6827.2920463675855</v>
      </c>
    </row>
    <row r="50" spans="1:18" ht="15" customHeight="1" x14ac:dyDescent="0.3">
      <c r="A50" s="41">
        <v>37</v>
      </c>
      <c r="B50" s="77" t="str">
        <f ca="1">IFERROR(IF((VLOOKUP($E50,'Org List'!$AJ$10:$AL$190,3,FALSE))="","",(VLOOKUP($E50,'Org List'!$AJ$10:$AL$190,3,FALSE))),"")</f>
        <v>Midlands Commissioning Region</v>
      </c>
      <c r="C50" s="78" t="str">
        <f ca="1">IFERROR(IF((VLOOKUP($E50,'Org List'!$AO$10:$AQ$190,3,FALSE))="","",(VLOOKUP($E50,'Org List'!$AO$10:$AQ$190,3,FALSE))),"")</f>
        <v>West Midlands Region</v>
      </c>
      <c r="D50" s="93" t="str">
        <f ca="1">IFERROR(IF((VLOOKUP($E50,'Org List'!$AT$10:$AV$190,3,FALSE))="","",(VLOOKUP($E50,'Org List'!$AT$10:$AV$190,3,FALSE))),"")</f>
        <v>NHS England Midlands (West Midlands)</v>
      </c>
      <c r="E50" s="77" t="str">
        <f t="shared" ca="1" si="1"/>
        <v>E08000025</v>
      </c>
      <c r="F50" s="79" t="str">
        <f ca="1">IF(E50="","",VLOOKUP(E50,'Org List'!$J$9:$K$640,2,0))</f>
        <v>Birmingham</v>
      </c>
      <c r="G50" s="100">
        <f ca="1">IFERROR(IF((VLOOKUP($E50,'NEA Backsheet'!$D$5:$CB$183,G$9,FALSE))="","",(VLOOKUP($E50,'NEA Backsheet'!$D$5:$CB$183,G$9,FALSE))),"")</f>
        <v>14831.379167354691</v>
      </c>
      <c r="H50" s="101">
        <f ca="1">IFERROR(IF((VLOOKUP($E50,'NEA Backsheet'!$D$5:$CB$183,H$9,FALSE))="","",(VLOOKUP($E50,'NEA Backsheet'!$D$5:$CB$183,H$9,FALSE))),"")</f>
        <v>15170.823703260437</v>
      </c>
      <c r="I50" s="101">
        <f ca="1">IFERROR(IF((VLOOKUP($E50,'NEA Backsheet'!$D$5:$CB$183,I$9,FALSE))="","",(VLOOKUP($E50,'NEA Backsheet'!$D$5:$CB$183,I$9,FALSE))),"")</f>
        <v>15662.139658527885</v>
      </c>
      <c r="J50" s="102">
        <f ca="1">IFERROR(IF((VLOOKUP($E50,'NEA Backsheet'!$D$5:$CB$183,J$9,FALSE))="","",(VLOOKUP($E50,'NEA Backsheet'!$D$5:$CB$183,J$9,FALSE))),"")</f>
        <v>14770.408865432368</v>
      </c>
      <c r="K50" s="100">
        <f ca="1">IFERROR(IF((VLOOKUP($E50,'NEA Backsheet'!$D$5:$CB$183,K$9,FALSE))="","",(VLOOKUP($E50,'NEA Backsheet'!$D$5:$CB$183,K$9,FALSE))),"")</f>
        <v>24605.903198398184</v>
      </c>
      <c r="L50" s="101">
        <f ca="1">IFERROR(IF((VLOOKUP($E50,'NEA Backsheet'!$D$5:$CB$183,L$9,FALSE))="","",(VLOOKUP($E50,'NEA Backsheet'!$D$5:$CB$183,L$9,FALSE))),"")</f>
        <v>25769.077580413174</v>
      </c>
      <c r="M50" s="101">
        <f ca="1">IFERROR(IF((VLOOKUP($E50,'NEA Backsheet'!$D$5:$CB$183,M$9,FALSE))="","",(VLOOKUP($E50,'NEA Backsheet'!$D$5:$CB$183,M$9,FALSE))),"")</f>
        <v>25741.036119346143</v>
      </c>
      <c r="N50" s="103">
        <f ca="1">IFERROR(IF((VLOOKUP($E50,'NEA Backsheet'!$D$5:$CB$183,N$9,FALSE))="","",(VLOOKUP($E50,'NEA Backsheet'!$D$5:$CB$183,N$9,FALSE))),"")</f>
        <v>24653.339776652472</v>
      </c>
      <c r="O50" s="100">
        <f ca="1">IFERROR(IF((VLOOKUP($E50,'NEA Backsheet'!$D$5:$CB$183,O$9,FALSE))="","",(VLOOKUP($E50,'NEA Backsheet'!$D$5:$CB$183,O$9,FALSE))),"")</f>
        <v>39437.282365752879</v>
      </c>
      <c r="P50" s="104">
        <f ca="1">IFERROR(IF((VLOOKUP($E50,'NEA Backsheet'!$D$5:$CB$183,P$9,FALSE))="","",(VLOOKUP($E50,'NEA Backsheet'!$D$5:$CB$183,P$9,FALSE))),"")</f>
        <v>40939.901283673607</v>
      </c>
      <c r="Q50" s="101">
        <f ca="1">IFERROR(IF((VLOOKUP($E50,'NEA Backsheet'!$D$5:$CB$183,Q$9,FALSE))="","",(VLOOKUP($E50,'NEA Backsheet'!$D$5:$CB$183,Q$9,FALSE))),"")</f>
        <v>41403.175777874028</v>
      </c>
      <c r="R50" s="103">
        <f ca="1">IFERROR(IF((VLOOKUP($E50,'NEA Backsheet'!$D$5:$CB$183,R$9,FALSE))="","",(VLOOKUP($E50,'NEA Backsheet'!$D$5:$CB$183,R$9,FALSE))),"")</f>
        <v>39423.748642084844</v>
      </c>
    </row>
    <row r="51" spans="1:18" ht="15" customHeight="1" x14ac:dyDescent="0.3">
      <c r="A51" s="41">
        <v>38</v>
      </c>
      <c r="B51" s="77" t="str">
        <f ca="1">IFERROR(IF((VLOOKUP($E51,'Org List'!$AJ$10:$AL$190,3,FALSE))="","",(VLOOKUP($E51,'Org List'!$AJ$10:$AL$190,3,FALSE))),"")</f>
        <v>North West Commissioning Region</v>
      </c>
      <c r="C51" s="78" t="str">
        <f ca="1">IFERROR(IF((VLOOKUP($E51,'Org List'!$AO$10:$AQ$190,3,FALSE))="","",(VLOOKUP($E51,'Org List'!$AO$10:$AQ$190,3,FALSE))),"")</f>
        <v>North West Region</v>
      </c>
      <c r="D51" s="93" t="str">
        <f ca="1">IFERROR(IF((VLOOKUP($E51,'Org List'!$AT$10:$AV$190,3,FALSE))="","",(VLOOKUP($E51,'Org List'!$AT$10:$AV$190,3,FALSE))),"")</f>
        <v>NHS England North West (Lancashire)</v>
      </c>
      <c r="E51" s="77" t="str">
        <f t="shared" ca="1" si="1"/>
        <v>E06000008</v>
      </c>
      <c r="F51" s="79" t="str">
        <f ca="1">IF(E51="","",VLOOKUP(E51,'Org List'!$J$9:$K$640,2,0))</f>
        <v>Blackburn with Darwen</v>
      </c>
      <c r="G51" s="100">
        <f ca="1">IFERROR(IF((VLOOKUP($E51,'NEA Backsheet'!$D$5:$CB$183,G$9,FALSE))="","",(VLOOKUP($E51,'NEA Backsheet'!$D$5:$CB$183,G$9,FALSE))),"")</f>
        <v>1469.671121693754</v>
      </c>
      <c r="H51" s="101">
        <f ca="1">IFERROR(IF((VLOOKUP($E51,'NEA Backsheet'!$D$5:$CB$183,H$9,FALSE))="","",(VLOOKUP($E51,'NEA Backsheet'!$D$5:$CB$183,H$9,FALSE))),"")</f>
        <v>1541.407091936705</v>
      </c>
      <c r="I51" s="101">
        <f ca="1">IFERROR(IF((VLOOKUP($E51,'NEA Backsheet'!$D$5:$CB$183,I$9,FALSE))="","",(VLOOKUP($E51,'NEA Backsheet'!$D$5:$CB$183,I$9,FALSE))),"")</f>
        <v>1951.6751906499712</v>
      </c>
      <c r="J51" s="102">
        <f ca="1">IFERROR(IF((VLOOKUP($E51,'NEA Backsheet'!$D$5:$CB$183,J$9,FALSE))="","",(VLOOKUP($E51,'NEA Backsheet'!$D$5:$CB$183,J$9,FALSE))),"")</f>
        <v>2103.4492509607926</v>
      </c>
      <c r="K51" s="100">
        <f ca="1">IFERROR(IF((VLOOKUP($E51,'NEA Backsheet'!$D$5:$CB$183,K$9,FALSE))="","",(VLOOKUP($E51,'NEA Backsheet'!$D$5:$CB$183,K$9,FALSE))),"")</f>
        <v>3041.9421934137481</v>
      </c>
      <c r="L51" s="101">
        <f ca="1">IFERROR(IF((VLOOKUP($E51,'NEA Backsheet'!$D$5:$CB$183,L$9,FALSE))="","",(VLOOKUP($E51,'NEA Backsheet'!$D$5:$CB$183,L$9,FALSE))),"")</f>
        <v>2993.4768346743513</v>
      </c>
      <c r="M51" s="101">
        <f ca="1">IFERROR(IF((VLOOKUP($E51,'NEA Backsheet'!$D$5:$CB$183,M$9,FALSE))="","",(VLOOKUP($E51,'NEA Backsheet'!$D$5:$CB$183,M$9,FALSE))),"")</f>
        <v>3162.0030638717835</v>
      </c>
      <c r="N51" s="103">
        <f ca="1">IFERROR(IF((VLOOKUP($E51,'NEA Backsheet'!$D$5:$CB$183,N$9,FALSE))="","",(VLOOKUP($E51,'NEA Backsheet'!$D$5:$CB$183,N$9,FALSE))),"")</f>
        <v>3146.2170736261342</v>
      </c>
      <c r="O51" s="100">
        <f ca="1">IFERROR(IF((VLOOKUP($E51,'NEA Backsheet'!$D$5:$CB$183,O$9,FALSE))="","",(VLOOKUP($E51,'NEA Backsheet'!$D$5:$CB$183,O$9,FALSE))),"")</f>
        <v>4511.6133151075019</v>
      </c>
      <c r="P51" s="104">
        <f ca="1">IFERROR(IF((VLOOKUP($E51,'NEA Backsheet'!$D$5:$CB$183,P$9,FALSE))="","",(VLOOKUP($E51,'NEA Backsheet'!$D$5:$CB$183,P$9,FALSE))),"")</f>
        <v>4534.8839266110563</v>
      </c>
      <c r="Q51" s="101">
        <f ca="1">IFERROR(IF((VLOOKUP($E51,'NEA Backsheet'!$D$5:$CB$183,Q$9,FALSE))="","",(VLOOKUP($E51,'NEA Backsheet'!$D$5:$CB$183,Q$9,FALSE))),"")</f>
        <v>5113.6782545217548</v>
      </c>
      <c r="R51" s="103">
        <f ca="1">IFERROR(IF((VLOOKUP($E51,'NEA Backsheet'!$D$5:$CB$183,R$9,FALSE))="","",(VLOOKUP($E51,'NEA Backsheet'!$D$5:$CB$183,R$9,FALSE))),"")</f>
        <v>5249.6663245869267</v>
      </c>
    </row>
    <row r="52" spans="1:18" ht="15" customHeight="1" x14ac:dyDescent="0.3">
      <c r="A52" s="41">
        <v>39</v>
      </c>
      <c r="B52" s="77" t="str">
        <f ca="1">IFERROR(IF((VLOOKUP($E52,'Org List'!$AJ$10:$AL$190,3,FALSE))="","",(VLOOKUP($E52,'Org List'!$AJ$10:$AL$190,3,FALSE))),"")</f>
        <v>North West Commissioning Region</v>
      </c>
      <c r="C52" s="78" t="str">
        <f ca="1">IFERROR(IF((VLOOKUP($E52,'Org List'!$AO$10:$AQ$190,3,FALSE))="","",(VLOOKUP($E52,'Org List'!$AO$10:$AQ$190,3,FALSE))),"")</f>
        <v>North West Region</v>
      </c>
      <c r="D52" s="93" t="str">
        <f ca="1">IFERROR(IF((VLOOKUP($E52,'Org List'!$AT$10:$AV$190,3,FALSE))="","",(VLOOKUP($E52,'Org List'!$AT$10:$AV$190,3,FALSE))),"")</f>
        <v>NHS England North West (Lancashire)</v>
      </c>
      <c r="E52" s="77" t="str">
        <f t="shared" ca="1" si="1"/>
        <v>E06000009</v>
      </c>
      <c r="F52" s="79" t="str">
        <f ca="1">IF(E52="","",VLOOKUP(E52,'Org List'!$J$9:$K$640,2,0))</f>
        <v>Blackpool</v>
      </c>
      <c r="G52" s="100">
        <f ca="1">IFERROR(IF((VLOOKUP($E52,'NEA Backsheet'!$D$5:$CB$183,G$9,FALSE))="","",(VLOOKUP($E52,'NEA Backsheet'!$D$5:$CB$183,G$9,FALSE))),"")</f>
        <v>1298.5053853660079</v>
      </c>
      <c r="H52" s="101">
        <f ca="1">IFERROR(IF((VLOOKUP($E52,'NEA Backsheet'!$D$5:$CB$183,H$9,FALSE))="","",(VLOOKUP($E52,'NEA Backsheet'!$D$5:$CB$183,H$9,FALSE))),"")</f>
        <v>1196.0517307132297</v>
      </c>
      <c r="I52" s="101">
        <f ca="1">IFERROR(IF((VLOOKUP($E52,'NEA Backsheet'!$D$5:$CB$183,I$9,FALSE))="","",(VLOOKUP($E52,'NEA Backsheet'!$D$5:$CB$183,I$9,FALSE))),"")</f>
        <v>1427.0463977525267</v>
      </c>
      <c r="J52" s="102">
        <f ca="1">IFERROR(IF((VLOOKUP($E52,'NEA Backsheet'!$D$5:$CB$183,J$9,FALSE))="","",(VLOOKUP($E52,'NEA Backsheet'!$D$5:$CB$183,J$9,FALSE))),"")</f>
        <v>1448.3131740525439</v>
      </c>
      <c r="K52" s="100">
        <f ca="1">IFERROR(IF((VLOOKUP($E52,'NEA Backsheet'!$D$5:$CB$183,K$9,FALSE))="","",(VLOOKUP($E52,'NEA Backsheet'!$D$5:$CB$183,K$9,FALSE))),"")</f>
        <v>3552.6618776068635</v>
      </c>
      <c r="L52" s="101">
        <f ca="1">IFERROR(IF((VLOOKUP($E52,'NEA Backsheet'!$D$5:$CB$183,L$9,FALSE))="","",(VLOOKUP($E52,'NEA Backsheet'!$D$5:$CB$183,L$9,FALSE))),"")</f>
        <v>3485.9458990457633</v>
      </c>
      <c r="M52" s="101">
        <f ca="1">IFERROR(IF((VLOOKUP($E52,'NEA Backsheet'!$D$5:$CB$183,M$9,FALSE))="","",(VLOOKUP($E52,'NEA Backsheet'!$D$5:$CB$183,M$9,FALSE))),"")</f>
        <v>3726.435666854115</v>
      </c>
      <c r="N52" s="103">
        <f ca="1">IFERROR(IF((VLOOKUP($E52,'NEA Backsheet'!$D$5:$CB$183,N$9,FALSE))="","",(VLOOKUP($E52,'NEA Backsheet'!$D$5:$CB$183,N$9,FALSE))),"")</f>
        <v>3684.7149525665995</v>
      </c>
      <c r="O52" s="100">
        <f ca="1">IFERROR(IF((VLOOKUP($E52,'NEA Backsheet'!$D$5:$CB$183,O$9,FALSE))="","",(VLOOKUP($E52,'NEA Backsheet'!$D$5:$CB$183,O$9,FALSE))),"")</f>
        <v>4851.167262972871</v>
      </c>
      <c r="P52" s="104">
        <f ca="1">IFERROR(IF((VLOOKUP($E52,'NEA Backsheet'!$D$5:$CB$183,P$9,FALSE))="","",(VLOOKUP($E52,'NEA Backsheet'!$D$5:$CB$183,P$9,FALSE))),"")</f>
        <v>4681.9976297589928</v>
      </c>
      <c r="Q52" s="101">
        <f ca="1">IFERROR(IF((VLOOKUP($E52,'NEA Backsheet'!$D$5:$CB$183,Q$9,FALSE))="","",(VLOOKUP($E52,'NEA Backsheet'!$D$5:$CB$183,Q$9,FALSE))),"")</f>
        <v>5153.4820646066419</v>
      </c>
      <c r="R52" s="103">
        <f ca="1">IFERROR(IF((VLOOKUP($E52,'NEA Backsheet'!$D$5:$CB$183,R$9,FALSE))="","",(VLOOKUP($E52,'NEA Backsheet'!$D$5:$CB$183,R$9,FALSE))),"")</f>
        <v>5133.0281266191432</v>
      </c>
    </row>
    <row r="53" spans="1:18" ht="15" customHeight="1" x14ac:dyDescent="0.3">
      <c r="A53" s="41">
        <v>40</v>
      </c>
      <c r="B53" s="77" t="str">
        <f ca="1">IFERROR(IF((VLOOKUP($E53,'Org List'!$AJ$10:$AL$190,3,FALSE))="","",(VLOOKUP($E53,'Org List'!$AJ$10:$AL$190,3,FALSE))),"")</f>
        <v>North West Commissioning Region</v>
      </c>
      <c r="C53" s="78" t="str">
        <f ca="1">IFERROR(IF((VLOOKUP($E53,'Org List'!$AO$10:$AQ$190,3,FALSE))="","",(VLOOKUP($E53,'Org List'!$AO$10:$AQ$190,3,FALSE))),"")</f>
        <v>North West Region</v>
      </c>
      <c r="D53" s="93" t="str">
        <f ca="1">IFERROR(IF((VLOOKUP($E53,'Org List'!$AT$10:$AV$190,3,FALSE))="","",(VLOOKUP($E53,'Org List'!$AT$10:$AV$190,3,FALSE))),"")</f>
        <v>NHS England North West (Greater Manchester)</v>
      </c>
      <c r="E53" s="77" t="str">
        <f t="shared" ca="1" si="1"/>
        <v>E08000001</v>
      </c>
      <c r="F53" s="79" t="str">
        <f ca="1">IF(E53="","",VLOOKUP(E53,'Org List'!$J$9:$K$640,2,0))</f>
        <v>Bolton</v>
      </c>
      <c r="G53" s="100">
        <f ca="1">IFERROR(IF((VLOOKUP($E53,'NEA Backsheet'!$D$5:$CB$183,G$9,FALSE))="","",(VLOOKUP($E53,'NEA Backsheet'!$D$5:$CB$183,G$9,FALSE))),"")</f>
        <v>2298.8453956928165</v>
      </c>
      <c r="H53" s="101">
        <f ca="1">IFERROR(IF((VLOOKUP($E53,'NEA Backsheet'!$D$5:$CB$183,H$9,FALSE))="","",(VLOOKUP($E53,'NEA Backsheet'!$D$5:$CB$183,H$9,FALSE))),"")</f>
        <v>2158.503861408602</v>
      </c>
      <c r="I53" s="101">
        <f ca="1">IFERROR(IF((VLOOKUP($E53,'NEA Backsheet'!$D$5:$CB$183,I$9,FALSE))="","",(VLOOKUP($E53,'NEA Backsheet'!$D$5:$CB$183,I$9,FALSE))),"")</f>
        <v>2463.5931774529672</v>
      </c>
      <c r="J53" s="102">
        <f ca="1">IFERROR(IF((VLOOKUP($E53,'NEA Backsheet'!$D$5:$CB$183,J$9,FALSE))="","",(VLOOKUP($E53,'NEA Backsheet'!$D$5:$CB$183,J$9,FALSE))),"")</f>
        <v>2386.5371104213305</v>
      </c>
      <c r="K53" s="100">
        <f ca="1">IFERROR(IF((VLOOKUP($E53,'NEA Backsheet'!$D$5:$CB$183,K$9,FALSE))="","",(VLOOKUP($E53,'NEA Backsheet'!$D$5:$CB$183,K$9,FALSE))),"")</f>
        <v>5790.224466862971</v>
      </c>
      <c r="L53" s="101">
        <f ca="1">IFERROR(IF((VLOOKUP($E53,'NEA Backsheet'!$D$5:$CB$183,L$9,FALSE))="","",(VLOOKUP($E53,'NEA Backsheet'!$D$5:$CB$183,L$9,FALSE))),"")</f>
        <v>5445.227366784733</v>
      </c>
      <c r="M53" s="101">
        <f ca="1">IFERROR(IF((VLOOKUP($E53,'NEA Backsheet'!$D$5:$CB$183,M$9,FALSE))="","",(VLOOKUP($E53,'NEA Backsheet'!$D$5:$CB$183,M$9,FALSE))),"")</f>
        <v>5850.4081447705303</v>
      </c>
      <c r="N53" s="103">
        <f ca="1">IFERROR(IF((VLOOKUP($E53,'NEA Backsheet'!$D$5:$CB$183,N$9,FALSE))="","",(VLOOKUP($E53,'NEA Backsheet'!$D$5:$CB$183,N$9,FALSE))),"")</f>
        <v>5857.2905090512786</v>
      </c>
      <c r="O53" s="100">
        <f ca="1">IFERROR(IF((VLOOKUP($E53,'NEA Backsheet'!$D$5:$CB$183,O$9,FALSE))="","",(VLOOKUP($E53,'NEA Backsheet'!$D$5:$CB$183,O$9,FALSE))),"")</f>
        <v>8089.069862555787</v>
      </c>
      <c r="P53" s="104">
        <f ca="1">IFERROR(IF((VLOOKUP($E53,'NEA Backsheet'!$D$5:$CB$183,P$9,FALSE))="","",(VLOOKUP($E53,'NEA Backsheet'!$D$5:$CB$183,P$9,FALSE))),"")</f>
        <v>7603.7312281933355</v>
      </c>
      <c r="Q53" s="101">
        <f ca="1">IFERROR(IF((VLOOKUP($E53,'NEA Backsheet'!$D$5:$CB$183,Q$9,FALSE))="","",(VLOOKUP($E53,'NEA Backsheet'!$D$5:$CB$183,Q$9,FALSE))),"")</f>
        <v>8314.0013222234975</v>
      </c>
      <c r="R53" s="103">
        <f ca="1">IFERROR(IF((VLOOKUP($E53,'NEA Backsheet'!$D$5:$CB$183,R$9,FALSE))="","",(VLOOKUP($E53,'NEA Backsheet'!$D$5:$CB$183,R$9,FALSE))),"")</f>
        <v>8243.8276194726095</v>
      </c>
    </row>
    <row r="54" spans="1:18" ht="15" customHeight="1" x14ac:dyDescent="0.3">
      <c r="A54" s="41">
        <v>41</v>
      </c>
      <c r="B54" s="77" t="str">
        <f ca="1">IFERROR(IF((VLOOKUP($E54,'Org List'!$AJ$10:$AL$190,3,FALSE))="","",(VLOOKUP($E54,'Org List'!$AJ$10:$AL$190,3,FALSE))),"")</f>
        <v>South West England Commissioning Region</v>
      </c>
      <c r="C54" s="78" t="str">
        <f ca="1">IFERROR(IF((VLOOKUP($E54,'Org List'!$AO$10:$AQ$190,3,FALSE))="","",(VLOOKUP($E54,'Org List'!$AO$10:$AQ$190,3,FALSE))),"")</f>
        <v>South West Region</v>
      </c>
      <c r="D54" s="93" t="str">
        <f ca="1">IFERROR(IF((VLOOKUP($E54,'Org List'!$AT$10:$AV$190,3,FALSE))="","",(VLOOKUP($E54,'Org List'!$AT$10:$AV$190,3,FALSE))),"")</f>
        <v>NHS England South West (South West South)</v>
      </c>
      <c r="E54" s="77" t="str">
        <f t="shared" ca="1" si="1"/>
        <v>E06000058</v>
      </c>
      <c r="F54" s="79" t="str">
        <f ca="1">IF(E54="","",VLOOKUP(E54,'Org List'!$J$9:$K$640,2,0))</f>
        <v>Bournemouth, Christchurch and Poole</v>
      </c>
      <c r="G54" s="100" t="str">
        <f ca="1">IFERROR(IF((VLOOKUP($E54,'NEA Backsheet'!$D$5:$CB$183,G$9,FALSE))="","",(VLOOKUP($E54,'NEA Backsheet'!$D$5:$CB$183,G$9,FALSE))),"")</f>
        <v/>
      </c>
      <c r="H54" s="101" t="str">
        <f ca="1">IFERROR(IF((VLOOKUP($E54,'NEA Backsheet'!$D$5:$CB$183,H$9,FALSE))="","",(VLOOKUP($E54,'NEA Backsheet'!$D$5:$CB$183,H$9,FALSE))),"")</f>
        <v/>
      </c>
      <c r="I54" s="101" t="str">
        <f ca="1">IFERROR(IF((VLOOKUP($E54,'NEA Backsheet'!$D$5:$CB$183,I$9,FALSE))="","",(VLOOKUP($E54,'NEA Backsheet'!$D$5:$CB$183,I$9,FALSE))),"")</f>
        <v/>
      </c>
      <c r="J54" s="102" t="str">
        <f ca="1">IFERROR(IF((VLOOKUP($E54,'NEA Backsheet'!$D$5:$CB$183,J$9,FALSE))="","",(VLOOKUP($E54,'NEA Backsheet'!$D$5:$CB$183,J$9,FALSE))),"")</f>
        <v/>
      </c>
      <c r="K54" s="100" t="str">
        <f ca="1">IFERROR(IF((VLOOKUP($E54,'NEA Backsheet'!$D$5:$CB$183,K$9,FALSE))="","",(VLOOKUP($E54,'NEA Backsheet'!$D$5:$CB$183,K$9,FALSE))),"")</f>
        <v/>
      </c>
      <c r="L54" s="101" t="str">
        <f ca="1">IFERROR(IF((VLOOKUP($E54,'NEA Backsheet'!$D$5:$CB$183,L$9,FALSE))="","",(VLOOKUP($E54,'NEA Backsheet'!$D$5:$CB$183,L$9,FALSE))),"")</f>
        <v/>
      </c>
      <c r="M54" s="101" t="str">
        <f ca="1">IFERROR(IF((VLOOKUP($E54,'NEA Backsheet'!$D$5:$CB$183,M$9,FALSE))="","",(VLOOKUP($E54,'NEA Backsheet'!$D$5:$CB$183,M$9,FALSE))),"")</f>
        <v/>
      </c>
      <c r="N54" s="103" t="str">
        <f ca="1">IFERROR(IF((VLOOKUP($E54,'NEA Backsheet'!$D$5:$CB$183,N$9,FALSE))="","",(VLOOKUP($E54,'NEA Backsheet'!$D$5:$CB$183,N$9,FALSE))),"")</f>
        <v/>
      </c>
      <c r="O54" s="100" t="str">
        <f ca="1">IFERROR(IF((VLOOKUP($E54,'NEA Backsheet'!$D$5:$CB$183,O$9,FALSE))="","",(VLOOKUP($E54,'NEA Backsheet'!$D$5:$CB$183,O$9,FALSE))),"")</f>
        <v/>
      </c>
      <c r="P54" s="104" t="str">
        <f ca="1">IFERROR(IF((VLOOKUP($E54,'NEA Backsheet'!$D$5:$CB$183,P$9,FALSE))="","",(VLOOKUP($E54,'NEA Backsheet'!$D$5:$CB$183,P$9,FALSE))),"")</f>
        <v/>
      </c>
      <c r="Q54" s="101" t="str">
        <f ca="1">IFERROR(IF((VLOOKUP($E54,'NEA Backsheet'!$D$5:$CB$183,Q$9,FALSE))="","",(VLOOKUP($E54,'NEA Backsheet'!$D$5:$CB$183,Q$9,FALSE))),"")</f>
        <v/>
      </c>
      <c r="R54" s="103" t="str">
        <f ca="1">IFERROR(IF((VLOOKUP($E54,'NEA Backsheet'!$D$5:$CB$183,R$9,FALSE))="","",(VLOOKUP($E54,'NEA Backsheet'!$D$5:$CB$183,R$9,FALSE))),"")</f>
        <v/>
      </c>
    </row>
    <row r="55" spans="1:18" ht="15" customHeight="1" x14ac:dyDescent="0.3">
      <c r="A55" s="41">
        <v>42</v>
      </c>
      <c r="B55" s="77" t="str">
        <f ca="1">IFERROR(IF((VLOOKUP($E55,'Org List'!$AJ$10:$AL$190,3,FALSE))="","",(VLOOKUP($E55,'Org List'!$AJ$10:$AL$190,3,FALSE))),"")</f>
        <v>South East England Commissioning Region</v>
      </c>
      <c r="C55" s="78" t="str">
        <f ca="1">IFERROR(IF((VLOOKUP($E55,'Org List'!$AO$10:$AQ$190,3,FALSE))="","",(VLOOKUP($E55,'Org List'!$AO$10:$AQ$190,3,FALSE))),"")</f>
        <v>South East Region</v>
      </c>
      <c r="D55" s="93" t="str">
        <f ca="1">IFERROR(IF((VLOOKUP($E55,'Org List'!$AT$10:$AV$190,3,FALSE))="","",(VLOOKUP($E55,'Org List'!$AT$10:$AV$190,3,FALSE))),"")</f>
        <v>NHS England South East (Hampshire, Isle of Wight and Thames Valley)</v>
      </c>
      <c r="E55" s="77" t="str">
        <f t="shared" ca="1" si="1"/>
        <v>E06000036</v>
      </c>
      <c r="F55" s="79" t="str">
        <f ca="1">IF(E55="","",VLOOKUP(E55,'Org List'!$J$9:$K$640,2,0))</f>
        <v>Bracknell Forest</v>
      </c>
      <c r="G55" s="100">
        <f ca="1">IFERROR(IF((VLOOKUP($E55,'NEA Backsheet'!$D$5:$CB$183,G$9,FALSE))="","",(VLOOKUP($E55,'NEA Backsheet'!$D$5:$CB$183,G$9,FALSE))),"")</f>
        <v>1405.4142186920371</v>
      </c>
      <c r="H55" s="101">
        <f ca="1">IFERROR(IF((VLOOKUP($E55,'NEA Backsheet'!$D$5:$CB$183,H$9,FALSE))="","",(VLOOKUP($E55,'NEA Backsheet'!$D$5:$CB$183,H$9,FALSE))),"")</f>
        <v>1312.6548383960785</v>
      </c>
      <c r="I55" s="101">
        <f ca="1">IFERROR(IF((VLOOKUP($E55,'NEA Backsheet'!$D$5:$CB$183,I$9,FALSE))="","",(VLOOKUP($E55,'NEA Backsheet'!$D$5:$CB$183,I$9,FALSE))),"")</f>
        <v>1282.1935642884619</v>
      </c>
      <c r="J55" s="102">
        <f ca="1">IFERROR(IF((VLOOKUP($E55,'NEA Backsheet'!$D$5:$CB$183,J$9,FALSE))="","",(VLOOKUP($E55,'NEA Backsheet'!$D$5:$CB$183,J$9,FALSE))),"")</f>
        <v>1334.9101425020895</v>
      </c>
      <c r="K55" s="100">
        <f ca="1">IFERROR(IF((VLOOKUP($E55,'NEA Backsheet'!$D$5:$CB$183,K$9,FALSE))="","",(VLOOKUP($E55,'NEA Backsheet'!$D$5:$CB$183,K$9,FALSE))),"")</f>
        <v>1931.149329977161</v>
      </c>
      <c r="L55" s="101">
        <f ca="1">IFERROR(IF((VLOOKUP($E55,'NEA Backsheet'!$D$5:$CB$183,L$9,FALSE))="","",(VLOOKUP($E55,'NEA Backsheet'!$D$5:$CB$183,L$9,FALSE))),"")</f>
        <v>1976.4796349934693</v>
      </c>
      <c r="M55" s="101">
        <f ca="1">IFERROR(IF((VLOOKUP($E55,'NEA Backsheet'!$D$5:$CB$183,M$9,FALSE))="","",(VLOOKUP($E55,'NEA Backsheet'!$D$5:$CB$183,M$9,FALSE))),"")</f>
        <v>2020.2464614671565</v>
      </c>
      <c r="N55" s="103">
        <f ca="1">IFERROR(IF((VLOOKUP($E55,'NEA Backsheet'!$D$5:$CB$183,N$9,FALSE))="","",(VLOOKUP($E55,'NEA Backsheet'!$D$5:$CB$183,N$9,FALSE))),"")</f>
        <v>1960.8642095736705</v>
      </c>
      <c r="O55" s="100">
        <f ca="1">IFERROR(IF((VLOOKUP($E55,'NEA Backsheet'!$D$5:$CB$183,O$9,FALSE))="","",(VLOOKUP($E55,'NEA Backsheet'!$D$5:$CB$183,O$9,FALSE))),"")</f>
        <v>3336.5635486691981</v>
      </c>
      <c r="P55" s="104">
        <f ca="1">IFERROR(IF((VLOOKUP($E55,'NEA Backsheet'!$D$5:$CB$183,P$9,FALSE))="","",(VLOOKUP($E55,'NEA Backsheet'!$D$5:$CB$183,P$9,FALSE))),"")</f>
        <v>3289.1344733895476</v>
      </c>
      <c r="Q55" s="101">
        <f ca="1">IFERROR(IF((VLOOKUP($E55,'NEA Backsheet'!$D$5:$CB$183,Q$9,FALSE))="","",(VLOOKUP($E55,'NEA Backsheet'!$D$5:$CB$183,Q$9,FALSE))),"")</f>
        <v>3302.4400257556181</v>
      </c>
      <c r="R55" s="103">
        <f ca="1">IFERROR(IF((VLOOKUP($E55,'NEA Backsheet'!$D$5:$CB$183,R$9,FALSE))="","",(VLOOKUP($E55,'NEA Backsheet'!$D$5:$CB$183,R$9,FALSE))),"")</f>
        <v>3295.7743520757599</v>
      </c>
    </row>
    <row r="56" spans="1:18" ht="15" customHeight="1" x14ac:dyDescent="0.3">
      <c r="A56" s="41">
        <v>43</v>
      </c>
      <c r="B56" s="77" t="str">
        <f ca="1">IFERROR(IF((VLOOKUP($E56,'Org List'!$AJ$10:$AL$190,3,FALSE))="","",(VLOOKUP($E56,'Org List'!$AJ$10:$AL$190,3,FALSE))),"")</f>
        <v>North East and Yorkshire Commissioning Region</v>
      </c>
      <c r="C56" s="78" t="str">
        <f ca="1">IFERROR(IF((VLOOKUP($E56,'Org List'!$AO$10:$AQ$190,3,FALSE))="","",(VLOOKUP($E56,'Org List'!$AO$10:$AQ$190,3,FALSE))),"")</f>
        <v>Yorkshire and The Humber Region</v>
      </c>
      <c r="D56" s="93" t="str">
        <f ca="1">IFERROR(IF((VLOOKUP($E56,'Org List'!$AT$10:$AV$190,3,FALSE))="","",(VLOOKUP($E56,'Org List'!$AT$10:$AV$190,3,FALSE))),"")</f>
        <v>NHS England North East and Yokrshire (Yorkshire And Humber)</v>
      </c>
      <c r="E56" s="77" t="str">
        <f t="shared" ca="1" si="1"/>
        <v>E08000032</v>
      </c>
      <c r="F56" s="79" t="str">
        <f ca="1">IF(E56="","",VLOOKUP(E56,'Org List'!$J$9:$K$640,2,0))</f>
        <v>Bradford</v>
      </c>
      <c r="G56" s="100">
        <f ca="1">IFERROR(IF((VLOOKUP($E56,'NEA Backsheet'!$D$5:$CB$183,G$9,FALSE))="","",(VLOOKUP($E56,'NEA Backsheet'!$D$5:$CB$183,G$9,FALSE))),"")</f>
        <v>8030.4941928374374</v>
      </c>
      <c r="H56" s="101">
        <f ca="1">IFERROR(IF((VLOOKUP($E56,'NEA Backsheet'!$D$5:$CB$183,H$9,FALSE))="","",(VLOOKUP($E56,'NEA Backsheet'!$D$5:$CB$183,H$9,FALSE))),"")</f>
        <v>7444.3079535634843</v>
      </c>
      <c r="I56" s="101">
        <f ca="1">IFERROR(IF((VLOOKUP($E56,'NEA Backsheet'!$D$5:$CB$183,I$9,FALSE))="","",(VLOOKUP($E56,'NEA Backsheet'!$D$5:$CB$183,I$9,FALSE))),"")</f>
        <v>7702.9155382405643</v>
      </c>
      <c r="J56" s="102">
        <f ca="1">IFERROR(IF((VLOOKUP($E56,'NEA Backsheet'!$D$5:$CB$183,J$9,FALSE))="","",(VLOOKUP($E56,'NEA Backsheet'!$D$5:$CB$183,J$9,FALSE))),"")</f>
        <v>7950.3531898264137</v>
      </c>
      <c r="K56" s="100">
        <f ca="1">IFERROR(IF((VLOOKUP($E56,'NEA Backsheet'!$D$5:$CB$183,K$9,FALSE))="","",(VLOOKUP($E56,'NEA Backsheet'!$D$5:$CB$183,K$9,FALSE))),"")</f>
        <v>12571.123991489132</v>
      </c>
      <c r="L56" s="101">
        <f ca="1">IFERROR(IF((VLOOKUP($E56,'NEA Backsheet'!$D$5:$CB$183,L$9,FALSE))="","",(VLOOKUP($E56,'NEA Backsheet'!$D$5:$CB$183,L$9,FALSE))),"")</f>
        <v>12545.042231381594</v>
      </c>
      <c r="M56" s="101">
        <f ca="1">IFERROR(IF((VLOOKUP($E56,'NEA Backsheet'!$D$5:$CB$183,M$9,FALSE))="","",(VLOOKUP($E56,'NEA Backsheet'!$D$5:$CB$183,M$9,FALSE))),"")</f>
        <v>13440.093982497821</v>
      </c>
      <c r="N56" s="103">
        <f ca="1">IFERROR(IF((VLOOKUP($E56,'NEA Backsheet'!$D$5:$CB$183,N$9,FALSE))="","",(VLOOKUP($E56,'NEA Backsheet'!$D$5:$CB$183,N$9,FALSE))),"")</f>
        <v>12839.312827360895</v>
      </c>
      <c r="O56" s="100">
        <f ca="1">IFERROR(IF((VLOOKUP($E56,'NEA Backsheet'!$D$5:$CB$183,O$9,FALSE))="","",(VLOOKUP($E56,'NEA Backsheet'!$D$5:$CB$183,O$9,FALSE))),"")</f>
        <v>20601.618184326569</v>
      </c>
      <c r="P56" s="104">
        <f ca="1">IFERROR(IF((VLOOKUP($E56,'NEA Backsheet'!$D$5:$CB$183,P$9,FALSE))="","",(VLOOKUP($E56,'NEA Backsheet'!$D$5:$CB$183,P$9,FALSE))),"")</f>
        <v>19989.350184945077</v>
      </c>
      <c r="Q56" s="101">
        <f ca="1">IFERROR(IF((VLOOKUP($E56,'NEA Backsheet'!$D$5:$CB$183,Q$9,FALSE))="","",(VLOOKUP($E56,'NEA Backsheet'!$D$5:$CB$183,Q$9,FALSE))),"")</f>
        <v>21143.009520738386</v>
      </c>
      <c r="R56" s="103">
        <f ca="1">IFERROR(IF((VLOOKUP($E56,'NEA Backsheet'!$D$5:$CB$183,R$9,FALSE))="","",(VLOOKUP($E56,'NEA Backsheet'!$D$5:$CB$183,R$9,FALSE))),"")</f>
        <v>20789.666017187308</v>
      </c>
    </row>
    <row r="57" spans="1:18" ht="15" customHeight="1" x14ac:dyDescent="0.3">
      <c r="A57" s="41">
        <v>44</v>
      </c>
      <c r="B57" s="77" t="str">
        <f ca="1">IFERROR(IF((VLOOKUP($E57,'Org List'!$AJ$10:$AL$190,3,FALSE))="","",(VLOOKUP($E57,'Org List'!$AJ$10:$AL$190,3,FALSE))),"")</f>
        <v>London Commissioning Region</v>
      </c>
      <c r="C57" s="78" t="str">
        <f ca="1">IFERROR(IF((VLOOKUP($E57,'Org List'!$AO$10:$AQ$190,3,FALSE))="","",(VLOOKUP($E57,'Org List'!$AO$10:$AQ$190,3,FALSE))),"")</f>
        <v>London Region</v>
      </c>
      <c r="D57" s="93" t="str">
        <f ca="1">IFERROR(IF((VLOOKUP($E57,'Org List'!$AT$10:$AV$190,3,FALSE))="","",(VLOOKUP($E57,'Org List'!$AT$10:$AV$190,3,FALSE))),"")</f>
        <v>NHS England London</v>
      </c>
      <c r="E57" s="77" t="str">
        <f t="shared" ca="1" si="1"/>
        <v>E09000005</v>
      </c>
      <c r="F57" s="79" t="str">
        <f ca="1">IF(E57="","",VLOOKUP(E57,'Org List'!$J$9:$K$640,2,0))</f>
        <v>Brent</v>
      </c>
      <c r="G57" s="100">
        <f ca="1">IFERROR(IF((VLOOKUP($E57,'NEA Backsheet'!$D$5:$CB$183,G$9,FALSE))="","",(VLOOKUP($E57,'NEA Backsheet'!$D$5:$CB$183,G$9,FALSE))),"")</f>
        <v>2882.5414346209786</v>
      </c>
      <c r="H57" s="101">
        <f ca="1">IFERROR(IF((VLOOKUP($E57,'NEA Backsheet'!$D$5:$CB$183,H$9,FALSE))="","",(VLOOKUP($E57,'NEA Backsheet'!$D$5:$CB$183,H$9,FALSE))),"")</f>
        <v>3001.9614554261934</v>
      </c>
      <c r="I57" s="101">
        <f ca="1">IFERROR(IF((VLOOKUP($E57,'NEA Backsheet'!$D$5:$CB$183,I$9,FALSE))="","",(VLOOKUP($E57,'NEA Backsheet'!$D$5:$CB$183,I$9,FALSE))),"")</f>
        <v>3309.0077697168772</v>
      </c>
      <c r="J57" s="102">
        <f ca="1">IFERROR(IF((VLOOKUP($E57,'NEA Backsheet'!$D$5:$CB$183,J$9,FALSE))="","",(VLOOKUP($E57,'NEA Backsheet'!$D$5:$CB$183,J$9,FALSE))),"")</f>
        <v>3453.5349148301402</v>
      </c>
      <c r="K57" s="100">
        <f ca="1">IFERROR(IF((VLOOKUP($E57,'NEA Backsheet'!$D$5:$CB$183,K$9,FALSE))="","",(VLOOKUP($E57,'NEA Backsheet'!$D$5:$CB$183,K$9,FALSE))),"")</f>
        <v>5241.8734985150377</v>
      </c>
      <c r="L57" s="101">
        <f ca="1">IFERROR(IF((VLOOKUP($E57,'NEA Backsheet'!$D$5:$CB$183,L$9,FALSE))="","",(VLOOKUP($E57,'NEA Backsheet'!$D$5:$CB$183,L$9,FALSE))),"")</f>
        <v>5382.640808185768</v>
      </c>
      <c r="M57" s="101">
        <f ca="1">IFERROR(IF((VLOOKUP($E57,'NEA Backsheet'!$D$5:$CB$183,M$9,FALSE))="","",(VLOOKUP($E57,'NEA Backsheet'!$D$5:$CB$183,M$9,FALSE))),"")</f>
        <v>5632.9568276788123</v>
      </c>
      <c r="N57" s="103">
        <f ca="1">IFERROR(IF((VLOOKUP($E57,'NEA Backsheet'!$D$5:$CB$183,N$9,FALSE))="","",(VLOOKUP($E57,'NEA Backsheet'!$D$5:$CB$183,N$9,FALSE))),"")</f>
        <v>5646.1767039210617</v>
      </c>
      <c r="O57" s="100">
        <f ca="1">IFERROR(IF((VLOOKUP($E57,'NEA Backsheet'!$D$5:$CB$183,O$9,FALSE))="","",(VLOOKUP($E57,'NEA Backsheet'!$D$5:$CB$183,O$9,FALSE))),"")</f>
        <v>8124.4149331360168</v>
      </c>
      <c r="P57" s="104">
        <f ca="1">IFERROR(IF((VLOOKUP($E57,'NEA Backsheet'!$D$5:$CB$183,P$9,FALSE))="","",(VLOOKUP($E57,'NEA Backsheet'!$D$5:$CB$183,P$9,FALSE))),"")</f>
        <v>8384.6022636119615</v>
      </c>
      <c r="Q57" s="101">
        <f ca="1">IFERROR(IF((VLOOKUP($E57,'NEA Backsheet'!$D$5:$CB$183,Q$9,FALSE))="","",(VLOOKUP($E57,'NEA Backsheet'!$D$5:$CB$183,Q$9,FALSE))),"")</f>
        <v>8941.9645973956904</v>
      </c>
      <c r="R57" s="103">
        <f ca="1">IFERROR(IF((VLOOKUP($E57,'NEA Backsheet'!$D$5:$CB$183,R$9,FALSE))="","",(VLOOKUP($E57,'NEA Backsheet'!$D$5:$CB$183,R$9,FALSE))),"")</f>
        <v>9099.711618751202</v>
      </c>
    </row>
    <row r="58" spans="1:18" ht="15" customHeight="1" x14ac:dyDescent="0.3">
      <c r="A58" s="41">
        <v>45</v>
      </c>
      <c r="B58" s="77" t="str">
        <f ca="1">IFERROR(IF((VLOOKUP($E58,'Org List'!$AJ$10:$AL$190,3,FALSE))="","",(VLOOKUP($E58,'Org List'!$AJ$10:$AL$190,3,FALSE))),"")</f>
        <v>South East England Commissioning Region</v>
      </c>
      <c r="C58" s="78" t="str">
        <f ca="1">IFERROR(IF((VLOOKUP($E58,'Org List'!$AO$10:$AQ$190,3,FALSE))="","",(VLOOKUP($E58,'Org List'!$AO$10:$AQ$190,3,FALSE))),"")</f>
        <v>South East Region</v>
      </c>
      <c r="D58" s="93" t="str">
        <f ca="1">IFERROR(IF((VLOOKUP($E58,'Org List'!$AT$10:$AV$190,3,FALSE))="","",(VLOOKUP($E58,'Org List'!$AT$10:$AV$190,3,FALSE))),"")</f>
        <v>NHS England South East (Kent, Surrey and Sussex)</v>
      </c>
      <c r="E58" s="77" t="str">
        <f t="shared" ca="1" si="1"/>
        <v>E06000043</v>
      </c>
      <c r="F58" s="79" t="str">
        <f ca="1">IF(E58="","",VLOOKUP(E58,'Org List'!$J$9:$K$640,2,0))</f>
        <v>Brighton and Hove</v>
      </c>
      <c r="G58" s="100">
        <f ca="1">IFERROR(IF((VLOOKUP($E58,'NEA Backsheet'!$D$5:$CB$183,G$9,FALSE))="","",(VLOOKUP($E58,'NEA Backsheet'!$D$5:$CB$183,G$9,FALSE))),"")</f>
        <v>1460.2392339020801</v>
      </c>
      <c r="H58" s="101">
        <f ca="1">IFERROR(IF((VLOOKUP($E58,'NEA Backsheet'!$D$5:$CB$183,H$9,FALSE))="","",(VLOOKUP($E58,'NEA Backsheet'!$D$5:$CB$183,H$9,FALSE))),"")</f>
        <v>1474.8565890088321</v>
      </c>
      <c r="I58" s="101">
        <f ca="1">IFERROR(IF((VLOOKUP($E58,'NEA Backsheet'!$D$5:$CB$183,I$9,FALSE))="","",(VLOOKUP($E58,'NEA Backsheet'!$D$5:$CB$183,I$9,FALSE))),"")</f>
        <v>1550.6781179520021</v>
      </c>
      <c r="J58" s="102">
        <f ca="1">IFERROR(IF((VLOOKUP($E58,'NEA Backsheet'!$D$5:$CB$183,J$9,FALSE))="","",(VLOOKUP($E58,'NEA Backsheet'!$D$5:$CB$183,J$9,FALSE))),"")</f>
        <v>1399.8461040083475</v>
      </c>
      <c r="K58" s="100">
        <f ca="1">IFERROR(IF((VLOOKUP($E58,'NEA Backsheet'!$D$5:$CB$183,K$9,FALSE))="","",(VLOOKUP($E58,'NEA Backsheet'!$D$5:$CB$183,K$9,FALSE))),"")</f>
        <v>4198.0517325105993</v>
      </c>
      <c r="L58" s="101">
        <f ca="1">IFERROR(IF((VLOOKUP($E58,'NEA Backsheet'!$D$5:$CB$183,L$9,FALSE))="","",(VLOOKUP($E58,'NEA Backsheet'!$D$5:$CB$183,L$9,FALSE))),"")</f>
        <v>3865.8158480210486</v>
      </c>
      <c r="M58" s="101">
        <f ca="1">IFERROR(IF((VLOOKUP($E58,'NEA Backsheet'!$D$5:$CB$183,M$9,FALSE))="","",(VLOOKUP($E58,'NEA Backsheet'!$D$5:$CB$183,M$9,FALSE))),"")</f>
        <v>4156.0366220081305</v>
      </c>
      <c r="N58" s="103">
        <f ca="1">IFERROR(IF((VLOOKUP($E58,'NEA Backsheet'!$D$5:$CB$183,N$9,FALSE))="","",(VLOOKUP($E58,'NEA Backsheet'!$D$5:$CB$183,N$9,FALSE))),"")</f>
        <v>4087.7601655733142</v>
      </c>
      <c r="O58" s="100">
        <f ca="1">IFERROR(IF((VLOOKUP($E58,'NEA Backsheet'!$D$5:$CB$183,O$9,FALSE))="","",(VLOOKUP($E58,'NEA Backsheet'!$D$5:$CB$183,O$9,FALSE))),"")</f>
        <v>5658.2909664126792</v>
      </c>
      <c r="P58" s="104">
        <f ca="1">IFERROR(IF((VLOOKUP($E58,'NEA Backsheet'!$D$5:$CB$183,P$9,FALSE))="","",(VLOOKUP($E58,'NEA Backsheet'!$D$5:$CB$183,P$9,FALSE))),"")</f>
        <v>5340.6724370298807</v>
      </c>
      <c r="Q58" s="101">
        <f ca="1">IFERROR(IF((VLOOKUP($E58,'NEA Backsheet'!$D$5:$CB$183,Q$9,FALSE))="","",(VLOOKUP($E58,'NEA Backsheet'!$D$5:$CB$183,Q$9,FALSE))),"")</f>
        <v>5706.7147399601326</v>
      </c>
      <c r="R58" s="103">
        <f ca="1">IFERROR(IF((VLOOKUP($E58,'NEA Backsheet'!$D$5:$CB$183,R$9,FALSE))="","",(VLOOKUP($E58,'NEA Backsheet'!$D$5:$CB$183,R$9,FALSE))),"")</f>
        <v>5487.6062695816618</v>
      </c>
    </row>
    <row r="59" spans="1:18" ht="15" customHeight="1" x14ac:dyDescent="0.3">
      <c r="A59" s="41">
        <v>46</v>
      </c>
      <c r="B59" s="77" t="str">
        <f ca="1">IFERROR(IF((VLOOKUP($E59,'Org List'!$AJ$10:$AL$190,3,FALSE))="","",(VLOOKUP($E59,'Org List'!$AJ$10:$AL$190,3,FALSE))),"")</f>
        <v>South West England Commissioning Region</v>
      </c>
      <c r="C59" s="78" t="str">
        <f ca="1">IFERROR(IF((VLOOKUP($E59,'Org List'!$AO$10:$AQ$190,3,FALSE))="","",(VLOOKUP($E59,'Org List'!$AO$10:$AQ$190,3,FALSE))),"")</f>
        <v>South West Region</v>
      </c>
      <c r="D59" s="93" t="str">
        <f ca="1">IFERROR(IF((VLOOKUP($E59,'Org List'!$AT$10:$AV$190,3,FALSE))="","",(VLOOKUP($E59,'Org List'!$AT$10:$AV$190,3,FALSE))),"")</f>
        <v>NHS England South West (South West North)</v>
      </c>
      <c r="E59" s="77" t="str">
        <f t="shared" ca="1" si="1"/>
        <v>E06000023</v>
      </c>
      <c r="F59" s="79" t="str">
        <f ca="1">IF(E59="","",VLOOKUP(E59,'Org List'!$J$9:$K$640,2,0))</f>
        <v>Bristol, City of</v>
      </c>
      <c r="G59" s="100">
        <f ca="1">IFERROR(IF((VLOOKUP($E59,'NEA Backsheet'!$D$5:$CB$183,G$9,FALSE))="","",(VLOOKUP($E59,'NEA Backsheet'!$D$5:$CB$183,G$9,FALSE))),"")</f>
        <v>4235.2783204547568</v>
      </c>
      <c r="H59" s="101">
        <f ca="1">IFERROR(IF((VLOOKUP($E59,'NEA Backsheet'!$D$5:$CB$183,H$9,FALSE))="","",(VLOOKUP($E59,'NEA Backsheet'!$D$5:$CB$183,H$9,FALSE))),"")</f>
        <v>4777.8613663318629</v>
      </c>
      <c r="I59" s="101">
        <f ca="1">IFERROR(IF((VLOOKUP($E59,'NEA Backsheet'!$D$5:$CB$183,I$9,FALSE))="","",(VLOOKUP($E59,'NEA Backsheet'!$D$5:$CB$183,I$9,FALSE))),"")</f>
        <v>5183.1491670556625</v>
      </c>
      <c r="J59" s="102">
        <f ca="1">IFERROR(IF((VLOOKUP($E59,'NEA Backsheet'!$D$5:$CB$183,J$9,FALSE))="","",(VLOOKUP($E59,'NEA Backsheet'!$D$5:$CB$183,J$9,FALSE))),"")</f>
        <v>5127.9937132373389</v>
      </c>
      <c r="K59" s="100">
        <f ca="1">IFERROR(IF((VLOOKUP($E59,'NEA Backsheet'!$D$5:$CB$183,K$9,FALSE))="","",(VLOOKUP($E59,'NEA Backsheet'!$D$5:$CB$183,K$9,FALSE))),"")</f>
        <v>7991.0826101604125</v>
      </c>
      <c r="L59" s="101">
        <f ca="1">IFERROR(IF((VLOOKUP($E59,'NEA Backsheet'!$D$5:$CB$183,L$9,FALSE))="","",(VLOOKUP($E59,'NEA Backsheet'!$D$5:$CB$183,L$9,FALSE))),"")</f>
        <v>7986.4365980366347</v>
      </c>
      <c r="M59" s="101">
        <f ca="1">IFERROR(IF((VLOOKUP($E59,'NEA Backsheet'!$D$5:$CB$183,M$9,FALSE))="","",(VLOOKUP($E59,'NEA Backsheet'!$D$5:$CB$183,M$9,FALSE))),"")</f>
        <v>8480.5193697741615</v>
      </c>
      <c r="N59" s="103">
        <f ca="1">IFERROR(IF((VLOOKUP($E59,'NEA Backsheet'!$D$5:$CB$183,N$9,FALSE))="","",(VLOOKUP($E59,'NEA Backsheet'!$D$5:$CB$183,N$9,FALSE))),"")</f>
        <v>8349.3132223943103</v>
      </c>
      <c r="O59" s="100">
        <f ca="1">IFERROR(IF((VLOOKUP($E59,'NEA Backsheet'!$D$5:$CB$183,O$9,FALSE))="","",(VLOOKUP($E59,'NEA Backsheet'!$D$5:$CB$183,O$9,FALSE))),"")</f>
        <v>12226.36093061517</v>
      </c>
      <c r="P59" s="104">
        <f ca="1">IFERROR(IF((VLOOKUP($E59,'NEA Backsheet'!$D$5:$CB$183,P$9,FALSE))="","",(VLOOKUP($E59,'NEA Backsheet'!$D$5:$CB$183,P$9,FALSE))),"")</f>
        <v>12764.297964368498</v>
      </c>
      <c r="Q59" s="101">
        <f ca="1">IFERROR(IF((VLOOKUP($E59,'NEA Backsheet'!$D$5:$CB$183,Q$9,FALSE))="","",(VLOOKUP($E59,'NEA Backsheet'!$D$5:$CB$183,Q$9,FALSE))),"")</f>
        <v>13663.668536829824</v>
      </c>
      <c r="R59" s="103">
        <f ca="1">IFERROR(IF((VLOOKUP($E59,'NEA Backsheet'!$D$5:$CB$183,R$9,FALSE))="","",(VLOOKUP($E59,'NEA Backsheet'!$D$5:$CB$183,R$9,FALSE))),"")</f>
        <v>13477.306935631648</v>
      </c>
    </row>
    <row r="60" spans="1:18" ht="15" customHeight="1" x14ac:dyDescent="0.3">
      <c r="A60" s="41">
        <v>47</v>
      </c>
      <c r="B60" s="77" t="str">
        <f ca="1">IFERROR(IF((VLOOKUP($E60,'Org List'!$AJ$10:$AL$190,3,FALSE))="","",(VLOOKUP($E60,'Org List'!$AJ$10:$AL$190,3,FALSE))),"")</f>
        <v>London Commissioning Region</v>
      </c>
      <c r="C60" s="78" t="str">
        <f ca="1">IFERROR(IF((VLOOKUP($E60,'Org List'!$AO$10:$AQ$190,3,FALSE))="","",(VLOOKUP($E60,'Org List'!$AO$10:$AQ$190,3,FALSE))),"")</f>
        <v>London Region</v>
      </c>
      <c r="D60" s="93" t="str">
        <f ca="1">IFERROR(IF((VLOOKUP($E60,'Org List'!$AT$10:$AV$190,3,FALSE))="","",(VLOOKUP($E60,'Org List'!$AT$10:$AV$190,3,FALSE))),"")</f>
        <v>NHS England London</v>
      </c>
      <c r="E60" s="77" t="str">
        <f t="shared" ca="1" si="1"/>
        <v>E09000006</v>
      </c>
      <c r="F60" s="79" t="str">
        <f ca="1">IF(E60="","",VLOOKUP(E60,'Org List'!$J$9:$K$640,2,0))</f>
        <v>Bromley</v>
      </c>
      <c r="G60" s="100">
        <f ca="1">IFERROR(IF((VLOOKUP($E60,'NEA Backsheet'!$D$5:$CB$183,G$9,FALSE))="","",(VLOOKUP($E60,'NEA Backsheet'!$D$5:$CB$183,G$9,FALSE))),"")</f>
        <v>1554.09704009487</v>
      </c>
      <c r="H60" s="101">
        <f ca="1">IFERROR(IF((VLOOKUP($E60,'NEA Backsheet'!$D$5:$CB$183,H$9,FALSE))="","",(VLOOKUP($E60,'NEA Backsheet'!$D$5:$CB$183,H$9,FALSE))),"")</f>
        <v>1607.7539266695867</v>
      </c>
      <c r="I60" s="101">
        <f ca="1">IFERROR(IF((VLOOKUP($E60,'NEA Backsheet'!$D$5:$CB$183,I$9,FALSE))="","",(VLOOKUP($E60,'NEA Backsheet'!$D$5:$CB$183,I$9,FALSE))),"")</f>
        <v>1638.4125821252585</v>
      </c>
      <c r="J60" s="102">
        <f ca="1">IFERROR(IF((VLOOKUP($E60,'NEA Backsheet'!$D$5:$CB$183,J$9,FALSE))="","",(VLOOKUP($E60,'NEA Backsheet'!$D$5:$CB$183,J$9,FALSE))),"")</f>
        <v>2352.918425439254</v>
      </c>
      <c r="K60" s="100">
        <f ca="1">IFERROR(IF((VLOOKUP($E60,'NEA Backsheet'!$D$5:$CB$183,K$9,FALSE))="","",(VLOOKUP($E60,'NEA Backsheet'!$D$5:$CB$183,K$9,FALSE))),"")</f>
        <v>5232.9901630541217</v>
      </c>
      <c r="L60" s="101">
        <f ca="1">IFERROR(IF((VLOOKUP($E60,'NEA Backsheet'!$D$5:$CB$183,L$9,FALSE))="","",(VLOOKUP($E60,'NEA Backsheet'!$D$5:$CB$183,L$9,FALSE))),"")</f>
        <v>5248.911021098017</v>
      </c>
      <c r="M60" s="101">
        <f ca="1">IFERROR(IF((VLOOKUP($E60,'NEA Backsheet'!$D$5:$CB$183,M$9,FALSE))="","",(VLOOKUP($E60,'NEA Backsheet'!$D$5:$CB$183,M$9,FALSE))),"")</f>
        <v>5429.6741729929799</v>
      </c>
      <c r="N60" s="103">
        <f ca="1">IFERROR(IF((VLOOKUP($E60,'NEA Backsheet'!$D$5:$CB$183,N$9,FALSE))="","",(VLOOKUP($E60,'NEA Backsheet'!$D$5:$CB$183,N$9,FALSE))),"")</f>
        <v>5363.9582595308375</v>
      </c>
      <c r="O60" s="100">
        <f ca="1">IFERROR(IF((VLOOKUP($E60,'NEA Backsheet'!$D$5:$CB$183,O$9,FALSE))="","",(VLOOKUP($E60,'NEA Backsheet'!$D$5:$CB$183,O$9,FALSE))),"")</f>
        <v>6787.0872031489916</v>
      </c>
      <c r="P60" s="104">
        <f ca="1">IFERROR(IF((VLOOKUP($E60,'NEA Backsheet'!$D$5:$CB$183,P$9,FALSE))="","",(VLOOKUP($E60,'NEA Backsheet'!$D$5:$CB$183,P$9,FALSE))),"")</f>
        <v>6856.6649477676037</v>
      </c>
      <c r="Q60" s="101">
        <f ca="1">IFERROR(IF((VLOOKUP($E60,'NEA Backsheet'!$D$5:$CB$183,Q$9,FALSE))="","",(VLOOKUP($E60,'NEA Backsheet'!$D$5:$CB$183,Q$9,FALSE))),"")</f>
        <v>7068.0867551182382</v>
      </c>
      <c r="R60" s="103">
        <f ca="1">IFERROR(IF((VLOOKUP($E60,'NEA Backsheet'!$D$5:$CB$183,R$9,FALSE))="","",(VLOOKUP($E60,'NEA Backsheet'!$D$5:$CB$183,R$9,FALSE))),"")</f>
        <v>7716.8766849700914</v>
      </c>
    </row>
    <row r="61" spans="1:18" ht="15" customHeight="1" x14ac:dyDescent="0.3">
      <c r="A61" s="41">
        <v>48</v>
      </c>
      <c r="B61" s="77" t="str">
        <f ca="1">IFERROR(IF((VLOOKUP($E61,'Org List'!$AJ$10:$AL$190,3,FALSE))="","",(VLOOKUP($E61,'Org List'!$AJ$10:$AL$190,3,FALSE))),"")</f>
        <v>South East England Commissioning Region</v>
      </c>
      <c r="C61" s="78" t="str">
        <f ca="1">IFERROR(IF((VLOOKUP($E61,'Org List'!$AO$10:$AQ$190,3,FALSE))="","",(VLOOKUP($E61,'Org List'!$AO$10:$AQ$190,3,FALSE))),"")</f>
        <v>South East Region</v>
      </c>
      <c r="D61" s="93" t="str">
        <f ca="1">IFERROR(IF((VLOOKUP($E61,'Org List'!$AT$10:$AV$190,3,FALSE))="","",(VLOOKUP($E61,'Org List'!$AT$10:$AV$190,3,FALSE))),"")</f>
        <v>NHS England South East (Hampshire, Isle of Wight and Thames Valley)</v>
      </c>
      <c r="E61" s="77" t="str">
        <f t="shared" ca="1" si="1"/>
        <v>E10000002</v>
      </c>
      <c r="F61" s="79" t="str">
        <f ca="1">IF(E61="","",VLOOKUP(E61,'Org List'!$J$9:$K$640,2,0))</f>
        <v>Buckinghamshire</v>
      </c>
      <c r="G61" s="100">
        <f ca="1">IFERROR(IF((VLOOKUP($E61,'NEA Backsheet'!$D$5:$CB$183,G$9,FALSE))="","",(VLOOKUP($E61,'NEA Backsheet'!$D$5:$CB$183,G$9,FALSE))),"")</f>
        <v>6080.9338644469617</v>
      </c>
      <c r="H61" s="101">
        <f ca="1">IFERROR(IF((VLOOKUP($E61,'NEA Backsheet'!$D$5:$CB$183,H$9,FALSE))="","",(VLOOKUP($E61,'NEA Backsheet'!$D$5:$CB$183,H$9,FALSE))),"")</f>
        <v>5666.7310756831866</v>
      </c>
      <c r="I61" s="101">
        <f ca="1">IFERROR(IF((VLOOKUP($E61,'NEA Backsheet'!$D$5:$CB$183,I$9,FALSE))="","",(VLOOKUP($E61,'NEA Backsheet'!$D$5:$CB$183,I$9,FALSE))),"")</f>
        <v>6317.0862476265065</v>
      </c>
      <c r="J61" s="102">
        <f ca="1">IFERROR(IF((VLOOKUP($E61,'NEA Backsheet'!$D$5:$CB$183,J$9,FALSE))="","",(VLOOKUP($E61,'NEA Backsheet'!$D$5:$CB$183,J$9,FALSE))),"")</f>
        <v>6621.6539502851865</v>
      </c>
      <c r="K61" s="100">
        <f ca="1">IFERROR(IF((VLOOKUP($E61,'NEA Backsheet'!$D$5:$CB$183,K$9,FALSE))="","",(VLOOKUP($E61,'NEA Backsheet'!$D$5:$CB$183,K$9,FALSE))),"")</f>
        <v>8101.5238899049209</v>
      </c>
      <c r="L61" s="101">
        <f ca="1">IFERROR(IF((VLOOKUP($E61,'NEA Backsheet'!$D$5:$CB$183,L$9,FALSE))="","",(VLOOKUP($E61,'NEA Backsheet'!$D$5:$CB$183,L$9,FALSE))),"")</f>
        <v>8117.406664548188</v>
      </c>
      <c r="M61" s="101">
        <f ca="1">IFERROR(IF((VLOOKUP($E61,'NEA Backsheet'!$D$5:$CB$183,M$9,FALSE))="","",(VLOOKUP($E61,'NEA Backsheet'!$D$5:$CB$183,M$9,FALSE))),"")</f>
        <v>8829.3024854737523</v>
      </c>
      <c r="N61" s="103">
        <f ca="1">IFERROR(IF((VLOOKUP($E61,'NEA Backsheet'!$D$5:$CB$183,N$9,FALSE))="","",(VLOOKUP($E61,'NEA Backsheet'!$D$5:$CB$183,N$9,FALSE))),"")</f>
        <v>8510.3521056942263</v>
      </c>
      <c r="O61" s="100">
        <f ca="1">IFERROR(IF((VLOOKUP($E61,'NEA Backsheet'!$D$5:$CB$183,O$9,FALSE))="","",(VLOOKUP($E61,'NEA Backsheet'!$D$5:$CB$183,O$9,FALSE))),"")</f>
        <v>14182.457754351883</v>
      </c>
      <c r="P61" s="104">
        <f ca="1">IFERROR(IF((VLOOKUP($E61,'NEA Backsheet'!$D$5:$CB$183,P$9,FALSE))="","",(VLOOKUP($E61,'NEA Backsheet'!$D$5:$CB$183,P$9,FALSE))),"")</f>
        <v>13784.137740231374</v>
      </c>
      <c r="Q61" s="101">
        <f ca="1">IFERROR(IF((VLOOKUP($E61,'NEA Backsheet'!$D$5:$CB$183,Q$9,FALSE))="","",(VLOOKUP($E61,'NEA Backsheet'!$D$5:$CB$183,Q$9,FALSE))),"")</f>
        <v>15146.388733100259</v>
      </c>
      <c r="R61" s="103">
        <f ca="1">IFERROR(IF((VLOOKUP($E61,'NEA Backsheet'!$D$5:$CB$183,R$9,FALSE))="","",(VLOOKUP($E61,'NEA Backsheet'!$D$5:$CB$183,R$9,FALSE))),"")</f>
        <v>15132.006055979413</v>
      </c>
    </row>
    <row r="62" spans="1:18" ht="15" customHeight="1" x14ac:dyDescent="0.3">
      <c r="A62" s="41">
        <v>49</v>
      </c>
      <c r="B62" s="77" t="str">
        <f ca="1">IFERROR(IF((VLOOKUP($E62,'Org List'!$AJ$10:$AL$190,3,FALSE))="","",(VLOOKUP($E62,'Org List'!$AJ$10:$AL$190,3,FALSE))),"")</f>
        <v>North West Commissioning Region</v>
      </c>
      <c r="C62" s="78" t="str">
        <f ca="1">IFERROR(IF((VLOOKUP($E62,'Org List'!$AO$10:$AQ$190,3,FALSE))="","",(VLOOKUP($E62,'Org List'!$AO$10:$AQ$190,3,FALSE))),"")</f>
        <v>North West Region</v>
      </c>
      <c r="D62" s="93" t="str">
        <f ca="1">IFERROR(IF((VLOOKUP($E62,'Org List'!$AT$10:$AV$190,3,FALSE))="","",(VLOOKUP($E62,'Org List'!$AT$10:$AV$190,3,FALSE))),"")</f>
        <v>NHS England North West (Greater Manchester)</v>
      </c>
      <c r="E62" s="77" t="str">
        <f t="shared" ca="1" si="1"/>
        <v>E08000002</v>
      </c>
      <c r="F62" s="79" t="str">
        <f ca="1">IF(E62="","",VLOOKUP(E62,'Org List'!$J$9:$K$640,2,0))</f>
        <v>Bury</v>
      </c>
      <c r="G62" s="100">
        <f ca="1">IFERROR(IF((VLOOKUP($E62,'NEA Backsheet'!$D$5:$CB$183,G$9,FALSE))="","",(VLOOKUP($E62,'NEA Backsheet'!$D$5:$CB$183,G$9,FALSE))),"")</f>
        <v>2233.8661435237054</v>
      </c>
      <c r="H62" s="101">
        <f ca="1">IFERROR(IF((VLOOKUP($E62,'NEA Backsheet'!$D$5:$CB$183,H$9,FALSE))="","",(VLOOKUP($E62,'NEA Backsheet'!$D$5:$CB$183,H$9,FALSE))),"")</f>
        <v>2117.5308281778812</v>
      </c>
      <c r="I62" s="101">
        <f ca="1">IFERROR(IF((VLOOKUP($E62,'NEA Backsheet'!$D$5:$CB$183,I$9,FALSE))="","",(VLOOKUP($E62,'NEA Backsheet'!$D$5:$CB$183,I$9,FALSE))),"")</f>
        <v>2405.5005896456869</v>
      </c>
      <c r="J62" s="102">
        <f ca="1">IFERROR(IF((VLOOKUP($E62,'NEA Backsheet'!$D$5:$CB$183,J$9,FALSE))="","",(VLOOKUP($E62,'NEA Backsheet'!$D$5:$CB$183,J$9,FALSE))),"")</f>
        <v>2409.9784538056842</v>
      </c>
      <c r="K62" s="100">
        <f ca="1">IFERROR(IF((VLOOKUP($E62,'NEA Backsheet'!$D$5:$CB$183,K$9,FALSE))="","",(VLOOKUP($E62,'NEA Backsheet'!$D$5:$CB$183,K$9,FALSE))),"")</f>
        <v>3704.9738385175551</v>
      </c>
      <c r="L62" s="101">
        <f ca="1">IFERROR(IF((VLOOKUP($E62,'NEA Backsheet'!$D$5:$CB$183,L$9,FALSE))="","",(VLOOKUP($E62,'NEA Backsheet'!$D$5:$CB$183,L$9,FALSE))),"")</f>
        <v>3559.9963929441942</v>
      </c>
      <c r="M62" s="101">
        <f ca="1">IFERROR(IF((VLOOKUP($E62,'NEA Backsheet'!$D$5:$CB$183,M$9,FALSE))="","",(VLOOKUP($E62,'NEA Backsheet'!$D$5:$CB$183,M$9,FALSE))),"")</f>
        <v>3763.4325533320871</v>
      </c>
      <c r="N62" s="103">
        <f ca="1">IFERROR(IF((VLOOKUP($E62,'NEA Backsheet'!$D$5:$CB$183,N$9,FALSE))="","",(VLOOKUP($E62,'NEA Backsheet'!$D$5:$CB$183,N$9,FALSE))),"")</f>
        <v>3718.3445687125754</v>
      </c>
      <c r="O62" s="100">
        <f ca="1">IFERROR(IF((VLOOKUP($E62,'NEA Backsheet'!$D$5:$CB$183,O$9,FALSE))="","",(VLOOKUP($E62,'NEA Backsheet'!$D$5:$CB$183,O$9,FALSE))),"")</f>
        <v>5938.8399820412606</v>
      </c>
      <c r="P62" s="104">
        <f ca="1">IFERROR(IF((VLOOKUP($E62,'NEA Backsheet'!$D$5:$CB$183,P$9,FALSE))="","",(VLOOKUP($E62,'NEA Backsheet'!$D$5:$CB$183,P$9,FALSE))),"")</f>
        <v>5677.5272211220754</v>
      </c>
      <c r="Q62" s="101">
        <f ca="1">IFERROR(IF((VLOOKUP($E62,'NEA Backsheet'!$D$5:$CB$183,Q$9,FALSE))="","",(VLOOKUP($E62,'NEA Backsheet'!$D$5:$CB$183,Q$9,FALSE))),"")</f>
        <v>6168.933142977774</v>
      </c>
      <c r="R62" s="103">
        <f ca="1">IFERROR(IF((VLOOKUP($E62,'NEA Backsheet'!$D$5:$CB$183,R$9,FALSE))="","",(VLOOKUP($E62,'NEA Backsheet'!$D$5:$CB$183,R$9,FALSE))),"")</f>
        <v>6128.3230225182597</v>
      </c>
    </row>
    <row r="63" spans="1:18" ht="15" customHeight="1" x14ac:dyDescent="0.3">
      <c r="A63" s="41">
        <v>50</v>
      </c>
      <c r="B63" s="77" t="str">
        <f ca="1">IFERROR(IF((VLOOKUP($E63,'Org List'!$AJ$10:$AL$190,3,FALSE))="","",(VLOOKUP($E63,'Org List'!$AJ$10:$AL$190,3,FALSE))),"")</f>
        <v>North East and Yorkshire Commissioning Region</v>
      </c>
      <c r="C63" s="78" t="str">
        <f ca="1">IFERROR(IF((VLOOKUP($E63,'Org List'!$AO$10:$AQ$190,3,FALSE))="","",(VLOOKUP($E63,'Org List'!$AO$10:$AQ$190,3,FALSE))),"")</f>
        <v>Yorkshire and The Humber Region</v>
      </c>
      <c r="D63" s="93" t="str">
        <f ca="1">IFERROR(IF((VLOOKUP($E63,'Org List'!$AT$10:$AV$190,3,FALSE))="","",(VLOOKUP($E63,'Org List'!$AT$10:$AV$190,3,FALSE))),"")</f>
        <v>NHS England North East and Yokrshire (Yorkshire And Humber)</v>
      </c>
      <c r="E63" s="77" t="str">
        <f t="shared" ca="1" si="1"/>
        <v>E08000033</v>
      </c>
      <c r="F63" s="79" t="str">
        <f ca="1">IF(E63="","",VLOOKUP(E63,'Org List'!$J$9:$K$640,2,0))</f>
        <v>Calderdale</v>
      </c>
      <c r="G63" s="100">
        <f ca="1">IFERROR(IF((VLOOKUP($E63,'NEA Backsheet'!$D$5:$CB$183,G$9,FALSE))="","",(VLOOKUP($E63,'NEA Backsheet'!$D$5:$CB$183,G$9,FALSE))),"")</f>
        <v>2413.2233717269864</v>
      </c>
      <c r="H63" s="101">
        <f ca="1">IFERROR(IF((VLOOKUP($E63,'NEA Backsheet'!$D$5:$CB$183,H$9,FALSE))="","",(VLOOKUP($E63,'NEA Backsheet'!$D$5:$CB$183,H$9,FALSE))),"")</f>
        <v>2379.1603942730917</v>
      </c>
      <c r="I63" s="101">
        <f ca="1">IFERROR(IF((VLOOKUP($E63,'NEA Backsheet'!$D$5:$CB$183,I$9,FALSE))="","",(VLOOKUP($E63,'NEA Backsheet'!$D$5:$CB$183,I$9,FALSE))),"")</f>
        <v>2494.0378142178956</v>
      </c>
      <c r="J63" s="102">
        <f ca="1">IFERROR(IF((VLOOKUP($E63,'NEA Backsheet'!$D$5:$CB$183,J$9,FALSE))="","",(VLOOKUP($E63,'NEA Backsheet'!$D$5:$CB$183,J$9,FALSE))),"")</f>
        <v>2399.3595863305409</v>
      </c>
      <c r="K63" s="100">
        <f ca="1">IFERROR(IF((VLOOKUP($E63,'NEA Backsheet'!$D$5:$CB$183,K$9,FALSE))="","",(VLOOKUP($E63,'NEA Backsheet'!$D$5:$CB$183,K$9,FALSE))),"")</f>
        <v>4748.8821951532755</v>
      </c>
      <c r="L63" s="101">
        <f ca="1">IFERROR(IF((VLOOKUP($E63,'NEA Backsheet'!$D$5:$CB$183,L$9,FALSE))="","",(VLOOKUP($E63,'NEA Backsheet'!$D$5:$CB$183,L$9,FALSE))),"")</f>
        <v>4824.6862149201543</v>
      </c>
      <c r="M63" s="101">
        <f ca="1">IFERROR(IF((VLOOKUP($E63,'NEA Backsheet'!$D$5:$CB$183,M$9,FALSE))="","",(VLOOKUP($E63,'NEA Backsheet'!$D$5:$CB$183,M$9,FALSE))),"")</f>
        <v>5051.3812736575983</v>
      </c>
      <c r="N63" s="103">
        <f ca="1">IFERROR(IF((VLOOKUP($E63,'NEA Backsheet'!$D$5:$CB$183,N$9,FALSE))="","",(VLOOKUP($E63,'NEA Backsheet'!$D$5:$CB$183,N$9,FALSE))),"")</f>
        <v>4978.9883885248091</v>
      </c>
      <c r="O63" s="100">
        <f ca="1">IFERROR(IF((VLOOKUP($E63,'NEA Backsheet'!$D$5:$CB$183,O$9,FALSE))="","",(VLOOKUP($E63,'NEA Backsheet'!$D$5:$CB$183,O$9,FALSE))),"")</f>
        <v>7162.1055668802619</v>
      </c>
      <c r="P63" s="104">
        <f ca="1">IFERROR(IF((VLOOKUP($E63,'NEA Backsheet'!$D$5:$CB$183,P$9,FALSE))="","",(VLOOKUP($E63,'NEA Backsheet'!$D$5:$CB$183,P$9,FALSE))),"")</f>
        <v>7203.846609193246</v>
      </c>
      <c r="Q63" s="101">
        <f ca="1">IFERROR(IF((VLOOKUP($E63,'NEA Backsheet'!$D$5:$CB$183,Q$9,FALSE))="","",(VLOOKUP($E63,'NEA Backsheet'!$D$5:$CB$183,Q$9,FALSE))),"")</f>
        <v>7545.4190878754944</v>
      </c>
      <c r="R63" s="103">
        <f ca="1">IFERROR(IF((VLOOKUP($E63,'NEA Backsheet'!$D$5:$CB$183,R$9,FALSE))="","",(VLOOKUP($E63,'NEA Backsheet'!$D$5:$CB$183,R$9,FALSE))),"")</f>
        <v>7378.34797485535</v>
      </c>
    </row>
    <row r="64" spans="1:18" ht="15" customHeight="1" x14ac:dyDescent="0.3">
      <c r="A64" s="41">
        <v>51</v>
      </c>
      <c r="B64" s="77" t="str">
        <f ca="1">IFERROR(IF((VLOOKUP($E64,'Org List'!$AJ$10:$AL$190,3,FALSE))="","",(VLOOKUP($E64,'Org List'!$AJ$10:$AL$190,3,FALSE))),"")</f>
        <v>East of England Commissioning Region</v>
      </c>
      <c r="C64" s="78" t="str">
        <f ca="1">IFERROR(IF((VLOOKUP($E64,'Org List'!$AO$10:$AQ$190,3,FALSE))="","",(VLOOKUP($E64,'Org List'!$AO$10:$AQ$190,3,FALSE))),"")</f>
        <v>East Region</v>
      </c>
      <c r="D64" s="93" t="str">
        <f ca="1">IFERROR(IF((VLOOKUP($E64,'Org List'!$AT$10:$AV$190,3,FALSE))="","",(VLOOKUP($E64,'Org List'!$AT$10:$AV$190,3,FALSE))),"")</f>
        <v>NHS England East (East)</v>
      </c>
      <c r="E64" s="77" t="str">
        <f t="shared" ca="1" si="1"/>
        <v>E10000003</v>
      </c>
      <c r="F64" s="79" t="str">
        <f ca="1">IF(E64="","",VLOOKUP(E64,'Org List'!$J$9:$K$640,2,0))</f>
        <v>Cambridgeshire</v>
      </c>
      <c r="G64" s="100">
        <f ca="1">IFERROR(IF((VLOOKUP($E64,'NEA Backsheet'!$D$5:$CB$183,G$9,FALSE))="","",(VLOOKUP($E64,'NEA Backsheet'!$D$5:$CB$183,G$9,FALSE))),"")</f>
        <v>4777.559487573777</v>
      </c>
      <c r="H64" s="101">
        <f ca="1">IFERROR(IF((VLOOKUP($E64,'NEA Backsheet'!$D$5:$CB$183,H$9,FALSE))="","",(VLOOKUP($E64,'NEA Backsheet'!$D$5:$CB$183,H$9,FALSE))),"")</f>
        <v>4956.7124339565053</v>
      </c>
      <c r="I64" s="101">
        <f ca="1">IFERROR(IF((VLOOKUP($E64,'NEA Backsheet'!$D$5:$CB$183,I$9,FALSE))="","",(VLOOKUP($E64,'NEA Backsheet'!$D$5:$CB$183,I$9,FALSE))),"")</f>
        <v>5468.4480136705115</v>
      </c>
      <c r="J64" s="102">
        <f ca="1">IFERROR(IF((VLOOKUP($E64,'NEA Backsheet'!$D$5:$CB$183,J$9,FALSE))="","",(VLOOKUP($E64,'NEA Backsheet'!$D$5:$CB$183,J$9,FALSE))),"")</f>
        <v>4890.7366510738839</v>
      </c>
      <c r="K64" s="100">
        <f ca="1">IFERROR(IF((VLOOKUP($E64,'NEA Backsheet'!$D$5:$CB$183,K$9,FALSE))="","",(VLOOKUP($E64,'NEA Backsheet'!$D$5:$CB$183,K$9,FALSE))),"")</f>
        <v>11640.181954271029</v>
      </c>
      <c r="L64" s="101">
        <f ca="1">IFERROR(IF((VLOOKUP($E64,'NEA Backsheet'!$D$5:$CB$183,L$9,FALSE))="","",(VLOOKUP($E64,'NEA Backsheet'!$D$5:$CB$183,L$9,FALSE))),"")</f>
        <v>11365.32183702572</v>
      </c>
      <c r="M64" s="101">
        <f ca="1">IFERROR(IF((VLOOKUP($E64,'NEA Backsheet'!$D$5:$CB$183,M$9,FALSE))="","",(VLOOKUP($E64,'NEA Backsheet'!$D$5:$CB$183,M$9,FALSE))),"")</f>
        <v>11885.808981153135</v>
      </c>
      <c r="N64" s="103">
        <f ca="1">IFERROR(IF((VLOOKUP($E64,'NEA Backsheet'!$D$5:$CB$183,N$9,FALSE))="","",(VLOOKUP($E64,'NEA Backsheet'!$D$5:$CB$183,N$9,FALSE))),"")</f>
        <v>12036.773240996752</v>
      </c>
      <c r="O64" s="100">
        <f ca="1">IFERROR(IF((VLOOKUP($E64,'NEA Backsheet'!$D$5:$CB$183,O$9,FALSE))="","",(VLOOKUP($E64,'NEA Backsheet'!$D$5:$CB$183,O$9,FALSE))),"")</f>
        <v>16417.741441844806</v>
      </c>
      <c r="P64" s="104">
        <f ca="1">IFERROR(IF((VLOOKUP($E64,'NEA Backsheet'!$D$5:$CB$183,P$9,FALSE))="","",(VLOOKUP($E64,'NEA Backsheet'!$D$5:$CB$183,P$9,FALSE))),"")</f>
        <v>16322.034270982225</v>
      </c>
      <c r="Q64" s="101">
        <f ca="1">IFERROR(IF((VLOOKUP($E64,'NEA Backsheet'!$D$5:$CB$183,Q$9,FALSE))="","",(VLOOKUP($E64,'NEA Backsheet'!$D$5:$CB$183,Q$9,FALSE))),"")</f>
        <v>17354.256994823649</v>
      </c>
      <c r="R64" s="103">
        <f ca="1">IFERROR(IF((VLOOKUP($E64,'NEA Backsheet'!$D$5:$CB$183,R$9,FALSE))="","",(VLOOKUP($E64,'NEA Backsheet'!$D$5:$CB$183,R$9,FALSE))),"")</f>
        <v>16927.509892070637</v>
      </c>
    </row>
    <row r="65" spans="1:18" ht="15" customHeight="1" x14ac:dyDescent="0.3">
      <c r="A65" s="41">
        <v>52</v>
      </c>
      <c r="B65" s="77" t="str">
        <f ca="1">IFERROR(IF((VLOOKUP($E65,'Org List'!$AJ$10:$AL$190,3,FALSE))="","",(VLOOKUP($E65,'Org List'!$AJ$10:$AL$190,3,FALSE))),"")</f>
        <v>London Commissioning Region</v>
      </c>
      <c r="C65" s="78" t="str">
        <f ca="1">IFERROR(IF((VLOOKUP($E65,'Org List'!$AO$10:$AQ$190,3,FALSE))="","",(VLOOKUP($E65,'Org List'!$AO$10:$AQ$190,3,FALSE))),"")</f>
        <v>London Region</v>
      </c>
      <c r="D65" s="93" t="str">
        <f ca="1">IFERROR(IF((VLOOKUP($E65,'Org List'!$AT$10:$AV$190,3,FALSE))="","",(VLOOKUP($E65,'Org List'!$AT$10:$AV$190,3,FALSE))),"")</f>
        <v>NHS England London</v>
      </c>
      <c r="E65" s="77" t="str">
        <f t="shared" ca="1" si="1"/>
        <v>E09000007</v>
      </c>
      <c r="F65" s="79" t="str">
        <f ca="1">IF(E65="","",VLOOKUP(E65,'Org List'!$J$9:$K$640,2,0))</f>
        <v>Camden</v>
      </c>
      <c r="G65" s="100">
        <f ca="1">IFERROR(IF((VLOOKUP($E65,'NEA Backsheet'!$D$5:$CB$183,G$9,FALSE))="","",(VLOOKUP($E65,'NEA Backsheet'!$D$5:$CB$183,G$9,FALSE))),"")</f>
        <v>1435.9258073999958</v>
      </c>
      <c r="H65" s="101">
        <f ca="1">IFERROR(IF((VLOOKUP($E65,'NEA Backsheet'!$D$5:$CB$183,H$9,FALSE))="","",(VLOOKUP($E65,'NEA Backsheet'!$D$5:$CB$183,H$9,FALSE))),"")</f>
        <v>1425.0923320125473</v>
      </c>
      <c r="I65" s="101">
        <f ca="1">IFERROR(IF((VLOOKUP($E65,'NEA Backsheet'!$D$5:$CB$183,I$9,FALSE))="","",(VLOOKUP($E65,'NEA Backsheet'!$D$5:$CB$183,I$9,FALSE))),"")</f>
        <v>1545.0671363677357</v>
      </c>
      <c r="J65" s="102">
        <f ca="1">IFERROR(IF((VLOOKUP($E65,'NEA Backsheet'!$D$5:$CB$183,J$9,FALSE))="","",(VLOOKUP($E65,'NEA Backsheet'!$D$5:$CB$183,J$9,FALSE))),"")</f>
        <v>1263.4189721499379</v>
      </c>
      <c r="K65" s="100">
        <f ca="1">IFERROR(IF((VLOOKUP($E65,'NEA Backsheet'!$D$5:$CB$183,K$9,FALSE))="","",(VLOOKUP($E65,'NEA Backsheet'!$D$5:$CB$183,K$9,FALSE))),"")</f>
        <v>2907.781364076006</v>
      </c>
      <c r="L65" s="101">
        <f ca="1">IFERROR(IF((VLOOKUP($E65,'NEA Backsheet'!$D$5:$CB$183,L$9,FALSE))="","",(VLOOKUP($E65,'NEA Backsheet'!$D$5:$CB$183,L$9,FALSE))),"")</f>
        <v>2932.1170842543052</v>
      </c>
      <c r="M65" s="101">
        <f ca="1">IFERROR(IF((VLOOKUP($E65,'NEA Backsheet'!$D$5:$CB$183,M$9,FALSE))="","",(VLOOKUP($E65,'NEA Backsheet'!$D$5:$CB$183,M$9,FALSE))),"")</f>
        <v>3205.1759425880914</v>
      </c>
      <c r="N65" s="103">
        <f ca="1">IFERROR(IF((VLOOKUP($E65,'NEA Backsheet'!$D$5:$CB$183,N$9,FALSE))="","",(VLOOKUP($E65,'NEA Backsheet'!$D$5:$CB$183,N$9,FALSE))),"")</f>
        <v>3041.371963201113</v>
      </c>
      <c r="O65" s="100">
        <f ca="1">IFERROR(IF((VLOOKUP($E65,'NEA Backsheet'!$D$5:$CB$183,O$9,FALSE))="","",(VLOOKUP($E65,'NEA Backsheet'!$D$5:$CB$183,O$9,FALSE))),"")</f>
        <v>4343.7071714760023</v>
      </c>
      <c r="P65" s="104">
        <f ca="1">IFERROR(IF((VLOOKUP($E65,'NEA Backsheet'!$D$5:$CB$183,P$9,FALSE))="","",(VLOOKUP($E65,'NEA Backsheet'!$D$5:$CB$183,P$9,FALSE))),"")</f>
        <v>4357.2094162668527</v>
      </c>
      <c r="Q65" s="101">
        <f ca="1">IFERROR(IF((VLOOKUP($E65,'NEA Backsheet'!$D$5:$CB$183,Q$9,FALSE))="","",(VLOOKUP($E65,'NEA Backsheet'!$D$5:$CB$183,Q$9,FALSE))),"")</f>
        <v>4750.2430789558275</v>
      </c>
      <c r="R65" s="103">
        <f ca="1">IFERROR(IF((VLOOKUP($E65,'NEA Backsheet'!$D$5:$CB$183,R$9,FALSE))="","",(VLOOKUP($E65,'NEA Backsheet'!$D$5:$CB$183,R$9,FALSE))),"")</f>
        <v>4304.7909353510513</v>
      </c>
    </row>
    <row r="66" spans="1:18" ht="15" customHeight="1" x14ac:dyDescent="0.3">
      <c r="A66" s="41">
        <v>53</v>
      </c>
      <c r="B66" s="77" t="str">
        <f ca="1">IFERROR(IF((VLOOKUP($E66,'Org List'!$AJ$10:$AL$190,3,FALSE))="","",(VLOOKUP($E66,'Org List'!$AJ$10:$AL$190,3,FALSE))),"")</f>
        <v>East of England Commissioning Region</v>
      </c>
      <c r="C66" s="78" t="str">
        <f ca="1">IFERROR(IF((VLOOKUP($E66,'Org List'!$AO$10:$AQ$190,3,FALSE))="","",(VLOOKUP($E66,'Org List'!$AO$10:$AQ$190,3,FALSE))),"")</f>
        <v>East Region</v>
      </c>
      <c r="D66" s="93" t="str">
        <f ca="1">IFERROR(IF((VLOOKUP($E66,'Org List'!$AT$10:$AV$190,3,FALSE))="","",(VLOOKUP($E66,'Org List'!$AT$10:$AV$190,3,FALSE))),"")</f>
        <v>NHS England East (East)</v>
      </c>
      <c r="E66" s="77" t="str">
        <f t="shared" ca="1" si="1"/>
        <v>E06000056</v>
      </c>
      <c r="F66" s="79" t="str">
        <f ca="1">IF(E66="","",VLOOKUP(E66,'Org List'!$J$9:$K$640,2,0))</f>
        <v>Central Bedfordshire</v>
      </c>
      <c r="G66" s="100">
        <f ca="1">IFERROR(IF((VLOOKUP($E66,'NEA Backsheet'!$D$5:$CB$183,G$9,FALSE))="","",(VLOOKUP($E66,'NEA Backsheet'!$D$5:$CB$183,G$9,FALSE))),"")</f>
        <v>2453.4813503709106</v>
      </c>
      <c r="H66" s="101">
        <f ca="1">IFERROR(IF((VLOOKUP($E66,'NEA Backsheet'!$D$5:$CB$183,H$9,FALSE))="","",(VLOOKUP($E66,'NEA Backsheet'!$D$5:$CB$183,H$9,FALSE))),"")</f>
        <v>2475.0209523513599</v>
      </c>
      <c r="I66" s="101">
        <f ca="1">IFERROR(IF((VLOOKUP($E66,'NEA Backsheet'!$D$5:$CB$183,I$9,FALSE))="","",(VLOOKUP($E66,'NEA Backsheet'!$D$5:$CB$183,I$9,FALSE))),"")</f>
        <v>2714.4623484731246</v>
      </c>
      <c r="J66" s="102">
        <f ca="1">IFERROR(IF((VLOOKUP($E66,'NEA Backsheet'!$D$5:$CB$183,J$9,FALSE))="","",(VLOOKUP($E66,'NEA Backsheet'!$D$5:$CB$183,J$9,FALSE))),"")</f>
        <v>2581.8966300152624</v>
      </c>
      <c r="K66" s="100">
        <f ca="1">IFERROR(IF((VLOOKUP($E66,'NEA Backsheet'!$D$5:$CB$183,K$9,FALSE))="","",(VLOOKUP($E66,'NEA Backsheet'!$D$5:$CB$183,K$9,FALSE))),"")</f>
        <v>4969.1783605761511</v>
      </c>
      <c r="L66" s="101">
        <f ca="1">IFERROR(IF((VLOOKUP($E66,'NEA Backsheet'!$D$5:$CB$183,L$9,FALSE))="","",(VLOOKUP($E66,'NEA Backsheet'!$D$5:$CB$183,L$9,FALSE))),"")</f>
        <v>4948.2802116025596</v>
      </c>
      <c r="M66" s="101">
        <f ca="1">IFERROR(IF((VLOOKUP($E66,'NEA Backsheet'!$D$5:$CB$183,M$9,FALSE))="","",(VLOOKUP($E66,'NEA Backsheet'!$D$5:$CB$183,M$9,FALSE))),"")</f>
        <v>5367.4307197445632</v>
      </c>
      <c r="N66" s="103">
        <f ca="1">IFERROR(IF((VLOOKUP($E66,'NEA Backsheet'!$D$5:$CB$183,N$9,FALSE))="","",(VLOOKUP($E66,'NEA Backsheet'!$D$5:$CB$183,N$9,FALSE))),"")</f>
        <v>5186.5656228673306</v>
      </c>
      <c r="O66" s="100">
        <f ca="1">IFERROR(IF((VLOOKUP($E66,'NEA Backsheet'!$D$5:$CB$183,O$9,FALSE))="","",(VLOOKUP($E66,'NEA Backsheet'!$D$5:$CB$183,O$9,FALSE))),"")</f>
        <v>7422.6597109470622</v>
      </c>
      <c r="P66" s="104">
        <f ca="1">IFERROR(IF((VLOOKUP($E66,'NEA Backsheet'!$D$5:$CB$183,P$9,FALSE))="","",(VLOOKUP($E66,'NEA Backsheet'!$D$5:$CB$183,P$9,FALSE))),"")</f>
        <v>7423.30116395392</v>
      </c>
      <c r="Q66" s="101">
        <f ca="1">IFERROR(IF((VLOOKUP($E66,'NEA Backsheet'!$D$5:$CB$183,Q$9,FALSE))="","",(VLOOKUP($E66,'NEA Backsheet'!$D$5:$CB$183,Q$9,FALSE))),"")</f>
        <v>8081.8930682176879</v>
      </c>
      <c r="R66" s="103">
        <f ca="1">IFERROR(IF((VLOOKUP($E66,'NEA Backsheet'!$D$5:$CB$183,R$9,FALSE))="","",(VLOOKUP($E66,'NEA Backsheet'!$D$5:$CB$183,R$9,FALSE))),"")</f>
        <v>7768.462252882593</v>
      </c>
    </row>
    <row r="67" spans="1:18" ht="15" customHeight="1" x14ac:dyDescent="0.3">
      <c r="A67" s="41">
        <v>54</v>
      </c>
      <c r="B67" s="77" t="str">
        <f ca="1">IFERROR(IF((VLOOKUP($E67,'Org List'!$AJ$10:$AL$190,3,FALSE))="","",(VLOOKUP($E67,'Org List'!$AJ$10:$AL$190,3,FALSE))),"")</f>
        <v>North West Commissioning Region</v>
      </c>
      <c r="C67" s="78" t="str">
        <f ca="1">IFERROR(IF((VLOOKUP($E67,'Org List'!$AO$10:$AQ$190,3,FALSE))="","",(VLOOKUP($E67,'Org List'!$AO$10:$AQ$190,3,FALSE))),"")</f>
        <v>North West Region</v>
      </c>
      <c r="D67" s="93" t="str">
        <f ca="1">IFERROR(IF((VLOOKUP($E67,'Org List'!$AT$10:$AV$190,3,FALSE))="","",(VLOOKUP($E67,'Org List'!$AT$10:$AV$190,3,FALSE))),"")</f>
        <v>NHS England North West (Cheshire And Merseyside)</v>
      </c>
      <c r="E67" s="77" t="str">
        <f t="shared" ca="1" si="1"/>
        <v>E06000049</v>
      </c>
      <c r="F67" s="79" t="str">
        <f ca="1">IF(E67="","",VLOOKUP(E67,'Org List'!$J$9:$K$640,2,0))</f>
        <v>Cheshire East</v>
      </c>
      <c r="G67" s="100">
        <f ca="1">IFERROR(IF((VLOOKUP($E67,'NEA Backsheet'!$D$5:$CB$183,G$9,FALSE))="","",(VLOOKUP($E67,'NEA Backsheet'!$D$5:$CB$183,G$9,FALSE))),"")</f>
        <v>3927.5557093398547</v>
      </c>
      <c r="H67" s="101">
        <f ca="1">IFERROR(IF((VLOOKUP($E67,'NEA Backsheet'!$D$5:$CB$183,H$9,FALSE))="","",(VLOOKUP($E67,'NEA Backsheet'!$D$5:$CB$183,H$9,FALSE))),"")</f>
        <v>3901.4469665809288</v>
      </c>
      <c r="I67" s="101">
        <f ca="1">IFERROR(IF((VLOOKUP($E67,'NEA Backsheet'!$D$5:$CB$183,I$9,FALSE))="","",(VLOOKUP($E67,'NEA Backsheet'!$D$5:$CB$183,I$9,FALSE))),"")</f>
        <v>4312.7389156689314</v>
      </c>
      <c r="J67" s="102">
        <f ca="1">IFERROR(IF((VLOOKUP($E67,'NEA Backsheet'!$D$5:$CB$183,J$9,FALSE))="","",(VLOOKUP($E67,'NEA Backsheet'!$D$5:$CB$183,J$9,FALSE))),"")</f>
        <v>4285.5997499418199</v>
      </c>
      <c r="K67" s="100">
        <f ca="1">IFERROR(IF((VLOOKUP($E67,'NEA Backsheet'!$D$5:$CB$183,K$9,FALSE))="","",(VLOOKUP($E67,'NEA Backsheet'!$D$5:$CB$183,K$9,FALSE))),"")</f>
        <v>7143.1959339901932</v>
      </c>
      <c r="L67" s="101">
        <f ca="1">IFERROR(IF((VLOOKUP($E67,'NEA Backsheet'!$D$5:$CB$183,L$9,FALSE))="","",(VLOOKUP($E67,'NEA Backsheet'!$D$5:$CB$183,L$9,FALSE))),"")</f>
        <v>7090.1276248677041</v>
      </c>
      <c r="M67" s="101">
        <f ca="1">IFERROR(IF((VLOOKUP($E67,'NEA Backsheet'!$D$5:$CB$183,M$9,FALSE))="","",(VLOOKUP($E67,'NEA Backsheet'!$D$5:$CB$183,M$9,FALSE))),"")</f>
        <v>7498.9679396089159</v>
      </c>
      <c r="N67" s="103">
        <f ca="1">IFERROR(IF((VLOOKUP($E67,'NEA Backsheet'!$D$5:$CB$183,N$9,FALSE))="","",(VLOOKUP($E67,'NEA Backsheet'!$D$5:$CB$183,N$9,FALSE))),"")</f>
        <v>7530.355827069061</v>
      </c>
      <c r="O67" s="100">
        <f ca="1">IFERROR(IF((VLOOKUP($E67,'NEA Backsheet'!$D$5:$CB$183,O$9,FALSE))="","",(VLOOKUP($E67,'NEA Backsheet'!$D$5:$CB$183,O$9,FALSE))),"")</f>
        <v>11070.751643330048</v>
      </c>
      <c r="P67" s="104">
        <f ca="1">IFERROR(IF((VLOOKUP($E67,'NEA Backsheet'!$D$5:$CB$183,P$9,FALSE))="","",(VLOOKUP($E67,'NEA Backsheet'!$D$5:$CB$183,P$9,FALSE))),"")</f>
        <v>10991.574591448632</v>
      </c>
      <c r="Q67" s="101">
        <f ca="1">IFERROR(IF((VLOOKUP($E67,'NEA Backsheet'!$D$5:$CB$183,Q$9,FALSE))="","",(VLOOKUP($E67,'NEA Backsheet'!$D$5:$CB$183,Q$9,FALSE))),"")</f>
        <v>11811.706855277847</v>
      </c>
      <c r="R67" s="103">
        <f ca="1">IFERROR(IF((VLOOKUP($E67,'NEA Backsheet'!$D$5:$CB$183,R$9,FALSE))="","",(VLOOKUP($E67,'NEA Backsheet'!$D$5:$CB$183,R$9,FALSE))),"")</f>
        <v>11815.955577010882</v>
      </c>
    </row>
    <row r="68" spans="1:18" ht="15" customHeight="1" x14ac:dyDescent="0.3">
      <c r="A68" s="41">
        <v>55</v>
      </c>
      <c r="B68" s="77" t="str">
        <f ca="1">IFERROR(IF((VLOOKUP($E68,'Org List'!$AJ$10:$AL$190,3,FALSE))="","",(VLOOKUP($E68,'Org List'!$AJ$10:$AL$190,3,FALSE))),"")</f>
        <v>North West Commissioning Region</v>
      </c>
      <c r="C68" s="78" t="str">
        <f ca="1">IFERROR(IF((VLOOKUP($E68,'Org List'!$AO$10:$AQ$190,3,FALSE))="","",(VLOOKUP($E68,'Org List'!$AO$10:$AQ$190,3,FALSE))),"")</f>
        <v>North West Region</v>
      </c>
      <c r="D68" s="93" t="str">
        <f ca="1">IFERROR(IF((VLOOKUP($E68,'Org List'!$AT$10:$AV$190,3,FALSE))="","",(VLOOKUP($E68,'Org List'!$AT$10:$AV$190,3,FALSE))),"")</f>
        <v>NHS England North West (Cheshire And Merseyside)</v>
      </c>
      <c r="E68" s="77" t="str">
        <f t="shared" ca="1" si="1"/>
        <v>E06000050</v>
      </c>
      <c r="F68" s="79" t="str">
        <f ca="1">IF(E68="","",VLOOKUP(E68,'Org List'!$J$9:$K$640,2,0))</f>
        <v>Cheshire West and Chester</v>
      </c>
      <c r="G68" s="100">
        <f ca="1">IFERROR(IF((VLOOKUP($E68,'NEA Backsheet'!$D$5:$CB$183,G$9,FALSE))="","",(VLOOKUP($E68,'NEA Backsheet'!$D$5:$CB$183,G$9,FALSE))),"")</f>
        <v>3579.2867761612697</v>
      </c>
      <c r="H68" s="101">
        <f ca="1">IFERROR(IF((VLOOKUP($E68,'NEA Backsheet'!$D$5:$CB$183,H$9,FALSE))="","",(VLOOKUP($E68,'NEA Backsheet'!$D$5:$CB$183,H$9,FALSE))),"")</f>
        <v>3842.7523587001319</v>
      </c>
      <c r="I68" s="101">
        <f ca="1">IFERROR(IF((VLOOKUP($E68,'NEA Backsheet'!$D$5:$CB$183,I$9,FALSE))="","",(VLOOKUP($E68,'NEA Backsheet'!$D$5:$CB$183,I$9,FALSE))),"")</f>
        <v>4131.1777422035557</v>
      </c>
      <c r="J68" s="102">
        <f ca="1">IFERROR(IF((VLOOKUP($E68,'NEA Backsheet'!$D$5:$CB$183,J$9,FALSE))="","",(VLOOKUP($E68,'NEA Backsheet'!$D$5:$CB$183,J$9,FALSE))),"")</f>
        <v>4032.4931667894762</v>
      </c>
      <c r="K68" s="100">
        <f ca="1">IFERROR(IF((VLOOKUP($E68,'NEA Backsheet'!$D$5:$CB$183,K$9,FALSE))="","",(VLOOKUP($E68,'NEA Backsheet'!$D$5:$CB$183,K$9,FALSE))),"")</f>
        <v>7127.5131992078623</v>
      </c>
      <c r="L68" s="101">
        <f ca="1">IFERROR(IF((VLOOKUP($E68,'NEA Backsheet'!$D$5:$CB$183,L$9,FALSE))="","",(VLOOKUP($E68,'NEA Backsheet'!$D$5:$CB$183,L$9,FALSE))),"")</f>
        <v>7040.2180236843351</v>
      </c>
      <c r="M68" s="101">
        <f ca="1">IFERROR(IF((VLOOKUP($E68,'NEA Backsheet'!$D$5:$CB$183,M$9,FALSE))="","",(VLOOKUP($E68,'NEA Backsheet'!$D$5:$CB$183,M$9,FALSE))),"")</f>
        <v>7463.7965197993963</v>
      </c>
      <c r="N68" s="103">
        <f ca="1">IFERROR(IF((VLOOKUP($E68,'NEA Backsheet'!$D$5:$CB$183,N$9,FALSE))="","",(VLOOKUP($E68,'NEA Backsheet'!$D$5:$CB$183,N$9,FALSE))),"")</f>
        <v>7503.4105537211653</v>
      </c>
      <c r="O68" s="100">
        <f ca="1">IFERROR(IF((VLOOKUP($E68,'NEA Backsheet'!$D$5:$CB$183,O$9,FALSE))="","",(VLOOKUP($E68,'NEA Backsheet'!$D$5:$CB$183,O$9,FALSE))),"")</f>
        <v>10706.799975369133</v>
      </c>
      <c r="P68" s="104">
        <f ca="1">IFERROR(IF((VLOOKUP($E68,'NEA Backsheet'!$D$5:$CB$183,P$9,FALSE))="","",(VLOOKUP($E68,'NEA Backsheet'!$D$5:$CB$183,P$9,FALSE))),"")</f>
        <v>10882.970382384467</v>
      </c>
      <c r="Q68" s="101">
        <f ca="1">IFERROR(IF((VLOOKUP($E68,'NEA Backsheet'!$D$5:$CB$183,Q$9,FALSE))="","",(VLOOKUP($E68,'NEA Backsheet'!$D$5:$CB$183,Q$9,FALSE))),"")</f>
        <v>11594.974262002952</v>
      </c>
      <c r="R68" s="103">
        <f ca="1">IFERROR(IF((VLOOKUP($E68,'NEA Backsheet'!$D$5:$CB$183,R$9,FALSE))="","",(VLOOKUP($E68,'NEA Backsheet'!$D$5:$CB$183,R$9,FALSE))),"")</f>
        <v>11535.903720510642</v>
      </c>
    </row>
    <row r="69" spans="1:18" ht="15" customHeight="1" x14ac:dyDescent="0.3">
      <c r="A69" s="41">
        <v>56</v>
      </c>
      <c r="B69" s="77" t="str">
        <f ca="1">IFERROR(IF((VLOOKUP($E69,'Org List'!$AJ$10:$AL$190,3,FALSE))="","",(VLOOKUP($E69,'Org List'!$AJ$10:$AL$190,3,FALSE))),"")</f>
        <v>London Commissioning Region</v>
      </c>
      <c r="C69" s="78" t="str">
        <f ca="1">IFERROR(IF((VLOOKUP($E69,'Org List'!$AO$10:$AQ$190,3,FALSE))="","",(VLOOKUP($E69,'Org List'!$AO$10:$AQ$190,3,FALSE))),"")</f>
        <v>London Region</v>
      </c>
      <c r="D69" s="93" t="str">
        <f ca="1">IFERROR(IF((VLOOKUP($E69,'Org List'!$AT$10:$AV$190,3,FALSE))="","",(VLOOKUP($E69,'Org List'!$AT$10:$AV$190,3,FALSE))),"")</f>
        <v>NHS England London</v>
      </c>
      <c r="E69" s="77" t="str">
        <f t="shared" ca="1" si="1"/>
        <v>E09000001</v>
      </c>
      <c r="F69" s="79" t="str">
        <f ca="1">IF(E69="","",VLOOKUP(E69,'Org List'!$J$9:$K$640,2,0))</f>
        <v>City of London</v>
      </c>
      <c r="G69" s="100">
        <f ca="1">IFERROR(IF((VLOOKUP($E69,'NEA Backsheet'!$D$5:$CB$183,G$9,FALSE))="","",(VLOOKUP($E69,'NEA Backsheet'!$D$5:$CB$183,G$9,FALSE))),"")</f>
        <v>41.541996468846996</v>
      </c>
      <c r="H69" s="101">
        <f ca="1">IFERROR(IF((VLOOKUP($E69,'NEA Backsheet'!$D$5:$CB$183,H$9,FALSE))="","",(VLOOKUP($E69,'NEA Backsheet'!$D$5:$CB$183,H$9,FALSE))),"")</f>
        <v>44.218633220208403</v>
      </c>
      <c r="I69" s="101">
        <f ca="1">IFERROR(IF((VLOOKUP($E69,'NEA Backsheet'!$D$5:$CB$183,I$9,FALSE))="","",(VLOOKUP($E69,'NEA Backsheet'!$D$5:$CB$183,I$9,FALSE))),"")</f>
        <v>47.238824172066209</v>
      </c>
      <c r="J69" s="102">
        <f ca="1">IFERROR(IF((VLOOKUP($E69,'NEA Backsheet'!$D$5:$CB$183,J$9,FALSE))="","",(VLOOKUP($E69,'NEA Backsheet'!$D$5:$CB$183,J$9,FALSE))),"")</f>
        <v>41.325058554504579</v>
      </c>
      <c r="K69" s="100">
        <f ca="1">IFERROR(IF((VLOOKUP($E69,'NEA Backsheet'!$D$5:$CB$183,K$9,FALSE))="","",(VLOOKUP($E69,'NEA Backsheet'!$D$5:$CB$183,K$9,FALSE))),"")</f>
        <v>105.09968343043511</v>
      </c>
      <c r="L69" s="101">
        <f ca="1">IFERROR(IF((VLOOKUP($E69,'NEA Backsheet'!$D$5:$CB$183,L$9,FALSE))="","",(VLOOKUP($E69,'NEA Backsheet'!$D$5:$CB$183,L$9,FALSE))),"")</f>
        <v>101.0603908254262</v>
      </c>
      <c r="M69" s="101">
        <f ca="1">IFERROR(IF((VLOOKUP($E69,'NEA Backsheet'!$D$5:$CB$183,M$9,FALSE))="","",(VLOOKUP($E69,'NEA Backsheet'!$D$5:$CB$183,M$9,FALSE))),"")</f>
        <v>108.41986244943922</v>
      </c>
      <c r="N69" s="103">
        <f ca="1">IFERROR(IF((VLOOKUP($E69,'NEA Backsheet'!$D$5:$CB$183,N$9,FALSE))="","",(VLOOKUP($E69,'NEA Backsheet'!$D$5:$CB$183,N$9,FALSE))),"")</f>
        <v>85.940086106288533</v>
      </c>
      <c r="O69" s="100">
        <f ca="1">IFERROR(IF((VLOOKUP($E69,'NEA Backsheet'!$D$5:$CB$183,O$9,FALSE))="","",(VLOOKUP($E69,'NEA Backsheet'!$D$5:$CB$183,O$9,FALSE))),"")</f>
        <v>146.64167989928211</v>
      </c>
      <c r="P69" s="104">
        <f ca="1">IFERROR(IF((VLOOKUP($E69,'NEA Backsheet'!$D$5:$CB$183,P$9,FALSE))="","",(VLOOKUP($E69,'NEA Backsheet'!$D$5:$CB$183,P$9,FALSE))),"")</f>
        <v>145.2790240456346</v>
      </c>
      <c r="Q69" s="101">
        <f ca="1">IFERROR(IF((VLOOKUP($E69,'NEA Backsheet'!$D$5:$CB$183,Q$9,FALSE))="","",(VLOOKUP($E69,'NEA Backsheet'!$D$5:$CB$183,Q$9,FALSE))),"")</f>
        <v>155.65868662150544</v>
      </c>
      <c r="R69" s="103">
        <f ca="1">IFERROR(IF((VLOOKUP($E69,'NEA Backsheet'!$D$5:$CB$183,R$9,FALSE))="","",(VLOOKUP($E69,'NEA Backsheet'!$D$5:$CB$183,R$9,FALSE))),"")</f>
        <v>127.26514466079311</v>
      </c>
    </row>
    <row r="70" spans="1:18" ht="15" customHeight="1" x14ac:dyDescent="0.3">
      <c r="A70" s="41">
        <v>57</v>
      </c>
      <c r="B70" s="77" t="str">
        <f ca="1">IFERROR(IF((VLOOKUP($E70,'Org List'!$AJ$10:$AL$190,3,FALSE))="","",(VLOOKUP($E70,'Org List'!$AJ$10:$AL$190,3,FALSE))),"")</f>
        <v>South West England Commissioning Region</v>
      </c>
      <c r="C70" s="78" t="str">
        <f ca="1">IFERROR(IF((VLOOKUP($E70,'Org List'!$AO$10:$AQ$190,3,FALSE))="","",(VLOOKUP($E70,'Org List'!$AO$10:$AQ$190,3,FALSE))),"")</f>
        <v>South West Region</v>
      </c>
      <c r="D70" s="93" t="str">
        <f ca="1">IFERROR(IF((VLOOKUP($E70,'Org List'!$AT$10:$AV$190,3,FALSE))="","",(VLOOKUP($E70,'Org List'!$AT$10:$AV$190,3,FALSE))),"")</f>
        <v>NHS England South West (South West South)</v>
      </c>
      <c r="E70" s="77" t="str">
        <f t="shared" ca="1" si="1"/>
        <v>E06000052</v>
      </c>
      <c r="F70" s="79" t="str">
        <f ca="1">IF(E70="","",VLOOKUP(E70,'Org List'!$J$9:$K$640,2,0))</f>
        <v>Cornwall &amp; Scilly</v>
      </c>
      <c r="G70" s="100">
        <f ca="1">IFERROR(IF((VLOOKUP($E70,'NEA Backsheet'!$D$5:$CB$183,G$9,FALSE))="","",(VLOOKUP($E70,'NEA Backsheet'!$D$5:$CB$183,G$9,FALSE))),"")</f>
        <v>4536.2603432419201</v>
      </c>
      <c r="H70" s="101">
        <f ca="1">IFERROR(IF((VLOOKUP($E70,'NEA Backsheet'!$D$5:$CB$183,H$9,FALSE))="","",(VLOOKUP($E70,'NEA Backsheet'!$D$5:$CB$183,H$9,FALSE))),"")</f>
        <v>4207.328238404325</v>
      </c>
      <c r="I70" s="101">
        <f ca="1">IFERROR(IF((VLOOKUP($E70,'NEA Backsheet'!$D$5:$CB$183,I$9,FALSE))="","",(VLOOKUP($E70,'NEA Backsheet'!$D$5:$CB$183,I$9,FALSE))),"")</f>
        <v>4763.4560888492724</v>
      </c>
      <c r="J70" s="102">
        <f ca="1">IFERROR(IF((VLOOKUP($E70,'NEA Backsheet'!$D$5:$CB$183,J$9,FALSE))="","",(VLOOKUP($E70,'NEA Backsheet'!$D$5:$CB$183,J$9,FALSE))),"")</f>
        <v>4452.2819647331071</v>
      </c>
      <c r="K70" s="100">
        <f ca="1">IFERROR(IF((VLOOKUP($E70,'NEA Backsheet'!$D$5:$CB$183,K$9,FALSE))="","",(VLOOKUP($E70,'NEA Backsheet'!$D$5:$CB$183,K$9,FALSE))),"")</f>
        <v>11282.789910822621</v>
      </c>
      <c r="L70" s="101">
        <f ca="1">IFERROR(IF((VLOOKUP($E70,'NEA Backsheet'!$D$5:$CB$183,L$9,FALSE))="","",(VLOOKUP($E70,'NEA Backsheet'!$D$5:$CB$183,L$9,FALSE))),"")</f>
        <v>11015.015108948981</v>
      </c>
      <c r="M70" s="101">
        <f ca="1">IFERROR(IF((VLOOKUP($E70,'NEA Backsheet'!$D$5:$CB$183,M$9,FALSE))="","",(VLOOKUP($E70,'NEA Backsheet'!$D$5:$CB$183,M$9,FALSE))),"")</f>
        <v>11565.18024904246</v>
      </c>
      <c r="N70" s="103">
        <f ca="1">IFERROR(IF((VLOOKUP($E70,'NEA Backsheet'!$D$5:$CB$183,N$9,FALSE))="","",(VLOOKUP($E70,'NEA Backsheet'!$D$5:$CB$183,N$9,FALSE))),"")</f>
        <v>11616.90459403565</v>
      </c>
      <c r="O70" s="100">
        <f ca="1">IFERROR(IF((VLOOKUP($E70,'NEA Backsheet'!$D$5:$CB$183,O$9,FALSE))="","",(VLOOKUP($E70,'NEA Backsheet'!$D$5:$CB$183,O$9,FALSE))),"")</f>
        <v>15819.050254064541</v>
      </c>
      <c r="P70" s="104">
        <f ca="1">IFERROR(IF((VLOOKUP($E70,'NEA Backsheet'!$D$5:$CB$183,P$9,FALSE))="","",(VLOOKUP($E70,'NEA Backsheet'!$D$5:$CB$183,P$9,FALSE))),"")</f>
        <v>15222.343347353306</v>
      </c>
      <c r="Q70" s="101">
        <f ca="1">IFERROR(IF((VLOOKUP($E70,'NEA Backsheet'!$D$5:$CB$183,Q$9,FALSE))="","",(VLOOKUP($E70,'NEA Backsheet'!$D$5:$CB$183,Q$9,FALSE))),"")</f>
        <v>16328.636337891732</v>
      </c>
      <c r="R70" s="103">
        <f ca="1">IFERROR(IF((VLOOKUP($E70,'NEA Backsheet'!$D$5:$CB$183,R$9,FALSE))="","",(VLOOKUP($E70,'NEA Backsheet'!$D$5:$CB$183,R$9,FALSE))),"")</f>
        <v>16069.186558768757</v>
      </c>
    </row>
    <row r="71" spans="1:18" ht="15" customHeight="1" x14ac:dyDescent="0.3">
      <c r="A71" s="41">
        <v>58</v>
      </c>
      <c r="B71" s="77" t="str">
        <f ca="1">IFERROR(IF((VLOOKUP($E71,'Org List'!$AJ$10:$AL$190,3,FALSE))="","",(VLOOKUP($E71,'Org List'!$AJ$10:$AL$190,3,FALSE))),"")</f>
        <v>North East and Yorkshire Commissioning Region</v>
      </c>
      <c r="C71" s="78" t="str">
        <f ca="1">IFERROR(IF((VLOOKUP($E71,'Org List'!$AO$10:$AQ$190,3,FALSE))="","",(VLOOKUP($E71,'Org List'!$AO$10:$AQ$190,3,FALSE))),"")</f>
        <v>North East Region</v>
      </c>
      <c r="D71" s="93" t="str">
        <f ca="1">IFERROR(IF((VLOOKUP($E71,'Org List'!$AT$10:$AV$190,3,FALSE))="","",(VLOOKUP($E71,'Org List'!$AT$10:$AV$190,3,FALSE))),"")</f>
        <v>NHS England North East and Yorkshire (Cumbria And North East)</v>
      </c>
      <c r="E71" s="77" t="str">
        <f t="shared" ca="1" si="1"/>
        <v>E06000047</v>
      </c>
      <c r="F71" s="79" t="str">
        <f ca="1">IF(E71="","",VLOOKUP(E71,'Org List'!$J$9:$K$640,2,0))</f>
        <v>County Durham</v>
      </c>
      <c r="G71" s="100">
        <f ca="1">IFERROR(IF((VLOOKUP($E71,'NEA Backsheet'!$D$5:$CB$183,G$9,FALSE))="","",(VLOOKUP($E71,'NEA Backsheet'!$D$5:$CB$183,G$9,FALSE))),"")</f>
        <v>5741.6643086985987</v>
      </c>
      <c r="H71" s="101">
        <f ca="1">IFERROR(IF((VLOOKUP($E71,'NEA Backsheet'!$D$5:$CB$183,H$9,FALSE))="","",(VLOOKUP($E71,'NEA Backsheet'!$D$5:$CB$183,H$9,FALSE))),"")</f>
        <v>5645.1481687659762</v>
      </c>
      <c r="I71" s="101">
        <f ca="1">IFERROR(IF((VLOOKUP($E71,'NEA Backsheet'!$D$5:$CB$183,I$9,FALSE))="","",(VLOOKUP($E71,'NEA Backsheet'!$D$5:$CB$183,I$9,FALSE))),"")</f>
        <v>5878.2365041134644</v>
      </c>
      <c r="J71" s="102">
        <f ca="1">IFERROR(IF((VLOOKUP($E71,'NEA Backsheet'!$D$5:$CB$183,J$9,FALSE))="","",(VLOOKUP($E71,'NEA Backsheet'!$D$5:$CB$183,J$9,FALSE))),"")</f>
        <v>5729.2134095709371</v>
      </c>
      <c r="K71" s="100">
        <f ca="1">IFERROR(IF((VLOOKUP($E71,'NEA Backsheet'!$D$5:$CB$183,K$9,FALSE))="","",(VLOOKUP($E71,'NEA Backsheet'!$D$5:$CB$183,K$9,FALSE))),"")</f>
        <v>10462.721468399508</v>
      </c>
      <c r="L71" s="101">
        <f ca="1">IFERROR(IF((VLOOKUP($E71,'NEA Backsheet'!$D$5:$CB$183,L$9,FALSE))="","",(VLOOKUP($E71,'NEA Backsheet'!$D$5:$CB$183,L$9,FALSE))),"")</f>
        <v>10193.740533710303</v>
      </c>
      <c r="M71" s="101">
        <f ca="1">IFERROR(IF((VLOOKUP($E71,'NEA Backsheet'!$D$5:$CB$183,M$9,FALSE))="","",(VLOOKUP($E71,'NEA Backsheet'!$D$5:$CB$183,M$9,FALSE))),"")</f>
        <v>10939.726662298101</v>
      </c>
      <c r="N71" s="103">
        <f ca="1">IFERROR(IF((VLOOKUP($E71,'NEA Backsheet'!$D$5:$CB$183,N$9,FALSE))="","",(VLOOKUP($E71,'NEA Backsheet'!$D$5:$CB$183,N$9,FALSE))),"")</f>
        <v>11136.158969503666</v>
      </c>
      <c r="O71" s="100">
        <f ca="1">IFERROR(IF((VLOOKUP($E71,'NEA Backsheet'!$D$5:$CB$183,O$9,FALSE))="","",(VLOOKUP($E71,'NEA Backsheet'!$D$5:$CB$183,O$9,FALSE))),"")</f>
        <v>16204.385777098107</v>
      </c>
      <c r="P71" s="104">
        <f ca="1">IFERROR(IF((VLOOKUP($E71,'NEA Backsheet'!$D$5:$CB$183,P$9,FALSE))="","",(VLOOKUP($E71,'NEA Backsheet'!$D$5:$CB$183,P$9,FALSE))),"")</f>
        <v>15838.888702476279</v>
      </c>
      <c r="Q71" s="101">
        <f ca="1">IFERROR(IF((VLOOKUP($E71,'NEA Backsheet'!$D$5:$CB$183,Q$9,FALSE))="","",(VLOOKUP($E71,'NEA Backsheet'!$D$5:$CB$183,Q$9,FALSE))),"")</f>
        <v>16817.963166411566</v>
      </c>
      <c r="R71" s="103">
        <f ca="1">IFERROR(IF((VLOOKUP($E71,'NEA Backsheet'!$D$5:$CB$183,R$9,FALSE))="","",(VLOOKUP($E71,'NEA Backsheet'!$D$5:$CB$183,R$9,FALSE))),"")</f>
        <v>16865.372379074601</v>
      </c>
    </row>
    <row r="72" spans="1:18" ht="15" customHeight="1" x14ac:dyDescent="0.3">
      <c r="A72" s="41">
        <v>59</v>
      </c>
      <c r="B72" s="77" t="str">
        <f ca="1">IFERROR(IF((VLOOKUP($E72,'Org List'!$AJ$10:$AL$190,3,FALSE))="","",(VLOOKUP($E72,'Org List'!$AJ$10:$AL$190,3,FALSE))),"")</f>
        <v>Midlands Commissioning Region</v>
      </c>
      <c r="C72" s="78" t="str">
        <f ca="1">IFERROR(IF((VLOOKUP($E72,'Org List'!$AO$10:$AQ$190,3,FALSE))="","",(VLOOKUP($E72,'Org List'!$AO$10:$AQ$190,3,FALSE))),"")</f>
        <v>West Midlands Region</v>
      </c>
      <c r="D72" s="93" t="str">
        <f ca="1">IFERROR(IF((VLOOKUP($E72,'Org List'!$AT$10:$AV$190,3,FALSE))="","",(VLOOKUP($E72,'Org List'!$AT$10:$AV$190,3,FALSE))),"")</f>
        <v>NHS England Midlands (West Midlands)</v>
      </c>
      <c r="E72" s="77" t="str">
        <f t="shared" ca="1" si="1"/>
        <v>E08000026</v>
      </c>
      <c r="F72" s="79" t="str">
        <f ca="1">IF(E72="","",VLOOKUP(E72,'Org List'!$J$9:$K$640,2,0))</f>
        <v>Coventry</v>
      </c>
      <c r="G72" s="100">
        <f ca="1">IFERROR(IF((VLOOKUP($E72,'NEA Backsheet'!$D$5:$CB$183,G$9,FALSE))="","",(VLOOKUP($E72,'NEA Backsheet'!$D$5:$CB$183,G$9,FALSE))),"")</f>
        <v>3269.5044829748822</v>
      </c>
      <c r="H72" s="101">
        <f ca="1">IFERROR(IF((VLOOKUP($E72,'NEA Backsheet'!$D$5:$CB$183,H$9,FALSE))="","",(VLOOKUP($E72,'NEA Backsheet'!$D$5:$CB$183,H$9,FALSE))),"")</f>
        <v>3195.1246098219726</v>
      </c>
      <c r="I72" s="101">
        <f ca="1">IFERROR(IF((VLOOKUP($E72,'NEA Backsheet'!$D$5:$CB$183,I$9,FALSE))="","",(VLOOKUP($E72,'NEA Backsheet'!$D$5:$CB$183,I$9,FALSE))),"")</f>
        <v>3392.6295976556116</v>
      </c>
      <c r="J72" s="102">
        <f ca="1">IFERROR(IF((VLOOKUP($E72,'NEA Backsheet'!$D$5:$CB$183,J$9,FALSE))="","",(VLOOKUP($E72,'NEA Backsheet'!$D$5:$CB$183,J$9,FALSE))),"")</f>
        <v>3458.6744775230491</v>
      </c>
      <c r="K72" s="100">
        <f ca="1">IFERROR(IF((VLOOKUP($E72,'NEA Backsheet'!$D$5:$CB$183,K$9,FALSE))="","",(VLOOKUP($E72,'NEA Backsheet'!$D$5:$CB$183,K$9,FALSE))),"")</f>
        <v>6316.5840378910361</v>
      </c>
      <c r="L72" s="101">
        <f ca="1">IFERROR(IF((VLOOKUP($E72,'NEA Backsheet'!$D$5:$CB$183,L$9,FALSE))="","",(VLOOKUP($E72,'NEA Backsheet'!$D$5:$CB$183,L$9,FALSE))),"")</f>
        <v>6463.5347561295566</v>
      </c>
      <c r="M72" s="101">
        <f ca="1">IFERROR(IF((VLOOKUP($E72,'NEA Backsheet'!$D$5:$CB$183,M$9,FALSE))="","",(VLOOKUP($E72,'NEA Backsheet'!$D$5:$CB$183,M$9,FALSE))),"")</f>
        <v>6692.1773742570385</v>
      </c>
      <c r="N72" s="103">
        <f ca="1">IFERROR(IF((VLOOKUP($E72,'NEA Backsheet'!$D$5:$CB$183,N$9,FALSE))="","",(VLOOKUP($E72,'NEA Backsheet'!$D$5:$CB$183,N$9,FALSE))),"")</f>
        <v>6643.7735002747741</v>
      </c>
      <c r="O72" s="100">
        <f ca="1">IFERROR(IF((VLOOKUP($E72,'NEA Backsheet'!$D$5:$CB$183,O$9,FALSE))="","",(VLOOKUP($E72,'NEA Backsheet'!$D$5:$CB$183,O$9,FALSE))),"")</f>
        <v>9586.0885208659183</v>
      </c>
      <c r="P72" s="104">
        <f ca="1">IFERROR(IF((VLOOKUP($E72,'NEA Backsheet'!$D$5:$CB$183,P$9,FALSE))="","",(VLOOKUP($E72,'NEA Backsheet'!$D$5:$CB$183,P$9,FALSE))),"")</f>
        <v>9658.6593659515293</v>
      </c>
      <c r="Q72" s="101">
        <f ca="1">IFERROR(IF((VLOOKUP($E72,'NEA Backsheet'!$D$5:$CB$183,Q$9,FALSE))="","",(VLOOKUP($E72,'NEA Backsheet'!$D$5:$CB$183,Q$9,FALSE))),"")</f>
        <v>10084.806971912651</v>
      </c>
      <c r="R72" s="103">
        <f ca="1">IFERROR(IF((VLOOKUP($E72,'NEA Backsheet'!$D$5:$CB$183,R$9,FALSE))="","",(VLOOKUP($E72,'NEA Backsheet'!$D$5:$CB$183,R$9,FALSE))),"")</f>
        <v>10102.447977797823</v>
      </c>
    </row>
    <row r="73" spans="1:18" ht="15" customHeight="1" x14ac:dyDescent="0.3">
      <c r="A73" s="41">
        <v>60</v>
      </c>
      <c r="B73" s="77" t="str">
        <f ca="1">IFERROR(IF((VLOOKUP($E73,'Org List'!$AJ$10:$AL$190,3,FALSE))="","",(VLOOKUP($E73,'Org List'!$AJ$10:$AL$190,3,FALSE))),"")</f>
        <v>London Commissioning Region</v>
      </c>
      <c r="C73" s="78" t="str">
        <f ca="1">IFERROR(IF((VLOOKUP($E73,'Org List'!$AO$10:$AQ$190,3,FALSE))="","",(VLOOKUP($E73,'Org List'!$AO$10:$AQ$190,3,FALSE))),"")</f>
        <v>London Region</v>
      </c>
      <c r="D73" s="93" t="str">
        <f ca="1">IFERROR(IF((VLOOKUP($E73,'Org List'!$AT$10:$AV$190,3,FALSE))="","",(VLOOKUP($E73,'Org List'!$AT$10:$AV$190,3,FALSE))),"")</f>
        <v>NHS England London</v>
      </c>
      <c r="E73" s="77" t="str">
        <f t="shared" ca="1" si="1"/>
        <v>E09000008</v>
      </c>
      <c r="F73" s="79" t="str">
        <f ca="1">IF(E73="","",VLOOKUP(E73,'Org List'!$J$9:$K$640,2,0))</f>
        <v>Croydon</v>
      </c>
      <c r="G73" s="100">
        <f ca="1">IFERROR(IF((VLOOKUP($E73,'NEA Backsheet'!$D$5:$CB$183,G$9,FALSE))="","",(VLOOKUP($E73,'NEA Backsheet'!$D$5:$CB$183,G$9,FALSE))),"")</f>
        <v>1913.529621905001</v>
      </c>
      <c r="H73" s="101">
        <f ca="1">IFERROR(IF((VLOOKUP($E73,'NEA Backsheet'!$D$5:$CB$183,H$9,FALSE))="","",(VLOOKUP($E73,'NEA Backsheet'!$D$5:$CB$183,H$9,FALSE))),"")</f>
        <v>2244.2728269413765</v>
      </c>
      <c r="I73" s="101">
        <f ca="1">IFERROR(IF((VLOOKUP($E73,'NEA Backsheet'!$D$5:$CB$183,I$9,FALSE))="","",(VLOOKUP($E73,'NEA Backsheet'!$D$5:$CB$183,I$9,FALSE))),"")</f>
        <v>2312.2892659039403</v>
      </c>
      <c r="J73" s="102">
        <f ca="1">IFERROR(IF((VLOOKUP($E73,'NEA Backsheet'!$D$5:$CB$183,J$9,FALSE))="","",(VLOOKUP($E73,'NEA Backsheet'!$D$5:$CB$183,J$9,FALSE))),"")</f>
        <v>1707.8213271250497</v>
      </c>
      <c r="K73" s="100">
        <f ca="1">IFERROR(IF((VLOOKUP($E73,'NEA Backsheet'!$D$5:$CB$183,K$9,FALSE))="","",(VLOOKUP($E73,'NEA Backsheet'!$D$5:$CB$183,K$9,FALSE))),"")</f>
        <v>6579.959482078224</v>
      </c>
      <c r="L73" s="101">
        <f ca="1">IFERROR(IF((VLOOKUP($E73,'NEA Backsheet'!$D$5:$CB$183,L$9,FALSE))="","",(VLOOKUP($E73,'NEA Backsheet'!$D$5:$CB$183,L$9,FALSE))),"")</f>
        <v>6548.3237297143978</v>
      </c>
      <c r="M73" s="101">
        <f ca="1">IFERROR(IF((VLOOKUP($E73,'NEA Backsheet'!$D$5:$CB$183,M$9,FALSE))="","",(VLOOKUP($E73,'NEA Backsheet'!$D$5:$CB$183,M$9,FALSE))),"")</f>
        <v>7029.3168708460589</v>
      </c>
      <c r="N73" s="103">
        <f ca="1">IFERROR(IF((VLOOKUP($E73,'NEA Backsheet'!$D$5:$CB$183,N$9,FALSE))="","",(VLOOKUP($E73,'NEA Backsheet'!$D$5:$CB$183,N$9,FALSE))),"")</f>
        <v>6537.652540985574</v>
      </c>
      <c r="O73" s="100">
        <f ca="1">IFERROR(IF((VLOOKUP($E73,'NEA Backsheet'!$D$5:$CB$183,O$9,FALSE))="","",(VLOOKUP($E73,'NEA Backsheet'!$D$5:$CB$183,O$9,FALSE))),"")</f>
        <v>8493.4891039832255</v>
      </c>
      <c r="P73" s="104">
        <f ca="1">IFERROR(IF((VLOOKUP($E73,'NEA Backsheet'!$D$5:$CB$183,P$9,FALSE))="","",(VLOOKUP($E73,'NEA Backsheet'!$D$5:$CB$183,P$9,FALSE))),"")</f>
        <v>8792.5965566557752</v>
      </c>
      <c r="Q73" s="101">
        <f ca="1">IFERROR(IF((VLOOKUP($E73,'NEA Backsheet'!$D$5:$CB$183,Q$9,FALSE))="","",(VLOOKUP($E73,'NEA Backsheet'!$D$5:$CB$183,Q$9,FALSE))),"")</f>
        <v>9341.6061367499988</v>
      </c>
      <c r="R73" s="103">
        <f ca="1">IFERROR(IF((VLOOKUP($E73,'NEA Backsheet'!$D$5:$CB$183,R$9,FALSE))="","",(VLOOKUP($E73,'NEA Backsheet'!$D$5:$CB$183,R$9,FALSE))),"")</f>
        <v>8245.4738681106246</v>
      </c>
    </row>
    <row r="74" spans="1:18" ht="15" customHeight="1" x14ac:dyDescent="0.3">
      <c r="A74" s="41">
        <v>61</v>
      </c>
      <c r="B74" s="77" t="str">
        <f ca="1">IFERROR(IF((VLOOKUP($E74,'Org List'!$AJ$10:$AL$190,3,FALSE))="","",(VLOOKUP($E74,'Org List'!$AJ$10:$AL$190,3,FALSE))),"")</f>
        <v>North East and Yorkshire Commissioning Region</v>
      </c>
      <c r="C74" s="78" t="str">
        <f ca="1">IFERROR(IF((VLOOKUP($E74,'Org List'!$AO$10:$AQ$190,3,FALSE))="","",(VLOOKUP($E74,'Org List'!$AO$10:$AQ$190,3,FALSE))),"")</f>
        <v>North West Region</v>
      </c>
      <c r="D74" s="93" t="str">
        <f ca="1">IFERROR(IF((VLOOKUP($E74,'Org List'!$AT$10:$AV$190,3,FALSE))="","",(VLOOKUP($E74,'Org List'!$AT$10:$AV$190,3,FALSE))),"")</f>
        <v>NHS England North East and Yorkshire (Cumbria And North East)</v>
      </c>
      <c r="E74" s="77" t="str">
        <f t="shared" ca="1" si="1"/>
        <v>E10000006</v>
      </c>
      <c r="F74" s="79" t="str">
        <f ca="1">IF(E74="","",VLOOKUP(E74,'Org List'!$J$9:$K$640,2,0))</f>
        <v>Cumbria</v>
      </c>
      <c r="G74" s="100">
        <f ca="1">IFERROR(IF((VLOOKUP($E74,'NEA Backsheet'!$D$5:$CB$183,G$9,FALSE))="","",(VLOOKUP($E74,'NEA Backsheet'!$D$5:$CB$183,G$9,FALSE))),"")</f>
        <v>4359.8242212300465</v>
      </c>
      <c r="H74" s="101">
        <f ca="1">IFERROR(IF((VLOOKUP($E74,'NEA Backsheet'!$D$5:$CB$183,H$9,FALSE))="","",(VLOOKUP($E74,'NEA Backsheet'!$D$5:$CB$183,H$9,FALSE))),"")</f>
        <v>4146.720331291689</v>
      </c>
      <c r="I74" s="101">
        <f ca="1">IFERROR(IF((VLOOKUP($E74,'NEA Backsheet'!$D$5:$CB$183,I$9,FALSE))="","",(VLOOKUP($E74,'NEA Backsheet'!$D$5:$CB$183,I$9,FALSE))),"")</f>
        <v>4757.2248342063649</v>
      </c>
      <c r="J74" s="102">
        <f ca="1">IFERROR(IF((VLOOKUP($E74,'NEA Backsheet'!$D$5:$CB$183,J$9,FALSE))="","",(VLOOKUP($E74,'NEA Backsheet'!$D$5:$CB$183,J$9,FALSE))),"")</f>
        <v>4498.6489054867698</v>
      </c>
      <c r="K74" s="100">
        <f ca="1">IFERROR(IF((VLOOKUP($E74,'NEA Backsheet'!$D$5:$CB$183,K$9,FALSE))="","",(VLOOKUP($E74,'NEA Backsheet'!$D$5:$CB$183,K$9,FALSE))),"")</f>
        <v>10173.540902486997</v>
      </c>
      <c r="L74" s="101">
        <f ca="1">IFERROR(IF((VLOOKUP($E74,'NEA Backsheet'!$D$5:$CB$183,L$9,FALSE))="","",(VLOOKUP($E74,'NEA Backsheet'!$D$5:$CB$183,L$9,FALSE))),"")</f>
        <v>9828.4899379401395</v>
      </c>
      <c r="M74" s="101">
        <f ca="1">IFERROR(IF((VLOOKUP($E74,'NEA Backsheet'!$D$5:$CB$183,M$9,FALSE))="","",(VLOOKUP($E74,'NEA Backsheet'!$D$5:$CB$183,M$9,FALSE))),"")</f>
        <v>10673.008864269013</v>
      </c>
      <c r="N74" s="103">
        <f ca="1">IFERROR(IF((VLOOKUP($E74,'NEA Backsheet'!$D$5:$CB$183,N$9,FALSE))="","",(VLOOKUP($E74,'NEA Backsheet'!$D$5:$CB$183,N$9,FALSE))),"")</f>
        <v>10034.519861023298</v>
      </c>
      <c r="O74" s="100">
        <f ca="1">IFERROR(IF((VLOOKUP($E74,'NEA Backsheet'!$D$5:$CB$183,O$9,FALSE))="","",(VLOOKUP($E74,'NEA Backsheet'!$D$5:$CB$183,O$9,FALSE))),"")</f>
        <v>14533.365123717043</v>
      </c>
      <c r="P74" s="104">
        <f ca="1">IFERROR(IF((VLOOKUP($E74,'NEA Backsheet'!$D$5:$CB$183,P$9,FALSE))="","",(VLOOKUP($E74,'NEA Backsheet'!$D$5:$CB$183,P$9,FALSE))),"")</f>
        <v>13975.210269231829</v>
      </c>
      <c r="Q74" s="101">
        <f ca="1">IFERROR(IF((VLOOKUP($E74,'NEA Backsheet'!$D$5:$CB$183,Q$9,FALSE))="","",(VLOOKUP($E74,'NEA Backsheet'!$D$5:$CB$183,Q$9,FALSE))),"")</f>
        <v>15430.233698475378</v>
      </c>
      <c r="R74" s="103">
        <f ca="1">IFERROR(IF((VLOOKUP($E74,'NEA Backsheet'!$D$5:$CB$183,R$9,FALSE))="","",(VLOOKUP($E74,'NEA Backsheet'!$D$5:$CB$183,R$9,FALSE))),"")</f>
        <v>14533.168766510069</v>
      </c>
    </row>
    <row r="75" spans="1:18" ht="15" customHeight="1" x14ac:dyDescent="0.3">
      <c r="A75" s="41">
        <v>62</v>
      </c>
      <c r="B75" s="77" t="str">
        <f ca="1">IFERROR(IF((VLOOKUP($E75,'Org List'!$AJ$10:$AL$190,3,FALSE))="","",(VLOOKUP($E75,'Org List'!$AJ$10:$AL$190,3,FALSE))),"")</f>
        <v>North East and Yorkshire Commissioning Region</v>
      </c>
      <c r="C75" s="78" t="str">
        <f ca="1">IFERROR(IF((VLOOKUP($E75,'Org List'!$AO$10:$AQ$190,3,FALSE))="","",(VLOOKUP($E75,'Org List'!$AO$10:$AQ$190,3,FALSE))),"")</f>
        <v>North East Region</v>
      </c>
      <c r="D75" s="93" t="str">
        <f ca="1">IFERROR(IF((VLOOKUP($E75,'Org List'!$AT$10:$AV$190,3,FALSE))="","",(VLOOKUP($E75,'Org List'!$AT$10:$AV$190,3,FALSE))),"")</f>
        <v>NHS England North East and Yorkshire (Cumbria And North East)</v>
      </c>
      <c r="E75" s="77" t="str">
        <f t="shared" ca="1" si="1"/>
        <v>E06000005</v>
      </c>
      <c r="F75" s="79" t="str">
        <f ca="1">IF(E75="","",VLOOKUP(E75,'Org List'!$J$9:$K$640,2,0))</f>
        <v>Darlington</v>
      </c>
      <c r="G75" s="100">
        <f ca="1">IFERROR(IF((VLOOKUP($E75,'NEA Backsheet'!$D$5:$CB$183,G$9,FALSE))="","",(VLOOKUP($E75,'NEA Backsheet'!$D$5:$CB$183,G$9,FALSE))),"")</f>
        <v>1085.2129995706421</v>
      </c>
      <c r="H75" s="101">
        <f ca="1">IFERROR(IF((VLOOKUP($E75,'NEA Backsheet'!$D$5:$CB$183,H$9,FALSE))="","",(VLOOKUP($E75,'NEA Backsheet'!$D$5:$CB$183,H$9,FALSE))),"")</f>
        <v>992.99051149445108</v>
      </c>
      <c r="I75" s="101">
        <f ca="1">IFERROR(IF((VLOOKUP($E75,'NEA Backsheet'!$D$5:$CB$183,I$9,FALSE))="","",(VLOOKUP($E75,'NEA Backsheet'!$D$5:$CB$183,I$9,FALSE))),"")</f>
        <v>1183.5750802942116</v>
      </c>
      <c r="J75" s="102">
        <f ca="1">IFERROR(IF((VLOOKUP($E75,'NEA Backsheet'!$D$5:$CB$183,J$9,FALSE))="","",(VLOOKUP($E75,'NEA Backsheet'!$D$5:$CB$183,J$9,FALSE))),"")</f>
        <v>1115.4880629139952</v>
      </c>
      <c r="K75" s="100">
        <f ca="1">IFERROR(IF((VLOOKUP($E75,'NEA Backsheet'!$D$5:$CB$183,K$9,FALSE))="","",(VLOOKUP($E75,'NEA Backsheet'!$D$5:$CB$183,K$9,FALSE))),"")</f>
        <v>2183.1160002419429</v>
      </c>
      <c r="L75" s="101">
        <f ca="1">IFERROR(IF((VLOOKUP($E75,'NEA Backsheet'!$D$5:$CB$183,L$9,FALSE))="","",(VLOOKUP($E75,'NEA Backsheet'!$D$5:$CB$183,L$9,FALSE))),"")</f>
        <v>2249.5608968220772</v>
      </c>
      <c r="M75" s="101">
        <f ca="1">IFERROR(IF((VLOOKUP($E75,'NEA Backsheet'!$D$5:$CB$183,M$9,FALSE))="","",(VLOOKUP($E75,'NEA Backsheet'!$D$5:$CB$183,M$9,FALSE))),"")</f>
        <v>2419.29884809747</v>
      </c>
      <c r="N75" s="103">
        <f ca="1">IFERROR(IF((VLOOKUP($E75,'NEA Backsheet'!$D$5:$CB$183,N$9,FALSE))="","",(VLOOKUP($E75,'NEA Backsheet'!$D$5:$CB$183,N$9,FALSE))),"")</f>
        <v>2469.3485922738037</v>
      </c>
      <c r="O75" s="100">
        <f ca="1">IFERROR(IF((VLOOKUP($E75,'NEA Backsheet'!$D$5:$CB$183,O$9,FALSE))="","",(VLOOKUP($E75,'NEA Backsheet'!$D$5:$CB$183,O$9,FALSE))),"")</f>
        <v>3268.3289998125847</v>
      </c>
      <c r="P75" s="104">
        <f ca="1">IFERROR(IF((VLOOKUP($E75,'NEA Backsheet'!$D$5:$CB$183,P$9,FALSE))="","",(VLOOKUP($E75,'NEA Backsheet'!$D$5:$CB$183,P$9,FALSE))),"")</f>
        <v>3242.5514083165281</v>
      </c>
      <c r="Q75" s="101">
        <f ca="1">IFERROR(IF((VLOOKUP($E75,'NEA Backsheet'!$D$5:$CB$183,Q$9,FALSE))="","",(VLOOKUP($E75,'NEA Backsheet'!$D$5:$CB$183,Q$9,FALSE))),"")</f>
        <v>3602.8739283916816</v>
      </c>
      <c r="R75" s="103">
        <f ca="1">IFERROR(IF((VLOOKUP($E75,'NEA Backsheet'!$D$5:$CB$183,R$9,FALSE))="","",(VLOOKUP($E75,'NEA Backsheet'!$D$5:$CB$183,R$9,FALSE))),"")</f>
        <v>3584.8366551877989</v>
      </c>
    </row>
    <row r="76" spans="1:18" ht="15" customHeight="1" x14ac:dyDescent="0.3">
      <c r="A76" s="41">
        <v>63</v>
      </c>
      <c r="B76" s="77" t="str">
        <f ca="1">IFERROR(IF((VLOOKUP($E76,'Org List'!$AJ$10:$AL$190,3,FALSE))="","",(VLOOKUP($E76,'Org List'!$AJ$10:$AL$190,3,FALSE))),"")</f>
        <v>Midlands Commissioning Region</v>
      </c>
      <c r="C76" s="78" t="str">
        <f ca="1">IFERROR(IF((VLOOKUP($E76,'Org List'!$AO$10:$AQ$190,3,FALSE))="","",(VLOOKUP($E76,'Org List'!$AO$10:$AQ$190,3,FALSE))),"")</f>
        <v>East Midlands Region</v>
      </c>
      <c r="D76" s="93" t="str">
        <f ca="1">IFERROR(IF((VLOOKUP($E76,'Org List'!$AT$10:$AV$190,3,FALSE))="","",(VLOOKUP($E76,'Org List'!$AT$10:$AV$190,3,FALSE))),"")</f>
        <v>NHS England Midlands (North Midlands)</v>
      </c>
      <c r="E76" s="77" t="str">
        <f t="shared" ca="1" si="1"/>
        <v>E06000015</v>
      </c>
      <c r="F76" s="79" t="str">
        <f ca="1">IF(E76="","",VLOOKUP(E76,'Org List'!$J$9:$K$640,2,0))</f>
        <v>Derby</v>
      </c>
      <c r="G76" s="100">
        <f ca="1">IFERROR(IF((VLOOKUP($E76,'NEA Backsheet'!$D$5:$CB$183,G$9,FALSE))="","",(VLOOKUP($E76,'NEA Backsheet'!$D$5:$CB$183,G$9,FALSE))),"")</f>
        <v>1133.624095850658</v>
      </c>
      <c r="H76" s="101">
        <f ca="1">IFERROR(IF((VLOOKUP($E76,'NEA Backsheet'!$D$5:$CB$183,H$9,FALSE))="","",(VLOOKUP($E76,'NEA Backsheet'!$D$5:$CB$183,H$9,FALSE))),"")</f>
        <v>1168.1583398302146</v>
      </c>
      <c r="I76" s="101">
        <f ca="1">IFERROR(IF((VLOOKUP($E76,'NEA Backsheet'!$D$5:$CB$183,I$9,FALSE))="","",(VLOOKUP($E76,'NEA Backsheet'!$D$5:$CB$183,I$9,FALSE))),"")</f>
        <v>1229.7193834459456</v>
      </c>
      <c r="J76" s="102">
        <f ca="1">IFERROR(IF((VLOOKUP($E76,'NEA Backsheet'!$D$5:$CB$183,J$9,FALSE))="","",(VLOOKUP($E76,'NEA Backsheet'!$D$5:$CB$183,J$9,FALSE))),"")</f>
        <v>1223.2129316816813</v>
      </c>
      <c r="K76" s="100">
        <f ca="1">IFERROR(IF((VLOOKUP($E76,'NEA Backsheet'!$D$5:$CB$183,K$9,FALSE))="","",(VLOOKUP($E76,'NEA Backsheet'!$D$5:$CB$183,K$9,FALSE))),"")</f>
        <v>5283.2388325825814</v>
      </c>
      <c r="L76" s="101">
        <f ca="1">IFERROR(IF((VLOOKUP($E76,'NEA Backsheet'!$D$5:$CB$183,L$9,FALSE))="","",(VLOOKUP($E76,'NEA Backsheet'!$D$5:$CB$183,L$9,FALSE))),"")</f>
        <v>5263.2189810002292</v>
      </c>
      <c r="M76" s="101">
        <f ca="1">IFERROR(IF((VLOOKUP($E76,'NEA Backsheet'!$D$5:$CB$183,M$9,FALSE))="","",(VLOOKUP($E76,'NEA Backsheet'!$D$5:$CB$183,M$9,FALSE))),"")</f>
        <v>5627.5802797990291</v>
      </c>
      <c r="N76" s="103">
        <f ca="1">IFERROR(IF((VLOOKUP($E76,'NEA Backsheet'!$D$5:$CB$183,N$9,FALSE))="","",(VLOOKUP($E76,'NEA Backsheet'!$D$5:$CB$183,N$9,FALSE))),"")</f>
        <v>5512.9666294900653</v>
      </c>
      <c r="O76" s="100">
        <f ca="1">IFERROR(IF((VLOOKUP($E76,'NEA Backsheet'!$D$5:$CB$183,O$9,FALSE))="","",(VLOOKUP($E76,'NEA Backsheet'!$D$5:$CB$183,O$9,FALSE))),"")</f>
        <v>6416.8629284332392</v>
      </c>
      <c r="P76" s="104">
        <f ca="1">IFERROR(IF((VLOOKUP($E76,'NEA Backsheet'!$D$5:$CB$183,P$9,FALSE))="","",(VLOOKUP($E76,'NEA Backsheet'!$D$5:$CB$183,P$9,FALSE))),"")</f>
        <v>6431.3773208304438</v>
      </c>
      <c r="Q76" s="101">
        <f ca="1">IFERROR(IF((VLOOKUP($E76,'NEA Backsheet'!$D$5:$CB$183,Q$9,FALSE))="","",(VLOOKUP($E76,'NEA Backsheet'!$D$5:$CB$183,Q$9,FALSE))),"")</f>
        <v>6857.2996632449749</v>
      </c>
      <c r="R76" s="103">
        <f ca="1">IFERROR(IF((VLOOKUP($E76,'NEA Backsheet'!$D$5:$CB$183,R$9,FALSE))="","",(VLOOKUP($E76,'NEA Backsheet'!$D$5:$CB$183,R$9,FALSE))),"")</f>
        <v>6736.1795611717462</v>
      </c>
    </row>
    <row r="77" spans="1:18" ht="15" customHeight="1" x14ac:dyDescent="0.3">
      <c r="A77" s="41">
        <v>64</v>
      </c>
      <c r="B77" s="77" t="str">
        <f ca="1">IFERROR(IF((VLOOKUP($E77,'Org List'!$AJ$10:$AL$190,3,FALSE))="","",(VLOOKUP($E77,'Org List'!$AJ$10:$AL$190,3,FALSE))),"")</f>
        <v>Midlands Commissioning Region</v>
      </c>
      <c r="C77" s="78" t="str">
        <f ca="1">IFERROR(IF((VLOOKUP($E77,'Org List'!$AO$10:$AQ$190,3,FALSE))="","",(VLOOKUP($E77,'Org List'!$AO$10:$AQ$190,3,FALSE))),"")</f>
        <v>East Midlands Region</v>
      </c>
      <c r="D77" s="93" t="str">
        <f ca="1">IFERROR(IF((VLOOKUP($E77,'Org List'!$AT$10:$AV$190,3,FALSE))="","",(VLOOKUP($E77,'Org List'!$AT$10:$AV$190,3,FALSE))),"")</f>
        <v>NHS England Midlands (North Midlands)</v>
      </c>
      <c r="E77" s="77" t="str">
        <f t="shared" ref="E77:E108" ca="1" si="2">IF($A77&gt;$U$5-1,"",INDIRECT("'Comms by AT'!D"&amp;$A77+$U$4))</f>
        <v>E10000007</v>
      </c>
      <c r="F77" s="79" t="str">
        <f ca="1">IF(E77="","",VLOOKUP(E77,'Org List'!$J$9:$K$640,2,0))</f>
        <v>Derbyshire</v>
      </c>
      <c r="G77" s="100">
        <f ca="1">IFERROR(IF((VLOOKUP($E77,'NEA Backsheet'!$D$5:$CB$183,G$9,FALSE))="","",(VLOOKUP($E77,'NEA Backsheet'!$D$5:$CB$183,G$9,FALSE))),"")</f>
        <v>5810.1711477984445</v>
      </c>
      <c r="H77" s="101">
        <f ca="1">IFERROR(IF((VLOOKUP($E77,'NEA Backsheet'!$D$5:$CB$183,H$9,FALSE))="","",(VLOOKUP($E77,'NEA Backsheet'!$D$5:$CB$183,H$9,FALSE))),"")</f>
        <v>6032.2923087479303</v>
      </c>
      <c r="I77" s="101">
        <f ca="1">IFERROR(IF((VLOOKUP($E77,'NEA Backsheet'!$D$5:$CB$183,I$9,FALSE))="","",(VLOOKUP($E77,'NEA Backsheet'!$D$5:$CB$183,I$9,FALSE))),"")</f>
        <v>6229.5704506731272</v>
      </c>
      <c r="J77" s="102">
        <f ca="1">IFERROR(IF((VLOOKUP($E77,'NEA Backsheet'!$D$5:$CB$183,J$9,FALSE))="","",(VLOOKUP($E77,'NEA Backsheet'!$D$5:$CB$183,J$9,FALSE))),"")</f>
        <v>6005.6593739213022</v>
      </c>
      <c r="K77" s="100">
        <f ca="1">IFERROR(IF((VLOOKUP($E77,'NEA Backsheet'!$D$5:$CB$183,K$9,FALSE))="","",(VLOOKUP($E77,'NEA Backsheet'!$D$5:$CB$183,K$9,FALSE))),"")</f>
        <v>15765.452117556084</v>
      </c>
      <c r="L77" s="101">
        <f ca="1">IFERROR(IF((VLOOKUP($E77,'NEA Backsheet'!$D$5:$CB$183,L$9,FALSE))="","",(VLOOKUP($E77,'NEA Backsheet'!$D$5:$CB$183,L$9,FALSE))),"")</f>
        <v>15993.393402464568</v>
      </c>
      <c r="M77" s="101">
        <f ca="1">IFERROR(IF((VLOOKUP($E77,'NEA Backsheet'!$D$5:$CB$183,M$9,FALSE))="","",(VLOOKUP($E77,'NEA Backsheet'!$D$5:$CB$183,M$9,FALSE))),"")</f>
        <v>16962.217883867044</v>
      </c>
      <c r="N77" s="103">
        <f ca="1">IFERROR(IF((VLOOKUP($E77,'NEA Backsheet'!$D$5:$CB$183,N$9,FALSE))="","",(VLOOKUP($E77,'NEA Backsheet'!$D$5:$CB$183,N$9,FALSE))),"")</f>
        <v>16713.354833499521</v>
      </c>
      <c r="O77" s="100">
        <f ca="1">IFERROR(IF((VLOOKUP($E77,'NEA Backsheet'!$D$5:$CB$183,O$9,FALSE))="","",(VLOOKUP($E77,'NEA Backsheet'!$D$5:$CB$183,O$9,FALSE))),"")</f>
        <v>21575.62326535453</v>
      </c>
      <c r="P77" s="104">
        <f ca="1">IFERROR(IF((VLOOKUP($E77,'NEA Backsheet'!$D$5:$CB$183,P$9,FALSE))="","",(VLOOKUP($E77,'NEA Backsheet'!$D$5:$CB$183,P$9,FALSE))),"")</f>
        <v>22025.6857112125</v>
      </c>
      <c r="Q77" s="101">
        <f ca="1">IFERROR(IF((VLOOKUP($E77,'NEA Backsheet'!$D$5:$CB$183,Q$9,FALSE))="","",(VLOOKUP($E77,'NEA Backsheet'!$D$5:$CB$183,Q$9,FALSE))),"")</f>
        <v>23191.788334540171</v>
      </c>
      <c r="R77" s="103">
        <f ca="1">IFERROR(IF((VLOOKUP($E77,'NEA Backsheet'!$D$5:$CB$183,R$9,FALSE))="","",(VLOOKUP($E77,'NEA Backsheet'!$D$5:$CB$183,R$9,FALSE))),"")</f>
        <v>22719.014207420823</v>
      </c>
    </row>
    <row r="78" spans="1:18" ht="15" customHeight="1" x14ac:dyDescent="0.3">
      <c r="A78" s="41">
        <v>65</v>
      </c>
      <c r="B78" s="77" t="str">
        <f ca="1">IFERROR(IF((VLOOKUP($E78,'Org List'!$AJ$10:$AL$190,3,FALSE))="","",(VLOOKUP($E78,'Org List'!$AJ$10:$AL$190,3,FALSE))),"")</f>
        <v>South West England Commissioning Region</v>
      </c>
      <c r="C78" s="78" t="str">
        <f ca="1">IFERROR(IF((VLOOKUP($E78,'Org List'!$AO$10:$AQ$190,3,FALSE))="","",(VLOOKUP($E78,'Org List'!$AO$10:$AQ$190,3,FALSE))),"")</f>
        <v>South West Region</v>
      </c>
      <c r="D78" s="93" t="str">
        <f ca="1">IFERROR(IF((VLOOKUP($E78,'Org List'!$AT$10:$AV$190,3,FALSE))="","",(VLOOKUP($E78,'Org List'!$AT$10:$AV$190,3,FALSE))),"")</f>
        <v>NHS England South West (South West South)</v>
      </c>
      <c r="E78" s="77" t="str">
        <f t="shared" ca="1" si="2"/>
        <v>E10000008</v>
      </c>
      <c r="F78" s="79" t="str">
        <f ca="1">IF(E78="","",VLOOKUP(E78,'Org List'!$J$9:$K$640,2,0))</f>
        <v>Devon</v>
      </c>
      <c r="G78" s="100">
        <f ca="1">IFERROR(IF((VLOOKUP($E78,'NEA Backsheet'!$D$5:$CB$183,G$9,FALSE))="","",(VLOOKUP($E78,'NEA Backsheet'!$D$5:$CB$183,G$9,FALSE))),"")</f>
        <v>6490.8839776303848</v>
      </c>
      <c r="H78" s="101">
        <f ca="1">IFERROR(IF((VLOOKUP($E78,'NEA Backsheet'!$D$5:$CB$183,H$9,FALSE))="","",(VLOOKUP($E78,'NEA Backsheet'!$D$5:$CB$183,H$9,FALSE))),"")</f>
        <v>6119.7409117442994</v>
      </c>
      <c r="I78" s="101">
        <f ca="1">IFERROR(IF((VLOOKUP($E78,'NEA Backsheet'!$D$5:$CB$183,I$9,FALSE))="","",(VLOOKUP($E78,'NEA Backsheet'!$D$5:$CB$183,I$9,FALSE))),"")</f>
        <v>6576.2039265167132</v>
      </c>
      <c r="J78" s="102">
        <f ca="1">IFERROR(IF((VLOOKUP($E78,'NEA Backsheet'!$D$5:$CB$183,J$9,FALSE))="","",(VLOOKUP($E78,'NEA Backsheet'!$D$5:$CB$183,J$9,FALSE))),"")</f>
        <v>6014.8417205471505</v>
      </c>
      <c r="K78" s="100">
        <f ca="1">IFERROR(IF((VLOOKUP($E78,'NEA Backsheet'!$D$5:$CB$183,K$9,FALSE))="","",(VLOOKUP($E78,'NEA Backsheet'!$D$5:$CB$183,K$9,FALSE))),"")</f>
        <v>15107.378741425031</v>
      </c>
      <c r="L78" s="101">
        <f ca="1">IFERROR(IF((VLOOKUP($E78,'NEA Backsheet'!$D$5:$CB$183,L$9,FALSE))="","",(VLOOKUP($E78,'NEA Backsheet'!$D$5:$CB$183,L$9,FALSE))),"")</f>
        <v>14763.332919469771</v>
      </c>
      <c r="M78" s="101">
        <f ca="1">IFERROR(IF((VLOOKUP($E78,'NEA Backsheet'!$D$5:$CB$183,M$9,FALSE))="","",(VLOOKUP($E78,'NEA Backsheet'!$D$5:$CB$183,M$9,FALSE))),"")</f>
        <v>15914.78783819063</v>
      </c>
      <c r="N78" s="103">
        <f ca="1">IFERROR(IF((VLOOKUP($E78,'NEA Backsheet'!$D$5:$CB$183,N$9,FALSE))="","",(VLOOKUP($E78,'NEA Backsheet'!$D$5:$CB$183,N$9,FALSE))),"")</f>
        <v>15915.761921502755</v>
      </c>
      <c r="O78" s="100">
        <f ca="1">IFERROR(IF((VLOOKUP($E78,'NEA Backsheet'!$D$5:$CB$183,O$9,FALSE))="","",(VLOOKUP($E78,'NEA Backsheet'!$D$5:$CB$183,O$9,FALSE))),"")</f>
        <v>21598.262719055416</v>
      </c>
      <c r="P78" s="104">
        <f ca="1">IFERROR(IF((VLOOKUP($E78,'NEA Backsheet'!$D$5:$CB$183,P$9,FALSE))="","",(VLOOKUP($E78,'NEA Backsheet'!$D$5:$CB$183,P$9,FALSE))),"")</f>
        <v>20883.073831214071</v>
      </c>
      <c r="Q78" s="101">
        <f ca="1">IFERROR(IF((VLOOKUP($E78,'NEA Backsheet'!$D$5:$CB$183,Q$9,FALSE))="","",(VLOOKUP($E78,'NEA Backsheet'!$D$5:$CB$183,Q$9,FALSE))),"")</f>
        <v>22490.991764707345</v>
      </c>
      <c r="R78" s="103">
        <f ca="1">IFERROR(IF((VLOOKUP($E78,'NEA Backsheet'!$D$5:$CB$183,R$9,FALSE))="","",(VLOOKUP($E78,'NEA Backsheet'!$D$5:$CB$183,R$9,FALSE))),"")</f>
        <v>21930.603642049908</v>
      </c>
    </row>
    <row r="79" spans="1:18" ht="15" customHeight="1" x14ac:dyDescent="0.3">
      <c r="A79" s="41">
        <v>66</v>
      </c>
      <c r="B79" s="77" t="str">
        <f ca="1">IFERROR(IF((VLOOKUP($E79,'Org List'!$AJ$10:$AL$190,3,FALSE))="","",(VLOOKUP($E79,'Org List'!$AJ$10:$AL$190,3,FALSE))),"")</f>
        <v>North East and Yorkshire Commissioning Region</v>
      </c>
      <c r="C79" s="78" t="str">
        <f ca="1">IFERROR(IF((VLOOKUP($E79,'Org List'!$AO$10:$AQ$190,3,FALSE))="","",(VLOOKUP($E79,'Org List'!$AO$10:$AQ$190,3,FALSE))),"")</f>
        <v>Yorkshire and The Humber Region</v>
      </c>
      <c r="D79" s="93" t="str">
        <f ca="1">IFERROR(IF((VLOOKUP($E79,'Org List'!$AT$10:$AV$190,3,FALSE))="","",(VLOOKUP($E79,'Org List'!$AT$10:$AV$190,3,FALSE))),"")</f>
        <v>NHS England North East and Yokrshire (Yorkshire And Humber)</v>
      </c>
      <c r="E79" s="77" t="str">
        <f t="shared" ca="1" si="2"/>
        <v>E08000017</v>
      </c>
      <c r="F79" s="79" t="str">
        <f ca="1">IF(E79="","",VLOOKUP(E79,'Org List'!$J$9:$K$640,2,0))</f>
        <v>Doncaster</v>
      </c>
      <c r="G79" s="100">
        <f ca="1">IFERROR(IF((VLOOKUP($E79,'NEA Backsheet'!$D$5:$CB$183,G$9,FALSE))="","",(VLOOKUP($E79,'NEA Backsheet'!$D$5:$CB$183,G$9,FALSE))),"")</f>
        <v>3176.5251224663989</v>
      </c>
      <c r="H79" s="101">
        <f ca="1">IFERROR(IF((VLOOKUP($E79,'NEA Backsheet'!$D$5:$CB$183,H$9,FALSE))="","",(VLOOKUP($E79,'NEA Backsheet'!$D$5:$CB$183,H$9,FALSE))),"")</f>
        <v>3336.2596128026726</v>
      </c>
      <c r="I79" s="101">
        <f ca="1">IFERROR(IF((VLOOKUP($E79,'NEA Backsheet'!$D$5:$CB$183,I$9,FALSE))="","",(VLOOKUP($E79,'NEA Backsheet'!$D$5:$CB$183,I$9,FALSE))),"")</f>
        <v>3180.4240689523181</v>
      </c>
      <c r="J79" s="102">
        <f ca="1">IFERROR(IF((VLOOKUP($E79,'NEA Backsheet'!$D$5:$CB$183,J$9,FALSE))="","",(VLOOKUP($E79,'NEA Backsheet'!$D$5:$CB$183,J$9,FALSE))),"")</f>
        <v>3084.7601318268653</v>
      </c>
      <c r="K79" s="100">
        <f ca="1">IFERROR(IF((VLOOKUP($E79,'NEA Backsheet'!$D$5:$CB$183,K$9,FALSE))="","",(VLOOKUP($E79,'NEA Backsheet'!$D$5:$CB$183,K$9,FALSE))),"")</f>
        <v>6098.2643732765391</v>
      </c>
      <c r="L79" s="101">
        <f ca="1">IFERROR(IF((VLOOKUP($E79,'NEA Backsheet'!$D$5:$CB$183,L$9,FALSE))="","",(VLOOKUP($E79,'NEA Backsheet'!$D$5:$CB$183,L$9,FALSE))),"")</f>
        <v>6020.799530164807</v>
      </c>
      <c r="M79" s="101">
        <f ca="1">IFERROR(IF((VLOOKUP($E79,'NEA Backsheet'!$D$5:$CB$183,M$9,FALSE))="","",(VLOOKUP($E79,'NEA Backsheet'!$D$5:$CB$183,M$9,FALSE))),"")</f>
        <v>6422.8024830956783</v>
      </c>
      <c r="N79" s="103">
        <f ca="1">IFERROR(IF((VLOOKUP($E79,'NEA Backsheet'!$D$5:$CB$183,N$9,FALSE))="","",(VLOOKUP($E79,'NEA Backsheet'!$D$5:$CB$183,N$9,FALSE))),"")</f>
        <v>6152.8729938512843</v>
      </c>
      <c r="O79" s="100">
        <f ca="1">IFERROR(IF((VLOOKUP($E79,'NEA Backsheet'!$D$5:$CB$183,O$9,FALSE))="","",(VLOOKUP($E79,'NEA Backsheet'!$D$5:$CB$183,O$9,FALSE))),"")</f>
        <v>9274.789495742938</v>
      </c>
      <c r="P79" s="104">
        <f ca="1">IFERROR(IF((VLOOKUP($E79,'NEA Backsheet'!$D$5:$CB$183,P$9,FALSE))="","",(VLOOKUP($E79,'NEA Backsheet'!$D$5:$CB$183,P$9,FALSE))),"")</f>
        <v>9357.0591429674787</v>
      </c>
      <c r="Q79" s="101">
        <f ca="1">IFERROR(IF((VLOOKUP($E79,'NEA Backsheet'!$D$5:$CB$183,Q$9,FALSE))="","",(VLOOKUP($E79,'NEA Backsheet'!$D$5:$CB$183,Q$9,FALSE))),"")</f>
        <v>9603.2265520479959</v>
      </c>
      <c r="R79" s="103">
        <f ca="1">IFERROR(IF((VLOOKUP($E79,'NEA Backsheet'!$D$5:$CB$183,R$9,FALSE))="","",(VLOOKUP($E79,'NEA Backsheet'!$D$5:$CB$183,R$9,FALSE))),"")</f>
        <v>9237.6331256781486</v>
      </c>
    </row>
    <row r="80" spans="1:18" ht="15" customHeight="1" x14ac:dyDescent="0.3">
      <c r="A80" s="41">
        <v>67</v>
      </c>
      <c r="B80" s="77" t="str">
        <f ca="1">IFERROR(IF((VLOOKUP($E80,'Org List'!$AJ$10:$AL$190,3,FALSE))="","",(VLOOKUP($E80,'Org List'!$AJ$10:$AL$190,3,FALSE))),"")</f>
        <v>South West England Commissioning Region</v>
      </c>
      <c r="C80" s="78" t="str">
        <f ca="1">IFERROR(IF((VLOOKUP($E80,'Org List'!$AO$10:$AQ$190,3,FALSE))="","",(VLOOKUP($E80,'Org List'!$AO$10:$AQ$190,3,FALSE))),"")</f>
        <v>South West Region</v>
      </c>
      <c r="D80" s="93" t="str">
        <f ca="1">IFERROR(IF((VLOOKUP($E80,'Org List'!$AT$10:$AV$190,3,FALSE))="","",(VLOOKUP($E80,'Org List'!$AT$10:$AV$190,3,FALSE))),"")</f>
        <v>NHS England South West (South West South)</v>
      </c>
      <c r="E80" s="77" t="str">
        <f t="shared" ca="1" si="2"/>
        <v>E06000059</v>
      </c>
      <c r="F80" s="79" t="str">
        <f ca="1">IF(E80="","",VLOOKUP(E80,'Org List'!$J$9:$K$640,2,0))</f>
        <v>Dorset</v>
      </c>
      <c r="G80" s="100" t="str">
        <f ca="1">IFERROR(IF((VLOOKUP($E80,'NEA Backsheet'!$D$5:$CB$183,G$9,FALSE))="","",(VLOOKUP($E80,'NEA Backsheet'!$D$5:$CB$183,G$9,FALSE))),"")</f>
        <v/>
      </c>
      <c r="H80" s="101" t="str">
        <f ca="1">IFERROR(IF((VLOOKUP($E80,'NEA Backsheet'!$D$5:$CB$183,H$9,FALSE))="","",(VLOOKUP($E80,'NEA Backsheet'!$D$5:$CB$183,H$9,FALSE))),"")</f>
        <v/>
      </c>
      <c r="I80" s="101" t="str">
        <f ca="1">IFERROR(IF((VLOOKUP($E80,'NEA Backsheet'!$D$5:$CB$183,I$9,FALSE))="","",(VLOOKUP($E80,'NEA Backsheet'!$D$5:$CB$183,I$9,FALSE))),"")</f>
        <v/>
      </c>
      <c r="J80" s="102" t="str">
        <f ca="1">IFERROR(IF((VLOOKUP($E80,'NEA Backsheet'!$D$5:$CB$183,J$9,FALSE))="","",(VLOOKUP($E80,'NEA Backsheet'!$D$5:$CB$183,J$9,FALSE))),"")</f>
        <v/>
      </c>
      <c r="K80" s="100" t="str">
        <f ca="1">IFERROR(IF((VLOOKUP($E80,'NEA Backsheet'!$D$5:$CB$183,K$9,FALSE))="","",(VLOOKUP($E80,'NEA Backsheet'!$D$5:$CB$183,K$9,FALSE))),"")</f>
        <v/>
      </c>
      <c r="L80" s="101" t="str">
        <f ca="1">IFERROR(IF((VLOOKUP($E80,'NEA Backsheet'!$D$5:$CB$183,L$9,FALSE))="","",(VLOOKUP($E80,'NEA Backsheet'!$D$5:$CB$183,L$9,FALSE))),"")</f>
        <v/>
      </c>
      <c r="M80" s="101" t="str">
        <f ca="1">IFERROR(IF((VLOOKUP($E80,'NEA Backsheet'!$D$5:$CB$183,M$9,FALSE))="","",(VLOOKUP($E80,'NEA Backsheet'!$D$5:$CB$183,M$9,FALSE))),"")</f>
        <v/>
      </c>
      <c r="N80" s="103" t="str">
        <f ca="1">IFERROR(IF((VLOOKUP($E80,'NEA Backsheet'!$D$5:$CB$183,N$9,FALSE))="","",(VLOOKUP($E80,'NEA Backsheet'!$D$5:$CB$183,N$9,FALSE))),"")</f>
        <v/>
      </c>
      <c r="O80" s="100" t="str">
        <f ca="1">IFERROR(IF((VLOOKUP($E80,'NEA Backsheet'!$D$5:$CB$183,O$9,FALSE))="","",(VLOOKUP($E80,'NEA Backsheet'!$D$5:$CB$183,O$9,FALSE))),"")</f>
        <v/>
      </c>
      <c r="P80" s="104" t="str">
        <f ca="1">IFERROR(IF((VLOOKUP($E80,'NEA Backsheet'!$D$5:$CB$183,P$9,FALSE))="","",(VLOOKUP($E80,'NEA Backsheet'!$D$5:$CB$183,P$9,FALSE))),"")</f>
        <v/>
      </c>
      <c r="Q80" s="101" t="str">
        <f ca="1">IFERROR(IF((VLOOKUP($E80,'NEA Backsheet'!$D$5:$CB$183,Q$9,FALSE))="","",(VLOOKUP($E80,'NEA Backsheet'!$D$5:$CB$183,Q$9,FALSE))),"")</f>
        <v/>
      </c>
      <c r="R80" s="103" t="str">
        <f ca="1">IFERROR(IF((VLOOKUP($E80,'NEA Backsheet'!$D$5:$CB$183,R$9,FALSE))="","",(VLOOKUP($E80,'NEA Backsheet'!$D$5:$CB$183,R$9,FALSE))),"")</f>
        <v/>
      </c>
    </row>
    <row r="81" spans="1:18" ht="15" customHeight="1" x14ac:dyDescent="0.3">
      <c r="A81" s="41">
        <v>68</v>
      </c>
      <c r="B81" s="77" t="str">
        <f ca="1">IFERROR(IF((VLOOKUP($E81,'Org List'!$AJ$10:$AL$190,3,FALSE))="","",(VLOOKUP($E81,'Org List'!$AJ$10:$AL$190,3,FALSE))),"")</f>
        <v>Midlands Commissioning Region</v>
      </c>
      <c r="C81" s="78" t="str">
        <f ca="1">IFERROR(IF((VLOOKUP($E81,'Org List'!$AO$10:$AQ$190,3,FALSE))="","",(VLOOKUP($E81,'Org List'!$AO$10:$AQ$190,3,FALSE))),"")</f>
        <v>West Midlands Region</v>
      </c>
      <c r="D81" s="93" t="str">
        <f ca="1">IFERROR(IF((VLOOKUP($E81,'Org List'!$AT$10:$AV$190,3,FALSE))="","",(VLOOKUP($E81,'Org List'!$AT$10:$AV$190,3,FALSE))),"")</f>
        <v>NHS England Midlands (West Midlands)</v>
      </c>
      <c r="E81" s="77" t="str">
        <f t="shared" ca="1" si="2"/>
        <v>E08000027</v>
      </c>
      <c r="F81" s="79" t="str">
        <f ca="1">IF(E81="","",VLOOKUP(E81,'Org List'!$J$9:$K$640,2,0))</f>
        <v>Dudley</v>
      </c>
      <c r="G81" s="100">
        <f ca="1">IFERROR(IF((VLOOKUP($E81,'NEA Backsheet'!$D$5:$CB$183,G$9,FALSE))="","",(VLOOKUP($E81,'NEA Backsheet'!$D$5:$CB$183,G$9,FALSE))),"")</f>
        <v>1861.2906931801895</v>
      </c>
      <c r="H81" s="101">
        <f ca="1">IFERROR(IF((VLOOKUP($E81,'NEA Backsheet'!$D$5:$CB$183,H$9,FALSE))="","",(VLOOKUP($E81,'NEA Backsheet'!$D$5:$CB$183,H$9,FALSE))),"")</f>
        <v>2107.4748437789931</v>
      </c>
      <c r="I81" s="101">
        <f ca="1">IFERROR(IF((VLOOKUP($E81,'NEA Backsheet'!$D$5:$CB$183,I$9,FALSE))="","",(VLOOKUP($E81,'NEA Backsheet'!$D$5:$CB$183,I$9,FALSE))),"")</f>
        <v>2069.4175237040608</v>
      </c>
      <c r="J81" s="102">
        <f ca="1">IFERROR(IF((VLOOKUP($E81,'NEA Backsheet'!$D$5:$CB$183,J$9,FALSE))="","",(VLOOKUP($E81,'NEA Backsheet'!$D$5:$CB$183,J$9,FALSE))),"")</f>
        <v>1983.3206005436923</v>
      </c>
      <c r="K81" s="100">
        <f ca="1">IFERROR(IF((VLOOKUP($E81,'NEA Backsheet'!$D$5:$CB$183,K$9,FALSE))="","",(VLOOKUP($E81,'NEA Backsheet'!$D$5:$CB$183,K$9,FALSE))),"")</f>
        <v>6013.914430751217</v>
      </c>
      <c r="L81" s="101">
        <f ca="1">IFERROR(IF((VLOOKUP($E81,'NEA Backsheet'!$D$5:$CB$183,L$9,FALSE))="","",(VLOOKUP($E81,'NEA Backsheet'!$D$5:$CB$183,L$9,FALSE))),"")</f>
        <v>6129.4766050393391</v>
      </c>
      <c r="M81" s="101">
        <f ca="1">IFERROR(IF((VLOOKUP($E81,'NEA Backsheet'!$D$5:$CB$183,M$9,FALSE))="","",(VLOOKUP($E81,'NEA Backsheet'!$D$5:$CB$183,M$9,FALSE))),"")</f>
        <v>6437.6908543617028</v>
      </c>
      <c r="N81" s="103">
        <f ca="1">IFERROR(IF((VLOOKUP($E81,'NEA Backsheet'!$D$5:$CB$183,N$9,FALSE))="","",(VLOOKUP($E81,'NEA Backsheet'!$D$5:$CB$183,N$9,FALSE))),"")</f>
        <v>6054.5441383359848</v>
      </c>
      <c r="O81" s="100">
        <f ca="1">IFERROR(IF((VLOOKUP($E81,'NEA Backsheet'!$D$5:$CB$183,O$9,FALSE))="","",(VLOOKUP($E81,'NEA Backsheet'!$D$5:$CB$183,O$9,FALSE))),"")</f>
        <v>7875.205123931406</v>
      </c>
      <c r="P81" s="104">
        <f ca="1">IFERROR(IF((VLOOKUP($E81,'NEA Backsheet'!$D$5:$CB$183,P$9,FALSE))="","",(VLOOKUP($E81,'NEA Backsheet'!$D$5:$CB$183,P$9,FALSE))),"")</f>
        <v>8236.9514488183322</v>
      </c>
      <c r="Q81" s="101">
        <f ca="1">IFERROR(IF((VLOOKUP($E81,'NEA Backsheet'!$D$5:$CB$183,Q$9,FALSE))="","",(VLOOKUP($E81,'NEA Backsheet'!$D$5:$CB$183,Q$9,FALSE))),"")</f>
        <v>8507.1083780657646</v>
      </c>
      <c r="R81" s="103">
        <f ca="1">IFERROR(IF((VLOOKUP($E81,'NEA Backsheet'!$D$5:$CB$183,R$9,FALSE))="","",(VLOOKUP($E81,'NEA Backsheet'!$D$5:$CB$183,R$9,FALSE))),"")</f>
        <v>8037.8647388796771</v>
      </c>
    </row>
    <row r="82" spans="1:18" ht="15" customHeight="1" x14ac:dyDescent="0.3">
      <c r="A82" s="41">
        <v>69</v>
      </c>
      <c r="B82" s="77" t="str">
        <f ca="1">IFERROR(IF((VLOOKUP($E82,'Org List'!$AJ$10:$AL$190,3,FALSE))="","",(VLOOKUP($E82,'Org List'!$AJ$10:$AL$190,3,FALSE))),"")</f>
        <v>London Commissioning Region</v>
      </c>
      <c r="C82" s="78" t="str">
        <f ca="1">IFERROR(IF((VLOOKUP($E82,'Org List'!$AO$10:$AQ$190,3,FALSE))="","",(VLOOKUP($E82,'Org List'!$AO$10:$AQ$190,3,FALSE))),"")</f>
        <v>London Region</v>
      </c>
      <c r="D82" s="93" t="str">
        <f ca="1">IFERROR(IF((VLOOKUP($E82,'Org List'!$AT$10:$AV$190,3,FALSE))="","",(VLOOKUP($E82,'Org List'!$AT$10:$AV$190,3,FALSE))),"")</f>
        <v>NHS England London</v>
      </c>
      <c r="E82" s="77" t="str">
        <f t="shared" ca="1" si="2"/>
        <v>E09000009</v>
      </c>
      <c r="F82" s="79" t="str">
        <f ca="1">IF(E82="","",VLOOKUP(E82,'Org List'!$J$9:$K$640,2,0))</f>
        <v>Ealing</v>
      </c>
      <c r="G82" s="100">
        <f ca="1">IFERROR(IF((VLOOKUP($E82,'NEA Backsheet'!$D$5:$CB$183,G$9,FALSE))="","",(VLOOKUP($E82,'NEA Backsheet'!$D$5:$CB$183,G$9,FALSE))),"")</f>
        <v>3055.6014360971203</v>
      </c>
      <c r="H82" s="101">
        <f ca="1">IFERROR(IF((VLOOKUP($E82,'NEA Backsheet'!$D$5:$CB$183,H$9,FALSE))="","",(VLOOKUP($E82,'NEA Backsheet'!$D$5:$CB$183,H$9,FALSE))),"")</f>
        <v>3303.8996821404935</v>
      </c>
      <c r="I82" s="101">
        <f ca="1">IFERROR(IF((VLOOKUP($E82,'NEA Backsheet'!$D$5:$CB$183,I$9,FALSE))="","",(VLOOKUP($E82,'NEA Backsheet'!$D$5:$CB$183,I$9,FALSE))),"")</f>
        <v>3329.0300048016479</v>
      </c>
      <c r="J82" s="102">
        <f ca="1">IFERROR(IF((VLOOKUP($E82,'NEA Backsheet'!$D$5:$CB$183,J$9,FALSE))="","",(VLOOKUP($E82,'NEA Backsheet'!$D$5:$CB$183,J$9,FALSE))),"")</f>
        <v>3234.3238352359249</v>
      </c>
      <c r="K82" s="100">
        <f ca="1">IFERROR(IF((VLOOKUP($E82,'NEA Backsheet'!$D$5:$CB$183,K$9,FALSE))="","",(VLOOKUP($E82,'NEA Backsheet'!$D$5:$CB$183,K$9,FALSE))),"")</f>
        <v>5863.9688177933322</v>
      </c>
      <c r="L82" s="101">
        <f ca="1">IFERROR(IF((VLOOKUP($E82,'NEA Backsheet'!$D$5:$CB$183,L$9,FALSE))="","",(VLOOKUP($E82,'NEA Backsheet'!$D$5:$CB$183,L$9,FALSE))),"")</f>
        <v>5881.2107096466216</v>
      </c>
      <c r="M82" s="101">
        <f ca="1">IFERROR(IF((VLOOKUP($E82,'NEA Backsheet'!$D$5:$CB$183,M$9,FALSE))="","",(VLOOKUP($E82,'NEA Backsheet'!$D$5:$CB$183,M$9,FALSE))),"")</f>
        <v>6075.4821164215555</v>
      </c>
      <c r="N82" s="103">
        <f ca="1">IFERROR(IF((VLOOKUP($E82,'NEA Backsheet'!$D$5:$CB$183,N$9,FALSE))="","",(VLOOKUP($E82,'NEA Backsheet'!$D$5:$CB$183,N$9,FALSE))),"")</f>
        <v>5999.9824047872189</v>
      </c>
      <c r="O82" s="100">
        <f ca="1">IFERROR(IF((VLOOKUP($E82,'NEA Backsheet'!$D$5:$CB$183,O$9,FALSE))="","",(VLOOKUP($E82,'NEA Backsheet'!$D$5:$CB$183,O$9,FALSE))),"")</f>
        <v>8919.5702538904516</v>
      </c>
      <c r="P82" s="104">
        <f ca="1">IFERROR(IF((VLOOKUP($E82,'NEA Backsheet'!$D$5:$CB$183,P$9,FALSE))="","",(VLOOKUP($E82,'NEA Backsheet'!$D$5:$CB$183,P$9,FALSE))),"")</f>
        <v>9185.1103917871151</v>
      </c>
      <c r="Q82" s="101">
        <f ca="1">IFERROR(IF((VLOOKUP($E82,'NEA Backsheet'!$D$5:$CB$183,Q$9,FALSE))="","",(VLOOKUP($E82,'NEA Backsheet'!$D$5:$CB$183,Q$9,FALSE))),"")</f>
        <v>9404.5121212232043</v>
      </c>
      <c r="R82" s="103">
        <f ca="1">IFERROR(IF((VLOOKUP($E82,'NEA Backsheet'!$D$5:$CB$183,R$9,FALSE))="","",(VLOOKUP($E82,'NEA Backsheet'!$D$5:$CB$183,R$9,FALSE))),"")</f>
        <v>9234.3062400231429</v>
      </c>
    </row>
    <row r="83" spans="1:18" ht="15" customHeight="1" x14ac:dyDescent="0.3">
      <c r="A83" s="41">
        <v>70</v>
      </c>
      <c r="B83" s="77" t="str">
        <f ca="1">IFERROR(IF((VLOOKUP($E83,'Org List'!$AJ$10:$AL$190,3,FALSE))="","",(VLOOKUP($E83,'Org List'!$AJ$10:$AL$190,3,FALSE))),"")</f>
        <v>North East and Yorkshire Commissioning Region</v>
      </c>
      <c r="C83" s="78" t="str">
        <f ca="1">IFERROR(IF((VLOOKUP($E83,'Org List'!$AO$10:$AQ$190,3,FALSE))="","",(VLOOKUP($E83,'Org List'!$AO$10:$AQ$190,3,FALSE))),"")</f>
        <v>Yorkshire and The Humber Region</v>
      </c>
      <c r="D83" s="93" t="str">
        <f ca="1">IFERROR(IF((VLOOKUP($E83,'Org List'!$AT$10:$AV$190,3,FALSE))="","",(VLOOKUP($E83,'Org List'!$AT$10:$AV$190,3,FALSE))),"")</f>
        <v>NHS England North East and Yokrshire (Yorkshire And Humber)</v>
      </c>
      <c r="E83" s="77" t="str">
        <f t="shared" ca="1" si="2"/>
        <v>E06000011</v>
      </c>
      <c r="F83" s="79" t="str">
        <f ca="1">IF(E83="","",VLOOKUP(E83,'Org List'!$J$9:$K$640,2,0))</f>
        <v>East Riding of Yorkshire</v>
      </c>
      <c r="G83" s="100">
        <f ca="1">IFERROR(IF((VLOOKUP($E83,'NEA Backsheet'!$D$5:$CB$183,G$9,FALSE))="","",(VLOOKUP($E83,'NEA Backsheet'!$D$5:$CB$183,G$9,FALSE))),"")</f>
        <v>1931.0166206163767</v>
      </c>
      <c r="H83" s="101">
        <f ca="1">IFERROR(IF((VLOOKUP($E83,'NEA Backsheet'!$D$5:$CB$183,H$9,FALSE))="","",(VLOOKUP($E83,'NEA Backsheet'!$D$5:$CB$183,H$9,FALSE))),"")</f>
        <v>1943.9862095104691</v>
      </c>
      <c r="I83" s="101">
        <f ca="1">IFERROR(IF((VLOOKUP($E83,'NEA Backsheet'!$D$5:$CB$183,I$9,FALSE))="","",(VLOOKUP($E83,'NEA Backsheet'!$D$5:$CB$183,I$9,FALSE))),"")</f>
        <v>2062.9716428706943</v>
      </c>
      <c r="J83" s="102">
        <f ca="1">IFERROR(IF((VLOOKUP($E83,'NEA Backsheet'!$D$5:$CB$183,J$9,FALSE))="","",(VLOOKUP($E83,'NEA Backsheet'!$D$5:$CB$183,J$9,FALSE))),"")</f>
        <v>1952.2053105244568</v>
      </c>
      <c r="K83" s="100">
        <f ca="1">IFERROR(IF((VLOOKUP($E83,'NEA Backsheet'!$D$5:$CB$183,K$9,FALSE))="","",(VLOOKUP($E83,'NEA Backsheet'!$D$5:$CB$183,K$9,FALSE))),"")</f>
        <v>6266.9395045311858</v>
      </c>
      <c r="L83" s="101">
        <f ca="1">IFERROR(IF((VLOOKUP($E83,'NEA Backsheet'!$D$5:$CB$183,L$9,FALSE))="","",(VLOOKUP($E83,'NEA Backsheet'!$D$5:$CB$183,L$9,FALSE))),"")</f>
        <v>6141.0652531429614</v>
      </c>
      <c r="M83" s="101">
        <f ca="1">IFERROR(IF((VLOOKUP($E83,'NEA Backsheet'!$D$5:$CB$183,M$9,FALSE))="","",(VLOOKUP($E83,'NEA Backsheet'!$D$5:$CB$183,M$9,FALSE))),"")</f>
        <v>6690.3346709455436</v>
      </c>
      <c r="N83" s="103">
        <f ca="1">IFERROR(IF((VLOOKUP($E83,'NEA Backsheet'!$D$5:$CB$183,N$9,FALSE))="","",(VLOOKUP($E83,'NEA Backsheet'!$D$5:$CB$183,N$9,FALSE))),"")</f>
        <v>6669.0193454657528</v>
      </c>
      <c r="O83" s="100">
        <f ca="1">IFERROR(IF((VLOOKUP($E83,'NEA Backsheet'!$D$5:$CB$183,O$9,FALSE))="","",(VLOOKUP($E83,'NEA Backsheet'!$D$5:$CB$183,O$9,FALSE))),"")</f>
        <v>8197.9561251475625</v>
      </c>
      <c r="P83" s="104">
        <f ca="1">IFERROR(IF((VLOOKUP($E83,'NEA Backsheet'!$D$5:$CB$183,P$9,FALSE))="","",(VLOOKUP($E83,'NEA Backsheet'!$D$5:$CB$183,P$9,FALSE))),"")</f>
        <v>8085.0514626534305</v>
      </c>
      <c r="Q83" s="101">
        <f ca="1">IFERROR(IF((VLOOKUP($E83,'NEA Backsheet'!$D$5:$CB$183,Q$9,FALSE))="","",(VLOOKUP($E83,'NEA Backsheet'!$D$5:$CB$183,Q$9,FALSE))),"")</f>
        <v>8753.3063138162379</v>
      </c>
      <c r="R83" s="103">
        <f ca="1">IFERROR(IF((VLOOKUP($E83,'NEA Backsheet'!$D$5:$CB$183,R$9,FALSE))="","",(VLOOKUP($E83,'NEA Backsheet'!$D$5:$CB$183,R$9,FALSE))),"")</f>
        <v>8621.2246559902087</v>
      </c>
    </row>
    <row r="84" spans="1:18" ht="15" customHeight="1" x14ac:dyDescent="0.3">
      <c r="A84" s="41">
        <v>71</v>
      </c>
      <c r="B84" s="77" t="str">
        <f ca="1">IFERROR(IF((VLOOKUP($E84,'Org List'!$AJ$10:$AL$190,3,FALSE))="","",(VLOOKUP($E84,'Org List'!$AJ$10:$AL$190,3,FALSE))),"")</f>
        <v>South East England Commissioning Region</v>
      </c>
      <c r="C84" s="78" t="str">
        <f ca="1">IFERROR(IF((VLOOKUP($E84,'Org List'!$AO$10:$AQ$190,3,FALSE))="","",(VLOOKUP($E84,'Org List'!$AO$10:$AQ$190,3,FALSE))),"")</f>
        <v>South East Region</v>
      </c>
      <c r="D84" s="93" t="str">
        <f ca="1">IFERROR(IF((VLOOKUP($E84,'Org List'!$AT$10:$AV$190,3,FALSE))="","",(VLOOKUP($E84,'Org List'!$AT$10:$AV$190,3,FALSE))),"")</f>
        <v>NHS England South East (Kent, Surrey and Sussex)</v>
      </c>
      <c r="E84" s="77" t="str">
        <f t="shared" ca="1" si="2"/>
        <v>E10000011</v>
      </c>
      <c r="F84" s="79" t="str">
        <f ca="1">IF(E84="","",VLOOKUP(E84,'Org List'!$J$9:$K$640,2,0))</f>
        <v>East Sussex</v>
      </c>
      <c r="G84" s="100">
        <f ca="1">IFERROR(IF((VLOOKUP($E84,'NEA Backsheet'!$D$5:$CB$183,G$9,FALSE))="","",(VLOOKUP($E84,'NEA Backsheet'!$D$5:$CB$183,G$9,FALSE))),"")</f>
        <v>5762.5054879241452</v>
      </c>
      <c r="H84" s="101">
        <f ca="1">IFERROR(IF((VLOOKUP($E84,'NEA Backsheet'!$D$5:$CB$183,H$9,FALSE))="","",(VLOOKUP($E84,'NEA Backsheet'!$D$5:$CB$183,H$9,FALSE))),"")</f>
        <v>5721.1689371731718</v>
      </c>
      <c r="I84" s="101">
        <f ca="1">IFERROR(IF((VLOOKUP($E84,'NEA Backsheet'!$D$5:$CB$183,I$9,FALSE))="","",(VLOOKUP($E84,'NEA Backsheet'!$D$5:$CB$183,I$9,FALSE))),"")</f>
        <v>6271.339902394915</v>
      </c>
      <c r="J84" s="102">
        <f ca="1">IFERROR(IF((VLOOKUP($E84,'NEA Backsheet'!$D$5:$CB$183,J$9,FALSE))="","",(VLOOKUP($E84,'NEA Backsheet'!$D$5:$CB$183,J$9,FALSE))),"")</f>
        <v>6357.7606846388608</v>
      </c>
      <c r="K84" s="100">
        <f ca="1">IFERROR(IF((VLOOKUP($E84,'NEA Backsheet'!$D$5:$CB$183,K$9,FALSE))="","",(VLOOKUP($E84,'NEA Backsheet'!$D$5:$CB$183,K$9,FALSE))),"")</f>
        <v>10103.768341494821</v>
      </c>
      <c r="L84" s="101">
        <f ca="1">IFERROR(IF((VLOOKUP($E84,'NEA Backsheet'!$D$5:$CB$183,L$9,FALSE))="","",(VLOOKUP($E84,'NEA Backsheet'!$D$5:$CB$183,L$9,FALSE))),"")</f>
        <v>10159.467485258765</v>
      </c>
      <c r="M84" s="101">
        <f ca="1">IFERROR(IF((VLOOKUP($E84,'NEA Backsheet'!$D$5:$CB$183,M$9,FALSE))="","",(VLOOKUP($E84,'NEA Backsheet'!$D$5:$CB$183,M$9,FALSE))),"")</f>
        <v>10214.992936034303</v>
      </c>
      <c r="N84" s="103">
        <f ca="1">IFERROR(IF((VLOOKUP($E84,'NEA Backsheet'!$D$5:$CB$183,N$9,FALSE))="","",(VLOOKUP($E84,'NEA Backsheet'!$D$5:$CB$183,N$9,FALSE))),"")</f>
        <v>10533.845914618503</v>
      </c>
      <c r="O84" s="100">
        <f ca="1">IFERROR(IF((VLOOKUP($E84,'NEA Backsheet'!$D$5:$CB$183,O$9,FALSE))="","",(VLOOKUP($E84,'NEA Backsheet'!$D$5:$CB$183,O$9,FALSE))),"")</f>
        <v>15866.273829418966</v>
      </c>
      <c r="P84" s="104">
        <f ca="1">IFERROR(IF((VLOOKUP($E84,'NEA Backsheet'!$D$5:$CB$183,P$9,FALSE))="","",(VLOOKUP($E84,'NEA Backsheet'!$D$5:$CB$183,P$9,FALSE))),"")</f>
        <v>15880.636422431937</v>
      </c>
      <c r="Q84" s="101">
        <f ca="1">IFERROR(IF((VLOOKUP($E84,'NEA Backsheet'!$D$5:$CB$183,Q$9,FALSE))="","",(VLOOKUP($E84,'NEA Backsheet'!$D$5:$CB$183,Q$9,FALSE))),"")</f>
        <v>16486.332838429218</v>
      </c>
      <c r="R84" s="103">
        <f ca="1">IFERROR(IF((VLOOKUP($E84,'NEA Backsheet'!$D$5:$CB$183,R$9,FALSE))="","",(VLOOKUP($E84,'NEA Backsheet'!$D$5:$CB$183,R$9,FALSE))),"")</f>
        <v>16891.606599257364</v>
      </c>
    </row>
    <row r="85" spans="1:18" ht="15" customHeight="1" x14ac:dyDescent="0.3">
      <c r="A85" s="41">
        <v>72</v>
      </c>
      <c r="B85" s="77" t="str">
        <f ca="1">IFERROR(IF((VLOOKUP($E85,'Org List'!$AJ$10:$AL$190,3,FALSE))="","",(VLOOKUP($E85,'Org List'!$AJ$10:$AL$190,3,FALSE))),"")</f>
        <v>London Commissioning Region</v>
      </c>
      <c r="C85" s="78" t="str">
        <f ca="1">IFERROR(IF((VLOOKUP($E85,'Org List'!$AO$10:$AQ$190,3,FALSE))="","",(VLOOKUP($E85,'Org List'!$AO$10:$AQ$190,3,FALSE))),"")</f>
        <v>London Region</v>
      </c>
      <c r="D85" s="93" t="str">
        <f ca="1">IFERROR(IF((VLOOKUP($E85,'Org List'!$AT$10:$AV$190,3,FALSE))="","",(VLOOKUP($E85,'Org List'!$AT$10:$AV$190,3,FALSE))),"")</f>
        <v>NHS England London</v>
      </c>
      <c r="E85" s="77" t="str">
        <f t="shared" ca="1" si="2"/>
        <v>E09000010</v>
      </c>
      <c r="F85" s="79" t="str">
        <f ca="1">IF(E85="","",VLOOKUP(E85,'Org List'!$J$9:$K$640,2,0))</f>
        <v>Enfield</v>
      </c>
      <c r="G85" s="100">
        <f ca="1">IFERROR(IF((VLOOKUP($E85,'NEA Backsheet'!$D$5:$CB$183,G$9,FALSE))="","",(VLOOKUP($E85,'NEA Backsheet'!$D$5:$CB$183,G$9,FALSE))),"")</f>
        <v>2768.1511480086501</v>
      </c>
      <c r="H85" s="101">
        <f ca="1">IFERROR(IF((VLOOKUP($E85,'NEA Backsheet'!$D$5:$CB$183,H$9,FALSE))="","",(VLOOKUP($E85,'NEA Backsheet'!$D$5:$CB$183,H$9,FALSE))),"")</f>
        <v>2760.5193109563374</v>
      </c>
      <c r="I85" s="101">
        <f ca="1">IFERROR(IF((VLOOKUP($E85,'NEA Backsheet'!$D$5:$CB$183,I$9,FALSE))="","",(VLOOKUP($E85,'NEA Backsheet'!$D$5:$CB$183,I$9,FALSE))),"")</f>
        <v>3191.263730265724</v>
      </c>
      <c r="J85" s="102">
        <f ca="1">IFERROR(IF((VLOOKUP($E85,'NEA Backsheet'!$D$5:$CB$183,J$9,FALSE))="","",(VLOOKUP($E85,'NEA Backsheet'!$D$5:$CB$183,J$9,FALSE))),"")</f>
        <v>3154.9329983322327</v>
      </c>
      <c r="K85" s="100">
        <f ca="1">IFERROR(IF((VLOOKUP($E85,'NEA Backsheet'!$D$5:$CB$183,K$9,FALSE))="","",(VLOOKUP($E85,'NEA Backsheet'!$D$5:$CB$183,K$9,FALSE))),"")</f>
        <v>5196.3503154950504</v>
      </c>
      <c r="L85" s="101">
        <f ca="1">IFERROR(IF((VLOOKUP($E85,'NEA Backsheet'!$D$5:$CB$183,L$9,FALSE))="","",(VLOOKUP($E85,'NEA Backsheet'!$D$5:$CB$183,L$9,FALSE))),"")</f>
        <v>5261.0154919498154</v>
      </c>
      <c r="M85" s="101">
        <f ca="1">IFERROR(IF((VLOOKUP($E85,'NEA Backsheet'!$D$5:$CB$183,M$9,FALSE))="","",(VLOOKUP($E85,'NEA Backsheet'!$D$5:$CB$183,M$9,FALSE))),"")</f>
        <v>5558.0541619730475</v>
      </c>
      <c r="N85" s="103">
        <f ca="1">IFERROR(IF((VLOOKUP($E85,'NEA Backsheet'!$D$5:$CB$183,N$9,FALSE))="","",(VLOOKUP($E85,'NEA Backsheet'!$D$5:$CB$183,N$9,FALSE))),"")</f>
        <v>5474.4740019777018</v>
      </c>
      <c r="O85" s="100">
        <f ca="1">IFERROR(IF((VLOOKUP($E85,'NEA Backsheet'!$D$5:$CB$183,O$9,FALSE))="","",(VLOOKUP($E85,'NEA Backsheet'!$D$5:$CB$183,O$9,FALSE))),"")</f>
        <v>7964.5014635037005</v>
      </c>
      <c r="P85" s="104">
        <f ca="1">IFERROR(IF((VLOOKUP($E85,'NEA Backsheet'!$D$5:$CB$183,P$9,FALSE))="","",(VLOOKUP($E85,'NEA Backsheet'!$D$5:$CB$183,P$9,FALSE))),"")</f>
        <v>8021.5348029061533</v>
      </c>
      <c r="Q85" s="101">
        <f ca="1">IFERROR(IF((VLOOKUP($E85,'NEA Backsheet'!$D$5:$CB$183,Q$9,FALSE))="","",(VLOOKUP($E85,'NEA Backsheet'!$D$5:$CB$183,Q$9,FALSE))),"")</f>
        <v>8749.3178922387706</v>
      </c>
      <c r="R85" s="103">
        <f ca="1">IFERROR(IF((VLOOKUP($E85,'NEA Backsheet'!$D$5:$CB$183,R$9,FALSE))="","",(VLOOKUP($E85,'NEA Backsheet'!$D$5:$CB$183,R$9,FALSE))),"")</f>
        <v>8629.407000309935</v>
      </c>
    </row>
    <row r="86" spans="1:18" ht="15" customHeight="1" x14ac:dyDescent="0.3">
      <c r="A86" s="41">
        <v>73</v>
      </c>
      <c r="B86" s="77" t="str">
        <f ca="1">IFERROR(IF((VLOOKUP($E86,'Org List'!$AJ$10:$AL$190,3,FALSE))="","",(VLOOKUP($E86,'Org List'!$AJ$10:$AL$190,3,FALSE))),"")</f>
        <v>East of England Commissioning Region</v>
      </c>
      <c r="C86" s="78" t="str">
        <f ca="1">IFERROR(IF((VLOOKUP($E86,'Org List'!$AO$10:$AQ$190,3,FALSE))="","",(VLOOKUP($E86,'Org List'!$AO$10:$AQ$190,3,FALSE))),"")</f>
        <v>East Region</v>
      </c>
      <c r="D86" s="93" t="str">
        <f ca="1">IFERROR(IF((VLOOKUP($E86,'Org List'!$AT$10:$AV$190,3,FALSE))="","",(VLOOKUP($E86,'Org List'!$AT$10:$AV$190,3,FALSE))),"")</f>
        <v>NHS England East (East)</v>
      </c>
      <c r="E86" s="77" t="str">
        <f t="shared" ca="1" si="2"/>
        <v>E10000012</v>
      </c>
      <c r="F86" s="79" t="str">
        <f ca="1">IF(E86="","",VLOOKUP(E86,'Org List'!$J$9:$K$640,2,0))</f>
        <v>Essex</v>
      </c>
      <c r="G86" s="100">
        <f ca="1">IFERROR(IF((VLOOKUP($E86,'NEA Backsheet'!$D$5:$CB$183,G$9,FALSE))="","",(VLOOKUP($E86,'NEA Backsheet'!$D$5:$CB$183,G$9,FALSE))),"")</f>
        <v>13691.380496880036</v>
      </c>
      <c r="H86" s="101">
        <f ca="1">IFERROR(IF((VLOOKUP($E86,'NEA Backsheet'!$D$5:$CB$183,H$9,FALSE))="","",(VLOOKUP($E86,'NEA Backsheet'!$D$5:$CB$183,H$9,FALSE))),"")</f>
        <v>14599.101698278653</v>
      </c>
      <c r="I86" s="101">
        <f ca="1">IFERROR(IF((VLOOKUP($E86,'NEA Backsheet'!$D$5:$CB$183,I$9,FALSE))="","",(VLOOKUP($E86,'NEA Backsheet'!$D$5:$CB$183,I$9,FALSE))),"")</f>
        <v>15319.712448605595</v>
      </c>
      <c r="J86" s="102">
        <f ca="1">IFERROR(IF((VLOOKUP($E86,'NEA Backsheet'!$D$5:$CB$183,J$9,FALSE))="","",(VLOOKUP($E86,'NEA Backsheet'!$D$5:$CB$183,J$9,FALSE))),"")</f>
        <v>15007.383754024588</v>
      </c>
      <c r="K86" s="100">
        <f ca="1">IFERROR(IF((VLOOKUP($E86,'NEA Backsheet'!$D$5:$CB$183,K$9,FALSE))="","",(VLOOKUP($E86,'NEA Backsheet'!$D$5:$CB$183,K$9,FALSE))),"")</f>
        <v>27559.232879127165</v>
      </c>
      <c r="L86" s="101">
        <f ca="1">IFERROR(IF((VLOOKUP($E86,'NEA Backsheet'!$D$5:$CB$183,L$9,FALSE))="","",(VLOOKUP($E86,'NEA Backsheet'!$D$5:$CB$183,L$9,FALSE))),"")</f>
        <v>27748.25134623846</v>
      </c>
      <c r="M86" s="101">
        <f ca="1">IFERROR(IF((VLOOKUP($E86,'NEA Backsheet'!$D$5:$CB$183,M$9,FALSE))="","",(VLOOKUP($E86,'NEA Backsheet'!$D$5:$CB$183,M$9,FALSE))),"")</f>
        <v>28846.386269193797</v>
      </c>
      <c r="N86" s="103">
        <f ca="1">IFERROR(IF((VLOOKUP($E86,'NEA Backsheet'!$D$5:$CB$183,N$9,FALSE))="","",(VLOOKUP($E86,'NEA Backsheet'!$D$5:$CB$183,N$9,FALSE))),"")</f>
        <v>29016.965695007399</v>
      </c>
      <c r="O86" s="100">
        <f ca="1">IFERROR(IF((VLOOKUP($E86,'NEA Backsheet'!$D$5:$CB$183,O$9,FALSE))="","",(VLOOKUP($E86,'NEA Backsheet'!$D$5:$CB$183,O$9,FALSE))),"")</f>
        <v>41250.613376007197</v>
      </c>
      <c r="P86" s="104">
        <f ca="1">IFERROR(IF((VLOOKUP($E86,'NEA Backsheet'!$D$5:$CB$183,P$9,FALSE))="","",(VLOOKUP($E86,'NEA Backsheet'!$D$5:$CB$183,P$9,FALSE))),"")</f>
        <v>42347.353044517113</v>
      </c>
      <c r="Q86" s="101">
        <f ca="1">IFERROR(IF((VLOOKUP($E86,'NEA Backsheet'!$D$5:$CB$183,Q$9,FALSE))="","",(VLOOKUP($E86,'NEA Backsheet'!$D$5:$CB$183,Q$9,FALSE))),"")</f>
        <v>44166.098717799396</v>
      </c>
      <c r="R86" s="103">
        <f ca="1">IFERROR(IF((VLOOKUP($E86,'NEA Backsheet'!$D$5:$CB$183,R$9,FALSE))="","",(VLOOKUP($E86,'NEA Backsheet'!$D$5:$CB$183,R$9,FALSE))),"")</f>
        <v>44024.349449031986</v>
      </c>
    </row>
    <row r="87" spans="1:18" ht="15" customHeight="1" x14ac:dyDescent="0.3">
      <c r="A87" s="41">
        <v>74</v>
      </c>
      <c r="B87" s="77" t="str">
        <f ca="1">IFERROR(IF((VLOOKUP($E87,'Org List'!$AJ$10:$AL$190,3,FALSE))="","",(VLOOKUP($E87,'Org List'!$AJ$10:$AL$190,3,FALSE))),"")</f>
        <v>North East and Yorkshire Commissioning Region</v>
      </c>
      <c r="C87" s="78" t="str">
        <f ca="1">IFERROR(IF((VLOOKUP($E87,'Org List'!$AO$10:$AQ$190,3,FALSE))="","",(VLOOKUP($E87,'Org List'!$AO$10:$AQ$190,3,FALSE))),"")</f>
        <v>North East Region</v>
      </c>
      <c r="D87" s="93" t="str">
        <f ca="1">IFERROR(IF((VLOOKUP($E87,'Org List'!$AT$10:$AV$190,3,FALSE))="","",(VLOOKUP($E87,'Org List'!$AT$10:$AV$190,3,FALSE))),"")</f>
        <v>NHS England North East and Yorkshire (Cumbria And North East)</v>
      </c>
      <c r="E87" s="77" t="str">
        <f t="shared" ca="1" si="2"/>
        <v>E08000037</v>
      </c>
      <c r="F87" s="79" t="str">
        <f ca="1">IF(E87="","",VLOOKUP(E87,'Org List'!$J$9:$K$640,2,0))</f>
        <v>Gateshead</v>
      </c>
      <c r="G87" s="100">
        <f ca="1">IFERROR(IF((VLOOKUP($E87,'NEA Backsheet'!$D$5:$CB$183,G$9,FALSE))="","",(VLOOKUP($E87,'NEA Backsheet'!$D$5:$CB$183,G$9,FALSE))),"")</f>
        <v>1364.0309246244731</v>
      </c>
      <c r="H87" s="101">
        <f ca="1">IFERROR(IF((VLOOKUP($E87,'NEA Backsheet'!$D$5:$CB$183,H$9,FALSE))="","",(VLOOKUP($E87,'NEA Backsheet'!$D$5:$CB$183,H$9,FALSE))),"")</f>
        <v>1408.1218548216686</v>
      </c>
      <c r="I87" s="101">
        <f ca="1">IFERROR(IF((VLOOKUP($E87,'NEA Backsheet'!$D$5:$CB$183,I$9,FALSE))="","",(VLOOKUP($E87,'NEA Backsheet'!$D$5:$CB$183,I$9,FALSE))),"")</f>
        <v>1498.1088970269582</v>
      </c>
      <c r="J87" s="102">
        <f ca="1">IFERROR(IF((VLOOKUP($E87,'NEA Backsheet'!$D$5:$CB$183,J$9,FALSE))="","",(VLOOKUP($E87,'NEA Backsheet'!$D$5:$CB$183,J$9,FALSE))),"")</f>
        <v>1418.6102035418246</v>
      </c>
      <c r="K87" s="100">
        <f ca="1">IFERROR(IF((VLOOKUP($E87,'NEA Backsheet'!$D$5:$CB$183,K$9,FALSE))="","",(VLOOKUP($E87,'NEA Backsheet'!$D$5:$CB$183,K$9,FALSE))),"")</f>
        <v>4023.4181744506532</v>
      </c>
      <c r="L87" s="101">
        <f ca="1">IFERROR(IF((VLOOKUP($E87,'NEA Backsheet'!$D$5:$CB$183,L$9,FALSE))="","",(VLOOKUP($E87,'NEA Backsheet'!$D$5:$CB$183,L$9,FALSE))),"")</f>
        <v>3978.7177178564134</v>
      </c>
      <c r="M87" s="101">
        <f ca="1">IFERROR(IF((VLOOKUP($E87,'NEA Backsheet'!$D$5:$CB$183,M$9,FALSE))="","",(VLOOKUP($E87,'NEA Backsheet'!$D$5:$CB$183,M$9,FALSE))),"")</f>
        <v>4213.4470300287021</v>
      </c>
      <c r="N87" s="103">
        <f ca="1">IFERROR(IF((VLOOKUP($E87,'NEA Backsheet'!$D$5:$CB$183,N$9,FALSE))="","",(VLOOKUP($E87,'NEA Backsheet'!$D$5:$CB$183,N$9,FALSE))),"")</f>
        <v>4278.0450108453324</v>
      </c>
      <c r="O87" s="100">
        <f ca="1">IFERROR(IF((VLOOKUP($E87,'NEA Backsheet'!$D$5:$CB$183,O$9,FALSE))="","",(VLOOKUP($E87,'NEA Backsheet'!$D$5:$CB$183,O$9,FALSE))),"")</f>
        <v>5387.4490990751265</v>
      </c>
      <c r="P87" s="104">
        <f ca="1">IFERROR(IF((VLOOKUP($E87,'NEA Backsheet'!$D$5:$CB$183,P$9,FALSE))="","",(VLOOKUP($E87,'NEA Backsheet'!$D$5:$CB$183,P$9,FALSE))),"")</f>
        <v>5386.8395726780818</v>
      </c>
      <c r="Q87" s="101">
        <f ca="1">IFERROR(IF((VLOOKUP($E87,'NEA Backsheet'!$D$5:$CB$183,Q$9,FALSE))="","",(VLOOKUP($E87,'NEA Backsheet'!$D$5:$CB$183,Q$9,FALSE))),"")</f>
        <v>5711.5559270556605</v>
      </c>
      <c r="R87" s="103">
        <f ca="1">IFERROR(IF((VLOOKUP($E87,'NEA Backsheet'!$D$5:$CB$183,R$9,FALSE))="","",(VLOOKUP($E87,'NEA Backsheet'!$D$5:$CB$183,R$9,FALSE))),"")</f>
        <v>5696.6552143871568</v>
      </c>
    </row>
    <row r="88" spans="1:18" ht="15" customHeight="1" x14ac:dyDescent="0.3">
      <c r="A88" s="41">
        <v>75</v>
      </c>
      <c r="B88" s="77" t="str">
        <f ca="1">IFERROR(IF((VLOOKUP($E88,'Org List'!$AJ$10:$AL$190,3,FALSE))="","",(VLOOKUP($E88,'Org List'!$AJ$10:$AL$190,3,FALSE))),"")</f>
        <v>South West England Commissioning Region</v>
      </c>
      <c r="C88" s="78" t="str">
        <f ca="1">IFERROR(IF((VLOOKUP($E88,'Org List'!$AO$10:$AQ$190,3,FALSE))="","",(VLOOKUP($E88,'Org List'!$AO$10:$AQ$190,3,FALSE))),"")</f>
        <v>South West Region</v>
      </c>
      <c r="D88" s="93" t="str">
        <f ca="1">IFERROR(IF((VLOOKUP($E88,'Org List'!$AT$10:$AV$190,3,FALSE))="","",(VLOOKUP($E88,'Org List'!$AT$10:$AV$190,3,FALSE))),"")</f>
        <v>NHS England South West (South West North)</v>
      </c>
      <c r="E88" s="77" t="str">
        <f t="shared" ca="1" si="2"/>
        <v>E10000013</v>
      </c>
      <c r="F88" s="79" t="str">
        <f ca="1">IF(E88="","",VLOOKUP(E88,'Org List'!$J$9:$K$640,2,0))</f>
        <v>Gloucestershire</v>
      </c>
      <c r="G88" s="100">
        <f ca="1">IFERROR(IF((VLOOKUP($E88,'NEA Backsheet'!$D$5:$CB$183,G$9,FALSE))="","",(VLOOKUP($E88,'NEA Backsheet'!$D$5:$CB$183,G$9,FALSE))),"")</f>
        <v>3172.7509421357217</v>
      </c>
      <c r="H88" s="101">
        <f ca="1">IFERROR(IF((VLOOKUP($E88,'NEA Backsheet'!$D$5:$CB$183,H$9,FALSE))="","",(VLOOKUP($E88,'NEA Backsheet'!$D$5:$CB$183,H$9,FALSE))),"")</f>
        <v>3284.9711769540872</v>
      </c>
      <c r="I88" s="101">
        <f ca="1">IFERROR(IF((VLOOKUP($E88,'NEA Backsheet'!$D$5:$CB$183,I$9,FALSE))="","",(VLOOKUP($E88,'NEA Backsheet'!$D$5:$CB$183,I$9,FALSE))),"")</f>
        <v>3627.7061002368637</v>
      </c>
      <c r="J88" s="102">
        <f ca="1">IFERROR(IF((VLOOKUP($E88,'NEA Backsheet'!$D$5:$CB$183,J$9,FALSE))="","",(VLOOKUP($E88,'NEA Backsheet'!$D$5:$CB$183,J$9,FALSE))),"")</f>
        <v>3215.9935029135791</v>
      </c>
      <c r="K88" s="100">
        <f ca="1">IFERROR(IF((VLOOKUP($E88,'NEA Backsheet'!$D$5:$CB$183,K$9,FALSE))="","",(VLOOKUP($E88,'NEA Backsheet'!$D$5:$CB$183,K$9,FALSE))),"")</f>
        <v>11648.146167030796</v>
      </c>
      <c r="L88" s="101">
        <f ca="1">IFERROR(IF((VLOOKUP($E88,'NEA Backsheet'!$D$5:$CB$183,L$9,FALSE))="","",(VLOOKUP($E88,'NEA Backsheet'!$D$5:$CB$183,L$9,FALSE))),"")</f>
        <v>11506.89581842499</v>
      </c>
      <c r="M88" s="101">
        <f ca="1">IFERROR(IF((VLOOKUP($E88,'NEA Backsheet'!$D$5:$CB$183,M$9,FALSE))="","",(VLOOKUP($E88,'NEA Backsheet'!$D$5:$CB$183,M$9,FALSE))),"")</f>
        <v>12234.568433744738</v>
      </c>
      <c r="N88" s="103">
        <f ca="1">IFERROR(IF((VLOOKUP($E88,'NEA Backsheet'!$D$5:$CB$183,N$9,FALSE))="","",(VLOOKUP($E88,'NEA Backsheet'!$D$5:$CB$183,N$9,FALSE))),"")</f>
        <v>12051.732056114684</v>
      </c>
      <c r="O88" s="100">
        <f ca="1">IFERROR(IF((VLOOKUP($E88,'NEA Backsheet'!$D$5:$CB$183,O$9,FALSE))="","",(VLOOKUP($E88,'NEA Backsheet'!$D$5:$CB$183,O$9,FALSE))),"")</f>
        <v>14820.897109166519</v>
      </c>
      <c r="P88" s="104">
        <f ca="1">IFERROR(IF((VLOOKUP($E88,'NEA Backsheet'!$D$5:$CB$183,P$9,FALSE))="","",(VLOOKUP($E88,'NEA Backsheet'!$D$5:$CB$183,P$9,FALSE))),"")</f>
        <v>14791.866995379078</v>
      </c>
      <c r="Q88" s="101">
        <f ca="1">IFERROR(IF((VLOOKUP($E88,'NEA Backsheet'!$D$5:$CB$183,Q$9,FALSE))="","",(VLOOKUP($E88,'NEA Backsheet'!$D$5:$CB$183,Q$9,FALSE))),"")</f>
        <v>15862.274533981603</v>
      </c>
      <c r="R88" s="103">
        <f ca="1">IFERROR(IF((VLOOKUP($E88,'NEA Backsheet'!$D$5:$CB$183,R$9,FALSE))="","",(VLOOKUP($E88,'NEA Backsheet'!$D$5:$CB$183,R$9,FALSE))),"")</f>
        <v>15267.725559028264</v>
      </c>
    </row>
    <row r="89" spans="1:18" ht="15" customHeight="1" x14ac:dyDescent="0.3">
      <c r="A89" s="41">
        <v>76</v>
      </c>
      <c r="B89" s="77" t="str">
        <f ca="1">IFERROR(IF((VLOOKUP($E89,'Org List'!$AJ$10:$AL$190,3,FALSE))="","",(VLOOKUP($E89,'Org List'!$AJ$10:$AL$190,3,FALSE))),"")</f>
        <v>London Commissioning Region</v>
      </c>
      <c r="C89" s="78" t="str">
        <f ca="1">IFERROR(IF((VLOOKUP($E89,'Org List'!$AO$10:$AQ$190,3,FALSE))="","",(VLOOKUP($E89,'Org List'!$AO$10:$AQ$190,3,FALSE))),"")</f>
        <v>London Region</v>
      </c>
      <c r="D89" s="93" t="str">
        <f ca="1">IFERROR(IF((VLOOKUP($E89,'Org List'!$AT$10:$AV$190,3,FALSE))="","",(VLOOKUP($E89,'Org List'!$AT$10:$AV$190,3,FALSE))),"")</f>
        <v>NHS England London</v>
      </c>
      <c r="E89" s="77" t="str">
        <f t="shared" ca="1" si="2"/>
        <v>E09000011</v>
      </c>
      <c r="F89" s="79" t="str">
        <f ca="1">IF(E89="","",VLOOKUP(E89,'Org List'!$J$9:$K$640,2,0))</f>
        <v>Greenwich</v>
      </c>
      <c r="G89" s="100">
        <f ca="1">IFERROR(IF((VLOOKUP($E89,'NEA Backsheet'!$D$5:$CB$183,G$9,FALSE))="","",(VLOOKUP($E89,'NEA Backsheet'!$D$5:$CB$183,G$9,FALSE))),"")</f>
        <v>2770.9349526544383</v>
      </c>
      <c r="H89" s="101">
        <f ca="1">IFERROR(IF((VLOOKUP($E89,'NEA Backsheet'!$D$5:$CB$183,H$9,FALSE))="","",(VLOOKUP($E89,'NEA Backsheet'!$D$5:$CB$183,H$9,FALSE))),"")</f>
        <v>2710.9676110513956</v>
      </c>
      <c r="I89" s="101">
        <f ca="1">IFERROR(IF((VLOOKUP($E89,'NEA Backsheet'!$D$5:$CB$183,I$9,FALSE))="","",(VLOOKUP($E89,'NEA Backsheet'!$D$5:$CB$183,I$9,FALSE))),"")</f>
        <v>3174.0934378227612</v>
      </c>
      <c r="J89" s="102">
        <f ca="1">IFERROR(IF((VLOOKUP($E89,'NEA Backsheet'!$D$5:$CB$183,J$9,FALSE))="","",(VLOOKUP($E89,'NEA Backsheet'!$D$5:$CB$183,J$9,FALSE))),"")</f>
        <v>3013.0499574541991</v>
      </c>
      <c r="K89" s="100">
        <f ca="1">IFERROR(IF((VLOOKUP($E89,'NEA Backsheet'!$D$5:$CB$183,K$9,FALSE))="","",(VLOOKUP($E89,'NEA Backsheet'!$D$5:$CB$183,K$9,FALSE))),"")</f>
        <v>4522.2162650411374</v>
      </c>
      <c r="L89" s="101">
        <f ca="1">IFERROR(IF((VLOOKUP($E89,'NEA Backsheet'!$D$5:$CB$183,L$9,FALSE))="","",(VLOOKUP($E89,'NEA Backsheet'!$D$5:$CB$183,L$9,FALSE))),"")</f>
        <v>4453.4682337752947</v>
      </c>
      <c r="M89" s="101">
        <f ca="1">IFERROR(IF((VLOOKUP($E89,'NEA Backsheet'!$D$5:$CB$183,M$9,FALSE))="","",(VLOOKUP($E89,'NEA Backsheet'!$D$5:$CB$183,M$9,FALSE))),"")</f>
        <v>4542.6175671417586</v>
      </c>
      <c r="N89" s="103">
        <f ca="1">IFERROR(IF((VLOOKUP($E89,'NEA Backsheet'!$D$5:$CB$183,N$9,FALSE))="","",(VLOOKUP($E89,'NEA Backsheet'!$D$5:$CB$183,N$9,FALSE))),"")</f>
        <v>4484.8430855335528</v>
      </c>
      <c r="O89" s="100">
        <f ca="1">IFERROR(IF((VLOOKUP($E89,'NEA Backsheet'!$D$5:$CB$183,O$9,FALSE))="","",(VLOOKUP($E89,'NEA Backsheet'!$D$5:$CB$183,O$9,FALSE))),"")</f>
        <v>7293.1512176955757</v>
      </c>
      <c r="P89" s="104">
        <f ca="1">IFERROR(IF((VLOOKUP($E89,'NEA Backsheet'!$D$5:$CB$183,P$9,FALSE))="","",(VLOOKUP($E89,'NEA Backsheet'!$D$5:$CB$183,P$9,FALSE))),"")</f>
        <v>7164.4358448266903</v>
      </c>
      <c r="Q89" s="101">
        <f ca="1">IFERROR(IF((VLOOKUP($E89,'NEA Backsheet'!$D$5:$CB$183,Q$9,FALSE))="","",(VLOOKUP($E89,'NEA Backsheet'!$D$5:$CB$183,Q$9,FALSE))),"")</f>
        <v>7716.7110049645198</v>
      </c>
      <c r="R89" s="103">
        <f ca="1">IFERROR(IF((VLOOKUP($E89,'NEA Backsheet'!$D$5:$CB$183,R$9,FALSE))="","",(VLOOKUP($E89,'NEA Backsheet'!$D$5:$CB$183,R$9,FALSE))),"")</f>
        <v>7497.8930429877519</v>
      </c>
    </row>
    <row r="90" spans="1:18" ht="15" customHeight="1" x14ac:dyDescent="0.3">
      <c r="A90" s="41">
        <v>77</v>
      </c>
      <c r="B90" s="77" t="str">
        <f ca="1">IFERROR(IF((VLOOKUP($E90,'Org List'!$AJ$10:$AL$190,3,FALSE))="","",(VLOOKUP($E90,'Org List'!$AJ$10:$AL$190,3,FALSE))),"")</f>
        <v>London Commissioning Region</v>
      </c>
      <c r="C90" s="78" t="str">
        <f ca="1">IFERROR(IF((VLOOKUP($E90,'Org List'!$AO$10:$AQ$190,3,FALSE))="","",(VLOOKUP($E90,'Org List'!$AO$10:$AQ$190,3,FALSE))),"")</f>
        <v>London Region</v>
      </c>
      <c r="D90" s="93" t="str">
        <f ca="1">IFERROR(IF((VLOOKUP($E90,'Org List'!$AT$10:$AV$190,3,FALSE))="","",(VLOOKUP($E90,'Org List'!$AT$10:$AV$190,3,FALSE))),"")</f>
        <v>NHS England London</v>
      </c>
      <c r="E90" s="77" t="str">
        <f t="shared" ca="1" si="2"/>
        <v>E09000012</v>
      </c>
      <c r="F90" s="79" t="str">
        <f ca="1">IF(E90="","",VLOOKUP(E90,'Org List'!$J$9:$K$640,2,0))</f>
        <v>Hackney</v>
      </c>
      <c r="G90" s="100">
        <f ca="1">IFERROR(IF((VLOOKUP($E90,'NEA Backsheet'!$D$5:$CB$183,G$9,FALSE))="","",(VLOOKUP($E90,'NEA Backsheet'!$D$5:$CB$183,G$9,FALSE))),"")</f>
        <v>1509.0324877975511</v>
      </c>
      <c r="H90" s="101">
        <f ca="1">IFERROR(IF((VLOOKUP($E90,'NEA Backsheet'!$D$5:$CB$183,H$9,FALSE))="","",(VLOOKUP($E90,'NEA Backsheet'!$D$5:$CB$183,H$9,FALSE))),"")</f>
        <v>1556.3190847583428</v>
      </c>
      <c r="I90" s="101">
        <f ca="1">IFERROR(IF((VLOOKUP($E90,'NEA Backsheet'!$D$5:$CB$183,I$9,FALSE))="","",(VLOOKUP($E90,'NEA Backsheet'!$D$5:$CB$183,I$9,FALSE))),"")</f>
        <v>1675.496856707292</v>
      </c>
      <c r="J90" s="102">
        <f ca="1">IFERROR(IF((VLOOKUP($E90,'NEA Backsheet'!$D$5:$CB$183,J$9,FALSE))="","",(VLOOKUP($E90,'NEA Backsheet'!$D$5:$CB$183,J$9,FALSE))),"")</f>
        <v>1410.4524393215172</v>
      </c>
      <c r="K90" s="100">
        <f ca="1">IFERROR(IF((VLOOKUP($E90,'NEA Backsheet'!$D$5:$CB$183,K$9,FALSE))="","",(VLOOKUP($E90,'NEA Backsheet'!$D$5:$CB$183,K$9,FALSE))),"")</f>
        <v>4188.0592007822115</v>
      </c>
      <c r="L90" s="101">
        <f ca="1">IFERROR(IF((VLOOKUP($E90,'NEA Backsheet'!$D$5:$CB$183,L$9,FALSE))="","",(VLOOKUP($E90,'NEA Backsheet'!$D$5:$CB$183,L$9,FALSE))),"")</f>
        <v>4013.4628331061458</v>
      </c>
      <c r="M90" s="101">
        <f ca="1">IFERROR(IF((VLOOKUP($E90,'NEA Backsheet'!$D$5:$CB$183,M$9,FALSE))="","",(VLOOKUP($E90,'NEA Backsheet'!$D$5:$CB$183,M$9,FALSE))),"")</f>
        <v>4281.1963590564392</v>
      </c>
      <c r="N90" s="103">
        <f ca="1">IFERROR(IF((VLOOKUP($E90,'NEA Backsheet'!$D$5:$CB$183,N$9,FALSE))="","",(VLOOKUP($E90,'NEA Backsheet'!$D$5:$CB$183,N$9,FALSE))),"")</f>
        <v>3175.6795830043939</v>
      </c>
      <c r="O90" s="100">
        <f ca="1">IFERROR(IF((VLOOKUP($E90,'NEA Backsheet'!$D$5:$CB$183,O$9,FALSE))="","",(VLOOKUP($E90,'NEA Backsheet'!$D$5:$CB$183,O$9,FALSE))),"")</f>
        <v>5697.0916885797624</v>
      </c>
      <c r="P90" s="104">
        <f ca="1">IFERROR(IF((VLOOKUP($E90,'NEA Backsheet'!$D$5:$CB$183,P$9,FALSE))="","",(VLOOKUP($E90,'NEA Backsheet'!$D$5:$CB$183,P$9,FALSE))),"")</f>
        <v>5569.7819178644886</v>
      </c>
      <c r="Q90" s="101">
        <f ca="1">IFERROR(IF((VLOOKUP($E90,'NEA Backsheet'!$D$5:$CB$183,Q$9,FALSE))="","",(VLOOKUP($E90,'NEA Backsheet'!$D$5:$CB$183,Q$9,FALSE))),"")</f>
        <v>5956.6932157637311</v>
      </c>
      <c r="R90" s="103">
        <f ca="1">IFERROR(IF((VLOOKUP($E90,'NEA Backsheet'!$D$5:$CB$183,R$9,FALSE))="","",(VLOOKUP($E90,'NEA Backsheet'!$D$5:$CB$183,R$9,FALSE))),"")</f>
        <v>4586.1320223259108</v>
      </c>
    </row>
    <row r="91" spans="1:18" ht="15" customHeight="1" x14ac:dyDescent="0.3">
      <c r="A91" s="41">
        <v>78</v>
      </c>
      <c r="B91" s="77" t="str">
        <f ca="1">IFERROR(IF((VLOOKUP($E91,'Org List'!$AJ$10:$AL$190,3,FALSE))="","",(VLOOKUP($E91,'Org List'!$AJ$10:$AL$190,3,FALSE))),"")</f>
        <v>North West Commissioning Region</v>
      </c>
      <c r="C91" s="78" t="str">
        <f ca="1">IFERROR(IF((VLOOKUP($E91,'Org List'!$AO$10:$AQ$190,3,FALSE))="","",(VLOOKUP($E91,'Org List'!$AO$10:$AQ$190,3,FALSE))),"")</f>
        <v>North West Region</v>
      </c>
      <c r="D91" s="93" t="str">
        <f ca="1">IFERROR(IF((VLOOKUP($E91,'Org List'!$AT$10:$AV$190,3,FALSE))="","",(VLOOKUP($E91,'Org List'!$AT$10:$AV$190,3,FALSE))),"")</f>
        <v>NHS England North West (Cheshire And Merseyside)</v>
      </c>
      <c r="E91" s="77" t="str">
        <f t="shared" ca="1" si="2"/>
        <v>E06000006</v>
      </c>
      <c r="F91" s="79" t="str">
        <f ca="1">IF(E91="","",VLOOKUP(E91,'Org List'!$J$9:$K$640,2,0))</f>
        <v>Halton</v>
      </c>
      <c r="G91" s="100">
        <f ca="1">IFERROR(IF((VLOOKUP($E91,'NEA Backsheet'!$D$5:$CB$183,G$9,FALSE))="","",(VLOOKUP($E91,'NEA Backsheet'!$D$5:$CB$183,G$9,FALSE))),"")</f>
        <v>1913.6099272305378</v>
      </c>
      <c r="H91" s="101">
        <f ca="1">IFERROR(IF((VLOOKUP($E91,'NEA Backsheet'!$D$5:$CB$183,H$9,FALSE))="","",(VLOOKUP($E91,'NEA Backsheet'!$D$5:$CB$183,H$9,FALSE))),"")</f>
        <v>2049.9098314044186</v>
      </c>
      <c r="I91" s="101">
        <f ca="1">IFERROR(IF((VLOOKUP($E91,'NEA Backsheet'!$D$5:$CB$183,I$9,FALSE))="","",(VLOOKUP($E91,'NEA Backsheet'!$D$5:$CB$183,I$9,FALSE))),"")</f>
        <v>1893.4921960306501</v>
      </c>
      <c r="J91" s="102">
        <f ca="1">IFERROR(IF((VLOOKUP($E91,'NEA Backsheet'!$D$5:$CB$183,J$9,FALSE))="","",(VLOOKUP($E91,'NEA Backsheet'!$D$5:$CB$183,J$9,FALSE))),"")</f>
        <v>1945.0961710787085</v>
      </c>
      <c r="K91" s="100">
        <f ca="1">IFERROR(IF((VLOOKUP($E91,'NEA Backsheet'!$D$5:$CB$183,K$9,FALSE))="","",(VLOOKUP($E91,'NEA Backsheet'!$D$5:$CB$183,K$9,FALSE))),"")</f>
        <v>2924.3075797230717</v>
      </c>
      <c r="L91" s="101">
        <f ca="1">IFERROR(IF((VLOOKUP($E91,'NEA Backsheet'!$D$5:$CB$183,L$9,FALSE))="","",(VLOOKUP($E91,'NEA Backsheet'!$D$5:$CB$183,L$9,FALSE))),"")</f>
        <v>2905.7646436910782</v>
      </c>
      <c r="M91" s="101">
        <f ca="1">IFERROR(IF((VLOOKUP($E91,'NEA Backsheet'!$D$5:$CB$183,M$9,FALSE))="","",(VLOOKUP($E91,'NEA Backsheet'!$D$5:$CB$183,M$9,FALSE))),"")</f>
        <v>2928.0667479470449</v>
      </c>
      <c r="N91" s="103">
        <f ca="1">IFERROR(IF((VLOOKUP($E91,'NEA Backsheet'!$D$5:$CB$183,N$9,FALSE))="","",(VLOOKUP($E91,'NEA Backsheet'!$D$5:$CB$183,N$9,FALSE))),"")</f>
        <v>2982.7108768292646</v>
      </c>
      <c r="O91" s="100">
        <f ca="1">IFERROR(IF((VLOOKUP($E91,'NEA Backsheet'!$D$5:$CB$183,O$9,FALSE))="","",(VLOOKUP($E91,'NEA Backsheet'!$D$5:$CB$183,O$9,FALSE))),"")</f>
        <v>4837.9175069536095</v>
      </c>
      <c r="P91" s="104">
        <f ca="1">IFERROR(IF((VLOOKUP($E91,'NEA Backsheet'!$D$5:$CB$183,P$9,FALSE))="","",(VLOOKUP($E91,'NEA Backsheet'!$D$5:$CB$183,P$9,FALSE))),"")</f>
        <v>4955.6744750954967</v>
      </c>
      <c r="Q91" s="101">
        <f ca="1">IFERROR(IF((VLOOKUP($E91,'NEA Backsheet'!$D$5:$CB$183,Q$9,FALSE))="","",(VLOOKUP($E91,'NEA Backsheet'!$D$5:$CB$183,Q$9,FALSE))),"")</f>
        <v>4821.558943977695</v>
      </c>
      <c r="R91" s="103">
        <f ca="1">IFERROR(IF((VLOOKUP($E91,'NEA Backsheet'!$D$5:$CB$183,R$9,FALSE))="","",(VLOOKUP($E91,'NEA Backsheet'!$D$5:$CB$183,R$9,FALSE))),"")</f>
        <v>4927.8070479079734</v>
      </c>
    </row>
    <row r="92" spans="1:18" ht="15" customHeight="1" x14ac:dyDescent="0.3">
      <c r="A92" s="41">
        <v>79</v>
      </c>
      <c r="B92" s="77" t="str">
        <f ca="1">IFERROR(IF((VLOOKUP($E92,'Org List'!$AJ$10:$AL$190,3,FALSE))="","",(VLOOKUP($E92,'Org List'!$AJ$10:$AL$190,3,FALSE))),"")</f>
        <v>London Commissioning Region</v>
      </c>
      <c r="C92" s="78" t="str">
        <f ca="1">IFERROR(IF((VLOOKUP($E92,'Org List'!$AO$10:$AQ$190,3,FALSE))="","",(VLOOKUP($E92,'Org List'!$AO$10:$AQ$190,3,FALSE))),"")</f>
        <v>London Region</v>
      </c>
      <c r="D92" s="93" t="str">
        <f ca="1">IFERROR(IF((VLOOKUP($E92,'Org List'!$AT$10:$AV$190,3,FALSE))="","",(VLOOKUP($E92,'Org List'!$AT$10:$AV$190,3,FALSE))),"")</f>
        <v>NHS England London</v>
      </c>
      <c r="E92" s="77" t="str">
        <f t="shared" ca="1" si="2"/>
        <v>E09000013</v>
      </c>
      <c r="F92" s="79" t="str">
        <f ca="1">IF(E92="","",VLOOKUP(E92,'Org List'!$J$9:$K$640,2,0))</f>
        <v>Hammersmith and Fulham</v>
      </c>
      <c r="G92" s="100">
        <f ca="1">IFERROR(IF((VLOOKUP($E92,'NEA Backsheet'!$D$5:$CB$183,G$9,FALSE))="","",(VLOOKUP($E92,'NEA Backsheet'!$D$5:$CB$183,G$9,FALSE))),"")</f>
        <v>1169.8783961354229</v>
      </c>
      <c r="H92" s="101">
        <f ca="1">IFERROR(IF((VLOOKUP($E92,'NEA Backsheet'!$D$5:$CB$183,H$9,FALSE))="","",(VLOOKUP($E92,'NEA Backsheet'!$D$5:$CB$183,H$9,FALSE))),"")</f>
        <v>1181.8865964853865</v>
      </c>
      <c r="I92" s="101">
        <f ca="1">IFERROR(IF((VLOOKUP($E92,'NEA Backsheet'!$D$5:$CB$183,I$9,FALSE))="","",(VLOOKUP($E92,'NEA Backsheet'!$D$5:$CB$183,I$9,FALSE))),"")</f>
        <v>1238.0992366274338</v>
      </c>
      <c r="J92" s="102">
        <f ca="1">IFERROR(IF((VLOOKUP($E92,'NEA Backsheet'!$D$5:$CB$183,J$9,FALSE))="","",(VLOOKUP($E92,'NEA Backsheet'!$D$5:$CB$183,J$9,FALSE))),"")</f>
        <v>1212.1924144147076</v>
      </c>
      <c r="K92" s="100">
        <f ca="1">IFERROR(IF((VLOOKUP($E92,'NEA Backsheet'!$D$5:$CB$183,K$9,FALSE))="","",(VLOOKUP($E92,'NEA Backsheet'!$D$5:$CB$183,K$9,FALSE))),"")</f>
        <v>2853.6211914604064</v>
      </c>
      <c r="L92" s="101">
        <f ca="1">IFERROR(IF((VLOOKUP($E92,'NEA Backsheet'!$D$5:$CB$183,L$9,FALSE))="","",(VLOOKUP($E92,'NEA Backsheet'!$D$5:$CB$183,L$9,FALSE))),"")</f>
        <v>2825.1320348560153</v>
      </c>
      <c r="M92" s="101">
        <f ca="1">IFERROR(IF((VLOOKUP($E92,'NEA Backsheet'!$D$5:$CB$183,M$9,FALSE))="","",(VLOOKUP($E92,'NEA Backsheet'!$D$5:$CB$183,M$9,FALSE))),"")</f>
        <v>3042.7395991612757</v>
      </c>
      <c r="N92" s="103">
        <f ca="1">IFERROR(IF((VLOOKUP($E92,'NEA Backsheet'!$D$5:$CB$183,N$9,FALSE))="","",(VLOOKUP($E92,'NEA Backsheet'!$D$5:$CB$183,N$9,FALSE))),"")</f>
        <v>2906.8260426951056</v>
      </c>
      <c r="O92" s="100">
        <f ca="1">IFERROR(IF((VLOOKUP($E92,'NEA Backsheet'!$D$5:$CB$183,O$9,FALSE))="","",(VLOOKUP($E92,'NEA Backsheet'!$D$5:$CB$183,O$9,FALSE))),"")</f>
        <v>4023.4995875958293</v>
      </c>
      <c r="P92" s="104">
        <f ca="1">IFERROR(IF((VLOOKUP($E92,'NEA Backsheet'!$D$5:$CB$183,P$9,FALSE))="","",(VLOOKUP($E92,'NEA Backsheet'!$D$5:$CB$183,P$9,FALSE))),"")</f>
        <v>4007.0186313414015</v>
      </c>
      <c r="Q92" s="101">
        <f ca="1">IFERROR(IF((VLOOKUP($E92,'NEA Backsheet'!$D$5:$CB$183,Q$9,FALSE))="","",(VLOOKUP($E92,'NEA Backsheet'!$D$5:$CB$183,Q$9,FALSE))),"")</f>
        <v>4280.8388357887097</v>
      </c>
      <c r="R92" s="103">
        <f ca="1">IFERROR(IF((VLOOKUP($E92,'NEA Backsheet'!$D$5:$CB$183,R$9,FALSE))="","",(VLOOKUP($E92,'NEA Backsheet'!$D$5:$CB$183,R$9,FALSE))),"")</f>
        <v>4119.0184571098134</v>
      </c>
    </row>
    <row r="93" spans="1:18" ht="15" customHeight="1" x14ac:dyDescent="0.3">
      <c r="A93" s="41">
        <v>80</v>
      </c>
      <c r="B93" s="77" t="str">
        <f ca="1">IFERROR(IF((VLOOKUP($E93,'Org List'!$AJ$10:$AL$190,3,FALSE))="","",(VLOOKUP($E93,'Org List'!$AJ$10:$AL$190,3,FALSE))),"")</f>
        <v>South East England Commissioning Region</v>
      </c>
      <c r="C93" s="78" t="str">
        <f ca="1">IFERROR(IF((VLOOKUP($E93,'Org List'!$AO$10:$AQ$190,3,FALSE))="","",(VLOOKUP($E93,'Org List'!$AO$10:$AQ$190,3,FALSE))),"")</f>
        <v>South East Region</v>
      </c>
      <c r="D93" s="93" t="str">
        <f ca="1">IFERROR(IF((VLOOKUP($E93,'Org List'!$AT$10:$AV$190,3,FALSE))="","",(VLOOKUP($E93,'Org List'!$AT$10:$AV$190,3,FALSE))),"")</f>
        <v>NHS England South East (Hampshire, Isle of Wight and Thames Valley)</v>
      </c>
      <c r="E93" s="77" t="str">
        <f t="shared" ca="1" si="2"/>
        <v>E10000014</v>
      </c>
      <c r="F93" s="79" t="str">
        <f ca="1">IF(E93="","",VLOOKUP(E93,'Org List'!$J$9:$K$640,2,0))</f>
        <v>Hampshire</v>
      </c>
      <c r="G93" s="100">
        <f ca="1">IFERROR(IF((VLOOKUP($E93,'NEA Backsheet'!$D$5:$CB$183,G$9,FALSE))="","",(VLOOKUP($E93,'NEA Backsheet'!$D$5:$CB$183,G$9,FALSE))),"")</f>
        <v>11248.367414148226</v>
      </c>
      <c r="H93" s="101">
        <f ca="1">IFERROR(IF((VLOOKUP($E93,'NEA Backsheet'!$D$5:$CB$183,H$9,FALSE))="","",(VLOOKUP($E93,'NEA Backsheet'!$D$5:$CB$183,H$9,FALSE))),"")</f>
        <v>10936.130084639773</v>
      </c>
      <c r="I93" s="101">
        <f ca="1">IFERROR(IF((VLOOKUP($E93,'NEA Backsheet'!$D$5:$CB$183,I$9,FALSE))="","",(VLOOKUP($E93,'NEA Backsheet'!$D$5:$CB$183,I$9,FALSE))),"")</f>
        <v>11652.469684265257</v>
      </c>
      <c r="J93" s="102">
        <f ca="1">IFERROR(IF((VLOOKUP($E93,'NEA Backsheet'!$D$5:$CB$183,J$9,FALSE))="","",(VLOOKUP($E93,'NEA Backsheet'!$D$5:$CB$183,J$9,FALSE))),"")</f>
        <v>11662.233422790621</v>
      </c>
      <c r="K93" s="100">
        <f ca="1">IFERROR(IF((VLOOKUP($E93,'NEA Backsheet'!$D$5:$CB$183,K$9,FALSE))="","",(VLOOKUP($E93,'NEA Backsheet'!$D$5:$CB$183,K$9,FALSE))),"")</f>
        <v>23448.322738631956</v>
      </c>
      <c r="L93" s="101">
        <f ca="1">IFERROR(IF((VLOOKUP($E93,'NEA Backsheet'!$D$5:$CB$183,L$9,FALSE))="","",(VLOOKUP($E93,'NEA Backsheet'!$D$5:$CB$183,L$9,FALSE))),"")</f>
        <v>23464.226109371401</v>
      </c>
      <c r="M93" s="101">
        <f ca="1">IFERROR(IF((VLOOKUP($E93,'NEA Backsheet'!$D$5:$CB$183,M$9,FALSE))="","",(VLOOKUP($E93,'NEA Backsheet'!$D$5:$CB$183,M$9,FALSE))),"")</f>
        <v>24777.337241312125</v>
      </c>
      <c r="N93" s="103">
        <f ca="1">IFERROR(IF((VLOOKUP($E93,'NEA Backsheet'!$D$5:$CB$183,N$9,FALSE))="","",(VLOOKUP($E93,'NEA Backsheet'!$D$5:$CB$183,N$9,FALSE))),"")</f>
        <v>24857.754078376711</v>
      </c>
      <c r="O93" s="100">
        <f ca="1">IFERROR(IF((VLOOKUP($E93,'NEA Backsheet'!$D$5:$CB$183,O$9,FALSE))="","",(VLOOKUP($E93,'NEA Backsheet'!$D$5:$CB$183,O$9,FALSE))),"")</f>
        <v>34696.690152780182</v>
      </c>
      <c r="P93" s="104">
        <f ca="1">IFERROR(IF((VLOOKUP($E93,'NEA Backsheet'!$D$5:$CB$183,P$9,FALSE))="","",(VLOOKUP($E93,'NEA Backsheet'!$D$5:$CB$183,P$9,FALSE))),"")</f>
        <v>34400.356194011176</v>
      </c>
      <c r="Q93" s="101">
        <f ca="1">IFERROR(IF((VLOOKUP($E93,'NEA Backsheet'!$D$5:$CB$183,Q$9,FALSE))="","",(VLOOKUP($E93,'NEA Backsheet'!$D$5:$CB$183,Q$9,FALSE))),"")</f>
        <v>36429.806925577381</v>
      </c>
      <c r="R93" s="103">
        <f ca="1">IFERROR(IF((VLOOKUP($E93,'NEA Backsheet'!$D$5:$CB$183,R$9,FALSE))="","",(VLOOKUP($E93,'NEA Backsheet'!$D$5:$CB$183,R$9,FALSE))),"")</f>
        <v>36519.987501167328</v>
      </c>
    </row>
    <row r="94" spans="1:18" ht="15" customHeight="1" x14ac:dyDescent="0.3">
      <c r="A94" s="41">
        <v>81</v>
      </c>
      <c r="B94" s="77" t="str">
        <f ca="1">IFERROR(IF((VLOOKUP($E94,'Org List'!$AJ$10:$AL$190,3,FALSE))="","",(VLOOKUP($E94,'Org List'!$AJ$10:$AL$190,3,FALSE))),"")</f>
        <v>London Commissioning Region</v>
      </c>
      <c r="C94" s="78" t="str">
        <f ca="1">IFERROR(IF((VLOOKUP($E94,'Org List'!$AO$10:$AQ$190,3,FALSE))="","",(VLOOKUP($E94,'Org List'!$AO$10:$AQ$190,3,FALSE))),"")</f>
        <v>London Region</v>
      </c>
      <c r="D94" s="93" t="str">
        <f ca="1">IFERROR(IF((VLOOKUP($E94,'Org List'!$AT$10:$AV$190,3,FALSE))="","",(VLOOKUP($E94,'Org List'!$AT$10:$AV$190,3,FALSE))),"")</f>
        <v>NHS England London</v>
      </c>
      <c r="E94" s="77" t="str">
        <f t="shared" ca="1" si="2"/>
        <v>E09000014</v>
      </c>
      <c r="F94" s="79" t="str">
        <f ca="1">IF(E94="","",VLOOKUP(E94,'Org List'!$J$9:$K$640,2,0))</f>
        <v>Haringey</v>
      </c>
      <c r="G94" s="100">
        <f ca="1">IFERROR(IF((VLOOKUP($E94,'NEA Backsheet'!$D$5:$CB$183,G$9,FALSE))="","",(VLOOKUP($E94,'NEA Backsheet'!$D$5:$CB$183,G$9,FALSE))),"")</f>
        <v>1895.7552288009133</v>
      </c>
      <c r="H94" s="101">
        <f ca="1">IFERROR(IF((VLOOKUP($E94,'NEA Backsheet'!$D$5:$CB$183,H$9,FALSE))="","",(VLOOKUP($E94,'NEA Backsheet'!$D$5:$CB$183,H$9,FALSE))),"")</f>
        <v>1922.6668302240685</v>
      </c>
      <c r="I94" s="101">
        <f ca="1">IFERROR(IF((VLOOKUP($E94,'NEA Backsheet'!$D$5:$CB$183,I$9,FALSE))="","",(VLOOKUP($E94,'NEA Backsheet'!$D$5:$CB$183,I$9,FALSE))),"")</f>
        <v>2252.773975785884</v>
      </c>
      <c r="J94" s="102">
        <f ca="1">IFERROR(IF((VLOOKUP($E94,'NEA Backsheet'!$D$5:$CB$183,J$9,FALSE))="","",(VLOOKUP($E94,'NEA Backsheet'!$D$5:$CB$183,J$9,FALSE))),"")</f>
        <v>2064.8213352625598</v>
      </c>
      <c r="K94" s="100">
        <f ca="1">IFERROR(IF((VLOOKUP($E94,'NEA Backsheet'!$D$5:$CB$183,K$9,FALSE))="","",(VLOOKUP($E94,'NEA Backsheet'!$D$5:$CB$183,K$9,FALSE))),"")</f>
        <v>4130.3738155894916</v>
      </c>
      <c r="L94" s="101">
        <f ca="1">IFERROR(IF((VLOOKUP($E94,'NEA Backsheet'!$D$5:$CB$183,L$9,FALSE))="","",(VLOOKUP($E94,'NEA Backsheet'!$D$5:$CB$183,L$9,FALSE))),"")</f>
        <v>3917.1874072989722</v>
      </c>
      <c r="M94" s="101">
        <f ca="1">IFERROR(IF((VLOOKUP($E94,'NEA Backsheet'!$D$5:$CB$183,M$9,FALSE))="","",(VLOOKUP($E94,'NEA Backsheet'!$D$5:$CB$183,M$9,FALSE))),"")</f>
        <v>4167.544466944024</v>
      </c>
      <c r="N94" s="103">
        <f ca="1">IFERROR(IF((VLOOKUP($E94,'NEA Backsheet'!$D$5:$CB$183,N$9,FALSE))="","",(VLOOKUP($E94,'NEA Backsheet'!$D$5:$CB$183,N$9,FALSE))),"")</f>
        <v>4053.2916498211221</v>
      </c>
      <c r="O94" s="100">
        <f ca="1">IFERROR(IF((VLOOKUP($E94,'NEA Backsheet'!$D$5:$CB$183,O$9,FALSE))="","",(VLOOKUP($E94,'NEA Backsheet'!$D$5:$CB$183,O$9,FALSE))),"")</f>
        <v>6026.1290443904054</v>
      </c>
      <c r="P94" s="104">
        <f ca="1">IFERROR(IF((VLOOKUP($E94,'NEA Backsheet'!$D$5:$CB$183,P$9,FALSE))="","",(VLOOKUP($E94,'NEA Backsheet'!$D$5:$CB$183,P$9,FALSE))),"")</f>
        <v>5839.8542375230409</v>
      </c>
      <c r="Q94" s="101">
        <f ca="1">IFERROR(IF((VLOOKUP($E94,'NEA Backsheet'!$D$5:$CB$183,Q$9,FALSE))="","",(VLOOKUP($E94,'NEA Backsheet'!$D$5:$CB$183,Q$9,FALSE))),"")</f>
        <v>6420.3184427299075</v>
      </c>
      <c r="R94" s="103">
        <f ca="1">IFERROR(IF((VLOOKUP($E94,'NEA Backsheet'!$D$5:$CB$183,R$9,FALSE))="","",(VLOOKUP($E94,'NEA Backsheet'!$D$5:$CB$183,R$9,FALSE))),"")</f>
        <v>6118.1129850836824</v>
      </c>
    </row>
    <row r="95" spans="1:18" ht="15" customHeight="1" x14ac:dyDescent="0.3">
      <c r="A95" s="41">
        <v>82</v>
      </c>
      <c r="B95" s="77" t="str">
        <f ca="1">IFERROR(IF((VLOOKUP($E95,'Org List'!$AJ$10:$AL$190,3,FALSE))="","",(VLOOKUP($E95,'Org List'!$AJ$10:$AL$190,3,FALSE))),"")</f>
        <v>London Commissioning Region</v>
      </c>
      <c r="C95" s="78" t="str">
        <f ca="1">IFERROR(IF((VLOOKUP($E95,'Org List'!$AO$10:$AQ$190,3,FALSE))="","",(VLOOKUP($E95,'Org List'!$AO$10:$AQ$190,3,FALSE))),"")</f>
        <v>London Region</v>
      </c>
      <c r="D95" s="93" t="str">
        <f ca="1">IFERROR(IF((VLOOKUP($E95,'Org List'!$AT$10:$AV$190,3,FALSE))="","",(VLOOKUP($E95,'Org List'!$AT$10:$AV$190,3,FALSE))),"")</f>
        <v>NHS England London</v>
      </c>
      <c r="E95" s="77" t="str">
        <f t="shared" ca="1" si="2"/>
        <v>E09000015</v>
      </c>
      <c r="F95" s="79" t="str">
        <f ca="1">IF(E95="","",VLOOKUP(E95,'Org List'!$J$9:$K$640,2,0))</f>
        <v>Harrow</v>
      </c>
      <c r="G95" s="100">
        <f ca="1">IFERROR(IF((VLOOKUP($E95,'NEA Backsheet'!$D$5:$CB$183,G$9,FALSE))="","",(VLOOKUP($E95,'NEA Backsheet'!$D$5:$CB$183,G$9,FALSE))),"")</f>
        <v>2481.3948406141753</v>
      </c>
      <c r="H95" s="101">
        <f ca="1">IFERROR(IF((VLOOKUP($E95,'NEA Backsheet'!$D$5:$CB$183,H$9,FALSE))="","",(VLOOKUP($E95,'NEA Backsheet'!$D$5:$CB$183,H$9,FALSE))),"")</f>
        <v>2619.6357277098323</v>
      </c>
      <c r="I95" s="101">
        <f ca="1">IFERROR(IF((VLOOKUP($E95,'NEA Backsheet'!$D$5:$CB$183,I$9,FALSE))="","",(VLOOKUP($E95,'NEA Backsheet'!$D$5:$CB$183,I$9,FALSE))),"")</f>
        <v>2792.7301419657074</v>
      </c>
      <c r="J95" s="102">
        <f ca="1">IFERROR(IF((VLOOKUP($E95,'NEA Backsheet'!$D$5:$CB$183,J$9,FALSE))="","",(VLOOKUP($E95,'NEA Backsheet'!$D$5:$CB$183,J$9,FALSE))),"")</f>
        <v>2995.9719005823563</v>
      </c>
      <c r="K95" s="100">
        <f ca="1">IFERROR(IF((VLOOKUP($E95,'NEA Backsheet'!$D$5:$CB$183,K$9,FALSE))="","",(VLOOKUP($E95,'NEA Backsheet'!$D$5:$CB$183,K$9,FALSE))),"")</f>
        <v>4140.4053122155838</v>
      </c>
      <c r="L95" s="101">
        <f ca="1">IFERROR(IF((VLOOKUP($E95,'NEA Backsheet'!$D$5:$CB$183,L$9,FALSE))="","",(VLOOKUP($E95,'NEA Backsheet'!$D$5:$CB$183,L$9,FALSE))),"")</f>
        <v>4178.7893760560137</v>
      </c>
      <c r="M95" s="101">
        <f ca="1">IFERROR(IF((VLOOKUP($E95,'NEA Backsheet'!$D$5:$CB$183,M$9,FALSE))="","",(VLOOKUP($E95,'NEA Backsheet'!$D$5:$CB$183,M$9,FALSE))),"")</f>
        <v>4397.7890618782239</v>
      </c>
      <c r="N95" s="103">
        <f ca="1">IFERROR(IF((VLOOKUP($E95,'NEA Backsheet'!$D$5:$CB$183,N$9,FALSE))="","",(VLOOKUP($E95,'NEA Backsheet'!$D$5:$CB$183,N$9,FALSE))),"")</f>
        <v>4339.6071823010934</v>
      </c>
      <c r="O95" s="100">
        <f ca="1">IFERROR(IF((VLOOKUP($E95,'NEA Backsheet'!$D$5:$CB$183,O$9,FALSE))="","",(VLOOKUP($E95,'NEA Backsheet'!$D$5:$CB$183,O$9,FALSE))),"")</f>
        <v>6621.8001528297591</v>
      </c>
      <c r="P95" s="104">
        <f ca="1">IFERROR(IF((VLOOKUP($E95,'NEA Backsheet'!$D$5:$CB$183,P$9,FALSE))="","",(VLOOKUP($E95,'NEA Backsheet'!$D$5:$CB$183,P$9,FALSE))),"")</f>
        <v>6798.425103765846</v>
      </c>
      <c r="Q95" s="101">
        <f ca="1">IFERROR(IF((VLOOKUP($E95,'NEA Backsheet'!$D$5:$CB$183,Q$9,FALSE))="","",(VLOOKUP($E95,'NEA Backsheet'!$D$5:$CB$183,Q$9,FALSE))),"")</f>
        <v>7190.5192038439309</v>
      </c>
      <c r="R95" s="103">
        <f ca="1">IFERROR(IF((VLOOKUP($E95,'NEA Backsheet'!$D$5:$CB$183,R$9,FALSE))="","",(VLOOKUP($E95,'NEA Backsheet'!$D$5:$CB$183,R$9,FALSE))),"")</f>
        <v>7335.5790828834497</v>
      </c>
    </row>
    <row r="96" spans="1:18" ht="15" customHeight="1" x14ac:dyDescent="0.3">
      <c r="A96" s="41">
        <v>83</v>
      </c>
      <c r="B96" s="77" t="str">
        <f ca="1">IFERROR(IF((VLOOKUP($E96,'Org List'!$AJ$10:$AL$190,3,FALSE))="","",(VLOOKUP($E96,'Org List'!$AJ$10:$AL$190,3,FALSE))),"")</f>
        <v>North East and Yorkshire Commissioning Region</v>
      </c>
      <c r="C96" s="78" t="str">
        <f ca="1">IFERROR(IF((VLOOKUP($E96,'Org List'!$AO$10:$AQ$190,3,FALSE))="","",(VLOOKUP($E96,'Org List'!$AO$10:$AQ$190,3,FALSE))),"")</f>
        <v>North East Region</v>
      </c>
      <c r="D96" s="93" t="str">
        <f ca="1">IFERROR(IF((VLOOKUP($E96,'Org List'!$AT$10:$AV$190,3,FALSE))="","",(VLOOKUP($E96,'Org List'!$AT$10:$AV$190,3,FALSE))),"")</f>
        <v>NHS England North East and Yorkshire (Cumbria And North East)</v>
      </c>
      <c r="E96" s="77" t="str">
        <f t="shared" ca="1" si="2"/>
        <v>E06000001</v>
      </c>
      <c r="F96" s="79" t="str">
        <f ca="1">IF(E96="","",VLOOKUP(E96,'Org List'!$J$9:$K$640,2,0))</f>
        <v>Hartlepool</v>
      </c>
      <c r="G96" s="100">
        <f ca="1">IFERROR(IF((VLOOKUP($E96,'NEA Backsheet'!$D$5:$CB$183,G$9,FALSE))="","",(VLOOKUP($E96,'NEA Backsheet'!$D$5:$CB$183,G$9,FALSE))),"")</f>
        <v>1305.9426440600682</v>
      </c>
      <c r="H96" s="101">
        <f ca="1">IFERROR(IF((VLOOKUP($E96,'NEA Backsheet'!$D$5:$CB$183,H$9,FALSE))="","",(VLOOKUP($E96,'NEA Backsheet'!$D$5:$CB$183,H$9,FALSE))),"")</f>
        <v>1229.7347022458105</v>
      </c>
      <c r="I96" s="101">
        <f ca="1">IFERROR(IF((VLOOKUP($E96,'NEA Backsheet'!$D$5:$CB$183,I$9,FALSE))="","",(VLOOKUP($E96,'NEA Backsheet'!$D$5:$CB$183,I$9,FALSE))),"")</f>
        <v>1260.1296851420402</v>
      </c>
      <c r="J96" s="102">
        <f ca="1">IFERROR(IF((VLOOKUP($E96,'NEA Backsheet'!$D$5:$CB$183,J$9,FALSE))="","",(VLOOKUP($E96,'NEA Backsheet'!$D$5:$CB$183,J$9,FALSE))),"")</f>
        <v>1342.1942252664935</v>
      </c>
      <c r="K96" s="100">
        <f ca="1">IFERROR(IF((VLOOKUP($E96,'NEA Backsheet'!$D$5:$CB$183,K$9,FALSE))="","",(VLOOKUP($E96,'NEA Backsheet'!$D$5:$CB$183,K$9,FALSE))),"")</f>
        <v>2141.3612955567542</v>
      </c>
      <c r="L96" s="101">
        <f ca="1">IFERROR(IF((VLOOKUP($E96,'NEA Backsheet'!$D$5:$CB$183,L$9,FALSE))="","",(VLOOKUP($E96,'NEA Backsheet'!$D$5:$CB$183,L$9,FALSE))),"")</f>
        <v>2157.3687845949489</v>
      </c>
      <c r="M96" s="101">
        <f ca="1">IFERROR(IF((VLOOKUP($E96,'NEA Backsheet'!$D$5:$CB$183,M$9,FALSE))="","",(VLOOKUP($E96,'NEA Backsheet'!$D$5:$CB$183,M$9,FALSE))),"")</f>
        <v>2189.4609409630621</v>
      </c>
      <c r="N96" s="103">
        <f ca="1">IFERROR(IF((VLOOKUP($E96,'NEA Backsheet'!$D$5:$CB$183,N$9,FALSE))="","",(VLOOKUP($E96,'NEA Backsheet'!$D$5:$CB$183,N$9,FALSE))),"")</f>
        <v>2331.3404885590971</v>
      </c>
      <c r="O96" s="100">
        <f ca="1">IFERROR(IF((VLOOKUP($E96,'NEA Backsheet'!$D$5:$CB$183,O$9,FALSE))="","",(VLOOKUP($E96,'NEA Backsheet'!$D$5:$CB$183,O$9,FALSE))),"")</f>
        <v>3447.3039396168224</v>
      </c>
      <c r="P96" s="104">
        <f ca="1">IFERROR(IF((VLOOKUP($E96,'NEA Backsheet'!$D$5:$CB$183,P$9,FALSE))="","",(VLOOKUP($E96,'NEA Backsheet'!$D$5:$CB$183,P$9,FALSE))),"")</f>
        <v>3387.1034868407596</v>
      </c>
      <c r="Q96" s="101">
        <f ca="1">IFERROR(IF((VLOOKUP($E96,'NEA Backsheet'!$D$5:$CB$183,Q$9,FALSE))="","",(VLOOKUP($E96,'NEA Backsheet'!$D$5:$CB$183,Q$9,FALSE))),"")</f>
        <v>3449.5906261051023</v>
      </c>
      <c r="R96" s="103">
        <f ca="1">IFERROR(IF((VLOOKUP($E96,'NEA Backsheet'!$D$5:$CB$183,R$9,FALSE))="","",(VLOOKUP($E96,'NEA Backsheet'!$D$5:$CB$183,R$9,FALSE))),"")</f>
        <v>3673.5347138255906</v>
      </c>
    </row>
    <row r="97" spans="1:18" ht="15" customHeight="1" x14ac:dyDescent="0.3">
      <c r="A97" s="41">
        <v>84</v>
      </c>
      <c r="B97" s="77" t="str">
        <f ca="1">IFERROR(IF((VLOOKUP($E97,'Org List'!$AJ$10:$AL$190,3,FALSE))="","",(VLOOKUP($E97,'Org List'!$AJ$10:$AL$190,3,FALSE))),"")</f>
        <v>London Commissioning Region</v>
      </c>
      <c r="C97" s="78" t="str">
        <f ca="1">IFERROR(IF((VLOOKUP($E97,'Org List'!$AO$10:$AQ$190,3,FALSE))="","",(VLOOKUP($E97,'Org List'!$AO$10:$AQ$190,3,FALSE))),"")</f>
        <v>London Region</v>
      </c>
      <c r="D97" s="93" t="str">
        <f ca="1">IFERROR(IF((VLOOKUP($E97,'Org List'!$AT$10:$AV$190,3,FALSE))="","",(VLOOKUP($E97,'Org List'!$AT$10:$AV$190,3,FALSE))),"")</f>
        <v>NHS England London</v>
      </c>
      <c r="E97" s="77" t="str">
        <f t="shared" ca="1" si="2"/>
        <v>E09000016</v>
      </c>
      <c r="F97" s="79" t="str">
        <f ca="1">IF(E97="","",VLOOKUP(E97,'Org List'!$J$9:$K$640,2,0))</f>
        <v>Havering</v>
      </c>
      <c r="G97" s="100">
        <f ca="1">IFERROR(IF((VLOOKUP($E97,'NEA Backsheet'!$D$5:$CB$183,G$9,FALSE))="","",(VLOOKUP($E97,'NEA Backsheet'!$D$5:$CB$183,G$9,FALSE))),"")</f>
        <v>2532.7380896219743</v>
      </c>
      <c r="H97" s="101">
        <f ca="1">IFERROR(IF((VLOOKUP($E97,'NEA Backsheet'!$D$5:$CB$183,H$9,FALSE))="","",(VLOOKUP($E97,'NEA Backsheet'!$D$5:$CB$183,H$9,FALSE))),"")</f>
        <v>2415.6263366121802</v>
      </c>
      <c r="I97" s="101">
        <f ca="1">IFERROR(IF((VLOOKUP($E97,'NEA Backsheet'!$D$5:$CB$183,I$9,FALSE))="","",(VLOOKUP($E97,'NEA Backsheet'!$D$5:$CB$183,I$9,FALSE))),"")</f>
        <v>2182.120432748447</v>
      </c>
      <c r="J97" s="102">
        <f ca="1">IFERROR(IF((VLOOKUP($E97,'NEA Backsheet'!$D$5:$CB$183,J$9,FALSE))="","",(VLOOKUP($E97,'NEA Backsheet'!$D$5:$CB$183,J$9,FALSE))),"")</f>
        <v>2004.390918448137</v>
      </c>
      <c r="K97" s="100">
        <f ca="1">IFERROR(IF((VLOOKUP($E97,'NEA Backsheet'!$D$5:$CB$183,K$9,FALSE))="","",(VLOOKUP($E97,'NEA Backsheet'!$D$5:$CB$183,K$9,FALSE))),"")</f>
        <v>4557.6069510185434</v>
      </c>
      <c r="L97" s="101">
        <f ca="1">IFERROR(IF((VLOOKUP($E97,'NEA Backsheet'!$D$5:$CB$183,L$9,FALSE))="","",(VLOOKUP($E97,'NEA Backsheet'!$D$5:$CB$183,L$9,FALSE))),"")</f>
        <v>4540.8822785082539</v>
      </c>
      <c r="M97" s="101">
        <f ca="1">IFERROR(IF((VLOOKUP($E97,'NEA Backsheet'!$D$5:$CB$183,M$9,FALSE))="","",(VLOOKUP($E97,'NEA Backsheet'!$D$5:$CB$183,M$9,FALSE))),"")</f>
        <v>4625.5606435875579</v>
      </c>
      <c r="N97" s="103">
        <f ca="1">IFERROR(IF((VLOOKUP($E97,'NEA Backsheet'!$D$5:$CB$183,N$9,FALSE))="","",(VLOOKUP($E97,'NEA Backsheet'!$D$5:$CB$183,N$9,FALSE))),"")</f>
        <v>4421.9662187851391</v>
      </c>
      <c r="O97" s="100">
        <f ca="1">IFERROR(IF((VLOOKUP($E97,'NEA Backsheet'!$D$5:$CB$183,O$9,FALSE))="","",(VLOOKUP($E97,'NEA Backsheet'!$D$5:$CB$183,O$9,FALSE))),"")</f>
        <v>7090.3450406405173</v>
      </c>
      <c r="P97" s="104">
        <f ca="1">IFERROR(IF((VLOOKUP($E97,'NEA Backsheet'!$D$5:$CB$183,P$9,FALSE))="","",(VLOOKUP($E97,'NEA Backsheet'!$D$5:$CB$183,P$9,FALSE))),"")</f>
        <v>6956.5086151204341</v>
      </c>
      <c r="Q97" s="101">
        <f ca="1">IFERROR(IF((VLOOKUP($E97,'NEA Backsheet'!$D$5:$CB$183,Q$9,FALSE))="","",(VLOOKUP($E97,'NEA Backsheet'!$D$5:$CB$183,Q$9,FALSE))),"")</f>
        <v>6807.6810763360045</v>
      </c>
      <c r="R97" s="103">
        <f ca="1">IFERROR(IF((VLOOKUP($E97,'NEA Backsheet'!$D$5:$CB$183,R$9,FALSE))="","",(VLOOKUP($E97,'NEA Backsheet'!$D$5:$CB$183,R$9,FALSE))),"")</f>
        <v>6426.3571372332763</v>
      </c>
    </row>
    <row r="98" spans="1:18" ht="15" customHeight="1" x14ac:dyDescent="0.3">
      <c r="A98" s="41">
        <v>85</v>
      </c>
      <c r="B98" s="77" t="str">
        <f ca="1">IFERROR(IF((VLOOKUP($E98,'Org List'!$AJ$10:$AL$190,3,FALSE))="","",(VLOOKUP($E98,'Org List'!$AJ$10:$AL$190,3,FALSE))),"")</f>
        <v>Midlands Commissioning Region</v>
      </c>
      <c r="C98" s="78" t="str">
        <f ca="1">IFERROR(IF((VLOOKUP($E98,'Org List'!$AO$10:$AQ$190,3,FALSE))="","",(VLOOKUP($E98,'Org List'!$AO$10:$AQ$190,3,FALSE))),"")</f>
        <v>West Midlands Region</v>
      </c>
      <c r="D98" s="93" t="str">
        <f ca="1">IFERROR(IF((VLOOKUP($E98,'Org List'!$AT$10:$AV$190,3,FALSE))="","",(VLOOKUP($E98,'Org List'!$AT$10:$AV$190,3,FALSE))),"")</f>
        <v>NHS England Midlands (West Midlands)</v>
      </c>
      <c r="E98" s="77" t="str">
        <f t="shared" ca="1" si="2"/>
        <v>E06000019</v>
      </c>
      <c r="F98" s="79" t="str">
        <f ca="1">IF(E98="","",VLOOKUP(E98,'Org List'!$J$9:$K$640,2,0))</f>
        <v>Herefordshire, County of</v>
      </c>
      <c r="G98" s="100">
        <f ca="1">IFERROR(IF((VLOOKUP($E98,'NEA Backsheet'!$D$5:$CB$183,G$9,FALSE))="","",(VLOOKUP($E98,'NEA Backsheet'!$D$5:$CB$183,G$9,FALSE))),"")</f>
        <v>1315.416026255398</v>
      </c>
      <c r="H98" s="101">
        <f ca="1">IFERROR(IF((VLOOKUP($E98,'NEA Backsheet'!$D$5:$CB$183,H$9,FALSE))="","",(VLOOKUP($E98,'NEA Backsheet'!$D$5:$CB$183,H$9,FALSE))),"")</f>
        <v>1383.8254067482858</v>
      </c>
      <c r="I98" s="101">
        <f ca="1">IFERROR(IF((VLOOKUP($E98,'NEA Backsheet'!$D$5:$CB$183,I$9,FALSE))="","",(VLOOKUP($E98,'NEA Backsheet'!$D$5:$CB$183,I$9,FALSE))),"")</f>
        <v>1571.5885810587936</v>
      </c>
      <c r="J98" s="102">
        <f ca="1">IFERROR(IF((VLOOKUP($E98,'NEA Backsheet'!$D$5:$CB$183,J$9,FALSE))="","",(VLOOKUP($E98,'NEA Backsheet'!$D$5:$CB$183,J$9,FALSE))),"")</f>
        <v>1729.4136829601289</v>
      </c>
      <c r="K98" s="100">
        <f ca="1">IFERROR(IF((VLOOKUP($E98,'NEA Backsheet'!$D$5:$CB$183,K$9,FALSE))="","",(VLOOKUP($E98,'NEA Backsheet'!$D$5:$CB$183,K$9,FALSE))),"")</f>
        <v>3427.5603982400735</v>
      </c>
      <c r="L98" s="101">
        <f ca="1">IFERROR(IF((VLOOKUP($E98,'NEA Backsheet'!$D$5:$CB$183,L$9,FALSE))="","",(VLOOKUP($E98,'NEA Backsheet'!$D$5:$CB$183,L$9,FALSE))),"")</f>
        <v>3335.1755745968335</v>
      </c>
      <c r="M98" s="101">
        <f ca="1">IFERROR(IF((VLOOKUP($E98,'NEA Backsheet'!$D$5:$CB$183,M$9,FALSE))="","",(VLOOKUP($E98,'NEA Backsheet'!$D$5:$CB$183,M$9,FALSE))),"")</f>
        <v>3412.5312504592803</v>
      </c>
      <c r="N98" s="103">
        <f ca="1">IFERROR(IF((VLOOKUP($E98,'NEA Backsheet'!$D$5:$CB$183,N$9,FALSE))="","",(VLOOKUP($E98,'NEA Backsheet'!$D$5:$CB$183,N$9,FALSE))),"")</f>
        <v>3611.1843074154344</v>
      </c>
      <c r="O98" s="100">
        <f ca="1">IFERROR(IF((VLOOKUP($E98,'NEA Backsheet'!$D$5:$CB$183,O$9,FALSE))="","",(VLOOKUP($E98,'NEA Backsheet'!$D$5:$CB$183,O$9,FALSE))),"")</f>
        <v>4742.9764244954713</v>
      </c>
      <c r="P98" s="104">
        <f ca="1">IFERROR(IF((VLOOKUP($E98,'NEA Backsheet'!$D$5:$CB$183,P$9,FALSE))="","",(VLOOKUP($E98,'NEA Backsheet'!$D$5:$CB$183,P$9,FALSE))),"")</f>
        <v>4719.0009813451197</v>
      </c>
      <c r="Q98" s="101">
        <f ca="1">IFERROR(IF((VLOOKUP($E98,'NEA Backsheet'!$D$5:$CB$183,Q$9,FALSE))="","",(VLOOKUP($E98,'NEA Backsheet'!$D$5:$CB$183,Q$9,FALSE))),"")</f>
        <v>4984.1198315180736</v>
      </c>
      <c r="R98" s="103">
        <f ca="1">IFERROR(IF((VLOOKUP($E98,'NEA Backsheet'!$D$5:$CB$183,R$9,FALSE))="","",(VLOOKUP($E98,'NEA Backsheet'!$D$5:$CB$183,R$9,FALSE))),"")</f>
        <v>5340.5979903755633</v>
      </c>
    </row>
    <row r="99" spans="1:18" ht="15" customHeight="1" x14ac:dyDescent="0.3">
      <c r="A99" s="41">
        <v>86</v>
      </c>
      <c r="B99" s="77" t="str">
        <f ca="1">IFERROR(IF((VLOOKUP($E99,'Org List'!$AJ$10:$AL$190,3,FALSE))="","",(VLOOKUP($E99,'Org List'!$AJ$10:$AL$190,3,FALSE))),"")</f>
        <v>East of England Commissioning Region</v>
      </c>
      <c r="C99" s="78" t="str">
        <f ca="1">IFERROR(IF((VLOOKUP($E99,'Org List'!$AO$10:$AQ$190,3,FALSE))="","",(VLOOKUP($E99,'Org List'!$AO$10:$AQ$190,3,FALSE))),"")</f>
        <v>East Region</v>
      </c>
      <c r="D99" s="93" t="str">
        <f ca="1">IFERROR(IF((VLOOKUP($E99,'Org List'!$AT$10:$AV$190,3,FALSE))="","",(VLOOKUP($E99,'Org List'!$AT$10:$AV$190,3,FALSE))),"")</f>
        <v>NHS England East (East)</v>
      </c>
      <c r="E99" s="77" t="str">
        <f t="shared" ca="1" si="2"/>
        <v>E10000015</v>
      </c>
      <c r="F99" s="79" t="str">
        <f ca="1">IF(E99="","",VLOOKUP(E99,'Org List'!$J$9:$K$640,2,0))</f>
        <v>Hertfordshire</v>
      </c>
      <c r="G99" s="100">
        <f ca="1">IFERROR(IF((VLOOKUP($E99,'NEA Backsheet'!$D$5:$CB$183,G$9,FALSE))="","",(VLOOKUP($E99,'NEA Backsheet'!$D$5:$CB$183,G$9,FALSE))),"")</f>
        <v>9250.1278894175011</v>
      </c>
      <c r="H99" s="101">
        <f ca="1">IFERROR(IF((VLOOKUP($E99,'NEA Backsheet'!$D$5:$CB$183,H$9,FALSE))="","",(VLOOKUP($E99,'NEA Backsheet'!$D$5:$CB$183,H$9,FALSE))),"")</f>
        <v>9587.9176490425543</v>
      </c>
      <c r="I99" s="101">
        <f ca="1">IFERROR(IF((VLOOKUP($E99,'NEA Backsheet'!$D$5:$CB$183,I$9,FALSE))="","",(VLOOKUP($E99,'NEA Backsheet'!$D$5:$CB$183,I$9,FALSE))),"")</f>
        <v>10448.515353186949</v>
      </c>
      <c r="J99" s="102">
        <f ca="1">IFERROR(IF((VLOOKUP($E99,'NEA Backsheet'!$D$5:$CB$183,J$9,FALSE))="","",(VLOOKUP($E99,'NEA Backsheet'!$D$5:$CB$183,J$9,FALSE))),"")</f>
        <v>9566.7490955404355</v>
      </c>
      <c r="K99" s="100">
        <f ca="1">IFERROR(IF((VLOOKUP($E99,'NEA Backsheet'!$D$5:$CB$183,K$9,FALSE))="","",(VLOOKUP($E99,'NEA Backsheet'!$D$5:$CB$183,K$9,FALSE))),"")</f>
        <v>19483.800623225517</v>
      </c>
      <c r="L99" s="101">
        <f ca="1">IFERROR(IF((VLOOKUP($E99,'NEA Backsheet'!$D$5:$CB$183,L$9,FALSE))="","",(VLOOKUP($E99,'NEA Backsheet'!$D$5:$CB$183,L$9,FALSE))),"")</f>
        <v>19319.132485487</v>
      </c>
      <c r="M99" s="101">
        <f ca="1">IFERROR(IF((VLOOKUP($E99,'NEA Backsheet'!$D$5:$CB$183,M$9,FALSE))="","",(VLOOKUP($E99,'NEA Backsheet'!$D$5:$CB$183,M$9,FALSE))),"")</f>
        <v>20443.090615939578</v>
      </c>
      <c r="N99" s="103">
        <f ca="1">IFERROR(IF((VLOOKUP($E99,'NEA Backsheet'!$D$5:$CB$183,N$9,FALSE))="","",(VLOOKUP($E99,'NEA Backsheet'!$D$5:$CB$183,N$9,FALSE))),"")</f>
        <v>20375.79591319869</v>
      </c>
      <c r="O99" s="100">
        <f ca="1">IFERROR(IF((VLOOKUP($E99,'NEA Backsheet'!$D$5:$CB$183,O$9,FALSE))="","",(VLOOKUP($E99,'NEA Backsheet'!$D$5:$CB$183,O$9,FALSE))),"")</f>
        <v>28733.928512643019</v>
      </c>
      <c r="P99" s="104">
        <f ca="1">IFERROR(IF((VLOOKUP($E99,'NEA Backsheet'!$D$5:$CB$183,P$9,FALSE))="","",(VLOOKUP($E99,'NEA Backsheet'!$D$5:$CB$183,P$9,FALSE))),"")</f>
        <v>28907.050134529556</v>
      </c>
      <c r="Q99" s="101">
        <f ca="1">IFERROR(IF((VLOOKUP($E99,'NEA Backsheet'!$D$5:$CB$183,Q$9,FALSE))="","",(VLOOKUP($E99,'NEA Backsheet'!$D$5:$CB$183,Q$9,FALSE))),"")</f>
        <v>30891.605969126525</v>
      </c>
      <c r="R99" s="103">
        <f ca="1">IFERROR(IF((VLOOKUP($E99,'NEA Backsheet'!$D$5:$CB$183,R$9,FALSE))="","",(VLOOKUP($E99,'NEA Backsheet'!$D$5:$CB$183,R$9,FALSE))),"")</f>
        <v>29942.545008739125</v>
      </c>
    </row>
    <row r="100" spans="1:18" ht="15" customHeight="1" x14ac:dyDescent="0.3">
      <c r="A100" s="41">
        <v>87</v>
      </c>
      <c r="B100" s="77" t="str">
        <f ca="1">IFERROR(IF((VLOOKUP($E100,'Org List'!$AJ$10:$AL$190,3,FALSE))="","",(VLOOKUP($E100,'Org List'!$AJ$10:$AL$190,3,FALSE))),"")</f>
        <v>London Commissioning Region</v>
      </c>
      <c r="C100" s="78" t="str">
        <f ca="1">IFERROR(IF((VLOOKUP($E100,'Org List'!$AO$10:$AQ$190,3,FALSE))="","",(VLOOKUP($E100,'Org List'!$AO$10:$AQ$190,3,FALSE))),"")</f>
        <v>London Region</v>
      </c>
      <c r="D100" s="93" t="str">
        <f ca="1">IFERROR(IF((VLOOKUP($E100,'Org List'!$AT$10:$AV$190,3,FALSE))="","",(VLOOKUP($E100,'Org List'!$AT$10:$AV$190,3,FALSE))),"")</f>
        <v>NHS England London</v>
      </c>
      <c r="E100" s="77" t="str">
        <f t="shared" ca="1" si="2"/>
        <v>E09000017</v>
      </c>
      <c r="F100" s="79" t="str">
        <f ca="1">IF(E100="","",VLOOKUP(E100,'Org List'!$J$9:$K$640,2,0))</f>
        <v>Hillingdon</v>
      </c>
      <c r="G100" s="100">
        <f ca="1">IFERROR(IF((VLOOKUP($E100,'NEA Backsheet'!$D$5:$CB$183,G$9,FALSE))="","",(VLOOKUP($E100,'NEA Backsheet'!$D$5:$CB$183,G$9,FALSE))),"")</f>
        <v>1979.1424356950436</v>
      </c>
      <c r="H100" s="101">
        <f ca="1">IFERROR(IF((VLOOKUP($E100,'NEA Backsheet'!$D$5:$CB$183,H$9,FALSE))="","",(VLOOKUP($E100,'NEA Backsheet'!$D$5:$CB$183,H$9,FALSE))),"")</f>
        <v>2143.9824474430206</v>
      </c>
      <c r="I100" s="101">
        <f ca="1">IFERROR(IF((VLOOKUP($E100,'NEA Backsheet'!$D$5:$CB$183,I$9,FALSE))="","",(VLOOKUP($E100,'NEA Backsheet'!$D$5:$CB$183,I$9,FALSE))),"")</f>
        <v>2037.5275503605112</v>
      </c>
      <c r="J100" s="102">
        <f ca="1">IFERROR(IF((VLOOKUP($E100,'NEA Backsheet'!$D$5:$CB$183,J$9,FALSE))="","",(VLOOKUP($E100,'NEA Backsheet'!$D$5:$CB$183,J$9,FALSE))),"")</f>
        <v>1812.6482714420595</v>
      </c>
      <c r="K100" s="100">
        <f ca="1">IFERROR(IF((VLOOKUP($E100,'NEA Backsheet'!$D$5:$CB$183,K$9,FALSE))="","",(VLOOKUP($E100,'NEA Backsheet'!$D$5:$CB$183,K$9,FALSE))),"")</f>
        <v>5096.8389619179743</v>
      </c>
      <c r="L100" s="101">
        <f ca="1">IFERROR(IF((VLOOKUP($E100,'NEA Backsheet'!$D$5:$CB$183,L$9,FALSE))="","",(VLOOKUP($E100,'NEA Backsheet'!$D$5:$CB$183,L$9,FALSE))),"")</f>
        <v>5137.6900652020595</v>
      </c>
      <c r="M100" s="101">
        <f ca="1">IFERROR(IF((VLOOKUP($E100,'NEA Backsheet'!$D$5:$CB$183,M$9,FALSE))="","",(VLOOKUP($E100,'NEA Backsheet'!$D$5:$CB$183,M$9,FALSE))),"")</f>
        <v>5411.8699362005345</v>
      </c>
      <c r="N100" s="103">
        <f ca="1">IFERROR(IF((VLOOKUP($E100,'NEA Backsheet'!$D$5:$CB$183,N$9,FALSE))="","",(VLOOKUP($E100,'NEA Backsheet'!$D$5:$CB$183,N$9,FALSE))),"")</f>
        <v>5303.0486304836004</v>
      </c>
      <c r="O100" s="100">
        <f ca="1">IFERROR(IF((VLOOKUP($E100,'NEA Backsheet'!$D$5:$CB$183,O$9,FALSE))="","",(VLOOKUP($E100,'NEA Backsheet'!$D$5:$CB$183,O$9,FALSE))),"")</f>
        <v>7075.9813976130181</v>
      </c>
      <c r="P100" s="104">
        <f ca="1">IFERROR(IF((VLOOKUP($E100,'NEA Backsheet'!$D$5:$CB$183,P$9,FALSE))="","",(VLOOKUP($E100,'NEA Backsheet'!$D$5:$CB$183,P$9,FALSE))),"")</f>
        <v>7281.6725126450801</v>
      </c>
      <c r="Q100" s="101">
        <f ca="1">IFERROR(IF((VLOOKUP($E100,'NEA Backsheet'!$D$5:$CB$183,Q$9,FALSE))="","",(VLOOKUP($E100,'NEA Backsheet'!$D$5:$CB$183,Q$9,FALSE))),"")</f>
        <v>7449.3974865610453</v>
      </c>
      <c r="R100" s="103">
        <f ca="1">IFERROR(IF((VLOOKUP($E100,'NEA Backsheet'!$D$5:$CB$183,R$9,FALSE))="","",(VLOOKUP($E100,'NEA Backsheet'!$D$5:$CB$183,R$9,FALSE))),"")</f>
        <v>7115.6969019256594</v>
      </c>
    </row>
    <row r="101" spans="1:18" ht="15" customHeight="1" x14ac:dyDescent="0.3">
      <c r="A101" s="41">
        <v>88</v>
      </c>
      <c r="B101" s="77" t="str">
        <f ca="1">IFERROR(IF((VLOOKUP($E101,'Org List'!$AJ$10:$AL$190,3,FALSE))="","",(VLOOKUP($E101,'Org List'!$AJ$10:$AL$190,3,FALSE))),"")</f>
        <v>London Commissioning Region</v>
      </c>
      <c r="C101" s="78" t="str">
        <f ca="1">IFERROR(IF((VLOOKUP($E101,'Org List'!$AO$10:$AQ$190,3,FALSE))="","",(VLOOKUP($E101,'Org List'!$AO$10:$AQ$190,3,FALSE))),"")</f>
        <v>London Region</v>
      </c>
      <c r="D101" s="93" t="str">
        <f ca="1">IFERROR(IF((VLOOKUP($E101,'Org List'!$AT$10:$AV$190,3,FALSE))="","",(VLOOKUP($E101,'Org List'!$AT$10:$AV$190,3,FALSE))),"")</f>
        <v>NHS England London</v>
      </c>
      <c r="E101" s="77" t="str">
        <f t="shared" ca="1" si="2"/>
        <v>E09000018</v>
      </c>
      <c r="F101" s="79" t="str">
        <f ca="1">IF(E101="","",VLOOKUP(E101,'Org List'!$J$9:$K$640,2,0))</f>
        <v>Hounslow</v>
      </c>
      <c r="G101" s="100">
        <f ca="1">IFERROR(IF((VLOOKUP($E101,'NEA Backsheet'!$D$5:$CB$183,G$9,FALSE))="","",(VLOOKUP($E101,'NEA Backsheet'!$D$5:$CB$183,G$9,FALSE))),"")</f>
        <v>2891.2924790472821</v>
      </c>
      <c r="H101" s="101">
        <f ca="1">IFERROR(IF((VLOOKUP($E101,'NEA Backsheet'!$D$5:$CB$183,H$9,FALSE))="","",(VLOOKUP($E101,'NEA Backsheet'!$D$5:$CB$183,H$9,FALSE))),"")</f>
        <v>3206.8934135691061</v>
      </c>
      <c r="I101" s="101">
        <f ca="1">IFERROR(IF((VLOOKUP($E101,'NEA Backsheet'!$D$5:$CB$183,I$9,FALSE))="","",(VLOOKUP($E101,'NEA Backsheet'!$D$5:$CB$183,I$9,FALSE))),"")</f>
        <v>3068.1030117248283</v>
      </c>
      <c r="J101" s="102">
        <f ca="1">IFERROR(IF((VLOOKUP($E101,'NEA Backsheet'!$D$5:$CB$183,J$9,FALSE))="","",(VLOOKUP($E101,'NEA Backsheet'!$D$5:$CB$183,J$9,FALSE))),"")</f>
        <v>3319.6622161559644</v>
      </c>
      <c r="K101" s="100">
        <f ca="1">IFERROR(IF((VLOOKUP($E101,'NEA Backsheet'!$D$5:$CB$183,K$9,FALSE))="","",(VLOOKUP($E101,'NEA Backsheet'!$D$5:$CB$183,K$9,FALSE))),"")</f>
        <v>4406.4393202198307</v>
      </c>
      <c r="L101" s="101">
        <f ca="1">IFERROR(IF((VLOOKUP($E101,'NEA Backsheet'!$D$5:$CB$183,L$9,FALSE))="","",(VLOOKUP($E101,'NEA Backsheet'!$D$5:$CB$183,L$9,FALSE))),"")</f>
        <v>4393.0908826584055</v>
      </c>
      <c r="M101" s="101">
        <f ca="1">IFERROR(IF((VLOOKUP($E101,'NEA Backsheet'!$D$5:$CB$183,M$9,FALSE))="","",(VLOOKUP($E101,'NEA Backsheet'!$D$5:$CB$183,M$9,FALSE))),"")</f>
        <v>4670.836823348809</v>
      </c>
      <c r="N101" s="103">
        <f ca="1">IFERROR(IF((VLOOKUP($E101,'NEA Backsheet'!$D$5:$CB$183,N$9,FALSE))="","",(VLOOKUP($E101,'NEA Backsheet'!$D$5:$CB$183,N$9,FALSE))),"")</f>
        <v>4670.342108796809</v>
      </c>
      <c r="O101" s="100">
        <f ca="1">IFERROR(IF((VLOOKUP($E101,'NEA Backsheet'!$D$5:$CB$183,O$9,FALSE))="","",(VLOOKUP($E101,'NEA Backsheet'!$D$5:$CB$183,O$9,FALSE))),"")</f>
        <v>7297.7317992671124</v>
      </c>
      <c r="P101" s="104">
        <f ca="1">IFERROR(IF((VLOOKUP($E101,'NEA Backsheet'!$D$5:$CB$183,P$9,FALSE))="","",(VLOOKUP($E101,'NEA Backsheet'!$D$5:$CB$183,P$9,FALSE))),"")</f>
        <v>7599.9842962275115</v>
      </c>
      <c r="Q101" s="101">
        <f ca="1">IFERROR(IF((VLOOKUP($E101,'NEA Backsheet'!$D$5:$CB$183,Q$9,FALSE))="","",(VLOOKUP($E101,'NEA Backsheet'!$D$5:$CB$183,Q$9,FALSE))),"")</f>
        <v>7738.9398350736374</v>
      </c>
      <c r="R101" s="103">
        <f ca="1">IFERROR(IF((VLOOKUP($E101,'NEA Backsheet'!$D$5:$CB$183,R$9,FALSE))="","",(VLOOKUP($E101,'NEA Backsheet'!$D$5:$CB$183,R$9,FALSE))),"")</f>
        <v>7990.0043249527735</v>
      </c>
    </row>
    <row r="102" spans="1:18" ht="15" customHeight="1" x14ac:dyDescent="0.3">
      <c r="A102" s="41">
        <v>89</v>
      </c>
      <c r="B102" s="77" t="str">
        <f ca="1">IFERROR(IF((VLOOKUP($E102,'Org List'!$AJ$10:$AL$190,3,FALSE))="","",(VLOOKUP($E102,'Org List'!$AJ$10:$AL$190,3,FALSE))),"")</f>
        <v>South East England Commissioning Region</v>
      </c>
      <c r="C102" s="78" t="str">
        <f ca="1">IFERROR(IF((VLOOKUP($E102,'Org List'!$AO$10:$AQ$190,3,FALSE))="","",(VLOOKUP($E102,'Org List'!$AO$10:$AQ$190,3,FALSE))),"")</f>
        <v>South East Region</v>
      </c>
      <c r="D102" s="93" t="str">
        <f ca="1">IFERROR(IF((VLOOKUP($E102,'Org List'!$AT$10:$AV$190,3,FALSE))="","",(VLOOKUP($E102,'Org List'!$AT$10:$AV$190,3,FALSE))),"")</f>
        <v>NHS England South East (Hampshire, Isle of Wight and Thames Valley)</v>
      </c>
      <c r="E102" s="77" t="str">
        <f t="shared" ca="1" si="2"/>
        <v>E06000046</v>
      </c>
      <c r="F102" s="79" t="str">
        <f ca="1">IF(E102="","",VLOOKUP(E102,'Org List'!$J$9:$K$640,2,0))</f>
        <v>Isle of Wight</v>
      </c>
      <c r="G102" s="100">
        <f ca="1">IFERROR(IF((VLOOKUP($E102,'NEA Backsheet'!$D$5:$CB$183,G$9,FALSE))="","",(VLOOKUP($E102,'NEA Backsheet'!$D$5:$CB$183,G$9,FALSE))),"")</f>
        <v>625.99999999999989</v>
      </c>
      <c r="H102" s="101">
        <f ca="1">IFERROR(IF((VLOOKUP($E102,'NEA Backsheet'!$D$5:$CB$183,H$9,FALSE))="","",(VLOOKUP($E102,'NEA Backsheet'!$D$5:$CB$183,H$9,FALSE))),"")</f>
        <v>710.99999999999989</v>
      </c>
      <c r="I102" s="101">
        <f ca="1">IFERROR(IF((VLOOKUP($E102,'NEA Backsheet'!$D$5:$CB$183,I$9,FALSE))="","",(VLOOKUP($E102,'NEA Backsheet'!$D$5:$CB$183,I$9,FALSE))),"")</f>
        <v>796.99999999999977</v>
      </c>
      <c r="J102" s="102">
        <f ca="1">IFERROR(IF((VLOOKUP($E102,'NEA Backsheet'!$D$5:$CB$183,J$9,FALSE))="","",(VLOOKUP($E102,'NEA Backsheet'!$D$5:$CB$183,J$9,FALSE))),"")</f>
        <v>766.99999999999989</v>
      </c>
      <c r="K102" s="100">
        <f ca="1">IFERROR(IF((VLOOKUP($E102,'NEA Backsheet'!$D$5:$CB$183,K$9,FALSE))="","",(VLOOKUP($E102,'NEA Backsheet'!$D$5:$CB$183,K$9,FALSE))),"")</f>
        <v>2687.9999999999995</v>
      </c>
      <c r="L102" s="101">
        <f ca="1">IFERROR(IF((VLOOKUP($E102,'NEA Backsheet'!$D$5:$CB$183,L$9,FALSE))="","",(VLOOKUP($E102,'NEA Backsheet'!$D$5:$CB$183,L$9,FALSE))),"")</f>
        <v>2707.9999999999995</v>
      </c>
      <c r="M102" s="101">
        <f ca="1">IFERROR(IF((VLOOKUP($E102,'NEA Backsheet'!$D$5:$CB$183,M$9,FALSE))="","",(VLOOKUP($E102,'NEA Backsheet'!$D$5:$CB$183,M$9,FALSE))),"")</f>
        <v>2832.9999999999995</v>
      </c>
      <c r="N102" s="103">
        <f ca="1">IFERROR(IF((VLOOKUP($E102,'NEA Backsheet'!$D$5:$CB$183,N$9,FALSE))="","",(VLOOKUP($E102,'NEA Backsheet'!$D$5:$CB$183,N$9,FALSE))),"")</f>
        <v>2885.9999999999995</v>
      </c>
      <c r="O102" s="100">
        <f ca="1">IFERROR(IF((VLOOKUP($E102,'NEA Backsheet'!$D$5:$CB$183,O$9,FALSE))="","",(VLOOKUP($E102,'NEA Backsheet'!$D$5:$CB$183,O$9,FALSE))),"")</f>
        <v>3313.9999999999995</v>
      </c>
      <c r="P102" s="104">
        <f ca="1">IFERROR(IF((VLOOKUP($E102,'NEA Backsheet'!$D$5:$CB$183,P$9,FALSE))="","",(VLOOKUP($E102,'NEA Backsheet'!$D$5:$CB$183,P$9,FALSE))),"")</f>
        <v>3418.9999999999995</v>
      </c>
      <c r="Q102" s="101">
        <f ca="1">IFERROR(IF((VLOOKUP($E102,'NEA Backsheet'!$D$5:$CB$183,Q$9,FALSE))="","",(VLOOKUP($E102,'NEA Backsheet'!$D$5:$CB$183,Q$9,FALSE))),"")</f>
        <v>3629.9999999999991</v>
      </c>
      <c r="R102" s="103">
        <f ca="1">IFERROR(IF((VLOOKUP($E102,'NEA Backsheet'!$D$5:$CB$183,R$9,FALSE))="","",(VLOOKUP($E102,'NEA Backsheet'!$D$5:$CB$183,R$9,FALSE))),"")</f>
        <v>3652.9999999999995</v>
      </c>
    </row>
    <row r="103" spans="1:18" ht="15" customHeight="1" x14ac:dyDescent="0.3">
      <c r="A103" s="41">
        <v>90</v>
      </c>
      <c r="B103" s="77" t="str">
        <f ca="1">IFERROR(IF((VLOOKUP($E103,'Org List'!$AJ$10:$AL$190,3,FALSE))="","",(VLOOKUP($E103,'Org List'!$AJ$10:$AL$190,3,FALSE))),"")</f>
        <v>London Commissioning Region</v>
      </c>
      <c r="C103" s="78" t="str">
        <f ca="1">IFERROR(IF((VLOOKUP($E103,'Org List'!$AO$10:$AQ$190,3,FALSE))="","",(VLOOKUP($E103,'Org List'!$AO$10:$AQ$190,3,FALSE))),"")</f>
        <v>London Region</v>
      </c>
      <c r="D103" s="93" t="str">
        <f ca="1">IFERROR(IF((VLOOKUP($E103,'Org List'!$AT$10:$AV$190,3,FALSE))="","",(VLOOKUP($E103,'Org List'!$AT$10:$AV$190,3,FALSE))),"")</f>
        <v>NHS England London</v>
      </c>
      <c r="E103" s="77" t="str">
        <f t="shared" ca="1" si="2"/>
        <v>E09000019</v>
      </c>
      <c r="F103" s="79" t="str">
        <f ca="1">IF(E103="","",VLOOKUP(E103,'Org List'!$J$9:$K$640,2,0))</f>
        <v>Islington</v>
      </c>
      <c r="G103" s="100">
        <f ca="1">IFERROR(IF((VLOOKUP($E103,'NEA Backsheet'!$D$5:$CB$183,G$9,FALSE))="","",(VLOOKUP($E103,'NEA Backsheet'!$D$5:$CB$183,G$9,FALSE))),"")</f>
        <v>1679.8778751112968</v>
      </c>
      <c r="H103" s="101">
        <f ca="1">IFERROR(IF((VLOOKUP($E103,'NEA Backsheet'!$D$5:$CB$183,H$9,FALSE))="","",(VLOOKUP($E103,'NEA Backsheet'!$D$5:$CB$183,H$9,FALSE))),"")</f>
        <v>1668.9031308356643</v>
      </c>
      <c r="I103" s="101">
        <f ca="1">IFERROR(IF((VLOOKUP($E103,'NEA Backsheet'!$D$5:$CB$183,I$9,FALSE))="","",(VLOOKUP($E103,'NEA Backsheet'!$D$5:$CB$183,I$9,FALSE))),"")</f>
        <v>1795.708927555223</v>
      </c>
      <c r="J103" s="102">
        <f ca="1">IFERROR(IF((VLOOKUP($E103,'NEA Backsheet'!$D$5:$CB$183,J$9,FALSE))="","",(VLOOKUP($E103,'NEA Backsheet'!$D$5:$CB$183,J$9,FALSE))),"")</f>
        <v>1638.0493561336384</v>
      </c>
      <c r="K103" s="100">
        <f ca="1">IFERROR(IF((VLOOKUP($E103,'NEA Backsheet'!$D$5:$CB$183,K$9,FALSE))="","",(VLOOKUP($E103,'NEA Backsheet'!$D$5:$CB$183,K$9,FALSE))),"")</f>
        <v>3253.9859767652752</v>
      </c>
      <c r="L103" s="101">
        <f ca="1">IFERROR(IF((VLOOKUP($E103,'NEA Backsheet'!$D$5:$CB$183,L$9,FALSE))="","",(VLOOKUP($E103,'NEA Backsheet'!$D$5:$CB$183,L$9,FALSE))),"")</f>
        <v>3100.4186620916062</v>
      </c>
      <c r="M103" s="101">
        <f ca="1">IFERROR(IF((VLOOKUP($E103,'NEA Backsheet'!$D$5:$CB$183,M$9,FALSE))="","",(VLOOKUP($E103,'NEA Backsheet'!$D$5:$CB$183,M$9,FALSE))),"")</f>
        <v>3360.7095118416573</v>
      </c>
      <c r="N103" s="103">
        <f ca="1">IFERROR(IF((VLOOKUP($E103,'NEA Backsheet'!$D$5:$CB$183,N$9,FALSE))="","",(VLOOKUP($E103,'NEA Backsheet'!$D$5:$CB$183,N$9,FALSE))),"")</f>
        <v>3262.3100403302678</v>
      </c>
      <c r="O103" s="100">
        <f ca="1">IFERROR(IF((VLOOKUP($E103,'NEA Backsheet'!$D$5:$CB$183,O$9,FALSE))="","",(VLOOKUP($E103,'NEA Backsheet'!$D$5:$CB$183,O$9,FALSE))),"")</f>
        <v>4933.863851876572</v>
      </c>
      <c r="P103" s="104">
        <f ca="1">IFERROR(IF((VLOOKUP($E103,'NEA Backsheet'!$D$5:$CB$183,P$9,FALSE))="","",(VLOOKUP($E103,'NEA Backsheet'!$D$5:$CB$183,P$9,FALSE))),"")</f>
        <v>4769.3217929272705</v>
      </c>
      <c r="Q103" s="101">
        <f ca="1">IFERROR(IF((VLOOKUP($E103,'NEA Backsheet'!$D$5:$CB$183,Q$9,FALSE))="","",(VLOOKUP($E103,'NEA Backsheet'!$D$5:$CB$183,Q$9,FALSE))),"")</f>
        <v>5156.4184393968808</v>
      </c>
      <c r="R103" s="103">
        <f ca="1">IFERROR(IF((VLOOKUP($E103,'NEA Backsheet'!$D$5:$CB$183,R$9,FALSE))="","",(VLOOKUP($E103,'NEA Backsheet'!$D$5:$CB$183,R$9,FALSE))),"")</f>
        <v>4900.3593964639058</v>
      </c>
    </row>
    <row r="104" spans="1:18" ht="15" customHeight="1" x14ac:dyDescent="0.3">
      <c r="A104" s="41">
        <v>91</v>
      </c>
      <c r="B104" s="77" t="str">
        <f ca="1">IFERROR(IF((VLOOKUP($E104,'Org List'!$AJ$10:$AL$190,3,FALSE))="","",(VLOOKUP($E104,'Org List'!$AJ$10:$AL$190,3,FALSE))),"")</f>
        <v>London Commissioning Region</v>
      </c>
      <c r="C104" s="78" t="str">
        <f ca="1">IFERROR(IF((VLOOKUP($E104,'Org List'!$AO$10:$AQ$190,3,FALSE))="","",(VLOOKUP($E104,'Org List'!$AO$10:$AQ$190,3,FALSE))),"")</f>
        <v>London Region</v>
      </c>
      <c r="D104" s="93" t="str">
        <f ca="1">IFERROR(IF((VLOOKUP($E104,'Org List'!$AT$10:$AV$190,3,FALSE))="","",(VLOOKUP($E104,'Org List'!$AT$10:$AV$190,3,FALSE))),"")</f>
        <v>NHS England London</v>
      </c>
      <c r="E104" s="77" t="str">
        <f t="shared" ca="1" si="2"/>
        <v>E09000020</v>
      </c>
      <c r="F104" s="79" t="str">
        <f ca="1">IF(E104="","",VLOOKUP(E104,'Org List'!$J$9:$K$640,2,0))</f>
        <v>Kensington and Chelsea</v>
      </c>
      <c r="G104" s="100">
        <f ca="1">IFERROR(IF((VLOOKUP($E104,'NEA Backsheet'!$D$5:$CB$183,G$9,FALSE))="","",(VLOOKUP($E104,'NEA Backsheet'!$D$5:$CB$183,G$9,FALSE))),"")</f>
        <v>841.44248256354103</v>
      </c>
      <c r="H104" s="101">
        <f ca="1">IFERROR(IF((VLOOKUP($E104,'NEA Backsheet'!$D$5:$CB$183,H$9,FALSE))="","",(VLOOKUP($E104,'NEA Backsheet'!$D$5:$CB$183,H$9,FALSE))),"")</f>
        <v>882.51702870675626</v>
      </c>
      <c r="I104" s="101">
        <f ca="1">IFERROR(IF((VLOOKUP($E104,'NEA Backsheet'!$D$5:$CB$183,I$9,FALSE))="","",(VLOOKUP($E104,'NEA Backsheet'!$D$5:$CB$183,I$9,FALSE))),"")</f>
        <v>927.62355387750449</v>
      </c>
      <c r="J104" s="102">
        <f ca="1">IFERROR(IF((VLOOKUP($E104,'NEA Backsheet'!$D$5:$CB$183,J$9,FALSE))="","",(VLOOKUP($E104,'NEA Backsheet'!$D$5:$CB$183,J$9,FALSE))),"")</f>
        <v>872.58411777927836</v>
      </c>
      <c r="K104" s="100">
        <f ca="1">IFERROR(IF((VLOOKUP($E104,'NEA Backsheet'!$D$5:$CB$183,K$9,FALSE))="","",(VLOOKUP($E104,'NEA Backsheet'!$D$5:$CB$183,K$9,FALSE))),"")</f>
        <v>1984.8640580262452</v>
      </c>
      <c r="L104" s="101">
        <f ca="1">IFERROR(IF((VLOOKUP($E104,'NEA Backsheet'!$D$5:$CB$183,L$9,FALSE))="","",(VLOOKUP($E104,'NEA Backsheet'!$D$5:$CB$183,L$9,FALSE))),"")</f>
        <v>2092.535298273413</v>
      </c>
      <c r="M104" s="101">
        <f ca="1">IFERROR(IF((VLOOKUP($E104,'NEA Backsheet'!$D$5:$CB$183,M$9,FALSE))="","",(VLOOKUP($E104,'NEA Backsheet'!$D$5:$CB$183,M$9,FALSE))),"")</f>
        <v>2184.8720418002363</v>
      </c>
      <c r="N104" s="103">
        <f ca="1">IFERROR(IF((VLOOKUP($E104,'NEA Backsheet'!$D$5:$CB$183,N$9,FALSE))="","",(VLOOKUP($E104,'NEA Backsheet'!$D$5:$CB$183,N$9,FALSE))),"")</f>
        <v>2239.6133474563812</v>
      </c>
      <c r="O104" s="100">
        <f ca="1">IFERROR(IF((VLOOKUP($E104,'NEA Backsheet'!$D$5:$CB$183,O$9,FALSE))="","",(VLOOKUP($E104,'NEA Backsheet'!$D$5:$CB$183,O$9,FALSE))),"")</f>
        <v>2826.306540589786</v>
      </c>
      <c r="P104" s="104">
        <f ca="1">IFERROR(IF((VLOOKUP($E104,'NEA Backsheet'!$D$5:$CB$183,P$9,FALSE))="","",(VLOOKUP($E104,'NEA Backsheet'!$D$5:$CB$183,P$9,FALSE))),"")</f>
        <v>2975.0523269801693</v>
      </c>
      <c r="Q104" s="101">
        <f ca="1">IFERROR(IF((VLOOKUP($E104,'NEA Backsheet'!$D$5:$CB$183,Q$9,FALSE))="","",(VLOOKUP($E104,'NEA Backsheet'!$D$5:$CB$183,Q$9,FALSE))),"")</f>
        <v>3112.4955956777408</v>
      </c>
      <c r="R104" s="103">
        <f ca="1">IFERROR(IF((VLOOKUP($E104,'NEA Backsheet'!$D$5:$CB$183,R$9,FALSE))="","",(VLOOKUP($E104,'NEA Backsheet'!$D$5:$CB$183,R$9,FALSE))),"")</f>
        <v>3112.1974652356594</v>
      </c>
    </row>
    <row r="105" spans="1:18" ht="15" customHeight="1" x14ac:dyDescent="0.3">
      <c r="A105" s="41">
        <v>92</v>
      </c>
      <c r="B105" s="77" t="str">
        <f ca="1">IFERROR(IF((VLOOKUP($E105,'Org List'!$AJ$10:$AL$190,3,FALSE))="","",(VLOOKUP($E105,'Org List'!$AJ$10:$AL$190,3,FALSE))),"")</f>
        <v>South East England Commissioning Region</v>
      </c>
      <c r="C105" s="78" t="str">
        <f ca="1">IFERROR(IF((VLOOKUP($E105,'Org List'!$AO$10:$AQ$190,3,FALSE))="","",(VLOOKUP($E105,'Org List'!$AO$10:$AQ$190,3,FALSE))),"")</f>
        <v>South East Region</v>
      </c>
      <c r="D105" s="93" t="str">
        <f ca="1">IFERROR(IF((VLOOKUP($E105,'Org List'!$AT$10:$AV$190,3,FALSE))="","",(VLOOKUP($E105,'Org List'!$AT$10:$AV$190,3,FALSE))),"")</f>
        <v>NHS England South East (Kent, Surrey and Sussex)</v>
      </c>
      <c r="E105" s="77" t="str">
        <f t="shared" ca="1" si="2"/>
        <v>E10000016</v>
      </c>
      <c r="F105" s="79" t="str">
        <f ca="1">IF(E105="","",VLOOKUP(E105,'Org List'!$J$9:$K$640,2,0))</f>
        <v>Kent</v>
      </c>
      <c r="G105" s="100">
        <f ca="1">IFERROR(IF((VLOOKUP($E105,'NEA Backsheet'!$D$5:$CB$183,G$9,FALSE))="","",(VLOOKUP($E105,'NEA Backsheet'!$D$5:$CB$183,G$9,FALSE))),"")</f>
        <v>16086.139649185365</v>
      </c>
      <c r="H105" s="101">
        <f ca="1">IFERROR(IF((VLOOKUP($E105,'NEA Backsheet'!$D$5:$CB$183,H$9,FALSE))="","",(VLOOKUP($E105,'NEA Backsheet'!$D$5:$CB$183,H$9,FALSE))),"")</f>
        <v>16469.862029629439</v>
      </c>
      <c r="I105" s="101">
        <f ca="1">IFERROR(IF((VLOOKUP($E105,'NEA Backsheet'!$D$5:$CB$183,I$9,FALSE))="","",(VLOOKUP($E105,'NEA Backsheet'!$D$5:$CB$183,I$9,FALSE))),"")</f>
        <v>16841.221825436332</v>
      </c>
      <c r="J105" s="102">
        <f ca="1">IFERROR(IF((VLOOKUP($E105,'NEA Backsheet'!$D$5:$CB$183,J$9,FALSE))="","",(VLOOKUP($E105,'NEA Backsheet'!$D$5:$CB$183,J$9,FALSE))),"")</f>
        <v>17752.598058953332</v>
      </c>
      <c r="K105" s="100">
        <f ca="1">IFERROR(IF((VLOOKUP($E105,'NEA Backsheet'!$D$5:$CB$183,K$9,FALSE))="","",(VLOOKUP($E105,'NEA Backsheet'!$D$5:$CB$183,K$9,FALSE))),"")</f>
        <v>25929.113676705267</v>
      </c>
      <c r="L105" s="101">
        <f ca="1">IFERROR(IF((VLOOKUP($E105,'NEA Backsheet'!$D$5:$CB$183,L$9,FALSE))="","",(VLOOKUP($E105,'NEA Backsheet'!$D$5:$CB$183,L$9,FALSE))),"")</f>
        <v>25551.345389387272</v>
      </c>
      <c r="M105" s="101">
        <f ca="1">IFERROR(IF((VLOOKUP($E105,'NEA Backsheet'!$D$5:$CB$183,M$9,FALSE))="","",(VLOOKUP($E105,'NEA Backsheet'!$D$5:$CB$183,M$9,FALSE))),"")</f>
        <v>26324.672612508555</v>
      </c>
      <c r="N105" s="103">
        <f ca="1">IFERROR(IF((VLOOKUP($E105,'NEA Backsheet'!$D$5:$CB$183,N$9,FALSE))="","",(VLOOKUP($E105,'NEA Backsheet'!$D$5:$CB$183,N$9,FALSE))),"")</f>
        <v>26413.805026931957</v>
      </c>
      <c r="O105" s="100">
        <f ca="1">IFERROR(IF((VLOOKUP($E105,'NEA Backsheet'!$D$5:$CB$183,O$9,FALSE))="","",(VLOOKUP($E105,'NEA Backsheet'!$D$5:$CB$183,O$9,FALSE))),"")</f>
        <v>42015.253325890633</v>
      </c>
      <c r="P105" s="104">
        <f ca="1">IFERROR(IF((VLOOKUP($E105,'NEA Backsheet'!$D$5:$CB$183,P$9,FALSE))="","",(VLOOKUP($E105,'NEA Backsheet'!$D$5:$CB$183,P$9,FALSE))),"")</f>
        <v>42021.207419016711</v>
      </c>
      <c r="Q105" s="101">
        <f ca="1">IFERROR(IF((VLOOKUP($E105,'NEA Backsheet'!$D$5:$CB$183,Q$9,FALSE))="","",(VLOOKUP($E105,'NEA Backsheet'!$D$5:$CB$183,Q$9,FALSE))),"")</f>
        <v>43165.894437944888</v>
      </c>
      <c r="R105" s="103">
        <f ca="1">IFERROR(IF((VLOOKUP($E105,'NEA Backsheet'!$D$5:$CB$183,R$9,FALSE))="","",(VLOOKUP($E105,'NEA Backsheet'!$D$5:$CB$183,R$9,FALSE))),"")</f>
        <v>44166.403085885293</v>
      </c>
    </row>
    <row r="106" spans="1:18" ht="15" customHeight="1" x14ac:dyDescent="0.3">
      <c r="A106" s="41">
        <v>93</v>
      </c>
      <c r="B106" s="77" t="str">
        <f ca="1">IFERROR(IF((VLOOKUP($E106,'Org List'!$AJ$10:$AL$190,3,FALSE))="","",(VLOOKUP($E106,'Org List'!$AJ$10:$AL$190,3,FALSE))),"")</f>
        <v>North East and Yorkshire Commissioning Region</v>
      </c>
      <c r="C106" s="78" t="str">
        <f ca="1">IFERROR(IF((VLOOKUP($E106,'Org List'!$AO$10:$AQ$190,3,FALSE))="","",(VLOOKUP($E106,'Org List'!$AO$10:$AQ$190,3,FALSE))),"")</f>
        <v>Yorkshire and The Humber Region</v>
      </c>
      <c r="D106" s="93" t="str">
        <f ca="1">IFERROR(IF((VLOOKUP($E106,'Org List'!$AT$10:$AV$190,3,FALSE))="","",(VLOOKUP($E106,'Org List'!$AT$10:$AV$190,3,FALSE))),"")</f>
        <v>NHS England North East and Yokrshire (Yorkshire And Humber)</v>
      </c>
      <c r="E106" s="77" t="str">
        <f t="shared" ca="1" si="2"/>
        <v>E06000010</v>
      </c>
      <c r="F106" s="79" t="str">
        <f ca="1">IF(E106="","",VLOOKUP(E106,'Org List'!$J$9:$K$640,2,0))</f>
        <v>Kingston upon Hull, City of</v>
      </c>
      <c r="G106" s="100">
        <f ca="1">IFERROR(IF((VLOOKUP($E106,'NEA Backsheet'!$D$5:$CB$183,G$9,FALSE))="","",(VLOOKUP($E106,'NEA Backsheet'!$D$5:$CB$183,G$9,FALSE))),"")</f>
        <v>1665.0404332545268</v>
      </c>
      <c r="H106" s="101">
        <f ca="1">IFERROR(IF((VLOOKUP($E106,'NEA Backsheet'!$D$5:$CB$183,H$9,FALSE))="","",(VLOOKUP($E106,'NEA Backsheet'!$D$5:$CB$183,H$9,FALSE))),"")</f>
        <v>1544.721951466923</v>
      </c>
      <c r="I106" s="101">
        <f ca="1">IFERROR(IF((VLOOKUP($E106,'NEA Backsheet'!$D$5:$CB$183,I$9,FALSE))="","",(VLOOKUP($E106,'NEA Backsheet'!$D$5:$CB$183,I$9,FALSE))),"")</f>
        <v>1632.9359914775459</v>
      </c>
      <c r="J106" s="102">
        <f ca="1">IFERROR(IF((VLOOKUP($E106,'NEA Backsheet'!$D$5:$CB$183,J$9,FALSE))="","",(VLOOKUP($E106,'NEA Backsheet'!$D$5:$CB$183,J$9,FALSE))),"")</f>
        <v>1506.4911705725222</v>
      </c>
      <c r="K106" s="100">
        <f ca="1">IFERROR(IF((VLOOKUP($E106,'NEA Backsheet'!$D$5:$CB$183,K$9,FALSE))="","",(VLOOKUP($E106,'NEA Backsheet'!$D$5:$CB$183,K$9,FALSE))),"")</f>
        <v>5111.6204852907031</v>
      </c>
      <c r="L106" s="101">
        <f ca="1">IFERROR(IF((VLOOKUP($E106,'NEA Backsheet'!$D$5:$CB$183,L$9,FALSE))="","",(VLOOKUP($E106,'NEA Backsheet'!$D$5:$CB$183,L$9,FALSE))),"")</f>
        <v>4921.6990651984861</v>
      </c>
      <c r="M106" s="101">
        <f ca="1">IFERROR(IF((VLOOKUP($E106,'NEA Backsheet'!$D$5:$CB$183,M$9,FALSE))="","",(VLOOKUP($E106,'NEA Backsheet'!$D$5:$CB$183,M$9,FALSE))),"")</f>
        <v>5279.2680532510039</v>
      </c>
      <c r="N106" s="103">
        <f ca="1">IFERROR(IF((VLOOKUP($E106,'NEA Backsheet'!$D$5:$CB$183,N$9,FALSE))="","",(VLOOKUP($E106,'NEA Backsheet'!$D$5:$CB$183,N$9,FALSE))),"")</f>
        <v>5379.9777419666761</v>
      </c>
      <c r="O106" s="100">
        <f ca="1">IFERROR(IF((VLOOKUP($E106,'NEA Backsheet'!$D$5:$CB$183,O$9,FALSE))="","",(VLOOKUP($E106,'NEA Backsheet'!$D$5:$CB$183,O$9,FALSE))),"")</f>
        <v>6776.6609185452298</v>
      </c>
      <c r="P106" s="104">
        <f ca="1">IFERROR(IF((VLOOKUP($E106,'NEA Backsheet'!$D$5:$CB$183,P$9,FALSE))="","",(VLOOKUP($E106,'NEA Backsheet'!$D$5:$CB$183,P$9,FALSE))),"")</f>
        <v>6466.4210166654093</v>
      </c>
      <c r="Q106" s="101">
        <f ca="1">IFERROR(IF((VLOOKUP($E106,'NEA Backsheet'!$D$5:$CB$183,Q$9,FALSE))="","",(VLOOKUP($E106,'NEA Backsheet'!$D$5:$CB$183,Q$9,FALSE))),"")</f>
        <v>6912.2040447285499</v>
      </c>
      <c r="R106" s="103">
        <f ca="1">IFERROR(IF((VLOOKUP($E106,'NEA Backsheet'!$D$5:$CB$183,R$9,FALSE))="","",(VLOOKUP($E106,'NEA Backsheet'!$D$5:$CB$183,R$9,FALSE))),"")</f>
        <v>6886.4689125391978</v>
      </c>
    </row>
    <row r="107" spans="1:18" ht="15" customHeight="1" x14ac:dyDescent="0.3">
      <c r="A107" s="41">
        <v>94</v>
      </c>
      <c r="B107" s="77" t="str">
        <f ca="1">IFERROR(IF((VLOOKUP($E107,'Org List'!$AJ$10:$AL$190,3,FALSE))="","",(VLOOKUP($E107,'Org List'!$AJ$10:$AL$190,3,FALSE))),"")</f>
        <v>London Commissioning Region</v>
      </c>
      <c r="C107" s="78" t="str">
        <f ca="1">IFERROR(IF((VLOOKUP($E107,'Org List'!$AO$10:$AQ$190,3,FALSE))="","",(VLOOKUP($E107,'Org List'!$AO$10:$AQ$190,3,FALSE))),"")</f>
        <v>London Region</v>
      </c>
      <c r="D107" s="93" t="str">
        <f ca="1">IFERROR(IF((VLOOKUP($E107,'Org List'!$AT$10:$AV$190,3,FALSE))="","",(VLOOKUP($E107,'Org List'!$AT$10:$AV$190,3,FALSE))),"")</f>
        <v>NHS England London</v>
      </c>
      <c r="E107" s="77" t="str">
        <f t="shared" ca="1" si="2"/>
        <v>E09000021</v>
      </c>
      <c r="F107" s="79" t="str">
        <f ca="1">IF(E107="","",VLOOKUP(E107,'Org List'!$J$9:$K$640,2,0))</f>
        <v>Kingston upon Thames</v>
      </c>
      <c r="G107" s="100">
        <f ca="1">IFERROR(IF((VLOOKUP($E107,'NEA Backsheet'!$D$5:$CB$183,G$9,FALSE))="","",(VLOOKUP($E107,'NEA Backsheet'!$D$5:$CB$183,G$9,FALSE))),"")</f>
        <v>1539.1758427584887</v>
      </c>
      <c r="H107" s="101">
        <f ca="1">IFERROR(IF((VLOOKUP($E107,'NEA Backsheet'!$D$5:$CB$183,H$9,FALSE))="","",(VLOOKUP($E107,'NEA Backsheet'!$D$5:$CB$183,H$9,FALSE))),"")</f>
        <v>1523.5940402891492</v>
      </c>
      <c r="I107" s="101">
        <f ca="1">IFERROR(IF((VLOOKUP($E107,'NEA Backsheet'!$D$5:$CB$183,I$9,FALSE))="","",(VLOOKUP($E107,'NEA Backsheet'!$D$5:$CB$183,I$9,FALSE))),"")</f>
        <v>1671.7022265010496</v>
      </c>
      <c r="J107" s="102">
        <f ca="1">IFERROR(IF((VLOOKUP($E107,'NEA Backsheet'!$D$5:$CB$183,J$9,FALSE))="","",(VLOOKUP($E107,'NEA Backsheet'!$D$5:$CB$183,J$9,FALSE))),"")</f>
        <v>1870.6489621003946</v>
      </c>
      <c r="K107" s="100">
        <f ca="1">IFERROR(IF((VLOOKUP($E107,'NEA Backsheet'!$D$5:$CB$183,K$9,FALSE))="","",(VLOOKUP($E107,'NEA Backsheet'!$D$5:$CB$183,K$9,FALSE))),"")</f>
        <v>2562.0897334508304</v>
      </c>
      <c r="L107" s="101">
        <f ca="1">IFERROR(IF((VLOOKUP($E107,'NEA Backsheet'!$D$5:$CB$183,L$9,FALSE))="","",(VLOOKUP($E107,'NEA Backsheet'!$D$5:$CB$183,L$9,FALSE))),"")</f>
        <v>2627.0519800566713</v>
      </c>
      <c r="M107" s="101">
        <f ca="1">IFERROR(IF((VLOOKUP($E107,'NEA Backsheet'!$D$5:$CB$183,M$9,FALSE))="","",(VLOOKUP($E107,'NEA Backsheet'!$D$5:$CB$183,M$9,FALSE))),"")</f>
        <v>2736.2899324298792</v>
      </c>
      <c r="N107" s="103">
        <f ca="1">IFERROR(IF((VLOOKUP($E107,'NEA Backsheet'!$D$5:$CB$183,N$9,FALSE))="","",(VLOOKUP($E107,'NEA Backsheet'!$D$5:$CB$183,N$9,FALSE))),"")</f>
        <v>2680.8333669336712</v>
      </c>
      <c r="O107" s="100">
        <f ca="1">IFERROR(IF((VLOOKUP($E107,'NEA Backsheet'!$D$5:$CB$183,O$9,FALSE))="","",(VLOOKUP($E107,'NEA Backsheet'!$D$5:$CB$183,O$9,FALSE))),"")</f>
        <v>4101.2655762093191</v>
      </c>
      <c r="P107" s="104">
        <f ca="1">IFERROR(IF((VLOOKUP($E107,'NEA Backsheet'!$D$5:$CB$183,P$9,FALSE))="","",(VLOOKUP($E107,'NEA Backsheet'!$D$5:$CB$183,P$9,FALSE))),"")</f>
        <v>4150.6460203458209</v>
      </c>
      <c r="Q107" s="101">
        <f ca="1">IFERROR(IF((VLOOKUP($E107,'NEA Backsheet'!$D$5:$CB$183,Q$9,FALSE))="","",(VLOOKUP($E107,'NEA Backsheet'!$D$5:$CB$183,Q$9,FALSE))),"")</f>
        <v>4407.9921589309288</v>
      </c>
      <c r="R107" s="103">
        <f ca="1">IFERROR(IF((VLOOKUP($E107,'NEA Backsheet'!$D$5:$CB$183,R$9,FALSE))="","",(VLOOKUP($E107,'NEA Backsheet'!$D$5:$CB$183,R$9,FALSE))),"")</f>
        <v>4551.4823290340655</v>
      </c>
    </row>
    <row r="108" spans="1:18" ht="15" customHeight="1" x14ac:dyDescent="0.3">
      <c r="A108" s="41">
        <v>95</v>
      </c>
      <c r="B108" s="77" t="str">
        <f ca="1">IFERROR(IF((VLOOKUP($E108,'Org List'!$AJ$10:$AL$190,3,FALSE))="","",(VLOOKUP($E108,'Org List'!$AJ$10:$AL$190,3,FALSE))),"")</f>
        <v>North East and Yorkshire Commissioning Region</v>
      </c>
      <c r="C108" s="78" t="str">
        <f ca="1">IFERROR(IF((VLOOKUP($E108,'Org List'!$AO$10:$AQ$190,3,FALSE))="","",(VLOOKUP($E108,'Org List'!$AO$10:$AQ$190,3,FALSE))),"")</f>
        <v>Yorkshire and The Humber Region</v>
      </c>
      <c r="D108" s="93" t="str">
        <f ca="1">IFERROR(IF((VLOOKUP($E108,'Org List'!$AT$10:$AV$190,3,FALSE))="","",(VLOOKUP($E108,'Org List'!$AT$10:$AV$190,3,FALSE))),"")</f>
        <v>NHS England North East and Yokrshire (Yorkshire And Humber)</v>
      </c>
      <c r="E108" s="77" t="str">
        <f t="shared" ca="1" si="2"/>
        <v>E08000034</v>
      </c>
      <c r="F108" s="79" t="str">
        <f ca="1">IF(E108="","",VLOOKUP(E108,'Org List'!$J$9:$K$640,2,0))</f>
        <v>Kirklees</v>
      </c>
      <c r="G108" s="100">
        <f ca="1">IFERROR(IF((VLOOKUP($E108,'NEA Backsheet'!$D$5:$CB$183,G$9,FALSE))="","",(VLOOKUP($E108,'NEA Backsheet'!$D$5:$CB$183,G$9,FALSE))),"")</f>
        <v>3932.6573367656019</v>
      </c>
      <c r="H108" s="101">
        <f ca="1">IFERROR(IF((VLOOKUP($E108,'NEA Backsheet'!$D$5:$CB$183,H$9,FALSE))="","",(VLOOKUP($E108,'NEA Backsheet'!$D$5:$CB$183,H$9,FALSE))),"")</f>
        <v>3854.6644801568391</v>
      </c>
      <c r="I108" s="101">
        <f ca="1">IFERROR(IF((VLOOKUP($E108,'NEA Backsheet'!$D$5:$CB$183,I$9,FALSE))="","",(VLOOKUP($E108,'NEA Backsheet'!$D$5:$CB$183,I$9,FALSE))),"")</f>
        <v>4126.0923470192738</v>
      </c>
      <c r="J108" s="102">
        <f ca="1">IFERROR(IF((VLOOKUP($E108,'NEA Backsheet'!$D$5:$CB$183,J$9,FALSE))="","",(VLOOKUP($E108,'NEA Backsheet'!$D$5:$CB$183,J$9,FALSE))),"")</f>
        <v>4041.287052964582</v>
      </c>
      <c r="K108" s="100">
        <f ca="1">IFERROR(IF((VLOOKUP($E108,'NEA Backsheet'!$D$5:$CB$183,K$9,FALSE))="","",(VLOOKUP($E108,'NEA Backsheet'!$D$5:$CB$183,K$9,FALSE))),"")</f>
        <v>8477.993581456938</v>
      </c>
      <c r="L108" s="101">
        <f ca="1">IFERROR(IF((VLOOKUP($E108,'NEA Backsheet'!$D$5:$CB$183,L$9,FALSE))="","",(VLOOKUP($E108,'NEA Backsheet'!$D$5:$CB$183,L$9,FALSE))),"")</f>
        <v>8404.6274164828446</v>
      </c>
      <c r="M108" s="101">
        <f ca="1">IFERROR(IF((VLOOKUP($E108,'NEA Backsheet'!$D$5:$CB$183,M$9,FALSE))="","",(VLOOKUP($E108,'NEA Backsheet'!$D$5:$CB$183,M$9,FALSE))),"")</f>
        <v>8916.5586994154801</v>
      </c>
      <c r="N108" s="103">
        <f ca="1">IFERROR(IF((VLOOKUP($E108,'NEA Backsheet'!$D$5:$CB$183,N$9,FALSE))="","",(VLOOKUP($E108,'NEA Backsheet'!$D$5:$CB$183,N$9,FALSE))),"")</f>
        <v>8845.2294149369718</v>
      </c>
      <c r="O108" s="100">
        <f ca="1">IFERROR(IF((VLOOKUP($E108,'NEA Backsheet'!$D$5:$CB$183,O$9,FALSE))="","",(VLOOKUP($E108,'NEA Backsheet'!$D$5:$CB$183,O$9,FALSE))),"")</f>
        <v>12410.65091822254</v>
      </c>
      <c r="P108" s="104">
        <f ca="1">IFERROR(IF((VLOOKUP($E108,'NEA Backsheet'!$D$5:$CB$183,P$9,FALSE))="","",(VLOOKUP($E108,'NEA Backsheet'!$D$5:$CB$183,P$9,FALSE))),"")</f>
        <v>12259.291896639683</v>
      </c>
      <c r="Q108" s="101">
        <f ca="1">IFERROR(IF((VLOOKUP($E108,'NEA Backsheet'!$D$5:$CB$183,Q$9,FALSE))="","",(VLOOKUP($E108,'NEA Backsheet'!$D$5:$CB$183,Q$9,FALSE))),"")</f>
        <v>13042.651046434754</v>
      </c>
      <c r="R108" s="103">
        <f ca="1">IFERROR(IF((VLOOKUP($E108,'NEA Backsheet'!$D$5:$CB$183,R$9,FALSE))="","",(VLOOKUP($E108,'NEA Backsheet'!$D$5:$CB$183,R$9,FALSE))),"")</f>
        <v>12886.516467901554</v>
      </c>
    </row>
    <row r="109" spans="1:18" ht="15" customHeight="1" x14ac:dyDescent="0.3">
      <c r="A109" s="41">
        <v>96</v>
      </c>
      <c r="B109" s="77" t="str">
        <f ca="1">IFERROR(IF((VLOOKUP($E109,'Org List'!$AJ$10:$AL$190,3,FALSE))="","",(VLOOKUP($E109,'Org List'!$AJ$10:$AL$190,3,FALSE))),"")</f>
        <v>North West Commissioning Region</v>
      </c>
      <c r="C109" s="78" t="str">
        <f ca="1">IFERROR(IF((VLOOKUP($E109,'Org List'!$AO$10:$AQ$190,3,FALSE))="","",(VLOOKUP($E109,'Org List'!$AO$10:$AQ$190,3,FALSE))),"")</f>
        <v>North West Region</v>
      </c>
      <c r="D109" s="93" t="str">
        <f ca="1">IFERROR(IF((VLOOKUP($E109,'Org List'!$AT$10:$AV$190,3,FALSE))="","",(VLOOKUP($E109,'Org List'!$AT$10:$AV$190,3,FALSE))),"")</f>
        <v>NHS England North West (Cheshire And Merseyside)</v>
      </c>
      <c r="E109" s="77" t="str">
        <f t="shared" ref="E109:E140" ca="1" si="3">IF($A109&gt;$U$5-1,"",INDIRECT("'Comms by AT'!D"&amp;$A109+$U$4))</f>
        <v>E08000011</v>
      </c>
      <c r="F109" s="79" t="str">
        <f ca="1">IF(E109="","",VLOOKUP(E109,'Org List'!$J$9:$K$640,2,0))</f>
        <v>Knowsley</v>
      </c>
      <c r="G109" s="100">
        <f ca="1">IFERROR(IF((VLOOKUP($E109,'NEA Backsheet'!$D$5:$CB$183,G$9,FALSE))="","",(VLOOKUP($E109,'NEA Backsheet'!$D$5:$CB$183,G$9,FALSE))),"")</f>
        <v>2820.0596211380703</v>
      </c>
      <c r="H109" s="101">
        <f ca="1">IFERROR(IF((VLOOKUP($E109,'NEA Backsheet'!$D$5:$CB$183,H$9,FALSE))="","",(VLOOKUP($E109,'NEA Backsheet'!$D$5:$CB$183,H$9,FALSE))),"")</f>
        <v>2945.3087875908063</v>
      </c>
      <c r="I109" s="101">
        <f ca="1">IFERROR(IF((VLOOKUP($E109,'NEA Backsheet'!$D$5:$CB$183,I$9,FALSE))="","",(VLOOKUP($E109,'NEA Backsheet'!$D$5:$CB$183,I$9,FALSE))),"")</f>
        <v>2916.4791913313397</v>
      </c>
      <c r="J109" s="102">
        <f ca="1">IFERROR(IF((VLOOKUP($E109,'NEA Backsheet'!$D$5:$CB$183,J$9,FALSE))="","",(VLOOKUP($E109,'NEA Backsheet'!$D$5:$CB$183,J$9,FALSE))),"")</f>
        <v>2910.19794497559</v>
      </c>
      <c r="K109" s="100">
        <f ca="1">IFERROR(IF((VLOOKUP($E109,'NEA Backsheet'!$D$5:$CB$183,K$9,FALSE))="","",(VLOOKUP($E109,'NEA Backsheet'!$D$5:$CB$183,K$9,FALSE))),"")</f>
        <v>4131.4917177927655</v>
      </c>
      <c r="L109" s="101">
        <f ca="1">IFERROR(IF((VLOOKUP($E109,'NEA Backsheet'!$D$5:$CB$183,L$9,FALSE))="","",(VLOOKUP($E109,'NEA Backsheet'!$D$5:$CB$183,L$9,FALSE))),"")</f>
        <v>3998.8637015560157</v>
      </c>
      <c r="M109" s="101">
        <f ca="1">IFERROR(IF((VLOOKUP($E109,'NEA Backsheet'!$D$5:$CB$183,M$9,FALSE))="","",(VLOOKUP($E109,'NEA Backsheet'!$D$5:$CB$183,M$9,FALSE))),"")</f>
        <v>4177.6055732577743</v>
      </c>
      <c r="N109" s="103">
        <f ca="1">IFERROR(IF((VLOOKUP($E109,'NEA Backsheet'!$D$5:$CB$183,N$9,FALSE))="","",(VLOOKUP($E109,'NEA Backsheet'!$D$5:$CB$183,N$9,FALSE))),"")</f>
        <v>4148.9046678251079</v>
      </c>
      <c r="O109" s="100">
        <f ca="1">IFERROR(IF((VLOOKUP($E109,'NEA Backsheet'!$D$5:$CB$183,O$9,FALSE))="","",(VLOOKUP($E109,'NEA Backsheet'!$D$5:$CB$183,O$9,FALSE))),"")</f>
        <v>6951.5513389308362</v>
      </c>
      <c r="P109" s="104">
        <f ca="1">IFERROR(IF((VLOOKUP($E109,'NEA Backsheet'!$D$5:$CB$183,P$9,FALSE))="","",(VLOOKUP($E109,'NEA Backsheet'!$D$5:$CB$183,P$9,FALSE))),"")</f>
        <v>6944.172489146822</v>
      </c>
      <c r="Q109" s="101">
        <f ca="1">IFERROR(IF((VLOOKUP($E109,'NEA Backsheet'!$D$5:$CB$183,Q$9,FALSE))="","",(VLOOKUP($E109,'NEA Backsheet'!$D$5:$CB$183,Q$9,FALSE))),"")</f>
        <v>7094.0847645891135</v>
      </c>
      <c r="R109" s="103">
        <f ca="1">IFERROR(IF((VLOOKUP($E109,'NEA Backsheet'!$D$5:$CB$183,R$9,FALSE))="","",(VLOOKUP($E109,'NEA Backsheet'!$D$5:$CB$183,R$9,FALSE))),"")</f>
        <v>7059.1026128006979</v>
      </c>
    </row>
    <row r="110" spans="1:18" ht="15" customHeight="1" x14ac:dyDescent="0.3">
      <c r="A110" s="41">
        <v>97</v>
      </c>
      <c r="B110" s="77" t="str">
        <f ca="1">IFERROR(IF((VLOOKUP($E110,'Org List'!$AJ$10:$AL$190,3,FALSE))="","",(VLOOKUP($E110,'Org List'!$AJ$10:$AL$190,3,FALSE))),"")</f>
        <v>London Commissioning Region</v>
      </c>
      <c r="C110" s="78" t="str">
        <f ca="1">IFERROR(IF((VLOOKUP($E110,'Org List'!$AO$10:$AQ$190,3,FALSE))="","",(VLOOKUP($E110,'Org List'!$AO$10:$AQ$190,3,FALSE))),"")</f>
        <v>London Region</v>
      </c>
      <c r="D110" s="93" t="str">
        <f ca="1">IFERROR(IF((VLOOKUP($E110,'Org List'!$AT$10:$AV$190,3,FALSE))="","",(VLOOKUP($E110,'Org List'!$AT$10:$AV$190,3,FALSE))),"")</f>
        <v>NHS England London</v>
      </c>
      <c r="E110" s="77" t="str">
        <f t="shared" ca="1" si="3"/>
        <v>E09000022</v>
      </c>
      <c r="F110" s="79" t="str">
        <f ca="1">IF(E110="","",VLOOKUP(E110,'Org List'!$J$9:$K$640,2,0))</f>
        <v>Lambeth</v>
      </c>
      <c r="G110" s="100">
        <f ca="1">IFERROR(IF((VLOOKUP($E110,'NEA Backsheet'!$D$5:$CB$183,G$9,FALSE))="","",(VLOOKUP($E110,'NEA Backsheet'!$D$5:$CB$183,G$9,FALSE))),"")</f>
        <v>1963.7823444504847</v>
      </c>
      <c r="H110" s="101">
        <f ca="1">IFERROR(IF((VLOOKUP($E110,'NEA Backsheet'!$D$5:$CB$183,H$9,FALSE))="","",(VLOOKUP($E110,'NEA Backsheet'!$D$5:$CB$183,H$9,FALSE))),"")</f>
        <v>2125.2563800285975</v>
      </c>
      <c r="I110" s="101">
        <f ca="1">IFERROR(IF((VLOOKUP($E110,'NEA Backsheet'!$D$5:$CB$183,I$9,FALSE))="","",(VLOOKUP($E110,'NEA Backsheet'!$D$5:$CB$183,I$9,FALSE))),"")</f>
        <v>2465.6315122888341</v>
      </c>
      <c r="J110" s="102">
        <f ca="1">IFERROR(IF((VLOOKUP($E110,'NEA Backsheet'!$D$5:$CB$183,J$9,FALSE))="","",(VLOOKUP($E110,'NEA Backsheet'!$D$5:$CB$183,J$9,FALSE))),"")</f>
        <v>2420.9836525740056</v>
      </c>
      <c r="K110" s="100">
        <f ca="1">IFERROR(IF((VLOOKUP($E110,'NEA Backsheet'!$D$5:$CB$183,K$9,FALSE))="","",(VLOOKUP($E110,'NEA Backsheet'!$D$5:$CB$183,K$9,FALSE))),"")</f>
        <v>4709.8408621540966</v>
      </c>
      <c r="L110" s="101">
        <f ca="1">IFERROR(IF((VLOOKUP($E110,'NEA Backsheet'!$D$5:$CB$183,L$9,FALSE))="","",(VLOOKUP($E110,'NEA Backsheet'!$D$5:$CB$183,L$9,FALSE))),"")</f>
        <v>4801.5664496885074</v>
      </c>
      <c r="M110" s="101">
        <f ca="1">IFERROR(IF((VLOOKUP($E110,'NEA Backsheet'!$D$5:$CB$183,M$9,FALSE))="","",(VLOOKUP($E110,'NEA Backsheet'!$D$5:$CB$183,M$9,FALSE))),"")</f>
        <v>4951.9771143405396</v>
      </c>
      <c r="N110" s="103">
        <f ca="1">IFERROR(IF((VLOOKUP($E110,'NEA Backsheet'!$D$5:$CB$183,N$9,FALSE))="","",(VLOOKUP($E110,'NEA Backsheet'!$D$5:$CB$183,N$9,FALSE))),"")</f>
        <v>4786.0616460080637</v>
      </c>
      <c r="O110" s="100">
        <f ca="1">IFERROR(IF((VLOOKUP($E110,'NEA Backsheet'!$D$5:$CB$183,O$9,FALSE))="","",(VLOOKUP($E110,'NEA Backsheet'!$D$5:$CB$183,O$9,FALSE))),"")</f>
        <v>6673.6232066045814</v>
      </c>
      <c r="P110" s="104">
        <f ca="1">IFERROR(IF((VLOOKUP($E110,'NEA Backsheet'!$D$5:$CB$183,P$9,FALSE))="","",(VLOOKUP($E110,'NEA Backsheet'!$D$5:$CB$183,P$9,FALSE))),"")</f>
        <v>6926.8228297171045</v>
      </c>
      <c r="Q110" s="101">
        <f ca="1">IFERROR(IF((VLOOKUP($E110,'NEA Backsheet'!$D$5:$CB$183,Q$9,FALSE))="","",(VLOOKUP($E110,'NEA Backsheet'!$D$5:$CB$183,Q$9,FALSE))),"")</f>
        <v>7417.6086266293732</v>
      </c>
      <c r="R110" s="103">
        <f ca="1">IFERROR(IF((VLOOKUP($E110,'NEA Backsheet'!$D$5:$CB$183,R$9,FALSE))="","",(VLOOKUP($E110,'NEA Backsheet'!$D$5:$CB$183,R$9,FALSE))),"")</f>
        <v>7207.0452985820693</v>
      </c>
    </row>
    <row r="111" spans="1:18" ht="15" customHeight="1" x14ac:dyDescent="0.3">
      <c r="A111" s="41">
        <v>98</v>
      </c>
      <c r="B111" s="77" t="str">
        <f ca="1">IFERROR(IF((VLOOKUP($E111,'Org List'!$AJ$10:$AL$190,3,FALSE))="","",(VLOOKUP($E111,'Org List'!$AJ$10:$AL$190,3,FALSE))),"")</f>
        <v>North West Commissioning Region</v>
      </c>
      <c r="C111" s="78" t="str">
        <f ca="1">IFERROR(IF((VLOOKUP($E111,'Org List'!$AO$10:$AQ$190,3,FALSE))="","",(VLOOKUP($E111,'Org List'!$AO$10:$AQ$190,3,FALSE))),"")</f>
        <v>North West Region</v>
      </c>
      <c r="D111" s="93" t="str">
        <f ca="1">IFERROR(IF((VLOOKUP($E111,'Org List'!$AT$10:$AV$190,3,FALSE))="","",(VLOOKUP($E111,'Org List'!$AT$10:$AV$190,3,FALSE))),"")</f>
        <v>NHS England North West (Lancashire)</v>
      </c>
      <c r="E111" s="77" t="str">
        <f t="shared" ca="1" si="3"/>
        <v>E10000017</v>
      </c>
      <c r="F111" s="79" t="str">
        <f ca="1">IF(E111="","",VLOOKUP(E111,'Org List'!$J$9:$K$640,2,0))</f>
        <v>Lancashire</v>
      </c>
      <c r="G111" s="100">
        <f ca="1">IFERROR(IF((VLOOKUP($E111,'NEA Backsheet'!$D$5:$CB$183,G$9,FALSE))="","",(VLOOKUP($E111,'NEA Backsheet'!$D$5:$CB$183,G$9,FALSE))),"")</f>
        <v>11239.417812804873</v>
      </c>
      <c r="H111" s="101">
        <f ca="1">IFERROR(IF((VLOOKUP($E111,'NEA Backsheet'!$D$5:$CB$183,H$9,FALSE))="","",(VLOOKUP($E111,'NEA Backsheet'!$D$5:$CB$183,H$9,FALSE))),"")</f>
        <v>11186.773194542444</v>
      </c>
      <c r="I111" s="101">
        <f ca="1">IFERROR(IF((VLOOKUP($E111,'NEA Backsheet'!$D$5:$CB$183,I$9,FALSE))="","",(VLOOKUP($E111,'NEA Backsheet'!$D$5:$CB$183,I$9,FALSE))),"")</f>
        <v>13296.910631723917</v>
      </c>
      <c r="J111" s="102">
        <f ca="1">IFERROR(IF((VLOOKUP($E111,'NEA Backsheet'!$D$5:$CB$183,J$9,FALSE))="","",(VLOOKUP($E111,'NEA Backsheet'!$D$5:$CB$183,J$9,FALSE))),"")</f>
        <v>13285.642164314748</v>
      </c>
      <c r="K111" s="100">
        <f ca="1">IFERROR(IF((VLOOKUP($E111,'NEA Backsheet'!$D$5:$CB$183,K$9,FALSE))="","",(VLOOKUP($E111,'NEA Backsheet'!$D$5:$CB$183,K$9,FALSE))),"")</f>
        <v>24381.534796947253</v>
      </c>
      <c r="L111" s="101">
        <f ca="1">IFERROR(IF((VLOOKUP($E111,'NEA Backsheet'!$D$5:$CB$183,L$9,FALSE))="","",(VLOOKUP($E111,'NEA Backsheet'!$D$5:$CB$183,L$9,FALSE))),"")</f>
        <v>23724.005024867605</v>
      </c>
      <c r="M111" s="101">
        <f ca="1">IFERROR(IF((VLOOKUP($E111,'NEA Backsheet'!$D$5:$CB$183,M$9,FALSE))="","",(VLOOKUP($E111,'NEA Backsheet'!$D$5:$CB$183,M$9,FALSE))),"")</f>
        <v>25399.882617440278</v>
      </c>
      <c r="N111" s="103">
        <f ca="1">IFERROR(IF((VLOOKUP($E111,'NEA Backsheet'!$D$5:$CB$183,N$9,FALSE))="","",(VLOOKUP($E111,'NEA Backsheet'!$D$5:$CB$183,N$9,FALSE))),"")</f>
        <v>24810.365946669303</v>
      </c>
      <c r="O111" s="100">
        <f ca="1">IFERROR(IF((VLOOKUP($E111,'NEA Backsheet'!$D$5:$CB$183,O$9,FALSE))="","",(VLOOKUP($E111,'NEA Backsheet'!$D$5:$CB$183,O$9,FALSE))),"")</f>
        <v>35620.95260975213</v>
      </c>
      <c r="P111" s="104">
        <f ca="1">IFERROR(IF((VLOOKUP($E111,'NEA Backsheet'!$D$5:$CB$183,P$9,FALSE))="","",(VLOOKUP($E111,'NEA Backsheet'!$D$5:$CB$183,P$9,FALSE))),"")</f>
        <v>34910.778219410051</v>
      </c>
      <c r="Q111" s="101">
        <f ca="1">IFERROR(IF((VLOOKUP($E111,'NEA Backsheet'!$D$5:$CB$183,Q$9,FALSE))="","",(VLOOKUP($E111,'NEA Backsheet'!$D$5:$CB$183,Q$9,FALSE))),"")</f>
        <v>38696.793249164199</v>
      </c>
      <c r="R111" s="103">
        <f ca="1">IFERROR(IF((VLOOKUP($E111,'NEA Backsheet'!$D$5:$CB$183,R$9,FALSE))="","",(VLOOKUP($E111,'NEA Backsheet'!$D$5:$CB$183,R$9,FALSE))),"")</f>
        <v>38096.008110984054</v>
      </c>
    </row>
    <row r="112" spans="1:18" ht="15" customHeight="1" x14ac:dyDescent="0.3">
      <c r="A112" s="41">
        <v>99</v>
      </c>
      <c r="B112" s="77" t="str">
        <f ca="1">IFERROR(IF((VLOOKUP($E112,'Org List'!$AJ$10:$AL$190,3,FALSE))="","",(VLOOKUP($E112,'Org List'!$AJ$10:$AL$190,3,FALSE))),"")</f>
        <v>North East and Yorkshire Commissioning Region</v>
      </c>
      <c r="C112" s="78" t="str">
        <f ca="1">IFERROR(IF((VLOOKUP($E112,'Org List'!$AO$10:$AQ$190,3,FALSE))="","",(VLOOKUP($E112,'Org List'!$AO$10:$AQ$190,3,FALSE))),"")</f>
        <v>Yorkshire and The Humber Region</v>
      </c>
      <c r="D112" s="93" t="str">
        <f ca="1">IFERROR(IF((VLOOKUP($E112,'Org List'!$AT$10:$AV$190,3,FALSE))="","",(VLOOKUP($E112,'Org List'!$AT$10:$AV$190,3,FALSE))),"")</f>
        <v>NHS England North East and Yokrshire (Yorkshire And Humber)</v>
      </c>
      <c r="E112" s="77" t="str">
        <f t="shared" ca="1" si="3"/>
        <v>E08000035</v>
      </c>
      <c r="F112" s="79" t="str">
        <f ca="1">IF(E112="","",VLOOKUP(E112,'Org List'!$J$9:$K$640,2,0))</f>
        <v>Leeds</v>
      </c>
      <c r="G112" s="100">
        <f ca="1">IFERROR(IF((VLOOKUP($E112,'NEA Backsheet'!$D$5:$CB$183,G$9,FALSE))="","",(VLOOKUP($E112,'NEA Backsheet'!$D$5:$CB$183,G$9,FALSE))),"")</f>
        <v>5433.8475579092546</v>
      </c>
      <c r="H112" s="101">
        <f ca="1">IFERROR(IF((VLOOKUP($E112,'NEA Backsheet'!$D$5:$CB$183,H$9,FALSE))="","",(VLOOKUP($E112,'NEA Backsheet'!$D$5:$CB$183,H$9,FALSE))),"")</f>
        <v>5066.7840295913556</v>
      </c>
      <c r="I112" s="101">
        <f ca="1">IFERROR(IF((VLOOKUP($E112,'NEA Backsheet'!$D$5:$CB$183,I$9,FALSE))="","",(VLOOKUP($E112,'NEA Backsheet'!$D$5:$CB$183,I$9,FALSE))),"")</f>
        <v>4474.2041758901269</v>
      </c>
      <c r="J112" s="102">
        <f ca="1">IFERROR(IF((VLOOKUP($E112,'NEA Backsheet'!$D$5:$CB$183,J$9,FALSE))="","",(VLOOKUP($E112,'NEA Backsheet'!$D$5:$CB$183,J$9,FALSE))),"")</f>
        <v>4346.0735936351848</v>
      </c>
      <c r="K112" s="100">
        <f ca="1">IFERROR(IF((VLOOKUP($E112,'NEA Backsheet'!$D$5:$CB$183,K$9,FALSE))="","",(VLOOKUP($E112,'NEA Backsheet'!$D$5:$CB$183,K$9,FALSE))),"")</f>
        <v>13915.916590166453</v>
      </c>
      <c r="L112" s="101">
        <f ca="1">IFERROR(IF((VLOOKUP($E112,'NEA Backsheet'!$D$5:$CB$183,L$9,FALSE))="","",(VLOOKUP($E112,'NEA Backsheet'!$D$5:$CB$183,L$9,FALSE))),"")</f>
        <v>14054.591876348084</v>
      </c>
      <c r="M112" s="101">
        <f ca="1">IFERROR(IF((VLOOKUP($E112,'NEA Backsheet'!$D$5:$CB$183,M$9,FALSE))="","",(VLOOKUP($E112,'NEA Backsheet'!$D$5:$CB$183,M$9,FALSE))),"")</f>
        <v>13683.627655980561</v>
      </c>
      <c r="N112" s="103">
        <f ca="1">IFERROR(IF((VLOOKUP($E112,'NEA Backsheet'!$D$5:$CB$183,N$9,FALSE))="","",(VLOOKUP($E112,'NEA Backsheet'!$D$5:$CB$183,N$9,FALSE))),"")</f>
        <v>13584.07514843134</v>
      </c>
      <c r="O112" s="100">
        <f ca="1">IFERROR(IF((VLOOKUP($E112,'NEA Backsheet'!$D$5:$CB$183,O$9,FALSE))="","",(VLOOKUP($E112,'NEA Backsheet'!$D$5:$CB$183,O$9,FALSE))),"")</f>
        <v>19349.764148075708</v>
      </c>
      <c r="P112" s="104">
        <f ca="1">IFERROR(IF((VLOOKUP($E112,'NEA Backsheet'!$D$5:$CB$183,P$9,FALSE))="","",(VLOOKUP($E112,'NEA Backsheet'!$D$5:$CB$183,P$9,FALSE))),"")</f>
        <v>19121.37590593944</v>
      </c>
      <c r="Q112" s="101">
        <f ca="1">IFERROR(IF((VLOOKUP($E112,'NEA Backsheet'!$D$5:$CB$183,Q$9,FALSE))="","",(VLOOKUP($E112,'NEA Backsheet'!$D$5:$CB$183,Q$9,FALSE))),"")</f>
        <v>18157.831831870688</v>
      </c>
      <c r="R112" s="103">
        <f ca="1">IFERROR(IF((VLOOKUP($E112,'NEA Backsheet'!$D$5:$CB$183,R$9,FALSE))="","",(VLOOKUP($E112,'NEA Backsheet'!$D$5:$CB$183,R$9,FALSE))),"")</f>
        <v>17930.148742066525</v>
      </c>
    </row>
    <row r="113" spans="1:18" ht="15" customHeight="1" x14ac:dyDescent="0.3">
      <c r="A113" s="41">
        <v>100</v>
      </c>
      <c r="B113" s="77" t="str">
        <f ca="1">IFERROR(IF((VLOOKUP($E113,'Org List'!$AJ$10:$AL$190,3,FALSE))="","",(VLOOKUP($E113,'Org List'!$AJ$10:$AL$190,3,FALSE))),"")</f>
        <v>Midlands Commissioning Region</v>
      </c>
      <c r="C113" s="78" t="str">
        <f ca="1">IFERROR(IF((VLOOKUP($E113,'Org List'!$AO$10:$AQ$190,3,FALSE))="","",(VLOOKUP($E113,'Org List'!$AO$10:$AQ$190,3,FALSE))),"")</f>
        <v>East Midlands Region</v>
      </c>
      <c r="D113" s="93" t="str">
        <f ca="1">IFERROR(IF((VLOOKUP($E113,'Org List'!$AT$10:$AV$190,3,FALSE))="","",(VLOOKUP($E113,'Org List'!$AT$10:$AV$190,3,FALSE))),"")</f>
        <v>NHS England Midlands (Central Midlands)</v>
      </c>
      <c r="E113" s="77" t="str">
        <f t="shared" ca="1" si="3"/>
        <v>E06000016</v>
      </c>
      <c r="F113" s="79" t="str">
        <f ca="1">IF(E113="","",VLOOKUP(E113,'Org List'!$J$9:$K$640,2,0))</f>
        <v>Leicester</v>
      </c>
      <c r="G113" s="100">
        <f ca="1">IFERROR(IF((VLOOKUP($E113,'NEA Backsheet'!$D$5:$CB$183,G$9,FALSE))="","",(VLOOKUP($E113,'NEA Backsheet'!$D$5:$CB$183,G$9,FALSE))),"")</f>
        <v>3704.6151674734861</v>
      </c>
      <c r="H113" s="101">
        <f ca="1">IFERROR(IF((VLOOKUP($E113,'NEA Backsheet'!$D$5:$CB$183,H$9,FALSE))="","",(VLOOKUP($E113,'NEA Backsheet'!$D$5:$CB$183,H$9,FALSE))),"")</f>
        <v>3262.4362018212337</v>
      </c>
      <c r="I113" s="101">
        <f ca="1">IFERROR(IF((VLOOKUP($E113,'NEA Backsheet'!$D$5:$CB$183,I$9,FALSE))="","",(VLOOKUP($E113,'NEA Backsheet'!$D$5:$CB$183,I$9,FALSE))),"")</f>
        <v>3389.3523457762299</v>
      </c>
      <c r="J113" s="102">
        <f ca="1">IFERROR(IF((VLOOKUP($E113,'NEA Backsheet'!$D$5:$CB$183,J$9,FALSE))="","",(VLOOKUP($E113,'NEA Backsheet'!$D$5:$CB$183,J$9,FALSE))),"")</f>
        <v>3176.5766452188168</v>
      </c>
      <c r="K113" s="100">
        <f ca="1">IFERROR(IF((VLOOKUP($E113,'NEA Backsheet'!$D$5:$CB$183,K$9,FALSE))="","",(VLOOKUP($E113,'NEA Backsheet'!$D$5:$CB$183,K$9,FALSE))),"")</f>
        <v>6689.750920077513</v>
      </c>
      <c r="L113" s="101">
        <f ca="1">IFERROR(IF((VLOOKUP($E113,'NEA Backsheet'!$D$5:$CB$183,L$9,FALSE))="","",(VLOOKUP($E113,'NEA Backsheet'!$D$5:$CB$183,L$9,FALSE))),"")</f>
        <v>6434.6659703970245</v>
      </c>
      <c r="M113" s="101">
        <f ca="1">IFERROR(IF((VLOOKUP($E113,'NEA Backsheet'!$D$5:$CB$183,M$9,FALSE))="","",(VLOOKUP($E113,'NEA Backsheet'!$D$5:$CB$183,M$9,FALSE))),"")</f>
        <v>7066.0120405572634</v>
      </c>
      <c r="N113" s="103">
        <f ca="1">IFERROR(IF((VLOOKUP($E113,'NEA Backsheet'!$D$5:$CB$183,N$9,FALSE))="","",(VLOOKUP($E113,'NEA Backsheet'!$D$5:$CB$183,N$9,FALSE))),"")</f>
        <v>7148.8028731036757</v>
      </c>
      <c r="O113" s="100">
        <f ca="1">IFERROR(IF((VLOOKUP($E113,'NEA Backsheet'!$D$5:$CB$183,O$9,FALSE))="","",(VLOOKUP($E113,'NEA Backsheet'!$D$5:$CB$183,O$9,FALSE))),"")</f>
        <v>10394.366087551</v>
      </c>
      <c r="P113" s="104">
        <f ca="1">IFERROR(IF((VLOOKUP($E113,'NEA Backsheet'!$D$5:$CB$183,P$9,FALSE))="","",(VLOOKUP($E113,'NEA Backsheet'!$D$5:$CB$183,P$9,FALSE))),"")</f>
        <v>9697.1021722182577</v>
      </c>
      <c r="Q113" s="101">
        <f ca="1">IFERROR(IF((VLOOKUP($E113,'NEA Backsheet'!$D$5:$CB$183,Q$9,FALSE))="","",(VLOOKUP($E113,'NEA Backsheet'!$D$5:$CB$183,Q$9,FALSE))),"")</f>
        <v>10455.364386333493</v>
      </c>
      <c r="R113" s="103">
        <f ca="1">IFERROR(IF((VLOOKUP($E113,'NEA Backsheet'!$D$5:$CB$183,R$9,FALSE))="","",(VLOOKUP($E113,'NEA Backsheet'!$D$5:$CB$183,R$9,FALSE))),"")</f>
        <v>10325.379518322492</v>
      </c>
    </row>
    <row r="114" spans="1:18" ht="15" customHeight="1" x14ac:dyDescent="0.3">
      <c r="A114" s="41">
        <v>101</v>
      </c>
      <c r="B114" s="77" t="str">
        <f ca="1">IFERROR(IF((VLOOKUP($E114,'Org List'!$AJ$10:$AL$190,3,FALSE))="","",(VLOOKUP($E114,'Org List'!$AJ$10:$AL$190,3,FALSE))),"")</f>
        <v>Midlands Commissioning Region</v>
      </c>
      <c r="C114" s="78" t="str">
        <f ca="1">IFERROR(IF((VLOOKUP($E114,'Org List'!$AO$10:$AQ$190,3,FALSE))="","",(VLOOKUP($E114,'Org List'!$AO$10:$AQ$190,3,FALSE))),"")</f>
        <v>East Midlands Region</v>
      </c>
      <c r="D114" s="93" t="str">
        <f ca="1">IFERROR(IF((VLOOKUP($E114,'Org List'!$AT$10:$AV$190,3,FALSE))="","",(VLOOKUP($E114,'Org List'!$AT$10:$AV$190,3,FALSE))),"")</f>
        <v>NHS England Midlands (Central Midlands)</v>
      </c>
      <c r="E114" s="77" t="str">
        <f t="shared" ca="1" si="3"/>
        <v>E10000018</v>
      </c>
      <c r="F114" s="79" t="str">
        <f ca="1">IF(E114="","",VLOOKUP(E114,'Org List'!$J$9:$K$640,2,0))</f>
        <v>Leicestershire</v>
      </c>
      <c r="G114" s="100">
        <f ca="1">IFERROR(IF((VLOOKUP($E114,'NEA Backsheet'!$D$5:$CB$183,G$9,FALSE))="","",(VLOOKUP($E114,'NEA Backsheet'!$D$5:$CB$183,G$9,FALSE))),"")</f>
        <v>5202.7182288623444</v>
      </c>
      <c r="H114" s="101">
        <f ca="1">IFERROR(IF((VLOOKUP($E114,'NEA Backsheet'!$D$5:$CB$183,H$9,FALSE))="","",(VLOOKUP($E114,'NEA Backsheet'!$D$5:$CB$183,H$9,FALSE))),"")</f>
        <v>4825.2058193183584</v>
      </c>
      <c r="I114" s="101">
        <f ca="1">IFERROR(IF((VLOOKUP($E114,'NEA Backsheet'!$D$5:$CB$183,I$9,FALSE))="","",(VLOOKUP($E114,'NEA Backsheet'!$D$5:$CB$183,I$9,FALSE))),"")</f>
        <v>4984.0541541812599</v>
      </c>
      <c r="J114" s="102">
        <f ca="1">IFERROR(IF((VLOOKUP($E114,'NEA Backsheet'!$D$5:$CB$183,J$9,FALSE))="","",(VLOOKUP($E114,'NEA Backsheet'!$D$5:$CB$183,J$9,FALSE))),"")</f>
        <v>5007.5940647759162</v>
      </c>
      <c r="K114" s="100">
        <f ca="1">IFERROR(IF((VLOOKUP($E114,'NEA Backsheet'!$D$5:$CB$183,K$9,FALSE))="","",(VLOOKUP($E114,'NEA Backsheet'!$D$5:$CB$183,K$9,FALSE))),"")</f>
        <v>12432.144491318762</v>
      </c>
      <c r="L114" s="101">
        <f ca="1">IFERROR(IF((VLOOKUP($E114,'NEA Backsheet'!$D$5:$CB$183,L$9,FALSE))="","",(VLOOKUP($E114,'NEA Backsheet'!$D$5:$CB$183,L$9,FALSE))),"")</f>
        <v>12310.086105900124</v>
      </c>
      <c r="M114" s="101">
        <f ca="1">IFERROR(IF((VLOOKUP($E114,'NEA Backsheet'!$D$5:$CB$183,M$9,FALSE))="","",(VLOOKUP($E114,'NEA Backsheet'!$D$5:$CB$183,M$9,FALSE))),"")</f>
        <v>12847.479993325052</v>
      </c>
      <c r="N114" s="103">
        <f ca="1">IFERROR(IF((VLOOKUP($E114,'NEA Backsheet'!$D$5:$CB$183,N$9,FALSE))="","",(VLOOKUP($E114,'NEA Backsheet'!$D$5:$CB$183,N$9,FALSE))),"")</f>
        <v>13166.014850406416</v>
      </c>
      <c r="O114" s="100">
        <f ca="1">IFERROR(IF((VLOOKUP($E114,'NEA Backsheet'!$D$5:$CB$183,O$9,FALSE))="","",(VLOOKUP($E114,'NEA Backsheet'!$D$5:$CB$183,O$9,FALSE))),"")</f>
        <v>17634.862720181107</v>
      </c>
      <c r="P114" s="104">
        <f ca="1">IFERROR(IF((VLOOKUP($E114,'NEA Backsheet'!$D$5:$CB$183,P$9,FALSE))="","",(VLOOKUP($E114,'NEA Backsheet'!$D$5:$CB$183,P$9,FALSE))),"")</f>
        <v>17135.29192521848</v>
      </c>
      <c r="Q114" s="101">
        <f ca="1">IFERROR(IF((VLOOKUP($E114,'NEA Backsheet'!$D$5:$CB$183,Q$9,FALSE))="","",(VLOOKUP($E114,'NEA Backsheet'!$D$5:$CB$183,Q$9,FALSE))),"")</f>
        <v>17831.534147506311</v>
      </c>
      <c r="R114" s="103">
        <f ca="1">IFERROR(IF((VLOOKUP($E114,'NEA Backsheet'!$D$5:$CB$183,R$9,FALSE))="","",(VLOOKUP($E114,'NEA Backsheet'!$D$5:$CB$183,R$9,FALSE))),"")</f>
        <v>18173.608915182333</v>
      </c>
    </row>
    <row r="115" spans="1:18" ht="15" customHeight="1" x14ac:dyDescent="0.3">
      <c r="A115" s="41">
        <v>102</v>
      </c>
      <c r="B115" s="77" t="str">
        <f ca="1">IFERROR(IF((VLOOKUP($E115,'Org List'!$AJ$10:$AL$190,3,FALSE))="","",(VLOOKUP($E115,'Org List'!$AJ$10:$AL$190,3,FALSE))),"")</f>
        <v>London Commissioning Region</v>
      </c>
      <c r="C115" s="78" t="str">
        <f ca="1">IFERROR(IF((VLOOKUP($E115,'Org List'!$AO$10:$AQ$190,3,FALSE))="","",(VLOOKUP($E115,'Org List'!$AO$10:$AQ$190,3,FALSE))),"")</f>
        <v>London Region</v>
      </c>
      <c r="D115" s="93" t="str">
        <f ca="1">IFERROR(IF((VLOOKUP($E115,'Org List'!$AT$10:$AV$190,3,FALSE))="","",(VLOOKUP($E115,'Org List'!$AT$10:$AV$190,3,FALSE))),"")</f>
        <v>NHS England London</v>
      </c>
      <c r="E115" s="77" t="str">
        <f t="shared" ca="1" si="3"/>
        <v>E09000023</v>
      </c>
      <c r="F115" s="79" t="str">
        <f ca="1">IF(E115="","",VLOOKUP(E115,'Org List'!$J$9:$K$640,2,0))</f>
        <v>Lewisham</v>
      </c>
      <c r="G115" s="100">
        <f ca="1">IFERROR(IF((VLOOKUP($E115,'NEA Backsheet'!$D$5:$CB$183,G$9,FALSE))="","",(VLOOKUP($E115,'NEA Backsheet'!$D$5:$CB$183,G$9,FALSE))),"")</f>
        <v>1820.7560020082105</v>
      </c>
      <c r="H115" s="101">
        <f ca="1">IFERROR(IF((VLOOKUP($E115,'NEA Backsheet'!$D$5:$CB$183,H$9,FALSE))="","",(VLOOKUP($E115,'NEA Backsheet'!$D$5:$CB$183,H$9,FALSE))),"")</f>
        <v>1852.4694672607334</v>
      </c>
      <c r="I115" s="101">
        <f ca="1">IFERROR(IF((VLOOKUP($E115,'NEA Backsheet'!$D$5:$CB$183,I$9,FALSE))="","",(VLOOKUP($E115,'NEA Backsheet'!$D$5:$CB$183,I$9,FALSE))),"")</f>
        <v>2207.6554365528787</v>
      </c>
      <c r="J115" s="102">
        <f ca="1">IFERROR(IF((VLOOKUP($E115,'NEA Backsheet'!$D$5:$CB$183,J$9,FALSE))="","",(VLOOKUP($E115,'NEA Backsheet'!$D$5:$CB$183,J$9,FALSE))),"")</f>
        <v>2180.2806485073734</v>
      </c>
      <c r="K115" s="100">
        <f ca="1">IFERROR(IF((VLOOKUP($E115,'NEA Backsheet'!$D$5:$CB$183,K$9,FALSE))="","",(VLOOKUP($E115,'NEA Backsheet'!$D$5:$CB$183,K$9,FALSE))),"")</f>
        <v>4772.8080904670924</v>
      </c>
      <c r="L115" s="101">
        <f ca="1">IFERROR(IF((VLOOKUP($E115,'NEA Backsheet'!$D$5:$CB$183,L$9,FALSE))="","",(VLOOKUP($E115,'NEA Backsheet'!$D$5:$CB$183,L$9,FALSE))),"")</f>
        <v>4760.5091594262003</v>
      </c>
      <c r="M115" s="101">
        <f ca="1">IFERROR(IF((VLOOKUP($E115,'NEA Backsheet'!$D$5:$CB$183,M$9,FALSE))="","",(VLOOKUP($E115,'NEA Backsheet'!$D$5:$CB$183,M$9,FALSE))),"")</f>
        <v>4817.1956656254424</v>
      </c>
      <c r="N115" s="103">
        <f ca="1">IFERROR(IF((VLOOKUP($E115,'NEA Backsheet'!$D$5:$CB$183,N$9,FALSE))="","",(VLOOKUP($E115,'NEA Backsheet'!$D$5:$CB$183,N$9,FALSE))),"")</f>
        <v>4742.4566216760077</v>
      </c>
      <c r="O115" s="100">
        <f ca="1">IFERROR(IF((VLOOKUP($E115,'NEA Backsheet'!$D$5:$CB$183,O$9,FALSE))="","",(VLOOKUP($E115,'NEA Backsheet'!$D$5:$CB$183,O$9,FALSE))),"")</f>
        <v>6593.5640924753025</v>
      </c>
      <c r="P115" s="104">
        <f ca="1">IFERROR(IF((VLOOKUP($E115,'NEA Backsheet'!$D$5:$CB$183,P$9,FALSE))="","",(VLOOKUP($E115,'NEA Backsheet'!$D$5:$CB$183,P$9,FALSE))),"")</f>
        <v>6612.9786266869341</v>
      </c>
      <c r="Q115" s="101">
        <f ca="1">IFERROR(IF((VLOOKUP($E115,'NEA Backsheet'!$D$5:$CB$183,Q$9,FALSE))="","",(VLOOKUP($E115,'NEA Backsheet'!$D$5:$CB$183,Q$9,FALSE))),"")</f>
        <v>7024.8511021783215</v>
      </c>
      <c r="R115" s="103">
        <f ca="1">IFERROR(IF((VLOOKUP($E115,'NEA Backsheet'!$D$5:$CB$183,R$9,FALSE))="","",(VLOOKUP($E115,'NEA Backsheet'!$D$5:$CB$183,R$9,FALSE))),"")</f>
        <v>6922.737270183381</v>
      </c>
    </row>
    <row r="116" spans="1:18" ht="15" customHeight="1" x14ac:dyDescent="0.3">
      <c r="A116" s="41">
        <v>103</v>
      </c>
      <c r="B116" s="77" t="str">
        <f ca="1">IFERROR(IF((VLOOKUP($E116,'Org List'!$AJ$10:$AL$190,3,FALSE))="","",(VLOOKUP($E116,'Org List'!$AJ$10:$AL$190,3,FALSE))),"")</f>
        <v>Midlands Commissioning Region</v>
      </c>
      <c r="C116" s="78" t="str">
        <f ca="1">IFERROR(IF((VLOOKUP($E116,'Org List'!$AO$10:$AQ$190,3,FALSE))="","",(VLOOKUP($E116,'Org List'!$AO$10:$AQ$190,3,FALSE))),"")</f>
        <v>East Midlands Region</v>
      </c>
      <c r="D116" s="93" t="str">
        <f ca="1">IFERROR(IF((VLOOKUP($E116,'Org List'!$AT$10:$AV$190,3,FALSE))="","",(VLOOKUP($E116,'Org List'!$AT$10:$AV$190,3,FALSE))),"")</f>
        <v>NHS England Midlands (Central Midlands)</v>
      </c>
      <c r="E116" s="77" t="str">
        <f t="shared" ca="1" si="3"/>
        <v>E10000019</v>
      </c>
      <c r="F116" s="79" t="str">
        <f ca="1">IF(E116="","",VLOOKUP(E116,'Org List'!$J$9:$K$640,2,0))</f>
        <v>Lincolnshire</v>
      </c>
      <c r="G116" s="100">
        <f ca="1">IFERROR(IF((VLOOKUP($E116,'NEA Backsheet'!$D$5:$CB$183,G$9,FALSE))="","",(VLOOKUP($E116,'NEA Backsheet'!$D$5:$CB$183,G$9,FALSE))),"")</f>
        <v>4508.6393119091799</v>
      </c>
      <c r="H116" s="101">
        <f ca="1">IFERROR(IF((VLOOKUP($E116,'NEA Backsheet'!$D$5:$CB$183,H$9,FALSE))="","",(VLOOKUP($E116,'NEA Backsheet'!$D$5:$CB$183,H$9,FALSE))),"")</f>
        <v>4494.0077197673272</v>
      </c>
      <c r="I116" s="101">
        <f ca="1">IFERROR(IF((VLOOKUP($E116,'NEA Backsheet'!$D$5:$CB$183,I$9,FALSE))="","",(VLOOKUP($E116,'NEA Backsheet'!$D$5:$CB$183,I$9,FALSE))),"")</f>
        <v>5124.3164153286571</v>
      </c>
      <c r="J116" s="102">
        <f ca="1">IFERROR(IF((VLOOKUP($E116,'NEA Backsheet'!$D$5:$CB$183,J$9,FALSE))="","",(VLOOKUP($E116,'NEA Backsheet'!$D$5:$CB$183,J$9,FALSE))),"")</f>
        <v>4963.7867703495722</v>
      </c>
      <c r="K116" s="100">
        <f ca="1">IFERROR(IF((VLOOKUP($E116,'NEA Backsheet'!$D$5:$CB$183,K$9,FALSE))="","",(VLOOKUP($E116,'NEA Backsheet'!$D$5:$CB$183,K$9,FALSE))),"")</f>
        <v>14358.655660529759</v>
      </c>
      <c r="L116" s="101">
        <f ca="1">IFERROR(IF((VLOOKUP($E116,'NEA Backsheet'!$D$5:$CB$183,L$9,FALSE))="","",(VLOOKUP($E116,'NEA Backsheet'!$D$5:$CB$183,L$9,FALSE))),"")</f>
        <v>14403.650281231839</v>
      </c>
      <c r="M116" s="101">
        <f ca="1">IFERROR(IF((VLOOKUP($E116,'NEA Backsheet'!$D$5:$CB$183,M$9,FALSE))="","",(VLOOKUP($E116,'NEA Backsheet'!$D$5:$CB$183,M$9,FALSE))),"")</f>
        <v>14953.757308748021</v>
      </c>
      <c r="N116" s="103">
        <f ca="1">IFERROR(IF((VLOOKUP($E116,'NEA Backsheet'!$D$5:$CB$183,N$9,FALSE))="","",(VLOOKUP($E116,'NEA Backsheet'!$D$5:$CB$183,N$9,FALSE))),"")</f>
        <v>15389.658982351832</v>
      </c>
      <c r="O116" s="100">
        <f ca="1">IFERROR(IF((VLOOKUP($E116,'NEA Backsheet'!$D$5:$CB$183,O$9,FALSE))="","",(VLOOKUP($E116,'NEA Backsheet'!$D$5:$CB$183,O$9,FALSE))),"")</f>
        <v>18867.29497243894</v>
      </c>
      <c r="P116" s="104">
        <f ca="1">IFERROR(IF((VLOOKUP($E116,'NEA Backsheet'!$D$5:$CB$183,P$9,FALSE))="","",(VLOOKUP($E116,'NEA Backsheet'!$D$5:$CB$183,P$9,FALSE))),"")</f>
        <v>18897.658000999167</v>
      </c>
      <c r="Q116" s="101">
        <f ca="1">IFERROR(IF((VLOOKUP($E116,'NEA Backsheet'!$D$5:$CB$183,Q$9,FALSE))="","",(VLOOKUP($E116,'NEA Backsheet'!$D$5:$CB$183,Q$9,FALSE))),"")</f>
        <v>20078.073724076679</v>
      </c>
      <c r="R116" s="103">
        <f ca="1">IFERROR(IF((VLOOKUP($E116,'NEA Backsheet'!$D$5:$CB$183,R$9,FALSE))="","",(VLOOKUP($E116,'NEA Backsheet'!$D$5:$CB$183,R$9,FALSE))),"")</f>
        <v>20353.445752701402</v>
      </c>
    </row>
    <row r="117" spans="1:18" ht="15" customHeight="1" x14ac:dyDescent="0.3">
      <c r="A117" s="41">
        <v>104</v>
      </c>
      <c r="B117" s="77" t="str">
        <f ca="1">IFERROR(IF((VLOOKUP($E117,'Org List'!$AJ$10:$AL$190,3,FALSE))="","",(VLOOKUP($E117,'Org List'!$AJ$10:$AL$190,3,FALSE))),"")</f>
        <v>North West Commissioning Region</v>
      </c>
      <c r="C117" s="78" t="str">
        <f ca="1">IFERROR(IF((VLOOKUP($E117,'Org List'!$AO$10:$AQ$190,3,FALSE))="","",(VLOOKUP($E117,'Org List'!$AO$10:$AQ$190,3,FALSE))),"")</f>
        <v>North West Region</v>
      </c>
      <c r="D117" s="93" t="str">
        <f ca="1">IFERROR(IF((VLOOKUP($E117,'Org List'!$AT$10:$AV$190,3,FALSE))="","",(VLOOKUP($E117,'Org List'!$AT$10:$AV$190,3,FALSE))),"")</f>
        <v>NHS England North West (Cheshire And Merseyside)</v>
      </c>
      <c r="E117" s="77" t="str">
        <f t="shared" ca="1" si="3"/>
        <v>E08000012</v>
      </c>
      <c r="F117" s="79" t="str">
        <f ca="1">IF(E117="","",VLOOKUP(E117,'Org List'!$J$9:$K$640,2,0))</f>
        <v>Liverpool</v>
      </c>
      <c r="G117" s="100">
        <f ca="1">IFERROR(IF((VLOOKUP($E117,'NEA Backsheet'!$D$5:$CB$183,G$9,FALSE))="","",(VLOOKUP($E117,'NEA Backsheet'!$D$5:$CB$183,G$9,FALSE))),"")</f>
        <v>7142.2166326901197</v>
      </c>
      <c r="H117" s="101">
        <f ca="1">IFERROR(IF((VLOOKUP($E117,'NEA Backsheet'!$D$5:$CB$183,H$9,FALSE))="","",(VLOOKUP($E117,'NEA Backsheet'!$D$5:$CB$183,H$9,FALSE))),"")</f>
        <v>7426.2782867992246</v>
      </c>
      <c r="I117" s="101">
        <f ca="1">IFERROR(IF((VLOOKUP($E117,'NEA Backsheet'!$D$5:$CB$183,I$9,FALSE))="","",(VLOOKUP($E117,'NEA Backsheet'!$D$5:$CB$183,I$9,FALSE))),"")</f>
        <v>7540.964226608281</v>
      </c>
      <c r="J117" s="102">
        <f ca="1">IFERROR(IF((VLOOKUP($E117,'NEA Backsheet'!$D$5:$CB$183,J$9,FALSE))="","",(VLOOKUP($E117,'NEA Backsheet'!$D$5:$CB$183,J$9,FALSE))),"")</f>
        <v>7473.64596896288</v>
      </c>
      <c r="K117" s="100">
        <f ca="1">IFERROR(IF((VLOOKUP($E117,'NEA Backsheet'!$D$5:$CB$183,K$9,FALSE))="","",(VLOOKUP($E117,'NEA Backsheet'!$D$5:$CB$183,K$9,FALSE))),"")</f>
        <v>10657.083884095813</v>
      </c>
      <c r="L117" s="101">
        <f ca="1">IFERROR(IF((VLOOKUP($E117,'NEA Backsheet'!$D$5:$CB$183,L$9,FALSE))="","",(VLOOKUP($E117,'NEA Backsheet'!$D$5:$CB$183,L$9,FALSE))),"")</f>
        <v>10455.847675418205</v>
      </c>
      <c r="M117" s="101">
        <f ca="1">IFERROR(IF((VLOOKUP($E117,'NEA Backsheet'!$D$5:$CB$183,M$9,FALSE))="","",(VLOOKUP($E117,'NEA Backsheet'!$D$5:$CB$183,M$9,FALSE))),"")</f>
        <v>10891.005020294431</v>
      </c>
      <c r="N117" s="103">
        <f ca="1">IFERROR(IF((VLOOKUP($E117,'NEA Backsheet'!$D$5:$CB$183,N$9,FALSE))="","",(VLOOKUP($E117,'NEA Backsheet'!$D$5:$CB$183,N$9,FALSE))),"")</f>
        <v>10904.994423285549</v>
      </c>
      <c r="O117" s="100">
        <f ca="1">IFERROR(IF((VLOOKUP($E117,'NEA Backsheet'!$D$5:$CB$183,O$9,FALSE))="","",(VLOOKUP($E117,'NEA Backsheet'!$D$5:$CB$183,O$9,FALSE))),"")</f>
        <v>17799.300516785934</v>
      </c>
      <c r="P117" s="104">
        <f ca="1">IFERROR(IF((VLOOKUP($E117,'NEA Backsheet'!$D$5:$CB$183,P$9,FALSE))="","",(VLOOKUP($E117,'NEA Backsheet'!$D$5:$CB$183,P$9,FALSE))),"")</f>
        <v>17882.125962217429</v>
      </c>
      <c r="Q117" s="101">
        <f ca="1">IFERROR(IF((VLOOKUP($E117,'NEA Backsheet'!$D$5:$CB$183,Q$9,FALSE))="","",(VLOOKUP($E117,'NEA Backsheet'!$D$5:$CB$183,Q$9,FALSE))),"")</f>
        <v>18431.969246902714</v>
      </c>
      <c r="R117" s="103">
        <f ca="1">IFERROR(IF((VLOOKUP($E117,'NEA Backsheet'!$D$5:$CB$183,R$9,FALSE))="","",(VLOOKUP($E117,'NEA Backsheet'!$D$5:$CB$183,R$9,FALSE))),"")</f>
        <v>18378.640392248428</v>
      </c>
    </row>
    <row r="118" spans="1:18" ht="15" customHeight="1" x14ac:dyDescent="0.3">
      <c r="A118" s="41">
        <v>105</v>
      </c>
      <c r="B118" s="77" t="str">
        <f ca="1">IFERROR(IF((VLOOKUP($E118,'Org List'!$AJ$10:$AL$190,3,FALSE))="","",(VLOOKUP($E118,'Org List'!$AJ$10:$AL$190,3,FALSE))),"")</f>
        <v>East of England Commissioning Region</v>
      </c>
      <c r="C118" s="78" t="str">
        <f ca="1">IFERROR(IF((VLOOKUP($E118,'Org List'!$AO$10:$AQ$190,3,FALSE))="","",(VLOOKUP($E118,'Org List'!$AO$10:$AQ$190,3,FALSE))),"")</f>
        <v>East Region</v>
      </c>
      <c r="D118" s="93" t="str">
        <f ca="1">IFERROR(IF((VLOOKUP($E118,'Org List'!$AT$10:$AV$190,3,FALSE))="","",(VLOOKUP($E118,'Org List'!$AT$10:$AV$190,3,FALSE))),"")</f>
        <v>NHS England East (East)</v>
      </c>
      <c r="E118" s="77" t="str">
        <f t="shared" ca="1" si="3"/>
        <v>E06000032</v>
      </c>
      <c r="F118" s="79" t="str">
        <f ca="1">IF(E118="","",VLOOKUP(E118,'Org List'!$J$9:$K$640,2,0))</f>
        <v>Luton</v>
      </c>
      <c r="G118" s="100">
        <f ca="1">IFERROR(IF((VLOOKUP($E118,'NEA Backsheet'!$D$5:$CB$183,G$9,FALSE))="","",(VLOOKUP($E118,'NEA Backsheet'!$D$5:$CB$183,G$9,FALSE))),"")</f>
        <v>2577.6071068288402</v>
      </c>
      <c r="H118" s="101">
        <f ca="1">IFERROR(IF((VLOOKUP($E118,'NEA Backsheet'!$D$5:$CB$183,H$9,FALSE))="","",(VLOOKUP($E118,'NEA Backsheet'!$D$5:$CB$183,H$9,FALSE))),"")</f>
        <v>2616.4414063796057</v>
      </c>
      <c r="I118" s="101">
        <f ca="1">IFERROR(IF((VLOOKUP($E118,'NEA Backsheet'!$D$5:$CB$183,I$9,FALSE))="","",(VLOOKUP($E118,'NEA Backsheet'!$D$5:$CB$183,I$9,FALSE))),"")</f>
        <v>3012.3666186892469</v>
      </c>
      <c r="J118" s="102">
        <f ca="1">IFERROR(IF((VLOOKUP($E118,'NEA Backsheet'!$D$5:$CB$183,J$9,FALSE))="","",(VLOOKUP($E118,'NEA Backsheet'!$D$5:$CB$183,J$9,FALSE))),"")</f>
        <v>2932.3694682926662</v>
      </c>
      <c r="K118" s="100">
        <f ca="1">IFERROR(IF((VLOOKUP($E118,'NEA Backsheet'!$D$5:$CB$183,K$9,FALSE))="","",(VLOOKUP($E118,'NEA Backsheet'!$D$5:$CB$183,K$9,FALSE))),"")</f>
        <v>4354.1372650607555</v>
      </c>
      <c r="L118" s="101">
        <f ca="1">IFERROR(IF((VLOOKUP($E118,'NEA Backsheet'!$D$5:$CB$183,L$9,FALSE))="","",(VLOOKUP($E118,'NEA Backsheet'!$D$5:$CB$183,L$9,FALSE))),"")</f>
        <v>4430.1242134525201</v>
      </c>
      <c r="M118" s="101">
        <f ca="1">IFERROR(IF((VLOOKUP($E118,'NEA Backsheet'!$D$5:$CB$183,M$9,FALSE))="","",(VLOOKUP($E118,'NEA Backsheet'!$D$5:$CB$183,M$9,FALSE))),"")</f>
        <v>4697.958378078165</v>
      </c>
      <c r="N118" s="103">
        <f ca="1">IFERROR(IF((VLOOKUP($E118,'NEA Backsheet'!$D$5:$CB$183,N$9,FALSE))="","",(VLOOKUP($E118,'NEA Backsheet'!$D$5:$CB$183,N$9,FALSE))),"")</f>
        <v>4929.1069774588595</v>
      </c>
      <c r="O118" s="100">
        <f ca="1">IFERROR(IF((VLOOKUP($E118,'NEA Backsheet'!$D$5:$CB$183,O$9,FALSE))="","",(VLOOKUP($E118,'NEA Backsheet'!$D$5:$CB$183,O$9,FALSE))),"")</f>
        <v>6931.7443718895956</v>
      </c>
      <c r="P118" s="104">
        <f ca="1">IFERROR(IF((VLOOKUP($E118,'NEA Backsheet'!$D$5:$CB$183,P$9,FALSE))="","",(VLOOKUP($E118,'NEA Backsheet'!$D$5:$CB$183,P$9,FALSE))),"")</f>
        <v>7046.5656198321258</v>
      </c>
      <c r="Q118" s="101">
        <f ca="1">IFERROR(IF((VLOOKUP($E118,'NEA Backsheet'!$D$5:$CB$183,Q$9,FALSE))="","",(VLOOKUP($E118,'NEA Backsheet'!$D$5:$CB$183,Q$9,FALSE))),"")</f>
        <v>7710.3249967674119</v>
      </c>
      <c r="R118" s="103">
        <f ca="1">IFERROR(IF((VLOOKUP($E118,'NEA Backsheet'!$D$5:$CB$183,R$9,FALSE))="","",(VLOOKUP($E118,'NEA Backsheet'!$D$5:$CB$183,R$9,FALSE))),"")</f>
        <v>7861.4764457515257</v>
      </c>
    </row>
    <row r="119" spans="1:18" ht="15" customHeight="1" x14ac:dyDescent="0.3">
      <c r="A119" s="41">
        <v>106</v>
      </c>
      <c r="B119" s="77" t="str">
        <f ca="1">IFERROR(IF((VLOOKUP($E119,'Org List'!$AJ$10:$AL$190,3,FALSE))="","",(VLOOKUP($E119,'Org List'!$AJ$10:$AL$190,3,FALSE))),"")</f>
        <v>North West Commissioning Region</v>
      </c>
      <c r="C119" s="78" t="str">
        <f ca="1">IFERROR(IF((VLOOKUP($E119,'Org List'!$AO$10:$AQ$190,3,FALSE))="","",(VLOOKUP($E119,'Org List'!$AO$10:$AQ$190,3,FALSE))),"")</f>
        <v>North West Region</v>
      </c>
      <c r="D119" s="93" t="str">
        <f ca="1">IFERROR(IF((VLOOKUP($E119,'Org List'!$AT$10:$AV$190,3,FALSE))="","",(VLOOKUP($E119,'Org List'!$AT$10:$AV$190,3,FALSE))),"")</f>
        <v>NHS England North West (Greater Manchester)</v>
      </c>
      <c r="E119" s="77" t="str">
        <f t="shared" ca="1" si="3"/>
        <v>E08000003</v>
      </c>
      <c r="F119" s="79" t="str">
        <f ca="1">IF(E119="","",VLOOKUP(E119,'Org List'!$J$9:$K$640,2,0))</f>
        <v>Manchester</v>
      </c>
      <c r="G119" s="100">
        <f ca="1">IFERROR(IF((VLOOKUP($E119,'NEA Backsheet'!$D$5:$CB$183,G$9,FALSE))="","",(VLOOKUP($E119,'NEA Backsheet'!$D$5:$CB$183,G$9,FALSE))),"")</f>
        <v>6664.6877652137482</v>
      </c>
      <c r="H119" s="101">
        <f ca="1">IFERROR(IF((VLOOKUP($E119,'NEA Backsheet'!$D$5:$CB$183,H$9,FALSE))="","",(VLOOKUP($E119,'NEA Backsheet'!$D$5:$CB$183,H$9,FALSE))),"")</f>
        <v>6835.8697086427874</v>
      </c>
      <c r="I119" s="101">
        <f ca="1">IFERROR(IF((VLOOKUP($E119,'NEA Backsheet'!$D$5:$CB$183,I$9,FALSE))="","",(VLOOKUP($E119,'NEA Backsheet'!$D$5:$CB$183,I$9,FALSE))),"")</f>
        <v>7187.4915574338183</v>
      </c>
      <c r="J119" s="102">
        <f ca="1">IFERROR(IF((VLOOKUP($E119,'NEA Backsheet'!$D$5:$CB$183,J$9,FALSE))="","",(VLOOKUP($E119,'NEA Backsheet'!$D$5:$CB$183,J$9,FALSE))),"")</f>
        <v>7342.6715569284925</v>
      </c>
      <c r="K119" s="100">
        <f ca="1">IFERROR(IF((VLOOKUP($E119,'NEA Backsheet'!$D$5:$CB$183,K$9,FALSE))="","",(VLOOKUP($E119,'NEA Backsheet'!$D$5:$CB$183,K$9,FALSE))),"")</f>
        <v>10524.601055781903</v>
      </c>
      <c r="L119" s="101">
        <f ca="1">IFERROR(IF((VLOOKUP($E119,'NEA Backsheet'!$D$5:$CB$183,L$9,FALSE))="","",(VLOOKUP($E119,'NEA Backsheet'!$D$5:$CB$183,L$9,FALSE))),"")</f>
        <v>10586.041335492058</v>
      </c>
      <c r="M119" s="101">
        <f ca="1">IFERROR(IF((VLOOKUP($E119,'NEA Backsheet'!$D$5:$CB$183,M$9,FALSE))="","",(VLOOKUP($E119,'NEA Backsheet'!$D$5:$CB$183,M$9,FALSE))),"")</f>
        <v>10967.567521120969</v>
      </c>
      <c r="N119" s="103">
        <f ca="1">IFERROR(IF((VLOOKUP($E119,'NEA Backsheet'!$D$5:$CB$183,N$9,FALSE))="","",(VLOOKUP($E119,'NEA Backsheet'!$D$5:$CB$183,N$9,FALSE))),"")</f>
        <v>10824.379204395971</v>
      </c>
      <c r="O119" s="100">
        <f ca="1">IFERROR(IF((VLOOKUP($E119,'NEA Backsheet'!$D$5:$CB$183,O$9,FALSE))="","",(VLOOKUP($E119,'NEA Backsheet'!$D$5:$CB$183,O$9,FALSE))),"")</f>
        <v>17189.288820995651</v>
      </c>
      <c r="P119" s="104">
        <f ca="1">IFERROR(IF((VLOOKUP($E119,'NEA Backsheet'!$D$5:$CB$183,P$9,FALSE))="","",(VLOOKUP($E119,'NEA Backsheet'!$D$5:$CB$183,P$9,FALSE))),"")</f>
        <v>17421.911044134846</v>
      </c>
      <c r="Q119" s="101">
        <f ca="1">IFERROR(IF((VLOOKUP($E119,'NEA Backsheet'!$D$5:$CB$183,Q$9,FALSE))="","",(VLOOKUP($E119,'NEA Backsheet'!$D$5:$CB$183,Q$9,FALSE))),"")</f>
        <v>18155.059078554787</v>
      </c>
      <c r="R119" s="103">
        <f ca="1">IFERROR(IF((VLOOKUP($E119,'NEA Backsheet'!$D$5:$CB$183,R$9,FALSE))="","",(VLOOKUP($E119,'NEA Backsheet'!$D$5:$CB$183,R$9,FALSE))),"")</f>
        <v>18167.050761324463</v>
      </c>
    </row>
    <row r="120" spans="1:18" ht="15" customHeight="1" x14ac:dyDescent="0.3">
      <c r="A120" s="41">
        <v>107</v>
      </c>
      <c r="B120" s="77" t="str">
        <f ca="1">IFERROR(IF((VLOOKUP($E120,'Org List'!$AJ$10:$AL$190,3,FALSE))="","",(VLOOKUP($E120,'Org List'!$AJ$10:$AL$190,3,FALSE))),"")</f>
        <v>South East England Commissioning Region</v>
      </c>
      <c r="C120" s="78" t="str">
        <f ca="1">IFERROR(IF((VLOOKUP($E120,'Org List'!$AO$10:$AQ$190,3,FALSE))="","",(VLOOKUP($E120,'Org List'!$AO$10:$AQ$190,3,FALSE))),"")</f>
        <v>South East Region</v>
      </c>
      <c r="D120" s="93" t="str">
        <f ca="1">IFERROR(IF((VLOOKUP($E120,'Org List'!$AT$10:$AV$190,3,FALSE))="","",(VLOOKUP($E120,'Org List'!$AT$10:$AV$190,3,FALSE))),"")</f>
        <v>NHS England South East (Kent, Surrey and Sussex)</v>
      </c>
      <c r="E120" s="77" t="str">
        <f t="shared" ca="1" si="3"/>
        <v>E06000035</v>
      </c>
      <c r="F120" s="79" t="str">
        <f ca="1">IF(E120="","",VLOOKUP(E120,'Org List'!$J$9:$K$640,2,0))</f>
        <v>Medway</v>
      </c>
      <c r="G120" s="100">
        <f ca="1">IFERROR(IF((VLOOKUP($E120,'NEA Backsheet'!$D$5:$CB$183,G$9,FALSE))="","",(VLOOKUP($E120,'NEA Backsheet'!$D$5:$CB$183,G$9,FALSE))),"")</f>
        <v>2369.9748500427177</v>
      </c>
      <c r="H120" s="101">
        <f ca="1">IFERROR(IF((VLOOKUP($E120,'NEA Backsheet'!$D$5:$CB$183,H$9,FALSE))="","",(VLOOKUP($E120,'NEA Backsheet'!$D$5:$CB$183,H$9,FALSE))),"")</f>
        <v>2277.5699204312336</v>
      </c>
      <c r="I120" s="101">
        <f ca="1">IFERROR(IF((VLOOKUP($E120,'NEA Backsheet'!$D$5:$CB$183,I$9,FALSE))="","",(VLOOKUP($E120,'NEA Backsheet'!$D$5:$CB$183,I$9,FALSE))),"")</f>
        <v>2757.1359501398779</v>
      </c>
      <c r="J120" s="102">
        <f ca="1">IFERROR(IF((VLOOKUP($E120,'NEA Backsheet'!$D$5:$CB$183,J$9,FALSE))="","",(VLOOKUP($E120,'NEA Backsheet'!$D$5:$CB$183,J$9,FALSE))),"")</f>
        <v>2501.339372550251</v>
      </c>
      <c r="K120" s="100">
        <f ca="1">IFERROR(IF((VLOOKUP($E120,'NEA Backsheet'!$D$5:$CB$183,K$9,FALSE))="","",(VLOOKUP($E120,'NEA Backsheet'!$D$5:$CB$183,K$9,FALSE))),"")</f>
        <v>4774.4369482056436</v>
      </c>
      <c r="L120" s="101">
        <f ca="1">IFERROR(IF((VLOOKUP($E120,'NEA Backsheet'!$D$5:$CB$183,L$9,FALSE))="","",(VLOOKUP($E120,'NEA Backsheet'!$D$5:$CB$183,L$9,FALSE))),"")</f>
        <v>4996.504346054654</v>
      </c>
      <c r="M120" s="101">
        <f ca="1">IFERROR(IF((VLOOKUP($E120,'NEA Backsheet'!$D$5:$CB$183,M$9,FALSE))="","",(VLOOKUP($E120,'NEA Backsheet'!$D$5:$CB$183,M$9,FALSE))),"")</f>
        <v>4788.3328372001561</v>
      </c>
      <c r="N120" s="103">
        <f ca="1">IFERROR(IF((VLOOKUP($E120,'NEA Backsheet'!$D$5:$CB$183,N$9,FALSE))="","",(VLOOKUP($E120,'NEA Backsheet'!$D$5:$CB$183,N$9,FALSE))),"")</f>
        <v>4570.1065467975295</v>
      </c>
      <c r="O120" s="100">
        <f ca="1">IFERROR(IF((VLOOKUP($E120,'NEA Backsheet'!$D$5:$CB$183,O$9,FALSE))="","",(VLOOKUP($E120,'NEA Backsheet'!$D$5:$CB$183,O$9,FALSE))),"")</f>
        <v>7144.4117982483613</v>
      </c>
      <c r="P120" s="104">
        <f ca="1">IFERROR(IF((VLOOKUP($E120,'NEA Backsheet'!$D$5:$CB$183,P$9,FALSE))="","",(VLOOKUP($E120,'NEA Backsheet'!$D$5:$CB$183,P$9,FALSE))),"")</f>
        <v>7274.0742664858881</v>
      </c>
      <c r="Q120" s="101">
        <f ca="1">IFERROR(IF((VLOOKUP($E120,'NEA Backsheet'!$D$5:$CB$183,Q$9,FALSE))="","",(VLOOKUP($E120,'NEA Backsheet'!$D$5:$CB$183,Q$9,FALSE))),"")</f>
        <v>7545.4687873400344</v>
      </c>
      <c r="R120" s="103">
        <f ca="1">IFERROR(IF((VLOOKUP($E120,'NEA Backsheet'!$D$5:$CB$183,R$9,FALSE))="","",(VLOOKUP($E120,'NEA Backsheet'!$D$5:$CB$183,R$9,FALSE))),"")</f>
        <v>7071.4459193477805</v>
      </c>
    </row>
    <row r="121" spans="1:18" ht="15" customHeight="1" x14ac:dyDescent="0.3">
      <c r="A121" s="41">
        <v>108</v>
      </c>
      <c r="B121" s="77" t="str">
        <f ca="1">IFERROR(IF((VLOOKUP($E121,'Org List'!$AJ$10:$AL$190,3,FALSE))="","",(VLOOKUP($E121,'Org List'!$AJ$10:$AL$190,3,FALSE))),"")</f>
        <v>London Commissioning Region</v>
      </c>
      <c r="C121" s="78" t="str">
        <f ca="1">IFERROR(IF((VLOOKUP($E121,'Org List'!$AO$10:$AQ$190,3,FALSE))="","",(VLOOKUP($E121,'Org List'!$AO$10:$AQ$190,3,FALSE))),"")</f>
        <v>London Region</v>
      </c>
      <c r="D121" s="93" t="str">
        <f ca="1">IFERROR(IF((VLOOKUP($E121,'Org List'!$AT$10:$AV$190,3,FALSE))="","",(VLOOKUP($E121,'Org List'!$AT$10:$AV$190,3,FALSE))),"")</f>
        <v>NHS England London</v>
      </c>
      <c r="E121" s="77" t="str">
        <f t="shared" ca="1" si="3"/>
        <v>E09000024</v>
      </c>
      <c r="F121" s="79" t="str">
        <f ca="1">IF(E121="","",VLOOKUP(E121,'Org List'!$J$9:$K$640,2,0))</f>
        <v>Merton</v>
      </c>
      <c r="G121" s="100">
        <f ca="1">IFERROR(IF((VLOOKUP($E121,'NEA Backsheet'!$D$5:$CB$183,G$9,FALSE))="","",(VLOOKUP($E121,'NEA Backsheet'!$D$5:$CB$183,G$9,FALSE))),"")</f>
        <v>2025.7406721406985</v>
      </c>
      <c r="H121" s="101">
        <f ca="1">IFERROR(IF((VLOOKUP($E121,'NEA Backsheet'!$D$5:$CB$183,H$9,FALSE))="","",(VLOOKUP($E121,'NEA Backsheet'!$D$5:$CB$183,H$9,FALSE))),"")</f>
        <v>2098.7980217979648</v>
      </c>
      <c r="I121" s="101">
        <f ca="1">IFERROR(IF((VLOOKUP($E121,'NEA Backsheet'!$D$5:$CB$183,I$9,FALSE))="","",(VLOOKUP($E121,'NEA Backsheet'!$D$5:$CB$183,I$9,FALSE))),"")</f>
        <v>2243.8928412335104</v>
      </c>
      <c r="J121" s="102">
        <f ca="1">IFERROR(IF((VLOOKUP($E121,'NEA Backsheet'!$D$5:$CB$183,J$9,FALSE))="","",(VLOOKUP($E121,'NEA Backsheet'!$D$5:$CB$183,J$9,FALSE))),"")</f>
        <v>2401.0866401101634</v>
      </c>
      <c r="K121" s="100">
        <f ca="1">IFERROR(IF((VLOOKUP($E121,'NEA Backsheet'!$D$5:$CB$183,K$9,FALSE))="","",(VLOOKUP($E121,'NEA Backsheet'!$D$5:$CB$183,K$9,FALSE))),"")</f>
        <v>3387.7652240969551</v>
      </c>
      <c r="L121" s="101">
        <f ca="1">IFERROR(IF((VLOOKUP($E121,'NEA Backsheet'!$D$5:$CB$183,L$9,FALSE))="","",(VLOOKUP($E121,'NEA Backsheet'!$D$5:$CB$183,L$9,FALSE))),"")</f>
        <v>3238.324553486525</v>
      </c>
      <c r="M121" s="101">
        <f ca="1">IFERROR(IF((VLOOKUP($E121,'NEA Backsheet'!$D$5:$CB$183,M$9,FALSE))="","",(VLOOKUP($E121,'NEA Backsheet'!$D$5:$CB$183,M$9,FALSE))),"")</f>
        <v>3456.3048658163971</v>
      </c>
      <c r="N121" s="103">
        <f ca="1">IFERROR(IF((VLOOKUP($E121,'NEA Backsheet'!$D$5:$CB$183,N$9,FALSE))="","",(VLOOKUP($E121,'NEA Backsheet'!$D$5:$CB$183,N$9,FALSE))),"")</f>
        <v>3447.7099556647295</v>
      </c>
      <c r="O121" s="100">
        <f ca="1">IFERROR(IF((VLOOKUP($E121,'NEA Backsheet'!$D$5:$CB$183,O$9,FALSE))="","",(VLOOKUP($E121,'NEA Backsheet'!$D$5:$CB$183,O$9,FALSE))),"")</f>
        <v>5413.5058962376534</v>
      </c>
      <c r="P121" s="104">
        <f ca="1">IFERROR(IF((VLOOKUP($E121,'NEA Backsheet'!$D$5:$CB$183,P$9,FALSE))="","",(VLOOKUP($E121,'NEA Backsheet'!$D$5:$CB$183,P$9,FALSE))),"")</f>
        <v>5337.1225752844894</v>
      </c>
      <c r="Q121" s="101">
        <f ca="1">IFERROR(IF((VLOOKUP($E121,'NEA Backsheet'!$D$5:$CB$183,Q$9,FALSE))="","",(VLOOKUP($E121,'NEA Backsheet'!$D$5:$CB$183,Q$9,FALSE))),"")</f>
        <v>5700.197707049907</v>
      </c>
      <c r="R121" s="103">
        <f ca="1">IFERROR(IF((VLOOKUP($E121,'NEA Backsheet'!$D$5:$CB$183,R$9,FALSE))="","",(VLOOKUP($E121,'NEA Backsheet'!$D$5:$CB$183,R$9,FALSE))),"")</f>
        <v>5848.7965957748929</v>
      </c>
    </row>
    <row r="122" spans="1:18" ht="15" customHeight="1" x14ac:dyDescent="0.3">
      <c r="A122" s="41">
        <v>109</v>
      </c>
      <c r="B122" s="77" t="str">
        <f ca="1">IFERROR(IF((VLOOKUP($E122,'Org List'!$AJ$10:$AL$190,3,FALSE))="","",(VLOOKUP($E122,'Org List'!$AJ$10:$AL$190,3,FALSE))),"")</f>
        <v>North East and Yorkshire Commissioning Region</v>
      </c>
      <c r="C122" s="78" t="str">
        <f ca="1">IFERROR(IF((VLOOKUP($E122,'Org List'!$AO$10:$AQ$190,3,FALSE))="","",(VLOOKUP($E122,'Org List'!$AO$10:$AQ$190,3,FALSE))),"")</f>
        <v>North East Region</v>
      </c>
      <c r="D122" s="93" t="str">
        <f ca="1">IFERROR(IF((VLOOKUP($E122,'Org List'!$AT$10:$AV$190,3,FALSE))="","",(VLOOKUP($E122,'Org List'!$AT$10:$AV$190,3,FALSE))),"")</f>
        <v>NHS England North East and Yorkshire (Cumbria And North East)</v>
      </c>
      <c r="E122" s="77" t="str">
        <f t="shared" ca="1" si="3"/>
        <v>E06000002</v>
      </c>
      <c r="F122" s="79" t="str">
        <f ca="1">IF(E122="","",VLOOKUP(E122,'Org List'!$J$9:$K$640,2,0))</f>
        <v>Middlesbrough</v>
      </c>
      <c r="G122" s="100">
        <f ca="1">IFERROR(IF((VLOOKUP($E122,'NEA Backsheet'!$D$5:$CB$183,G$9,FALSE))="","",(VLOOKUP($E122,'NEA Backsheet'!$D$5:$CB$183,G$9,FALSE))),"")</f>
        <v>1918.2509338465829</v>
      </c>
      <c r="H122" s="101">
        <f ca="1">IFERROR(IF((VLOOKUP($E122,'NEA Backsheet'!$D$5:$CB$183,H$9,FALSE))="","",(VLOOKUP($E122,'NEA Backsheet'!$D$5:$CB$183,H$9,FALSE))),"")</f>
        <v>1887.2275944859507</v>
      </c>
      <c r="I122" s="101">
        <f ca="1">IFERROR(IF((VLOOKUP($E122,'NEA Backsheet'!$D$5:$CB$183,I$9,FALSE))="","",(VLOOKUP($E122,'NEA Backsheet'!$D$5:$CB$183,I$9,FALSE))),"")</f>
        <v>2009.5476408899208</v>
      </c>
      <c r="J122" s="102">
        <f ca="1">IFERROR(IF((VLOOKUP($E122,'NEA Backsheet'!$D$5:$CB$183,J$9,FALSE))="","",(VLOOKUP($E122,'NEA Backsheet'!$D$5:$CB$183,J$9,FALSE))),"")</f>
        <v>1946.1384946038638</v>
      </c>
      <c r="K122" s="100">
        <f ca="1">IFERROR(IF((VLOOKUP($E122,'NEA Backsheet'!$D$5:$CB$183,K$9,FALSE))="","",(VLOOKUP($E122,'NEA Backsheet'!$D$5:$CB$183,K$9,FALSE))),"")</f>
        <v>2941.4751072873237</v>
      </c>
      <c r="L122" s="101">
        <f ca="1">IFERROR(IF((VLOOKUP($E122,'NEA Backsheet'!$D$5:$CB$183,L$9,FALSE))="","",(VLOOKUP($E122,'NEA Backsheet'!$D$5:$CB$183,L$9,FALSE))),"")</f>
        <v>2931.7632307624153</v>
      </c>
      <c r="M122" s="101">
        <f ca="1">IFERROR(IF((VLOOKUP($E122,'NEA Backsheet'!$D$5:$CB$183,M$9,FALSE))="","",(VLOOKUP($E122,'NEA Backsheet'!$D$5:$CB$183,M$9,FALSE))),"")</f>
        <v>3097.3108554859095</v>
      </c>
      <c r="N122" s="103">
        <f ca="1">IFERROR(IF((VLOOKUP($E122,'NEA Backsheet'!$D$5:$CB$183,N$9,FALSE))="","",(VLOOKUP($E122,'NEA Backsheet'!$D$5:$CB$183,N$9,FALSE))),"")</f>
        <v>3275.1733345401472</v>
      </c>
      <c r="O122" s="100">
        <f ca="1">IFERROR(IF((VLOOKUP($E122,'NEA Backsheet'!$D$5:$CB$183,O$9,FALSE))="","",(VLOOKUP($E122,'NEA Backsheet'!$D$5:$CB$183,O$9,FALSE))),"")</f>
        <v>4859.7260411339066</v>
      </c>
      <c r="P122" s="104">
        <f ca="1">IFERROR(IF((VLOOKUP($E122,'NEA Backsheet'!$D$5:$CB$183,P$9,FALSE))="","",(VLOOKUP($E122,'NEA Backsheet'!$D$5:$CB$183,P$9,FALSE))),"")</f>
        <v>4818.9908252483656</v>
      </c>
      <c r="Q122" s="101">
        <f ca="1">IFERROR(IF((VLOOKUP($E122,'NEA Backsheet'!$D$5:$CB$183,Q$9,FALSE))="","",(VLOOKUP($E122,'NEA Backsheet'!$D$5:$CB$183,Q$9,FALSE))),"")</f>
        <v>5106.8584963758303</v>
      </c>
      <c r="R122" s="103">
        <f ca="1">IFERROR(IF((VLOOKUP($E122,'NEA Backsheet'!$D$5:$CB$183,R$9,FALSE))="","",(VLOOKUP($E122,'NEA Backsheet'!$D$5:$CB$183,R$9,FALSE))),"")</f>
        <v>5221.3118291440114</v>
      </c>
    </row>
    <row r="123" spans="1:18" ht="15" customHeight="1" x14ac:dyDescent="0.3">
      <c r="A123" s="41">
        <v>110</v>
      </c>
      <c r="B123" s="77" t="str">
        <f ca="1">IFERROR(IF((VLOOKUP($E123,'Org List'!$AJ$10:$AL$190,3,FALSE))="","",(VLOOKUP($E123,'Org List'!$AJ$10:$AL$190,3,FALSE))),"")</f>
        <v>East of England Commissioning Region</v>
      </c>
      <c r="C123" s="78" t="str">
        <f ca="1">IFERROR(IF((VLOOKUP($E123,'Org List'!$AO$10:$AQ$190,3,FALSE))="","",(VLOOKUP($E123,'Org List'!$AO$10:$AQ$190,3,FALSE))),"")</f>
        <v>South East Region</v>
      </c>
      <c r="D123" s="93" t="str">
        <f ca="1">IFERROR(IF((VLOOKUP($E123,'Org List'!$AT$10:$AV$190,3,FALSE))="","",(VLOOKUP($E123,'Org List'!$AT$10:$AV$190,3,FALSE))),"")</f>
        <v>NHS England East (East)</v>
      </c>
      <c r="E123" s="77" t="str">
        <f t="shared" ca="1" si="3"/>
        <v>E06000042</v>
      </c>
      <c r="F123" s="79" t="str">
        <f ca="1">IF(E123="","",VLOOKUP(E123,'Org List'!$J$9:$K$640,2,0))</f>
        <v>Milton Keynes</v>
      </c>
      <c r="G123" s="100">
        <f ca="1">IFERROR(IF((VLOOKUP($E123,'NEA Backsheet'!$D$5:$CB$183,G$9,FALSE))="","",(VLOOKUP($E123,'NEA Backsheet'!$D$5:$CB$183,G$9,FALSE))),"")</f>
        <v>3035.5357524214287</v>
      </c>
      <c r="H123" s="101">
        <f ca="1">IFERROR(IF((VLOOKUP($E123,'NEA Backsheet'!$D$5:$CB$183,H$9,FALSE))="","",(VLOOKUP($E123,'NEA Backsheet'!$D$5:$CB$183,H$9,FALSE))),"")</f>
        <v>3410.7421637056086</v>
      </c>
      <c r="I123" s="101">
        <f ca="1">IFERROR(IF((VLOOKUP($E123,'NEA Backsheet'!$D$5:$CB$183,I$9,FALSE))="","",(VLOOKUP($E123,'NEA Backsheet'!$D$5:$CB$183,I$9,FALSE))),"")</f>
        <v>3958.478917453459</v>
      </c>
      <c r="J123" s="102">
        <f ca="1">IFERROR(IF((VLOOKUP($E123,'NEA Backsheet'!$D$5:$CB$183,J$9,FALSE))="","",(VLOOKUP($E123,'NEA Backsheet'!$D$5:$CB$183,J$9,FALSE))),"")</f>
        <v>2636.044221388227</v>
      </c>
      <c r="K123" s="100">
        <f ca="1">IFERROR(IF((VLOOKUP($E123,'NEA Backsheet'!$D$5:$CB$183,K$9,FALSE))="","",(VLOOKUP($E123,'NEA Backsheet'!$D$5:$CB$183,K$9,FALSE))),"")</f>
        <v>4997.2021099420817</v>
      </c>
      <c r="L123" s="101">
        <f ca="1">IFERROR(IF((VLOOKUP($E123,'NEA Backsheet'!$D$5:$CB$183,L$9,FALSE))="","",(VLOOKUP($E123,'NEA Backsheet'!$D$5:$CB$183,L$9,FALSE))),"")</f>
        <v>4843.1910116416238</v>
      </c>
      <c r="M123" s="101">
        <f ca="1">IFERROR(IF((VLOOKUP($E123,'NEA Backsheet'!$D$5:$CB$183,M$9,FALSE))="","",(VLOOKUP($E123,'NEA Backsheet'!$D$5:$CB$183,M$9,FALSE))),"")</f>
        <v>5424.0030992027423</v>
      </c>
      <c r="N123" s="103">
        <f ca="1">IFERROR(IF((VLOOKUP($E123,'NEA Backsheet'!$D$5:$CB$183,N$9,FALSE))="","",(VLOOKUP($E123,'NEA Backsheet'!$D$5:$CB$183,N$9,FALSE))),"")</f>
        <v>4957.5711518508151</v>
      </c>
      <c r="O123" s="100">
        <f ca="1">IFERROR(IF((VLOOKUP($E123,'NEA Backsheet'!$D$5:$CB$183,O$9,FALSE))="","",(VLOOKUP($E123,'NEA Backsheet'!$D$5:$CB$183,O$9,FALSE))),"")</f>
        <v>8032.7378623635104</v>
      </c>
      <c r="P123" s="104">
        <f ca="1">IFERROR(IF((VLOOKUP($E123,'NEA Backsheet'!$D$5:$CB$183,P$9,FALSE))="","",(VLOOKUP($E123,'NEA Backsheet'!$D$5:$CB$183,P$9,FALSE))),"")</f>
        <v>8253.9331753472325</v>
      </c>
      <c r="Q123" s="101">
        <f ca="1">IFERROR(IF((VLOOKUP($E123,'NEA Backsheet'!$D$5:$CB$183,Q$9,FALSE))="","",(VLOOKUP($E123,'NEA Backsheet'!$D$5:$CB$183,Q$9,FALSE))),"")</f>
        <v>9382.4820166562022</v>
      </c>
      <c r="R123" s="103">
        <f ca="1">IFERROR(IF((VLOOKUP($E123,'NEA Backsheet'!$D$5:$CB$183,R$9,FALSE))="","",(VLOOKUP($E123,'NEA Backsheet'!$D$5:$CB$183,R$9,FALSE))),"")</f>
        <v>7593.6153732390421</v>
      </c>
    </row>
    <row r="124" spans="1:18" ht="15" customHeight="1" x14ac:dyDescent="0.3">
      <c r="A124" s="41">
        <v>111</v>
      </c>
      <c r="B124" s="77" t="str">
        <f ca="1">IFERROR(IF((VLOOKUP($E124,'Org List'!$AJ$10:$AL$190,3,FALSE))="","",(VLOOKUP($E124,'Org List'!$AJ$10:$AL$190,3,FALSE))),"")</f>
        <v>North East and Yorkshire Commissioning Region</v>
      </c>
      <c r="C124" s="78" t="str">
        <f ca="1">IFERROR(IF((VLOOKUP($E124,'Org List'!$AO$10:$AQ$190,3,FALSE))="","",(VLOOKUP($E124,'Org List'!$AO$10:$AQ$190,3,FALSE))),"")</f>
        <v>North East Region</v>
      </c>
      <c r="D124" s="93" t="str">
        <f ca="1">IFERROR(IF((VLOOKUP($E124,'Org List'!$AT$10:$AV$190,3,FALSE))="","",(VLOOKUP($E124,'Org List'!$AT$10:$AV$190,3,FALSE))),"")</f>
        <v>NHS England North East and Yorkshire (Cumbria And North East)</v>
      </c>
      <c r="E124" s="77" t="str">
        <f t="shared" ca="1" si="3"/>
        <v>E08000021</v>
      </c>
      <c r="F124" s="79" t="str">
        <f ca="1">IF(E124="","",VLOOKUP(E124,'Org List'!$J$9:$K$640,2,0))</f>
        <v>Newcastle upon Tyne</v>
      </c>
      <c r="G124" s="100">
        <f ca="1">IFERROR(IF((VLOOKUP($E124,'NEA Backsheet'!$D$5:$CB$183,G$9,FALSE))="","",(VLOOKUP($E124,'NEA Backsheet'!$D$5:$CB$183,G$9,FALSE))),"")</f>
        <v>2189.3682664278481</v>
      </c>
      <c r="H124" s="101">
        <f ca="1">IFERROR(IF((VLOOKUP($E124,'NEA Backsheet'!$D$5:$CB$183,H$9,FALSE))="","",(VLOOKUP($E124,'NEA Backsheet'!$D$5:$CB$183,H$9,FALSE))),"")</f>
        <v>2274.0132093724151</v>
      </c>
      <c r="I124" s="101">
        <f ca="1">IFERROR(IF((VLOOKUP($E124,'NEA Backsheet'!$D$5:$CB$183,I$9,FALSE))="","",(VLOOKUP($E124,'NEA Backsheet'!$D$5:$CB$183,I$9,FALSE))),"")</f>
        <v>2425.2533694511303</v>
      </c>
      <c r="J124" s="102">
        <f ca="1">IFERROR(IF((VLOOKUP($E124,'NEA Backsheet'!$D$5:$CB$183,J$9,FALSE))="","",(VLOOKUP($E124,'NEA Backsheet'!$D$5:$CB$183,J$9,FALSE))),"")</f>
        <v>2300.6047455203552</v>
      </c>
      <c r="K124" s="100">
        <f ca="1">IFERROR(IF((VLOOKUP($E124,'NEA Backsheet'!$D$5:$CB$183,K$9,FALSE))="","",(VLOOKUP($E124,'NEA Backsheet'!$D$5:$CB$183,K$9,FALSE))),"")</f>
        <v>6314.8748583080142</v>
      </c>
      <c r="L124" s="101">
        <f ca="1">IFERROR(IF((VLOOKUP($E124,'NEA Backsheet'!$D$5:$CB$183,L$9,FALSE))="","",(VLOOKUP($E124,'NEA Backsheet'!$D$5:$CB$183,L$9,FALSE))),"")</f>
        <v>6252.6603892472676</v>
      </c>
      <c r="M124" s="101">
        <f ca="1">IFERROR(IF((VLOOKUP($E124,'NEA Backsheet'!$D$5:$CB$183,M$9,FALSE))="","",(VLOOKUP($E124,'NEA Backsheet'!$D$5:$CB$183,M$9,FALSE))),"")</f>
        <v>6620.1218019056341</v>
      </c>
      <c r="N124" s="103">
        <f ca="1">IFERROR(IF((VLOOKUP($E124,'NEA Backsheet'!$D$5:$CB$183,N$9,FALSE))="","",(VLOOKUP($E124,'NEA Backsheet'!$D$5:$CB$183,N$9,FALSE))),"")</f>
        <v>6723.335667006213</v>
      </c>
      <c r="O124" s="100">
        <f ca="1">IFERROR(IF((VLOOKUP($E124,'NEA Backsheet'!$D$5:$CB$183,O$9,FALSE))="","",(VLOOKUP($E124,'NEA Backsheet'!$D$5:$CB$183,O$9,FALSE))),"")</f>
        <v>8504.2431247358618</v>
      </c>
      <c r="P124" s="104">
        <f ca="1">IFERROR(IF((VLOOKUP($E124,'NEA Backsheet'!$D$5:$CB$183,P$9,FALSE))="","",(VLOOKUP($E124,'NEA Backsheet'!$D$5:$CB$183,P$9,FALSE))),"")</f>
        <v>8526.6735986196836</v>
      </c>
      <c r="Q124" s="101">
        <f ca="1">IFERROR(IF((VLOOKUP($E124,'NEA Backsheet'!$D$5:$CB$183,Q$9,FALSE))="","",(VLOOKUP($E124,'NEA Backsheet'!$D$5:$CB$183,Q$9,FALSE))),"")</f>
        <v>9045.3751713567653</v>
      </c>
      <c r="R124" s="103">
        <f ca="1">IFERROR(IF((VLOOKUP($E124,'NEA Backsheet'!$D$5:$CB$183,R$9,FALSE))="","",(VLOOKUP($E124,'NEA Backsheet'!$D$5:$CB$183,R$9,FALSE))),"")</f>
        <v>9023.9404125265683</v>
      </c>
    </row>
    <row r="125" spans="1:18" ht="15" customHeight="1" x14ac:dyDescent="0.3">
      <c r="A125" s="41">
        <v>112</v>
      </c>
      <c r="B125" s="77" t="str">
        <f ca="1">IFERROR(IF((VLOOKUP($E125,'Org List'!$AJ$10:$AL$190,3,FALSE))="","",(VLOOKUP($E125,'Org List'!$AJ$10:$AL$190,3,FALSE))),"")</f>
        <v>London Commissioning Region</v>
      </c>
      <c r="C125" s="78" t="str">
        <f ca="1">IFERROR(IF((VLOOKUP($E125,'Org List'!$AO$10:$AQ$190,3,FALSE))="","",(VLOOKUP($E125,'Org List'!$AO$10:$AQ$190,3,FALSE))),"")</f>
        <v>London Region</v>
      </c>
      <c r="D125" s="93" t="str">
        <f ca="1">IFERROR(IF((VLOOKUP($E125,'Org List'!$AT$10:$AV$190,3,FALSE))="","",(VLOOKUP($E125,'Org List'!$AT$10:$AV$190,3,FALSE))),"")</f>
        <v>NHS England London</v>
      </c>
      <c r="E125" s="77" t="str">
        <f t="shared" ca="1" si="3"/>
        <v>E09000025</v>
      </c>
      <c r="F125" s="79" t="str">
        <f ca="1">IF(E125="","",VLOOKUP(E125,'Org List'!$J$9:$K$640,2,0))</f>
        <v>Newham</v>
      </c>
      <c r="G125" s="100">
        <f ca="1">IFERROR(IF((VLOOKUP($E125,'NEA Backsheet'!$D$5:$CB$183,G$9,FALSE))="","",(VLOOKUP($E125,'NEA Backsheet'!$D$5:$CB$183,G$9,FALSE))),"")</f>
        <v>3061.4941615307616</v>
      </c>
      <c r="H125" s="101">
        <f ca="1">IFERROR(IF((VLOOKUP($E125,'NEA Backsheet'!$D$5:$CB$183,H$9,FALSE))="","",(VLOOKUP($E125,'NEA Backsheet'!$D$5:$CB$183,H$9,FALSE))),"")</f>
        <v>2989.2644680194403</v>
      </c>
      <c r="I125" s="101">
        <f ca="1">IFERROR(IF((VLOOKUP($E125,'NEA Backsheet'!$D$5:$CB$183,I$9,FALSE))="","",(VLOOKUP($E125,'NEA Backsheet'!$D$5:$CB$183,I$9,FALSE))),"")</f>
        <v>3157.1649653695454</v>
      </c>
      <c r="J125" s="102">
        <f ca="1">IFERROR(IF((VLOOKUP($E125,'NEA Backsheet'!$D$5:$CB$183,J$9,FALSE))="","",(VLOOKUP($E125,'NEA Backsheet'!$D$5:$CB$183,J$9,FALSE))),"")</f>
        <v>3103.5742353086248</v>
      </c>
      <c r="K125" s="100">
        <f ca="1">IFERROR(IF((VLOOKUP($E125,'NEA Backsheet'!$D$5:$CB$183,K$9,FALSE))="","",(VLOOKUP($E125,'NEA Backsheet'!$D$5:$CB$183,K$9,FALSE))),"")</f>
        <v>4894.4771019441505</v>
      </c>
      <c r="L125" s="101">
        <f ca="1">IFERROR(IF((VLOOKUP($E125,'NEA Backsheet'!$D$5:$CB$183,L$9,FALSE))="","",(VLOOKUP($E125,'NEA Backsheet'!$D$5:$CB$183,L$9,FALSE))),"")</f>
        <v>4917.1101253522584</v>
      </c>
      <c r="M125" s="101">
        <f ca="1">IFERROR(IF((VLOOKUP($E125,'NEA Backsheet'!$D$5:$CB$183,M$9,FALSE))="","",(VLOOKUP($E125,'NEA Backsheet'!$D$5:$CB$183,M$9,FALSE))),"")</f>
        <v>5070.9410966542728</v>
      </c>
      <c r="N125" s="103">
        <f ca="1">IFERROR(IF((VLOOKUP($E125,'NEA Backsheet'!$D$5:$CB$183,N$9,FALSE))="","",(VLOOKUP($E125,'NEA Backsheet'!$D$5:$CB$183,N$9,FALSE))),"")</f>
        <v>4975.841671206038</v>
      </c>
      <c r="O125" s="100">
        <f ca="1">IFERROR(IF((VLOOKUP($E125,'NEA Backsheet'!$D$5:$CB$183,O$9,FALSE))="","",(VLOOKUP($E125,'NEA Backsheet'!$D$5:$CB$183,O$9,FALSE))),"")</f>
        <v>7955.9712634749121</v>
      </c>
      <c r="P125" s="104">
        <f ca="1">IFERROR(IF((VLOOKUP($E125,'NEA Backsheet'!$D$5:$CB$183,P$9,FALSE))="","",(VLOOKUP($E125,'NEA Backsheet'!$D$5:$CB$183,P$9,FALSE))),"")</f>
        <v>7906.3745933716982</v>
      </c>
      <c r="Q125" s="101">
        <f ca="1">IFERROR(IF((VLOOKUP($E125,'NEA Backsheet'!$D$5:$CB$183,Q$9,FALSE))="","",(VLOOKUP($E125,'NEA Backsheet'!$D$5:$CB$183,Q$9,FALSE))),"")</f>
        <v>8228.1060620238186</v>
      </c>
      <c r="R125" s="103">
        <f ca="1">IFERROR(IF((VLOOKUP($E125,'NEA Backsheet'!$D$5:$CB$183,R$9,FALSE))="","",(VLOOKUP($E125,'NEA Backsheet'!$D$5:$CB$183,R$9,FALSE))),"")</f>
        <v>8079.4159065146632</v>
      </c>
    </row>
    <row r="126" spans="1:18" ht="15" customHeight="1" x14ac:dyDescent="0.3">
      <c r="A126" s="41">
        <v>113</v>
      </c>
      <c r="B126" s="77" t="str">
        <f ca="1">IFERROR(IF((VLOOKUP($E126,'Org List'!$AJ$10:$AL$190,3,FALSE))="","",(VLOOKUP($E126,'Org List'!$AJ$10:$AL$190,3,FALSE))),"")</f>
        <v>East of England Commissioning Region</v>
      </c>
      <c r="C126" s="78" t="str">
        <f ca="1">IFERROR(IF((VLOOKUP($E126,'Org List'!$AO$10:$AQ$190,3,FALSE))="","",(VLOOKUP($E126,'Org List'!$AO$10:$AQ$190,3,FALSE))),"")</f>
        <v>East Region</v>
      </c>
      <c r="D126" s="93" t="str">
        <f ca="1">IFERROR(IF((VLOOKUP($E126,'Org List'!$AT$10:$AV$190,3,FALSE))="","",(VLOOKUP($E126,'Org List'!$AT$10:$AV$190,3,FALSE))),"")</f>
        <v>NHS England East (East)</v>
      </c>
      <c r="E126" s="77" t="str">
        <f t="shared" ca="1" si="3"/>
        <v>E10000020</v>
      </c>
      <c r="F126" s="79" t="str">
        <f ca="1">IF(E126="","",VLOOKUP(E126,'Org List'!$J$9:$K$640,2,0))</f>
        <v>Norfolk</v>
      </c>
      <c r="G126" s="100">
        <f ca="1">IFERROR(IF((VLOOKUP($E126,'NEA Backsheet'!$D$5:$CB$183,G$9,FALSE))="","",(VLOOKUP($E126,'NEA Backsheet'!$D$5:$CB$183,G$9,FALSE))),"")</f>
        <v>7243.3688760793102</v>
      </c>
      <c r="H126" s="101">
        <f ca="1">IFERROR(IF((VLOOKUP($E126,'NEA Backsheet'!$D$5:$CB$183,H$9,FALSE))="","",(VLOOKUP($E126,'NEA Backsheet'!$D$5:$CB$183,H$9,FALSE))),"")</f>
        <v>7389.0212700917127</v>
      </c>
      <c r="I126" s="101">
        <f ca="1">IFERROR(IF((VLOOKUP($E126,'NEA Backsheet'!$D$5:$CB$183,I$9,FALSE))="","",(VLOOKUP($E126,'NEA Backsheet'!$D$5:$CB$183,I$9,FALSE))),"")</f>
        <v>7928.0494438099904</v>
      </c>
      <c r="J126" s="102">
        <f ca="1">IFERROR(IF((VLOOKUP($E126,'NEA Backsheet'!$D$5:$CB$183,J$9,FALSE))="","",(VLOOKUP($E126,'NEA Backsheet'!$D$5:$CB$183,J$9,FALSE))),"")</f>
        <v>7886.9446642138373</v>
      </c>
      <c r="K126" s="100">
        <f ca="1">IFERROR(IF((VLOOKUP($E126,'NEA Backsheet'!$D$5:$CB$183,K$9,FALSE))="","",(VLOOKUP($E126,'NEA Backsheet'!$D$5:$CB$183,K$9,FALSE))),"")</f>
        <v>17473.949428915072</v>
      </c>
      <c r="L126" s="101">
        <f ca="1">IFERROR(IF((VLOOKUP($E126,'NEA Backsheet'!$D$5:$CB$183,L$9,FALSE))="","",(VLOOKUP($E126,'NEA Backsheet'!$D$5:$CB$183,L$9,FALSE))),"")</f>
        <v>17162.897032524575</v>
      </c>
      <c r="M126" s="101">
        <f ca="1">IFERROR(IF((VLOOKUP($E126,'NEA Backsheet'!$D$5:$CB$183,M$9,FALSE))="","",(VLOOKUP($E126,'NEA Backsheet'!$D$5:$CB$183,M$9,FALSE))),"")</f>
        <v>17729.121659786768</v>
      </c>
      <c r="N126" s="103">
        <f ca="1">IFERROR(IF((VLOOKUP($E126,'NEA Backsheet'!$D$5:$CB$183,N$9,FALSE))="","",(VLOOKUP($E126,'NEA Backsheet'!$D$5:$CB$183,N$9,FALSE))),"")</f>
        <v>17933.412629666796</v>
      </c>
      <c r="O126" s="100">
        <f ca="1">IFERROR(IF((VLOOKUP($E126,'NEA Backsheet'!$D$5:$CB$183,O$9,FALSE))="","",(VLOOKUP($E126,'NEA Backsheet'!$D$5:$CB$183,O$9,FALSE))),"")</f>
        <v>24717.318304994384</v>
      </c>
      <c r="P126" s="104">
        <f ca="1">IFERROR(IF((VLOOKUP($E126,'NEA Backsheet'!$D$5:$CB$183,P$9,FALSE))="","",(VLOOKUP($E126,'NEA Backsheet'!$D$5:$CB$183,P$9,FALSE))),"")</f>
        <v>24551.918302616286</v>
      </c>
      <c r="Q126" s="101">
        <f ca="1">IFERROR(IF((VLOOKUP($E126,'NEA Backsheet'!$D$5:$CB$183,Q$9,FALSE))="","",(VLOOKUP($E126,'NEA Backsheet'!$D$5:$CB$183,Q$9,FALSE))),"")</f>
        <v>25657.17110359676</v>
      </c>
      <c r="R126" s="103">
        <f ca="1">IFERROR(IF((VLOOKUP($E126,'NEA Backsheet'!$D$5:$CB$183,R$9,FALSE))="","",(VLOOKUP($E126,'NEA Backsheet'!$D$5:$CB$183,R$9,FALSE))),"")</f>
        <v>25820.357293880632</v>
      </c>
    </row>
    <row r="127" spans="1:18" ht="15" customHeight="1" x14ac:dyDescent="0.3">
      <c r="A127" s="41">
        <v>114</v>
      </c>
      <c r="B127" s="77" t="str">
        <f ca="1">IFERROR(IF((VLOOKUP($E127,'Org List'!$AJ$10:$AL$190,3,FALSE))="","",(VLOOKUP($E127,'Org List'!$AJ$10:$AL$190,3,FALSE))),"")</f>
        <v>North East and Yorkshire Commissioning Region</v>
      </c>
      <c r="C127" s="78" t="str">
        <f ca="1">IFERROR(IF((VLOOKUP($E127,'Org List'!$AO$10:$AQ$190,3,FALSE))="","",(VLOOKUP($E127,'Org List'!$AO$10:$AQ$190,3,FALSE))),"")</f>
        <v>Yorkshire and The Humber Region</v>
      </c>
      <c r="D127" s="93" t="str">
        <f ca="1">IFERROR(IF((VLOOKUP($E127,'Org List'!$AT$10:$AV$190,3,FALSE))="","",(VLOOKUP($E127,'Org List'!$AT$10:$AV$190,3,FALSE))),"")</f>
        <v>NHS England North East and Yokrshire (Yorkshire And Humber)</v>
      </c>
      <c r="E127" s="77" t="str">
        <f t="shared" ca="1" si="3"/>
        <v>E06000012</v>
      </c>
      <c r="F127" s="79" t="str">
        <f ca="1">IF(E127="","",VLOOKUP(E127,'Org List'!$J$9:$K$640,2,0))</f>
        <v>North East Lincolnshire</v>
      </c>
      <c r="G127" s="100">
        <f ca="1">IFERROR(IF((VLOOKUP($E127,'NEA Backsheet'!$D$5:$CB$183,G$9,FALSE))="","",(VLOOKUP($E127,'NEA Backsheet'!$D$5:$CB$183,G$9,FALSE))),"")</f>
        <v>898.7814981065593</v>
      </c>
      <c r="H127" s="101">
        <f ca="1">IFERROR(IF((VLOOKUP($E127,'NEA Backsheet'!$D$5:$CB$183,H$9,FALSE))="","",(VLOOKUP($E127,'NEA Backsheet'!$D$5:$CB$183,H$9,FALSE))),"")</f>
        <v>1162.1510503941324</v>
      </c>
      <c r="I127" s="101">
        <f ca="1">IFERROR(IF((VLOOKUP($E127,'NEA Backsheet'!$D$5:$CB$183,I$9,FALSE))="","",(VLOOKUP($E127,'NEA Backsheet'!$D$5:$CB$183,I$9,FALSE))),"")</f>
        <v>1096.788117135352</v>
      </c>
      <c r="J127" s="102">
        <f ca="1">IFERROR(IF((VLOOKUP($E127,'NEA Backsheet'!$D$5:$CB$183,J$9,FALSE))="","",(VLOOKUP($E127,'NEA Backsheet'!$D$5:$CB$183,J$9,FALSE))),"")</f>
        <v>1034.7664763456667</v>
      </c>
      <c r="K127" s="100">
        <f ca="1">IFERROR(IF((VLOOKUP($E127,'NEA Backsheet'!$D$5:$CB$183,K$9,FALSE))="","",(VLOOKUP($E127,'NEA Backsheet'!$D$5:$CB$183,K$9,FALSE))),"")</f>
        <v>3137.3215727810684</v>
      </c>
      <c r="L127" s="101">
        <f ca="1">IFERROR(IF((VLOOKUP($E127,'NEA Backsheet'!$D$5:$CB$183,L$9,FALSE))="","",(VLOOKUP($E127,'NEA Backsheet'!$D$5:$CB$183,L$9,FALSE))),"")</f>
        <v>3193.3531108879324</v>
      </c>
      <c r="M127" s="101">
        <f ca="1">IFERROR(IF((VLOOKUP($E127,'NEA Backsheet'!$D$5:$CB$183,M$9,FALSE))="","",(VLOOKUP($E127,'NEA Backsheet'!$D$5:$CB$183,M$9,FALSE))),"")</f>
        <v>3483.3608518800565</v>
      </c>
      <c r="N127" s="103">
        <f ca="1">IFERROR(IF((VLOOKUP($E127,'NEA Backsheet'!$D$5:$CB$183,N$9,FALSE))="","",(VLOOKUP($E127,'NEA Backsheet'!$D$5:$CB$183,N$9,FALSE))),"")</f>
        <v>3287.5262133824208</v>
      </c>
      <c r="O127" s="100">
        <f ca="1">IFERROR(IF((VLOOKUP($E127,'NEA Backsheet'!$D$5:$CB$183,O$9,FALSE))="","",(VLOOKUP($E127,'NEA Backsheet'!$D$5:$CB$183,O$9,FALSE))),"")</f>
        <v>4036.1030708876278</v>
      </c>
      <c r="P127" s="104">
        <f ca="1">IFERROR(IF((VLOOKUP($E127,'NEA Backsheet'!$D$5:$CB$183,P$9,FALSE))="","",(VLOOKUP($E127,'NEA Backsheet'!$D$5:$CB$183,P$9,FALSE))),"")</f>
        <v>4355.5041612820651</v>
      </c>
      <c r="Q127" s="101">
        <f ca="1">IFERROR(IF((VLOOKUP($E127,'NEA Backsheet'!$D$5:$CB$183,Q$9,FALSE))="","",(VLOOKUP($E127,'NEA Backsheet'!$D$5:$CB$183,Q$9,FALSE))),"")</f>
        <v>4580.1489690154085</v>
      </c>
      <c r="R127" s="103">
        <f ca="1">IFERROR(IF((VLOOKUP($E127,'NEA Backsheet'!$D$5:$CB$183,R$9,FALSE))="","",(VLOOKUP($E127,'NEA Backsheet'!$D$5:$CB$183,R$9,FALSE))),"")</f>
        <v>4322.2926897280877</v>
      </c>
    </row>
    <row r="128" spans="1:18" ht="15" customHeight="1" x14ac:dyDescent="0.3">
      <c r="A128" s="41">
        <v>115</v>
      </c>
      <c r="B128" s="77" t="str">
        <f ca="1">IFERROR(IF((VLOOKUP($E128,'Org List'!$AJ$10:$AL$190,3,FALSE))="","",(VLOOKUP($E128,'Org List'!$AJ$10:$AL$190,3,FALSE))),"")</f>
        <v>North East and Yorkshire Commissioning Region</v>
      </c>
      <c r="C128" s="78" t="str">
        <f ca="1">IFERROR(IF((VLOOKUP($E128,'Org List'!$AO$10:$AQ$190,3,FALSE))="","",(VLOOKUP($E128,'Org List'!$AO$10:$AQ$190,3,FALSE))),"")</f>
        <v>Yorkshire and The Humber Region</v>
      </c>
      <c r="D128" s="93" t="str">
        <f ca="1">IFERROR(IF((VLOOKUP($E128,'Org List'!$AT$10:$AV$190,3,FALSE))="","",(VLOOKUP($E128,'Org List'!$AT$10:$AV$190,3,FALSE))),"")</f>
        <v>NHS England North East and Yokrshire (Yorkshire And Humber)</v>
      </c>
      <c r="E128" s="77" t="str">
        <f t="shared" ca="1" si="3"/>
        <v>E06000013</v>
      </c>
      <c r="F128" s="79" t="str">
        <f ca="1">IF(E128="","",VLOOKUP(E128,'Org List'!$J$9:$K$640,2,0))</f>
        <v>North Lincolnshire</v>
      </c>
      <c r="G128" s="100">
        <f ca="1">IFERROR(IF((VLOOKUP($E128,'NEA Backsheet'!$D$5:$CB$183,G$9,FALSE))="","",(VLOOKUP($E128,'NEA Backsheet'!$D$5:$CB$183,G$9,FALSE))),"")</f>
        <v>1374.4864763965022</v>
      </c>
      <c r="H128" s="101">
        <f ca="1">IFERROR(IF((VLOOKUP($E128,'NEA Backsheet'!$D$5:$CB$183,H$9,FALSE))="","",(VLOOKUP($E128,'NEA Backsheet'!$D$5:$CB$183,H$9,FALSE))),"")</f>
        <v>1346.3983178294195</v>
      </c>
      <c r="I128" s="101">
        <f ca="1">IFERROR(IF((VLOOKUP($E128,'NEA Backsheet'!$D$5:$CB$183,I$9,FALSE))="","",(VLOOKUP($E128,'NEA Backsheet'!$D$5:$CB$183,I$9,FALSE))),"")</f>
        <v>1443.8241571252781</v>
      </c>
      <c r="J128" s="102">
        <f ca="1">IFERROR(IF((VLOOKUP($E128,'NEA Backsheet'!$D$5:$CB$183,J$9,FALSE))="","",(VLOOKUP($E128,'NEA Backsheet'!$D$5:$CB$183,J$9,FALSE))),"")</f>
        <v>1340.0286438967917</v>
      </c>
      <c r="K128" s="100">
        <f ca="1">IFERROR(IF((VLOOKUP($E128,'NEA Backsheet'!$D$5:$CB$183,K$9,FALSE))="","",(VLOOKUP($E128,'NEA Backsheet'!$D$5:$CB$183,K$9,FALSE))),"")</f>
        <v>3617.5713088692305</v>
      </c>
      <c r="L128" s="101">
        <f ca="1">IFERROR(IF((VLOOKUP($E128,'NEA Backsheet'!$D$5:$CB$183,L$9,FALSE))="","",(VLOOKUP($E128,'NEA Backsheet'!$D$5:$CB$183,L$9,FALSE))),"")</f>
        <v>3686.9035648081381</v>
      </c>
      <c r="M128" s="101">
        <f ca="1">IFERROR(IF((VLOOKUP($E128,'NEA Backsheet'!$D$5:$CB$183,M$9,FALSE))="","",(VLOOKUP($E128,'NEA Backsheet'!$D$5:$CB$183,M$9,FALSE))),"")</f>
        <v>3844.9078042731735</v>
      </c>
      <c r="N128" s="103">
        <f ca="1">IFERROR(IF((VLOOKUP($E128,'NEA Backsheet'!$D$5:$CB$183,N$9,FALSE))="","",(VLOOKUP($E128,'NEA Backsheet'!$D$5:$CB$183,N$9,FALSE))),"")</f>
        <v>3722.0353693250399</v>
      </c>
      <c r="O128" s="100">
        <f ca="1">IFERROR(IF((VLOOKUP($E128,'NEA Backsheet'!$D$5:$CB$183,O$9,FALSE))="","",(VLOOKUP($E128,'NEA Backsheet'!$D$5:$CB$183,O$9,FALSE))),"")</f>
        <v>4992.0577852657325</v>
      </c>
      <c r="P128" s="104">
        <f ca="1">IFERROR(IF((VLOOKUP($E128,'NEA Backsheet'!$D$5:$CB$183,P$9,FALSE))="","",(VLOOKUP($E128,'NEA Backsheet'!$D$5:$CB$183,P$9,FALSE))),"")</f>
        <v>5033.3018826375574</v>
      </c>
      <c r="Q128" s="101">
        <f ca="1">IFERROR(IF((VLOOKUP($E128,'NEA Backsheet'!$D$5:$CB$183,Q$9,FALSE))="","",(VLOOKUP($E128,'NEA Backsheet'!$D$5:$CB$183,Q$9,FALSE))),"")</f>
        <v>5288.7319613984519</v>
      </c>
      <c r="R128" s="103">
        <f ca="1">IFERROR(IF((VLOOKUP($E128,'NEA Backsheet'!$D$5:$CB$183,R$9,FALSE))="","",(VLOOKUP($E128,'NEA Backsheet'!$D$5:$CB$183,R$9,FALSE))),"")</f>
        <v>5062.0640132218314</v>
      </c>
    </row>
    <row r="129" spans="1:18" ht="15" customHeight="1" x14ac:dyDescent="0.3">
      <c r="A129" s="41">
        <v>116</v>
      </c>
      <c r="B129" s="77" t="str">
        <f ca="1">IFERROR(IF((VLOOKUP($E129,'Org List'!$AJ$10:$AL$190,3,FALSE))="","",(VLOOKUP($E129,'Org List'!$AJ$10:$AL$190,3,FALSE))),"")</f>
        <v>South West England Commissioning Region</v>
      </c>
      <c r="C129" s="78" t="str">
        <f ca="1">IFERROR(IF((VLOOKUP($E129,'Org List'!$AO$10:$AQ$190,3,FALSE))="","",(VLOOKUP($E129,'Org List'!$AO$10:$AQ$190,3,FALSE))),"")</f>
        <v>South West Region</v>
      </c>
      <c r="D129" s="93" t="str">
        <f ca="1">IFERROR(IF((VLOOKUP($E129,'Org List'!$AT$10:$AV$190,3,FALSE))="","",(VLOOKUP($E129,'Org List'!$AT$10:$AV$190,3,FALSE))),"")</f>
        <v>NHS England South West (South West North)</v>
      </c>
      <c r="E129" s="77" t="str">
        <f t="shared" ca="1" si="3"/>
        <v>E06000024</v>
      </c>
      <c r="F129" s="79" t="str">
        <f ca="1">IF(E129="","",VLOOKUP(E129,'Org List'!$J$9:$K$640,2,0))</f>
        <v>North Somerset</v>
      </c>
      <c r="G129" s="100">
        <f ca="1">IFERROR(IF((VLOOKUP($E129,'NEA Backsheet'!$D$5:$CB$183,G$9,FALSE))="","",(VLOOKUP($E129,'NEA Backsheet'!$D$5:$CB$183,G$9,FALSE))),"")</f>
        <v>1899.1440504998384</v>
      </c>
      <c r="H129" s="101">
        <f ca="1">IFERROR(IF((VLOOKUP($E129,'NEA Backsheet'!$D$5:$CB$183,H$9,FALSE))="","",(VLOOKUP($E129,'NEA Backsheet'!$D$5:$CB$183,H$9,FALSE))),"")</f>
        <v>2139.9628732115461</v>
      </c>
      <c r="I129" s="101">
        <f ca="1">IFERROR(IF((VLOOKUP($E129,'NEA Backsheet'!$D$5:$CB$183,I$9,FALSE))="","",(VLOOKUP($E129,'NEA Backsheet'!$D$5:$CB$183,I$9,FALSE))),"")</f>
        <v>2323.6408601368744</v>
      </c>
      <c r="J129" s="102">
        <f ca="1">IFERROR(IF((VLOOKUP($E129,'NEA Backsheet'!$D$5:$CB$183,J$9,FALSE))="","",(VLOOKUP($E129,'NEA Backsheet'!$D$5:$CB$183,J$9,FALSE))),"")</f>
        <v>2300.2092616949171</v>
      </c>
      <c r="K129" s="100">
        <f ca="1">IFERROR(IF((VLOOKUP($E129,'NEA Backsheet'!$D$5:$CB$183,K$9,FALSE))="","",(VLOOKUP($E129,'NEA Backsheet'!$D$5:$CB$183,K$9,FALSE))),"")</f>
        <v>3590.9389600291474</v>
      </c>
      <c r="L129" s="101">
        <f ca="1">IFERROR(IF((VLOOKUP($E129,'NEA Backsheet'!$D$5:$CB$183,L$9,FALSE))="","",(VLOOKUP($E129,'NEA Backsheet'!$D$5:$CB$183,L$9,FALSE))),"")</f>
        <v>3586.4518365999093</v>
      </c>
      <c r="M129" s="101">
        <f ca="1">IFERROR(IF((VLOOKUP($E129,'NEA Backsheet'!$D$5:$CB$183,M$9,FALSE))="","",(VLOOKUP($E129,'NEA Backsheet'!$D$5:$CB$183,M$9,FALSE))),"")</f>
        <v>3809.6419183754078</v>
      </c>
      <c r="N129" s="103">
        <f ca="1">IFERROR(IF((VLOOKUP($E129,'NEA Backsheet'!$D$5:$CB$183,N$9,FALSE))="","",(VLOOKUP($E129,'NEA Backsheet'!$D$5:$CB$183,N$9,FALSE))),"")</f>
        <v>3751.411180204861</v>
      </c>
      <c r="O129" s="100">
        <f ca="1">IFERROR(IF((VLOOKUP($E129,'NEA Backsheet'!$D$5:$CB$183,O$9,FALSE))="","",(VLOOKUP($E129,'NEA Backsheet'!$D$5:$CB$183,O$9,FALSE))),"")</f>
        <v>5490.0830105289861</v>
      </c>
      <c r="P129" s="104">
        <f ca="1">IFERROR(IF((VLOOKUP($E129,'NEA Backsheet'!$D$5:$CB$183,P$9,FALSE))="","",(VLOOKUP($E129,'NEA Backsheet'!$D$5:$CB$183,P$9,FALSE))),"")</f>
        <v>5726.4147098114554</v>
      </c>
      <c r="Q129" s="101">
        <f ca="1">IFERROR(IF((VLOOKUP($E129,'NEA Backsheet'!$D$5:$CB$183,Q$9,FALSE))="","",(VLOOKUP($E129,'NEA Backsheet'!$D$5:$CB$183,Q$9,FALSE))),"")</f>
        <v>6133.2827785122827</v>
      </c>
      <c r="R129" s="103">
        <f ca="1">IFERROR(IF((VLOOKUP($E129,'NEA Backsheet'!$D$5:$CB$183,R$9,FALSE))="","",(VLOOKUP($E129,'NEA Backsheet'!$D$5:$CB$183,R$9,FALSE))),"")</f>
        <v>6051.6204418997786</v>
      </c>
    </row>
    <row r="130" spans="1:18" ht="15" customHeight="1" x14ac:dyDescent="0.3">
      <c r="A130" s="41">
        <v>117</v>
      </c>
      <c r="B130" s="77" t="str">
        <f ca="1">IFERROR(IF((VLOOKUP($E130,'Org List'!$AJ$10:$AL$190,3,FALSE))="","",(VLOOKUP($E130,'Org List'!$AJ$10:$AL$190,3,FALSE))),"")</f>
        <v>North East and Yorkshire Commissioning Region</v>
      </c>
      <c r="C130" s="78" t="str">
        <f ca="1">IFERROR(IF((VLOOKUP($E130,'Org List'!$AO$10:$AQ$190,3,FALSE))="","",(VLOOKUP($E130,'Org List'!$AO$10:$AQ$190,3,FALSE))),"")</f>
        <v>North East Region</v>
      </c>
      <c r="D130" s="93" t="str">
        <f ca="1">IFERROR(IF((VLOOKUP($E130,'Org List'!$AT$10:$AV$190,3,FALSE))="","",(VLOOKUP($E130,'Org List'!$AT$10:$AV$190,3,FALSE))),"")</f>
        <v>NHS England North East and Yorkshire (Cumbria And North East)</v>
      </c>
      <c r="E130" s="77" t="str">
        <f t="shared" ca="1" si="3"/>
        <v>E08000022</v>
      </c>
      <c r="F130" s="79" t="str">
        <f ca="1">IF(E130="","",VLOOKUP(E130,'Org List'!$J$9:$K$640,2,0))</f>
        <v>North Tyneside</v>
      </c>
      <c r="G130" s="100">
        <f ca="1">IFERROR(IF((VLOOKUP($E130,'NEA Backsheet'!$D$5:$CB$183,G$9,FALSE))="","",(VLOOKUP($E130,'NEA Backsheet'!$D$5:$CB$183,G$9,FALSE))),"")</f>
        <v>2468.1063541033454</v>
      </c>
      <c r="H130" s="101">
        <f ca="1">IFERROR(IF((VLOOKUP($E130,'NEA Backsheet'!$D$5:$CB$183,H$9,FALSE))="","",(VLOOKUP($E130,'NEA Backsheet'!$D$5:$CB$183,H$9,FALSE))),"")</f>
        <v>2752.3982833697332</v>
      </c>
      <c r="I130" s="101">
        <f ca="1">IFERROR(IF((VLOOKUP($E130,'NEA Backsheet'!$D$5:$CB$183,I$9,FALSE))="","",(VLOOKUP($E130,'NEA Backsheet'!$D$5:$CB$183,I$9,FALSE))),"")</f>
        <v>2993.5292466427718</v>
      </c>
      <c r="J130" s="102">
        <f ca="1">IFERROR(IF((VLOOKUP($E130,'NEA Backsheet'!$D$5:$CB$183,J$9,FALSE))="","",(VLOOKUP($E130,'NEA Backsheet'!$D$5:$CB$183,J$9,FALSE))),"")</f>
        <v>2907.5852463423034</v>
      </c>
      <c r="K130" s="100">
        <f ca="1">IFERROR(IF((VLOOKUP($E130,'NEA Backsheet'!$D$5:$CB$183,K$9,FALSE))="","",(VLOOKUP($E130,'NEA Backsheet'!$D$5:$CB$183,K$9,FALSE))),"")</f>
        <v>4027.4867019810208</v>
      </c>
      <c r="L130" s="101">
        <f ca="1">IFERROR(IF((VLOOKUP($E130,'NEA Backsheet'!$D$5:$CB$183,L$9,FALSE))="","",(VLOOKUP($E130,'NEA Backsheet'!$D$5:$CB$183,L$9,FALSE))),"")</f>
        <v>4110.2335414896734</v>
      </c>
      <c r="M130" s="101">
        <f ca="1">IFERROR(IF((VLOOKUP($E130,'NEA Backsheet'!$D$5:$CB$183,M$9,FALSE))="","",(VLOOKUP($E130,'NEA Backsheet'!$D$5:$CB$183,M$9,FALSE))),"")</f>
        <v>4327.9886523652513</v>
      </c>
      <c r="N130" s="103">
        <f ca="1">IFERROR(IF((VLOOKUP($E130,'NEA Backsheet'!$D$5:$CB$183,N$9,FALSE))="","",(VLOOKUP($E130,'NEA Backsheet'!$D$5:$CB$183,N$9,FALSE))),"")</f>
        <v>4428.4412238949135</v>
      </c>
      <c r="O130" s="100">
        <f ca="1">IFERROR(IF((VLOOKUP($E130,'NEA Backsheet'!$D$5:$CB$183,O$9,FALSE))="","",(VLOOKUP($E130,'NEA Backsheet'!$D$5:$CB$183,O$9,FALSE))),"")</f>
        <v>6495.5930560843663</v>
      </c>
      <c r="P130" s="104">
        <f ca="1">IFERROR(IF((VLOOKUP($E130,'NEA Backsheet'!$D$5:$CB$183,P$9,FALSE))="","",(VLOOKUP($E130,'NEA Backsheet'!$D$5:$CB$183,P$9,FALSE))),"")</f>
        <v>6862.6318248594071</v>
      </c>
      <c r="Q130" s="101">
        <f ca="1">IFERROR(IF((VLOOKUP($E130,'NEA Backsheet'!$D$5:$CB$183,Q$9,FALSE))="","",(VLOOKUP($E130,'NEA Backsheet'!$D$5:$CB$183,Q$9,FALSE))),"")</f>
        <v>7321.5178990080231</v>
      </c>
      <c r="R130" s="103">
        <f ca="1">IFERROR(IF((VLOOKUP($E130,'NEA Backsheet'!$D$5:$CB$183,R$9,FALSE))="","",(VLOOKUP($E130,'NEA Backsheet'!$D$5:$CB$183,R$9,FALSE))),"")</f>
        <v>7336.0264702372169</v>
      </c>
    </row>
    <row r="131" spans="1:18" ht="15" customHeight="1" x14ac:dyDescent="0.3">
      <c r="A131" s="41">
        <v>118</v>
      </c>
      <c r="B131" s="77" t="str">
        <f ca="1">IFERROR(IF((VLOOKUP($E131,'Org List'!$AJ$10:$AL$190,3,FALSE))="","",(VLOOKUP($E131,'Org List'!$AJ$10:$AL$190,3,FALSE))),"")</f>
        <v>North East and Yorkshire Commissioning Region</v>
      </c>
      <c r="C131" s="78" t="str">
        <f ca="1">IFERROR(IF((VLOOKUP($E131,'Org List'!$AO$10:$AQ$190,3,FALSE))="","",(VLOOKUP($E131,'Org List'!$AO$10:$AQ$190,3,FALSE))),"")</f>
        <v>Yorkshire and The Humber Region</v>
      </c>
      <c r="D131" s="93" t="str">
        <f ca="1">IFERROR(IF((VLOOKUP($E131,'Org List'!$AT$10:$AV$190,3,FALSE))="","",(VLOOKUP($E131,'Org List'!$AT$10:$AV$190,3,FALSE))),"")</f>
        <v>NHS England North East and Yokrshire (Yorkshire And Humber)</v>
      </c>
      <c r="E131" s="77" t="str">
        <f t="shared" ca="1" si="3"/>
        <v>E10000023</v>
      </c>
      <c r="F131" s="79" t="str">
        <f ca="1">IF(E131="","",VLOOKUP(E131,'Org List'!$J$9:$K$640,2,0))</f>
        <v>North Yorkshire</v>
      </c>
      <c r="G131" s="100">
        <f ca="1">IFERROR(IF((VLOOKUP($E131,'NEA Backsheet'!$D$5:$CB$183,G$9,FALSE))="","",(VLOOKUP($E131,'NEA Backsheet'!$D$5:$CB$183,G$9,FALSE))),"")</f>
        <v>5494.4938137032996</v>
      </c>
      <c r="H131" s="101">
        <f ca="1">IFERROR(IF((VLOOKUP($E131,'NEA Backsheet'!$D$5:$CB$183,H$9,FALSE))="","",(VLOOKUP($E131,'NEA Backsheet'!$D$5:$CB$183,H$9,FALSE))),"")</f>
        <v>5296.7615347828569</v>
      </c>
      <c r="I131" s="101">
        <f ca="1">IFERROR(IF((VLOOKUP($E131,'NEA Backsheet'!$D$5:$CB$183,I$9,FALSE))="","",(VLOOKUP($E131,'NEA Backsheet'!$D$5:$CB$183,I$9,FALSE))),"")</f>
        <v>5776.3019678404244</v>
      </c>
      <c r="J131" s="102">
        <f ca="1">IFERROR(IF((VLOOKUP($E131,'NEA Backsheet'!$D$5:$CB$183,J$9,FALSE))="","",(VLOOKUP($E131,'NEA Backsheet'!$D$5:$CB$183,J$9,FALSE))),"")</f>
        <v>5868.5944489798258</v>
      </c>
      <c r="K131" s="100">
        <f ca="1">IFERROR(IF((VLOOKUP($E131,'NEA Backsheet'!$D$5:$CB$183,K$9,FALSE))="","",(VLOOKUP($E131,'NEA Backsheet'!$D$5:$CB$183,K$9,FALSE))),"")</f>
        <v>11807.687009796569</v>
      </c>
      <c r="L131" s="101">
        <f ca="1">IFERROR(IF((VLOOKUP($E131,'NEA Backsheet'!$D$5:$CB$183,L$9,FALSE))="","",(VLOOKUP($E131,'NEA Backsheet'!$D$5:$CB$183,L$9,FALSE))),"")</f>
        <v>11656.20407035572</v>
      </c>
      <c r="M131" s="101">
        <f ca="1">IFERROR(IF((VLOOKUP($E131,'NEA Backsheet'!$D$5:$CB$183,M$9,FALSE))="","",(VLOOKUP($E131,'NEA Backsheet'!$D$5:$CB$183,M$9,FALSE))),"")</f>
        <v>12444.339993110139</v>
      </c>
      <c r="N131" s="103">
        <f ca="1">IFERROR(IF((VLOOKUP($E131,'NEA Backsheet'!$D$5:$CB$183,N$9,FALSE))="","",(VLOOKUP($E131,'NEA Backsheet'!$D$5:$CB$183,N$9,FALSE))),"")</f>
        <v>12009.121927754873</v>
      </c>
      <c r="O131" s="100">
        <f ca="1">IFERROR(IF((VLOOKUP($E131,'NEA Backsheet'!$D$5:$CB$183,O$9,FALSE))="","",(VLOOKUP($E131,'NEA Backsheet'!$D$5:$CB$183,O$9,FALSE))),"")</f>
        <v>17302.180823499868</v>
      </c>
      <c r="P131" s="104">
        <f ca="1">IFERROR(IF((VLOOKUP($E131,'NEA Backsheet'!$D$5:$CB$183,P$9,FALSE))="","",(VLOOKUP($E131,'NEA Backsheet'!$D$5:$CB$183,P$9,FALSE))),"")</f>
        <v>16952.965605138575</v>
      </c>
      <c r="Q131" s="101">
        <f ca="1">IFERROR(IF((VLOOKUP($E131,'NEA Backsheet'!$D$5:$CB$183,Q$9,FALSE))="","",(VLOOKUP($E131,'NEA Backsheet'!$D$5:$CB$183,Q$9,FALSE))),"")</f>
        <v>18220.641960950565</v>
      </c>
      <c r="R131" s="103">
        <f ca="1">IFERROR(IF((VLOOKUP($E131,'NEA Backsheet'!$D$5:$CB$183,R$9,FALSE))="","",(VLOOKUP($E131,'NEA Backsheet'!$D$5:$CB$183,R$9,FALSE))),"")</f>
        <v>17877.716376734701</v>
      </c>
    </row>
    <row r="132" spans="1:18" ht="15" customHeight="1" x14ac:dyDescent="0.3">
      <c r="A132" s="41">
        <v>119</v>
      </c>
      <c r="B132" s="77" t="str">
        <f ca="1">IFERROR(IF((VLOOKUP($E132,'Org List'!$AJ$10:$AL$190,3,FALSE))="","",(VLOOKUP($E132,'Org List'!$AJ$10:$AL$190,3,FALSE))),"")</f>
        <v>Midlands Commissioning Region</v>
      </c>
      <c r="C132" s="78" t="str">
        <f ca="1">IFERROR(IF((VLOOKUP($E132,'Org List'!$AO$10:$AQ$190,3,FALSE))="","",(VLOOKUP($E132,'Org List'!$AO$10:$AQ$190,3,FALSE))),"")</f>
        <v>East Midlands Region</v>
      </c>
      <c r="D132" s="93" t="str">
        <f ca="1">IFERROR(IF((VLOOKUP($E132,'Org List'!$AT$10:$AV$190,3,FALSE))="","",(VLOOKUP($E132,'Org List'!$AT$10:$AV$190,3,FALSE))),"")</f>
        <v>NHS England Midlands (Central Midlands)</v>
      </c>
      <c r="E132" s="77" t="str">
        <f t="shared" ca="1" si="3"/>
        <v>E10000021</v>
      </c>
      <c r="F132" s="79" t="str">
        <f ca="1">IF(E132="","",VLOOKUP(E132,'Org List'!$J$9:$K$640,2,0))</f>
        <v>Northamptonshire</v>
      </c>
      <c r="G132" s="100">
        <f ca="1">IFERROR(IF((VLOOKUP($E132,'NEA Backsheet'!$D$5:$CB$183,G$9,FALSE))="","",(VLOOKUP($E132,'NEA Backsheet'!$D$5:$CB$183,G$9,FALSE))),"")</f>
        <v>7933.0856137503797</v>
      </c>
      <c r="H132" s="101">
        <f ca="1">IFERROR(IF((VLOOKUP($E132,'NEA Backsheet'!$D$5:$CB$183,H$9,FALSE))="","",(VLOOKUP($E132,'NEA Backsheet'!$D$5:$CB$183,H$9,FALSE))),"")</f>
        <v>8253.3350722425766</v>
      </c>
      <c r="I132" s="101">
        <f ca="1">IFERROR(IF((VLOOKUP($E132,'NEA Backsheet'!$D$5:$CB$183,I$9,FALSE))="","",(VLOOKUP($E132,'NEA Backsheet'!$D$5:$CB$183,I$9,FALSE))),"")</f>
        <v>9047.9690865141711</v>
      </c>
      <c r="J132" s="102">
        <f ca="1">IFERROR(IF((VLOOKUP($E132,'NEA Backsheet'!$D$5:$CB$183,J$9,FALSE))="","",(VLOOKUP($E132,'NEA Backsheet'!$D$5:$CB$183,J$9,FALSE))),"")</f>
        <v>8588.326988816043</v>
      </c>
      <c r="K132" s="100">
        <f ca="1">IFERROR(IF((VLOOKUP($E132,'NEA Backsheet'!$D$5:$CB$183,K$9,FALSE))="","",(VLOOKUP($E132,'NEA Backsheet'!$D$5:$CB$183,K$9,FALSE))),"")</f>
        <v>13802.500972590926</v>
      </c>
      <c r="L132" s="101">
        <f ca="1">IFERROR(IF((VLOOKUP($E132,'NEA Backsheet'!$D$5:$CB$183,L$9,FALSE))="","",(VLOOKUP($E132,'NEA Backsheet'!$D$5:$CB$183,L$9,FALSE))),"")</f>
        <v>14123.06859147083</v>
      </c>
      <c r="M132" s="101">
        <f ca="1">IFERROR(IF((VLOOKUP($E132,'NEA Backsheet'!$D$5:$CB$183,M$9,FALSE))="","",(VLOOKUP($E132,'NEA Backsheet'!$D$5:$CB$183,M$9,FALSE))),"")</f>
        <v>15075.816095455655</v>
      </c>
      <c r="N132" s="103">
        <f ca="1">IFERROR(IF((VLOOKUP($E132,'NEA Backsheet'!$D$5:$CB$183,N$9,FALSE))="","",(VLOOKUP($E132,'NEA Backsheet'!$D$5:$CB$183,N$9,FALSE))),"")</f>
        <v>14717.005752511823</v>
      </c>
      <c r="O132" s="100">
        <f ca="1">IFERROR(IF((VLOOKUP($E132,'NEA Backsheet'!$D$5:$CB$183,O$9,FALSE))="","",(VLOOKUP($E132,'NEA Backsheet'!$D$5:$CB$183,O$9,FALSE))),"")</f>
        <v>21735.586586341306</v>
      </c>
      <c r="P132" s="104">
        <f ca="1">IFERROR(IF((VLOOKUP($E132,'NEA Backsheet'!$D$5:$CB$183,P$9,FALSE))="","",(VLOOKUP($E132,'NEA Backsheet'!$D$5:$CB$183,P$9,FALSE))),"")</f>
        <v>22376.403663713405</v>
      </c>
      <c r="Q132" s="101">
        <f ca="1">IFERROR(IF((VLOOKUP($E132,'NEA Backsheet'!$D$5:$CB$183,Q$9,FALSE))="","",(VLOOKUP($E132,'NEA Backsheet'!$D$5:$CB$183,Q$9,FALSE))),"")</f>
        <v>24123.785181969826</v>
      </c>
      <c r="R132" s="103">
        <f ca="1">IFERROR(IF((VLOOKUP($E132,'NEA Backsheet'!$D$5:$CB$183,R$9,FALSE))="","",(VLOOKUP($E132,'NEA Backsheet'!$D$5:$CB$183,R$9,FALSE))),"")</f>
        <v>23305.332741327868</v>
      </c>
    </row>
    <row r="133" spans="1:18" ht="15" customHeight="1" x14ac:dyDescent="0.3">
      <c r="A133" s="41">
        <v>120</v>
      </c>
      <c r="B133" s="77" t="str">
        <f ca="1">IFERROR(IF((VLOOKUP($E133,'Org List'!$AJ$10:$AL$190,3,FALSE))="","",(VLOOKUP($E133,'Org List'!$AJ$10:$AL$190,3,FALSE))),"")</f>
        <v>North East and Yorkshire Commissioning Region</v>
      </c>
      <c r="C133" s="78" t="str">
        <f ca="1">IFERROR(IF((VLOOKUP($E133,'Org List'!$AO$10:$AQ$190,3,FALSE))="","",(VLOOKUP($E133,'Org List'!$AO$10:$AQ$190,3,FALSE))),"")</f>
        <v>North East Region</v>
      </c>
      <c r="D133" s="93" t="str">
        <f ca="1">IFERROR(IF((VLOOKUP($E133,'Org List'!$AT$10:$AV$190,3,FALSE))="","",(VLOOKUP($E133,'Org List'!$AT$10:$AV$190,3,FALSE))),"")</f>
        <v>NHS England North East and Yorkshire (Cumbria And North East)</v>
      </c>
      <c r="E133" s="77" t="str">
        <f t="shared" ca="1" si="3"/>
        <v>E06000057</v>
      </c>
      <c r="F133" s="79" t="str">
        <f ca="1">IF(E133="","",VLOOKUP(E133,'Org List'!$J$9:$K$640,2,0))</f>
        <v>Northumberland</v>
      </c>
      <c r="G133" s="100">
        <f ca="1">IFERROR(IF((VLOOKUP($E133,'NEA Backsheet'!$D$5:$CB$183,G$9,FALSE))="","",(VLOOKUP($E133,'NEA Backsheet'!$D$5:$CB$183,G$9,FALSE))),"")</f>
        <v>3815.6600002902414</v>
      </c>
      <c r="H133" s="101">
        <f ca="1">IFERROR(IF((VLOOKUP($E133,'NEA Backsheet'!$D$5:$CB$183,H$9,FALSE))="","",(VLOOKUP($E133,'NEA Backsheet'!$D$5:$CB$183,H$9,FALSE))),"")</f>
        <v>3961.7530011972149</v>
      </c>
      <c r="I133" s="101">
        <f ca="1">IFERROR(IF((VLOOKUP($E133,'NEA Backsheet'!$D$5:$CB$183,I$9,FALSE))="","",(VLOOKUP($E133,'NEA Backsheet'!$D$5:$CB$183,I$9,FALSE))),"")</f>
        <v>4402.3300915606405</v>
      </c>
      <c r="J133" s="102">
        <f ca="1">IFERROR(IF((VLOOKUP($E133,'NEA Backsheet'!$D$5:$CB$183,J$9,FALSE))="","",(VLOOKUP($E133,'NEA Backsheet'!$D$5:$CB$183,J$9,FALSE))),"")</f>
        <v>4517.9302802252432</v>
      </c>
      <c r="K133" s="100">
        <f ca="1">IFERROR(IF((VLOOKUP($E133,'NEA Backsheet'!$D$5:$CB$183,K$9,FALSE))="","",(VLOOKUP($E133,'NEA Backsheet'!$D$5:$CB$183,K$9,FALSE))),"")</f>
        <v>6259.7395125406983</v>
      </c>
      <c r="L133" s="101">
        <f ca="1">IFERROR(IF((VLOOKUP($E133,'NEA Backsheet'!$D$5:$CB$183,L$9,FALSE))="","",(VLOOKUP($E133,'NEA Backsheet'!$D$5:$CB$183,L$9,FALSE))),"")</f>
        <v>6280.6437942119737</v>
      </c>
      <c r="M133" s="101">
        <f ca="1">IFERROR(IF((VLOOKUP($E133,'NEA Backsheet'!$D$5:$CB$183,M$9,FALSE))="","",(VLOOKUP($E133,'NEA Backsheet'!$D$5:$CB$183,M$9,FALSE))),"")</f>
        <v>6567.7106244814786</v>
      </c>
      <c r="N133" s="103">
        <f ca="1">IFERROR(IF((VLOOKUP($E133,'NEA Backsheet'!$D$5:$CB$183,N$9,FALSE))="","",(VLOOKUP($E133,'NEA Backsheet'!$D$5:$CB$183,N$9,FALSE))),"")</f>
        <v>6831.4074208071615</v>
      </c>
      <c r="O133" s="100">
        <f ca="1">IFERROR(IF((VLOOKUP($E133,'NEA Backsheet'!$D$5:$CB$183,O$9,FALSE))="","",(VLOOKUP($E133,'NEA Backsheet'!$D$5:$CB$183,O$9,FALSE))),"")</f>
        <v>10075.39951283094</v>
      </c>
      <c r="P133" s="104">
        <f ca="1">IFERROR(IF((VLOOKUP($E133,'NEA Backsheet'!$D$5:$CB$183,P$9,FALSE))="","",(VLOOKUP($E133,'NEA Backsheet'!$D$5:$CB$183,P$9,FALSE))),"")</f>
        <v>10242.39679540919</v>
      </c>
      <c r="Q133" s="101">
        <f ca="1">IFERROR(IF((VLOOKUP($E133,'NEA Backsheet'!$D$5:$CB$183,Q$9,FALSE))="","",(VLOOKUP($E133,'NEA Backsheet'!$D$5:$CB$183,Q$9,FALSE))),"")</f>
        <v>10970.04071604212</v>
      </c>
      <c r="R133" s="103">
        <f ca="1">IFERROR(IF((VLOOKUP($E133,'NEA Backsheet'!$D$5:$CB$183,R$9,FALSE))="","",(VLOOKUP($E133,'NEA Backsheet'!$D$5:$CB$183,R$9,FALSE))),"")</f>
        <v>11349.337701032404</v>
      </c>
    </row>
    <row r="134" spans="1:18" ht="15" customHeight="1" x14ac:dyDescent="0.3">
      <c r="A134" s="41">
        <v>121</v>
      </c>
      <c r="B134" s="77" t="str">
        <f ca="1">IFERROR(IF((VLOOKUP($E134,'Org List'!$AJ$10:$AL$190,3,FALSE))="","",(VLOOKUP($E134,'Org List'!$AJ$10:$AL$190,3,FALSE))),"")</f>
        <v>Midlands Commissioning Region</v>
      </c>
      <c r="C134" s="78" t="str">
        <f ca="1">IFERROR(IF((VLOOKUP($E134,'Org List'!$AO$10:$AQ$190,3,FALSE))="","",(VLOOKUP($E134,'Org List'!$AO$10:$AQ$190,3,FALSE))),"")</f>
        <v>East Midlands Region</v>
      </c>
      <c r="D134" s="93" t="str">
        <f ca="1">IFERROR(IF((VLOOKUP($E134,'Org List'!$AT$10:$AV$190,3,FALSE))="","",(VLOOKUP($E134,'Org List'!$AT$10:$AV$190,3,FALSE))),"")</f>
        <v>NHS England Midlands (North Midlands)</v>
      </c>
      <c r="E134" s="77" t="str">
        <f t="shared" ca="1" si="3"/>
        <v>E06000018</v>
      </c>
      <c r="F134" s="79" t="str">
        <f ca="1">IF(E134="","",VLOOKUP(E134,'Org List'!$J$9:$K$640,2,0))</f>
        <v>Nottingham</v>
      </c>
      <c r="G134" s="100">
        <f ca="1">IFERROR(IF((VLOOKUP($E134,'NEA Backsheet'!$D$5:$CB$183,G$9,FALSE))="","",(VLOOKUP($E134,'NEA Backsheet'!$D$5:$CB$183,G$9,FALSE))),"")</f>
        <v>2342.176988901283</v>
      </c>
      <c r="H134" s="101">
        <f ca="1">IFERROR(IF((VLOOKUP($E134,'NEA Backsheet'!$D$5:$CB$183,H$9,FALSE))="","",(VLOOKUP($E134,'NEA Backsheet'!$D$5:$CB$183,H$9,FALSE))),"")</f>
        <v>2349.2652611130343</v>
      </c>
      <c r="I134" s="101">
        <f ca="1">IFERROR(IF((VLOOKUP($E134,'NEA Backsheet'!$D$5:$CB$183,I$9,FALSE))="","",(VLOOKUP($E134,'NEA Backsheet'!$D$5:$CB$183,I$9,FALSE))),"")</f>
        <v>2424.9783912417197</v>
      </c>
      <c r="J134" s="102">
        <f ca="1">IFERROR(IF((VLOOKUP($E134,'NEA Backsheet'!$D$5:$CB$183,J$9,FALSE))="","",(VLOOKUP($E134,'NEA Backsheet'!$D$5:$CB$183,J$9,FALSE))),"")</f>
        <v>2720.1665167650845</v>
      </c>
      <c r="K134" s="100">
        <f ca="1">IFERROR(IF((VLOOKUP($E134,'NEA Backsheet'!$D$5:$CB$183,K$9,FALSE))="","",(VLOOKUP($E134,'NEA Backsheet'!$D$5:$CB$183,K$9,FALSE))),"")</f>
        <v>5538.3237336263646</v>
      </c>
      <c r="L134" s="101">
        <f ca="1">IFERROR(IF((VLOOKUP($E134,'NEA Backsheet'!$D$5:$CB$183,L$9,FALSE))="","",(VLOOKUP($E134,'NEA Backsheet'!$D$5:$CB$183,L$9,FALSE))),"")</f>
        <v>5620.4654417815709</v>
      </c>
      <c r="M134" s="101">
        <f ca="1">IFERROR(IF((VLOOKUP($E134,'NEA Backsheet'!$D$5:$CB$183,M$9,FALSE))="","",(VLOOKUP($E134,'NEA Backsheet'!$D$5:$CB$183,M$9,FALSE))),"")</f>
        <v>5781.8431782937987</v>
      </c>
      <c r="N134" s="103">
        <f ca="1">IFERROR(IF((VLOOKUP($E134,'NEA Backsheet'!$D$5:$CB$183,N$9,FALSE))="","",(VLOOKUP($E134,'NEA Backsheet'!$D$5:$CB$183,N$9,FALSE))),"")</f>
        <v>5731.6341114477254</v>
      </c>
      <c r="O134" s="100">
        <f ca="1">IFERROR(IF((VLOOKUP($E134,'NEA Backsheet'!$D$5:$CB$183,O$9,FALSE))="","",(VLOOKUP($E134,'NEA Backsheet'!$D$5:$CB$183,O$9,FALSE))),"")</f>
        <v>7880.5007225276477</v>
      </c>
      <c r="P134" s="104">
        <f ca="1">IFERROR(IF((VLOOKUP($E134,'NEA Backsheet'!$D$5:$CB$183,P$9,FALSE))="","",(VLOOKUP($E134,'NEA Backsheet'!$D$5:$CB$183,P$9,FALSE))),"")</f>
        <v>7969.7307028946052</v>
      </c>
      <c r="Q134" s="101">
        <f ca="1">IFERROR(IF((VLOOKUP($E134,'NEA Backsheet'!$D$5:$CB$183,Q$9,FALSE))="","",(VLOOKUP($E134,'NEA Backsheet'!$D$5:$CB$183,Q$9,FALSE))),"")</f>
        <v>8206.8215695355175</v>
      </c>
      <c r="R134" s="103">
        <f ca="1">IFERROR(IF((VLOOKUP($E134,'NEA Backsheet'!$D$5:$CB$183,R$9,FALSE))="","",(VLOOKUP($E134,'NEA Backsheet'!$D$5:$CB$183,R$9,FALSE))),"")</f>
        <v>8451.8006282128099</v>
      </c>
    </row>
    <row r="135" spans="1:18" ht="15" customHeight="1" x14ac:dyDescent="0.3">
      <c r="A135" s="41">
        <v>122</v>
      </c>
      <c r="B135" s="77" t="str">
        <f ca="1">IFERROR(IF((VLOOKUP($E135,'Org List'!$AJ$10:$AL$190,3,FALSE))="","",(VLOOKUP($E135,'Org List'!$AJ$10:$AL$190,3,FALSE))),"")</f>
        <v>Midlands Commissioning Region</v>
      </c>
      <c r="C135" s="78" t="str">
        <f ca="1">IFERROR(IF((VLOOKUP($E135,'Org List'!$AO$10:$AQ$190,3,FALSE))="","",(VLOOKUP($E135,'Org List'!$AO$10:$AQ$190,3,FALSE))),"")</f>
        <v>East Midlands Region</v>
      </c>
      <c r="D135" s="93" t="str">
        <f ca="1">IFERROR(IF((VLOOKUP($E135,'Org List'!$AT$10:$AV$190,3,FALSE))="","",(VLOOKUP($E135,'Org List'!$AT$10:$AV$190,3,FALSE))),"")</f>
        <v>NHS England Midlands (North Midlands)</v>
      </c>
      <c r="E135" s="77" t="str">
        <f t="shared" ca="1" si="3"/>
        <v>E10000024</v>
      </c>
      <c r="F135" s="79" t="str">
        <f ca="1">IF(E135="","",VLOOKUP(E135,'Org List'!$J$9:$K$640,2,0))</f>
        <v>Nottinghamshire</v>
      </c>
      <c r="G135" s="100">
        <f ca="1">IFERROR(IF((VLOOKUP($E135,'NEA Backsheet'!$D$5:$CB$183,G$9,FALSE))="","",(VLOOKUP($E135,'NEA Backsheet'!$D$5:$CB$183,G$9,FALSE))),"")</f>
        <v>6368.7168630183132</v>
      </c>
      <c r="H135" s="101">
        <f ca="1">IFERROR(IF((VLOOKUP($E135,'NEA Backsheet'!$D$5:$CB$183,H$9,FALSE))="","",(VLOOKUP($E135,'NEA Backsheet'!$D$5:$CB$183,H$9,FALSE))),"")</f>
        <v>6682.185246343045</v>
      </c>
      <c r="I135" s="101">
        <f ca="1">IFERROR(IF((VLOOKUP($E135,'NEA Backsheet'!$D$5:$CB$183,I$9,FALSE))="","",(VLOOKUP($E135,'NEA Backsheet'!$D$5:$CB$183,I$9,FALSE))),"")</f>
        <v>7179.8079320565557</v>
      </c>
      <c r="J135" s="102">
        <f ca="1">IFERROR(IF((VLOOKUP($E135,'NEA Backsheet'!$D$5:$CB$183,J$9,FALSE))="","",(VLOOKUP($E135,'NEA Backsheet'!$D$5:$CB$183,J$9,FALSE))),"")</f>
        <v>7441.5017392707814</v>
      </c>
      <c r="K135" s="100">
        <f ca="1">IFERROR(IF((VLOOKUP($E135,'NEA Backsheet'!$D$5:$CB$183,K$9,FALSE))="","",(VLOOKUP($E135,'NEA Backsheet'!$D$5:$CB$183,K$9,FALSE))),"")</f>
        <v>15700.476332503835</v>
      </c>
      <c r="L135" s="101">
        <f ca="1">IFERROR(IF((VLOOKUP($E135,'NEA Backsheet'!$D$5:$CB$183,L$9,FALSE))="","",(VLOOKUP($E135,'NEA Backsheet'!$D$5:$CB$183,L$9,FALSE))),"")</f>
        <v>15480.690753015859</v>
      </c>
      <c r="M135" s="101">
        <f ca="1">IFERROR(IF((VLOOKUP($E135,'NEA Backsheet'!$D$5:$CB$183,M$9,FALSE))="","",(VLOOKUP($E135,'NEA Backsheet'!$D$5:$CB$183,M$9,FALSE))),"")</f>
        <v>16198.162231636241</v>
      </c>
      <c r="N135" s="103">
        <f ca="1">IFERROR(IF((VLOOKUP($E135,'NEA Backsheet'!$D$5:$CB$183,N$9,FALSE))="","",(VLOOKUP($E135,'NEA Backsheet'!$D$5:$CB$183,N$9,FALSE))),"")</f>
        <v>16479.34831522037</v>
      </c>
      <c r="O135" s="100">
        <f ca="1">IFERROR(IF((VLOOKUP($E135,'NEA Backsheet'!$D$5:$CB$183,O$9,FALSE))="","",(VLOOKUP($E135,'NEA Backsheet'!$D$5:$CB$183,O$9,FALSE))),"")</f>
        <v>22069.193195522148</v>
      </c>
      <c r="P135" s="104">
        <f ca="1">IFERROR(IF((VLOOKUP($E135,'NEA Backsheet'!$D$5:$CB$183,P$9,FALSE))="","",(VLOOKUP($E135,'NEA Backsheet'!$D$5:$CB$183,P$9,FALSE))),"")</f>
        <v>22162.875999358905</v>
      </c>
      <c r="Q135" s="101">
        <f ca="1">IFERROR(IF((VLOOKUP($E135,'NEA Backsheet'!$D$5:$CB$183,Q$9,FALSE))="","",(VLOOKUP($E135,'NEA Backsheet'!$D$5:$CB$183,Q$9,FALSE))),"")</f>
        <v>23377.970163692797</v>
      </c>
      <c r="R135" s="103">
        <f ca="1">IFERROR(IF((VLOOKUP($E135,'NEA Backsheet'!$D$5:$CB$183,R$9,FALSE))="","",(VLOOKUP($E135,'NEA Backsheet'!$D$5:$CB$183,R$9,FALSE))),"")</f>
        <v>23920.850054491151</v>
      </c>
    </row>
    <row r="136" spans="1:18" ht="15" customHeight="1" x14ac:dyDescent="0.3">
      <c r="A136" s="41">
        <v>123</v>
      </c>
      <c r="B136" s="77" t="str">
        <f ca="1">IFERROR(IF((VLOOKUP($E136,'Org List'!$AJ$10:$AL$190,3,FALSE))="","",(VLOOKUP($E136,'Org List'!$AJ$10:$AL$190,3,FALSE))),"")</f>
        <v>North West Commissioning Region</v>
      </c>
      <c r="C136" s="78" t="str">
        <f ca="1">IFERROR(IF((VLOOKUP($E136,'Org List'!$AO$10:$AQ$190,3,FALSE))="","",(VLOOKUP($E136,'Org List'!$AO$10:$AQ$190,3,FALSE))),"")</f>
        <v>North West Region</v>
      </c>
      <c r="D136" s="93" t="str">
        <f ca="1">IFERROR(IF((VLOOKUP($E136,'Org List'!$AT$10:$AV$190,3,FALSE))="","",(VLOOKUP($E136,'Org List'!$AT$10:$AV$190,3,FALSE))),"")</f>
        <v>NHS England North West (Greater Manchester)</v>
      </c>
      <c r="E136" s="77" t="str">
        <f t="shared" ca="1" si="3"/>
        <v>E08000004</v>
      </c>
      <c r="F136" s="79" t="str">
        <f ca="1">IF(E136="","",VLOOKUP(E136,'Org List'!$J$9:$K$640,2,0))</f>
        <v>Oldham</v>
      </c>
      <c r="G136" s="100">
        <f ca="1">IFERROR(IF((VLOOKUP($E136,'NEA Backsheet'!$D$5:$CB$183,G$9,FALSE))="","",(VLOOKUP($E136,'NEA Backsheet'!$D$5:$CB$183,G$9,FALSE))),"")</f>
        <v>3539.0457975342915</v>
      </c>
      <c r="H136" s="101">
        <f ca="1">IFERROR(IF((VLOOKUP($E136,'NEA Backsheet'!$D$5:$CB$183,H$9,FALSE))="","",(VLOOKUP($E136,'NEA Backsheet'!$D$5:$CB$183,H$9,FALSE))),"")</f>
        <v>3229.1825936921941</v>
      </c>
      <c r="I136" s="101">
        <f ca="1">IFERROR(IF((VLOOKUP($E136,'NEA Backsheet'!$D$5:$CB$183,I$9,FALSE))="","",(VLOOKUP($E136,'NEA Backsheet'!$D$5:$CB$183,I$9,FALSE))),"")</f>
        <v>3718.1755765208773</v>
      </c>
      <c r="J136" s="102">
        <f ca="1">IFERROR(IF((VLOOKUP($E136,'NEA Backsheet'!$D$5:$CB$183,J$9,FALSE))="","",(VLOOKUP($E136,'NEA Backsheet'!$D$5:$CB$183,J$9,FALSE))),"")</f>
        <v>3444.4770603545544</v>
      </c>
      <c r="K136" s="100">
        <f ca="1">IFERROR(IF((VLOOKUP($E136,'NEA Backsheet'!$D$5:$CB$183,K$9,FALSE))="","",(VLOOKUP($E136,'NEA Backsheet'!$D$5:$CB$183,K$9,FALSE))),"")</f>
        <v>5430.0707052016314</v>
      </c>
      <c r="L136" s="101">
        <f ca="1">IFERROR(IF((VLOOKUP($E136,'NEA Backsheet'!$D$5:$CB$183,L$9,FALSE))="","",(VLOOKUP($E136,'NEA Backsheet'!$D$5:$CB$183,L$9,FALSE))),"")</f>
        <v>5239.538939814176</v>
      </c>
      <c r="M136" s="101">
        <f ca="1">IFERROR(IF((VLOOKUP($E136,'NEA Backsheet'!$D$5:$CB$183,M$9,FALSE))="","",(VLOOKUP($E136,'NEA Backsheet'!$D$5:$CB$183,M$9,FALSE))),"")</f>
        <v>5530.5569556629607</v>
      </c>
      <c r="N136" s="103">
        <f ca="1">IFERROR(IF((VLOOKUP($E136,'NEA Backsheet'!$D$5:$CB$183,N$9,FALSE))="","",(VLOOKUP($E136,'NEA Backsheet'!$D$5:$CB$183,N$9,FALSE))),"")</f>
        <v>5507.5058281921283</v>
      </c>
      <c r="O136" s="100">
        <f ca="1">IFERROR(IF((VLOOKUP($E136,'NEA Backsheet'!$D$5:$CB$183,O$9,FALSE))="","",(VLOOKUP($E136,'NEA Backsheet'!$D$5:$CB$183,O$9,FALSE))),"")</f>
        <v>8969.1165027359239</v>
      </c>
      <c r="P136" s="104">
        <f ca="1">IFERROR(IF((VLOOKUP($E136,'NEA Backsheet'!$D$5:$CB$183,P$9,FALSE))="","",(VLOOKUP($E136,'NEA Backsheet'!$D$5:$CB$183,P$9,FALSE))),"")</f>
        <v>8468.7215335063702</v>
      </c>
      <c r="Q136" s="101">
        <f ca="1">IFERROR(IF((VLOOKUP($E136,'NEA Backsheet'!$D$5:$CB$183,Q$9,FALSE))="","",(VLOOKUP($E136,'NEA Backsheet'!$D$5:$CB$183,Q$9,FALSE))),"")</f>
        <v>9248.732532183838</v>
      </c>
      <c r="R136" s="103">
        <f ca="1">IFERROR(IF((VLOOKUP($E136,'NEA Backsheet'!$D$5:$CB$183,R$9,FALSE))="","",(VLOOKUP($E136,'NEA Backsheet'!$D$5:$CB$183,R$9,FALSE))),"")</f>
        <v>8951.9828885466832</v>
      </c>
    </row>
    <row r="137" spans="1:18" ht="15" customHeight="1" x14ac:dyDescent="0.3">
      <c r="A137" s="41">
        <v>124</v>
      </c>
      <c r="B137" s="77" t="str">
        <f ca="1">IFERROR(IF((VLOOKUP($E137,'Org List'!$AJ$10:$AL$190,3,FALSE))="","",(VLOOKUP($E137,'Org List'!$AJ$10:$AL$190,3,FALSE))),"")</f>
        <v>South East England Commissioning Region</v>
      </c>
      <c r="C137" s="78" t="str">
        <f ca="1">IFERROR(IF((VLOOKUP($E137,'Org List'!$AO$10:$AQ$190,3,FALSE))="","",(VLOOKUP($E137,'Org List'!$AO$10:$AQ$190,3,FALSE))),"")</f>
        <v>South East Region</v>
      </c>
      <c r="D137" s="93" t="str">
        <f ca="1">IFERROR(IF((VLOOKUP($E137,'Org List'!$AT$10:$AV$190,3,FALSE))="","",(VLOOKUP($E137,'Org List'!$AT$10:$AV$190,3,FALSE))),"")</f>
        <v>NHS England South East (Hampshire, Isle of Wight and Thames Valley)</v>
      </c>
      <c r="E137" s="77" t="str">
        <f t="shared" ca="1" si="3"/>
        <v>E10000025</v>
      </c>
      <c r="F137" s="79" t="str">
        <f ca="1">IF(E137="","",VLOOKUP(E137,'Org List'!$J$9:$K$640,2,0))</f>
        <v>Oxfordshire</v>
      </c>
      <c r="G137" s="100">
        <f ca="1">IFERROR(IF((VLOOKUP($E137,'NEA Backsheet'!$D$5:$CB$183,G$9,FALSE))="","",(VLOOKUP($E137,'NEA Backsheet'!$D$5:$CB$183,G$9,FALSE))),"")</f>
        <v>6896.1077400410741</v>
      </c>
      <c r="H137" s="101">
        <f ca="1">IFERROR(IF((VLOOKUP($E137,'NEA Backsheet'!$D$5:$CB$183,H$9,FALSE))="","",(VLOOKUP($E137,'NEA Backsheet'!$D$5:$CB$183,H$9,FALSE))),"")</f>
        <v>6839.9428518022241</v>
      </c>
      <c r="I137" s="101">
        <f ca="1">IFERROR(IF((VLOOKUP($E137,'NEA Backsheet'!$D$5:$CB$183,I$9,FALSE))="","",(VLOOKUP($E137,'NEA Backsheet'!$D$5:$CB$183,I$9,FALSE))),"")</f>
        <v>7599.8522042751447</v>
      </c>
      <c r="J137" s="102">
        <f ca="1">IFERROR(IF((VLOOKUP($E137,'NEA Backsheet'!$D$5:$CB$183,J$9,FALSE))="","",(VLOOKUP($E137,'NEA Backsheet'!$D$5:$CB$183,J$9,FALSE))),"")</f>
        <v>7324.3876115231878</v>
      </c>
      <c r="K137" s="100">
        <f ca="1">IFERROR(IF((VLOOKUP($E137,'NEA Backsheet'!$D$5:$CB$183,K$9,FALSE))="","",(VLOOKUP($E137,'NEA Backsheet'!$D$5:$CB$183,K$9,FALSE))),"")</f>
        <v>10052.527077312945</v>
      </c>
      <c r="L137" s="101">
        <f ca="1">IFERROR(IF((VLOOKUP($E137,'NEA Backsheet'!$D$5:$CB$183,L$9,FALSE))="","",(VLOOKUP($E137,'NEA Backsheet'!$D$5:$CB$183,L$9,FALSE))),"")</f>
        <v>9823.3464295220383</v>
      </c>
      <c r="M137" s="101">
        <f ca="1">IFERROR(IF((VLOOKUP($E137,'NEA Backsheet'!$D$5:$CB$183,M$9,FALSE))="","",(VLOOKUP($E137,'NEA Backsheet'!$D$5:$CB$183,M$9,FALSE))),"")</f>
        <v>10393.841115891897</v>
      </c>
      <c r="N137" s="103">
        <f ca="1">IFERROR(IF((VLOOKUP($E137,'NEA Backsheet'!$D$5:$CB$183,N$9,FALSE))="","",(VLOOKUP($E137,'NEA Backsheet'!$D$5:$CB$183,N$9,FALSE))),"")</f>
        <v>10613.842895962085</v>
      </c>
      <c r="O137" s="100">
        <f ca="1">IFERROR(IF((VLOOKUP($E137,'NEA Backsheet'!$D$5:$CB$183,O$9,FALSE))="","",(VLOOKUP($E137,'NEA Backsheet'!$D$5:$CB$183,O$9,FALSE))),"")</f>
        <v>16948.634817354017</v>
      </c>
      <c r="P137" s="104">
        <f ca="1">IFERROR(IF((VLOOKUP($E137,'NEA Backsheet'!$D$5:$CB$183,P$9,FALSE))="","",(VLOOKUP($E137,'NEA Backsheet'!$D$5:$CB$183,P$9,FALSE))),"")</f>
        <v>16663.289281324262</v>
      </c>
      <c r="Q137" s="101">
        <f ca="1">IFERROR(IF((VLOOKUP($E137,'NEA Backsheet'!$D$5:$CB$183,Q$9,FALSE))="","",(VLOOKUP($E137,'NEA Backsheet'!$D$5:$CB$183,Q$9,FALSE))),"")</f>
        <v>17993.69332016704</v>
      </c>
      <c r="R137" s="103">
        <f ca="1">IFERROR(IF((VLOOKUP($E137,'NEA Backsheet'!$D$5:$CB$183,R$9,FALSE))="","",(VLOOKUP($E137,'NEA Backsheet'!$D$5:$CB$183,R$9,FALSE))),"")</f>
        <v>17938.230507485274</v>
      </c>
    </row>
    <row r="138" spans="1:18" ht="15" customHeight="1" x14ac:dyDescent="0.3">
      <c r="A138" s="41">
        <v>125</v>
      </c>
      <c r="B138" s="77" t="str">
        <f ca="1">IFERROR(IF((VLOOKUP($E138,'Org List'!$AJ$10:$AL$190,3,FALSE))="","",(VLOOKUP($E138,'Org List'!$AJ$10:$AL$190,3,FALSE))),"")</f>
        <v>East of England Commissioning Region</v>
      </c>
      <c r="C138" s="78" t="str">
        <f ca="1">IFERROR(IF((VLOOKUP($E138,'Org List'!$AO$10:$AQ$190,3,FALSE))="","",(VLOOKUP($E138,'Org List'!$AO$10:$AQ$190,3,FALSE))),"")</f>
        <v>East Region</v>
      </c>
      <c r="D138" s="93" t="str">
        <f ca="1">IFERROR(IF((VLOOKUP($E138,'Org List'!$AT$10:$AV$190,3,FALSE))="","",(VLOOKUP($E138,'Org List'!$AT$10:$AV$190,3,FALSE))),"")</f>
        <v>NHS England East (East)</v>
      </c>
      <c r="E138" s="77" t="str">
        <f t="shared" ca="1" si="3"/>
        <v>E06000031</v>
      </c>
      <c r="F138" s="79" t="str">
        <f ca="1">IF(E138="","",VLOOKUP(E138,'Org List'!$J$9:$K$640,2,0))</f>
        <v>Peterborough</v>
      </c>
      <c r="G138" s="100">
        <f ca="1">IFERROR(IF((VLOOKUP($E138,'NEA Backsheet'!$D$5:$CB$183,G$9,FALSE))="","",(VLOOKUP($E138,'NEA Backsheet'!$D$5:$CB$183,G$9,FALSE))),"")</f>
        <v>1524.1634688974946</v>
      </c>
      <c r="H138" s="101">
        <f ca="1">IFERROR(IF((VLOOKUP($E138,'NEA Backsheet'!$D$5:$CB$183,H$9,FALSE))="","",(VLOOKUP($E138,'NEA Backsheet'!$D$5:$CB$183,H$9,FALSE))),"")</f>
        <v>1578.0030067649541</v>
      </c>
      <c r="I138" s="101">
        <f ca="1">IFERROR(IF((VLOOKUP($E138,'NEA Backsheet'!$D$5:$CB$183,I$9,FALSE))="","",(VLOOKUP($E138,'NEA Backsheet'!$D$5:$CB$183,I$9,FALSE))),"")</f>
        <v>1742.9711816048984</v>
      </c>
      <c r="J138" s="102">
        <f ca="1">IFERROR(IF((VLOOKUP($E138,'NEA Backsheet'!$D$5:$CB$183,J$9,FALSE))="","",(VLOOKUP($E138,'NEA Backsheet'!$D$5:$CB$183,J$9,FALSE))),"")</f>
        <v>1555.0417009156652</v>
      </c>
      <c r="K138" s="100">
        <f ca="1">IFERROR(IF((VLOOKUP($E138,'NEA Backsheet'!$D$5:$CB$183,K$9,FALSE))="","",(VLOOKUP($E138,'NEA Backsheet'!$D$5:$CB$183,K$9,FALSE))),"")</f>
        <v>3732.2728710898227</v>
      </c>
      <c r="L138" s="101">
        <f ca="1">IFERROR(IF((VLOOKUP($E138,'NEA Backsheet'!$D$5:$CB$183,L$9,FALSE))="","",(VLOOKUP($E138,'NEA Backsheet'!$D$5:$CB$183,L$9,FALSE))),"")</f>
        <v>3642.6562847957553</v>
      </c>
      <c r="M138" s="101">
        <f ca="1">IFERROR(IF((VLOOKUP($E138,'NEA Backsheet'!$D$5:$CB$183,M$9,FALSE))="","",(VLOOKUP($E138,'NEA Backsheet'!$D$5:$CB$183,M$9,FALSE))),"")</f>
        <v>3805.4359372193439</v>
      </c>
      <c r="N138" s="103">
        <f ca="1">IFERROR(IF((VLOOKUP($E138,'NEA Backsheet'!$D$5:$CB$183,N$9,FALSE))="","",(VLOOKUP($E138,'NEA Backsheet'!$D$5:$CB$183,N$9,FALSE))),"")</f>
        <v>3854.5674058179056</v>
      </c>
      <c r="O138" s="100">
        <f ca="1">IFERROR(IF((VLOOKUP($E138,'NEA Backsheet'!$D$5:$CB$183,O$9,FALSE))="","",(VLOOKUP($E138,'NEA Backsheet'!$D$5:$CB$183,O$9,FALSE))),"")</f>
        <v>5256.4363399873173</v>
      </c>
      <c r="P138" s="104">
        <f ca="1">IFERROR(IF((VLOOKUP($E138,'NEA Backsheet'!$D$5:$CB$183,P$9,FALSE))="","",(VLOOKUP($E138,'NEA Backsheet'!$D$5:$CB$183,P$9,FALSE))),"")</f>
        <v>5220.6592915607089</v>
      </c>
      <c r="Q138" s="101">
        <f ca="1">IFERROR(IF((VLOOKUP($E138,'NEA Backsheet'!$D$5:$CB$183,Q$9,FALSE))="","",(VLOOKUP($E138,'NEA Backsheet'!$D$5:$CB$183,Q$9,FALSE))),"")</f>
        <v>5548.4071188242424</v>
      </c>
      <c r="R138" s="103">
        <f ca="1">IFERROR(IF((VLOOKUP($E138,'NEA Backsheet'!$D$5:$CB$183,R$9,FALSE))="","",(VLOOKUP($E138,'NEA Backsheet'!$D$5:$CB$183,R$9,FALSE))),"")</f>
        <v>5409.609106733571</v>
      </c>
    </row>
    <row r="139" spans="1:18" ht="15" customHeight="1" x14ac:dyDescent="0.3">
      <c r="A139" s="41">
        <v>126</v>
      </c>
      <c r="B139" s="77" t="str">
        <f ca="1">IFERROR(IF((VLOOKUP($E139,'Org List'!$AJ$10:$AL$190,3,FALSE))="","",(VLOOKUP($E139,'Org List'!$AJ$10:$AL$190,3,FALSE))),"")</f>
        <v>South West England Commissioning Region</v>
      </c>
      <c r="C139" s="78" t="str">
        <f ca="1">IFERROR(IF((VLOOKUP($E139,'Org List'!$AO$10:$AQ$190,3,FALSE))="","",(VLOOKUP($E139,'Org List'!$AO$10:$AQ$190,3,FALSE))),"")</f>
        <v>South West Region</v>
      </c>
      <c r="D139" s="93" t="str">
        <f ca="1">IFERROR(IF((VLOOKUP($E139,'Org List'!$AT$10:$AV$190,3,FALSE))="","",(VLOOKUP($E139,'Org List'!$AT$10:$AV$190,3,FALSE))),"")</f>
        <v>NHS England South West (South West South)</v>
      </c>
      <c r="E139" s="77" t="str">
        <f t="shared" ca="1" si="3"/>
        <v>E06000026</v>
      </c>
      <c r="F139" s="79" t="str">
        <f ca="1">IF(E139="","",VLOOKUP(E139,'Org List'!$J$9:$K$640,2,0))</f>
        <v>Plymouth</v>
      </c>
      <c r="G139" s="100">
        <f ca="1">IFERROR(IF((VLOOKUP($E139,'NEA Backsheet'!$D$5:$CB$183,G$9,FALSE))="","",(VLOOKUP($E139,'NEA Backsheet'!$D$5:$CB$183,G$9,FALSE))),"")</f>
        <v>1921.1555136906761</v>
      </c>
      <c r="H139" s="101">
        <f ca="1">IFERROR(IF((VLOOKUP($E139,'NEA Backsheet'!$D$5:$CB$183,H$9,FALSE))="","",(VLOOKUP($E139,'NEA Backsheet'!$D$5:$CB$183,H$9,FALSE))),"")</f>
        <v>1778.4925740019098</v>
      </c>
      <c r="I139" s="101">
        <f ca="1">IFERROR(IF((VLOOKUP($E139,'NEA Backsheet'!$D$5:$CB$183,I$9,FALSE))="","",(VLOOKUP($E139,'NEA Backsheet'!$D$5:$CB$183,I$9,FALSE))),"")</f>
        <v>1984.78725257426</v>
      </c>
      <c r="J139" s="102">
        <f ca="1">IFERROR(IF((VLOOKUP($E139,'NEA Backsheet'!$D$5:$CB$183,J$9,FALSE))="","",(VLOOKUP($E139,'NEA Backsheet'!$D$5:$CB$183,J$9,FALSE))),"")</f>
        <v>1749.1464295852797</v>
      </c>
      <c r="K139" s="100">
        <f ca="1">IFERROR(IF((VLOOKUP($E139,'NEA Backsheet'!$D$5:$CB$183,K$9,FALSE))="","",(VLOOKUP($E139,'NEA Backsheet'!$D$5:$CB$183,K$9,FALSE))),"")</f>
        <v>4879.3049820640535</v>
      </c>
      <c r="L139" s="101">
        <f ca="1">IFERROR(IF((VLOOKUP($E139,'NEA Backsheet'!$D$5:$CB$183,L$9,FALSE))="","",(VLOOKUP($E139,'NEA Backsheet'!$D$5:$CB$183,L$9,FALSE))),"")</f>
        <v>4761.9204043975333</v>
      </c>
      <c r="M139" s="101">
        <f ca="1">IFERROR(IF((VLOOKUP($E139,'NEA Backsheet'!$D$5:$CB$183,M$9,FALSE))="","",(VLOOKUP($E139,'NEA Backsheet'!$D$5:$CB$183,M$9,FALSE))),"")</f>
        <v>5203.5653500735507</v>
      </c>
      <c r="N139" s="103">
        <f ca="1">IFERROR(IF((VLOOKUP($E139,'NEA Backsheet'!$D$5:$CB$183,N$9,FALSE))="","",(VLOOKUP($E139,'NEA Backsheet'!$D$5:$CB$183,N$9,FALSE))),"")</f>
        <v>5193.1053382022765</v>
      </c>
      <c r="O139" s="100">
        <f ca="1">IFERROR(IF((VLOOKUP($E139,'NEA Backsheet'!$D$5:$CB$183,O$9,FALSE))="","",(VLOOKUP($E139,'NEA Backsheet'!$D$5:$CB$183,O$9,FALSE))),"")</f>
        <v>6800.4604957547299</v>
      </c>
      <c r="P139" s="104">
        <f ca="1">IFERROR(IF((VLOOKUP($E139,'NEA Backsheet'!$D$5:$CB$183,P$9,FALSE))="","",(VLOOKUP($E139,'NEA Backsheet'!$D$5:$CB$183,P$9,FALSE))),"")</f>
        <v>6540.4129783994431</v>
      </c>
      <c r="Q139" s="101">
        <f ca="1">IFERROR(IF((VLOOKUP($E139,'NEA Backsheet'!$D$5:$CB$183,Q$9,FALSE))="","",(VLOOKUP($E139,'NEA Backsheet'!$D$5:$CB$183,Q$9,FALSE))),"")</f>
        <v>7188.3526026478103</v>
      </c>
      <c r="R139" s="103">
        <f ca="1">IFERROR(IF((VLOOKUP($E139,'NEA Backsheet'!$D$5:$CB$183,R$9,FALSE))="","",(VLOOKUP($E139,'NEA Backsheet'!$D$5:$CB$183,R$9,FALSE))),"")</f>
        <v>6942.2517677875567</v>
      </c>
    </row>
    <row r="140" spans="1:18" ht="15" customHeight="1" x14ac:dyDescent="0.3">
      <c r="A140" s="41">
        <v>127</v>
      </c>
      <c r="B140" s="77" t="str">
        <f ca="1">IFERROR(IF((VLOOKUP($E140,'Org List'!$AJ$10:$AL$190,3,FALSE))="","",(VLOOKUP($E140,'Org List'!$AJ$10:$AL$190,3,FALSE))),"")</f>
        <v>South East England Commissioning Region</v>
      </c>
      <c r="C140" s="78" t="str">
        <f ca="1">IFERROR(IF((VLOOKUP($E140,'Org List'!$AO$10:$AQ$190,3,FALSE))="","",(VLOOKUP($E140,'Org List'!$AO$10:$AQ$190,3,FALSE))),"")</f>
        <v>South East Region</v>
      </c>
      <c r="D140" s="93" t="str">
        <f ca="1">IFERROR(IF((VLOOKUP($E140,'Org List'!$AT$10:$AV$190,3,FALSE))="","",(VLOOKUP($E140,'Org List'!$AT$10:$AV$190,3,FALSE))),"")</f>
        <v>NHS England South East (Hampshire, Isle of Wight and Thames Valley)</v>
      </c>
      <c r="E140" s="77" t="str">
        <f t="shared" ca="1" si="3"/>
        <v>E06000044</v>
      </c>
      <c r="F140" s="79" t="str">
        <f ca="1">IF(E140="","",VLOOKUP(E140,'Org List'!$J$9:$K$640,2,0))</f>
        <v>Portsmouth</v>
      </c>
      <c r="G140" s="100">
        <f ca="1">IFERROR(IF((VLOOKUP($E140,'NEA Backsheet'!$D$5:$CB$183,G$9,FALSE))="","",(VLOOKUP($E140,'NEA Backsheet'!$D$5:$CB$183,G$9,FALSE))),"")</f>
        <v>1723.4936845929706</v>
      </c>
      <c r="H140" s="101">
        <f ca="1">IFERROR(IF((VLOOKUP($E140,'NEA Backsheet'!$D$5:$CB$183,H$9,FALSE))="","",(VLOOKUP($E140,'NEA Backsheet'!$D$5:$CB$183,H$9,FALSE))),"")</f>
        <v>1595.4668815890143</v>
      </c>
      <c r="I140" s="101">
        <f ca="1">IFERROR(IF((VLOOKUP($E140,'NEA Backsheet'!$D$5:$CB$183,I$9,FALSE))="","",(VLOOKUP($E140,'NEA Backsheet'!$D$5:$CB$183,I$9,FALSE))),"")</f>
        <v>1667.0332127673553</v>
      </c>
      <c r="J140" s="102">
        <f ca="1">IFERROR(IF((VLOOKUP($E140,'NEA Backsheet'!$D$5:$CB$183,J$9,FALSE))="","",(VLOOKUP($E140,'NEA Backsheet'!$D$5:$CB$183,J$9,FALSE))),"")</f>
        <v>1755.4847093451499</v>
      </c>
      <c r="K140" s="100">
        <f ca="1">IFERROR(IF((VLOOKUP($E140,'NEA Backsheet'!$D$5:$CB$183,K$9,FALSE))="","",(VLOOKUP($E140,'NEA Backsheet'!$D$5:$CB$183,K$9,FALSE))),"")</f>
        <v>3540.8243707067159</v>
      </c>
      <c r="L140" s="101">
        <f ca="1">IFERROR(IF((VLOOKUP($E140,'NEA Backsheet'!$D$5:$CB$183,L$9,FALSE))="","",(VLOOKUP($E140,'NEA Backsheet'!$D$5:$CB$183,L$9,FALSE))),"")</f>
        <v>3479.8179444061811</v>
      </c>
      <c r="M140" s="101">
        <f ca="1">IFERROR(IF((VLOOKUP($E140,'NEA Backsheet'!$D$5:$CB$183,M$9,FALSE))="","",(VLOOKUP($E140,'NEA Backsheet'!$D$5:$CB$183,M$9,FALSE))),"")</f>
        <v>3684.5300163982711</v>
      </c>
      <c r="N140" s="103">
        <f ca="1">IFERROR(IF((VLOOKUP($E140,'NEA Backsheet'!$D$5:$CB$183,N$9,FALSE))="","",(VLOOKUP($E140,'NEA Backsheet'!$D$5:$CB$183,N$9,FALSE))),"")</f>
        <v>3641.3758901853962</v>
      </c>
      <c r="O140" s="100">
        <f ca="1">IFERROR(IF((VLOOKUP($E140,'NEA Backsheet'!$D$5:$CB$183,O$9,FALSE))="","",(VLOOKUP($E140,'NEA Backsheet'!$D$5:$CB$183,O$9,FALSE))),"")</f>
        <v>5264.3180552996864</v>
      </c>
      <c r="P140" s="104">
        <f ca="1">IFERROR(IF((VLOOKUP($E140,'NEA Backsheet'!$D$5:$CB$183,P$9,FALSE))="","",(VLOOKUP($E140,'NEA Backsheet'!$D$5:$CB$183,P$9,FALSE))),"")</f>
        <v>5075.2848259951952</v>
      </c>
      <c r="Q140" s="101">
        <f ca="1">IFERROR(IF((VLOOKUP($E140,'NEA Backsheet'!$D$5:$CB$183,Q$9,FALSE))="","",(VLOOKUP($E140,'NEA Backsheet'!$D$5:$CB$183,Q$9,FALSE))),"")</f>
        <v>5351.5632291656266</v>
      </c>
      <c r="R140" s="103">
        <f ca="1">IFERROR(IF((VLOOKUP($E140,'NEA Backsheet'!$D$5:$CB$183,R$9,FALSE))="","",(VLOOKUP($E140,'NEA Backsheet'!$D$5:$CB$183,R$9,FALSE))),"")</f>
        <v>5396.8605995305461</v>
      </c>
    </row>
    <row r="141" spans="1:18" ht="15" customHeight="1" x14ac:dyDescent="0.3">
      <c r="A141" s="41">
        <v>128</v>
      </c>
      <c r="B141" s="77" t="str">
        <f ca="1">IFERROR(IF((VLOOKUP($E141,'Org List'!$AJ$10:$AL$190,3,FALSE))="","",(VLOOKUP($E141,'Org List'!$AJ$10:$AL$190,3,FALSE))),"")</f>
        <v>South East England Commissioning Region</v>
      </c>
      <c r="C141" s="78" t="str">
        <f ca="1">IFERROR(IF((VLOOKUP($E141,'Org List'!$AO$10:$AQ$190,3,FALSE))="","",(VLOOKUP($E141,'Org List'!$AO$10:$AQ$190,3,FALSE))),"")</f>
        <v>South East Region</v>
      </c>
      <c r="D141" s="93" t="str">
        <f ca="1">IFERROR(IF((VLOOKUP($E141,'Org List'!$AT$10:$AV$190,3,FALSE))="","",(VLOOKUP($E141,'Org List'!$AT$10:$AV$190,3,FALSE))),"")</f>
        <v>NHS England South East (Hampshire, Isle of Wight and Thames Valley)</v>
      </c>
      <c r="E141" s="77" t="str">
        <f t="shared" ref="E141:E172" ca="1" si="4">IF($A141&gt;$U$5-1,"",INDIRECT("'Comms by AT'!D"&amp;$A141+$U$4))</f>
        <v>E06000038</v>
      </c>
      <c r="F141" s="79" t="str">
        <f ca="1">IF(E141="","",VLOOKUP(E141,'Org List'!$J$9:$K$640,2,0))</f>
        <v>Reading</v>
      </c>
      <c r="G141" s="100">
        <f ca="1">IFERROR(IF((VLOOKUP($E141,'NEA Backsheet'!$D$5:$CB$183,G$9,FALSE))="","",(VLOOKUP($E141,'NEA Backsheet'!$D$5:$CB$183,G$9,FALSE))),"")</f>
        <v>1289.2247801076851</v>
      </c>
      <c r="H141" s="101">
        <f ca="1">IFERROR(IF((VLOOKUP($E141,'NEA Backsheet'!$D$5:$CB$183,H$9,FALSE))="","",(VLOOKUP($E141,'NEA Backsheet'!$D$5:$CB$183,H$9,FALSE))),"")</f>
        <v>1291.6383551615095</v>
      </c>
      <c r="I141" s="101">
        <f ca="1">IFERROR(IF((VLOOKUP($E141,'NEA Backsheet'!$D$5:$CB$183,I$9,FALSE))="","",(VLOOKUP($E141,'NEA Backsheet'!$D$5:$CB$183,I$9,FALSE))),"")</f>
        <v>1343.4444504830492</v>
      </c>
      <c r="J141" s="102">
        <f ca="1">IFERROR(IF((VLOOKUP($E141,'NEA Backsheet'!$D$5:$CB$183,J$9,FALSE))="","",(VLOOKUP($E141,'NEA Backsheet'!$D$5:$CB$183,J$9,FALSE))),"")</f>
        <v>1420.0720835272784</v>
      </c>
      <c r="K141" s="100">
        <f ca="1">IFERROR(IF((VLOOKUP($E141,'NEA Backsheet'!$D$5:$CB$183,K$9,FALSE))="","",(VLOOKUP($E141,'NEA Backsheet'!$D$5:$CB$183,K$9,FALSE))),"")</f>
        <v>2722.352036102006</v>
      </c>
      <c r="L141" s="101">
        <f ca="1">IFERROR(IF((VLOOKUP($E141,'NEA Backsheet'!$D$5:$CB$183,L$9,FALSE))="","",(VLOOKUP($E141,'NEA Backsheet'!$D$5:$CB$183,L$9,FALSE))),"")</f>
        <v>2691.908878843552</v>
      </c>
      <c r="M141" s="101">
        <f ca="1">IFERROR(IF((VLOOKUP($E141,'NEA Backsheet'!$D$5:$CB$183,M$9,FALSE))="","",(VLOOKUP($E141,'NEA Backsheet'!$D$5:$CB$183,M$9,FALSE))),"")</f>
        <v>2933.6590993997506</v>
      </c>
      <c r="N141" s="103">
        <f ca="1">IFERROR(IF((VLOOKUP($E141,'NEA Backsheet'!$D$5:$CB$183,N$9,FALSE))="","",(VLOOKUP($E141,'NEA Backsheet'!$D$5:$CB$183,N$9,FALSE))),"")</f>
        <v>2943.5916134768358</v>
      </c>
      <c r="O141" s="100">
        <f ca="1">IFERROR(IF((VLOOKUP($E141,'NEA Backsheet'!$D$5:$CB$183,O$9,FALSE))="","",(VLOOKUP($E141,'NEA Backsheet'!$D$5:$CB$183,O$9,FALSE))),"")</f>
        <v>4011.5768162096911</v>
      </c>
      <c r="P141" s="104">
        <f ca="1">IFERROR(IF((VLOOKUP($E141,'NEA Backsheet'!$D$5:$CB$183,P$9,FALSE))="","",(VLOOKUP($E141,'NEA Backsheet'!$D$5:$CB$183,P$9,FALSE))),"")</f>
        <v>3983.5472340050615</v>
      </c>
      <c r="Q141" s="101">
        <f ca="1">IFERROR(IF((VLOOKUP($E141,'NEA Backsheet'!$D$5:$CB$183,Q$9,FALSE))="","",(VLOOKUP($E141,'NEA Backsheet'!$D$5:$CB$183,Q$9,FALSE))),"")</f>
        <v>4277.1035498827996</v>
      </c>
      <c r="R141" s="103">
        <f ca="1">IFERROR(IF((VLOOKUP($E141,'NEA Backsheet'!$D$5:$CB$183,R$9,FALSE))="","",(VLOOKUP($E141,'NEA Backsheet'!$D$5:$CB$183,R$9,FALSE))),"")</f>
        <v>4363.6636970041145</v>
      </c>
    </row>
    <row r="142" spans="1:18" ht="15" customHeight="1" x14ac:dyDescent="0.3">
      <c r="A142" s="41">
        <v>129</v>
      </c>
      <c r="B142" s="77" t="str">
        <f ca="1">IFERROR(IF((VLOOKUP($E142,'Org List'!$AJ$10:$AL$190,3,FALSE))="","",(VLOOKUP($E142,'Org List'!$AJ$10:$AL$190,3,FALSE))),"")</f>
        <v>London Commissioning Region</v>
      </c>
      <c r="C142" s="78" t="str">
        <f ca="1">IFERROR(IF((VLOOKUP($E142,'Org List'!$AO$10:$AQ$190,3,FALSE))="","",(VLOOKUP($E142,'Org List'!$AO$10:$AQ$190,3,FALSE))),"")</f>
        <v>London Region</v>
      </c>
      <c r="D142" s="93" t="str">
        <f ca="1">IFERROR(IF((VLOOKUP($E142,'Org List'!$AT$10:$AV$190,3,FALSE))="","",(VLOOKUP($E142,'Org List'!$AT$10:$AV$190,3,FALSE))),"")</f>
        <v>NHS England London</v>
      </c>
      <c r="E142" s="77" t="str">
        <f t="shared" ca="1" si="4"/>
        <v>E09000026</v>
      </c>
      <c r="F142" s="79" t="str">
        <f ca="1">IF(E142="","",VLOOKUP(E142,'Org List'!$J$9:$K$640,2,0))</f>
        <v>Redbridge</v>
      </c>
      <c r="G142" s="100">
        <f ca="1">IFERROR(IF((VLOOKUP($E142,'NEA Backsheet'!$D$5:$CB$183,G$9,FALSE))="","",(VLOOKUP($E142,'NEA Backsheet'!$D$5:$CB$183,G$9,FALSE))),"")</f>
        <v>2488.4550689843813</v>
      </c>
      <c r="H142" s="101">
        <f ca="1">IFERROR(IF((VLOOKUP($E142,'NEA Backsheet'!$D$5:$CB$183,H$9,FALSE))="","",(VLOOKUP($E142,'NEA Backsheet'!$D$5:$CB$183,H$9,FALSE))),"")</f>
        <v>2347.6613497080693</v>
      </c>
      <c r="I142" s="101">
        <f ca="1">IFERROR(IF((VLOOKUP($E142,'NEA Backsheet'!$D$5:$CB$183,I$9,FALSE))="","",(VLOOKUP($E142,'NEA Backsheet'!$D$5:$CB$183,I$9,FALSE))),"")</f>
        <v>2450.9184369970826</v>
      </c>
      <c r="J142" s="102">
        <f ca="1">IFERROR(IF((VLOOKUP($E142,'NEA Backsheet'!$D$5:$CB$183,J$9,FALSE))="","",(VLOOKUP($E142,'NEA Backsheet'!$D$5:$CB$183,J$9,FALSE))),"")</f>
        <v>2393.0931720621311</v>
      </c>
      <c r="K142" s="100">
        <f ca="1">IFERROR(IF((VLOOKUP($E142,'NEA Backsheet'!$D$5:$CB$183,K$9,FALSE))="","",(VLOOKUP($E142,'NEA Backsheet'!$D$5:$CB$183,K$9,FALSE))),"")</f>
        <v>4584.5956047672362</v>
      </c>
      <c r="L142" s="101">
        <f ca="1">IFERROR(IF((VLOOKUP($E142,'NEA Backsheet'!$D$5:$CB$183,L$9,FALSE))="","",(VLOOKUP($E142,'NEA Backsheet'!$D$5:$CB$183,L$9,FALSE))),"")</f>
        <v>4478.3981526539565</v>
      </c>
      <c r="M142" s="101">
        <f ca="1">IFERROR(IF((VLOOKUP($E142,'NEA Backsheet'!$D$5:$CB$183,M$9,FALSE))="","",(VLOOKUP($E142,'NEA Backsheet'!$D$5:$CB$183,M$9,FALSE))),"")</f>
        <v>4754.5431714851638</v>
      </c>
      <c r="N142" s="103">
        <f ca="1">IFERROR(IF((VLOOKUP($E142,'NEA Backsheet'!$D$5:$CB$183,N$9,FALSE))="","",(VLOOKUP($E142,'NEA Backsheet'!$D$5:$CB$183,N$9,FALSE))),"")</f>
        <v>4592.3197903427963</v>
      </c>
      <c r="O142" s="100">
        <f ca="1">IFERROR(IF((VLOOKUP($E142,'NEA Backsheet'!$D$5:$CB$183,O$9,FALSE))="","",(VLOOKUP($E142,'NEA Backsheet'!$D$5:$CB$183,O$9,FALSE))),"")</f>
        <v>7073.0506737516171</v>
      </c>
      <c r="P142" s="104">
        <f ca="1">IFERROR(IF((VLOOKUP($E142,'NEA Backsheet'!$D$5:$CB$183,P$9,FALSE))="","",(VLOOKUP($E142,'NEA Backsheet'!$D$5:$CB$183,P$9,FALSE))),"")</f>
        <v>6826.0595023620263</v>
      </c>
      <c r="Q142" s="101">
        <f ca="1">IFERROR(IF((VLOOKUP($E142,'NEA Backsheet'!$D$5:$CB$183,Q$9,FALSE))="","",(VLOOKUP($E142,'NEA Backsheet'!$D$5:$CB$183,Q$9,FALSE))),"")</f>
        <v>7205.4616084822464</v>
      </c>
      <c r="R142" s="103">
        <f ca="1">IFERROR(IF((VLOOKUP($E142,'NEA Backsheet'!$D$5:$CB$183,R$9,FALSE))="","",(VLOOKUP($E142,'NEA Backsheet'!$D$5:$CB$183,R$9,FALSE))),"")</f>
        <v>6985.4129624049274</v>
      </c>
    </row>
    <row r="143" spans="1:18" ht="15" customHeight="1" x14ac:dyDescent="0.3">
      <c r="A143" s="41">
        <v>130</v>
      </c>
      <c r="B143" s="77" t="str">
        <f ca="1">IFERROR(IF((VLOOKUP($E143,'Org List'!$AJ$10:$AL$190,3,FALSE))="","",(VLOOKUP($E143,'Org List'!$AJ$10:$AL$190,3,FALSE))),"")</f>
        <v>North East and Yorkshire Commissioning Region</v>
      </c>
      <c r="C143" s="78" t="str">
        <f ca="1">IFERROR(IF((VLOOKUP($E143,'Org List'!$AO$10:$AQ$190,3,FALSE))="","",(VLOOKUP($E143,'Org List'!$AO$10:$AQ$190,3,FALSE))),"")</f>
        <v>North East Region</v>
      </c>
      <c r="D143" s="93" t="str">
        <f ca="1">IFERROR(IF((VLOOKUP($E143,'Org List'!$AT$10:$AV$190,3,FALSE))="","",(VLOOKUP($E143,'Org List'!$AT$10:$AV$190,3,FALSE))),"")</f>
        <v>NHS England North East and Yorkshire (Cumbria And North East)</v>
      </c>
      <c r="E143" s="77" t="str">
        <f t="shared" ca="1" si="4"/>
        <v>E06000003</v>
      </c>
      <c r="F143" s="79" t="str">
        <f ca="1">IF(E143="","",VLOOKUP(E143,'Org List'!$J$9:$K$640,2,0))</f>
        <v>Redcar and Cleveland</v>
      </c>
      <c r="G143" s="100">
        <f ca="1">IFERROR(IF((VLOOKUP($E143,'NEA Backsheet'!$D$5:$CB$183,G$9,FALSE))="","",(VLOOKUP($E143,'NEA Backsheet'!$D$5:$CB$183,G$9,FALSE))),"")</f>
        <v>1741.4990562180731</v>
      </c>
      <c r="H143" s="101">
        <f ca="1">IFERROR(IF((VLOOKUP($E143,'NEA Backsheet'!$D$5:$CB$183,H$9,FALSE))="","",(VLOOKUP($E143,'NEA Backsheet'!$D$5:$CB$183,H$9,FALSE))),"")</f>
        <v>1712.4885987828438</v>
      </c>
      <c r="I143" s="101">
        <f ca="1">IFERROR(IF((VLOOKUP($E143,'NEA Backsheet'!$D$5:$CB$183,I$9,FALSE))="","",(VLOOKUP($E143,'NEA Backsheet'!$D$5:$CB$183,I$9,FALSE))),"")</f>
        <v>1824.7614441519295</v>
      </c>
      <c r="J143" s="102">
        <f ca="1">IFERROR(IF((VLOOKUP($E143,'NEA Backsheet'!$D$5:$CB$183,J$9,FALSE))="","",(VLOOKUP($E143,'NEA Backsheet'!$D$5:$CB$183,J$9,FALSE))),"")</f>
        <v>1766.6972394248905</v>
      </c>
      <c r="K143" s="100">
        <f ca="1">IFERROR(IF((VLOOKUP($E143,'NEA Backsheet'!$D$5:$CB$183,K$9,FALSE))="","",(VLOOKUP($E143,'NEA Backsheet'!$D$5:$CB$183,K$9,FALSE))),"")</f>
        <v>2675.9017701945495</v>
      </c>
      <c r="L143" s="101">
        <f ca="1">IFERROR(IF((VLOOKUP($E143,'NEA Backsheet'!$D$5:$CB$183,L$9,FALSE))="","",(VLOOKUP($E143,'NEA Backsheet'!$D$5:$CB$183,L$9,FALSE))),"")</f>
        <v>2667.48918495006</v>
      </c>
      <c r="M143" s="101">
        <f ca="1">IFERROR(IF((VLOOKUP($E143,'NEA Backsheet'!$D$5:$CB$183,M$9,FALSE))="","",(VLOOKUP($E143,'NEA Backsheet'!$D$5:$CB$183,M$9,FALSE))),"")</f>
        <v>2818.4603144157622</v>
      </c>
      <c r="N143" s="103">
        <f ca="1">IFERROR(IF((VLOOKUP($E143,'NEA Backsheet'!$D$5:$CB$183,N$9,FALSE))="","",(VLOOKUP($E143,'NEA Backsheet'!$D$5:$CB$183,N$9,FALSE))),"")</f>
        <v>2977.5105185383436</v>
      </c>
      <c r="O143" s="100">
        <f ca="1">IFERROR(IF((VLOOKUP($E143,'NEA Backsheet'!$D$5:$CB$183,O$9,FALSE))="","",(VLOOKUP($E143,'NEA Backsheet'!$D$5:$CB$183,O$9,FALSE))),"")</f>
        <v>4417.4008264126223</v>
      </c>
      <c r="P143" s="104">
        <f ca="1">IFERROR(IF((VLOOKUP($E143,'NEA Backsheet'!$D$5:$CB$183,P$9,FALSE))="","",(VLOOKUP($E143,'NEA Backsheet'!$D$5:$CB$183,P$9,FALSE))),"")</f>
        <v>4379.9777837329038</v>
      </c>
      <c r="Q143" s="101">
        <f ca="1">IFERROR(IF((VLOOKUP($E143,'NEA Backsheet'!$D$5:$CB$183,Q$9,FALSE))="","",(VLOOKUP($E143,'NEA Backsheet'!$D$5:$CB$183,Q$9,FALSE))),"")</f>
        <v>4643.2217585676917</v>
      </c>
      <c r="R143" s="103">
        <f ca="1">IFERROR(IF((VLOOKUP($E143,'NEA Backsheet'!$D$5:$CB$183,R$9,FALSE))="","",(VLOOKUP($E143,'NEA Backsheet'!$D$5:$CB$183,R$9,FALSE))),"")</f>
        <v>4744.2077579632341</v>
      </c>
    </row>
    <row r="144" spans="1:18" ht="15" customHeight="1" x14ac:dyDescent="0.3">
      <c r="A144" s="41">
        <v>131</v>
      </c>
      <c r="B144" s="77" t="str">
        <f ca="1">IFERROR(IF((VLOOKUP($E144,'Org List'!$AJ$10:$AL$190,3,FALSE))="","",(VLOOKUP($E144,'Org List'!$AJ$10:$AL$190,3,FALSE))),"")</f>
        <v>London Commissioning Region</v>
      </c>
      <c r="C144" s="78" t="str">
        <f ca="1">IFERROR(IF((VLOOKUP($E144,'Org List'!$AO$10:$AQ$190,3,FALSE))="","",(VLOOKUP($E144,'Org List'!$AO$10:$AQ$190,3,FALSE))),"")</f>
        <v>London Region</v>
      </c>
      <c r="D144" s="93" t="str">
        <f ca="1">IFERROR(IF((VLOOKUP($E144,'Org List'!$AT$10:$AV$190,3,FALSE))="","",(VLOOKUP($E144,'Org List'!$AT$10:$AV$190,3,FALSE))),"")</f>
        <v>NHS England London</v>
      </c>
      <c r="E144" s="77" t="str">
        <f t="shared" ca="1" si="4"/>
        <v>E09000027</v>
      </c>
      <c r="F144" s="79" t="str">
        <f ca="1">IF(E144="","",VLOOKUP(E144,'Org List'!$J$9:$K$640,2,0))</f>
        <v>Richmond upon Thames</v>
      </c>
      <c r="G144" s="100">
        <f ca="1">IFERROR(IF((VLOOKUP($E144,'NEA Backsheet'!$D$5:$CB$183,G$9,FALSE))="","",(VLOOKUP($E144,'NEA Backsheet'!$D$5:$CB$183,G$9,FALSE))),"")</f>
        <v>1739.8377136761701</v>
      </c>
      <c r="H144" s="101">
        <f ca="1">IFERROR(IF((VLOOKUP($E144,'NEA Backsheet'!$D$5:$CB$183,H$9,FALSE))="","",(VLOOKUP($E144,'NEA Backsheet'!$D$5:$CB$183,H$9,FALSE))),"")</f>
        <v>1769.755045053633</v>
      </c>
      <c r="I144" s="101">
        <f ca="1">IFERROR(IF((VLOOKUP($E144,'NEA Backsheet'!$D$5:$CB$183,I$9,FALSE))="","",(VLOOKUP($E144,'NEA Backsheet'!$D$5:$CB$183,I$9,FALSE))),"")</f>
        <v>1873.4933632746131</v>
      </c>
      <c r="J144" s="102">
        <f ca="1">IFERROR(IF((VLOOKUP($E144,'NEA Backsheet'!$D$5:$CB$183,J$9,FALSE))="","",(VLOOKUP($E144,'NEA Backsheet'!$D$5:$CB$183,J$9,FALSE))),"")</f>
        <v>1966.4166203991558</v>
      </c>
      <c r="K144" s="100">
        <f ca="1">IFERROR(IF((VLOOKUP($E144,'NEA Backsheet'!$D$5:$CB$183,K$9,FALSE))="","",(VLOOKUP($E144,'NEA Backsheet'!$D$5:$CB$183,K$9,FALSE))),"")</f>
        <v>2926.7413147932848</v>
      </c>
      <c r="L144" s="101">
        <f ca="1">IFERROR(IF((VLOOKUP($E144,'NEA Backsheet'!$D$5:$CB$183,L$9,FALSE))="","",(VLOOKUP($E144,'NEA Backsheet'!$D$5:$CB$183,L$9,FALSE))),"")</f>
        <v>2940.0388947909209</v>
      </c>
      <c r="M144" s="101">
        <f ca="1">IFERROR(IF((VLOOKUP($E144,'NEA Backsheet'!$D$5:$CB$183,M$9,FALSE))="","",(VLOOKUP($E144,'NEA Backsheet'!$D$5:$CB$183,M$9,FALSE))),"")</f>
        <v>3043.1501948965629</v>
      </c>
      <c r="N144" s="103">
        <f ca="1">IFERROR(IF((VLOOKUP($E144,'NEA Backsheet'!$D$5:$CB$183,N$9,FALSE))="","",(VLOOKUP($E144,'NEA Backsheet'!$D$5:$CB$183,N$9,FALSE))),"")</f>
        <v>2952.9421293645328</v>
      </c>
      <c r="O144" s="100">
        <f ca="1">IFERROR(IF((VLOOKUP($E144,'NEA Backsheet'!$D$5:$CB$183,O$9,FALSE))="","",(VLOOKUP($E144,'NEA Backsheet'!$D$5:$CB$183,O$9,FALSE))),"")</f>
        <v>4666.5790284694549</v>
      </c>
      <c r="P144" s="104">
        <f ca="1">IFERROR(IF((VLOOKUP($E144,'NEA Backsheet'!$D$5:$CB$183,P$9,FALSE))="","",(VLOOKUP($E144,'NEA Backsheet'!$D$5:$CB$183,P$9,FALSE))),"")</f>
        <v>4709.7939398445542</v>
      </c>
      <c r="Q144" s="101">
        <f ca="1">IFERROR(IF((VLOOKUP($E144,'NEA Backsheet'!$D$5:$CB$183,Q$9,FALSE))="","",(VLOOKUP($E144,'NEA Backsheet'!$D$5:$CB$183,Q$9,FALSE))),"")</f>
        <v>4916.6435581711758</v>
      </c>
      <c r="R144" s="103">
        <f ca="1">IFERROR(IF((VLOOKUP($E144,'NEA Backsheet'!$D$5:$CB$183,R$9,FALSE))="","",(VLOOKUP($E144,'NEA Backsheet'!$D$5:$CB$183,R$9,FALSE))),"")</f>
        <v>4919.358749763689</v>
      </c>
    </row>
    <row r="145" spans="1:18" ht="15" customHeight="1" x14ac:dyDescent="0.3">
      <c r="A145" s="41">
        <v>132</v>
      </c>
      <c r="B145" s="77" t="str">
        <f ca="1">IFERROR(IF((VLOOKUP($E145,'Org List'!$AJ$10:$AL$190,3,FALSE))="","",(VLOOKUP($E145,'Org List'!$AJ$10:$AL$190,3,FALSE))),"")</f>
        <v>North West Commissioning Region</v>
      </c>
      <c r="C145" s="78" t="str">
        <f ca="1">IFERROR(IF((VLOOKUP($E145,'Org List'!$AO$10:$AQ$190,3,FALSE))="","",(VLOOKUP($E145,'Org List'!$AO$10:$AQ$190,3,FALSE))),"")</f>
        <v>North West Region</v>
      </c>
      <c r="D145" s="93" t="str">
        <f ca="1">IFERROR(IF((VLOOKUP($E145,'Org List'!$AT$10:$AV$190,3,FALSE))="","",(VLOOKUP($E145,'Org List'!$AT$10:$AV$190,3,FALSE))),"")</f>
        <v>NHS England North West (Greater Manchester)</v>
      </c>
      <c r="E145" s="77" t="str">
        <f t="shared" ca="1" si="4"/>
        <v>E08000005</v>
      </c>
      <c r="F145" s="79" t="str">
        <f ca="1">IF(E145="","",VLOOKUP(E145,'Org List'!$J$9:$K$640,2,0))</f>
        <v>Rochdale</v>
      </c>
      <c r="G145" s="100">
        <f ca="1">IFERROR(IF((VLOOKUP($E145,'NEA Backsheet'!$D$5:$CB$183,G$9,FALSE))="","",(VLOOKUP($E145,'NEA Backsheet'!$D$5:$CB$183,G$9,FALSE))),"")</f>
        <v>2789.8194172904491</v>
      </c>
      <c r="H145" s="101">
        <f ca="1">IFERROR(IF((VLOOKUP($E145,'NEA Backsheet'!$D$5:$CB$183,H$9,FALSE))="","",(VLOOKUP($E145,'NEA Backsheet'!$D$5:$CB$183,H$9,FALSE))),"")</f>
        <v>2613.1557444937521</v>
      </c>
      <c r="I145" s="101">
        <f ca="1">IFERROR(IF((VLOOKUP($E145,'NEA Backsheet'!$D$5:$CB$183,I$9,FALSE))="","",(VLOOKUP($E145,'NEA Backsheet'!$D$5:$CB$183,I$9,FALSE))),"")</f>
        <v>3049.8896780274226</v>
      </c>
      <c r="J145" s="102">
        <f ca="1">IFERROR(IF((VLOOKUP($E145,'NEA Backsheet'!$D$5:$CB$183,J$9,FALSE))="","",(VLOOKUP($E145,'NEA Backsheet'!$D$5:$CB$183,J$9,FALSE))),"")</f>
        <v>2947.3745769117877</v>
      </c>
      <c r="K145" s="100">
        <f ca="1">IFERROR(IF((VLOOKUP($E145,'NEA Backsheet'!$D$5:$CB$183,K$9,FALSE))="","",(VLOOKUP($E145,'NEA Backsheet'!$D$5:$CB$183,K$9,FALSE))),"")</f>
        <v>4882.7029418427483</v>
      </c>
      <c r="L145" s="101">
        <f ca="1">IFERROR(IF((VLOOKUP($E145,'NEA Backsheet'!$D$5:$CB$183,L$9,FALSE))="","",(VLOOKUP($E145,'NEA Backsheet'!$D$5:$CB$183,L$9,FALSE))),"")</f>
        <v>4769.0635580061826</v>
      </c>
      <c r="M145" s="101">
        <f ca="1">IFERROR(IF((VLOOKUP($E145,'NEA Backsheet'!$D$5:$CB$183,M$9,FALSE))="","",(VLOOKUP($E145,'NEA Backsheet'!$D$5:$CB$183,M$9,FALSE))),"")</f>
        <v>5000.3288501574834</v>
      </c>
      <c r="N145" s="103">
        <f ca="1">IFERROR(IF((VLOOKUP($E145,'NEA Backsheet'!$D$5:$CB$183,N$9,FALSE))="","",(VLOOKUP($E145,'NEA Backsheet'!$D$5:$CB$183,N$9,FALSE))),"")</f>
        <v>5176.0928419487509</v>
      </c>
      <c r="O145" s="100">
        <f ca="1">IFERROR(IF((VLOOKUP($E145,'NEA Backsheet'!$D$5:$CB$183,O$9,FALSE))="","",(VLOOKUP($E145,'NEA Backsheet'!$D$5:$CB$183,O$9,FALSE))),"")</f>
        <v>7672.5223591331978</v>
      </c>
      <c r="P145" s="104">
        <f ca="1">IFERROR(IF((VLOOKUP($E145,'NEA Backsheet'!$D$5:$CB$183,P$9,FALSE))="","",(VLOOKUP($E145,'NEA Backsheet'!$D$5:$CB$183,P$9,FALSE))),"")</f>
        <v>7382.2193024999342</v>
      </c>
      <c r="Q145" s="101">
        <f ca="1">IFERROR(IF((VLOOKUP($E145,'NEA Backsheet'!$D$5:$CB$183,Q$9,FALSE))="","",(VLOOKUP($E145,'NEA Backsheet'!$D$5:$CB$183,Q$9,FALSE))),"")</f>
        <v>8050.2185281849061</v>
      </c>
      <c r="R145" s="103">
        <f ca="1">IFERROR(IF((VLOOKUP($E145,'NEA Backsheet'!$D$5:$CB$183,R$9,FALSE))="","",(VLOOKUP($E145,'NEA Backsheet'!$D$5:$CB$183,R$9,FALSE))),"")</f>
        <v>8123.4674188605386</v>
      </c>
    </row>
    <row r="146" spans="1:18" ht="15" customHeight="1" x14ac:dyDescent="0.3">
      <c r="A146" s="41">
        <v>133</v>
      </c>
      <c r="B146" s="77" t="str">
        <f ca="1">IFERROR(IF((VLOOKUP($E146,'Org List'!$AJ$10:$AL$190,3,FALSE))="","",(VLOOKUP($E146,'Org List'!$AJ$10:$AL$190,3,FALSE))),"")</f>
        <v>North East and Yorkshire Commissioning Region</v>
      </c>
      <c r="C146" s="78" t="str">
        <f ca="1">IFERROR(IF((VLOOKUP($E146,'Org List'!$AO$10:$AQ$190,3,FALSE))="","",(VLOOKUP($E146,'Org List'!$AO$10:$AQ$190,3,FALSE))),"")</f>
        <v>Yorkshire and The Humber Region</v>
      </c>
      <c r="D146" s="93" t="str">
        <f ca="1">IFERROR(IF((VLOOKUP($E146,'Org List'!$AT$10:$AV$190,3,FALSE))="","",(VLOOKUP($E146,'Org List'!$AT$10:$AV$190,3,FALSE))),"")</f>
        <v>NHS England North East and Yokrshire (Yorkshire And Humber)</v>
      </c>
      <c r="E146" s="77" t="str">
        <f t="shared" ca="1" si="4"/>
        <v>E08000018</v>
      </c>
      <c r="F146" s="79" t="str">
        <f ca="1">IF(E146="","",VLOOKUP(E146,'Org List'!$J$9:$K$640,2,0))</f>
        <v>Rotherham</v>
      </c>
      <c r="G146" s="100">
        <f ca="1">IFERROR(IF((VLOOKUP($E146,'NEA Backsheet'!$D$5:$CB$183,G$9,FALSE))="","",(VLOOKUP($E146,'NEA Backsheet'!$D$5:$CB$183,G$9,FALSE))),"")</f>
        <v>1312.3872350780211</v>
      </c>
      <c r="H146" s="101">
        <f ca="1">IFERROR(IF((VLOOKUP($E146,'NEA Backsheet'!$D$5:$CB$183,H$9,FALSE))="","",(VLOOKUP($E146,'NEA Backsheet'!$D$5:$CB$183,H$9,FALSE))),"")</f>
        <v>1373.7314693734982</v>
      </c>
      <c r="I146" s="101">
        <f ca="1">IFERROR(IF((VLOOKUP($E146,'NEA Backsheet'!$D$5:$CB$183,I$9,FALSE))="","",(VLOOKUP($E146,'NEA Backsheet'!$D$5:$CB$183,I$9,FALSE))),"")</f>
        <v>1417.3445149117222</v>
      </c>
      <c r="J146" s="102">
        <f ca="1">IFERROR(IF((VLOOKUP($E146,'NEA Backsheet'!$D$5:$CB$183,J$9,FALSE))="","",(VLOOKUP($E146,'NEA Backsheet'!$D$5:$CB$183,J$9,FALSE))),"")</f>
        <v>1400.0399642107691</v>
      </c>
      <c r="K146" s="100">
        <f ca="1">IFERROR(IF((VLOOKUP($E146,'NEA Backsheet'!$D$5:$CB$183,K$9,FALSE))="","",(VLOOKUP($E146,'NEA Backsheet'!$D$5:$CB$183,K$9,FALSE))),"")</f>
        <v>5995.2378532495559</v>
      </c>
      <c r="L146" s="101">
        <f ca="1">IFERROR(IF((VLOOKUP($E146,'NEA Backsheet'!$D$5:$CB$183,L$9,FALSE))="","",(VLOOKUP($E146,'NEA Backsheet'!$D$5:$CB$183,L$9,FALSE))),"")</f>
        <v>5851.1783561119018</v>
      </c>
      <c r="M146" s="101">
        <f ca="1">IFERROR(IF((VLOOKUP($E146,'NEA Backsheet'!$D$5:$CB$183,M$9,FALSE))="","",(VLOOKUP($E146,'NEA Backsheet'!$D$5:$CB$183,M$9,FALSE))),"")</f>
        <v>6104.3658336950957</v>
      </c>
      <c r="N146" s="103">
        <f ca="1">IFERROR(IF((VLOOKUP($E146,'NEA Backsheet'!$D$5:$CB$183,N$9,FALSE))="","",(VLOOKUP($E146,'NEA Backsheet'!$D$5:$CB$183,N$9,FALSE))),"")</f>
        <v>6264.7078306734766</v>
      </c>
      <c r="O146" s="100">
        <f ca="1">IFERROR(IF((VLOOKUP($E146,'NEA Backsheet'!$D$5:$CB$183,O$9,FALSE))="","",(VLOOKUP($E146,'NEA Backsheet'!$D$5:$CB$183,O$9,FALSE))),"")</f>
        <v>7307.625088327577</v>
      </c>
      <c r="P146" s="104">
        <f ca="1">IFERROR(IF((VLOOKUP($E146,'NEA Backsheet'!$D$5:$CB$183,P$9,FALSE))="","",(VLOOKUP($E146,'NEA Backsheet'!$D$5:$CB$183,P$9,FALSE))),"")</f>
        <v>7224.9098254853998</v>
      </c>
      <c r="Q146" s="101">
        <f ca="1">IFERROR(IF((VLOOKUP($E146,'NEA Backsheet'!$D$5:$CB$183,Q$9,FALSE))="","",(VLOOKUP($E146,'NEA Backsheet'!$D$5:$CB$183,Q$9,FALSE))),"")</f>
        <v>7521.7103486068181</v>
      </c>
      <c r="R146" s="103">
        <f ca="1">IFERROR(IF((VLOOKUP($E146,'NEA Backsheet'!$D$5:$CB$183,R$9,FALSE))="","",(VLOOKUP($E146,'NEA Backsheet'!$D$5:$CB$183,R$9,FALSE))),"")</f>
        <v>7664.7477948842461</v>
      </c>
    </row>
    <row r="147" spans="1:18" ht="15" customHeight="1" x14ac:dyDescent="0.3">
      <c r="A147" s="41">
        <v>134</v>
      </c>
      <c r="B147" s="77" t="str">
        <f ca="1">IFERROR(IF((VLOOKUP($E147,'Org List'!$AJ$10:$AL$190,3,FALSE))="","",(VLOOKUP($E147,'Org List'!$AJ$10:$AL$190,3,FALSE))),"")</f>
        <v>Midlands Commissioning Region</v>
      </c>
      <c r="C147" s="78" t="str">
        <f ca="1">IFERROR(IF((VLOOKUP($E147,'Org List'!$AO$10:$AQ$190,3,FALSE))="","",(VLOOKUP($E147,'Org List'!$AO$10:$AQ$190,3,FALSE))),"")</f>
        <v>East Midlands Region</v>
      </c>
      <c r="D147" s="93" t="str">
        <f ca="1">IFERROR(IF((VLOOKUP($E147,'Org List'!$AT$10:$AV$190,3,FALSE))="","",(VLOOKUP($E147,'Org List'!$AT$10:$AV$190,3,FALSE))),"")</f>
        <v>NHS England Midlands (Central Midlands)</v>
      </c>
      <c r="E147" s="77" t="str">
        <f t="shared" ca="1" si="4"/>
        <v>E06000017</v>
      </c>
      <c r="F147" s="79" t="str">
        <f ca="1">IF(E147="","",VLOOKUP(E147,'Org List'!$J$9:$K$640,2,0))</f>
        <v>Rutland</v>
      </c>
      <c r="G147" s="100">
        <f ca="1">IFERROR(IF((VLOOKUP($E147,'NEA Backsheet'!$D$5:$CB$183,G$9,FALSE))="","",(VLOOKUP($E147,'NEA Backsheet'!$D$5:$CB$183,G$9,FALSE))),"")</f>
        <v>278.56248258837275</v>
      </c>
      <c r="H147" s="101">
        <f ca="1">IFERROR(IF((VLOOKUP($E147,'NEA Backsheet'!$D$5:$CB$183,H$9,FALSE))="","",(VLOOKUP($E147,'NEA Backsheet'!$D$5:$CB$183,H$9,FALSE))),"")</f>
        <v>248.41889867228471</v>
      </c>
      <c r="I147" s="101">
        <f ca="1">IFERROR(IF((VLOOKUP($E147,'NEA Backsheet'!$D$5:$CB$183,I$9,FALSE))="","",(VLOOKUP($E147,'NEA Backsheet'!$D$5:$CB$183,I$9,FALSE))),"")</f>
        <v>268.70776943625486</v>
      </c>
      <c r="J147" s="102">
        <f ca="1">IFERROR(IF((VLOOKUP($E147,'NEA Backsheet'!$D$5:$CB$183,J$9,FALSE))="","",(VLOOKUP($E147,'NEA Backsheet'!$D$5:$CB$183,J$9,FALSE))),"")</f>
        <v>253.65499480514376</v>
      </c>
      <c r="K147" s="100">
        <f ca="1">IFERROR(IF((VLOOKUP($E147,'NEA Backsheet'!$D$5:$CB$183,K$9,FALSE))="","",(VLOOKUP($E147,'NEA Backsheet'!$D$5:$CB$183,K$9,FALSE))),"")</f>
        <v>666.5930962414227</v>
      </c>
      <c r="L147" s="101">
        <f ca="1">IFERROR(IF((VLOOKUP($E147,'NEA Backsheet'!$D$5:$CB$183,L$9,FALSE))="","",(VLOOKUP($E147,'NEA Backsheet'!$D$5:$CB$183,L$9,FALSE))),"")</f>
        <v>662.1101422895174</v>
      </c>
      <c r="M147" s="101">
        <f ca="1">IFERROR(IF((VLOOKUP($E147,'NEA Backsheet'!$D$5:$CB$183,M$9,FALSE))="","",(VLOOKUP($E147,'NEA Backsheet'!$D$5:$CB$183,M$9,FALSE))),"")</f>
        <v>691.58195919593163</v>
      </c>
      <c r="N147" s="103">
        <f ca="1">IFERROR(IF((VLOOKUP($E147,'NEA Backsheet'!$D$5:$CB$183,N$9,FALSE))="","",(VLOOKUP($E147,'NEA Backsheet'!$D$5:$CB$183,N$9,FALSE))),"")</f>
        <v>694.67887539268759</v>
      </c>
      <c r="O147" s="100">
        <f ca="1">IFERROR(IF((VLOOKUP($E147,'NEA Backsheet'!$D$5:$CB$183,O$9,FALSE))="","",(VLOOKUP($E147,'NEA Backsheet'!$D$5:$CB$183,O$9,FALSE))),"")</f>
        <v>945.15557882979545</v>
      </c>
      <c r="P147" s="104">
        <f ca="1">IFERROR(IF((VLOOKUP($E147,'NEA Backsheet'!$D$5:$CB$183,P$9,FALSE))="","",(VLOOKUP($E147,'NEA Backsheet'!$D$5:$CB$183,P$9,FALSE))),"")</f>
        <v>910.52904096180214</v>
      </c>
      <c r="Q147" s="101">
        <f ca="1">IFERROR(IF((VLOOKUP($E147,'NEA Backsheet'!$D$5:$CB$183,Q$9,FALSE))="","",(VLOOKUP($E147,'NEA Backsheet'!$D$5:$CB$183,Q$9,FALSE))),"")</f>
        <v>960.28972863218655</v>
      </c>
      <c r="R147" s="103">
        <f ca="1">IFERROR(IF((VLOOKUP($E147,'NEA Backsheet'!$D$5:$CB$183,R$9,FALSE))="","",(VLOOKUP($E147,'NEA Backsheet'!$D$5:$CB$183,R$9,FALSE))),"")</f>
        <v>948.3338701978314</v>
      </c>
    </row>
    <row r="148" spans="1:18" ht="15" customHeight="1" x14ac:dyDescent="0.3">
      <c r="A148" s="41">
        <v>135</v>
      </c>
      <c r="B148" s="77" t="str">
        <f ca="1">IFERROR(IF((VLOOKUP($E148,'Org List'!$AJ$10:$AL$190,3,FALSE))="","",(VLOOKUP($E148,'Org List'!$AJ$10:$AL$190,3,FALSE))),"")</f>
        <v>North West Commissioning Region</v>
      </c>
      <c r="C148" s="78" t="str">
        <f ca="1">IFERROR(IF((VLOOKUP($E148,'Org List'!$AO$10:$AQ$190,3,FALSE))="","",(VLOOKUP($E148,'Org List'!$AO$10:$AQ$190,3,FALSE))),"")</f>
        <v>North West Region</v>
      </c>
      <c r="D148" s="93" t="str">
        <f ca="1">IFERROR(IF((VLOOKUP($E148,'Org List'!$AT$10:$AV$190,3,FALSE))="","",(VLOOKUP($E148,'Org List'!$AT$10:$AV$190,3,FALSE))),"")</f>
        <v>NHS England North West (Greater Manchester)</v>
      </c>
      <c r="E148" s="77" t="str">
        <f t="shared" ca="1" si="4"/>
        <v>E08000006</v>
      </c>
      <c r="F148" s="79" t="str">
        <f ca="1">IF(E148="","",VLOOKUP(E148,'Org List'!$J$9:$K$640,2,0))</f>
        <v>Salford</v>
      </c>
      <c r="G148" s="100">
        <f ca="1">IFERROR(IF((VLOOKUP($E148,'NEA Backsheet'!$D$5:$CB$183,G$9,FALSE))="","",(VLOOKUP($E148,'NEA Backsheet'!$D$5:$CB$183,G$9,FALSE))),"")</f>
        <v>3434.9689609072266</v>
      </c>
      <c r="H148" s="101">
        <f ca="1">IFERROR(IF((VLOOKUP($E148,'NEA Backsheet'!$D$5:$CB$183,H$9,FALSE))="","",(VLOOKUP($E148,'NEA Backsheet'!$D$5:$CB$183,H$9,FALSE))),"")</f>
        <v>3494.934740744673</v>
      </c>
      <c r="I148" s="101">
        <f ca="1">IFERROR(IF((VLOOKUP($E148,'NEA Backsheet'!$D$5:$CB$183,I$9,FALSE))="","",(VLOOKUP($E148,'NEA Backsheet'!$D$5:$CB$183,I$9,FALSE))),"")</f>
        <v>3507.6915364118395</v>
      </c>
      <c r="J148" s="102">
        <f ca="1">IFERROR(IF((VLOOKUP($E148,'NEA Backsheet'!$D$5:$CB$183,J$9,FALSE))="","",(VLOOKUP($E148,'NEA Backsheet'!$D$5:$CB$183,J$9,FALSE))),"")</f>
        <v>3484.232666445354</v>
      </c>
      <c r="K148" s="100">
        <f ca="1">IFERROR(IF((VLOOKUP($E148,'NEA Backsheet'!$D$5:$CB$183,K$9,FALSE))="","",(VLOOKUP($E148,'NEA Backsheet'!$D$5:$CB$183,K$9,FALSE))),"")</f>
        <v>5140.5389818712738</v>
      </c>
      <c r="L148" s="101">
        <f ca="1">IFERROR(IF((VLOOKUP($E148,'NEA Backsheet'!$D$5:$CB$183,L$9,FALSE))="","",(VLOOKUP($E148,'NEA Backsheet'!$D$5:$CB$183,L$9,FALSE))),"")</f>
        <v>5240.7647455047918</v>
      </c>
      <c r="M148" s="101">
        <f ca="1">IFERROR(IF((VLOOKUP($E148,'NEA Backsheet'!$D$5:$CB$183,M$9,FALSE))="","",(VLOOKUP($E148,'NEA Backsheet'!$D$5:$CB$183,M$9,FALSE))),"")</f>
        <v>5448.5615235522037</v>
      </c>
      <c r="N148" s="103">
        <f ca="1">IFERROR(IF((VLOOKUP($E148,'NEA Backsheet'!$D$5:$CB$183,N$9,FALSE))="","",(VLOOKUP($E148,'NEA Backsheet'!$D$5:$CB$183,N$9,FALSE))),"")</f>
        <v>5397.4478138898303</v>
      </c>
      <c r="O148" s="100">
        <f ca="1">IFERROR(IF((VLOOKUP($E148,'NEA Backsheet'!$D$5:$CB$183,O$9,FALSE))="","",(VLOOKUP($E148,'NEA Backsheet'!$D$5:$CB$183,O$9,FALSE))),"")</f>
        <v>8575.5079427785004</v>
      </c>
      <c r="P148" s="104">
        <f ca="1">IFERROR(IF((VLOOKUP($E148,'NEA Backsheet'!$D$5:$CB$183,P$9,FALSE))="","",(VLOOKUP($E148,'NEA Backsheet'!$D$5:$CB$183,P$9,FALSE))),"")</f>
        <v>8735.6994862494648</v>
      </c>
      <c r="Q148" s="101">
        <f ca="1">IFERROR(IF((VLOOKUP($E148,'NEA Backsheet'!$D$5:$CB$183,Q$9,FALSE))="","",(VLOOKUP($E148,'NEA Backsheet'!$D$5:$CB$183,Q$9,FALSE))),"")</f>
        <v>8956.2530599640431</v>
      </c>
      <c r="R148" s="103">
        <f ca="1">IFERROR(IF((VLOOKUP($E148,'NEA Backsheet'!$D$5:$CB$183,R$9,FALSE))="","",(VLOOKUP($E148,'NEA Backsheet'!$D$5:$CB$183,R$9,FALSE))),"")</f>
        <v>8881.6804803351843</v>
      </c>
    </row>
    <row r="149" spans="1:18" ht="15" customHeight="1" x14ac:dyDescent="0.3">
      <c r="A149" s="41">
        <v>136</v>
      </c>
      <c r="B149" s="77" t="str">
        <f ca="1">IFERROR(IF((VLOOKUP($E149,'Org List'!$AJ$10:$AL$190,3,FALSE))="","",(VLOOKUP($E149,'Org List'!$AJ$10:$AL$190,3,FALSE))),"")</f>
        <v>Midlands Commissioning Region</v>
      </c>
      <c r="C149" s="78" t="str">
        <f ca="1">IFERROR(IF((VLOOKUP($E149,'Org List'!$AO$10:$AQ$190,3,FALSE))="","",(VLOOKUP($E149,'Org List'!$AO$10:$AQ$190,3,FALSE))),"")</f>
        <v>West Midlands Region</v>
      </c>
      <c r="D149" s="93" t="str">
        <f ca="1">IFERROR(IF((VLOOKUP($E149,'Org List'!$AT$10:$AV$190,3,FALSE))="","",(VLOOKUP($E149,'Org List'!$AT$10:$AV$190,3,FALSE))),"")</f>
        <v>NHS England Midlands (West Midlands)</v>
      </c>
      <c r="E149" s="77" t="str">
        <f t="shared" ca="1" si="4"/>
        <v>E08000028</v>
      </c>
      <c r="F149" s="79" t="str">
        <f ca="1">IF(E149="","",VLOOKUP(E149,'Org List'!$J$9:$K$640,2,0))</f>
        <v>Sandwell</v>
      </c>
      <c r="G149" s="100">
        <f ca="1">IFERROR(IF((VLOOKUP($E149,'NEA Backsheet'!$D$5:$CB$183,G$9,FALSE))="","",(VLOOKUP($E149,'NEA Backsheet'!$D$5:$CB$183,G$9,FALSE))),"")</f>
        <v>2721.0459581736959</v>
      </c>
      <c r="H149" s="101">
        <f ca="1">IFERROR(IF((VLOOKUP($E149,'NEA Backsheet'!$D$5:$CB$183,H$9,FALSE))="","",(VLOOKUP($E149,'NEA Backsheet'!$D$5:$CB$183,H$9,FALSE))),"")</f>
        <v>2633.6851500219259</v>
      </c>
      <c r="I149" s="101">
        <f ca="1">IFERROR(IF((VLOOKUP($E149,'NEA Backsheet'!$D$5:$CB$183,I$9,FALSE))="","",(VLOOKUP($E149,'NEA Backsheet'!$D$5:$CB$183,I$9,FALSE))),"")</f>
        <v>2793.3554560375451</v>
      </c>
      <c r="J149" s="102">
        <f ca="1">IFERROR(IF((VLOOKUP($E149,'NEA Backsheet'!$D$5:$CB$183,J$9,FALSE))="","",(VLOOKUP($E149,'NEA Backsheet'!$D$5:$CB$183,J$9,FALSE))),"")</f>
        <v>2727.2246265457134</v>
      </c>
      <c r="K149" s="100">
        <f ca="1">IFERROR(IF((VLOOKUP($E149,'NEA Backsheet'!$D$5:$CB$183,K$9,FALSE))="","",(VLOOKUP($E149,'NEA Backsheet'!$D$5:$CB$183,K$9,FALSE))),"")</f>
        <v>6675.7793659596473</v>
      </c>
      <c r="L149" s="101">
        <f ca="1">IFERROR(IF((VLOOKUP($E149,'NEA Backsheet'!$D$5:$CB$183,L$9,FALSE))="","",(VLOOKUP($E149,'NEA Backsheet'!$D$5:$CB$183,L$9,FALSE))),"")</f>
        <v>6922.3057567477172</v>
      </c>
      <c r="M149" s="101">
        <f ca="1">IFERROR(IF((VLOOKUP($E149,'NEA Backsheet'!$D$5:$CB$183,M$9,FALSE))="","",(VLOOKUP($E149,'NEA Backsheet'!$D$5:$CB$183,M$9,FALSE))),"")</f>
        <v>7198.8386612693921</v>
      </c>
      <c r="N149" s="103">
        <f ca="1">IFERROR(IF((VLOOKUP($E149,'NEA Backsheet'!$D$5:$CB$183,N$9,FALSE))="","",(VLOOKUP($E149,'NEA Backsheet'!$D$5:$CB$183,N$9,FALSE))),"")</f>
        <v>6992.0204795333211</v>
      </c>
      <c r="O149" s="100">
        <f ca="1">IFERROR(IF((VLOOKUP($E149,'NEA Backsheet'!$D$5:$CB$183,O$9,FALSE))="","",(VLOOKUP($E149,'NEA Backsheet'!$D$5:$CB$183,O$9,FALSE))),"")</f>
        <v>9396.8253241333441</v>
      </c>
      <c r="P149" s="104">
        <f ca="1">IFERROR(IF((VLOOKUP($E149,'NEA Backsheet'!$D$5:$CB$183,P$9,FALSE))="","",(VLOOKUP($E149,'NEA Backsheet'!$D$5:$CB$183,P$9,FALSE))),"")</f>
        <v>9555.9909067696426</v>
      </c>
      <c r="Q149" s="101">
        <f ca="1">IFERROR(IF((VLOOKUP($E149,'NEA Backsheet'!$D$5:$CB$183,Q$9,FALSE))="","",(VLOOKUP($E149,'NEA Backsheet'!$D$5:$CB$183,Q$9,FALSE))),"")</f>
        <v>9992.1941173069372</v>
      </c>
      <c r="R149" s="103">
        <f ca="1">IFERROR(IF((VLOOKUP($E149,'NEA Backsheet'!$D$5:$CB$183,R$9,FALSE))="","",(VLOOKUP($E149,'NEA Backsheet'!$D$5:$CB$183,R$9,FALSE))),"")</f>
        <v>9719.2451060790336</v>
      </c>
    </row>
    <row r="150" spans="1:18" ht="15" customHeight="1" x14ac:dyDescent="0.3">
      <c r="A150" s="41">
        <v>137</v>
      </c>
      <c r="B150" s="77" t="str">
        <f ca="1">IFERROR(IF((VLOOKUP($E150,'Org List'!$AJ$10:$AL$190,3,FALSE))="","",(VLOOKUP($E150,'Org List'!$AJ$10:$AL$190,3,FALSE))),"")</f>
        <v>North West Commissioning Region</v>
      </c>
      <c r="C150" s="78" t="str">
        <f ca="1">IFERROR(IF((VLOOKUP($E150,'Org List'!$AO$10:$AQ$190,3,FALSE))="","",(VLOOKUP($E150,'Org List'!$AO$10:$AQ$190,3,FALSE))),"")</f>
        <v>North West Region</v>
      </c>
      <c r="D150" s="93" t="str">
        <f ca="1">IFERROR(IF((VLOOKUP($E150,'Org List'!$AT$10:$AV$190,3,FALSE))="","",(VLOOKUP($E150,'Org List'!$AT$10:$AV$190,3,FALSE))),"")</f>
        <v>NHS England North West (Cheshire And Merseyside)</v>
      </c>
      <c r="E150" s="77" t="str">
        <f t="shared" ca="1" si="4"/>
        <v>E08000014</v>
      </c>
      <c r="F150" s="79" t="str">
        <f ca="1">IF(E150="","",VLOOKUP(E150,'Org List'!$J$9:$K$640,2,0))</f>
        <v>Sefton</v>
      </c>
      <c r="G150" s="100">
        <f ca="1">IFERROR(IF((VLOOKUP($E150,'NEA Backsheet'!$D$5:$CB$183,G$9,FALSE))="","",(VLOOKUP($E150,'NEA Backsheet'!$D$5:$CB$183,G$9,FALSE))),"")</f>
        <v>4131.4258757764219</v>
      </c>
      <c r="H150" s="101">
        <f ca="1">IFERROR(IF((VLOOKUP($E150,'NEA Backsheet'!$D$5:$CB$183,H$9,FALSE))="","",(VLOOKUP($E150,'NEA Backsheet'!$D$5:$CB$183,H$9,FALSE))),"")</f>
        <v>4830.0391663093942</v>
      </c>
      <c r="I150" s="101">
        <f ca="1">IFERROR(IF((VLOOKUP($E150,'NEA Backsheet'!$D$5:$CB$183,I$9,FALSE))="","",(VLOOKUP($E150,'NEA Backsheet'!$D$5:$CB$183,I$9,FALSE))),"")</f>
        <v>5446.3261858525811</v>
      </c>
      <c r="J150" s="102">
        <f ca="1">IFERROR(IF((VLOOKUP($E150,'NEA Backsheet'!$D$5:$CB$183,J$9,FALSE))="","",(VLOOKUP($E150,'NEA Backsheet'!$D$5:$CB$183,J$9,FALSE))),"")</f>
        <v>5176.776036696996</v>
      </c>
      <c r="K150" s="100">
        <f ca="1">IFERROR(IF((VLOOKUP($E150,'NEA Backsheet'!$D$5:$CB$183,K$9,FALSE))="","",(VLOOKUP($E150,'NEA Backsheet'!$D$5:$CB$183,K$9,FALSE))),"")</f>
        <v>6764.8972505252605</v>
      </c>
      <c r="L150" s="101">
        <f ca="1">IFERROR(IF((VLOOKUP($E150,'NEA Backsheet'!$D$5:$CB$183,L$9,FALSE))="","",(VLOOKUP($E150,'NEA Backsheet'!$D$5:$CB$183,L$9,FALSE))),"")</f>
        <v>6717.4840995445193</v>
      </c>
      <c r="M150" s="101">
        <f ca="1">IFERROR(IF((VLOOKUP($E150,'NEA Backsheet'!$D$5:$CB$183,M$9,FALSE))="","",(VLOOKUP($E150,'NEA Backsheet'!$D$5:$CB$183,M$9,FALSE))),"")</f>
        <v>6935.3219358153856</v>
      </c>
      <c r="N150" s="103">
        <f ca="1">IFERROR(IF((VLOOKUP($E150,'NEA Backsheet'!$D$5:$CB$183,N$9,FALSE))="","",(VLOOKUP($E150,'NEA Backsheet'!$D$5:$CB$183,N$9,FALSE))),"")</f>
        <v>7035.5646173484965</v>
      </c>
      <c r="O150" s="100">
        <f ca="1">IFERROR(IF((VLOOKUP($E150,'NEA Backsheet'!$D$5:$CB$183,O$9,FALSE))="","",(VLOOKUP($E150,'NEA Backsheet'!$D$5:$CB$183,O$9,FALSE))),"")</f>
        <v>10896.323126301682</v>
      </c>
      <c r="P150" s="104">
        <f ca="1">IFERROR(IF((VLOOKUP($E150,'NEA Backsheet'!$D$5:$CB$183,P$9,FALSE))="","",(VLOOKUP($E150,'NEA Backsheet'!$D$5:$CB$183,P$9,FALSE))),"")</f>
        <v>11547.523265853913</v>
      </c>
      <c r="Q150" s="101">
        <f ca="1">IFERROR(IF((VLOOKUP($E150,'NEA Backsheet'!$D$5:$CB$183,Q$9,FALSE))="","",(VLOOKUP($E150,'NEA Backsheet'!$D$5:$CB$183,Q$9,FALSE))),"")</f>
        <v>12381.648121667968</v>
      </c>
      <c r="R150" s="103">
        <f ca="1">IFERROR(IF((VLOOKUP($E150,'NEA Backsheet'!$D$5:$CB$183,R$9,FALSE))="","",(VLOOKUP($E150,'NEA Backsheet'!$D$5:$CB$183,R$9,FALSE))),"")</f>
        <v>12212.340654045493</v>
      </c>
    </row>
    <row r="151" spans="1:18" ht="15" customHeight="1" x14ac:dyDescent="0.3">
      <c r="A151" s="41">
        <v>138</v>
      </c>
      <c r="B151" s="77" t="str">
        <f ca="1">IFERROR(IF((VLOOKUP($E151,'Org List'!$AJ$10:$AL$190,3,FALSE))="","",(VLOOKUP($E151,'Org List'!$AJ$10:$AL$190,3,FALSE))),"")</f>
        <v>North East and Yorkshire Commissioning Region</v>
      </c>
      <c r="C151" s="78" t="str">
        <f ca="1">IFERROR(IF((VLOOKUP($E151,'Org List'!$AO$10:$AQ$190,3,FALSE))="","",(VLOOKUP($E151,'Org List'!$AO$10:$AQ$190,3,FALSE))),"")</f>
        <v>Yorkshire and The Humber Region</v>
      </c>
      <c r="D151" s="93" t="str">
        <f ca="1">IFERROR(IF((VLOOKUP($E151,'Org List'!$AT$10:$AV$190,3,FALSE))="","",(VLOOKUP($E151,'Org List'!$AT$10:$AV$190,3,FALSE))),"")</f>
        <v>NHS England North East and Yokrshire (Yorkshire And Humber)</v>
      </c>
      <c r="E151" s="77" t="str">
        <f t="shared" ca="1" si="4"/>
        <v>E08000019</v>
      </c>
      <c r="F151" s="79" t="str">
        <f ca="1">IF(E151="","",VLOOKUP(E151,'Org List'!$J$9:$K$640,2,0))</f>
        <v>Sheffield</v>
      </c>
      <c r="G151" s="100">
        <f ca="1">IFERROR(IF((VLOOKUP($E151,'NEA Backsheet'!$D$5:$CB$183,G$9,FALSE))="","",(VLOOKUP($E151,'NEA Backsheet'!$D$5:$CB$183,G$9,FALSE))),"")</f>
        <v>3416.5955097948554</v>
      </c>
      <c r="H151" s="101">
        <f ca="1">IFERROR(IF((VLOOKUP($E151,'NEA Backsheet'!$D$5:$CB$183,H$9,FALSE))="","",(VLOOKUP($E151,'NEA Backsheet'!$D$5:$CB$183,H$9,FALSE))),"")</f>
        <v>3438.9836378488135</v>
      </c>
      <c r="I151" s="101">
        <f ca="1">IFERROR(IF((VLOOKUP($E151,'NEA Backsheet'!$D$5:$CB$183,I$9,FALSE))="","",(VLOOKUP($E151,'NEA Backsheet'!$D$5:$CB$183,I$9,FALSE))),"")</f>
        <v>3417.3837859872865</v>
      </c>
      <c r="J151" s="102">
        <f ca="1">IFERROR(IF((VLOOKUP($E151,'NEA Backsheet'!$D$5:$CB$183,J$9,FALSE))="","",(VLOOKUP($E151,'NEA Backsheet'!$D$5:$CB$183,J$9,FALSE))),"")</f>
        <v>3437.0518143312529</v>
      </c>
      <c r="K151" s="100">
        <f ca="1">IFERROR(IF((VLOOKUP($E151,'NEA Backsheet'!$D$5:$CB$183,K$9,FALSE))="","",(VLOOKUP($E151,'NEA Backsheet'!$D$5:$CB$183,K$9,FALSE))),"")</f>
        <v>10672.633653071873</v>
      </c>
      <c r="L151" s="101">
        <f ca="1">IFERROR(IF((VLOOKUP($E151,'NEA Backsheet'!$D$5:$CB$183,L$9,FALSE))="","",(VLOOKUP($E151,'NEA Backsheet'!$D$5:$CB$183,L$9,FALSE))),"")</f>
        <v>10390.160030127234</v>
      </c>
      <c r="M151" s="101">
        <f ca="1">IFERROR(IF((VLOOKUP($E151,'NEA Backsheet'!$D$5:$CB$183,M$9,FALSE))="","",(VLOOKUP($E151,'NEA Backsheet'!$D$5:$CB$183,M$9,FALSE))),"")</f>
        <v>10784.743014768977</v>
      </c>
      <c r="N151" s="103">
        <f ca="1">IFERROR(IF((VLOOKUP($E151,'NEA Backsheet'!$D$5:$CB$183,N$9,FALSE))="","",(VLOOKUP($E151,'NEA Backsheet'!$D$5:$CB$183,N$9,FALSE))),"")</f>
        <v>11067.728339801344</v>
      </c>
      <c r="O151" s="100">
        <f ca="1">IFERROR(IF((VLOOKUP($E151,'NEA Backsheet'!$D$5:$CB$183,O$9,FALSE))="","",(VLOOKUP($E151,'NEA Backsheet'!$D$5:$CB$183,O$9,FALSE))),"")</f>
        <v>14089.229162866728</v>
      </c>
      <c r="P151" s="104">
        <f ca="1">IFERROR(IF((VLOOKUP($E151,'NEA Backsheet'!$D$5:$CB$183,P$9,FALSE))="","",(VLOOKUP($E151,'NEA Backsheet'!$D$5:$CB$183,P$9,FALSE))),"")</f>
        <v>13829.143667976048</v>
      </c>
      <c r="Q151" s="101">
        <f ca="1">IFERROR(IF((VLOOKUP($E151,'NEA Backsheet'!$D$5:$CB$183,Q$9,FALSE))="","",(VLOOKUP($E151,'NEA Backsheet'!$D$5:$CB$183,Q$9,FALSE))),"")</f>
        <v>14202.126800756265</v>
      </c>
      <c r="R151" s="103">
        <f ca="1">IFERROR(IF((VLOOKUP($E151,'NEA Backsheet'!$D$5:$CB$183,R$9,FALSE))="","",(VLOOKUP($E151,'NEA Backsheet'!$D$5:$CB$183,R$9,FALSE))),"")</f>
        <v>14504.780154132597</v>
      </c>
    </row>
    <row r="152" spans="1:18" ht="15" customHeight="1" x14ac:dyDescent="0.3">
      <c r="A152" s="41">
        <v>139</v>
      </c>
      <c r="B152" s="77" t="str">
        <f ca="1">IFERROR(IF((VLOOKUP($E152,'Org List'!$AJ$10:$AL$190,3,FALSE))="","",(VLOOKUP($E152,'Org List'!$AJ$10:$AL$190,3,FALSE))),"")</f>
        <v>Midlands Commissioning Region</v>
      </c>
      <c r="C152" s="78" t="str">
        <f ca="1">IFERROR(IF((VLOOKUP($E152,'Org List'!$AO$10:$AQ$190,3,FALSE))="","",(VLOOKUP($E152,'Org List'!$AO$10:$AQ$190,3,FALSE))),"")</f>
        <v>West Midlands Region</v>
      </c>
      <c r="D152" s="93" t="str">
        <f ca="1">IFERROR(IF((VLOOKUP($E152,'Org List'!$AT$10:$AV$190,3,FALSE))="","",(VLOOKUP($E152,'Org List'!$AT$10:$AV$190,3,FALSE))),"")</f>
        <v>NHS England Midlands (North Midlands)</v>
      </c>
      <c r="E152" s="77" t="str">
        <f t="shared" ca="1" si="4"/>
        <v>E06000051</v>
      </c>
      <c r="F152" s="79" t="str">
        <f ca="1">IF(E152="","",VLOOKUP(E152,'Org List'!$J$9:$K$640,2,0))</f>
        <v>Shropshire</v>
      </c>
      <c r="G152" s="100">
        <f ca="1">IFERROR(IF((VLOOKUP($E152,'NEA Backsheet'!$D$5:$CB$183,G$9,FALSE))="","",(VLOOKUP($E152,'NEA Backsheet'!$D$5:$CB$183,G$9,FALSE))),"")</f>
        <v>2513.7470980351791</v>
      </c>
      <c r="H152" s="101">
        <f ca="1">IFERROR(IF((VLOOKUP($E152,'NEA Backsheet'!$D$5:$CB$183,H$9,FALSE))="","",(VLOOKUP($E152,'NEA Backsheet'!$D$5:$CB$183,H$9,FALSE))),"")</f>
        <v>2481.0902136816635</v>
      </c>
      <c r="I152" s="101">
        <f ca="1">IFERROR(IF((VLOOKUP($E152,'NEA Backsheet'!$D$5:$CB$183,I$9,FALSE))="","",(VLOOKUP($E152,'NEA Backsheet'!$D$5:$CB$183,I$9,FALSE))),"")</f>
        <v>2705.217797767812</v>
      </c>
      <c r="J152" s="102">
        <f ca="1">IFERROR(IF((VLOOKUP($E152,'NEA Backsheet'!$D$5:$CB$183,J$9,FALSE))="","",(VLOOKUP($E152,'NEA Backsheet'!$D$5:$CB$183,J$9,FALSE))),"")</f>
        <v>2856.8262059662111</v>
      </c>
      <c r="K152" s="100">
        <f ca="1">IFERROR(IF((VLOOKUP($E152,'NEA Backsheet'!$D$5:$CB$183,K$9,FALSE))="","",(VLOOKUP($E152,'NEA Backsheet'!$D$5:$CB$183,K$9,FALSE))),"")</f>
        <v>6420.9808941231349</v>
      </c>
      <c r="L152" s="101">
        <f ca="1">IFERROR(IF((VLOOKUP($E152,'NEA Backsheet'!$D$5:$CB$183,L$9,FALSE))="","",(VLOOKUP($E152,'NEA Backsheet'!$D$5:$CB$183,L$9,FALSE))),"")</f>
        <v>6557.5328390335399</v>
      </c>
      <c r="M152" s="101">
        <f ca="1">IFERROR(IF((VLOOKUP($E152,'NEA Backsheet'!$D$5:$CB$183,M$9,FALSE))="","",(VLOOKUP($E152,'NEA Backsheet'!$D$5:$CB$183,M$9,FALSE))),"")</f>
        <v>6710.4337207105291</v>
      </c>
      <c r="N152" s="103">
        <f ca="1">IFERROR(IF((VLOOKUP($E152,'NEA Backsheet'!$D$5:$CB$183,N$9,FALSE))="","",(VLOOKUP($E152,'NEA Backsheet'!$D$5:$CB$183,N$9,FALSE))),"")</f>
        <v>6888.020000682799</v>
      </c>
      <c r="O152" s="100">
        <f ca="1">IFERROR(IF((VLOOKUP($E152,'NEA Backsheet'!$D$5:$CB$183,O$9,FALSE))="","",(VLOOKUP($E152,'NEA Backsheet'!$D$5:$CB$183,O$9,FALSE))),"")</f>
        <v>8934.727992158314</v>
      </c>
      <c r="P152" s="104">
        <f ca="1">IFERROR(IF((VLOOKUP($E152,'NEA Backsheet'!$D$5:$CB$183,P$9,FALSE))="","",(VLOOKUP($E152,'NEA Backsheet'!$D$5:$CB$183,P$9,FALSE))),"")</f>
        <v>9038.6230527152038</v>
      </c>
      <c r="Q152" s="101">
        <f ca="1">IFERROR(IF((VLOOKUP($E152,'NEA Backsheet'!$D$5:$CB$183,Q$9,FALSE))="","",(VLOOKUP($E152,'NEA Backsheet'!$D$5:$CB$183,Q$9,FALSE))),"")</f>
        <v>9415.651518478342</v>
      </c>
      <c r="R152" s="103">
        <f ca="1">IFERROR(IF((VLOOKUP($E152,'NEA Backsheet'!$D$5:$CB$183,R$9,FALSE))="","",(VLOOKUP($E152,'NEA Backsheet'!$D$5:$CB$183,R$9,FALSE))),"")</f>
        <v>9744.8462066490101</v>
      </c>
    </row>
    <row r="153" spans="1:18" ht="15" customHeight="1" x14ac:dyDescent="0.3">
      <c r="A153" s="41">
        <v>140</v>
      </c>
      <c r="B153" s="77" t="str">
        <f ca="1">IFERROR(IF((VLOOKUP($E153,'Org List'!$AJ$10:$AL$190,3,FALSE))="","",(VLOOKUP($E153,'Org List'!$AJ$10:$AL$190,3,FALSE))),"")</f>
        <v>South East England Commissioning Region</v>
      </c>
      <c r="C153" s="78" t="str">
        <f ca="1">IFERROR(IF((VLOOKUP($E153,'Org List'!$AO$10:$AQ$190,3,FALSE))="","",(VLOOKUP($E153,'Org List'!$AO$10:$AQ$190,3,FALSE))),"")</f>
        <v>South East Region</v>
      </c>
      <c r="D153" s="93" t="str">
        <f ca="1">IFERROR(IF((VLOOKUP($E153,'Org List'!$AT$10:$AV$190,3,FALSE))="","",(VLOOKUP($E153,'Org List'!$AT$10:$AV$190,3,FALSE))),"")</f>
        <v>NHS England South East (Hampshire, Isle of Wight and Thames Valley)</v>
      </c>
      <c r="E153" s="77" t="str">
        <f t="shared" ca="1" si="4"/>
        <v>E06000039</v>
      </c>
      <c r="F153" s="79" t="str">
        <f ca="1">IF(E153="","",VLOOKUP(E153,'Org List'!$J$9:$K$640,2,0))</f>
        <v>Slough</v>
      </c>
      <c r="G153" s="100">
        <f ca="1">IFERROR(IF((VLOOKUP($E153,'NEA Backsheet'!$D$5:$CB$183,G$9,FALSE))="","",(VLOOKUP($E153,'NEA Backsheet'!$D$5:$CB$183,G$9,FALSE))),"")</f>
        <v>1901.113645800418</v>
      </c>
      <c r="H153" s="101">
        <f ca="1">IFERROR(IF((VLOOKUP($E153,'NEA Backsheet'!$D$5:$CB$183,H$9,FALSE))="","",(VLOOKUP($E153,'NEA Backsheet'!$D$5:$CB$183,H$9,FALSE))),"")</f>
        <v>1771.7960132934954</v>
      </c>
      <c r="I153" s="101">
        <f ca="1">IFERROR(IF((VLOOKUP($E153,'NEA Backsheet'!$D$5:$CB$183,I$9,FALSE))="","",(VLOOKUP($E153,'NEA Backsheet'!$D$5:$CB$183,I$9,FALSE))),"")</f>
        <v>1744.0373486682802</v>
      </c>
      <c r="J153" s="102">
        <f ca="1">IFERROR(IF((VLOOKUP($E153,'NEA Backsheet'!$D$5:$CB$183,J$9,FALSE))="","",(VLOOKUP($E153,'NEA Backsheet'!$D$5:$CB$183,J$9,FALSE))),"")</f>
        <v>1818.8540194272614</v>
      </c>
      <c r="K153" s="100">
        <f ca="1">IFERROR(IF((VLOOKUP($E153,'NEA Backsheet'!$D$5:$CB$183,K$9,FALSE))="","",(VLOOKUP($E153,'NEA Backsheet'!$D$5:$CB$183,K$9,FALSE))),"")</f>
        <v>2585.141507626442</v>
      </c>
      <c r="L153" s="101">
        <f ca="1">IFERROR(IF((VLOOKUP($E153,'NEA Backsheet'!$D$5:$CB$183,L$9,FALSE))="","",(VLOOKUP($E153,'NEA Backsheet'!$D$5:$CB$183,L$9,FALSE))),"")</f>
        <v>2645.3723846703888</v>
      </c>
      <c r="M153" s="101">
        <f ca="1">IFERROR(IF((VLOOKUP($E153,'NEA Backsheet'!$D$5:$CB$183,M$9,FALSE))="","",(VLOOKUP($E153,'NEA Backsheet'!$D$5:$CB$183,M$9,FALSE))),"")</f>
        <v>2710.9522307838761</v>
      </c>
      <c r="N153" s="103">
        <f ca="1">IFERROR(IF((VLOOKUP($E153,'NEA Backsheet'!$D$5:$CB$183,N$9,FALSE))="","",(VLOOKUP($E153,'NEA Backsheet'!$D$5:$CB$183,N$9,FALSE))),"")</f>
        <v>2626.7893119548685</v>
      </c>
      <c r="O153" s="100">
        <f ca="1">IFERROR(IF((VLOOKUP($E153,'NEA Backsheet'!$D$5:$CB$183,O$9,FALSE))="","",(VLOOKUP($E153,'NEA Backsheet'!$D$5:$CB$183,O$9,FALSE))),"")</f>
        <v>4486.2551534268605</v>
      </c>
      <c r="P153" s="104">
        <f ca="1">IFERROR(IF((VLOOKUP($E153,'NEA Backsheet'!$D$5:$CB$183,P$9,FALSE))="","",(VLOOKUP($E153,'NEA Backsheet'!$D$5:$CB$183,P$9,FALSE))),"")</f>
        <v>4417.1683979638838</v>
      </c>
      <c r="Q153" s="101">
        <f ca="1">IFERROR(IF((VLOOKUP($E153,'NEA Backsheet'!$D$5:$CB$183,Q$9,FALSE))="","",(VLOOKUP($E153,'NEA Backsheet'!$D$5:$CB$183,Q$9,FALSE))),"")</f>
        <v>4454.9895794521562</v>
      </c>
      <c r="R153" s="103">
        <f ca="1">IFERROR(IF((VLOOKUP($E153,'NEA Backsheet'!$D$5:$CB$183,R$9,FALSE))="","",(VLOOKUP($E153,'NEA Backsheet'!$D$5:$CB$183,R$9,FALSE))),"")</f>
        <v>4445.6433313821299</v>
      </c>
    </row>
    <row r="154" spans="1:18" ht="15" customHeight="1" x14ac:dyDescent="0.3">
      <c r="A154" s="41">
        <v>141</v>
      </c>
      <c r="B154" s="77" t="str">
        <f ca="1">IFERROR(IF((VLOOKUP($E154,'Org List'!$AJ$10:$AL$190,3,FALSE))="","",(VLOOKUP($E154,'Org List'!$AJ$10:$AL$190,3,FALSE))),"")</f>
        <v>Midlands Commissioning Region</v>
      </c>
      <c r="C154" s="78" t="str">
        <f ca="1">IFERROR(IF((VLOOKUP($E154,'Org List'!$AO$10:$AQ$190,3,FALSE))="","",(VLOOKUP($E154,'Org List'!$AO$10:$AQ$190,3,FALSE))),"")</f>
        <v>West Midlands Region</v>
      </c>
      <c r="D154" s="93" t="str">
        <f ca="1">IFERROR(IF((VLOOKUP($E154,'Org List'!$AT$10:$AV$190,3,FALSE))="","",(VLOOKUP($E154,'Org List'!$AT$10:$AV$190,3,FALSE))),"")</f>
        <v>NHS England Midlands (West Midlands)</v>
      </c>
      <c r="E154" s="77" t="str">
        <f t="shared" ca="1" si="4"/>
        <v>E08000029</v>
      </c>
      <c r="F154" s="79" t="str">
        <f ca="1">IF(E154="","",VLOOKUP(E154,'Org List'!$J$9:$K$640,2,0))</f>
        <v>Solihull</v>
      </c>
      <c r="G154" s="100">
        <f ca="1">IFERROR(IF((VLOOKUP($E154,'NEA Backsheet'!$D$5:$CB$183,G$9,FALSE))="","",(VLOOKUP($E154,'NEA Backsheet'!$D$5:$CB$183,G$9,FALSE))),"")</f>
        <v>2871.284894887754</v>
      </c>
      <c r="H154" s="101">
        <f ca="1">IFERROR(IF((VLOOKUP($E154,'NEA Backsheet'!$D$5:$CB$183,H$9,FALSE))="","",(VLOOKUP($E154,'NEA Backsheet'!$D$5:$CB$183,H$9,FALSE))),"")</f>
        <v>2961.0794106625954</v>
      </c>
      <c r="I154" s="101">
        <f ca="1">IFERROR(IF((VLOOKUP($E154,'NEA Backsheet'!$D$5:$CB$183,I$9,FALSE))="","",(VLOOKUP($E154,'NEA Backsheet'!$D$5:$CB$183,I$9,FALSE))),"")</f>
        <v>3046.0759769322794</v>
      </c>
      <c r="J154" s="102">
        <f ca="1">IFERROR(IF((VLOOKUP($E154,'NEA Backsheet'!$D$5:$CB$183,J$9,FALSE))="","",(VLOOKUP($E154,'NEA Backsheet'!$D$5:$CB$183,J$9,FALSE))),"")</f>
        <v>2857.9172537547001</v>
      </c>
      <c r="K154" s="100">
        <f ca="1">IFERROR(IF((VLOOKUP($E154,'NEA Backsheet'!$D$5:$CB$183,K$9,FALSE))="","",(VLOOKUP($E154,'NEA Backsheet'!$D$5:$CB$183,K$9,FALSE))),"")</f>
        <v>4447.4138183915538</v>
      </c>
      <c r="L154" s="101">
        <f ca="1">IFERROR(IF((VLOOKUP($E154,'NEA Backsheet'!$D$5:$CB$183,L$9,FALSE))="","",(VLOOKUP($E154,'NEA Backsheet'!$D$5:$CB$183,L$9,FALSE))),"")</f>
        <v>4666.3847993875779</v>
      </c>
      <c r="M154" s="101">
        <f ca="1">IFERROR(IF((VLOOKUP($E154,'NEA Backsheet'!$D$5:$CB$183,M$9,FALSE))="","",(VLOOKUP($E154,'NEA Backsheet'!$D$5:$CB$183,M$9,FALSE))),"")</f>
        <v>4619.2406724869434</v>
      </c>
      <c r="N154" s="103">
        <f ca="1">IFERROR(IF((VLOOKUP($E154,'NEA Backsheet'!$D$5:$CB$183,N$9,FALSE))="","",(VLOOKUP($E154,'NEA Backsheet'!$D$5:$CB$183,N$9,FALSE))),"")</f>
        <v>4409.4842364123579</v>
      </c>
      <c r="O154" s="100">
        <f ca="1">IFERROR(IF((VLOOKUP($E154,'NEA Backsheet'!$D$5:$CB$183,O$9,FALSE))="","",(VLOOKUP($E154,'NEA Backsheet'!$D$5:$CB$183,O$9,FALSE))),"")</f>
        <v>7318.6987132793074</v>
      </c>
      <c r="P154" s="104">
        <f ca="1">IFERROR(IF((VLOOKUP($E154,'NEA Backsheet'!$D$5:$CB$183,P$9,FALSE))="","",(VLOOKUP($E154,'NEA Backsheet'!$D$5:$CB$183,P$9,FALSE))),"")</f>
        <v>7627.4642100501733</v>
      </c>
      <c r="Q154" s="101">
        <f ca="1">IFERROR(IF((VLOOKUP($E154,'NEA Backsheet'!$D$5:$CB$183,Q$9,FALSE))="","",(VLOOKUP($E154,'NEA Backsheet'!$D$5:$CB$183,Q$9,FALSE))),"")</f>
        <v>7665.3166494192228</v>
      </c>
      <c r="R154" s="103">
        <f ca="1">IFERROR(IF((VLOOKUP($E154,'NEA Backsheet'!$D$5:$CB$183,R$9,FALSE))="","",(VLOOKUP($E154,'NEA Backsheet'!$D$5:$CB$183,R$9,FALSE))),"")</f>
        <v>7267.401490167058</v>
      </c>
    </row>
    <row r="155" spans="1:18" ht="15" customHeight="1" x14ac:dyDescent="0.3">
      <c r="A155" s="41">
        <v>142</v>
      </c>
      <c r="B155" s="77" t="str">
        <f ca="1">IFERROR(IF((VLOOKUP($E155,'Org List'!$AJ$10:$AL$190,3,FALSE))="","",(VLOOKUP($E155,'Org List'!$AJ$10:$AL$190,3,FALSE))),"")</f>
        <v>South West England Commissioning Region</v>
      </c>
      <c r="C155" s="78" t="str">
        <f ca="1">IFERROR(IF((VLOOKUP($E155,'Org List'!$AO$10:$AQ$190,3,FALSE))="","",(VLOOKUP($E155,'Org List'!$AO$10:$AQ$190,3,FALSE))),"")</f>
        <v>South West Region</v>
      </c>
      <c r="D155" s="93" t="str">
        <f ca="1">IFERROR(IF((VLOOKUP($E155,'Org List'!$AT$10:$AV$190,3,FALSE))="","",(VLOOKUP($E155,'Org List'!$AT$10:$AV$190,3,FALSE))),"")</f>
        <v>NHS England South West (South West South)</v>
      </c>
      <c r="E155" s="77" t="str">
        <f t="shared" ca="1" si="4"/>
        <v>E10000027</v>
      </c>
      <c r="F155" s="79" t="str">
        <f ca="1">IF(E155="","",VLOOKUP(E155,'Org List'!$J$9:$K$640,2,0))</f>
        <v>Somerset</v>
      </c>
      <c r="G155" s="100">
        <f ca="1">IFERROR(IF((VLOOKUP($E155,'NEA Backsheet'!$D$5:$CB$183,G$9,FALSE))="","",(VLOOKUP($E155,'NEA Backsheet'!$D$5:$CB$183,G$9,FALSE))),"")</f>
        <v>5942.562487232015</v>
      </c>
      <c r="H155" s="101">
        <f ca="1">IFERROR(IF((VLOOKUP($E155,'NEA Backsheet'!$D$5:$CB$183,H$9,FALSE))="","",(VLOOKUP($E155,'NEA Backsheet'!$D$5:$CB$183,H$9,FALSE))),"")</f>
        <v>5950.9544875322044</v>
      </c>
      <c r="I155" s="101">
        <f ca="1">IFERROR(IF((VLOOKUP($E155,'NEA Backsheet'!$D$5:$CB$183,I$9,FALSE))="","",(VLOOKUP($E155,'NEA Backsheet'!$D$5:$CB$183,I$9,FALSE))),"")</f>
        <v>6026.2113629567266</v>
      </c>
      <c r="J155" s="102">
        <f ca="1">IFERROR(IF((VLOOKUP($E155,'NEA Backsheet'!$D$5:$CB$183,J$9,FALSE))="","",(VLOOKUP($E155,'NEA Backsheet'!$D$5:$CB$183,J$9,FALSE))),"")</f>
        <v>6292.1475293105486</v>
      </c>
      <c r="K155" s="100">
        <f ca="1">IFERROR(IF((VLOOKUP($E155,'NEA Backsheet'!$D$5:$CB$183,K$9,FALSE))="","",(VLOOKUP($E155,'NEA Backsheet'!$D$5:$CB$183,K$9,FALSE))),"")</f>
        <v>12462.463313706963</v>
      </c>
      <c r="L155" s="101">
        <f ca="1">IFERROR(IF((VLOOKUP($E155,'NEA Backsheet'!$D$5:$CB$183,L$9,FALSE))="","",(VLOOKUP($E155,'NEA Backsheet'!$D$5:$CB$183,L$9,FALSE))),"")</f>
        <v>12125.641582146141</v>
      </c>
      <c r="M155" s="101">
        <f ca="1">IFERROR(IF((VLOOKUP($E155,'NEA Backsheet'!$D$5:$CB$183,M$9,FALSE))="","",(VLOOKUP($E155,'NEA Backsheet'!$D$5:$CB$183,M$9,FALSE))),"")</f>
        <v>13024.901951277494</v>
      </c>
      <c r="N155" s="103">
        <f ca="1">IFERROR(IF((VLOOKUP($E155,'NEA Backsheet'!$D$5:$CB$183,N$9,FALSE))="","",(VLOOKUP($E155,'NEA Backsheet'!$D$5:$CB$183,N$9,FALSE))),"")</f>
        <v>13115.911285754422</v>
      </c>
      <c r="O155" s="100">
        <f ca="1">IFERROR(IF((VLOOKUP($E155,'NEA Backsheet'!$D$5:$CB$183,O$9,FALSE))="","",(VLOOKUP($E155,'NEA Backsheet'!$D$5:$CB$183,O$9,FALSE))),"")</f>
        <v>18405.02580093898</v>
      </c>
      <c r="P155" s="104">
        <f ca="1">IFERROR(IF((VLOOKUP($E155,'NEA Backsheet'!$D$5:$CB$183,P$9,FALSE))="","",(VLOOKUP($E155,'NEA Backsheet'!$D$5:$CB$183,P$9,FALSE))),"")</f>
        <v>18076.596069678344</v>
      </c>
      <c r="Q155" s="101">
        <f ca="1">IFERROR(IF((VLOOKUP($E155,'NEA Backsheet'!$D$5:$CB$183,Q$9,FALSE))="","",(VLOOKUP($E155,'NEA Backsheet'!$D$5:$CB$183,Q$9,FALSE))),"")</f>
        <v>19051.113314234222</v>
      </c>
      <c r="R155" s="103">
        <f ca="1">IFERROR(IF((VLOOKUP($E155,'NEA Backsheet'!$D$5:$CB$183,R$9,FALSE))="","",(VLOOKUP($E155,'NEA Backsheet'!$D$5:$CB$183,R$9,FALSE))),"")</f>
        <v>19408.058815064971</v>
      </c>
    </row>
    <row r="156" spans="1:18" ht="15" customHeight="1" x14ac:dyDescent="0.3">
      <c r="A156" s="41">
        <v>143</v>
      </c>
      <c r="B156" s="77" t="str">
        <f ca="1">IFERROR(IF((VLOOKUP($E156,'Org List'!$AJ$10:$AL$190,3,FALSE))="","",(VLOOKUP($E156,'Org List'!$AJ$10:$AL$190,3,FALSE))),"")</f>
        <v>South West England Commissioning Region</v>
      </c>
      <c r="C156" s="78" t="str">
        <f ca="1">IFERROR(IF((VLOOKUP($E156,'Org List'!$AO$10:$AQ$190,3,FALSE))="","",(VLOOKUP($E156,'Org List'!$AO$10:$AQ$190,3,FALSE))),"")</f>
        <v>South West Region</v>
      </c>
      <c r="D156" s="93" t="str">
        <f ca="1">IFERROR(IF((VLOOKUP($E156,'Org List'!$AT$10:$AV$190,3,FALSE))="","",(VLOOKUP($E156,'Org List'!$AT$10:$AV$190,3,FALSE))),"")</f>
        <v>NHS England South West (South West North)</v>
      </c>
      <c r="E156" s="77" t="str">
        <f t="shared" ca="1" si="4"/>
        <v>E06000025</v>
      </c>
      <c r="F156" s="79" t="str">
        <f ca="1">IF(E156="","",VLOOKUP(E156,'Org List'!$J$9:$K$640,2,0))</f>
        <v>South Gloucestershire</v>
      </c>
      <c r="G156" s="100">
        <f ca="1">IFERROR(IF((VLOOKUP($E156,'NEA Backsheet'!$D$5:$CB$183,G$9,FALSE))="","",(VLOOKUP($E156,'NEA Backsheet'!$D$5:$CB$183,G$9,FALSE))),"")</f>
        <v>2459.2041786289328</v>
      </c>
      <c r="H156" s="101">
        <f ca="1">IFERROR(IF((VLOOKUP($E156,'NEA Backsheet'!$D$5:$CB$183,H$9,FALSE))="","",(VLOOKUP($E156,'NEA Backsheet'!$D$5:$CB$183,H$9,FALSE))),"")</f>
        <v>2770.781767599211</v>
      </c>
      <c r="I156" s="101">
        <f ca="1">IFERROR(IF((VLOOKUP($E156,'NEA Backsheet'!$D$5:$CB$183,I$9,FALSE))="","",(VLOOKUP($E156,'NEA Backsheet'!$D$5:$CB$183,I$9,FALSE))),"")</f>
        <v>3007.2774223108831</v>
      </c>
      <c r="J156" s="102">
        <f ca="1">IFERROR(IF((VLOOKUP($E156,'NEA Backsheet'!$D$5:$CB$183,J$9,FALSE))="","",(VLOOKUP($E156,'NEA Backsheet'!$D$5:$CB$183,J$9,FALSE))),"")</f>
        <v>2972.7413701974233</v>
      </c>
      <c r="K156" s="100">
        <f ca="1">IFERROR(IF((VLOOKUP($E156,'NEA Backsheet'!$D$5:$CB$183,K$9,FALSE))="","",(VLOOKUP($E156,'NEA Backsheet'!$D$5:$CB$183,K$9,FALSE))),"")</f>
        <v>4690.1464724530806</v>
      </c>
      <c r="L156" s="101">
        <f ca="1">IFERROR(IF((VLOOKUP($E156,'NEA Backsheet'!$D$5:$CB$183,L$9,FALSE))="","",(VLOOKUP($E156,'NEA Backsheet'!$D$5:$CB$183,L$9,FALSE))),"")</f>
        <v>4685.2457273776981</v>
      </c>
      <c r="M156" s="101">
        <f ca="1">IFERROR(IF((VLOOKUP($E156,'NEA Backsheet'!$D$5:$CB$183,M$9,FALSE))="","",(VLOOKUP($E156,'NEA Backsheet'!$D$5:$CB$183,M$9,FALSE))),"")</f>
        <v>4975.8401449844823</v>
      </c>
      <c r="N156" s="103">
        <f ca="1">IFERROR(IF((VLOOKUP($E156,'NEA Backsheet'!$D$5:$CB$183,N$9,FALSE))="","",(VLOOKUP($E156,'NEA Backsheet'!$D$5:$CB$183,N$9,FALSE))),"")</f>
        <v>4899.1827780037875</v>
      </c>
      <c r="O156" s="100">
        <f ca="1">IFERROR(IF((VLOOKUP($E156,'NEA Backsheet'!$D$5:$CB$183,O$9,FALSE))="","",(VLOOKUP($E156,'NEA Backsheet'!$D$5:$CB$183,O$9,FALSE))),"")</f>
        <v>7149.3506510820134</v>
      </c>
      <c r="P156" s="104">
        <f ca="1">IFERROR(IF((VLOOKUP($E156,'NEA Backsheet'!$D$5:$CB$183,P$9,FALSE))="","",(VLOOKUP($E156,'NEA Backsheet'!$D$5:$CB$183,P$9,FALSE))),"")</f>
        <v>7456.0274949769091</v>
      </c>
      <c r="Q156" s="101">
        <f ca="1">IFERROR(IF((VLOOKUP($E156,'NEA Backsheet'!$D$5:$CB$183,Q$9,FALSE))="","",(VLOOKUP($E156,'NEA Backsheet'!$D$5:$CB$183,Q$9,FALSE))),"")</f>
        <v>7983.117567295365</v>
      </c>
      <c r="R156" s="103">
        <f ca="1">IFERROR(IF((VLOOKUP($E156,'NEA Backsheet'!$D$5:$CB$183,R$9,FALSE))="","",(VLOOKUP($E156,'NEA Backsheet'!$D$5:$CB$183,R$9,FALSE))),"")</f>
        <v>7871.9241482012112</v>
      </c>
    </row>
    <row r="157" spans="1:18" ht="15" customHeight="1" x14ac:dyDescent="0.3">
      <c r="A157" s="41">
        <v>144</v>
      </c>
      <c r="B157" s="77" t="str">
        <f ca="1">IFERROR(IF((VLOOKUP($E157,'Org List'!$AJ$10:$AL$190,3,FALSE))="","",(VLOOKUP($E157,'Org List'!$AJ$10:$AL$190,3,FALSE))),"")</f>
        <v>North East and Yorkshire Commissioning Region</v>
      </c>
      <c r="C157" s="78" t="str">
        <f ca="1">IFERROR(IF((VLOOKUP($E157,'Org List'!$AO$10:$AQ$190,3,FALSE))="","",(VLOOKUP($E157,'Org List'!$AO$10:$AQ$190,3,FALSE))),"")</f>
        <v>North East Region</v>
      </c>
      <c r="D157" s="93" t="str">
        <f ca="1">IFERROR(IF((VLOOKUP($E157,'Org List'!$AT$10:$AV$190,3,FALSE))="","",(VLOOKUP($E157,'Org List'!$AT$10:$AV$190,3,FALSE))),"")</f>
        <v>NHS England North East and Yorkshire (Cumbria And North East)</v>
      </c>
      <c r="E157" s="77" t="str">
        <f t="shared" ca="1" si="4"/>
        <v>E08000023</v>
      </c>
      <c r="F157" s="79" t="str">
        <f ca="1">IF(E157="","",VLOOKUP(E157,'Org List'!$J$9:$K$640,2,0))</f>
        <v>South Tyneside</v>
      </c>
      <c r="G157" s="100">
        <f ca="1">IFERROR(IF((VLOOKUP($E157,'NEA Backsheet'!$D$5:$CB$183,G$9,FALSE))="","",(VLOOKUP($E157,'NEA Backsheet'!$D$5:$CB$183,G$9,FALSE))),"")</f>
        <v>2123.3302454805184</v>
      </c>
      <c r="H157" s="101">
        <f ca="1">IFERROR(IF((VLOOKUP($E157,'NEA Backsheet'!$D$5:$CB$183,H$9,FALSE))="","",(VLOOKUP($E157,'NEA Backsheet'!$D$5:$CB$183,H$9,FALSE))),"")</f>
        <v>2054.7428002540159</v>
      </c>
      <c r="I157" s="101">
        <f ca="1">IFERROR(IF((VLOOKUP($E157,'NEA Backsheet'!$D$5:$CB$183,I$9,FALSE))="","",(VLOOKUP($E157,'NEA Backsheet'!$D$5:$CB$183,I$9,FALSE))),"")</f>
        <v>2043.2581664155496</v>
      </c>
      <c r="J157" s="102">
        <f ca="1">IFERROR(IF((VLOOKUP($E157,'NEA Backsheet'!$D$5:$CB$183,J$9,FALSE))="","",(VLOOKUP($E157,'NEA Backsheet'!$D$5:$CB$183,J$9,FALSE))),"")</f>
        <v>2089.6229109373517</v>
      </c>
      <c r="K157" s="100">
        <f ca="1">IFERROR(IF((VLOOKUP($E157,'NEA Backsheet'!$D$5:$CB$183,K$9,FALSE))="","",(VLOOKUP($E157,'NEA Backsheet'!$D$5:$CB$183,K$9,FALSE))),"")</f>
        <v>3493.1651889405384</v>
      </c>
      <c r="L157" s="101">
        <f ca="1">IFERROR(IF((VLOOKUP($E157,'NEA Backsheet'!$D$5:$CB$183,L$9,FALSE))="","",(VLOOKUP($E157,'NEA Backsheet'!$D$5:$CB$183,L$9,FALSE))),"")</f>
        <v>3311.2135224811404</v>
      </c>
      <c r="M157" s="101">
        <f ca="1">IFERROR(IF((VLOOKUP($E157,'NEA Backsheet'!$D$5:$CB$183,M$9,FALSE))="","",(VLOOKUP($E157,'NEA Backsheet'!$D$5:$CB$183,M$9,FALSE))),"")</f>
        <v>3551.5593828594165</v>
      </c>
      <c r="N157" s="103">
        <f ca="1">IFERROR(IF((VLOOKUP($E157,'NEA Backsheet'!$D$5:$CB$183,N$9,FALSE))="","",(VLOOKUP($E157,'NEA Backsheet'!$D$5:$CB$183,N$9,FALSE))),"")</f>
        <v>3614.6479050996736</v>
      </c>
      <c r="O157" s="100">
        <f ca="1">IFERROR(IF((VLOOKUP($E157,'NEA Backsheet'!$D$5:$CB$183,O$9,FALSE))="","",(VLOOKUP($E157,'NEA Backsheet'!$D$5:$CB$183,O$9,FALSE))),"")</f>
        <v>5616.4954344210564</v>
      </c>
      <c r="P157" s="104">
        <f ca="1">IFERROR(IF((VLOOKUP($E157,'NEA Backsheet'!$D$5:$CB$183,P$9,FALSE))="","",(VLOOKUP($E157,'NEA Backsheet'!$D$5:$CB$183,P$9,FALSE))),"")</f>
        <v>5365.9563227351564</v>
      </c>
      <c r="Q157" s="101">
        <f ca="1">IFERROR(IF((VLOOKUP($E157,'NEA Backsheet'!$D$5:$CB$183,Q$9,FALSE))="","",(VLOOKUP($E157,'NEA Backsheet'!$D$5:$CB$183,Q$9,FALSE))),"")</f>
        <v>5594.817549274966</v>
      </c>
      <c r="R157" s="103">
        <f ca="1">IFERROR(IF((VLOOKUP($E157,'NEA Backsheet'!$D$5:$CB$183,R$9,FALSE))="","",(VLOOKUP($E157,'NEA Backsheet'!$D$5:$CB$183,R$9,FALSE))),"")</f>
        <v>5704.2708160370257</v>
      </c>
    </row>
    <row r="158" spans="1:18" ht="15" customHeight="1" x14ac:dyDescent="0.3">
      <c r="A158" s="41">
        <v>145</v>
      </c>
      <c r="B158" s="77" t="str">
        <f ca="1">IFERROR(IF((VLOOKUP($E158,'Org List'!$AJ$10:$AL$190,3,FALSE))="","",(VLOOKUP($E158,'Org List'!$AJ$10:$AL$190,3,FALSE))),"")</f>
        <v>South East England Commissioning Region</v>
      </c>
      <c r="C158" s="78" t="str">
        <f ca="1">IFERROR(IF((VLOOKUP($E158,'Org List'!$AO$10:$AQ$190,3,FALSE))="","",(VLOOKUP($E158,'Org List'!$AO$10:$AQ$190,3,FALSE))),"")</f>
        <v>South East Region</v>
      </c>
      <c r="D158" s="93" t="str">
        <f ca="1">IFERROR(IF((VLOOKUP($E158,'Org List'!$AT$10:$AV$190,3,FALSE))="","",(VLOOKUP($E158,'Org List'!$AT$10:$AV$190,3,FALSE))),"")</f>
        <v>NHS England South East (Hampshire, Isle of Wight and Thames Valley)</v>
      </c>
      <c r="E158" s="77" t="str">
        <f t="shared" ca="1" si="4"/>
        <v>E06000045</v>
      </c>
      <c r="F158" s="79" t="str">
        <f ca="1">IF(E158="","",VLOOKUP(E158,'Org List'!$J$9:$K$640,2,0))</f>
        <v>Southampton</v>
      </c>
      <c r="G158" s="100">
        <f ca="1">IFERROR(IF((VLOOKUP($E158,'NEA Backsheet'!$D$5:$CB$183,G$9,FALSE))="","",(VLOOKUP($E158,'NEA Backsheet'!$D$5:$CB$183,G$9,FALSE))),"")</f>
        <v>2553.7862956791241</v>
      </c>
      <c r="H158" s="101">
        <f ca="1">IFERROR(IF((VLOOKUP($E158,'NEA Backsheet'!$D$5:$CB$183,H$9,FALSE))="","",(VLOOKUP($E158,'NEA Backsheet'!$D$5:$CB$183,H$9,FALSE))),"")</f>
        <v>2557.1256762561393</v>
      </c>
      <c r="I158" s="101">
        <f ca="1">IFERROR(IF((VLOOKUP($E158,'NEA Backsheet'!$D$5:$CB$183,I$9,FALSE))="","",(VLOOKUP($E158,'NEA Backsheet'!$D$5:$CB$183,I$9,FALSE))),"")</f>
        <v>2893.101688211822</v>
      </c>
      <c r="J158" s="102">
        <f ca="1">IFERROR(IF((VLOOKUP($E158,'NEA Backsheet'!$D$5:$CB$183,J$9,FALSE))="","",(VLOOKUP($E158,'NEA Backsheet'!$D$5:$CB$183,J$9,FALSE))),"")</f>
        <v>3043.9654171162756</v>
      </c>
      <c r="K158" s="100">
        <f ca="1">IFERROR(IF((VLOOKUP($E158,'NEA Backsheet'!$D$5:$CB$183,K$9,FALSE))="","",(VLOOKUP($E158,'NEA Backsheet'!$D$5:$CB$183,K$9,FALSE))),"")</f>
        <v>4415.4207178715988</v>
      </c>
      <c r="L158" s="101">
        <f ca="1">IFERROR(IF((VLOOKUP($E158,'NEA Backsheet'!$D$5:$CB$183,L$9,FALSE))="","",(VLOOKUP($E158,'NEA Backsheet'!$D$5:$CB$183,L$9,FALSE))),"")</f>
        <v>4362.4120046404141</v>
      </c>
      <c r="M158" s="101">
        <f ca="1">IFERROR(IF((VLOOKUP($E158,'NEA Backsheet'!$D$5:$CB$183,M$9,FALSE))="","",(VLOOKUP($E158,'NEA Backsheet'!$D$5:$CB$183,M$9,FALSE))),"")</f>
        <v>4641.7347421887562</v>
      </c>
      <c r="N158" s="103">
        <f ca="1">IFERROR(IF((VLOOKUP($E158,'NEA Backsheet'!$D$5:$CB$183,N$9,FALSE))="","",(VLOOKUP($E158,'NEA Backsheet'!$D$5:$CB$183,N$9,FALSE))),"")</f>
        <v>4673.4063443433706</v>
      </c>
      <c r="O158" s="100">
        <f ca="1">IFERROR(IF((VLOOKUP($E158,'NEA Backsheet'!$D$5:$CB$183,O$9,FALSE))="","",(VLOOKUP($E158,'NEA Backsheet'!$D$5:$CB$183,O$9,FALSE))),"")</f>
        <v>6969.2070135507229</v>
      </c>
      <c r="P158" s="104">
        <f ca="1">IFERROR(IF((VLOOKUP($E158,'NEA Backsheet'!$D$5:$CB$183,P$9,FALSE))="","",(VLOOKUP($E158,'NEA Backsheet'!$D$5:$CB$183,P$9,FALSE))),"")</f>
        <v>6919.5376808965539</v>
      </c>
      <c r="Q158" s="101">
        <f ca="1">IFERROR(IF((VLOOKUP($E158,'NEA Backsheet'!$D$5:$CB$183,Q$9,FALSE))="","",(VLOOKUP($E158,'NEA Backsheet'!$D$5:$CB$183,Q$9,FALSE))),"")</f>
        <v>7534.8364304005781</v>
      </c>
      <c r="R158" s="103">
        <f ca="1">IFERROR(IF((VLOOKUP($E158,'NEA Backsheet'!$D$5:$CB$183,R$9,FALSE))="","",(VLOOKUP($E158,'NEA Backsheet'!$D$5:$CB$183,R$9,FALSE))),"")</f>
        <v>7717.3717614596462</v>
      </c>
    </row>
    <row r="159" spans="1:18" ht="15" customHeight="1" x14ac:dyDescent="0.3">
      <c r="A159" s="41">
        <v>146</v>
      </c>
      <c r="B159" s="77" t="str">
        <f ca="1">IFERROR(IF((VLOOKUP($E159,'Org List'!$AJ$10:$AL$190,3,FALSE))="","",(VLOOKUP($E159,'Org List'!$AJ$10:$AL$190,3,FALSE))),"")</f>
        <v>East of England Commissioning Region</v>
      </c>
      <c r="C159" s="78" t="str">
        <f ca="1">IFERROR(IF((VLOOKUP($E159,'Org List'!$AO$10:$AQ$190,3,FALSE))="","",(VLOOKUP($E159,'Org List'!$AO$10:$AQ$190,3,FALSE))),"")</f>
        <v>East Region</v>
      </c>
      <c r="D159" s="93" t="str">
        <f ca="1">IFERROR(IF((VLOOKUP($E159,'Org List'!$AT$10:$AV$190,3,FALSE))="","",(VLOOKUP($E159,'Org List'!$AT$10:$AV$190,3,FALSE))),"")</f>
        <v>NHS England East (East)</v>
      </c>
      <c r="E159" s="77" t="str">
        <f t="shared" ca="1" si="4"/>
        <v>E06000033</v>
      </c>
      <c r="F159" s="79" t="str">
        <f ca="1">IF(E159="","",VLOOKUP(E159,'Org List'!$J$9:$K$640,2,0))</f>
        <v>Southend-on-Sea</v>
      </c>
      <c r="G159" s="100">
        <f ca="1">IFERROR(IF((VLOOKUP($E159,'NEA Backsheet'!$D$5:$CB$183,G$9,FALSE))="","",(VLOOKUP($E159,'NEA Backsheet'!$D$5:$CB$183,G$9,FALSE))),"")</f>
        <v>2064.5491396704329</v>
      </c>
      <c r="H159" s="101">
        <f ca="1">IFERROR(IF((VLOOKUP($E159,'NEA Backsheet'!$D$5:$CB$183,H$9,FALSE))="","",(VLOOKUP($E159,'NEA Backsheet'!$D$5:$CB$183,H$9,FALSE))),"")</f>
        <v>2194.8148683765212</v>
      </c>
      <c r="I159" s="101">
        <f ca="1">IFERROR(IF((VLOOKUP($E159,'NEA Backsheet'!$D$5:$CB$183,I$9,FALSE))="","",(VLOOKUP($E159,'NEA Backsheet'!$D$5:$CB$183,I$9,FALSE))),"")</f>
        <v>2054.7344180904784</v>
      </c>
      <c r="J159" s="102">
        <f ca="1">IFERROR(IF((VLOOKUP($E159,'NEA Backsheet'!$D$5:$CB$183,J$9,FALSE))="","",(VLOOKUP($E159,'NEA Backsheet'!$D$5:$CB$183,J$9,FALSE))),"")</f>
        <v>2148.3206543893548</v>
      </c>
      <c r="K159" s="100">
        <f ca="1">IFERROR(IF((VLOOKUP($E159,'NEA Backsheet'!$D$5:$CB$183,K$9,FALSE))="","",(VLOOKUP($E159,'NEA Backsheet'!$D$5:$CB$183,K$9,FALSE))),"")</f>
        <v>3890.943340143609</v>
      </c>
      <c r="L159" s="101">
        <f ca="1">IFERROR(IF((VLOOKUP($E159,'NEA Backsheet'!$D$5:$CB$183,L$9,FALSE))="","",(VLOOKUP($E159,'NEA Backsheet'!$D$5:$CB$183,L$9,FALSE))),"")</f>
        <v>3852.7524888950516</v>
      </c>
      <c r="M159" s="101">
        <f ca="1">IFERROR(IF((VLOOKUP($E159,'NEA Backsheet'!$D$5:$CB$183,M$9,FALSE))="","",(VLOOKUP($E159,'NEA Backsheet'!$D$5:$CB$183,M$9,FALSE))),"")</f>
        <v>4047.9190055437557</v>
      </c>
      <c r="N159" s="103">
        <f ca="1">IFERROR(IF((VLOOKUP($E159,'NEA Backsheet'!$D$5:$CB$183,N$9,FALSE))="","",(VLOOKUP($E159,'NEA Backsheet'!$D$5:$CB$183,N$9,FALSE))),"")</f>
        <v>4098.4520744473139</v>
      </c>
      <c r="O159" s="100">
        <f ca="1">IFERROR(IF((VLOOKUP($E159,'NEA Backsheet'!$D$5:$CB$183,O$9,FALSE))="","",(VLOOKUP($E159,'NEA Backsheet'!$D$5:$CB$183,O$9,FALSE))),"")</f>
        <v>5955.4924798140419</v>
      </c>
      <c r="P159" s="104">
        <f ca="1">IFERROR(IF((VLOOKUP($E159,'NEA Backsheet'!$D$5:$CB$183,P$9,FALSE))="","",(VLOOKUP($E159,'NEA Backsheet'!$D$5:$CB$183,P$9,FALSE))),"")</f>
        <v>6047.5673572715732</v>
      </c>
      <c r="Q159" s="101">
        <f ca="1">IFERROR(IF((VLOOKUP($E159,'NEA Backsheet'!$D$5:$CB$183,Q$9,FALSE))="","",(VLOOKUP($E159,'NEA Backsheet'!$D$5:$CB$183,Q$9,FALSE))),"")</f>
        <v>6102.6534236342341</v>
      </c>
      <c r="R159" s="103">
        <f ca="1">IFERROR(IF((VLOOKUP($E159,'NEA Backsheet'!$D$5:$CB$183,R$9,FALSE))="","",(VLOOKUP($E159,'NEA Backsheet'!$D$5:$CB$183,R$9,FALSE))),"")</f>
        <v>6246.7727288366686</v>
      </c>
    </row>
    <row r="160" spans="1:18" ht="15" customHeight="1" x14ac:dyDescent="0.3">
      <c r="A160" s="41">
        <v>147</v>
      </c>
      <c r="B160" s="77" t="str">
        <f ca="1">IFERROR(IF((VLOOKUP($E160,'Org List'!$AJ$10:$AL$190,3,FALSE))="","",(VLOOKUP($E160,'Org List'!$AJ$10:$AL$190,3,FALSE))),"")</f>
        <v>London Commissioning Region</v>
      </c>
      <c r="C160" s="78" t="str">
        <f ca="1">IFERROR(IF((VLOOKUP($E160,'Org List'!$AO$10:$AQ$190,3,FALSE))="","",(VLOOKUP($E160,'Org List'!$AO$10:$AQ$190,3,FALSE))),"")</f>
        <v>London Region</v>
      </c>
      <c r="D160" s="93" t="str">
        <f ca="1">IFERROR(IF((VLOOKUP($E160,'Org List'!$AT$10:$AV$190,3,FALSE))="","",(VLOOKUP($E160,'Org List'!$AT$10:$AV$190,3,FALSE))),"")</f>
        <v>NHS England London</v>
      </c>
      <c r="E160" s="77" t="str">
        <f t="shared" ca="1" si="4"/>
        <v>E09000028</v>
      </c>
      <c r="F160" s="79" t="str">
        <f ca="1">IF(E160="","",VLOOKUP(E160,'Org List'!$J$9:$K$640,2,0))</f>
        <v>Southwark</v>
      </c>
      <c r="G160" s="100">
        <f ca="1">IFERROR(IF((VLOOKUP($E160,'NEA Backsheet'!$D$5:$CB$183,G$9,FALSE))="","",(VLOOKUP($E160,'NEA Backsheet'!$D$5:$CB$183,G$9,FALSE))),"")</f>
        <v>1952.6769327921384</v>
      </c>
      <c r="H160" s="101">
        <f ca="1">IFERROR(IF((VLOOKUP($E160,'NEA Backsheet'!$D$5:$CB$183,H$9,FALSE))="","",(VLOOKUP($E160,'NEA Backsheet'!$D$5:$CB$183,H$9,FALSE))),"")</f>
        <v>2089.1217800692657</v>
      </c>
      <c r="I160" s="101">
        <f ca="1">IFERROR(IF((VLOOKUP($E160,'NEA Backsheet'!$D$5:$CB$183,I$9,FALSE))="","",(VLOOKUP($E160,'NEA Backsheet'!$D$5:$CB$183,I$9,FALSE))),"")</f>
        <v>2310.980085009287</v>
      </c>
      <c r="J160" s="102">
        <f ca="1">IFERROR(IF((VLOOKUP($E160,'NEA Backsheet'!$D$5:$CB$183,J$9,FALSE))="","",(VLOOKUP($E160,'NEA Backsheet'!$D$5:$CB$183,J$9,FALSE))),"")</f>
        <v>2260.5809461239296</v>
      </c>
      <c r="K160" s="100">
        <f ca="1">IFERROR(IF((VLOOKUP($E160,'NEA Backsheet'!$D$5:$CB$183,K$9,FALSE))="","",(VLOOKUP($E160,'NEA Backsheet'!$D$5:$CB$183,K$9,FALSE))),"")</f>
        <v>4775.7633714404055</v>
      </c>
      <c r="L160" s="101">
        <f ca="1">IFERROR(IF((VLOOKUP($E160,'NEA Backsheet'!$D$5:$CB$183,L$9,FALSE))="","",(VLOOKUP($E160,'NEA Backsheet'!$D$5:$CB$183,L$9,FALSE))),"")</f>
        <v>4880.4230007744191</v>
      </c>
      <c r="M160" s="101">
        <f ca="1">IFERROR(IF((VLOOKUP($E160,'NEA Backsheet'!$D$5:$CB$183,M$9,FALSE))="","",(VLOOKUP($E160,'NEA Backsheet'!$D$5:$CB$183,M$9,FALSE))),"")</f>
        <v>5031.1830806484368</v>
      </c>
      <c r="N160" s="103">
        <f ca="1">IFERROR(IF((VLOOKUP($E160,'NEA Backsheet'!$D$5:$CB$183,N$9,FALSE))="","",(VLOOKUP($E160,'NEA Backsheet'!$D$5:$CB$183,N$9,FALSE))),"")</f>
        <v>4806.1362688824811</v>
      </c>
      <c r="O160" s="100">
        <f ca="1">IFERROR(IF((VLOOKUP($E160,'NEA Backsheet'!$D$5:$CB$183,O$9,FALSE))="","",(VLOOKUP($E160,'NEA Backsheet'!$D$5:$CB$183,O$9,FALSE))),"")</f>
        <v>6728.4403042325439</v>
      </c>
      <c r="P160" s="104">
        <f ca="1">IFERROR(IF((VLOOKUP($E160,'NEA Backsheet'!$D$5:$CB$183,P$9,FALSE))="","",(VLOOKUP($E160,'NEA Backsheet'!$D$5:$CB$183,P$9,FALSE))),"")</f>
        <v>6969.5447808436847</v>
      </c>
      <c r="Q160" s="101">
        <f ca="1">IFERROR(IF((VLOOKUP($E160,'NEA Backsheet'!$D$5:$CB$183,Q$9,FALSE))="","",(VLOOKUP($E160,'NEA Backsheet'!$D$5:$CB$183,Q$9,FALSE))),"")</f>
        <v>7342.1631656577238</v>
      </c>
      <c r="R160" s="103">
        <f ca="1">IFERROR(IF((VLOOKUP($E160,'NEA Backsheet'!$D$5:$CB$183,R$9,FALSE))="","",(VLOOKUP($E160,'NEA Backsheet'!$D$5:$CB$183,R$9,FALSE))),"")</f>
        <v>7066.7172150064107</v>
      </c>
    </row>
    <row r="161" spans="1:18" ht="15" customHeight="1" x14ac:dyDescent="0.3">
      <c r="A161" s="41">
        <v>148</v>
      </c>
      <c r="B161" s="77" t="str">
        <f ca="1">IFERROR(IF((VLOOKUP($E161,'Org List'!$AJ$10:$AL$190,3,FALSE))="","",(VLOOKUP($E161,'Org List'!$AJ$10:$AL$190,3,FALSE))),"")</f>
        <v>North West Commissioning Region</v>
      </c>
      <c r="C161" s="78" t="str">
        <f ca="1">IFERROR(IF((VLOOKUP($E161,'Org List'!$AO$10:$AQ$190,3,FALSE))="","",(VLOOKUP($E161,'Org List'!$AO$10:$AQ$190,3,FALSE))),"")</f>
        <v>North West Region</v>
      </c>
      <c r="D161" s="93" t="str">
        <f ca="1">IFERROR(IF((VLOOKUP($E161,'Org List'!$AT$10:$AV$190,3,FALSE))="","",(VLOOKUP($E161,'Org List'!$AT$10:$AV$190,3,FALSE))),"")</f>
        <v>NHS England North West (Cheshire And Merseyside)</v>
      </c>
      <c r="E161" s="77" t="str">
        <f t="shared" ca="1" si="4"/>
        <v>E08000013</v>
      </c>
      <c r="F161" s="79" t="str">
        <f ca="1">IF(E161="","",VLOOKUP(E161,'Org List'!$J$9:$K$640,2,0))</f>
        <v>St. Helens</v>
      </c>
      <c r="G161" s="100">
        <f ca="1">IFERROR(IF((VLOOKUP($E161,'NEA Backsheet'!$D$5:$CB$183,G$9,FALSE))="","",(VLOOKUP($E161,'NEA Backsheet'!$D$5:$CB$183,G$9,FALSE))),"")</f>
        <v>2720.0688296980861</v>
      </c>
      <c r="H161" s="101">
        <f ca="1">IFERROR(IF((VLOOKUP($E161,'NEA Backsheet'!$D$5:$CB$183,H$9,FALSE))="","",(VLOOKUP($E161,'NEA Backsheet'!$D$5:$CB$183,H$9,FALSE))),"")</f>
        <v>2841.3000855882919</v>
      </c>
      <c r="I161" s="101">
        <f ca="1">IFERROR(IF((VLOOKUP($E161,'NEA Backsheet'!$D$5:$CB$183,I$9,FALSE))="","",(VLOOKUP($E161,'NEA Backsheet'!$D$5:$CB$183,I$9,FALSE))),"")</f>
        <v>2736.577080345688</v>
      </c>
      <c r="J161" s="102">
        <f ca="1">IFERROR(IF((VLOOKUP($E161,'NEA Backsheet'!$D$5:$CB$183,J$9,FALSE))="","",(VLOOKUP($E161,'NEA Backsheet'!$D$5:$CB$183,J$9,FALSE))),"")</f>
        <v>2675.0355035987404</v>
      </c>
      <c r="K161" s="100">
        <f ca="1">IFERROR(IF((VLOOKUP($E161,'NEA Backsheet'!$D$5:$CB$183,K$9,FALSE))="","",(VLOOKUP($E161,'NEA Backsheet'!$D$5:$CB$183,K$9,FALSE))),"")</f>
        <v>4312.279106842474</v>
      </c>
      <c r="L161" s="101">
        <f ca="1">IFERROR(IF((VLOOKUP($E161,'NEA Backsheet'!$D$5:$CB$183,L$9,FALSE))="","",(VLOOKUP($E161,'NEA Backsheet'!$D$5:$CB$183,L$9,FALSE))),"")</f>
        <v>4305.0213071734306</v>
      </c>
      <c r="M161" s="101">
        <f ca="1">IFERROR(IF((VLOOKUP($E161,'NEA Backsheet'!$D$5:$CB$183,M$9,FALSE))="","",(VLOOKUP($E161,'NEA Backsheet'!$D$5:$CB$183,M$9,FALSE))),"")</f>
        <v>4418.4569736844696</v>
      </c>
      <c r="N161" s="103">
        <f ca="1">IFERROR(IF((VLOOKUP($E161,'NEA Backsheet'!$D$5:$CB$183,N$9,FALSE))="","",(VLOOKUP($E161,'NEA Backsheet'!$D$5:$CB$183,N$9,FALSE))),"")</f>
        <v>4341.4273981022197</v>
      </c>
      <c r="O161" s="100">
        <f ca="1">IFERROR(IF((VLOOKUP($E161,'NEA Backsheet'!$D$5:$CB$183,O$9,FALSE))="","",(VLOOKUP($E161,'NEA Backsheet'!$D$5:$CB$183,O$9,FALSE))),"")</f>
        <v>7032.3479365405601</v>
      </c>
      <c r="P161" s="104">
        <f ca="1">IFERROR(IF((VLOOKUP($E161,'NEA Backsheet'!$D$5:$CB$183,P$9,FALSE))="","",(VLOOKUP($E161,'NEA Backsheet'!$D$5:$CB$183,P$9,FALSE))),"")</f>
        <v>7146.3213927617226</v>
      </c>
      <c r="Q161" s="101">
        <f ca="1">IFERROR(IF((VLOOKUP($E161,'NEA Backsheet'!$D$5:$CB$183,Q$9,FALSE))="","",(VLOOKUP($E161,'NEA Backsheet'!$D$5:$CB$183,Q$9,FALSE))),"")</f>
        <v>7155.0340540301577</v>
      </c>
      <c r="R161" s="103">
        <f ca="1">IFERROR(IF((VLOOKUP($E161,'NEA Backsheet'!$D$5:$CB$183,R$9,FALSE))="","",(VLOOKUP($E161,'NEA Backsheet'!$D$5:$CB$183,R$9,FALSE))),"")</f>
        <v>7016.4629017009602</v>
      </c>
    </row>
    <row r="162" spans="1:18" ht="15" customHeight="1" x14ac:dyDescent="0.3">
      <c r="A162" s="41">
        <v>149</v>
      </c>
      <c r="B162" s="77" t="str">
        <f ca="1">IFERROR(IF((VLOOKUP($E162,'Org List'!$AJ$10:$AL$190,3,FALSE))="","",(VLOOKUP($E162,'Org List'!$AJ$10:$AL$190,3,FALSE))),"")</f>
        <v>Midlands Commissioning Region</v>
      </c>
      <c r="C162" s="78" t="str">
        <f ca="1">IFERROR(IF((VLOOKUP($E162,'Org List'!$AO$10:$AQ$190,3,FALSE))="","",(VLOOKUP($E162,'Org List'!$AO$10:$AQ$190,3,FALSE))),"")</f>
        <v>West Midlands Region</v>
      </c>
      <c r="D162" s="93" t="str">
        <f ca="1">IFERROR(IF((VLOOKUP($E162,'Org List'!$AT$10:$AV$190,3,FALSE))="","",(VLOOKUP($E162,'Org List'!$AT$10:$AV$190,3,FALSE))),"")</f>
        <v>NHS England Midlands (North Midlands)</v>
      </c>
      <c r="E162" s="77" t="str">
        <f t="shared" ca="1" si="4"/>
        <v>E10000028</v>
      </c>
      <c r="F162" s="79" t="str">
        <f ca="1">IF(E162="","",VLOOKUP(E162,'Org List'!$J$9:$K$640,2,0))</f>
        <v>Staffordshire</v>
      </c>
      <c r="G162" s="100">
        <f ca="1">IFERROR(IF((VLOOKUP($E162,'NEA Backsheet'!$D$5:$CB$183,G$9,FALSE))="","",(VLOOKUP($E162,'NEA Backsheet'!$D$5:$CB$183,G$9,FALSE))),"")</f>
        <v>9902.5230567265935</v>
      </c>
      <c r="H162" s="101">
        <f ca="1">IFERROR(IF((VLOOKUP($E162,'NEA Backsheet'!$D$5:$CB$183,H$9,FALSE))="","",(VLOOKUP($E162,'NEA Backsheet'!$D$5:$CB$183,H$9,FALSE))),"")</f>
        <v>10167.653722319512</v>
      </c>
      <c r="I162" s="101">
        <f ca="1">IFERROR(IF((VLOOKUP($E162,'NEA Backsheet'!$D$5:$CB$183,I$9,FALSE))="","",(VLOOKUP($E162,'NEA Backsheet'!$D$5:$CB$183,I$9,FALSE))),"")</f>
        <v>11282.296400387339</v>
      </c>
      <c r="J162" s="102">
        <f ca="1">IFERROR(IF((VLOOKUP($E162,'NEA Backsheet'!$D$5:$CB$183,J$9,FALSE))="","",(VLOOKUP($E162,'NEA Backsheet'!$D$5:$CB$183,J$9,FALSE))),"")</f>
        <v>11117.270207501269</v>
      </c>
      <c r="K162" s="100">
        <f ca="1">IFERROR(IF((VLOOKUP($E162,'NEA Backsheet'!$D$5:$CB$183,K$9,FALSE))="","",(VLOOKUP($E162,'NEA Backsheet'!$D$5:$CB$183,K$9,FALSE))),"")</f>
        <v>16234.180676034026</v>
      </c>
      <c r="L162" s="101">
        <f ca="1">IFERROR(IF((VLOOKUP($E162,'NEA Backsheet'!$D$5:$CB$183,L$9,FALSE))="","",(VLOOKUP($E162,'NEA Backsheet'!$D$5:$CB$183,L$9,FALSE))),"")</f>
        <v>16453.291939143422</v>
      </c>
      <c r="M162" s="101">
        <f ca="1">IFERROR(IF((VLOOKUP($E162,'NEA Backsheet'!$D$5:$CB$183,M$9,FALSE))="","",(VLOOKUP($E162,'NEA Backsheet'!$D$5:$CB$183,M$9,FALSE))),"")</f>
        <v>17143.467837571225</v>
      </c>
      <c r="N162" s="103">
        <f ca="1">IFERROR(IF((VLOOKUP($E162,'NEA Backsheet'!$D$5:$CB$183,N$9,FALSE))="","",(VLOOKUP($E162,'NEA Backsheet'!$D$5:$CB$183,N$9,FALSE))),"")</f>
        <v>17157.007896263436</v>
      </c>
      <c r="O162" s="100">
        <f ca="1">IFERROR(IF((VLOOKUP($E162,'NEA Backsheet'!$D$5:$CB$183,O$9,FALSE))="","",(VLOOKUP($E162,'NEA Backsheet'!$D$5:$CB$183,O$9,FALSE))),"")</f>
        <v>26136.703732760619</v>
      </c>
      <c r="P162" s="104">
        <f ca="1">IFERROR(IF((VLOOKUP($E162,'NEA Backsheet'!$D$5:$CB$183,P$9,FALSE))="","",(VLOOKUP($E162,'NEA Backsheet'!$D$5:$CB$183,P$9,FALSE))),"")</f>
        <v>26620.945661462934</v>
      </c>
      <c r="Q162" s="101">
        <f ca="1">IFERROR(IF((VLOOKUP($E162,'NEA Backsheet'!$D$5:$CB$183,Q$9,FALSE))="","",(VLOOKUP($E162,'NEA Backsheet'!$D$5:$CB$183,Q$9,FALSE))),"")</f>
        <v>28425.764237958563</v>
      </c>
      <c r="R162" s="103">
        <f ca="1">IFERROR(IF((VLOOKUP($E162,'NEA Backsheet'!$D$5:$CB$183,R$9,FALSE))="","",(VLOOKUP($E162,'NEA Backsheet'!$D$5:$CB$183,R$9,FALSE))),"")</f>
        <v>28274.278103764707</v>
      </c>
    </row>
    <row r="163" spans="1:18" ht="15" customHeight="1" x14ac:dyDescent="0.3">
      <c r="A163" s="41">
        <v>150</v>
      </c>
      <c r="B163" s="77" t="str">
        <f ca="1">IFERROR(IF((VLOOKUP($E163,'Org List'!$AJ$10:$AL$190,3,FALSE))="","",(VLOOKUP($E163,'Org List'!$AJ$10:$AL$190,3,FALSE))),"")</f>
        <v>North West Commissioning Region</v>
      </c>
      <c r="C163" s="78" t="str">
        <f ca="1">IFERROR(IF((VLOOKUP($E163,'Org List'!$AO$10:$AQ$190,3,FALSE))="","",(VLOOKUP($E163,'Org List'!$AO$10:$AQ$190,3,FALSE))),"")</f>
        <v>North West Region</v>
      </c>
      <c r="D163" s="93" t="str">
        <f ca="1">IFERROR(IF((VLOOKUP($E163,'Org List'!$AT$10:$AV$190,3,FALSE))="","",(VLOOKUP($E163,'Org List'!$AT$10:$AV$190,3,FALSE))),"")</f>
        <v>NHS England North West (Greater Manchester)</v>
      </c>
      <c r="E163" s="77" t="str">
        <f t="shared" ca="1" si="4"/>
        <v>E08000007</v>
      </c>
      <c r="F163" s="79" t="str">
        <f ca="1">IF(E163="","",VLOOKUP(E163,'Org List'!$J$9:$K$640,2,0))</f>
        <v>Stockport</v>
      </c>
      <c r="G163" s="100">
        <f ca="1">IFERROR(IF((VLOOKUP($E163,'NEA Backsheet'!$D$5:$CB$183,G$9,FALSE))="","",(VLOOKUP($E163,'NEA Backsheet'!$D$5:$CB$183,G$9,FALSE))),"")</f>
        <v>4295.7851095195892</v>
      </c>
      <c r="H163" s="101">
        <f ca="1">IFERROR(IF((VLOOKUP($E163,'NEA Backsheet'!$D$5:$CB$183,H$9,FALSE))="","",(VLOOKUP($E163,'NEA Backsheet'!$D$5:$CB$183,H$9,FALSE))),"")</f>
        <v>4275.6969376260959</v>
      </c>
      <c r="I163" s="101">
        <f ca="1">IFERROR(IF((VLOOKUP($E163,'NEA Backsheet'!$D$5:$CB$183,I$9,FALSE))="","",(VLOOKUP($E163,'NEA Backsheet'!$D$5:$CB$183,I$9,FALSE))),"")</f>
        <v>4224.3401641904957</v>
      </c>
      <c r="J163" s="102">
        <f ca="1">IFERROR(IF((VLOOKUP($E163,'NEA Backsheet'!$D$5:$CB$183,J$9,FALSE))="","",(VLOOKUP($E163,'NEA Backsheet'!$D$5:$CB$183,J$9,FALSE))),"")</f>
        <v>4196.8829522555689</v>
      </c>
      <c r="K163" s="100">
        <f ca="1">IFERROR(IF((VLOOKUP($E163,'NEA Backsheet'!$D$5:$CB$183,K$9,FALSE))="","",(VLOOKUP($E163,'NEA Backsheet'!$D$5:$CB$183,K$9,FALSE))),"")</f>
        <v>6748.2004944222062</v>
      </c>
      <c r="L163" s="101">
        <f ca="1">IFERROR(IF((VLOOKUP($E163,'NEA Backsheet'!$D$5:$CB$183,L$9,FALSE))="","",(VLOOKUP($E163,'NEA Backsheet'!$D$5:$CB$183,L$9,FALSE))),"")</f>
        <v>6545.906134595898</v>
      </c>
      <c r="M163" s="101">
        <f ca="1">IFERROR(IF((VLOOKUP($E163,'NEA Backsheet'!$D$5:$CB$183,M$9,FALSE))="","",(VLOOKUP($E163,'NEA Backsheet'!$D$5:$CB$183,M$9,FALSE))),"")</f>
        <v>6448.462378768485</v>
      </c>
      <c r="N163" s="103">
        <f ca="1">IFERROR(IF((VLOOKUP($E163,'NEA Backsheet'!$D$5:$CB$183,N$9,FALSE))="","",(VLOOKUP($E163,'NEA Backsheet'!$D$5:$CB$183,N$9,FALSE))),"")</f>
        <v>6478.0047221556806</v>
      </c>
      <c r="O163" s="100">
        <f ca="1">IFERROR(IF((VLOOKUP($E163,'NEA Backsheet'!$D$5:$CB$183,O$9,FALSE))="","",(VLOOKUP($E163,'NEA Backsheet'!$D$5:$CB$183,O$9,FALSE))),"")</f>
        <v>11043.985603941795</v>
      </c>
      <c r="P163" s="104">
        <f ca="1">IFERROR(IF((VLOOKUP($E163,'NEA Backsheet'!$D$5:$CB$183,P$9,FALSE))="","",(VLOOKUP($E163,'NEA Backsheet'!$D$5:$CB$183,P$9,FALSE))),"")</f>
        <v>10821.603072221995</v>
      </c>
      <c r="Q163" s="101">
        <f ca="1">IFERROR(IF((VLOOKUP($E163,'NEA Backsheet'!$D$5:$CB$183,Q$9,FALSE))="","",(VLOOKUP($E163,'NEA Backsheet'!$D$5:$CB$183,Q$9,FALSE))),"")</f>
        <v>10672.80254295898</v>
      </c>
      <c r="R163" s="103">
        <f ca="1">IFERROR(IF((VLOOKUP($E163,'NEA Backsheet'!$D$5:$CB$183,R$9,FALSE))="","",(VLOOKUP($E163,'NEA Backsheet'!$D$5:$CB$183,R$9,FALSE))),"")</f>
        <v>10674.887674411249</v>
      </c>
    </row>
    <row r="164" spans="1:18" ht="15" customHeight="1" x14ac:dyDescent="0.3">
      <c r="A164" s="41">
        <v>151</v>
      </c>
      <c r="B164" s="77" t="str">
        <f ca="1">IFERROR(IF((VLOOKUP($E164,'Org List'!$AJ$10:$AL$190,3,FALSE))="","",(VLOOKUP($E164,'Org List'!$AJ$10:$AL$190,3,FALSE))),"")</f>
        <v>North East and Yorkshire Commissioning Region</v>
      </c>
      <c r="C164" s="78" t="str">
        <f ca="1">IFERROR(IF((VLOOKUP($E164,'Org List'!$AO$10:$AQ$190,3,FALSE))="","",(VLOOKUP($E164,'Org List'!$AO$10:$AQ$190,3,FALSE))),"")</f>
        <v>North East Region</v>
      </c>
      <c r="D164" s="93" t="str">
        <f ca="1">IFERROR(IF((VLOOKUP($E164,'Org List'!$AT$10:$AV$190,3,FALSE))="","",(VLOOKUP($E164,'Org List'!$AT$10:$AV$190,3,FALSE))),"")</f>
        <v>NHS England North East and Yorkshire (Cumbria And North East)</v>
      </c>
      <c r="E164" s="77" t="str">
        <f t="shared" ca="1" si="4"/>
        <v>E06000004</v>
      </c>
      <c r="F164" s="79" t="str">
        <f ca="1">IF(E164="","",VLOOKUP(E164,'Org List'!$J$9:$K$640,2,0))</f>
        <v>Stockton-on-Tees</v>
      </c>
      <c r="G164" s="100">
        <f ca="1">IFERROR(IF((VLOOKUP($E164,'NEA Backsheet'!$D$5:$CB$183,G$9,FALSE))="","",(VLOOKUP($E164,'NEA Backsheet'!$D$5:$CB$183,G$9,FALSE))),"")</f>
        <v>2715.3845893586658</v>
      </c>
      <c r="H164" s="101">
        <f ca="1">IFERROR(IF((VLOOKUP($E164,'NEA Backsheet'!$D$5:$CB$183,H$9,FALSE))="","",(VLOOKUP($E164,'NEA Backsheet'!$D$5:$CB$183,H$9,FALSE))),"")</f>
        <v>2557.3739052923688</v>
      </c>
      <c r="I164" s="101">
        <f ca="1">IFERROR(IF((VLOOKUP($E164,'NEA Backsheet'!$D$5:$CB$183,I$9,FALSE))="","",(VLOOKUP($E164,'NEA Backsheet'!$D$5:$CB$183,I$9,FALSE))),"")</f>
        <v>2622.1711930125598</v>
      </c>
      <c r="J164" s="102">
        <f ca="1">IFERROR(IF((VLOOKUP($E164,'NEA Backsheet'!$D$5:$CB$183,J$9,FALSE))="","",(VLOOKUP($E164,'NEA Backsheet'!$D$5:$CB$183,J$9,FALSE))),"")</f>
        <v>2790.5183329649039</v>
      </c>
      <c r="K164" s="100">
        <f ca="1">IFERROR(IF((VLOOKUP($E164,'NEA Backsheet'!$D$5:$CB$183,K$9,FALSE))="","",(VLOOKUP($E164,'NEA Backsheet'!$D$5:$CB$183,K$9,FALSE))),"")</f>
        <v>4453.2885996524838</v>
      </c>
      <c r="L164" s="101">
        <f ca="1">IFERROR(IF((VLOOKUP($E164,'NEA Backsheet'!$D$5:$CB$183,L$9,FALSE))="","",(VLOOKUP($E164,'NEA Backsheet'!$D$5:$CB$183,L$9,FALSE))),"")</f>
        <v>4486.5767346239045</v>
      </c>
      <c r="M164" s="101">
        <f ca="1">IFERROR(IF((VLOOKUP($E164,'NEA Backsheet'!$D$5:$CB$183,M$9,FALSE))="","",(VLOOKUP($E164,'NEA Backsheet'!$D$5:$CB$183,M$9,FALSE))),"")</f>
        <v>4555.0726034657791</v>
      </c>
      <c r="N164" s="103">
        <f ca="1">IFERROR(IF((VLOOKUP($E164,'NEA Backsheet'!$D$5:$CB$183,N$9,FALSE))="","",(VLOOKUP($E164,'NEA Backsheet'!$D$5:$CB$183,N$9,FALSE))),"")</f>
        <v>4849.1071074867014</v>
      </c>
      <c r="O164" s="100">
        <f ca="1">IFERROR(IF((VLOOKUP($E164,'NEA Backsheet'!$D$5:$CB$183,O$9,FALSE))="","",(VLOOKUP($E164,'NEA Backsheet'!$D$5:$CB$183,O$9,FALSE))),"")</f>
        <v>7168.6731890111496</v>
      </c>
      <c r="P164" s="104">
        <f ca="1">IFERROR(IF((VLOOKUP($E164,'NEA Backsheet'!$D$5:$CB$183,P$9,FALSE))="","",(VLOOKUP($E164,'NEA Backsheet'!$D$5:$CB$183,P$9,FALSE))),"")</f>
        <v>7043.9506399162728</v>
      </c>
      <c r="Q164" s="101">
        <f ca="1">IFERROR(IF((VLOOKUP($E164,'NEA Backsheet'!$D$5:$CB$183,Q$9,FALSE))="","",(VLOOKUP($E164,'NEA Backsheet'!$D$5:$CB$183,Q$9,FALSE))),"")</f>
        <v>7177.2437964783385</v>
      </c>
      <c r="R164" s="103">
        <f ca="1">IFERROR(IF((VLOOKUP($E164,'NEA Backsheet'!$D$5:$CB$183,R$9,FALSE))="","",(VLOOKUP($E164,'NEA Backsheet'!$D$5:$CB$183,R$9,FALSE))),"")</f>
        <v>7639.6254404516058</v>
      </c>
    </row>
    <row r="165" spans="1:18" ht="15" customHeight="1" x14ac:dyDescent="0.3">
      <c r="A165" s="41">
        <v>152</v>
      </c>
      <c r="B165" s="77" t="str">
        <f ca="1">IFERROR(IF((VLOOKUP($E165,'Org List'!$AJ$10:$AL$190,3,FALSE))="","",(VLOOKUP($E165,'Org List'!$AJ$10:$AL$190,3,FALSE))),"")</f>
        <v>Midlands Commissioning Region</v>
      </c>
      <c r="C165" s="78" t="str">
        <f ca="1">IFERROR(IF((VLOOKUP($E165,'Org List'!$AO$10:$AQ$190,3,FALSE))="","",(VLOOKUP($E165,'Org List'!$AO$10:$AQ$190,3,FALSE))),"")</f>
        <v>West Midlands Region</v>
      </c>
      <c r="D165" s="93" t="str">
        <f ca="1">IFERROR(IF((VLOOKUP($E165,'Org List'!$AT$10:$AV$190,3,FALSE))="","",(VLOOKUP($E165,'Org List'!$AT$10:$AV$190,3,FALSE))),"")</f>
        <v>NHS England Midlands (North Midlands)</v>
      </c>
      <c r="E165" s="77" t="str">
        <f t="shared" ca="1" si="4"/>
        <v>E06000021</v>
      </c>
      <c r="F165" s="79" t="str">
        <f ca="1">IF(E165="","",VLOOKUP(E165,'Org List'!$J$9:$K$640,2,0))</f>
        <v>Stoke-on-Trent</v>
      </c>
      <c r="G165" s="100">
        <f ca="1">IFERROR(IF((VLOOKUP($E165,'NEA Backsheet'!$D$5:$CB$183,G$9,FALSE))="","",(VLOOKUP($E165,'NEA Backsheet'!$D$5:$CB$183,G$9,FALSE))),"")</f>
        <v>4782.164598019358</v>
      </c>
      <c r="H165" s="101">
        <f ca="1">IFERROR(IF((VLOOKUP($E165,'NEA Backsheet'!$D$5:$CB$183,H$9,FALSE))="","",(VLOOKUP($E165,'NEA Backsheet'!$D$5:$CB$183,H$9,FALSE))),"")</f>
        <v>5075.1908702635583</v>
      </c>
      <c r="I165" s="101">
        <f ca="1">IFERROR(IF((VLOOKUP($E165,'NEA Backsheet'!$D$5:$CB$183,I$9,FALSE))="","",(VLOOKUP($E165,'NEA Backsheet'!$D$5:$CB$183,I$9,FALSE))),"")</f>
        <v>5905.6344683079878</v>
      </c>
      <c r="J165" s="102">
        <f ca="1">IFERROR(IF((VLOOKUP($E165,'NEA Backsheet'!$D$5:$CB$183,J$9,FALSE))="","",(VLOOKUP($E165,'NEA Backsheet'!$D$5:$CB$183,J$9,FALSE))),"")</f>
        <v>5620.1857982408592</v>
      </c>
      <c r="K165" s="100">
        <f ca="1">IFERROR(IF((VLOOKUP($E165,'NEA Backsheet'!$D$5:$CB$183,K$9,FALSE))="","",(VLOOKUP($E165,'NEA Backsheet'!$D$5:$CB$183,K$9,FALSE))),"")</f>
        <v>5193.2446487114721</v>
      </c>
      <c r="L165" s="101">
        <f ca="1">IFERROR(IF((VLOOKUP($E165,'NEA Backsheet'!$D$5:$CB$183,L$9,FALSE))="","",(VLOOKUP($E165,'NEA Backsheet'!$D$5:$CB$183,L$9,FALSE))),"")</f>
        <v>5350.4355990582835</v>
      </c>
      <c r="M165" s="101">
        <f ca="1">IFERROR(IF((VLOOKUP($E165,'NEA Backsheet'!$D$5:$CB$183,M$9,FALSE))="","",(VLOOKUP($E165,'NEA Backsheet'!$D$5:$CB$183,M$9,FALSE))),"")</f>
        <v>5414.156329568681</v>
      </c>
      <c r="N165" s="103">
        <f ca="1">IFERROR(IF((VLOOKUP($E165,'NEA Backsheet'!$D$5:$CB$183,N$9,FALSE))="","",(VLOOKUP($E165,'NEA Backsheet'!$D$5:$CB$183,N$9,FALSE))),"")</f>
        <v>5441.2749487104065</v>
      </c>
      <c r="O165" s="100">
        <f ca="1">IFERROR(IF((VLOOKUP($E165,'NEA Backsheet'!$D$5:$CB$183,O$9,FALSE))="","",(VLOOKUP($E165,'NEA Backsheet'!$D$5:$CB$183,O$9,FALSE))),"")</f>
        <v>9975.4092467308292</v>
      </c>
      <c r="P165" s="104">
        <f ca="1">IFERROR(IF((VLOOKUP($E165,'NEA Backsheet'!$D$5:$CB$183,P$9,FALSE))="","",(VLOOKUP($E165,'NEA Backsheet'!$D$5:$CB$183,P$9,FALSE))),"")</f>
        <v>10425.626469321842</v>
      </c>
      <c r="Q165" s="101">
        <f ca="1">IFERROR(IF((VLOOKUP($E165,'NEA Backsheet'!$D$5:$CB$183,Q$9,FALSE))="","",(VLOOKUP($E165,'NEA Backsheet'!$D$5:$CB$183,Q$9,FALSE))),"")</f>
        <v>11319.790797876669</v>
      </c>
      <c r="R165" s="103">
        <f ca="1">IFERROR(IF((VLOOKUP($E165,'NEA Backsheet'!$D$5:$CB$183,R$9,FALSE))="","",(VLOOKUP($E165,'NEA Backsheet'!$D$5:$CB$183,R$9,FALSE))),"")</f>
        <v>11061.460746951267</v>
      </c>
    </row>
    <row r="166" spans="1:18" ht="15" customHeight="1" x14ac:dyDescent="0.3">
      <c r="A166" s="41">
        <v>153</v>
      </c>
      <c r="B166" s="77" t="str">
        <f ca="1">IFERROR(IF((VLOOKUP($E166,'Org List'!$AJ$10:$AL$190,3,FALSE))="","",(VLOOKUP($E166,'Org List'!$AJ$10:$AL$190,3,FALSE))),"")</f>
        <v>East of England Commissioning Region</v>
      </c>
      <c r="C166" s="78" t="str">
        <f ca="1">IFERROR(IF((VLOOKUP($E166,'Org List'!$AO$10:$AQ$190,3,FALSE))="","",(VLOOKUP($E166,'Org List'!$AO$10:$AQ$190,3,FALSE))),"")</f>
        <v>East Region</v>
      </c>
      <c r="D166" s="93" t="str">
        <f ca="1">IFERROR(IF((VLOOKUP($E166,'Org List'!$AT$10:$AV$190,3,FALSE))="","",(VLOOKUP($E166,'Org List'!$AT$10:$AV$190,3,FALSE))),"")</f>
        <v>NHS England East (East)</v>
      </c>
      <c r="E166" s="77" t="str">
        <f t="shared" ca="1" si="4"/>
        <v>E10000029</v>
      </c>
      <c r="F166" s="79" t="str">
        <f ca="1">IF(E166="","",VLOOKUP(E166,'Org List'!$J$9:$K$640,2,0))</f>
        <v>Suffolk</v>
      </c>
      <c r="G166" s="100">
        <f ca="1">IFERROR(IF((VLOOKUP($E166,'NEA Backsheet'!$D$5:$CB$183,G$9,FALSE))="","",(VLOOKUP($E166,'NEA Backsheet'!$D$5:$CB$183,G$9,FALSE))),"")</f>
        <v>4601.5171509060483</v>
      </c>
      <c r="H166" s="101">
        <f ca="1">IFERROR(IF((VLOOKUP($E166,'NEA Backsheet'!$D$5:$CB$183,H$9,FALSE))="","",(VLOOKUP($E166,'NEA Backsheet'!$D$5:$CB$183,H$9,FALSE))),"")</f>
        <v>4596.8823979840745</v>
      </c>
      <c r="I166" s="101">
        <f ca="1">IFERROR(IF((VLOOKUP($E166,'NEA Backsheet'!$D$5:$CB$183,I$9,FALSE))="","",(VLOOKUP($E166,'NEA Backsheet'!$D$5:$CB$183,I$9,FALSE))),"")</f>
        <v>5198.546058956772</v>
      </c>
      <c r="J166" s="102">
        <f ca="1">IFERROR(IF((VLOOKUP($E166,'NEA Backsheet'!$D$5:$CB$183,J$9,FALSE))="","",(VLOOKUP($E166,'NEA Backsheet'!$D$5:$CB$183,J$9,FALSE))),"")</f>
        <v>5311.563804816461</v>
      </c>
      <c r="K166" s="100">
        <f ca="1">IFERROR(IF((VLOOKUP($E166,'NEA Backsheet'!$D$5:$CB$183,K$9,FALSE))="","",(VLOOKUP($E166,'NEA Backsheet'!$D$5:$CB$183,K$9,FALSE))),"")</f>
        <v>14106.598135476872</v>
      </c>
      <c r="L166" s="101">
        <f ca="1">IFERROR(IF((VLOOKUP($E166,'NEA Backsheet'!$D$5:$CB$183,L$9,FALSE))="","",(VLOOKUP($E166,'NEA Backsheet'!$D$5:$CB$183,L$9,FALSE))),"")</f>
        <v>14091.87059932798</v>
      </c>
      <c r="M166" s="101">
        <f ca="1">IFERROR(IF((VLOOKUP($E166,'NEA Backsheet'!$D$5:$CB$183,M$9,FALSE))="","",(VLOOKUP($E166,'NEA Backsheet'!$D$5:$CB$183,M$9,FALSE))),"")</f>
        <v>14892.581252540947</v>
      </c>
      <c r="N166" s="103">
        <f ca="1">IFERROR(IF((VLOOKUP($E166,'NEA Backsheet'!$D$5:$CB$183,N$9,FALSE))="","",(VLOOKUP($E166,'NEA Backsheet'!$D$5:$CB$183,N$9,FALSE))),"")</f>
        <v>15134.749934898318</v>
      </c>
      <c r="O166" s="100">
        <f ca="1">IFERROR(IF((VLOOKUP($E166,'NEA Backsheet'!$D$5:$CB$183,O$9,FALSE))="","",(VLOOKUP($E166,'NEA Backsheet'!$D$5:$CB$183,O$9,FALSE))),"")</f>
        <v>18708.115286382919</v>
      </c>
      <c r="P166" s="104">
        <f ca="1">IFERROR(IF((VLOOKUP($E166,'NEA Backsheet'!$D$5:$CB$183,P$9,FALSE))="","",(VLOOKUP($E166,'NEA Backsheet'!$D$5:$CB$183,P$9,FALSE))),"")</f>
        <v>18688.752997312055</v>
      </c>
      <c r="Q166" s="101">
        <f ca="1">IFERROR(IF((VLOOKUP($E166,'NEA Backsheet'!$D$5:$CB$183,Q$9,FALSE))="","",(VLOOKUP($E166,'NEA Backsheet'!$D$5:$CB$183,Q$9,FALSE))),"")</f>
        <v>20091.127311497719</v>
      </c>
      <c r="R166" s="103">
        <f ca="1">IFERROR(IF((VLOOKUP($E166,'NEA Backsheet'!$D$5:$CB$183,R$9,FALSE))="","",(VLOOKUP($E166,'NEA Backsheet'!$D$5:$CB$183,R$9,FALSE))),"")</f>
        <v>20446.31373971478</v>
      </c>
    </row>
    <row r="167" spans="1:18" ht="15" customHeight="1" x14ac:dyDescent="0.3">
      <c r="A167" s="41">
        <v>154</v>
      </c>
      <c r="B167" s="77" t="str">
        <f ca="1">IFERROR(IF((VLOOKUP($E167,'Org List'!$AJ$10:$AL$190,3,FALSE))="","",(VLOOKUP($E167,'Org List'!$AJ$10:$AL$190,3,FALSE))),"")</f>
        <v>North East and Yorkshire Commissioning Region</v>
      </c>
      <c r="C167" s="78" t="str">
        <f ca="1">IFERROR(IF((VLOOKUP($E167,'Org List'!$AO$10:$AQ$190,3,FALSE))="","",(VLOOKUP($E167,'Org List'!$AO$10:$AQ$190,3,FALSE))),"")</f>
        <v>North East Region</v>
      </c>
      <c r="D167" s="93" t="str">
        <f ca="1">IFERROR(IF((VLOOKUP($E167,'Org List'!$AT$10:$AV$190,3,FALSE))="","",(VLOOKUP($E167,'Org List'!$AT$10:$AV$190,3,FALSE))),"")</f>
        <v>NHS England North East and Yorkshire (Cumbria And North East)</v>
      </c>
      <c r="E167" s="77" t="str">
        <f t="shared" ca="1" si="4"/>
        <v>E08000024</v>
      </c>
      <c r="F167" s="79" t="str">
        <f ca="1">IF(E167="","",VLOOKUP(E167,'Org List'!$J$9:$K$640,2,0))</f>
        <v>Sunderland</v>
      </c>
      <c r="G167" s="100">
        <f ca="1">IFERROR(IF((VLOOKUP($E167,'NEA Backsheet'!$D$5:$CB$183,G$9,FALSE))="","",(VLOOKUP($E167,'NEA Backsheet'!$D$5:$CB$183,G$9,FALSE))),"")</f>
        <v>2518.8624581645381</v>
      </c>
      <c r="H167" s="101">
        <f ca="1">IFERROR(IF((VLOOKUP($E167,'NEA Backsheet'!$D$5:$CB$183,H$9,FALSE))="","",(VLOOKUP($E167,'NEA Backsheet'!$D$5:$CB$183,H$9,FALSE))),"")</f>
        <v>2481.7292939636077</v>
      </c>
      <c r="I167" s="101">
        <f ca="1">IFERROR(IF((VLOOKUP($E167,'NEA Backsheet'!$D$5:$CB$183,I$9,FALSE))="","",(VLOOKUP($E167,'NEA Backsheet'!$D$5:$CB$183,I$9,FALSE))),"")</f>
        <v>2615.3604008462303</v>
      </c>
      <c r="J167" s="102">
        <f ca="1">IFERROR(IF((VLOOKUP($E167,'NEA Backsheet'!$D$5:$CB$183,J$9,FALSE))="","",(VLOOKUP($E167,'NEA Backsheet'!$D$5:$CB$183,J$9,FALSE))),"")</f>
        <v>2528.3444680814955</v>
      </c>
      <c r="K167" s="100">
        <f ca="1">IFERROR(IF((VLOOKUP($E167,'NEA Backsheet'!$D$5:$CB$183,K$9,FALSE))="","",(VLOOKUP($E167,'NEA Backsheet'!$D$5:$CB$183,K$9,FALSE))),"")</f>
        <v>6123.0394815383825</v>
      </c>
      <c r="L167" s="101">
        <f ca="1">IFERROR(IF((VLOOKUP($E167,'NEA Backsheet'!$D$5:$CB$183,L$9,FALSE))="","",(VLOOKUP($E167,'NEA Backsheet'!$D$5:$CB$183,L$9,FALSE))),"")</f>
        <v>6005.9527323810735</v>
      </c>
      <c r="M167" s="101">
        <f ca="1">IFERROR(IF((VLOOKUP($E167,'NEA Backsheet'!$D$5:$CB$183,M$9,FALSE))="","",(VLOOKUP($E167,'NEA Backsheet'!$D$5:$CB$183,M$9,FALSE))),"")</f>
        <v>6088.0317304114324</v>
      </c>
      <c r="N167" s="103">
        <f ca="1">IFERROR(IF((VLOOKUP($E167,'NEA Backsheet'!$D$5:$CB$183,N$9,FALSE))="","",(VLOOKUP($E167,'NEA Backsheet'!$D$5:$CB$183,N$9,FALSE))),"")</f>
        <v>6268.59642645437</v>
      </c>
      <c r="O167" s="100">
        <f ca="1">IFERROR(IF((VLOOKUP($E167,'NEA Backsheet'!$D$5:$CB$183,O$9,FALSE))="","",(VLOOKUP($E167,'NEA Backsheet'!$D$5:$CB$183,O$9,FALSE))),"")</f>
        <v>8641.9019397029206</v>
      </c>
      <c r="P167" s="104">
        <f ca="1">IFERROR(IF((VLOOKUP($E167,'NEA Backsheet'!$D$5:$CB$183,P$9,FALSE))="","",(VLOOKUP($E167,'NEA Backsheet'!$D$5:$CB$183,P$9,FALSE))),"")</f>
        <v>8487.6820263446807</v>
      </c>
      <c r="Q167" s="101">
        <f ca="1">IFERROR(IF((VLOOKUP($E167,'NEA Backsheet'!$D$5:$CB$183,Q$9,FALSE))="","",(VLOOKUP($E167,'NEA Backsheet'!$D$5:$CB$183,Q$9,FALSE))),"")</f>
        <v>8703.3921312576622</v>
      </c>
      <c r="R167" s="103">
        <f ca="1">IFERROR(IF((VLOOKUP($E167,'NEA Backsheet'!$D$5:$CB$183,R$9,FALSE))="","",(VLOOKUP($E167,'NEA Backsheet'!$D$5:$CB$183,R$9,FALSE))),"")</f>
        <v>8796.9408945358664</v>
      </c>
    </row>
    <row r="168" spans="1:18" ht="15" customHeight="1" x14ac:dyDescent="0.3">
      <c r="A168" s="41">
        <v>155</v>
      </c>
      <c r="B168" s="77" t="str">
        <f ca="1">IFERROR(IF((VLOOKUP($E168,'Org List'!$AJ$10:$AL$190,3,FALSE))="","",(VLOOKUP($E168,'Org List'!$AJ$10:$AL$190,3,FALSE))),"")</f>
        <v>South East England Commissioning Region</v>
      </c>
      <c r="C168" s="78" t="str">
        <f ca="1">IFERROR(IF((VLOOKUP($E168,'Org List'!$AO$10:$AQ$190,3,FALSE))="","",(VLOOKUP($E168,'Org List'!$AO$10:$AQ$190,3,FALSE))),"")</f>
        <v>South East Region</v>
      </c>
      <c r="D168" s="93" t="str">
        <f ca="1">IFERROR(IF((VLOOKUP($E168,'Org List'!$AT$10:$AV$190,3,FALSE))="","",(VLOOKUP($E168,'Org List'!$AT$10:$AV$190,3,FALSE))),"")</f>
        <v>NHS England South East (Kent, Surrey and Sussex)</v>
      </c>
      <c r="E168" s="77" t="str">
        <f t="shared" ca="1" si="4"/>
        <v>E10000030</v>
      </c>
      <c r="F168" s="79" t="str">
        <f ca="1">IF(E168="","",VLOOKUP(E168,'Org List'!$J$9:$K$640,2,0))</f>
        <v>Surrey</v>
      </c>
      <c r="G168" s="100">
        <f ca="1">IFERROR(IF((VLOOKUP($E168,'NEA Backsheet'!$D$5:$CB$183,G$9,FALSE))="","",(VLOOKUP($E168,'NEA Backsheet'!$D$5:$CB$183,G$9,FALSE))),"")</f>
        <v>9105.2438684909175</v>
      </c>
      <c r="H168" s="101">
        <f ca="1">IFERROR(IF((VLOOKUP($E168,'NEA Backsheet'!$D$5:$CB$183,H$9,FALSE))="","",(VLOOKUP($E168,'NEA Backsheet'!$D$5:$CB$183,H$9,FALSE))),"")</f>
        <v>9392.275983698195</v>
      </c>
      <c r="I168" s="101">
        <f ca="1">IFERROR(IF((VLOOKUP($E168,'NEA Backsheet'!$D$5:$CB$183,I$9,FALSE))="","",(VLOOKUP($E168,'NEA Backsheet'!$D$5:$CB$183,I$9,FALSE))),"")</f>
        <v>9764.4742259100858</v>
      </c>
      <c r="J168" s="102">
        <f ca="1">IFERROR(IF((VLOOKUP($E168,'NEA Backsheet'!$D$5:$CB$183,J$9,FALSE))="","",(VLOOKUP($E168,'NEA Backsheet'!$D$5:$CB$183,J$9,FALSE))),"")</f>
        <v>10068.296903693295</v>
      </c>
      <c r="K168" s="100">
        <f ca="1">IFERROR(IF((VLOOKUP($E168,'NEA Backsheet'!$D$5:$CB$183,K$9,FALSE))="","",(VLOOKUP($E168,'NEA Backsheet'!$D$5:$CB$183,K$9,FALSE))),"")</f>
        <v>19409.625937979348</v>
      </c>
      <c r="L168" s="101">
        <f ca="1">IFERROR(IF((VLOOKUP($E168,'NEA Backsheet'!$D$5:$CB$183,L$9,FALSE))="","",(VLOOKUP($E168,'NEA Backsheet'!$D$5:$CB$183,L$9,FALSE))),"")</f>
        <v>19126.092973746559</v>
      </c>
      <c r="M168" s="101">
        <f ca="1">IFERROR(IF((VLOOKUP($E168,'NEA Backsheet'!$D$5:$CB$183,M$9,FALSE))="","",(VLOOKUP($E168,'NEA Backsheet'!$D$5:$CB$183,M$9,FALSE))),"")</f>
        <v>20594.573637523288</v>
      </c>
      <c r="N168" s="103">
        <f ca="1">IFERROR(IF((VLOOKUP($E168,'NEA Backsheet'!$D$5:$CB$183,N$9,FALSE))="","",(VLOOKUP($E168,'NEA Backsheet'!$D$5:$CB$183,N$9,FALSE))),"")</f>
        <v>20432.211468880938</v>
      </c>
      <c r="O168" s="100">
        <f ca="1">IFERROR(IF((VLOOKUP($E168,'NEA Backsheet'!$D$5:$CB$183,O$9,FALSE))="","",(VLOOKUP($E168,'NEA Backsheet'!$D$5:$CB$183,O$9,FALSE))),"")</f>
        <v>28514.869806470266</v>
      </c>
      <c r="P168" s="104">
        <f ca="1">IFERROR(IF((VLOOKUP($E168,'NEA Backsheet'!$D$5:$CB$183,P$9,FALSE))="","",(VLOOKUP($E168,'NEA Backsheet'!$D$5:$CB$183,P$9,FALSE))),"")</f>
        <v>28518.368957444756</v>
      </c>
      <c r="Q168" s="101">
        <f ca="1">IFERROR(IF((VLOOKUP($E168,'NEA Backsheet'!$D$5:$CB$183,Q$9,FALSE))="","",(VLOOKUP($E168,'NEA Backsheet'!$D$5:$CB$183,Q$9,FALSE))),"")</f>
        <v>30359.047863433374</v>
      </c>
      <c r="R168" s="103">
        <f ca="1">IFERROR(IF((VLOOKUP($E168,'NEA Backsheet'!$D$5:$CB$183,R$9,FALSE))="","",(VLOOKUP($E168,'NEA Backsheet'!$D$5:$CB$183,R$9,FALSE))),"")</f>
        <v>30500.508372574233</v>
      </c>
    </row>
    <row r="169" spans="1:18" ht="15" customHeight="1" x14ac:dyDescent="0.3">
      <c r="A169" s="41">
        <v>156</v>
      </c>
      <c r="B169" s="77" t="str">
        <f ca="1">IFERROR(IF((VLOOKUP($E169,'Org List'!$AJ$10:$AL$190,3,FALSE))="","",(VLOOKUP($E169,'Org List'!$AJ$10:$AL$190,3,FALSE))),"")</f>
        <v>London Commissioning Region</v>
      </c>
      <c r="C169" s="78" t="str">
        <f ca="1">IFERROR(IF((VLOOKUP($E169,'Org List'!$AO$10:$AQ$190,3,FALSE))="","",(VLOOKUP($E169,'Org List'!$AO$10:$AQ$190,3,FALSE))),"")</f>
        <v>London Region</v>
      </c>
      <c r="D169" s="93" t="str">
        <f ca="1">IFERROR(IF((VLOOKUP($E169,'Org List'!$AT$10:$AV$190,3,FALSE))="","",(VLOOKUP($E169,'Org List'!$AT$10:$AV$190,3,FALSE))),"")</f>
        <v>NHS England London</v>
      </c>
      <c r="E169" s="77" t="str">
        <f t="shared" ca="1" si="4"/>
        <v>E09000029</v>
      </c>
      <c r="F169" s="79" t="str">
        <f ca="1">IF(E169="","",VLOOKUP(E169,'Org List'!$J$9:$K$640,2,0))</f>
        <v>Sutton</v>
      </c>
      <c r="G169" s="100">
        <f ca="1">IFERROR(IF((VLOOKUP($E169,'NEA Backsheet'!$D$5:$CB$183,G$9,FALSE))="","",(VLOOKUP($E169,'NEA Backsheet'!$D$5:$CB$183,G$9,FALSE))),"")</f>
        <v>2123.9683981523722</v>
      </c>
      <c r="H169" s="101">
        <f ca="1">IFERROR(IF((VLOOKUP($E169,'NEA Backsheet'!$D$5:$CB$183,H$9,FALSE))="","",(VLOOKUP($E169,'NEA Backsheet'!$D$5:$CB$183,H$9,FALSE))),"")</f>
        <v>2424.5407365699261</v>
      </c>
      <c r="I169" s="101">
        <f ca="1">IFERROR(IF((VLOOKUP($E169,'NEA Backsheet'!$D$5:$CB$183,I$9,FALSE))="","",(VLOOKUP($E169,'NEA Backsheet'!$D$5:$CB$183,I$9,FALSE))),"")</f>
        <v>2482.3207222731648</v>
      </c>
      <c r="J169" s="102">
        <f ca="1">IFERROR(IF((VLOOKUP($E169,'NEA Backsheet'!$D$5:$CB$183,J$9,FALSE))="","",(VLOOKUP($E169,'NEA Backsheet'!$D$5:$CB$183,J$9,FALSE))),"")</f>
        <v>2689.7369955485815</v>
      </c>
      <c r="K169" s="100">
        <f ca="1">IFERROR(IF((VLOOKUP($E169,'NEA Backsheet'!$D$5:$CB$183,K$9,FALSE))="","",(VLOOKUP($E169,'NEA Backsheet'!$D$5:$CB$183,K$9,FALSE))),"")</f>
        <v>3586.8410552015839</v>
      </c>
      <c r="L169" s="101">
        <f ca="1">IFERROR(IF((VLOOKUP($E169,'NEA Backsheet'!$D$5:$CB$183,L$9,FALSE))="","",(VLOOKUP($E169,'NEA Backsheet'!$D$5:$CB$183,L$9,FALSE))),"")</f>
        <v>3581.2282820550863</v>
      </c>
      <c r="M169" s="101">
        <f ca="1">IFERROR(IF((VLOOKUP($E169,'NEA Backsheet'!$D$5:$CB$183,M$9,FALSE))="","",(VLOOKUP($E169,'NEA Backsheet'!$D$5:$CB$183,M$9,FALSE))),"")</f>
        <v>3708.1910243431048</v>
      </c>
      <c r="N169" s="103">
        <f ca="1">IFERROR(IF((VLOOKUP($E169,'NEA Backsheet'!$D$5:$CB$183,N$9,FALSE))="","",(VLOOKUP($E169,'NEA Backsheet'!$D$5:$CB$183,N$9,FALSE))),"")</f>
        <v>3608.4277747599558</v>
      </c>
      <c r="O169" s="100">
        <f ca="1">IFERROR(IF((VLOOKUP($E169,'NEA Backsheet'!$D$5:$CB$183,O$9,FALSE))="","",(VLOOKUP($E169,'NEA Backsheet'!$D$5:$CB$183,O$9,FALSE))),"")</f>
        <v>5710.8094533539561</v>
      </c>
      <c r="P169" s="104">
        <f ca="1">IFERROR(IF((VLOOKUP($E169,'NEA Backsheet'!$D$5:$CB$183,P$9,FALSE))="","",(VLOOKUP($E169,'NEA Backsheet'!$D$5:$CB$183,P$9,FALSE))),"")</f>
        <v>6005.7690186250129</v>
      </c>
      <c r="Q169" s="101">
        <f ca="1">IFERROR(IF((VLOOKUP($E169,'NEA Backsheet'!$D$5:$CB$183,Q$9,FALSE))="","",(VLOOKUP($E169,'NEA Backsheet'!$D$5:$CB$183,Q$9,FALSE))),"")</f>
        <v>6190.5117466162701</v>
      </c>
      <c r="R169" s="103">
        <f ca="1">IFERROR(IF((VLOOKUP($E169,'NEA Backsheet'!$D$5:$CB$183,R$9,FALSE))="","",(VLOOKUP($E169,'NEA Backsheet'!$D$5:$CB$183,R$9,FALSE))),"")</f>
        <v>6298.1647703085373</v>
      </c>
    </row>
    <row r="170" spans="1:18" ht="15" customHeight="1" x14ac:dyDescent="0.3">
      <c r="A170" s="41">
        <v>157</v>
      </c>
      <c r="B170" s="77" t="str">
        <f ca="1">IFERROR(IF((VLOOKUP($E170,'Org List'!$AJ$10:$AL$190,3,FALSE))="","",(VLOOKUP($E170,'Org List'!$AJ$10:$AL$190,3,FALSE))),"")</f>
        <v>South West England Commissioning Region</v>
      </c>
      <c r="C170" s="78" t="str">
        <f ca="1">IFERROR(IF((VLOOKUP($E170,'Org List'!$AO$10:$AQ$190,3,FALSE))="","",(VLOOKUP($E170,'Org List'!$AO$10:$AQ$190,3,FALSE))),"")</f>
        <v>South West Region</v>
      </c>
      <c r="D170" s="93" t="str">
        <f ca="1">IFERROR(IF((VLOOKUP($E170,'Org List'!$AT$10:$AV$190,3,FALSE))="","",(VLOOKUP($E170,'Org List'!$AT$10:$AV$190,3,FALSE))),"")</f>
        <v>NHS England South West (South West North)</v>
      </c>
      <c r="E170" s="77" t="str">
        <f t="shared" ca="1" si="4"/>
        <v>E06000030</v>
      </c>
      <c r="F170" s="79" t="str">
        <f ca="1">IF(E170="","",VLOOKUP(E170,'Org List'!$J$9:$K$640,2,0))</f>
        <v>Swindon</v>
      </c>
      <c r="G170" s="100">
        <f ca="1">IFERROR(IF((VLOOKUP($E170,'NEA Backsheet'!$D$5:$CB$183,G$9,FALSE))="","",(VLOOKUP($E170,'NEA Backsheet'!$D$5:$CB$183,G$9,FALSE))),"")</f>
        <v>3041.7901502193263</v>
      </c>
      <c r="H170" s="101">
        <f ca="1">IFERROR(IF((VLOOKUP($E170,'NEA Backsheet'!$D$5:$CB$183,H$9,FALSE))="","",(VLOOKUP($E170,'NEA Backsheet'!$D$5:$CB$183,H$9,FALSE))),"")</f>
        <v>2751.8545072925112</v>
      </c>
      <c r="I170" s="101">
        <f ca="1">IFERROR(IF((VLOOKUP($E170,'NEA Backsheet'!$D$5:$CB$183,I$9,FALSE))="","",(VLOOKUP($E170,'NEA Backsheet'!$D$5:$CB$183,I$9,FALSE))),"")</f>
        <v>2900.5480448678054</v>
      </c>
      <c r="J170" s="102">
        <f ca="1">IFERROR(IF((VLOOKUP($E170,'NEA Backsheet'!$D$5:$CB$183,J$9,FALSE))="","",(VLOOKUP($E170,'NEA Backsheet'!$D$5:$CB$183,J$9,FALSE))),"")</f>
        <v>2817.576671842121</v>
      </c>
      <c r="K170" s="100">
        <f ca="1">IFERROR(IF((VLOOKUP($E170,'NEA Backsheet'!$D$5:$CB$183,K$9,FALSE))="","",(VLOOKUP($E170,'NEA Backsheet'!$D$5:$CB$183,K$9,FALSE))),"")</f>
        <v>4348.641735646579</v>
      </c>
      <c r="L170" s="101">
        <f ca="1">IFERROR(IF((VLOOKUP($E170,'NEA Backsheet'!$D$5:$CB$183,L$9,FALSE))="","",(VLOOKUP($E170,'NEA Backsheet'!$D$5:$CB$183,L$9,FALSE))),"")</f>
        <v>4295.0415272784739</v>
      </c>
      <c r="M170" s="101">
        <f ca="1">IFERROR(IF((VLOOKUP($E170,'NEA Backsheet'!$D$5:$CB$183,M$9,FALSE))="","",(VLOOKUP($E170,'NEA Backsheet'!$D$5:$CB$183,M$9,FALSE))),"")</f>
        <v>4492.7814563087013</v>
      </c>
      <c r="N170" s="103">
        <f ca="1">IFERROR(IF((VLOOKUP($E170,'NEA Backsheet'!$D$5:$CB$183,N$9,FALSE))="","",(VLOOKUP($E170,'NEA Backsheet'!$D$5:$CB$183,N$9,FALSE))),"")</f>
        <v>4453.0238608156151</v>
      </c>
      <c r="O170" s="100">
        <f ca="1">IFERROR(IF((VLOOKUP($E170,'NEA Backsheet'!$D$5:$CB$183,O$9,FALSE))="","",(VLOOKUP($E170,'NEA Backsheet'!$D$5:$CB$183,O$9,FALSE))),"")</f>
        <v>7390.4318858659053</v>
      </c>
      <c r="P170" s="104">
        <f ca="1">IFERROR(IF((VLOOKUP($E170,'NEA Backsheet'!$D$5:$CB$183,P$9,FALSE))="","",(VLOOKUP($E170,'NEA Backsheet'!$D$5:$CB$183,P$9,FALSE))),"")</f>
        <v>7046.8960345709856</v>
      </c>
      <c r="Q170" s="101">
        <f ca="1">IFERROR(IF((VLOOKUP($E170,'NEA Backsheet'!$D$5:$CB$183,Q$9,FALSE))="","",(VLOOKUP($E170,'NEA Backsheet'!$D$5:$CB$183,Q$9,FALSE))),"")</f>
        <v>7393.3295011765067</v>
      </c>
      <c r="R170" s="103">
        <f ca="1">IFERROR(IF((VLOOKUP($E170,'NEA Backsheet'!$D$5:$CB$183,R$9,FALSE))="","",(VLOOKUP($E170,'NEA Backsheet'!$D$5:$CB$183,R$9,FALSE))),"")</f>
        <v>7270.600532657736</v>
      </c>
    </row>
    <row r="171" spans="1:18" ht="15" customHeight="1" x14ac:dyDescent="0.3">
      <c r="A171" s="41">
        <v>158</v>
      </c>
      <c r="B171" s="77" t="str">
        <f ca="1">IFERROR(IF((VLOOKUP($E171,'Org List'!$AJ$10:$AL$190,3,FALSE))="","",(VLOOKUP($E171,'Org List'!$AJ$10:$AL$190,3,FALSE))),"")</f>
        <v>North West Commissioning Region</v>
      </c>
      <c r="C171" s="78" t="str">
        <f ca="1">IFERROR(IF((VLOOKUP($E171,'Org List'!$AO$10:$AQ$190,3,FALSE))="","",(VLOOKUP($E171,'Org List'!$AO$10:$AQ$190,3,FALSE))),"")</f>
        <v>North West Region</v>
      </c>
      <c r="D171" s="93" t="str">
        <f ca="1">IFERROR(IF((VLOOKUP($E171,'Org List'!$AT$10:$AV$190,3,FALSE))="","",(VLOOKUP($E171,'Org List'!$AT$10:$AV$190,3,FALSE))),"")</f>
        <v>NHS England North West (Greater Manchester)</v>
      </c>
      <c r="E171" s="77" t="str">
        <f t="shared" ca="1" si="4"/>
        <v>E08000008</v>
      </c>
      <c r="F171" s="79" t="str">
        <f ca="1">IF(E171="","",VLOOKUP(E171,'Org List'!$J$9:$K$640,2,0))</f>
        <v>Tameside</v>
      </c>
      <c r="G171" s="100">
        <f ca="1">IFERROR(IF((VLOOKUP($E171,'NEA Backsheet'!$D$5:$CB$183,G$9,FALSE))="","",(VLOOKUP($E171,'NEA Backsheet'!$D$5:$CB$183,G$9,FALSE))),"")</f>
        <v>2571.7503630239339</v>
      </c>
      <c r="H171" s="101">
        <f ca="1">IFERROR(IF((VLOOKUP($E171,'NEA Backsheet'!$D$5:$CB$183,H$9,FALSE))="","",(VLOOKUP($E171,'NEA Backsheet'!$D$5:$CB$183,H$9,FALSE))),"")</f>
        <v>2411.1659676924919</v>
      </c>
      <c r="I171" s="101">
        <f ca="1">IFERROR(IF((VLOOKUP($E171,'NEA Backsheet'!$D$5:$CB$183,I$9,FALSE))="","",(VLOOKUP($E171,'NEA Backsheet'!$D$5:$CB$183,I$9,FALSE))),"")</f>
        <v>2388.9904061155012</v>
      </c>
      <c r="J171" s="102">
        <f ca="1">IFERROR(IF((VLOOKUP($E171,'NEA Backsheet'!$D$5:$CB$183,J$9,FALSE))="","",(VLOOKUP($E171,'NEA Backsheet'!$D$5:$CB$183,J$9,FALSE))),"")</f>
        <v>2638.2087760637373</v>
      </c>
      <c r="K171" s="100">
        <f ca="1">IFERROR(IF((VLOOKUP($E171,'NEA Backsheet'!$D$5:$CB$183,K$9,FALSE))="","",(VLOOKUP($E171,'NEA Backsheet'!$D$5:$CB$183,K$9,FALSE))),"")</f>
        <v>4932.6621456017674</v>
      </c>
      <c r="L171" s="101">
        <f ca="1">IFERROR(IF((VLOOKUP($E171,'NEA Backsheet'!$D$5:$CB$183,L$9,FALSE))="","",(VLOOKUP($E171,'NEA Backsheet'!$D$5:$CB$183,L$9,FALSE))),"")</f>
        <v>4801.629808810716</v>
      </c>
      <c r="M171" s="101">
        <f ca="1">IFERROR(IF((VLOOKUP($E171,'NEA Backsheet'!$D$5:$CB$183,M$9,FALSE))="","",(VLOOKUP($E171,'NEA Backsheet'!$D$5:$CB$183,M$9,FALSE))),"")</f>
        <v>5050.0986124157971</v>
      </c>
      <c r="N171" s="103">
        <f ca="1">IFERROR(IF((VLOOKUP($E171,'NEA Backsheet'!$D$5:$CB$183,N$9,FALSE))="","",(VLOOKUP($E171,'NEA Backsheet'!$D$5:$CB$183,N$9,FALSE))),"")</f>
        <v>5095.6318207363656</v>
      </c>
      <c r="O171" s="100">
        <f ca="1">IFERROR(IF((VLOOKUP($E171,'NEA Backsheet'!$D$5:$CB$183,O$9,FALSE))="","",(VLOOKUP($E171,'NEA Backsheet'!$D$5:$CB$183,O$9,FALSE))),"")</f>
        <v>7504.4125086257009</v>
      </c>
      <c r="P171" s="104">
        <f ca="1">IFERROR(IF((VLOOKUP($E171,'NEA Backsheet'!$D$5:$CB$183,P$9,FALSE))="","",(VLOOKUP($E171,'NEA Backsheet'!$D$5:$CB$183,P$9,FALSE))),"")</f>
        <v>7212.7957765032079</v>
      </c>
      <c r="Q171" s="101">
        <f ca="1">IFERROR(IF((VLOOKUP($E171,'NEA Backsheet'!$D$5:$CB$183,Q$9,FALSE))="","",(VLOOKUP($E171,'NEA Backsheet'!$D$5:$CB$183,Q$9,FALSE))),"")</f>
        <v>7439.0890185312983</v>
      </c>
      <c r="R171" s="103">
        <f ca="1">IFERROR(IF((VLOOKUP($E171,'NEA Backsheet'!$D$5:$CB$183,R$9,FALSE))="","",(VLOOKUP($E171,'NEA Backsheet'!$D$5:$CB$183,R$9,FALSE))),"")</f>
        <v>7733.8405968001025</v>
      </c>
    </row>
    <row r="172" spans="1:18" ht="15" customHeight="1" x14ac:dyDescent="0.3">
      <c r="A172" s="41">
        <v>159</v>
      </c>
      <c r="B172" s="77" t="str">
        <f ca="1">IFERROR(IF((VLOOKUP($E172,'Org List'!$AJ$10:$AL$190,3,FALSE))="","",(VLOOKUP($E172,'Org List'!$AJ$10:$AL$190,3,FALSE))),"")</f>
        <v>Midlands Commissioning Region</v>
      </c>
      <c r="C172" s="78" t="str">
        <f ca="1">IFERROR(IF((VLOOKUP($E172,'Org List'!$AO$10:$AQ$190,3,FALSE))="","",(VLOOKUP($E172,'Org List'!$AO$10:$AQ$190,3,FALSE))),"")</f>
        <v>West Midlands Region</v>
      </c>
      <c r="D172" s="93" t="str">
        <f ca="1">IFERROR(IF((VLOOKUP($E172,'Org List'!$AT$10:$AV$190,3,FALSE))="","",(VLOOKUP($E172,'Org List'!$AT$10:$AV$190,3,FALSE))),"")</f>
        <v>NHS England Midlands (North Midlands)</v>
      </c>
      <c r="E172" s="77" t="str">
        <f t="shared" ca="1" si="4"/>
        <v>E06000020</v>
      </c>
      <c r="F172" s="79" t="str">
        <f ca="1">IF(E172="","",VLOOKUP(E172,'Org List'!$J$9:$K$640,2,0))</f>
        <v>Telford and Wrekin</v>
      </c>
      <c r="G172" s="100">
        <f ca="1">IFERROR(IF((VLOOKUP($E172,'NEA Backsheet'!$D$5:$CB$183,G$9,FALSE))="","",(VLOOKUP($E172,'NEA Backsheet'!$D$5:$CB$183,G$9,FALSE))),"")</f>
        <v>1843.6256968121552</v>
      </c>
      <c r="H172" s="101">
        <f ca="1">IFERROR(IF((VLOOKUP($E172,'NEA Backsheet'!$D$5:$CB$183,H$9,FALSE))="","",(VLOOKUP($E172,'NEA Backsheet'!$D$5:$CB$183,H$9,FALSE))),"")</f>
        <v>1881.6002834493365</v>
      </c>
      <c r="I172" s="101">
        <f ca="1">IFERROR(IF((VLOOKUP($E172,'NEA Backsheet'!$D$5:$CB$183,I$9,FALSE))="","",(VLOOKUP($E172,'NEA Backsheet'!$D$5:$CB$183,I$9,FALSE))),"")</f>
        <v>1958.0652609160995</v>
      </c>
      <c r="J172" s="102">
        <f ca="1">IFERROR(IF((VLOOKUP($E172,'NEA Backsheet'!$D$5:$CB$183,J$9,FALSE))="","",(VLOOKUP($E172,'NEA Backsheet'!$D$5:$CB$183,J$9,FALSE))),"")</f>
        <v>2013.0224700059744</v>
      </c>
      <c r="K172" s="100">
        <f ca="1">IFERROR(IF((VLOOKUP($E172,'NEA Backsheet'!$D$5:$CB$183,K$9,FALSE))="","",(VLOOKUP($E172,'NEA Backsheet'!$D$5:$CB$183,K$9,FALSE))),"")</f>
        <v>3655.4662692802785</v>
      </c>
      <c r="L172" s="101">
        <f ca="1">IFERROR(IF((VLOOKUP($E172,'NEA Backsheet'!$D$5:$CB$183,L$9,FALSE))="","",(VLOOKUP($E172,'NEA Backsheet'!$D$5:$CB$183,L$9,FALSE))),"")</f>
        <v>3732.3391542097952</v>
      </c>
      <c r="M172" s="101">
        <f ca="1">IFERROR(IF((VLOOKUP($E172,'NEA Backsheet'!$D$5:$CB$183,M$9,FALSE))="","",(VLOOKUP($E172,'NEA Backsheet'!$D$5:$CB$183,M$9,FALSE))),"")</f>
        <v>3922.6204595786812</v>
      </c>
      <c r="N172" s="103">
        <f ca="1">IFERROR(IF((VLOOKUP($E172,'NEA Backsheet'!$D$5:$CB$183,N$9,FALSE))="","",(VLOOKUP($E172,'NEA Backsheet'!$D$5:$CB$183,N$9,FALSE))),"")</f>
        <v>3942.2594487905526</v>
      </c>
      <c r="O172" s="100">
        <f ca="1">IFERROR(IF((VLOOKUP($E172,'NEA Backsheet'!$D$5:$CB$183,O$9,FALSE))="","",(VLOOKUP($E172,'NEA Backsheet'!$D$5:$CB$183,O$9,FALSE))),"")</f>
        <v>5499.0919660924337</v>
      </c>
      <c r="P172" s="104">
        <f ca="1">IFERROR(IF((VLOOKUP($E172,'NEA Backsheet'!$D$5:$CB$183,P$9,FALSE))="","",(VLOOKUP($E172,'NEA Backsheet'!$D$5:$CB$183,P$9,FALSE))),"")</f>
        <v>5613.9394376591317</v>
      </c>
      <c r="Q172" s="101">
        <f ca="1">IFERROR(IF((VLOOKUP($E172,'NEA Backsheet'!$D$5:$CB$183,Q$9,FALSE))="","",(VLOOKUP($E172,'NEA Backsheet'!$D$5:$CB$183,Q$9,FALSE))),"")</f>
        <v>5880.685720494781</v>
      </c>
      <c r="R172" s="103">
        <f ca="1">IFERROR(IF((VLOOKUP($E172,'NEA Backsheet'!$D$5:$CB$183,R$9,FALSE))="","",(VLOOKUP($E172,'NEA Backsheet'!$D$5:$CB$183,R$9,FALSE))),"")</f>
        <v>5955.281918796527</v>
      </c>
    </row>
    <row r="173" spans="1:18" ht="15" customHeight="1" x14ac:dyDescent="0.3">
      <c r="A173" s="41">
        <v>160</v>
      </c>
      <c r="B173" s="77" t="str">
        <f ca="1">IFERROR(IF((VLOOKUP($E173,'Org List'!$AJ$10:$AL$190,3,FALSE))="","",(VLOOKUP($E173,'Org List'!$AJ$10:$AL$190,3,FALSE))),"")</f>
        <v>East of England Commissioning Region</v>
      </c>
      <c r="C173" s="78" t="str">
        <f ca="1">IFERROR(IF((VLOOKUP($E173,'Org List'!$AO$10:$AQ$190,3,FALSE))="","",(VLOOKUP($E173,'Org List'!$AO$10:$AQ$190,3,FALSE))),"")</f>
        <v>East Region</v>
      </c>
      <c r="D173" s="93" t="str">
        <f ca="1">IFERROR(IF((VLOOKUP($E173,'Org List'!$AT$10:$AV$190,3,FALSE))="","",(VLOOKUP($E173,'Org List'!$AT$10:$AV$190,3,FALSE))),"")</f>
        <v>NHS England East (East)</v>
      </c>
      <c r="E173" s="77" t="str">
        <f t="shared" ref="E173:E191" ca="1" si="5">IF($A173&gt;$U$5-1,"",INDIRECT("'Comms by AT'!D"&amp;$A173+$U$4))</f>
        <v>E06000034</v>
      </c>
      <c r="F173" s="79" t="str">
        <f ca="1">IF(E173="","",VLOOKUP(E173,'Org List'!$J$9:$K$640,2,0))</f>
        <v>Thurrock</v>
      </c>
      <c r="G173" s="100">
        <f ca="1">IFERROR(IF((VLOOKUP($E173,'NEA Backsheet'!$D$5:$CB$183,G$9,FALSE))="","",(VLOOKUP($E173,'NEA Backsheet'!$D$5:$CB$183,G$9,FALSE))),"")</f>
        <v>2150.0806077243196</v>
      </c>
      <c r="H173" s="101">
        <f ca="1">IFERROR(IF((VLOOKUP($E173,'NEA Backsheet'!$D$5:$CB$183,H$9,FALSE))="","",(VLOOKUP($E173,'NEA Backsheet'!$D$5:$CB$183,H$9,FALSE))),"")</f>
        <v>2174.1743329781775</v>
      </c>
      <c r="I173" s="101">
        <f ca="1">IFERROR(IF((VLOOKUP($E173,'NEA Backsheet'!$D$5:$CB$183,I$9,FALSE))="","",(VLOOKUP($E173,'NEA Backsheet'!$D$5:$CB$183,I$9,FALSE))),"")</f>
        <v>2140.028908637928</v>
      </c>
      <c r="J173" s="102">
        <f ca="1">IFERROR(IF((VLOOKUP($E173,'NEA Backsheet'!$D$5:$CB$183,J$9,FALSE))="","",(VLOOKUP($E173,'NEA Backsheet'!$D$5:$CB$183,J$9,FALSE))),"")</f>
        <v>2143.5886322359302</v>
      </c>
      <c r="K173" s="100">
        <f ca="1">IFERROR(IF((VLOOKUP($E173,'NEA Backsheet'!$D$5:$CB$183,K$9,FALSE))="","",(VLOOKUP($E173,'NEA Backsheet'!$D$5:$CB$183,K$9,FALSE))),"")</f>
        <v>2830.736135161379</v>
      </c>
      <c r="L173" s="101">
        <f ca="1">IFERROR(IF((VLOOKUP($E173,'NEA Backsheet'!$D$5:$CB$183,L$9,FALSE))="","",(VLOOKUP($E173,'NEA Backsheet'!$D$5:$CB$183,L$9,FALSE))),"")</f>
        <v>2906.9566936547035</v>
      </c>
      <c r="M173" s="101">
        <f ca="1">IFERROR(IF((VLOOKUP($E173,'NEA Backsheet'!$D$5:$CB$183,M$9,FALSE))="","",(VLOOKUP($E173,'NEA Backsheet'!$D$5:$CB$183,M$9,FALSE))),"")</f>
        <v>2950.1423658911867</v>
      </c>
      <c r="N173" s="103">
        <f ca="1">IFERROR(IF((VLOOKUP($E173,'NEA Backsheet'!$D$5:$CB$183,N$9,FALSE))="","",(VLOOKUP($E173,'NEA Backsheet'!$D$5:$CB$183,N$9,FALSE))),"")</f>
        <v>2884.4839420674521</v>
      </c>
      <c r="O173" s="100">
        <f ca="1">IFERROR(IF((VLOOKUP($E173,'NEA Backsheet'!$D$5:$CB$183,O$9,FALSE))="","",(VLOOKUP($E173,'NEA Backsheet'!$D$5:$CB$183,O$9,FALSE))),"")</f>
        <v>4980.8167428856987</v>
      </c>
      <c r="P173" s="104">
        <f ca="1">IFERROR(IF((VLOOKUP($E173,'NEA Backsheet'!$D$5:$CB$183,P$9,FALSE))="","",(VLOOKUP($E173,'NEA Backsheet'!$D$5:$CB$183,P$9,FALSE))),"")</f>
        <v>5081.131026632881</v>
      </c>
      <c r="Q173" s="101">
        <f ca="1">IFERROR(IF((VLOOKUP($E173,'NEA Backsheet'!$D$5:$CB$183,Q$9,FALSE))="","",(VLOOKUP($E173,'NEA Backsheet'!$D$5:$CB$183,Q$9,FALSE))),"")</f>
        <v>5090.1712745291152</v>
      </c>
      <c r="R173" s="103">
        <f ca="1">IFERROR(IF((VLOOKUP($E173,'NEA Backsheet'!$D$5:$CB$183,R$9,FALSE))="","",(VLOOKUP($E173,'NEA Backsheet'!$D$5:$CB$183,R$9,FALSE))),"")</f>
        <v>5028.0725743033818</v>
      </c>
    </row>
    <row r="174" spans="1:18" ht="15" customHeight="1" x14ac:dyDescent="0.3">
      <c r="A174" s="41">
        <v>161</v>
      </c>
      <c r="B174" s="77" t="str">
        <f ca="1">IFERROR(IF((VLOOKUP($E174,'Org List'!$AJ$10:$AL$190,3,FALSE))="","",(VLOOKUP($E174,'Org List'!$AJ$10:$AL$190,3,FALSE))),"")</f>
        <v>South West England Commissioning Region</v>
      </c>
      <c r="C174" s="78" t="str">
        <f ca="1">IFERROR(IF((VLOOKUP($E174,'Org List'!$AO$10:$AQ$190,3,FALSE))="","",(VLOOKUP($E174,'Org List'!$AO$10:$AQ$190,3,FALSE))),"")</f>
        <v>South West Region</v>
      </c>
      <c r="D174" s="93" t="str">
        <f ca="1">IFERROR(IF((VLOOKUP($E174,'Org List'!$AT$10:$AV$190,3,FALSE))="","",(VLOOKUP($E174,'Org List'!$AT$10:$AV$190,3,FALSE))),"")</f>
        <v>NHS England South West (South West South)</v>
      </c>
      <c r="E174" s="77" t="str">
        <f t="shared" ca="1" si="5"/>
        <v>E06000027</v>
      </c>
      <c r="F174" s="79" t="str">
        <f ca="1">IF(E174="","",VLOOKUP(E174,'Org List'!$J$9:$K$640,2,0))</f>
        <v>Torbay</v>
      </c>
      <c r="G174" s="100">
        <f ca="1">IFERROR(IF((VLOOKUP($E174,'NEA Backsheet'!$D$5:$CB$183,G$9,FALSE))="","",(VLOOKUP($E174,'NEA Backsheet'!$D$5:$CB$183,G$9,FALSE))),"")</f>
        <v>1692.7769647224982</v>
      </c>
      <c r="H174" s="101">
        <f ca="1">IFERROR(IF((VLOOKUP($E174,'NEA Backsheet'!$D$5:$CB$183,H$9,FALSE))="","",(VLOOKUP($E174,'NEA Backsheet'!$D$5:$CB$183,H$9,FALSE))),"")</f>
        <v>1668.4134505497507</v>
      </c>
      <c r="I174" s="101">
        <f ca="1">IFERROR(IF((VLOOKUP($E174,'NEA Backsheet'!$D$5:$CB$183,I$9,FALSE))="","",(VLOOKUP($E174,'NEA Backsheet'!$D$5:$CB$183,I$9,FALSE))),"")</f>
        <v>1624.0718547553502</v>
      </c>
      <c r="J174" s="102">
        <f ca="1">IFERROR(IF((VLOOKUP($E174,'NEA Backsheet'!$D$5:$CB$183,J$9,FALSE))="","",(VLOOKUP($E174,'NEA Backsheet'!$D$5:$CB$183,J$9,FALSE))),"")</f>
        <v>1633.3299901409941</v>
      </c>
      <c r="K174" s="100">
        <f ca="1">IFERROR(IF((VLOOKUP($E174,'NEA Backsheet'!$D$5:$CB$183,K$9,FALSE))="","",(VLOOKUP($E174,'NEA Backsheet'!$D$5:$CB$183,K$9,FALSE))),"")</f>
        <v>3017.6648654365085</v>
      </c>
      <c r="L174" s="101">
        <f ca="1">IFERROR(IF((VLOOKUP($E174,'NEA Backsheet'!$D$5:$CB$183,L$9,FALSE))="","",(VLOOKUP($E174,'NEA Backsheet'!$D$5:$CB$183,L$9,FALSE))),"")</f>
        <v>2963.5778639730088</v>
      </c>
      <c r="M174" s="101">
        <f ca="1">IFERROR(IF((VLOOKUP($E174,'NEA Backsheet'!$D$5:$CB$183,M$9,FALSE))="","",(VLOOKUP($E174,'NEA Backsheet'!$D$5:$CB$183,M$9,FALSE))),"")</f>
        <v>3033.7447847905219</v>
      </c>
      <c r="N174" s="103">
        <f ca="1">IFERROR(IF((VLOOKUP($E174,'NEA Backsheet'!$D$5:$CB$183,N$9,FALSE))="","",(VLOOKUP($E174,'NEA Backsheet'!$D$5:$CB$183,N$9,FALSE))),"")</f>
        <v>3058.5955692467242</v>
      </c>
      <c r="O174" s="100">
        <f ca="1">IFERROR(IF((VLOOKUP($E174,'NEA Backsheet'!$D$5:$CB$183,O$9,FALSE))="","",(VLOOKUP($E174,'NEA Backsheet'!$D$5:$CB$183,O$9,FALSE))),"")</f>
        <v>4710.4418301590067</v>
      </c>
      <c r="P174" s="104">
        <f ca="1">IFERROR(IF((VLOOKUP($E174,'NEA Backsheet'!$D$5:$CB$183,P$9,FALSE))="","",(VLOOKUP($E174,'NEA Backsheet'!$D$5:$CB$183,P$9,FALSE))),"")</f>
        <v>4631.9913145227592</v>
      </c>
      <c r="Q174" s="101">
        <f ca="1">IFERROR(IF((VLOOKUP($E174,'NEA Backsheet'!$D$5:$CB$183,Q$9,FALSE))="","",(VLOOKUP($E174,'NEA Backsheet'!$D$5:$CB$183,Q$9,FALSE))),"")</f>
        <v>4657.816639545872</v>
      </c>
      <c r="R174" s="103">
        <f ca="1">IFERROR(IF((VLOOKUP($E174,'NEA Backsheet'!$D$5:$CB$183,R$9,FALSE))="","",(VLOOKUP($E174,'NEA Backsheet'!$D$5:$CB$183,R$9,FALSE))),"")</f>
        <v>4691.9255593877187</v>
      </c>
    </row>
    <row r="175" spans="1:18" ht="15" customHeight="1" x14ac:dyDescent="0.3">
      <c r="A175" s="41">
        <v>162</v>
      </c>
      <c r="B175" s="77" t="str">
        <f ca="1">IFERROR(IF((VLOOKUP($E175,'Org List'!$AJ$10:$AL$190,3,FALSE))="","",(VLOOKUP($E175,'Org List'!$AJ$10:$AL$190,3,FALSE))),"")</f>
        <v>London Commissioning Region</v>
      </c>
      <c r="C175" s="78" t="str">
        <f ca="1">IFERROR(IF((VLOOKUP($E175,'Org List'!$AO$10:$AQ$190,3,FALSE))="","",(VLOOKUP($E175,'Org List'!$AO$10:$AQ$190,3,FALSE))),"")</f>
        <v>London Region</v>
      </c>
      <c r="D175" s="93" t="str">
        <f ca="1">IFERROR(IF((VLOOKUP($E175,'Org List'!$AT$10:$AV$190,3,FALSE))="","",(VLOOKUP($E175,'Org List'!$AT$10:$AV$190,3,FALSE))),"")</f>
        <v>NHS England London</v>
      </c>
      <c r="E175" s="77" t="str">
        <f t="shared" ca="1" si="5"/>
        <v>E09000030</v>
      </c>
      <c r="F175" s="79" t="str">
        <f ca="1">IF(E175="","",VLOOKUP(E175,'Org List'!$J$9:$K$640,2,0))</f>
        <v>Tower Hamlets</v>
      </c>
      <c r="G175" s="100">
        <f ca="1">IFERROR(IF((VLOOKUP($E175,'NEA Backsheet'!$D$5:$CB$183,G$9,FALSE))="","",(VLOOKUP($E175,'NEA Backsheet'!$D$5:$CB$183,G$9,FALSE))),"")</f>
        <v>2271.8821971676821</v>
      </c>
      <c r="H175" s="101">
        <f ca="1">IFERROR(IF((VLOOKUP($E175,'NEA Backsheet'!$D$5:$CB$183,H$9,FALSE))="","",(VLOOKUP($E175,'NEA Backsheet'!$D$5:$CB$183,H$9,FALSE))),"")</f>
        <v>2740.0048579035579</v>
      </c>
      <c r="I175" s="101">
        <f ca="1">IFERROR(IF((VLOOKUP($E175,'NEA Backsheet'!$D$5:$CB$183,I$9,FALSE))="","",(VLOOKUP($E175,'NEA Backsheet'!$D$5:$CB$183,I$9,FALSE))),"")</f>
        <v>2856.6924000192603</v>
      </c>
      <c r="J175" s="102">
        <f ca="1">IFERROR(IF((VLOOKUP($E175,'NEA Backsheet'!$D$5:$CB$183,J$9,FALSE))="","",(VLOOKUP($E175,'NEA Backsheet'!$D$5:$CB$183,J$9,FALSE))),"")</f>
        <v>2855.5578529438371</v>
      </c>
      <c r="K175" s="100">
        <f ca="1">IFERROR(IF((VLOOKUP($E175,'NEA Backsheet'!$D$5:$CB$183,K$9,FALSE))="","",(VLOOKUP($E175,'NEA Backsheet'!$D$5:$CB$183,K$9,FALSE))),"")</f>
        <v>4114.3738397753214</v>
      </c>
      <c r="L175" s="101">
        <f ca="1">IFERROR(IF((VLOOKUP($E175,'NEA Backsheet'!$D$5:$CB$183,L$9,FALSE))="","",(VLOOKUP($E175,'NEA Backsheet'!$D$5:$CB$183,L$9,FALSE))),"")</f>
        <v>3967.5887575719453</v>
      </c>
      <c r="M175" s="101">
        <f ca="1">IFERROR(IF((VLOOKUP($E175,'NEA Backsheet'!$D$5:$CB$183,M$9,FALSE))="","",(VLOOKUP($E175,'NEA Backsheet'!$D$5:$CB$183,M$9,FALSE))),"")</f>
        <v>4348.4902104174207</v>
      </c>
      <c r="N175" s="103">
        <f ca="1">IFERROR(IF((VLOOKUP($E175,'NEA Backsheet'!$D$5:$CB$183,N$9,FALSE))="","",(VLOOKUP($E175,'NEA Backsheet'!$D$5:$CB$183,N$9,FALSE))),"")</f>
        <v>4401.2082751310581</v>
      </c>
      <c r="O175" s="100">
        <f ca="1">IFERROR(IF((VLOOKUP($E175,'NEA Backsheet'!$D$5:$CB$183,O$9,FALSE))="","",(VLOOKUP($E175,'NEA Backsheet'!$D$5:$CB$183,O$9,FALSE))),"")</f>
        <v>6386.256036943003</v>
      </c>
      <c r="P175" s="104">
        <f ca="1">IFERROR(IF((VLOOKUP($E175,'NEA Backsheet'!$D$5:$CB$183,P$9,FALSE))="","",(VLOOKUP($E175,'NEA Backsheet'!$D$5:$CB$183,P$9,FALSE))),"")</f>
        <v>6707.5936154755036</v>
      </c>
      <c r="Q175" s="101">
        <f ca="1">IFERROR(IF((VLOOKUP($E175,'NEA Backsheet'!$D$5:$CB$183,Q$9,FALSE))="","",(VLOOKUP($E175,'NEA Backsheet'!$D$5:$CB$183,Q$9,FALSE))),"")</f>
        <v>7205.182610436681</v>
      </c>
      <c r="R175" s="103">
        <f ca="1">IFERROR(IF((VLOOKUP($E175,'NEA Backsheet'!$D$5:$CB$183,R$9,FALSE))="","",(VLOOKUP($E175,'NEA Backsheet'!$D$5:$CB$183,R$9,FALSE))),"")</f>
        <v>7256.7661280748953</v>
      </c>
    </row>
    <row r="176" spans="1:18" ht="15" customHeight="1" x14ac:dyDescent="0.3">
      <c r="A176" s="41">
        <v>163</v>
      </c>
      <c r="B176" s="77" t="str">
        <f ca="1">IFERROR(IF((VLOOKUP($E176,'Org List'!$AJ$10:$AL$190,3,FALSE))="","",(VLOOKUP($E176,'Org List'!$AJ$10:$AL$190,3,FALSE))),"")</f>
        <v>North West Commissioning Region</v>
      </c>
      <c r="C176" s="78" t="str">
        <f ca="1">IFERROR(IF((VLOOKUP($E176,'Org List'!$AO$10:$AQ$190,3,FALSE))="","",(VLOOKUP($E176,'Org List'!$AO$10:$AQ$190,3,FALSE))),"")</f>
        <v>North West Region</v>
      </c>
      <c r="D176" s="93" t="str">
        <f ca="1">IFERROR(IF((VLOOKUP($E176,'Org List'!$AT$10:$AV$190,3,FALSE))="","",(VLOOKUP($E176,'Org List'!$AT$10:$AV$190,3,FALSE))),"")</f>
        <v>NHS England North West (Greater Manchester)</v>
      </c>
      <c r="E176" s="77" t="str">
        <f t="shared" ca="1" si="5"/>
        <v>E08000009</v>
      </c>
      <c r="F176" s="79" t="str">
        <f ca="1">IF(E176="","",VLOOKUP(E176,'Org List'!$J$9:$K$640,2,0))</f>
        <v>Trafford</v>
      </c>
      <c r="G176" s="100">
        <f ca="1">IFERROR(IF((VLOOKUP($E176,'NEA Backsheet'!$D$5:$CB$183,G$9,FALSE))="","",(VLOOKUP($E176,'NEA Backsheet'!$D$5:$CB$183,G$9,FALSE))),"")</f>
        <v>2432.0582838339451</v>
      </c>
      <c r="H176" s="101">
        <f ca="1">IFERROR(IF((VLOOKUP($E176,'NEA Backsheet'!$D$5:$CB$183,H$9,FALSE))="","",(VLOOKUP($E176,'NEA Backsheet'!$D$5:$CB$183,H$9,FALSE))),"")</f>
        <v>2663.1894936647386</v>
      </c>
      <c r="I176" s="101">
        <f ca="1">IFERROR(IF((VLOOKUP($E176,'NEA Backsheet'!$D$5:$CB$183,I$9,FALSE))="","",(VLOOKUP($E176,'NEA Backsheet'!$D$5:$CB$183,I$9,FALSE))),"")</f>
        <v>2740.5055105209303</v>
      </c>
      <c r="J176" s="102">
        <f ca="1">IFERROR(IF((VLOOKUP($E176,'NEA Backsheet'!$D$5:$CB$183,J$9,FALSE))="","",(VLOOKUP($E176,'NEA Backsheet'!$D$5:$CB$183,J$9,FALSE))),"")</f>
        <v>2633.9719996806944</v>
      </c>
      <c r="K176" s="100">
        <f ca="1">IFERROR(IF((VLOOKUP($E176,'NEA Backsheet'!$D$5:$CB$183,K$9,FALSE))="","",(VLOOKUP($E176,'NEA Backsheet'!$D$5:$CB$183,K$9,FALSE))),"")</f>
        <v>4652.1878057481963</v>
      </c>
      <c r="L176" s="101">
        <f ca="1">IFERROR(IF((VLOOKUP($E176,'NEA Backsheet'!$D$5:$CB$183,L$9,FALSE))="","",(VLOOKUP($E176,'NEA Backsheet'!$D$5:$CB$183,L$9,FALSE))),"")</f>
        <v>4569.8146874595805</v>
      </c>
      <c r="M176" s="101">
        <f ca="1">IFERROR(IF((VLOOKUP($E176,'NEA Backsheet'!$D$5:$CB$183,M$9,FALSE))="","",(VLOOKUP($E176,'NEA Backsheet'!$D$5:$CB$183,M$9,FALSE))),"")</f>
        <v>4781.0527861976216</v>
      </c>
      <c r="N176" s="103">
        <f ca="1">IFERROR(IF((VLOOKUP($E176,'NEA Backsheet'!$D$5:$CB$183,N$9,FALSE))="","",(VLOOKUP($E176,'NEA Backsheet'!$D$5:$CB$183,N$9,FALSE))),"")</f>
        <v>4832.285351806715</v>
      </c>
      <c r="O176" s="100">
        <f ca="1">IFERROR(IF((VLOOKUP($E176,'NEA Backsheet'!$D$5:$CB$183,O$9,FALSE))="","",(VLOOKUP($E176,'NEA Backsheet'!$D$5:$CB$183,O$9,FALSE))),"")</f>
        <v>7084.2460895821414</v>
      </c>
      <c r="P176" s="104">
        <f ca="1">IFERROR(IF((VLOOKUP($E176,'NEA Backsheet'!$D$5:$CB$183,P$9,FALSE))="","",(VLOOKUP($E176,'NEA Backsheet'!$D$5:$CB$183,P$9,FALSE))),"")</f>
        <v>7233.0041811243191</v>
      </c>
      <c r="Q176" s="101">
        <f ca="1">IFERROR(IF((VLOOKUP($E176,'NEA Backsheet'!$D$5:$CB$183,Q$9,FALSE))="","",(VLOOKUP($E176,'NEA Backsheet'!$D$5:$CB$183,Q$9,FALSE))),"")</f>
        <v>7521.5582967185519</v>
      </c>
      <c r="R176" s="103">
        <f ca="1">IFERROR(IF((VLOOKUP($E176,'NEA Backsheet'!$D$5:$CB$183,R$9,FALSE))="","",(VLOOKUP($E176,'NEA Backsheet'!$D$5:$CB$183,R$9,FALSE))),"")</f>
        <v>7466.2573514874093</v>
      </c>
    </row>
    <row r="177" spans="1:18" ht="15" customHeight="1" x14ac:dyDescent="0.3">
      <c r="A177" s="41">
        <v>164</v>
      </c>
      <c r="B177" s="77" t="str">
        <f ca="1">IFERROR(IF((VLOOKUP($E177,'Org List'!$AJ$10:$AL$190,3,FALSE))="","",(VLOOKUP($E177,'Org List'!$AJ$10:$AL$190,3,FALSE))),"")</f>
        <v>North East and Yorkshire Commissioning Region</v>
      </c>
      <c r="C177" s="78" t="str">
        <f ca="1">IFERROR(IF((VLOOKUP($E177,'Org List'!$AO$10:$AQ$190,3,FALSE))="","",(VLOOKUP($E177,'Org List'!$AO$10:$AQ$190,3,FALSE))),"")</f>
        <v>Yorkshire and The Humber Region</v>
      </c>
      <c r="D177" s="93" t="str">
        <f ca="1">IFERROR(IF((VLOOKUP($E177,'Org List'!$AT$10:$AV$190,3,FALSE))="","",(VLOOKUP($E177,'Org List'!$AT$10:$AV$190,3,FALSE))),"")</f>
        <v>NHS England North East and Yokrshire (Yorkshire And Humber)</v>
      </c>
      <c r="E177" s="77" t="str">
        <f t="shared" ca="1" si="5"/>
        <v>E08000036</v>
      </c>
      <c r="F177" s="79" t="str">
        <f ca="1">IF(E177="","",VLOOKUP(E177,'Org List'!$J$9:$K$640,2,0))</f>
        <v>Wakefield</v>
      </c>
      <c r="G177" s="100">
        <f ca="1">IFERROR(IF((VLOOKUP($E177,'NEA Backsheet'!$D$5:$CB$183,G$9,FALSE))="","",(VLOOKUP($E177,'NEA Backsheet'!$D$5:$CB$183,G$9,FALSE))),"")</f>
        <v>3097.7279054047967</v>
      </c>
      <c r="H177" s="101">
        <f ca="1">IFERROR(IF((VLOOKUP($E177,'NEA Backsheet'!$D$5:$CB$183,H$9,FALSE))="","",(VLOOKUP($E177,'NEA Backsheet'!$D$5:$CB$183,H$9,FALSE))),"")</f>
        <v>2991.952499049758</v>
      </c>
      <c r="I177" s="101">
        <f ca="1">IFERROR(IF((VLOOKUP($E177,'NEA Backsheet'!$D$5:$CB$183,I$9,FALSE))="","",(VLOOKUP($E177,'NEA Backsheet'!$D$5:$CB$183,I$9,FALSE))),"")</f>
        <v>3228.2403787284047</v>
      </c>
      <c r="J177" s="102">
        <f ca="1">IFERROR(IF((VLOOKUP($E177,'NEA Backsheet'!$D$5:$CB$183,J$9,FALSE))="","",(VLOOKUP($E177,'NEA Backsheet'!$D$5:$CB$183,J$9,FALSE))),"")</f>
        <v>3087.8865628813601</v>
      </c>
      <c r="K177" s="100">
        <f ca="1">IFERROR(IF((VLOOKUP($E177,'NEA Backsheet'!$D$5:$CB$183,K$9,FALSE))="","",(VLOOKUP($E177,'NEA Backsheet'!$D$5:$CB$183,K$9,FALSE))),"")</f>
        <v>6913.2445665512842</v>
      </c>
      <c r="L177" s="101">
        <f ca="1">IFERROR(IF((VLOOKUP($E177,'NEA Backsheet'!$D$5:$CB$183,L$9,FALSE))="","",(VLOOKUP($E177,'NEA Backsheet'!$D$5:$CB$183,L$9,FALSE))),"")</f>
        <v>6678.1822265712872</v>
      </c>
      <c r="M177" s="101">
        <f ca="1">IFERROR(IF((VLOOKUP($E177,'NEA Backsheet'!$D$5:$CB$183,M$9,FALSE))="","",(VLOOKUP($E177,'NEA Backsheet'!$D$5:$CB$183,M$9,FALSE))),"")</f>
        <v>6941.0172921707053</v>
      </c>
      <c r="N177" s="103">
        <f ca="1">IFERROR(IF((VLOOKUP($E177,'NEA Backsheet'!$D$5:$CB$183,N$9,FALSE))="","",(VLOOKUP($E177,'NEA Backsheet'!$D$5:$CB$183,N$9,FALSE))),"")</f>
        <v>7181.7392508890061</v>
      </c>
      <c r="O177" s="100">
        <f ca="1">IFERROR(IF((VLOOKUP($E177,'NEA Backsheet'!$D$5:$CB$183,O$9,FALSE))="","",(VLOOKUP($E177,'NEA Backsheet'!$D$5:$CB$183,O$9,FALSE))),"")</f>
        <v>10010.97247195608</v>
      </c>
      <c r="P177" s="104">
        <f ca="1">IFERROR(IF((VLOOKUP($E177,'NEA Backsheet'!$D$5:$CB$183,P$9,FALSE))="","",(VLOOKUP($E177,'NEA Backsheet'!$D$5:$CB$183,P$9,FALSE))),"")</f>
        <v>9670.1347256210447</v>
      </c>
      <c r="Q177" s="101">
        <f ca="1">IFERROR(IF((VLOOKUP($E177,'NEA Backsheet'!$D$5:$CB$183,Q$9,FALSE))="","",(VLOOKUP($E177,'NEA Backsheet'!$D$5:$CB$183,Q$9,FALSE))),"")</f>
        <v>10169.257670899111</v>
      </c>
      <c r="R177" s="103">
        <f ca="1">IFERROR(IF((VLOOKUP($E177,'NEA Backsheet'!$D$5:$CB$183,R$9,FALSE))="","",(VLOOKUP($E177,'NEA Backsheet'!$D$5:$CB$183,R$9,FALSE))),"")</f>
        <v>10269.625813770366</v>
      </c>
    </row>
    <row r="178" spans="1:18" ht="15" customHeight="1" x14ac:dyDescent="0.3">
      <c r="A178" s="41">
        <v>165</v>
      </c>
      <c r="B178" s="77" t="str">
        <f ca="1">IFERROR(IF((VLOOKUP($E178,'Org List'!$AJ$10:$AL$190,3,FALSE))="","",(VLOOKUP($E178,'Org List'!$AJ$10:$AL$190,3,FALSE))),"")</f>
        <v>Midlands Commissioning Region</v>
      </c>
      <c r="C178" s="78" t="str">
        <f ca="1">IFERROR(IF((VLOOKUP($E178,'Org List'!$AO$10:$AQ$190,3,FALSE))="","",(VLOOKUP($E178,'Org List'!$AO$10:$AQ$190,3,FALSE))),"")</f>
        <v>West Midlands Region</v>
      </c>
      <c r="D178" s="93" t="str">
        <f ca="1">IFERROR(IF((VLOOKUP($E178,'Org List'!$AT$10:$AV$190,3,FALSE))="","",(VLOOKUP($E178,'Org List'!$AT$10:$AV$190,3,FALSE))),"")</f>
        <v>NHS England Midlands (West Midlands)</v>
      </c>
      <c r="E178" s="77" t="str">
        <f t="shared" ca="1" si="5"/>
        <v>E08000030</v>
      </c>
      <c r="F178" s="79" t="str">
        <f ca="1">IF(E178="","",VLOOKUP(E178,'Org List'!$J$9:$K$640,2,0))</f>
        <v>Walsall</v>
      </c>
      <c r="G178" s="100">
        <f ca="1">IFERROR(IF((VLOOKUP($E178,'NEA Backsheet'!$D$5:$CB$183,G$9,FALSE))="","",(VLOOKUP($E178,'NEA Backsheet'!$D$5:$CB$183,G$9,FALSE))),"")</f>
        <v>3028.981534876777</v>
      </c>
      <c r="H178" s="101">
        <f ca="1">IFERROR(IF((VLOOKUP($E178,'NEA Backsheet'!$D$5:$CB$183,H$9,FALSE))="","",(VLOOKUP($E178,'NEA Backsheet'!$D$5:$CB$183,H$9,FALSE))),"")</f>
        <v>3110.4978696382664</v>
      </c>
      <c r="I178" s="101">
        <f ca="1">IFERROR(IF((VLOOKUP($E178,'NEA Backsheet'!$D$5:$CB$183,I$9,FALSE))="","",(VLOOKUP($E178,'NEA Backsheet'!$D$5:$CB$183,I$9,FALSE))),"")</f>
        <v>3459.8317323015199</v>
      </c>
      <c r="J178" s="102">
        <f ca="1">IFERROR(IF((VLOOKUP($E178,'NEA Backsheet'!$D$5:$CB$183,J$9,FALSE))="","",(VLOOKUP($E178,'NEA Backsheet'!$D$5:$CB$183,J$9,FALSE))),"")</f>
        <v>3319.5773137517945</v>
      </c>
      <c r="K178" s="100">
        <f ca="1">IFERROR(IF((VLOOKUP($E178,'NEA Backsheet'!$D$5:$CB$183,K$9,FALSE))="","",(VLOOKUP($E178,'NEA Backsheet'!$D$5:$CB$183,K$9,FALSE))),"")</f>
        <v>5708.1504831260681</v>
      </c>
      <c r="L178" s="101">
        <f ca="1">IFERROR(IF((VLOOKUP($E178,'NEA Backsheet'!$D$5:$CB$183,L$9,FALSE))="","",(VLOOKUP($E178,'NEA Backsheet'!$D$5:$CB$183,L$9,FALSE))),"")</f>
        <v>5713.072090439402</v>
      </c>
      <c r="M178" s="101">
        <f ca="1">IFERROR(IF((VLOOKUP($E178,'NEA Backsheet'!$D$5:$CB$183,M$9,FALSE))="","",(VLOOKUP($E178,'NEA Backsheet'!$D$5:$CB$183,M$9,FALSE))),"")</f>
        <v>6097.0627830849571</v>
      </c>
      <c r="N178" s="103">
        <f ca="1">IFERROR(IF((VLOOKUP($E178,'NEA Backsheet'!$D$5:$CB$183,N$9,FALSE))="","",(VLOOKUP($E178,'NEA Backsheet'!$D$5:$CB$183,N$9,FALSE))),"")</f>
        <v>6011.9640412537819</v>
      </c>
      <c r="O178" s="100">
        <f ca="1">IFERROR(IF((VLOOKUP($E178,'NEA Backsheet'!$D$5:$CB$183,O$9,FALSE))="","",(VLOOKUP($E178,'NEA Backsheet'!$D$5:$CB$183,O$9,FALSE))),"")</f>
        <v>8737.1320180028451</v>
      </c>
      <c r="P178" s="104">
        <f ca="1">IFERROR(IF((VLOOKUP($E178,'NEA Backsheet'!$D$5:$CB$183,P$9,FALSE))="","",(VLOOKUP($E178,'NEA Backsheet'!$D$5:$CB$183,P$9,FALSE))),"")</f>
        <v>8823.5699600776679</v>
      </c>
      <c r="Q178" s="101">
        <f ca="1">IFERROR(IF((VLOOKUP($E178,'NEA Backsheet'!$D$5:$CB$183,Q$9,FALSE))="","",(VLOOKUP($E178,'NEA Backsheet'!$D$5:$CB$183,Q$9,FALSE))),"")</f>
        <v>9556.894515386477</v>
      </c>
      <c r="R178" s="103">
        <f ca="1">IFERROR(IF((VLOOKUP($E178,'NEA Backsheet'!$D$5:$CB$183,R$9,FALSE))="","",(VLOOKUP($E178,'NEA Backsheet'!$D$5:$CB$183,R$9,FALSE))),"")</f>
        <v>9331.5413550055764</v>
      </c>
    </row>
    <row r="179" spans="1:18" ht="15" customHeight="1" x14ac:dyDescent="0.3">
      <c r="A179" s="41">
        <v>166</v>
      </c>
      <c r="B179" s="77" t="str">
        <f ca="1">IFERROR(IF((VLOOKUP($E179,'Org List'!$AJ$10:$AL$190,3,FALSE))="","",(VLOOKUP($E179,'Org List'!$AJ$10:$AL$190,3,FALSE))),"")</f>
        <v>London Commissioning Region</v>
      </c>
      <c r="C179" s="78" t="str">
        <f ca="1">IFERROR(IF((VLOOKUP($E179,'Org List'!$AO$10:$AQ$190,3,FALSE))="","",(VLOOKUP($E179,'Org List'!$AO$10:$AQ$190,3,FALSE))),"")</f>
        <v>London Region</v>
      </c>
      <c r="D179" s="93" t="str">
        <f ca="1">IFERROR(IF((VLOOKUP($E179,'Org List'!$AT$10:$AV$190,3,FALSE))="","",(VLOOKUP($E179,'Org List'!$AT$10:$AV$190,3,FALSE))),"")</f>
        <v>NHS England London</v>
      </c>
      <c r="E179" s="77" t="str">
        <f t="shared" ca="1" si="5"/>
        <v>E09000031</v>
      </c>
      <c r="F179" s="79" t="str">
        <f ca="1">IF(E179="","",VLOOKUP(E179,'Org List'!$J$9:$K$640,2,0))</f>
        <v>Waltham Forest</v>
      </c>
      <c r="G179" s="100">
        <f ca="1">IFERROR(IF((VLOOKUP($E179,'NEA Backsheet'!$D$5:$CB$183,G$9,FALSE))="","",(VLOOKUP($E179,'NEA Backsheet'!$D$5:$CB$183,G$9,FALSE))),"")</f>
        <v>2867.029206688102</v>
      </c>
      <c r="H179" s="101">
        <f ca="1">IFERROR(IF((VLOOKUP($E179,'NEA Backsheet'!$D$5:$CB$183,H$9,FALSE))="","",(VLOOKUP($E179,'NEA Backsheet'!$D$5:$CB$183,H$9,FALSE))),"")</f>
        <v>2834.0840142805505</v>
      </c>
      <c r="I179" s="101">
        <f ca="1">IFERROR(IF((VLOOKUP($E179,'NEA Backsheet'!$D$5:$CB$183,I$9,FALSE))="","",(VLOOKUP($E179,'NEA Backsheet'!$D$5:$CB$183,I$9,FALSE))),"")</f>
        <v>3021.1419759320752</v>
      </c>
      <c r="J179" s="102">
        <f ca="1">IFERROR(IF((VLOOKUP($E179,'NEA Backsheet'!$D$5:$CB$183,J$9,FALSE))="","",(VLOOKUP($E179,'NEA Backsheet'!$D$5:$CB$183,J$9,FALSE))),"")</f>
        <v>3127.9572169557232</v>
      </c>
      <c r="K179" s="100">
        <f ca="1">IFERROR(IF((VLOOKUP($E179,'NEA Backsheet'!$D$5:$CB$183,K$9,FALSE))="","",(VLOOKUP($E179,'NEA Backsheet'!$D$5:$CB$183,K$9,FALSE))),"")</f>
        <v>4494.4870315984699</v>
      </c>
      <c r="L179" s="101">
        <f ca="1">IFERROR(IF((VLOOKUP($E179,'NEA Backsheet'!$D$5:$CB$183,L$9,FALSE))="","",(VLOOKUP($E179,'NEA Backsheet'!$D$5:$CB$183,L$9,FALSE))),"")</f>
        <v>4339.1373335245262</v>
      </c>
      <c r="M179" s="101">
        <f ca="1">IFERROR(IF((VLOOKUP($E179,'NEA Backsheet'!$D$5:$CB$183,M$9,FALSE))="","",(VLOOKUP($E179,'NEA Backsheet'!$D$5:$CB$183,M$9,FALSE))),"")</f>
        <v>4580.1265415859607</v>
      </c>
      <c r="N179" s="103">
        <f ca="1">IFERROR(IF((VLOOKUP($E179,'NEA Backsheet'!$D$5:$CB$183,N$9,FALSE))="","",(VLOOKUP($E179,'NEA Backsheet'!$D$5:$CB$183,N$9,FALSE))),"")</f>
        <v>4351.6014133280532</v>
      </c>
      <c r="O179" s="100">
        <f ca="1">IFERROR(IF((VLOOKUP($E179,'NEA Backsheet'!$D$5:$CB$183,O$9,FALSE))="","",(VLOOKUP($E179,'NEA Backsheet'!$D$5:$CB$183,O$9,FALSE))),"")</f>
        <v>7361.5162382865719</v>
      </c>
      <c r="P179" s="104">
        <f ca="1">IFERROR(IF((VLOOKUP($E179,'NEA Backsheet'!$D$5:$CB$183,P$9,FALSE))="","",(VLOOKUP($E179,'NEA Backsheet'!$D$5:$CB$183,P$9,FALSE))),"")</f>
        <v>7173.2213478050762</v>
      </c>
      <c r="Q179" s="101">
        <f ca="1">IFERROR(IF((VLOOKUP($E179,'NEA Backsheet'!$D$5:$CB$183,Q$9,FALSE))="","",(VLOOKUP($E179,'NEA Backsheet'!$D$5:$CB$183,Q$9,FALSE))),"")</f>
        <v>7601.2685175180359</v>
      </c>
      <c r="R179" s="103">
        <f ca="1">IFERROR(IF((VLOOKUP($E179,'NEA Backsheet'!$D$5:$CB$183,R$9,FALSE))="","",(VLOOKUP($E179,'NEA Backsheet'!$D$5:$CB$183,R$9,FALSE))),"")</f>
        <v>7479.5586302837764</v>
      </c>
    </row>
    <row r="180" spans="1:18" ht="15" customHeight="1" x14ac:dyDescent="0.3">
      <c r="A180" s="41">
        <v>167</v>
      </c>
      <c r="B180" s="77" t="str">
        <f ca="1">IFERROR(IF((VLOOKUP($E180,'Org List'!$AJ$10:$AL$190,3,FALSE))="","",(VLOOKUP($E180,'Org List'!$AJ$10:$AL$190,3,FALSE))),"")</f>
        <v>London Commissioning Region</v>
      </c>
      <c r="C180" s="78" t="str">
        <f ca="1">IFERROR(IF((VLOOKUP($E180,'Org List'!$AO$10:$AQ$190,3,FALSE))="","",(VLOOKUP($E180,'Org List'!$AO$10:$AQ$190,3,FALSE))),"")</f>
        <v>London Region</v>
      </c>
      <c r="D180" s="93" t="str">
        <f ca="1">IFERROR(IF((VLOOKUP($E180,'Org List'!$AT$10:$AV$190,3,FALSE))="","",(VLOOKUP($E180,'Org List'!$AT$10:$AV$190,3,FALSE))),"")</f>
        <v>NHS England London</v>
      </c>
      <c r="E180" s="77" t="str">
        <f t="shared" ca="1" si="5"/>
        <v>E09000032</v>
      </c>
      <c r="F180" s="79" t="str">
        <f ca="1">IF(E180="","",VLOOKUP(E180,'Org List'!$J$9:$K$640,2,0))</f>
        <v>Wandsworth</v>
      </c>
      <c r="G180" s="100">
        <f ca="1">IFERROR(IF((VLOOKUP($E180,'NEA Backsheet'!$D$5:$CB$183,G$9,FALSE))="","",(VLOOKUP($E180,'NEA Backsheet'!$D$5:$CB$183,G$9,FALSE))),"")</f>
        <v>2464.5140878365041</v>
      </c>
      <c r="H180" s="101">
        <f ca="1">IFERROR(IF((VLOOKUP($E180,'NEA Backsheet'!$D$5:$CB$183,H$9,FALSE))="","",(VLOOKUP($E180,'NEA Backsheet'!$D$5:$CB$183,H$9,FALSE))),"")</f>
        <v>2639.6622345651649</v>
      </c>
      <c r="I180" s="101">
        <f ca="1">IFERROR(IF((VLOOKUP($E180,'NEA Backsheet'!$D$5:$CB$183,I$9,FALSE))="","",(VLOOKUP($E180,'NEA Backsheet'!$D$5:$CB$183,I$9,FALSE))),"")</f>
        <v>2884.5489005865152</v>
      </c>
      <c r="J180" s="102">
        <f ca="1">IFERROR(IF((VLOOKUP($E180,'NEA Backsheet'!$D$5:$CB$183,J$9,FALSE))="","",(VLOOKUP($E180,'NEA Backsheet'!$D$5:$CB$183,J$9,FALSE))),"")</f>
        <v>2939.1618317306552</v>
      </c>
      <c r="K180" s="100">
        <f ca="1">IFERROR(IF((VLOOKUP($E180,'NEA Backsheet'!$D$5:$CB$183,K$9,FALSE))="","",(VLOOKUP($E180,'NEA Backsheet'!$D$5:$CB$183,K$9,FALSE))),"")</f>
        <v>4473.1002028801267</v>
      </c>
      <c r="L180" s="101">
        <f ca="1">IFERROR(IF((VLOOKUP($E180,'NEA Backsheet'!$D$5:$CB$183,L$9,FALSE))="","",(VLOOKUP($E180,'NEA Backsheet'!$D$5:$CB$183,L$9,FALSE))),"")</f>
        <v>4550.7593391546825</v>
      </c>
      <c r="M180" s="101">
        <f ca="1">IFERROR(IF((VLOOKUP($E180,'NEA Backsheet'!$D$5:$CB$183,M$9,FALSE))="","",(VLOOKUP($E180,'NEA Backsheet'!$D$5:$CB$183,M$9,FALSE))),"")</f>
        <v>4716.2765928945819</v>
      </c>
      <c r="N180" s="103">
        <f ca="1">IFERROR(IF((VLOOKUP($E180,'NEA Backsheet'!$D$5:$CB$183,N$9,FALSE))="","",(VLOOKUP($E180,'NEA Backsheet'!$D$5:$CB$183,N$9,FALSE))),"")</f>
        <v>4656.94601723497</v>
      </c>
      <c r="O180" s="100">
        <f ca="1">IFERROR(IF((VLOOKUP($E180,'NEA Backsheet'!$D$5:$CB$183,O$9,FALSE))="","",(VLOOKUP($E180,'NEA Backsheet'!$D$5:$CB$183,O$9,FALSE))),"")</f>
        <v>6937.6142907166304</v>
      </c>
      <c r="P180" s="104">
        <f ca="1">IFERROR(IF((VLOOKUP($E180,'NEA Backsheet'!$D$5:$CB$183,P$9,FALSE))="","",(VLOOKUP($E180,'NEA Backsheet'!$D$5:$CB$183,P$9,FALSE))),"")</f>
        <v>7190.4215737198474</v>
      </c>
      <c r="Q180" s="101">
        <f ca="1">IFERROR(IF((VLOOKUP($E180,'NEA Backsheet'!$D$5:$CB$183,Q$9,FALSE))="","",(VLOOKUP($E180,'NEA Backsheet'!$D$5:$CB$183,Q$9,FALSE))),"")</f>
        <v>7600.8254934810975</v>
      </c>
      <c r="R180" s="103">
        <f ca="1">IFERROR(IF((VLOOKUP($E180,'NEA Backsheet'!$D$5:$CB$183,R$9,FALSE))="","",(VLOOKUP($E180,'NEA Backsheet'!$D$5:$CB$183,R$9,FALSE))),"")</f>
        <v>7596.1078489656247</v>
      </c>
    </row>
    <row r="181" spans="1:18" ht="15" customHeight="1" x14ac:dyDescent="0.3">
      <c r="A181" s="41">
        <v>168</v>
      </c>
      <c r="B181" s="77" t="str">
        <f ca="1">IFERROR(IF((VLOOKUP($E181,'Org List'!$AJ$10:$AL$190,3,FALSE))="","",(VLOOKUP($E181,'Org List'!$AJ$10:$AL$190,3,FALSE))),"")</f>
        <v>North West Commissioning Region</v>
      </c>
      <c r="C181" s="78" t="str">
        <f ca="1">IFERROR(IF((VLOOKUP($E181,'Org List'!$AO$10:$AQ$190,3,FALSE))="","",(VLOOKUP($E181,'Org List'!$AO$10:$AQ$190,3,FALSE))),"")</f>
        <v>North West Region</v>
      </c>
      <c r="D181" s="93" t="str">
        <f ca="1">IFERROR(IF((VLOOKUP($E181,'Org List'!$AT$10:$AV$190,3,FALSE))="","",(VLOOKUP($E181,'Org List'!$AT$10:$AV$190,3,FALSE))),"")</f>
        <v>NHS England North West (Cheshire And Merseyside)</v>
      </c>
      <c r="E181" s="77" t="str">
        <f t="shared" ca="1" si="5"/>
        <v>E06000007</v>
      </c>
      <c r="F181" s="79" t="str">
        <f ca="1">IF(E181="","",VLOOKUP(E181,'Org List'!$J$9:$K$640,2,0))</f>
        <v>Warrington</v>
      </c>
      <c r="G181" s="100">
        <f ca="1">IFERROR(IF((VLOOKUP($E181,'NEA Backsheet'!$D$5:$CB$183,G$9,FALSE))="","",(VLOOKUP($E181,'NEA Backsheet'!$D$5:$CB$183,G$9,FALSE))),"")</f>
        <v>2547.2105058181519</v>
      </c>
      <c r="H181" s="101">
        <f ca="1">IFERROR(IF((VLOOKUP($E181,'NEA Backsheet'!$D$5:$CB$183,H$9,FALSE))="","",(VLOOKUP($E181,'NEA Backsheet'!$D$5:$CB$183,H$9,FALSE))),"")</f>
        <v>2816.7871614374631</v>
      </c>
      <c r="I181" s="101">
        <f ca="1">IFERROR(IF((VLOOKUP($E181,'NEA Backsheet'!$D$5:$CB$183,I$9,FALSE))="","",(VLOOKUP($E181,'NEA Backsheet'!$D$5:$CB$183,I$9,FALSE))),"")</f>
        <v>2298.306520942665</v>
      </c>
      <c r="J181" s="102">
        <f ca="1">IFERROR(IF((VLOOKUP($E181,'NEA Backsheet'!$D$5:$CB$183,J$9,FALSE))="","",(VLOOKUP($E181,'NEA Backsheet'!$D$5:$CB$183,J$9,FALSE))),"")</f>
        <v>2701.4045133413147</v>
      </c>
      <c r="K181" s="100">
        <f ca="1">IFERROR(IF((VLOOKUP($E181,'NEA Backsheet'!$D$5:$CB$183,K$9,FALSE))="","",(VLOOKUP($E181,'NEA Backsheet'!$D$5:$CB$183,K$9,FALSE))),"")</f>
        <v>3877.425946643275</v>
      </c>
      <c r="L181" s="101">
        <f ca="1">IFERROR(IF((VLOOKUP($E181,'NEA Backsheet'!$D$5:$CB$183,L$9,FALSE))="","",(VLOOKUP($E181,'NEA Backsheet'!$D$5:$CB$183,L$9,FALSE))),"")</f>
        <v>3627.5111961224447</v>
      </c>
      <c r="M181" s="101">
        <f ca="1">IFERROR(IF((VLOOKUP($E181,'NEA Backsheet'!$D$5:$CB$183,M$9,FALSE))="","",(VLOOKUP($E181,'NEA Backsheet'!$D$5:$CB$183,M$9,FALSE))),"")</f>
        <v>3828.3368924541646</v>
      </c>
      <c r="N181" s="103">
        <f ca="1">IFERROR(IF((VLOOKUP($E181,'NEA Backsheet'!$D$5:$CB$183,N$9,FALSE))="","",(VLOOKUP($E181,'NEA Backsheet'!$D$5:$CB$183,N$9,FALSE))),"")</f>
        <v>3909.3608751846818</v>
      </c>
      <c r="O181" s="100">
        <f ca="1">IFERROR(IF((VLOOKUP($E181,'NEA Backsheet'!$D$5:$CB$183,O$9,FALSE))="","",(VLOOKUP($E181,'NEA Backsheet'!$D$5:$CB$183,O$9,FALSE))),"")</f>
        <v>6424.6364524614273</v>
      </c>
      <c r="P181" s="104">
        <f ca="1">IFERROR(IF((VLOOKUP($E181,'NEA Backsheet'!$D$5:$CB$183,P$9,FALSE))="","",(VLOOKUP($E181,'NEA Backsheet'!$D$5:$CB$183,P$9,FALSE))),"")</f>
        <v>6444.2983575599083</v>
      </c>
      <c r="Q181" s="101">
        <f ca="1">IFERROR(IF((VLOOKUP($E181,'NEA Backsheet'!$D$5:$CB$183,Q$9,FALSE))="","",(VLOOKUP($E181,'NEA Backsheet'!$D$5:$CB$183,Q$9,FALSE))),"")</f>
        <v>6126.6434133968296</v>
      </c>
      <c r="R181" s="103">
        <f ca="1">IFERROR(IF((VLOOKUP($E181,'NEA Backsheet'!$D$5:$CB$183,R$9,FALSE))="","",(VLOOKUP($E181,'NEA Backsheet'!$D$5:$CB$183,R$9,FALSE))),"")</f>
        <v>6610.765388525997</v>
      </c>
    </row>
    <row r="182" spans="1:18" ht="15" customHeight="1" x14ac:dyDescent="0.3">
      <c r="A182" s="41">
        <v>169</v>
      </c>
      <c r="B182" s="77" t="str">
        <f ca="1">IFERROR(IF((VLOOKUP($E182,'Org List'!$AJ$10:$AL$190,3,FALSE))="","",(VLOOKUP($E182,'Org List'!$AJ$10:$AL$190,3,FALSE))),"")</f>
        <v>Midlands Commissioning Region</v>
      </c>
      <c r="C182" s="78" t="str">
        <f ca="1">IFERROR(IF((VLOOKUP($E182,'Org List'!$AO$10:$AQ$190,3,FALSE))="","",(VLOOKUP($E182,'Org List'!$AO$10:$AQ$190,3,FALSE))),"")</f>
        <v>West Midlands Region</v>
      </c>
      <c r="D182" s="93" t="str">
        <f ca="1">IFERROR(IF((VLOOKUP($E182,'Org List'!$AT$10:$AV$190,3,FALSE))="","",(VLOOKUP($E182,'Org List'!$AT$10:$AV$190,3,FALSE))),"")</f>
        <v>NHS England Midlands (West Midlands)</v>
      </c>
      <c r="E182" s="77" t="str">
        <f t="shared" ca="1" si="5"/>
        <v>E10000031</v>
      </c>
      <c r="F182" s="79" t="str">
        <f ca="1">IF(E182="","",VLOOKUP(E182,'Org List'!$J$9:$K$640,2,0))</f>
        <v>Warwickshire</v>
      </c>
      <c r="G182" s="100">
        <f ca="1">IFERROR(IF((VLOOKUP($E182,'NEA Backsheet'!$D$5:$CB$183,G$9,FALSE))="","",(VLOOKUP($E182,'NEA Backsheet'!$D$5:$CB$183,G$9,FALSE))),"")</f>
        <v>4209.672046868779</v>
      </c>
      <c r="H182" s="101">
        <f ca="1">IFERROR(IF((VLOOKUP($E182,'NEA Backsheet'!$D$5:$CB$183,H$9,FALSE))="","",(VLOOKUP($E182,'NEA Backsheet'!$D$5:$CB$183,H$9,FALSE))),"")</f>
        <v>4063.6886138782311</v>
      </c>
      <c r="I182" s="101">
        <f ca="1">IFERROR(IF((VLOOKUP($E182,'NEA Backsheet'!$D$5:$CB$183,I$9,FALSE))="","",(VLOOKUP($E182,'NEA Backsheet'!$D$5:$CB$183,I$9,FALSE))),"")</f>
        <v>4451.1523161903042</v>
      </c>
      <c r="J182" s="102">
        <f ca="1">IFERROR(IF((VLOOKUP($E182,'NEA Backsheet'!$D$5:$CB$183,J$9,FALSE))="","",(VLOOKUP($E182,'NEA Backsheet'!$D$5:$CB$183,J$9,FALSE))),"")</f>
        <v>4273.7754967483252</v>
      </c>
      <c r="K182" s="100">
        <f ca="1">IFERROR(IF((VLOOKUP($E182,'NEA Backsheet'!$D$5:$CB$183,K$9,FALSE))="","",(VLOOKUP($E182,'NEA Backsheet'!$D$5:$CB$183,K$9,FALSE))),"")</f>
        <v>10790.944087340416</v>
      </c>
      <c r="L182" s="101">
        <f ca="1">IFERROR(IF((VLOOKUP($E182,'NEA Backsheet'!$D$5:$CB$183,L$9,FALSE))="","",(VLOOKUP($E182,'NEA Backsheet'!$D$5:$CB$183,L$9,FALSE))),"")</f>
        <v>10856.237147864384</v>
      </c>
      <c r="M182" s="101">
        <f ca="1">IFERROR(IF((VLOOKUP($E182,'NEA Backsheet'!$D$5:$CB$183,M$9,FALSE))="","",(VLOOKUP($E182,'NEA Backsheet'!$D$5:$CB$183,M$9,FALSE))),"")</f>
        <v>11158.575279424649</v>
      </c>
      <c r="N182" s="103">
        <f ca="1">IFERROR(IF((VLOOKUP($E182,'NEA Backsheet'!$D$5:$CB$183,N$9,FALSE))="","",(VLOOKUP($E182,'NEA Backsheet'!$D$5:$CB$183,N$9,FALSE))),"")</f>
        <v>11284.974743858886</v>
      </c>
      <c r="O182" s="100">
        <f ca="1">IFERROR(IF((VLOOKUP($E182,'NEA Backsheet'!$D$5:$CB$183,O$9,FALSE))="","",(VLOOKUP($E182,'NEA Backsheet'!$D$5:$CB$183,O$9,FALSE))),"")</f>
        <v>15000.616134209195</v>
      </c>
      <c r="P182" s="104">
        <f ca="1">IFERROR(IF((VLOOKUP($E182,'NEA Backsheet'!$D$5:$CB$183,P$9,FALSE))="","",(VLOOKUP($E182,'NEA Backsheet'!$D$5:$CB$183,P$9,FALSE))),"")</f>
        <v>14919.925761742616</v>
      </c>
      <c r="Q182" s="101">
        <f ca="1">IFERROR(IF((VLOOKUP($E182,'NEA Backsheet'!$D$5:$CB$183,Q$9,FALSE))="","",(VLOOKUP($E182,'NEA Backsheet'!$D$5:$CB$183,Q$9,FALSE))),"")</f>
        <v>15609.727595614953</v>
      </c>
      <c r="R182" s="103">
        <f ca="1">IFERROR(IF((VLOOKUP($E182,'NEA Backsheet'!$D$5:$CB$183,R$9,FALSE))="","",(VLOOKUP($E182,'NEA Backsheet'!$D$5:$CB$183,R$9,FALSE))),"")</f>
        <v>15558.750240607211</v>
      </c>
    </row>
    <row r="183" spans="1:18" ht="15" customHeight="1" x14ac:dyDescent="0.3">
      <c r="A183" s="41">
        <v>170</v>
      </c>
      <c r="B183" s="77" t="str">
        <f ca="1">IFERROR(IF((VLOOKUP($E183,'Org List'!$AJ$10:$AL$190,3,FALSE))="","",(VLOOKUP($E183,'Org List'!$AJ$10:$AL$190,3,FALSE))),"")</f>
        <v>South East England Commissioning Region</v>
      </c>
      <c r="C183" s="78" t="str">
        <f ca="1">IFERROR(IF((VLOOKUP($E183,'Org List'!$AO$10:$AQ$190,3,FALSE))="","",(VLOOKUP($E183,'Org List'!$AO$10:$AQ$190,3,FALSE))),"")</f>
        <v>South East Region</v>
      </c>
      <c r="D183" s="93" t="str">
        <f ca="1">IFERROR(IF((VLOOKUP($E183,'Org List'!$AT$10:$AV$190,3,FALSE))="","",(VLOOKUP($E183,'Org List'!$AT$10:$AV$190,3,FALSE))),"")</f>
        <v>NHS England South East (Hampshire, Isle of Wight and Thames Valley)</v>
      </c>
      <c r="E183" s="77" t="str">
        <f t="shared" ca="1" si="5"/>
        <v>E06000037</v>
      </c>
      <c r="F183" s="79" t="str">
        <f ca="1">IF(E183="","",VLOOKUP(E183,'Org List'!$J$9:$K$640,2,0))</f>
        <v>West Berkshire</v>
      </c>
      <c r="G183" s="100">
        <f ca="1">IFERROR(IF((VLOOKUP($E183,'NEA Backsheet'!$D$5:$CB$183,G$9,FALSE))="","",(VLOOKUP($E183,'NEA Backsheet'!$D$5:$CB$183,G$9,FALSE))),"")</f>
        <v>1119.7922007647185</v>
      </c>
      <c r="H183" s="101">
        <f ca="1">IFERROR(IF((VLOOKUP($E183,'NEA Backsheet'!$D$5:$CB$183,H$9,FALSE))="","",(VLOOKUP($E183,'NEA Backsheet'!$D$5:$CB$183,H$9,FALSE))),"")</f>
        <v>1120.6810620074764</v>
      </c>
      <c r="I183" s="101">
        <f ca="1">IFERROR(IF((VLOOKUP($E183,'NEA Backsheet'!$D$5:$CB$183,I$9,FALSE))="","",(VLOOKUP($E183,'NEA Backsheet'!$D$5:$CB$183,I$9,FALSE))),"")</f>
        <v>1166.1535508969828</v>
      </c>
      <c r="J183" s="102">
        <f ca="1">IFERROR(IF((VLOOKUP($E183,'NEA Backsheet'!$D$5:$CB$183,J$9,FALSE))="","",(VLOOKUP($E183,'NEA Backsheet'!$D$5:$CB$183,J$9,FALSE))),"")</f>
        <v>1233.1876820849034</v>
      </c>
      <c r="K183" s="100">
        <f ca="1">IFERROR(IF((VLOOKUP($E183,'NEA Backsheet'!$D$5:$CB$183,K$9,FALSE))="","",(VLOOKUP($E183,'NEA Backsheet'!$D$5:$CB$183,K$9,FALSE))),"")</f>
        <v>2356.704710751595</v>
      </c>
      <c r="L183" s="101">
        <f ca="1">IFERROR(IF((VLOOKUP($E183,'NEA Backsheet'!$D$5:$CB$183,L$9,FALSE))="","",(VLOOKUP($E183,'NEA Backsheet'!$D$5:$CB$183,L$9,FALSE))),"")</f>
        <v>2331.5042135509234</v>
      </c>
      <c r="M183" s="101">
        <f ca="1">IFERROR(IF((VLOOKUP($E183,'NEA Backsheet'!$D$5:$CB$183,M$9,FALSE))="","",(VLOOKUP($E183,'NEA Backsheet'!$D$5:$CB$183,M$9,FALSE))),"")</f>
        <v>2539.2153405849485</v>
      </c>
      <c r="N183" s="103">
        <f ca="1">IFERROR(IF((VLOOKUP($E183,'NEA Backsheet'!$D$5:$CB$183,N$9,FALSE))="","",(VLOOKUP($E183,'NEA Backsheet'!$D$5:$CB$183,N$9,FALSE))),"")</f>
        <v>2547.3871121187594</v>
      </c>
      <c r="O183" s="100">
        <f ca="1">IFERROR(IF((VLOOKUP($E183,'NEA Backsheet'!$D$5:$CB$183,O$9,FALSE))="","",(VLOOKUP($E183,'NEA Backsheet'!$D$5:$CB$183,O$9,FALSE))),"")</f>
        <v>3476.4969115163135</v>
      </c>
      <c r="P183" s="104">
        <f ca="1">IFERROR(IF((VLOOKUP($E183,'NEA Backsheet'!$D$5:$CB$183,P$9,FALSE))="","",(VLOOKUP($E183,'NEA Backsheet'!$D$5:$CB$183,P$9,FALSE))),"")</f>
        <v>3452.1852755583996</v>
      </c>
      <c r="Q183" s="101">
        <f ca="1">IFERROR(IF((VLOOKUP($E183,'NEA Backsheet'!$D$5:$CB$183,Q$9,FALSE))="","",(VLOOKUP($E183,'NEA Backsheet'!$D$5:$CB$183,Q$9,FALSE))),"")</f>
        <v>3705.3688914819313</v>
      </c>
      <c r="R183" s="103">
        <f ca="1">IFERROR(IF((VLOOKUP($E183,'NEA Backsheet'!$D$5:$CB$183,R$9,FALSE))="","",(VLOOKUP($E183,'NEA Backsheet'!$D$5:$CB$183,R$9,FALSE))),"")</f>
        <v>3780.5747942036628</v>
      </c>
    </row>
    <row r="184" spans="1:18" ht="15" customHeight="1" x14ac:dyDescent="0.3">
      <c r="A184" s="41">
        <v>171</v>
      </c>
      <c r="B184" s="77" t="str">
        <f ca="1">IFERROR(IF((VLOOKUP($E184,'Org List'!$AJ$10:$AL$190,3,FALSE))="","",(VLOOKUP($E184,'Org List'!$AJ$10:$AL$190,3,FALSE))),"")</f>
        <v>South East England Commissioning Region</v>
      </c>
      <c r="C184" s="78" t="str">
        <f ca="1">IFERROR(IF((VLOOKUP($E184,'Org List'!$AO$10:$AQ$190,3,FALSE))="","",(VLOOKUP($E184,'Org List'!$AO$10:$AQ$190,3,FALSE))),"")</f>
        <v>South East Region</v>
      </c>
      <c r="D184" s="93" t="str">
        <f ca="1">IFERROR(IF((VLOOKUP($E184,'Org List'!$AT$10:$AV$190,3,FALSE))="","",(VLOOKUP($E184,'Org List'!$AT$10:$AV$190,3,FALSE))),"")</f>
        <v>NHS England South East (Kent, Surrey and Sussex)</v>
      </c>
      <c r="E184" s="77" t="str">
        <f t="shared" ca="1" si="5"/>
        <v>E10000032</v>
      </c>
      <c r="F184" s="79" t="str">
        <f ca="1">IF(E184="","",VLOOKUP(E184,'Org List'!$J$9:$K$640,2,0))</f>
        <v>West Sussex</v>
      </c>
      <c r="G184" s="100">
        <f ca="1">IFERROR(IF((VLOOKUP($E184,'NEA Backsheet'!$D$5:$CB$183,G$9,FALSE))="","",(VLOOKUP($E184,'NEA Backsheet'!$D$5:$CB$183,G$9,FALSE))),"")</f>
        <v>7524.7630498083718</v>
      </c>
      <c r="H184" s="101">
        <f ca="1">IFERROR(IF((VLOOKUP($E184,'NEA Backsheet'!$D$5:$CB$183,H$9,FALSE))="","",(VLOOKUP($E184,'NEA Backsheet'!$D$5:$CB$183,H$9,FALSE))),"")</f>
        <v>7448.2728648735429</v>
      </c>
      <c r="I184" s="101">
        <f ca="1">IFERROR(IF((VLOOKUP($E184,'NEA Backsheet'!$D$5:$CB$183,I$9,FALSE))="","",(VLOOKUP($E184,'NEA Backsheet'!$D$5:$CB$183,I$9,FALSE))),"")</f>
        <v>7836.7210564351453</v>
      </c>
      <c r="J184" s="102">
        <f ca="1">IFERROR(IF((VLOOKUP($E184,'NEA Backsheet'!$D$5:$CB$183,J$9,FALSE))="","",(VLOOKUP($E184,'NEA Backsheet'!$D$5:$CB$183,J$9,FALSE))),"")</f>
        <v>7794.377296264257</v>
      </c>
      <c r="K184" s="100">
        <f ca="1">IFERROR(IF((VLOOKUP($E184,'NEA Backsheet'!$D$5:$CB$183,K$9,FALSE))="","",(VLOOKUP($E184,'NEA Backsheet'!$D$5:$CB$183,K$9,FALSE))),"")</f>
        <v>16349.706734803131</v>
      </c>
      <c r="L184" s="101">
        <f ca="1">IFERROR(IF((VLOOKUP($E184,'NEA Backsheet'!$D$5:$CB$183,L$9,FALSE))="","",(VLOOKUP($E184,'NEA Backsheet'!$D$5:$CB$183,L$9,FALSE))),"")</f>
        <v>15921.577576565342</v>
      </c>
      <c r="M184" s="101">
        <f ca="1">IFERROR(IF((VLOOKUP($E184,'NEA Backsheet'!$D$5:$CB$183,M$9,FALSE))="","",(VLOOKUP($E184,'NEA Backsheet'!$D$5:$CB$183,M$9,FALSE))),"")</f>
        <v>16600.460585825247</v>
      </c>
      <c r="N184" s="103">
        <f ca="1">IFERROR(IF((VLOOKUP($E184,'NEA Backsheet'!$D$5:$CB$183,N$9,FALSE))="","",(VLOOKUP($E184,'NEA Backsheet'!$D$5:$CB$183,N$9,FALSE))),"")</f>
        <v>16761.661865963095</v>
      </c>
      <c r="O184" s="100">
        <f ca="1">IFERROR(IF((VLOOKUP($E184,'NEA Backsheet'!$D$5:$CB$183,O$9,FALSE))="","",(VLOOKUP($E184,'NEA Backsheet'!$D$5:$CB$183,O$9,FALSE))),"")</f>
        <v>23874.469784611501</v>
      </c>
      <c r="P184" s="104">
        <f ca="1">IFERROR(IF((VLOOKUP($E184,'NEA Backsheet'!$D$5:$CB$183,P$9,FALSE))="","",(VLOOKUP($E184,'NEA Backsheet'!$D$5:$CB$183,P$9,FALSE))),"")</f>
        <v>23369.850441438884</v>
      </c>
      <c r="Q184" s="101">
        <f ca="1">IFERROR(IF((VLOOKUP($E184,'NEA Backsheet'!$D$5:$CB$183,Q$9,FALSE))="","",(VLOOKUP($E184,'NEA Backsheet'!$D$5:$CB$183,Q$9,FALSE))),"")</f>
        <v>24437.181642260392</v>
      </c>
      <c r="R184" s="103">
        <f ca="1">IFERROR(IF((VLOOKUP($E184,'NEA Backsheet'!$D$5:$CB$183,R$9,FALSE))="","",(VLOOKUP($E184,'NEA Backsheet'!$D$5:$CB$183,R$9,FALSE))),"")</f>
        <v>24556.039162227353</v>
      </c>
    </row>
    <row r="185" spans="1:18" ht="15" customHeight="1" x14ac:dyDescent="0.3">
      <c r="A185" s="41">
        <v>172</v>
      </c>
      <c r="B185" s="77" t="str">
        <f ca="1">IFERROR(IF((VLOOKUP($E185,'Org List'!$AJ$10:$AL$190,3,FALSE))="","",(VLOOKUP($E185,'Org List'!$AJ$10:$AL$190,3,FALSE))),"")</f>
        <v>London Commissioning Region</v>
      </c>
      <c r="C185" s="78" t="str">
        <f ca="1">IFERROR(IF((VLOOKUP($E185,'Org List'!$AO$10:$AQ$190,3,FALSE))="","",(VLOOKUP($E185,'Org List'!$AO$10:$AQ$190,3,FALSE))),"")</f>
        <v>London Region</v>
      </c>
      <c r="D185" s="93" t="str">
        <f ca="1">IFERROR(IF((VLOOKUP($E185,'Org List'!$AT$10:$AV$190,3,FALSE))="","",(VLOOKUP($E185,'Org List'!$AT$10:$AV$190,3,FALSE))),"")</f>
        <v>NHS England London</v>
      </c>
      <c r="E185" s="77" t="str">
        <f t="shared" ca="1" si="5"/>
        <v>E09000033</v>
      </c>
      <c r="F185" s="79" t="str">
        <f ca="1">IF(E185="","",VLOOKUP(E185,'Org List'!$J$9:$K$640,2,0))</f>
        <v>Westminster</v>
      </c>
      <c r="G185" s="100">
        <f ca="1">IFERROR(IF((VLOOKUP($E185,'NEA Backsheet'!$D$5:$CB$183,G$9,FALSE))="","",(VLOOKUP($E185,'NEA Backsheet'!$D$5:$CB$183,G$9,FALSE))),"")</f>
        <v>1264.8242560066412</v>
      </c>
      <c r="H185" s="101">
        <f ca="1">IFERROR(IF((VLOOKUP($E185,'NEA Backsheet'!$D$5:$CB$183,H$9,FALSE))="","",(VLOOKUP($E185,'NEA Backsheet'!$D$5:$CB$183,H$9,FALSE))),"")</f>
        <v>1334.8136693418746</v>
      </c>
      <c r="I185" s="101">
        <f ca="1">IFERROR(IF((VLOOKUP($E185,'NEA Backsheet'!$D$5:$CB$183,I$9,FALSE))="","",(VLOOKUP($E185,'NEA Backsheet'!$D$5:$CB$183,I$9,FALSE))),"")</f>
        <v>1474.2363790374825</v>
      </c>
      <c r="J185" s="102">
        <f ca="1">IFERROR(IF((VLOOKUP($E185,'NEA Backsheet'!$D$5:$CB$183,J$9,FALSE))="","",(VLOOKUP($E185,'NEA Backsheet'!$D$5:$CB$183,J$9,FALSE))),"")</f>
        <v>1350.7453708266103</v>
      </c>
      <c r="K185" s="100">
        <f ca="1">IFERROR(IF((VLOOKUP($E185,'NEA Backsheet'!$D$5:$CB$183,K$9,FALSE))="","",(VLOOKUP($E185,'NEA Backsheet'!$D$5:$CB$183,K$9,FALSE))),"")</f>
        <v>2726.9356573055788</v>
      </c>
      <c r="L185" s="101">
        <f ca="1">IFERROR(IF((VLOOKUP($E185,'NEA Backsheet'!$D$5:$CB$183,L$9,FALSE))="","",(VLOOKUP($E185,'NEA Backsheet'!$D$5:$CB$183,L$9,FALSE))),"")</f>
        <v>2835.8064095566083</v>
      </c>
      <c r="M185" s="101">
        <f ca="1">IFERROR(IF((VLOOKUP($E185,'NEA Backsheet'!$D$5:$CB$183,M$9,FALSE))="","",(VLOOKUP($E185,'NEA Backsheet'!$D$5:$CB$183,M$9,FALSE))),"")</f>
        <v>2960.5499863127225</v>
      </c>
      <c r="N185" s="103">
        <f ca="1">IFERROR(IF((VLOOKUP($E185,'NEA Backsheet'!$D$5:$CB$183,N$9,FALSE))="","",(VLOOKUP($E185,'NEA Backsheet'!$D$5:$CB$183,N$9,FALSE))),"")</f>
        <v>2941.0733601979791</v>
      </c>
      <c r="O185" s="100">
        <f ca="1">IFERROR(IF((VLOOKUP($E185,'NEA Backsheet'!$D$5:$CB$183,O$9,FALSE))="","",(VLOOKUP($E185,'NEA Backsheet'!$D$5:$CB$183,O$9,FALSE))),"")</f>
        <v>3991.7599133122203</v>
      </c>
      <c r="P185" s="104">
        <f ca="1">IFERROR(IF((VLOOKUP($E185,'NEA Backsheet'!$D$5:$CB$183,P$9,FALSE))="","",(VLOOKUP($E185,'NEA Backsheet'!$D$5:$CB$183,P$9,FALSE))),"")</f>
        <v>4170.6200788984825</v>
      </c>
      <c r="Q185" s="101">
        <f ca="1">IFERROR(IF((VLOOKUP($E185,'NEA Backsheet'!$D$5:$CB$183,Q$9,FALSE))="","",(VLOOKUP($E185,'NEA Backsheet'!$D$5:$CB$183,Q$9,FALSE))),"")</f>
        <v>4434.7863653502045</v>
      </c>
      <c r="R185" s="103">
        <f ca="1">IFERROR(IF((VLOOKUP($E185,'NEA Backsheet'!$D$5:$CB$183,R$9,FALSE))="","",(VLOOKUP($E185,'NEA Backsheet'!$D$5:$CB$183,R$9,FALSE))),"")</f>
        <v>4291.8187310245894</v>
      </c>
    </row>
    <row r="186" spans="1:18" ht="15" customHeight="1" x14ac:dyDescent="0.3">
      <c r="A186" s="41">
        <v>173</v>
      </c>
      <c r="B186" s="77" t="str">
        <f ca="1">IFERROR(IF((VLOOKUP($E186,'Org List'!$AJ$10:$AL$190,3,FALSE))="","",(VLOOKUP($E186,'Org List'!$AJ$10:$AL$190,3,FALSE))),"")</f>
        <v>North West Commissioning Region</v>
      </c>
      <c r="C186" s="78" t="str">
        <f ca="1">IFERROR(IF((VLOOKUP($E186,'Org List'!$AO$10:$AQ$190,3,FALSE))="","",(VLOOKUP($E186,'Org List'!$AO$10:$AQ$190,3,FALSE))),"")</f>
        <v>North West Region</v>
      </c>
      <c r="D186" s="93" t="str">
        <f ca="1">IFERROR(IF((VLOOKUP($E186,'Org List'!$AT$10:$AV$190,3,FALSE))="","",(VLOOKUP($E186,'Org List'!$AT$10:$AV$190,3,FALSE))),"")</f>
        <v>NHS England North West (Greater Manchester)</v>
      </c>
      <c r="E186" s="77" t="str">
        <f t="shared" ca="1" si="5"/>
        <v>E08000010</v>
      </c>
      <c r="F186" s="79" t="str">
        <f ca="1">IF(E186="","",VLOOKUP(E186,'Org List'!$J$9:$K$640,2,0))</f>
        <v>Wigan</v>
      </c>
      <c r="G186" s="100">
        <f ca="1">IFERROR(IF((VLOOKUP($E186,'NEA Backsheet'!$D$5:$CB$183,G$9,FALSE))="","",(VLOOKUP($E186,'NEA Backsheet'!$D$5:$CB$183,G$9,FALSE))),"")</f>
        <v>3581.5633229064115</v>
      </c>
      <c r="H186" s="101">
        <f ca="1">IFERROR(IF((VLOOKUP($E186,'NEA Backsheet'!$D$5:$CB$183,H$9,FALSE))="","",(VLOOKUP($E186,'NEA Backsheet'!$D$5:$CB$183,H$9,FALSE))),"")</f>
        <v>3294.5445751128095</v>
      </c>
      <c r="I186" s="101">
        <f ca="1">IFERROR(IF((VLOOKUP($E186,'NEA Backsheet'!$D$5:$CB$183,I$9,FALSE))="","",(VLOOKUP($E186,'NEA Backsheet'!$D$5:$CB$183,I$9,FALSE))),"")</f>
        <v>3153.9025879192923</v>
      </c>
      <c r="J186" s="102">
        <f ca="1">IFERROR(IF((VLOOKUP($E186,'NEA Backsheet'!$D$5:$CB$183,J$9,FALSE))="","",(VLOOKUP($E186,'NEA Backsheet'!$D$5:$CB$183,J$9,FALSE))),"")</f>
        <v>2895.3259008487339</v>
      </c>
      <c r="K186" s="100">
        <f ca="1">IFERROR(IF((VLOOKUP($E186,'NEA Backsheet'!$D$5:$CB$183,K$9,FALSE))="","",(VLOOKUP($E186,'NEA Backsheet'!$D$5:$CB$183,K$9,FALSE))),"")</f>
        <v>7099.0725298405778</v>
      </c>
      <c r="L186" s="101">
        <f ca="1">IFERROR(IF((VLOOKUP($E186,'NEA Backsheet'!$D$5:$CB$183,L$9,FALSE))="","",(VLOOKUP($E186,'NEA Backsheet'!$D$5:$CB$183,L$9,FALSE))),"")</f>
        <v>6766.2533343000487</v>
      </c>
      <c r="M186" s="101">
        <f ca="1">IFERROR(IF((VLOOKUP($E186,'NEA Backsheet'!$D$5:$CB$183,M$9,FALSE))="","",(VLOOKUP($E186,'NEA Backsheet'!$D$5:$CB$183,M$9,FALSE))),"")</f>
        <v>6754.3711711094456</v>
      </c>
      <c r="N186" s="103">
        <f ca="1">IFERROR(IF((VLOOKUP($E186,'NEA Backsheet'!$D$5:$CB$183,N$9,FALSE))="","",(VLOOKUP($E186,'NEA Backsheet'!$D$5:$CB$183,N$9,FALSE))),"")</f>
        <v>6776.5274068145463</v>
      </c>
      <c r="O186" s="100">
        <f ca="1">IFERROR(IF((VLOOKUP($E186,'NEA Backsheet'!$D$5:$CB$183,O$9,FALSE))="","",(VLOOKUP($E186,'NEA Backsheet'!$D$5:$CB$183,O$9,FALSE))),"")</f>
        <v>10680.635852746989</v>
      </c>
      <c r="P186" s="104">
        <f ca="1">IFERROR(IF((VLOOKUP($E186,'NEA Backsheet'!$D$5:$CB$183,P$9,FALSE))="","",(VLOOKUP($E186,'NEA Backsheet'!$D$5:$CB$183,P$9,FALSE))),"")</f>
        <v>10060.797909412859</v>
      </c>
      <c r="Q186" s="101">
        <f ca="1">IFERROR(IF((VLOOKUP($E186,'NEA Backsheet'!$D$5:$CB$183,Q$9,FALSE))="","",(VLOOKUP($E186,'NEA Backsheet'!$D$5:$CB$183,Q$9,FALSE))),"")</f>
        <v>9908.2737590287379</v>
      </c>
      <c r="R186" s="103">
        <f ca="1">IFERROR(IF((VLOOKUP($E186,'NEA Backsheet'!$D$5:$CB$183,R$9,FALSE))="","",(VLOOKUP($E186,'NEA Backsheet'!$D$5:$CB$183,R$9,FALSE))),"")</f>
        <v>9671.8533076632812</v>
      </c>
    </row>
    <row r="187" spans="1:18" ht="15" customHeight="1" x14ac:dyDescent="0.3">
      <c r="A187" s="41">
        <v>174</v>
      </c>
      <c r="B187" s="77" t="str">
        <f ca="1">IFERROR(IF((VLOOKUP($E187,'Org List'!$AJ$10:$AL$190,3,FALSE))="","",(VLOOKUP($E187,'Org List'!$AJ$10:$AL$190,3,FALSE))),"")</f>
        <v>South West England Commissioning Region</v>
      </c>
      <c r="C187" s="78" t="str">
        <f ca="1">IFERROR(IF((VLOOKUP($E187,'Org List'!$AO$10:$AQ$190,3,FALSE))="","",(VLOOKUP($E187,'Org List'!$AO$10:$AQ$190,3,FALSE))),"")</f>
        <v>South West Region</v>
      </c>
      <c r="D187" s="93" t="str">
        <f ca="1">IFERROR(IF((VLOOKUP($E187,'Org List'!$AT$10:$AV$190,3,FALSE))="","",(VLOOKUP($E187,'Org List'!$AT$10:$AV$190,3,FALSE))),"")</f>
        <v>NHS England South West (South West North)</v>
      </c>
      <c r="E187" s="77" t="str">
        <f t="shared" ca="1" si="5"/>
        <v>E06000054</v>
      </c>
      <c r="F187" s="79" t="str">
        <f ca="1">IF(E187="","",VLOOKUP(E187,'Org List'!$J$9:$K$640,2,0))</f>
        <v>Wiltshire</v>
      </c>
      <c r="G187" s="100">
        <f ca="1">IFERROR(IF((VLOOKUP($E187,'NEA Backsheet'!$D$5:$CB$183,G$9,FALSE))="","",(VLOOKUP($E187,'NEA Backsheet'!$D$5:$CB$183,G$9,FALSE))),"")</f>
        <v>4019.8569335635584</v>
      </c>
      <c r="H187" s="101">
        <f ca="1">IFERROR(IF((VLOOKUP($E187,'NEA Backsheet'!$D$5:$CB$183,H$9,FALSE))="","",(VLOOKUP($E187,'NEA Backsheet'!$D$5:$CB$183,H$9,FALSE))),"")</f>
        <v>4003.9112050380472</v>
      </c>
      <c r="I187" s="101">
        <f ca="1">IFERROR(IF((VLOOKUP($E187,'NEA Backsheet'!$D$5:$CB$183,I$9,FALSE))="","",(VLOOKUP($E187,'NEA Backsheet'!$D$5:$CB$183,I$9,FALSE))),"")</f>
        <v>4268.8466321311043</v>
      </c>
      <c r="J187" s="102">
        <f ca="1">IFERROR(IF((VLOOKUP($E187,'NEA Backsheet'!$D$5:$CB$183,J$9,FALSE))="","",(VLOOKUP($E187,'NEA Backsheet'!$D$5:$CB$183,J$9,FALSE))),"")</f>
        <v>4206.5300032186269</v>
      </c>
      <c r="K187" s="100">
        <f ca="1">IFERROR(IF((VLOOKUP($E187,'NEA Backsheet'!$D$5:$CB$183,K$9,FALSE))="","",(VLOOKUP($E187,'NEA Backsheet'!$D$5:$CB$183,K$9,FALSE))),"")</f>
        <v>8584.1910836315092</v>
      </c>
      <c r="L187" s="101">
        <f ca="1">IFERROR(IF((VLOOKUP($E187,'NEA Backsheet'!$D$5:$CB$183,L$9,FALSE))="","",(VLOOKUP($E187,'NEA Backsheet'!$D$5:$CB$183,L$9,FALSE))),"")</f>
        <v>8598.6741724932799</v>
      </c>
      <c r="M187" s="101">
        <f ca="1">IFERROR(IF((VLOOKUP($E187,'NEA Backsheet'!$D$5:$CB$183,M$9,FALSE))="","",(VLOOKUP($E187,'NEA Backsheet'!$D$5:$CB$183,M$9,FALSE))),"")</f>
        <v>9017.055057588952</v>
      </c>
      <c r="N187" s="103">
        <f ca="1">IFERROR(IF((VLOOKUP($E187,'NEA Backsheet'!$D$5:$CB$183,N$9,FALSE))="","",(VLOOKUP($E187,'NEA Backsheet'!$D$5:$CB$183,N$9,FALSE))),"")</f>
        <v>8959.2271589660086</v>
      </c>
      <c r="O187" s="100">
        <f ca="1">IFERROR(IF((VLOOKUP($E187,'NEA Backsheet'!$D$5:$CB$183,O$9,FALSE))="","",(VLOOKUP($E187,'NEA Backsheet'!$D$5:$CB$183,O$9,FALSE))),"")</f>
        <v>12604.048017195068</v>
      </c>
      <c r="P187" s="104">
        <f ca="1">IFERROR(IF((VLOOKUP($E187,'NEA Backsheet'!$D$5:$CB$183,P$9,FALSE))="","",(VLOOKUP($E187,'NEA Backsheet'!$D$5:$CB$183,P$9,FALSE))),"")</f>
        <v>12602.585377531326</v>
      </c>
      <c r="Q187" s="101">
        <f ca="1">IFERROR(IF((VLOOKUP($E187,'NEA Backsheet'!$D$5:$CB$183,Q$9,FALSE))="","",(VLOOKUP($E187,'NEA Backsheet'!$D$5:$CB$183,Q$9,FALSE))),"")</f>
        <v>13285.901689720056</v>
      </c>
      <c r="R187" s="103">
        <f ca="1">IFERROR(IF((VLOOKUP($E187,'NEA Backsheet'!$D$5:$CB$183,R$9,FALSE))="","",(VLOOKUP($E187,'NEA Backsheet'!$D$5:$CB$183,R$9,FALSE))),"")</f>
        <v>13165.757162184636</v>
      </c>
    </row>
    <row r="188" spans="1:18" ht="15" customHeight="1" x14ac:dyDescent="0.3">
      <c r="A188" s="41">
        <v>175</v>
      </c>
      <c r="B188" s="77" t="str">
        <f ca="1">IFERROR(IF((VLOOKUP($E188,'Org List'!$AJ$10:$AL$190,3,FALSE))="","",(VLOOKUP($E188,'Org List'!$AJ$10:$AL$190,3,FALSE))),"")</f>
        <v>South East England Commissioning Region</v>
      </c>
      <c r="C188" s="78" t="str">
        <f ca="1">IFERROR(IF((VLOOKUP($E188,'Org List'!$AO$10:$AQ$190,3,FALSE))="","",(VLOOKUP($E188,'Org List'!$AO$10:$AQ$190,3,FALSE))),"")</f>
        <v>South East Region</v>
      </c>
      <c r="D188" s="93" t="str">
        <f ca="1">IFERROR(IF((VLOOKUP($E188,'Org List'!$AT$10:$AV$190,3,FALSE))="","",(VLOOKUP($E188,'Org List'!$AT$10:$AV$190,3,FALSE))),"")</f>
        <v>NHS England South East (Hampshire, Isle of Wight and Thames Valley)</v>
      </c>
      <c r="E188" s="77" t="str">
        <f t="shared" ca="1" si="5"/>
        <v>E06000040</v>
      </c>
      <c r="F188" s="79" t="str">
        <f ca="1">IF(E188="","",VLOOKUP(E188,'Org List'!$J$9:$K$640,2,0))</f>
        <v>Windsor and Maidenhead</v>
      </c>
      <c r="G188" s="100">
        <f ca="1">IFERROR(IF((VLOOKUP($E188,'NEA Backsheet'!$D$5:$CB$183,G$9,FALSE))="","",(VLOOKUP($E188,'NEA Backsheet'!$D$5:$CB$183,G$9,FALSE))),"")</f>
        <v>1842.990260017182</v>
      </c>
      <c r="H188" s="101">
        <f ca="1">IFERROR(IF((VLOOKUP($E188,'NEA Backsheet'!$D$5:$CB$183,H$9,FALSE))="","",(VLOOKUP($E188,'NEA Backsheet'!$D$5:$CB$183,H$9,FALSE))),"")</f>
        <v>1719.5532253377455</v>
      </c>
      <c r="I188" s="101">
        <f ca="1">IFERROR(IF((VLOOKUP($E188,'NEA Backsheet'!$D$5:$CB$183,I$9,FALSE))="","",(VLOOKUP($E188,'NEA Backsheet'!$D$5:$CB$183,I$9,FALSE))),"")</f>
        <v>1682.0936542482582</v>
      </c>
      <c r="J188" s="102">
        <f ca="1">IFERROR(IF((VLOOKUP($E188,'NEA Backsheet'!$D$5:$CB$183,J$9,FALSE))="","",(VLOOKUP($E188,'NEA Backsheet'!$D$5:$CB$183,J$9,FALSE))),"")</f>
        <v>1752.989387195983</v>
      </c>
      <c r="K188" s="100">
        <f ca="1">IFERROR(IF((VLOOKUP($E188,'NEA Backsheet'!$D$5:$CB$183,K$9,FALSE))="","",(VLOOKUP($E188,'NEA Backsheet'!$D$5:$CB$183,K$9,FALSE))),"")</f>
        <v>2528.0477698103778</v>
      </c>
      <c r="L188" s="101">
        <f ca="1">IFERROR(IF((VLOOKUP($E188,'NEA Backsheet'!$D$5:$CB$183,L$9,FALSE))="","",(VLOOKUP($E188,'NEA Backsheet'!$D$5:$CB$183,L$9,FALSE))),"")</f>
        <v>2588.0665508261554</v>
      </c>
      <c r="M188" s="101">
        <f ca="1">IFERROR(IF((VLOOKUP($E188,'NEA Backsheet'!$D$5:$CB$183,M$9,FALSE))="","",(VLOOKUP($E188,'NEA Backsheet'!$D$5:$CB$183,M$9,FALSE))),"")</f>
        <v>2646.618315759014</v>
      </c>
      <c r="N188" s="103">
        <f ca="1">IFERROR(IF((VLOOKUP($E188,'NEA Backsheet'!$D$5:$CB$183,N$9,FALSE))="","",(VLOOKUP($E188,'NEA Backsheet'!$D$5:$CB$183,N$9,FALSE))),"")</f>
        <v>2566.7808874901766</v>
      </c>
      <c r="O188" s="100">
        <f ca="1">IFERROR(IF((VLOOKUP($E188,'NEA Backsheet'!$D$5:$CB$183,O$9,FALSE))="","",(VLOOKUP($E188,'NEA Backsheet'!$D$5:$CB$183,O$9,FALSE))),"")</f>
        <v>4371.0380298275595</v>
      </c>
      <c r="P188" s="104">
        <f ca="1">IFERROR(IF((VLOOKUP($E188,'NEA Backsheet'!$D$5:$CB$183,P$9,FALSE))="","",(VLOOKUP($E188,'NEA Backsheet'!$D$5:$CB$183,P$9,FALSE))),"")</f>
        <v>4307.6197761639014</v>
      </c>
      <c r="Q188" s="101">
        <f ca="1">IFERROR(IF((VLOOKUP($E188,'NEA Backsheet'!$D$5:$CB$183,Q$9,FALSE))="","",(VLOOKUP($E188,'NEA Backsheet'!$D$5:$CB$183,Q$9,FALSE))),"")</f>
        <v>4328.7119700072726</v>
      </c>
      <c r="R188" s="103">
        <f ca="1">IFERROR(IF((VLOOKUP($E188,'NEA Backsheet'!$D$5:$CB$183,R$9,FALSE))="","",(VLOOKUP($E188,'NEA Backsheet'!$D$5:$CB$183,R$9,FALSE))),"")</f>
        <v>4319.7702746861596</v>
      </c>
    </row>
    <row r="189" spans="1:18" ht="15" customHeight="1" x14ac:dyDescent="0.3">
      <c r="A189" s="41">
        <v>176</v>
      </c>
      <c r="B189" s="77" t="str">
        <f ca="1">IFERROR(IF((VLOOKUP($E189,'Org List'!$AJ$10:$AL$190,3,FALSE))="","",(VLOOKUP($E189,'Org List'!$AJ$10:$AL$190,3,FALSE))),"")</f>
        <v>North West Commissioning Region</v>
      </c>
      <c r="C189" s="78" t="str">
        <f ca="1">IFERROR(IF((VLOOKUP($E189,'Org List'!$AO$10:$AQ$190,3,FALSE))="","",(VLOOKUP($E189,'Org List'!$AO$10:$AQ$190,3,FALSE))),"")</f>
        <v>North West Region</v>
      </c>
      <c r="D189" s="93" t="str">
        <f ca="1">IFERROR(IF((VLOOKUP($E189,'Org List'!$AT$10:$AV$190,3,FALSE))="","",(VLOOKUP($E189,'Org List'!$AT$10:$AV$190,3,FALSE))),"")</f>
        <v>NHS England North West (Cheshire And Merseyside)</v>
      </c>
      <c r="E189" s="77" t="str">
        <f t="shared" ca="1" si="5"/>
        <v>E08000015</v>
      </c>
      <c r="F189" s="79" t="str">
        <f ca="1">IF(E189="","",VLOOKUP(E189,'Org List'!$J$9:$K$640,2,0))</f>
        <v>Wirral</v>
      </c>
      <c r="G189" s="100">
        <f ca="1">IFERROR(IF((VLOOKUP($E189,'NEA Backsheet'!$D$5:$CB$183,G$9,FALSE))="","",(VLOOKUP($E189,'NEA Backsheet'!$D$5:$CB$183,G$9,FALSE))),"")</f>
        <v>3520.1034299707389</v>
      </c>
      <c r="H189" s="101">
        <f ca="1">IFERROR(IF((VLOOKUP($E189,'NEA Backsheet'!$D$5:$CB$183,H$9,FALSE))="","",(VLOOKUP($E189,'NEA Backsheet'!$D$5:$CB$183,H$9,FALSE))),"")</f>
        <v>3602.3170717808325</v>
      </c>
      <c r="I189" s="101">
        <f ca="1">IFERROR(IF((VLOOKUP($E189,'NEA Backsheet'!$D$5:$CB$183,I$9,FALSE))="","",(VLOOKUP($E189,'NEA Backsheet'!$D$5:$CB$183,I$9,FALSE))),"")</f>
        <v>3743.6567951855332</v>
      </c>
      <c r="J189" s="102">
        <f ca="1">IFERROR(IF((VLOOKUP($E189,'NEA Backsheet'!$D$5:$CB$183,J$9,FALSE))="","",(VLOOKUP($E189,'NEA Backsheet'!$D$5:$CB$183,J$9,FALSE))),"")</f>
        <v>3672.8506062229367</v>
      </c>
      <c r="K189" s="100">
        <f ca="1">IFERROR(IF((VLOOKUP($E189,'NEA Backsheet'!$D$5:$CB$183,K$9,FALSE))="","",(VLOOKUP($E189,'NEA Backsheet'!$D$5:$CB$183,K$9,FALSE))),"")</f>
        <v>8308.9505785033525</v>
      </c>
      <c r="L189" s="101">
        <f ca="1">IFERROR(IF((VLOOKUP($E189,'NEA Backsheet'!$D$5:$CB$183,L$9,FALSE))="","",(VLOOKUP($E189,'NEA Backsheet'!$D$5:$CB$183,L$9,FALSE))),"")</f>
        <v>8375.5035398530272</v>
      </c>
      <c r="M189" s="101">
        <f ca="1">IFERROR(IF((VLOOKUP($E189,'NEA Backsheet'!$D$5:$CB$183,M$9,FALSE))="","",(VLOOKUP($E189,'NEA Backsheet'!$D$5:$CB$183,M$9,FALSE))),"")</f>
        <v>8822.5735917623424</v>
      </c>
      <c r="N189" s="103">
        <f ca="1">IFERROR(IF((VLOOKUP($E189,'NEA Backsheet'!$D$5:$CB$183,N$9,FALSE))="","",(VLOOKUP($E189,'NEA Backsheet'!$D$5:$CB$183,N$9,FALSE))),"")</f>
        <v>8534.467214434866</v>
      </c>
      <c r="O189" s="100">
        <f ca="1">IFERROR(IF((VLOOKUP($E189,'NEA Backsheet'!$D$5:$CB$183,O$9,FALSE))="","",(VLOOKUP($E189,'NEA Backsheet'!$D$5:$CB$183,O$9,FALSE))),"")</f>
        <v>11829.054008474091</v>
      </c>
      <c r="P189" s="104">
        <f ca="1">IFERROR(IF((VLOOKUP($E189,'NEA Backsheet'!$D$5:$CB$183,P$9,FALSE))="","",(VLOOKUP($E189,'NEA Backsheet'!$D$5:$CB$183,P$9,FALSE))),"")</f>
        <v>11977.820611633859</v>
      </c>
      <c r="Q189" s="101">
        <f ca="1">IFERROR(IF((VLOOKUP($E189,'NEA Backsheet'!$D$5:$CB$183,Q$9,FALSE))="","",(VLOOKUP($E189,'NEA Backsheet'!$D$5:$CB$183,Q$9,FALSE))),"")</f>
        <v>12566.230386947875</v>
      </c>
      <c r="R189" s="103">
        <f ca="1">IFERROR(IF((VLOOKUP($E189,'NEA Backsheet'!$D$5:$CB$183,R$9,FALSE))="","",(VLOOKUP($E189,'NEA Backsheet'!$D$5:$CB$183,R$9,FALSE))),"")</f>
        <v>12207.317820657803</v>
      </c>
    </row>
    <row r="190" spans="1:18" ht="15" customHeight="1" x14ac:dyDescent="0.3">
      <c r="A190" s="41">
        <v>177</v>
      </c>
      <c r="B190" s="77" t="str">
        <f ca="1">IFERROR(IF((VLOOKUP($E190,'Org List'!$AJ$10:$AL$190,3,FALSE))="","",(VLOOKUP($E190,'Org List'!$AJ$10:$AL$190,3,FALSE))),"")</f>
        <v>South East England Commissioning Region</v>
      </c>
      <c r="C190" s="78" t="str">
        <f ca="1">IFERROR(IF((VLOOKUP($E190,'Org List'!$AO$10:$AQ$190,3,FALSE))="","",(VLOOKUP($E190,'Org List'!$AO$10:$AQ$190,3,FALSE))),"")</f>
        <v>South East Region</v>
      </c>
      <c r="D190" s="93" t="str">
        <f ca="1">IFERROR(IF((VLOOKUP($E190,'Org List'!$AT$10:$AV$190,3,FALSE))="","",(VLOOKUP($E190,'Org List'!$AT$10:$AV$190,3,FALSE))),"")</f>
        <v>NHS England South East (Hampshire, Isle of Wight and Thames Valley)</v>
      </c>
      <c r="E190" s="77" t="str">
        <f t="shared" ca="1" si="5"/>
        <v>E06000041</v>
      </c>
      <c r="F190" s="79" t="str">
        <f ca="1">IF(E190="","",VLOOKUP(E190,'Org List'!$J$9:$K$640,2,0))</f>
        <v>Wokingham</v>
      </c>
      <c r="G190" s="100">
        <f ca="1">IFERROR(IF((VLOOKUP($E190,'NEA Backsheet'!$D$5:$CB$183,G$9,FALSE))="","",(VLOOKUP($E190,'NEA Backsheet'!$D$5:$CB$183,G$9,FALSE))),"")</f>
        <v>1197.6190364880836</v>
      </c>
      <c r="H190" s="101">
        <f ca="1">IFERROR(IF((VLOOKUP($E190,'NEA Backsheet'!$D$5:$CB$183,H$9,FALSE))="","",(VLOOKUP($E190,'NEA Backsheet'!$D$5:$CB$183,H$9,FALSE))),"")</f>
        <v>1196.1993190460485</v>
      </c>
      <c r="I190" s="101">
        <f ca="1">IFERROR(IF((VLOOKUP($E190,'NEA Backsheet'!$D$5:$CB$183,I$9,FALSE))="","",(VLOOKUP($E190,'NEA Backsheet'!$D$5:$CB$183,I$9,FALSE))),"")</f>
        <v>1240.8035474691847</v>
      </c>
      <c r="J190" s="102">
        <f ca="1">IFERROR(IF((VLOOKUP($E190,'NEA Backsheet'!$D$5:$CB$183,J$9,FALSE))="","",(VLOOKUP($E190,'NEA Backsheet'!$D$5:$CB$183,J$9,FALSE))),"")</f>
        <v>1311.1600739841056</v>
      </c>
      <c r="K190" s="100">
        <f ca="1">IFERROR(IF((VLOOKUP($E190,'NEA Backsheet'!$D$5:$CB$183,K$9,FALSE))="","",(VLOOKUP($E190,'NEA Backsheet'!$D$5:$CB$183,K$9,FALSE))),"")</f>
        <v>2491.208590033877</v>
      </c>
      <c r="L190" s="101">
        <f ca="1">IFERROR(IF((VLOOKUP($E190,'NEA Backsheet'!$D$5:$CB$183,L$9,FALSE))="","",(VLOOKUP($E190,'NEA Backsheet'!$D$5:$CB$183,L$9,FALSE))),"")</f>
        <v>2465.9804823366812</v>
      </c>
      <c r="M190" s="101">
        <f ca="1">IFERROR(IF((VLOOKUP($E190,'NEA Backsheet'!$D$5:$CB$183,M$9,FALSE))="","",(VLOOKUP($E190,'NEA Backsheet'!$D$5:$CB$183,M$9,FALSE))),"")</f>
        <v>2682.4854461231971</v>
      </c>
      <c r="N190" s="103">
        <f ca="1">IFERROR(IF((VLOOKUP($E190,'NEA Backsheet'!$D$5:$CB$183,N$9,FALSE))="","",(VLOOKUP($E190,'NEA Backsheet'!$D$5:$CB$183,N$9,FALSE))),"")</f>
        <v>2688.9144767666371</v>
      </c>
      <c r="O190" s="100">
        <f ca="1">IFERROR(IF((VLOOKUP($E190,'NEA Backsheet'!$D$5:$CB$183,O$9,FALSE))="","",(VLOOKUP($E190,'NEA Backsheet'!$D$5:$CB$183,O$9,FALSE))),"")</f>
        <v>3688.8276265219606</v>
      </c>
      <c r="P190" s="104">
        <f ca="1">IFERROR(IF((VLOOKUP($E190,'NEA Backsheet'!$D$5:$CB$183,P$9,FALSE))="","",(VLOOKUP($E190,'NEA Backsheet'!$D$5:$CB$183,P$9,FALSE))),"")</f>
        <v>3662.1798013827297</v>
      </c>
      <c r="Q190" s="101">
        <f ca="1">IFERROR(IF((VLOOKUP($E190,'NEA Backsheet'!$D$5:$CB$183,Q$9,FALSE))="","",(VLOOKUP($E190,'NEA Backsheet'!$D$5:$CB$183,Q$9,FALSE))),"")</f>
        <v>3923.2889935923818</v>
      </c>
      <c r="R190" s="103">
        <f ca="1">IFERROR(IF((VLOOKUP($E190,'NEA Backsheet'!$D$5:$CB$183,R$9,FALSE))="","",(VLOOKUP($E190,'NEA Backsheet'!$D$5:$CB$183,R$9,FALSE))),"")</f>
        <v>4000.0745507507427</v>
      </c>
    </row>
    <row r="191" spans="1:18" ht="15" customHeight="1" thickBot="1" x14ac:dyDescent="0.35">
      <c r="A191" s="41">
        <v>178</v>
      </c>
      <c r="B191" s="80" t="str">
        <f ca="1">IFERROR(IF((VLOOKUP($E191,'Org List'!$AJ$10:$AL$190,3,FALSE))="","",(VLOOKUP($E191,'Org List'!$AJ$10:$AL$190,3,FALSE))),"")</f>
        <v>Midlands Commissioning Region</v>
      </c>
      <c r="C191" s="81" t="str">
        <f ca="1">IFERROR(IF((VLOOKUP($E191,'Org List'!$AO$10:$AQ$190,3,FALSE))="","",(VLOOKUP($E191,'Org List'!$AO$10:$AQ$190,3,FALSE))),"")</f>
        <v>West Midlands Region</v>
      </c>
      <c r="D191" s="94" t="str">
        <f ca="1">IFERROR(IF((VLOOKUP($E191,'Org List'!$AT$10:$AV$190,3,FALSE))="","",(VLOOKUP($E191,'Org List'!$AT$10:$AV$190,3,FALSE))),"")</f>
        <v>NHS England Midlands (West Midlands)</v>
      </c>
      <c r="E191" s="80" t="str">
        <f t="shared" ca="1" si="5"/>
        <v>E08000031</v>
      </c>
      <c r="F191" s="82" t="str">
        <f ca="1">IF(E191="","",VLOOKUP(E191,'Org List'!$J$9:$K$640,2,0))</f>
        <v>Wolverhampton</v>
      </c>
      <c r="G191" s="105">
        <f ca="1">IFERROR(IF((VLOOKUP($E191,'NEA Backsheet'!$D$5:$CB$183,G$9,FALSE))="","",(VLOOKUP($E191,'NEA Backsheet'!$D$5:$CB$183,G$9,FALSE))),"")</f>
        <v>2118.8398423595881</v>
      </c>
      <c r="H191" s="106">
        <f ca="1">IFERROR(IF((VLOOKUP($E191,'NEA Backsheet'!$D$5:$CB$183,H$9,FALSE))="","",(VLOOKUP($E191,'NEA Backsheet'!$D$5:$CB$183,H$9,FALSE))),"")</f>
        <v>2280.4401099985566</v>
      </c>
      <c r="I191" s="106">
        <f ca="1">IFERROR(IF((VLOOKUP($E191,'NEA Backsheet'!$D$5:$CB$183,I$9,FALSE))="","",(VLOOKUP($E191,'NEA Backsheet'!$D$5:$CB$183,I$9,FALSE))),"")</f>
        <v>2604.1491878438337</v>
      </c>
      <c r="J191" s="107">
        <f ca="1">IFERROR(IF((VLOOKUP($E191,'NEA Backsheet'!$D$5:$CB$183,J$9,FALSE))="","",(VLOOKUP($E191,'NEA Backsheet'!$D$5:$CB$183,J$9,FALSE))),"")</f>
        <v>2615.4373672539209</v>
      </c>
      <c r="K191" s="105">
        <f ca="1">IFERROR(IF((VLOOKUP($E191,'NEA Backsheet'!$D$5:$CB$183,K$9,FALSE))="","",(VLOOKUP($E191,'NEA Backsheet'!$D$5:$CB$183,K$9,FALSE))),"")</f>
        <v>4936.3633485665478</v>
      </c>
      <c r="L191" s="106">
        <f ca="1">IFERROR(IF((VLOOKUP($E191,'NEA Backsheet'!$D$5:$CB$183,L$9,FALSE))="","",(VLOOKUP($E191,'NEA Backsheet'!$D$5:$CB$183,L$9,FALSE))),"")</f>
        <v>4866.3233763493699</v>
      </c>
      <c r="M191" s="106">
        <f ca="1">IFERROR(IF((VLOOKUP($E191,'NEA Backsheet'!$D$5:$CB$183,M$9,FALSE))="","",(VLOOKUP($E191,'NEA Backsheet'!$D$5:$CB$183,M$9,FALSE))),"")</f>
        <v>5150.3778941654546</v>
      </c>
      <c r="N191" s="108">
        <f ca="1">IFERROR(IF((VLOOKUP($E191,'NEA Backsheet'!$D$5:$CB$183,N$9,FALSE))="","",(VLOOKUP($E191,'NEA Backsheet'!$D$5:$CB$183,N$9,FALSE))),"")</f>
        <v>4793.2434854820431</v>
      </c>
      <c r="O191" s="105">
        <f ca="1">IFERROR(IF((VLOOKUP($E191,'NEA Backsheet'!$D$5:$CB$183,O$9,FALSE))="","",(VLOOKUP($E191,'NEA Backsheet'!$D$5:$CB$183,O$9,FALSE))),"")</f>
        <v>7055.2031909261359</v>
      </c>
      <c r="P191" s="109">
        <f ca="1">IFERROR(IF((VLOOKUP($E191,'NEA Backsheet'!$D$5:$CB$183,P$9,FALSE))="","",(VLOOKUP($E191,'NEA Backsheet'!$D$5:$CB$183,P$9,FALSE))),"")</f>
        <v>7146.763486347927</v>
      </c>
      <c r="Q191" s="106">
        <f ca="1">IFERROR(IF((VLOOKUP($E191,'NEA Backsheet'!$D$5:$CB$183,Q$9,FALSE))="","",(VLOOKUP($E191,'NEA Backsheet'!$D$5:$CB$183,Q$9,FALSE))),"")</f>
        <v>7754.5270820092883</v>
      </c>
      <c r="R191" s="108">
        <f ca="1">IFERROR(IF((VLOOKUP($E191,'NEA Backsheet'!$D$5:$CB$183,R$9,FALSE))="","",(VLOOKUP($E191,'NEA Backsheet'!$D$5:$CB$183,R$9,FALSE))),"")</f>
        <v>7408.6808527359644</v>
      </c>
    </row>
  </sheetData>
  <sheetProtection formatColumns="0" formatRows="0" autoFilter="0"/>
  <autoFilter ref="B12:R191" xr:uid="{00000000-0009-0000-0000-00001B000000}"/>
  <mergeCells count="5">
    <mergeCell ref="O11:R11"/>
    <mergeCell ref="B1:L1"/>
    <mergeCell ref="B2:L2"/>
    <mergeCell ref="G11:J11"/>
    <mergeCell ref="K11:N11"/>
  </mergeCells>
  <hyperlinks>
    <hyperlink ref="E6" location="Contents!A1" display="&lt;&lt; Contents" xr:uid="{00000000-0004-0000-1B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5537" r:id="rId3"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1:U192"/>
  <sheetViews>
    <sheetView showGridLines="0" zoomScale="70" zoomScaleNormal="7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18" width="17.6640625" customWidth="1"/>
    <col min="19" max="20" width="4.6640625" customWidth="1"/>
    <col min="21" max="21" width="9.109375" style="1" hidden="1" customWidth="1"/>
    <col min="22" max="22" width="4.6640625" customWidth="1"/>
  </cols>
  <sheetData>
    <row r="1" spans="1:21" ht="21" x14ac:dyDescent="0.4">
      <c r="A1" s="22"/>
      <c r="B1" s="377" t="s">
        <v>1023</v>
      </c>
      <c r="C1" s="377"/>
      <c r="D1" s="377"/>
      <c r="E1" s="377"/>
      <c r="F1" s="377"/>
      <c r="G1" s="377"/>
      <c r="H1" s="377"/>
      <c r="I1" s="377"/>
      <c r="J1" s="377"/>
      <c r="K1" s="377"/>
      <c r="L1" s="377"/>
      <c r="M1" s="22"/>
      <c r="N1" s="22"/>
      <c r="O1" s="22"/>
      <c r="P1" s="22"/>
      <c r="Q1" s="22"/>
      <c r="R1" s="22"/>
      <c r="S1" s="22"/>
    </row>
    <row r="2" spans="1:21" x14ac:dyDescent="0.3">
      <c r="A2" s="22"/>
      <c r="B2" s="379"/>
      <c r="C2" s="379"/>
      <c r="D2" s="379"/>
      <c r="E2" s="379"/>
      <c r="F2" s="379"/>
      <c r="G2" s="379"/>
      <c r="H2" s="379"/>
      <c r="I2" s="379"/>
      <c r="J2" s="379"/>
      <c r="K2" s="379"/>
      <c r="L2" s="379"/>
      <c r="M2" s="22"/>
      <c r="N2" s="22"/>
      <c r="O2" s="22"/>
      <c r="P2" s="22"/>
      <c r="Q2" s="22"/>
      <c r="R2" s="22"/>
      <c r="S2" s="22"/>
    </row>
    <row r="3" spans="1:21" x14ac:dyDescent="0.3">
      <c r="A3" s="22"/>
      <c r="B3" s="22"/>
      <c r="C3" s="22"/>
      <c r="D3" s="22"/>
      <c r="E3" s="22"/>
      <c r="F3" s="22"/>
      <c r="G3" s="22"/>
      <c r="H3" s="22"/>
      <c r="I3" s="22"/>
      <c r="J3" s="22"/>
      <c r="K3" s="22"/>
      <c r="L3" s="22"/>
      <c r="M3" s="22"/>
      <c r="N3" s="22"/>
      <c r="O3" s="22"/>
      <c r="P3" s="22"/>
      <c r="Q3" s="22"/>
      <c r="R3" s="22"/>
      <c r="S3" s="22"/>
    </row>
    <row r="4" spans="1:21" x14ac:dyDescent="0.3">
      <c r="A4" s="22"/>
      <c r="B4" s="22"/>
      <c r="C4" s="22"/>
      <c r="D4" s="22"/>
      <c r="E4" s="23" t="s">
        <v>1005</v>
      </c>
      <c r="F4" s="22"/>
      <c r="G4" s="24" t="str">
        <f ca="1">'Org List'!J7</f>
        <v>ENG</v>
      </c>
      <c r="H4" s="22"/>
      <c r="I4" s="22"/>
      <c r="J4" s="22"/>
      <c r="K4" s="22"/>
      <c r="L4" s="22"/>
      <c r="M4" s="22"/>
      <c r="N4" s="22"/>
      <c r="O4" s="22"/>
      <c r="P4" s="22"/>
      <c r="Q4" s="22"/>
      <c r="R4" s="22"/>
      <c r="S4" s="22"/>
      <c r="U4" s="1">
        <f ca="1">MATCH($G$4, 'Comms by AT'!$B:$B, 0)</f>
        <v>4</v>
      </c>
    </row>
    <row r="5" spans="1:21" x14ac:dyDescent="0.3">
      <c r="A5" s="22"/>
      <c r="B5" s="22"/>
      <c r="C5" s="22"/>
      <c r="D5" s="22"/>
      <c r="E5" s="22"/>
      <c r="F5" s="22"/>
      <c r="G5" s="22"/>
      <c r="H5" s="22"/>
      <c r="I5" s="22"/>
      <c r="J5" s="22"/>
      <c r="K5" s="22"/>
      <c r="L5" s="22"/>
      <c r="M5" s="22"/>
      <c r="N5" s="22"/>
      <c r="O5" s="22"/>
      <c r="P5" s="22"/>
      <c r="Q5" s="22"/>
      <c r="R5" s="22"/>
      <c r="S5" s="22"/>
      <c r="U5" s="1">
        <f ca="1">COUNTIF('Comms by AT'!$C:$C, $G$4)</f>
        <v>181</v>
      </c>
    </row>
    <row r="6" spans="1:21" ht="20.100000000000001" customHeight="1" x14ac:dyDescent="0.3">
      <c r="E6" s="169" t="s">
        <v>1141</v>
      </c>
    </row>
    <row r="7" spans="1:21" x14ac:dyDescent="0.3">
      <c r="A7" s="22"/>
      <c r="B7" s="22"/>
      <c r="C7" s="22"/>
      <c r="D7" s="22"/>
      <c r="E7" s="23" t="s">
        <v>1006</v>
      </c>
      <c r="F7" s="22"/>
      <c r="G7" s="22"/>
      <c r="H7" s="22"/>
      <c r="I7" s="22"/>
      <c r="J7" s="22"/>
      <c r="K7" s="22"/>
      <c r="L7" s="22"/>
      <c r="M7" s="22"/>
      <c r="N7" s="22"/>
      <c r="O7" s="22"/>
      <c r="P7" s="22"/>
      <c r="Q7" s="22"/>
      <c r="R7" s="22"/>
      <c r="S7" s="22"/>
    </row>
    <row r="9" spans="1:21" s="1" customFormat="1" hidden="1" x14ac:dyDescent="0.3">
      <c r="G9" s="1">
        <v>27</v>
      </c>
      <c r="H9" s="1">
        <v>28</v>
      </c>
      <c r="I9" s="1">
        <v>29</v>
      </c>
      <c r="J9" s="1">
        <v>30</v>
      </c>
      <c r="K9" s="1">
        <v>31</v>
      </c>
      <c r="L9" s="1">
        <v>32</v>
      </c>
      <c r="M9" s="1">
        <v>33</v>
      </c>
      <c r="N9" s="1">
        <v>34</v>
      </c>
      <c r="O9" s="1">
        <v>35</v>
      </c>
      <c r="P9" s="1">
        <v>36</v>
      </c>
      <c r="Q9" s="1">
        <v>37</v>
      </c>
      <c r="R9" s="1">
        <v>38</v>
      </c>
    </row>
    <row r="10" spans="1:21" ht="15" thickBot="1" x14ac:dyDescent="0.35"/>
    <row r="11" spans="1:21" ht="15" customHeight="1" x14ac:dyDescent="0.3">
      <c r="B11" s="158"/>
      <c r="C11" s="159"/>
      <c r="D11" s="160"/>
      <c r="E11" s="154"/>
      <c r="F11" s="156"/>
      <c r="G11" s="424" t="s">
        <v>871</v>
      </c>
      <c r="H11" s="425"/>
      <c r="I11" s="425"/>
      <c r="J11" s="426"/>
      <c r="K11" s="424" t="s">
        <v>876</v>
      </c>
      <c r="L11" s="425"/>
      <c r="M11" s="425"/>
      <c r="N11" s="426"/>
      <c r="O11" s="424" t="s">
        <v>881</v>
      </c>
      <c r="P11" s="425"/>
      <c r="Q11" s="425"/>
      <c r="R11" s="426"/>
    </row>
    <row r="12" spans="1:21" ht="15" customHeight="1" x14ac:dyDescent="0.3">
      <c r="B12" s="166"/>
      <c r="C12" s="167"/>
      <c r="D12" s="168"/>
      <c r="E12" s="164"/>
      <c r="F12" s="165"/>
      <c r="G12" s="427"/>
      <c r="H12" s="428"/>
      <c r="I12" s="428"/>
      <c r="J12" s="429"/>
      <c r="K12" s="427"/>
      <c r="L12" s="428"/>
      <c r="M12" s="428"/>
      <c r="N12" s="429"/>
      <c r="O12" s="427"/>
      <c r="P12" s="428"/>
      <c r="Q12" s="428"/>
      <c r="R12" s="429"/>
    </row>
    <row r="13" spans="1:21" ht="15" thickBot="1" x14ac:dyDescent="0.35">
      <c r="B13" s="161" t="s">
        <v>1015</v>
      </c>
      <c r="C13" s="162" t="s">
        <v>1087</v>
      </c>
      <c r="D13" s="163" t="s">
        <v>1017</v>
      </c>
      <c r="E13" s="155" t="s">
        <v>195</v>
      </c>
      <c r="F13" s="157" t="s">
        <v>1007</v>
      </c>
      <c r="G13" s="66" t="s">
        <v>872</v>
      </c>
      <c r="H13" s="65" t="s">
        <v>873</v>
      </c>
      <c r="I13" s="65" t="s">
        <v>874</v>
      </c>
      <c r="J13" s="68" t="s">
        <v>875</v>
      </c>
      <c r="K13" s="66" t="s">
        <v>877</v>
      </c>
      <c r="L13" s="65" t="s">
        <v>878</v>
      </c>
      <c r="M13" s="65" t="s">
        <v>879</v>
      </c>
      <c r="N13" s="68" t="s">
        <v>880</v>
      </c>
      <c r="O13" s="146" t="s">
        <v>877</v>
      </c>
      <c r="P13" s="125" t="s">
        <v>878</v>
      </c>
      <c r="Q13" s="68" t="s">
        <v>879</v>
      </c>
      <c r="R13" s="196" t="s">
        <v>880</v>
      </c>
    </row>
    <row r="14" spans="1:21" ht="15" customHeight="1" x14ac:dyDescent="0.3">
      <c r="A14" s="41">
        <v>0</v>
      </c>
      <c r="B14" s="74" t="str">
        <f ca="1">IFERROR(IF((VLOOKUP($E14,'Org List'!$AJ$10:$AL$190,3,FALSE))="","",(VLOOKUP($E14,'Org List'!$AJ$10:$AL$190,3,FALSE))),"")</f>
        <v/>
      </c>
      <c r="C14" s="75" t="str">
        <f ca="1">IFERROR(IF((VLOOKUP($E14,'Org List'!$AO$10:$AQ$190,3,FALSE))="","",(VLOOKUP($E14,'Org List'!$AO$10:$AQ$190,3,FALSE))),"")</f>
        <v/>
      </c>
      <c r="D14" s="92" t="str">
        <f ca="1">IFERROR(IF((VLOOKUP($E14,'Org List'!$AT$10:$AV$190,3,FALSE))="","",(VLOOKUP($E14,'Org List'!$AT$10:$AV$190,3,FALSE))),"")</f>
        <v/>
      </c>
      <c r="E14" s="74" t="str">
        <f t="shared" ref="E14:E45" ca="1" si="0">IF($A14&gt;$U$5-1,"",INDIRECT("'Comms by AT'!D"&amp;$A14+$U$4))</f>
        <v>ENG</v>
      </c>
      <c r="F14" s="76" t="str">
        <f ca="1">IF(E14="","",VLOOKUP(E14,'Org List'!$J$9:$K$640,2,0))</f>
        <v>England</v>
      </c>
      <c r="G14" s="95" t="str">
        <f ca="1">IFERROR(IF((VLOOKUP($E14,'NEA Backsheet'!$D$5:$CB$183,G$9,FALSE))="","",(VLOOKUP($E14,'NEA Backsheet'!$D$5:$CB$183,G$9,FALSE))),"")</f>
        <v/>
      </c>
      <c r="H14" s="96" t="str">
        <f ca="1">IFERROR(IF((VLOOKUP($E14,'NEA Backsheet'!$D$5:$CB$183,H$9,FALSE))="","",(VLOOKUP($E14,'NEA Backsheet'!$D$5:$CB$183,H$9,FALSE))),"")</f>
        <v/>
      </c>
      <c r="I14" s="96" t="str">
        <f ca="1">IFERROR(IF((VLOOKUP($E14,'NEA Backsheet'!$D$5:$CB$183,I$9,FALSE))="","",(VLOOKUP($E14,'NEA Backsheet'!$D$5:$CB$183,I$9,FALSE))),"")</f>
        <v/>
      </c>
      <c r="J14" s="97" t="str">
        <f ca="1">IFERROR(IF((VLOOKUP($E14,'NEA Backsheet'!$D$5:$CB$183,J$9,FALSE))="","",(VLOOKUP($E14,'NEA Backsheet'!$D$5:$CB$183,J$9,FALSE))),"")</f>
        <v/>
      </c>
      <c r="K14" s="95" t="str">
        <f ca="1">IFERROR(IF((VLOOKUP($E14,'NEA Backsheet'!$D$5:$CB$183,K$9,FALSE))="","",(VLOOKUP($E14,'NEA Backsheet'!$D$5:$CB$183,K$9,FALSE))),"")</f>
        <v/>
      </c>
      <c r="L14" s="96" t="str">
        <f ca="1">IFERROR(IF((VLOOKUP($E14,'NEA Backsheet'!$D$5:$CB$183,L$9,FALSE))="","",(VLOOKUP($E14,'NEA Backsheet'!$D$5:$CB$183,L$9,FALSE))),"")</f>
        <v/>
      </c>
      <c r="M14" s="96" t="str">
        <f ca="1">IFERROR(IF((VLOOKUP($E14,'NEA Backsheet'!$D$5:$CB$183,M$9,FALSE))="","",(VLOOKUP($E14,'NEA Backsheet'!$D$5:$CB$183,M$9,FALSE))),"")</f>
        <v/>
      </c>
      <c r="N14" s="98" t="str">
        <f ca="1">IFERROR(IF((VLOOKUP($E14,'NEA Backsheet'!$D$5:$CB$183,N$9,FALSE))="","",(VLOOKUP($E14,'NEA Backsheet'!$D$5:$CB$183,N$9,FALSE))),"")</f>
        <v/>
      </c>
      <c r="O14" s="150" t="str">
        <f ca="1">IFERROR(IF((VLOOKUP($E14,'NEA Backsheet'!$D$5:$CB$183,O$9,FALSE))="","",(VLOOKUP($E14,'NEA Backsheet'!$D$5:$CB$183,O$9,FALSE))),"")</f>
        <v/>
      </c>
      <c r="P14" s="97" t="str">
        <f ca="1">IFERROR(IF((VLOOKUP($E14,'NEA Backsheet'!$D$5:$CB$183,P$9,FALSE))="","",(VLOOKUP($E14,'NEA Backsheet'!$D$5:$CB$183,P$9,FALSE))),"")</f>
        <v/>
      </c>
      <c r="Q14" s="98" t="str">
        <f ca="1">IFERROR(IF((VLOOKUP($E14,'NEA Backsheet'!$D$5:$CB$183,Q$9,FALSE))="","",(VLOOKUP($E14,'NEA Backsheet'!$D$5:$CB$183,Q$9,FALSE))),"")</f>
        <v/>
      </c>
      <c r="R14" s="193" t="str">
        <f ca="1">IFERROR(IF((VLOOKUP($E14,'NEA Backsheet'!$D$5:$CB$183,R$9,FALSE))="","",(VLOOKUP($E14,'NEA Backsheet'!$D$5:$CB$183,R$9,FALSE))),"")</f>
        <v/>
      </c>
    </row>
    <row r="15" spans="1:21" ht="15" customHeight="1" x14ac:dyDescent="0.3">
      <c r="A15" s="41">
        <v>1</v>
      </c>
      <c r="B15" s="77" t="str">
        <f ca="1">IFERROR(IF((VLOOKUP($E15,'Org List'!$AJ$10:$AL$190,3,FALSE))="","",(VLOOKUP($E15,'Org List'!$AJ$10:$AL$190,3,FALSE))),"")</f>
        <v>London Commissioning Region</v>
      </c>
      <c r="C15" s="78" t="str">
        <f ca="1">IFERROR(IF((VLOOKUP($E15,'Org List'!$AO$10:$AQ$190,3,FALSE))="","",(VLOOKUP($E15,'Org List'!$AO$10:$AQ$190,3,FALSE))),"")</f>
        <v/>
      </c>
      <c r="D15" s="93" t="str">
        <f ca="1">IFERROR(IF((VLOOKUP($E15,'Org List'!$AT$10:$AV$190,3,FALSE))="","",(VLOOKUP($E15,'Org List'!$AT$10:$AV$190,3,FALSE))),"")</f>
        <v/>
      </c>
      <c r="E15" s="77" t="str">
        <f t="shared" ca="1" si="0"/>
        <v>Y56</v>
      </c>
      <c r="F15" s="79" t="str">
        <f ca="1">IF(E15="","",VLOOKUP(E15,'Org List'!$J$9:$K$640,2,0))</f>
        <v>London Commissioning Region</v>
      </c>
      <c r="G15" s="100">
        <f ca="1">IFERROR(IF((VLOOKUP($E15,'NEA Backsheet'!$D$5:$CB$183,G$9,FALSE))="","",(VLOOKUP($E15,'NEA Backsheet'!$D$5:$CB$183,G$9,FALSE))),"")</f>
        <v>195618.23454853601</v>
      </c>
      <c r="H15" s="101">
        <f ca="1">IFERROR(IF((VLOOKUP($E15,'NEA Backsheet'!$D$5:$CB$183,H$9,FALSE))="","",(VLOOKUP($E15,'NEA Backsheet'!$D$5:$CB$183,H$9,FALSE))),"")</f>
        <v>195861.15065862553</v>
      </c>
      <c r="I15" s="101">
        <f ca="1">IFERROR(IF((VLOOKUP($E15,'NEA Backsheet'!$D$5:$CB$183,I$9,FALSE))="","",(VLOOKUP($E15,'NEA Backsheet'!$D$5:$CB$183,I$9,FALSE))),"")</f>
        <v>203999.64646325729</v>
      </c>
      <c r="J15" s="102">
        <f ca="1">IFERROR(IF((VLOOKUP($E15,'NEA Backsheet'!$D$5:$CB$183,J$9,FALSE))="","",(VLOOKUP($E15,'NEA Backsheet'!$D$5:$CB$183,J$9,FALSE))),"")</f>
        <v>201832.58277665958</v>
      </c>
      <c r="K15" s="100">
        <f ca="1">IFERROR(IF((VLOOKUP($E15,'NEA Backsheet'!$D$5:$CB$183,K$9,FALSE))="","",(VLOOKUP($E15,'NEA Backsheet'!$D$5:$CB$183,K$9,FALSE))),"")</f>
        <v>205426.471275883</v>
      </c>
      <c r="L15" s="101">
        <f ca="1">IFERROR(IF((VLOOKUP($E15,'NEA Backsheet'!$D$5:$CB$183,L$9,FALSE))="","",(VLOOKUP($E15,'NEA Backsheet'!$D$5:$CB$183,L$9,FALSE))),"")</f>
        <v>205337.47754665386</v>
      </c>
      <c r="M15" s="101">
        <f ca="1">IFERROR(IF((VLOOKUP($E15,'NEA Backsheet'!$D$5:$CB$183,M$9,FALSE))="","",(VLOOKUP($E15,'NEA Backsheet'!$D$5:$CB$183,M$9,FALSE))),"")</f>
        <v>208417.55192262834</v>
      </c>
      <c r="N15" s="103">
        <f ca="1">IFERROR(IF((VLOOKUP($E15,'NEA Backsheet'!$D$5:$CB$183,N$9,FALSE))="","",(VLOOKUP($E15,'NEA Backsheet'!$D$5:$CB$183,N$9,FALSE))),"")</f>
        <v>203523.52431174574</v>
      </c>
      <c r="O15" s="151">
        <f ca="1">IFERROR(IF((VLOOKUP($E15,'NEA Backsheet'!$D$5:$CB$183,O$9,FALSE))="","",(VLOOKUP($E15,'NEA Backsheet'!$D$5:$CB$183,O$9,FALSE))),"")</f>
        <v>203878.8603805787</v>
      </c>
      <c r="P15" s="102">
        <f ca="1">IFERROR(IF((VLOOKUP($E15,'NEA Backsheet'!$D$5:$CB$183,P$9,FALSE))="","",(VLOOKUP($E15,'NEA Backsheet'!$D$5:$CB$183,P$9,FALSE))),"")</f>
        <v>205239.2684565107</v>
      </c>
      <c r="Q15" s="103">
        <f ca="1">IFERROR(IF((VLOOKUP($E15,'NEA Backsheet'!$D$5:$CB$183,Q$9,FALSE))="","",(VLOOKUP($E15,'NEA Backsheet'!$D$5:$CB$183,Q$9,FALSE))),"")</f>
        <v>216115.69108257603</v>
      </c>
      <c r="R15" s="194">
        <f ca="1">IFERROR(IF((VLOOKUP($E15,'NEA Backsheet'!$D$5:$CB$183,R$9,FALSE))="","",(VLOOKUP($E15,'NEA Backsheet'!$D$5:$CB$183,R$9,FALSE))),"")</f>
        <v>211287.64059447113</v>
      </c>
    </row>
    <row r="16" spans="1:21" ht="15" customHeight="1" x14ac:dyDescent="0.3">
      <c r="A16" s="41">
        <v>2</v>
      </c>
      <c r="B16" s="77" t="str">
        <f ca="1">IFERROR(IF((VLOOKUP($E16,'Org List'!$AJ$10:$AL$190,3,FALSE))="","",(VLOOKUP($E16,'Org List'!$AJ$10:$AL$190,3,FALSE))),"")</f>
        <v>South West England Commissioning Region</v>
      </c>
      <c r="C16" s="78" t="str">
        <f ca="1">IFERROR(IF((VLOOKUP($E16,'Org List'!$AO$10:$AQ$190,3,FALSE))="","",(VLOOKUP($E16,'Org List'!$AO$10:$AQ$190,3,FALSE))),"")</f>
        <v/>
      </c>
      <c r="D16" s="93" t="str">
        <f ca="1">IFERROR(IF((VLOOKUP($E16,'Org List'!$AT$10:$AV$190,3,FALSE))="","",(VLOOKUP($E16,'Org List'!$AT$10:$AV$190,3,FALSE))),"")</f>
        <v/>
      </c>
      <c r="E16" s="77" t="str">
        <f t="shared" ca="1" si="0"/>
        <v>Y58</v>
      </c>
      <c r="F16" s="79" t="str">
        <f ca="1">IF(E16="","",VLOOKUP(E16,'Org List'!$J$9:$K$640,2,0))</f>
        <v>South West England Commissioning Region</v>
      </c>
      <c r="G16" s="100">
        <f ca="1">IFERROR(IF((VLOOKUP($E16,'NEA Backsheet'!$D$5:$CB$183,G$9,FALSE))="","",(VLOOKUP($E16,'NEA Backsheet'!$D$5:$CB$183,G$9,FALSE))),"")</f>
        <v>147252.14677253723</v>
      </c>
      <c r="H16" s="101">
        <f ca="1">IFERROR(IF((VLOOKUP($E16,'NEA Backsheet'!$D$5:$CB$183,H$9,FALSE))="","",(VLOOKUP($E16,'NEA Backsheet'!$D$5:$CB$183,H$9,FALSE))),"")</f>
        <v>146804.45920899432</v>
      </c>
      <c r="I16" s="101">
        <f ca="1">IFERROR(IF((VLOOKUP($E16,'NEA Backsheet'!$D$5:$CB$183,I$9,FALSE))="","",(VLOOKUP($E16,'NEA Backsheet'!$D$5:$CB$183,I$9,FALSE))),"")</f>
        <v>156307.86702170936</v>
      </c>
      <c r="J16" s="102">
        <f ca="1">IFERROR(IF((VLOOKUP($E16,'NEA Backsheet'!$D$5:$CB$183,J$9,FALSE))="","",(VLOOKUP($E16,'NEA Backsheet'!$D$5:$CB$183,J$9,FALSE))),"")</f>
        <v>156661.28596825636</v>
      </c>
      <c r="K16" s="100">
        <f ca="1">IFERROR(IF((VLOOKUP($E16,'NEA Backsheet'!$D$5:$CB$183,K$9,FALSE))="","",(VLOOKUP($E16,'NEA Backsheet'!$D$5:$CB$183,K$9,FALSE))),"")</f>
        <v>150191.72879585001</v>
      </c>
      <c r="L16" s="101">
        <f ca="1">IFERROR(IF((VLOOKUP($E16,'NEA Backsheet'!$D$5:$CB$183,L$9,FALSE))="","",(VLOOKUP($E16,'NEA Backsheet'!$D$5:$CB$183,L$9,FALSE))),"")</f>
        <v>151215.75623906957</v>
      </c>
      <c r="M16" s="101">
        <f ca="1">IFERROR(IF((VLOOKUP($E16,'NEA Backsheet'!$D$5:$CB$183,M$9,FALSE))="","",(VLOOKUP($E16,'NEA Backsheet'!$D$5:$CB$183,M$9,FALSE))),"")</f>
        <v>157627.14289442162</v>
      </c>
      <c r="N16" s="103">
        <f ca="1">IFERROR(IF((VLOOKUP($E16,'NEA Backsheet'!$D$5:$CB$183,N$9,FALSE))="","",(VLOOKUP($E16,'NEA Backsheet'!$D$5:$CB$183,N$9,FALSE))),"")</f>
        <v>154076.73870762056</v>
      </c>
      <c r="O16" s="151">
        <f ca="1">IFERROR(IF((VLOOKUP($E16,'NEA Backsheet'!$D$5:$CB$183,O$9,FALSE))="","",(VLOOKUP($E16,'NEA Backsheet'!$D$5:$CB$183,O$9,FALSE))),"")</f>
        <v>155671.09728694122</v>
      </c>
      <c r="P16" s="102">
        <f ca="1">IFERROR(IF((VLOOKUP($E16,'NEA Backsheet'!$D$5:$CB$183,P$9,FALSE))="","",(VLOOKUP($E16,'NEA Backsheet'!$D$5:$CB$183,P$9,FALSE))),"")</f>
        <v>154063.51220709621</v>
      </c>
      <c r="Q16" s="103">
        <f ca="1">IFERROR(IF((VLOOKUP($E16,'NEA Backsheet'!$D$5:$CB$183,Q$9,FALSE))="","",(VLOOKUP($E16,'NEA Backsheet'!$D$5:$CB$183,Q$9,FALSE))),"")</f>
        <v>164968.28435285101</v>
      </c>
      <c r="R16" s="194">
        <f ca="1">IFERROR(IF((VLOOKUP($E16,'NEA Backsheet'!$D$5:$CB$183,R$9,FALSE))="","",(VLOOKUP($E16,'NEA Backsheet'!$D$5:$CB$183,R$9,FALSE))),"")</f>
        <v>162583.75721632876</v>
      </c>
    </row>
    <row r="17" spans="1:18" ht="15" customHeight="1" x14ac:dyDescent="0.3">
      <c r="A17" s="41">
        <v>3</v>
      </c>
      <c r="B17" s="77" t="str">
        <f ca="1">IFERROR(IF((VLOOKUP($E17,'Org List'!$AJ$10:$AL$190,3,FALSE))="","",(VLOOKUP($E17,'Org List'!$AJ$10:$AL$190,3,FALSE))),"")</f>
        <v>South East England Commissioning Region</v>
      </c>
      <c r="C17" s="78" t="str">
        <f ca="1">IFERROR(IF((VLOOKUP($E17,'Org List'!$AO$10:$AQ$190,3,FALSE))="","",(VLOOKUP($E17,'Org List'!$AO$10:$AQ$190,3,FALSE))),"")</f>
        <v/>
      </c>
      <c r="D17" s="93" t="str">
        <f ca="1">IFERROR(IF((VLOOKUP($E17,'Org List'!$AT$10:$AV$190,3,FALSE))="","",(VLOOKUP($E17,'Org List'!$AT$10:$AV$190,3,FALSE))),"")</f>
        <v/>
      </c>
      <c r="E17" s="77" t="str">
        <f t="shared" ca="1" si="0"/>
        <v>Y59</v>
      </c>
      <c r="F17" s="79" t="str">
        <f ca="1">IF(E17="","",VLOOKUP(E17,'Org List'!$J$9:$K$640,2,0))</f>
        <v>South East England Commissioning Region</v>
      </c>
      <c r="G17" s="100">
        <f ca="1">IFERROR(IF((VLOOKUP($E17,'NEA Backsheet'!$D$5:$CB$183,G$9,FALSE))="","",(VLOOKUP($E17,'NEA Backsheet'!$D$5:$CB$183,G$9,FALSE))),"")</f>
        <v>219423.09231913817</v>
      </c>
      <c r="H17" s="101">
        <f ca="1">IFERROR(IF((VLOOKUP($E17,'NEA Backsheet'!$D$5:$CB$183,H$9,FALSE))="","",(VLOOKUP($E17,'NEA Backsheet'!$D$5:$CB$183,H$9,FALSE))),"")</f>
        <v>216882.74713070446</v>
      </c>
      <c r="I17" s="101">
        <f ca="1">IFERROR(IF((VLOOKUP($E17,'NEA Backsheet'!$D$5:$CB$183,I$9,FALSE))="","",(VLOOKUP($E17,'NEA Backsheet'!$D$5:$CB$183,I$9,FALSE))),"")</f>
        <v>225419.93486629246</v>
      </c>
      <c r="J17" s="102">
        <f ca="1">IFERROR(IF((VLOOKUP($E17,'NEA Backsheet'!$D$5:$CB$183,J$9,FALSE))="","",(VLOOKUP($E17,'NEA Backsheet'!$D$5:$CB$183,J$9,FALSE))),"")</f>
        <v>224743.96096564649</v>
      </c>
      <c r="K17" s="100">
        <f ca="1">IFERROR(IF((VLOOKUP($E17,'NEA Backsheet'!$D$5:$CB$183,K$9,FALSE))="","",(VLOOKUP($E17,'NEA Backsheet'!$D$5:$CB$183,K$9,FALSE))),"")</f>
        <v>220837.98752625956</v>
      </c>
      <c r="L17" s="101">
        <f ca="1">IFERROR(IF((VLOOKUP($E17,'NEA Backsheet'!$D$5:$CB$183,L$9,FALSE))="","",(VLOOKUP($E17,'NEA Backsheet'!$D$5:$CB$183,L$9,FALSE))),"")</f>
        <v>220535.45074564053</v>
      </c>
      <c r="M17" s="101">
        <f ca="1">IFERROR(IF((VLOOKUP($E17,'NEA Backsheet'!$D$5:$CB$183,M$9,FALSE))="","",(VLOOKUP($E17,'NEA Backsheet'!$D$5:$CB$183,M$9,FALSE))),"")</f>
        <v>227226.24179750748</v>
      </c>
      <c r="N17" s="103">
        <f ca="1">IFERROR(IF((VLOOKUP($E17,'NEA Backsheet'!$D$5:$CB$183,N$9,FALSE))="","",(VLOOKUP($E17,'NEA Backsheet'!$D$5:$CB$183,N$9,FALSE))),"")</f>
        <v>222659.56171201952</v>
      </c>
      <c r="O17" s="151">
        <f ca="1">IFERROR(IF((VLOOKUP($E17,'NEA Backsheet'!$D$5:$CB$183,O$9,FALSE))="","",(VLOOKUP($E17,'NEA Backsheet'!$D$5:$CB$183,O$9,FALSE))),"")</f>
        <v>227819.63539056049</v>
      </c>
      <c r="P17" s="102">
        <f ca="1">IFERROR(IF((VLOOKUP($E17,'NEA Backsheet'!$D$5:$CB$183,P$9,FALSE))="","",(VLOOKUP($E17,'NEA Backsheet'!$D$5:$CB$183,P$9,FALSE))),"")</f>
        <v>225778.25062477015</v>
      </c>
      <c r="Q17" s="103">
        <f ca="1">IFERROR(IF((VLOOKUP($E17,'NEA Backsheet'!$D$5:$CB$183,Q$9,FALSE))="","",(VLOOKUP($E17,'NEA Backsheet'!$D$5:$CB$183,Q$9,FALSE))),"")</f>
        <v>237778.83195795107</v>
      </c>
      <c r="R17" s="194">
        <f ca="1">IFERROR(IF((VLOOKUP($E17,'NEA Backsheet'!$D$5:$CB$183,R$9,FALSE))="","",(VLOOKUP($E17,'NEA Backsheet'!$D$5:$CB$183,R$9,FALSE))),"")</f>
        <v>239236.56683459846</v>
      </c>
    </row>
    <row r="18" spans="1:18" ht="15" customHeight="1" x14ac:dyDescent="0.3">
      <c r="A18" s="41">
        <v>4</v>
      </c>
      <c r="B18" s="77" t="str">
        <f ca="1">IFERROR(IF((VLOOKUP($E18,'Org List'!$AJ$10:$AL$190,3,FALSE))="","",(VLOOKUP($E18,'Org List'!$AJ$10:$AL$190,3,FALSE))),"")</f>
        <v>Midlands Commissioning Region</v>
      </c>
      <c r="C18" s="78" t="str">
        <f ca="1">IFERROR(IF((VLOOKUP($E18,'Org List'!$AO$10:$AQ$190,3,FALSE))="","",(VLOOKUP($E18,'Org List'!$AO$10:$AQ$190,3,FALSE))),"")</f>
        <v/>
      </c>
      <c r="D18" s="93" t="str">
        <f ca="1">IFERROR(IF((VLOOKUP($E18,'Org List'!$AT$10:$AV$190,3,FALSE))="","",(VLOOKUP($E18,'Org List'!$AT$10:$AV$190,3,FALSE))),"")</f>
        <v/>
      </c>
      <c r="E18" s="77" t="str">
        <f t="shared" ca="1" si="0"/>
        <v>Y60</v>
      </c>
      <c r="F18" s="79" t="str">
        <f ca="1">IF(E18="","",VLOOKUP(E18,'Org List'!$J$9:$K$640,2,0))</f>
        <v>Midlands Commissioning Region</v>
      </c>
      <c r="G18" s="100" t="str">
        <f ca="1">IFERROR(IF((VLOOKUP($E18,'NEA Backsheet'!$D$5:$CB$183,G$9,FALSE))="","",(VLOOKUP($E18,'NEA Backsheet'!$D$5:$CB$183,G$9,FALSE))),"")</f>
        <v/>
      </c>
      <c r="H18" s="101" t="str">
        <f ca="1">IFERROR(IF((VLOOKUP($E18,'NEA Backsheet'!$D$5:$CB$183,H$9,FALSE))="","",(VLOOKUP($E18,'NEA Backsheet'!$D$5:$CB$183,H$9,FALSE))),"")</f>
        <v/>
      </c>
      <c r="I18" s="101" t="str">
        <f ca="1">IFERROR(IF((VLOOKUP($E18,'NEA Backsheet'!$D$5:$CB$183,I$9,FALSE))="","",(VLOOKUP($E18,'NEA Backsheet'!$D$5:$CB$183,I$9,FALSE))),"")</f>
        <v/>
      </c>
      <c r="J18" s="102" t="str">
        <f ca="1">IFERROR(IF((VLOOKUP($E18,'NEA Backsheet'!$D$5:$CB$183,J$9,FALSE))="","",(VLOOKUP($E18,'NEA Backsheet'!$D$5:$CB$183,J$9,FALSE))),"")</f>
        <v/>
      </c>
      <c r="K18" s="100" t="str">
        <f ca="1">IFERROR(IF((VLOOKUP($E18,'NEA Backsheet'!$D$5:$CB$183,K$9,FALSE))="","",(VLOOKUP($E18,'NEA Backsheet'!$D$5:$CB$183,K$9,FALSE))),"")</f>
        <v/>
      </c>
      <c r="L18" s="101" t="str">
        <f ca="1">IFERROR(IF((VLOOKUP($E18,'NEA Backsheet'!$D$5:$CB$183,L$9,FALSE))="","",(VLOOKUP($E18,'NEA Backsheet'!$D$5:$CB$183,L$9,FALSE))),"")</f>
        <v/>
      </c>
      <c r="M18" s="101" t="str">
        <f ca="1">IFERROR(IF((VLOOKUP($E18,'NEA Backsheet'!$D$5:$CB$183,M$9,FALSE))="","",(VLOOKUP($E18,'NEA Backsheet'!$D$5:$CB$183,M$9,FALSE))),"")</f>
        <v/>
      </c>
      <c r="N18" s="103" t="str">
        <f ca="1">IFERROR(IF((VLOOKUP($E18,'NEA Backsheet'!$D$5:$CB$183,N$9,FALSE))="","",(VLOOKUP($E18,'NEA Backsheet'!$D$5:$CB$183,N$9,FALSE))),"")</f>
        <v/>
      </c>
      <c r="O18" s="151" t="str">
        <f ca="1">IFERROR(IF((VLOOKUP($E18,'NEA Backsheet'!$D$5:$CB$183,O$9,FALSE))="","",(VLOOKUP($E18,'NEA Backsheet'!$D$5:$CB$183,O$9,FALSE))),"")</f>
        <v/>
      </c>
      <c r="P18" s="102" t="str">
        <f ca="1">IFERROR(IF((VLOOKUP($E18,'NEA Backsheet'!$D$5:$CB$183,P$9,FALSE))="","",(VLOOKUP($E18,'NEA Backsheet'!$D$5:$CB$183,P$9,FALSE))),"")</f>
        <v/>
      </c>
      <c r="Q18" s="103" t="str">
        <f ca="1">IFERROR(IF((VLOOKUP($E18,'NEA Backsheet'!$D$5:$CB$183,Q$9,FALSE))="","",(VLOOKUP($E18,'NEA Backsheet'!$D$5:$CB$183,Q$9,FALSE))),"")</f>
        <v/>
      </c>
      <c r="R18" s="194" t="str">
        <f ca="1">IFERROR(IF((VLOOKUP($E18,'NEA Backsheet'!$D$5:$CB$183,R$9,FALSE))="","",(VLOOKUP($E18,'NEA Backsheet'!$D$5:$CB$183,R$9,FALSE))),"")</f>
        <v/>
      </c>
    </row>
    <row r="19" spans="1:18" ht="15" customHeight="1" x14ac:dyDescent="0.3">
      <c r="A19" s="41">
        <v>5</v>
      </c>
      <c r="B19" s="77" t="str">
        <f ca="1">IFERROR(IF((VLOOKUP($E19,'Org List'!$AJ$10:$AL$190,3,FALSE))="","",(VLOOKUP($E19,'Org List'!$AJ$10:$AL$190,3,FALSE))),"")</f>
        <v>East of England Commissioning Region</v>
      </c>
      <c r="C19" s="78" t="str">
        <f ca="1">IFERROR(IF((VLOOKUP($E19,'Org List'!$AO$10:$AQ$190,3,FALSE))="","",(VLOOKUP($E19,'Org List'!$AO$10:$AQ$190,3,FALSE))),"")</f>
        <v/>
      </c>
      <c r="D19" s="93" t="str">
        <f ca="1">IFERROR(IF((VLOOKUP($E19,'Org List'!$AT$10:$AV$190,3,FALSE))="","",(VLOOKUP($E19,'Org List'!$AT$10:$AV$190,3,FALSE))),"")</f>
        <v/>
      </c>
      <c r="E19" s="77" t="str">
        <f t="shared" ca="1" si="0"/>
        <v>Y61</v>
      </c>
      <c r="F19" s="79" t="str">
        <f ca="1">IF(E19="","",VLOOKUP(E19,'Org List'!$J$9:$K$640,2,0))</f>
        <v>East of England Commissioning Region</v>
      </c>
      <c r="G19" s="100" t="str">
        <f ca="1">IFERROR(IF((VLOOKUP($E19,'NEA Backsheet'!$D$5:$CB$183,G$9,FALSE))="","",(VLOOKUP($E19,'NEA Backsheet'!$D$5:$CB$183,G$9,FALSE))),"")</f>
        <v/>
      </c>
      <c r="H19" s="101" t="str">
        <f ca="1">IFERROR(IF((VLOOKUP($E19,'NEA Backsheet'!$D$5:$CB$183,H$9,FALSE))="","",(VLOOKUP($E19,'NEA Backsheet'!$D$5:$CB$183,H$9,FALSE))),"")</f>
        <v/>
      </c>
      <c r="I19" s="101" t="str">
        <f ca="1">IFERROR(IF((VLOOKUP($E19,'NEA Backsheet'!$D$5:$CB$183,I$9,FALSE))="","",(VLOOKUP($E19,'NEA Backsheet'!$D$5:$CB$183,I$9,FALSE))),"")</f>
        <v/>
      </c>
      <c r="J19" s="102" t="str">
        <f ca="1">IFERROR(IF((VLOOKUP($E19,'NEA Backsheet'!$D$5:$CB$183,J$9,FALSE))="","",(VLOOKUP($E19,'NEA Backsheet'!$D$5:$CB$183,J$9,FALSE))),"")</f>
        <v/>
      </c>
      <c r="K19" s="100" t="str">
        <f ca="1">IFERROR(IF((VLOOKUP($E19,'NEA Backsheet'!$D$5:$CB$183,K$9,FALSE))="","",(VLOOKUP($E19,'NEA Backsheet'!$D$5:$CB$183,K$9,FALSE))),"")</f>
        <v/>
      </c>
      <c r="L19" s="101" t="str">
        <f ca="1">IFERROR(IF((VLOOKUP($E19,'NEA Backsheet'!$D$5:$CB$183,L$9,FALSE))="","",(VLOOKUP($E19,'NEA Backsheet'!$D$5:$CB$183,L$9,FALSE))),"")</f>
        <v/>
      </c>
      <c r="M19" s="101" t="str">
        <f ca="1">IFERROR(IF((VLOOKUP($E19,'NEA Backsheet'!$D$5:$CB$183,M$9,FALSE))="","",(VLOOKUP($E19,'NEA Backsheet'!$D$5:$CB$183,M$9,FALSE))),"")</f>
        <v/>
      </c>
      <c r="N19" s="103" t="str">
        <f ca="1">IFERROR(IF((VLOOKUP($E19,'NEA Backsheet'!$D$5:$CB$183,N$9,FALSE))="","",(VLOOKUP($E19,'NEA Backsheet'!$D$5:$CB$183,N$9,FALSE))),"")</f>
        <v/>
      </c>
      <c r="O19" s="151" t="str">
        <f ca="1">IFERROR(IF((VLOOKUP($E19,'NEA Backsheet'!$D$5:$CB$183,O$9,FALSE))="","",(VLOOKUP($E19,'NEA Backsheet'!$D$5:$CB$183,O$9,FALSE))),"")</f>
        <v/>
      </c>
      <c r="P19" s="102" t="str">
        <f ca="1">IFERROR(IF((VLOOKUP($E19,'NEA Backsheet'!$D$5:$CB$183,P$9,FALSE))="","",(VLOOKUP($E19,'NEA Backsheet'!$D$5:$CB$183,P$9,FALSE))),"")</f>
        <v/>
      </c>
      <c r="Q19" s="103" t="str">
        <f ca="1">IFERROR(IF((VLOOKUP($E19,'NEA Backsheet'!$D$5:$CB$183,Q$9,FALSE))="","",(VLOOKUP($E19,'NEA Backsheet'!$D$5:$CB$183,Q$9,FALSE))),"")</f>
        <v/>
      </c>
      <c r="R19" s="194" t="str">
        <f ca="1">IFERROR(IF((VLOOKUP($E19,'NEA Backsheet'!$D$5:$CB$183,R$9,FALSE))="","",(VLOOKUP($E19,'NEA Backsheet'!$D$5:$CB$183,R$9,FALSE))),"")</f>
        <v/>
      </c>
    </row>
    <row r="20" spans="1:18" ht="15" customHeight="1" x14ac:dyDescent="0.3">
      <c r="A20" s="41">
        <v>6</v>
      </c>
      <c r="B20" s="77" t="str">
        <f ca="1">IFERROR(IF((VLOOKUP($E20,'Org List'!$AJ$10:$AL$190,3,FALSE))="","",(VLOOKUP($E20,'Org List'!$AJ$10:$AL$190,3,FALSE))),"")</f>
        <v>North West Commissioning Region</v>
      </c>
      <c r="C20" s="78" t="str">
        <f ca="1">IFERROR(IF((VLOOKUP($E20,'Org List'!$AO$10:$AQ$190,3,FALSE))="","",(VLOOKUP($E20,'Org List'!$AO$10:$AQ$190,3,FALSE))),"")</f>
        <v/>
      </c>
      <c r="D20" s="93" t="str">
        <f ca="1">IFERROR(IF((VLOOKUP($E20,'Org List'!$AT$10:$AV$190,3,FALSE))="","",(VLOOKUP($E20,'Org List'!$AT$10:$AV$190,3,FALSE))),"")</f>
        <v/>
      </c>
      <c r="E20" s="77" t="str">
        <f t="shared" ca="1" si="0"/>
        <v>Y62</v>
      </c>
      <c r="F20" s="79" t="str">
        <f ca="1">IF(E20="","",VLOOKUP(E20,'Org List'!$J$9:$K$640,2,0))</f>
        <v>North West Commissioning Region</v>
      </c>
      <c r="G20" s="100" t="str">
        <f ca="1">IFERROR(IF((VLOOKUP($E20,'NEA Backsheet'!$D$5:$CB$183,G$9,FALSE))="","",(VLOOKUP($E20,'NEA Backsheet'!$D$5:$CB$183,G$9,FALSE))),"")</f>
        <v/>
      </c>
      <c r="H20" s="101" t="str">
        <f ca="1">IFERROR(IF((VLOOKUP($E20,'NEA Backsheet'!$D$5:$CB$183,H$9,FALSE))="","",(VLOOKUP($E20,'NEA Backsheet'!$D$5:$CB$183,H$9,FALSE))),"")</f>
        <v/>
      </c>
      <c r="I20" s="101" t="str">
        <f ca="1">IFERROR(IF((VLOOKUP($E20,'NEA Backsheet'!$D$5:$CB$183,I$9,FALSE))="","",(VLOOKUP($E20,'NEA Backsheet'!$D$5:$CB$183,I$9,FALSE))),"")</f>
        <v/>
      </c>
      <c r="J20" s="102" t="str">
        <f ca="1">IFERROR(IF((VLOOKUP($E20,'NEA Backsheet'!$D$5:$CB$183,J$9,FALSE))="","",(VLOOKUP($E20,'NEA Backsheet'!$D$5:$CB$183,J$9,FALSE))),"")</f>
        <v/>
      </c>
      <c r="K20" s="100" t="str">
        <f ca="1">IFERROR(IF((VLOOKUP($E20,'NEA Backsheet'!$D$5:$CB$183,K$9,FALSE))="","",(VLOOKUP($E20,'NEA Backsheet'!$D$5:$CB$183,K$9,FALSE))),"")</f>
        <v/>
      </c>
      <c r="L20" s="101" t="str">
        <f ca="1">IFERROR(IF((VLOOKUP($E20,'NEA Backsheet'!$D$5:$CB$183,L$9,FALSE))="","",(VLOOKUP($E20,'NEA Backsheet'!$D$5:$CB$183,L$9,FALSE))),"")</f>
        <v/>
      </c>
      <c r="M20" s="101" t="str">
        <f ca="1">IFERROR(IF((VLOOKUP($E20,'NEA Backsheet'!$D$5:$CB$183,M$9,FALSE))="","",(VLOOKUP($E20,'NEA Backsheet'!$D$5:$CB$183,M$9,FALSE))),"")</f>
        <v/>
      </c>
      <c r="N20" s="103" t="str">
        <f ca="1">IFERROR(IF((VLOOKUP($E20,'NEA Backsheet'!$D$5:$CB$183,N$9,FALSE))="","",(VLOOKUP($E20,'NEA Backsheet'!$D$5:$CB$183,N$9,FALSE))),"")</f>
        <v/>
      </c>
      <c r="O20" s="151" t="str">
        <f ca="1">IFERROR(IF((VLOOKUP($E20,'NEA Backsheet'!$D$5:$CB$183,O$9,FALSE))="","",(VLOOKUP($E20,'NEA Backsheet'!$D$5:$CB$183,O$9,FALSE))),"")</f>
        <v/>
      </c>
      <c r="P20" s="102" t="str">
        <f ca="1">IFERROR(IF((VLOOKUP($E20,'NEA Backsheet'!$D$5:$CB$183,P$9,FALSE))="","",(VLOOKUP($E20,'NEA Backsheet'!$D$5:$CB$183,P$9,FALSE))),"")</f>
        <v/>
      </c>
      <c r="Q20" s="103" t="str">
        <f ca="1">IFERROR(IF((VLOOKUP($E20,'NEA Backsheet'!$D$5:$CB$183,Q$9,FALSE))="","",(VLOOKUP($E20,'NEA Backsheet'!$D$5:$CB$183,Q$9,FALSE))),"")</f>
        <v/>
      </c>
      <c r="R20" s="194" t="str">
        <f ca="1">IFERROR(IF((VLOOKUP($E20,'NEA Backsheet'!$D$5:$CB$183,R$9,FALSE))="","",(VLOOKUP($E20,'NEA Backsheet'!$D$5:$CB$183,R$9,FALSE))),"")</f>
        <v/>
      </c>
    </row>
    <row r="21" spans="1:18" ht="15" customHeight="1" x14ac:dyDescent="0.3">
      <c r="A21" s="41">
        <v>7</v>
      </c>
      <c r="B21" s="77" t="str">
        <f ca="1">IFERROR(IF((VLOOKUP($E21,'Org List'!$AJ$10:$AL$190,3,FALSE))="","",(VLOOKUP($E21,'Org List'!$AJ$10:$AL$190,3,FALSE))),"")</f>
        <v>North East and Yorkshire Commissioning Region</v>
      </c>
      <c r="C21" s="78" t="str">
        <f ca="1">IFERROR(IF((VLOOKUP($E21,'Org List'!$AO$10:$AQ$190,3,FALSE))="","",(VLOOKUP($E21,'Org List'!$AO$10:$AQ$190,3,FALSE))),"")</f>
        <v/>
      </c>
      <c r="D21" s="93" t="str">
        <f ca="1">IFERROR(IF((VLOOKUP($E21,'Org List'!$AT$10:$AV$190,3,FALSE))="","",(VLOOKUP($E21,'Org List'!$AT$10:$AV$190,3,FALSE))),"")</f>
        <v/>
      </c>
      <c r="E21" s="77" t="str">
        <f t="shared" ca="1" si="0"/>
        <v>Y63</v>
      </c>
      <c r="F21" s="79" t="str">
        <f ca="1">IF(E21="","",VLOOKUP(E21,'Org List'!$J$9:$K$640,2,0))</f>
        <v>North East and Yorkshire Commissioning Region</v>
      </c>
      <c r="G21" s="100" t="str">
        <f ca="1">IFERROR(IF((VLOOKUP($E21,'NEA Backsheet'!$D$5:$CB$183,G$9,FALSE))="","",(VLOOKUP($E21,'NEA Backsheet'!$D$5:$CB$183,G$9,FALSE))),"")</f>
        <v/>
      </c>
      <c r="H21" s="101" t="str">
        <f ca="1">IFERROR(IF((VLOOKUP($E21,'NEA Backsheet'!$D$5:$CB$183,H$9,FALSE))="","",(VLOOKUP($E21,'NEA Backsheet'!$D$5:$CB$183,H$9,FALSE))),"")</f>
        <v/>
      </c>
      <c r="I21" s="101" t="str">
        <f ca="1">IFERROR(IF((VLOOKUP($E21,'NEA Backsheet'!$D$5:$CB$183,I$9,FALSE))="","",(VLOOKUP($E21,'NEA Backsheet'!$D$5:$CB$183,I$9,FALSE))),"")</f>
        <v/>
      </c>
      <c r="J21" s="102" t="str">
        <f ca="1">IFERROR(IF((VLOOKUP($E21,'NEA Backsheet'!$D$5:$CB$183,J$9,FALSE))="","",(VLOOKUP($E21,'NEA Backsheet'!$D$5:$CB$183,J$9,FALSE))),"")</f>
        <v/>
      </c>
      <c r="K21" s="100" t="str">
        <f ca="1">IFERROR(IF((VLOOKUP($E21,'NEA Backsheet'!$D$5:$CB$183,K$9,FALSE))="","",(VLOOKUP($E21,'NEA Backsheet'!$D$5:$CB$183,K$9,FALSE))),"")</f>
        <v/>
      </c>
      <c r="L21" s="101" t="str">
        <f ca="1">IFERROR(IF((VLOOKUP($E21,'NEA Backsheet'!$D$5:$CB$183,L$9,FALSE))="","",(VLOOKUP($E21,'NEA Backsheet'!$D$5:$CB$183,L$9,FALSE))),"")</f>
        <v/>
      </c>
      <c r="M21" s="101" t="str">
        <f ca="1">IFERROR(IF((VLOOKUP($E21,'NEA Backsheet'!$D$5:$CB$183,M$9,FALSE))="","",(VLOOKUP($E21,'NEA Backsheet'!$D$5:$CB$183,M$9,FALSE))),"")</f>
        <v/>
      </c>
      <c r="N21" s="103" t="str">
        <f ca="1">IFERROR(IF((VLOOKUP($E21,'NEA Backsheet'!$D$5:$CB$183,N$9,FALSE))="","",(VLOOKUP($E21,'NEA Backsheet'!$D$5:$CB$183,N$9,FALSE))),"")</f>
        <v/>
      </c>
      <c r="O21" s="151" t="str">
        <f ca="1">IFERROR(IF((VLOOKUP($E21,'NEA Backsheet'!$D$5:$CB$183,O$9,FALSE))="","",(VLOOKUP($E21,'NEA Backsheet'!$D$5:$CB$183,O$9,FALSE))),"")</f>
        <v/>
      </c>
      <c r="P21" s="102" t="str">
        <f ca="1">IFERROR(IF((VLOOKUP($E21,'NEA Backsheet'!$D$5:$CB$183,P$9,FALSE))="","",(VLOOKUP($E21,'NEA Backsheet'!$D$5:$CB$183,P$9,FALSE))),"")</f>
        <v/>
      </c>
      <c r="Q21" s="103" t="str">
        <f ca="1">IFERROR(IF((VLOOKUP($E21,'NEA Backsheet'!$D$5:$CB$183,Q$9,FALSE))="","",(VLOOKUP($E21,'NEA Backsheet'!$D$5:$CB$183,Q$9,FALSE))),"")</f>
        <v/>
      </c>
      <c r="R21" s="194" t="str">
        <f ca="1">IFERROR(IF((VLOOKUP($E21,'NEA Backsheet'!$D$5:$CB$183,R$9,FALSE))="","",(VLOOKUP($E21,'NEA Backsheet'!$D$5:$CB$183,R$9,FALSE))),"")</f>
        <v/>
      </c>
    </row>
    <row r="22" spans="1:18" ht="15" customHeight="1" x14ac:dyDescent="0.3">
      <c r="A22" s="41">
        <v>8</v>
      </c>
      <c r="B22" s="77" t="str">
        <f ca="1">IFERROR(IF((VLOOKUP($E22,'Org List'!$AJ$10:$AL$190,3,FALSE))="","",(VLOOKUP($E22,'Org List'!$AJ$10:$AL$190,3,FALSE))),"")</f>
        <v/>
      </c>
      <c r="C22" s="78" t="str">
        <f ca="1">IFERROR(IF((VLOOKUP($E22,'Org List'!$AO$10:$AQ$190,3,FALSE))="","",(VLOOKUP($E22,'Org List'!$AO$10:$AQ$190,3,FALSE))),"")</f>
        <v>North East Region</v>
      </c>
      <c r="D22" s="93" t="str">
        <f ca="1">IFERROR(IF((VLOOKUP($E22,'Org List'!$AT$10:$AV$190,3,FALSE))="","",(VLOOKUP($E22,'Org List'!$AT$10:$AV$190,3,FALSE))),"")</f>
        <v/>
      </c>
      <c r="E22" s="77" t="str">
        <f t="shared" ca="1" si="0"/>
        <v>E12000001</v>
      </c>
      <c r="F22" s="79" t="str">
        <f ca="1">IF(E22="","",VLOOKUP(E22,'Org List'!$J$9:$K$640,2,0))</f>
        <v>North East Region</v>
      </c>
      <c r="G22" s="100">
        <f ca="1">IFERROR(IF((VLOOKUP($E22,'NEA Backsheet'!$D$5:$CB$183,G$9,FALSE))="","",(VLOOKUP($E22,'NEA Backsheet'!$D$5:$CB$183,G$9,FALSE))),"")</f>
        <v>80375.632032478767</v>
      </c>
      <c r="H22" s="101">
        <f ca="1">IFERROR(IF((VLOOKUP($E22,'NEA Backsheet'!$D$5:$CB$183,H$9,FALSE))="","",(VLOOKUP($E22,'NEA Backsheet'!$D$5:$CB$183,H$9,FALSE))),"")</f>
        <v>80553.975334915769</v>
      </c>
      <c r="I22" s="101">
        <f ca="1">IFERROR(IF((VLOOKUP($E22,'NEA Backsheet'!$D$5:$CB$183,I$9,FALSE))="","",(VLOOKUP($E22,'NEA Backsheet'!$D$5:$CB$183,I$9,FALSE))),"")</f>
        <v>85310.706088605322</v>
      </c>
      <c r="J22" s="102">
        <f ca="1">IFERROR(IF((VLOOKUP($E22,'NEA Backsheet'!$D$5:$CB$183,J$9,FALSE))="","",(VLOOKUP($E22,'NEA Backsheet'!$D$5:$CB$183,J$9,FALSE))),"")</f>
        <v>84754.447568071992</v>
      </c>
      <c r="K22" s="100">
        <f ca="1">IFERROR(IF((VLOOKUP($E22,'NEA Backsheet'!$D$5:$CB$183,K$9,FALSE))="","",(VLOOKUP($E22,'NEA Backsheet'!$D$5:$CB$183,K$9,FALSE))),"")</f>
        <v>84164.702946798672</v>
      </c>
      <c r="L22" s="101">
        <f ca="1">IFERROR(IF((VLOOKUP($E22,'NEA Backsheet'!$D$5:$CB$183,L$9,FALSE))="","",(VLOOKUP($E22,'NEA Backsheet'!$D$5:$CB$183,L$9,FALSE))),"")</f>
        <v>83951.492888148015</v>
      </c>
      <c r="M22" s="101">
        <f ca="1">IFERROR(IF((VLOOKUP($E22,'NEA Backsheet'!$D$5:$CB$183,M$9,FALSE))="","",(VLOOKUP($E22,'NEA Backsheet'!$D$5:$CB$183,M$9,FALSE))),"")</f>
        <v>85967.170407039201</v>
      </c>
      <c r="N22" s="103">
        <f ca="1">IFERROR(IF((VLOOKUP($E22,'NEA Backsheet'!$D$5:$CB$183,N$9,FALSE))="","",(VLOOKUP($E22,'NEA Backsheet'!$D$5:$CB$183,N$9,FALSE))),"")</f>
        <v>85034.259704965516</v>
      </c>
      <c r="O22" s="151">
        <f ca="1">IFERROR(IF((VLOOKUP($E22,'NEA Backsheet'!$D$5:$CB$183,O$9,FALSE))="","",(VLOOKUP($E22,'NEA Backsheet'!$D$5:$CB$183,O$9,FALSE))),"")</f>
        <v>84086.900939935469</v>
      </c>
      <c r="P22" s="102">
        <f ca="1">IFERROR(IF((VLOOKUP($E22,'NEA Backsheet'!$D$5:$CB$183,P$9,FALSE))="","",(VLOOKUP($E22,'NEA Backsheet'!$D$5:$CB$183,P$9,FALSE))),"")</f>
        <v>83583.642987177314</v>
      </c>
      <c r="Q22" s="103">
        <f ca="1">IFERROR(IF((VLOOKUP($E22,'NEA Backsheet'!$D$5:$CB$183,Q$9,FALSE))="","",(VLOOKUP($E22,'NEA Backsheet'!$D$5:$CB$183,Q$9,FALSE))),"")</f>
        <v>88144.451166325423</v>
      </c>
      <c r="R22" s="194">
        <f ca="1">IFERROR(IF((VLOOKUP($E22,'NEA Backsheet'!$D$5:$CB$183,R$9,FALSE))="","",(VLOOKUP($E22,'NEA Backsheet'!$D$5:$CB$183,R$9,FALSE))),"")</f>
        <v>89636.060284403095</v>
      </c>
    </row>
    <row r="23" spans="1:18" ht="15" customHeight="1" x14ac:dyDescent="0.3">
      <c r="A23" s="41">
        <v>9</v>
      </c>
      <c r="B23" s="77" t="str">
        <f ca="1">IFERROR(IF((VLOOKUP($E23,'Org List'!$AJ$10:$AL$190,3,FALSE))="","",(VLOOKUP($E23,'Org List'!$AJ$10:$AL$190,3,FALSE))),"")</f>
        <v/>
      </c>
      <c r="C23" s="78" t="str">
        <f ca="1">IFERROR(IF((VLOOKUP($E23,'Org List'!$AO$10:$AQ$190,3,FALSE))="","",(VLOOKUP($E23,'Org List'!$AO$10:$AQ$190,3,FALSE))),"")</f>
        <v>North West Region</v>
      </c>
      <c r="D23" s="93" t="str">
        <f ca="1">IFERROR(IF((VLOOKUP($E23,'Org List'!$AT$10:$AV$190,3,FALSE))="","",(VLOOKUP($E23,'Org List'!$AT$10:$AV$190,3,FALSE))),"")</f>
        <v/>
      </c>
      <c r="E23" s="77" t="str">
        <f t="shared" ca="1" si="0"/>
        <v>E12000002</v>
      </c>
      <c r="F23" s="79" t="str">
        <f ca="1">IF(E23="","",VLOOKUP(E23,'Org List'!$J$9:$K$640,2,0))</f>
        <v>North West Region</v>
      </c>
      <c r="G23" s="100">
        <f ca="1">IFERROR(IF((VLOOKUP($E23,'NEA Backsheet'!$D$5:$CB$183,G$9,FALSE))="","",(VLOOKUP($E23,'NEA Backsheet'!$D$5:$CB$183,G$9,FALSE))),"")</f>
        <v>222338.70022564073</v>
      </c>
      <c r="H23" s="101">
        <f ca="1">IFERROR(IF((VLOOKUP($E23,'NEA Backsheet'!$D$5:$CB$183,H$9,FALSE))="","",(VLOOKUP($E23,'NEA Backsheet'!$D$5:$CB$183,H$9,FALSE))),"")</f>
        <v>223720.76728660942</v>
      </c>
      <c r="I23" s="101">
        <f ca="1">IFERROR(IF((VLOOKUP($E23,'NEA Backsheet'!$D$5:$CB$183,I$9,FALSE))="","",(VLOOKUP($E23,'NEA Backsheet'!$D$5:$CB$183,I$9,FALSE))),"")</f>
        <v>240185.35270943583</v>
      </c>
      <c r="J23" s="102">
        <f ca="1">IFERROR(IF((VLOOKUP($E23,'NEA Backsheet'!$D$5:$CB$183,J$9,FALSE))="","",(VLOOKUP($E23,'NEA Backsheet'!$D$5:$CB$183,J$9,FALSE))),"")</f>
        <v>233141.24812623157</v>
      </c>
      <c r="K23" s="100">
        <f ca="1">IFERROR(IF((VLOOKUP($E23,'NEA Backsheet'!$D$5:$CB$183,K$9,FALSE))="","",(VLOOKUP($E23,'NEA Backsheet'!$D$5:$CB$183,K$9,FALSE))),"")</f>
        <v>229264.04656195198</v>
      </c>
      <c r="L23" s="101">
        <f ca="1">IFERROR(IF((VLOOKUP($E23,'NEA Backsheet'!$D$5:$CB$183,L$9,FALSE))="","",(VLOOKUP($E23,'NEA Backsheet'!$D$5:$CB$183,L$9,FALSE))),"")</f>
        <v>227623.67833303273</v>
      </c>
      <c r="M23" s="101">
        <f ca="1">IFERROR(IF((VLOOKUP($E23,'NEA Backsheet'!$D$5:$CB$183,M$9,FALSE))="","",(VLOOKUP($E23,'NEA Backsheet'!$D$5:$CB$183,M$9,FALSE))),"")</f>
        <v>238385.12168943835</v>
      </c>
      <c r="N23" s="103">
        <f ca="1">IFERROR(IF((VLOOKUP($E23,'NEA Backsheet'!$D$5:$CB$183,N$9,FALSE))="","",(VLOOKUP($E23,'NEA Backsheet'!$D$5:$CB$183,N$9,FALSE))),"")</f>
        <v>232188.8628860637</v>
      </c>
      <c r="O23" s="151">
        <f ca="1">IFERROR(IF((VLOOKUP($E23,'NEA Backsheet'!$D$5:$CB$183,O$9,FALSE))="","",(VLOOKUP($E23,'NEA Backsheet'!$D$5:$CB$183,O$9,FALSE))),"")</f>
        <v>239813.40634183382</v>
      </c>
      <c r="P23" s="102">
        <f ca="1">IFERROR(IF((VLOOKUP($E23,'NEA Backsheet'!$D$5:$CB$183,P$9,FALSE))="","",(VLOOKUP($E23,'NEA Backsheet'!$D$5:$CB$183,P$9,FALSE))),"")</f>
        <v>237493.36232808261</v>
      </c>
      <c r="Q23" s="103">
        <f ca="1">IFERROR(IF((VLOOKUP($E23,'NEA Backsheet'!$D$5:$CB$183,Q$9,FALSE))="","",(VLOOKUP($E23,'NEA Backsheet'!$D$5:$CB$183,Q$9,FALSE))),"")</f>
        <v>250812.95859688753</v>
      </c>
      <c r="R23" s="194">
        <f ca="1">IFERROR(IF((VLOOKUP($E23,'NEA Backsheet'!$D$5:$CB$183,R$9,FALSE))="","",(VLOOKUP($E23,'NEA Backsheet'!$D$5:$CB$183,R$9,FALSE))),"")</f>
        <v>248819.33856552883</v>
      </c>
    </row>
    <row r="24" spans="1:18" ht="15" customHeight="1" x14ac:dyDescent="0.3">
      <c r="A24" s="41">
        <v>10</v>
      </c>
      <c r="B24" s="77" t="str">
        <f ca="1">IFERROR(IF((VLOOKUP($E24,'Org List'!$AJ$10:$AL$190,3,FALSE))="","",(VLOOKUP($E24,'Org List'!$AJ$10:$AL$190,3,FALSE))),"")</f>
        <v/>
      </c>
      <c r="C24" s="78" t="str">
        <f ca="1">IFERROR(IF((VLOOKUP($E24,'Org List'!$AO$10:$AQ$190,3,FALSE))="","",(VLOOKUP($E24,'Org List'!$AO$10:$AQ$190,3,FALSE))),"")</f>
        <v>Yorkshire and The Humber Region</v>
      </c>
      <c r="D24" s="93" t="str">
        <f ca="1">IFERROR(IF((VLOOKUP($E24,'Org List'!$AT$10:$AV$190,3,FALSE))="","",(VLOOKUP($E24,'Org List'!$AT$10:$AV$190,3,FALSE))),"")</f>
        <v/>
      </c>
      <c r="E24" s="77" t="str">
        <f t="shared" ca="1" si="0"/>
        <v>E12000003</v>
      </c>
      <c r="F24" s="79" t="str">
        <f ca="1">IF(E24="","",VLOOKUP(E24,'Org List'!$J$9:$K$640,2,0))</f>
        <v>Yorkshire and The Humber Region</v>
      </c>
      <c r="G24" s="100">
        <f ca="1">IFERROR(IF((VLOOKUP($E24,'NEA Backsheet'!$D$5:$CB$183,G$9,FALSE))="","",(VLOOKUP($E24,'NEA Backsheet'!$D$5:$CB$183,G$9,FALSE))),"")</f>
        <v>151590.41355235325</v>
      </c>
      <c r="H24" s="101">
        <f ca="1">IFERROR(IF((VLOOKUP($E24,'NEA Backsheet'!$D$5:$CB$183,H$9,FALSE))="","",(VLOOKUP($E24,'NEA Backsheet'!$D$5:$CB$183,H$9,FALSE))),"")</f>
        <v>149102.76910458267</v>
      </c>
      <c r="I24" s="101">
        <f ca="1">IFERROR(IF((VLOOKUP($E24,'NEA Backsheet'!$D$5:$CB$183,I$9,FALSE))="","",(VLOOKUP($E24,'NEA Backsheet'!$D$5:$CB$183,I$9,FALSE))),"")</f>
        <v>156318.11746919074</v>
      </c>
      <c r="J24" s="102">
        <f ca="1">IFERROR(IF((VLOOKUP($E24,'NEA Backsheet'!$D$5:$CB$183,J$9,FALSE))="","",(VLOOKUP($E24,'NEA Backsheet'!$D$5:$CB$183,J$9,FALSE))),"")</f>
        <v>155424.3892964104</v>
      </c>
      <c r="K24" s="100">
        <f ca="1">IFERROR(IF((VLOOKUP($E24,'NEA Backsheet'!$D$5:$CB$183,K$9,FALSE))="","",(VLOOKUP($E24,'NEA Backsheet'!$D$5:$CB$183,K$9,FALSE))),"")</f>
        <v>154871.91052177694</v>
      </c>
      <c r="L24" s="101">
        <f ca="1">IFERROR(IF((VLOOKUP($E24,'NEA Backsheet'!$D$5:$CB$183,L$9,FALSE))="","",(VLOOKUP($E24,'NEA Backsheet'!$D$5:$CB$183,L$9,FALSE))),"")</f>
        <v>153060.32579875266</v>
      </c>
      <c r="M24" s="101">
        <f ca="1">IFERROR(IF((VLOOKUP($E24,'NEA Backsheet'!$D$5:$CB$183,M$9,FALSE))="","",(VLOOKUP($E24,'NEA Backsheet'!$D$5:$CB$183,M$9,FALSE))),"")</f>
        <v>156695.63168103131</v>
      </c>
      <c r="N24" s="103">
        <f ca="1">IFERROR(IF((VLOOKUP($E24,'NEA Backsheet'!$D$5:$CB$183,N$9,FALSE))="","",(VLOOKUP($E24,'NEA Backsheet'!$D$5:$CB$183,N$9,FALSE))),"")</f>
        <v>157359.39447800574</v>
      </c>
      <c r="O24" s="151">
        <f ca="1">IFERROR(IF((VLOOKUP($E24,'NEA Backsheet'!$D$5:$CB$183,O$9,FALSE))="","",(VLOOKUP($E24,'NEA Backsheet'!$D$5:$CB$183,O$9,FALSE))),"")</f>
        <v>155982.86817547062</v>
      </c>
      <c r="P24" s="102">
        <f ca="1">IFERROR(IF((VLOOKUP($E24,'NEA Backsheet'!$D$5:$CB$183,P$9,FALSE))="","",(VLOOKUP($E24,'NEA Backsheet'!$D$5:$CB$183,P$9,FALSE))),"")</f>
        <v>153923.79029510653</v>
      </c>
      <c r="Q24" s="103">
        <f ca="1">IFERROR(IF((VLOOKUP($E24,'NEA Backsheet'!$D$5:$CB$183,Q$9,FALSE))="","",(VLOOKUP($E24,'NEA Backsheet'!$D$5:$CB$183,Q$9,FALSE))),"")</f>
        <v>160534.51587478654</v>
      </c>
      <c r="R24" s="194">
        <f ca="1">IFERROR(IF((VLOOKUP($E24,'NEA Backsheet'!$D$5:$CB$183,R$9,FALSE))="","",(VLOOKUP($E24,'NEA Backsheet'!$D$5:$CB$183,R$9,FALSE))),"")</f>
        <v>158810.57596968469</v>
      </c>
    </row>
    <row r="25" spans="1:18" ht="15" customHeight="1" x14ac:dyDescent="0.3">
      <c r="A25" s="41">
        <v>11</v>
      </c>
      <c r="B25" s="77" t="str">
        <f ca="1">IFERROR(IF((VLOOKUP($E25,'Org List'!$AJ$10:$AL$190,3,FALSE))="","",(VLOOKUP($E25,'Org List'!$AJ$10:$AL$190,3,FALSE))),"")</f>
        <v/>
      </c>
      <c r="C25" s="78" t="str">
        <f ca="1">IFERROR(IF((VLOOKUP($E25,'Org List'!$AO$10:$AQ$190,3,FALSE))="","",(VLOOKUP($E25,'Org List'!$AO$10:$AQ$190,3,FALSE))),"")</f>
        <v>East Midlands Region</v>
      </c>
      <c r="D25" s="93" t="str">
        <f ca="1">IFERROR(IF((VLOOKUP($E25,'Org List'!$AT$10:$AV$190,3,FALSE))="","",(VLOOKUP($E25,'Org List'!$AT$10:$AV$190,3,FALSE))),"")</f>
        <v/>
      </c>
      <c r="E25" s="77" t="str">
        <f t="shared" ca="1" si="0"/>
        <v>E12000004</v>
      </c>
      <c r="F25" s="79" t="str">
        <f ca="1">IF(E25="","",VLOOKUP(E25,'Org List'!$J$9:$K$640,2,0))</f>
        <v>East Midlands Region</v>
      </c>
      <c r="G25" s="100">
        <f ca="1">IFERROR(IF((VLOOKUP($E25,'NEA Backsheet'!$D$5:$CB$183,G$9,FALSE))="","",(VLOOKUP($E25,'NEA Backsheet'!$D$5:$CB$183,G$9,FALSE))),"")</f>
        <v>124442.25032147636</v>
      </c>
      <c r="H25" s="101">
        <f ca="1">IFERROR(IF((VLOOKUP($E25,'NEA Backsheet'!$D$5:$CB$183,H$9,FALSE))="","",(VLOOKUP($E25,'NEA Backsheet'!$D$5:$CB$183,H$9,FALSE))),"")</f>
        <v>123509.25113448754</v>
      </c>
      <c r="I25" s="101">
        <f ca="1">IFERROR(IF((VLOOKUP($E25,'NEA Backsheet'!$D$5:$CB$183,I$9,FALSE))="","",(VLOOKUP($E25,'NEA Backsheet'!$D$5:$CB$183,I$9,FALSE))),"")</f>
        <v>127964.07461929071</v>
      </c>
      <c r="J25" s="102">
        <f ca="1">IFERROR(IF((VLOOKUP($E25,'NEA Backsheet'!$D$5:$CB$183,J$9,FALSE))="","",(VLOOKUP($E25,'NEA Backsheet'!$D$5:$CB$183,J$9,FALSE))),"")</f>
        <v>127799.14134207572</v>
      </c>
      <c r="K25" s="100">
        <f ca="1">IFERROR(IF((VLOOKUP($E25,'NEA Backsheet'!$D$5:$CB$183,K$9,FALSE))="","",(VLOOKUP($E25,'NEA Backsheet'!$D$5:$CB$183,K$9,FALSE))),"")</f>
        <v>127396.14204130424</v>
      </c>
      <c r="L25" s="101">
        <f ca="1">IFERROR(IF((VLOOKUP($E25,'NEA Backsheet'!$D$5:$CB$183,L$9,FALSE))="","",(VLOOKUP($E25,'NEA Backsheet'!$D$5:$CB$183,L$9,FALSE))),"")</f>
        <v>126667.28892149539</v>
      </c>
      <c r="M25" s="101">
        <f ca="1">IFERROR(IF((VLOOKUP($E25,'NEA Backsheet'!$D$5:$CB$183,M$9,FALSE))="","",(VLOOKUP($E25,'NEA Backsheet'!$D$5:$CB$183,M$9,FALSE))),"")</f>
        <v>130686.57050297057</v>
      </c>
      <c r="N25" s="103">
        <f ca="1">IFERROR(IF((VLOOKUP($E25,'NEA Backsheet'!$D$5:$CB$183,N$9,FALSE))="","",(VLOOKUP($E25,'NEA Backsheet'!$D$5:$CB$183,N$9,FALSE))),"")</f>
        <v>130401.57905271871</v>
      </c>
      <c r="O25" s="151">
        <f ca="1">IFERROR(IF((VLOOKUP($E25,'NEA Backsheet'!$D$5:$CB$183,O$9,FALSE))="","",(VLOOKUP($E25,'NEA Backsheet'!$D$5:$CB$183,O$9,FALSE))),"")</f>
        <v>127519.44605717971</v>
      </c>
      <c r="P25" s="102">
        <f ca="1">IFERROR(IF((VLOOKUP($E25,'NEA Backsheet'!$D$5:$CB$183,P$9,FALSE))="","",(VLOOKUP($E25,'NEA Backsheet'!$D$5:$CB$183,P$9,FALSE))),"")</f>
        <v>127606.65453740758</v>
      </c>
      <c r="Q25" s="103">
        <f ca="1">IFERROR(IF((VLOOKUP($E25,'NEA Backsheet'!$D$5:$CB$183,Q$9,FALSE))="","",(VLOOKUP($E25,'NEA Backsheet'!$D$5:$CB$183,Q$9,FALSE))),"")</f>
        <v>135082.92689953197</v>
      </c>
      <c r="R25" s="194">
        <f ca="1">IFERROR(IF((VLOOKUP($E25,'NEA Backsheet'!$D$5:$CB$183,R$9,FALSE))="","",(VLOOKUP($E25,'NEA Backsheet'!$D$5:$CB$183,R$9,FALSE))),"")</f>
        <v>134933.94524902845</v>
      </c>
    </row>
    <row r="26" spans="1:18" ht="15" customHeight="1" x14ac:dyDescent="0.3">
      <c r="A26" s="41">
        <v>12</v>
      </c>
      <c r="B26" s="77" t="str">
        <f ca="1">IFERROR(IF((VLOOKUP($E26,'Org List'!$AJ$10:$AL$190,3,FALSE))="","",(VLOOKUP($E26,'Org List'!$AJ$10:$AL$190,3,FALSE))),"")</f>
        <v/>
      </c>
      <c r="C26" s="78" t="str">
        <f ca="1">IFERROR(IF((VLOOKUP($E26,'Org List'!$AO$10:$AQ$190,3,FALSE))="","",(VLOOKUP($E26,'Org List'!$AO$10:$AQ$190,3,FALSE))),"")</f>
        <v>West Midlands Region</v>
      </c>
      <c r="D26" s="93" t="str">
        <f ca="1">IFERROR(IF((VLOOKUP($E26,'Org List'!$AT$10:$AV$190,3,FALSE))="","",(VLOOKUP($E26,'Org List'!$AT$10:$AV$190,3,FALSE))),"")</f>
        <v/>
      </c>
      <c r="E26" s="77" t="str">
        <f t="shared" ca="1" si="0"/>
        <v>E12000005</v>
      </c>
      <c r="F26" s="79" t="str">
        <f ca="1">IF(E26="","",VLOOKUP(E26,'Org List'!$J$9:$K$640,2,0))</f>
        <v>West Midlands Region</v>
      </c>
      <c r="G26" s="100">
        <f ca="1">IFERROR(IF((VLOOKUP($E26,'NEA Backsheet'!$D$5:$CB$183,G$9,FALSE))="","",(VLOOKUP($E26,'NEA Backsheet'!$D$5:$CB$183,G$9,FALSE))),"")</f>
        <v>166709.18058765502</v>
      </c>
      <c r="H26" s="101">
        <f ca="1">IFERROR(IF((VLOOKUP($E26,'NEA Backsheet'!$D$5:$CB$183,H$9,FALSE))="","",(VLOOKUP($E26,'NEA Backsheet'!$D$5:$CB$183,H$9,FALSE))),"")</f>
        <v>163146.26110283524</v>
      </c>
      <c r="I26" s="101">
        <f ca="1">IFERROR(IF((VLOOKUP($E26,'NEA Backsheet'!$D$5:$CB$183,I$9,FALSE))="","",(VLOOKUP($E26,'NEA Backsheet'!$D$5:$CB$183,I$9,FALSE))),"")</f>
        <v>168300.38381539128</v>
      </c>
      <c r="J26" s="102">
        <f ca="1">IFERROR(IF((VLOOKUP($E26,'NEA Backsheet'!$D$5:$CB$183,J$9,FALSE))="","",(VLOOKUP($E26,'NEA Backsheet'!$D$5:$CB$183,J$9,FALSE))),"")</f>
        <v>169559.30103213887</v>
      </c>
      <c r="K26" s="100">
        <f ca="1">IFERROR(IF((VLOOKUP($E26,'NEA Backsheet'!$D$5:$CB$183,K$9,FALSE))="","",(VLOOKUP($E26,'NEA Backsheet'!$D$5:$CB$183,K$9,FALSE))),"")</f>
        <v>168127.16201439319</v>
      </c>
      <c r="L26" s="101">
        <f ca="1">IFERROR(IF((VLOOKUP($E26,'NEA Backsheet'!$D$5:$CB$183,L$9,FALSE))="","",(VLOOKUP($E26,'NEA Backsheet'!$D$5:$CB$183,L$9,FALSE))),"")</f>
        <v>167732.57230687386</v>
      </c>
      <c r="M26" s="101">
        <f ca="1">IFERROR(IF((VLOOKUP($E26,'NEA Backsheet'!$D$5:$CB$183,M$9,FALSE))="","",(VLOOKUP($E26,'NEA Backsheet'!$D$5:$CB$183,M$9,FALSE))),"")</f>
        <v>173894.1278347573</v>
      </c>
      <c r="N26" s="103">
        <f ca="1">IFERROR(IF((VLOOKUP($E26,'NEA Backsheet'!$D$5:$CB$183,N$9,FALSE))="","",(VLOOKUP($E26,'NEA Backsheet'!$D$5:$CB$183,N$9,FALSE))),"")</f>
        <v>170916.43034733777</v>
      </c>
      <c r="O26" s="151">
        <f ca="1">IFERROR(IF((VLOOKUP($E26,'NEA Backsheet'!$D$5:$CB$183,O$9,FALSE))="","",(VLOOKUP($E26,'NEA Backsheet'!$D$5:$CB$183,O$9,FALSE))),"")</f>
        <v>174068.53167573776</v>
      </c>
      <c r="P26" s="102">
        <f ca="1">IFERROR(IF((VLOOKUP($E26,'NEA Backsheet'!$D$5:$CB$183,P$9,FALSE))="","",(VLOOKUP($E26,'NEA Backsheet'!$D$5:$CB$183,P$9,FALSE))),"")</f>
        <v>178091.40150925191</v>
      </c>
      <c r="Q26" s="103">
        <f ca="1">IFERROR(IF((VLOOKUP($E26,'NEA Backsheet'!$D$5:$CB$183,Q$9,FALSE))="","",(VLOOKUP($E26,'NEA Backsheet'!$D$5:$CB$183,Q$9,FALSE))),"")</f>
        <v>185837.13798627915</v>
      </c>
      <c r="R26" s="194">
        <f ca="1">IFERROR(IF((VLOOKUP($E26,'NEA Backsheet'!$D$5:$CB$183,R$9,FALSE))="","",(VLOOKUP($E26,'NEA Backsheet'!$D$5:$CB$183,R$9,FALSE))),"")</f>
        <v>182681.21378711448</v>
      </c>
    </row>
    <row r="27" spans="1:18" ht="15" customHeight="1" x14ac:dyDescent="0.3">
      <c r="A27" s="41">
        <v>13</v>
      </c>
      <c r="B27" s="77" t="str">
        <f ca="1">IFERROR(IF((VLOOKUP($E27,'Org List'!$AJ$10:$AL$190,3,FALSE))="","",(VLOOKUP($E27,'Org List'!$AJ$10:$AL$190,3,FALSE))),"")</f>
        <v/>
      </c>
      <c r="C27" s="78" t="str">
        <f ca="1">IFERROR(IF((VLOOKUP($E27,'Org List'!$AO$10:$AQ$190,3,FALSE))="","",(VLOOKUP($E27,'Org List'!$AO$10:$AQ$190,3,FALSE))),"")</f>
        <v>East Region</v>
      </c>
      <c r="D27" s="93" t="str">
        <f ca="1">IFERROR(IF((VLOOKUP($E27,'Org List'!$AT$10:$AV$190,3,FALSE))="","",(VLOOKUP($E27,'Org List'!$AT$10:$AV$190,3,FALSE))),"")</f>
        <v/>
      </c>
      <c r="E27" s="77" t="str">
        <f t="shared" ca="1" si="0"/>
        <v>E12000006</v>
      </c>
      <c r="F27" s="79" t="str">
        <f ca="1">IF(E27="","",VLOOKUP(E27,'Org List'!$J$9:$K$640,2,0))</f>
        <v>East Region</v>
      </c>
      <c r="G27" s="100">
        <f ca="1">IFERROR(IF((VLOOKUP($E27,'NEA Backsheet'!$D$5:$CB$183,G$9,FALSE))="","",(VLOOKUP($E27,'NEA Backsheet'!$D$5:$CB$183,G$9,FALSE))),"")</f>
        <v>158218.87169442658</v>
      </c>
      <c r="H27" s="101">
        <f ca="1">IFERROR(IF((VLOOKUP($E27,'NEA Backsheet'!$D$5:$CB$183,H$9,FALSE))="","",(VLOOKUP($E27,'NEA Backsheet'!$D$5:$CB$183,H$9,FALSE))),"")</f>
        <v>156953.73961719335</v>
      </c>
      <c r="I27" s="101">
        <f ca="1">IFERROR(IF((VLOOKUP($E27,'NEA Backsheet'!$D$5:$CB$183,I$9,FALSE))="","",(VLOOKUP($E27,'NEA Backsheet'!$D$5:$CB$183,I$9,FALSE))),"")</f>
        <v>163339.4485845248</v>
      </c>
      <c r="J27" s="102">
        <f ca="1">IFERROR(IF((VLOOKUP($E27,'NEA Backsheet'!$D$5:$CB$183,J$9,FALSE))="","",(VLOOKUP($E27,'NEA Backsheet'!$D$5:$CB$183,J$9,FALSE))),"")</f>
        <v>163176.65482455998</v>
      </c>
      <c r="K27" s="100">
        <f ca="1">IFERROR(IF((VLOOKUP($E27,'NEA Backsheet'!$D$5:$CB$183,K$9,FALSE))="","",(VLOOKUP($E27,'NEA Backsheet'!$D$5:$CB$183,K$9,FALSE))),"")</f>
        <v>162810.17727250504</v>
      </c>
      <c r="L27" s="101">
        <f ca="1">IFERROR(IF((VLOOKUP($E27,'NEA Backsheet'!$D$5:$CB$183,L$9,FALSE))="","",(VLOOKUP($E27,'NEA Backsheet'!$D$5:$CB$183,L$9,FALSE))),"")</f>
        <v>163871.45588722115</v>
      </c>
      <c r="M27" s="101">
        <f ca="1">IFERROR(IF((VLOOKUP($E27,'NEA Backsheet'!$D$5:$CB$183,M$9,FALSE))="","",(VLOOKUP($E27,'NEA Backsheet'!$D$5:$CB$183,M$9,FALSE))),"")</f>
        <v>169605.56218800141</v>
      </c>
      <c r="N27" s="103">
        <f ca="1">IFERROR(IF((VLOOKUP($E27,'NEA Backsheet'!$D$5:$CB$183,N$9,FALSE))="","",(VLOOKUP($E27,'NEA Backsheet'!$D$5:$CB$183,N$9,FALSE))),"")</f>
        <v>166948.79235019756</v>
      </c>
      <c r="O27" s="151">
        <f ca="1">IFERROR(IF((VLOOKUP($E27,'NEA Backsheet'!$D$5:$CB$183,O$9,FALSE))="","",(VLOOKUP($E27,'NEA Backsheet'!$D$5:$CB$183,O$9,FALSE))),"")</f>
        <v>165173.51588939872</v>
      </c>
      <c r="P27" s="102">
        <f ca="1">IFERROR(IF((VLOOKUP($E27,'NEA Backsheet'!$D$5:$CB$183,P$9,FALSE))="","",(VLOOKUP($E27,'NEA Backsheet'!$D$5:$CB$183,P$9,FALSE))),"")</f>
        <v>166436.18387924979</v>
      </c>
      <c r="Q27" s="103">
        <f ca="1">IFERROR(IF((VLOOKUP($E27,'NEA Backsheet'!$D$5:$CB$183,Q$9,FALSE))="","",(VLOOKUP($E27,'NEA Backsheet'!$D$5:$CB$183,Q$9,FALSE))),"")</f>
        <v>175916.72006615513</v>
      </c>
      <c r="R27" s="194">
        <f ca="1">IFERROR(IF((VLOOKUP($E27,'NEA Backsheet'!$D$5:$CB$183,R$9,FALSE))="","",(VLOOKUP($E27,'NEA Backsheet'!$D$5:$CB$183,R$9,FALSE))),"")</f>
        <v>174487.28612560296</v>
      </c>
    </row>
    <row r="28" spans="1:18" ht="15" customHeight="1" x14ac:dyDescent="0.3">
      <c r="A28" s="41">
        <v>14</v>
      </c>
      <c r="B28" s="77" t="str">
        <f ca="1">IFERROR(IF((VLOOKUP($E28,'Org List'!$AJ$10:$AL$190,3,FALSE))="","",(VLOOKUP($E28,'Org List'!$AJ$10:$AL$190,3,FALSE))),"")</f>
        <v/>
      </c>
      <c r="C28" s="78" t="str">
        <f ca="1">IFERROR(IF((VLOOKUP($E28,'Org List'!$AO$10:$AQ$190,3,FALSE))="","",(VLOOKUP($E28,'Org List'!$AO$10:$AQ$190,3,FALSE))),"")</f>
        <v>London Region</v>
      </c>
      <c r="D28" s="93" t="str">
        <f ca="1">IFERROR(IF((VLOOKUP($E28,'Org List'!$AT$10:$AV$190,3,FALSE))="","",(VLOOKUP($E28,'Org List'!$AT$10:$AV$190,3,FALSE))),"")</f>
        <v/>
      </c>
      <c r="E28" s="77" t="str">
        <f t="shared" ca="1" si="0"/>
        <v>E12000007</v>
      </c>
      <c r="F28" s="79" t="str">
        <f ca="1">IF(E28="","",VLOOKUP(E28,'Org List'!$J$9:$K$640,2,0))</f>
        <v>London Region</v>
      </c>
      <c r="G28" s="100">
        <f ca="1">IFERROR(IF((VLOOKUP($E28,'NEA Backsheet'!$D$5:$CB$183,G$9,FALSE))="","",(VLOOKUP($E28,'NEA Backsheet'!$D$5:$CB$183,G$9,FALSE))),"")</f>
        <v>195618.23454853601</v>
      </c>
      <c r="H28" s="101">
        <f ca="1">IFERROR(IF((VLOOKUP($E28,'NEA Backsheet'!$D$5:$CB$183,H$9,FALSE))="","",(VLOOKUP($E28,'NEA Backsheet'!$D$5:$CB$183,H$9,FALSE))),"")</f>
        <v>195861.15065862553</v>
      </c>
      <c r="I28" s="101">
        <f ca="1">IFERROR(IF((VLOOKUP($E28,'NEA Backsheet'!$D$5:$CB$183,I$9,FALSE))="","",(VLOOKUP($E28,'NEA Backsheet'!$D$5:$CB$183,I$9,FALSE))),"")</f>
        <v>203999.64646325729</v>
      </c>
      <c r="J28" s="102">
        <f ca="1">IFERROR(IF((VLOOKUP($E28,'NEA Backsheet'!$D$5:$CB$183,J$9,FALSE))="","",(VLOOKUP($E28,'NEA Backsheet'!$D$5:$CB$183,J$9,FALSE))),"")</f>
        <v>201832.58277665958</v>
      </c>
      <c r="K28" s="100">
        <f ca="1">IFERROR(IF((VLOOKUP($E28,'NEA Backsheet'!$D$5:$CB$183,K$9,FALSE))="","",(VLOOKUP($E28,'NEA Backsheet'!$D$5:$CB$183,K$9,FALSE))),"")</f>
        <v>205426.471275883</v>
      </c>
      <c r="L28" s="101">
        <f ca="1">IFERROR(IF((VLOOKUP($E28,'NEA Backsheet'!$D$5:$CB$183,L$9,FALSE))="","",(VLOOKUP($E28,'NEA Backsheet'!$D$5:$CB$183,L$9,FALSE))),"")</f>
        <v>205337.47754665386</v>
      </c>
      <c r="M28" s="101">
        <f ca="1">IFERROR(IF((VLOOKUP($E28,'NEA Backsheet'!$D$5:$CB$183,M$9,FALSE))="","",(VLOOKUP($E28,'NEA Backsheet'!$D$5:$CB$183,M$9,FALSE))),"")</f>
        <v>208417.55192262834</v>
      </c>
      <c r="N28" s="103">
        <f ca="1">IFERROR(IF((VLOOKUP($E28,'NEA Backsheet'!$D$5:$CB$183,N$9,FALSE))="","",(VLOOKUP($E28,'NEA Backsheet'!$D$5:$CB$183,N$9,FALSE))),"")</f>
        <v>203523.52431174574</v>
      </c>
      <c r="O28" s="151">
        <f ca="1">IFERROR(IF((VLOOKUP($E28,'NEA Backsheet'!$D$5:$CB$183,O$9,FALSE))="","",(VLOOKUP($E28,'NEA Backsheet'!$D$5:$CB$183,O$9,FALSE))),"")</f>
        <v>203878.8603805787</v>
      </c>
      <c r="P28" s="102">
        <f ca="1">IFERROR(IF((VLOOKUP($E28,'NEA Backsheet'!$D$5:$CB$183,P$9,FALSE))="","",(VLOOKUP($E28,'NEA Backsheet'!$D$5:$CB$183,P$9,FALSE))),"")</f>
        <v>205239.2684565107</v>
      </c>
      <c r="Q28" s="103">
        <f ca="1">IFERROR(IF((VLOOKUP($E28,'NEA Backsheet'!$D$5:$CB$183,Q$9,FALSE))="","",(VLOOKUP($E28,'NEA Backsheet'!$D$5:$CB$183,Q$9,FALSE))),"")</f>
        <v>216115.69108257603</v>
      </c>
      <c r="R28" s="194">
        <f ca="1">IFERROR(IF((VLOOKUP($E28,'NEA Backsheet'!$D$5:$CB$183,R$9,FALSE))="","",(VLOOKUP($E28,'NEA Backsheet'!$D$5:$CB$183,R$9,FALSE))),"")</f>
        <v>211287.64059447113</v>
      </c>
    </row>
    <row r="29" spans="1:18" ht="15" customHeight="1" x14ac:dyDescent="0.3">
      <c r="A29" s="41">
        <v>15</v>
      </c>
      <c r="B29" s="77" t="str">
        <f ca="1">IFERROR(IF((VLOOKUP($E29,'Org List'!$AJ$10:$AL$190,3,FALSE))="","",(VLOOKUP($E29,'Org List'!$AJ$10:$AL$190,3,FALSE))),"")</f>
        <v/>
      </c>
      <c r="C29" s="78" t="str">
        <f ca="1">IFERROR(IF((VLOOKUP($E29,'Org List'!$AO$10:$AQ$190,3,FALSE))="","",(VLOOKUP($E29,'Org List'!$AO$10:$AQ$190,3,FALSE))),"")</f>
        <v>South East Region</v>
      </c>
      <c r="D29" s="93" t="str">
        <f ca="1">IFERROR(IF((VLOOKUP($E29,'Org List'!$AT$10:$AV$190,3,FALSE))="","",(VLOOKUP($E29,'Org List'!$AT$10:$AV$190,3,FALSE))),"")</f>
        <v/>
      </c>
      <c r="E29" s="77" t="str">
        <f t="shared" ca="1" si="0"/>
        <v>E12000008</v>
      </c>
      <c r="F29" s="79" t="str">
        <f ca="1">IF(E29="","",VLOOKUP(E29,'Org List'!$J$9:$K$640,2,0))</f>
        <v>South East Region</v>
      </c>
      <c r="G29" s="100">
        <f ca="1">IFERROR(IF((VLOOKUP($E29,'NEA Backsheet'!$D$5:$CB$183,G$9,FALSE))="","",(VLOOKUP($E29,'NEA Backsheet'!$D$5:$CB$183,G$9,FALSE))),"")</f>
        <v>226272.57026489609</v>
      </c>
      <c r="H29" s="101">
        <f ca="1">IFERROR(IF((VLOOKUP($E29,'NEA Backsheet'!$D$5:$CB$183,H$9,FALSE))="","",(VLOOKUP($E29,'NEA Backsheet'!$D$5:$CB$183,H$9,FALSE))),"")</f>
        <v>223741.62655175617</v>
      </c>
      <c r="I29" s="101">
        <f ca="1">IFERROR(IF((VLOOKUP($E29,'NEA Backsheet'!$D$5:$CB$183,I$9,FALSE))="","",(VLOOKUP($E29,'NEA Backsheet'!$D$5:$CB$183,I$9,FALSE))),"")</f>
        <v>232618.40322859481</v>
      </c>
      <c r="J29" s="102">
        <f ca="1">IFERROR(IF((VLOOKUP($E29,'NEA Backsheet'!$D$5:$CB$183,J$9,FALSE))="","",(VLOOKUP($E29,'NEA Backsheet'!$D$5:$CB$183,J$9,FALSE))),"")</f>
        <v>231692.94906559546</v>
      </c>
      <c r="K29" s="100">
        <f ca="1">IFERROR(IF((VLOOKUP($E29,'NEA Backsheet'!$D$5:$CB$183,K$9,FALSE))="","",(VLOOKUP($E29,'NEA Backsheet'!$D$5:$CB$183,K$9,FALSE))),"")</f>
        <v>227910.6585695369</v>
      </c>
      <c r="L29" s="101">
        <f ca="1">IFERROR(IF((VLOOKUP($E29,'NEA Backsheet'!$D$5:$CB$183,L$9,FALSE))="","",(VLOOKUP($E29,'NEA Backsheet'!$D$5:$CB$183,L$9,FALSE))),"")</f>
        <v>227605.95207875277</v>
      </c>
      <c r="M29" s="101">
        <f ca="1">IFERROR(IF((VLOOKUP($E29,'NEA Backsheet'!$D$5:$CB$183,M$9,FALSE))="","",(VLOOKUP($E29,'NEA Backsheet'!$D$5:$CB$183,M$9,FALSE))),"")</f>
        <v>234624.12087971185</v>
      </c>
      <c r="N29" s="103">
        <f ca="1">IFERROR(IF((VLOOKUP($E29,'NEA Backsheet'!$D$5:$CB$183,N$9,FALSE))="","",(VLOOKUP($E29,'NEA Backsheet'!$D$5:$CB$183,N$9,FALSE))),"")</f>
        <v>229849.4181613448</v>
      </c>
      <c r="O29" s="151">
        <f ca="1">IFERROR(IF((VLOOKUP($E29,'NEA Backsheet'!$D$5:$CB$183,O$9,FALSE))="","",(VLOOKUP($E29,'NEA Backsheet'!$D$5:$CB$183,O$9,FALSE))),"")</f>
        <v>235852.37325292401</v>
      </c>
      <c r="P29" s="102">
        <f ca="1">IFERROR(IF((VLOOKUP($E29,'NEA Backsheet'!$D$5:$CB$183,P$9,FALSE))="","",(VLOOKUP($E29,'NEA Backsheet'!$D$5:$CB$183,P$9,FALSE))),"")</f>
        <v>234032.18380011737</v>
      </c>
      <c r="Q29" s="103">
        <f ca="1">IFERROR(IF((VLOOKUP($E29,'NEA Backsheet'!$D$5:$CB$183,Q$9,FALSE))="","",(VLOOKUP($E29,'NEA Backsheet'!$D$5:$CB$183,Q$9,FALSE))),"")</f>
        <v>247161.31397460727</v>
      </c>
      <c r="R29" s="194">
        <f ca="1">IFERROR(IF((VLOOKUP($E29,'NEA Backsheet'!$D$5:$CB$183,R$9,FALSE))="","",(VLOOKUP($E29,'NEA Backsheet'!$D$5:$CB$183,R$9,FALSE))),"")</f>
        <v>246830.1822078375</v>
      </c>
    </row>
    <row r="30" spans="1:18" ht="15" customHeight="1" x14ac:dyDescent="0.3">
      <c r="A30" s="41">
        <v>16</v>
      </c>
      <c r="B30" s="77" t="str">
        <f ca="1">IFERROR(IF((VLOOKUP($E30,'Org List'!$AJ$10:$AL$190,3,FALSE))="","",(VLOOKUP($E30,'Org List'!$AJ$10:$AL$190,3,FALSE))),"")</f>
        <v/>
      </c>
      <c r="C30" s="78" t="str">
        <f ca="1">IFERROR(IF((VLOOKUP($E30,'Org List'!$AO$10:$AQ$190,3,FALSE))="","",(VLOOKUP($E30,'Org List'!$AO$10:$AQ$190,3,FALSE))),"")</f>
        <v>South West Region</v>
      </c>
      <c r="D30" s="93" t="str">
        <f ca="1">IFERROR(IF((VLOOKUP($E30,'Org List'!$AT$10:$AV$190,3,FALSE))="","",(VLOOKUP($E30,'Org List'!$AT$10:$AV$190,3,FALSE))),"")</f>
        <v/>
      </c>
      <c r="E30" s="77" t="str">
        <f t="shared" ca="1" si="0"/>
        <v>E12000009</v>
      </c>
      <c r="F30" s="79" t="str">
        <f ca="1">IF(E30="","",VLOOKUP(E30,'Org List'!$J$9:$K$640,2,0))</f>
        <v>South West Region</v>
      </c>
      <c r="G30" s="100">
        <f ca="1">IFERROR(IF((VLOOKUP($E30,'NEA Backsheet'!$D$5:$CB$183,G$9,FALSE))="","",(VLOOKUP($E30,'NEA Backsheet'!$D$5:$CB$183,G$9,FALSE))),"")</f>
        <v>147252.14677253723</v>
      </c>
      <c r="H30" s="101">
        <f ca="1">IFERROR(IF((VLOOKUP($E30,'NEA Backsheet'!$D$5:$CB$183,H$9,FALSE))="","",(VLOOKUP($E30,'NEA Backsheet'!$D$5:$CB$183,H$9,FALSE))),"")</f>
        <v>146804.45920899432</v>
      </c>
      <c r="I30" s="101">
        <f ca="1">IFERROR(IF((VLOOKUP($E30,'NEA Backsheet'!$D$5:$CB$183,I$9,FALSE))="","",(VLOOKUP($E30,'NEA Backsheet'!$D$5:$CB$183,I$9,FALSE))),"")</f>
        <v>156307.86702170936</v>
      </c>
      <c r="J30" s="102">
        <f ca="1">IFERROR(IF((VLOOKUP($E30,'NEA Backsheet'!$D$5:$CB$183,J$9,FALSE))="","",(VLOOKUP($E30,'NEA Backsheet'!$D$5:$CB$183,J$9,FALSE))),"")</f>
        <v>156661.28596825636</v>
      </c>
      <c r="K30" s="100">
        <f ca="1">IFERROR(IF((VLOOKUP($E30,'NEA Backsheet'!$D$5:$CB$183,K$9,FALSE))="","",(VLOOKUP($E30,'NEA Backsheet'!$D$5:$CB$183,K$9,FALSE))),"")</f>
        <v>150191.72879585001</v>
      </c>
      <c r="L30" s="101">
        <f ca="1">IFERROR(IF((VLOOKUP($E30,'NEA Backsheet'!$D$5:$CB$183,L$9,FALSE))="","",(VLOOKUP($E30,'NEA Backsheet'!$D$5:$CB$183,L$9,FALSE))),"")</f>
        <v>151215.75623906957</v>
      </c>
      <c r="M30" s="101">
        <f ca="1">IFERROR(IF((VLOOKUP($E30,'NEA Backsheet'!$D$5:$CB$183,M$9,FALSE))="","",(VLOOKUP($E30,'NEA Backsheet'!$D$5:$CB$183,M$9,FALSE))),"")</f>
        <v>157627.14289442162</v>
      </c>
      <c r="N30" s="103">
        <f ca="1">IFERROR(IF((VLOOKUP($E30,'NEA Backsheet'!$D$5:$CB$183,N$9,FALSE))="","",(VLOOKUP($E30,'NEA Backsheet'!$D$5:$CB$183,N$9,FALSE))),"")</f>
        <v>154076.73870762056</v>
      </c>
      <c r="O30" s="151">
        <f ca="1">IFERROR(IF((VLOOKUP($E30,'NEA Backsheet'!$D$5:$CB$183,O$9,FALSE))="","",(VLOOKUP($E30,'NEA Backsheet'!$D$5:$CB$183,O$9,FALSE))),"")</f>
        <v>155671.09728694122</v>
      </c>
      <c r="P30" s="102">
        <f ca="1">IFERROR(IF((VLOOKUP($E30,'NEA Backsheet'!$D$5:$CB$183,P$9,FALSE))="","",(VLOOKUP($E30,'NEA Backsheet'!$D$5:$CB$183,P$9,FALSE))),"")</f>
        <v>154063.51220709621</v>
      </c>
      <c r="Q30" s="103">
        <f ca="1">IFERROR(IF((VLOOKUP($E30,'NEA Backsheet'!$D$5:$CB$183,Q$9,FALSE))="","",(VLOOKUP($E30,'NEA Backsheet'!$D$5:$CB$183,Q$9,FALSE))),"")</f>
        <v>164968.28435285101</v>
      </c>
      <c r="R30" s="194">
        <f ca="1">IFERROR(IF((VLOOKUP($E30,'NEA Backsheet'!$D$5:$CB$183,R$9,FALSE))="","",(VLOOKUP($E30,'NEA Backsheet'!$D$5:$CB$183,R$9,FALSE))),"")</f>
        <v>162583.75721632876</v>
      </c>
    </row>
    <row r="31" spans="1:18" ht="15" customHeight="1" x14ac:dyDescent="0.3">
      <c r="A31" s="41">
        <v>17</v>
      </c>
      <c r="B31" s="77" t="str">
        <f ca="1">IFERROR(IF((VLOOKUP($E31,'Org List'!$AJ$10:$AL$190,3,FALSE))="","",(VLOOKUP($E31,'Org List'!$AJ$10:$AL$190,3,FALSE))),"")</f>
        <v>North East and Yorkshire Commissioning Region</v>
      </c>
      <c r="C31" s="78" t="str">
        <f ca="1">IFERROR(IF((VLOOKUP($E31,'Org List'!$AO$10:$AQ$190,3,FALSE))="","",(VLOOKUP($E31,'Org List'!$AO$10:$AQ$190,3,FALSE))),"")</f>
        <v/>
      </c>
      <c r="D31" s="93" t="str">
        <f ca="1">IFERROR(IF((VLOOKUP($E31,'Org List'!$AT$10:$AV$190,3,FALSE))="","",(VLOOKUP($E31,'Org List'!$AT$10:$AV$190,3,FALSE))),"")</f>
        <v>NHS England North East and Yokrshire (Yorkshire And Humber)</v>
      </c>
      <c r="E31" s="77" t="str">
        <f t="shared" ca="1" si="0"/>
        <v>Q72</v>
      </c>
      <c r="F31" s="79" t="str">
        <f ca="1">IF(E31="","",VLOOKUP(E31,'Org List'!$J$9:$K$640,2,0))</f>
        <v>NHS England North East and Yokrshire (Yorkshire And Humber)</v>
      </c>
      <c r="G31" s="100">
        <f ca="1">IFERROR(IF((VLOOKUP($E31,'NEA Backsheet'!$D$5:$CB$183,G$9,FALSE))="","",(VLOOKUP($E31,'NEA Backsheet'!$D$5:$CB$183,G$9,FALSE))),"")</f>
        <v>151590.41355235325</v>
      </c>
      <c r="H31" s="101">
        <f ca="1">IFERROR(IF((VLOOKUP($E31,'NEA Backsheet'!$D$5:$CB$183,H$9,FALSE))="","",(VLOOKUP($E31,'NEA Backsheet'!$D$5:$CB$183,H$9,FALSE))),"")</f>
        <v>149102.76910458267</v>
      </c>
      <c r="I31" s="101">
        <f ca="1">IFERROR(IF((VLOOKUP($E31,'NEA Backsheet'!$D$5:$CB$183,I$9,FALSE))="","",(VLOOKUP($E31,'NEA Backsheet'!$D$5:$CB$183,I$9,FALSE))),"")</f>
        <v>156318.11746919074</v>
      </c>
      <c r="J31" s="102">
        <f ca="1">IFERROR(IF((VLOOKUP($E31,'NEA Backsheet'!$D$5:$CB$183,J$9,FALSE))="","",(VLOOKUP($E31,'NEA Backsheet'!$D$5:$CB$183,J$9,FALSE))),"")</f>
        <v>155424.3892964104</v>
      </c>
      <c r="K31" s="100">
        <f ca="1">IFERROR(IF((VLOOKUP($E31,'NEA Backsheet'!$D$5:$CB$183,K$9,FALSE))="","",(VLOOKUP($E31,'NEA Backsheet'!$D$5:$CB$183,K$9,FALSE))),"")</f>
        <v>154871.91052177694</v>
      </c>
      <c r="L31" s="101">
        <f ca="1">IFERROR(IF((VLOOKUP($E31,'NEA Backsheet'!$D$5:$CB$183,L$9,FALSE))="","",(VLOOKUP($E31,'NEA Backsheet'!$D$5:$CB$183,L$9,FALSE))),"")</f>
        <v>153060.32579875266</v>
      </c>
      <c r="M31" s="101">
        <f ca="1">IFERROR(IF((VLOOKUP($E31,'NEA Backsheet'!$D$5:$CB$183,M$9,FALSE))="","",(VLOOKUP($E31,'NEA Backsheet'!$D$5:$CB$183,M$9,FALSE))),"")</f>
        <v>156695.63168103131</v>
      </c>
      <c r="N31" s="103">
        <f ca="1">IFERROR(IF((VLOOKUP($E31,'NEA Backsheet'!$D$5:$CB$183,N$9,FALSE))="","",(VLOOKUP($E31,'NEA Backsheet'!$D$5:$CB$183,N$9,FALSE))),"")</f>
        <v>157359.39447800574</v>
      </c>
      <c r="O31" s="151">
        <f ca="1">IFERROR(IF((VLOOKUP($E31,'NEA Backsheet'!$D$5:$CB$183,O$9,FALSE))="","",(VLOOKUP($E31,'NEA Backsheet'!$D$5:$CB$183,O$9,FALSE))),"")</f>
        <v>155982.86817547062</v>
      </c>
      <c r="P31" s="102">
        <f ca="1">IFERROR(IF((VLOOKUP($E31,'NEA Backsheet'!$D$5:$CB$183,P$9,FALSE))="","",(VLOOKUP($E31,'NEA Backsheet'!$D$5:$CB$183,P$9,FALSE))),"")</f>
        <v>153923.79029510653</v>
      </c>
      <c r="Q31" s="103">
        <f ca="1">IFERROR(IF((VLOOKUP($E31,'NEA Backsheet'!$D$5:$CB$183,Q$9,FALSE))="","",(VLOOKUP($E31,'NEA Backsheet'!$D$5:$CB$183,Q$9,FALSE))),"")</f>
        <v>160534.51587478654</v>
      </c>
      <c r="R31" s="194">
        <f ca="1">IFERROR(IF((VLOOKUP($E31,'NEA Backsheet'!$D$5:$CB$183,R$9,FALSE))="","",(VLOOKUP($E31,'NEA Backsheet'!$D$5:$CB$183,R$9,FALSE))),"")</f>
        <v>158810.57596968469</v>
      </c>
    </row>
    <row r="32" spans="1:18" ht="15" customHeight="1" x14ac:dyDescent="0.3">
      <c r="A32" s="41">
        <v>18</v>
      </c>
      <c r="B32" s="77" t="str">
        <f ca="1">IFERROR(IF((VLOOKUP($E32,'Org List'!$AJ$10:$AL$190,3,FALSE))="","",(VLOOKUP($E32,'Org List'!$AJ$10:$AL$190,3,FALSE))),"")</f>
        <v>North East and Yorkshire Commissioning Region</v>
      </c>
      <c r="C32" s="78" t="str">
        <f ca="1">IFERROR(IF((VLOOKUP($E32,'Org List'!$AO$10:$AQ$190,3,FALSE))="","",(VLOOKUP($E32,'Org List'!$AO$10:$AQ$190,3,FALSE))),"")</f>
        <v/>
      </c>
      <c r="D32" s="93" t="str">
        <f ca="1">IFERROR(IF((VLOOKUP($E32,'Org List'!$AT$10:$AV$190,3,FALSE))="","",(VLOOKUP($E32,'Org List'!$AT$10:$AV$190,3,FALSE))),"")</f>
        <v>NHS England North East and Yorkshire (Cumbria And North East)</v>
      </c>
      <c r="E32" s="77" t="str">
        <f t="shared" ca="1" si="0"/>
        <v>Q74</v>
      </c>
      <c r="F32" s="79" t="str">
        <f ca="1">IF(E32="","",VLOOKUP(E32,'Org List'!$J$9:$K$640,2,0))</f>
        <v>NHS England North East and Yorkshire (Cumbria And North East)</v>
      </c>
      <c r="G32" s="100">
        <f ca="1">IFERROR(IF((VLOOKUP($E32,'NEA Backsheet'!$D$5:$CB$183,G$9,FALSE))="","",(VLOOKUP($E32,'NEA Backsheet'!$D$5:$CB$183,G$9,FALSE))),"")</f>
        <v>94295.64368618856</v>
      </c>
      <c r="H32" s="101">
        <f ca="1">IFERROR(IF((VLOOKUP($E32,'NEA Backsheet'!$D$5:$CB$183,H$9,FALSE))="","",(VLOOKUP($E32,'NEA Backsheet'!$D$5:$CB$183,H$9,FALSE))),"")</f>
        <v>94332.524227430695</v>
      </c>
      <c r="I32" s="101">
        <f ca="1">IFERROR(IF((VLOOKUP($E32,'NEA Backsheet'!$D$5:$CB$183,I$9,FALSE))="","",(VLOOKUP($E32,'NEA Backsheet'!$D$5:$CB$183,I$9,FALSE))),"")</f>
        <v>100119.72692139035</v>
      </c>
      <c r="J32" s="102">
        <f ca="1">IFERROR(IF((VLOOKUP($E32,'NEA Backsheet'!$D$5:$CB$183,J$9,FALSE))="","",(VLOOKUP($E32,'NEA Backsheet'!$D$5:$CB$183,J$9,FALSE))),"")</f>
        <v>99252.181728890966</v>
      </c>
      <c r="K32" s="100">
        <f ca="1">IFERROR(IF((VLOOKUP($E32,'NEA Backsheet'!$D$5:$CB$183,K$9,FALSE))="","",(VLOOKUP($E32,'NEA Backsheet'!$D$5:$CB$183,K$9,FALSE))),"")</f>
        <v>97929.685594642418</v>
      </c>
      <c r="L32" s="101">
        <f ca="1">IFERROR(IF((VLOOKUP($E32,'NEA Backsheet'!$D$5:$CB$183,L$9,FALSE))="","",(VLOOKUP($E32,'NEA Backsheet'!$D$5:$CB$183,L$9,FALSE))),"")</f>
        <v>97421.203468053383</v>
      </c>
      <c r="M32" s="101">
        <f ca="1">IFERROR(IF((VLOOKUP($E32,'NEA Backsheet'!$D$5:$CB$183,M$9,FALSE))="","",(VLOOKUP($E32,'NEA Backsheet'!$D$5:$CB$183,M$9,FALSE))),"")</f>
        <v>100630.26607651947</v>
      </c>
      <c r="N32" s="103">
        <f ca="1">IFERROR(IF((VLOOKUP($E32,'NEA Backsheet'!$D$5:$CB$183,N$9,FALSE))="","",(VLOOKUP($E32,'NEA Backsheet'!$D$5:$CB$183,N$9,FALSE))),"")</f>
        <v>99035.238967163939</v>
      </c>
      <c r="O32" s="151">
        <f ca="1">IFERROR(IF((VLOOKUP($E32,'NEA Backsheet'!$D$5:$CB$183,O$9,FALSE))="","",(VLOOKUP($E32,'NEA Backsheet'!$D$5:$CB$183,O$9,FALSE))),"")</f>
        <v>98620.266063652525</v>
      </c>
      <c r="P32" s="102">
        <f ca="1">IFERROR(IF((VLOOKUP($E32,'NEA Backsheet'!$D$5:$CB$183,P$9,FALSE))="","",(VLOOKUP($E32,'NEA Backsheet'!$D$5:$CB$183,P$9,FALSE))),"")</f>
        <v>97558.853256409144</v>
      </c>
      <c r="Q32" s="103">
        <f ca="1">IFERROR(IF((VLOOKUP($E32,'NEA Backsheet'!$D$5:$CB$183,Q$9,FALSE))="","",(VLOOKUP($E32,'NEA Backsheet'!$D$5:$CB$183,Q$9,FALSE))),"")</f>
        <v>103574.68486480077</v>
      </c>
      <c r="R32" s="194">
        <f ca="1">IFERROR(IF((VLOOKUP($E32,'NEA Backsheet'!$D$5:$CB$183,R$9,FALSE))="","",(VLOOKUP($E32,'NEA Backsheet'!$D$5:$CB$183,R$9,FALSE))),"")</f>
        <v>104169.22905091316</v>
      </c>
    </row>
    <row r="33" spans="1:18" ht="15" customHeight="1" x14ac:dyDescent="0.3">
      <c r="A33" s="41">
        <v>19</v>
      </c>
      <c r="B33" s="77" t="str">
        <f ca="1">IFERROR(IF((VLOOKUP($E33,'Org List'!$AJ$10:$AL$190,3,FALSE))="","",(VLOOKUP($E33,'Org List'!$AJ$10:$AL$190,3,FALSE))),"")</f>
        <v>North West Commissioning Region</v>
      </c>
      <c r="C33" s="78" t="str">
        <f ca="1">IFERROR(IF((VLOOKUP($E33,'Org List'!$AO$10:$AQ$190,3,FALSE))="","",(VLOOKUP($E33,'Org List'!$AO$10:$AQ$190,3,FALSE))),"")</f>
        <v/>
      </c>
      <c r="D33" s="93" t="str">
        <f ca="1">IFERROR(IF((VLOOKUP($E33,'Org List'!$AT$10:$AV$190,3,FALSE))="","",(VLOOKUP($E33,'Org List'!$AT$10:$AV$190,3,FALSE))),"")</f>
        <v>NHS England North West (Cheshire And Merseyside)</v>
      </c>
      <c r="E33" s="77" t="str">
        <f t="shared" ca="1" si="0"/>
        <v>Q75</v>
      </c>
      <c r="F33" s="79" t="str">
        <f ca="1">IF(E33="","",VLOOKUP(E33,'Org List'!$J$9:$K$640,2,0))</f>
        <v>NHS England North West (Cheshire And Merseyside)</v>
      </c>
      <c r="G33" s="100">
        <f ca="1">IFERROR(IF((VLOOKUP($E33,'NEA Backsheet'!$D$5:$CB$183,G$9,FALSE))="","",(VLOOKUP($E33,'NEA Backsheet'!$D$5:$CB$183,G$9,FALSE))),"")</f>
        <v>81902.11171575998</v>
      </c>
      <c r="H33" s="101">
        <f ca="1">IFERROR(IF((VLOOKUP($E33,'NEA Backsheet'!$D$5:$CB$183,H$9,FALSE))="","",(VLOOKUP($E33,'NEA Backsheet'!$D$5:$CB$183,H$9,FALSE))),"")</f>
        <v>82194.754970344351</v>
      </c>
      <c r="I33" s="101">
        <f ca="1">IFERROR(IF((VLOOKUP($E33,'NEA Backsheet'!$D$5:$CB$183,I$9,FALSE))="","",(VLOOKUP($E33,'NEA Backsheet'!$D$5:$CB$183,I$9,FALSE))),"")</f>
        <v>85857.969460205437</v>
      </c>
      <c r="J33" s="102">
        <f ca="1">IFERROR(IF((VLOOKUP($E33,'NEA Backsheet'!$D$5:$CB$183,J$9,FALSE))="","",(VLOOKUP($E33,'NEA Backsheet'!$D$5:$CB$183,J$9,FALSE))),"")</f>
        <v>85427.13220634048</v>
      </c>
      <c r="K33" s="100">
        <f ca="1">IFERROR(IF((VLOOKUP($E33,'NEA Backsheet'!$D$5:$CB$183,K$9,FALSE))="","",(VLOOKUP($E33,'NEA Backsheet'!$D$5:$CB$183,K$9,FALSE))),"")</f>
        <v>84735.060975471031</v>
      </c>
      <c r="L33" s="101">
        <f ca="1">IFERROR(IF((VLOOKUP($E33,'NEA Backsheet'!$D$5:$CB$183,L$9,FALSE))="","",(VLOOKUP($E33,'NEA Backsheet'!$D$5:$CB$183,L$9,FALSE))),"")</f>
        <v>85410.060196612743</v>
      </c>
      <c r="M33" s="101">
        <f ca="1">IFERROR(IF((VLOOKUP($E33,'NEA Backsheet'!$D$5:$CB$183,M$9,FALSE))="","",(VLOOKUP($E33,'NEA Backsheet'!$D$5:$CB$183,M$9,FALSE))),"")</f>
        <v>87292.083027553934</v>
      </c>
      <c r="N33" s="103">
        <f ca="1">IFERROR(IF((VLOOKUP($E33,'NEA Backsheet'!$D$5:$CB$183,N$9,FALSE))="","",(VLOOKUP($E33,'NEA Backsheet'!$D$5:$CB$183,N$9,FALSE))),"")</f>
        <v>87182.717592350455</v>
      </c>
      <c r="O33" s="151">
        <f ca="1">IFERROR(IF((VLOOKUP($E33,'NEA Backsheet'!$D$5:$CB$183,O$9,FALSE))="","",(VLOOKUP($E33,'NEA Backsheet'!$D$5:$CB$183,O$9,FALSE))),"")</f>
        <v>87548.682505147328</v>
      </c>
      <c r="P33" s="102">
        <f ca="1">IFERROR(IF((VLOOKUP($E33,'NEA Backsheet'!$D$5:$CB$183,P$9,FALSE))="","",(VLOOKUP($E33,'NEA Backsheet'!$D$5:$CB$183,P$9,FALSE))),"")</f>
        <v>88772.481528102246</v>
      </c>
      <c r="Q33" s="103">
        <f ca="1">IFERROR(IF((VLOOKUP($E33,'NEA Backsheet'!$D$5:$CB$183,Q$9,FALSE))="","",(VLOOKUP($E33,'NEA Backsheet'!$D$5:$CB$183,Q$9,FALSE))),"")</f>
        <v>91983.850048793145</v>
      </c>
      <c r="R33" s="194">
        <f ca="1">IFERROR(IF((VLOOKUP($E33,'NEA Backsheet'!$D$5:$CB$183,R$9,FALSE))="","",(VLOOKUP($E33,'NEA Backsheet'!$D$5:$CB$183,R$9,FALSE))),"")</f>
        <v>91764.296115408855</v>
      </c>
    </row>
    <row r="34" spans="1:18" ht="15" customHeight="1" x14ac:dyDescent="0.3">
      <c r="A34" s="41">
        <v>20</v>
      </c>
      <c r="B34" s="77" t="str">
        <f ca="1">IFERROR(IF((VLOOKUP($E34,'Org List'!$AJ$10:$AL$190,3,FALSE))="","",(VLOOKUP($E34,'Org List'!$AJ$10:$AL$190,3,FALSE))),"")</f>
        <v>North West Commissioning Region</v>
      </c>
      <c r="C34" s="78" t="str">
        <f ca="1">IFERROR(IF((VLOOKUP($E34,'Org List'!$AO$10:$AQ$190,3,FALSE))="","",(VLOOKUP($E34,'Org List'!$AO$10:$AQ$190,3,FALSE))),"")</f>
        <v/>
      </c>
      <c r="D34" s="93" t="str">
        <f ca="1">IFERROR(IF((VLOOKUP($E34,'Org List'!$AT$10:$AV$190,3,FALSE))="","",(VLOOKUP($E34,'Org List'!$AT$10:$AV$190,3,FALSE))),"")</f>
        <v>NHS England North West (Greater Manchester)</v>
      </c>
      <c r="E34" s="77" t="str">
        <f t="shared" ca="1" si="0"/>
        <v>Q83</v>
      </c>
      <c r="F34" s="79" t="str">
        <f ca="1">IF(E34="","",VLOOKUP(E34,'Org List'!$J$9:$K$640,2,0))</f>
        <v>NHS England North West (Greater Manchester)</v>
      </c>
      <c r="G34" s="100">
        <f ca="1">IFERROR(IF((VLOOKUP($E34,'NEA Backsheet'!$D$5:$CB$183,G$9,FALSE))="","",(VLOOKUP($E34,'NEA Backsheet'!$D$5:$CB$183,G$9,FALSE))),"")</f>
        <v>84229.622503056205</v>
      </c>
      <c r="H34" s="101">
        <f ca="1">IFERROR(IF((VLOOKUP($E34,'NEA Backsheet'!$D$5:$CB$183,H$9,FALSE))="","",(VLOOKUP($E34,'NEA Backsheet'!$D$5:$CB$183,H$9,FALSE))),"")</f>
        <v>85858.807605063776</v>
      </c>
      <c r="I34" s="101">
        <f ca="1">IFERROR(IF((VLOOKUP($E34,'NEA Backsheet'!$D$5:$CB$183,I$9,FALSE))="","",(VLOOKUP($E34,'NEA Backsheet'!$D$5:$CB$183,I$9,FALSE))),"")</f>
        <v>92979.133733570299</v>
      </c>
      <c r="J34" s="102">
        <f ca="1">IFERROR(IF((VLOOKUP($E34,'NEA Backsheet'!$D$5:$CB$183,J$9,FALSE))="","",(VLOOKUP($E34,'NEA Backsheet'!$D$5:$CB$183,J$9,FALSE))),"")</f>
        <v>88084.666401160925</v>
      </c>
      <c r="K34" s="100">
        <f ca="1">IFERROR(IF((VLOOKUP($E34,'NEA Backsheet'!$D$5:$CB$183,K$9,FALSE))="","",(VLOOKUP($E34,'NEA Backsheet'!$D$5:$CB$183,K$9,FALSE))),"")</f>
        <v>87715.328461864119</v>
      </c>
      <c r="L34" s="101">
        <f ca="1">IFERROR(IF((VLOOKUP($E34,'NEA Backsheet'!$D$5:$CB$183,L$9,FALSE))="","",(VLOOKUP($E34,'NEA Backsheet'!$D$5:$CB$183,L$9,FALSE))),"")</f>
        <v>86740.562510854797</v>
      </c>
      <c r="M34" s="101">
        <f ca="1">IFERROR(IF((VLOOKUP($E34,'NEA Backsheet'!$D$5:$CB$183,M$9,FALSE))="","",(VLOOKUP($E34,'NEA Backsheet'!$D$5:$CB$183,M$9,FALSE))),"")</f>
        <v>91076.405114197914</v>
      </c>
      <c r="N34" s="103">
        <f ca="1">IFERROR(IF((VLOOKUP($E34,'NEA Backsheet'!$D$5:$CB$183,N$9,FALSE))="","",(VLOOKUP($E34,'NEA Backsheet'!$D$5:$CB$183,N$9,FALSE))),"")</f>
        <v>86736.113712759456</v>
      </c>
      <c r="O34" s="151">
        <f ca="1">IFERROR(IF((VLOOKUP($E34,'NEA Backsheet'!$D$5:$CB$183,O$9,FALSE))="","",(VLOOKUP($E34,'NEA Backsheet'!$D$5:$CB$183,O$9,FALSE))),"")</f>
        <v>92747.625525136944</v>
      </c>
      <c r="P34" s="102">
        <f ca="1">IFERROR(IF((VLOOKUP($E34,'NEA Backsheet'!$D$5:$CB$183,P$9,FALSE))="","",(VLOOKUP($E34,'NEA Backsheet'!$D$5:$CB$183,P$9,FALSE))),"")</f>
        <v>90618.010754968389</v>
      </c>
      <c r="Q34" s="103">
        <f ca="1">IFERROR(IF((VLOOKUP($E34,'NEA Backsheet'!$D$5:$CB$183,Q$9,FALSE))="","",(VLOOKUP($E34,'NEA Backsheet'!$D$5:$CB$183,Q$9,FALSE))),"")</f>
        <v>94434.921281326417</v>
      </c>
      <c r="R34" s="194">
        <f ca="1">IFERROR(IF((VLOOKUP($E34,'NEA Backsheet'!$D$5:$CB$183,R$9,FALSE))="","",(VLOOKUP($E34,'NEA Backsheet'!$D$5:$CB$183,R$9,FALSE))),"")</f>
        <v>94043.171121419786</v>
      </c>
    </row>
    <row r="35" spans="1:18" ht="15" customHeight="1" x14ac:dyDescent="0.3">
      <c r="A35" s="41">
        <v>21</v>
      </c>
      <c r="B35" s="77" t="str">
        <f ca="1">IFERROR(IF((VLOOKUP($E35,'Org List'!$AJ$10:$AL$190,3,FALSE))="","",(VLOOKUP($E35,'Org List'!$AJ$10:$AL$190,3,FALSE))),"")</f>
        <v>North West Commissioning Region</v>
      </c>
      <c r="C35" s="78" t="str">
        <f ca="1">IFERROR(IF((VLOOKUP($E35,'Org List'!$AO$10:$AQ$190,3,FALSE))="","",(VLOOKUP($E35,'Org List'!$AO$10:$AQ$190,3,FALSE))),"")</f>
        <v/>
      </c>
      <c r="D35" s="93" t="str">
        <f ca="1">IFERROR(IF((VLOOKUP($E35,'Org List'!$AT$10:$AV$190,3,FALSE))="","",(VLOOKUP($E35,'Org List'!$AT$10:$AV$190,3,FALSE))),"")</f>
        <v>NHS England North West (Lancashire)</v>
      </c>
      <c r="E35" s="77" t="str">
        <f t="shared" ca="1" si="0"/>
        <v>Q84</v>
      </c>
      <c r="F35" s="79" t="str">
        <f ca="1">IF(E35="","",VLOOKUP(E35,'Org List'!$J$9:$K$640,2,0))</f>
        <v>NHS England North West (Lancashire)</v>
      </c>
      <c r="G35" s="100">
        <f ca="1">IFERROR(IF((VLOOKUP($E35,'NEA Backsheet'!$D$5:$CB$183,G$9,FALSE))="","",(VLOOKUP($E35,'NEA Backsheet'!$D$5:$CB$183,G$9,FALSE))),"")</f>
        <v>42286.954353114743</v>
      </c>
      <c r="H35" s="101">
        <f ca="1">IFERROR(IF((VLOOKUP($E35,'NEA Backsheet'!$D$5:$CB$183,H$9,FALSE))="","",(VLOOKUP($E35,'NEA Backsheet'!$D$5:$CB$183,H$9,FALSE))),"")</f>
        <v>41888.655818686413</v>
      </c>
      <c r="I35" s="101">
        <f ca="1">IFERROR(IF((VLOOKUP($E35,'NEA Backsheet'!$D$5:$CB$183,I$9,FALSE))="","",(VLOOKUP($E35,'NEA Backsheet'!$D$5:$CB$183,I$9,FALSE))),"")</f>
        <v>46539.228682875037</v>
      </c>
      <c r="J35" s="102">
        <f ca="1">IFERROR(IF((VLOOKUP($E35,'NEA Backsheet'!$D$5:$CB$183,J$9,FALSE))="","",(VLOOKUP($E35,'NEA Backsheet'!$D$5:$CB$183,J$9,FALSE))),"")</f>
        <v>45131.715357911176</v>
      </c>
      <c r="K35" s="100">
        <f ca="1">IFERROR(IF((VLOOKUP($E35,'NEA Backsheet'!$D$5:$CB$183,K$9,FALSE))="","",(VLOOKUP($E35,'NEA Backsheet'!$D$5:$CB$183,K$9,FALSE))),"")</f>
        <v>43048.674476773114</v>
      </c>
      <c r="L35" s="101">
        <f ca="1">IFERROR(IF((VLOOKUP($E35,'NEA Backsheet'!$D$5:$CB$183,L$9,FALSE))="","",(VLOOKUP($E35,'NEA Backsheet'!$D$5:$CB$183,L$9,FALSE))),"")</f>
        <v>42003.345045659808</v>
      </c>
      <c r="M35" s="101">
        <f ca="1">IFERROR(IF((VLOOKUP($E35,'NEA Backsheet'!$D$5:$CB$183,M$9,FALSE))="","",(VLOOKUP($E35,'NEA Backsheet'!$D$5:$CB$183,M$9,FALSE))),"")</f>
        <v>45353.537878206203</v>
      </c>
      <c r="N35" s="103">
        <f ca="1">IFERROR(IF((VLOOKUP($E35,'NEA Backsheet'!$D$5:$CB$183,N$9,FALSE))="","",(VLOOKUP($E35,'NEA Backsheet'!$D$5:$CB$183,N$9,FALSE))),"")</f>
        <v>44269.052318755341</v>
      </c>
      <c r="O35" s="151">
        <f ca="1">IFERROR(IF((VLOOKUP($E35,'NEA Backsheet'!$D$5:$CB$183,O$9,FALSE))="","",(VLOOKUP($E35,'NEA Backsheet'!$D$5:$CB$183,O$9,FALSE))),"")</f>
        <v>44983.733187832506</v>
      </c>
      <c r="P35" s="102">
        <f ca="1">IFERROR(IF((VLOOKUP($E35,'NEA Backsheet'!$D$5:$CB$183,P$9,FALSE))="","",(VLOOKUP($E35,'NEA Backsheet'!$D$5:$CB$183,P$9,FALSE))),"")</f>
        <v>44127.659775780099</v>
      </c>
      <c r="Q35" s="103">
        <f ca="1">IFERROR(IF((VLOOKUP($E35,'NEA Backsheet'!$D$5:$CB$183,Q$9,FALSE))="","",(VLOOKUP($E35,'NEA Backsheet'!$D$5:$CB$183,Q$9,FALSE))),"")</f>
        <v>48963.953568292593</v>
      </c>
      <c r="R35" s="194">
        <f ca="1">IFERROR(IF((VLOOKUP($E35,'NEA Backsheet'!$D$5:$CB$183,R$9,FALSE))="","",(VLOOKUP($E35,'NEA Backsheet'!$D$5:$CB$183,R$9,FALSE))),"")</f>
        <v>48478.702562190127</v>
      </c>
    </row>
    <row r="36" spans="1:18" ht="15" customHeight="1" x14ac:dyDescent="0.3">
      <c r="A36" s="41">
        <v>22</v>
      </c>
      <c r="B36" s="77" t="str">
        <f ca="1">IFERROR(IF((VLOOKUP($E36,'Org List'!$AJ$10:$AL$190,3,FALSE))="","",(VLOOKUP($E36,'Org List'!$AJ$10:$AL$190,3,FALSE))),"")</f>
        <v>Midlands Commissioning Region</v>
      </c>
      <c r="C36" s="78" t="str">
        <f ca="1">IFERROR(IF((VLOOKUP($E36,'Org List'!$AO$10:$AQ$190,3,FALSE))="","",(VLOOKUP($E36,'Org List'!$AO$10:$AQ$190,3,FALSE))),"")</f>
        <v/>
      </c>
      <c r="D36" s="93" t="str">
        <f ca="1">IFERROR(IF((VLOOKUP($E36,'Org List'!$AT$10:$AV$190,3,FALSE))="","",(VLOOKUP($E36,'Org List'!$AT$10:$AV$190,3,FALSE))),"")</f>
        <v>NHS England Midlands (North Midlands)</v>
      </c>
      <c r="E36" s="77" t="str">
        <f t="shared" ca="1" si="0"/>
        <v>Q76</v>
      </c>
      <c r="F36" s="79" t="str">
        <f ca="1">IF(E36="","",VLOOKUP(E36,'Org List'!$J$9:$K$640,2,0))</f>
        <v>NHS England Midlands (North Midlands)</v>
      </c>
      <c r="G36" s="100">
        <f ca="1">IFERROR(IF((VLOOKUP($E36,'NEA Backsheet'!$D$5:$CB$183,G$9,FALSE))="","",(VLOOKUP($E36,'NEA Backsheet'!$D$5:$CB$183,G$9,FALSE))),"")</f>
        <v>103202.02511909766</v>
      </c>
      <c r="H36" s="101">
        <f ca="1">IFERROR(IF((VLOOKUP($E36,'NEA Backsheet'!$D$5:$CB$183,H$9,FALSE))="","",(VLOOKUP($E36,'NEA Backsheet'!$D$5:$CB$183,H$9,FALSE))),"")</f>
        <v>101128.0687566751</v>
      </c>
      <c r="I36" s="101">
        <f ca="1">IFERROR(IF((VLOOKUP($E36,'NEA Backsheet'!$D$5:$CB$183,I$9,FALSE))="","",(VLOOKUP($E36,'NEA Backsheet'!$D$5:$CB$183,I$9,FALSE))),"")</f>
        <v>105630.43890313103</v>
      </c>
      <c r="J36" s="102">
        <f ca="1">IFERROR(IF((VLOOKUP($E36,'NEA Backsheet'!$D$5:$CB$183,J$9,FALSE))="","",(VLOOKUP($E36,'NEA Backsheet'!$D$5:$CB$183,J$9,FALSE))),"")</f>
        <v>107040.34716883609</v>
      </c>
      <c r="K36" s="100">
        <f ca="1">IFERROR(IF((VLOOKUP($E36,'NEA Backsheet'!$D$5:$CB$183,K$9,FALSE))="","",(VLOOKUP($E36,'NEA Backsheet'!$D$5:$CB$183,K$9,FALSE))),"")</f>
        <v>104300.99651720702</v>
      </c>
      <c r="L36" s="101">
        <f ca="1">IFERROR(IF((VLOOKUP($E36,'NEA Backsheet'!$D$5:$CB$183,L$9,FALSE))="","",(VLOOKUP($E36,'NEA Backsheet'!$D$5:$CB$183,L$9,FALSE))),"")</f>
        <v>104161.89258051128</v>
      </c>
      <c r="M36" s="101">
        <f ca="1">IFERROR(IF((VLOOKUP($E36,'NEA Backsheet'!$D$5:$CB$183,M$9,FALSE))="","",(VLOOKUP($E36,'NEA Backsheet'!$D$5:$CB$183,M$9,FALSE))),"")</f>
        <v>106877.31326162395</v>
      </c>
      <c r="N36" s="103">
        <f ca="1">IFERROR(IF((VLOOKUP($E36,'NEA Backsheet'!$D$5:$CB$183,N$9,FALSE))="","",(VLOOKUP($E36,'NEA Backsheet'!$D$5:$CB$183,N$9,FALSE))),"")</f>
        <v>105765.09176972401</v>
      </c>
      <c r="O36" s="151">
        <f ca="1">IFERROR(IF((VLOOKUP($E36,'NEA Backsheet'!$D$5:$CB$183,O$9,FALSE))="","",(VLOOKUP($E36,'NEA Backsheet'!$D$5:$CB$183,O$9,FALSE))),"")</f>
        <v>108488.11304957976</v>
      </c>
      <c r="P36" s="102">
        <f ca="1">IFERROR(IF((VLOOKUP($E36,'NEA Backsheet'!$D$5:$CB$183,P$9,FALSE))="","",(VLOOKUP($E36,'NEA Backsheet'!$D$5:$CB$183,P$9,FALSE))),"")</f>
        <v>110288.80435545556</v>
      </c>
      <c r="Q36" s="103">
        <f ca="1">IFERROR(IF((VLOOKUP($E36,'NEA Backsheet'!$D$5:$CB$183,Q$9,FALSE))="","",(VLOOKUP($E36,'NEA Backsheet'!$D$5:$CB$183,Q$9,FALSE))),"")</f>
        <v>116675.77200582181</v>
      </c>
      <c r="R36" s="194">
        <f ca="1">IFERROR(IF((VLOOKUP($E36,'NEA Backsheet'!$D$5:$CB$183,R$9,FALSE))="","",(VLOOKUP($E36,'NEA Backsheet'!$D$5:$CB$183,R$9,FALSE))),"")</f>
        <v>116863.71142745804</v>
      </c>
    </row>
    <row r="37" spans="1:18" ht="15" customHeight="1" x14ac:dyDescent="0.3">
      <c r="A37" s="41">
        <v>23</v>
      </c>
      <c r="B37" s="77" t="str">
        <f ca="1">IFERROR(IF((VLOOKUP($E37,'Org List'!$AJ$10:$AL$190,3,FALSE))="","",(VLOOKUP($E37,'Org List'!$AJ$10:$AL$190,3,FALSE))),"")</f>
        <v>Midlands Commissioning Region</v>
      </c>
      <c r="C37" s="78" t="str">
        <f ca="1">IFERROR(IF((VLOOKUP($E37,'Org List'!$AO$10:$AQ$190,3,FALSE))="","",(VLOOKUP($E37,'Org List'!$AO$10:$AQ$190,3,FALSE))),"")</f>
        <v/>
      </c>
      <c r="D37" s="93" t="str">
        <f ca="1">IFERROR(IF((VLOOKUP($E37,'Org List'!$AT$10:$AV$190,3,FALSE))="","",(VLOOKUP($E37,'Org List'!$AT$10:$AV$190,3,FALSE))),"")</f>
        <v>NHS England Midlands (West Midlands)</v>
      </c>
      <c r="E37" s="77" t="str">
        <f t="shared" ca="1" si="0"/>
        <v>Q77</v>
      </c>
      <c r="F37" s="79" t="str">
        <f ca="1">IF(E37="","",VLOOKUP(E37,'Org List'!$J$9:$K$640,2,0))</f>
        <v>NHS England Midlands (West Midlands)</v>
      </c>
      <c r="G37" s="100">
        <f ca="1">IFERROR(IF((VLOOKUP($E37,'NEA Backsheet'!$D$5:$CB$183,G$9,FALSE))="","",(VLOOKUP($E37,'NEA Backsheet'!$D$5:$CB$183,G$9,FALSE))),"")</f>
        <v>120115.95146565694</v>
      </c>
      <c r="H37" s="101">
        <f ca="1">IFERROR(IF((VLOOKUP($E37,'NEA Backsheet'!$D$5:$CB$183,H$9,FALSE))="","",(VLOOKUP($E37,'NEA Backsheet'!$D$5:$CB$183,H$9,FALSE))),"")</f>
        <v>117626.40878024149</v>
      </c>
      <c r="I37" s="101">
        <f ca="1">IFERROR(IF((VLOOKUP($E37,'NEA Backsheet'!$D$5:$CB$183,I$9,FALSE))="","",(VLOOKUP($E37,'NEA Backsheet'!$D$5:$CB$183,I$9,FALSE))),"")</f>
        <v>120689.09777097963</v>
      </c>
      <c r="J37" s="102">
        <f ca="1">IFERROR(IF((VLOOKUP($E37,'NEA Backsheet'!$D$5:$CB$183,J$9,FALSE))="","",(VLOOKUP($E37,'NEA Backsheet'!$D$5:$CB$183,J$9,FALSE))),"")</f>
        <v>121084.7336889663</v>
      </c>
      <c r="K37" s="100">
        <f ca="1">IFERROR(IF((VLOOKUP($E37,'NEA Backsheet'!$D$5:$CB$183,K$9,FALSE))="","",(VLOOKUP($E37,'NEA Backsheet'!$D$5:$CB$183,K$9,FALSE))),"")</f>
        <v>121311.08437672775</v>
      </c>
      <c r="L37" s="101">
        <f ca="1">IFERROR(IF((VLOOKUP($E37,'NEA Backsheet'!$D$5:$CB$183,L$9,FALSE))="","",(VLOOKUP($E37,'NEA Backsheet'!$D$5:$CB$183,L$9,FALSE))),"")</f>
        <v>120732.37131972032</v>
      </c>
      <c r="M37" s="101">
        <f ca="1">IFERROR(IF((VLOOKUP($E37,'NEA Backsheet'!$D$5:$CB$183,M$9,FALSE))="","",(VLOOKUP($E37,'NEA Backsheet'!$D$5:$CB$183,M$9,FALSE))),"")</f>
        <v>125987.21117511576</v>
      </c>
      <c r="N37" s="103">
        <f ca="1">IFERROR(IF((VLOOKUP($E37,'NEA Backsheet'!$D$5:$CB$183,N$9,FALSE))="","",(VLOOKUP($E37,'NEA Backsheet'!$D$5:$CB$183,N$9,FALSE))),"")</f>
        <v>124094.58484458779</v>
      </c>
      <c r="O37" s="151">
        <f ca="1">IFERROR(IF((VLOOKUP($E37,'NEA Backsheet'!$D$5:$CB$183,O$9,FALSE))="","",(VLOOKUP($E37,'NEA Backsheet'!$D$5:$CB$183,O$9,FALSE))),"")</f>
        <v>123522.59873799552</v>
      </c>
      <c r="P37" s="102">
        <f ca="1">IFERROR(IF((VLOOKUP($E37,'NEA Backsheet'!$D$5:$CB$183,P$9,FALSE))="","",(VLOOKUP($E37,'NEA Backsheet'!$D$5:$CB$183,P$9,FALSE))),"")</f>
        <v>126392.26688809282</v>
      </c>
      <c r="Q37" s="103">
        <f ca="1">IFERROR(IF((VLOOKUP($E37,'NEA Backsheet'!$D$5:$CB$183,Q$9,FALSE))="","",(VLOOKUP($E37,'NEA Backsheet'!$D$5:$CB$183,Q$9,FALSE))),"")</f>
        <v>130795.24571147078</v>
      </c>
      <c r="R37" s="194">
        <f ca="1">IFERROR(IF((VLOOKUP($E37,'NEA Backsheet'!$D$5:$CB$183,R$9,FALSE))="","",(VLOOKUP($E37,'NEA Backsheet'!$D$5:$CB$183,R$9,FALSE))),"")</f>
        <v>127645.34681095296</v>
      </c>
    </row>
    <row r="38" spans="1:18" ht="15" customHeight="1" x14ac:dyDescent="0.3">
      <c r="A38" s="41">
        <v>24</v>
      </c>
      <c r="B38" s="77" t="str">
        <f ca="1">IFERROR(IF((VLOOKUP($E38,'Org List'!$AJ$10:$AL$190,3,FALSE))="","",(VLOOKUP($E38,'Org List'!$AJ$10:$AL$190,3,FALSE))),"")</f>
        <v>Midlands Commissioning Region</v>
      </c>
      <c r="C38" s="78" t="str">
        <f ca="1">IFERROR(IF((VLOOKUP($E38,'Org List'!$AO$10:$AQ$190,3,FALSE))="","",(VLOOKUP($E38,'Org List'!$AO$10:$AQ$190,3,FALSE))),"")</f>
        <v/>
      </c>
      <c r="D38" s="93" t="str">
        <f ca="1">IFERROR(IF((VLOOKUP($E38,'Org List'!$AT$10:$AV$190,3,FALSE))="","",(VLOOKUP($E38,'Org List'!$AT$10:$AV$190,3,FALSE))),"")</f>
        <v>NHS England Midlands (Central Midlands)</v>
      </c>
      <c r="E38" s="77" t="str">
        <f t="shared" ca="1" si="0"/>
        <v>Q78</v>
      </c>
      <c r="F38" s="79" t="str">
        <f ca="1">IF(E38="","",VLOOKUP(E38,'Org List'!$J$9:$K$640,2,0))</f>
        <v>NHS England Midlands (Central Midlands)</v>
      </c>
      <c r="G38" s="100">
        <f ca="1">IFERROR(IF((VLOOKUP($E38,'NEA Backsheet'!$D$5:$CB$183,G$9,FALSE))="","",(VLOOKUP($E38,'NEA Backsheet'!$D$5:$CB$183,G$9,FALSE))),"")</f>
        <v>121570.08451522348</v>
      </c>
      <c r="H38" s="101">
        <f ca="1">IFERROR(IF((VLOOKUP($E38,'NEA Backsheet'!$D$5:$CB$183,H$9,FALSE))="","",(VLOOKUP($E38,'NEA Backsheet'!$D$5:$CB$183,H$9,FALSE))),"")</f>
        <v>121072.90642595202</v>
      </c>
      <c r="I38" s="101">
        <f ca="1">IFERROR(IF((VLOOKUP($E38,'NEA Backsheet'!$D$5:$CB$183,I$9,FALSE))="","",(VLOOKUP($E38,'NEA Backsheet'!$D$5:$CB$183,I$9,FALSE))),"")</f>
        <v>125337.08400246016</v>
      </c>
      <c r="J38" s="102">
        <f ca="1">IFERROR(IF((VLOOKUP($E38,'NEA Backsheet'!$D$5:$CB$183,J$9,FALSE))="","",(VLOOKUP($E38,'NEA Backsheet'!$D$5:$CB$183,J$9,FALSE))),"")</f>
        <v>123276.52832141863</v>
      </c>
      <c r="K38" s="100">
        <f ca="1">IFERROR(IF((VLOOKUP($E38,'NEA Backsheet'!$D$5:$CB$183,K$9,FALSE))="","",(VLOOKUP($E38,'NEA Backsheet'!$D$5:$CB$183,K$9,FALSE))),"")</f>
        <v>124164.60690264443</v>
      </c>
      <c r="L38" s="101">
        <f ca="1">IFERROR(IF((VLOOKUP($E38,'NEA Backsheet'!$D$5:$CB$183,L$9,FALSE))="","",(VLOOKUP($E38,'NEA Backsheet'!$D$5:$CB$183,L$9,FALSE))),"")</f>
        <v>124390.47196818347</v>
      </c>
      <c r="M38" s="101">
        <f ca="1">IFERROR(IF((VLOOKUP($E38,'NEA Backsheet'!$D$5:$CB$183,M$9,FALSE))="","",(VLOOKUP($E38,'NEA Backsheet'!$D$5:$CB$183,M$9,FALSE))),"")</f>
        <v>128705.41389817637</v>
      </c>
      <c r="N38" s="103">
        <f ca="1">IFERROR(IF((VLOOKUP($E38,'NEA Backsheet'!$D$5:$CB$183,N$9,FALSE))="","",(VLOOKUP($E38,'NEA Backsheet'!$D$5:$CB$183,N$9,FALSE))),"")</f>
        <v>126485.20138361373</v>
      </c>
      <c r="O38" s="151">
        <f ca="1">IFERROR(IF((VLOOKUP($E38,'NEA Backsheet'!$D$5:$CB$183,O$9,FALSE))="","",(VLOOKUP($E38,'NEA Backsheet'!$D$5:$CB$183,O$9,FALSE))),"")</f>
        <v>125496.98572518802</v>
      </c>
      <c r="P38" s="102">
        <f ca="1">IFERROR(IF((VLOOKUP($E38,'NEA Backsheet'!$D$5:$CB$183,P$9,FALSE))="","",(VLOOKUP($E38,'NEA Backsheet'!$D$5:$CB$183,P$9,FALSE))),"")</f>
        <v>125447.68556681527</v>
      </c>
      <c r="Q38" s="103">
        <f ca="1">IFERROR(IF((VLOOKUP($E38,'NEA Backsheet'!$D$5:$CB$183,Q$9,FALSE))="","",(VLOOKUP($E38,'NEA Backsheet'!$D$5:$CB$183,Q$9,FALSE))),"")</f>
        <v>134738.36330662473</v>
      </c>
      <c r="R38" s="194">
        <f ca="1">IFERROR(IF((VLOOKUP($E38,'NEA Backsheet'!$D$5:$CB$183,R$9,FALSE))="","",(VLOOKUP($E38,'NEA Backsheet'!$D$5:$CB$183,R$9,FALSE))),"")</f>
        <v>131284.01751200229</v>
      </c>
    </row>
    <row r="39" spans="1:18" ht="15" customHeight="1" x14ac:dyDescent="0.3">
      <c r="A39" s="41">
        <v>25</v>
      </c>
      <c r="B39" s="77" t="str">
        <f ca="1">IFERROR(IF((VLOOKUP($E39,'Org List'!$AJ$10:$AL$190,3,FALSE))="","",(VLOOKUP($E39,'Org List'!$AJ$10:$AL$190,3,FALSE))),"")</f>
        <v>East of England Commissioning Region</v>
      </c>
      <c r="C39" s="78" t="str">
        <f ca="1">IFERROR(IF((VLOOKUP($E39,'Org List'!$AO$10:$AQ$190,3,FALSE))="","",(VLOOKUP($E39,'Org List'!$AO$10:$AQ$190,3,FALSE))),"")</f>
        <v/>
      </c>
      <c r="D39" s="93" t="str">
        <f ca="1">IFERROR(IF((VLOOKUP($E39,'Org List'!$AT$10:$AV$190,3,FALSE))="","",(VLOOKUP($E39,'Org List'!$AT$10:$AV$190,3,FALSE))),"")</f>
        <v>NHS England East (East)</v>
      </c>
      <c r="E39" s="77" t="str">
        <f t="shared" ca="1" si="0"/>
        <v>Q79</v>
      </c>
      <c r="F39" s="79" t="str">
        <f ca="1">IF(E39="","",VLOOKUP(E39,'Org List'!$J$9:$K$640,2,0))</f>
        <v>NHS England East (East)</v>
      </c>
      <c r="G39" s="100">
        <f ca="1">IFERROR(IF((VLOOKUP($E39,'NEA Backsheet'!$D$5:$CB$183,G$9,FALSE))="","",(VLOOKUP($E39,'NEA Backsheet'!$D$5:$CB$183,G$9,FALSE))),"")</f>
        <v>111331.71944933775</v>
      </c>
      <c r="H39" s="101">
        <f ca="1">IFERROR(IF((VLOOKUP($E39,'NEA Backsheet'!$D$5:$CB$183,H$9,FALSE))="","",(VLOOKUP($E39,'NEA Backsheet'!$D$5:$CB$183,H$9,FALSE))),"")</f>
        <v>110640.7473126992</v>
      </c>
      <c r="I39" s="101">
        <f ca="1">IFERROR(IF((VLOOKUP($E39,'NEA Backsheet'!$D$5:$CB$183,I$9,FALSE))="","",(VLOOKUP($E39,'NEA Backsheet'!$D$5:$CB$183,I$9,FALSE))),"")</f>
        <v>115145.75470493831</v>
      </c>
      <c r="J39" s="102">
        <f ca="1">IFERROR(IF((VLOOKUP($E39,'NEA Backsheet'!$D$5:$CB$183,J$9,FALSE))="","",(VLOOKUP($E39,'NEA Backsheet'!$D$5:$CB$183,J$9,FALSE))),"")</f>
        <v>116082.47611950252</v>
      </c>
      <c r="K39" s="100">
        <f ca="1">IFERROR(IF((VLOOKUP($E39,'NEA Backsheet'!$D$5:$CB$183,K$9,FALSE))="","",(VLOOKUP($E39,'NEA Backsheet'!$D$5:$CB$183,K$9,FALSE))),"")</f>
        <v>115629.46457490056</v>
      </c>
      <c r="L39" s="101">
        <f ca="1">IFERROR(IF((VLOOKUP($E39,'NEA Backsheet'!$D$5:$CB$183,L$9,FALSE))="","",(VLOOKUP($E39,'NEA Backsheet'!$D$5:$CB$183,L$9,FALSE))),"")</f>
        <v>116057.08258028758</v>
      </c>
      <c r="M39" s="101">
        <f ca="1">IFERROR(IF((VLOOKUP($E39,'NEA Backsheet'!$D$5:$CB$183,M$9,FALSE))="","",(VLOOKUP($E39,'NEA Backsheet'!$D$5:$CB$183,M$9,FALSE))),"")</f>
        <v>120014.20127301759</v>
      </c>
      <c r="N39" s="103">
        <f ca="1">IFERROR(IF((VLOOKUP($E39,'NEA Backsheet'!$D$5:$CB$183,N$9,FALSE))="","",(VLOOKUP($E39,'NEA Backsheet'!$D$5:$CB$183,N$9,FALSE))),"")</f>
        <v>119111.78020165378</v>
      </c>
      <c r="O39" s="151">
        <f ca="1">IFERROR(IF((VLOOKUP($E39,'NEA Backsheet'!$D$5:$CB$183,O$9,FALSE))="","",(VLOOKUP($E39,'NEA Backsheet'!$D$5:$CB$183,O$9,FALSE))),"")</f>
        <v>117286.53397191635</v>
      </c>
      <c r="P39" s="102">
        <f ca="1">IFERROR(IF((VLOOKUP($E39,'NEA Backsheet'!$D$5:$CB$183,P$9,FALSE))="","",(VLOOKUP($E39,'NEA Backsheet'!$D$5:$CB$183,P$9,FALSE))),"")</f>
        <v>118259.41629089283</v>
      </c>
      <c r="Q39" s="103">
        <f ca="1">IFERROR(IF((VLOOKUP($E39,'NEA Backsheet'!$D$5:$CB$183,Q$9,FALSE))="","",(VLOOKUP($E39,'NEA Backsheet'!$D$5:$CB$183,Q$9,FALSE))),"")</f>
        <v>124009.88594470512</v>
      </c>
      <c r="R39" s="194">
        <f ca="1">IFERROR(IF((VLOOKUP($E39,'NEA Backsheet'!$D$5:$CB$183,R$9,FALSE))="","",(VLOOKUP($E39,'NEA Backsheet'!$D$5:$CB$183,R$9,FALSE))),"")</f>
        <v>123902.98478457166</v>
      </c>
    </row>
    <row r="40" spans="1:18" ht="15" customHeight="1" x14ac:dyDescent="0.3">
      <c r="A40" s="41">
        <v>26</v>
      </c>
      <c r="B40" s="77" t="str">
        <f ca="1">IFERROR(IF((VLOOKUP($E40,'Org List'!$AJ$10:$AL$190,3,FALSE))="","",(VLOOKUP($E40,'Org List'!$AJ$10:$AL$190,3,FALSE))),"")</f>
        <v>South West England Commissioning Region</v>
      </c>
      <c r="C40" s="78" t="str">
        <f ca="1">IFERROR(IF((VLOOKUP($E40,'Org List'!$AO$10:$AQ$190,3,FALSE))="","",(VLOOKUP($E40,'Org List'!$AO$10:$AQ$190,3,FALSE))),"")</f>
        <v/>
      </c>
      <c r="D40" s="93" t="str">
        <f ca="1">IFERROR(IF((VLOOKUP($E40,'Org List'!$AT$10:$AV$190,3,FALSE))="","",(VLOOKUP($E40,'Org List'!$AT$10:$AV$190,3,FALSE))),"")</f>
        <v>NHS England South West (South West South)</v>
      </c>
      <c r="E40" s="77" t="str">
        <f t="shared" ca="1" si="0"/>
        <v>Q85</v>
      </c>
      <c r="F40" s="79" t="str">
        <f ca="1">IF(E40="","",VLOOKUP(E40,'Org List'!$J$9:$K$640,2,0))</f>
        <v>NHS England South West (South West South)</v>
      </c>
      <c r="G40" s="100">
        <f ca="1">IFERROR(IF((VLOOKUP($E40,'NEA Backsheet'!$D$5:$CB$183,G$9,FALSE))="","",(VLOOKUP($E40,'NEA Backsheet'!$D$5:$CB$183,G$9,FALSE))),"")</f>
        <v>87922.495292880791</v>
      </c>
      <c r="H40" s="101">
        <f ca="1">IFERROR(IF((VLOOKUP($E40,'NEA Backsheet'!$D$5:$CB$183,H$9,FALSE))="","",(VLOOKUP($E40,'NEA Backsheet'!$D$5:$CB$183,H$9,FALSE))),"")</f>
        <v>86906.337647824097</v>
      </c>
      <c r="I40" s="101">
        <f ca="1">IFERROR(IF((VLOOKUP($E40,'NEA Backsheet'!$D$5:$CB$183,I$9,FALSE))="","",(VLOOKUP($E40,'NEA Backsheet'!$D$5:$CB$183,I$9,FALSE))),"")</f>
        <v>92443.362104026732</v>
      </c>
      <c r="J40" s="102">
        <f ca="1">IFERROR(IF((VLOOKUP($E40,'NEA Backsheet'!$D$5:$CB$183,J$9,FALSE))="","",(VLOOKUP($E40,'NEA Backsheet'!$D$5:$CB$183,J$9,FALSE))),"")</f>
        <v>92022.077303515922</v>
      </c>
      <c r="K40" s="100">
        <f ca="1">IFERROR(IF((VLOOKUP($E40,'NEA Backsheet'!$D$5:$CB$183,K$9,FALSE))="","",(VLOOKUP($E40,'NEA Backsheet'!$D$5:$CB$183,K$9,FALSE))),"")</f>
        <v>89917.076867117314</v>
      </c>
      <c r="L40" s="101">
        <f ca="1">IFERROR(IF((VLOOKUP($E40,'NEA Backsheet'!$D$5:$CB$183,L$9,FALSE))="","",(VLOOKUP($E40,'NEA Backsheet'!$D$5:$CB$183,L$9,FALSE))),"")</f>
        <v>89781.690685980298</v>
      </c>
      <c r="M40" s="101">
        <f ca="1">IFERROR(IF((VLOOKUP($E40,'NEA Backsheet'!$D$5:$CB$183,M$9,FALSE))="","",(VLOOKUP($E40,'NEA Backsheet'!$D$5:$CB$183,M$9,FALSE))),"")</f>
        <v>93531.485016824212</v>
      </c>
      <c r="N40" s="103">
        <f ca="1">IFERROR(IF((VLOOKUP($E40,'NEA Backsheet'!$D$5:$CB$183,N$9,FALSE))="","",(VLOOKUP($E40,'NEA Backsheet'!$D$5:$CB$183,N$9,FALSE))),"")</f>
        <v>92794.04203537236</v>
      </c>
      <c r="O40" s="151">
        <f ca="1">IFERROR(IF((VLOOKUP($E40,'NEA Backsheet'!$D$5:$CB$183,O$9,FALSE))="","",(VLOOKUP($E40,'NEA Backsheet'!$D$5:$CB$183,O$9,FALSE))),"")</f>
        <v>91415.067344039722</v>
      </c>
      <c r="P40" s="102">
        <f ca="1">IFERROR(IF((VLOOKUP($E40,'NEA Backsheet'!$D$5:$CB$183,P$9,FALSE))="","",(VLOOKUP($E40,'NEA Backsheet'!$D$5:$CB$183,P$9,FALSE))),"")</f>
        <v>89211.334961614673</v>
      </c>
      <c r="Q40" s="103">
        <f ca="1">IFERROR(IF((VLOOKUP($E40,'NEA Backsheet'!$D$5:$CB$183,Q$9,FALSE))="","",(VLOOKUP($E40,'NEA Backsheet'!$D$5:$CB$183,Q$9,FALSE))),"")</f>
        <v>95668.289651456114</v>
      </c>
      <c r="R40" s="194">
        <f ca="1">IFERROR(IF((VLOOKUP($E40,'NEA Backsheet'!$D$5:$CB$183,R$9,FALSE))="","",(VLOOKUP($E40,'NEA Backsheet'!$D$5:$CB$183,R$9,FALSE))),"")</f>
        <v>94449.174095156428</v>
      </c>
    </row>
    <row r="41" spans="1:18" ht="15" customHeight="1" x14ac:dyDescent="0.3">
      <c r="A41" s="41">
        <v>27</v>
      </c>
      <c r="B41" s="77" t="str">
        <f ca="1">IFERROR(IF((VLOOKUP($E41,'Org List'!$AJ$10:$AL$190,3,FALSE))="","",(VLOOKUP($E41,'Org List'!$AJ$10:$AL$190,3,FALSE))),"")</f>
        <v>South West England Commissioning Region</v>
      </c>
      <c r="C41" s="78" t="str">
        <f ca="1">IFERROR(IF((VLOOKUP($E41,'Org List'!$AO$10:$AQ$190,3,FALSE))="","",(VLOOKUP($E41,'Org List'!$AO$10:$AQ$190,3,FALSE))),"")</f>
        <v/>
      </c>
      <c r="D41" s="93" t="str">
        <f ca="1">IFERROR(IF((VLOOKUP($E41,'Org List'!$AT$10:$AV$190,3,FALSE))="","",(VLOOKUP($E41,'Org List'!$AT$10:$AV$190,3,FALSE))),"")</f>
        <v>NHS England South West (South West North)</v>
      </c>
      <c r="E41" s="77" t="str">
        <f t="shared" ca="1" si="0"/>
        <v>Q86</v>
      </c>
      <c r="F41" s="79" t="str">
        <f ca="1">IF(E41="","",VLOOKUP(E41,'Org List'!$J$9:$K$640,2,0))</f>
        <v>NHS England South West (South West North)</v>
      </c>
      <c r="G41" s="100">
        <f ca="1">IFERROR(IF((VLOOKUP($E41,'NEA Backsheet'!$D$5:$CB$183,G$9,FALSE))="","",(VLOOKUP($E41,'NEA Backsheet'!$D$5:$CB$183,G$9,FALSE))),"")</f>
        <v>59329.651479656422</v>
      </c>
      <c r="H41" s="101">
        <f ca="1">IFERROR(IF((VLOOKUP($E41,'NEA Backsheet'!$D$5:$CB$183,H$9,FALSE))="","",(VLOOKUP($E41,'NEA Backsheet'!$D$5:$CB$183,H$9,FALSE))),"")</f>
        <v>59898.121561170206</v>
      </c>
      <c r="I41" s="101">
        <f ca="1">IFERROR(IF((VLOOKUP($E41,'NEA Backsheet'!$D$5:$CB$183,I$9,FALSE))="","",(VLOOKUP($E41,'NEA Backsheet'!$D$5:$CB$183,I$9,FALSE))),"")</f>
        <v>63864.5049176826</v>
      </c>
      <c r="J41" s="102">
        <f ca="1">IFERROR(IF((VLOOKUP($E41,'NEA Backsheet'!$D$5:$CB$183,J$9,FALSE))="","",(VLOOKUP($E41,'NEA Backsheet'!$D$5:$CB$183,J$9,FALSE))),"")</f>
        <v>64639.208664740465</v>
      </c>
      <c r="K41" s="100">
        <f ca="1">IFERROR(IF((VLOOKUP($E41,'NEA Backsheet'!$D$5:$CB$183,K$9,FALSE))="","",(VLOOKUP($E41,'NEA Backsheet'!$D$5:$CB$183,K$9,FALSE))),"")</f>
        <v>60274.651928732732</v>
      </c>
      <c r="L41" s="101">
        <f ca="1">IFERROR(IF((VLOOKUP($E41,'NEA Backsheet'!$D$5:$CB$183,L$9,FALSE))="","",(VLOOKUP($E41,'NEA Backsheet'!$D$5:$CB$183,L$9,FALSE))),"")</f>
        <v>61434.065553089269</v>
      </c>
      <c r="M41" s="101">
        <f ca="1">IFERROR(IF((VLOOKUP($E41,'NEA Backsheet'!$D$5:$CB$183,M$9,FALSE))="","",(VLOOKUP($E41,'NEA Backsheet'!$D$5:$CB$183,M$9,FALSE))),"")</f>
        <v>64095.657877597449</v>
      </c>
      <c r="N41" s="103">
        <f ca="1">IFERROR(IF((VLOOKUP($E41,'NEA Backsheet'!$D$5:$CB$183,N$9,FALSE))="","",(VLOOKUP($E41,'NEA Backsheet'!$D$5:$CB$183,N$9,FALSE))),"")</f>
        <v>61282.696672248203</v>
      </c>
      <c r="O41" s="151">
        <f ca="1">IFERROR(IF((VLOOKUP($E41,'NEA Backsheet'!$D$5:$CB$183,O$9,FALSE))="","",(VLOOKUP($E41,'NEA Backsheet'!$D$5:$CB$183,O$9,FALSE))),"")</f>
        <v>64256.02994290147</v>
      </c>
      <c r="P41" s="102">
        <f ca="1">IFERROR(IF((VLOOKUP($E41,'NEA Backsheet'!$D$5:$CB$183,P$9,FALSE))="","",(VLOOKUP($E41,'NEA Backsheet'!$D$5:$CB$183,P$9,FALSE))),"")</f>
        <v>64852.177245481565</v>
      </c>
      <c r="Q41" s="103">
        <f ca="1">IFERROR(IF((VLOOKUP($E41,'NEA Backsheet'!$D$5:$CB$183,Q$9,FALSE))="","",(VLOOKUP($E41,'NEA Backsheet'!$D$5:$CB$183,Q$9,FALSE))),"")</f>
        <v>69299.994701394913</v>
      </c>
      <c r="R41" s="194">
        <f ca="1">IFERROR(IF((VLOOKUP($E41,'NEA Backsheet'!$D$5:$CB$183,R$9,FALSE))="","",(VLOOKUP($E41,'NEA Backsheet'!$D$5:$CB$183,R$9,FALSE))),"")</f>
        <v>68134.583121172342</v>
      </c>
    </row>
    <row r="42" spans="1:18" ht="15" customHeight="1" x14ac:dyDescent="0.3">
      <c r="A42" s="41">
        <v>28</v>
      </c>
      <c r="B42" s="77" t="str">
        <f ca="1">IFERROR(IF((VLOOKUP($E42,'Org List'!$AJ$10:$AL$190,3,FALSE))="","",(VLOOKUP($E42,'Org List'!$AJ$10:$AL$190,3,FALSE))),"")</f>
        <v>South East England Commissioning Region</v>
      </c>
      <c r="C42" s="78" t="str">
        <f ca="1">IFERROR(IF((VLOOKUP($E42,'Org List'!$AO$10:$AQ$190,3,FALSE))="","",(VLOOKUP($E42,'Org List'!$AO$10:$AQ$190,3,FALSE))),"")</f>
        <v/>
      </c>
      <c r="D42" s="93" t="str">
        <f ca="1">IFERROR(IF((VLOOKUP($E42,'Org List'!$AT$10:$AV$190,3,FALSE))="","",(VLOOKUP($E42,'Org List'!$AT$10:$AV$190,3,FALSE))),"")</f>
        <v>NHS England South East (Hampshire, Isle of Wight and Thames Valley)</v>
      </c>
      <c r="E42" s="77" t="str">
        <f t="shared" ca="1" si="0"/>
        <v>Q87</v>
      </c>
      <c r="F42" s="79" t="str">
        <f ca="1">IF(E42="","",VLOOKUP(E42,'Org List'!$J$9:$K$640,2,0))</f>
        <v>NHS England South East (Hampshire, Isle of Wight and Thames Valley)</v>
      </c>
      <c r="G42" s="100">
        <f ca="1">IFERROR(IF((VLOOKUP($E42,'NEA Backsheet'!$D$5:$CB$183,G$9,FALSE))="","",(VLOOKUP($E42,'NEA Backsheet'!$D$5:$CB$183,G$9,FALSE))),"")</f>
        <v>99933.658556397524</v>
      </c>
      <c r="H42" s="101">
        <f ca="1">IFERROR(IF((VLOOKUP($E42,'NEA Backsheet'!$D$5:$CB$183,H$9,FALSE))="","",(VLOOKUP($E42,'NEA Backsheet'!$D$5:$CB$183,H$9,FALSE))),"")</f>
        <v>98321.705062382403</v>
      </c>
      <c r="I42" s="101">
        <f ca="1">IFERROR(IF((VLOOKUP($E42,'NEA Backsheet'!$D$5:$CB$183,I$9,FALSE))="","",(VLOOKUP($E42,'NEA Backsheet'!$D$5:$CB$183,I$9,FALSE))),"")</f>
        <v>101751.58262860627</v>
      </c>
      <c r="J42" s="102">
        <f ca="1">IFERROR(IF((VLOOKUP($E42,'NEA Backsheet'!$D$5:$CB$183,J$9,FALSE))="","",(VLOOKUP($E42,'NEA Backsheet'!$D$5:$CB$183,J$9,FALSE))),"")</f>
        <v>101559.28033513362</v>
      </c>
      <c r="K42" s="100">
        <f ca="1">IFERROR(IF((VLOOKUP($E42,'NEA Backsheet'!$D$5:$CB$183,K$9,FALSE))="","",(VLOOKUP($E42,'NEA Backsheet'!$D$5:$CB$183,K$9,FALSE))),"")</f>
        <v>99853.516524093473</v>
      </c>
      <c r="L42" s="101">
        <f ca="1">IFERROR(IF((VLOOKUP($E42,'NEA Backsheet'!$D$5:$CB$183,L$9,FALSE))="","",(VLOOKUP($E42,'NEA Backsheet'!$D$5:$CB$183,L$9,FALSE))),"")</f>
        <v>100052.81525041866</v>
      </c>
      <c r="M42" s="101">
        <f ca="1">IFERROR(IF((VLOOKUP($E42,'NEA Backsheet'!$D$5:$CB$183,M$9,FALSE))="","",(VLOOKUP($E42,'NEA Backsheet'!$D$5:$CB$183,M$9,FALSE))),"")</f>
        <v>102894.74910687128</v>
      </c>
      <c r="N42" s="103">
        <f ca="1">IFERROR(IF((VLOOKUP($E42,'NEA Backsheet'!$D$5:$CB$183,N$9,FALSE))="","",(VLOOKUP($E42,'NEA Backsheet'!$D$5:$CB$183,N$9,FALSE))),"")</f>
        <v>99631.906845297359</v>
      </c>
      <c r="O42" s="151">
        <f ca="1">IFERROR(IF((VLOOKUP($E42,'NEA Backsheet'!$D$5:$CB$183,O$9,FALSE))="","",(VLOOKUP($E42,'NEA Backsheet'!$D$5:$CB$183,O$9,FALSE))),"")</f>
        <v>104746.06587950807</v>
      </c>
      <c r="P42" s="102">
        <f ca="1">IFERROR(IF((VLOOKUP($E42,'NEA Backsheet'!$D$5:$CB$183,P$9,FALSE))="","",(VLOOKUP($E42,'NEA Backsheet'!$D$5:$CB$183,P$9,FALSE))),"")</f>
        <v>103373.4406809221</v>
      </c>
      <c r="Q42" s="103">
        <f ca="1">IFERROR(IF((VLOOKUP($E42,'NEA Backsheet'!$D$5:$CB$183,Q$9,FALSE))="","",(VLOOKUP($E42,'NEA Backsheet'!$D$5:$CB$183,Q$9,FALSE))),"")</f>
        <v>110078.19164858306</v>
      </c>
      <c r="R42" s="194">
        <f ca="1">IFERROR(IF((VLOOKUP($E42,'NEA Backsheet'!$D$5:$CB$183,R$9,FALSE))="","",(VLOOKUP($E42,'NEA Backsheet'!$D$5:$CB$183,R$9,FALSE))),"")</f>
        <v>110562.95742572477</v>
      </c>
    </row>
    <row r="43" spans="1:18" ht="15" customHeight="1" x14ac:dyDescent="0.3">
      <c r="A43" s="41">
        <v>29</v>
      </c>
      <c r="B43" s="77" t="str">
        <f ca="1">IFERROR(IF((VLOOKUP($E43,'Org List'!$AJ$10:$AL$190,3,FALSE))="","",(VLOOKUP($E43,'Org List'!$AJ$10:$AL$190,3,FALSE))),"")</f>
        <v>South East England Commissioning Region</v>
      </c>
      <c r="C43" s="78" t="str">
        <f ca="1">IFERROR(IF((VLOOKUP($E43,'Org List'!$AO$10:$AQ$190,3,FALSE))="","",(VLOOKUP($E43,'Org List'!$AO$10:$AQ$190,3,FALSE))),"")</f>
        <v/>
      </c>
      <c r="D43" s="93" t="str">
        <f ca="1">IFERROR(IF((VLOOKUP($E43,'Org List'!$AT$10:$AV$190,3,FALSE))="","",(VLOOKUP($E43,'Org List'!$AT$10:$AV$190,3,FALSE))),"")</f>
        <v>NHS England South East (Kent, Surrey and Sussex)</v>
      </c>
      <c r="E43" s="77" t="str">
        <f t="shared" ca="1" si="0"/>
        <v>Q88</v>
      </c>
      <c r="F43" s="79" t="str">
        <f ca="1">IF(E43="","",VLOOKUP(E43,'Org List'!$J$9:$K$640,2,0))</f>
        <v>NHS England South East (Kent, Surrey and Sussex)</v>
      </c>
      <c r="G43" s="100">
        <f ca="1">IFERROR(IF((VLOOKUP($E43,'NEA Backsheet'!$D$5:$CB$183,G$9,FALSE))="","",(VLOOKUP($E43,'NEA Backsheet'!$D$5:$CB$183,G$9,FALSE))),"")</f>
        <v>119489.43376274066</v>
      </c>
      <c r="H43" s="101">
        <f ca="1">IFERROR(IF((VLOOKUP($E43,'NEA Backsheet'!$D$5:$CB$183,H$9,FALSE))="","",(VLOOKUP($E43,'NEA Backsheet'!$D$5:$CB$183,H$9,FALSE))),"")</f>
        <v>118561.04206832207</v>
      </c>
      <c r="I43" s="101">
        <f ca="1">IFERROR(IF((VLOOKUP($E43,'NEA Backsheet'!$D$5:$CB$183,I$9,FALSE))="","",(VLOOKUP($E43,'NEA Backsheet'!$D$5:$CB$183,I$9,FALSE))),"")</f>
        <v>123668.35223768615</v>
      </c>
      <c r="J43" s="102">
        <f ca="1">IFERROR(IF((VLOOKUP($E43,'NEA Backsheet'!$D$5:$CB$183,J$9,FALSE))="","",(VLOOKUP($E43,'NEA Backsheet'!$D$5:$CB$183,J$9,FALSE))),"")</f>
        <v>123184.68063051294</v>
      </c>
      <c r="K43" s="100">
        <f ca="1">IFERROR(IF((VLOOKUP($E43,'NEA Backsheet'!$D$5:$CB$183,K$9,FALSE))="","",(VLOOKUP($E43,'NEA Backsheet'!$D$5:$CB$183,K$9,FALSE))),"")</f>
        <v>120984.47100216607</v>
      </c>
      <c r="L43" s="101">
        <f ca="1">IFERROR(IF((VLOOKUP($E43,'NEA Backsheet'!$D$5:$CB$183,L$9,FALSE))="","",(VLOOKUP($E43,'NEA Backsheet'!$D$5:$CB$183,L$9,FALSE))),"")</f>
        <v>120482.63549522181</v>
      </c>
      <c r="M43" s="101">
        <f ca="1">IFERROR(IF((VLOOKUP($E43,'NEA Backsheet'!$D$5:$CB$183,M$9,FALSE))="","",(VLOOKUP($E43,'NEA Backsheet'!$D$5:$CB$183,M$9,FALSE))),"")</f>
        <v>124331.49269063621</v>
      </c>
      <c r="N43" s="103">
        <f ca="1">IFERROR(IF((VLOOKUP($E43,'NEA Backsheet'!$D$5:$CB$183,N$9,FALSE))="","",(VLOOKUP($E43,'NEA Backsheet'!$D$5:$CB$183,N$9,FALSE))),"")</f>
        <v>123027.65486672218</v>
      </c>
      <c r="O43" s="151">
        <f ca="1">IFERROR(IF((VLOOKUP($E43,'NEA Backsheet'!$D$5:$CB$183,O$9,FALSE))="","",(VLOOKUP($E43,'NEA Backsheet'!$D$5:$CB$183,O$9,FALSE))),"")</f>
        <v>123073.5695110524</v>
      </c>
      <c r="P43" s="102">
        <f ca="1">IFERROR(IF((VLOOKUP($E43,'NEA Backsheet'!$D$5:$CB$183,P$9,FALSE))="","",(VLOOKUP($E43,'NEA Backsheet'!$D$5:$CB$183,P$9,FALSE))),"")</f>
        <v>122404.80994384807</v>
      </c>
      <c r="Q43" s="103">
        <f ca="1">IFERROR(IF((VLOOKUP($E43,'NEA Backsheet'!$D$5:$CB$183,Q$9,FALSE))="","",(VLOOKUP($E43,'NEA Backsheet'!$D$5:$CB$183,Q$9,FALSE))),"")</f>
        <v>127700.64030936803</v>
      </c>
      <c r="R43" s="194">
        <f ca="1">IFERROR(IF((VLOOKUP($E43,'NEA Backsheet'!$D$5:$CB$183,R$9,FALSE))="","",(VLOOKUP($E43,'NEA Backsheet'!$D$5:$CB$183,R$9,FALSE))),"")</f>
        <v>128673.60940887369</v>
      </c>
    </row>
    <row r="44" spans="1:18" ht="15" customHeight="1" x14ac:dyDescent="0.3">
      <c r="A44" s="41">
        <v>30</v>
      </c>
      <c r="B44" s="77" t="str">
        <f ca="1">IFERROR(IF((VLOOKUP($E44,'Org List'!$AJ$10:$AL$190,3,FALSE))="","",(VLOOKUP($E44,'Org List'!$AJ$10:$AL$190,3,FALSE))),"")</f>
        <v>London Commissioning Region</v>
      </c>
      <c r="C44" s="78" t="str">
        <f ca="1">IFERROR(IF((VLOOKUP($E44,'Org List'!$AO$10:$AQ$190,3,FALSE))="","",(VLOOKUP($E44,'Org List'!$AO$10:$AQ$190,3,FALSE))),"")</f>
        <v/>
      </c>
      <c r="D44" s="93" t="str">
        <f ca="1">IFERROR(IF((VLOOKUP($E44,'Org List'!$AT$10:$AV$190,3,FALSE))="","",(VLOOKUP($E44,'Org List'!$AT$10:$AV$190,3,FALSE))),"")</f>
        <v>NHS England London</v>
      </c>
      <c r="E44" s="77" t="str">
        <f t="shared" ca="1" si="0"/>
        <v>Q71</v>
      </c>
      <c r="F44" s="79" t="str">
        <f ca="1">IF(E44="","",VLOOKUP(E44,'Org List'!$J$9:$K$640,2,0))</f>
        <v>NHS England London</v>
      </c>
      <c r="G44" s="100">
        <f ca="1">IFERROR(IF((VLOOKUP($E44,'NEA Backsheet'!$D$5:$CB$183,G$9,FALSE))="","",(VLOOKUP($E44,'NEA Backsheet'!$D$5:$CB$183,G$9,FALSE))),"")</f>
        <v>195618.23454853601</v>
      </c>
      <c r="H44" s="101">
        <f ca="1">IFERROR(IF((VLOOKUP($E44,'NEA Backsheet'!$D$5:$CB$183,H$9,FALSE))="","",(VLOOKUP($E44,'NEA Backsheet'!$D$5:$CB$183,H$9,FALSE))),"")</f>
        <v>195861.15065862553</v>
      </c>
      <c r="I44" s="101">
        <f ca="1">IFERROR(IF((VLOOKUP($E44,'NEA Backsheet'!$D$5:$CB$183,I$9,FALSE))="","",(VLOOKUP($E44,'NEA Backsheet'!$D$5:$CB$183,I$9,FALSE))),"")</f>
        <v>203999.64646325729</v>
      </c>
      <c r="J44" s="102">
        <f ca="1">IFERROR(IF((VLOOKUP($E44,'NEA Backsheet'!$D$5:$CB$183,J$9,FALSE))="","",(VLOOKUP($E44,'NEA Backsheet'!$D$5:$CB$183,J$9,FALSE))),"")</f>
        <v>201832.58277665958</v>
      </c>
      <c r="K44" s="100">
        <f ca="1">IFERROR(IF((VLOOKUP($E44,'NEA Backsheet'!$D$5:$CB$183,K$9,FALSE))="","",(VLOOKUP($E44,'NEA Backsheet'!$D$5:$CB$183,K$9,FALSE))),"")</f>
        <v>205426.471275883</v>
      </c>
      <c r="L44" s="101">
        <f ca="1">IFERROR(IF((VLOOKUP($E44,'NEA Backsheet'!$D$5:$CB$183,L$9,FALSE))="","",(VLOOKUP($E44,'NEA Backsheet'!$D$5:$CB$183,L$9,FALSE))),"")</f>
        <v>205337.47754665386</v>
      </c>
      <c r="M44" s="101">
        <f ca="1">IFERROR(IF((VLOOKUP($E44,'NEA Backsheet'!$D$5:$CB$183,M$9,FALSE))="","",(VLOOKUP($E44,'NEA Backsheet'!$D$5:$CB$183,M$9,FALSE))),"")</f>
        <v>208417.55192262834</v>
      </c>
      <c r="N44" s="103">
        <f ca="1">IFERROR(IF((VLOOKUP($E44,'NEA Backsheet'!$D$5:$CB$183,N$9,FALSE))="","",(VLOOKUP($E44,'NEA Backsheet'!$D$5:$CB$183,N$9,FALSE))),"")</f>
        <v>203523.52431174574</v>
      </c>
      <c r="O44" s="151">
        <f ca="1">IFERROR(IF((VLOOKUP($E44,'NEA Backsheet'!$D$5:$CB$183,O$9,FALSE))="","",(VLOOKUP($E44,'NEA Backsheet'!$D$5:$CB$183,O$9,FALSE))),"")</f>
        <v>203878.8603805787</v>
      </c>
      <c r="P44" s="102">
        <f ca="1">IFERROR(IF((VLOOKUP($E44,'NEA Backsheet'!$D$5:$CB$183,P$9,FALSE))="","",(VLOOKUP($E44,'NEA Backsheet'!$D$5:$CB$183,P$9,FALSE))),"")</f>
        <v>205239.2684565107</v>
      </c>
      <c r="Q44" s="103">
        <f ca="1">IFERROR(IF((VLOOKUP($E44,'NEA Backsheet'!$D$5:$CB$183,Q$9,FALSE))="","",(VLOOKUP($E44,'NEA Backsheet'!$D$5:$CB$183,Q$9,FALSE))),"")</f>
        <v>216115.69108257603</v>
      </c>
      <c r="R44" s="194">
        <f ca="1">IFERROR(IF((VLOOKUP($E44,'NEA Backsheet'!$D$5:$CB$183,R$9,FALSE))="","",(VLOOKUP($E44,'NEA Backsheet'!$D$5:$CB$183,R$9,FALSE))),"")</f>
        <v>211287.64059447113</v>
      </c>
    </row>
    <row r="45" spans="1:18" ht="15" customHeight="1" x14ac:dyDescent="0.3">
      <c r="A45" s="41">
        <v>31</v>
      </c>
      <c r="B45" s="77" t="str">
        <f ca="1">IFERROR(IF((VLOOKUP($E45,'Org List'!$AJ$10:$AL$190,3,FALSE))="","",(VLOOKUP($E45,'Org List'!$AJ$10:$AL$190,3,FALSE))),"")</f>
        <v>London Commissioning Region</v>
      </c>
      <c r="C45" s="78" t="str">
        <f ca="1">IFERROR(IF((VLOOKUP($E45,'Org List'!$AO$10:$AQ$190,3,FALSE))="","",(VLOOKUP($E45,'Org List'!$AO$10:$AQ$190,3,FALSE))),"")</f>
        <v>London Region</v>
      </c>
      <c r="D45" s="93" t="str">
        <f ca="1">IFERROR(IF((VLOOKUP($E45,'Org List'!$AT$10:$AV$190,3,FALSE))="","",(VLOOKUP($E45,'Org List'!$AT$10:$AV$190,3,FALSE))),"")</f>
        <v>NHS England London</v>
      </c>
      <c r="E45" s="77" t="str">
        <f t="shared" ca="1" si="0"/>
        <v>E09000002</v>
      </c>
      <c r="F45" s="79" t="str">
        <f ca="1">IF(E45="","",VLOOKUP(E45,'Org List'!$J$9:$K$640,2,0))</f>
        <v>Barking and Dagenham</v>
      </c>
      <c r="G45" s="100">
        <f ca="1">IFERROR(IF((VLOOKUP($E45,'NEA Backsheet'!$D$5:$CB$183,G$9,FALSE))="","",(VLOOKUP($E45,'NEA Backsheet'!$D$5:$CB$183,G$9,FALSE))),"")</f>
        <v>5221.9581790684915</v>
      </c>
      <c r="H45" s="101">
        <f ca="1">IFERROR(IF((VLOOKUP($E45,'NEA Backsheet'!$D$5:$CB$183,H$9,FALSE))="","",(VLOOKUP($E45,'NEA Backsheet'!$D$5:$CB$183,H$9,FALSE))),"")</f>
        <v>5044.915407932127</v>
      </c>
      <c r="I45" s="101">
        <f ca="1">IFERROR(IF((VLOOKUP($E45,'NEA Backsheet'!$D$5:$CB$183,I$9,FALSE))="","",(VLOOKUP($E45,'NEA Backsheet'!$D$5:$CB$183,I$9,FALSE))),"")</f>
        <v>5250.0470446102463</v>
      </c>
      <c r="J45" s="102">
        <f ca="1">IFERROR(IF((VLOOKUP($E45,'NEA Backsheet'!$D$5:$CB$183,J$9,FALSE))="","",(VLOOKUP($E45,'NEA Backsheet'!$D$5:$CB$183,J$9,FALSE))),"")</f>
        <v>5182.288481408933</v>
      </c>
      <c r="K45" s="100">
        <f ca="1">IFERROR(IF((VLOOKUP($E45,'NEA Backsheet'!$D$5:$CB$183,K$9,FALSE))="","",(VLOOKUP($E45,'NEA Backsheet'!$D$5:$CB$183,K$9,FALSE))),"")</f>
        <v>5312.0123987866664</v>
      </c>
      <c r="L45" s="101">
        <f ca="1">IFERROR(IF((VLOOKUP($E45,'NEA Backsheet'!$D$5:$CB$183,L$9,FALSE))="","",(VLOOKUP($E45,'NEA Backsheet'!$D$5:$CB$183,L$9,FALSE))),"")</f>
        <v>5369.6040188338357</v>
      </c>
      <c r="M45" s="101">
        <f ca="1">IFERROR(IF((VLOOKUP($E45,'NEA Backsheet'!$D$5:$CB$183,M$9,FALSE))="","",(VLOOKUP($E45,'NEA Backsheet'!$D$5:$CB$183,M$9,FALSE))),"")</f>
        <v>5372.5907923879968</v>
      </c>
      <c r="N45" s="103">
        <f ca="1">IFERROR(IF((VLOOKUP($E45,'NEA Backsheet'!$D$5:$CB$183,N$9,FALSE))="","",(VLOOKUP($E45,'NEA Backsheet'!$D$5:$CB$183,N$9,FALSE))),"")</f>
        <v>5253.7677025326138</v>
      </c>
      <c r="O45" s="151">
        <f ca="1">IFERROR(IF((VLOOKUP($E45,'NEA Backsheet'!$D$5:$CB$183,O$9,FALSE))="","",(VLOOKUP($E45,'NEA Backsheet'!$D$5:$CB$183,O$9,FALSE))),"")</f>
        <v>5694.667113132733</v>
      </c>
      <c r="P45" s="102">
        <f ca="1">IFERROR(IF((VLOOKUP($E45,'NEA Backsheet'!$D$5:$CB$183,P$9,FALSE))="","",(VLOOKUP($E45,'NEA Backsheet'!$D$5:$CB$183,P$9,FALSE))),"")</f>
        <v>5258.3880980800759</v>
      </c>
      <c r="Q45" s="103">
        <f ca="1">IFERROR(IF((VLOOKUP($E45,'NEA Backsheet'!$D$5:$CB$183,Q$9,FALSE))="","",(VLOOKUP($E45,'NEA Backsheet'!$D$5:$CB$183,Q$9,FALSE))),"")</f>
        <v>5256.449101990891</v>
      </c>
      <c r="R45" s="194">
        <f ca="1">IFERROR(IF((VLOOKUP($E45,'NEA Backsheet'!$D$5:$CB$183,R$9,FALSE))="","",(VLOOKUP($E45,'NEA Backsheet'!$D$5:$CB$183,R$9,FALSE))),"")</f>
        <v>5069.816028398488</v>
      </c>
    </row>
    <row r="46" spans="1:18" ht="15" customHeight="1" x14ac:dyDescent="0.3">
      <c r="A46" s="41">
        <v>32</v>
      </c>
      <c r="B46" s="77" t="str">
        <f ca="1">IFERROR(IF((VLOOKUP($E46,'Org List'!$AJ$10:$AL$190,3,FALSE))="","",(VLOOKUP($E46,'Org List'!$AJ$10:$AL$190,3,FALSE))),"")</f>
        <v>London Commissioning Region</v>
      </c>
      <c r="C46" s="78" t="str">
        <f ca="1">IFERROR(IF((VLOOKUP($E46,'Org List'!$AO$10:$AQ$190,3,FALSE))="","",(VLOOKUP($E46,'Org List'!$AO$10:$AQ$190,3,FALSE))),"")</f>
        <v>London Region</v>
      </c>
      <c r="D46" s="93" t="str">
        <f ca="1">IFERROR(IF((VLOOKUP($E46,'Org List'!$AT$10:$AV$190,3,FALSE))="","",(VLOOKUP($E46,'Org List'!$AT$10:$AV$190,3,FALSE))),"")</f>
        <v>NHS England London</v>
      </c>
      <c r="E46" s="77" t="str">
        <f t="shared" ref="E46:E77" ca="1" si="1">IF($A46&gt;$U$5-1,"",INDIRECT("'Comms by AT'!D"&amp;$A46+$U$4))</f>
        <v>E09000003</v>
      </c>
      <c r="F46" s="79" t="str">
        <f ca="1">IF(E46="","",VLOOKUP(E46,'Org List'!$J$9:$K$640,2,0))</f>
        <v>Barnet</v>
      </c>
      <c r="G46" s="100">
        <f ca="1">IFERROR(IF((VLOOKUP($E46,'NEA Backsheet'!$D$5:$CB$183,G$9,FALSE))="","",(VLOOKUP($E46,'NEA Backsheet'!$D$5:$CB$183,G$9,FALSE))),"")</f>
        <v>7584.8695793994775</v>
      </c>
      <c r="H46" s="101">
        <f ca="1">IFERROR(IF((VLOOKUP($E46,'NEA Backsheet'!$D$5:$CB$183,H$9,FALSE))="","",(VLOOKUP($E46,'NEA Backsheet'!$D$5:$CB$183,H$9,FALSE))),"")</f>
        <v>7256.1876180774889</v>
      </c>
      <c r="I46" s="101">
        <f ca="1">IFERROR(IF((VLOOKUP($E46,'NEA Backsheet'!$D$5:$CB$183,I$9,FALSE))="","",(VLOOKUP($E46,'NEA Backsheet'!$D$5:$CB$183,I$9,FALSE))),"")</f>
        <v>8213.5887951783443</v>
      </c>
      <c r="J46" s="102">
        <f ca="1">IFERROR(IF((VLOOKUP($E46,'NEA Backsheet'!$D$5:$CB$183,J$9,FALSE))="","",(VLOOKUP($E46,'NEA Backsheet'!$D$5:$CB$183,J$9,FALSE))),"")</f>
        <v>7886.0764603367716</v>
      </c>
      <c r="K46" s="100">
        <f ca="1">IFERROR(IF((VLOOKUP($E46,'NEA Backsheet'!$D$5:$CB$183,K$9,FALSE))="","",(VLOOKUP($E46,'NEA Backsheet'!$D$5:$CB$183,K$9,FALSE))),"")</f>
        <v>8237.3672221382367</v>
      </c>
      <c r="L46" s="101">
        <f ca="1">IFERROR(IF((VLOOKUP($E46,'NEA Backsheet'!$D$5:$CB$183,L$9,FALSE))="","",(VLOOKUP($E46,'NEA Backsheet'!$D$5:$CB$183,L$9,FALSE))),"")</f>
        <v>7831.8938025807829</v>
      </c>
      <c r="M46" s="101">
        <f ca="1">IFERROR(IF((VLOOKUP($E46,'NEA Backsheet'!$D$5:$CB$183,M$9,FALSE))="","",(VLOOKUP($E46,'NEA Backsheet'!$D$5:$CB$183,M$9,FALSE))),"")</f>
        <v>8121.5811978811871</v>
      </c>
      <c r="N46" s="103">
        <f ca="1">IFERROR(IF((VLOOKUP($E46,'NEA Backsheet'!$D$5:$CB$183,N$9,FALSE))="","",(VLOOKUP($E46,'NEA Backsheet'!$D$5:$CB$183,N$9,FALSE))),"")</f>
        <v>7693.3401238906572</v>
      </c>
      <c r="O46" s="151">
        <f ca="1">IFERROR(IF((VLOOKUP($E46,'NEA Backsheet'!$D$5:$CB$183,O$9,FALSE))="","",(VLOOKUP($E46,'NEA Backsheet'!$D$5:$CB$183,O$9,FALSE))),"")</f>
        <v>8160.6176854259093</v>
      </c>
      <c r="P46" s="102">
        <f ca="1">IFERROR(IF((VLOOKUP($E46,'NEA Backsheet'!$D$5:$CB$183,P$9,FALSE))="","",(VLOOKUP($E46,'NEA Backsheet'!$D$5:$CB$183,P$9,FALSE))),"")</f>
        <v>8182.4170887799801</v>
      </c>
      <c r="Q46" s="103">
        <f ca="1">IFERROR(IF((VLOOKUP($E46,'NEA Backsheet'!$D$5:$CB$183,Q$9,FALSE))="","",(VLOOKUP($E46,'NEA Backsheet'!$D$5:$CB$183,Q$9,FALSE))),"")</f>
        <v>8388.9269709819218</v>
      </c>
      <c r="R46" s="194">
        <f ca="1">IFERROR(IF((VLOOKUP($E46,'NEA Backsheet'!$D$5:$CB$183,R$9,FALSE))="","",(VLOOKUP($E46,'NEA Backsheet'!$D$5:$CB$183,R$9,FALSE))),"")</f>
        <v>8327.9677754048498</v>
      </c>
    </row>
    <row r="47" spans="1:18" ht="15" customHeight="1" x14ac:dyDescent="0.3">
      <c r="A47" s="41">
        <v>33</v>
      </c>
      <c r="B47" s="77" t="str">
        <f ca="1">IFERROR(IF((VLOOKUP($E47,'Org List'!$AJ$10:$AL$190,3,FALSE))="","",(VLOOKUP($E47,'Org List'!$AJ$10:$AL$190,3,FALSE))),"")</f>
        <v>North East and Yorkshire Commissioning Region</v>
      </c>
      <c r="C47" s="78" t="str">
        <f ca="1">IFERROR(IF((VLOOKUP($E47,'Org List'!$AO$10:$AQ$190,3,FALSE))="","",(VLOOKUP($E47,'Org List'!$AO$10:$AQ$190,3,FALSE))),"")</f>
        <v>Yorkshire and The Humber Region</v>
      </c>
      <c r="D47" s="93" t="str">
        <f ca="1">IFERROR(IF((VLOOKUP($E47,'Org List'!$AT$10:$AV$190,3,FALSE))="","",(VLOOKUP($E47,'Org List'!$AT$10:$AV$190,3,FALSE))),"")</f>
        <v>NHS England North East and Yokrshire (Yorkshire And Humber)</v>
      </c>
      <c r="E47" s="77" t="str">
        <f t="shared" ca="1" si="1"/>
        <v>E08000016</v>
      </c>
      <c r="F47" s="79" t="str">
        <f ca="1">IF(E47="","",VLOOKUP(E47,'Org List'!$J$9:$K$640,2,0))</f>
        <v>Barnsley</v>
      </c>
      <c r="G47" s="100">
        <f ca="1">IFERROR(IF((VLOOKUP($E47,'NEA Backsheet'!$D$5:$CB$183,G$9,FALSE))="","",(VLOOKUP($E47,'NEA Backsheet'!$D$5:$CB$183,G$9,FALSE))),"")</f>
        <v>8643.5116643181464</v>
      </c>
      <c r="H47" s="101">
        <f ca="1">IFERROR(IF((VLOOKUP($E47,'NEA Backsheet'!$D$5:$CB$183,H$9,FALSE))="","",(VLOOKUP($E47,'NEA Backsheet'!$D$5:$CB$183,H$9,FALSE))),"")</f>
        <v>7898.4093603287274</v>
      </c>
      <c r="I47" s="101">
        <f ca="1">IFERROR(IF((VLOOKUP($E47,'NEA Backsheet'!$D$5:$CB$183,I$9,FALSE))="","",(VLOOKUP($E47,'NEA Backsheet'!$D$5:$CB$183,I$9,FALSE))),"")</f>
        <v>7973.3819482779909</v>
      </c>
      <c r="J47" s="102">
        <f ca="1">IFERROR(IF((VLOOKUP($E47,'NEA Backsheet'!$D$5:$CB$183,J$9,FALSE))="","",(VLOOKUP($E47,'NEA Backsheet'!$D$5:$CB$183,J$9,FALSE))),"")</f>
        <v>8595.6563424575161</v>
      </c>
      <c r="K47" s="100">
        <f ca="1">IFERROR(IF((VLOOKUP($E47,'NEA Backsheet'!$D$5:$CB$183,K$9,FALSE))="","",(VLOOKUP($E47,'NEA Backsheet'!$D$5:$CB$183,K$9,FALSE))),"")</f>
        <v>8880.350570580531</v>
      </c>
      <c r="L47" s="101">
        <f ca="1">IFERROR(IF((VLOOKUP($E47,'NEA Backsheet'!$D$5:$CB$183,L$9,FALSE))="","",(VLOOKUP($E47,'NEA Backsheet'!$D$5:$CB$183,L$9,FALSE))),"")</f>
        <v>8136.1381959468436</v>
      </c>
      <c r="M47" s="101">
        <f ca="1">IFERROR(IF((VLOOKUP($E47,'NEA Backsheet'!$D$5:$CB$183,M$9,FALSE))="","",(VLOOKUP($E47,'NEA Backsheet'!$D$5:$CB$183,M$9,FALSE))),"")</f>
        <v>8182.8378166413895</v>
      </c>
      <c r="N47" s="103">
        <f ca="1">IFERROR(IF((VLOOKUP($E47,'NEA Backsheet'!$D$5:$CB$183,N$9,FALSE))="","",(VLOOKUP($E47,'NEA Backsheet'!$D$5:$CB$183,N$9,FALSE))),"")</f>
        <v>8655.8104375954317</v>
      </c>
      <c r="O47" s="151">
        <f ca="1">IFERROR(IF((VLOOKUP($E47,'NEA Backsheet'!$D$5:$CB$183,O$9,FALSE))="","",(VLOOKUP($E47,'NEA Backsheet'!$D$5:$CB$183,O$9,FALSE))),"")</f>
        <v>8453.4575234975437</v>
      </c>
      <c r="P47" s="102">
        <f ca="1">IFERROR(IF((VLOOKUP($E47,'NEA Backsheet'!$D$5:$CB$183,P$9,FALSE))="","",(VLOOKUP($E47,'NEA Backsheet'!$D$5:$CB$183,P$9,FALSE))),"")</f>
        <v>8475.1996378246586</v>
      </c>
      <c r="Q47" s="103">
        <f ca="1">IFERROR(IF((VLOOKUP($E47,'NEA Backsheet'!$D$5:$CB$183,Q$9,FALSE))="","",(VLOOKUP($E47,'NEA Backsheet'!$D$5:$CB$183,Q$9,FALSE))),"")</f>
        <v>9044.8330455003124</v>
      </c>
      <c r="R47" s="194">
        <f ca="1">IFERROR(IF((VLOOKUP($E47,'NEA Backsheet'!$D$5:$CB$183,R$9,FALSE))="","",(VLOOKUP($E47,'NEA Backsheet'!$D$5:$CB$183,R$9,FALSE))),"")</f>
        <v>9361.4731016135047</v>
      </c>
    </row>
    <row r="48" spans="1:18" ht="15" customHeight="1" x14ac:dyDescent="0.3">
      <c r="A48" s="41">
        <v>34</v>
      </c>
      <c r="B48" s="77" t="str">
        <f ca="1">IFERROR(IF((VLOOKUP($E48,'Org List'!$AJ$10:$AL$190,3,FALSE))="","",(VLOOKUP($E48,'Org List'!$AJ$10:$AL$190,3,FALSE))),"")</f>
        <v>South West England Commissioning Region</v>
      </c>
      <c r="C48" s="78" t="str">
        <f ca="1">IFERROR(IF((VLOOKUP($E48,'Org List'!$AO$10:$AQ$190,3,FALSE))="","",(VLOOKUP($E48,'Org List'!$AO$10:$AQ$190,3,FALSE))),"")</f>
        <v>South West Region</v>
      </c>
      <c r="D48" s="93" t="str">
        <f ca="1">IFERROR(IF((VLOOKUP($E48,'Org List'!$AT$10:$AV$190,3,FALSE))="","",(VLOOKUP($E48,'Org List'!$AT$10:$AV$190,3,FALSE))),"")</f>
        <v>NHS England South West (South West North)</v>
      </c>
      <c r="E48" s="77" t="str">
        <f t="shared" ca="1" si="1"/>
        <v>E06000022</v>
      </c>
      <c r="F48" s="79" t="str">
        <f ca="1">IF(E48="","",VLOOKUP(E48,'Org List'!$J$9:$K$640,2,0))</f>
        <v>Bath and North East Somerset</v>
      </c>
      <c r="G48" s="100">
        <f ca="1">IFERROR(IF((VLOOKUP($E48,'NEA Backsheet'!$D$5:$CB$183,G$9,FALSE))="","",(VLOOKUP($E48,'NEA Backsheet'!$D$5:$CB$183,G$9,FALSE))),"")</f>
        <v>4395.0656413215138</v>
      </c>
      <c r="H48" s="101">
        <f ca="1">IFERROR(IF((VLOOKUP($E48,'NEA Backsheet'!$D$5:$CB$183,H$9,FALSE))="","",(VLOOKUP($E48,'NEA Backsheet'!$D$5:$CB$183,H$9,FALSE))),"")</f>
        <v>4364.5756433962551</v>
      </c>
      <c r="I48" s="101">
        <f ca="1">IFERROR(IF((VLOOKUP($E48,'NEA Backsheet'!$D$5:$CB$183,I$9,FALSE))="","",(VLOOKUP($E48,'NEA Backsheet'!$D$5:$CB$183,I$9,FALSE))),"")</f>
        <v>4619.8413773246521</v>
      </c>
      <c r="J48" s="102">
        <f ca="1">IFERROR(IF((VLOOKUP($E48,'NEA Backsheet'!$D$5:$CB$183,J$9,FALSE))="","",(VLOOKUP($E48,'NEA Backsheet'!$D$5:$CB$183,J$9,FALSE))),"")</f>
        <v>4436.7172421995474</v>
      </c>
      <c r="K48" s="100">
        <f ca="1">IFERROR(IF((VLOOKUP($E48,'NEA Backsheet'!$D$5:$CB$183,K$9,FALSE))="","",(VLOOKUP($E48,'NEA Backsheet'!$D$5:$CB$183,K$9,FALSE))),"")</f>
        <v>4325.2528498091333</v>
      </c>
      <c r="L48" s="101">
        <f ca="1">IFERROR(IF((VLOOKUP($E48,'NEA Backsheet'!$D$5:$CB$183,L$9,FALSE))="","",(VLOOKUP($E48,'NEA Backsheet'!$D$5:$CB$183,L$9,FALSE))),"")</f>
        <v>4390.1705207265868</v>
      </c>
      <c r="M48" s="101">
        <f ca="1">IFERROR(IF((VLOOKUP($E48,'NEA Backsheet'!$D$5:$CB$183,M$9,FALSE))="","",(VLOOKUP($E48,'NEA Backsheet'!$D$5:$CB$183,M$9,FALSE))),"")</f>
        <v>4462.6844871428111</v>
      </c>
      <c r="N48" s="103">
        <f ca="1">IFERROR(IF((VLOOKUP($E48,'NEA Backsheet'!$D$5:$CB$183,N$9,FALSE))="","",(VLOOKUP($E48,'NEA Backsheet'!$D$5:$CB$183,N$9,FALSE))),"")</f>
        <v>4327.1286319484261</v>
      </c>
      <c r="O48" s="151">
        <f ca="1">IFERROR(IF((VLOOKUP($E48,'NEA Backsheet'!$D$5:$CB$183,O$9,FALSE))="","",(VLOOKUP($E48,'NEA Backsheet'!$D$5:$CB$183,O$9,FALSE))),"")</f>
        <v>4574.8583384478134</v>
      </c>
      <c r="P48" s="102">
        <f ca="1">IFERROR(IF((VLOOKUP($E48,'NEA Backsheet'!$D$5:$CB$183,P$9,FALSE))="","",(VLOOKUP($E48,'NEA Backsheet'!$D$5:$CB$183,P$9,FALSE))),"")</f>
        <v>4464.0886688433111</v>
      </c>
      <c r="Q48" s="103">
        <f ca="1">IFERROR(IF((VLOOKUP($E48,'NEA Backsheet'!$D$5:$CB$183,Q$9,FALSE))="","",(VLOOKUP($E48,'NEA Backsheet'!$D$5:$CB$183,Q$9,FALSE))),"")</f>
        <v>4978.4200938792692</v>
      </c>
      <c r="R48" s="194">
        <f ca="1">IFERROR(IF((VLOOKUP($E48,'NEA Backsheet'!$D$5:$CB$183,R$9,FALSE))="","",(VLOOKUP($E48,'NEA Backsheet'!$D$5:$CB$183,R$9,FALSE))),"")</f>
        <v>5029.6483415690709</v>
      </c>
    </row>
    <row r="49" spans="1:18" ht="15" customHeight="1" x14ac:dyDescent="0.3">
      <c r="A49" s="41">
        <v>35</v>
      </c>
      <c r="B49" s="77" t="str">
        <f ca="1">IFERROR(IF((VLOOKUP($E49,'Org List'!$AJ$10:$AL$190,3,FALSE))="","",(VLOOKUP($E49,'Org List'!$AJ$10:$AL$190,3,FALSE))),"")</f>
        <v>East of England Commissioning Region</v>
      </c>
      <c r="C49" s="78" t="str">
        <f ca="1">IFERROR(IF((VLOOKUP($E49,'Org List'!$AO$10:$AQ$190,3,FALSE))="","",(VLOOKUP($E49,'Org List'!$AO$10:$AQ$190,3,FALSE))),"")</f>
        <v>East Region</v>
      </c>
      <c r="D49" s="93" t="str">
        <f ca="1">IFERROR(IF((VLOOKUP($E49,'Org List'!$AT$10:$AV$190,3,FALSE))="","",(VLOOKUP($E49,'Org List'!$AT$10:$AV$190,3,FALSE))),"")</f>
        <v>NHS England East (East)</v>
      </c>
      <c r="E49" s="77" t="str">
        <f t="shared" ca="1" si="1"/>
        <v>E06000055</v>
      </c>
      <c r="F49" s="79" t="str">
        <f ca="1">IF(E49="","",VLOOKUP(E49,'Org List'!$J$9:$K$640,2,0))</f>
        <v>Bedford</v>
      </c>
      <c r="G49" s="100">
        <f ca="1">IFERROR(IF((VLOOKUP($E49,'NEA Backsheet'!$D$5:$CB$183,G$9,FALSE))="","",(VLOOKUP($E49,'NEA Backsheet'!$D$5:$CB$183,G$9,FALSE))),"")</f>
        <v>4824.5207196316715</v>
      </c>
      <c r="H49" s="101">
        <f ca="1">IFERROR(IF((VLOOKUP($E49,'NEA Backsheet'!$D$5:$CB$183,H$9,FALSE))="","",(VLOOKUP($E49,'NEA Backsheet'!$D$5:$CB$183,H$9,FALSE))),"")</f>
        <v>4659.4052593871729</v>
      </c>
      <c r="I49" s="101">
        <f ca="1">IFERROR(IF((VLOOKUP($E49,'NEA Backsheet'!$D$5:$CB$183,I$9,FALSE))="","",(VLOOKUP($E49,'NEA Backsheet'!$D$5:$CB$183,I$9,FALSE))),"")</f>
        <v>4834.2246695463682</v>
      </c>
      <c r="J49" s="102">
        <f ca="1">IFERROR(IF((VLOOKUP($E49,'NEA Backsheet'!$D$5:$CB$183,J$9,FALSE))="","",(VLOOKUP($E49,'NEA Backsheet'!$D$5:$CB$183,J$9,FALSE))),"")</f>
        <v>4828.7227356428739</v>
      </c>
      <c r="K49" s="100">
        <f ca="1">IFERROR(IF((VLOOKUP($E49,'NEA Backsheet'!$D$5:$CB$183,K$9,FALSE))="","",(VLOOKUP($E49,'NEA Backsheet'!$D$5:$CB$183,K$9,FALSE))),"")</f>
        <v>4987.3141437319382</v>
      </c>
      <c r="L49" s="101">
        <f ca="1">IFERROR(IF((VLOOKUP($E49,'NEA Backsheet'!$D$5:$CB$183,L$9,FALSE))="","",(VLOOKUP($E49,'NEA Backsheet'!$D$5:$CB$183,L$9,FALSE))),"")</f>
        <v>4795.6021789714187</v>
      </c>
      <c r="M49" s="101">
        <f ca="1">IFERROR(IF((VLOOKUP($E49,'NEA Backsheet'!$D$5:$CB$183,M$9,FALSE))="","",(VLOOKUP($E49,'NEA Backsheet'!$D$5:$CB$183,M$9,FALSE))),"")</f>
        <v>5069.5989671917532</v>
      </c>
      <c r="N49" s="103">
        <f ca="1">IFERROR(IF((VLOOKUP($E49,'NEA Backsheet'!$D$5:$CB$183,N$9,FALSE))="","",(VLOOKUP($E49,'NEA Backsheet'!$D$5:$CB$183,N$9,FALSE))),"")</f>
        <v>5067.0862228236911</v>
      </c>
      <c r="O49" s="151">
        <f ca="1">IFERROR(IF((VLOOKUP($E49,'NEA Backsheet'!$D$5:$CB$183,O$9,FALSE))="","",(VLOOKUP($E49,'NEA Backsheet'!$D$5:$CB$183,O$9,FALSE))),"")</f>
        <v>4798.6493220026787</v>
      </c>
      <c r="P49" s="102">
        <f ca="1">IFERROR(IF((VLOOKUP($E49,'NEA Backsheet'!$D$5:$CB$183,P$9,FALSE))="","",(VLOOKUP($E49,'NEA Backsheet'!$D$5:$CB$183,P$9,FALSE))),"")</f>
        <v>4799.8506700413491</v>
      </c>
      <c r="Q49" s="103">
        <f ca="1">IFERROR(IF((VLOOKUP($E49,'NEA Backsheet'!$D$5:$CB$183,Q$9,FALSE))="","",(VLOOKUP($E49,'NEA Backsheet'!$D$5:$CB$183,Q$9,FALSE))),"")</f>
        <v>5223.0100873384072</v>
      </c>
      <c r="R49" s="194">
        <f ca="1">IFERROR(IF((VLOOKUP($E49,'NEA Backsheet'!$D$5:$CB$183,R$9,FALSE))="","",(VLOOKUP($E49,'NEA Backsheet'!$D$5:$CB$183,R$9,FALSE))),"")</f>
        <v>5011.8176336581027</v>
      </c>
    </row>
    <row r="50" spans="1:18" ht="15" customHeight="1" x14ac:dyDescent="0.3">
      <c r="A50" s="41">
        <v>36</v>
      </c>
      <c r="B50" s="77" t="str">
        <f ca="1">IFERROR(IF((VLOOKUP($E50,'Org List'!$AJ$10:$AL$190,3,FALSE))="","",(VLOOKUP($E50,'Org List'!$AJ$10:$AL$190,3,FALSE))),"")</f>
        <v>London Commissioning Region</v>
      </c>
      <c r="C50" s="78" t="str">
        <f ca="1">IFERROR(IF((VLOOKUP($E50,'Org List'!$AO$10:$AQ$190,3,FALSE))="","",(VLOOKUP($E50,'Org List'!$AO$10:$AQ$190,3,FALSE))),"")</f>
        <v>London Region</v>
      </c>
      <c r="D50" s="93" t="str">
        <f ca="1">IFERROR(IF((VLOOKUP($E50,'Org List'!$AT$10:$AV$190,3,FALSE))="","",(VLOOKUP($E50,'Org List'!$AT$10:$AV$190,3,FALSE))),"")</f>
        <v>NHS England London</v>
      </c>
      <c r="E50" s="77" t="str">
        <f t="shared" ca="1" si="1"/>
        <v>E09000004</v>
      </c>
      <c r="F50" s="79" t="str">
        <f ca="1">IF(E50="","",VLOOKUP(E50,'Org List'!$J$9:$K$640,2,0))</f>
        <v>Bexley</v>
      </c>
      <c r="G50" s="100">
        <f ca="1">IFERROR(IF((VLOOKUP($E50,'NEA Backsheet'!$D$5:$CB$183,G$9,FALSE))="","",(VLOOKUP($E50,'NEA Backsheet'!$D$5:$CB$183,G$9,FALSE))),"")</f>
        <v>6460.3261023759351</v>
      </c>
      <c r="H50" s="101">
        <f ca="1">IFERROR(IF((VLOOKUP($E50,'NEA Backsheet'!$D$5:$CB$183,H$9,FALSE))="","",(VLOOKUP($E50,'NEA Backsheet'!$D$5:$CB$183,H$9,FALSE))),"")</f>
        <v>6607.8843096564033</v>
      </c>
      <c r="I50" s="101">
        <f ca="1">IFERROR(IF((VLOOKUP($E50,'NEA Backsheet'!$D$5:$CB$183,I$9,FALSE))="","",(VLOOKUP($E50,'NEA Backsheet'!$D$5:$CB$183,I$9,FALSE))),"")</f>
        <v>6805.1890299721617</v>
      </c>
      <c r="J50" s="102">
        <f ca="1">IFERROR(IF((VLOOKUP($E50,'NEA Backsheet'!$D$5:$CB$183,J$9,FALSE))="","",(VLOOKUP($E50,'NEA Backsheet'!$D$5:$CB$183,J$9,FALSE))),"")</f>
        <v>6574.3748142938111</v>
      </c>
      <c r="K50" s="100">
        <f ca="1">IFERROR(IF((VLOOKUP($E50,'NEA Backsheet'!$D$5:$CB$183,K$9,FALSE))="","",(VLOOKUP($E50,'NEA Backsheet'!$D$5:$CB$183,K$9,FALSE))),"")</f>
        <v>6772.7351997644109</v>
      </c>
      <c r="L50" s="101">
        <f ca="1">IFERROR(IF((VLOOKUP($E50,'NEA Backsheet'!$D$5:$CB$183,L$9,FALSE))="","",(VLOOKUP($E50,'NEA Backsheet'!$D$5:$CB$183,L$9,FALSE))),"")</f>
        <v>6846.6238321769706</v>
      </c>
      <c r="M50" s="101">
        <f ca="1">IFERROR(IF((VLOOKUP($E50,'NEA Backsheet'!$D$5:$CB$183,M$9,FALSE))="","",(VLOOKUP($E50,'NEA Backsheet'!$D$5:$CB$183,M$9,FALSE))),"")</f>
        <v>6849.8003801385566</v>
      </c>
      <c r="N50" s="103">
        <f ca="1">IFERROR(IF((VLOOKUP($E50,'NEA Backsheet'!$D$5:$CB$183,N$9,FALSE))="","",(VLOOKUP($E50,'NEA Backsheet'!$D$5:$CB$183,N$9,FALSE))),"")</f>
        <v>6702.2706090863194</v>
      </c>
      <c r="O50" s="151">
        <f ca="1">IFERROR(IF((VLOOKUP($E50,'NEA Backsheet'!$D$5:$CB$183,O$9,FALSE))="","",(VLOOKUP($E50,'NEA Backsheet'!$D$5:$CB$183,O$9,FALSE))),"")</f>
        <v>6764.3074778363152</v>
      </c>
      <c r="P50" s="102">
        <f ca="1">IFERROR(IF((VLOOKUP($E50,'NEA Backsheet'!$D$5:$CB$183,P$9,FALSE))="","",(VLOOKUP($E50,'NEA Backsheet'!$D$5:$CB$183,P$9,FALSE))),"")</f>
        <v>6406.4420844073893</v>
      </c>
      <c r="Q50" s="103">
        <f ca="1">IFERROR(IF((VLOOKUP($E50,'NEA Backsheet'!$D$5:$CB$183,Q$9,FALSE))="","",(VLOOKUP($E50,'NEA Backsheet'!$D$5:$CB$183,Q$9,FALSE))),"")</f>
        <v>6953.3138826380673</v>
      </c>
      <c r="R50" s="194">
        <f ca="1">IFERROR(IF((VLOOKUP($E50,'NEA Backsheet'!$D$5:$CB$183,R$9,FALSE))="","",(VLOOKUP($E50,'NEA Backsheet'!$D$5:$CB$183,R$9,FALSE))),"")</f>
        <v>6827.2920463675855</v>
      </c>
    </row>
    <row r="51" spans="1:18" ht="15" customHeight="1" x14ac:dyDescent="0.3">
      <c r="A51" s="41">
        <v>37</v>
      </c>
      <c r="B51" s="77" t="str">
        <f ca="1">IFERROR(IF((VLOOKUP($E51,'Org List'!$AJ$10:$AL$190,3,FALSE))="","",(VLOOKUP($E51,'Org List'!$AJ$10:$AL$190,3,FALSE))),"")</f>
        <v>Midlands Commissioning Region</v>
      </c>
      <c r="C51" s="78" t="str">
        <f ca="1">IFERROR(IF((VLOOKUP($E51,'Org List'!$AO$10:$AQ$190,3,FALSE))="","",(VLOOKUP($E51,'Org List'!$AO$10:$AQ$190,3,FALSE))),"")</f>
        <v>West Midlands Region</v>
      </c>
      <c r="D51" s="93" t="str">
        <f ca="1">IFERROR(IF((VLOOKUP($E51,'Org List'!$AT$10:$AV$190,3,FALSE))="","",(VLOOKUP($E51,'Org List'!$AT$10:$AV$190,3,FALSE))),"")</f>
        <v>NHS England Midlands (West Midlands)</v>
      </c>
      <c r="E51" s="77" t="str">
        <f t="shared" ca="1" si="1"/>
        <v>E08000025</v>
      </c>
      <c r="F51" s="79" t="str">
        <f ca="1">IF(E51="","",VLOOKUP(E51,'Org List'!$J$9:$K$640,2,0))</f>
        <v>Birmingham</v>
      </c>
      <c r="G51" s="100">
        <f ca="1">IFERROR(IF((VLOOKUP($E51,'NEA Backsheet'!$D$5:$CB$183,G$9,FALSE))="","",(VLOOKUP($E51,'NEA Backsheet'!$D$5:$CB$183,G$9,FALSE))),"")</f>
        <v>34621.856640479207</v>
      </c>
      <c r="H51" s="101">
        <f ca="1">IFERROR(IF((VLOOKUP($E51,'NEA Backsheet'!$D$5:$CB$183,H$9,FALSE))="","",(VLOOKUP($E51,'NEA Backsheet'!$D$5:$CB$183,H$9,FALSE))),"")</f>
        <v>34231.855410572716</v>
      </c>
      <c r="I51" s="101">
        <f ca="1">IFERROR(IF((VLOOKUP($E51,'NEA Backsheet'!$D$5:$CB$183,I$9,FALSE))="","",(VLOOKUP($E51,'NEA Backsheet'!$D$5:$CB$183,I$9,FALSE))),"")</f>
        <v>36885.025138350167</v>
      </c>
      <c r="J51" s="102">
        <f ca="1">IFERROR(IF((VLOOKUP($E51,'NEA Backsheet'!$D$5:$CB$183,J$9,FALSE))="","",(VLOOKUP($E51,'NEA Backsheet'!$D$5:$CB$183,J$9,FALSE))),"")</f>
        <v>38390.092230088929</v>
      </c>
      <c r="K51" s="100">
        <f ca="1">IFERROR(IF((VLOOKUP($E51,'NEA Backsheet'!$D$5:$CB$183,K$9,FALSE))="","",(VLOOKUP($E51,'NEA Backsheet'!$D$5:$CB$183,K$9,FALSE))),"")</f>
        <v>37584.948050004881</v>
      </c>
      <c r="L51" s="101">
        <f ca="1">IFERROR(IF((VLOOKUP($E51,'NEA Backsheet'!$D$5:$CB$183,L$9,FALSE))="","",(VLOOKUP($E51,'NEA Backsheet'!$D$5:$CB$183,L$9,FALSE))),"")</f>
        <v>37151.085287188791</v>
      </c>
      <c r="M51" s="101">
        <f ca="1">IFERROR(IF((VLOOKUP($E51,'NEA Backsheet'!$D$5:$CB$183,M$9,FALSE))="","",(VLOOKUP($E51,'NEA Backsheet'!$D$5:$CB$183,M$9,FALSE))),"")</f>
        <v>38545.013973552603</v>
      </c>
      <c r="N51" s="103">
        <f ca="1">IFERROR(IF((VLOOKUP($E51,'NEA Backsheet'!$D$5:$CB$183,N$9,FALSE))="","",(VLOOKUP($E51,'NEA Backsheet'!$D$5:$CB$183,N$9,FALSE))),"")</f>
        <v>38192.285308569473</v>
      </c>
      <c r="O51" s="151">
        <f ca="1">IFERROR(IF((VLOOKUP($E51,'NEA Backsheet'!$D$5:$CB$183,O$9,FALSE))="","",(VLOOKUP($E51,'NEA Backsheet'!$D$5:$CB$183,O$9,FALSE))),"")</f>
        <v>39437.282365752879</v>
      </c>
      <c r="P51" s="102">
        <f ca="1">IFERROR(IF((VLOOKUP($E51,'NEA Backsheet'!$D$5:$CB$183,P$9,FALSE))="","",(VLOOKUP($E51,'NEA Backsheet'!$D$5:$CB$183,P$9,FALSE))),"")</f>
        <v>40939.901283673607</v>
      </c>
      <c r="Q51" s="103">
        <f ca="1">IFERROR(IF((VLOOKUP($E51,'NEA Backsheet'!$D$5:$CB$183,Q$9,FALSE))="","",(VLOOKUP($E51,'NEA Backsheet'!$D$5:$CB$183,Q$9,FALSE))),"")</f>
        <v>41403.175777874028</v>
      </c>
      <c r="R51" s="194">
        <f ca="1">IFERROR(IF((VLOOKUP($E51,'NEA Backsheet'!$D$5:$CB$183,R$9,FALSE))="","",(VLOOKUP($E51,'NEA Backsheet'!$D$5:$CB$183,R$9,FALSE))),"")</f>
        <v>39423.748642084844</v>
      </c>
    </row>
    <row r="52" spans="1:18" ht="15" customHeight="1" x14ac:dyDescent="0.3">
      <c r="A52" s="41">
        <v>38</v>
      </c>
      <c r="B52" s="77" t="str">
        <f ca="1">IFERROR(IF((VLOOKUP($E52,'Org List'!$AJ$10:$AL$190,3,FALSE))="","",(VLOOKUP($E52,'Org List'!$AJ$10:$AL$190,3,FALSE))),"")</f>
        <v>North West Commissioning Region</v>
      </c>
      <c r="C52" s="78" t="str">
        <f ca="1">IFERROR(IF((VLOOKUP($E52,'Org List'!$AO$10:$AQ$190,3,FALSE))="","",(VLOOKUP($E52,'Org List'!$AO$10:$AQ$190,3,FALSE))),"")</f>
        <v>North West Region</v>
      </c>
      <c r="D52" s="93" t="str">
        <f ca="1">IFERROR(IF((VLOOKUP($E52,'Org List'!$AT$10:$AV$190,3,FALSE))="","",(VLOOKUP($E52,'Org List'!$AT$10:$AV$190,3,FALSE))),"")</f>
        <v>NHS England North West (Lancashire)</v>
      </c>
      <c r="E52" s="77" t="str">
        <f t="shared" ca="1" si="1"/>
        <v>E06000008</v>
      </c>
      <c r="F52" s="79" t="str">
        <f ca="1">IF(E52="","",VLOOKUP(E52,'Org List'!$J$9:$K$640,2,0))</f>
        <v>Blackburn with Darwen</v>
      </c>
      <c r="G52" s="100">
        <f ca="1">IFERROR(IF((VLOOKUP($E52,'NEA Backsheet'!$D$5:$CB$183,G$9,FALSE))="","",(VLOOKUP($E52,'NEA Backsheet'!$D$5:$CB$183,G$9,FALSE))),"")</f>
        <v>4345.4711029785867</v>
      </c>
      <c r="H52" s="101">
        <f ca="1">IFERROR(IF((VLOOKUP($E52,'NEA Backsheet'!$D$5:$CB$183,H$9,FALSE))="","",(VLOOKUP($E52,'NEA Backsheet'!$D$5:$CB$183,H$9,FALSE))),"")</f>
        <v>4306.8242261335126</v>
      </c>
      <c r="I52" s="101">
        <f ca="1">IFERROR(IF((VLOOKUP($E52,'NEA Backsheet'!$D$5:$CB$183,I$9,FALSE))="","",(VLOOKUP($E52,'NEA Backsheet'!$D$5:$CB$183,I$9,FALSE))),"")</f>
        <v>4674.832322666156</v>
      </c>
      <c r="J52" s="102">
        <f ca="1">IFERROR(IF((VLOOKUP($E52,'NEA Backsheet'!$D$5:$CB$183,J$9,FALSE))="","",(VLOOKUP($E52,'NEA Backsheet'!$D$5:$CB$183,J$9,FALSE))),"")</f>
        <v>4493.332407684481</v>
      </c>
      <c r="K52" s="100">
        <f ca="1">IFERROR(IF((VLOOKUP($E52,'NEA Backsheet'!$D$5:$CB$183,K$9,FALSE))="","",(VLOOKUP($E52,'NEA Backsheet'!$D$5:$CB$183,K$9,FALSE))),"")</f>
        <v>4538.489919055045</v>
      </c>
      <c r="L52" s="101">
        <f ca="1">IFERROR(IF((VLOOKUP($E52,'NEA Backsheet'!$D$5:$CB$183,L$9,FALSE))="","",(VLOOKUP($E52,'NEA Backsheet'!$D$5:$CB$183,L$9,FALSE))),"")</f>
        <v>4430.6926512631389</v>
      </c>
      <c r="M52" s="101">
        <f ca="1">IFERROR(IF((VLOOKUP($E52,'NEA Backsheet'!$D$5:$CB$183,M$9,FALSE))="","",(VLOOKUP($E52,'NEA Backsheet'!$D$5:$CB$183,M$9,FALSE))),"")</f>
        <v>4584.0332072056162</v>
      </c>
      <c r="N52" s="103">
        <f ca="1">IFERROR(IF((VLOOKUP($E52,'NEA Backsheet'!$D$5:$CB$183,N$9,FALSE))="","",(VLOOKUP($E52,'NEA Backsheet'!$D$5:$CB$183,N$9,FALSE))),"")</f>
        <v>4529.3397078404905</v>
      </c>
      <c r="O52" s="151">
        <f ca="1">IFERROR(IF((VLOOKUP($E52,'NEA Backsheet'!$D$5:$CB$183,O$9,FALSE))="","",(VLOOKUP($E52,'NEA Backsheet'!$D$5:$CB$183,O$9,FALSE))),"")</f>
        <v>4511.6133151075019</v>
      </c>
      <c r="P52" s="102">
        <f ca="1">IFERROR(IF((VLOOKUP($E52,'NEA Backsheet'!$D$5:$CB$183,P$9,FALSE))="","",(VLOOKUP($E52,'NEA Backsheet'!$D$5:$CB$183,P$9,FALSE))),"")</f>
        <v>4534.8839266110563</v>
      </c>
      <c r="Q52" s="103">
        <f ca="1">IFERROR(IF((VLOOKUP($E52,'NEA Backsheet'!$D$5:$CB$183,Q$9,FALSE))="","",(VLOOKUP($E52,'NEA Backsheet'!$D$5:$CB$183,Q$9,FALSE))),"")</f>
        <v>5113.6782545217548</v>
      </c>
      <c r="R52" s="194">
        <f ca="1">IFERROR(IF((VLOOKUP($E52,'NEA Backsheet'!$D$5:$CB$183,R$9,FALSE))="","",(VLOOKUP($E52,'NEA Backsheet'!$D$5:$CB$183,R$9,FALSE))),"")</f>
        <v>5249.6663245869267</v>
      </c>
    </row>
    <row r="53" spans="1:18" ht="15" customHeight="1" x14ac:dyDescent="0.3">
      <c r="A53" s="41">
        <v>39</v>
      </c>
      <c r="B53" s="77" t="str">
        <f ca="1">IFERROR(IF((VLOOKUP($E53,'Org List'!$AJ$10:$AL$190,3,FALSE))="","",(VLOOKUP($E53,'Org List'!$AJ$10:$AL$190,3,FALSE))),"")</f>
        <v>North West Commissioning Region</v>
      </c>
      <c r="C53" s="78" t="str">
        <f ca="1">IFERROR(IF((VLOOKUP($E53,'Org List'!$AO$10:$AQ$190,3,FALSE))="","",(VLOOKUP($E53,'Org List'!$AO$10:$AQ$190,3,FALSE))),"")</f>
        <v>North West Region</v>
      </c>
      <c r="D53" s="93" t="str">
        <f ca="1">IFERROR(IF((VLOOKUP($E53,'Org List'!$AT$10:$AV$190,3,FALSE))="","",(VLOOKUP($E53,'Org List'!$AT$10:$AV$190,3,FALSE))),"")</f>
        <v>NHS England North West (Lancashire)</v>
      </c>
      <c r="E53" s="77" t="str">
        <f t="shared" ca="1" si="1"/>
        <v>E06000009</v>
      </c>
      <c r="F53" s="79" t="str">
        <f ca="1">IF(E53="","",VLOOKUP(E53,'Org List'!$J$9:$K$640,2,0))</f>
        <v>Blackpool</v>
      </c>
      <c r="G53" s="100">
        <f ca="1">IFERROR(IF((VLOOKUP($E53,'NEA Backsheet'!$D$5:$CB$183,G$9,FALSE))="","",(VLOOKUP($E53,'NEA Backsheet'!$D$5:$CB$183,G$9,FALSE))),"")</f>
        <v>5047.7843554149485</v>
      </c>
      <c r="H53" s="101">
        <f ca="1">IFERROR(IF((VLOOKUP($E53,'NEA Backsheet'!$D$5:$CB$183,H$9,FALSE))="","",(VLOOKUP($E53,'NEA Backsheet'!$D$5:$CB$183,H$9,FALSE))),"")</f>
        <v>4982.5380249220962</v>
      </c>
      <c r="I53" s="101">
        <f ca="1">IFERROR(IF((VLOOKUP($E53,'NEA Backsheet'!$D$5:$CB$183,I$9,FALSE))="","",(VLOOKUP($E53,'NEA Backsheet'!$D$5:$CB$183,I$9,FALSE))),"")</f>
        <v>5113.5916291067915</v>
      </c>
      <c r="J53" s="102">
        <f ca="1">IFERROR(IF((VLOOKUP($E53,'NEA Backsheet'!$D$5:$CB$183,J$9,FALSE))="","",(VLOOKUP($E53,'NEA Backsheet'!$D$5:$CB$183,J$9,FALSE))),"")</f>
        <v>4717.9721338548443</v>
      </c>
      <c r="K53" s="100">
        <f ca="1">IFERROR(IF((VLOOKUP($E53,'NEA Backsheet'!$D$5:$CB$183,K$9,FALSE))="","",(VLOOKUP($E53,'NEA Backsheet'!$D$5:$CB$183,K$9,FALSE))),"")</f>
        <v>5181.3750088411743</v>
      </c>
      <c r="L53" s="101">
        <f ca="1">IFERROR(IF((VLOOKUP($E53,'NEA Backsheet'!$D$5:$CB$183,L$9,FALSE))="","",(VLOOKUP($E53,'NEA Backsheet'!$D$5:$CB$183,L$9,FALSE))),"")</f>
        <v>5076.9009642230649</v>
      </c>
      <c r="M53" s="101">
        <f ca="1">IFERROR(IF((VLOOKUP($E53,'NEA Backsheet'!$D$5:$CB$183,M$9,FALSE))="","",(VLOOKUP($E53,'NEA Backsheet'!$D$5:$CB$183,M$9,FALSE))),"")</f>
        <v>5207.2341179368377</v>
      </c>
      <c r="N53" s="103">
        <f ca="1">IFERROR(IF((VLOOKUP($E53,'NEA Backsheet'!$D$5:$CB$183,N$9,FALSE))="","",(VLOOKUP($E53,'NEA Backsheet'!$D$5:$CB$183,N$9,FALSE))),"")</f>
        <v>5237.9917053228601</v>
      </c>
      <c r="O53" s="151">
        <f ca="1">IFERROR(IF((VLOOKUP($E53,'NEA Backsheet'!$D$5:$CB$183,O$9,FALSE))="","",(VLOOKUP($E53,'NEA Backsheet'!$D$5:$CB$183,O$9,FALSE))),"")</f>
        <v>4851.167262972871</v>
      </c>
      <c r="P53" s="102">
        <f ca="1">IFERROR(IF((VLOOKUP($E53,'NEA Backsheet'!$D$5:$CB$183,P$9,FALSE))="","",(VLOOKUP($E53,'NEA Backsheet'!$D$5:$CB$183,P$9,FALSE))),"")</f>
        <v>4681.9976297589928</v>
      </c>
      <c r="Q53" s="103">
        <f ca="1">IFERROR(IF((VLOOKUP($E53,'NEA Backsheet'!$D$5:$CB$183,Q$9,FALSE))="","",(VLOOKUP($E53,'NEA Backsheet'!$D$5:$CB$183,Q$9,FALSE))),"")</f>
        <v>5153.4820646066419</v>
      </c>
      <c r="R53" s="194">
        <f ca="1">IFERROR(IF((VLOOKUP($E53,'NEA Backsheet'!$D$5:$CB$183,R$9,FALSE))="","",(VLOOKUP($E53,'NEA Backsheet'!$D$5:$CB$183,R$9,FALSE))),"")</f>
        <v>5133.0281266191432</v>
      </c>
    </row>
    <row r="54" spans="1:18" ht="15" customHeight="1" x14ac:dyDescent="0.3">
      <c r="A54" s="41">
        <v>40</v>
      </c>
      <c r="B54" s="77" t="str">
        <f ca="1">IFERROR(IF((VLOOKUP($E54,'Org List'!$AJ$10:$AL$190,3,FALSE))="","",(VLOOKUP($E54,'Org List'!$AJ$10:$AL$190,3,FALSE))),"")</f>
        <v>North West Commissioning Region</v>
      </c>
      <c r="C54" s="78" t="str">
        <f ca="1">IFERROR(IF((VLOOKUP($E54,'Org List'!$AO$10:$AQ$190,3,FALSE))="","",(VLOOKUP($E54,'Org List'!$AO$10:$AQ$190,3,FALSE))),"")</f>
        <v>North West Region</v>
      </c>
      <c r="D54" s="93" t="str">
        <f ca="1">IFERROR(IF((VLOOKUP($E54,'Org List'!$AT$10:$AV$190,3,FALSE))="","",(VLOOKUP($E54,'Org List'!$AT$10:$AV$190,3,FALSE))),"")</f>
        <v>NHS England North West (Greater Manchester)</v>
      </c>
      <c r="E54" s="77" t="str">
        <f t="shared" ca="1" si="1"/>
        <v>E08000001</v>
      </c>
      <c r="F54" s="79" t="str">
        <f ca="1">IF(E54="","",VLOOKUP(E54,'Org List'!$J$9:$K$640,2,0))</f>
        <v>Bolton</v>
      </c>
      <c r="G54" s="100">
        <f ca="1">IFERROR(IF((VLOOKUP($E54,'NEA Backsheet'!$D$5:$CB$183,G$9,FALSE))="","",(VLOOKUP($E54,'NEA Backsheet'!$D$5:$CB$183,G$9,FALSE))),"")</f>
        <v>7582.9069988913507</v>
      </c>
      <c r="H54" s="101">
        <f ca="1">IFERROR(IF((VLOOKUP($E54,'NEA Backsheet'!$D$5:$CB$183,H$9,FALSE))="","",(VLOOKUP($E54,'NEA Backsheet'!$D$5:$CB$183,H$9,FALSE))),"")</f>
        <v>7758.3352833468998</v>
      </c>
      <c r="I54" s="101">
        <f ca="1">IFERROR(IF((VLOOKUP($E54,'NEA Backsheet'!$D$5:$CB$183,I$9,FALSE))="","",(VLOOKUP($E54,'NEA Backsheet'!$D$5:$CB$183,I$9,FALSE))),"")</f>
        <v>8576.1787139948792</v>
      </c>
      <c r="J54" s="102">
        <f ca="1">IFERROR(IF((VLOOKUP($E54,'NEA Backsheet'!$D$5:$CB$183,J$9,FALSE))="","",(VLOOKUP($E54,'NEA Backsheet'!$D$5:$CB$183,J$9,FALSE))),"")</f>
        <v>7828.4568124262896</v>
      </c>
      <c r="K54" s="100">
        <f ca="1">IFERROR(IF((VLOOKUP($E54,'NEA Backsheet'!$D$5:$CB$183,K$9,FALSE))="","",(VLOOKUP($E54,'NEA Backsheet'!$D$5:$CB$183,K$9,FALSE))),"")</f>
        <v>7660.669556763869</v>
      </c>
      <c r="L54" s="101">
        <f ca="1">IFERROR(IF((VLOOKUP($E54,'NEA Backsheet'!$D$5:$CB$183,L$9,FALSE))="","",(VLOOKUP($E54,'NEA Backsheet'!$D$5:$CB$183,L$9,FALSE))),"")</f>
        <v>7829.1678087425571</v>
      </c>
      <c r="M54" s="101">
        <f ca="1">IFERROR(IF((VLOOKUP($E54,'NEA Backsheet'!$D$5:$CB$183,M$9,FALSE))="","",(VLOOKUP($E54,'NEA Backsheet'!$D$5:$CB$183,M$9,FALSE))),"")</f>
        <v>8646.5803350009519</v>
      </c>
      <c r="N54" s="103">
        <f ca="1">IFERROR(IF((VLOOKUP($E54,'NEA Backsheet'!$D$5:$CB$183,N$9,FALSE))="","",(VLOOKUP($E54,'NEA Backsheet'!$D$5:$CB$183,N$9,FALSE))),"")</f>
        <v>7859.738053024048</v>
      </c>
      <c r="O54" s="151">
        <f ca="1">IFERROR(IF((VLOOKUP($E54,'NEA Backsheet'!$D$5:$CB$183,O$9,FALSE))="","",(VLOOKUP($E54,'NEA Backsheet'!$D$5:$CB$183,O$9,FALSE))),"")</f>
        <v>8089.069862555787</v>
      </c>
      <c r="P54" s="102">
        <f ca="1">IFERROR(IF((VLOOKUP($E54,'NEA Backsheet'!$D$5:$CB$183,P$9,FALSE))="","",(VLOOKUP($E54,'NEA Backsheet'!$D$5:$CB$183,P$9,FALSE))),"")</f>
        <v>7603.7312281933355</v>
      </c>
      <c r="Q54" s="103">
        <f ca="1">IFERROR(IF((VLOOKUP($E54,'NEA Backsheet'!$D$5:$CB$183,Q$9,FALSE))="","",(VLOOKUP($E54,'NEA Backsheet'!$D$5:$CB$183,Q$9,FALSE))),"")</f>
        <v>8314.0013222234975</v>
      </c>
      <c r="R54" s="194">
        <f ca="1">IFERROR(IF((VLOOKUP($E54,'NEA Backsheet'!$D$5:$CB$183,R$9,FALSE))="","",(VLOOKUP($E54,'NEA Backsheet'!$D$5:$CB$183,R$9,FALSE))),"")</f>
        <v>8243.8276194726095</v>
      </c>
    </row>
    <row r="55" spans="1:18" ht="15" customHeight="1" x14ac:dyDescent="0.3">
      <c r="A55" s="41">
        <v>41</v>
      </c>
      <c r="B55" s="77" t="str">
        <f ca="1">IFERROR(IF((VLOOKUP($E55,'Org List'!$AJ$10:$AL$190,3,FALSE))="","",(VLOOKUP($E55,'Org List'!$AJ$10:$AL$190,3,FALSE))),"")</f>
        <v>South West England Commissioning Region</v>
      </c>
      <c r="C55" s="78" t="str">
        <f ca="1">IFERROR(IF((VLOOKUP($E55,'Org List'!$AO$10:$AQ$190,3,FALSE))="","",(VLOOKUP($E55,'Org List'!$AO$10:$AQ$190,3,FALSE))),"")</f>
        <v>South West Region</v>
      </c>
      <c r="D55" s="93" t="str">
        <f ca="1">IFERROR(IF((VLOOKUP($E55,'Org List'!$AT$10:$AV$190,3,FALSE))="","",(VLOOKUP($E55,'Org List'!$AT$10:$AV$190,3,FALSE))),"")</f>
        <v>NHS England South West (South West South)</v>
      </c>
      <c r="E55" s="77" t="str">
        <f t="shared" ca="1" si="1"/>
        <v>E06000058</v>
      </c>
      <c r="F55" s="79" t="str">
        <f ca="1">IF(E55="","",VLOOKUP(E55,'Org List'!$J$9:$K$640,2,0))</f>
        <v>Bournemouth, Christchurch and Poole</v>
      </c>
      <c r="G55" s="100" t="str">
        <f ca="1">IFERROR(IF((VLOOKUP($E55,'NEA Backsheet'!$D$5:$CB$183,G$9,FALSE))="","",(VLOOKUP($E55,'NEA Backsheet'!$D$5:$CB$183,G$9,FALSE))),"")</f>
        <v/>
      </c>
      <c r="H55" s="101" t="str">
        <f ca="1">IFERROR(IF((VLOOKUP($E55,'NEA Backsheet'!$D$5:$CB$183,H$9,FALSE))="","",(VLOOKUP($E55,'NEA Backsheet'!$D$5:$CB$183,H$9,FALSE))),"")</f>
        <v/>
      </c>
      <c r="I55" s="101" t="str">
        <f ca="1">IFERROR(IF((VLOOKUP($E55,'NEA Backsheet'!$D$5:$CB$183,I$9,FALSE))="","",(VLOOKUP($E55,'NEA Backsheet'!$D$5:$CB$183,I$9,FALSE))),"")</f>
        <v/>
      </c>
      <c r="J55" s="102" t="str">
        <f ca="1">IFERROR(IF((VLOOKUP($E55,'NEA Backsheet'!$D$5:$CB$183,J$9,FALSE))="","",(VLOOKUP($E55,'NEA Backsheet'!$D$5:$CB$183,J$9,FALSE))),"")</f>
        <v/>
      </c>
      <c r="K55" s="100" t="str">
        <f ca="1">IFERROR(IF((VLOOKUP($E55,'NEA Backsheet'!$D$5:$CB$183,K$9,FALSE))="","",(VLOOKUP($E55,'NEA Backsheet'!$D$5:$CB$183,K$9,FALSE))),"")</f>
        <v/>
      </c>
      <c r="L55" s="101" t="str">
        <f ca="1">IFERROR(IF((VLOOKUP($E55,'NEA Backsheet'!$D$5:$CB$183,L$9,FALSE))="","",(VLOOKUP($E55,'NEA Backsheet'!$D$5:$CB$183,L$9,FALSE))),"")</f>
        <v/>
      </c>
      <c r="M55" s="101" t="str">
        <f ca="1">IFERROR(IF((VLOOKUP($E55,'NEA Backsheet'!$D$5:$CB$183,M$9,FALSE))="","",(VLOOKUP($E55,'NEA Backsheet'!$D$5:$CB$183,M$9,FALSE))),"")</f>
        <v/>
      </c>
      <c r="N55" s="103" t="str">
        <f ca="1">IFERROR(IF((VLOOKUP($E55,'NEA Backsheet'!$D$5:$CB$183,N$9,FALSE))="","",(VLOOKUP($E55,'NEA Backsheet'!$D$5:$CB$183,N$9,FALSE))),"")</f>
        <v/>
      </c>
      <c r="O55" s="151" t="str">
        <f ca="1">IFERROR(IF((VLOOKUP($E55,'NEA Backsheet'!$D$5:$CB$183,O$9,FALSE))="","",(VLOOKUP($E55,'NEA Backsheet'!$D$5:$CB$183,O$9,FALSE))),"")</f>
        <v/>
      </c>
      <c r="P55" s="102" t="str">
        <f ca="1">IFERROR(IF((VLOOKUP($E55,'NEA Backsheet'!$D$5:$CB$183,P$9,FALSE))="","",(VLOOKUP($E55,'NEA Backsheet'!$D$5:$CB$183,P$9,FALSE))),"")</f>
        <v/>
      </c>
      <c r="Q55" s="103" t="str">
        <f ca="1">IFERROR(IF((VLOOKUP($E55,'NEA Backsheet'!$D$5:$CB$183,Q$9,FALSE))="","",(VLOOKUP($E55,'NEA Backsheet'!$D$5:$CB$183,Q$9,FALSE))),"")</f>
        <v/>
      </c>
      <c r="R55" s="194" t="str">
        <f ca="1">IFERROR(IF((VLOOKUP($E55,'NEA Backsheet'!$D$5:$CB$183,R$9,FALSE))="","",(VLOOKUP($E55,'NEA Backsheet'!$D$5:$CB$183,R$9,FALSE))),"")</f>
        <v/>
      </c>
    </row>
    <row r="56" spans="1:18" ht="15" customHeight="1" x14ac:dyDescent="0.3">
      <c r="A56" s="41">
        <v>42</v>
      </c>
      <c r="B56" s="77" t="str">
        <f ca="1">IFERROR(IF((VLOOKUP($E56,'Org List'!$AJ$10:$AL$190,3,FALSE))="","",(VLOOKUP($E56,'Org List'!$AJ$10:$AL$190,3,FALSE))),"")</f>
        <v>South East England Commissioning Region</v>
      </c>
      <c r="C56" s="78" t="str">
        <f ca="1">IFERROR(IF((VLOOKUP($E56,'Org List'!$AO$10:$AQ$190,3,FALSE))="","",(VLOOKUP($E56,'Org List'!$AO$10:$AQ$190,3,FALSE))),"")</f>
        <v>South East Region</v>
      </c>
      <c r="D56" s="93" t="str">
        <f ca="1">IFERROR(IF((VLOOKUP($E56,'Org List'!$AT$10:$AV$190,3,FALSE))="","",(VLOOKUP($E56,'Org List'!$AT$10:$AV$190,3,FALSE))),"")</f>
        <v>NHS England South East (Hampshire, Isle of Wight and Thames Valley)</v>
      </c>
      <c r="E56" s="77" t="str">
        <f t="shared" ca="1" si="1"/>
        <v>E06000036</v>
      </c>
      <c r="F56" s="79" t="str">
        <f ca="1">IF(E56="","",VLOOKUP(E56,'Org List'!$J$9:$K$640,2,0))</f>
        <v>Bracknell Forest</v>
      </c>
      <c r="G56" s="100">
        <f ca="1">IFERROR(IF((VLOOKUP($E56,'NEA Backsheet'!$D$5:$CB$183,G$9,FALSE))="","",(VLOOKUP($E56,'NEA Backsheet'!$D$5:$CB$183,G$9,FALSE))),"")</f>
        <v>3188.2789927442304</v>
      </c>
      <c r="H56" s="101">
        <f ca="1">IFERROR(IF((VLOOKUP($E56,'NEA Backsheet'!$D$5:$CB$183,H$9,FALSE))="","",(VLOOKUP($E56,'NEA Backsheet'!$D$5:$CB$183,H$9,FALSE))),"")</f>
        <v>3077.6185266967923</v>
      </c>
      <c r="I56" s="101">
        <f ca="1">IFERROR(IF((VLOOKUP($E56,'NEA Backsheet'!$D$5:$CB$183,I$9,FALSE))="","",(VLOOKUP($E56,'NEA Backsheet'!$D$5:$CB$183,I$9,FALSE))),"")</f>
        <v>3248.2028960298207</v>
      </c>
      <c r="J56" s="102">
        <f ca="1">IFERROR(IF((VLOOKUP($E56,'NEA Backsheet'!$D$5:$CB$183,J$9,FALSE))="","",(VLOOKUP($E56,'NEA Backsheet'!$D$5:$CB$183,J$9,FALSE))),"")</f>
        <v>3219.8832556535017</v>
      </c>
      <c r="K56" s="100">
        <f ca="1">IFERROR(IF((VLOOKUP($E56,'NEA Backsheet'!$D$5:$CB$183,K$9,FALSE))="","",(VLOOKUP($E56,'NEA Backsheet'!$D$5:$CB$183,K$9,FALSE))),"")</f>
        <v>3081.34529279664</v>
      </c>
      <c r="L56" s="101">
        <f ca="1">IFERROR(IF((VLOOKUP($E56,'NEA Backsheet'!$D$5:$CB$183,L$9,FALSE))="","",(VLOOKUP($E56,'NEA Backsheet'!$D$5:$CB$183,L$9,FALSE))),"")</f>
        <v>3108.5294626239502</v>
      </c>
      <c r="M56" s="101">
        <f ca="1">IFERROR(IF((VLOOKUP($E56,'NEA Backsheet'!$D$5:$CB$183,M$9,FALSE))="","",(VLOOKUP($E56,'NEA Backsheet'!$D$5:$CB$183,M$9,FALSE))),"")</f>
        <v>3295.0632926670442</v>
      </c>
      <c r="N56" s="103">
        <f ca="1">IFERROR(IF((VLOOKUP($E56,'NEA Backsheet'!$D$5:$CB$183,N$9,FALSE))="","",(VLOOKUP($E56,'NEA Backsheet'!$D$5:$CB$183,N$9,FALSE))),"")</f>
        <v>3066.4590580920167</v>
      </c>
      <c r="O56" s="151">
        <f ca="1">IFERROR(IF((VLOOKUP($E56,'NEA Backsheet'!$D$5:$CB$183,O$9,FALSE))="","",(VLOOKUP($E56,'NEA Backsheet'!$D$5:$CB$183,O$9,FALSE))),"")</f>
        <v>3336.5635486691981</v>
      </c>
      <c r="P56" s="102">
        <f ca="1">IFERROR(IF((VLOOKUP($E56,'NEA Backsheet'!$D$5:$CB$183,P$9,FALSE))="","",(VLOOKUP($E56,'NEA Backsheet'!$D$5:$CB$183,P$9,FALSE))),"")</f>
        <v>3289.1344733895476</v>
      </c>
      <c r="Q56" s="103">
        <f ca="1">IFERROR(IF((VLOOKUP($E56,'NEA Backsheet'!$D$5:$CB$183,Q$9,FALSE))="","",(VLOOKUP($E56,'NEA Backsheet'!$D$5:$CB$183,Q$9,FALSE))),"")</f>
        <v>3302.4400257556181</v>
      </c>
      <c r="R56" s="194">
        <f ca="1">IFERROR(IF((VLOOKUP($E56,'NEA Backsheet'!$D$5:$CB$183,R$9,FALSE))="","",(VLOOKUP($E56,'NEA Backsheet'!$D$5:$CB$183,R$9,FALSE))),"")</f>
        <v>3295.7743520757599</v>
      </c>
    </row>
    <row r="57" spans="1:18" ht="15" customHeight="1" x14ac:dyDescent="0.3">
      <c r="A57" s="41">
        <v>43</v>
      </c>
      <c r="B57" s="77" t="str">
        <f ca="1">IFERROR(IF((VLOOKUP($E57,'Org List'!$AJ$10:$AL$190,3,FALSE))="","",(VLOOKUP($E57,'Org List'!$AJ$10:$AL$190,3,FALSE))),"")</f>
        <v>North East and Yorkshire Commissioning Region</v>
      </c>
      <c r="C57" s="78" t="str">
        <f ca="1">IFERROR(IF((VLOOKUP($E57,'Org List'!$AO$10:$AQ$190,3,FALSE))="","",(VLOOKUP($E57,'Org List'!$AO$10:$AQ$190,3,FALSE))),"")</f>
        <v>Yorkshire and The Humber Region</v>
      </c>
      <c r="D57" s="93" t="str">
        <f ca="1">IFERROR(IF((VLOOKUP($E57,'Org List'!$AT$10:$AV$190,3,FALSE))="","",(VLOOKUP($E57,'Org List'!$AT$10:$AV$190,3,FALSE))),"")</f>
        <v>NHS England North East and Yokrshire (Yorkshire And Humber)</v>
      </c>
      <c r="E57" s="77" t="str">
        <f t="shared" ca="1" si="1"/>
        <v>E08000032</v>
      </c>
      <c r="F57" s="79" t="str">
        <f ca="1">IF(E57="","",VLOOKUP(E57,'Org List'!$J$9:$K$640,2,0))</f>
        <v>Bradford</v>
      </c>
      <c r="G57" s="100">
        <f ca="1">IFERROR(IF((VLOOKUP($E57,'NEA Backsheet'!$D$5:$CB$183,G$9,FALSE))="","",(VLOOKUP($E57,'NEA Backsheet'!$D$5:$CB$183,G$9,FALSE))),"")</f>
        <v>17188.872147728642</v>
      </c>
      <c r="H57" s="101">
        <f ca="1">IFERROR(IF((VLOOKUP($E57,'NEA Backsheet'!$D$5:$CB$183,H$9,FALSE))="","",(VLOOKUP($E57,'NEA Backsheet'!$D$5:$CB$183,H$9,FALSE))),"")</f>
        <v>17374.332652361216</v>
      </c>
      <c r="I57" s="101">
        <f ca="1">IFERROR(IF((VLOOKUP($E57,'NEA Backsheet'!$D$5:$CB$183,I$9,FALSE))="","",(VLOOKUP($E57,'NEA Backsheet'!$D$5:$CB$183,I$9,FALSE))),"")</f>
        <v>20852.18092651328</v>
      </c>
      <c r="J57" s="102">
        <f ca="1">IFERROR(IF((VLOOKUP($E57,'NEA Backsheet'!$D$5:$CB$183,J$9,FALSE))="","",(VLOOKUP($E57,'NEA Backsheet'!$D$5:$CB$183,J$9,FALSE))),"")</f>
        <v>20950.320484395095</v>
      </c>
      <c r="K57" s="100">
        <f ca="1">IFERROR(IF((VLOOKUP($E57,'NEA Backsheet'!$D$5:$CB$183,K$9,FALSE))="","",(VLOOKUP($E57,'NEA Backsheet'!$D$5:$CB$183,K$9,FALSE))),"")</f>
        <v>16765.835224707716</v>
      </c>
      <c r="L57" s="101">
        <f ca="1">IFERROR(IF((VLOOKUP($E57,'NEA Backsheet'!$D$5:$CB$183,L$9,FALSE))="","",(VLOOKUP($E57,'NEA Backsheet'!$D$5:$CB$183,L$9,FALSE))),"")</f>
        <v>16782.116188233817</v>
      </c>
      <c r="M57" s="101">
        <f ca="1">IFERROR(IF((VLOOKUP($E57,'NEA Backsheet'!$D$5:$CB$183,M$9,FALSE))="","",(VLOOKUP($E57,'NEA Backsheet'!$D$5:$CB$183,M$9,FALSE))),"")</f>
        <v>17668.007683804677</v>
      </c>
      <c r="N57" s="103">
        <f ca="1">IFERROR(IF((VLOOKUP($E57,'NEA Backsheet'!$D$5:$CB$183,N$9,FALSE))="","",(VLOOKUP($E57,'NEA Backsheet'!$D$5:$CB$183,N$9,FALSE))),"")</f>
        <v>17174.017007108698</v>
      </c>
      <c r="O57" s="151">
        <f ca="1">IFERROR(IF((VLOOKUP($E57,'NEA Backsheet'!$D$5:$CB$183,O$9,FALSE))="","",(VLOOKUP($E57,'NEA Backsheet'!$D$5:$CB$183,O$9,FALSE))),"")</f>
        <v>20601.618184326569</v>
      </c>
      <c r="P57" s="102">
        <f ca="1">IFERROR(IF((VLOOKUP($E57,'NEA Backsheet'!$D$5:$CB$183,P$9,FALSE))="","",(VLOOKUP($E57,'NEA Backsheet'!$D$5:$CB$183,P$9,FALSE))),"")</f>
        <v>19989.350184945077</v>
      </c>
      <c r="Q57" s="103">
        <f ca="1">IFERROR(IF((VLOOKUP($E57,'NEA Backsheet'!$D$5:$CB$183,Q$9,FALSE))="","",(VLOOKUP($E57,'NEA Backsheet'!$D$5:$CB$183,Q$9,FALSE))),"")</f>
        <v>21143.009520738386</v>
      </c>
      <c r="R57" s="194">
        <f ca="1">IFERROR(IF((VLOOKUP($E57,'NEA Backsheet'!$D$5:$CB$183,R$9,FALSE))="","",(VLOOKUP($E57,'NEA Backsheet'!$D$5:$CB$183,R$9,FALSE))),"")</f>
        <v>20789.666017187308</v>
      </c>
    </row>
    <row r="58" spans="1:18" ht="15" customHeight="1" x14ac:dyDescent="0.3">
      <c r="A58" s="41">
        <v>44</v>
      </c>
      <c r="B58" s="77" t="str">
        <f ca="1">IFERROR(IF((VLOOKUP($E58,'Org List'!$AJ$10:$AL$190,3,FALSE))="","",(VLOOKUP($E58,'Org List'!$AJ$10:$AL$190,3,FALSE))),"")</f>
        <v>London Commissioning Region</v>
      </c>
      <c r="C58" s="78" t="str">
        <f ca="1">IFERROR(IF((VLOOKUP($E58,'Org List'!$AO$10:$AQ$190,3,FALSE))="","",(VLOOKUP($E58,'Org List'!$AO$10:$AQ$190,3,FALSE))),"")</f>
        <v>London Region</v>
      </c>
      <c r="D58" s="93" t="str">
        <f ca="1">IFERROR(IF((VLOOKUP($E58,'Org List'!$AT$10:$AV$190,3,FALSE))="","",(VLOOKUP($E58,'Org List'!$AT$10:$AV$190,3,FALSE))),"")</f>
        <v>NHS England London</v>
      </c>
      <c r="E58" s="77" t="str">
        <f t="shared" ca="1" si="1"/>
        <v>E09000005</v>
      </c>
      <c r="F58" s="79" t="str">
        <f ca="1">IF(E58="","",VLOOKUP(E58,'Org List'!$J$9:$K$640,2,0))</f>
        <v>Brent</v>
      </c>
      <c r="G58" s="100">
        <f ca="1">IFERROR(IF((VLOOKUP($E58,'NEA Backsheet'!$D$5:$CB$183,G$9,FALSE))="","",(VLOOKUP($E58,'NEA Backsheet'!$D$5:$CB$183,G$9,FALSE))),"")</f>
        <v>6942.683296301273</v>
      </c>
      <c r="H58" s="101">
        <f ca="1">IFERROR(IF((VLOOKUP($E58,'NEA Backsheet'!$D$5:$CB$183,H$9,FALSE))="","",(VLOOKUP($E58,'NEA Backsheet'!$D$5:$CB$183,H$9,FALSE))),"")</f>
        <v>7101.6363618564046</v>
      </c>
      <c r="I58" s="101">
        <f ca="1">IFERROR(IF((VLOOKUP($E58,'NEA Backsheet'!$D$5:$CB$183,I$9,FALSE))="","",(VLOOKUP($E58,'NEA Backsheet'!$D$5:$CB$183,I$9,FALSE))),"")</f>
        <v>7821.9879783821525</v>
      </c>
      <c r="J58" s="102">
        <f ca="1">IFERROR(IF((VLOOKUP($E58,'NEA Backsheet'!$D$5:$CB$183,J$9,FALSE))="","",(VLOOKUP($E58,'NEA Backsheet'!$D$5:$CB$183,J$9,FALSE))),"")</f>
        <v>8113.2369610148635</v>
      </c>
      <c r="K58" s="100">
        <f ca="1">IFERROR(IF((VLOOKUP($E58,'NEA Backsheet'!$D$5:$CB$183,K$9,FALSE))="","",(VLOOKUP($E58,'NEA Backsheet'!$D$5:$CB$183,K$9,FALSE))),"")</f>
        <v>7944.0051903339699</v>
      </c>
      <c r="L58" s="101">
        <f ca="1">IFERROR(IF((VLOOKUP($E58,'NEA Backsheet'!$D$5:$CB$183,L$9,FALSE))="","",(VLOOKUP($E58,'NEA Backsheet'!$D$5:$CB$183,L$9,FALSE))),"")</f>
        <v>7812.504133319886</v>
      </c>
      <c r="M58" s="101">
        <f ca="1">IFERROR(IF((VLOOKUP($E58,'NEA Backsheet'!$D$5:$CB$183,M$9,FALSE))="","",(VLOOKUP($E58,'NEA Backsheet'!$D$5:$CB$183,M$9,FALSE))),"")</f>
        <v>8026.2112207762648</v>
      </c>
      <c r="N58" s="103">
        <f ca="1">IFERROR(IF((VLOOKUP($E58,'NEA Backsheet'!$D$5:$CB$183,N$9,FALSE))="","",(VLOOKUP($E58,'NEA Backsheet'!$D$5:$CB$183,N$9,FALSE))),"")</f>
        <v>7882.7655885156801</v>
      </c>
      <c r="O58" s="151">
        <f ca="1">IFERROR(IF((VLOOKUP($E58,'NEA Backsheet'!$D$5:$CB$183,O$9,FALSE))="","",(VLOOKUP($E58,'NEA Backsheet'!$D$5:$CB$183,O$9,FALSE))),"")</f>
        <v>8124.4149331360168</v>
      </c>
      <c r="P58" s="102">
        <f ca="1">IFERROR(IF((VLOOKUP($E58,'NEA Backsheet'!$D$5:$CB$183,P$9,FALSE))="","",(VLOOKUP($E58,'NEA Backsheet'!$D$5:$CB$183,P$9,FALSE))),"")</f>
        <v>8384.6022636119615</v>
      </c>
      <c r="Q58" s="103">
        <f ca="1">IFERROR(IF((VLOOKUP($E58,'NEA Backsheet'!$D$5:$CB$183,Q$9,FALSE))="","",(VLOOKUP($E58,'NEA Backsheet'!$D$5:$CB$183,Q$9,FALSE))),"")</f>
        <v>8941.9645973956904</v>
      </c>
      <c r="R58" s="194">
        <f ca="1">IFERROR(IF((VLOOKUP($E58,'NEA Backsheet'!$D$5:$CB$183,R$9,FALSE))="","",(VLOOKUP($E58,'NEA Backsheet'!$D$5:$CB$183,R$9,FALSE))),"")</f>
        <v>9099.711618751202</v>
      </c>
    </row>
    <row r="59" spans="1:18" ht="15" customHeight="1" x14ac:dyDescent="0.3">
      <c r="A59" s="41">
        <v>45</v>
      </c>
      <c r="B59" s="77" t="str">
        <f ca="1">IFERROR(IF((VLOOKUP($E59,'Org List'!$AJ$10:$AL$190,3,FALSE))="","",(VLOOKUP($E59,'Org List'!$AJ$10:$AL$190,3,FALSE))),"")</f>
        <v>South East England Commissioning Region</v>
      </c>
      <c r="C59" s="78" t="str">
        <f ca="1">IFERROR(IF((VLOOKUP($E59,'Org List'!$AO$10:$AQ$190,3,FALSE))="","",(VLOOKUP($E59,'Org List'!$AO$10:$AQ$190,3,FALSE))),"")</f>
        <v>South East Region</v>
      </c>
      <c r="D59" s="93" t="str">
        <f ca="1">IFERROR(IF((VLOOKUP($E59,'Org List'!$AT$10:$AV$190,3,FALSE))="","",(VLOOKUP($E59,'Org List'!$AT$10:$AV$190,3,FALSE))),"")</f>
        <v>NHS England South East (Kent, Surrey and Sussex)</v>
      </c>
      <c r="E59" s="77" t="str">
        <f t="shared" ca="1" si="1"/>
        <v>E06000043</v>
      </c>
      <c r="F59" s="79" t="str">
        <f ca="1">IF(E59="","",VLOOKUP(E59,'Org List'!$J$9:$K$640,2,0))</f>
        <v>Brighton and Hove</v>
      </c>
      <c r="G59" s="100">
        <f ca="1">IFERROR(IF((VLOOKUP($E59,'NEA Backsheet'!$D$5:$CB$183,G$9,FALSE))="","",(VLOOKUP($E59,'NEA Backsheet'!$D$5:$CB$183,G$9,FALSE))),"")</f>
        <v>6153.6528527519295</v>
      </c>
      <c r="H59" s="101">
        <f ca="1">IFERROR(IF((VLOOKUP($E59,'NEA Backsheet'!$D$5:$CB$183,H$9,FALSE))="","",(VLOOKUP($E59,'NEA Backsheet'!$D$5:$CB$183,H$9,FALSE))),"")</f>
        <v>5920.920300791935</v>
      </c>
      <c r="I59" s="101">
        <f ca="1">IFERROR(IF((VLOOKUP($E59,'NEA Backsheet'!$D$5:$CB$183,I$9,FALSE))="","",(VLOOKUP($E59,'NEA Backsheet'!$D$5:$CB$183,I$9,FALSE))),"")</f>
        <v>5881.6984999269243</v>
      </c>
      <c r="J59" s="102">
        <f ca="1">IFERROR(IF((VLOOKUP($E59,'NEA Backsheet'!$D$5:$CB$183,J$9,FALSE))="","",(VLOOKUP($E59,'NEA Backsheet'!$D$5:$CB$183,J$9,FALSE))),"")</f>
        <v>5597.0204876104217</v>
      </c>
      <c r="K59" s="100">
        <f ca="1">IFERROR(IF((VLOOKUP($E59,'NEA Backsheet'!$D$5:$CB$183,K$9,FALSE))="","",(VLOOKUP($E59,'NEA Backsheet'!$D$5:$CB$183,K$9,FALSE))),"")</f>
        <v>6067.0632258753703</v>
      </c>
      <c r="L59" s="101">
        <f ca="1">IFERROR(IF((VLOOKUP($E59,'NEA Backsheet'!$D$5:$CB$183,L$9,FALSE))="","",(VLOOKUP($E59,'NEA Backsheet'!$D$5:$CB$183,L$9,FALSE))),"")</f>
        <v>6011.9351779772451</v>
      </c>
      <c r="M59" s="101">
        <f ca="1">IFERROR(IF((VLOOKUP($E59,'NEA Backsheet'!$D$5:$CB$183,M$9,FALSE))="","",(VLOOKUP($E59,'NEA Backsheet'!$D$5:$CB$183,M$9,FALSE))),"")</f>
        <v>6284.2385583897385</v>
      </c>
      <c r="N59" s="103">
        <f ca="1">IFERROR(IF((VLOOKUP($E59,'NEA Backsheet'!$D$5:$CB$183,N$9,FALSE))="","",(VLOOKUP($E59,'NEA Backsheet'!$D$5:$CB$183,N$9,FALSE))),"")</f>
        <v>5929.8596727921995</v>
      </c>
      <c r="O59" s="151">
        <f ca="1">IFERROR(IF((VLOOKUP($E59,'NEA Backsheet'!$D$5:$CB$183,O$9,FALSE))="","",(VLOOKUP($E59,'NEA Backsheet'!$D$5:$CB$183,O$9,FALSE))),"")</f>
        <v>5658.2909664126792</v>
      </c>
      <c r="P59" s="102">
        <f ca="1">IFERROR(IF((VLOOKUP($E59,'NEA Backsheet'!$D$5:$CB$183,P$9,FALSE))="","",(VLOOKUP($E59,'NEA Backsheet'!$D$5:$CB$183,P$9,FALSE))),"")</f>
        <v>5340.6724370298807</v>
      </c>
      <c r="Q59" s="103">
        <f ca="1">IFERROR(IF((VLOOKUP($E59,'NEA Backsheet'!$D$5:$CB$183,Q$9,FALSE))="","",(VLOOKUP($E59,'NEA Backsheet'!$D$5:$CB$183,Q$9,FALSE))),"")</f>
        <v>5706.7147399601326</v>
      </c>
      <c r="R59" s="194">
        <f ca="1">IFERROR(IF((VLOOKUP($E59,'NEA Backsheet'!$D$5:$CB$183,R$9,FALSE))="","",(VLOOKUP($E59,'NEA Backsheet'!$D$5:$CB$183,R$9,FALSE))),"")</f>
        <v>5487.6062695816618</v>
      </c>
    </row>
    <row r="60" spans="1:18" ht="15" customHeight="1" x14ac:dyDescent="0.3">
      <c r="A60" s="41">
        <v>46</v>
      </c>
      <c r="B60" s="77" t="str">
        <f ca="1">IFERROR(IF((VLOOKUP($E60,'Org List'!$AJ$10:$AL$190,3,FALSE))="","",(VLOOKUP($E60,'Org List'!$AJ$10:$AL$190,3,FALSE))),"")</f>
        <v>South West England Commissioning Region</v>
      </c>
      <c r="C60" s="78" t="str">
        <f ca="1">IFERROR(IF((VLOOKUP($E60,'Org List'!$AO$10:$AQ$190,3,FALSE))="","",(VLOOKUP($E60,'Org List'!$AO$10:$AQ$190,3,FALSE))),"")</f>
        <v>South West Region</v>
      </c>
      <c r="D60" s="93" t="str">
        <f ca="1">IFERROR(IF((VLOOKUP($E60,'Org List'!$AT$10:$AV$190,3,FALSE))="","",(VLOOKUP($E60,'Org List'!$AT$10:$AV$190,3,FALSE))),"")</f>
        <v>NHS England South West (South West North)</v>
      </c>
      <c r="E60" s="77" t="str">
        <f t="shared" ca="1" si="1"/>
        <v>E06000023</v>
      </c>
      <c r="F60" s="79" t="str">
        <f ca="1">IF(E60="","",VLOOKUP(E60,'Org List'!$J$9:$K$640,2,0))</f>
        <v>Bristol, City of</v>
      </c>
      <c r="G60" s="100">
        <f ca="1">IFERROR(IF((VLOOKUP($E60,'NEA Backsheet'!$D$5:$CB$183,G$9,FALSE))="","",(VLOOKUP($E60,'NEA Backsheet'!$D$5:$CB$183,G$9,FALSE))),"")</f>
        <v>11344.242409702969</v>
      </c>
      <c r="H60" s="101">
        <f ca="1">IFERROR(IF((VLOOKUP($E60,'NEA Backsheet'!$D$5:$CB$183,H$9,FALSE))="","",(VLOOKUP($E60,'NEA Backsheet'!$D$5:$CB$183,H$9,FALSE))),"")</f>
        <v>11323.976191586211</v>
      </c>
      <c r="I60" s="101">
        <f ca="1">IFERROR(IF((VLOOKUP($E60,'NEA Backsheet'!$D$5:$CB$183,I$9,FALSE))="","",(VLOOKUP($E60,'NEA Backsheet'!$D$5:$CB$183,I$9,FALSE))),"")</f>
        <v>12005.466158983743</v>
      </c>
      <c r="J60" s="102">
        <f ca="1">IFERROR(IF((VLOOKUP($E60,'NEA Backsheet'!$D$5:$CB$183,J$9,FALSE))="","",(VLOOKUP($E60,'NEA Backsheet'!$D$5:$CB$183,J$9,FALSE))),"")</f>
        <v>12171.414979291581</v>
      </c>
      <c r="K60" s="100">
        <f ca="1">IFERROR(IF((VLOOKUP($E60,'NEA Backsheet'!$D$5:$CB$183,K$9,FALSE))="","",(VLOOKUP($E60,'NEA Backsheet'!$D$5:$CB$183,K$9,FALSE))),"")</f>
        <v>11639.575110987316</v>
      </c>
      <c r="L60" s="101">
        <f ca="1">IFERROR(IF((VLOOKUP($E60,'NEA Backsheet'!$D$5:$CB$183,L$9,FALSE))="","",(VLOOKUP($E60,'NEA Backsheet'!$D$5:$CB$183,L$9,FALSE))),"")</f>
        <v>11858.161123524731</v>
      </c>
      <c r="M60" s="101">
        <f ca="1">IFERROR(IF((VLOOKUP($E60,'NEA Backsheet'!$D$5:$CB$183,M$9,FALSE))="","",(VLOOKUP($E60,'NEA Backsheet'!$D$5:$CB$183,M$9,FALSE))),"")</f>
        <v>12066.397672910462</v>
      </c>
      <c r="N60" s="103">
        <f ca="1">IFERROR(IF((VLOOKUP($E60,'NEA Backsheet'!$D$5:$CB$183,N$9,FALSE))="","",(VLOOKUP($E60,'NEA Backsheet'!$D$5:$CB$183,N$9,FALSE))),"")</f>
        <v>11720.954365732012</v>
      </c>
      <c r="O60" s="151">
        <f ca="1">IFERROR(IF((VLOOKUP($E60,'NEA Backsheet'!$D$5:$CB$183,O$9,FALSE))="","",(VLOOKUP($E60,'NEA Backsheet'!$D$5:$CB$183,O$9,FALSE))),"")</f>
        <v>12226.36093061517</v>
      </c>
      <c r="P60" s="102">
        <f ca="1">IFERROR(IF((VLOOKUP($E60,'NEA Backsheet'!$D$5:$CB$183,P$9,FALSE))="","",(VLOOKUP($E60,'NEA Backsheet'!$D$5:$CB$183,P$9,FALSE))),"")</f>
        <v>12764.297964368498</v>
      </c>
      <c r="Q60" s="103">
        <f ca="1">IFERROR(IF((VLOOKUP($E60,'NEA Backsheet'!$D$5:$CB$183,Q$9,FALSE))="","",(VLOOKUP($E60,'NEA Backsheet'!$D$5:$CB$183,Q$9,FALSE))),"")</f>
        <v>13663.668536829824</v>
      </c>
      <c r="R60" s="194">
        <f ca="1">IFERROR(IF((VLOOKUP($E60,'NEA Backsheet'!$D$5:$CB$183,R$9,FALSE))="","",(VLOOKUP($E60,'NEA Backsheet'!$D$5:$CB$183,R$9,FALSE))),"")</f>
        <v>13477.306935631648</v>
      </c>
    </row>
    <row r="61" spans="1:18" ht="15" customHeight="1" x14ac:dyDescent="0.3">
      <c r="A61" s="41">
        <v>47</v>
      </c>
      <c r="B61" s="77" t="str">
        <f ca="1">IFERROR(IF((VLOOKUP($E61,'Org List'!$AJ$10:$AL$190,3,FALSE))="","",(VLOOKUP($E61,'Org List'!$AJ$10:$AL$190,3,FALSE))),"")</f>
        <v>London Commissioning Region</v>
      </c>
      <c r="C61" s="78" t="str">
        <f ca="1">IFERROR(IF((VLOOKUP($E61,'Org List'!$AO$10:$AQ$190,3,FALSE))="","",(VLOOKUP($E61,'Org List'!$AO$10:$AQ$190,3,FALSE))),"")</f>
        <v>London Region</v>
      </c>
      <c r="D61" s="93" t="str">
        <f ca="1">IFERROR(IF((VLOOKUP($E61,'Org List'!$AT$10:$AV$190,3,FALSE))="","",(VLOOKUP($E61,'Org List'!$AT$10:$AV$190,3,FALSE))),"")</f>
        <v>NHS England London</v>
      </c>
      <c r="E61" s="77" t="str">
        <f t="shared" ca="1" si="1"/>
        <v>E09000006</v>
      </c>
      <c r="F61" s="79" t="str">
        <f ca="1">IF(E61="","",VLOOKUP(E61,'Org List'!$J$9:$K$640,2,0))</f>
        <v>Bromley</v>
      </c>
      <c r="G61" s="100">
        <f ca="1">IFERROR(IF((VLOOKUP($E61,'NEA Backsheet'!$D$5:$CB$183,G$9,FALSE))="","",(VLOOKUP($E61,'NEA Backsheet'!$D$5:$CB$183,G$9,FALSE))),"")</f>
        <v>6999.8989890539897</v>
      </c>
      <c r="H61" s="101">
        <f ca="1">IFERROR(IF((VLOOKUP($E61,'NEA Backsheet'!$D$5:$CB$183,H$9,FALSE))="","",(VLOOKUP($E61,'NEA Backsheet'!$D$5:$CB$183,H$9,FALSE))),"")</f>
        <v>6847.1785444415873</v>
      </c>
      <c r="I61" s="101">
        <f ca="1">IFERROR(IF((VLOOKUP($E61,'NEA Backsheet'!$D$5:$CB$183,I$9,FALSE))="","",(VLOOKUP($E61,'NEA Backsheet'!$D$5:$CB$183,I$9,FALSE))),"")</f>
        <v>7134.444832199275</v>
      </c>
      <c r="J61" s="102">
        <f ca="1">IFERROR(IF((VLOOKUP($E61,'NEA Backsheet'!$D$5:$CB$183,J$9,FALSE))="","",(VLOOKUP($E61,'NEA Backsheet'!$D$5:$CB$183,J$9,FALSE))),"")</f>
        <v>6561.8736567309916</v>
      </c>
      <c r="K61" s="100">
        <f ca="1">IFERROR(IF((VLOOKUP($E61,'NEA Backsheet'!$D$5:$CB$183,K$9,FALSE))="","",(VLOOKUP($E61,'NEA Backsheet'!$D$5:$CB$183,K$9,FALSE))),"")</f>
        <v>6957.0180514872327</v>
      </c>
      <c r="L61" s="101">
        <f ca="1">IFERROR(IF((VLOOKUP($E61,'NEA Backsheet'!$D$5:$CB$183,L$9,FALSE))="","",(VLOOKUP($E61,'NEA Backsheet'!$D$5:$CB$183,L$9,FALSE))),"")</f>
        <v>7034.1668922447652</v>
      </c>
      <c r="M61" s="101">
        <f ca="1">IFERROR(IF((VLOOKUP($E61,'NEA Backsheet'!$D$5:$CB$183,M$9,FALSE))="","",(VLOOKUP($E61,'NEA Backsheet'!$D$5:$CB$183,M$9,FALSE))),"")</f>
        <v>7034.3635756890781</v>
      </c>
      <c r="N61" s="103">
        <f ca="1">IFERROR(IF((VLOOKUP($E61,'NEA Backsheet'!$D$5:$CB$183,N$9,FALSE))="","",(VLOOKUP($E61,'NEA Backsheet'!$D$5:$CB$183,N$9,FALSE))),"")</f>
        <v>6882.8508563351643</v>
      </c>
      <c r="O61" s="151">
        <f ca="1">IFERROR(IF((VLOOKUP($E61,'NEA Backsheet'!$D$5:$CB$183,O$9,FALSE))="","",(VLOOKUP($E61,'NEA Backsheet'!$D$5:$CB$183,O$9,FALSE))),"")</f>
        <v>6787.0872031489916</v>
      </c>
      <c r="P61" s="102">
        <f ca="1">IFERROR(IF((VLOOKUP($E61,'NEA Backsheet'!$D$5:$CB$183,P$9,FALSE))="","",(VLOOKUP($E61,'NEA Backsheet'!$D$5:$CB$183,P$9,FALSE))),"")</f>
        <v>6856.6649477676037</v>
      </c>
      <c r="Q61" s="103">
        <f ca="1">IFERROR(IF((VLOOKUP($E61,'NEA Backsheet'!$D$5:$CB$183,Q$9,FALSE))="","",(VLOOKUP($E61,'NEA Backsheet'!$D$5:$CB$183,Q$9,FALSE))),"")</f>
        <v>7068.0867551182382</v>
      </c>
      <c r="R61" s="194">
        <f ca="1">IFERROR(IF((VLOOKUP($E61,'NEA Backsheet'!$D$5:$CB$183,R$9,FALSE))="","",(VLOOKUP($E61,'NEA Backsheet'!$D$5:$CB$183,R$9,FALSE))),"")</f>
        <v>7716.8766849700914</v>
      </c>
    </row>
    <row r="62" spans="1:18" ht="15" customHeight="1" x14ac:dyDescent="0.3">
      <c r="A62" s="41">
        <v>48</v>
      </c>
      <c r="B62" s="77" t="str">
        <f ca="1">IFERROR(IF((VLOOKUP($E62,'Org List'!$AJ$10:$AL$190,3,FALSE))="","",(VLOOKUP($E62,'Org List'!$AJ$10:$AL$190,3,FALSE))),"")</f>
        <v>South East England Commissioning Region</v>
      </c>
      <c r="C62" s="78" t="str">
        <f ca="1">IFERROR(IF((VLOOKUP($E62,'Org List'!$AO$10:$AQ$190,3,FALSE))="","",(VLOOKUP($E62,'Org List'!$AO$10:$AQ$190,3,FALSE))),"")</f>
        <v>South East Region</v>
      </c>
      <c r="D62" s="93" t="str">
        <f ca="1">IFERROR(IF((VLOOKUP($E62,'Org List'!$AT$10:$AV$190,3,FALSE))="","",(VLOOKUP($E62,'Org List'!$AT$10:$AV$190,3,FALSE))),"")</f>
        <v>NHS England South East (Hampshire, Isle of Wight and Thames Valley)</v>
      </c>
      <c r="E62" s="77" t="str">
        <f t="shared" ca="1" si="1"/>
        <v>E10000002</v>
      </c>
      <c r="F62" s="79" t="str">
        <f ca="1">IF(E62="","",VLOOKUP(E62,'Org List'!$J$9:$K$640,2,0))</f>
        <v>Buckinghamshire</v>
      </c>
      <c r="G62" s="100">
        <f ca="1">IFERROR(IF((VLOOKUP($E62,'NEA Backsheet'!$D$5:$CB$183,G$9,FALSE))="","",(VLOOKUP($E62,'NEA Backsheet'!$D$5:$CB$183,G$9,FALSE))),"")</f>
        <v>12614.835921698941</v>
      </c>
      <c r="H62" s="101">
        <f ca="1">IFERROR(IF((VLOOKUP($E62,'NEA Backsheet'!$D$5:$CB$183,H$9,FALSE))="","",(VLOOKUP($E62,'NEA Backsheet'!$D$5:$CB$183,H$9,FALSE))),"")</f>
        <v>12247.970860507879</v>
      </c>
      <c r="I62" s="101">
        <f ca="1">IFERROR(IF((VLOOKUP($E62,'NEA Backsheet'!$D$5:$CB$183,I$9,FALSE))="","",(VLOOKUP($E62,'NEA Backsheet'!$D$5:$CB$183,I$9,FALSE))),"")</f>
        <v>12710.76380189092</v>
      </c>
      <c r="J62" s="102">
        <f ca="1">IFERROR(IF((VLOOKUP($E62,'NEA Backsheet'!$D$5:$CB$183,J$9,FALSE))="","",(VLOOKUP($E62,'NEA Backsheet'!$D$5:$CB$183,J$9,FALSE))),"")</f>
        <v>13118.808105959426</v>
      </c>
      <c r="K62" s="100">
        <f ca="1">IFERROR(IF((VLOOKUP($E62,'NEA Backsheet'!$D$5:$CB$183,K$9,FALSE))="","",(VLOOKUP($E62,'NEA Backsheet'!$D$5:$CB$183,K$9,FALSE))),"")</f>
        <v>12731.348980209728</v>
      </c>
      <c r="L62" s="101">
        <f ca="1">IFERROR(IF((VLOOKUP($E62,'NEA Backsheet'!$D$5:$CB$183,L$9,FALSE))="","",(VLOOKUP($E62,'NEA Backsheet'!$D$5:$CB$183,L$9,FALSE))),"")</f>
        <v>12561.550500157829</v>
      </c>
      <c r="M62" s="101">
        <f ca="1">IFERROR(IF((VLOOKUP($E62,'NEA Backsheet'!$D$5:$CB$183,M$9,FALSE))="","",(VLOOKUP($E62,'NEA Backsheet'!$D$5:$CB$183,M$9,FALSE))),"")</f>
        <v>13264.088571248256</v>
      </c>
      <c r="N62" s="103">
        <f ca="1">IFERROR(IF((VLOOKUP($E62,'NEA Backsheet'!$D$5:$CB$183,N$9,FALSE))="","",(VLOOKUP($E62,'NEA Backsheet'!$D$5:$CB$183,N$9,FALSE))),"")</f>
        <v>12472.484297385603</v>
      </c>
      <c r="O62" s="151">
        <f ca="1">IFERROR(IF((VLOOKUP($E62,'NEA Backsheet'!$D$5:$CB$183,O$9,FALSE))="","",(VLOOKUP($E62,'NEA Backsheet'!$D$5:$CB$183,O$9,FALSE))),"")</f>
        <v>14182.457754351883</v>
      </c>
      <c r="P62" s="102">
        <f ca="1">IFERROR(IF((VLOOKUP($E62,'NEA Backsheet'!$D$5:$CB$183,P$9,FALSE))="","",(VLOOKUP($E62,'NEA Backsheet'!$D$5:$CB$183,P$9,FALSE))),"")</f>
        <v>13784.137740231374</v>
      </c>
      <c r="Q62" s="103">
        <f ca="1">IFERROR(IF((VLOOKUP($E62,'NEA Backsheet'!$D$5:$CB$183,Q$9,FALSE))="","",(VLOOKUP($E62,'NEA Backsheet'!$D$5:$CB$183,Q$9,FALSE))),"")</f>
        <v>15146.388733100259</v>
      </c>
      <c r="R62" s="194">
        <f ca="1">IFERROR(IF((VLOOKUP($E62,'NEA Backsheet'!$D$5:$CB$183,R$9,FALSE))="","",(VLOOKUP($E62,'NEA Backsheet'!$D$5:$CB$183,R$9,FALSE))),"")</f>
        <v>15132.006055979413</v>
      </c>
    </row>
    <row r="63" spans="1:18" ht="15" customHeight="1" x14ac:dyDescent="0.3">
      <c r="A63" s="41">
        <v>49</v>
      </c>
      <c r="B63" s="77" t="str">
        <f ca="1">IFERROR(IF((VLOOKUP($E63,'Org List'!$AJ$10:$AL$190,3,FALSE))="","",(VLOOKUP($E63,'Org List'!$AJ$10:$AL$190,3,FALSE))),"")</f>
        <v>North West Commissioning Region</v>
      </c>
      <c r="C63" s="78" t="str">
        <f ca="1">IFERROR(IF((VLOOKUP($E63,'Org List'!$AO$10:$AQ$190,3,FALSE))="","",(VLOOKUP($E63,'Org List'!$AO$10:$AQ$190,3,FALSE))),"")</f>
        <v>North West Region</v>
      </c>
      <c r="D63" s="93" t="str">
        <f ca="1">IFERROR(IF((VLOOKUP($E63,'Org List'!$AT$10:$AV$190,3,FALSE))="","",(VLOOKUP($E63,'Org List'!$AT$10:$AV$190,3,FALSE))),"")</f>
        <v>NHS England North West (Greater Manchester)</v>
      </c>
      <c r="E63" s="77" t="str">
        <f t="shared" ca="1" si="1"/>
        <v>E08000002</v>
      </c>
      <c r="F63" s="79" t="str">
        <f ca="1">IF(E63="","",VLOOKUP(E63,'Org List'!$J$9:$K$640,2,0))</f>
        <v>Bury</v>
      </c>
      <c r="G63" s="100">
        <f ca="1">IFERROR(IF((VLOOKUP($E63,'NEA Backsheet'!$D$5:$CB$183,G$9,FALSE))="","",(VLOOKUP($E63,'NEA Backsheet'!$D$5:$CB$183,G$9,FALSE))),"")</f>
        <v>5109.4084257225095</v>
      </c>
      <c r="H63" s="101">
        <f ca="1">IFERROR(IF((VLOOKUP($E63,'NEA Backsheet'!$D$5:$CB$183,H$9,FALSE))="","",(VLOOKUP($E63,'NEA Backsheet'!$D$5:$CB$183,H$9,FALSE))),"")</f>
        <v>5308.7645348044998</v>
      </c>
      <c r="I63" s="101">
        <f ca="1">IFERROR(IF((VLOOKUP($E63,'NEA Backsheet'!$D$5:$CB$183,I$9,FALSE))="","",(VLOOKUP($E63,'NEA Backsheet'!$D$5:$CB$183,I$9,FALSE))),"")</f>
        <v>5882.4926224045603</v>
      </c>
      <c r="J63" s="102">
        <f ca="1">IFERROR(IF((VLOOKUP($E63,'NEA Backsheet'!$D$5:$CB$183,J$9,FALSE))="","",(VLOOKUP($E63,'NEA Backsheet'!$D$5:$CB$183,J$9,FALSE))),"")</f>
        <v>5629.241226051563</v>
      </c>
      <c r="K63" s="100">
        <f ca="1">IFERROR(IF((VLOOKUP($E63,'NEA Backsheet'!$D$5:$CB$183,K$9,FALSE))="","",(VLOOKUP($E63,'NEA Backsheet'!$D$5:$CB$183,K$9,FALSE))),"")</f>
        <v>5478.1480257629028</v>
      </c>
      <c r="L63" s="101">
        <f ca="1">IFERROR(IF((VLOOKUP($E63,'NEA Backsheet'!$D$5:$CB$183,L$9,FALSE))="","",(VLOOKUP($E63,'NEA Backsheet'!$D$5:$CB$183,L$9,FALSE))),"")</f>
        <v>5365.8314481206762</v>
      </c>
      <c r="M63" s="101">
        <f ca="1">IFERROR(IF((VLOOKUP($E63,'NEA Backsheet'!$D$5:$CB$183,M$9,FALSE))="","",(VLOOKUP($E63,'NEA Backsheet'!$D$5:$CB$183,M$9,FALSE))),"")</f>
        <v>5670.0662300101749</v>
      </c>
      <c r="N63" s="103">
        <f ca="1">IFERROR(IF((VLOOKUP($E63,'NEA Backsheet'!$D$5:$CB$183,N$9,FALSE))="","",(VLOOKUP($E63,'NEA Backsheet'!$D$5:$CB$183,N$9,FALSE))),"")</f>
        <v>5588.0712960566916</v>
      </c>
      <c r="O63" s="151">
        <f ca="1">IFERROR(IF((VLOOKUP($E63,'NEA Backsheet'!$D$5:$CB$183,O$9,FALSE))="","",(VLOOKUP($E63,'NEA Backsheet'!$D$5:$CB$183,O$9,FALSE))),"")</f>
        <v>5938.8399820412606</v>
      </c>
      <c r="P63" s="102">
        <f ca="1">IFERROR(IF((VLOOKUP($E63,'NEA Backsheet'!$D$5:$CB$183,P$9,FALSE))="","",(VLOOKUP($E63,'NEA Backsheet'!$D$5:$CB$183,P$9,FALSE))),"")</f>
        <v>5677.5272211220754</v>
      </c>
      <c r="Q63" s="103">
        <f ca="1">IFERROR(IF((VLOOKUP($E63,'NEA Backsheet'!$D$5:$CB$183,Q$9,FALSE))="","",(VLOOKUP($E63,'NEA Backsheet'!$D$5:$CB$183,Q$9,FALSE))),"")</f>
        <v>6168.933142977774</v>
      </c>
      <c r="R63" s="194">
        <f ca="1">IFERROR(IF((VLOOKUP($E63,'NEA Backsheet'!$D$5:$CB$183,R$9,FALSE))="","",(VLOOKUP($E63,'NEA Backsheet'!$D$5:$CB$183,R$9,FALSE))),"")</f>
        <v>6128.3230225182597</v>
      </c>
    </row>
    <row r="64" spans="1:18" ht="15" customHeight="1" x14ac:dyDescent="0.3">
      <c r="A64" s="41">
        <v>50</v>
      </c>
      <c r="B64" s="77" t="str">
        <f ca="1">IFERROR(IF((VLOOKUP($E64,'Org List'!$AJ$10:$AL$190,3,FALSE))="","",(VLOOKUP($E64,'Org List'!$AJ$10:$AL$190,3,FALSE))),"")</f>
        <v>North East and Yorkshire Commissioning Region</v>
      </c>
      <c r="C64" s="78" t="str">
        <f ca="1">IFERROR(IF((VLOOKUP($E64,'Org List'!$AO$10:$AQ$190,3,FALSE))="","",(VLOOKUP($E64,'Org List'!$AO$10:$AQ$190,3,FALSE))),"")</f>
        <v>Yorkshire and The Humber Region</v>
      </c>
      <c r="D64" s="93" t="str">
        <f ca="1">IFERROR(IF((VLOOKUP($E64,'Org List'!$AT$10:$AV$190,3,FALSE))="","",(VLOOKUP($E64,'Org List'!$AT$10:$AV$190,3,FALSE))),"")</f>
        <v>NHS England North East and Yokrshire (Yorkshire And Humber)</v>
      </c>
      <c r="E64" s="77" t="str">
        <f t="shared" ca="1" si="1"/>
        <v>E08000033</v>
      </c>
      <c r="F64" s="79" t="str">
        <f ca="1">IF(E64="","",VLOOKUP(E64,'Org List'!$J$9:$K$640,2,0))</f>
        <v>Calderdale</v>
      </c>
      <c r="G64" s="100">
        <f ca="1">IFERROR(IF((VLOOKUP($E64,'NEA Backsheet'!$D$5:$CB$183,G$9,FALSE))="","",(VLOOKUP($E64,'NEA Backsheet'!$D$5:$CB$183,G$9,FALSE))),"")</f>
        <v>6496.6124881749383</v>
      </c>
      <c r="H64" s="101">
        <f ca="1">IFERROR(IF((VLOOKUP($E64,'NEA Backsheet'!$D$5:$CB$183,H$9,FALSE))="","",(VLOOKUP($E64,'NEA Backsheet'!$D$5:$CB$183,H$9,FALSE))),"")</f>
        <v>6906.4949426428921</v>
      </c>
      <c r="I64" s="101">
        <f ca="1">IFERROR(IF((VLOOKUP($E64,'NEA Backsheet'!$D$5:$CB$183,I$9,FALSE))="","",(VLOOKUP($E64,'NEA Backsheet'!$D$5:$CB$183,I$9,FALSE))),"")</f>
        <v>7203.8125726162416</v>
      </c>
      <c r="J64" s="102">
        <f ca="1">IFERROR(IF((VLOOKUP($E64,'NEA Backsheet'!$D$5:$CB$183,J$9,FALSE))="","",(VLOOKUP($E64,'NEA Backsheet'!$D$5:$CB$183,J$9,FALSE))),"")</f>
        <v>7190.4645188163777</v>
      </c>
      <c r="K64" s="100">
        <f ca="1">IFERROR(IF((VLOOKUP($E64,'NEA Backsheet'!$D$5:$CB$183,K$9,FALSE))="","",(VLOOKUP($E64,'NEA Backsheet'!$D$5:$CB$183,K$9,FALSE))),"")</f>
        <v>6493.4953767455463</v>
      </c>
      <c r="L64" s="101">
        <f ca="1">IFERROR(IF((VLOOKUP($E64,'NEA Backsheet'!$D$5:$CB$183,L$9,FALSE))="","",(VLOOKUP($E64,'NEA Backsheet'!$D$5:$CB$183,L$9,FALSE))),"")</f>
        <v>6402.9446628337319</v>
      </c>
      <c r="M64" s="101">
        <f ca="1">IFERROR(IF((VLOOKUP($E64,'NEA Backsheet'!$D$5:$CB$183,M$9,FALSE))="","",(VLOOKUP($E64,'NEA Backsheet'!$D$5:$CB$183,M$9,FALSE))),"")</f>
        <v>6793.5333798926058</v>
      </c>
      <c r="N64" s="103">
        <f ca="1">IFERROR(IF((VLOOKUP($E64,'NEA Backsheet'!$D$5:$CB$183,N$9,FALSE))="","",(VLOOKUP($E64,'NEA Backsheet'!$D$5:$CB$183,N$9,FALSE))),"")</f>
        <v>6522.9537767153251</v>
      </c>
      <c r="O64" s="151">
        <f ca="1">IFERROR(IF((VLOOKUP($E64,'NEA Backsheet'!$D$5:$CB$183,O$9,FALSE))="","",(VLOOKUP($E64,'NEA Backsheet'!$D$5:$CB$183,O$9,FALSE))),"")</f>
        <v>7162.1055668802619</v>
      </c>
      <c r="P64" s="102">
        <f ca="1">IFERROR(IF((VLOOKUP($E64,'NEA Backsheet'!$D$5:$CB$183,P$9,FALSE))="","",(VLOOKUP($E64,'NEA Backsheet'!$D$5:$CB$183,P$9,FALSE))),"")</f>
        <v>7203.846609193246</v>
      </c>
      <c r="Q64" s="103">
        <f ca="1">IFERROR(IF((VLOOKUP($E64,'NEA Backsheet'!$D$5:$CB$183,Q$9,FALSE))="","",(VLOOKUP($E64,'NEA Backsheet'!$D$5:$CB$183,Q$9,FALSE))),"")</f>
        <v>7545.4190878754944</v>
      </c>
      <c r="R64" s="194">
        <f ca="1">IFERROR(IF((VLOOKUP($E64,'NEA Backsheet'!$D$5:$CB$183,R$9,FALSE))="","",(VLOOKUP($E64,'NEA Backsheet'!$D$5:$CB$183,R$9,FALSE))),"")</f>
        <v>7378.34797485535</v>
      </c>
    </row>
    <row r="65" spans="1:18" ht="15" customHeight="1" x14ac:dyDescent="0.3">
      <c r="A65" s="41">
        <v>51</v>
      </c>
      <c r="B65" s="77" t="str">
        <f ca="1">IFERROR(IF((VLOOKUP($E65,'Org List'!$AJ$10:$AL$190,3,FALSE))="","",(VLOOKUP($E65,'Org List'!$AJ$10:$AL$190,3,FALSE))),"")</f>
        <v>East of England Commissioning Region</v>
      </c>
      <c r="C65" s="78" t="str">
        <f ca="1">IFERROR(IF((VLOOKUP($E65,'Org List'!$AO$10:$AQ$190,3,FALSE))="","",(VLOOKUP($E65,'Org List'!$AO$10:$AQ$190,3,FALSE))),"")</f>
        <v>East Region</v>
      </c>
      <c r="D65" s="93" t="str">
        <f ca="1">IFERROR(IF((VLOOKUP($E65,'Org List'!$AT$10:$AV$190,3,FALSE))="","",(VLOOKUP($E65,'Org List'!$AT$10:$AV$190,3,FALSE))),"")</f>
        <v>NHS England East (East)</v>
      </c>
      <c r="E65" s="77" t="str">
        <f t="shared" ca="1" si="1"/>
        <v>E10000003</v>
      </c>
      <c r="F65" s="79" t="str">
        <f ca="1">IF(E65="","",VLOOKUP(E65,'Org List'!$J$9:$K$640,2,0))</f>
        <v>Cambridgeshire</v>
      </c>
      <c r="G65" s="100">
        <f ca="1">IFERROR(IF((VLOOKUP($E65,'NEA Backsheet'!$D$5:$CB$183,G$9,FALSE))="","",(VLOOKUP($E65,'NEA Backsheet'!$D$5:$CB$183,G$9,FALSE))),"")</f>
        <v>16149.66453611657</v>
      </c>
      <c r="H65" s="101">
        <f ca="1">IFERROR(IF((VLOOKUP($E65,'NEA Backsheet'!$D$5:$CB$183,H$9,FALSE))="","",(VLOOKUP($E65,'NEA Backsheet'!$D$5:$CB$183,H$9,FALSE))),"")</f>
        <v>15580.945276226365</v>
      </c>
      <c r="I65" s="101">
        <f ca="1">IFERROR(IF((VLOOKUP($E65,'NEA Backsheet'!$D$5:$CB$183,I$9,FALSE))="","",(VLOOKUP($E65,'NEA Backsheet'!$D$5:$CB$183,I$9,FALSE))),"")</f>
        <v>16255.226145785256</v>
      </c>
      <c r="J65" s="102">
        <f ca="1">IFERROR(IF((VLOOKUP($E65,'NEA Backsheet'!$D$5:$CB$183,J$9,FALSE))="","",(VLOOKUP($E65,'NEA Backsheet'!$D$5:$CB$183,J$9,FALSE))),"")</f>
        <v>16015.444596291994</v>
      </c>
      <c r="K65" s="100">
        <f ca="1">IFERROR(IF((VLOOKUP($E65,'NEA Backsheet'!$D$5:$CB$183,K$9,FALSE))="","",(VLOOKUP($E65,'NEA Backsheet'!$D$5:$CB$183,K$9,FALSE))),"")</f>
        <v>16450.952617134208</v>
      </c>
      <c r="L65" s="101">
        <f ca="1">IFERROR(IF((VLOOKUP($E65,'NEA Backsheet'!$D$5:$CB$183,L$9,FALSE))="","",(VLOOKUP($E65,'NEA Backsheet'!$D$5:$CB$183,L$9,FALSE))),"")</f>
        <v>16434.079436339111</v>
      </c>
      <c r="M65" s="101">
        <f ca="1">IFERROR(IF((VLOOKUP($E65,'NEA Backsheet'!$D$5:$CB$183,M$9,FALSE))="","",(VLOOKUP($E65,'NEA Backsheet'!$D$5:$CB$183,M$9,FALSE))),"")</f>
        <v>17109.871757044446</v>
      </c>
      <c r="N65" s="103">
        <f ca="1">IFERROR(IF((VLOOKUP($E65,'NEA Backsheet'!$D$5:$CB$183,N$9,FALSE))="","",(VLOOKUP($E65,'NEA Backsheet'!$D$5:$CB$183,N$9,FALSE))),"")</f>
        <v>16781.440505559778</v>
      </c>
      <c r="O65" s="151">
        <f ca="1">IFERROR(IF((VLOOKUP($E65,'NEA Backsheet'!$D$5:$CB$183,O$9,FALSE))="","",(VLOOKUP($E65,'NEA Backsheet'!$D$5:$CB$183,O$9,FALSE))),"")</f>
        <v>16417.741441844806</v>
      </c>
      <c r="P65" s="102">
        <f ca="1">IFERROR(IF((VLOOKUP($E65,'NEA Backsheet'!$D$5:$CB$183,P$9,FALSE))="","",(VLOOKUP($E65,'NEA Backsheet'!$D$5:$CB$183,P$9,FALSE))),"")</f>
        <v>16322.034270982225</v>
      </c>
      <c r="Q65" s="103">
        <f ca="1">IFERROR(IF((VLOOKUP($E65,'NEA Backsheet'!$D$5:$CB$183,Q$9,FALSE))="","",(VLOOKUP($E65,'NEA Backsheet'!$D$5:$CB$183,Q$9,FALSE))),"")</f>
        <v>17354.256994823649</v>
      </c>
      <c r="R65" s="194">
        <f ca="1">IFERROR(IF((VLOOKUP($E65,'NEA Backsheet'!$D$5:$CB$183,R$9,FALSE))="","",(VLOOKUP($E65,'NEA Backsheet'!$D$5:$CB$183,R$9,FALSE))),"")</f>
        <v>16927.509892070637</v>
      </c>
    </row>
    <row r="66" spans="1:18" ht="15" customHeight="1" x14ac:dyDescent="0.3">
      <c r="A66" s="41">
        <v>52</v>
      </c>
      <c r="B66" s="77" t="str">
        <f ca="1">IFERROR(IF((VLOOKUP($E66,'Org List'!$AJ$10:$AL$190,3,FALSE))="","",(VLOOKUP($E66,'Org List'!$AJ$10:$AL$190,3,FALSE))),"")</f>
        <v>London Commissioning Region</v>
      </c>
      <c r="C66" s="78" t="str">
        <f ca="1">IFERROR(IF((VLOOKUP($E66,'Org List'!$AO$10:$AQ$190,3,FALSE))="","",(VLOOKUP($E66,'Org List'!$AO$10:$AQ$190,3,FALSE))),"")</f>
        <v>London Region</v>
      </c>
      <c r="D66" s="93" t="str">
        <f ca="1">IFERROR(IF((VLOOKUP($E66,'Org List'!$AT$10:$AV$190,3,FALSE))="","",(VLOOKUP($E66,'Org List'!$AT$10:$AV$190,3,FALSE))),"")</f>
        <v>NHS England London</v>
      </c>
      <c r="E66" s="77" t="str">
        <f t="shared" ca="1" si="1"/>
        <v>E09000007</v>
      </c>
      <c r="F66" s="79" t="str">
        <f ca="1">IF(E66="","",VLOOKUP(E66,'Org List'!$J$9:$K$640,2,0))</f>
        <v>Camden</v>
      </c>
      <c r="G66" s="100">
        <f ca="1">IFERROR(IF((VLOOKUP($E66,'NEA Backsheet'!$D$5:$CB$183,G$9,FALSE))="","",(VLOOKUP($E66,'NEA Backsheet'!$D$5:$CB$183,G$9,FALSE))),"")</f>
        <v>4498.1866570376988</v>
      </c>
      <c r="H66" s="101">
        <f ca="1">IFERROR(IF((VLOOKUP($E66,'NEA Backsheet'!$D$5:$CB$183,H$9,FALSE))="","",(VLOOKUP($E66,'NEA Backsheet'!$D$5:$CB$183,H$9,FALSE))),"")</f>
        <v>4280.8168101305846</v>
      </c>
      <c r="I66" s="101">
        <f ca="1">IFERROR(IF((VLOOKUP($E66,'NEA Backsheet'!$D$5:$CB$183,I$9,FALSE))="","",(VLOOKUP($E66,'NEA Backsheet'!$D$5:$CB$183,I$9,FALSE))),"")</f>
        <v>4377.3186918266274</v>
      </c>
      <c r="J66" s="102">
        <f ca="1">IFERROR(IF((VLOOKUP($E66,'NEA Backsheet'!$D$5:$CB$183,J$9,FALSE))="","",(VLOOKUP($E66,'NEA Backsheet'!$D$5:$CB$183,J$9,FALSE))),"")</f>
        <v>4217.6965171868769</v>
      </c>
      <c r="K66" s="100">
        <f ca="1">IFERROR(IF((VLOOKUP($E66,'NEA Backsheet'!$D$5:$CB$183,K$9,FALSE))="","",(VLOOKUP($E66,'NEA Backsheet'!$D$5:$CB$183,K$9,FALSE))),"")</f>
        <v>4471.2006882302776</v>
      </c>
      <c r="L66" s="101">
        <f ca="1">IFERROR(IF((VLOOKUP($E66,'NEA Backsheet'!$D$5:$CB$183,L$9,FALSE))="","",(VLOOKUP($E66,'NEA Backsheet'!$D$5:$CB$183,L$9,FALSE))),"")</f>
        <v>4515.6532179777651</v>
      </c>
      <c r="M66" s="101">
        <f ca="1">IFERROR(IF((VLOOKUP($E66,'NEA Backsheet'!$D$5:$CB$183,M$9,FALSE))="","",(VLOOKUP($E66,'NEA Backsheet'!$D$5:$CB$183,M$9,FALSE))),"")</f>
        <v>4563.0958462707758</v>
      </c>
      <c r="N66" s="103">
        <f ca="1">IFERROR(IF((VLOOKUP($E66,'NEA Backsheet'!$D$5:$CB$183,N$9,FALSE))="","",(VLOOKUP($E66,'NEA Backsheet'!$D$5:$CB$183,N$9,FALSE))),"")</f>
        <v>4456.4765545871114</v>
      </c>
      <c r="O66" s="151">
        <f ca="1">IFERROR(IF((VLOOKUP($E66,'NEA Backsheet'!$D$5:$CB$183,O$9,FALSE))="","",(VLOOKUP($E66,'NEA Backsheet'!$D$5:$CB$183,O$9,FALSE))),"")</f>
        <v>4343.7071714760023</v>
      </c>
      <c r="P66" s="102">
        <f ca="1">IFERROR(IF((VLOOKUP($E66,'NEA Backsheet'!$D$5:$CB$183,P$9,FALSE))="","",(VLOOKUP($E66,'NEA Backsheet'!$D$5:$CB$183,P$9,FALSE))),"")</f>
        <v>4357.2094162668527</v>
      </c>
      <c r="Q66" s="103">
        <f ca="1">IFERROR(IF((VLOOKUP($E66,'NEA Backsheet'!$D$5:$CB$183,Q$9,FALSE))="","",(VLOOKUP($E66,'NEA Backsheet'!$D$5:$CB$183,Q$9,FALSE))),"")</f>
        <v>4750.2430789558275</v>
      </c>
      <c r="R66" s="194">
        <f ca="1">IFERROR(IF((VLOOKUP($E66,'NEA Backsheet'!$D$5:$CB$183,R$9,FALSE))="","",(VLOOKUP($E66,'NEA Backsheet'!$D$5:$CB$183,R$9,FALSE))),"")</f>
        <v>4304.7909353510513</v>
      </c>
    </row>
    <row r="67" spans="1:18" ht="15" customHeight="1" x14ac:dyDescent="0.3">
      <c r="A67" s="41">
        <v>53</v>
      </c>
      <c r="B67" s="77" t="str">
        <f ca="1">IFERROR(IF((VLOOKUP($E67,'Org List'!$AJ$10:$AL$190,3,FALSE))="","",(VLOOKUP($E67,'Org List'!$AJ$10:$AL$190,3,FALSE))),"")</f>
        <v>East of England Commissioning Region</v>
      </c>
      <c r="C67" s="78" t="str">
        <f ca="1">IFERROR(IF((VLOOKUP($E67,'Org List'!$AO$10:$AQ$190,3,FALSE))="","",(VLOOKUP($E67,'Org List'!$AO$10:$AQ$190,3,FALSE))),"")</f>
        <v>East Region</v>
      </c>
      <c r="D67" s="93" t="str">
        <f ca="1">IFERROR(IF((VLOOKUP($E67,'Org List'!$AT$10:$AV$190,3,FALSE))="","",(VLOOKUP($E67,'Org List'!$AT$10:$AV$190,3,FALSE))),"")</f>
        <v>NHS England East (East)</v>
      </c>
      <c r="E67" s="77" t="str">
        <f t="shared" ca="1" si="1"/>
        <v>E06000056</v>
      </c>
      <c r="F67" s="79" t="str">
        <f ca="1">IF(E67="","",VLOOKUP(E67,'Org List'!$J$9:$K$640,2,0))</f>
        <v>Central Bedfordshire</v>
      </c>
      <c r="G67" s="100">
        <f ca="1">IFERROR(IF((VLOOKUP($E67,'NEA Backsheet'!$D$5:$CB$183,G$9,FALSE))="","",(VLOOKUP($E67,'NEA Backsheet'!$D$5:$CB$183,G$9,FALSE))),"")</f>
        <v>7445.3490057095405</v>
      </c>
      <c r="H67" s="101">
        <f ca="1">IFERROR(IF((VLOOKUP($E67,'NEA Backsheet'!$D$5:$CB$183,H$9,FALSE))="","",(VLOOKUP($E67,'NEA Backsheet'!$D$5:$CB$183,H$9,FALSE))),"")</f>
        <v>7199.2509213047106</v>
      </c>
      <c r="I67" s="101">
        <f ca="1">IFERROR(IF((VLOOKUP($E67,'NEA Backsheet'!$D$5:$CB$183,I$9,FALSE))="","",(VLOOKUP($E67,'NEA Backsheet'!$D$5:$CB$183,I$9,FALSE))),"")</f>
        <v>7475.1980262173302</v>
      </c>
      <c r="J67" s="102">
        <f ca="1">IFERROR(IF((VLOOKUP($E67,'NEA Backsheet'!$D$5:$CB$183,J$9,FALSE))="","",(VLOOKUP($E67,'NEA Backsheet'!$D$5:$CB$183,J$9,FALSE))),"")</f>
        <v>7466.2829953696864</v>
      </c>
      <c r="K67" s="100">
        <f ca="1">IFERROR(IF((VLOOKUP($E67,'NEA Backsheet'!$D$5:$CB$183,K$9,FALSE))="","",(VLOOKUP($E67,'NEA Backsheet'!$D$5:$CB$183,K$9,FALSE))),"")</f>
        <v>7691.3983381448852</v>
      </c>
      <c r="L67" s="101">
        <f ca="1">IFERROR(IF((VLOOKUP($E67,'NEA Backsheet'!$D$5:$CB$183,L$9,FALSE))="","",(VLOOKUP($E67,'NEA Backsheet'!$D$5:$CB$183,L$9,FALSE))),"")</f>
        <v>7405.9514633173012</v>
      </c>
      <c r="M67" s="101">
        <f ca="1">IFERROR(IF((VLOOKUP($E67,'NEA Backsheet'!$D$5:$CB$183,M$9,FALSE))="","",(VLOOKUP($E67,'NEA Backsheet'!$D$5:$CB$183,M$9,FALSE))),"")</f>
        <v>7829.7485765248475</v>
      </c>
      <c r="N67" s="103">
        <f ca="1">IFERROR(IF((VLOOKUP($E67,'NEA Backsheet'!$D$5:$CB$183,N$9,FALSE))="","",(VLOOKUP($E67,'NEA Backsheet'!$D$5:$CB$183,N$9,FALSE))),"")</f>
        <v>7812.0910226103097</v>
      </c>
      <c r="O67" s="151">
        <f ca="1">IFERROR(IF((VLOOKUP($E67,'NEA Backsheet'!$D$5:$CB$183,O$9,FALSE))="","",(VLOOKUP($E67,'NEA Backsheet'!$D$5:$CB$183,O$9,FALSE))),"")</f>
        <v>7422.6597109470622</v>
      </c>
      <c r="P67" s="102">
        <f ca="1">IFERROR(IF((VLOOKUP($E67,'NEA Backsheet'!$D$5:$CB$183,P$9,FALSE))="","",(VLOOKUP($E67,'NEA Backsheet'!$D$5:$CB$183,P$9,FALSE))),"")</f>
        <v>7423.30116395392</v>
      </c>
      <c r="Q67" s="103">
        <f ca="1">IFERROR(IF((VLOOKUP($E67,'NEA Backsheet'!$D$5:$CB$183,Q$9,FALSE))="","",(VLOOKUP($E67,'NEA Backsheet'!$D$5:$CB$183,Q$9,FALSE))),"")</f>
        <v>8081.8930682176879</v>
      </c>
      <c r="R67" s="194">
        <f ca="1">IFERROR(IF((VLOOKUP($E67,'NEA Backsheet'!$D$5:$CB$183,R$9,FALSE))="","",(VLOOKUP($E67,'NEA Backsheet'!$D$5:$CB$183,R$9,FALSE))),"")</f>
        <v>7768.462252882593</v>
      </c>
    </row>
    <row r="68" spans="1:18" ht="15" customHeight="1" x14ac:dyDescent="0.3">
      <c r="A68" s="41">
        <v>54</v>
      </c>
      <c r="B68" s="77" t="str">
        <f ca="1">IFERROR(IF((VLOOKUP($E68,'Org List'!$AJ$10:$AL$190,3,FALSE))="","",(VLOOKUP($E68,'Org List'!$AJ$10:$AL$190,3,FALSE))),"")</f>
        <v>North West Commissioning Region</v>
      </c>
      <c r="C68" s="78" t="str">
        <f ca="1">IFERROR(IF((VLOOKUP($E68,'Org List'!$AO$10:$AQ$190,3,FALSE))="","",(VLOOKUP($E68,'Org List'!$AO$10:$AQ$190,3,FALSE))),"")</f>
        <v>North West Region</v>
      </c>
      <c r="D68" s="93" t="str">
        <f ca="1">IFERROR(IF((VLOOKUP($E68,'Org List'!$AT$10:$AV$190,3,FALSE))="","",(VLOOKUP($E68,'Org List'!$AT$10:$AV$190,3,FALSE))),"")</f>
        <v>NHS England North West (Cheshire And Merseyside)</v>
      </c>
      <c r="E68" s="77" t="str">
        <f t="shared" ca="1" si="1"/>
        <v>E06000049</v>
      </c>
      <c r="F68" s="79" t="str">
        <f ca="1">IF(E68="","",VLOOKUP(E68,'Org List'!$J$9:$K$640,2,0))</f>
        <v>Cheshire East</v>
      </c>
      <c r="G68" s="100">
        <f ca="1">IFERROR(IF((VLOOKUP($E68,'NEA Backsheet'!$D$5:$CB$183,G$9,FALSE))="","",(VLOOKUP($E68,'NEA Backsheet'!$D$5:$CB$183,G$9,FALSE))),"")</f>
        <v>10777.878123991044</v>
      </c>
      <c r="H68" s="101">
        <f ca="1">IFERROR(IF((VLOOKUP($E68,'NEA Backsheet'!$D$5:$CB$183,H$9,FALSE))="","",(VLOOKUP($E68,'NEA Backsheet'!$D$5:$CB$183,H$9,FALSE))),"")</f>
        <v>10564.178733190132</v>
      </c>
      <c r="I68" s="101">
        <f ca="1">IFERROR(IF((VLOOKUP($E68,'NEA Backsheet'!$D$5:$CB$183,I$9,FALSE))="","",(VLOOKUP($E68,'NEA Backsheet'!$D$5:$CB$183,I$9,FALSE))),"")</f>
        <v>11208.679442082088</v>
      </c>
      <c r="J68" s="102">
        <f ca="1">IFERROR(IF((VLOOKUP($E68,'NEA Backsheet'!$D$5:$CB$183,J$9,FALSE))="","",(VLOOKUP($E68,'NEA Backsheet'!$D$5:$CB$183,J$9,FALSE))),"")</f>
        <v>11008.342781151987</v>
      </c>
      <c r="K68" s="100">
        <f ca="1">IFERROR(IF((VLOOKUP($E68,'NEA Backsheet'!$D$5:$CB$183,K$9,FALSE))="","",(VLOOKUP($E68,'NEA Backsheet'!$D$5:$CB$183,K$9,FALSE))),"")</f>
        <v>10539.007880800677</v>
      </c>
      <c r="L68" s="101">
        <f ca="1">IFERROR(IF((VLOOKUP($E68,'NEA Backsheet'!$D$5:$CB$183,L$9,FALSE))="","",(VLOOKUP($E68,'NEA Backsheet'!$D$5:$CB$183,L$9,FALSE))),"")</f>
        <v>10528.540205482444</v>
      </c>
      <c r="M68" s="101">
        <f ca="1">IFERROR(IF((VLOOKUP($E68,'NEA Backsheet'!$D$5:$CB$183,M$9,FALSE))="","",(VLOOKUP($E68,'NEA Backsheet'!$D$5:$CB$183,M$9,FALSE))),"")</f>
        <v>10900.998196939154</v>
      </c>
      <c r="N68" s="103">
        <f ca="1">IFERROR(IF((VLOOKUP($E68,'NEA Backsheet'!$D$5:$CB$183,N$9,FALSE))="","",(VLOOKUP($E68,'NEA Backsheet'!$D$5:$CB$183,N$9,FALSE))),"")</f>
        <v>11431.267566631332</v>
      </c>
      <c r="O68" s="151">
        <f ca="1">IFERROR(IF((VLOOKUP($E68,'NEA Backsheet'!$D$5:$CB$183,O$9,FALSE))="","",(VLOOKUP($E68,'NEA Backsheet'!$D$5:$CB$183,O$9,FALSE))),"")</f>
        <v>11070.751643330048</v>
      </c>
      <c r="P68" s="102">
        <f ca="1">IFERROR(IF((VLOOKUP($E68,'NEA Backsheet'!$D$5:$CB$183,P$9,FALSE))="","",(VLOOKUP($E68,'NEA Backsheet'!$D$5:$CB$183,P$9,FALSE))),"")</f>
        <v>10991.574591448632</v>
      </c>
      <c r="Q68" s="103">
        <f ca="1">IFERROR(IF((VLOOKUP($E68,'NEA Backsheet'!$D$5:$CB$183,Q$9,FALSE))="","",(VLOOKUP($E68,'NEA Backsheet'!$D$5:$CB$183,Q$9,FALSE))),"")</f>
        <v>11811.706855277847</v>
      </c>
      <c r="R68" s="194">
        <f ca="1">IFERROR(IF((VLOOKUP($E68,'NEA Backsheet'!$D$5:$CB$183,R$9,FALSE))="","",(VLOOKUP($E68,'NEA Backsheet'!$D$5:$CB$183,R$9,FALSE))),"")</f>
        <v>11815.955577010882</v>
      </c>
    </row>
    <row r="69" spans="1:18" ht="15" customHeight="1" x14ac:dyDescent="0.3">
      <c r="A69" s="41">
        <v>55</v>
      </c>
      <c r="B69" s="77" t="str">
        <f ca="1">IFERROR(IF((VLOOKUP($E69,'Org List'!$AJ$10:$AL$190,3,FALSE))="","",(VLOOKUP($E69,'Org List'!$AJ$10:$AL$190,3,FALSE))),"")</f>
        <v>North West Commissioning Region</v>
      </c>
      <c r="C69" s="78" t="str">
        <f ca="1">IFERROR(IF((VLOOKUP($E69,'Org List'!$AO$10:$AQ$190,3,FALSE))="","",(VLOOKUP($E69,'Org List'!$AO$10:$AQ$190,3,FALSE))),"")</f>
        <v>North West Region</v>
      </c>
      <c r="D69" s="93" t="str">
        <f ca="1">IFERROR(IF((VLOOKUP($E69,'Org List'!$AT$10:$AV$190,3,FALSE))="","",(VLOOKUP($E69,'Org List'!$AT$10:$AV$190,3,FALSE))),"")</f>
        <v>NHS England North West (Cheshire And Merseyside)</v>
      </c>
      <c r="E69" s="77" t="str">
        <f t="shared" ca="1" si="1"/>
        <v>E06000050</v>
      </c>
      <c r="F69" s="79" t="str">
        <f ca="1">IF(E69="","",VLOOKUP(E69,'Org List'!$J$9:$K$640,2,0))</f>
        <v>Cheshire West and Chester</v>
      </c>
      <c r="G69" s="100">
        <f ca="1">IFERROR(IF((VLOOKUP($E69,'NEA Backsheet'!$D$5:$CB$183,G$9,FALSE))="","",(VLOOKUP($E69,'NEA Backsheet'!$D$5:$CB$183,G$9,FALSE))),"")</f>
        <v>10272.747715906624</v>
      </c>
      <c r="H69" s="101">
        <f ca="1">IFERROR(IF((VLOOKUP($E69,'NEA Backsheet'!$D$5:$CB$183,H$9,FALSE))="","",(VLOOKUP($E69,'NEA Backsheet'!$D$5:$CB$183,H$9,FALSE))),"")</f>
        <v>10286.394488035152</v>
      </c>
      <c r="I69" s="101">
        <f ca="1">IFERROR(IF((VLOOKUP($E69,'NEA Backsheet'!$D$5:$CB$183,I$9,FALSE))="","",(VLOOKUP($E69,'NEA Backsheet'!$D$5:$CB$183,I$9,FALSE))),"")</f>
        <v>10802.170371462042</v>
      </c>
      <c r="J69" s="102">
        <f ca="1">IFERROR(IF((VLOOKUP($E69,'NEA Backsheet'!$D$5:$CB$183,J$9,FALSE))="","",(VLOOKUP($E69,'NEA Backsheet'!$D$5:$CB$183,J$9,FALSE))),"")</f>
        <v>10801.907589688462</v>
      </c>
      <c r="K69" s="100">
        <f ca="1">IFERROR(IF((VLOOKUP($E69,'NEA Backsheet'!$D$5:$CB$183,K$9,FALSE))="","",(VLOOKUP($E69,'NEA Backsheet'!$D$5:$CB$183,K$9,FALSE))),"")</f>
        <v>10399.572856230399</v>
      </c>
      <c r="L69" s="101">
        <f ca="1">IFERROR(IF((VLOOKUP($E69,'NEA Backsheet'!$D$5:$CB$183,L$9,FALSE))="","",(VLOOKUP($E69,'NEA Backsheet'!$D$5:$CB$183,L$9,FALSE))),"")</f>
        <v>10759.782659977636</v>
      </c>
      <c r="M69" s="101">
        <f ca="1">IFERROR(IF((VLOOKUP($E69,'NEA Backsheet'!$D$5:$CB$183,M$9,FALSE))="","",(VLOOKUP($E69,'NEA Backsheet'!$D$5:$CB$183,M$9,FALSE))),"")</f>
        <v>10795.285738633642</v>
      </c>
      <c r="N69" s="103">
        <f ca="1">IFERROR(IF((VLOOKUP($E69,'NEA Backsheet'!$D$5:$CB$183,N$9,FALSE))="","",(VLOOKUP($E69,'NEA Backsheet'!$D$5:$CB$183,N$9,FALSE))),"")</f>
        <v>10591.63834591147</v>
      </c>
      <c r="O69" s="151">
        <f ca="1">IFERROR(IF((VLOOKUP($E69,'NEA Backsheet'!$D$5:$CB$183,O$9,FALSE))="","",(VLOOKUP($E69,'NEA Backsheet'!$D$5:$CB$183,O$9,FALSE))),"")</f>
        <v>10706.799975369133</v>
      </c>
      <c r="P69" s="102">
        <f ca="1">IFERROR(IF((VLOOKUP($E69,'NEA Backsheet'!$D$5:$CB$183,P$9,FALSE))="","",(VLOOKUP($E69,'NEA Backsheet'!$D$5:$CB$183,P$9,FALSE))),"")</f>
        <v>10882.970382384467</v>
      </c>
      <c r="Q69" s="103">
        <f ca="1">IFERROR(IF((VLOOKUP($E69,'NEA Backsheet'!$D$5:$CB$183,Q$9,FALSE))="","",(VLOOKUP($E69,'NEA Backsheet'!$D$5:$CB$183,Q$9,FALSE))),"")</f>
        <v>11594.974262002952</v>
      </c>
      <c r="R69" s="194">
        <f ca="1">IFERROR(IF((VLOOKUP($E69,'NEA Backsheet'!$D$5:$CB$183,R$9,FALSE))="","",(VLOOKUP($E69,'NEA Backsheet'!$D$5:$CB$183,R$9,FALSE))),"")</f>
        <v>11535.903720510642</v>
      </c>
    </row>
    <row r="70" spans="1:18" ht="15" customHeight="1" x14ac:dyDescent="0.3">
      <c r="A70" s="41">
        <v>56</v>
      </c>
      <c r="B70" s="77" t="str">
        <f ca="1">IFERROR(IF((VLOOKUP($E70,'Org List'!$AJ$10:$AL$190,3,FALSE))="","",(VLOOKUP($E70,'Org List'!$AJ$10:$AL$190,3,FALSE))),"")</f>
        <v>London Commissioning Region</v>
      </c>
      <c r="C70" s="78" t="str">
        <f ca="1">IFERROR(IF((VLOOKUP($E70,'Org List'!$AO$10:$AQ$190,3,FALSE))="","",(VLOOKUP($E70,'Org List'!$AO$10:$AQ$190,3,FALSE))),"")</f>
        <v>London Region</v>
      </c>
      <c r="D70" s="93" t="str">
        <f ca="1">IFERROR(IF((VLOOKUP($E70,'Org List'!$AT$10:$AV$190,3,FALSE))="","",(VLOOKUP($E70,'Org List'!$AT$10:$AV$190,3,FALSE))),"")</f>
        <v>NHS England London</v>
      </c>
      <c r="E70" s="77" t="str">
        <f t="shared" ca="1" si="1"/>
        <v>E09000001</v>
      </c>
      <c r="F70" s="79" t="str">
        <f ca="1">IF(E70="","",VLOOKUP(E70,'Org List'!$J$9:$K$640,2,0))</f>
        <v>City of London</v>
      </c>
      <c r="G70" s="100">
        <f ca="1">IFERROR(IF((VLOOKUP($E70,'NEA Backsheet'!$D$5:$CB$183,G$9,FALSE))="","",(VLOOKUP($E70,'NEA Backsheet'!$D$5:$CB$183,G$9,FALSE))),"")</f>
        <v>142.94039981457118</v>
      </c>
      <c r="H70" s="101">
        <f ca="1">IFERROR(IF((VLOOKUP($E70,'NEA Backsheet'!$D$5:$CB$183,H$9,FALSE))="","",(VLOOKUP($E70,'NEA Backsheet'!$D$5:$CB$183,H$9,FALSE))),"")</f>
        <v>138.05262432037526</v>
      </c>
      <c r="I70" s="101">
        <f ca="1">IFERROR(IF((VLOOKUP($E70,'NEA Backsheet'!$D$5:$CB$183,I$9,FALSE))="","",(VLOOKUP($E70,'NEA Backsheet'!$D$5:$CB$183,I$9,FALSE))),"")</f>
        <v>148.02335636654371</v>
      </c>
      <c r="J70" s="102">
        <f ca="1">IFERROR(IF((VLOOKUP($E70,'NEA Backsheet'!$D$5:$CB$183,J$9,FALSE))="","",(VLOOKUP($E70,'NEA Backsheet'!$D$5:$CB$183,J$9,FALSE))),"")</f>
        <v>145.51403067029722</v>
      </c>
      <c r="K70" s="100">
        <f ca="1">IFERROR(IF((VLOOKUP($E70,'NEA Backsheet'!$D$5:$CB$183,K$9,FALSE))="","",(VLOOKUP($E70,'NEA Backsheet'!$D$5:$CB$183,K$9,FALSE))),"")</f>
        <v>143.7442928072218</v>
      </c>
      <c r="L70" s="101">
        <f ca="1">IFERROR(IF((VLOOKUP($E70,'NEA Backsheet'!$D$5:$CB$183,L$9,FALSE))="","",(VLOOKUP($E70,'NEA Backsheet'!$D$5:$CB$183,L$9,FALSE))),"")</f>
        <v>141.70216573214438</v>
      </c>
      <c r="M70" s="101">
        <f ca="1">IFERROR(IF((VLOOKUP($E70,'NEA Backsheet'!$D$5:$CB$183,M$9,FALSE))="","",(VLOOKUP($E70,'NEA Backsheet'!$D$5:$CB$183,M$9,FALSE))),"")</f>
        <v>148.26470471384661</v>
      </c>
      <c r="N70" s="103">
        <f ca="1">IFERROR(IF((VLOOKUP($E70,'NEA Backsheet'!$D$5:$CB$183,N$9,FALSE))="","",(VLOOKUP($E70,'NEA Backsheet'!$D$5:$CB$183,N$9,FALSE))),"")</f>
        <v>144.11015449715651</v>
      </c>
      <c r="O70" s="151">
        <f ca="1">IFERROR(IF((VLOOKUP($E70,'NEA Backsheet'!$D$5:$CB$183,O$9,FALSE))="","",(VLOOKUP($E70,'NEA Backsheet'!$D$5:$CB$183,O$9,FALSE))),"")</f>
        <v>146.64167989928211</v>
      </c>
      <c r="P70" s="102">
        <f ca="1">IFERROR(IF((VLOOKUP($E70,'NEA Backsheet'!$D$5:$CB$183,P$9,FALSE))="","",(VLOOKUP($E70,'NEA Backsheet'!$D$5:$CB$183,P$9,FALSE))),"")</f>
        <v>145.2790240456346</v>
      </c>
      <c r="Q70" s="103">
        <f ca="1">IFERROR(IF((VLOOKUP($E70,'NEA Backsheet'!$D$5:$CB$183,Q$9,FALSE))="","",(VLOOKUP($E70,'NEA Backsheet'!$D$5:$CB$183,Q$9,FALSE))),"")</f>
        <v>155.65868662150544</v>
      </c>
      <c r="R70" s="194">
        <f ca="1">IFERROR(IF((VLOOKUP($E70,'NEA Backsheet'!$D$5:$CB$183,R$9,FALSE))="","",(VLOOKUP($E70,'NEA Backsheet'!$D$5:$CB$183,R$9,FALSE))),"")</f>
        <v>127.26514466079311</v>
      </c>
    </row>
    <row r="71" spans="1:18" ht="15" customHeight="1" x14ac:dyDescent="0.3">
      <c r="A71" s="41">
        <v>57</v>
      </c>
      <c r="B71" s="77" t="str">
        <f ca="1">IFERROR(IF((VLOOKUP($E71,'Org List'!$AJ$10:$AL$190,3,FALSE))="","",(VLOOKUP($E71,'Org List'!$AJ$10:$AL$190,3,FALSE))),"")</f>
        <v>South West England Commissioning Region</v>
      </c>
      <c r="C71" s="78" t="str">
        <f ca="1">IFERROR(IF((VLOOKUP($E71,'Org List'!$AO$10:$AQ$190,3,FALSE))="","",(VLOOKUP($E71,'Org List'!$AO$10:$AQ$190,3,FALSE))),"")</f>
        <v>South West Region</v>
      </c>
      <c r="D71" s="93" t="str">
        <f ca="1">IFERROR(IF((VLOOKUP($E71,'Org List'!$AT$10:$AV$190,3,FALSE))="","",(VLOOKUP($E71,'Org List'!$AT$10:$AV$190,3,FALSE))),"")</f>
        <v>NHS England South West (South West South)</v>
      </c>
      <c r="E71" s="77" t="str">
        <f t="shared" ca="1" si="1"/>
        <v>E06000052</v>
      </c>
      <c r="F71" s="79" t="str">
        <f ca="1">IF(E71="","",VLOOKUP(E71,'Org List'!$J$9:$K$640,2,0))</f>
        <v>Cornwall &amp; Scilly</v>
      </c>
      <c r="G71" s="100">
        <f ca="1">IFERROR(IF((VLOOKUP($E71,'NEA Backsheet'!$D$5:$CB$183,G$9,FALSE))="","",(VLOOKUP($E71,'NEA Backsheet'!$D$5:$CB$183,G$9,FALSE))),"")</f>
        <v>14974.944558455949</v>
      </c>
      <c r="H71" s="101">
        <f ca="1">IFERROR(IF((VLOOKUP($E71,'NEA Backsheet'!$D$5:$CB$183,H$9,FALSE))="","",(VLOOKUP($E71,'NEA Backsheet'!$D$5:$CB$183,H$9,FALSE))),"")</f>
        <v>14496.052674872048</v>
      </c>
      <c r="I71" s="101">
        <f ca="1">IFERROR(IF((VLOOKUP($E71,'NEA Backsheet'!$D$5:$CB$183,I$9,FALSE))="","",(VLOOKUP($E71,'NEA Backsheet'!$D$5:$CB$183,I$9,FALSE))),"")</f>
        <v>15594.665952154923</v>
      </c>
      <c r="J71" s="102">
        <f ca="1">IFERROR(IF((VLOOKUP($E71,'NEA Backsheet'!$D$5:$CB$183,J$9,FALSE))="","",(VLOOKUP($E71,'NEA Backsheet'!$D$5:$CB$183,J$9,FALSE))),"")</f>
        <v>15610.255031920027</v>
      </c>
      <c r="K71" s="100">
        <f ca="1">IFERROR(IF((VLOOKUP($E71,'NEA Backsheet'!$D$5:$CB$183,K$9,FALSE))="","",(VLOOKUP($E71,'NEA Backsheet'!$D$5:$CB$183,K$9,FALSE))),"")</f>
        <v>14821.976696689711</v>
      </c>
      <c r="L71" s="101">
        <f ca="1">IFERROR(IF((VLOOKUP($E71,'NEA Backsheet'!$D$5:$CB$183,L$9,FALSE))="","",(VLOOKUP($E71,'NEA Backsheet'!$D$5:$CB$183,L$9,FALSE))),"")</f>
        <v>14669.732714011519</v>
      </c>
      <c r="M71" s="101">
        <f ca="1">IFERROR(IF((VLOOKUP($E71,'NEA Backsheet'!$D$5:$CB$183,M$9,FALSE))="","",(VLOOKUP($E71,'NEA Backsheet'!$D$5:$CB$183,M$9,FALSE))),"")</f>
        <v>15235.292600175992</v>
      </c>
      <c r="N71" s="103">
        <f ca="1">IFERROR(IF((VLOOKUP($E71,'NEA Backsheet'!$D$5:$CB$183,N$9,FALSE))="","",(VLOOKUP($E71,'NEA Backsheet'!$D$5:$CB$183,N$9,FALSE))),"")</f>
        <v>15577.674178303347</v>
      </c>
      <c r="O71" s="151">
        <f ca="1">IFERROR(IF((VLOOKUP($E71,'NEA Backsheet'!$D$5:$CB$183,O$9,FALSE))="","",(VLOOKUP($E71,'NEA Backsheet'!$D$5:$CB$183,O$9,FALSE))),"")</f>
        <v>15819.050254064541</v>
      </c>
      <c r="P71" s="102">
        <f ca="1">IFERROR(IF((VLOOKUP($E71,'NEA Backsheet'!$D$5:$CB$183,P$9,FALSE))="","",(VLOOKUP($E71,'NEA Backsheet'!$D$5:$CB$183,P$9,FALSE))),"")</f>
        <v>15222.343347353306</v>
      </c>
      <c r="Q71" s="103">
        <f ca="1">IFERROR(IF((VLOOKUP($E71,'NEA Backsheet'!$D$5:$CB$183,Q$9,FALSE))="","",(VLOOKUP($E71,'NEA Backsheet'!$D$5:$CB$183,Q$9,FALSE))),"")</f>
        <v>16328.636337891732</v>
      </c>
      <c r="R71" s="194">
        <f ca="1">IFERROR(IF((VLOOKUP($E71,'NEA Backsheet'!$D$5:$CB$183,R$9,FALSE))="","",(VLOOKUP($E71,'NEA Backsheet'!$D$5:$CB$183,R$9,FALSE))),"")</f>
        <v>16069.186558768757</v>
      </c>
    </row>
    <row r="72" spans="1:18" ht="15" customHeight="1" x14ac:dyDescent="0.3">
      <c r="A72" s="41">
        <v>58</v>
      </c>
      <c r="B72" s="77" t="str">
        <f ca="1">IFERROR(IF((VLOOKUP($E72,'Org List'!$AJ$10:$AL$190,3,FALSE))="","",(VLOOKUP($E72,'Org List'!$AJ$10:$AL$190,3,FALSE))),"")</f>
        <v>North East and Yorkshire Commissioning Region</v>
      </c>
      <c r="C72" s="78" t="str">
        <f ca="1">IFERROR(IF((VLOOKUP($E72,'Org List'!$AO$10:$AQ$190,3,FALSE))="","",(VLOOKUP($E72,'Org List'!$AO$10:$AQ$190,3,FALSE))),"")</f>
        <v>North East Region</v>
      </c>
      <c r="D72" s="93" t="str">
        <f ca="1">IFERROR(IF((VLOOKUP($E72,'Org List'!$AT$10:$AV$190,3,FALSE))="","",(VLOOKUP($E72,'Org List'!$AT$10:$AV$190,3,FALSE))),"")</f>
        <v>NHS England North East and Yorkshire (Cumbria And North East)</v>
      </c>
      <c r="E72" s="77" t="str">
        <f t="shared" ca="1" si="1"/>
        <v>E06000047</v>
      </c>
      <c r="F72" s="79" t="str">
        <f ca="1">IF(E72="","",VLOOKUP(E72,'Org List'!$J$9:$K$640,2,0))</f>
        <v>County Durham</v>
      </c>
      <c r="G72" s="100">
        <f ca="1">IFERROR(IF((VLOOKUP($E72,'NEA Backsheet'!$D$5:$CB$183,G$9,FALSE))="","",(VLOOKUP($E72,'NEA Backsheet'!$D$5:$CB$183,G$9,FALSE))),"")</f>
        <v>15611.273350414725</v>
      </c>
      <c r="H72" s="101">
        <f ca="1">IFERROR(IF((VLOOKUP($E72,'NEA Backsheet'!$D$5:$CB$183,H$9,FALSE))="","",(VLOOKUP($E72,'NEA Backsheet'!$D$5:$CB$183,H$9,FALSE))),"")</f>
        <v>15745.936863705818</v>
      </c>
      <c r="I72" s="101">
        <f ca="1">IFERROR(IF((VLOOKUP($E72,'NEA Backsheet'!$D$5:$CB$183,I$9,FALSE))="","",(VLOOKUP($E72,'NEA Backsheet'!$D$5:$CB$183,I$9,FALSE))),"")</f>
        <v>16529.197040314197</v>
      </c>
      <c r="J72" s="102">
        <f ca="1">IFERROR(IF((VLOOKUP($E72,'NEA Backsheet'!$D$5:$CB$183,J$9,FALSE))="","",(VLOOKUP($E72,'NEA Backsheet'!$D$5:$CB$183,J$9,FALSE))),"")</f>
        <v>16058.293196400631</v>
      </c>
      <c r="K72" s="100">
        <f ca="1">IFERROR(IF((VLOOKUP($E72,'NEA Backsheet'!$D$5:$CB$183,K$9,FALSE))="","",(VLOOKUP($E72,'NEA Backsheet'!$D$5:$CB$183,K$9,FALSE))),"")</f>
        <v>16708.169903417394</v>
      </c>
      <c r="L72" s="101">
        <f ca="1">IFERROR(IF((VLOOKUP($E72,'NEA Backsheet'!$D$5:$CB$183,L$9,FALSE))="","",(VLOOKUP($E72,'NEA Backsheet'!$D$5:$CB$183,L$9,FALSE))),"")</f>
        <v>16423.592901168246</v>
      </c>
      <c r="M72" s="101">
        <f ca="1">IFERROR(IF((VLOOKUP($E72,'NEA Backsheet'!$D$5:$CB$183,M$9,FALSE))="","",(VLOOKUP($E72,'NEA Backsheet'!$D$5:$CB$183,M$9,FALSE))),"")</f>
        <v>16841.057210642844</v>
      </c>
      <c r="N72" s="103">
        <f ca="1">IFERROR(IF((VLOOKUP($E72,'NEA Backsheet'!$D$5:$CB$183,N$9,FALSE))="","",(VLOOKUP($E72,'NEA Backsheet'!$D$5:$CB$183,N$9,FALSE))),"")</f>
        <v>16753.09349158141</v>
      </c>
      <c r="O72" s="151">
        <f ca="1">IFERROR(IF((VLOOKUP($E72,'NEA Backsheet'!$D$5:$CB$183,O$9,FALSE))="","",(VLOOKUP($E72,'NEA Backsheet'!$D$5:$CB$183,O$9,FALSE))),"")</f>
        <v>16204.385777098107</v>
      </c>
      <c r="P72" s="102">
        <f ca="1">IFERROR(IF((VLOOKUP($E72,'NEA Backsheet'!$D$5:$CB$183,P$9,FALSE))="","",(VLOOKUP($E72,'NEA Backsheet'!$D$5:$CB$183,P$9,FALSE))),"")</f>
        <v>15838.888702476279</v>
      </c>
      <c r="Q72" s="103">
        <f ca="1">IFERROR(IF((VLOOKUP($E72,'NEA Backsheet'!$D$5:$CB$183,Q$9,FALSE))="","",(VLOOKUP($E72,'NEA Backsheet'!$D$5:$CB$183,Q$9,FALSE))),"")</f>
        <v>16817.963166411566</v>
      </c>
      <c r="R72" s="194">
        <f ca="1">IFERROR(IF((VLOOKUP($E72,'NEA Backsheet'!$D$5:$CB$183,R$9,FALSE))="","",(VLOOKUP($E72,'NEA Backsheet'!$D$5:$CB$183,R$9,FALSE))),"")</f>
        <v>16865.372379074601</v>
      </c>
    </row>
    <row r="73" spans="1:18" ht="15" customHeight="1" x14ac:dyDescent="0.3">
      <c r="A73" s="41">
        <v>59</v>
      </c>
      <c r="B73" s="77" t="str">
        <f ca="1">IFERROR(IF((VLOOKUP($E73,'Org List'!$AJ$10:$AL$190,3,FALSE))="","",(VLOOKUP($E73,'Org List'!$AJ$10:$AL$190,3,FALSE))),"")</f>
        <v>Midlands Commissioning Region</v>
      </c>
      <c r="C73" s="78" t="str">
        <f ca="1">IFERROR(IF((VLOOKUP($E73,'Org List'!$AO$10:$AQ$190,3,FALSE))="","",(VLOOKUP($E73,'Org List'!$AO$10:$AQ$190,3,FALSE))),"")</f>
        <v>West Midlands Region</v>
      </c>
      <c r="D73" s="93" t="str">
        <f ca="1">IFERROR(IF((VLOOKUP($E73,'Org List'!$AT$10:$AV$190,3,FALSE))="","",(VLOOKUP($E73,'Org List'!$AT$10:$AV$190,3,FALSE))),"")</f>
        <v>NHS England Midlands (West Midlands)</v>
      </c>
      <c r="E73" s="77" t="str">
        <f t="shared" ca="1" si="1"/>
        <v>E08000026</v>
      </c>
      <c r="F73" s="79" t="str">
        <f ca="1">IF(E73="","",VLOOKUP(E73,'Org List'!$J$9:$K$640,2,0))</f>
        <v>Coventry</v>
      </c>
      <c r="G73" s="100">
        <f ca="1">IFERROR(IF((VLOOKUP($E73,'NEA Backsheet'!$D$5:$CB$183,G$9,FALSE))="","",(VLOOKUP($E73,'NEA Backsheet'!$D$5:$CB$183,G$9,FALSE))),"")</f>
        <v>9868.9919490826796</v>
      </c>
      <c r="H73" s="101">
        <f ca="1">IFERROR(IF((VLOOKUP($E73,'NEA Backsheet'!$D$5:$CB$183,H$9,FALSE))="","",(VLOOKUP($E73,'NEA Backsheet'!$D$5:$CB$183,H$9,FALSE))),"")</f>
        <v>9827.1839720941571</v>
      </c>
      <c r="I73" s="101">
        <f ca="1">IFERROR(IF((VLOOKUP($E73,'NEA Backsheet'!$D$5:$CB$183,I$9,FALSE))="","",(VLOOKUP($E73,'NEA Backsheet'!$D$5:$CB$183,I$9,FALSE))),"")</f>
        <v>9517.2656000028837</v>
      </c>
      <c r="J73" s="102">
        <f ca="1">IFERROR(IF((VLOOKUP($E73,'NEA Backsheet'!$D$5:$CB$183,J$9,FALSE))="","",(VLOOKUP($E73,'NEA Backsheet'!$D$5:$CB$183,J$9,FALSE))),"")</f>
        <v>9394.1362067617301</v>
      </c>
      <c r="K73" s="100">
        <f ca="1">IFERROR(IF((VLOOKUP($E73,'NEA Backsheet'!$D$5:$CB$183,K$9,FALSE))="","",(VLOOKUP($E73,'NEA Backsheet'!$D$5:$CB$183,K$9,FALSE))),"")</f>
        <v>10009.272559991467</v>
      </c>
      <c r="L73" s="101">
        <f ca="1">IFERROR(IF((VLOOKUP($E73,'NEA Backsheet'!$D$5:$CB$183,L$9,FALSE))="","",(VLOOKUP($E73,'NEA Backsheet'!$D$5:$CB$183,L$9,FALSE))),"")</f>
        <v>10122.00504869386</v>
      </c>
      <c r="M73" s="101">
        <f ca="1">IFERROR(IF((VLOOKUP($E73,'NEA Backsheet'!$D$5:$CB$183,M$9,FALSE))="","",(VLOOKUP($E73,'NEA Backsheet'!$D$5:$CB$183,M$9,FALSE))),"")</f>
        <v>10122.012469727459</v>
      </c>
      <c r="N73" s="103">
        <f ca="1">IFERROR(IF((VLOOKUP($E73,'NEA Backsheet'!$D$5:$CB$183,N$9,FALSE))="","",(VLOOKUP($E73,'NEA Backsheet'!$D$5:$CB$183,N$9,FALSE))),"")</f>
        <v>9912.2199179181698</v>
      </c>
      <c r="O73" s="151">
        <f ca="1">IFERROR(IF((VLOOKUP($E73,'NEA Backsheet'!$D$5:$CB$183,O$9,FALSE))="","",(VLOOKUP($E73,'NEA Backsheet'!$D$5:$CB$183,O$9,FALSE))),"")</f>
        <v>9586.0885208659183</v>
      </c>
      <c r="P73" s="102">
        <f ca="1">IFERROR(IF((VLOOKUP($E73,'NEA Backsheet'!$D$5:$CB$183,P$9,FALSE))="","",(VLOOKUP($E73,'NEA Backsheet'!$D$5:$CB$183,P$9,FALSE))),"")</f>
        <v>9658.6593659515293</v>
      </c>
      <c r="Q73" s="103">
        <f ca="1">IFERROR(IF((VLOOKUP($E73,'NEA Backsheet'!$D$5:$CB$183,Q$9,FALSE))="","",(VLOOKUP($E73,'NEA Backsheet'!$D$5:$CB$183,Q$9,FALSE))),"")</f>
        <v>10084.806971912651</v>
      </c>
      <c r="R73" s="194">
        <f ca="1">IFERROR(IF((VLOOKUP($E73,'NEA Backsheet'!$D$5:$CB$183,R$9,FALSE))="","",(VLOOKUP($E73,'NEA Backsheet'!$D$5:$CB$183,R$9,FALSE))),"")</f>
        <v>10102.447977797823</v>
      </c>
    </row>
    <row r="74" spans="1:18" ht="15" customHeight="1" x14ac:dyDescent="0.3">
      <c r="A74" s="41">
        <v>60</v>
      </c>
      <c r="B74" s="77" t="str">
        <f ca="1">IFERROR(IF((VLOOKUP($E74,'Org List'!$AJ$10:$AL$190,3,FALSE))="","",(VLOOKUP($E74,'Org List'!$AJ$10:$AL$190,3,FALSE))),"")</f>
        <v>London Commissioning Region</v>
      </c>
      <c r="C74" s="78" t="str">
        <f ca="1">IFERROR(IF((VLOOKUP($E74,'Org List'!$AO$10:$AQ$190,3,FALSE))="","",(VLOOKUP($E74,'Org List'!$AO$10:$AQ$190,3,FALSE))),"")</f>
        <v>London Region</v>
      </c>
      <c r="D74" s="93" t="str">
        <f ca="1">IFERROR(IF((VLOOKUP($E74,'Org List'!$AT$10:$AV$190,3,FALSE))="","",(VLOOKUP($E74,'Org List'!$AT$10:$AV$190,3,FALSE))),"")</f>
        <v>NHS England London</v>
      </c>
      <c r="E74" s="77" t="str">
        <f t="shared" ca="1" si="1"/>
        <v>E09000008</v>
      </c>
      <c r="F74" s="79" t="str">
        <f ca="1">IF(E74="","",VLOOKUP(E74,'Org List'!$J$9:$K$640,2,0))</f>
        <v>Croydon</v>
      </c>
      <c r="G74" s="100">
        <f ca="1">IFERROR(IF((VLOOKUP($E74,'NEA Backsheet'!$D$5:$CB$183,G$9,FALSE))="","",(VLOOKUP($E74,'NEA Backsheet'!$D$5:$CB$183,G$9,FALSE))),"")</f>
        <v>9734.2981987193834</v>
      </c>
      <c r="H74" s="101">
        <f ca="1">IFERROR(IF((VLOOKUP($E74,'NEA Backsheet'!$D$5:$CB$183,H$9,FALSE))="","",(VLOOKUP($E74,'NEA Backsheet'!$D$5:$CB$183,H$9,FALSE))),"")</f>
        <v>9746.1388521139488</v>
      </c>
      <c r="I74" s="101">
        <f ca="1">IFERROR(IF((VLOOKUP($E74,'NEA Backsheet'!$D$5:$CB$183,I$9,FALSE))="","",(VLOOKUP($E74,'NEA Backsheet'!$D$5:$CB$183,I$9,FALSE))),"")</f>
        <v>10046.57038586325</v>
      </c>
      <c r="J74" s="102">
        <f ca="1">IFERROR(IF((VLOOKUP($E74,'NEA Backsheet'!$D$5:$CB$183,J$9,FALSE))="","",(VLOOKUP($E74,'NEA Backsheet'!$D$5:$CB$183,J$9,FALSE))),"")</f>
        <v>9114.2265824138958</v>
      </c>
      <c r="K74" s="100">
        <f ca="1">IFERROR(IF((VLOOKUP($E74,'NEA Backsheet'!$D$5:$CB$183,K$9,FALSE))="","",(VLOOKUP($E74,'NEA Backsheet'!$D$5:$CB$183,K$9,FALSE))),"")</f>
        <v>9994.5878291586287</v>
      </c>
      <c r="L74" s="101">
        <f ca="1">IFERROR(IF((VLOOKUP($E74,'NEA Backsheet'!$D$5:$CB$183,L$9,FALSE))="","",(VLOOKUP($E74,'NEA Backsheet'!$D$5:$CB$183,L$9,FALSE))),"")</f>
        <v>10103.662901744074</v>
      </c>
      <c r="M74" s="101">
        <f ca="1">IFERROR(IF((VLOOKUP($E74,'NEA Backsheet'!$D$5:$CB$183,M$9,FALSE))="","",(VLOOKUP($E74,'NEA Backsheet'!$D$5:$CB$183,M$9,FALSE))),"")</f>
        <v>10104.735565740433</v>
      </c>
      <c r="N74" s="103">
        <f ca="1">IFERROR(IF((VLOOKUP($E74,'NEA Backsheet'!$D$5:$CB$183,N$9,FALSE))="","",(VLOOKUP($E74,'NEA Backsheet'!$D$5:$CB$183,N$9,FALSE))),"")</f>
        <v>9882.5746113208279</v>
      </c>
      <c r="O74" s="151">
        <f ca="1">IFERROR(IF((VLOOKUP($E74,'NEA Backsheet'!$D$5:$CB$183,O$9,FALSE))="","",(VLOOKUP($E74,'NEA Backsheet'!$D$5:$CB$183,O$9,FALSE))),"")</f>
        <v>8493.4891039832255</v>
      </c>
      <c r="P74" s="102">
        <f ca="1">IFERROR(IF((VLOOKUP($E74,'NEA Backsheet'!$D$5:$CB$183,P$9,FALSE))="","",(VLOOKUP($E74,'NEA Backsheet'!$D$5:$CB$183,P$9,FALSE))),"")</f>
        <v>8792.5965566557752</v>
      </c>
      <c r="Q74" s="103">
        <f ca="1">IFERROR(IF((VLOOKUP($E74,'NEA Backsheet'!$D$5:$CB$183,Q$9,FALSE))="","",(VLOOKUP($E74,'NEA Backsheet'!$D$5:$CB$183,Q$9,FALSE))),"")</f>
        <v>9341.6061367499988</v>
      </c>
      <c r="R74" s="194">
        <f ca="1">IFERROR(IF((VLOOKUP($E74,'NEA Backsheet'!$D$5:$CB$183,R$9,FALSE))="","",(VLOOKUP($E74,'NEA Backsheet'!$D$5:$CB$183,R$9,FALSE))),"")</f>
        <v>8245.4738681106246</v>
      </c>
    </row>
    <row r="75" spans="1:18" ht="15" customHeight="1" x14ac:dyDescent="0.3">
      <c r="A75" s="41">
        <v>61</v>
      </c>
      <c r="B75" s="77" t="str">
        <f ca="1">IFERROR(IF((VLOOKUP($E75,'Org List'!$AJ$10:$AL$190,3,FALSE))="","",(VLOOKUP($E75,'Org List'!$AJ$10:$AL$190,3,FALSE))),"")</f>
        <v>North East and Yorkshire Commissioning Region</v>
      </c>
      <c r="C75" s="78" t="str">
        <f ca="1">IFERROR(IF((VLOOKUP($E75,'Org List'!$AO$10:$AQ$190,3,FALSE))="","",(VLOOKUP($E75,'Org List'!$AO$10:$AQ$190,3,FALSE))),"")</f>
        <v>North West Region</v>
      </c>
      <c r="D75" s="93" t="str">
        <f ca="1">IFERROR(IF((VLOOKUP($E75,'Org List'!$AT$10:$AV$190,3,FALSE))="","",(VLOOKUP($E75,'Org List'!$AT$10:$AV$190,3,FALSE))),"")</f>
        <v>NHS England North East and Yorkshire (Cumbria And North East)</v>
      </c>
      <c r="E75" s="77" t="str">
        <f t="shared" ca="1" si="1"/>
        <v>E10000006</v>
      </c>
      <c r="F75" s="79" t="str">
        <f ca="1">IF(E75="","",VLOOKUP(E75,'Org List'!$J$9:$K$640,2,0))</f>
        <v>Cumbria</v>
      </c>
      <c r="G75" s="100">
        <f ca="1">IFERROR(IF((VLOOKUP($E75,'NEA Backsheet'!$D$5:$CB$183,G$9,FALSE))="","",(VLOOKUP($E75,'NEA Backsheet'!$D$5:$CB$183,G$9,FALSE))),"")</f>
        <v>13920.011653709797</v>
      </c>
      <c r="H75" s="101">
        <f ca="1">IFERROR(IF((VLOOKUP($E75,'NEA Backsheet'!$D$5:$CB$183,H$9,FALSE))="","",(VLOOKUP($E75,'NEA Backsheet'!$D$5:$CB$183,H$9,FALSE))),"")</f>
        <v>13778.548892514918</v>
      </c>
      <c r="I75" s="101">
        <f ca="1">IFERROR(IF((VLOOKUP($E75,'NEA Backsheet'!$D$5:$CB$183,I$9,FALSE))="","",(VLOOKUP($E75,'NEA Backsheet'!$D$5:$CB$183,I$9,FALSE))),"")</f>
        <v>14809.020832785034</v>
      </c>
      <c r="J75" s="102">
        <f ca="1">IFERROR(IF((VLOOKUP($E75,'NEA Backsheet'!$D$5:$CB$183,J$9,FALSE))="","",(VLOOKUP($E75,'NEA Backsheet'!$D$5:$CB$183,J$9,FALSE))),"")</f>
        <v>14497.734160818967</v>
      </c>
      <c r="K75" s="100">
        <f ca="1">IFERROR(IF((VLOOKUP($E75,'NEA Backsheet'!$D$5:$CB$183,K$9,FALSE))="","",(VLOOKUP($E75,'NEA Backsheet'!$D$5:$CB$183,K$9,FALSE))),"")</f>
        <v>13764.982647843754</v>
      </c>
      <c r="L75" s="101">
        <f ca="1">IFERROR(IF((VLOOKUP($E75,'NEA Backsheet'!$D$5:$CB$183,L$9,FALSE))="","",(VLOOKUP($E75,'NEA Backsheet'!$D$5:$CB$183,L$9,FALSE))),"")</f>
        <v>13469.71057990537</v>
      </c>
      <c r="M75" s="101">
        <f ca="1">IFERROR(IF((VLOOKUP($E75,'NEA Backsheet'!$D$5:$CB$183,M$9,FALSE))="","",(VLOOKUP($E75,'NEA Backsheet'!$D$5:$CB$183,M$9,FALSE))),"")</f>
        <v>14663.095669480281</v>
      </c>
      <c r="N75" s="103">
        <f ca="1">IFERROR(IF((VLOOKUP($E75,'NEA Backsheet'!$D$5:$CB$183,N$9,FALSE))="","",(VLOOKUP($E75,'NEA Backsheet'!$D$5:$CB$183,N$9,FALSE))),"")</f>
        <v>14000.979262198427</v>
      </c>
      <c r="O75" s="151">
        <f ca="1">IFERROR(IF((VLOOKUP($E75,'NEA Backsheet'!$D$5:$CB$183,O$9,FALSE))="","",(VLOOKUP($E75,'NEA Backsheet'!$D$5:$CB$183,O$9,FALSE))),"")</f>
        <v>14533.365123717043</v>
      </c>
      <c r="P75" s="102">
        <f ca="1">IFERROR(IF((VLOOKUP($E75,'NEA Backsheet'!$D$5:$CB$183,P$9,FALSE))="","",(VLOOKUP($E75,'NEA Backsheet'!$D$5:$CB$183,P$9,FALSE))),"")</f>
        <v>13975.210269231829</v>
      </c>
      <c r="Q75" s="103">
        <f ca="1">IFERROR(IF((VLOOKUP($E75,'NEA Backsheet'!$D$5:$CB$183,Q$9,FALSE))="","",(VLOOKUP($E75,'NEA Backsheet'!$D$5:$CB$183,Q$9,FALSE))),"")</f>
        <v>15430.233698475378</v>
      </c>
      <c r="R75" s="194">
        <f ca="1">IFERROR(IF((VLOOKUP($E75,'NEA Backsheet'!$D$5:$CB$183,R$9,FALSE))="","",(VLOOKUP($E75,'NEA Backsheet'!$D$5:$CB$183,R$9,FALSE))),"")</f>
        <v>14533.168766510069</v>
      </c>
    </row>
    <row r="76" spans="1:18" ht="15" customHeight="1" x14ac:dyDescent="0.3">
      <c r="A76" s="41">
        <v>62</v>
      </c>
      <c r="B76" s="77" t="str">
        <f ca="1">IFERROR(IF((VLOOKUP($E76,'Org List'!$AJ$10:$AL$190,3,FALSE))="","",(VLOOKUP($E76,'Org List'!$AJ$10:$AL$190,3,FALSE))),"")</f>
        <v>North East and Yorkshire Commissioning Region</v>
      </c>
      <c r="C76" s="78" t="str">
        <f ca="1">IFERROR(IF((VLOOKUP($E76,'Org List'!$AO$10:$AQ$190,3,FALSE))="","",(VLOOKUP($E76,'Org List'!$AO$10:$AQ$190,3,FALSE))),"")</f>
        <v>North East Region</v>
      </c>
      <c r="D76" s="93" t="str">
        <f ca="1">IFERROR(IF((VLOOKUP($E76,'Org List'!$AT$10:$AV$190,3,FALSE))="","",(VLOOKUP($E76,'Org List'!$AT$10:$AV$190,3,FALSE))),"")</f>
        <v>NHS England North East and Yorkshire (Cumbria And North East)</v>
      </c>
      <c r="E76" s="77" t="str">
        <f t="shared" ca="1" si="1"/>
        <v>E06000005</v>
      </c>
      <c r="F76" s="79" t="str">
        <f ca="1">IF(E76="","",VLOOKUP(E76,'Org List'!$J$9:$K$640,2,0))</f>
        <v>Darlington</v>
      </c>
      <c r="G76" s="100">
        <f ca="1">IFERROR(IF((VLOOKUP($E76,'NEA Backsheet'!$D$5:$CB$183,G$9,FALSE))="","",(VLOOKUP($E76,'NEA Backsheet'!$D$5:$CB$183,G$9,FALSE))),"")</f>
        <v>3258.7418569069105</v>
      </c>
      <c r="H76" s="101">
        <f ca="1">IFERROR(IF((VLOOKUP($E76,'NEA Backsheet'!$D$5:$CB$183,H$9,FALSE))="","",(VLOOKUP($E76,'NEA Backsheet'!$D$5:$CB$183,H$9,FALSE))),"")</f>
        <v>3100.1033793749416</v>
      </c>
      <c r="I76" s="101">
        <f ca="1">IFERROR(IF((VLOOKUP($E76,'NEA Backsheet'!$D$5:$CB$183,I$9,FALSE))="","",(VLOOKUP($E76,'NEA Backsheet'!$D$5:$CB$183,I$9,FALSE))),"")</f>
        <v>3426.7757104931516</v>
      </c>
      <c r="J76" s="102">
        <f ca="1">IFERROR(IF((VLOOKUP($E76,'NEA Backsheet'!$D$5:$CB$183,J$9,FALSE))="","",(VLOOKUP($E76,'NEA Backsheet'!$D$5:$CB$183,J$9,FALSE))),"")</f>
        <v>3451.5048902190856</v>
      </c>
      <c r="K76" s="100">
        <f ca="1">IFERROR(IF((VLOOKUP($E76,'NEA Backsheet'!$D$5:$CB$183,K$9,FALSE))="","",(VLOOKUP($E76,'NEA Backsheet'!$D$5:$CB$183,K$9,FALSE))),"")</f>
        <v>3308.9338602139842</v>
      </c>
      <c r="L76" s="101">
        <f ca="1">IFERROR(IF((VLOOKUP($E76,'NEA Backsheet'!$D$5:$CB$183,L$9,FALSE))="","",(VLOOKUP($E76,'NEA Backsheet'!$D$5:$CB$183,L$9,FALSE))),"")</f>
        <v>3279.2832112650367</v>
      </c>
      <c r="M76" s="101">
        <f ca="1">IFERROR(IF((VLOOKUP($E76,'NEA Backsheet'!$D$5:$CB$183,M$9,FALSE))="","",(VLOOKUP($E76,'NEA Backsheet'!$D$5:$CB$183,M$9,FALSE))),"")</f>
        <v>3517.2139110448752</v>
      </c>
      <c r="N76" s="103">
        <f ca="1">IFERROR(IF((VLOOKUP($E76,'NEA Backsheet'!$D$5:$CB$183,N$9,FALSE))="","",(VLOOKUP($E76,'NEA Backsheet'!$D$5:$CB$183,N$9,FALSE))),"")</f>
        <v>3337.0345307909101</v>
      </c>
      <c r="O76" s="151">
        <f ca="1">IFERROR(IF((VLOOKUP($E76,'NEA Backsheet'!$D$5:$CB$183,O$9,FALSE))="","",(VLOOKUP($E76,'NEA Backsheet'!$D$5:$CB$183,O$9,FALSE))),"")</f>
        <v>3268.3289998125847</v>
      </c>
      <c r="P76" s="102">
        <f ca="1">IFERROR(IF((VLOOKUP($E76,'NEA Backsheet'!$D$5:$CB$183,P$9,FALSE))="","",(VLOOKUP($E76,'NEA Backsheet'!$D$5:$CB$183,P$9,FALSE))),"")</f>
        <v>3242.5514083165281</v>
      </c>
      <c r="Q76" s="103">
        <f ca="1">IFERROR(IF((VLOOKUP($E76,'NEA Backsheet'!$D$5:$CB$183,Q$9,FALSE))="","",(VLOOKUP($E76,'NEA Backsheet'!$D$5:$CB$183,Q$9,FALSE))),"")</f>
        <v>3602.8739283916816</v>
      </c>
      <c r="R76" s="194">
        <f ca="1">IFERROR(IF((VLOOKUP($E76,'NEA Backsheet'!$D$5:$CB$183,R$9,FALSE))="","",(VLOOKUP($E76,'NEA Backsheet'!$D$5:$CB$183,R$9,FALSE))),"")</f>
        <v>3584.8366551877989</v>
      </c>
    </row>
    <row r="77" spans="1:18" ht="15" customHeight="1" x14ac:dyDescent="0.3">
      <c r="A77" s="41">
        <v>63</v>
      </c>
      <c r="B77" s="77" t="str">
        <f ca="1">IFERROR(IF((VLOOKUP($E77,'Org List'!$AJ$10:$AL$190,3,FALSE))="","",(VLOOKUP($E77,'Org List'!$AJ$10:$AL$190,3,FALSE))),"")</f>
        <v>Midlands Commissioning Region</v>
      </c>
      <c r="C77" s="78" t="str">
        <f ca="1">IFERROR(IF((VLOOKUP($E77,'Org List'!$AO$10:$AQ$190,3,FALSE))="","",(VLOOKUP($E77,'Org List'!$AO$10:$AQ$190,3,FALSE))),"")</f>
        <v>East Midlands Region</v>
      </c>
      <c r="D77" s="93" t="str">
        <f ca="1">IFERROR(IF((VLOOKUP($E77,'Org List'!$AT$10:$AV$190,3,FALSE))="","",(VLOOKUP($E77,'Org List'!$AT$10:$AV$190,3,FALSE))),"")</f>
        <v>NHS England Midlands (North Midlands)</v>
      </c>
      <c r="E77" s="77" t="str">
        <f t="shared" ca="1" si="1"/>
        <v>E06000015</v>
      </c>
      <c r="F77" s="79" t="str">
        <f ca="1">IF(E77="","",VLOOKUP(E77,'Org List'!$J$9:$K$640,2,0))</f>
        <v>Derby</v>
      </c>
      <c r="G77" s="100">
        <f ca="1">IFERROR(IF((VLOOKUP($E77,'NEA Backsheet'!$D$5:$CB$183,G$9,FALSE))="","",(VLOOKUP($E77,'NEA Backsheet'!$D$5:$CB$183,G$9,FALSE))),"")</f>
        <v>6664.1080954752815</v>
      </c>
      <c r="H77" s="101">
        <f ca="1">IFERROR(IF((VLOOKUP($E77,'NEA Backsheet'!$D$5:$CB$183,H$9,FALSE))="","",(VLOOKUP($E77,'NEA Backsheet'!$D$5:$CB$183,H$9,FALSE))),"")</f>
        <v>6350.7974182114795</v>
      </c>
      <c r="I77" s="101">
        <f ca="1">IFERROR(IF((VLOOKUP($E77,'NEA Backsheet'!$D$5:$CB$183,I$9,FALSE))="","",(VLOOKUP($E77,'NEA Backsheet'!$D$5:$CB$183,I$9,FALSE))),"")</f>
        <v>6661.6056140274868</v>
      </c>
      <c r="J77" s="102">
        <f ca="1">IFERROR(IF((VLOOKUP($E77,'NEA Backsheet'!$D$5:$CB$183,J$9,FALSE))="","",(VLOOKUP($E77,'NEA Backsheet'!$D$5:$CB$183,J$9,FALSE))),"")</f>
        <v>6640.08427357646</v>
      </c>
      <c r="K77" s="100">
        <f ca="1">IFERROR(IF((VLOOKUP($E77,'NEA Backsheet'!$D$5:$CB$183,K$9,FALSE))="","",(VLOOKUP($E77,'NEA Backsheet'!$D$5:$CB$183,K$9,FALSE))),"")</f>
        <v>6720.163679905866</v>
      </c>
      <c r="L77" s="101">
        <f ca="1">IFERROR(IF((VLOOKUP($E77,'NEA Backsheet'!$D$5:$CB$183,L$9,FALSE))="","",(VLOOKUP($E77,'NEA Backsheet'!$D$5:$CB$183,L$9,FALSE))),"")</f>
        <v>6667.6115695021927</v>
      </c>
      <c r="M77" s="101">
        <f ca="1">IFERROR(IF((VLOOKUP($E77,'NEA Backsheet'!$D$5:$CB$183,M$9,FALSE))="","",(VLOOKUP($E77,'NEA Backsheet'!$D$5:$CB$183,M$9,FALSE))),"")</f>
        <v>6897.8398626992357</v>
      </c>
      <c r="N77" s="103">
        <f ca="1">IFERROR(IF((VLOOKUP($E77,'NEA Backsheet'!$D$5:$CB$183,N$9,FALSE))="","",(VLOOKUP($E77,'NEA Backsheet'!$D$5:$CB$183,N$9,FALSE))),"")</f>
        <v>6898.840855278354</v>
      </c>
      <c r="O77" s="151">
        <f ca="1">IFERROR(IF((VLOOKUP($E77,'NEA Backsheet'!$D$5:$CB$183,O$9,FALSE))="","",(VLOOKUP($E77,'NEA Backsheet'!$D$5:$CB$183,O$9,FALSE))),"")</f>
        <v>6416.8629284332392</v>
      </c>
      <c r="P77" s="102">
        <f ca="1">IFERROR(IF((VLOOKUP($E77,'NEA Backsheet'!$D$5:$CB$183,P$9,FALSE))="","",(VLOOKUP($E77,'NEA Backsheet'!$D$5:$CB$183,P$9,FALSE))),"")</f>
        <v>6431.3773208304438</v>
      </c>
      <c r="Q77" s="103">
        <f ca="1">IFERROR(IF((VLOOKUP($E77,'NEA Backsheet'!$D$5:$CB$183,Q$9,FALSE))="","",(VLOOKUP($E77,'NEA Backsheet'!$D$5:$CB$183,Q$9,FALSE))),"")</f>
        <v>6857.2996632449749</v>
      </c>
      <c r="R77" s="194">
        <f ca="1">IFERROR(IF((VLOOKUP($E77,'NEA Backsheet'!$D$5:$CB$183,R$9,FALSE))="","",(VLOOKUP($E77,'NEA Backsheet'!$D$5:$CB$183,R$9,FALSE))),"")</f>
        <v>6736.1795611717462</v>
      </c>
    </row>
    <row r="78" spans="1:18" ht="15" customHeight="1" x14ac:dyDescent="0.3">
      <c r="A78" s="41">
        <v>64</v>
      </c>
      <c r="B78" s="77" t="str">
        <f ca="1">IFERROR(IF((VLOOKUP($E78,'Org List'!$AJ$10:$AL$190,3,FALSE))="","",(VLOOKUP($E78,'Org List'!$AJ$10:$AL$190,3,FALSE))),"")</f>
        <v>Midlands Commissioning Region</v>
      </c>
      <c r="C78" s="78" t="str">
        <f ca="1">IFERROR(IF((VLOOKUP($E78,'Org List'!$AO$10:$AQ$190,3,FALSE))="","",(VLOOKUP($E78,'Org List'!$AO$10:$AQ$190,3,FALSE))),"")</f>
        <v>East Midlands Region</v>
      </c>
      <c r="D78" s="93" t="str">
        <f ca="1">IFERROR(IF((VLOOKUP($E78,'Org List'!$AT$10:$AV$190,3,FALSE))="","",(VLOOKUP($E78,'Org List'!$AT$10:$AV$190,3,FALSE))),"")</f>
        <v>NHS England Midlands (North Midlands)</v>
      </c>
      <c r="E78" s="77" t="str">
        <f t="shared" ref="E78:E109" ca="1" si="2">IF($A78&gt;$U$5-1,"",INDIRECT("'Comms by AT'!D"&amp;$A78+$U$4))</f>
        <v>E10000007</v>
      </c>
      <c r="F78" s="79" t="str">
        <f ca="1">IF(E78="","",VLOOKUP(E78,'Org List'!$J$9:$K$640,2,0))</f>
        <v>Derbyshire</v>
      </c>
      <c r="G78" s="100">
        <f ca="1">IFERROR(IF((VLOOKUP($E78,'NEA Backsheet'!$D$5:$CB$183,G$9,FALSE))="","",(VLOOKUP($E78,'NEA Backsheet'!$D$5:$CB$183,G$9,FALSE))),"")</f>
        <v>21568.403298961079</v>
      </c>
      <c r="H78" s="101">
        <f ca="1">IFERROR(IF((VLOOKUP($E78,'NEA Backsheet'!$D$5:$CB$183,H$9,FALSE))="","",(VLOOKUP($E78,'NEA Backsheet'!$D$5:$CB$183,H$9,FALSE))),"")</f>
        <v>21252.608701533547</v>
      </c>
      <c r="I78" s="101">
        <f ca="1">IFERROR(IF((VLOOKUP($E78,'NEA Backsheet'!$D$5:$CB$183,I$9,FALSE))="","",(VLOOKUP($E78,'NEA Backsheet'!$D$5:$CB$183,I$9,FALSE))),"")</f>
        <v>22520.736258326913</v>
      </c>
      <c r="J78" s="102">
        <f ca="1">IFERROR(IF((VLOOKUP($E78,'NEA Backsheet'!$D$5:$CB$183,J$9,FALSE))="","",(VLOOKUP($E78,'NEA Backsheet'!$D$5:$CB$183,J$9,FALSE))),"")</f>
        <v>22168.045691390646</v>
      </c>
      <c r="K78" s="100">
        <f ca="1">IFERROR(IF((VLOOKUP($E78,'NEA Backsheet'!$D$5:$CB$183,K$9,FALSE))="","",(VLOOKUP($E78,'NEA Backsheet'!$D$5:$CB$183,K$9,FALSE))),"")</f>
        <v>22627.074494416614</v>
      </c>
      <c r="L78" s="101">
        <f ca="1">IFERROR(IF((VLOOKUP($E78,'NEA Backsheet'!$D$5:$CB$183,L$9,FALSE))="","",(VLOOKUP($E78,'NEA Backsheet'!$D$5:$CB$183,L$9,FALSE))),"")</f>
        <v>22270.219717953438</v>
      </c>
      <c r="M78" s="101">
        <f ca="1">IFERROR(IF((VLOOKUP($E78,'NEA Backsheet'!$D$5:$CB$183,M$9,FALSE))="","",(VLOOKUP($E78,'NEA Backsheet'!$D$5:$CB$183,M$9,FALSE))),"")</f>
        <v>23128.933787972037</v>
      </c>
      <c r="N78" s="103">
        <f ca="1">IFERROR(IF((VLOOKUP($E78,'NEA Backsheet'!$D$5:$CB$183,N$9,FALSE))="","",(VLOOKUP($E78,'NEA Backsheet'!$D$5:$CB$183,N$9,FALSE))),"")</f>
        <v>23170.178670054956</v>
      </c>
      <c r="O78" s="151">
        <f ca="1">IFERROR(IF((VLOOKUP($E78,'NEA Backsheet'!$D$5:$CB$183,O$9,FALSE))="","",(VLOOKUP($E78,'NEA Backsheet'!$D$5:$CB$183,O$9,FALSE))),"")</f>
        <v>21575.62326535453</v>
      </c>
      <c r="P78" s="102">
        <f ca="1">IFERROR(IF((VLOOKUP($E78,'NEA Backsheet'!$D$5:$CB$183,P$9,FALSE))="","",(VLOOKUP($E78,'NEA Backsheet'!$D$5:$CB$183,P$9,FALSE))),"")</f>
        <v>22025.6857112125</v>
      </c>
      <c r="Q78" s="103">
        <f ca="1">IFERROR(IF((VLOOKUP($E78,'NEA Backsheet'!$D$5:$CB$183,Q$9,FALSE))="","",(VLOOKUP($E78,'NEA Backsheet'!$D$5:$CB$183,Q$9,FALSE))),"")</f>
        <v>23191.788334540171</v>
      </c>
      <c r="R78" s="194">
        <f ca="1">IFERROR(IF((VLOOKUP($E78,'NEA Backsheet'!$D$5:$CB$183,R$9,FALSE))="","",(VLOOKUP($E78,'NEA Backsheet'!$D$5:$CB$183,R$9,FALSE))),"")</f>
        <v>22719.014207420823</v>
      </c>
    </row>
    <row r="79" spans="1:18" ht="15" customHeight="1" x14ac:dyDescent="0.3">
      <c r="A79" s="41">
        <v>65</v>
      </c>
      <c r="B79" s="77" t="str">
        <f ca="1">IFERROR(IF((VLOOKUP($E79,'Org List'!$AJ$10:$AL$190,3,FALSE))="","",(VLOOKUP($E79,'Org List'!$AJ$10:$AL$190,3,FALSE))),"")</f>
        <v>South West England Commissioning Region</v>
      </c>
      <c r="C79" s="78" t="str">
        <f ca="1">IFERROR(IF((VLOOKUP($E79,'Org List'!$AO$10:$AQ$190,3,FALSE))="","",(VLOOKUP($E79,'Org List'!$AO$10:$AQ$190,3,FALSE))),"")</f>
        <v>South West Region</v>
      </c>
      <c r="D79" s="93" t="str">
        <f ca="1">IFERROR(IF((VLOOKUP($E79,'Org List'!$AT$10:$AV$190,3,FALSE))="","",(VLOOKUP($E79,'Org List'!$AT$10:$AV$190,3,FALSE))),"")</f>
        <v>NHS England South West (South West South)</v>
      </c>
      <c r="E79" s="77" t="str">
        <f t="shared" ca="1" si="2"/>
        <v>E10000008</v>
      </c>
      <c r="F79" s="79" t="str">
        <f ca="1">IF(E79="","",VLOOKUP(E79,'Org List'!$J$9:$K$640,2,0))</f>
        <v>Devon</v>
      </c>
      <c r="G79" s="100">
        <f ca="1">IFERROR(IF((VLOOKUP($E79,'NEA Backsheet'!$D$5:$CB$183,G$9,FALSE))="","",(VLOOKUP($E79,'NEA Backsheet'!$D$5:$CB$183,G$9,FALSE))),"")</f>
        <v>20926.051896391058</v>
      </c>
      <c r="H79" s="101">
        <f ca="1">IFERROR(IF((VLOOKUP($E79,'NEA Backsheet'!$D$5:$CB$183,H$9,FALSE))="","",(VLOOKUP($E79,'NEA Backsheet'!$D$5:$CB$183,H$9,FALSE))),"")</f>
        <v>20634.60933289487</v>
      </c>
      <c r="I79" s="101">
        <f ca="1">IFERROR(IF((VLOOKUP($E79,'NEA Backsheet'!$D$5:$CB$183,I$9,FALSE))="","",(VLOOKUP($E79,'NEA Backsheet'!$D$5:$CB$183,I$9,FALSE))),"")</f>
        <v>22244.379964669126</v>
      </c>
      <c r="J79" s="102">
        <f ca="1">IFERROR(IF((VLOOKUP($E79,'NEA Backsheet'!$D$5:$CB$183,J$9,FALSE))="","",(VLOOKUP($E79,'NEA Backsheet'!$D$5:$CB$183,J$9,FALSE))),"")</f>
        <v>21677.217100122816</v>
      </c>
      <c r="K79" s="100">
        <f ca="1">IFERROR(IF((VLOOKUP($E79,'NEA Backsheet'!$D$5:$CB$183,K$9,FALSE))="","",(VLOOKUP($E79,'NEA Backsheet'!$D$5:$CB$183,K$9,FALSE))),"")</f>
        <v>21868.629819877002</v>
      </c>
      <c r="L79" s="101">
        <f ca="1">IFERROR(IF((VLOOKUP($E79,'NEA Backsheet'!$D$5:$CB$183,L$9,FALSE))="","",(VLOOKUP($E79,'NEA Backsheet'!$D$5:$CB$183,L$9,FALSE))),"")</f>
        <v>21747.005340875956</v>
      </c>
      <c r="M79" s="101">
        <f ca="1">IFERROR(IF((VLOOKUP($E79,'NEA Backsheet'!$D$5:$CB$183,M$9,FALSE))="","",(VLOOKUP($E79,'NEA Backsheet'!$D$5:$CB$183,M$9,FALSE))),"")</f>
        <v>22848.009351267669</v>
      </c>
      <c r="N79" s="103">
        <f ca="1">IFERROR(IF((VLOOKUP($E79,'NEA Backsheet'!$D$5:$CB$183,N$9,FALSE))="","",(VLOOKUP($E79,'NEA Backsheet'!$D$5:$CB$183,N$9,FALSE))),"")</f>
        <v>22655.665233404383</v>
      </c>
      <c r="O79" s="151">
        <f ca="1">IFERROR(IF((VLOOKUP($E79,'NEA Backsheet'!$D$5:$CB$183,O$9,FALSE))="","",(VLOOKUP($E79,'NEA Backsheet'!$D$5:$CB$183,O$9,FALSE))),"")</f>
        <v>21598.262719055416</v>
      </c>
      <c r="P79" s="102">
        <f ca="1">IFERROR(IF((VLOOKUP($E79,'NEA Backsheet'!$D$5:$CB$183,P$9,FALSE))="","",(VLOOKUP($E79,'NEA Backsheet'!$D$5:$CB$183,P$9,FALSE))),"")</f>
        <v>20883.073831214071</v>
      </c>
      <c r="Q79" s="103">
        <f ca="1">IFERROR(IF((VLOOKUP($E79,'NEA Backsheet'!$D$5:$CB$183,Q$9,FALSE))="","",(VLOOKUP($E79,'NEA Backsheet'!$D$5:$CB$183,Q$9,FALSE))),"")</f>
        <v>22490.991764707345</v>
      </c>
      <c r="R79" s="194">
        <f ca="1">IFERROR(IF((VLOOKUP($E79,'NEA Backsheet'!$D$5:$CB$183,R$9,FALSE))="","",(VLOOKUP($E79,'NEA Backsheet'!$D$5:$CB$183,R$9,FALSE))),"")</f>
        <v>21930.603642049908</v>
      </c>
    </row>
    <row r="80" spans="1:18" ht="15" customHeight="1" x14ac:dyDescent="0.3">
      <c r="A80" s="41">
        <v>66</v>
      </c>
      <c r="B80" s="77" t="str">
        <f ca="1">IFERROR(IF((VLOOKUP($E80,'Org List'!$AJ$10:$AL$190,3,FALSE))="","",(VLOOKUP($E80,'Org List'!$AJ$10:$AL$190,3,FALSE))),"")</f>
        <v>North East and Yorkshire Commissioning Region</v>
      </c>
      <c r="C80" s="78" t="str">
        <f ca="1">IFERROR(IF((VLOOKUP($E80,'Org List'!$AO$10:$AQ$190,3,FALSE))="","",(VLOOKUP($E80,'Org List'!$AO$10:$AQ$190,3,FALSE))),"")</f>
        <v>Yorkshire and The Humber Region</v>
      </c>
      <c r="D80" s="93" t="str">
        <f ca="1">IFERROR(IF((VLOOKUP($E80,'Org List'!$AT$10:$AV$190,3,FALSE))="","",(VLOOKUP($E80,'Org List'!$AT$10:$AV$190,3,FALSE))),"")</f>
        <v>NHS England North East and Yokrshire (Yorkshire And Humber)</v>
      </c>
      <c r="E80" s="77" t="str">
        <f t="shared" ca="1" si="2"/>
        <v>E08000017</v>
      </c>
      <c r="F80" s="79" t="str">
        <f ca="1">IF(E80="","",VLOOKUP(E80,'Org List'!$J$9:$K$640,2,0))</f>
        <v>Doncaster</v>
      </c>
      <c r="G80" s="100">
        <f ca="1">IFERROR(IF((VLOOKUP($E80,'NEA Backsheet'!$D$5:$CB$183,G$9,FALSE))="","",(VLOOKUP($E80,'NEA Backsheet'!$D$5:$CB$183,G$9,FALSE))),"")</f>
        <v>9424.0787680600224</v>
      </c>
      <c r="H80" s="101">
        <f ca="1">IFERROR(IF((VLOOKUP($E80,'NEA Backsheet'!$D$5:$CB$183,H$9,FALSE))="","",(VLOOKUP($E80,'NEA Backsheet'!$D$5:$CB$183,H$9,FALSE))),"")</f>
        <v>9455.6794729159028</v>
      </c>
      <c r="I80" s="101">
        <f ca="1">IFERROR(IF((VLOOKUP($E80,'NEA Backsheet'!$D$5:$CB$183,I$9,FALSE))="","",(VLOOKUP($E80,'NEA Backsheet'!$D$5:$CB$183,I$9,FALSE))),"")</f>
        <v>9381.5203997613098</v>
      </c>
      <c r="J80" s="102">
        <f ca="1">IFERROR(IF((VLOOKUP($E80,'NEA Backsheet'!$D$5:$CB$183,J$9,FALSE))="","",(VLOOKUP($E80,'NEA Backsheet'!$D$5:$CB$183,J$9,FALSE))),"")</f>
        <v>9764.3705207241201</v>
      </c>
      <c r="K80" s="100">
        <f ca="1">IFERROR(IF((VLOOKUP($E80,'NEA Backsheet'!$D$5:$CB$183,K$9,FALSE))="","",(VLOOKUP($E80,'NEA Backsheet'!$D$5:$CB$183,K$9,FALSE))),"")</f>
        <v>9178.6118007473542</v>
      </c>
      <c r="L80" s="101">
        <f ca="1">IFERROR(IF((VLOOKUP($E80,'NEA Backsheet'!$D$5:$CB$183,L$9,FALSE))="","",(VLOOKUP($E80,'NEA Backsheet'!$D$5:$CB$183,L$9,FALSE))),"")</f>
        <v>9297.2642632707721</v>
      </c>
      <c r="M80" s="101">
        <f ca="1">IFERROR(IF((VLOOKUP($E80,'NEA Backsheet'!$D$5:$CB$183,M$9,FALSE))="","",(VLOOKUP($E80,'NEA Backsheet'!$D$5:$CB$183,M$9,FALSE))),"")</f>
        <v>9435.9146851245641</v>
      </c>
      <c r="N80" s="103">
        <f ca="1">IFERROR(IF((VLOOKUP($E80,'NEA Backsheet'!$D$5:$CB$183,N$9,FALSE))="","",(VLOOKUP($E80,'NEA Backsheet'!$D$5:$CB$183,N$9,FALSE))),"")</f>
        <v>10362.184157622381</v>
      </c>
      <c r="O80" s="151">
        <f ca="1">IFERROR(IF((VLOOKUP($E80,'NEA Backsheet'!$D$5:$CB$183,O$9,FALSE))="","",(VLOOKUP($E80,'NEA Backsheet'!$D$5:$CB$183,O$9,FALSE))),"")</f>
        <v>9274.789495742938</v>
      </c>
      <c r="P80" s="102">
        <f ca="1">IFERROR(IF((VLOOKUP($E80,'NEA Backsheet'!$D$5:$CB$183,P$9,FALSE))="","",(VLOOKUP($E80,'NEA Backsheet'!$D$5:$CB$183,P$9,FALSE))),"")</f>
        <v>9357.0591429674787</v>
      </c>
      <c r="Q80" s="103">
        <f ca="1">IFERROR(IF((VLOOKUP($E80,'NEA Backsheet'!$D$5:$CB$183,Q$9,FALSE))="","",(VLOOKUP($E80,'NEA Backsheet'!$D$5:$CB$183,Q$9,FALSE))),"")</f>
        <v>9603.2265520479959</v>
      </c>
      <c r="R80" s="194">
        <f ca="1">IFERROR(IF((VLOOKUP($E80,'NEA Backsheet'!$D$5:$CB$183,R$9,FALSE))="","",(VLOOKUP($E80,'NEA Backsheet'!$D$5:$CB$183,R$9,FALSE))),"")</f>
        <v>9237.6331256781486</v>
      </c>
    </row>
    <row r="81" spans="1:18" ht="15" customHeight="1" x14ac:dyDescent="0.3">
      <c r="A81" s="41">
        <v>67</v>
      </c>
      <c r="B81" s="77" t="str">
        <f ca="1">IFERROR(IF((VLOOKUP($E81,'Org List'!$AJ$10:$AL$190,3,FALSE))="","",(VLOOKUP($E81,'Org List'!$AJ$10:$AL$190,3,FALSE))),"")</f>
        <v>South West England Commissioning Region</v>
      </c>
      <c r="C81" s="78" t="str">
        <f ca="1">IFERROR(IF((VLOOKUP($E81,'Org List'!$AO$10:$AQ$190,3,FALSE))="","",(VLOOKUP($E81,'Org List'!$AO$10:$AQ$190,3,FALSE))),"")</f>
        <v>South West Region</v>
      </c>
      <c r="D81" s="93" t="str">
        <f ca="1">IFERROR(IF((VLOOKUP($E81,'Org List'!$AT$10:$AV$190,3,FALSE))="","",(VLOOKUP($E81,'Org List'!$AT$10:$AV$190,3,FALSE))),"")</f>
        <v>NHS England South West (South West South)</v>
      </c>
      <c r="E81" s="77" t="str">
        <f t="shared" ca="1" si="2"/>
        <v>E06000059</v>
      </c>
      <c r="F81" s="79" t="str">
        <f ca="1">IF(E81="","",VLOOKUP(E81,'Org List'!$J$9:$K$640,2,0))</f>
        <v>Dorset</v>
      </c>
      <c r="G81" s="100" t="str">
        <f ca="1">IFERROR(IF((VLOOKUP($E81,'NEA Backsheet'!$D$5:$CB$183,G$9,FALSE))="","",(VLOOKUP($E81,'NEA Backsheet'!$D$5:$CB$183,G$9,FALSE))),"")</f>
        <v/>
      </c>
      <c r="H81" s="101" t="str">
        <f ca="1">IFERROR(IF((VLOOKUP($E81,'NEA Backsheet'!$D$5:$CB$183,H$9,FALSE))="","",(VLOOKUP($E81,'NEA Backsheet'!$D$5:$CB$183,H$9,FALSE))),"")</f>
        <v/>
      </c>
      <c r="I81" s="101" t="str">
        <f ca="1">IFERROR(IF((VLOOKUP($E81,'NEA Backsheet'!$D$5:$CB$183,I$9,FALSE))="","",(VLOOKUP($E81,'NEA Backsheet'!$D$5:$CB$183,I$9,FALSE))),"")</f>
        <v/>
      </c>
      <c r="J81" s="102" t="str">
        <f ca="1">IFERROR(IF((VLOOKUP($E81,'NEA Backsheet'!$D$5:$CB$183,J$9,FALSE))="","",(VLOOKUP($E81,'NEA Backsheet'!$D$5:$CB$183,J$9,FALSE))),"")</f>
        <v/>
      </c>
      <c r="K81" s="100" t="str">
        <f ca="1">IFERROR(IF((VLOOKUP($E81,'NEA Backsheet'!$D$5:$CB$183,K$9,FALSE))="","",(VLOOKUP($E81,'NEA Backsheet'!$D$5:$CB$183,K$9,FALSE))),"")</f>
        <v/>
      </c>
      <c r="L81" s="101" t="str">
        <f ca="1">IFERROR(IF((VLOOKUP($E81,'NEA Backsheet'!$D$5:$CB$183,L$9,FALSE))="","",(VLOOKUP($E81,'NEA Backsheet'!$D$5:$CB$183,L$9,FALSE))),"")</f>
        <v/>
      </c>
      <c r="M81" s="101" t="str">
        <f ca="1">IFERROR(IF((VLOOKUP($E81,'NEA Backsheet'!$D$5:$CB$183,M$9,FALSE))="","",(VLOOKUP($E81,'NEA Backsheet'!$D$5:$CB$183,M$9,FALSE))),"")</f>
        <v/>
      </c>
      <c r="N81" s="103" t="str">
        <f ca="1">IFERROR(IF((VLOOKUP($E81,'NEA Backsheet'!$D$5:$CB$183,N$9,FALSE))="","",(VLOOKUP($E81,'NEA Backsheet'!$D$5:$CB$183,N$9,FALSE))),"")</f>
        <v/>
      </c>
      <c r="O81" s="151" t="str">
        <f ca="1">IFERROR(IF((VLOOKUP($E81,'NEA Backsheet'!$D$5:$CB$183,O$9,FALSE))="","",(VLOOKUP($E81,'NEA Backsheet'!$D$5:$CB$183,O$9,FALSE))),"")</f>
        <v/>
      </c>
      <c r="P81" s="102" t="str">
        <f ca="1">IFERROR(IF((VLOOKUP($E81,'NEA Backsheet'!$D$5:$CB$183,P$9,FALSE))="","",(VLOOKUP($E81,'NEA Backsheet'!$D$5:$CB$183,P$9,FALSE))),"")</f>
        <v/>
      </c>
      <c r="Q81" s="103" t="str">
        <f ca="1">IFERROR(IF((VLOOKUP($E81,'NEA Backsheet'!$D$5:$CB$183,Q$9,FALSE))="","",(VLOOKUP($E81,'NEA Backsheet'!$D$5:$CB$183,Q$9,FALSE))),"")</f>
        <v/>
      </c>
      <c r="R81" s="194" t="str">
        <f ca="1">IFERROR(IF((VLOOKUP($E81,'NEA Backsheet'!$D$5:$CB$183,R$9,FALSE))="","",(VLOOKUP($E81,'NEA Backsheet'!$D$5:$CB$183,R$9,FALSE))),"")</f>
        <v/>
      </c>
    </row>
    <row r="82" spans="1:18" ht="15" customHeight="1" x14ac:dyDescent="0.3">
      <c r="A82" s="41">
        <v>68</v>
      </c>
      <c r="B82" s="77" t="str">
        <f ca="1">IFERROR(IF((VLOOKUP($E82,'Org List'!$AJ$10:$AL$190,3,FALSE))="","",(VLOOKUP($E82,'Org List'!$AJ$10:$AL$190,3,FALSE))),"")</f>
        <v>Midlands Commissioning Region</v>
      </c>
      <c r="C82" s="78" t="str">
        <f ca="1">IFERROR(IF((VLOOKUP($E82,'Org List'!$AO$10:$AQ$190,3,FALSE))="","",(VLOOKUP($E82,'Org List'!$AO$10:$AQ$190,3,FALSE))),"")</f>
        <v>West Midlands Region</v>
      </c>
      <c r="D82" s="93" t="str">
        <f ca="1">IFERROR(IF((VLOOKUP($E82,'Org List'!$AT$10:$AV$190,3,FALSE))="","",(VLOOKUP($E82,'Org List'!$AT$10:$AV$190,3,FALSE))),"")</f>
        <v>NHS England Midlands (West Midlands)</v>
      </c>
      <c r="E82" s="77" t="str">
        <f t="shared" ca="1" si="2"/>
        <v>E08000027</v>
      </c>
      <c r="F82" s="79" t="str">
        <f ca="1">IF(E82="","",VLOOKUP(E82,'Org List'!$J$9:$K$640,2,0))</f>
        <v>Dudley</v>
      </c>
      <c r="G82" s="100">
        <f ca="1">IFERROR(IF((VLOOKUP($E82,'NEA Backsheet'!$D$5:$CB$183,G$9,FALSE))="","",(VLOOKUP($E82,'NEA Backsheet'!$D$5:$CB$183,G$9,FALSE))),"")</f>
        <v>10915.580005811407</v>
      </c>
      <c r="H82" s="101">
        <f ca="1">IFERROR(IF((VLOOKUP($E82,'NEA Backsheet'!$D$5:$CB$183,H$9,FALSE))="","",(VLOOKUP($E82,'NEA Backsheet'!$D$5:$CB$183,H$9,FALSE))),"")</f>
        <v>9931.3039384675139</v>
      </c>
      <c r="I82" s="101">
        <f ca="1">IFERROR(IF((VLOOKUP($E82,'NEA Backsheet'!$D$5:$CB$183,I$9,FALSE))="","",(VLOOKUP($E82,'NEA Backsheet'!$D$5:$CB$183,I$9,FALSE))),"")</f>
        <v>8087.634361273902</v>
      </c>
      <c r="J82" s="102">
        <f ca="1">IFERROR(IF((VLOOKUP($E82,'NEA Backsheet'!$D$5:$CB$183,J$9,FALSE))="","",(VLOOKUP($E82,'NEA Backsheet'!$D$5:$CB$183,J$9,FALSE))),"")</f>
        <v>7801.0163260451982</v>
      </c>
      <c r="K82" s="100">
        <f ca="1">IFERROR(IF((VLOOKUP($E82,'NEA Backsheet'!$D$5:$CB$183,K$9,FALSE))="","",(VLOOKUP($E82,'NEA Backsheet'!$D$5:$CB$183,K$9,FALSE))),"")</f>
        <v>8642.1301178647791</v>
      </c>
      <c r="L82" s="101">
        <f ca="1">IFERROR(IF((VLOOKUP($E82,'NEA Backsheet'!$D$5:$CB$183,L$9,FALSE))="","",(VLOOKUP($E82,'NEA Backsheet'!$D$5:$CB$183,L$9,FALSE))),"")</f>
        <v>8626.5448303205703</v>
      </c>
      <c r="M82" s="101">
        <f ca="1">IFERROR(IF((VLOOKUP($E82,'NEA Backsheet'!$D$5:$CB$183,M$9,FALSE))="","",(VLOOKUP($E82,'NEA Backsheet'!$D$5:$CB$183,M$9,FALSE))),"")</f>
        <v>8682.0017783315525</v>
      </c>
      <c r="N82" s="103">
        <f ca="1">IFERROR(IF((VLOOKUP($E82,'NEA Backsheet'!$D$5:$CB$183,N$9,FALSE))="","",(VLOOKUP($E82,'NEA Backsheet'!$D$5:$CB$183,N$9,FALSE))),"")</f>
        <v>8418.3309438752021</v>
      </c>
      <c r="O82" s="151">
        <f ca="1">IFERROR(IF((VLOOKUP($E82,'NEA Backsheet'!$D$5:$CB$183,O$9,FALSE))="","",(VLOOKUP($E82,'NEA Backsheet'!$D$5:$CB$183,O$9,FALSE))),"")</f>
        <v>7875.205123931406</v>
      </c>
      <c r="P82" s="102">
        <f ca="1">IFERROR(IF((VLOOKUP($E82,'NEA Backsheet'!$D$5:$CB$183,P$9,FALSE))="","",(VLOOKUP($E82,'NEA Backsheet'!$D$5:$CB$183,P$9,FALSE))),"")</f>
        <v>8236.9514488183322</v>
      </c>
      <c r="Q82" s="103">
        <f ca="1">IFERROR(IF((VLOOKUP($E82,'NEA Backsheet'!$D$5:$CB$183,Q$9,FALSE))="","",(VLOOKUP($E82,'NEA Backsheet'!$D$5:$CB$183,Q$9,FALSE))),"")</f>
        <v>8507.1083780657646</v>
      </c>
      <c r="R82" s="194">
        <f ca="1">IFERROR(IF((VLOOKUP($E82,'NEA Backsheet'!$D$5:$CB$183,R$9,FALSE))="","",(VLOOKUP($E82,'NEA Backsheet'!$D$5:$CB$183,R$9,FALSE))),"")</f>
        <v>8037.8647388796771</v>
      </c>
    </row>
    <row r="83" spans="1:18" ht="15" customHeight="1" x14ac:dyDescent="0.3">
      <c r="A83" s="41">
        <v>69</v>
      </c>
      <c r="B83" s="77" t="str">
        <f ca="1">IFERROR(IF((VLOOKUP($E83,'Org List'!$AJ$10:$AL$190,3,FALSE))="","",(VLOOKUP($E83,'Org List'!$AJ$10:$AL$190,3,FALSE))),"")</f>
        <v>London Commissioning Region</v>
      </c>
      <c r="C83" s="78" t="str">
        <f ca="1">IFERROR(IF((VLOOKUP($E83,'Org List'!$AO$10:$AQ$190,3,FALSE))="","",(VLOOKUP($E83,'Org List'!$AO$10:$AQ$190,3,FALSE))),"")</f>
        <v>London Region</v>
      </c>
      <c r="D83" s="93" t="str">
        <f ca="1">IFERROR(IF((VLOOKUP($E83,'Org List'!$AT$10:$AV$190,3,FALSE))="","",(VLOOKUP($E83,'Org List'!$AT$10:$AV$190,3,FALSE))),"")</f>
        <v>NHS England London</v>
      </c>
      <c r="E83" s="77" t="str">
        <f t="shared" ca="1" si="2"/>
        <v>E09000009</v>
      </c>
      <c r="F83" s="79" t="str">
        <f ca="1">IF(E83="","",VLOOKUP(E83,'Org List'!$J$9:$K$640,2,0))</f>
        <v>Ealing</v>
      </c>
      <c r="G83" s="100">
        <f ca="1">IFERROR(IF((VLOOKUP($E83,'NEA Backsheet'!$D$5:$CB$183,G$9,FALSE))="","",(VLOOKUP($E83,'NEA Backsheet'!$D$5:$CB$183,G$9,FALSE))),"")</f>
        <v>8901.3341577629071</v>
      </c>
      <c r="H83" s="101">
        <f ca="1">IFERROR(IF((VLOOKUP($E83,'NEA Backsheet'!$D$5:$CB$183,H$9,FALSE))="","",(VLOOKUP($E83,'NEA Backsheet'!$D$5:$CB$183,H$9,FALSE))),"")</f>
        <v>8829.1431238429959</v>
      </c>
      <c r="I83" s="101">
        <f ca="1">IFERROR(IF((VLOOKUP($E83,'NEA Backsheet'!$D$5:$CB$183,I$9,FALSE))="","",(VLOOKUP($E83,'NEA Backsheet'!$D$5:$CB$183,I$9,FALSE))),"")</f>
        <v>8845.3070946770058</v>
      </c>
      <c r="J83" s="102">
        <f ca="1">IFERROR(IF((VLOOKUP($E83,'NEA Backsheet'!$D$5:$CB$183,J$9,FALSE))="","",(VLOOKUP($E83,'NEA Backsheet'!$D$5:$CB$183,J$9,FALSE))),"")</f>
        <v>8929.2634907333759</v>
      </c>
      <c r="K83" s="100">
        <f ca="1">IFERROR(IF((VLOOKUP($E83,'NEA Backsheet'!$D$5:$CB$183,K$9,FALSE))="","",(VLOOKUP($E83,'NEA Backsheet'!$D$5:$CB$183,K$9,FALSE))),"")</f>
        <v>9221.6079323285412</v>
      </c>
      <c r="L83" s="101">
        <f ca="1">IFERROR(IF((VLOOKUP($E83,'NEA Backsheet'!$D$5:$CB$183,L$9,FALSE))="","",(VLOOKUP($E83,'NEA Backsheet'!$D$5:$CB$183,L$9,FALSE))),"")</f>
        <v>9060.0120292087795</v>
      </c>
      <c r="M83" s="101">
        <f ca="1">IFERROR(IF((VLOOKUP($E83,'NEA Backsheet'!$D$5:$CB$183,M$9,FALSE))="","",(VLOOKUP($E83,'NEA Backsheet'!$D$5:$CB$183,M$9,FALSE))),"")</f>
        <v>9165.0924261251039</v>
      </c>
      <c r="N83" s="103">
        <f ca="1">IFERROR(IF((VLOOKUP($E83,'NEA Backsheet'!$D$5:$CB$183,N$9,FALSE))="","",(VLOOKUP($E83,'NEA Backsheet'!$D$5:$CB$183,N$9,FALSE))),"")</f>
        <v>9036.8534522526061</v>
      </c>
      <c r="O83" s="151">
        <f ca="1">IFERROR(IF((VLOOKUP($E83,'NEA Backsheet'!$D$5:$CB$183,O$9,FALSE))="","",(VLOOKUP($E83,'NEA Backsheet'!$D$5:$CB$183,O$9,FALSE))),"")</f>
        <v>8919.5702538904516</v>
      </c>
      <c r="P83" s="102">
        <f ca="1">IFERROR(IF((VLOOKUP($E83,'NEA Backsheet'!$D$5:$CB$183,P$9,FALSE))="","",(VLOOKUP($E83,'NEA Backsheet'!$D$5:$CB$183,P$9,FALSE))),"")</f>
        <v>9185.1103917871151</v>
      </c>
      <c r="Q83" s="103">
        <f ca="1">IFERROR(IF((VLOOKUP($E83,'NEA Backsheet'!$D$5:$CB$183,Q$9,FALSE))="","",(VLOOKUP($E83,'NEA Backsheet'!$D$5:$CB$183,Q$9,FALSE))),"")</f>
        <v>9404.5121212232043</v>
      </c>
      <c r="R83" s="194">
        <f ca="1">IFERROR(IF((VLOOKUP($E83,'NEA Backsheet'!$D$5:$CB$183,R$9,FALSE))="","",(VLOOKUP($E83,'NEA Backsheet'!$D$5:$CB$183,R$9,FALSE))),"")</f>
        <v>9234.3062400231429</v>
      </c>
    </row>
    <row r="84" spans="1:18" ht="15" customHeight="1" x14ac:dyDescent="0.3">
      <c r="A84" s="41">
        <v>70</v>
      </c>
      <c r="B84" s="77" t="str">
        <f ca="1">IFERROR(IF((VLOOKUP($E84,'Org List'!$AJ$10:$AL$190,3,FALSE))="","",(VLOOKUP($E84,'Org List'!$AJ$10:$AL$190,3,FALSE))),"")</f>
        <v>North East and Yorkshire Commissioning Region</v>
      </c>
      <c r="C84" s="78" t="str">
        <f ca="1">IFERROR(IF((VLOOKUP($E84,'Org List'!$AO$10:$AQ$190,3,FALSE))="","",(VLOOKUP($E84,'Org List'!$AO$10:$AQ$190,3,FALSE))),"")</f>
        <v>Yorkshire and The Humber Region</v>
      </c>
      <c r="D84" s="93" t="str">
        <f ca="1">IFERROR(IF((VLOOKUP($E84,'Org List'!$AT$10:$AV$190,3,FALSE))="","",(VLOOKUP($E84,'Org List'!$AT$10:$AV$190,3,FALSE))),"")</f>
        <v>NHS England North East and Yokrshire (Yorkshire And Humber)</v>
      </c>
      <c r="E84" s="77" t="str">
        <f t="shared" ca="1" si="2"/>
        <v>E06000011</v>
      </c>
      <c r="F84" s="79" t="str">
        <f ca="1">IF(E84="","",VLOOKUP(E84,'Org List'!$J$9:$K$640,2,0))</f>
        <v>East Riding of Yorkshire</v>
      </c>
      <c r="G84" s="100">
        <f ca="1">IFERROR(IF((VLOOKUP($E84,'NEA Backsheet'!$D$5:$CB$183,G$9,FALSE))="","",(VLOOKUP($E84,'NEA Backsheet'!$D$5:$CB$183,G$9,FALSE))),"")</f>
        <v>8241.3484134918417</v>
      </c>
      <c r="H84" s="101">
        <f ca="1">IFERROR(IF((VLOOKUP($E84,'NEA Backsheet'!$D$5:$CB$183,H$9,FALSE))="","",(VLOOKUP($E84,'NEA Backsheet'!$D$5:$CB$183,H$9,FALSE))),"")</f>
        <v>7861.2038444209993</v>
      </c>
      <c r="I84" s="101">
        <f ca="1">IFERROR(IF((VLOOKUP($E84,'NEA Backsheet'!$D$5:$CB$183,I$9,FALSE))="","",(VLOOKUP($E84,'NEA Backsheet'!$D$5:$CB$183,I$9,FALSE))),"")</f>
        <v>8538.7927219917237</v>
      </c>
      <c r="J84" s="102">
        <f ca="1">IFERROR(IF((VLOOKUP($E84,'NEA Backsheet'!$D$5:$CB$183,J$9,FALSE))="","",(VLOOKUP($E84,'NEA Backsheet'!$D$5:$CB$183,J$9,FALSE))),"")</f>
        <v>8404.0399387102116</v>
      </c>
      <c r="K84" s="100">
        <f ca="1">IFERROR(IF((VLOOKUP($E84,'NEA Backsheet'!$D$5:$CB$183,K$9,FALSE))="","",(VLOOKUP($E84,'NEA Backsheet'!$D$5:$CB$183,K$9,FALSE))),"")</f>
        <v>8123.3350987987178</v>
      </c>
      <c r="L84" s="101">
        <f ca="1">IFERROR(IF((VLOOKUP($E84,'NEA Backsheet'!$D$5:$CB$183,L$9,FALSE))="","",(VLOOKUP($E84,'NEA Backsheet'!$D$5:$CB$183,L$9,FALSE))),"")</f>
        <v>8098.7024014794333</v>
      </c>
      <c r="M84" s="101">
        <f ca="1">IFERROR(IF((VLOOKUP($E84,'NEA Backsheet'!$D$5:$CB$183,M$9,FALSE))="","",(VLOOKUP($E84,'NEA Backsheet'!$D$5:$CB$183,M$9,FALSE))),"")</f>
        <v>8470.6869481437261</v>
      </c>
      <c r="N84" s="103">
        <f ca="1">IFERROR(IF((VLOOKUP($E84,'NEA Backsheet'!$D$5:$CB$183,N$9,FALSE))="","",(VLOOKUP($E84,'NEA Backsheet'!$D$5:$CB$183,N$9,FALSE))),"")</f>
        <v>8131.9850497074231</v>
      </c>
      <c r="O84" s="151">
        <f ca="1">IFERROR(IF((VLOOKUP($E84,'NEA Backsheet'!$D$5:$CB$183,O$9,FALSE))="","",(VLOOKUP($E84,'NEA Backsheet'!$D$5:$CB$183,O$9,FALSE))),"")</f>
        <v>8197.9561251475625</v>
      </c>
      <c r="P84" s="102">
        <f ca="1">IFERROR(IF((VLOOKUP($E84,'NEA Backsheet'!$D$5:$CB$183,P$9,FALSE))="","",(VLOOKUP($E84,'NEA Backsheet'!$D$5:$CB$183,P$9,FALSE))),"")</f>
        <v>8085.0514626534305</v>
      </c>
      <c r="Q84" s="103">
        <f ca="1">IFERROR(IF((VLOOKUP($E84,'NEA Backsheet'!$D$5:$CB$183,Q$9,FALSE))="","",(VLOOKUP($E84,'NEA Backsheet'!$D$5:$CB$183,Q$9,FALSE))),"")</f>
        <v>8753.3063138162379</v>
      </c>
      <c r="R84" s="194">
        <f ca="1">IFERROR(IF((VLOOKUP($E84,'NEA Backsheet'!$D$5:$CB$183,R$9,FALSE))="","",(VLOOKUP($E84,'NEA Backsheet'!$D$5:$CB$183,R$9,FALSE))),"")</f>
        <v>8621.2246559902087</v>
      </c>
    </row>
    <row r="85" spans="1:18" ht="15" customHeight="1" x14ac:dyDescent="0.3">
      <c r="A85" s="41">
        <v>71</v>
      </c>
      <c r="B85" s="77" t="str">
        <f ca="1">IFERROR(IF((VLOOKUP($E85,'Org List'!$AJ$10:$AL$190,3,FALSE))="","",(VLOOKUP($E85,'Org List'!$AJ$10:$AL$190,3,FALSE))),"")</f>
        <v>South East England Commissioning Region</v>
      </c>
      <c r="C85" s="78" t="str">
        <f ca="1">IFERROR(IF((VLOOKUP($E85,'Org List'!$AO$10:$AQ$190,3,FALSE))="","",(VLOOKUP($E85,'Org List'!$AO$10:$AQ$190,3,FALSE))),"")</f>
        <v>South East Region</v>
      </c>
      <c r="D85" s="93" t="str">
        <f ca="1">IFERROR(IF((VLOOKUP($E85,'Org List'!$AT$10:$AV$190,3,FALSE))="","",(VLOOKUP($E85,'Org List'!$AT$10:$AV$190,3,FALSE))),"")</f>
        <v>NHS England South East (Kent, Surrey and Sussex)</v>
      </c>
      <c r="E85" s="77" t="str">
        <f t="shared" ca="1" si="2"/>
        <v>E10000011</v>
      </c>
      <c r="F85" s="79" t="str">
        <f ca="1">IF(E85="","",VLOOKUP(E85,'Org List'!$J$9:$K$640,2,0))</f>
        <v>East Sussex</v>
      </c>
      <c r="G85" s="100">
        <f ca="1">IFERROR(IF((VLOOKUP($E85,'NEA Backsheet'!$D$5:$CB$183,G$9,FALSE))="","",(VLOOKUP($E85,'NEA Backsheet'!$D$5:$CB$183,G$9,FALSE))),"")</f>
        <v>13797.450238131536</v>
      </c>
      <c r="H85" s="101">
        <f ca="1">IFERROR(IF((VLOOKUP($E85,'NEA Backsheet'!$D$5:$CB$183,H$9,FALSE))="","",(VLOOKUP($E85,'NEA Backsheet'!$D$5:$CB$183,H$9,FALSE))),"")</f>
        <v>14520.124001434486</v>
      </c>
      <c r="I85" s="101">
        <f ca="1">IFERROR(IF((VLOOKUP($E85,'NEA Backsheet'!$D$5:$CB$183,I$9,FALSE))="","",(VLOOKUP($E85,'NEA Backsheet'!$D$5:$CB$183,I$9,FALSE))),"")</f>
        <v>15347.533826701077</v>
      </c>
      <c r="J85" s="102">
        <f ca="1">IFERROR(IF((VLOOKUP($E85,'NEA Backsheet'!$D$5:$CB$183,J$9,FALSE))="","",(VLOOKUP($E85,'NEA Backsheet'!$D$5:$CB$183,J$9,FALSE))),"")</f>
        <v>15767.312593848526</v>
      </c>
      <c r="K85" s="100">
        <f ca="1">IFERROR(IF((VLOOKUP($E85,'NEA Backsheet'!$D$5:$CB$183,K$9,FALSE))="","",(VLOOKUP($E85,'NEA Backsheet'!$D$5:$CB$183,K$9,FALSE))),"")</f>
        <v>14935.019054452945</v>
      </c>
      <c r="L85" s="101">
        <f ca="1">IFERROR(IF((VLOOKUP($E85,'NEA Backsheet'!$D$5:$CB$183,L$9,FALSE))="","",(VLOOKUP($E85,'NEA Backsheet'!$D$5:$CB$183,L$9,FALSE))),"")</f>
        <v>15199.27919709366</v>
      </c>
      <c r="M85" s="101">
        <f ca="1">IFERROR(IF((VLOOKUP($E85,'NEA Backsheet'!$D$5:$CB$183,M$9,FALSE))="","",(VLOOKUP($E85,'NEA Backsheet'!$D$5:$CB$183,M$9,FALSE))),"")</f>
        <v>15327.742794160102</v>
      </c>
      <c r="N85" s="103">
        <f ca="1">IFERROR(IF((VLOOKUP($E85,'NEA Backsheet'!$D$5:$CB$183,N$9,FALSE))="","",(VLOOKUP($E85,'NEA Backsheet'!$D$5:$CB$183,N$9,FALSE))),"")</f>
        <v>15066.612056326163</v>
      </c>
      <c r="O85" s="151">
        <f ca="1">IFERROR(IF((VLOOKUP($E85,'NEA Backsheet'!$D$5:$CB$183,O$9,FALSE))="","",(VLOOKUP($E85,'NEA Backsheet'!$D$5:$CB$183,O$9,FALSE))),"")</f>
        <v>15866.273829418966</v>
      </c>
      <c r="P85" s="102">
        <f ca="1">IFERROR(IF((VLOOKUP($E85,'NEA Backsheet'!$D$5:$CB$183,P$9,FALSE))="","",(VLOOKUP($E85,'NEA Backsheet'!$D$5:$CB$183,P$9,FALSE))),"")</f>
        <v>15880.636422431937</v>
      </c>
      <c r="Q85" s="103">
        <f ca="1">IFERROR(IF((VLOOKUP($E85,'NEA Backsheet'!$D$5:$CB$183,Q$9,FALSE))="","",(VLOOKUP($E85,'NEA Backsheet'!$D$5:$CB$183,Q$9,FALSE))),"")</f>
        <v>16486.332838429218</v>
      </c>
      <c r="R85" s="194">
        <f ca="1">IFERROR(IF((VLOOKUP($E85,'NEA Backsheet'!$D$5:$CB$183,R$9,FALSE))="","",(VLOOKUP($E85,'NEA Backsheet'!$D$5:$CB$183,R$9,FALSE))),"")</f>
        <v>16891.606599257364</v>
      </c>
    </row>
    <row r="86" spans="1:18" ht="15" customHeight="1" x14ac:dyDescent="0.3">
      <c r="A86" s="41">
        <v>72</v>
      </c>
      <c r="B86" s="77" t="str">
        <f ca="1">IFERROR(IF((VLOOKUP($E86,'Org List'!$AJ$10:$AL$190,3,FALSE))="","",(VLOOKUP($E86,'Org List'!$AJ$10:$AL$190,3,FALSE))),"")</f>
        <v>London Commissioning Region</v>
      </c>
      <c r="C86" s="78" t="str">
        <f ca="1">IFERROR(IF((VLOOKUP($E86,'Org List'!$AO$10:$AQ$190,3,FALSE))="","",(VLOOKUP($E86,'Org List'!$AO$10:$AQ$190,3,FALSE))),"")</f>
        <v>London Region</v>
      </c>
      <c r="D86" s="93" t="str">
        <f ca="1">IFERROR(IF((VLOOKUP($E86,'Org List'!$AT$10:$AV$190,3,FALSE))="","",(VLOOKUP($E86,'Org List'!$AT$10:$AV$190,3,FALSE))),"")</f>
        <v>NHS England London</v>
      </c>
      <c r="E86" s="77" t="str">
        <f t="shared" ca="1" si="2"/>
        <v>E09000010</v>
      </c>
      <c r="F86" s="79" t="str">
        <f ca="1">IF(E86="","",VLOOKUP(E86,'Org List'!$J$9:$K$640,2,0))</f>
        <v>Enfield</v>
      </c>
      <c r="G86" s="100">
        <f ca="1">IFERROR(IF((VLOOKUP($E86,'NEA Backsheet'!$D$5:$CB$183,G$9,FALSE))="","",(VLOOKUP($E86,'NEA Backsheet'!$D$5:$CB$183,G$9,FALSE))),"")</f>
        <v>7682.8257778255102</v>
      </c>
      <c r="H86" s="101">
        <f ca="1">IFERROR(IF((VLOOKUP($E86,'NEA Backsheet'!$D$5:$CB$183,H$9,FALSE))="","",(VLOOKUP($E86,'NEA Backsheet'!$D$5:$CB$183,H$9,FALSE))),"")</f>
        <v>7569.4331098906496</v>
      </c>
      <c r="I86" s="101">
        <f ca="1">IFERROR(IF((VLOOKUP($E86,'NEA Backsheet'!$D$5:$CB$183,I$9,FALSE))="","",(VLOOKUP($E86,'NEA Backsheet'!$D$5:$CB$183,I$9,FALSE))),"")</f>
        <v>8199.3234418645552</v>
      </c>
      <c r="J86" s="102">
        <f ca="1">IFERROR(IF((VLOOKUP($E86,'NEA Backsheet'!$D$5:$CB$183,J$9,FALSE))="","",(VLOOKUP($E86,'NEA Backsheet'!$D$5:$CB$183,J$9,FALSE))),"")</f>
        <v>8129.590173383307</v>
      </c>
      <c r="K86" s="100">
        <f ca="1">IFERROR(IF((VLOOKUP($E86,'NEA Backsheet'!$D$5:$CB$183,K$9,FALSE))="","",(VLOOKUP($E86,'NEA Backsheet'!$D$5:$CB$183,K$9,FALSE))),"")</f>
        <v>8041.7054920120827</v>
      </c>
      <c r="L86" s="101">
        <f ca="1">IFERROR(IF((VLOOKUP($E86,'NEA Backsheet'!$D$5:$CB$183,L$9,FALSE))="","",(VLOOKUP($E86,'NEA Backsheet'!$D$5:$CB$183,L$9,FALSE))),"")</f>
        <v>8126.0121102668381</v>
      </c>
      <c r="M86" s="101">
        <f ca="1">IFERROR(IF((VLOOKUP($E86,'NEA Backsheet'!$D$5:$CB$183,M$9,FALSE))="","",(VLOOKUP($E86,'NEA Backsheet'!$D$5:$CB$183,M$9,FALSE))),"")</f>
        <v>8130.5633970325252</v>
      </c>
      <c r="N86" s="103">
        <f ca="1">IFERROR(IF((VLOOKUP($E86,'NEA Backsheet'!$D$5:$CB$183,N$9,FALSE))="","",(VLOOKUP($E86,'NEA Backsheet'!$D$5:$CB$183,N$9,FALSE))),"")</f>
        <v>7949.7885603988116</v>
      </c>
      <c r="O86" s="151">
        <f ca="1">IFERROR(IF((VLOOKUP($E86,'NEA Backsheet'!$D$5:$CB$183,O$9,FALSE))="","",(VLOOKUP($E86,'NEA Backsheet'!$D$5:$CB$183,O$9,FALSE))),"")</f>
        <v>7964.5014635037005</v>
      </c>
      <c r="P86" s="102">
        <f ca="1">IFERROR(IF((VLOOKUP($E86,'NEA Backsheet'!$D$5:$CB$183,P$9,FALSE))="","",(VLOOKUP($E86,'NEA Backsheet'!$D$5:$CB$183,P$9,FALSE))),"")</f>
        <v>8021.5348029061533</v>
      </c>
      <c r="Q86" s="103">
        <f ca="1">IFERROR(IF((VLOOKUP($E86,'NEA Backsheet'!$D$5:$CB$183,Q$9,FALSE))="","",(VLOOKUP($E86,'NEA Backsheet'!$D$5:$CB$183,Q$9,FALSE))),"")</f>
        <v>8749.3178922387706</v>
      </c>
      <c r="R86" s="194">
        <f ca="1">IFERROR(IF((VLOOKUP($E86,'NEA Backsheet'!$D$5:$CB$183,R$9,FALSE))="","",(VLOOKUP($E86,'NEA Backsheet'!$D$5:$CB$183,R$9,FALSE))),"")</f>
        <v>8629.407000309935</v>
      </c>
    </row>
    <row r="87" spans="1:18" ht="15" customHeight="1" x14ac:dyDescent="0.3">
      <c r="A87" s="41">
        <v>73</v>
      </c>
      <c r="B87" s="77" t="str">
        <f ca="1">IFERROR(IF((VLOOKUP($E87,'Org List'!$AJ$10:$AL$190,3,FALSE))="","",(VLOOKUP($E87,'Org List'!$AJ$10:$AL$190,3,FALSE))),"")</f>
        <v>East of England Commissioning Region</v>
      </c>
      <c r="C87" s="78" t="str">
        <f ca="1">IFERROR(IF((VLOOKUP($E87,'Org List'!$AO$10:$AQ$190,3,FALSE))="","",(VLOOKUP($E87,'Org List'!$AO$10:$AQ$190,3,FALSE))),"")</f>
        <v>East Region</v>
      </c>
      <c r="D87" s="93" t="str">
        <f ca="1">IFERROR(IF((VLOOKUP($E87,'Org List'!$AT$10:$AV$190,3,FALSE))="","",(VLOOKUP($E87,'Org List'!$AT$10:$AV$190,3,FALSE))),"")</f>
        <v>NHS England East (East)</v>
      </c>
      <c r="E87" s="77" t="str">
        <f t="shared" ca="1" si="2"/>
        <v>E10000012</v>
      </c>
      <c r="F87" s="79" t="str">
        <f ca="1">IF(E87="","",VLOOKUP(E87,'Org List'!$J$9:$K$640,2,0))</f>
        <v>Essex</v>
      </c>
      <c r="G87" s="100">
        <f ca="1">IFERROR(IF((VLOOKUP($E87,'NEA Backsheet'!$D$5:$CB$183,G$9,FALSE))="","",(VLOOKUP($E87,'NEA Backsheet'!$D$5:$CB$183,G$9,FALSE))),"")</f>
        <v>37781.322329188137</v>
      </c>
      <c r="H87" s="101">
        <f ca="1">IFERROR(IF((VLOOKUP($E87,'NEA Backsheet'!$D$5:$CB$183,H$9,FALSE))="","",(VLOOKUP($E87,'NEA Backsheet'!$D$5:$CB$183,H$9,FALSE))),"")</f>
        <v>38619.924747227975</v>
      </c>
      <c r="I87" s="101">
        <f ca="1">IFERROR(IF((VLOOKUP($E87,'NEA Backsheet'!$D$5:$CB$183,I$9,FALSE))="","",(VLOOKUP($E87,'NEA Backsheet'!$D$5:$CB$183,I$9,FALSE))),"")</f>
        <v>39562.908172506774</v>
      </c>
      <c r="J87" s="102">
        <f ca="1">IFERROR(IF((VLOOKUP($E87,'NEA Backsheet'!$D$5:$CB$183,J$9,FALSE))="","",(VLOOKUP($E87,'NEA Backsheet'!$D$5:$CB$183,J$9,FALSE))),"")</f>
        <v>40149.606010594427</v>
      </c>
      <c r="K87" s="100">
        <f ca="1">IFERROR(IF((VLOOKUP($E87,'NEA Backsheet'!$D$5:$CB$183,K$9,FALSE))="","",(VLOOKUP($E87,'NEA Backsheet'!$D$5:$CB$183,K$9,FALSE))),"")</f>
        <v>39778.339647896122</v>
      </c>
      <c r="L87" s="101">
        <f ca="1">IFERROR(IF((VLOOKUP($E87,'NEA Backsheet'!$D$5:$CB$183,L$9,FALSE))="","",(VLOOKUP($E87,'NEA Backsheet'!$D$5:$CB$183,L$9,FALSE))),"")</f>
        <v>40413.311559261441</v>
      </c>
      <c r="M87" s="101">
        <f ca="1">IFERROR(IF((VLOOKUP($E87,'NEA Backsheet'!$D$5:$CB$183,M$9,FALSE))="","",(VLOOKUP($E87,'NEA Backsheet'!$D$5:$CB$183,M$9,FALSE))),"")</f>
        <v>41719.244044350504</v>
      </c>
      <c r="N87" s="103">
        <f ca="1">IFERROR(IF((VLOOKUP($E87,'NEA Backsheet'!$D$5:$CB$183,N$9,FALSE))="","",(VLOOKUP($E87,'NEA Backsheet'!$D$5:$CB$183,N$9,FALSE))),"")</f>
        <v>41054.395432626668</v>
      </c>
      <c r="O87" s="151">
        <f ca="1">IFERROR(IF((VLOOKUP($E87,'NEA Backsheet'!$D$5:$CB$183,O$9,FALSE))="","",(VLOOKUP($E87,'NEA Backsheet'!$D$5:$CB$183,O$9,FALSE))),"")</f>
        <v>41250.613376007197</v>
      </c>
      <c r="P87" s="102">
        <f ca="1">IFERROR(IF((VLOOKUP($E87,'NEA Backsheet'!$D$5:$CB$183,P$9,FALSE))="","",(VLOOKUP($E87,'NEA Backsheet'!$D$5:$CB$183,P$9,FALSE))),"")</f>
        <v>42347.353044517113</v>
      </c>
      <c r="Q87" s="103">
        <f ca="1">IFERROR(IF((VLOOKUP($E87,'NEA Backsheet'!$D$5:$CB$183,Q$9,FALSE))="","",(VLOOKUP($E87,'NEA Backsheet'!$D$5:$CB$183,Q$9,FALSE))),"")</f>
        <v>44166.098717799396</v>
      </c>
      <c r="R87" s="194">
        <f ca="1">IFERROR(IF((VLOOKUP($E87,'NEA Backsheet'!$D$5:$CB$183,R$9,FALSE))="","",(VLOOKUP($E87,'NEA Backsheet'!$D$5:$CB$183,R$9,FALSE))),"")</f>
        <v>44024.349449031986</v>
      </c>
    </row>
    <row r="88" spans="1:18" ht="15" customHeight="1" x14ac:dyDescent="0.3">
      <c r="A88" s="41">
        <v>74</v>
      </c>
      <c r="B88" s="77" t="str">
        <f ca="1">IFERROR(IF((VLOOKUP($E88,'Org List'!$AJ$10:$AL$190,3,FALSE))="","",(VLOOKUP($E88,'Org List'!$AJ$10:$AL$190,3,FALSE))),"")</f>
        <v>North East and Yorkshire Commissioning Region</v>
      </c>
      <c r="C88" s="78" t="str">
        <f ca="1">IFERROR(IF((VLOOKUP($E88,'Org List'!$AO$10:$AQ$190,3,FALSE))="","",(VLOOKUP($E88,'Org List'!$AO$10:$AQ$190,3,FALSE))),"")</f>
        <v>North East Region</v>
      </c>
      <c r="D88" s="93" t="str">
        <f ca="1">IFERROR(IF((VLOOKUP($E88,'Org List'!$AT$10:$AV$190,3,FALSE))="","",(VLOOKUP($E88,'Org List'!$AT$10:$AV$190,3,FALSE))),"")</f>
        <v>NHS England North East and Yorkshire (Cumbria And North East)</v>
      </c>
      <c r="E88" s="77" t="str">
        <f t="shared" ca="1" si="2"/>
        <v>E08000037</v>
      </c>
      <c r="F88" s="79" t="str">
        <f ca="1">IF(E88="","",VLOOKUP(E88,'Org List'!$J$9:$K$640,2,0))</f>
        <v>Gateshead</v>
      </c>
      <c r="G88" s="100">
        <f ca="1">IFERROR(IF((VLOOKUP($E88,'NEA Backsheet'!$D$5:$CB$183,G$9,FALSE))="","",(VLOOKUP($E88,'NEA Backsheet'!$D$5:$CB$183,G$9,FALSE))),"")</f>
        <v>5281.6130640609217</v>
      </c>
      <c r="H88" s="101">
        <f ca="1">IFERROR(IF((VLOOKUP($E88,'NEA Backsheet'!$D$5:$CB$183,H$9,FALSE))="","",(VLOOKUP($E88,'NEA Backsheet'!$D$5:$CB$183,H$9,FALSE))),"")</f>
        <v>5265.2411270156263</v>
      </c>
      <c r="I88" s="101">
        <f ca="1">IFERROR(IF((VLOOKUP($E88,'NEA Backsheet'!$D$5:$CB$183,I$9,FALSE))="","",(VLOOKUP($E88,'NEA Backsheet'!$D$5:$CB$183,I$9,FALSE))),"")</f>
        <v>5490.1115151440154</v>
      </c>
      <c r="J88" s="102">
        <f ca="1">IFERROR(IF((VLOOKUP($E88,'NEA Backsheet'!$D$5:$CB$183,J$9,FALSE))="","",(VLOOKUP($E88,'NEA Backsheet'!$D$5:$CB$183,J$9,FALSE))),"")</f>
        <v>5413.9382888490454</v>
      </c>
      <c r="K88" s="100">
        <f ca="1">IFERROR(IF((VLOOKUP($E88,'NEA Backsheet'!$D$5:$CB$183,K$9,FALSE))="","",(VLOOKUP($E88,'NEA Backsheet'!$D$5:$CB$183,K$9,FALSE))),"")</f>
        <v>5381.9673220820632</v>
      </c>
      <c r="L88" s="101">
        <f ca="1">IFERROR(IF((VLOOKUP($E88,'NEA Backsheet'!$D$5:$CB$183,L$9,FALSE))="","",(VLOOKUP($E88,'NEA Backsheet'!$D$5:$CB$183,L$9,FALSE))),"")</f>
        <v>5431.7907235605453</v>
      </c>
      <c r="M88" s="101">
        <f ca="1">IFERROR(IF((VLOOKUP($E88,'NEA Backsheet'!$D$5:$CB$183,M$9,FALSE))="","",(VLOOKUP($E88,'NEA Backsheet'!$D$5:$CB$183,M$9,FALSE))),"")</f>
        <v>5603.9723284343881</v>
      </c>
      <c r="N88" s="103">
        <f ca="1">IFERROR(IF((VLOOKUP($E88,'NEA Backsheet'!$D$5:$CB$183,N$9,FALSE))="","",(VLOOKUP($E88,'NEA Backsheet'!$D$5:$CB$183,N$9,FALSE))),"")</f>
        <v>5403.6634375242684</v>
      </c>
      <c r="O88" s="151">
        <f ca="1">IFERROR(IF((VLOOKUP($E88,'NEA Backsheet'!$D$5:$CB$183,O$9,FALSE))="","",(VLOOKUP($E88,'NEA Backsheet'!$D$5:$CB$183,O$9,FALSE))),"")</f>
        <v>5387.4490990751265</v>
      </c>
      <c r="P88" s="102">
        <f ca="1">IFERROR(IF((VLOOKUP($E88,'NEA Backsheet'!$D$5:$CB$183,P$9,FALSE))="","",(VLOOKUP($E88,'NEA Backsheet'!$D$5:$CB$183,P$9,FALSE))),"")</f>
        <v>5386.8395726780818</v>
      </c>
      <c r="Q88" s="103">
        <f ca="1">IFERROR(IF((VLOOKUP($E88,'NEA Backsheet'!$D$5:$CB$183,Q$9,FALSE))="","",(VLOOKUP($E88,'NEA Backsheet'!$D$5:$CB$183,Q$9,FALSE))),"")</f>
        <v>5711.5559270556605</v>
      </c>
      <c r="R88" s="194">
        <f ca="1">IFERROR(IF((VLOOKUP($E88,'NEA Backsheet'!$D$5:$CB$183,R$9,FALSE))="","",(VLOOKUP($E88,'NEA Backsheet'!$D$5:$CB$183,R$9,FALSE))),"")</f>
        <v>5696.6552143871568</v>
      </c>
    </row>
    <row r="89" spans="1:18" ht="15" customHeight="1" x14ac:dyDescent="0.3">
      <c r="A89" s="41">
        <v>75</v>
      </c>
      <c r="B89" s="77" t="str">
        <f ca="1">IFERROR(IF((VLOOKUP($E89,'Org List'!$AJ$10:$AL$190,3,FALSE))="","",(VLOOKUP($E89,'Org List'!$AJ$10:$AL$190,3,FALSE))),"")</f>
        <v>South West England Commissioning Region</v>
      </c>
      <c r="C89" s="78" t="str">
        <f ca="1">IFERROR(IF((VLOOKUP($E89,'Org List'!$AO$10:$AQ$190,3,FALSE))="","",(VLOOKUP($E89,'Org List'!$AO$10:$AQ$190,3,FALSE))),"")</f>
        <v>South West Region</v>
      </c>
      <c r="D89" s="93" t="str">
        <f ca="1">IFERROR(IF((VLOOKUP($E89,'Org List'!$AT$10:$AV$190,3,FALSE))="","",(VLOOKUP($E89,'Org List'!$AT$10:$AV$190,3,FALSE))),"")</f>
        <v>NHS England South West (South West North)</v>
      </c>
      <c r="E89" s="77" t="str">
        <f t="shared" ca="1" si="2"/>
        <v>E10000013</v>
      </c>
      <c r="F89" s="79" t="str">
        <f ca="1">IF(E89="","",VLOOKUP(E89,'Org List'!$J$9:$K$640,2,0))</f>
        <v>Gloucestershire</v>
      </c>
      <c r="G89" s="100">
        <f ca="1">IFERROR(IF((VLOOKUP($E89,'NEA Backsheet'!$D$5:$CB$183,G$9,FALSE))="","",(VLOOKUP($E89,'NEA Backsheet'!$D$5:$CB$183,G$9,FALSE))),"")</f>
        <v>14161.726716207701</v>
      </c>
      <c r="H89" s="101">
        <f ca="1">IFERROR(IF((VLOOKUP($E89,'NEA Backsheet'!$D$5:$CB$183,H$9,FALSE))="","",(VLOOKUP($E89,'NEA Backsheet'!$D$5:$CB$183,H$9,FALSE))),"")</f>
        <v>14252.575257430408</v>
      </c>
      <c r="I89" s="101">
        <f ca="1">IFERROR(IF((VLOOKUP($E89,'NEA Backsheet'!$D$5:$CB$183,I$9,FALSE))="","",(VLOOKUP($E89,'NEA Backsheet'!$D$5:$CB$183,I$9,FALSE))),"")</f>
        <v>15273.057106773387</v>
      </c>
      <c r="J89" s="102">
        <f ca="1">IFERROR(IF((VLOOKUP($E89,'NEA Backsheet'!$D$5:$CB$183,J$9,FALSE))="","",(VLOOKUP($E89,'NEA Backsheet'!$D$5:$CB$183,J$9,FALSE))),"")</f>
        <v>15668.589228480243</v>
      </c>
      <c r="K89" s="100">
        <f ca="1">IFERROR(IF((VLOOKUP($E89,'NEA Backsheet'!$D$5:$CB$183,K$9,FALSE))="","",(VLOOKUP($E89,'NEA Backsheet'!$D$5:$CB$183,K$9,FALSE))),"")</f>
        <v>14208.454163407441</v>
      </c>
      <c r="L89" s="101">
        <f ca="1">IFERROR(IF((VLOOKUP($E89,'NEA Backsheet'!$D$5:$CB$183,L$9,FALSE))="","",(VLOOKUP($E89,'NEA Backsheet'!$D$5:$CB$183,L$9,FALSE))),"")</f>
        <v>14324.960113495021</v>
      </c>
      <c r="M89" s="101">
        <f ca="1">IFERROR(IF((VLOOKUP($E89,'NEA Backsheet'!$D$5:$CB$183,M$9,FALSE))="","",(VLOOKUP($E89,'NEA Backsheet'!$D$5:$CB$183,M$9,FALSE))),"")</f>
        <v>15346.932150479646</v>
      </c>
      <c r="N89" s="103">
        <f ca="1">IFERROR(IF((VLOOKUP($E89,'NEA Backsheet'!$D$5:$CB$183,N$9,FALSE))="","",(VLOOKUP($E89,'NEA Backsheet'!$D$5:$CB$183,N$9,FALSE))),"")</f>
        <v>13420.421685679987</v>
      </c>
      <c r="O89" s="151">
        <f ca="1">IFERROR(IF((VLOOKUP($E89,'NEA Backsheet'!$D$5:$CB$183,O$9,FALSE))="","",(VLOOKUP($E89,'NEA Backsheet'!$D$5:$CB$183,O$9,FALSE))),"")</f>
        <v>14820.897109166519</v>
      </c>
      <c r="P89" s="102">
        <f ca="1">IFERROR(IF((VLOOKUP($E89,'NEA Backsheet'!$D$5:$CB$183,P$9,FALSE))="","",(VLOOKUP($E89,'NEA Backsheet'!$D$5:$CB$183,P$9,FALSE))),"")</f>
        <v>14791.866995379078</v>
      </c>
      <c r="Q89" s="103">
        <f ca="1">IFERROR(IF((VLOOKUP($E89,'NEA Backsheet'!$D$5:$CB$183,Q$9,FALSE))="","",(VLOOKUP($E89,'NEA Backsheet'!$D$5:$CB$183,Q$9,FALSE))),"")</f>
        <v>15862.274533981603</v>
      </c>
      <c r="R89" s="194">
        <f ca="1">IFERROR(IF((VLOOKUP($E89,'NEA Backsheet'!$D$5:$CB$183,R$9,FALSE))="","",(VLOOKUP($E89,'NEA Backsheet'!$D$5:$CB$183,R$9,FALSE))),"")</f>
        <v>15267.725559028264</v>
      </c>
    </row>
    <row r="90" spans="1:18" ht="15" customHeight="1" x14ac:dyDescent="0.3">
      <c r="A90" s="41">
        <v>76</v>
      </c>
      <c r="B90" s="77" t="str">
        <f ca="1">IFERROR(IF((VLOOKUP($E90,'Org List'!$AJ$10:$AL$190,3,FALSE))="","",(VLOOKUP($E90,'Org List'!$AJ$10:$AL$190,3,FALSE))),"")</f>
        <v>London Commissioning Region</v>
      </c>
      <c r="C90" s="78" t="str">
        <f ca="1">IFERROR(IF((VLOOKUP($E90,'Org List'!$AO$10:$AQ$190,3,FALSE))="","",(VLOOKUP($E90,'Org List'!$AO$10:$AQ$190,3,FALSE))),"")</f>
        <v>London Region</v>
      </c>
      <c r="D90" s="93" t="str">
        <f ca="1">IFERROR(IF((VLOOKUP($E90,'Org List'!$AT$10:$AV$190,3,FALSE))="","",(VLOOKUP($E90,'Org List'!$AT$10:$AV$190,3,FALSE))),"")</f>
        <v>NHS England London</v>
      </c>
      <c r="E90" s="77" t="str">
        <f t="shared" ca="1" si="2"/>
        <v>E09000011</v>
      </c>
      <c r="F90" s="79" t="str">
        <f ca="1">IF(E90="","",VLOOKUP(E90,'Org List'!$J$9:$K$640,2,0))</f>
        <v>Greenwich</v>
      </c>
      <c r="G90" s="100">
        <f ca="1">IFERROR(IF((VLOOKUP($E90,'NEA Backsheet'!$D$5:$CB$183,G$9,FALSE))="","",(VLOOKUP($E90,'NEA Backsheet'!$D$5:$CB$183,G$9,FALSE))),"")</f>
        <v>7297.7666336629336</v>
      </c>
      <c r="H90" s="101">
        <f ca="1">IFERROR(IF((VLOOKUP($E90,'NEA Backsheet'!$D$5:$CB$183,H$9,FALSE))="","",(VLOOKUP($E90,'NEA Backsheet'!$D$5:$CB$183,H$9,FALSE))),"")</f>
        <v>7386.9152814966183</v>
      </c>
      <c r="I90" s="101">
        <f ca="1">IFERROR(IF((VLOOKUP($E90,'NEA Backsheet'!$D$5:$CB$183,I$9,FALSE))="","",(VLOOKUP($E90,'NEA Backsheet'!$D$5:$CB$183,I$9,FALSE))),"")</f>
        <v>7511.6112568432072</v>
      </c>
      <c r="J90" s="102">
        <f ca="1">IFERROR(IF((VLOOKUP($E90,'NEA Backsheet'!$D$5:$CB$183,J$9,FALSE))="","",(VLOOKUP($E90,'NEA Backsheet'!$D$5:$CB$183,J$9,FALSE))),"")</f>
        <v>7126.9139680843382</v>
      </c>
      <c r="K90" s="100">
        <f ca="1">IFERROR(IF((VLOOKUP($E90,'NEA Backsheet'!$D$5:$CB$183,K$9,FALSE))="","",(VLOOKUP($E90,'NEA Backsheet'!$D$5:$CB$183,K$9,FALSE))),"")</f>
        <v>7616.7754056598387</v>
      </c>
      <c r="L90" s="101">
        <f ca="1">IFERROR(IF((VLOOKUP($E90,'NEA Backsheet'!$D$5:$CB$183,L$9,FALSE))="","",(VLOOKUP($E90,'NEA Backsheet'!$D$5:$CB$183,L$9,FALSE))),"")</f>
        <v>7700.9254409887417</v>
      </c>
      <c r="M90" s="101">
        <f ca="1">IFERROR(IF((VLOOKUP($E90,'NEA Backsheet'!$D$5:$CB$183,M$9,FALSE))="","",(VLOOKUP($E90,'NEA Backsheet'!$D$5:$CB$183,M$9,FALSE))),"")</f>
        <v>7701.1330525682743</v>
      </c>
      <c r="N90" s="103">
        <f ca="1">IFERROR(IF((VLOOKUP($E90,'NEA Backsheet'!$D$5:$CB$183,N$9,FALSE))="","",(VLOOKUP($E90,'NEA Backsheet'!$D$5:$CB$183,N$9,FALSE))),"")</f>
        <v>7536.5442803138831</v>
      </c>
      <c r="O90" s="151">
        <f ca="1">IFERROR(IF((VLOOKUP($E90,'NEA Backsheet'!$D$5:$CB$183,O$9,FALSE))="","",(VLOOKUP($E90,'NEA Backsheet'!$D$5:$CB$183,O$9,FALSE))),"")</f>
        <v>7293.1512176955757</v>
      </c>
      <c r="P90" s="102">
        <f ca="1">IFERROR(IF((VLOOKUP($E90,'NEA Backsheet'!$D$5:$CB$183,P$9,FALSE))="","",(VLOOKUP($E90,'NEA Backsheet'!$D$5:$CB$183,P$9,FALSE))),"")</f>
        <v>7164.4358448266903</v>
      </c>
      <c r="Q90" s="103">
        <f ca="1">IFERROR(IF((VLOOKUP($E90,'NEA Backsheet'!$D$5:$CB$183,Q$9,FALSE))="","",(VLOOKUP($E90,'NEA Backsheet'!$D$5:$CB$183,Q$9,FALSE))),"")</f>
        <v>7716.7110049645198</v>
      </c>
      <c r="R90" s="194">
        <f ca="1">IFERROR(IF((VLOOKUP($E90,'NEA Backsheet'!$D$5:$CB$183,R$9,FALSE))="","",(VLOOKUP($E90,'NEA Backsheet'!$D$5:$CB$183,R$9,FALSE))),"")</f>
        <v>7497.8930429877519</v>
      </c>
    </row>
    <row r="91" spans="1:18" ht="15" customHeight="1" x14ac:dyDescent="0.3">
      <c r="A91" s="41">
        <v>77</v>
      </c>
      <c r="B91" s="77" t="str">
        <f ca="1">IFERROR(IF((VLOOKUP($E91,'Org List'!$AJ$10:$AL$190,3,FALSE))="","",(VLOOKUP($E91,'Org List'!$AJ$10:$AL$190,3,FALSE))),"")</f>
        <v>London Commissioning Region</v>
      </c>
      <c r="C91" s="78" t="str">
        <f ca="1">IFERROR(IF((VLOOKUP($E91,'Org List'!$AO$10:$AQ$190,3,FALSE))="","",(VLOOKUP($E91,'Org List'!$AO$10:$AQ$190,3,FALSE))),"")</f>
        <v>London Region</v>
      </c>
      <c r="D91" s="93" t="str">
        <f ca="1">IFERROR(IF((VLOOKUP($E91,'Org List'!$AT$10:$AV$190,3,FALSE))="","",(VLOOKUP($E91,'Org List'!$AT$10:$AV$190,3,FALSE))),"")</f>
        <v>NHS England London</v>
      </c>
      <c r="E91" s="77" t="str">
        <f t="shared" ca="1" si="2"/>
        <v>E09000012</v>
      </c>
      <c r="F91" s="79" t="str">
        <f ca="1">IF(E91="","",VLOOKUP(E91,'Org List'!$J$9:$K$640,2,0))</f>
        <v>Hackney</v>
      </c>
      <c r="G91" s="100">
        <f ca="1">IFERROR(IF((VLOOKUP($E91,'NEA Backsheet'!$D$5:$CB$183,G$9,FALSE))="","",(VLOOKUP($E91,'NEA Backsheet'!$D$5:$CB$183,G$9,FALSE))),"")</f>
        <v>5650.6111966836233</v>
      </c>
      <c r="H91" s="101">
        <f ca="1">IFERROR(IF((VLOOKUP($E91,'NEA Backsheet'!$D$5:$CB$183,H$9,FALSE))="","",(VLOOKUP($E91,'NEA Backsheet'!$D$5:$CB$183,H$9,FALSE))),"")</f>
        <v>5367.2407862930331</v>
      </c>
      <c r="I91" s="101">
        <f ca="1">IFERROR(IF((VLOOKUP($E91,'NEA Backsheet'!$D$5:$CB$183,I$9,FALSE))="","",(VLOOKUP($E91,'NEA Backsheet'!$D$5:$CB$183,I$9,FALSE))),"")</f>
        <v>5773.5988731148673</v>
      </c>
      <c r="J91" s="102">
        <f ca="1">IFERROR(IF((VLOOKUP($E91,'NEA Backsheet'!$D$5:$CB$183,J$9,FALSE))="","",(VLOOKUP($E91,'NEA Backsheet'!$D$5:$CB$183,J$9,FALSE))),"")</f>
        <v>5713.8789275057525</v>
      </c>
      <c r="K91" s="100">
        <f ca="1">IFERROR(IF((VLOOKUP($E91,'NEA Backsheet'!$D$5:$CB$183,K$9,FALSE))="","",(VLOOKUP($E91,'NEA Backsheet'!$D$5:$CB$183,K$9,FALSE))),"")</f>
        <v>5591.0703513319449</v>
      </c>
      <c r="L91" s="101">
        <f ca="1">IFERROR(IF((VLOOKUP($E91,'NEA Backsheet'!$D$5:$CB$183,L$9,FALSE))="","",(VLOOKUP($E91,'NEA Backsheet'!$D$5:$CB$183,L$9,FALSE))),"")</f>
        <v>5473.5301444960514</v>
      </c>
      <c r="M91" s="101">
        <f ca="1">IFERROR(IF((VLOOKUP($E91,'NEA Backsheet'!$D$5:$CB$183,M$9,FALSE))="","",(VLOOKUP($E91,'NEA Backsheet'!$D$5:$CB$183,M$9,FALSE))),"")</f>
        <v>5793.5328464316754</v>
      </c>
      <c r="N91" s="103">
        <f ca="1">IFERROR(IF((VLOOKUP($E91,'NEA Backsheet'!$D$5:$CB$183,N$9,FALSE))="","",(VLOOKUP($E91,'NEA Backsheet'!$D$5:$CB$183,N$9,FALSE))),"")</f>
        <v>5621.9748236855912</v>
      </c>
      <c r="O91" s="151">
        <f ca="1">IFERROR(IF((VLOOKUP($E91,'NEA Backsheet'!$D$5:$CB$183,O$9,FALSE))="","",(VLOOKUP($E91,'NEA Backsheet'!$D$5:$CB$183,O$9,FALSE))),"")</f>
        <v>5697.0916885797624</v>
      </c>
      <c r="P91" s="102">
        <f ca="1">IFERROR(IF((VLOOKUP($E91,'NEA Backsheet'!$D$5:$CB$183,P$9,FALSE))="","",(VLOOKUP($E91,'NEA Backsheet'!$D$5:$CB$183,P$9,FALSE))),"")</f>
        <v>5569.7819178644886</v>
      </c>
      <c r="Q91" s="103">
        <f ca="1">IFERROR(IF((VLOOKUP($E91,'NEA Backsheet'!$D$5:$CB$183,Q$9,FALSE))="","",(VLOOKUP($E91,'NEA Backsheet'!$D$5:$CB$183,Q$9,FALSE))),"")</f>
        <v>5956.6932157637311</v>
      </c>
      <c r="R91" s="194">
        <f ca="1">IFERROR(IF((VLOOKUP($E91,'NEA Backsheet'!$D$5:$CB$183,R$9,FALSE))="","",(VLOOKUP($E91,'NEA Backsheet'!$D$5:$CB$183,R$9,FALSE))),"")</f>
        <v>4586.1320223259108</v>
      </c>
    </row>
    <row r="92" spans="1:18" ht="15" customHeight="1" x14ac:dyDescent="0.3">
      <c r="A92" s="41">
        <v>78</v>
      </c>
      <c r="B92" s="77" t="str">
        <f ca="1">IFERROR(IF((VLOOKUP($E92,'Org List'!$AJ$10:$AL$190,3,FALSE))="","",(VLOOKUP($E92,'Org List'!$AJ$10:$AL$190,3,FALSE))),"")</f>
        <v>North West Commissioning Region</v>
      </c>
      <c r="C92" s="78" t="str">
        <f ca="1">IFERROR(IF((VLOOKUP($E92,'Org List'!$AO$10:$AQ$190,3,FALSE))="","",(VLOOKUP($E92,'Org List'!$AO$10:$AQ$190,3,FALSE))),"")</f>
        <v>North West Region</v>
      </c>
      <c r="D92" s="93" t="str">
        <f ca="1">IFERROR(IF((VLOOKUP($E92,'Org List'!$AT$10:$AV$190,3,FALSE))="","",(VLOOKUP($E92,'Org List'!$AT$10:$AV$190,3,FALSE))),"")</f>
        <v>NHS England North West (Cheshire And Merseyside)</v>
      </c>
      <c r="E92" s="77" t="str">
        <f t="shared" ca="1" si="2"/>
        <v>E06000006</v>
      </c>
      <c r="F92" s="79" t="str">
        <f ca="1">IF(E92="","",VLOOKUP(E92,'Org List'!$J$9:$K$640,2,0))</f>
        <v>Halton</v>
      </c>
      <c r="G92" s="100">
        <f ca="1">IFERROR(IF((VLOOKUP($E92,'NEA Backsheet'!$D$5:$CB$183,G$9,FALSE))="","",(VLOOKUP($E92,'NEA Backsheet'!$D$5:$CB$183,G$9,FALSE))),"")</f>
        <v>4678.4386156008641</v>
      </c>
      <c r="H92" s="101">
        <f ca="1">IFERROR(IF((VLOOKUP($E92,'NEA Backsheet'!$D$5:$CB$183,H$9,FALSE))="","",(VLOOKUP($E92,'NEA Backsheet'!$D$5:$CB$183,H$9,FALSE))),"")</f>
        <v>4897.3019630639983</v>
      </c>
      <c r="I92" s="101">
        <f ca="1">IFERROR(IF((VLOOKUP($E92,'NEA Backsheet'!$D$5:$CB$183,I$9,FALSE))="","",(VLOOKUP($E92,'NEA Backsheet'!$D$5:$CB$183,I$9,FALSE))),"")</f>
        <v>4743.0906222502817</v>
      </c>
      <c r="J92" s="102">
        <f ca="1">IFERROR(IF((VLOOKUP($E92,'NEA Backsheet'!$D$5:$CB$183,J$9,FALSE))="","",(VLOOKUP($E92,'NEA Backsheet'!$D$5:$CB$183,J$9,FALSE))),"")</f>
        <v>4587.2729241274646</v>
      </c>
      <c r="K92" s="100">
        <f ca="1">IFERROR(IF((VLOOKUP($E92,'NEA Backsheet'!$D$5:$CB$183,K$9,FALSE))="","",(VLOOKUP($E92,'NEA Backsheet'!$D$5:$CB$183,K$9,FALSE))),"")</f>
        <v>4829.564479824403</v>
      </c>
      <c r="L92" s="101">
        <f ca="1">IFERROR(IF((VLOOKUP($E92,'NEA Backsheet'!$D$5:$CB$183,L$9,FALSE))="","",(VLOOKUP($E92,'NEA Backsheet'!$D$5:$CB$183,L$9,FALSE))),"")</f>
        <v>4849.2872806636033</v>
      </c>
      <c r="M92" s="101">
        <f ca="1">IFERROR(IF((VLOOKUP($E92,'NEA Backsheet'!$D$5:$CB$183,M$9,FALSE))="","",(VLOOKUP($E92,'NEA Backsheet'!$D$5:$CB$183,M$9,FALSE))),"")</f>
        <v>4948.5413103848814</v>
      </c>
      <c r="N92" s="103">
        <f ca="1">IFERROR(IF((VLOOKUP($E92,'NEA Backsheet'!$D$5:$CB$183,N$9,FALSE))="","",(VLOOKUP($E92,'NEA Backsheet'!$D$5:$CB$183,N$9,FALSE))),"")</f>
        <v>4862.6382842425346</v>
      </c>
      <c r="O92" s="151">
        <f ca="1">IFERROR(IF((VLOOKUP($E92,'NEA Backsheet'!$D$5:$CB$183,O$9,FALSE))="","",(VLOOKUP($E92,'NEA Backsheet'!$D$5:$CB$183,O$9,FALSE))),"")</f>
        <v>4837.9175069536095</v>
      </c>
      <c r="P92" s="102">
        <f ca="1">IFERROR(IF((VLOOKUP($E92,'NEA Backsheet'!$D$5:$CB$183,P$9,FALSE))="","",(VLOOKUP($E92,'NEA Backsheet'!$D$5:$CB$183,P$9,FALSE))),"")</f>
        <v>4955.6744750954967</v>
      </c>
      <c r="Q92" s="103">
        <f ca="1">IFERROR(IF((VLOOKUP($E92,'NEA Backsheet'!$D$5:$CB$183,Q$9,FALSE))="","",(VLOOKUP($E92,'NEA Backsheet'!$D$5:$CB$183,Q$9,FALSE))),"")</f>
        <v>4821.558943977695</v>
      </c>
      <c r="R92" s="194">
        <f ca="1">IFERROR(IF((VLOOKUP($E92,'NEA Backsheet'!$D$5:$CB$183,R$9,FALSE))="","",(VLOOKUP($E92,'NEA Backsheet'!$D$5:$CB$183,R$9,FALSE))),"")</f>
        <v>4927.8070479079734</v>
      </c>
    </row>
    <row r="93" spans="1:18" ht="15" customHeight="1" x14ac:dyDescent="0.3">
      <c r="A93" s="41">
        <v>79</v>
      </c>
      <c r="B93" s="77" t="str">
        <f ca="1">IFERROR(IF((VLOOKUP($E93,'Org List'!$AJ$10:$AL$190,3,FALSE))="","",(VLOOKUP($E93,'Org List'!$AJ$10:$AL$190,3,FALSE))),"")</f>
        <v>London Commissioning Region</v>
      </c>
      <c r="C93" s="78" t="str">
        <f ca="1">IFERROR(IF((VLOOKUP($E93,'Org List'!$AO$10:$AQ$190,3,FALSE))="","",(VLOOKUP($E93,'Org List'!$AO$10:$AQ$190,3,FALSE))),"")</f>
        <v>London Region</v>
      </c>
      <c r="D93" s="93" t="str">
        <f ca="1">IFERROR(IF((VLOOKUP($E93,'Org List'!$AT$10:$AV$190,3,FALSE))="","",(VLOOKUP($E93,'Org List'!$AT$10:$AV$190,3,FALSE))),"")</f>
        <v>NHS England London</v>
      </c>
      <c r="E93" s="77" t="str">
        <f t="shared" ca="1" si="2"/>
        <v>E09000013</v>
      </c>
      <c r="F93" s="79" t="str">
        <f ca="1">IF(E93="","",VLOOKUP(E93,'Org List'!$J$9:$K$640,2,0))</f>
        <v>Hammersmith and Fulham</v>
      </c>
      <c r="G93" s="100">
        <f ca="1">IFERROR(IF((VLOOKUP($E93,'NEA Backsheet'!$D$5:$CB$183,G$9,FALSE))="","",(VLOOKUP($E93,'NEA Backsheet'!$D$5:$CB$183,G$9,FALSE))),"")</f>
        <v>3895.1185408252891</v>
      </c>
      <c r="H93" s="101">
        <f ca="1">IFERROR(IF((VLOOKUP($E93,'NEA Backsheet'!$D$5:$CB$183,H$9,FALSE))="","",(VLOOKUP($E93,'NEA Backsheet'!$D$5:$CB$183,H$9,FALSE))),"")</f>
        <v>3742.1944248915479</v>
      </c>
      <c r="I93" s="101">
        <f ca="1">IFERROR(IF((VLOOKUP($E93,'NEA Backsheet'!$D$5:$CB$183,I$9,FALSE))="","",(VLOOKUP($E93,'NEA Backsheet'!$D$5:$CB$183,I$9,FALSE))),"")</f>
        <v>3981.4447921405508</v>
      </c>
      <c r="J93" s="102">
        <f ca="1">IFERROR(IF((VLOOKUP($E93,'NEA Backsheet'!$D$5:$CB$183,J$9,FALSE))="","",(VLOOKUP($E93,'NEA Backsheet'!$D$5:$CB$183,J$9,FALSE))),"")</f>
        <v>3985.8939399337064</v>
      </c>
      <c r="K93" s="100">
        <f ca="1">IFERROR(IF((VLOOKUP($E93,'NEA Backsheet'!$D$5:$CB$183,K$9,FALSE))="","",(VLOOKUP($E93,'NEA Backsheet'!$D$5:$CB$183,K$9,FALSE))),"")</f>
        <v>4418.1332939301228</v>
      </c>
      <c r="L93" s="101">
        <f ca="1">IFERROR(IF((VLOOKUP($E93,'NEA Backsheet'!$D$5:$CB$183,L$9,FALSE))="","",(VLOOKUP($E93,'NEA Backsheet'!$D$5:$CB$183,L$9,FALSE))),"")</f>
        <v>4302.4709705282366</v>
      </c>
      <c r="M93" s="101">
        <f ca="1">IFERROR(IF((VLOOKUP($E93,'NEA Backsheet'!$D$5:$CB$183,M$9,FALSE))="","",(VLOOKUP($E93,'NEA Backsheet'!$D$5:$CB$183,M$9,FALSE))),"")</f>
        <v>4435.5747182695522</v>
      </c>
      <c r="N93" s="103">
        <f ca="1">IFERROR(IF((VLOOKUP($E93,'NEA Backsheet'!$D$5:$CB$183,N$9,FALSE))="","",(VLOOKUP($E93,'NEA Backsheet'!$D$5:$CB$183,N$9,FALSE))),"")</f>
        <v>4325.615821392058</v>
      </c>
      <c r="O93" s="151">
        <f ca="1">IFERROR(IF((VLOOKUP($E93,'NEA Backsheet'!$D$5:$CB$183,O$9,FALSE))="","",(VLOOKUP($E93,'NEA Backsheet'!$D$5:$CB$183,O$9,FALSE))),"")</f>
        <v>4023.4995875958293</v>
      </c>
      <c r="P93" s="102">
        <f ca="1">IFERROR(IF((VLOOKUP($E93,'NEA Backsheet'!$D$5:$CB$183,P$9,FALSE))="","",(VLOOKUP($E93,'NEA Backsheet'!$D$5:$CB$183,P$9,FALSE))),"")</f>
        <v>4007.0186313414015</v>
      </c>
      <c r="Q93" s="103">
        <f ca="1">IFERROR(IF((VLOOKUP($E93,'NEA Backsheet'!$D$5:$CB$183,Q$9,FALSE))="","",(VLOOKUP($E93,'NEA Backsheet'!$D$5:$CB$183,Q$9,FALSE))),"")</f>
        <v>4280.8388357887097</v>
      </c>
      <c r="R93" s="194">
        <f ca="1">IFERROR(IF((VLOOKUP($E93,'NEA Backsheet'!$D$5:$CB$183,R$9,FALSE))="","",(VLOOKUP($E93,'NEA Backsheet'!$D$5:$CB$183,R$9,FALSE))),"")</f>
        <v>4119.0184571098134</v>
      </c>
    </row>
    <row r="94" spans="1:18" ht="15" customHeight="1" x14ac:dyDescent="0.3">
      <c r="A94" s="41">
        <v>80</v>
      </c>
      <c r="B94" s="77" t="str">
        <f ca="1">IFERROR(IF((VLOOKUP($E94,'Org List'!$AJ$10:$AL$190,3,FALSE))="","",(VLOOKUP($E94,'Org List'!$AJ$10:$AL$190,3,FALSE))),"")</f>
        <v>South East England Commissioning Region</v>
      </c>
      <c r="C94" s="78" t="str">
        <f ca="1">IFERROR(IF((VLOOKUP($E94,'Org List'!$AO$10:$AQ$190,3,FALSE))="","",(VLOOKUP($E94,'Org List'!$AO$10:$AQ$190,3,FALSE))),"")</f>
        <v>South East Region</v>
      </c>
      <c r="D94" s="93" t="str">
        <f ca="1">IFERROR(IF((VLOOKUP($E94,'Org List'!$AT$10:$AV$190,3,FALSE))="","",(VLOOKUP($E94,'Org List'!$AT$10:$AV$190,3,FALSE))),"")</f>
        <v>NHS England South East (Hampshire, Isle of Wight and Thames Valley)</v>
      </c>
      <c r="E94" s="77" t="str">
        <f t="shared" ca="1" si="2"/>
        <v>E10000014</v>
      </c>
      <c r="F94" s="79" t="str">
        <f ca="1">IF(E94="","",VLOOKUP(E94,'Org List'!$J$9:$K$640,2,0))</f>
        <v>Hampshire</v>
      </c>
      <c r="G94" s="100">
        <f ca="1">IFERROR(IF((VLOOKUP($E94,'NEA Backsheet'!$D$5:$CB$183,G$9,FALSE))="","",(VLOOKUP($E94,'NEA Backsheet'!$D$5:$CB$183,G$9,FALSE))),"")</f>
        <v>33148.287260842182</v>
      </c>
      <c r="H94" s="101">
        <f ca="1">IFERROR(IF((VLOOKUP($E94,'NEA Backsheet'!$D$5:$CB$183,H$9,FALSE))="","",(VLOOKUP($E94,'NEA Backsheet'!$D$5:$CB$183,H$9,FALSE))),"")</f>
        <v>33014.724532441018</v>
      </c>
      <c r="I94" s="101">
        <f ca="1">IFERROR(IF((VLOOKUP($E94,'NEA Backsheet'!$D$5:$CB$183,I$9,FALSE))="","",(VLOOKUP($E94,'NEA Backsheet'!$D$5:$CB$183,I$9,FALSE))),"")</f>
        <v>33927.313684726061</v>
      </c>
      <c r="J94" s="102">
        <f ca="1">IFERROR(IF((VLOOKUP($E94,'NEA Backsheet'!$D$5:$CB$183,J$9,FALSE))="","",(VLOOKUP($E94,'NEA Backsheet'!$D$5:$CB$183,J$9,FALSE))),"")</f>
        <v>33973.455907526077</v>
      </c>
      <c r="K94" s="100">
        <f ca="1">IFERROR(IF((VLOOKUP($E94,'NEA Backsheet'!$D$5:$CB$183,K$9,FALSE))="","",(VLOOKUP($E94,'NEA Backsheet'!$D$5:$CB$183,K$9,FALSE))),"")</f>
        <v>33894.853414576115</v>
      </c>
      <c r="L94" s="101">
        <f ca="1">IFERROR(IF((VLOOKUP($E94,'NEA Backsheet'!$D$5:$CB$183,L$9,FALSE))="","",(VLOOKUP($E94,'NEA Backsheet'!$D$5:$CB$183,L$9,FALSE))),"")</f>
        <v>33948.688151588562</v>
      </c>
      <c r="M94" s="101">
        <f ca="1">IFERROR(IF((VLOOKUP($E94,'NEA Backsheet'!$D$5:$CB$183,M$9,FALSE))="","",(VLOOKUP($E94,'NEA Backsheet'!$D$5:$CB$183,M$9,FALSE))),"")</f>
        <v>34319.816559790459</v>
      </c>
      <c r="N94" s="103">
        <f ca="1">IFERROR(IF((VLOOKUP($E94,'NEA Backsheet'!$D$5:$CB$183,N$9,FALSE))="","",(VLOOKUP($E94,'NEA Backsheet'!$D$5:$CB$183,N$9,FALSE))),"")</f>
        <v>33763.562314711671</v>
      </c>
      <c r="O94" s="151">
        <f ca="1">IFERROR(IF((VLOOKUP($E94,'NEA Backsheet'!$D$5:$CB$183,O$9,FALSE))="","",(VLOOKUP($E94,'NEA Backsheet'!$D$5:$CB$183,O$9,FALSE))),"")</f>
        <v>34696.690152780182</v>
      </c>
      <c r="P94" s="102">
        <f ca="1">IFERROR(IF((VLOOKUP($E94,'NEA Backsheet'!$D$5:$CB$183,P$9,FALSE))="","",(VLOOKUP($E94,'NEA Backsheet'!$D$5:$CB$183,P$9,FALSE))),"")</f>
        <v>34400.356194011176</v>
      </c>
      <c r="Q94" s="103">
        <f ca="1">IFERROR(IF((VLOOKUP($E94,'NEA Backsheet'!$D$5:$CB$183,Q$9,FALSE))="","",(VLOOKUP($E94,'NEA Backsheet'!$D$5:$CB$183,Q$9,FALSE))),"")</f>
        <v>36429.806925577381</v>
      </c>
      <c r="R94" s="194">
        <f ca="1">IFERROR(IF((VLOOKUP($E94,'NEA Backsheet'!$D$5:$CB$183,R$9,FALSE))="","",(VLOOKUP($E94,'NEA Backsheet'!$D$5:$CB$183,R$9,FALSE))),"")</f>
        <v>36519.987501167328</v>
      </c>
    </row>
    <row r="95" spans="1:18" ht="15" customHeight="1" x14ac:dyDescent="0.3">
      <c r="A95" s="41">
        <v>81</v>
      </c>
      <c r="B95" s="77" t="str">
        <f ca="1">IFERROR(IF((VLOOKUP($E95,'Org List'!$AJ$10:$AL$190,3,FALSE))="","",(VLOOKUP($E95,'Org List'!$AJ$10:$AL$190,3,FALSE))),"")</f>
        <v>London Commissioning Region</v>
      </c>
      <c r="C95" s="78" t="str">
        <f ca="1">IFERROR(IF((VLOOKUP($E95,'Org List'!$AO$10:$AQ$190,3,FALSE))="","",(VLOOKUP($E95,'Org List'!$AO$10:$AQ$190,3,FALSE))),"")</f>
        <v>London Region</v>
      </c>
      <c r="D95" s="93" t="str">
        <f ca="1">IFERROR(IF((VLOOKUP($E95,'Org List'!$AT$10:$AV$190,3,FALSE))="","",(VLOOKUP($E95,'Org List'!$AT$10:$AV$190,3,FALSE))),"")</f>
        <v>NHS England London</v>
      </c>
      <c r="E95" s="77" t="str">
        <f t="shared" ca="1" si="2"/>
        <v>E09000014</v>
      </c>
      <c r="F95" s="79" t="str">
        <f ca="1">IF(E95="","",VLOOKUP(E95,'Org List'!$J$9:$K$640,2,0))</f>
        <v>Haringey</v>
      </c>
      <c r="G95" s="100">
        <f ca="1">IFERROR(IF((VLOOKUP($E95,'NEA Backsheet'!$D$5:$CB$183,G$9,FALSE))="","",(VLOOKUP($E95,'NEA Backsheet'!$D$5:$CB$183,G$9,FALSE))),"")</f>
        <v>5747.4645991457983</v>
      </c>
      <c r="H95" s="101">
        <f ca="1">IFERROR(IF((VLOOKUP($E95,'NEA Backsheet'!$D$5:$CB$183,H$9,FALSE))="","",(VLOOKUP($E95,'NEA Backsheet'!$D$5:$CB$183,H$9,FALSE))),"")</f>
        <v>5919.5601916073447</v>
      </c>
      <c r="I95" s="101">
        <f ca="1">IFERROR(IF((VLOOKUP($E95,'NEA Backsheet'!$D$5:$CB$183,I$9,FALSE))="","",(VLOOKUP($E95,'NEA Backsheet'!$D$5:$CB$183,I$9,FALSE))),"")</f>
        <v>5969.4754530645805</v>
      </c>
      <c r="J95" s="102">
        <f ca="1">IFERROR(IF((VLOOKUP($E95,'NEA Backsheet'!$D$5:$CB$183,J$9,FALSE))="","",(VLOOKUP($E95,'NEA Backsheet'!$D$5:$CB$183,J$9,FALSE))),"")</f>
        <v>5914.242506836863</v>
      </c>
      <c r="K95" s="100">
        <f ca="1">IFERROR(IF((VLOOKUP($E95,'NEA Backsheet'!$D$5:$CB$183,K$9,FALSE))="","",(VLOOKUP($E95,'NEA Backsheet'!$D$5:$CB$183,K$9,FALSE))),"")</f>
        <v>5962.4559326340459</v>
      </c>
      <c r="L95" s="101">
        <f ca="1">IFERROR(IF((VLOOKUP($E95,'NEA Backsheet'!$D$5:$CB$183,L$9,FALSE))="","",(VLOOKUP($E95,'NEA Backsheet'!$D$5:$CB$183,L$9,FALSE))),"")</f>
        <v>6016.0268089084748</v>
      </c>
      <c r="M95" s="101">
        <f ca="1">IFERROR(IF((VLOOKUP($E95,'NEA Backsheet'!$D$5:$CB$183,M$9,FALSE))="","",(VLOOKUP($E95,'NEA Backsheet'!$D$5:$CB$183,M$9,FALSE))),"")</f>
        <v>6031.3275936392756</v>
      </c>
      <c r="N95" s="103">
        <f ca="1">IFERROR(IF((VLOOKUP($E95,'NEA Backsheet'!$D$5:$CB$183,N$9,FALSE))="","",(VLOOKUP($E95,'NEA Backsheet'!$D$5:$CB$183,N$9,FALSE))),"")</f>
        <v>5892.9247229247239</v>
      </c>
      <c r="O95" s="151">
        <f ca="1">IFERROR(IF((VLOOKUP($E95,'NEA Backsheet'!$D$5:$CB$183,O$9,FALSE))="","",(VLOOKUP($E95,'NEA Backsheet'!$D$5:$CB$183,O$9,FALSE))),"")</f>
        <v>6026.1290443904054</v>
      </c>
      <c r="P95" s="102">
        <f ca="1">IFERROR(IF((VLOOKUP($E95,'NEA Backsheet'!$D$5:$CB$183,P$9,FALSE))="","",(VLOOKUP($E95,'NEA Backsheet'!$D$5:$CB$183,P$9,FALSE))),"")</f>
        <v>5839.8542375230409</v>
      </c>
      <c r="Q95" s="103">
        <f ca="1">IFERROR(IF((VLOOKUP($E95,'NEA Backsheet'!$D$5:$CB$183,Q$9,FALSE))="","",(VLOOKUP($E95,'NEA Backsheet'!$D$5:$CB$183,Q$9,FALSE))),"")</f>
        <v>6420.3184427299075</v>
      </c>
      <c r="R95" s="194">
        <f ca="1">IFERROR(IF((VLOOKUP($E95,'NEA Backsheet'!$D$5:$CB$183,R$9,FALSE))="","",(VLOOKUP($E95,'NEA Backsheet'!$D$5:$CB$183,R$9,FALSE))),"")</f>
        <v>6118.1129850836824</v>
      </c>
    </row>
    <row r="96" spans="1:18" ht="15" customHeight="1" x14ac:dyDescent="0.3">
      <c r="A96" s="41">
        <v>82</v>
      </c>
      <c r="B96" s="77" t="str">
        <f ca="1">IFERROR(IF((VLOOKUP($E96,'Org List'!$AJ$10:$AL$190,3,FALSE))="","",(VLOOKUP($E96,'Org List'!$AJ$10:$AL$190,3,FALSE))),"")</f>
        <v>London Commissioning Region</v>
      </c>
      <c r="C96" s="78" t="str">
        <f ca="1">IFERROR(IF((VLOOKUP($E96,'Org List'!$AO$10:$AQ$190,3,FALSE))="","",(VLOOKUP($E96,'Org List'!$AO$10:$AQ$190,3,FALSE))),"")</f>
        <v>London Region</v>
      </c>
      <c r="D96" s="93" t="str">
        <f ca="1">IFERROR(IF((VLOOKUP($E96,'Org List'!$AT$10:$AV$190,3,FALSE))="","",(VLOOKUP($E96,'Org List'!$AT$10:$AV$190,3,FALSE))),"")</f>
        <v>NHS England London</v>
      </c>
      <c r="E96" s="77" t="str">
        <f t="shared" ca="1" si="2"/>
        <v>E09000015</v>
      </c>
      <c r="F96" s="79" t="str">
        <f ca="1">IF(E96="","",VLOOKUP(E96,'Org List'!$J$9:$K$640,2,0))</f>
        <v>Harrow</v>
      </c>
      <c r="G96" s="100">
        <f ca="1">IFERROR(IF((VLOOKUP($E96,'NEA Backsheet'!$D$5:$CB$183,G$9,FALSE))="","",(VLOOKUP($E96,'NEA Backsheet'!$D$5:$CB$183,G$9,FALSE))),"")</f>
        <v>5576.7525191809973</v>
      </c>
      <c r="H96" s="101">
        <f ca="1">IFERROR(IF((VLOOKUP($E96,'NEA Backsheet'!$D$5:$CB$183,H$9,FALSE))="","",(VLOOKUP($E96,'NEA Backsheet'!$D$5:$CB$183,H$9,FALSE))),"")</f>
        <v>5657.2036161687047</v>
      </c>
      <c r="I96" s="101">
        <f ca="1">IFERROR(IF((VLOOKUP($E96,'NEA Backsheet'!$D$5:$CB$183,I$9,FALSE))="","",(VLOOKUP($E96,'NEA Backsheet'!$D$5:$CB$183,I$9,FALSE))),"")</f>
        <v>6325.4728029414891</v>
      </c>
      <c r="J96" s="102">
        <f ca="1">IFERROR(IF((VLOOKUP($E96,'NEA Backsheet'!$D$5:$CB$183,J$9,FALSE))="","",(VLOOKUP($E96,'NEA Backsheet'!$D$5:$CB$183,J$9,FALSE))),"")</f>
        <v>6733.2577258181364</v>
      </c>
      <c r="K96" s="100">
        <f ca="1">IFERROR(IF((VLOOKUP($E96,'NEA Backsheet'!$D$5:$CB$183,K$9,FALSE))="","",(VLOOKUP($E96,'NEA Backsheet'!$D$5:$CB$183,K$9,FALSE))),"")</f>
        <v>6743.5214360233313</v>
      </c>
      <c r="L96" s="101">
        <f ca="1">IFERROR(IF((VLOOKUP($E96,'NEA Backsheet'!$D$5:$CB$183,L$9,FALSE))="","",(VLOOKUP($E96,'NEA Backsheet'!$D$5:$CB$183,L$9,FALSE))),"")</f>
        <v>6506.5438254687851</v>
      </c>
      <c r="M96" s="101">
        <f ca="1">IFERROR(IF((VLOOKUP($E96,'NEA Backsheet'!$D$5:$CB$183,M$9,FALSE))="","",(VLOOKUP($E96,'NEA Backsheet'!$D$5:$CB$183,M$9,FALSE))),"")</f>
        <v>6676.0077732681139</v>
      </c>
      <c r="N96" s="103">
        <f ca="1">IFERROR(IF((VLOOKUP($E96,'NEA Backsheet'!$D$5:$CB$183,N$9,FALSE))="","",(VLOOKUP($E96,'NEA Backsheet'!$D$5:$CB$183,N$9,FALSE))),"")</f>
        <v>6407.0502075329923</v>
      </c>
      <c r="O96" s="151">
        <f ca="1">IFERROR(IF((VLOOKUP($E96,'NEA Backsheet'!$D$5:$CB$183,O$9,FALSE))="","",(VLOOKUP($E96,'NEA Backsheet'!$D$5:$CB$183,O$9,FALSE))),"")</f>
        <v>6621.8001528297591</v>
      </c>
      <c r="P96" s="102">
        <f ca="1">IFERROR(IF((VLOOKUP($E96,'NEA Backsheet'!$D$5:$CB$183,P$9,FALSE))="","",(VLOOKUP($E96,'NEA Backsheet'!$D$5:$CB$183,P$9,FALSE))),"")</f>
        <v>6798.425103765846</v>
      </c>
      <c r="Q96" s="103">
        <f ca="1">IFERROR(IF((VLOOKUP($E96,'NEA Backsheet'!$D$5:$CB$183,Q$9,FALSE))="","",(VLOOKUP($E96,'NEA Backsheet'!$D$5:$CB$183,Q$9,FALSE))),"")</f>
        <v>7190.5192038439309</v>
      </c>
      <c r="R96" s="194">
        <f ca="1">IFERROR(IF((VLOOKUP($E96,'NEA Backsheet'!$D$5:$CB$183,R$9,FALSE))="","",(VLOOKUP($E96,'NEA Backsheet'!$D$5:$CB$183,R$9,FALSE))),"")</f>
        <v>7335.5790828834497</v>
      </c>
    </row>
    <row r="97" spans="1:18" ht="15" customHeight="1" x14ac:dyDescent="0.3">
      <c r="A97" s="41">
        <v>83</v>
      </c>
      <c r="B97" s="77" t="str">
        <f ca="1">IFERROR(IF((VLOOKUP($E97,'Org List'!$AJ$10:$AL$190,3,FALSE))="","",(VLOOKUP($E97,'Org List'!$AJ$10:$AL$190,3,FALSE))),"")</f>
        <v>North East and Yorkshire Commissioning Region</v>
      </c>
      <c r="C97" s="78" t="str">
        <f ca="1">IFERROR(IF((VLOOKUP($E97,'Org List'!$AO$10:$AQ$190,3,FALSE))="","",(VLOOKUP($E97,'Org List'!$AO$10:$AQ$190,3,FALSE))),"")</f>
        <v>North East Region</v>
      </c>
      <c r="D97" s="93" t="str">
        <f ca="1">IFERROR(IF((VLOOKUP($E97,'Org List'!$AT$10:$AV$190,3,FALSE))="","",(VLOOKUP($E97,'Org List'!$AT$10:$AV$190,3,FALSE))),"")</f>
        <v>NHS England North East and Yorkshire (Cumbria And North East)</v>
      </c>
      <c r="E97" s="77" t="str">
        <f t="shared" ca="1" si="2"/>
        <v>E06000001</v>
      </c>
      <c r="F97" s="79" t="str">
        <f ca="1">IF(E97="","",VLOOKUP(E97,'Org List'!$J$9:$K$640,2,0))</f>
        <v>Hartlepool</v>
      </c>
      <c r="G97" s="100">
        <f ca="1">IFERROR(IF((VLOOKUP($E97,'NEA Backsheet'!$D$5:$CB$183,G$9,FALSE))="","",(VLOOKUP($E97,'NEA Backsheet'!$D$5:$CB$183,G$9,FALSE))),"")</f>
        <v>3226.0446652687597</v>
      </c>
      <c r="H97" s="101">
        <f ca="1">IFERROR(IF((VLOOKUP($E97,'NEA Backsheet'!$D$5:$CB$183,H$9,FALSE))="","",(VLOOKUP($E97,'NEA Backsheet'!$D$5:$CB$183,H$9,FALSE))),"")</f>
        <v>3199.8437748093029</v>
      </c>
      <c r="I97" s="101">
        <f ca="1">IFERROR(IF((VLOOKUP($E97,'NEA Backsheet'!$D$5:$CB$183,I$9,FALSE))="","",(VLOOKUP($E97,'NEA Backsheet'!$D$5:$CB$183,I$9,FALSE))),"")</f>
        <v>3346.4317389865291</v>
      </c>
      <c r="J97" s="102">
        <f ca="1">IFERROR(IF((VLOOKUP($E97,'NEA Backsheet'!$D$5:$CB$183,J$9,FALSE))="","",(VLOOKUP($E97,'NEA Backsheet'!$D$5:$CB$183,J$9,FALSE))),"")</f>
        <v>3344.3636151844371</v>
      </c>
      <c r="K97" s="100">
        <f ca="1">IFERROR(IF((VLOOKUP($E97,'NEA Backsheet'!$D$5:$CB$183,K$9,FALSE))="","",(VLOOKUP($E97,'NEA Backsheet'!$D$5:$CB$183,K$9,FALSE))),"")</f>
        <v>3372.4872457317124</v>
      </c>
      <c r="L97" s="101">
        <f ca="1">IFERROR(IF((VLOOKUP($E97,'NEA Backsheet'!$D$5:$CB$183,L$9,FALSE))="","",(VLOOKUP($E97,'NEA Backsheet'!$D$5:$CB$183,L$9,FALSE))),"")</f>
        <v>3316.7482995617052</v>
      </c>
      <c r="M97" s="101">
        <f ca="1">IFERROR(IF((VLOOKUP($E97,'NEA Backsheet'!$D$5:$CB$183,M$9,FALSE))="","",(VLOOKUP($E97,'NEA Backsheet'!$D$5:$CB$183,M$9,FALSE))),"")</f>
        <v>3447.623033853999</v>
      </c>
      <c r="N97" s="103">
        <f ca="1">IFERROR(IF((VLOOKUP($E97,'NEA Backsheet'!$D$5:$CB$183,N$9,FALSE))="","",(VLOOKUP($E97,'NEA Backsheet'!$D$5:$CB$183,N$9,FALSE))),"")</f>
        <v>3470.5706097138764</v>
      </c>
      <c r="O97" s="151">
        <f ca="1">IFERROR(IF((VLOOKUP($E97,'NEA Backsheet'!$D$5:$CB$183,O$9,FALSE))="","",(VLOOKUP($E97,'NEA Backsheet'!$D$5:$CB$183,O$9,FALSE))),"")</f>
        <v>3447.3039396168224</v>
      </c>
      <c r="P97" s="102">
        <f ca="1">IFERROR(IF((VLOOKUP($E97,'NEA Backsheet'!$D$5:$CB$183,P$9,FALSE))="","",(VLOOKUP($E97,'NEA Backsheet'!$D$5:$CB$183,P$9,FALSE))),"")</f>
        <v>3387.1034868407596</v>
      </c>
      <c r="Q97" s="103">
        <f ca="1">IFERROR(IF((VLOOKUP($E97,'NEA Backsheet'!$D$5:$CB$183,Q$9,FALSE))="","",(VLOOKUP($E97,'NEA Backsheet'!$D$5:$CB$183,Q$9,FALSE))),"")</f>
        <v>3449.5906261051023</v>
      </c>
      <c r="R97" s="194">
        <f ca="1">IFERROR(IF((VLOOKUP($E97,'NEA Backsheet'!$D$5:$CB$183,R$9,FALSE))="","",(VLOOKUP($E97,'NEA Backsheet'!$D$5:$CB$183,R$9,FALSE))),"")</f>
        <v>3673.5347138255906</v>
      </c>
    </row>
    <row r="98" spans="1:18" ht="15" customHeight="1" x14ac:dyDescent="0.3">
      <c r="A98" s="41">
        <v>84</v>
      </c>
      <c r="B98" s="77" t="str">
        <f ca="1">IFERROR(IF((VLOOKUP($E98,'Org List'!$AJ$10:$AL$190,3,FALSE))="","",(VLOOKUP($E98,'Org List'!$AJ$10:$AL$190,3,FALSE))),"")</f>
        <v>London Commissioning Region</v>
      </c>
      <c r="C98" s="78" t="str">
        <f ca="1">IFERROR(IF((VLOOKUP($E98,'Org List'!$AO$10:$AQ$190,3,FALSE))="","",(VLOOKUP($E98,'Org List'!$AO$10:$AQ$190,3,FALSE))),"")</f>
        <v>London Region</v>
      </c>
      <c r="D98" s="93" t="str">
        <f ca="1">IFERROR(IF((VLOOKUP($E98,'Org List'!$AT$10:$AV$190,3,FALSE))="","",(VLOOKUP($E98,'Org List'!$AT$10:$AV$190,3,FALSE))),"")</f>
        <v>NHS England London</v>
      </c>
      <c r="E98" s="77" t="str">
        <f t="shared" ca="1" si="2"/>
        <v>E09000016</v>
      </c>
      <c r="F98" s="79" t="str">
        <f ca="1">IF(E98="","",VLOOKUP(E98,'Org List'!$J$9:$K$640,2,0))</f>
        <v>Havering</v>
      </c>
      <c r="G98" s="100">
        <f ca="1">IFERROR(IF((VLOOKUP($E98,'NEA Backsheet'!$D$5:$CB$183,G$9,FALSE))="","",(VLOOKUP($E98,'NEA Backsheet'!$D$5:$CB$183,G$9,FALSE))),"")</f>
        <v>6584.2856980482638</v>
      </c>
      <c r="H98" s="101">
        <f ca="1">IFERROR(IF((VLOOKUP($E98,'NEA Backsheet'!$D$5:$CB$183,H$9,FALSE))="","",(VLOOKUP($E98,'NEA Backsheet'!$D$5:$CB$183,H$9,FALSE))),"")</f>
        <v>6727.5357211328301</v>
      </c>
      <c r="I98" s="101">
        <f ca="1">IFERROR(IF((VLOOKUP($E98,'NEA Backsheet'!$D$5:$CB$183,I$9,FALSE))="","",(VLOOKUP($E98,'NEA Backsheet'!$D$5:$CB$183,I$9,FALSE))),"")</f>
        <v>6803.7655939926299</v>
      </c>
      <c r="J98" s="102">
        <f ca="1">IFERROR(IF((VLOOKUP($E98,'NEA Backsheet'!$D$5:$CB$183,J$9,FALSE))="","",(VLOOKUP($E98,'NEA Backsheet'!$D$5:$CB$183,J$9,FALSE))),"")</f>
        <v>6782.9193539625139</v>
      </c>
      <c r="K98" s="100">
        <f ca="1">IFERROR(IF((VLOOKUP($E98,'NEA Backsheet'!$D$5:$CB$183,K$9,FALSE))="","",(VLOOKUP($E98,'NEA Backsheet'!$D$5:$CB$183,K$9,FALSE))),"")</f>
        <v>6828.6409871146243</v>
      </c>
      <c r="L98" s="101">
        <f ca="1">IFERROR(IF((VLOOKUP($E98,'NEA Backsheet'!$D$5:$CB$183,L$9,FALSE))="","",(VLOOKUP($E98,'NEA Backsheet'!$D$5:$CB$183,L$9,FALSE))),"")</f>
        <v>6904.3053470955092</v>
      </c>
      <c r="M98" s="101">
        <f ca="1">IFERROR(IF((VLOOKUP($E98,'NEA Backsheet'!$D$5:$CB$183,M$9,FALSE))="","",(VLOOKUP($E98,'NEA Backsheet'!$D$5:$CB$183,M$9,FALSE))),"")</f>
        <v>6904.6204816145964</v>
      </c>
      <c r="N98" s="103">
        <f ca="1">IFERROR(IF((VLOOKUP($E98,'NEA Backsheet'!$D$5:$CB$183,N$9,FALSE))="","",(VLOOKUP($E98,'NEA Backsheet'!$D$5:$CB$183,N$9,FALSE))),"")</f>
        <v>6753.9003271654055</v>
      </c>
      <c r="O98" s="151">
        <f ca="1">IFERROR(IF((VLOOKUP($E98,'NEA Backsheet'!$D$5:$CB$183,O$9,FALSE))="","",(VLOOKUP($E98,'NEA Backsheet'!$D$5:$CB$183,O$9,FALSE))),"")</f>
        <v>7090.3450406405173</v>
      </c>
      <c r="P98" s="102">
        <f ca="1">IFERROR(IF((VLOOKUP($E98,'NEA Backsheet'!$D$5:$CB$183,P$9,FALSE))="","",(VLOOKUP($E98,'NEA Backsheet'!$D$5:$CB$183,P$9,FALSE))),"")</f>
        <v>6956.5086151204341</v>
      </c>
      <c r="Q98" s="103">
        <f ca="1">IFERROR(IF((VLOOKUP($E98,'NEA Backsheet'!$D$5:$CB$183,Q$9,FALSE))="","",(VLOOKUP($E98,'NEA Backsheet'!$D$5:$CB$183,Q$9,FALSE))),"")</f>
        <v>6807.6810763360045</v>
      </c>
      <c r="R98" s="194">
        <f ca="1">IFERROR(IF((VLOOKUP($E98,'NEA Backsheet'!$D$5:$CB$183,R$9,FALSE))="","",(VLOOKUP($E98,'NEA Backsheet'!$D$5:$CB$183,R$9,FALSE))),"")</f>
        <v>6426.3571372332763</v>
      </c>
    </row>
    <row r="99" spans="1:18" ht="15" customHeight="1" x14ac:dyDescent="0.3">
      <c r="A99" s="41">
        <v>85</v>
      </c>
      <c r="B99" s="77" t="str">
        <f ca="1">IFERROR(IF((VLOOKUP($E99,'Org List'!$AJ$10:$AL$190,3,FALSE))="","",(VLOOKUP($E99,'Org List'!$AJ$10:$AL$190,3,FALSE))),"")</f>
        <v>Midlands Commissioning Region</v>
      </c>
      <c r="C99" s="78" t="str">
        <f ca="1">IFERROR(IF((VLOOKUP($E99,'Org List'!$AO$10:$AQ$190,3,FALSE))="","",(VLOOKUP($E99,'Org List'!$AO$10:$AQ$190,3,FALSE))),"")</f>
        <v>West Midlands Region</v>
      </c>
      <c r="D99" s="93" t="str">
        <f ca="1">IFERROR(IF((VLOOKUP($E99,'Org List'!$AT$10:$AV$190,3,FALSE))="","",(VLOOKUP($E99,'Org List'!$AT$10:$AV$190,3,FALSE))),"")</f>
        <v>NHS England Midlands (West Midlands)</v>
      </c>
      <c r="E99" s="77" t="str">
        <f t="shared" ca="1" si="2"/>
        <v>E06000019</v>
      </c>
      <c r="F99" s="79" t="str">
        <f ca="1">IF(E99="","",VLOOKUP(E99,'Org List'!$J$9:$K$640,2,0))</f>
        <v>Herefordshire, County of</v>
      </c>
      <c r="G99" s="100">
        <f ca="1">IFERROR(IF((VLOOKUP($E99,'NEA Backsheet'!$D$5:$CB$183,G$9,FALSE))="","",(VLOOKUP($E99,'NEA Backsheet'!$D$5:$CB$183,G$9,FALSE))),"")</f>
        <v>4739.9969376167974</v>
      </c>
      <c r="H99" s="101">
        <f ca="1">IFERROR(IF((VLOOKUP($E99,'NEA Backsheet'!$D$5:$CB$183,H$9,FALSE))="","",(VLOOKUP($E99,'NEA Backsheet'!$D$5:$CB$183,H$9,FALSE))),"")</f>
        <v>4814.521211043987</v>
      </c>
      <c r="I99" s="101">
        <f ca="1">IFERROR(IF((VLOOKUP($E99,'NEA Backsheet'!$D$5:$CB$183,I$9,FALSE))="","",(VLOOKUP($E99,'NEA Backsheet'!$D$5:$CB$183,I$9,FALSE))),"")</f>
        <v>4982.1711311762792</v>
      </c>
      <c r="J99" s="102">
        <f ca="1">IFERROR(IF((VLOOKUP($E99,'NEA Backsheet'!$D$5:$CB$183,J$9,FALSE))="","",(VLOOKUP($E99,'NEA Backsheet'!$D$5:$CB$183,J$9,FALSE))),"")</f>
        <v>4950.2086230303303</v>
      </c>
      <c r="K99" s="100">
        <f ca="1">IFERROR(IF((VLOOKUP($E99,'NEA Backsheet'!$D$5:$CB$183,K$9,FALSE))="","",(VLOOKUP($E99,'NEA Backsheet'!$D$5:$CB$183,K$9,FALSE))),"")</f>
        <v>4737.8239588863416</v>
      </c>
      <c r="L99" s="101">
        <f ca="1">IFERROR(IF((VLOOKUP($E99,'NEA Backsheet'!$D$5:$CB$183,L$9,FALSE))="","",(VLOOKUP($E99,'NEA Backsheet'!$D$5:$CB$183,L$9,FALSE))),"")</f>
        <v>4757.1203508074195</v>
      </c>
      <c r="M99" s="101">
        <f ca="1">IFERROR(IF((VLOOKUP($E99,'NEA Backsheet'!$D$5:$CB$183,M$9,FALSE))="","",(VLOOKUP($E99,'NEA Backsheet'!$D$5:$CB$183,M$9,FALSE))),"")</f>
        <v>5143.4553542030317</v>
      </c>
      <c r="N99" s="103">
        <f ca="1">IFERROR(IF((VLOOKUP($E99,'NEA Backsheet'!$D$5:$CB$183,N$9,FALSE))="","",(VLOOKUP($E99,'NEA Backsheet'!$D$5:$CB$183,N$9,FALSE))),"")</f>
        <v>5060.2664519247101</v>
      </c>
      <c r="O99" s="151">
        <f ca="1">IFERROR(IF((VLOOKUP($E99,'NEA Backsheet'!$D$5:$CB$183,O$9,FALSE))="","",(VLOOKUP($E99,'NEA Backsheet'!$D$5:$CB$183,O$9,FALSE))),"")</f>
        <v>4742.9764244954713</v>
      </c>
      <c r="P99" s="102">
        <f ca="1">IFERROR(IF((VLOOKUP($E99,'NEA Backsheet'!$D$5:$CB$183,P$9,FALSE))="","",(VLOOKUP($E99,'NEA Backsheet'!$D$5:$CB$183,P$9,FALSE))),"")</f>
        <v>4719.0009813451197</v>
      </c>
      <c r="Q99" s="103">
        <f ca="1">IFERROR(IF((VLOOKUP($E99,'NEA Backsheet'!$D$5:$CB$183,Q$9,FALSE))="","",(VLOOKUP($E99,'NEA Backsheet'!$D$5:$CB$183,Q$9,FALSE))),"")</f>
        <v>4984.1198315180736</v>
      </c>
      <c r="R99" s="194">
        <f ca="1">IFERROR(IF((VLOOKUP($E99,'NEA Backsheet'!$D$5:$CB$183,R$9,FALSE))="","",(VLOOKUP($E99,'NEA Backsheet'!$D$5:$CB$183,R$9,FALSE))),"")</f>
        <v>5340.5979903755633</v>
      </c>
    </row>
    <row r="100" spans="1:18" ht="15" customHeight="1" x14ac:dyDescent="0.3">
      <c r="A100" s="41">
        <v>86</v>
      </c>
      <c r="B100" s="77" t="str">
        <f ca="1">IFERROR(IF((VLOOKUP($E100,'Org List'!$AJ$10:$AL$190,3,FALSE))="","",(VLOOKUP($E100,'Org List'!$AJ$10:$AL$190,3,FALSE))),"")</f>
        <v>East of England Commissioning Region</v>
      </c>
      <c r="C100" s="78" t="str">
        <f ca="1">IFERROR(IF((VLOOKUP($E100,'Org List'!$AO$10:$AQ$190,3,FALSE))="","",(VLOOKUP($E100,'Org List'!$AO$10:$AQ$190,3,FALSE))),"")</f>
        <v>East Region</v>
      </c>
      <c r="D100" s="93" t="str">
        <f ca="1">IFERROR(IF((VLOOKUP($E100,'Org List'!$AT$10:$AV$190,3,FALSE))="","",(VLOOKUP($E100,'Org List'!$AT$10:$AV$190,3,FALSE))),"")</f>
        <v>NHS England East (East)</v>
      </c>
      <c r="E100" s="77" t="str">
        <f t="shared" ca="1" si="2"/>
        <v>E10000015</v>
      </c>
      <c r="F100" s="79" t="str">
        <f ca="1">IF(E100="","",VLOOKUP(E100,'Org List'!$J$9:$K$640,2,0))</f>
        <v>Hertfordshire</v>
      </c>
      <c r="G100" s="100">
        <f ca="1">IFERROR(IF((VLOOKUP($E100,'NEA Backsheet'!$D$5:$CB$183,G$9,FALSE))="","",(VLOOKUP($E100,'NEA Backsheet'!$D$5:$CB$183,G$9,FALSE))),"")</f>
        <v>27706.308114629413</v>
      </c>
      <c r="H100" s="101">
        <f ca="1">IFERROR(IF((VLOOKUP($E100,'NEA Backsheet'!$D$5:$CB$183,H$9,FALSE))="","",(VLOOKUP($E100,'NEA Backsheet'!$D$5:$CB$183,H$9,FALSE))),"")</f>
        <v>27566.529292388197</v>
      </c>
      <c r="I100" s="101">
        <f ca="1">IFERROR(IF((VLOOKUP($E100,'NEA Backsheet'!$D$5:$CB$183,I$9,FALSE))="","",(VLOOKUP($E100,'NEA Backsheet'!$D$5:$CB$183,I$9,FALSE))),"")</f>
        <v>28494.085894051503</v>
      </c>
      <c r="J100" s="102">
        <f ca="1">IFERROR(IF((VLOOKUP($E100,'NEA Backsheet'!$D$5:$CB$183,J$9,FALSE))="","",(VLOOKUP($E100,'NEA Backsheet'!$D$5:$CB$183,J$9,FALSE))),"")</f>
        <v>27564.825720659439</v>
      </c>
      <c r="K100" s="100">
        <f ca="1">IFERROR(IF((VLOOKUP($E100,'NEA Backsheet'!$D$5:$CB$183,K$9,FALSE))="","",(VLOOKUP($E100,'NEA Backsheet'!$D$5:$CB$183,K$9,FALSE))),"")</f>
        <v>27389.867204910581</v>
      </c>
      <c r="L100" s="101">
        <f ca="1">IFERROR(IF((VLOOKUP($E100,'NEA Backsheet'!$D$5:$CB$183,L$9,FALSE))="","",(VLOOKUP($E100,'NEA Backsheet'!$D$5:$CB$183,L$9,FALSE))),"")</f>
        <v>28549.938283493342</v>
      </c>
      <c r="M100" s="101">
        <f ca="1">IFERROR(IF((VLOOKUP($E100,'NEA Backsheet'!$D$5:$CB$183,M$9,FALSE))="","",(VLOOKUP($E100,'NEA Backsheet'!$D$5:$CB$183,M$9,FALSE))),"")</f>
        <v>29161.792066517035</v>
      </c>
      <c r="N100" s="103">
        <f ca="1">IFERROR(IF((VLOOKUP($E100,'NEA Backsheet'!$D$5:$CB$183,N$9,FALSE))="","",(VLOOKUP($E100,'NEA Backsheet'!$D$5:$CB$183,N$9,FALSE))),"")</f>
        <v>27575.557121109137</v>
      </c>
      <c r="O100" s="151">
        <f ca="1">IFERROR(IF((VLOOKUP($E100,'NEA Backsheet'!$D$5:$CB$183,O$9,FALSE))="","",(VLOOKUP($E100,'NEA Backsheet'!$D$5:$CB$183,O$9,FALSE))),"")</f>
        <v>28733.928512643019</v>
      </c>
      <c r="P100" s="102">
        <f ca="1">IFERROR(IF((VLOOKUP($E100,'NEA Backsheet'!$D$5:$CB$183,P$9,FALSE))="","",(VLOOKUP($E100,'NEA Backsheet'!$D$5:$CB$183,P$9,FALSE))),"")</f>
        <v>28907.050134529556</v>
      </c>
      <c r="Q100" s="103">
        <f ca="1">IFERROR(IF((VLOOKUP($E100,'NEA Backsheet'!$D$5:$CB$183,Q$9,FALSE))="","",(VLOOKUP($E100,'NEA Backsheet'!$D$5:$CB$183,Q$9,FALSE))),"")</f>
        <v>30891.605969126525</v>
      </c>
      <c r="R100" s="194">
        <f ca="1">IFERROR(IF((VLOOKUP($E100,'NEA Backsheet'!$D$5:$CB$183,R$9,FALSE))="","",(VLOOKUP($E100,'NEA Backsheet'!$D$5:$CB$183,R$9,FALSE))),"")</f>
        <v>29942.545008739125</v>
      </c>
    </row>
    <row r="101" spans="1:18" ht="15" customHeight="1" x14ac:dyDescent="0.3">
      <c r="A101" s="41">
        <v>87</v>
      </c>
      <c r="B101" s="77" t="str">
        <f ca="1">IFERROR(IF((VLOOKUP($E101,'Org List'!$AJ$10:$AL$190,3,FALSE))="","",(VLOOKUP($E101,'Org List'!$AJ$10:$AL$190,3,FALSE))),"")</f>
        <v>London Commissioning Region</v>
      </c>
      <c r="C101" s="78" t="str">
        <f ca="1">IFERROR(IF((VLOOKUP($E101,'Org List'!$AO$10:$AQ$190,3,FALSE))="","",(VLOOKUP($E101,'Org List'!$AO$10:$AQ$190,3,FALSE))),"")</f>
        <v>London Region</v>
      </c>
      <c r="D101" s="93" t="str">
        <f ca="1">IFERROR(IF((VLOOKUP($E101,'Org List'!$AT$10:$AV$190,3,FALSE))="","",(VLOOKUP($E101,'Org List'!$AT$10:$AV$190,3,FALSE))),"")</f>
        <v>NHS England London</v>
      </c>
      <c r="E101" s="77" t="str">
        <f t="shared" ca="1" si="2"/>
        <v>E09000017</v>
      </c>
      <c r="F101" s="79" t="str">
        <f ca="1">IF(E101="","",VLOOKUP(E101,'Org List'!$J$9:$K$640,2,0))</f>
        <v>Hillingdon</v>
      </c>
      <c r="G101" s="100">
        <f ca="1">IFERROR(IF((VLOOKUP($E101,'NEA Backsheet'!$D$5:$CB$183,G$9,FALSE))="","",(VLOOKUP($E101,'NEA Backsheet'!$D$5:$CB$183,G$9,FALSE))),"")</f>
        <v>6913.9658069159677</v>
      </c>
      <c r="H101" s="101">
        <f ca="1">IFERROR(IF((VLOOKUP($E101,'NEA Backsheet'!$D$5:$CB$183,H$9,FALSE))="","",(VLOOKUP($E101,'NEA Backsheet'!$D$5:$CB$183,H$9,FALSE))),"")</f>
        <v>7062.9445468080139</v>
      </c>
      <c r="I101" s="101">
        <f ca="1">IFERROR(IF((VLOOKUP($E101,'NEA Backsheet'!$D$5:$CB$183,I$9,FALSE))="","",(VLOOKUP($E101,'NEA Backsheet'!$D$5:$CB$183,I$9,FALSE))),"")</f>
        <v>7180.2045230361637</v>
      </c>
      <c r="J101" s="102">
        <f ca="1">IFERROR(IF((VLOOKUP($E101,'NEA Backsheet'!$D$5:$CB$183,J$9,FALSE))="","",(VLOOKUP($E101,'NEA Backsheet'!$D$5:$CB$183,J$9,FALSE))),"")</f>
        <v>7211.1140838455794</v>
      </c>
      <c r="K101" s="100">
        <f ca="1">IFERROR(IF((VLOOKUP($E101,'NEA Backsheet'!$D$5:$CB$183,K$9,FALSE))="","",(VLOOKUP($E101,'NEA Backsheet'!$D$5:$CB$183,K$9,FALSE))),"")</f>
        <v>7506.7553713494726</v>
      </c>
      <c r="L101" s="101">
        <f ca="1">IFERROR(IF((VLOOKUP($E101,'NEA Backsheet'!$D$5:$CB$183,L$9,FALSE))="","",(VLOOKUP($E101,'NEA Backsheet'!$D$5:$CB$183,L$9,FALSE))),"")</f>
        <v>7395.8445135653401</v>
      </c>
      <c r="M101" s="101">
        <f ca="1">IFERROR(IF((VLOOKUP($E101,'NEA Backsheet'!$D$5:$CB$183,M$9,FALSE))="","",(VLOOKUP($E101,'NEA Backsheet'!$D$5:$CB$183,M$9,FALSE))),"")</f>
        <v>7599.5993391384018</v>
      </c>
      <c r="N101" s="103">
        <f ca="1">IFERROR(IF((VLOOKUP($E101,'NEA Backsheet'!$D$5:$CB$183,N$9,FALSE))="","",(VLOOKUP($E101,'NEA Backsheet'!$D$5:$CB$183,N$9,FALSE))),"")</f>
        <v>7543.0798703694891</v>
      </c>
      <c r="O101" s="151">
        <f ca="1">IFERROR(IF((VLOOKUP($E101,'NEA Backsheet'!$D$5:$CB$183,O$9,FALSE))="","",(VLOOKUP($E101,'NEA Backsheet'!$D$5:$CB$183,O$9,FALSE))),"")</f>
        <v>7075.9813976130181</v>
      </c>
      <c r="P101" s="102">
        <f ca="1">IFERROR(IF((VLOOKUP($E101,'NEA Backsheet'!$D$5:$CB$183,P$9,FALSE))="","",(VLOOKUP($E101,'NEA Backsheet'!$D$5:$CB$183,P$9,FALSE))),"")</f>
        <v>7281.6725126450801</v>
      </c>
      <c r="Q101" s="103">
        <f ca="1">IFERROR(IF((VLOOKUP($E101,'NEA Backsheet'!$D$5:$CB$183,Q$9,FALSE))="","",(VLOOKUP($E101,'NEA Backsheet'!$D$5:$CB$183,Q$9,FALSE))),"")</f>
        <v>7449.3974865610453</v>
      </c>
      <c r="R101" s="194">
        <f ca="1">IFERROR(IF((VLOOKUP($E101,'NEA Backsheet'!$D$5:$CB$183,R$9,FALSE))="","",(VLOOKUP($E101,'NEA Backsheet'!$D$5:$CB$183,R$9,FALSE))),"")</f>
        <v>7115.6969019256594</v>
      </c>
    </row>
    <row r="102" spans="1:18" ht="15" customHeight="1" x14ac:dyDescent="0.3">
      <c r="A102" s="41">
        <v>88</v>
      </c>
      <c r="B102" s="77" t="str">
        <f ca="1">IFERROR(IF((VLOOKUP($E102,'Org List'!$AJ$10:$AL$190,3,FALSE))="","",(VLOOKUP($E102,'Org List'!$AJ$10:$AL$190,3,FALSE))),"")</f>
        <v>London Commissioning Region</v>
      </c>
      <c r="C102" s="78" t="str">
        <f ca="1">IFERROR(IF((VLOOKUP($E102,'Org List'!$AO$10:$AQ$190,3,FALSE))="","",(VLOOKUP($E102,'Org List'!$AO$10:$AQ$190,3,FALSE))),"")</f>
        <v>London Region</v>
      </c>
      <c r="D102" s="93" t="str">
        <f ca="1">IFERROR(IF((VLOOKUP($E102,'Org List'!$AT$10:$AV$190,3,FALSE))="","",(VLOOKUP($E102,'Org List'!$AT$10:$AV$190,3,FALSE))),"")</f>
        <v>NHS England London</v>
      </c>
      <c r="E102" s="77" t="str">
        <f t="shared" ca="1" si="2"/>
        <v>E09000018</v>
      </c>
      <c r="F102" s="79" t="str">
        <f ca="1">IF(E102="","",VLOOKUP(E102,'Org List'!$J$9:$K$640,2,0))</f>
        <v>Hounslow</v>
      </c>
      <c r="G102" s="100">
        <f ca="1">IFERROR(IF((VLOOKUP($E102,'NEA Backsheet'!$D$5:$CB$183,G$9,FALSE))="","",(VLOOKUP($E102,'NEA Backsheet'!$D$5:$CB$183,G$9,FALSE))),"")</f>
        <v>7657.7507419781359</v>
      </c>
      <c r="H102" s="101">
        <f ca="1">IFERROR(IF((VLOOKUP($E102,'NEA Backsheet'!$D$5:$CB$183,H$9,FALSE))="","",(VLOOKUP($E102,'NEA Backsheet'!$D$5:$CB$183,H$9,FALSE))),"")</f>
        <v>7937.6787619645711</v>
      </c>
      <c r="I102" s="101">
        <f ca="1">IFERROR(IF((VLOOKUP($E102,'NEA Backsheet'!$D$5:$CB$183,I$9,FALSE))="","",(VLOOKUP($E102,'NEA Backsheet'!$D$5:$CB$183,I$9,FALSE))),"")</f>
        <v>7775.2998321529503</v>
      </c>
      <c r="J102" s="102">
        <f ca="1">IFERROR(IF((VLOOKUP($E102,'NEA Backsheet'!$D$5:$CB$183,J$9,FALSE))="","",(VLOOKUP($E102,'NEA Backsheet'!$D$5:$CB$183,J$9,FALSE))),"")</f>
        <v>7771.5258798535906</v>
      </c>
      <c r="K102" s="100">
        <f ca="1">IFERROR(IF((VLOOKUP($E102,'NEA Backsheet'!$D$5:$CB$183,K$9,FALSE))="","",(VLOOKUP($E102,'NEA Backsheet'!$D$5:$CB$183,K$9,FALSE))),"")</f>
        <v>7933.4704006909651</v>
      </c>
      <c r="L102" s="101">
        <f ca="1">IFERROR(IF((VLOOKUP($E102,'NEA Backsheet'!$D$5:$CB$183,L$9,FALSE))="","",(VLOOKUP($E102,'NEA Backsheet'!$D$5:$CB$183,L$9,FALSE))),"")</f>
        <v>7730.9505227674781</v>
      </c>
      <c r="M102" s="101">
        <f ca="1">IFERROR(IF((VLOOKUP($E102,'NEA Backsheet'!$D$5:$CB$183,M$9,FALSE))="","",(VLOOKUP($E102,'NEA Backsheet'!$D$5:$CB$183,M$9,FALSE))),"")</f>
        <v>8258.4414886658305</v>
      </c>
      <c r="N102" s="103">
        <f ca="1">IFERROR(IF((VLOOKUP($E102,'NEA Backsheet'!$D$5:$CB$183,N$9,FALSE))="","",(VLOOKUP($E102,'NEA Backsheet'!$D$5:$CB$183,N$9,FALSE))),"")</f>
        <v>7965.4725524908681</v>
      </c>
      <c r="O102" s="151">
        <f ca="1">IFERROR(IF((VLOOKUP($E102,'NEA Backsheet'!$D$5:$CB$183,O$9,FALSE))="","",(VLOOKUP($E102,'NEA Backsheet'!$D$5:$CB$183,O$9,FALSE))),"")</f>
        <v>7297.7317992671124</v>
      </c>
      <c r="P102" s="102">
        <f ca="1">IFERROR(IF((VLOOKUP($E102,'NEA Backsheet'!$D$5:$CB$183,P$9,FALSE))="","",(VLOOKUP($E102,'NEA Backsheet'!$D$5:$CB$183,P$9,FALSE))),"")</f>
        <v>7599.9842962275115</v>
      </c>
      <c r="Q102" s="103">
        <f ca="1">IFERROR(IF((VLOOKUP($E102,'NEA Backsheet'!$D$5:$CB$183,Q$9,FALSE))="","",(VLOOKUP($E102,'NEA Backsheet'!$D$5:$CB$183,Q$9,FALSE))),"")</f>
        <v>7738.9398350736374</v>
      </c>
      <c r="R102" s="194">
        <f ca="1">IFERROR(IF((VLOOKUP($E102,'NEA Backsheet'!$D$5:$CB$183,R$9,FALSE))="","",(VLOOKUP($E102,'NEA Backsheet'!$D$5:$CB$183,R$9,FALSE))),"")</f>
        <v>7990.0043249527735</v>
      </c>
    </row>
    <row r="103" spans="1:18" ht="15" customHeight="1" x14ac:dyDescent="0.3">
      <c r="A103" s="41">
        <v>89</v>
      </c>
      <c r="B103" s="77" t="str">
        <f ca="1">IFERROR(IF((VLOOKUP($E103,'Org List'!$AJ$10:$AL$190,3,FALSE))="","",(VLOOKUP($E103,'Org List'!$AJ$10:$AL$190,3,FALSE))),"")</f>
        <v>South East England Commissioning Region</v>
      </c>
      <c r="C103" s="78" t="str">
        <f ca="1">IFERROR(IF((VLOOKUP($E103,'Org List'!$AO$10:$AQ$190,3,FALSE))="","",(VLOOKUP($E103,'Org List'!$AO$10:$AQ$190,3,FALSE))),"")</f>
        <v>South East Region</v>
      </c>
      <c r="D103" s="93" t="str">
        <f ca="1">IFERROR(IF((VLOOKUP($E103,'Org List'!$AT$10:$AV$190,3,FALSE))="","",(VLOOKUP($E103,'Org List'!$AT$10:$AV$190,3,FALSE))),"")</f>
        <v>NHS England South East (Hampshire, Isle of Wight and Thames Valley)</v>
      </c>
      <c r="E103" s="77" t="str">
        <f t="shared" ca="1" si="2"/>
        <v>E06000046</v>
      </c>
      <c r="F103" s="79" t="str">
        <f ca="1">IF(E103="","",VLOOKUP(E103,'Org List'!$J$9:$K$640,2,0))</f>
        <v>Isle of Wight</v>
      </c>
      <c r="G103" s="100">
        <f ca="1">IFERROR(IF((VLOOKUP($E103,'NEA Backsheet'!$D$5:$CB$183,G$9,FALSE))="","",(VLOOKUP($E103,'NEA Backsheet'!$D$5:$CB$183,G$9,FALSE))),"")</f>
        <v>3144.9999999999995</v>
      </c>
      <c r="H103" s="101">
        <f ca="1">IFERROR(IF((VLOOKUP($E103,'NEA Backsheet'!$D$5:$CB$183,H$9,FALSE))="","",(VLOOKUP($E103,'NEA Backsheet'!$D$5:$CB$183,H$9,FALSE))),"")</f>
        <v>3241.9999999999995</v>
      </c>
      <c r="I103" s="101">
        <f ca="1">IFERROR(IF((VLOOKUP($E103,'NEA Backsheet'!$D$5:$CB$183,I$9,FALSE))="","",(VLOOKUP($E103,'NEA Backsheet'!$D$5:$CB$183,I$9,FALSE))),"")</f>
        <v>3535.9999999999995</v>
      </c>
      <c r="J103" s="102">
        <f ca="1">IFERROR(IF((VLOOKUP($E103,'NEA Backsheet'!$D$5:$CB$183,J$9,FALSE))="","",(VLOOKUP($E103,'NEA Backsheet'!$D$5:$CB$183,J$9,FALSE))),"")</f>
        <v>3295.9999999999995</v>
      </c>
      <c r="K103" s="100">
        <f ca="1">IFERROR(IF((VLOOKUP($E103,'NEA Backsheet'!$D$5:$CB$183,K$9,FALSE))="","",(VLOOKUP($E103,'NEA Backsheet'!$D$5:$CB$183,K$9,FALSE))),"")</f>
        <v>3144.9999999999991</v>
      </c>
      <c r="L103" s="101">
        <f ca="1">IFERROR(IF((VLOOKUP($E103,'NEA Backsheet'!$D$5:$CB$183,L$9,FALSE))="","",(VLOOKUP($E103,'NEA Backsheet'!$D$5:$CB$183,L$9,FALSE))),"")</f>
        <v>3166.9999999999991</v>
      </c>
      <c r="M103" s="101">
        <f ca="1">IFERROR(IF((VLOOKUP($E103,'NEA Backsheet'!$D$5:$CB$183,M$9,FALSE))="","",(VLOOKUP($E103,'NEA Backsheet'!$D$5:$CB$183,M$9,FALSE))),"")</f>
        <v>3225.9999999999991</v>
      </c>
      <c r="N103" s="103">
        <f ca="1">IFERROR(IF((VLOOKUP($E103,'NEA Backsheet'!$D$5:$CB$183,N$9,FALSE))="","",(VLOOKUP($E103,'NEA Backsheet'!$D$5:$CB$183,N$9,FALSE))),"")</f>
        <v>3087.9999999999991</v>
      </c>
      <c r="O103" s="151">
        <f ca="1">IFERROR(IF((VLOOKUP($E103,'NEA Backsheet'!$D$5:$CB$183,O$9,FALSE))="","",(VLOOKUP($E103,'NEA Backsheet'!$D$5:$CB$183,O$9,FALSE))),"")</f>
        <v>3313.9999999999995</v>
      </c>
      <c r="P103" s="102">
        <f ca="1">IFERROR(IF((VLOOKUP($E103,'NEA Backsheet'!$D$5:$CB$183,P$9,FALSE))="","",(VLOOKUP($E103,'NEA Backsheet'!$D$5:$CB$183,P$9,FALSE))),"")</f>
        <v>3418.9999999999995</v>
      </c>
      <c r="Q103" s="103">
        <f ca="1">IFERROR(IF((VLOOKUP($E103,'NEA Backsheet'!$D$5:$CB$183,Q$9,FALSE))="","",(VLOOKUP($E103,'NEA Backsheet'!$D$5:$CB$183,Q$9,FALSE))),"")</f>
        <v>3629.9999999999991</v>
      </c>
      <c r="R103" s="194">
        <f ca="1">IFERROR(IF((VLOOKUP($E103,'NEA Backsheet'!$D$5:$CB$183,R$9,FALSE))="","",(VLOOKUP($E103,'NEA Backsheet'!$D$5:$CB$183,R$9,FALSE))),"")</f>
        <v>3652.9999999999995</v>
      </c>
    </row>
    <row r="104" spans="1:18" ht="15" customHeight="1" x14ac:dyDescent="0.3">
      <c r="A104" s="41">
        <v>90</v>
      </c>
      <c r="B104" s="77" t="str">
        <f ca="1">IFERROR(IF((VLOOKUP($E104,'Org List'!$AJ$10:$AL$190,3,FALSE))="","",(VLOOKUP($E104,'Org List'!$AJ$10:$AL$190,3,FALSE))),"")</f>
        <v>London Commissioning Region</v>
      </c>
      <c r="C104" s="78" t="str">
        <f ca="1">IFERROR(IF((VLOOKUP($E104,'Org List'!$AO$10:$AQ$190,3,FALSE))="","",(VLOOKUP($E104,'Org List'!$AO$10:$AQ$190,3,FALSE))),"")</f>
        <v>London Region</v>
      </c>
      <c r="D104" s="93" t="str">
        <f ca="1">IFERROR(IF((VLOOKUP($E104,'Org List'!$AT$10:$AV$190,3,FALSE))="","",(VLOOKUP($E104,'Org List'!$AT$10:$AV$190,3,FALSE))),"")</f>
        <v>NHS England London</v>
      </c>
      <c r="E104" s="77" t="str">
        <f t="shared" ca="1" si="2"/>
        <v>E09000019</v>
      </c>
      <c r="F104" s="79" t="str">
        <f ca="1">IF(E104="","",VLOOKUP(E104,'Org List'!$J$9:$K$640,2,0))</f>
        <v>Islington</v>
      </c>
      <c r="G104" s="100">
        <f ca="1">IFERROR(IF((VLOOKUP($E104,'NEA Backsheet'!$D$5:$CB$183,G$9,FALSE))="","",(VLOOKUP($E104,'NEA Backsheet'!$D$5:$CB$183,G$9,FALSE))),"")</f>
        <v>5003.7790002266493</v>
      </c>
      <c r="H104" s="101">
        <f ca="1">IFERROR(IF((VLOOKUP($E104,'NEA Backsheet'!$D$5:$CB$183,H$9,FALSE))="","",(VLOOKUP($E104,'NEA Backsheet'!$D$5:$CB$183,H$9,FALSE))),"")</f>
        <v>4864.9806985173</v>
      </c>
      <c r="I104" s="101">
        <f ca="1">IFERROR(IF((VLOOKUP($E104,'NEA Backsheet'!$D$5:$CB$183,I$9,FALSE))="","",(VLOOKUP($E104,'NEA Backsheet'!$D$5:$CB$183,I$9,FALSE))),"")</f>
        <v>5035.5659592207421</v>
      </c>
      <c r="J104" s="102">
        <f ca="1">IFERROR(IF((VLOOKUP($E104,'NEA Backsheet'!$D$5:$CB$183,J$9,FALSE))="","",(VLOOKUP($E104,'NEA Backsheet'!$D$5:$CB$183,J$9,FALSE))),"")</f>
        <v>4846.8926347844181</v>
      </c>
      <c r="K104" s="100">
        <f ca="1">IFERROR(IF((VLOOKUP($E104,'NEA Backsheet'!$D$5:$CB$183,K$9,FALSE))="","",(VLOOKUP($E104,'NEA Backsheet'!$D$5:$CB$183,K$9,FALSE))),"")</f>
        <v>5024.1919357182251</v>
      </c>
      <c r="L104" s="101">
        <f ca="1">IFERROR(IF((VLOOKUP($E104,'NEA Backsheet'!$D$5:$CB$183,L$9,FALSE))="","",(VLOOKUP($E104,'NEA Backsheet'!$D$5:$CB$183,L$9,FALSE))),"")</f>
        <v>5071.856939757552</v>
      </c>
      <c r="M104" s="101">
        <f ca="1">IFERROR(IF((VLOOKUP($E104,'NEA Backsheet'!$D$5:$CB$183,M$9,FALSE))="","",(VLOOKUP($E104,'NEA Backsheet'!$D$5:$CB$183,M$9,FALSE))),"")</f>
        <v>5088.1776896523761</v>
      </c>
      <c r="N104" s="103">
        <f ca="1">IFERROR(IF((VLOOKUP($E104,'NEA Backsheet'!$D$5:$CB$183,N$9,FALSE))="","",(VLOOKUP($E104,'NEA Backsheet'!$D$5:$CB$183,N$9,FALSE))),"")</f>
        <v>4973.1935635188274</v>
      </c>
      <c r="O104" s="151">
        <f ca="1">IFERROR(IF((VLOOKUP($E104,'NEA Backsheet'!$D$5:$CB$183,O$9,FALSE))="","",(VLOOKUP($E104,'NEA Backsheet'!$D$5:$CB$183,O$9,FALSE))),"")</f>
        <v>4933.863851876572</v>
      </c>
      <c r="P104" s="102">
        <f ca="1">IFERROR(IF((VLOOKUP($E104,'NEA Backsheet'!$D$5:$CB$183,P$9,FALSE))="","",(VLOOKUP($E104,'NEA Backsheet'!$D$5:$CB$183,P$9,FALSE))),"")</f>
        <v>4769.3217929272705</v>
      </c>
      <c r="Q104" s="103">
        <f ca="1">IFERROR(IF((VLOOKUP($E104,'NEA Backsheet'!$D$5:$CB$183,Q$9,FALSE))="","",(VLOOKUP($E104,'NEA Backsheet'!$D$5:$CB$183,Q$9,FALSE))),"")</f>
        <v>5156.4184393968808</v>
      </c>
      <c r="R104" s="194">
        <f ca="1">IFERROR(IF((VLOOKUP($E104,'NEA Backsheet'!$D$5:$CB$183,R$9,FALSE))="","",(VLOOKUP($E104,'NEA Backsheet'!$D$5:$CB$183,R$9,FALSE))),"")</f>
        <v>4900.3593964639058</v>
      </c>
    </row>
    <row r="105" spans="1:18" ht="15" customHeight="1" x14ac:dyDescent="0.3">
      <c r="A105" s="41">
        <v>91</v>
      </c>
      <c r="B105" s="77" t="str">
        <f ca="1">IFERROR(IF((VLOOKUP($E105,'Org List'!$AJ$10:$AL$190,3,FALSE))="","",(VLOOKUP($E105,'Org List'!$AJ$10:$AL$190,3,FALSE))),"")</f>
        <v>London Commissioning Region</v>
      </c>
      <c r="C105" s="78" t="str">
        <f ca="1">IFERROR(IF((VLOOKUP($E105,'Org List'!$AO$10:$AQ$190,3,FALSE))="","",(VLOOKUP($E105,'Org List'!$AO$10:$AQ$190,3,FALSE))),"")</f>
        <v>London Region</v>
      </c>
      <c r="D105" s="93" t="str">
        <f ca="1">IFERROR(IF((VLOOKUP($E105,'Org List'!$AT$10:$AV$190,3,FALSE))="","",(VLOOKUP($E105,'Org List'!$AT$10:$AV$190,3,FALSE))),"")</f>
        <v>NHS England London</v>
      </c>
      <c r="E105" s="77" t="str">
        <f t="shared" ca="1" si="2"/>
        <v>E09000020</v>
      </c>
      <c r="F105" s="79" t="str">
        <f ca="1">IF(E105="","",VLOOKUP(E105,'Org List'!$J$9:$K$640,2,0))</f>
        <v>Kensington and Chelsea</v>
      </c>
      <c r="G105" s="100">
        <f ca="1">IFERROR(IF((VLOOKUP($E105,'NEA Backsheet'!$D$5:$CB$183,G$9,FALSE))="","",(VLOOKUP($E105,'NEA Backsheet'!$D$5:$CB$183,G$9,FALSE))),"")</f>
        <v>2840.4357726057401</v>
      </c>
      <c r="H105" s="101">
        <f ca="1">IFERROR(IF((VLOOKUP($E105,'NEA Backsheet'!$D$5:$CB$183,H$9,FALSE))="","",(VLOOKUP($E105,'NEA Backsheet'!$D$5:$CB$183,H$9,FALSE))),"")</f>
        <v>2837.14759153758</v>
      </c>
      <c r="I105" s="101">
        <f ca="1">IFERROR(IF((VLOOKUP($E105,'NEA Backsheet'!$D$5:$CB$183,I$9,FALSE))="","",(VLOOKUP($E105,'NEA Backsheet'!$D$5:$CB$183,I$9,FALSE))),"")</f>
        <v>2909.8162345309825</v>
      </c>
      <c r="J105" s="102">
        <f ca="1">IFERROR(IF((VLOOKUP($E105,'NEA Backsheet'!$D$5:$CB$183,J$9,FALSE))="","",(VLOOKUP($E105,'NEA Backsheet'!$D$5:$CB$183,J$9,FALSE))),"")</f>
        <v>2809.0894733319665</v>
      </c>
      <c r="K105" s="100">
        <f ca="1">IFERROR(IF((VLOOKUP($E105,'NEA Backsheet'!$D$5:$CB$183,K$9,FALSE))="","",(VLOOKUP($E105,'NEA Backsheet'!$D$5:$CB$183,K$9,FALSE))),"")</f>
        <v>2876.6603919506128</v>
      </c>
      <c r="L105" s="101">
        <f ca="1">IFERROR(IF((VLOOKUP($E105,'NEA Backsheet'!$D$5:$CB$183,L$9,FALSE))="","",(VLOOKUP($E105,'NEA Backsheet'!$D$5:$CB$183,L$9,FALSE))),"")</f>
        <v>2876.198887635851</v>
      </c>
      <c r="M105" s="101">
        <f ca="1">IFERROR(IF((VLOOKUP($E105,'NEA Backsheet'!$D$5:$CB$183,M$9,FALSE))="","",(VLOOKUP($E105,'NEA Backsheet'!$D$5:$CB$183,M$9,FALSE))),"")</f>
        <v>2917.7458111617343</v>
      </c>
      <c r="N105" s="103">
        <f ca="1">IFERROR(IF((VLOOKUP($E105,'NEA Backsheet'!$D$5:$CB$183,N$9,FALSE))="","",(VLOOKUP($E105,'NEA Backsheet'!$D$5:$CB$183,N$9,FALSE))),"")</f>
        <v>2885.5245478106599</v>
      </c>
      <c r="O105" s="151">
        <f ca="1">IFERROR(IF((VLOOKUP($E105,'NEA Backsheet'!$D$5:$CB$183,O$9,FALSE))="","",(VLOOKUP($E105,'NEA Backsheet'!$D$5:$CB$183,O$9,FALSE))),"")</f>
        <v>2826.306540589786</v>
      </c>
      <c r="P105" s="102">
        <f ca="1">IFERROR(IF((VLOOKUP($E105,'NEA Backsheet'!$D$5:$CB$183,P$9,FALSE))="","",(VLOOKUP($E105,'NEA Backsheet'!$D$5:$CB$183,P$9,FALSE))),"")</f>
        <v>2975.0523269801693</v>
      </c>
      <c r="Q105" s="103">
        <f ca="1">IFERROR(IF((VLOOKUP($E105,'NEA Backsheet'!$D$5:$CB$183,Q$9,FALSE))="","",(VLOOKUP($E105,'NEA Backsheet'!$D$5:$CB$183,Q$9,FALSE))),"")</f>
        <v>3112.4955956777408</v>
      </c>
      <c r="R105" s="194">
        <f ca="1">IFERROR(IF((VLOOKUP($E105,'NEA Backsheet'!$D$5:$CB$183,R$9,FALSE))="","",(VLOOKUP($E105,'NEA Backsheet'!$D$5:$CB$183,R$9,FALSE))),"")</f>
        <v>3112.1974652356594</v>
      </c>
    </row>
    <row r="106" spans="1:18" ht="15" customHeight="1" x14ac:dyDescent="0.3">
      <c r="A106" s="41">
        <v>92</v>
      </c>
      <c r="B106" s="77" t="str">
        <f ca="1">IFERROR(IF((VLOOKUP($E106,'Org List'!$AJ$10:$AL$190,3,FALSE))="","",(VLOOKUP($E106,'Org List'!$AJ$10:$AL$190,3,FALSE))),"")</f>
        <v>South East England Commissioning Region</v>
      </c>
      <c r="C106" s="78" t="str">
        <f ca="1">IFERROR(IF((VLOOKUP($E106,'Org List'!$AO$10:$AQ$190,3,FALSE))="","",(VLOOKUP($E106,'Org List'!$AO$10:$AQ$190,3,FALSE))),"")</f>
        <v>South East Region</v>
      </c>
      <c r="D106" s="93" t="str">
        <f ca="1">IFERROR(IF((VLOOKUP($E106,'Org List'!$AT$10:$AV$190,3,FALSE))="","",(VLOOKUP($E106,'Org List'!$AT$10:$AV$190,3,FALSE))),"")</f>
        <v>NHS England South East (Kent, Surrey and Sussex)</v>
      </c>
      <c r="E106" s="77" t="str">
        <f t="shared" ca="1" si="2"/>
        <v>E10000016</v>
      </c>
      <c r="F106" s="79" t="str">
        <f ca="1">IF(E106="","",VLOOKUP(E106,'Org List'!$J$9:$K$640,2,0))</f>
        <v>Kent</v>
      </c>
      <c r="G106" s="100">
        <f ca="1">IFERROR(IF((VLOOKUP($E106,'NEA Backsheet'!$D$5:$CB$183,G$9,FALSE))="","",(VLOOKUP($E106,'NEA Backsheet'!$D$5:$CB$183,G$9,FALSE))),"")</f>
        <v>40778.343628204471</v>
      </c>
      <c r="H106" s="101">
        <f ca="1">IFERROR(IF((VLOOKUP($E106,'NEA Backsheet'!$D$5:$CB$183,H$9,FALSE))="","",(VLOOKUP($E106,'NEA Backsheet'!$D$5:$CB$183,H$9,FALSE))),"")</f>
        <v>39846.597940875698</v>
      </c>
      <c r="I106" s="101">
        <f ca="1">IFERROR(IF((VLOOKUP($E106,'NEA Backsheet'!$D$5:$CB$183,I$9,FALSE))="","",(VLOOKUP($E106,'NEA Backsheet'!$D$5:$CB$183,I$9,FALSE))),"")</f>
        <v>41598.841411201633</v>
      </c>
      <c r="J106" s="102">
        <f ca="1">IFERROR(IF((VLOOKUP($E106,'NEA Backsheet'!$D$5:$CB$183,J$9,FALSE))="","",(VLOOKUP($E106,'NEA Backsheet'!$D$5:$CB$183,J$9,FALSE))),"")</f>
        <v>41663.273481131269</v>
      </c>
      <c r="K106" s="100">
        <f ca="1">IFERROR(IF((VLOOKUP($E106,'NEA Backsheet'!$D$5:$CB$183,K$9,FALSE))="","",(VLOOKUP($E106,'NEA Backsheet'!$D$5:$CB$183,K$9,FALSE))),"")</f>
        <v>40564.541817380756</v>
      </c>
      <c r="L106" s="101">
        <f ca="1">IFERROR(IF((VLOOKUP($E106,'NEA Backsheet'!$D$5:$CB$183,L$9,FALSE))="","",(VLOOKUP($E106,'NEA Backsheet'!$D$5:$CB$183,L$9,FALSE))),"")</f>
        <v>40603.940580209208</v>
      </c>
      <c r="M106" s="101">
        <f ca="1">IFERROR(IF((VLOOKUP($E106,'NEA Backsheet'!$D$5:$CB$183,M$9,FALSE))="","",(VLOOKUP($E106,'NEA Backsheet'!$D$5:$CB$183,M$9,FALSE))),"")</f>
        <v>41884.788001103327</v>
      </c>
      <c r="N106" s="103">
        <f ca="1">IFERROR(IF((VLOOKUP($E106,'NEA Backsheet'!$D$5:$CB$183,N$9,FALSE))="","",(VLOOKUP($E106,'NEA Backsheet'!$D$5:$CB$183,N$9,FALSE))),"")</f>
        <v>42087.159659430486</v>
      </c>
      <c r="O106" s="151">
        <f ca="1">IFERROR(IF((VLOOKUP($E106,'NEA Backsheet'!$D$5:$CB$183,O$9,FALSE))="","",(VLOOKUP($E106,'NEA Backsheet'!$D$5:$CB$183,O$9,FALSE))),"")</f>
        <v>42015.253325890633</v>
      </c>
      <c r="P106" s="102">
        <f ca="1">IFERROR(IF((VLOOKUP($E106,'NEA Backsheet'!$D$5:$CB$183,P$9,FALSE))="","",(VLOOKUP($E106,'NEA Backsheet'!$D$5:$CB$183,P$9,FALSE))),"")</f>
        <v>42021.207419016711</v>
      </c>
      <c r="Q106" s="103">
        <f ca="1">IFERROR(IF((VLOOKUP($E106,'NEA Backsheet'!$D$5:$CB$183,Q$9,FALSE))="","",(VLOOKUP($E106,'NEA Backsheet'!$D$5:$CB$183,Q$9,FALSE))),"")</f>
        <v>43165.894437944888</v>
      </c>
      <c r="R106" s="194">
        <f ca="1">IFERROR(IF((VLOOKUP($E106,'NEA Backsheet'!$D$5:$CB$183,R$9,FALSE))="","",(VLOOKUP($E106,'NEA Backsheet'!$D$5:$CB$183,R$9,FALSE))),"")</f>
        <v>44166.403085885293</v>
      </c>
    </row>
    <row r="107" spans="1:18" ht="15" customHeight="1" x14ac:dyDescent="0.3">
      <c r="A107" s="41">
        <v>93</v>
      </c>
      <c r="B107" s="77" t="str">
        <f ca="1">IFERROR(IF((VLOOKUP($E107,'Org List'!$AJ$10:$AL$190,3,FALSE))="","",(VLOOKUP($E107,'Org List'!$AJ$10:$AL$190,3,FALSE))),"")</f>
        <v>North East and Yorkshire Commissioning Region</v>
      </c>
      <c r="C107" s="78" t="str">
        <f ca="1">IFERROR(IF((VLOOKUP($E107,'Org List'!$AO$10:$AQ$190,3,FALSE))="","",(VLOOKUP($E107,'Org List'!$AO$10:$AQ$190,3,FALSE))),"")</f>
        <v>Yorkshire and The Humber Region</v>
      </c>
      <c r="D107" s="93" t="str">
        <f ca="1">IFERROR(IF((VLOOKUP($E107,'Org List'!$AT$10:$AV$190,3,FALSE))="","",(VLOOKUP($E107,'Org List'!$AT$10:$AV$190,3,FALSE))),"")</f>
        <v>NHS England North East and Yokrshire (Yorkshire And Humber)</v>
      </c>
      <c r="E107" s="77" t="str">
        <f t="shared" ca="1" si="2"/>
        <v>E06000010</v>
      </c>
      <c r="F107" s="79" t="str">
        <f ca="1">IF(E107="","",VLOOKUP(E107,'Org List'!$J$9:$K$640,2,0))</f>
        <v>Kingston upon Hull, City of</v>
      </c>
      <c r="G107" s="100">
        <f ca="1">IFERROR(IF((VLOOKUP($E107,'NEA Backsheet'!$D$5:$CB$183,G$9,FALSE))="","",(VLOOKUP($E107,'NEA Backsheet'!$D$5:$CB$183,G$9,FALSE))),"")</f>
        <v>7167.3293310805375</v>
      </c>
      <c r="H107" s="101">
        <f ca="1">IFERROR(IF((VLOOKUP($E107,'NEA Backsheet'!$D$5:$CB$183,H$9,FALSE))="","",(VLOOKUP($E107,'NEA Backsheet'!$D$5:$CB$183,H$9,FALSE))),"")</f>
        <v>6561.8747971882358</v>
      </c>
      <c r="I107" s="101">
        <f ca="1">IFERROR(IF((VLOOKUP($E107,'NEA Backsheet'!$D$5:$CB$183,I$9,FALSE))="","",(VLOOKUP($E107,'NEA Backsheet'!$D$5:$CB$183,I$9,FALSE))),"")</f>
        <v>6889.0761165847489</v>
      </c>
      <c r="J107" s="102">
        <f ca="1">IFERROR(IF((VLOOKUP($E107,'NEA Backsheet'!$D$5:$CB$183,J$9,FALSE))="","",(VLOOKUP($E107,'NEA Backsheet'!$D$5:$CB$183,J$9,FALSE))),"")</f>
        <v>6587.4683583876376</v>
      </c>
      <c r="K107" s="100">
        <f ca="1">IFERROR(IF((VLOOKUP($E107,'NEA Backsheet'!$D$5:$CB$183,K$9,FALSE))="","",(VLOOKUP($E107,'NEA Backsheet'!$D$5:$CB$183,K$9,FALSE))),"")</f>
        <v>6838.7519119502003</v>
      </c>
      <c r="L107" s="101">
        <f ca="1">IFERROR(IF((VLOOKUP($E107,'NEA Backsheet'!$D$5:$CB$183,L$9,FALSE))="","",(VLOOKUP($E107,'NEA Backsheet'!$D$5:$CB$183,L$9,FALSE))),"")</f>
        <v>6947.186566346465</v>
      </c>
      <c r="M107" s="101">
        <f ca="1">IFERROR(IF((VLOOKUP($E107,'NEA Backsheet'!$D$5:$CB$183,M$9,FALSE))="","",(VLOOKUP($E107,'NEA Backsheet'!$D$5:$CB$183,M$9,FALSE))),"")</f>
        <v>7063.1399630306532</v>
      </c>
      <c r="N107" s="103">
        <f ca="1">IFERROR(IF((VLOOKUP($E107,'NEA Backsheet'!$D$5:$CB$183,N$9,FALSE))="","",(VLOOKUP($E107,'NEA Backsheet'!$D$5:$CB$183,N$9,FALSE))),"")</f>
        <v>6842.2383886726975</v>
      </c>
      <c r="O107" s="151">
        <f ca="1">IFERROR(IF((VLOOKUP($E107,'NEA Backsheet'!$D$5:$CB$183,O$9,FALSE))="","",(VLOOKUP($E107,'NEA Backsheet'!$D$5:$CB$183,O$9,FALSE))),"")</f>
        <v>6776.6609185452298</v>
      </c>
      <c r="P107" s="102">
        <f ca="1">IFERROR(IF((VLOOKUP($E107,'NEA Backsheet'!$D$5:$CB$183,P$9,FALSE))="","",(VLOOKUP($E107,'NEA Backsheet'!$D$5:$CB$183,P$9,FALSE))),"")</f>
        <v>6466.4210166654093</v>
      </c>
      <c r="Q107" s="103">
        <f ca="1">IFERROR(IF((VLOOKUP($E107,'NEA Backsheet'!$D$5:$CB$183,Q$9,FALSE))="","",(VLOOKUP($E107,'NEA Backsheet'!$D$5:$CB$183,Q$9,FALSE))),"")</f>
        <v>6912.2040447285499</v>
      </c>
      <c r="R107" s="194">
        <f ca="1">IFERROR(IF((VLOOKUP($E107,'NEA Backsheet'!$D$5:$CB$183,R$9,FALSE))="","",(VLOOKUP($E107,'NEA Backsheet'!$D$5:$CB$183,R$9,FALSE))),"")</f>
        <v>6886.4689125391978</v>
      </c>
    </row>
    <row r="108" spans="1:18" ht="15" customHeight="1" x14ac:dyDescent="0.3">
      <c r="A108" s="41">
        <v>94</v>
      </c>
      <c r="B108" s="77" t="str">
        <f ca="1">IFERROR(IF((VLOOKUP($E108,'Org List'!$AJ$10:$AL$190,3,FALSE))="","",(VLOOKUP($E108,'Org List'!$AJ$10:$AL$190,3,FALSE))),"")</f>
        <v>London Commissioning Region</v>
      </c>
      <c r="C108" s="78" t="str">
        <f ca="1">IFERROR(IF((VLOOKUP($E108,'Org List'!$AO$10:$AQ$190,3,FALSE))="","",(VLOOKUP($E108,'Org List'!$AO$10:$AQ$190,3,FALSE))),"")</f>
        <v>London Region</v>
      </c>
      <c r="D108" s="93" t="str">
        <f ca="1">IFERROR(IF((VLOOKUP($E108,'Org List'!$AT$10:$AV$190,3,FALSE))="","",(VLOOKUP($E108,'Org List'!$AT$10:$AV$190,3,FALSE))),"")</f>
        <v>NHS England London</v>
      </c>
      <c r="E108" s="77" t="str">
        <f t="shared" ca="1" si="2"/>
        <v>E09000021</v>
      </c>
      <c r="F108" s="79" t="str">
        <f ca="1">IF(E108="","",VLOOKUP(E108,'Org List'!$J$9:$K$640,2,0))</f>
        <v>Kingston upon Thames</v>
      </c>
      <c r="G108" s="100">
        <f ca="1">IFERROR(IF((VLOOKUP($E108,'NEA Backsheet'!$D$5:$CB$183,G$9,FALSE))="","",(VLOOKUP($E108,'NEA Backsheet'!$D$5:$CB$183,G$9,FALSE))),"")</f>
        <v>3907.1824424709371</v>
      </c>
      <c r="H108" s="101">
        <f ca="1">IFERROR(IF((VLOOKUP($E108,'NEA Backsheet'!$D$5:$CB$183,H$9,FALSE))="","",(VLOOKUP($E108,'NEA Backsheet'!$D$5:$CB$183,H$9,FALSE))),"")</f>
        <v>3828.3495625781115</v>
      </c>
      <c r="I108" s="101">
        <f ca="1">IFERROR(IF((VLOOKUP($E108,'NEA Backsheet'!$D$5:$CB$183,I$9,FALSE))="","",(VLOOKUP($E108,'NEA Backsheet'!$D$5:$CB$183,I$9,FALSE))),"")</f>
        <v>4108.4951086682959</v>
      </c>
      <c r="J108" s="102">
        <f ca="1">IFERROR(IF((VLOOKUP($E108,'NEA Backsheet'!$D$5:$CB$183,J$9,FALSE))="","",(VLOOKUP($E108,'NEA Backsheet'!$D$5:$CB$183,J$9,FALSE))),"")</f>
        <v>4116.9000987035997</v>
      </c>
      <c r="K108" s="100">
        <f ca="1">IFERROR(IF((VLOOKUP($E108,'NEA Backsheet'!$D$5:$CB$183,K$9,FALSE))="","",(VLOOKUP($E108,'NEA Backsheet'!$D$5:$CB$183,K$9,FALSE))),"")</f>
        <v>4273.4082521160626</v>
      </c>
      <c r="L108" s="101">
        <f ca="1">IFERROR(IF((VLOOKUP($E108,'NEA Backsheet'!$D$5:$CB$183,L$9,FALSE))="","",(VLOOKUP($E108,'NEA Backsheet'!$D$5:$CB$183,L$9,FALSE))),"")</f>
        <v>4318.9421394410756</v>
      </c>
      <c r="M108" s="101">
        <f ca="1">IFERROR(IF((VLOOKUP($E108,'NEA Backsheet'!$D$5:$CB$183,M$9,FALSE))="","",(VLOOKUP($E108,'NEA Backsheet'!$D$5:$CB$183,M$9,FALSE))),"")</f>
        <v>4321.3205180602599</v>
      </c>
      <c r="N108" s="103">
        <f ca="1">IFERROR(IF((VLOOKUP($E108,'NEA Backsheet'!$D$5:$CB$183,N$9,FALSE))="","",(VLOOKUP($E108,'NEA Backsheet'!$D$5:$CB$183,N$9,FALSE))),"")</f>
        <v>4229.6847743576127</v>
      </c>
      <c r="O108" s="151">
        <f ca="1">IFERROR(IF((VLOOKUP($E108,'NEA Backsheet'!$D$5:$CB$183,O$9,FALSE))="","",(VLOOKUP($E108,'NEA Backsheet'!$D$5:$CB$183,O$9,FALSE))),"")</f>
        <v>4101.2655762093191</v>
      </c>
      <c r="P108" s="102">
        <f ca="1">IFERROR(IF((VLOOKUP($E108,'NEA Backsheet'!$D$5:$CB$183,P$9,FALSE))="","",(VLOOKUP($E108,'NEA Backsheet'!$D$5:$CB$183,P$9,FALSE))),"")</f>
        <v>4150.6460203458209</v>
      </c>
      <c r="Q108" s="103">
        <f ca="1">IFERROR(IF((VLOOKUP($E108,'NEA Backsheet'!$D$5:$CB$183,Q$9,FALSE))="","",(VLOOKUP($E108,'NEA Backsheet'!$D$5:$CB$183,Q$9,FALSE))),"")</f>
        <v>4407.9921589309288</v>
      </c>
      <c r="R108" s="194">
        <f ca="1">IFERROR(IF((VLOOKUP($E108,'NEA Backsheet'!$D$5:$CB$183,R$9,FALSE))="","",(VLOOKUP($E108,'NEA Backsheet'!$D$5:$CB$183,R$9,FALSE))),"")</f>
        <v>4551.4823290340655</v>
      </c>
    </row>
    <row r="109" spans="1:18" ht="15" customHeight="1" x14ac:dyDescent="0.3">
      <c r="A109" s="41">
        <v>95</v>
      </c>
      <c r="B109" s="77" t="str">
        <f ca="1">IFERROR(IF((VLOOKUP($E109,'Org List'!$AJ$10:$AL$190,3,FALSE))="","",(VLOOKUP($E109,'Org List'!$AJ$10:$AL$190,3,FALSE))),"")</f>
        <v>North East and Yorkshire Commissioning Region</v>
      </c>
      <c r="C109" s="78" t="str">
        <f ca="1">IFERROR(IF((VLOOKUP($E109,'Org List'!$AO$10:$AQ$190,3,FALSE))="","",(VLOOKUP($E109,'Org List'!$AO$10:$AQ$190,3,FALSE))),"")</f>
        <v>Yorkshire and The Humber Region</v>
      </c>
      <c r="D109" s="93" t="str">
        <f ca="1">IFERROR(IF((VLOOKUP($E109,'Org List'!$AT$10:$AV$190,3,FALSE))="","",(VLOOKUP($E109,'Org List'!$AT$10:$AV$190,3,FALSE))),"")</f>
        <v>NHS England North East and Yokrshire (Yorkshire And Humber)</v>
      </c>
      <c r="E109" s="77" t="str">
        <f t="shared" ca="1" si="2"/>
        <v>E08000034</v>
      </c>
      <c r="F109" s="79" t="str">
        <f ca="1">IF(E109="","",VLOOKUP(E109,'Org List'!$J$9:$K$640,2,0))</f>
        <v>Kirklees</v>
      </c>
      <c r="G109" s="100">
        <f ca="1">IFERROR(IF((VLOOKUP($E109,'NEA Backsheet'!$D$5:$CB$183,G$9,FALSE))="","",(VLOOKUP($E109,'NEA Backsheet'!$D$5:$CB$183,G$9,FALSE))),"")</f>
        <v>12576.01250239478</v>
      </c>
      <c r="H109" s="101">
        <f ca="1">IFERROR(IF((VLOOKUP($E109,'NEA Backsheet'!$D$5:$CB$183,H$9,FALSE))="","",(VLOOKUP($E109,'NEA Backsheet'!$D$5:$CB$183,H$9,FALSE))),"")</f>
        <v>12427.47888331749</v>
      </c>
      <c r="I109" s="101">
        <f ca="1">IFERROR(IF((VLOOKUP($E109,'NEA Backsheet'!$D$5:$CB$183,I$9,FALSE))="","",(VLOOKUP($E109,'NEA Backsheet'!$D$5:$CB$183,I$9,FALSE))),"")</f>
        <v>13009.021134039474</v>
      </c>
      <c r="J109" s="102">
        <f ca="1">IFERROR(IF((VLOOKUP($E109,'NEA Backsheet'!$D$5:$CB$183,J$9,FALSE))="","",(VLOOKUP($E109,'NEA Backsheet'!$D$5:$CB$183,J$9,FALSE))),"")</f>
        <v>12216.433439172761</v>
      </c>
      <c r="K109" s="100">
        <f ca="1">IFERROR(IF((VLOOKUP($E109,'NEA Backsheet'!$D$5:$CB$183,K$9,FALSE))="","",(VLOOKUP($E109,'NEA Backsheet'!$D$5:$CB$183,K$9,FALSE))),"")</f>
        <v>12316.41975332161</v>
      </c>
      <c r="L109" s="101">
        <f ca="1">IFERROR(IF((VLOOKUP($E109,'NEA Backsheet'!$D$5:$CB$183,L$9,FALSE))="","",(VLOOKUP($E109,'NEA Backsheet'!$D$5:$CB$183,L$9,FALSE))),"")</f>
        <v>12127.808129405706</v>
      </c>
      <c r="M109" s="101">
        <f ca="1">IFERROR(IF((VLOOKUP($E109,'NEA Backsheet'!$D$5:$CB$183,M$9,FALSE))="","",(VLOOKUP($E109,'NEA Backsheet'!$D$5:$CB$183,M$9,FALSE))),"")</f>
        <v>12852.627481972893</v>
      </c>
      <c r="N109" s="103">
        <f ca="1">IFERROR(IF((VLOOKUP($E109,'NEA Backsheet'!$D$5:$CB$183,N$9,FALSE))="","",(VLOOKUP($E109,'NEA Backsheet'!$D$5:$CB$183,N$9,FALSE))),"")</f>
        <v>12519.529846504758</v>
      </c>
      <c r="O109" s="151">
        <f ca="1">IFERROR(IF((VLOOKUP($E109,'NEA Backsheet'!$D$5:$CB$183,O$9,FALSE))="","",(VLOOKUP($E109,'NEA Backsheet'!$D$5:$CB$183,O$9,FALSE))),"")</f>
        <v>12410.65091822254</v>
      </c>
      <c r="P109" s="102">
        <f ca="1">IFERROR(IF((VLOOKUP($E109,'NEA Backsheet'!$D$5:$CB$183,P$9,FALSE))="","",(VLOOKUP($E109,'NEA Backsheet'!$D$5:$CB$183,P$9,FALSE))),"")</f>
        <v>12259.291896639683</v>
      </c>
      <c r="Q109" s="103">
        <f ca="1">IFERROR(IF((VLOOKUP($E109,'NEA Backsheet'!$D$5:$CB$183,Q$9,FALSE))="","",(VLOOKUP($E109,'NEA Backsheet'!$D$5:$CB$183,Q$9,FALSE))),"")</f>
        <v>13042.651046434754</v>
      </c>
      <c r="R109" s="194">
        <f ca="1">IFERROR(IF((VLOOKUP($E109,'NEA Backsheet'!$D$5:$CB$183,R$9,FALSE))="","",(VLOOKUP($E109,'NEA Backsheet'!$D$5:$CB$183,R$9,FALSE))),"")</f>
        <v>12886.516467901554</v>
      </c>
    </row>
    <row r="110" spans="1:18" ht="15" customHeight="1" x14ac:dyDescent="0.3">
      <c r="A110" s="41">
        <v>96</v>
      </c>
      <c r="B110" s="77" t="str">
        <f ca="1">IFERROR(IF((VLOOKUP($E110,'Org List'!$AJ$10:$AL$190,3,FALSE))="","",(VLOOKUP($E110,'Org List'!$AJ$10:$AL$190,3,FALSE))),"")</f>
        <v>North West Commissioning Region</v>
      </c>
      <c r="C110" s="78" t="str">
        <f ca="1">IFERROR(IF((VLOOKUP($E110,'Org List'!$AO$10:$AQ$190,3,FALSE))="","",(VLOOKUP($E110,'Org List'!$AO$10:$AQ$190,3,FALSE))),"")</f>
        <v>North West Region</v>
      </c>
      <c r="D110" s="93" t="str">
        <f ca="1">IFERROR(IF((VLOOKUP($E110,'Org List'!$AT$10:$AV$190,3,FALSE))="","",(VLOOKUP($E110,'Org List'!$AT$10:$AV$190,3,FALSE))),"")</f>
        <v>NHS England North West (Cheshire And Merseyside)</v>
      </c>
      <c r="E110" s="77" t="str">
        <f t="shared" ref="E110:E141" ca="1" si="3">IF($A110&gt;$U$5-1,"",INDIRECT("'Comms by AT'!D"&amp;$A110+$U$4))</f>
        <v>E08000011</v>
      </c>
      <c r="F110" s="79" t="str">
        <f ca="1">IF(E110="","",VLOOKUP(E110,'Org List'!$J$9:$K$640,2,0))</f>
        <v>Knowsley</v>
      </c>
      <c r="G110" s="100">
        <f ca="1">IFERROR(IF((VLOOKUP($E110,'NEA Backsheet'!$D$5:$CB$183,G$9,FALSE))="","",(VLOOKUP($E110,'NEA Backsheet'!$D$5:$CB$183,G$9,FALSE))),"")</f>
        <v>6220.9199663930976</v>
      </c>
      <c r="H110" s="101">
        <f ca="1">IFERROR(IF((VLOOKUP($E110,'NEA Backsheet'!$D$5:$CB$183,H$9,FALSE))="","",(VLOOKUP($E110,'NEA Backsheet'!$D$5:$CB$183,H$9,FALSE))),"")</f>
        <v>6135.8423767007916</v>
      </c>
      <c r="I110" s="101">
        <f ca="1">IFERROR(IF((VLOOKUP($E110,'NEA Backsheet'!$D$5:$CB$183,I$9,FALSE))="","",(VLOOKUP($E110,'NEA Backsheet'!$D$5:$CB$183,I$9,FALSE))),"")</f>
        <v>6307.074918909133</v>
      </c>
      <c r="J110" s="102">
        <f ca="1">IFERROR(IF((VLOOKUP($E110,'NEA Backsheet'!$D$5:$CB$183,J$9,FALSE))="","",(VLOOKUP($E110,'NEA Backsheet'!$D$5:$CB$183,J$9,FALSE))),"")</f>
        <v>6713.1143661025581</v>
      </c>
      <c r="K110" s="100">
        <f ca="1">IFERROR(IF((VLOOKUP($E110,'NEA Backsheet'!$D$5:$CB$183,K$9,FALSE))="","",(VLOOKUP($E110,'NEA Backsheet'!$D$5:$CB$183,K$9,FALSE))),"")</f>
        <v>6223.781303521002</v>
      </c>
      <c r="L110" s="101">
        <f ca="1">IFERROR(IF((VLOOKUP($E110,'NEA Backsheet'!$D$5:$CB$183,L$9,FALSE))="","",(VLOOKUP($E110,'NEA Backsheet'!$D$5:$CB$183,L$9,FALSE))),"")</f>
        <v>6290.8038901432119</v>
      </c>
      <c r="M110" s="101">
        <f ca="1">IFERROR(IF((VLOOKUP($E110,'NEA Backsheet'!$D$5:$CB$183,M$9,FALSE))="","",(VLOOKUP($E110,'NEA Backsheet'!$D$5:$CB$183,M$9,FALSE))),"")</f>
        <v>6247.7228922354861</v>
      </c>
      <c r="N110" s="103">
        <f ca="1">IFERROR(IF((VLOOKUP($E110,'NEA Backsheet'!$D$5:$CB$183,N$9,FALSE))="","",(VLOOKUP($E110,'NEA Backsheet'!$D$5:$CB$183,N$9,FALSE))),"")</f>
        <v>6785.5809816869314</v>
      </c>
      <c r="O110" s="151">
        <f ca="1">IFERROR(IF((VLOOKUP($E110,'NEA Backsheet'!$D$5:$CB$183,O$9,FALSE))="","",(VLOOKUP($E110,'NEA Backsheet'!$D$5:$CB$183,O$9,FALSE))),"")</f>
        <v>6951.5513389308362</v>
      </c>
      <c r="P110" s="102">
        <f ca="1">IFERROR(IF((VLOOKUP($E110,'NEA Backsheet'!$D$5:$CB$183,P$9,FALSE))="","",(VLOOKUP($E110,'NEA Backsheet'!$D$5:$CB$183,P$9,FALSE))),"")</f>
        <v>6944.172489146822</v>
      </c>
      <c r="Q110" s="103">
        <f ca="1">IFERROR(IF((VLOOKUP($E110,'NEA Backsheet'!$D$5:$CB$183,Q$9,FALSE))="","",(VLOOKUP($E110,'NEA Backsheet'!$D$5:$CB$183,Q$9,FALSE))),"")</f>
        <v>7094.0847645891135</v>
      </c>
      <c r="R110" s="194">
        <f ca="1">IFERROR(IF((VLOOKUP($E110,'NEA Backsheet'!$D$5:$CB$183,R$9,FALSE))="","",(VLOOKUP($E110,'NEA Backsheet'!$D$5:$CB$183,R$9,FALSE))),"")</f>
        <v>7059.1026128006979</v>
      </c>
    </row>
    <row r="111" spans="1:18" ht="15" customHeight="1" x14ac:dyDescent="0.3">
      <c r="A111" s="41">
        <v>97</v>
      </c>
      <c r="B111" s="77" t="str">
        <f ca="1">IFERROR(IF((VLOOKUP($E111,'Org List'!$AJ$10:$AL$190,3,FALSE))="","",(VLOOKUP($E111,'Org List'!$AJ$10:$AL$190,3,FALSE))),"")</f>
        <v>London Commissioning Region</v>
      </c>
      <c r="C111" s="78" t="str">
        <f ca="1">IFERROR(IF((VLOOKUP($E111,'Org List'!$AO$10:$AQ$190,3,FALSE))="","",(VLOOKUP($E111,'Org List'!$AO$10:$AQ$190,3,FALSE))),"")</f>
        <v>London Region</v>
      </c>
      <c r="D111" s="93" t="str">
        <f ca="1">IFERROR(IF((VLOOKUP($E111,'Org List'!$AT$10:$AV$190,3,FALSE))="","",(VLOOKUP($E111,'Org List'!$AT$10:$AV$190,3,FALSE))),"")</f>
        <v>NHS England London</v>
      </c>
      <c r="E111" s="77" t="str">
        <f t="shared" ca="1" si="3"/>
        <v>E09000022</v>
      </c>
      <c r="F111" s="79" t="str">
        <f ca="1">IF(E111="","",VLOOKUP(E111,'Org List'!$J$9:$K$640,2,0))</f>
        <v>Lambeth</v>
      </c>
      <c r="G111" s="100">
        <f ca="1">IFERROR(IF((VLOOKUP($E111,'NEA Backsheet'!$D$5:$CB$183,G$9,FALSE))="","",(VLOOKUP($E111,'NEA Backsheet'!$D$5:$CB$183,G$9,FALSE))),"")</f>
        <v>6511.0512519062977</v>
      </c>
      <c r="H111" s="101">
        <f ca="1">IFERROR(IF((VLOOKUP($E111,'NEA Backsheet'!$D$5:$CB$183,H$9,FALSE))="","",(VLOOKUP($E111,'NEA Backsheet'!$D$5:$CB$183,H$9,FALSE))),"")</f>
        <v>6300.0546144908885</v>
      </c>
      <c r="I111" s="101">
        <f ca="1">IFERROR(IF((VLOOKUP($E111,'NEA Backsheet'!$D$5:$CB$183,I$9,FALSE))="","",(VLOOKUP($E111,'NEA Backsheet'!$D$5:$CB$183,I$9,FALSE))),"")</f>
        <v>6707.2035832840174</v>
      </c>
      <c r="J111" s="102">
        <f ca="1">IFERROR(IF((VLOOKUP($E111,'NEA Backsheet'!$D$5:$CB$183,J$9,FALSE))="","",(VLOOKUP($E111,'NEA Backsheet'!$D$5:$CB$183,J$9,FALSE))),"")</f>
        <v>6637.5144377788047</v>
      </c>
      <c r="K111" s="100">
        <f ca="1">IFERROR(IF((VLOOKUP($E111,'NEA Backsheet'!$D$5:$CB$183,K$9,FALSE))="","",(VLOOKUP($E111,'NEA Backsheet'!$D$5:$CB$183,K$9,FALSE))),"")</f>
        <v>6514.311857182367</v>
      </c>
      <c r="L111" s="101">
        <f ca="1">IFERROR(IF((VLOOKUP($E111,'NEA Backsheet'!$D$5:$CB$183,L$9,FALSE))="","",(VLOOKUP($E111,'NEA Backsheet'!$D$5:$CB$183,L$9,FALSE))),"")</f>
        <v>6582.8049728724218</v>
      </c>
      <c r="M111" s="101">
        <f ca="1">IFERROR(IF((VLOOKUP($E111,'NEA Backsheet'!$D$5:$CB$183,M$9,FALSE))="","",(VLOOKUP($E111,'NEA Backsheet'!$D$5:$CB$183,M$9,FALSE))),"")</f>
        <v>6593.877360265049</v>
      </c>
      <c r="N111" s="103">
        <f ca="1">IFERROR(IF((VLOOKUP($E111,'NEA Backsheet'!$D$5:$CB$183,N$9,FALSE))="","",(VLOOKUP($E111,'NEA Backsheet'!$D$5:$CB$183,N$9,FALSE))),"")</f>
        <v>6453.025467782646</v>
      </c>
      <c r="O111" s="151">
        <f ca="1">IFERROR(IF((VLOOKUP($E111,'NEA Backsheet'!$D$5:$CB$183,O$9,FALSE))="","",(VLOOKUP($E111,'NEA Backsheet'!$D$5:$CB$183,O$9,FALSE))),"")</f>
        <v>6673.6232066045814</v>
      </c>
      <c r="P111" s="102">
        <f ca="1">IFERROR(IF((VLOOKUP($E111,'NEA Backsheet'!$D$5:$CB$183,P$9,FALSE))="","",(VLOOKUP($E111,'NEA Backsheet'!$D$5:$CB$183,P$9,FALSE))),"")</f>
        <v>6926.8228297171045</v>
      </c>
      <c r="Q111" s="103">
        <f ca="1">IFERROR(IF((VLOOKUP($E111,'NEA Backsheet'!$D$5:$CB$183,Q$9,FALSE))="","",(VLOOKUP($E111,'NEA Backsheet'!$D$5:$CB$183,Q$9,FALSE))),"")</f>
        <v>7417.6086266293732</v>
      </c>
      <c r="R111" s="194">
        <f ca="1">IFERROR(IF((VLOOKUP($E111,'NEA Backsheet'!$D$5:$CB$183,R$9,FALSE))="","",(VLOOKUP($E111,'NEA Backsheet'!$D$5:$CB$183,R$9,FALSE))),"")</f>
        <v>7207.0452985820693</v>
      </c>
    </row>
    <row r="112" spans="1:18" ht="15" customHeight="1" x14ac:dyDescent="0.3">
      <c r="A112" s="41">
        <v>98</v>
      </c>
      <c r="B112" s="77" t="str">
        <f ca="1">IFERROR(IF((VLOOKUP($E112,'Org List'!$AJ$10:$AL$190,3,FALSE))="","",(VLOOKUP($E112,'Org List'!$AJ$10:$AL$190,3,FALSE))),"")</f>
        <v>North West Commissioning Region</v>
      </c>
      <c r="C112" s="78" t="str">
        <f ca="1">IFERROR(IF((VLOOKUP($E112,'Org List'!$AO$10:$AQ$190,3,FALSE))="","",(VLOOKUP($E112,'Org List'!$AO$10:$AQ$190,3,FALSE))),"")</f>
        <v>North West Region</v>
      </c>
      <c r="D112" s="93" t="str">
        <f ca="1">IFERROR(IF((VLOOKUP($E112,'Org List'!$AT$10:$AV$190,3,FALSE))="","",(VLOOKUP($E112,'Org List'!$AT$10:$AV$190,3,FALSE))),"")</f>
        <v>NHS England North West (Lancashire)</v>
      </c>
      <c r="E112" s="77" t="str">
        <f t="shared" ca="1" si="3"/>
        <v>E10000017</v>
      </c>
      <c r="F112" s="79" t="str">
        <f ca="1">IF(E112="","",VLOOKUP(E112,'Org List'!$J$9:$K$640,2,0))</f>
        <v>Lancashire</v>
      </c>
      <c r="G112" s="100">
        <f ca="1">IFERROR(IF((VLOOKUP($E112,'NEA Backsheet'!$D$5:$CB$183,G$9,FALSE))="","",(VLOOKUP($E112,'NEA Backsheet'!$D$5:$CB$183,G$9,FALSE))),"")</f>
        <v>32893.698894721208</v>
      </c>
      <c r="H112" s="101">
        <f ca="1">IFERROR(IF((VLOOKUP($E112,'NEA Backsheet'!$D$5:$CB$183,H$9,FALSE))="","",(VLOOKUP($E112,'NEA Backsheet'!$D$5:$CB$183,H$9,FALSE))),"")</f>
        <v>32599.293567630804</v>
      </c>
      <c r="I112" s="101">
        <f ca="1">IFERROR(IF((VLOOKUP($E112,'NEA Backsheet'!$D$5:$CB$183,I$9,FALSE))="","",(VLOOKUP($E112,'NEA Backsheet'!$D$5:$CB$183,I$9,FALSE))),"")</f>
        <v>36750.804731102085</v>
      </c>
      <c r="J112" s="102">
        <f ca="1">IFERROR(IF((VLOOKUP($E112,'NEA Backsheet'!$D$5:$CB$183,J$9,FALSE))="","",(VLOOKUP($E112,'NEA Backsheet'!$D$5:$CB$183,J$9,FALSE))),"")</f>
        <v>35920.410816371856</v>
      </c>
      <c r="K112" s="100">
        <f ca="1">IFERROR(IF((VLOOKUP($E112,'NEA Backsheet'!$D$5:$CB$183,K$9,FALSE))="","",(VLOOKUP($E112,'NEA Backsheet'!$D$5:$CB$183,K$9,FALSE))),"")</f>
        <v>33328.809548876896</v>
      </c>
      <c r="L112" s="101">
        <f ca="1">IFERROR(IF((VLOOKUP($E112,'NEA Backsheet'!$D$5:$CB$183,L$9,FALSE))="","",(VLOOKUP($E112,'NEA Backsheet'!$D$5:$CB$183,L$9,FALSE))),"")</f>
        <v>32495.751430173608</v>
      </c>
      <c r="M112" s="101">
        <f ca="1">IFERROR(IF((VLOOKUP($E112,'NEA Backsheet'!$D$5:$CB$183,M$9,FALSE))="","",(VLOOKUP($E112,'NEA Backsheet'!$D$5:$CB$183,M$9,FALSE))),"")</f>
        <v>35562.270553063754</v>
      </c>
      <c r="N112" s="103">
        <f ca="1">IFERROR(IF((VLOOKUP($E112,'NEA Backsheet'!$D$5:$CB$183,N$9,FALSE))="","",(VLOOKUP($E112,'NEA Backsheet'!$D$5:$CB$183,N$9,FALSE))),"")</f>
        <v>34501.720905591988</v>
      </c>
      <c r="O112" s="151">
        <f ca="1">IFERROR(IF((VLOOKUP($E112,'NEA Backsheet'!$D$5:$CB$183,O$9,FALSE))="","",(VLOOKUP($E112,'NEA Backsheet'!$D$5:$CB$183,O$9,FALSE))),"")</f>
        <v>35620.95260975213</v>
      </c>
      <c r="P112" s="102">
        <f ca="1">IFERROR(IF((VLOOKUP($E112,'NEA Backsheet'!$D$5:$CB$183,P$9,FALSE))="","",(VLOOKUP($E112,'NEA Backsheet'!$D$5:$CB$183,P$9,FALSE))),"")</f>
        <v>34910.778219410051</v>
      </c>
      <c r="Q112" s="103">
        <f ca="1">IFERROR(IF((VLOOKUP($E112,'NEA Backsheet'!$D$5:$CB$183,Q$9,FALSE))="","",(VLOOKUP($E112,'NEA Backsheet'!$D$5:$CB$183,Q$9,FALSE))),"")</f>
        <v>38696.793249164199</v>
      </c>
      <c r="R112" s="194">
        <f ca="1">IFERROR(IF((VLOOKUP($E112,'NEA Backsheet'!$D$5:$CB$183,R$9,FALSE))="","",(VLOOKUP($E112,'NEA Backsheet'!$D$5:$CB$183,R$9,FALSE))),"")</f>
        <v>38096.008110984054</v>
      </c>
    </row>
    <row r="113" spans="1:18" ht="15" customHeight="1" x14ac:dyDescent="0.3">
      <c r="A113" s="41">
        <v>99</v>
      </c>
      <c r="B113" s="77" t="str">
        <f ca="1">IFERROR(IF((VLOOKUP($E113,'Org List'!$AJ$10:$AL$190,3,FALSE))="","",(VLOOKUP($E113,'Org List'!$AJ$10:$AL$190,3,FALSE))),"")</f>
        <v>North East and Yorkshire Commissioning Region</v>
      </c>
      <c r="C113" s="78" t="str">
        <f ca="1">IFERROR(IF((VLOOKUP($E113,'Org List'!$AO$10:$AQ$190,3,FALSE))="","",(VLOOKUP($E113,'Org List'!$AO$10:$AQ$190,3,FALSE))),"")</f>
        <v>Yorkshire and The Humber Region</v>
      </c>
      <c r="D113" s="93" t="str">
        <f ca="1">IFERROR(IF((VLOOKUP($E113,'Org List'!$AT$10:$AV$190,3,FALSE))="","",(VLOOKUP($E113,'Org List'!$AT$10:$AV$190,3,FALSE))),"")</f>
        <v>NHS England North East and Yokrshire (Yorkshire And Humber)</v>
      </c>
      <c r="E113" s="77" t="str">
        <f t="shared" ca="1" si="3"/>
        <v>E08000035</v>
      </c>
      <c r="F113" s="79" t="str">
        <f ca="1">IF(E113="","",VLOOKUP(E113,'Org List'!$J$9:$K$640,2,0))</f>
        <v>Leeds</v>
      </c>
      <c r="G113" s="100">
        <f ca="1">IFERROR(IF((VLOOKUP($E113,'NEA Backsheet'!$D$5:$CB$183,G$9,FALSE))="","",(VLOOKUP($E113,'NEA Backsheet'!$D$5:$CB$183,G$9,FALSE))),"")</f>
        <v>19989.105146932448</v>
      </c>
      <c r="H113" s="101">
        <f ca="1">IFERROR(IF((VLOOKUP($E113,'NEA Backsheet'!$D$5:$CB$183,H$9,FALSE))="","",(VLOOKUP($E113,'NEA Backsheet'!$D$5:$CB$183,H$9,FALSE))),"")</f>
        <v>19234.825308994219</v>
      </c>
      <c r="I113" s="101">
        <f ca="1">IFERROR(IF((VLOOKUP($E113,'NEA Backsheet'!$D$5:$CB$183,I$9,FALSE))="","",(VLOOKUP($E113,'NEA Backsheet'!$D$5:$CB$183,I$9,FALSE))),"")</f>
        <v>18457.982924397274</v>
      </c>
      <c r="J113" s="102">
        <f ca="1">IFERROR(IF((VLOOKUP($E113,'NEA Backsheet'!$D$5:$CB$183,J$9,FALSE))="","",(VLOOKUP($E113,'NEA Backsheet'!$D$5:$CB$183,J$9,FALSE))),"")</f>
        <v>18226.943150242289</v>
      </c>
      <c r="K113" s="100">
        <f ca="1">IFERROR(IF((VLOOKUP($E113,'NEA Backsheet'!$D$5:$CB$183,K$9,FALSE))="","",(VLOOKUP($E113,'NEA Backsheet'!$D$5:$CB$183,K$9,FALSE))),"")</f>
        <v>20150.469287146516</v>
      </c>
      <c r="L113" s="101">
        <f ca="1">IFERROR(IF((VLOOKUP($E113,'NEA Backsheet'!$D$5:$CB$183,L$9,FALSE))="","",(VLOOKUP($E113,'NEA Backsheet'!$D$5:$CB$183,L$9,FALSE))),"")</f>
        <v>19856.958468969584</v>
      </c>
      <c r="M113" s="101">
        <f ca="1">IFERROR(IF((VLOOKUP($E113,'NEA Backsheet'!$D$5:$CB$183,M$9,FALSE))="","",(VLOOKUP($E113,'NEA Backsheet'!$D$5:$CB$183,M$9,FALSE))),"")</f>
        <v>20432.659541490611</v>
      </c>
      <c r="N113" s="103">
        <f ca="1">IFERROR(IF((VLOOKUP($E113,'NEA Backsheet'!$D$5:$CB$183,N$9,FALSE))="","",(VLOOKUP($E113,'NEA Backsheet'!$D$5:$CB$183,N$9,FALSE))),"")</f>
        <v>20308.217210790754</v>
      </c>
      <c r="O113" s="151">
        <f ca="1">IFERROR(IF((VLOOKUP($E113,'NEA Backsheet'!$D$5:$CB$183,O$9,FALSE))="","",(VLOOKUP($E113,'NEA Backsheet'!$D$5:$CB$183,O$9,FALSE))),"")</f>
        <v>19349.764148075708</v>
      </c>
      <c r="P113" s="102">
        <f ca="1">IFERROR(IF((VLOOKUP($E113,'NEA Backsheet'!$D$5:$CB$183,P$9,FALSE))="","",(VLOOKUP($E113,'NEA Backsheet'!$D$5:$CB$183,P$9,FALSE))),"")</f>
        <v>19121.37590593944</v>
      </c>
      <c r="Q113" s="103">
        <f ca="1">IFERROR(IF((VLOOKUP($E113,'NEA Backsheet'!$D$5:$CB$183,Q$9,FALSE))="","",(VLOOKUP($E113,'NEA Backsheet'!$D$5:$CB$183,Q$9,FALSE))),"")</f>
        <v>18157.831831870688</v>
      </c>
      <c r="R113" s="194">
        <f ca="1">IFERROR(IF((VLOOKUP($E113,'NEA Backsheet'!$D$5:$CB$183,R$9,FALSE))="","",(VLOOKUP($E113,'NEA Backsheet'!$D$5:$CB$183,R$9,FALSE))),"")</f>
        <v>17930.148742066525</v>
      </c>
    </row>
    <row r="114" spans="1:18" ht="15" customHeight="1" x14ac:dyDescent="0.3">
      <c r="A114" s="41">
        <v>100</v>
      </c>
      <c r="B114" s="77" t="str">
        <f ca="1">IFERROR(IF((VLOOKUP($E114,'Org List'!$AJ$10:$AL$190,3,FALSE))="","",(VLOOKUP($E114,'Org List'!$AJ$10:$AL$190,3,FALSE))),"")</f>
        <v>Midlands Commissioning Region</v>
      </c>
      <c r="C114" s="78" t="str">
        <f ca="1">IFERROR(IF((VLOOKUP($E114,'Org List'!$AO$10:$AQ$190,3,FALSE))="","",(VLOOKUP($E114,'Org List'!$AO$10:$AQ$190,3,FALSE))),"")</f>
        <v>East Midlands Region</v>
      </c>
      <c r="D114" s="93" t="str">
        <f ca="1">IFERROR(IF((VLOOKUP($E114,'Org List'!$AT$10:$AV$190,3,FALSE))="","",(VLOOKUP($E114,'Org List'!$AT$10:$AV$190,3,FALSE))),"")</f>
        <v>NHS England Midlands (Central Midlands)</v>
      </c>
      <c r="E114" s="77" t="str">
        <f t="shared" ca="1" si="3"/>
        <v>E06000016</v>
      </c>
      <c r="F114" s="79" t="str">
        <f ca="1">IF(E114="","",VLOOKUP(E114,'Org List'!$J$9:$K$640,2,0))</f>
        <v>Leicester</v>
      </c>
      <c r="G114" s="100">
        <f ca="1">IFERROR(IF((VLOOKUP($E114,'NEA Backsheet'!$D$5:$CB$183,G$9,FALSE))="","",(VLOOKUP($E114,'NEA Backsheet'!$D$5:$CB$183,G$9,FALSE))),"")</f>
        <v>10113.829294970954</v>
      </c>
      <c r="H114" s="101">
        <f ca="1">IFERROR(IF((VLOOKUP($E114,'NEA Backsheet'!$D$5:$CB$183,H$9,FALSE))="","",(VLOOKUP($E114,'NEA Backsheet'!$D$5:$CB$183,H$9,FALSE))),"")</f>
        <v>10164.119509675988</v>
      </c>
      <c r="I114" s="101">
        <f ca="1">IFERROR(IF((VLOOKUP($E114,'NEA Backsheet'!$D$5:$CB$183,I$9,FALSE))="","",(VLOOKUP($E114,'NEA Backsheet'!$D$5:$CB$183,I$9,FALSE))),"")</f>
        <v>10125.004559159865</v>
      </c>
      <c r="J114" s="102">
        <f ca="1">IFERROR(IF((VLOOKUP($E114,'NEA Backsheet'!$D$5:$CB$183,J$9,FALSE))="","",(VLOOKUP($E114,'NEA Backsheet'!$D$5:$CB$183,J$9,FALSE))),"")</f>
        <v>10281.695146322829</v>
      </c>
      <c r="K114" s="100">
        <f ca="1">IFERROR(IF((VLOOKUP($E114,'NEA Backsheet'!$D$5:$CB$183,K$9,FALSE))="","",(VLOOKUP($E114,'NEA Backsheet'!$D$5:$CB$183,K$9,FALSE))),"")</f>
        <v>10328.140947435379</v>
      </c>
      <c r="L114" s="101">
        <f ca="1">IFERROR(IF((VLOOKUP($E114,'NEA Backsheet'!$D$5:$CB$183,L$9,FALSE))="","",(VLOOKUP($E114,'NEA Backsheet'!$D$5:$CB$183,L$9,FALSE))),"")</f>
        <v>10285.746004962559</v>
      </c>
      <c r="M114" s="101">
        <f ca="1">IFERROR(IF((VLOOKUP($E114,'NEA Backsheet'!$D$5:$CB$183,M$9,FALSE))="","",(VLOOKUP($E114,'NEA Backsheet'!$D$5:$CB$183,M$9,FALSE))),"")</f>
        <v>10365.10255183894</v>
      </c>
      <c r="N114" s="103">
        <f ca="1">IFERROR(IF((VLOOKUP($E114,'NEA Backsheet'!$D$5:$CB$183,N$9,FALSE))="","",(VLOOKUP($E114,'NEA Backsheet'!$D$5:$CB$183,N$9,FALSE))),"")</f>
        <v>10317.123597478296</v>
      </c>
      <c r="O114" s="151">
        <f ca="1">IFERROR(IF((VLOOKUP($E114,'NEA Backsheet'!$D$5:$CB$183,O$9,FALSE))="","",(VLOOKUP($E114,'NEA Backsheet'!$D$5:$CB$183,O$9,FALSE))),"")</f>
        <v>10394.366087551</v>
      </c>
      <c r="P114" s="102">
        <f ca="1">IFERROR(IF((VLOOKUP($E114,'NEA Backsheet'!$D$5:$CB$183,P$9,FALSE))="","",(VLOOKUP($E114,'NEA Backsheet'!$D$5:$CB$183,P$9,FALSE))),"")</f>
        <v>9697.1021722182577</v>
      </c>
      <c r="Q114" s="103">
        <f ca="1">IFERROR(IF((VLOOKUP($E114,'NEA Backsheet'!$D$5:$CB$183,Q$9,FALSE))="","",(VLOOKUP($E114,'NEA Backsheet'!$D$5:$CB$183,Q$9,FALSE))),"")</f>
        <v>10455.364386333493</v>
      </c>
      <c r="R114" s="194">
        <f ca="1">IFERROR(IF((VLOOKUP($E114,'NEA Backsheet'!$D$5:$CB$183,R$9,FALSE))="","",(VLOOKUP($E114,'NEA Backsheet'!$D$5:$CB$183,R$9,FALSE))),"")</f>
        <v>10325.379518322492</v>
      </c>
    </row>
    <row r="115" spans="1:18" ht="15" customHeight="1" x14ac:dyDescent="0.3">
      <c r="A115" s="41">
        <v>101</v>
      </c>
      <c r="B115" s="77" t="str">
        <f ca="1">IFERROR(IF((VLOOKUP($E115,'Org List'!$AJ$10:$AL$190,3,FALSE))="","",(VLOOKUP($E115,'Org List'!$AJ$10:$AL$190,3,FALSE))),"")</f>
        <v>Midlands Commissioning Region</v>
      </c>
      <c r="C115" s="78" t="str">
        <f ca="1">IFERROR(IF((VLOOKUP($E115,'Org List'!$AO$10:$AQ$190,3,FALSE))="","",(VLOOKUP($E115,'Org List'!$AO$10:$AQ$190,3,FALSE))),"")</f>
        <v>East Midlands Region</v>
      </c>
      <c r="D115" s="93" t="str">
        <f ca="1">IFERROR(IF((VLOOKUP($E115,'Org List'!$AT$10:$AV$190,3,FALSE))="","",(VLOOKUP($E115,'Org List'!$AT$10:$AV$190,3,FALSE))),"")</f>
        <v>NHS England Midlands (Central Midlands)</v>
      </c>
      <c r="E115" s="77" t="str">
        <f t="shared" ca="1" si="3"/>
        <v>E10000018</v>
      </c>
      <c r="F115" s="79" t="str">
        <f ca="1">IF(E115="","",VLOOKUP(E115,'Org List'!$J$9:$K$640,2,0))</f>
        <v>Leicestershire</v>
      </c>
      <c r="G115" s="100">
        <f ca="1">IFERROR(IF((VLOOKUP($E115,'NEA Backsheet'!$D$5:$CB$183,G$9,FALSE))="","",(VLOOKUP($E115,'NEA Backsheet'!$D$5:$CB$183,G$9,FALSE))),"")</f>
        <v>16722.341591332457</v>
      </c>
      <c r="H115" s="101">
        <f ca="1">IFERROR(IF((VLOOKUP($E115,'NEA Backsheet'!$D$5:$CB$183,H$9,FALSE))="","",(VLOOKUP($E115,'NEA Backsheet'!$D$5:$CB$183,H$9,FALSE))),"")</f>
        <v>17114.822723367914</v>
      </c>
      <c r="I115" s="101">
        <f ca="1">IFERROR(IF((VLOOKUP($E115,'NEA Backsheet'!$D$5:$CB$183,I$9,FALSE))="","",(VLOOKUP($E115,'NEA Backsheet'!$D$5:$CB$183,I$9,FALSE))),"")</f>
        <v>17600.011155565473</v>
      </c>
      <c r="J115" s="102">
        <f ca="1">IFERROR(IF((VLOOKUP($E115,'NEA Backsheet'!$D$5:$CB$183,J$9,FALSE))="","",(VLOOKUP($E115,'NEA Backsheet'!$D$5:$CB$183,J$9,FALSE))),"")</f>
        <v>18018.98017959826</v>
      </c>
      <c r="K115" s="100">
        <f ca="1">IFERROR(IF((VLOOKUP($E115,'NEA Backsheet'!$D$5:$CB$183,K$9,FALSE))="","",(VLOOKUP($E115,'NEA Backsheet'!$D$5:$CB$183,K$9,FALSE))),"")</f>
        <v>17404.47027453762</v>
      </c>
      <c r="L115" s="101">
        <f ca="1">IFERROR(IF((VLOOKUP($E115,'NEA Backsheet'!$D$5:$CB$183,L$9,FALSE))="","",(VLOOKUP($E115,'NEA Backsheet'!$D$5:$CB$183,L$9,FALSE))),"")</f>
        <v>17416.74740275291</v>
      </c>
      <c r="M115" s="101">
        <f ca="1">IFERROR(IF((VLOOKUP($E115,'NEA Backsheet'!$D$5:$CB$183,M$9,FALSE))="","",(VLOOKUP($E115,'NEA Backsheet'!$D$5:$CB$183,M$9,FALSE))),"")</f>
        <v>17825.92139674606</v>
      </c>
      <c r="N115" s="103">
        <f ca="1">IFERROR(IF((VLOOKUP($E115,'NEA Backsheet'!$D$5:$CB$183,N$9,FALSE))="","",(VLOOKUP($E115,'NEA Backsheet'!$D$5:$CB$183,N$9,FALSE))),"")</f>
        <v>17921.699720484645</v>
      </c>
      <c r="O115" s="151">
        <f ca="1">IFERROR(IF((VLOOKUP($E115,'NEA Backsheet'!$D$5:$CB$183,O$9,FALSE))="","",(VLOOKUP($E115,'NEA Backsheet'!$D$5:$CB$183,O$9,FALSE))),"")</f>
        <v>17634.862720181107</v>
      </c>
      <c r="P115" s="102">
        <f ca="1">IFERROR(IF((VLOOKUP($E115,'NEA Backsheet'!$D$5:$CB$183,P$9,FALSE))="","",(VLOOKUP($E115,'NEA Backsheet'!$D$5:$CB$183,P$9,FALSE))),"")</f>
        <v>17135.29192521848</v>
      </c>
      <c r="Q115" s="103">
        <f ca="1">IFERROR(IF((VLOOKUP($E115,'NEA Backsheet'!$D$5:$CB$183,Q$9,FALSE))="","",(VLOOKUP($E115,'NEA Backsheet'!$D$5:$CB$183,Q$9,FALSE))),"")</f>
        <v>17831.534147506311</v>
      </c>
      <c r="R115" s="194">
        <f ca="1">IFERROR(IF((VLOOKUP($E115,'NEA Backsheet'!$D$5:$CB$183,R$9,FALSE))="","",(VLOOKUP($E115,'NEA Backsheet'!$D$5:$CB$183,R$9,FALSE))),"")</f>
        <v>18173.608915182333</v>
      </c>
    </row>
    <row r="116" spans="1:18" ht="15" customHeight="1" x14ac:dyDescent="0.3">
      <c r="A116" s="41">
        <v>102</v>
      </c>
      <c r="B116" s="77" t="str">
        <f ca="1">IFERROR(IF((VLOOKUP($E116,'Org List'!$AJ$10:$AL$190,3,FALSE))="","",(VLOOKUP($E116,'Org List'!$AJ$10:$AL$190,3,FALSE))),"")</f>
        <v>London Commissioning Region</v>
      </c>
      <c r="C116" s="78" t="str">
        <f ca="1">IFERROR(IF((VLOOKUP($E116,'Org List'!$AO$10:$AQ$190,3,FALSE))="","",(VLOOKUP($E116,'Org List'!$AO$10:$AQ$190,3,FALSE))),"")</f>
        <v>London Region</v>
      </c>
      <c r="D116" s="93" t="str">
        <f ca="1">IFERROR(IF((VLOOKUP($E116,'Org List'!$AT$10:$AV$190,3,FALSE))="","",(VLOOKUP($E116,'Org List'!$AT$10:$AV$190,3,FALSE))),"")</f>
        <v>NHS England London</v>
      </c>
      <c r="E116" s="77" t="str">
        <f t="shared" ca="1" si="3"/>
        <v>E09000023</v>
      </c>
      <c r="F116" s="79" t="str">
        <f ca="1">IF(E116="","",VLOOKUP(E116,'Org List'!$J$9:$K$640,2,0))</f>
        <v>Lewisham</v>
      </c>
      <c r="G116" s="100">
        <f ca="1">IFERROR(IF((VLOOKUP($E116,'NEA Backsheet'!$D$5:$CB$183,G$9,FALSE))="","",(VLOOKUP($E116,'NEA Backsheet'!$D$5:$CB$183,G$9,FALSE))),"")</f>
        <v>6707.4916420546024</v>
      </c>
      <c r="H116" s="101">
        <f ca="1">IFERROR(IF((VLOOKUP($E116,'NEA Backsheet'!$D$5:$CB$183,H$9,FALSE))="","",(VLOOKUP($E116,'NEA Backsheet'!$D$5:$CB$183,H$9,FALSE))),"")</f>
        <v>6631.4719400381991</v>
      </c>
      <c r="I116" s="101">
        <f ca="1">IFERROR(IF((VLOOKUP($E116,'NEA Backsheet'!$D$5:$CB$183,I$9,FALSE))="","",(VLOOKUP($E116,'NEA Backsheet'!$D$5:$CB$183,I$9,FALSE))),"")</f>
        <v>6684.2082772037165</v>
      </c>
      <c r="J116" s="102">
        <f ca="1">IFERROR(IF((VLOOKUP($E116,'NEA Backsheet'!$D$5:$CB$183,J$9,FALSE))="","",(VLOOKUP($E116,'NEA Backsheet'!$D$5:$CB$183,J$9,FALSE))),"")</f>
        <v>6293.6422365675307</v>
      </c>
      <c r="K116" s="100">
        <f ca="1">IFERROR(IF((VLOOKUP($E116,'NEA Backsheet'!$D$5:$CB$183,K$9,FALSE))="","",(VLOOKUP($E116,'NEA Backsheet'!$D$5:$CB$183,K$9,FALSE))),"")</f>
        <v>6773.1199014722697</v>
      </c>
      <c r="L116" s="101">
        <f ca="1">IFERROR(IF((VLOOKUP($E116,'NEA Backsheet'!$D$5:$CB$183,L$9,FALSE))="","",(VLOOKUP($E116,'NEA Backsheet'!$D$5:$CB$183,L$9,FALSE))),"")</f>
        <v>6848.1301839009066</v>
      </c>
      <c r="M116" s="101">
        <f ca="1">IFERROR(IF((VLOOKUP($E116,'NEA Backsheet'!$D$5:$CB$183,M$9,FALSE))="","",(VLOOKUP($E116,'NEA Backsheet'!$D$5:$CB$183,M$9,FALSE))),"")</f>
        <v>6850.314338250344</v>
      </c>
      <c r="N116" s="103">
        <f ca="1">IFERROR(IF((VLOOKUP($E116,'NEA Backsheet'!$D$5:$CB$183,N$9,FALSE))="","",(VLOOKUP($E116,'NEA Backsheet'!$D$5:$CB$183,N$9,FALSE))),"")</f>
        <v>6698.4038829152896</v>
      </c>
      <c r="O116" s="151">
        <f ca="1">IFERROR(IF((VLOOKUP($E116,'NEA Backsheet'!$D$5:$CB$183,O$9,FALSE))="","",(VLOOKUP($E116,'NEA Backsheet'!$D$5:$CB$183,O$9,FALSE))),"")</f>
        <v>6593.5640924753025</v>
      </c>
      <c r="P116" s="102">
        <f ca="1">IFERROR(IF((VLOOKUP($E116,'NEA Backsheet'!$D$5:$CB$183,P$9,FALSE))="","",(VLOOKUP($E116,'NEA Backsheet'!$D$5:$CB$183,P$9,FALSE))),"")</f>
        <v>6612.9786266869341</v>
      </c>
      <c r="Q116" s="103">
        <f ca="1">IFERROR(IF((VLOOKUP($E116,'NEA Backsheet'!$D$5:$CB$183,Q$9,FALSE))="","",(VLOOKUP($E116,'NEA Backsheet'!$D$5:$CB$183,Q$9,FALSE))),"")</f>
        <v>7024.8511021783215</v>
      </c>
      <c r="R116" s="194">
        <f ca="1">IFERROR(IF((VLOOKUP($E116,'NEA Backsheet'!$D$5:$CB$183,R$9,FALSE))="","",(VLOOKUP($E116,'NEA Backsheet'!$D$5:$CB$183,R$9,FALSE))),"")</f>
        <v>6922.737270183381</v>
      </c>
    </row>
    <row r="117" spans="1:18" ht="15" customHeight="1" x14ac:dyDescent="0.3">
      <c r="A117" s="41">
        <v>103</v>
      </c>
      <c r="B117" s="77" t="str">
        <f ca="1">IFERROR(IF((VLOOKUP($E117,'Org List'!$AJ$10:$AL$190,3,FALSE))="","",(VLOOKUP($E117,'Org List'!$AJ$10:$AL$190,3,FALSE))),"")</f>
        <v>Midlands Commissioning Region</v>
      </c>
      <c r="C117" s="78" t="str">
        <f ca="1">IFERROR(IF((VLOOKUP($E117,'Org List'!$AO$10:$AQ$190,3,FALSE))="","",(VLOOKUP($E117,'Org List'!$AO$10:$AQ$190,3,FALSE))),"")</f>
        <v>East Midlands Region</v>
      </c>
      <c r="D117" s="93" t="str">
        <f ca="1">IFERROR(IF((VLOOKUP($E117,'Org List'!$AT$10:$AV$190,3,FALSE))="","",(VLOOKUP($E117,'Org List'!$AT$10:$AV$190,3,FALSE))),"")</f>
        <v>NHS England Midlands (Central Midlands)</v>
      </c>
      <c r="E117" s="77" t="str">
        <f t="shared" ca="1" si="3"/>
        <v>E10000019</v>
      </c>
      <c r="F117" s="79" t="str">
        <f ca="1">IF(E117="","",VLOOKUP(E117,'Org List'!$J$9:$K$640,2,0))</f>
        <v>Lincolnshire</v>
      </c>
      <c r="G117" s="100">
        <f ca="1">IFERROR(IF((VLOOKUP($E117,'NEA Backsheet'!$D$5:$CB$183,G$9,FALSE))="","",(VLOOKUP($E117,'NEA Backsheet'!$D$5:$CB$183,G$9,FALSE))),"")</f>
        <v>18331.774707890683</v>
      </c>
      <c r="H117" s="101">
        <f ca="1">IFERROR(IF((VLOOKUP($E117,'NEA Backsheet'!$D$5:$CB$183,H$9,FALSE))="","",(VLOOKUP($E117,'NEA Backsheet'!$D$5:$CB$183,H$9,FALSE))),"")</f>
        <v>18672.08080891076</v>
      </c>
      <c r="I117" s="101">
        <f ca="1">IFERROR(IF((VLOOKUP($E117,'NEA Backsheet'!$D$5:$CB$183,I$9,FALSE))="","",(VLOOKUP($E117,'NEA Backsheet'!$D$5:$CB$183,I$9,FALSE))),"")</f>
        <v>19737.456188161614</v>
      </c>
      <c r="J117" s="102">
        <f ca="1">IFERROR(IF((VLOOKUP($E117,'NEA Backsheet'!$D$5:$CB$183,J$9,FALSE))="","",(VLOOKUP($E117,'NEA Backsheet'!$D$5:$CB$183,J$9,FALSE))),"")</f>
        <v>19160.834355528877</v>
      </c>
      <c r="K117" s="100">
        <f ca="1">IFERROR(IF((VLOOKUP($E117,'NEA Backsheet'!$D$5:$CB$183,K$9,FALSE))="","",(VLOOKUP($E117,'NEA Backsheet'!$D$5:$CB$183,K$9,FALSE))),"")</f>
        <v>18993.494908677487</v>
      </c>
      <c r="L117" s="101">
        <f ca="1">IFERROR(IF((VLOOKUP($E117,'NEA Backsheet'!$D$5:$CB$183,L$9,FALSE))="","",(VLOOKUP($E117,'NEA Backsheet'!$D$5:$CB$183,L$9,FALSE))),"")</f>
        <v>19044.068016198245</v>
      </c>
      <c r="M117" s="101">
        <f ca="1">IFERROR(IF((VLOOKUP($E117,'NEA Backsheet'!$D$5:$CB$183,M$9,FALSE))="","",(VLOOKUP($E117,'NEA Backsheet'!$D$5:$CB$183,M$9,FALSE))),"")</f>
        <v>19671.958619710087</v>
      </c>
      <c r="N117" s="103">
        <f ca="1">IFERROR(IF((VLOOKUP($E117,'NEA Backsheet'!$D$5:$CB$183,N$9,FALSE))="","",(VLOOKUP($E117,'NEA Backsheet'!$D$5:$CB$183,N$9,FALSE))),"")</f>
        <v>19168.901128158966</v>
      </c>
      <c r="O117" s="151">
        <f ca="1">IFERROR(IF((VLOOKUP($E117,'NEA Backsheet'!$D$5:$CB$183,O$9,FALSE))="","",(VLOOKUP($E117,'NEA Backsheet'!$D$5:$CB$183,O$9,FALSE))),"")</f>
        <v>18867.29497243894</v>
      </c>
      <c r="P117" s="102">
        <f ca="1">IFERROR(IF((VLOOKUP($E117,'NEA Backsheet'!$D$5:$CB$183,P$9,FALSE))="","",(VLOOKUP($E117,'NEA Backsheet'!$D$5:$CB$183,P$9,FALSE))),"")</f>
        <v>18897.658000999167</v>
      </c>
      <c r="Q117" s="103">
        <f ca="1">IFERROR(IF((VLOOKUP($E117,'NEA Backsheet'!$D$5:$CB$183,Q$9,FALSE))="","",(VLOOKUP($E117,'NEA Backsheet'!$D$5:$CB$183,Q$9,FALSE))),"")</f>
        <v>20078.073724076679</v>
      </c>
      <c r="R117" s="194">
        <f ca="1">IFERROR(IF((VLOOKUP($E117,'NEA Backsheet'!$D$5:$CB$183,R$9,FALSE))="","",(VLOOKUP($E117,'NEA Backsheet'!$D$5:$CB$183,R$9,FALSE))),"")</f>
        <v>20353.445752701402</v>
      </c>
    </row>
    <row r="118" spans="1:18" ht="15" customHeight="1" x14ac:dyDescent="0.3">
      <c r="A118" s="41">
        <v>104</v>
      </c>
      <c r="B118" s="77" t="str">
        <f ca="1">IFERROR(IF((VLOOKUP($E118,'Org List'!$AJ$10:$AL$190,3,FALSE))="","",(VLOOKUP($E118,'Org List'!$AJ$10:$AL$190,3,FALSE))),"")</f>
        <v>North West Commissioning Region</v>
      </c>
      <c r="C118" s="78" t="str">
        <f ca="1">IFERROR(IF((VLOOKUP($E118,'Org List'!$AO$10:$AQ$190,3,FALSE))="","",(VLOOKUP($E118,'Org List'!$AO$10:$AQ$190,3,FALSE))),"")</f>
        <v>North West Region</v>
      </c>
      <c r="D118" s="93" t="str">
        <f ca="1">IFERROR(IF((VLOOKUP($E118,'Org List'!$AT$10:$AV$190,3,FALSE))="","",(VLOOKUP($E118,'Org List'!$AT$10:$AV$190,3,FALSE))),"")</f>
        <v>NHS England North West (Cheshire And Merseyside)</v>
      </c>
      <c r="E118" s="77" t="str">
        <f t="shared" ca="1" si="3"/>
        <v>E08000012</v>
      </c>
      <c r="F118" s="79" t="str">
        <f ca="1">IF(E118="","",VLOOKUP(E118,'Org List'!$J$9:$K$640,2,0))</f>
        <v>Liverpool</v>
      </c>
      <c r="G118" s="100">
        <f ca="1">IFERROR(IF((VLOOKUP($E118,'NEA Backsheet'!$D$5:$CB$183,G$9,FALSE))="","",(VLOOKUP($E118,'NEA Backsheet'!$D$5:$CB$183,G$9,FALSE))),"")</f>
        <v>15325.955341423352</v>
      </c>
      <c r="H118" s="101">
        <f ca="1">IFERROR(IF((VLOOKUP($E118,'NEA Backsheet'!$D$5:$CB$183,H$9,FALSE))="","",(VLOOKUP($E118,'NEA Backsheet'!$D$5:$CB$183,H$9,FALSE))),"")</f>
        <v>15756.841665020651</v>
      </c>
      <c r="I118" s="101">
        <f ca="1">IFERROR(IF((VLOOKUP($E118,'NEA Backsheet'!$D$5:$CB$183,I$9,FALSE))="","",(VLOOKUP($E118,'NEA Backsheet'!$D$5:$CB$183,I$9,FALSE))),"")</f>
        <v>16808.719181350643</v>
      </c>
      <c r="J118" s="102">
        <f ca="1">IFERROR(IF((VLOOKUP($E118,'NEA Backsheet'!$D$5:$CB$183,J$9,FALSE))="","",(VLOOKUP($E118,'NEA Backsheet'!$D$5:$CB$183,J$9,FALSE))),"")</f>
        <v>17224.252241978476</v>
      </c>
      <c r="K118" s="100">
        <f ca="1">IFERROR(IF((VLOOKUP($E118,'NEA Backsheet'!$D$5:$CB$183,K$9,FALSE))="","",(VLOOKUP($E118,'NEA Backsheet'!$D$5:$CB$183,K$9,FALSE))),"")</f>
        <v>17128.985510213715</v>
      </c>
      <c r="L118" s="101">
        <f ca="1">IFERROR(IF((VLOOKUP($E118,'NEA Backsheet'!$D$5:$CB$183,L$9,FALSE))="","",(VLOOKUP($E118,'NEA Backsheet'!$D$5:$CB$183,L$9,FALSE))),"")</f>
        <v>17208.759155468128</v>
      </c>
      <c r="M118" s="101">
        <f ca="1">IFERROR(IF((VLOOKUP($E118,'NEA Backsheet'!$D$5:$CB$183,M$9,FALSE))="","",(VLOOKUP($E118,'NEA Backsheet'!$D$5:$CB$183,M$9,FALSE))),"")</f>
        <v>17248.4140210886</v>
      </c>
      <c r="N118" s="103">
        <f ca="1">IFERROR(IF((VLOOKUP($E118,'NEA Backsheet'!$D$5:$CB$183,N$9,FALSE))="","",(VLOOKUP($E118,'NEA Backsheet'!$D$5:$CB$183,N$9,FALSE))),"")</f>
        <v>17261.888583081076</v>
      </c>
      <c r="O118" s="151">
        <f ca="1">IFERROR(IF((VLOOKUP($E118,'NEA Backsheet'!$D$5:$CB$183,O$9,FALSE))="","",(VLOOKUP($E118,'NEA Backsheet'!$D$5:$CB$183,O$9,FALSE))),"")</f>
        <v>17799.300516785934</v>
      </c>
      <c r="P118" s="102">
        <f ca="1">IFERROR(IF((VLOOKUP($E118,'NEA Backsheet'!$D$5:$CB$183,P$9,FALSE))="","",(VLOOKUP($E118,'NEA Backsheet'!$D$5:$CB$183,P$9,FALSE))),"")</f>
        <v>17882.125962217429</v>
      </c>
      <c r="Q118" s="103">
        <f ca="1">IFERROR(IF((VLOOKUP($E118,'NEA Backsheet'!$D$5:$CB$183,Q$9,FALSE))="","",(VLOOKUP($E118,'NEA Backsheet'!$D$5:$CB$183,Q$9,FALSE))),"")</f>
        <v>18431.969246902714</v>
      </c>
      <c r="R118" s="194">
        <f ca="1">IFERROR(IF((VLOOKUP($E118,'NEA Backsheet'!$D$5:$CB$183,R$9,FALSE))="","",(VLOOKUP($E118,'NEA Backsheet'!$D$5:$CB$183,R$9,FALSE))),"")</f>
        <v>18378.640392248428</v>
      </c>
    </row>
    <row r="119" spans="1:18" ht="15" customHeight="1" x14ac:dyDescent="0.3">
      <c r="A119" s="41">
        <v>105</v>
      </c>
      <c r="B119" s="77" t="str">
        <f ca="1">IFERROR(IF((VLOOKUP($E119,'Org List'!$AJ$10:$AL$190,3,FALSE))="","",(VLOOKUP($E119,'Org List'!$AJ$10:$AL$190,3,FALSE))),"")</f>
        <v>East of England Commissioning Region</v>
      </c>
      <c r="C119" s="78" t="str">
        <f ca="1">IFERROR(IF((VLOOKUP($E119,'Org List'!$AO$10:$AQ$190,3,FALSE))="","",(VLOOKUP($E119,'Org List'!$AO$10:$AQ$190,3,FALSE))),"")</f>
        <v>East Region</v>
      </c>
      <c r="D119" s="93" t="str">
        <f ca="1">IFERROR(IF((VLOOKUP($E119,'Org List'!$AT$10:$AV$190,3,FALSE))="","",(VLOOKUP($E119,'Org List'!$AT$10:$AV$190,3,FALSE))),"")</f>
        <v>NHS England East (East)</v>
      </c>
      <c r="E119" s="77" t="str">
        <f t="shared" ca="1" si="3"/>
        <v>E06000032</v>
      </c>
      <c r="F119" s="79" t="str">
        <f ca="1">IF(E119="","",VLOOKUP(E119,'Org List'!$J$9:$K$640,2,0))</f>
        <v>Luton</v>
      </c>
      <c r="G119" s="100">
        <f ca="1">IFERROR(IF((VLOOKUP($E119,'NEA Backsheet'!$D$5:$CB$183,G$9,FALSE))="","",(VLOOKUP($E119,'NEA Backsheet'!$D$5:$CB$183,G$9,FALSE))),"")</f>
        <v>6910.9744051182261</v>
      </c>
      <c r="H119" s="101">
        <f ca="1">IFERROR(IF((VLOOKUP($E119,'NEA Backsheet'!$D$5:$CB$183,H$9,FALSE))="","",(VLOOKUP($E119,'NEA Backsheet'!$D$5:$CB$183,H$9,FALSE))),"")</f>
        <v>6887.806831414051</v>
      </c>
      <c r="I119" s="101">
        <f ca="1">IFERROR(IF((VLOOKUP($E119,'NEA Backsheet'!$D$5:$CB$183,I$9,FALSE))="","",(VLOOKUP($E119,'NEA Backsheet'!$D$5:$CB$183,I$9,FALSE))),"")</f>
        <v>7390.185289771247</v>
      </c>
      <c r="J119" s="102">
        <f ca="1">IFERROR(IF((VLOOKUP($E119,'NEA Backsheet'!$D$5:$CB$183,J$9,FALSE))="","",(VLOOKUP($E119,'NEA Backsheet'!$D$5:$CB$183,J$9,FALSE))),"")</f>
        <v>7234.3472533854492</v>
      </c>
      <c r="K119" s="100">
        <f ca="1">IFERROR(IF((VLOOKUP($E119,'NEA Backsheet'!$D$5:$CB$183,K$9,FALSE))="","",(VLOOKUP($E119,'NEA Backsheet'!$D$5:$CB$183,K$9,FALSE))),"")</f>
        <v>7112.1330108170741</v>
      </c>
      <c r="L119" s="101">
        <f ca="1">IFERROR(IF((VLOOKUP($E119,'NEA Backsheet'!$D$5:$CB$183,L$9,FALSE))="","",(VLOOKUP($E119,'NEA Backsheet'!$D$5:$CB$183,L$9,FALSE))),"")</f>
        <v>7062.881381151552</v>
      </c>
      <c r="M119" s="101">
        <f ca="1">IFERROR(IF((VLOOKUP($E119,'NEA Backsheet'!$D$5:$CB$183,M$9,FALSE))="","",(VLOOKUP($E119,'NEA Backsheet'!$D$5:$CB$183,M$9,FALSE))),"")</f>
        <v>7530.2213047501791</v>
      </c>
      <c r="N119" s="103">
        <f ca="1">IFERROR(IF((VLOOKUP($E119,'NEA Backsheet'!$D$5:$CB$183,N$9,FALSE))="","",(VLOOKUP($E119,'NEA Backsheet'!$D$5:$CB$183,N$9,FALSE))),"")</f>
        <v>7382.2777820006486</v>
      </c>
      <c r="O119" s="151">
        <f ca="1">IFERROR(IF((VLOOKUP($E119,'NEA Backsheet'!$D$5:$CB$183,O$9,FALSE))="","",(VLOOKUP($E119,'NEA Backsheet'!$D$5:$CB$183,O$9,FALSE))),"")</f>
        <v>6931.7443718895956</v>
      </c>
      <c r="P119" s="102">
        <f ca="1">IFERROR(IF((VLOOKUP($E119,'NEA Backsheet'!$D$5:$CB$183,P$9,FALSE))="","",(VLOOKUP($E119,'NEA Backsheet'!$D$5:$CB$183,P$9,FALSE))),"")</f>
        <v>7046.5656198321258</v>
      </c>
      <c r="Q119" s="103">
        <f ca="1">IFERROR(IF((VLOOKUP($E119,'NEA Backsheet'!$D$5:$CB$183,Q$9,FALSE))="","",(VLOOKUP($E119,'NEA Backsheet'!$D$5:$CB$183,Q$9,FALSE))),"")</f>
        <v>7710.3249967674119</v>
      </c>
      <c r="R119" s="194">
        <f ca="1">IFERROR(IF((VLOOKUP($E119,'NEA Backsheet'!$D$5:$CB$183,R$9,FALSE))="","",(VLOOKUP($E119,'NEA Backsheet'!$D$5:$CB$183,R$9,FALSE))),"")</f>
        <v>7861.4764457515257</v>
      </c>
    </row>
    <row r="120" spans="1:18" ht="15" customHeight="1" x14ac:dyDescent="0.3">
      <c r="A120" s="41">
        <v>106</v>
      </c>
      <c r="B120" s="77" t="str">
        <f ca="1">IFERROR(IF((VLOOKUP($E120,'Org List'!$AJ$10:$AL$190,3,FALSE))="","",(VLOOKUP($E120,'Org List'!$AJ$10:$AL$190,3,FALSE))),"")</f>
        <v>North West Commissioning Region</v>
      </c>
      <c r="C120" s="78" t="str">
        <f ca="1">IFERROR(IF((VLOOKUP($E120,'Org List'!$AO$10:$AQ$190,3,FALSE))="","",(VLOOKUP($E120,'Org List'!$AO$10:$AQ$190,3,FALSE))),"")</f>
        <v>North West Region</v>
      </c>
      <c r="D120" s="93" t="str">
        <f ca="1">IFERROR(IF((VLOOKUP($E120,'Org List'!$AT$10:$AV$190,3,FALSE))="","",(VLOOKUP($E120,'Org List'!$AT$10:$AV$190,3,FALSE))),"")</f>
        <v>NHS England North West (Greater Manchester)</v>
      </c>
      <c r="E120" s="77" t="str">
        <f t="shared" ca="1" si="3"/>
        <v>E08000003</v>
      </c>
      <c r="F120" s="79" t="str">
        <f ca="1">IF(E120="","",VLOOKUP(E120,'Org List'!$J$9:$K$640,2,0))</f>
        <v>Manchester</v>
      </c>
      <c r="G120" s="100">
        <f ca="1">IFERROR(IF((VLOOKUP($E120,'NEA Backsheet'!$D$5:$CB$183,G$9,FALSE))="","",(VLOOKUP($E120,'NEA Backsheet'!$D$5:$CB$183,G$9,FALSE))),"")</f>
        <v>15653.299775729536</v>
      </c>
      <c r="H120" s="101">
        <f ca="1">IFERROR(IF((VLOOKUP($E120,'NEA Backsheet'!$D$5:$CB$183,H$9,FALSE))="","",(VLOOKUP($E120,'NEA Backsheet'!$D$5:$CB$183,H$9,FALSE))),"")</f>
        <v>16103.181612403543</v>
      </c>
      <c r="I120" s="101">
        <f ca="1">IFERROR(IF((VLOOKUP($E120,'NEA Backsheet'!$D$5:$CB$183,I$9,FALSE))="","",(VLOOKUP($E120,'NEA Backsheet'!$D$5:$CB$183,I$9,FALSE))),"")</f>
        <v>17306.622834222624</v>
      </c>
      <c r="J120" s="102">
        <f ca="1">IFERROR(IF((VLOOKUP($E120,'NEA Backsheet'!$D$5:$CB$183,J$9,FALSE))="","",(VLOOKUP($E120,'NEA Backsheet'!$D$5:$CB$183,J$9,FALSE))),"")</f>
        <v>16905.147429384746</v>
      </c>
      <c r="K120" s="100">
        <f ca="1">IFERROR(IF((VLOOKUP($E120,'NEA Backsheet'!$D$5:$CB$183,K$9,FALSE))="","",(VLOOKUP($E120,'NEA Backsheet'!$D$5:$CB$183,K$9,FALSE))),"")</f>
        <v>16826.876692607213</v>
      </c>
      <c r="L120" s="101">
        <f ca="1">IFERROR(IF((VLOOKUP($E120,'NEA Backsheet'!$D$5:$CB$183,L$9,FALSE))="","",(VLOOKUP($E120,'NEA Backsheet'!$D$5:$CB$183,L$9,FALSE))),"")</f>
        <v>16511.036876106686</v>
      </c>
      <c r="M120" s="101">
        <f ca="1">IFERROR(IF((VLOOKUP($E120,'NEA Backsheet'!$D$5:$CB$183,M$9,FALSE))="","",(VLOOKUP($E120,'NEA Backsheet'!$D$5:$CB$183,M$9,FALSE))),"")</f>
        <v>17299.273311442037</v>
      </c>
      <c r="N120" s="103">
        <f ca="1">IFERROR(IF((VLOOKUP($E120,'NEA Backsheet'!$D$5:$CB$183,N$9,FALSE))="","",(VLOOKUP($E120,'NEA Backsheet'!$D$5:$CB$183,N$9,FALSE))),"")</f>
        <v>16511.160446548995</v>
      </c>
      <c r="O120" s="151">
        <f ca="1">IFERROR(IF((VLOOKUP($E120,'NEA Backsheet'!$D$5:$CB$183,O$9,FALSE))="","",(VLOOKUP($E120,'NEA Backsheet'!$D$5:$CB$183,O$9,FALSE))),"")</f>
        <v>17189.288820995651</v>
      </c>
      <c r="P120" s="102">
        <f ca="1">IFERROR(IF((VLOOKUP($E120,'NEA Backsheet'!$D$5:$CB$183,P$9,FALSE))="","",(VLOOKUP($E120,'NEA Backsheet'!$D$5:$CB$183,P$9,FALSE))),"")</f>
        <v>17421.911044134846</v>
      </c>
      <c r="Q120" s="103">
        <f ca="1">IFERROR(IF((VLOOKUP($E120,'NEA Backsheet'!$D$5:$CB$183,Q$9,FALSE))="","",(VLOOKUP($E120,'NEA Backsheet'!$D$5:$CB$183,Q$9,FALSE))),"")</f>
        <v>18155.059078554787</v>
      </c>
      <c r="R120" s="194">
        <f ca="1">IFERROR(IF((VLOOKUP($E120,'NEA Backsheet'!$D$5:$CB$183,R$9,FALSE))="","",(VLOOKUP($E120,'NEA Backsheet'!$D$5:$CB$183,R$9,FALSE))),"")</f>
        <v>18167.050761324463</v>
      </c>
    </row>
    <row r="121" spans="1:18" ht="15" customHeight="1" x14ac:dyDescent="0.3">
      <c r="A121" s="41">
        <v>107</v>
      </c>
      <c r="B121" s="77" t="str">
        <f ca="1">IFERROR(IF((VLOOKUP($E121,'Org List'!$AJ$10:$AL$190,3,FALSE))="","",(VLOOKUP($E121,'Org List'!$AJ$10:$AL$190,3,FALSE))),"")</f>
        <v>South East England Commissioning Region</v>
      </c>
      <c r="C121" s="78" t="str">
        <f ca="1">IFERROR(IF((VLOOKUP($E121,'Org List'!$AO$10:$AQ$190,3,FALSE))="","",(VLOOKUP($E121,'Org List'!$AO$10:$AQ$190,3,FALSE))),"")</f>
        <v>South East Region</v>
      </c>
      <c r="D121" s="93" t="str">
        <f ca="1">IFERROR(IF((VLOOKUP($E121,'Org List'!$AT$10:$AV$190,3,FALSE))="","",(VLOOKUP($E121,'Org List'!$AT$10:$AV$190,3,FALSE))),"")</f>
        <v>NHS England South East (Kent, Surrey and Sussex)</v>
      </c>
      <c r="E121" s="77" t="str">
        <f t="shared" ca="1" si="3"/>
        <v>E06000035</v>
      </c>
      <c r="F121" s="79" t="str">
        <f ca="1">IF(E121="","",VLOOKUP(E121,'Org List'!$J$9:$K$640,2,0))</f>
        <v>Medway</v>
      </c>
      <c r="G121" s="100">
        <f ca="1">IFERROR(IF((VLOOKUP($E121,'NEA Backsheet'!$D$5:$CB$183,G$9,FALSE))="","",(VLOOKUP($E121,'NEA Backsheet'!$D$5:$CB$183,G$9,FALSE))),"")</f>
        <v>7525.1122540534416</v>
      </c>
      <c r="H121" s="101">
        <f ca="1">IFERROR(IF((VLOOKUP($E121,'NEA Backsheet'!$D$5:$CB$183,H$9,FALSE))="","",(VLOOKUP($E121,'NEA Backsheet'!$D$5:$CB$183,H$9,FALSE))),"")</f>
        <v>7561.4241185020101</v>
      </c>
      <c r="I121" s="101">
        <f ca="1">IFERROR(IF((VLOOKUP($E121,'NEA Backsheet'!$D$5:$CB$183,I$9,FALSE))="","",(VLOOKUP($E121,'NEA Backsheet'!$D$5:$CB$183,I$9,FALSE))),"")</f>
        <v>7959.3382527015519</v>
      </c>
      <c r="J121" s="102">
        <f ca="1">IFERROR(IF((VLOOKUP($E121,'NEA Backsheet'!$D$5:$CB$183,J$9,FALSE))="","",(VLOOKUP($E121,'NEA Backsheet'!$D$5:$CB$183,J$9,FALSE))),"")</f>
        <v>7275.7370303011321</v>
      </c>
      <c r="K121" s="100">
        <f ca="1">IFERROR(IF((VLOOKUP($E121,'NEA Backsheet'!$D$5:$CB$183,K$9,FALSE))="","",(VLOOKUP($E121,'NEA Backsheet'!$D$5:$CB$183,K$9,FALSE))),"")</f>
        <v>7763.8883316011834</v>
      </c>
      <c r="L121" s="101">
        <f ca="1">IFERROR(IF((VLOOKUP($E121,'NEA Backsheet'!$D$5:$CB$183,L$9,FALSE))="","",(VLOOKUP($E121,'NEA Backsheet'!$D$5:$CB$183,L$9,FALSE))),"")</f>
        <v>7549.3931822556342</v>
      </c>
      <c r="M121" s="101">
        <f ca="1">IFERROR(IF((VLOOKUP($E121,'NEA Backsheet'!$D$5:$CB$183,M$9,FALSE))="","",(VLOOKUP($E121,'NEA Backsheet'!$D$5:$CB$183,M$9,FALSE))),"")</f>
        <v>7945.8733415021034</v>
      </c>
      <c r="N121" s="103">
        <f ca="1">IFERROR(IF((VLOOKUP($E121,'NEA Backsheet'!$D$5:$CB$183,N$9,FALSE))="","",(VLOOKUP($E121,'NEA Backsheet'!$D$5:$CB$183,N$9,FALSE))),"")</f>
        <v>7485.6830493624129</v>
      </c>
      <c r="O121" s="151">
        <f ca="1">IFERROR(IF((VLOOKUP($E121,'NEA Backsheet'!$D$5:$CB$183,O$9,FALSE))="","",(VLOOKUP($E121,'NEA Backsheet'!$D$5:$CB$183,O$9,FALSE))),"")</f>
        <v>7144.4117982483613</v>
      </c>
      <c r="P121" s="102">
        <f ca="1">IFERROR(IF((VLOOKUP($E121,'NEA Backsheet'!$D$5:$CB$183,P$9,FALSE))="","",(VLOOKUP($E121,'NEA Backsheet'!$D$5:$CB$183,P$9,FALSE))),"")</f>
        <v>7274.0742664858881</v>
      </c>
      <c r="Q121" s="103">
        <f ca="1">IFERROR(IF((VLOOKUP($E121,'NEA Backsheet'!$D$5:$CB$183,Q$9,FALSE))="","",(VLOOKUP($E121,'NEA Backsheet'!$D$5:$CB$183,Q$9,FALSE))),"")</f>
        <v>7545.4687873400344</v>
      </c>
      <c r="R121" s="194">
        <f ca="1">IFERROR(IF((VLOOKUP($E121,'NEA Backsheet'!$D$5:$CB$183,R$9,FALSE))="","",(VLOOKUP($E121,'NEA Backsheet'!$D$5:$CB$183,R$9,FALSE))),"")</f>
        <v>7071.4459193477805</v>
      </c>
    </row>
    <row r="122" spans="1:18" ht="15" customHeight="1" x14ac:dyDescent="0.3">
      <c r="A122" s="41">
        <v>108</v>
      </c>
      <c r="B122" s="77" t="str">
        <f ca="1">IFERROR(IF((VLOOKUP($E122,'Org List'!$AJ$10:$AL$190,3,FALSE))="","",(VLOOKUP($E122,'Org List'!$AJ$10:$AL$190,3,FALSE))),"")</f>
        <v>London Commissioning Region</v>
      </c>
      <c r="C122" s="78" t="str">
        <f ca="1">IFERROR(IF((VLOOKUP($E122,'Org List'!$AO$10:$AQ$190,3,FALSE))="","",(VLOOKUP($E122,'Org List'!$AO$10:$AQ$190,3,FALSE))),"")</f>
        <v>London Region</v>
      </c>
      <c r="D122" s="93" t="str">
        <f ca="1">IFERROR(IF((VLOOKUP($E122,'Org List'!$AT$10:$AV$190,3,FALSE))="","",(VLOOKUP($E122,'Org List'!$AT$10:$AV$190,3,FALSE))),"")</f>
        <v>NHS England London</v>
      </c>
      <c r="E122" s="77" t="str">
        <f t="shared" ca="1" si="3"/>
        <v>E09000024</v>
      </c>
      <c r="F122" s="79" t="str">
        <f ca="1">IF(E122="","",VLOOKUP(E122,'Org List'!$J$9:$K$640,2,0))</f>
        <v>Merton</v>
      </c>
      <c r="G122" s="100">
        <f ca="1">IFERROR(IF((VLOOKUP($E122,'NEA Backsheet'!$D$5:$CB$183,G$9,FALSE))="","",(VLOOKUP($E122,'NEA Backsheet'!$D$5:$CB$183,G$9,FALSE))),"")</f>
        <v>5393.6722616184425</v>
      </c>
      <c r="H122" s="101">
        <f ca="1">IFERROR(IF((VLOOKUP($E122,'NEA Backsheet'!$D$5:$CB$183,H$9,FALSE))="","",(VLOOKUP($E122,'NEA Backsheet'!$D$5:$CB$183,H$9,FALSE))),"")</f>
        <v>5338.9427305223626</v>
      </c>
      <c r="I122" s="101">
        <f ca="1">IFERROR(IF((VLOOKUP($E122,'NEA Backsheet'!$D$5:$CB$183,I$9,FALSE))="","",(VLOOKUP($E122,'NEA Backsheet'!$D$5:$CB$183,I$9,FALSE))),"")</f>
        <v>5389.1055663827283</v>
      </c>
      <c r="J122" s="102">
        <f ca="1">IFERROR(IF((VLOOKUP($E122,'NEA Backsheet'!$D$5:$CB$183,J$9,FALSE))="","",(VLOOKUP($E122,'NEA Backsheet'!$D$5:$CB$183,J$9,FALSE))),"")</f>
        <v>5394.2408486213953</v>
      </c>
      <c r="K122" s="100">
        <f ca="1">IFERROR(IF((VLOOKUP($E122,'NEA Backsheet'!$D$5:$CB$183,K$9,FALSE))="","",(VLOOKUP($E122,'NEA Backsheet'!$D$5:$CB$183,K$9,FALSE))),"")</f>
        <v>5989.5198686489903</v>
      </c>
      <c r="L122" s="101">
        <f ca="1">IFERROR(IF((VLOOKUP($E122,'NEA Backsheet'!$D$5:$CB$183,L$9,FALSE))="","",(VLOOKUP($E122,'NEA Backsheet'!$D$5:$CB$183,L$9,FALSE))),"")</f>
        <v>6047.674328921099</v>
      </c>
      <c r="M122" s="101">
        <f ca="1">IFERROR(IF((VLOOKUP($E122,'NEA Backsheet'!$D$5:$CB$183,M$9,FALSE))="","",(VLOOKUP($E122,'NEA Backsheet'!$D$5:$CB$183,M$9,FALSE))),"")</f>
        <v>6055.7748252533875</v>
      </c>
      <c r="N122" s="103">
        <f ca="1">IFERROR(IF((VLOOKUP($E122,'NEA Backsheet'!$D$5:$CB$183,N$9,FALSE))="","",(VLOOKUP($E122,'NEA Backsheet'!$D$5:$CB$183,N$9,FALSE))),"")</f>
        <v>5924.6200378907215</v>
      </c>
      <c r="O122" s="151">
        <f ca="1">IFERROR(IF((VLOOKUP($E122,'NEA Backsheet'!$D$5:$CB$183,O$9,FALSE))="","",(VLOOKUP($E122,'NEA Backsheet'!$D$5:$CB$183,O$9,FALSE))),"")</f>
        <v>5413.5058962376534</v>
      </c>
      <c r="P122" s="102">
        <f ca="1">IFERROR(IF((VLOOKUP($E122,'NEA Backsheet'!$D$5:$CB$183,P$9,FALSE))="","",(VLOOKUP($E122,'NEA Backsheet'!$D$5:$CB$183,P$9,FALSE))),"")</f>
        <v>5337.1225752844894</v>
      </c>
      <c r="Q122" s="103">
        <f ca="1">IFERROR(IF((VLOOKUP($E122,'NEA Backsheet'!$D$5:$CB$183,Q$9,FALSE))="","",(VLOOKUP($E122,'NEA Backsheet'!$D$5:$CB$183,Q$9,FALSE))),"")</f>
        <v>5700.197707049907</v>
      </c>
      <c r="R122" s="194">
        <f ca="1">IFERROR(IF((VLOOKUP($E122,'NEA Backsheet'!$D$5:$CB$183,R$9,FALSE))="","",(VLOOKUP($E122,'NEA Backsheet'!$D$5:$CB$183,R$9,FALSE))),"")</f>
        <v>5848.7965957748929</v>
      </c>
    </row>
    <row r="123" spans="1:18" ht="15" customHeight="1" x14ac:dyDescent="0.3">
      <c r="A123" s="41">
        <v>109</v>
      </c>
      <c r="B123" s="77" t="str">
        <f ca="1">IFERROR(IF((VLOOKUP($E123,'Org List'!$AJ$10:$AL$190,3,FALSE))="","",(VLOOKUP($E123,'Org List'!$AJ$10:$AL$190,3,FALSE))),"")</f>
        <v>North East and Yorkshire Commissioning Region</v>
      </c>
      <c r="C123" s="78" t="str">
        <f ca="1">IFERROR(IF((VLOOKUP($E123,'Org List'!$AO$10:$AQ$190,3,FALSE))="","",(VLOOKUP($E123,'Org List'!$AO$10:$AQ$190,3,FALSE))),"")</f>
        <v>North East Region</v>
      </c>
      <c r="D123" s="93" t="str">
        <f ca="1">IFERROR(IF((VLOOKUP($E123,'Org List'!$AT$10:$AV$190,3,FALSE))="","",(VLOOKUP($E123,'Org List'!$AT$10:$AV$190,3,FALSE))),"")</f>
        <v>NHS England North East and Yorkshire (Cumbria And North East)</v>
      </c>
      <c r="E123" s="77" t="str">
        <f t="shared" ca="1" si="3"/>
        <v>E06000002</v>
      </c>
      <c r="F123" s="79" t="str">
        <f ca="1">IF(E123="","",VLOOKUP(E123,'Org List'!$J$9:$K$640,2,0))</f>
        <v>Middlesbrough</v>
      </c>
      <c r="G123" s="100">
        <f ca="1">IFERROR(IF((VLOOKUP($E123,'NEA Backsheet'!$D$5:$CB$183,G$9,FALSE))="","",(VLOOKUP($E123,'NEA Backsheet'!$D$5:$CB$183,G$9,FALSE))),"")</f>
        <v>4488.7445583156059</v>
      </c>
      <c r="H123" s="101">
        <f ca="1">IFERROR(IF((VLOOKUP($E123,'NEA Backsheet'!$D$5:$CB$183,H$9,FALSE))="","",(VLOOKUP($E123,'NEA Backsheet'!$D$5:$CB$183,H$9,FALSE))),"")</f>
        <v>4588.6270825838392</v>
      </c>
      <c r="I123" s="101">
        <f ca="1">IFERROR(IF((VLOOKUP($E123,'NEA Backsheet'!$D$5:$CB$183,I$9,FALSE))="","",(VLOOKUP($E123,'NEA Backsheet'!$D$5:$CB$183,I$9,FALSE))),"")</f>
        <v>4898.5821689065269</v>
      </c>
      <c r="J123" s="102">
        <f ca="1">IFERROR(IF((VLOOKUP($E123,'NEA Backsheet'!$D$5:$CB$183,J$9,FALSE))="","",(VLOOKUP($E123,'NEA Backsheet'!$D$5:$CB$183,J$9,FALSE))),"")</f>
        <v>4832.9179723211773</v>
      </c>
      <c r="K123" s="100">
        <f ca="1">IFERROR(IF((VLOOKUP($E123,'NEA Backsheet'!$D$5:$CB$183,K$9,FALSE))="","",(VLOOKUP($E123,'NEA Backsheet'!$D$5:$CB$183,K$9,FALSE))),"")</f>
        <v>4760.3165516234494</v>
      </c>
      <c r="L123" s="101">
        <f ca="1">IFERROR(IF((VLOOKUP($E123,'NEA Backsheet'!$D$5:$CB$183,L$9,FALSE))="","",(VLOOKUP($E123,'NEA Backsheet'!$D$5:$CB$183,L$9,FALSE))),"")</f>
        <v>4669.9665453036641</v>
      </c>
      <c r="M123" s="101">
        <f ca="1">IFERROR(IF((VLOOKUP($E123,'NEA Backsheet'!$D$5:$CB$183,M$9,FALSE))="","",(VLOOKUP($E123,'NEA Backsheet'!$D$5:$CB$183,M$9,FALSE))),"")</f>
        <v>4819.4703436156578</v>
      </c>
      <c r="N123" s="103">
        <f ca="1">IFERROR(IF((VLOOKUP($E123,'NEA Backsheet'!$D$5:$CB$183,N$9,FALSE))="","",(VLOOKUP($E123,'NEA Backsheet'!$D$5:$CB$183,N$9,FALSE))),"")</f>
        <v>4746.3098573276775</v>
      </c>
      <c r="O123" s="151">
        <f ca="1">IFERROR(IF((VLOOKUP($E123,'NEA Backsheet'!$D$5:$CB$183,O$9,FALSE))="","",(VLOOKUP($E123,'NEA Backsheet'!$D$5:$CB$183,O$9,FALSE))),"")</f>
        <v>4859.7260411339066</v>
      </c>
      <c r="P123" s="102">
        <f ca="1">IFERROR(IF((VLOOKUP($E123,'NEA Backsheet'!$D$5:$CB$183,P$9,FALSE))="","",(VLOOKUP($E123,'NEA Backsheet'!$D$5:$CB$183,P$9,FALSE))),"")</f>
        <v>4818.9908252483656</v>
      </c>
      <c r="Q123" s="103">
        <f ca="1">IFERROR(IF((VLOOKUP($E123,'NEA Backsheet'!$D$5:$CB$183,Q$9,FALSE))="","",(VLOOKUP($E123,'NEA Backsheet'!$D$5:$CB$183,Q$9,FALSE))),"")</f>
        <v>5106.8584963758303</v>
      </c>
      <c r="R123" s="194">
        <f ca="1">IFERROR(IF((VLOOKUP($E123,'NEA Backsheet'!$D$5:$CB$183,R$9,FALSE))="","",(VLOOKUP($E123,'NEA Backsheet'!$D$5:$CB$183,R$9,FALSE))),"")</f>
        <v>5221.3118291440114</v>
      </c>
    </row>
    <row r="124" spans="1:18" ht="15" customHeight="1" x14ac:dyDescent="0.3">
      <c r="A124" s="41">
        <v>110</v>
      </c>
      <c r="B124" s="77" t="str">
        <f ca="1">IFERROR(IF((VLOOKUP($E124,'Org List'!$AJ$10:$AL$190,3,FALSE))="","",(VLOOKUP($E124,'Org List'!$AJ$10:$AL$190,3,FALSE))),"")</f>
        <v>East of England Commissioning Region</v>
      </c>
      <c r="C124" s="78" t="str">
        <f ca="1">IFERROR(IF((VLOOKUP($E124,'Org List'!$AO$10:$AQ$190,3,FALSE))="","",(VLOOKUP($E124,'Org List'!$AO$10:$AQ$190,3,FALSE))),"")</f>
        <v>South East Region</v>
      </c>
      <c r="D124" s="93" t="str">
        <f ca="1">IFERROR(IF((VLOOKUP($E124,'Org List'!$AT$10:$AV$190,3,FALSE))="","",(VLOOKUP($E124,'Org List'!$AT$10:$AV$190,3,FALSE))),"")</f>
        <v>NHS England East (East)</v>
      </c>
      <c r="E124" s="77" t="str">
        <f t="shared" ca="1" si="3"/>
        <v>E06000042</v>
      </c>
      <c r="F124" s="79" t="str">
        <f ca="1">IF(E124="","",VLOOKUP(E124,'Org List'!$J$9:$K$640,2,0))</f>
        <v>Milton Keynes</v>
      </c>
      <c r="G124" s="100">
        <f ca="1">IFERROR(IF((VLOOKUP($E124,'NEA Backsheet'!$D$5:$CB$183,G$9,FALSE))="","",(VLOOKUP($E124,'NEA Backsheet'!$D$5:$CB$183,G$9,FALSE))),"")</f>
        <v>6849.4779457578925</v>
      </c>
      <c r="H124" s="101">
        <f ca="1">IFERROR(IF((VLOOKUP($E124,'NEA Backsheet'!$D$5:$CB$183,H$9,FALSE))="","",(VLOOKUP($E124,'NEA Backsheet'!$D$5:$CB$183,H$9,FALSE))),"")</f>
        <v>6858.8794210517062</v>
      </c>
      <c r="I124" s="101">
        <f ca="1">IFERROR(IF((VLOOKUP($E124,'NEA Backsheet'!$D$5:$CB$183,I$9,FALSE))="","",(VLOOKUP($E124,'NEA Backsheet'!$D$5:$CB$183,I$9,FALSE))),"")</f>
        <v>7198.4683623023529</v>
      </c>
      <c r="J124" s="102">
        <f ca="1">IFERROR(IF((VLOOKUP($E124,'NEA Backsheet'!$D$5:$CB$183,J$9,FALSE))="","",(VLOOKUP($E124,'NEA Backsheet'!$D$5:$CB$183,J$9,FALSE))),"")</f>
        <v>6948.9880999489706</v>
      </c>
      <c r="K124" s="100">
        <f ca="1">IFERROR(IF((VLOOKUP($E124,'NEA Backsheet'!$D$5:$CB$183,K$9,FALSE))="","",(VLOOKUP($E124,'NEA Backsheet'!$D$5:$CB$183,K$9,FALSE))),"")</f>
        <v>7072.6710432773225</v>
      </c>
      <c r="L124" s="101">
        <f ca="1">IFERROR(IF((VLOOKUP($E124,'NEA Backsheet'!$D$5:$CB$183,L$9,FALSE))="","",(VLOOKUP($E124,'NEA Backsheet'!$D$5:$CB$183,L$9,FALSE))),"")</f>
        <v>7070.5013331122136</v>
      </c>
      <c r="M124" s="101">
        <f ca="1">IFERROR(IF((VLOOKUP($E124,'NEA Backsheet'!$D$5:$CB$183,M$9,FALSE))="","",(VLOOKUP($E124,'NEA Backsheet'!$D$5:$CB$183,M$9,FALSE))),"")</f>
        <v>7397.8790822043848</v>
      </c>
      <c r="N124" s="103">
        <f ca="1">IFERROR(IF((VLOOKUP($E124,'NEA Backsheet'!$D$5:$CB$183,N$9,FALSE))="","",(VLOOKUP($E124,'NEA Backsheet'!$D$5:$CB$183,N$9,FALSE))),"")</f>
        <v>7189.8564493252934</v>
      </c>
      <c r="O124" s="151">
        <f ca="1">IFERROR(IF((VLOOKUP($E124,'NEA Backsheet'!$D$5:$CB$183,O$9,FALSE))="","",(VLOOKUP($E124,'NEA Backsheet'!$D$5:$CB$183,O$9,FALSE))),"")</f>
        <v>8032.7378623635104</v>
      </c>
      <c r="P124" s="102">
        <f ca="1">IFERROR(IF((VLOOKUP($E124,'NEA Backsheet'!$D$5:$CB$183,P$9,FALSE))="","",(VLOOKUP($E124,'NEA Backsheet'!$D$5:$CB$183,P$9,FALSE))),"")</f>
        <v>8253.9331753472325</v>
      </c>
      <c r="Q124" s="103">
        <f ca="1">IFERROR(IF((VLOOKUP($E124,'NEA Backsheet'!$D$5:$CB$183,Q$9,FALSE))="","",(VLOOKUP($E124,'NEA Backsheet'!$D$5:$CB$183,Q$9,FALSE))),"")</f>
        <v>9382.4820166562022</v>
      </c>
      <c r="R124" s="194">
        <f ca="1">IFERROR(IF((VLOOKUP($E124,'NEA Backsheet'!$D$5:$CB$183,R$9,FALSE))="","",(VLOOKUP($E124,'NEA Backsheet'!$D$5:$CB$183,R$9,FALSE))),"")</f>
        <v>7593.6153732390421</v>
      </c>
    </row>
    <row r="125" spans="1:18" ht="15" customHeight="1" x14ac:dyDescent="0.3">
      <c r="A125" s="41">
        <v>111</v>
      </c>
      <c r="B125" s="77" t="str">
        <f ca="1">IFERROR(IF((VLOOKUP($E125,'Org List'!$AJ$10:$AL$190,3,FALSE))="","",(VLOOKUP($E125,'Org List'!$AJ$10:$AL$190,3,FALSE))),"")</f>
        <v>North East and Yorkshire Commissioning Region</v>
      </c>
      <c r="C125" s="78" t="str">
        <f ca="1">IFERROR(IF((VLOOKUP($E125,'Org List'!$AO$10:$AQ$190,3,FALSE))="","",(VLOOKUP($E125,'Org List'!$AO$10:$AQ$190,3,FALSE))),"")</f>
        <v>North East Region</v>
      </c>
      <c r="D125" s="93" t="str">
        <f ca="1">IFERROR(IF((VLOOKUP($E125,'Org List'!$AT$10:$AV$190,3,FALSE))="","",(VLOOKUP($E125,'Org List'!$AT$10:$AV$190,3,FALSE))),"")</f>
        <v>NHS England North East and Yorkshire (Cumbria And North East)</v>
      </c>
      <c r="E125" s="77" t="str">
        <f t="shared" ca="1" si="3"/>
        <v>E08000021</v>
      </c>
      <c r="F125" s="79" t="str">
        <f ca="1">IF(E125="","",VLOOKUP(E125,'Org List'!$J$9:$K$640,2,0))</f>
        <v>Newcastle upon Tyne</v>
      </c>
      <c r="G125" s="100">
        <f ca="1">IFERROR(IF((VLOOKUP($E125,'NEA Backsheet'!$D$5:$CB$183,G$9,FALSE))="","",(VLOOKUP($E125,'NEA Backsheet'!$D$5:$CB$183,G$9,FALSE))),"")</f>
        <v>8347.783226596126</v>
      </c>
      <c r="H125" s="101">
        <f ca="1">IFERROR(IF((VLOOKUP($E125,'NEA Backsheet'!$D$5:$CB$183,H$9,FALSE))="","",(VLOOKUP($E125,'NEA Backsheet'!$D$5:$CB$183,H$9,FALSE))),"")</f>
        <v>8323.4450840290665</v>
      </c>
      <c r="I125" s="101">
        <f ca="1">IFERROR(IF((VLOOKUP($E125,'NEA Backsheet'!$D$5:$CB$183,I$9,FALSE))="","",(VLOOKUP($E125,'NEA Backsheet'!$D$5:$CB$183,I$9,FALSE))),"")</f>
        <v>8677.1939815944806</v>
      </c>
      <c r="J125" s="102">
        <f ca="1">IFERROR(IF((VLOOKUP($E125,'NEA Backsheet'!$D$5:$CB$183,J$9,FALSE))="","",(VLOOKUP($E125,'NEA Backsheet'!$D$5:$CB$183,J$9,FALSE))),"")</f>
        <v>8578.226309223699</v>
      </c>
      <c r="K125" s="100">
        <f ca="1">IFERROR(IF((VLOOKUP($E125,'NEA Backsheet'!$D$5:$CB$183,K$9,FALSE))="","",(VLOOKUP($E125,'NEA Backsheet'!$D$5:$CB$183,K$9,FALSE))),"")</f>
        <v>8509.316689467656</v>
      </c>
      <c r="L125" s="101">
        <f ca="1">IFERROR(IF((VLOOKUP($E125,'NEA Backsheet'!$D$5:$CB$183,L$9,FALSE))="","",(VLOOKUP($E125,'NEA Backsheet'!$D$5:$CB$183,L$9,FALSE))),"")</f>
        <v>8596.4227544589685</v>
      </c>
      <c r="M125" s="101">
        <f ca="1">IFERROR(IF((VLOOKUP($E125,'NEA Backsheet'!$D$5:$CB$183,M$9,FALSE))="","",(VLOOKUP($E125,'NEA Backsheet'!$D$5:$CB$183,M$9,FALSE))),"")</f>
        <v>8857.2516271294371</v>
      </c>
      <c r="N125" s="103">
        <f ca="1">IFERROR(IF((VLOOKUP($E125,'NEA Backsheet'!$D$5:$CB$183,N$9,FALSE))="","",(VLOOKUP($E125,'NEA Backsheet'!$D$5:$CB$183,N$9,FALSE))),"")</f>
        <v>8563.2381787967424</v>
      </c>
      <c r="O125" s="151">
        <f ca="1">IFERROR(IF((VLOOKUP($E125,'NEA Backsheet'!$D$5:$CB$183,O$9,FALSE))="","",(VLOOKUP($E125,'NEA Backsheet'!$D$5:$CB$183,O$9,FALSE))),"")</f>
        <v>8504.2431247358618</v>
      </c>
      <c r="P125" s="102">
        <f ca="1">IFERROR(IF((VLOOKUP($E125,'NEA Backsheet'!$D$5:$CB$183,P$9,FALSE))="","",(VLOOKUP($E125,'NEA Backsheet'!$D$5:$CB$183,P$9,FALSE))),"")</f>
        <v>8526.6735986196836</v>
      </c>
      <c r="Q125" s="103">
        <f ca="1">IFERROR(IF((VLOOKUP($E125,'NEA Backsheet'!$D$5:$CB$183,Q$9,FALSE))="","",(VLOOKUP($E125,'NEA Backsheet'!$D$5:$CB$183,Q$9,FALSE))),"")</f>
        <v>9045.3751713567653</v>
      </c>
      <c r="R125" s="194">
        <f ca="1">IFERROR(IF((VLOOKUP($E125,'NEA Backsheet'!$D$5:$CB$183,R$9,FALSE))="","",(VLOOKUP($E125,'NEA Backsheet'!$D$5:$CB$183,R$9,FALSE))),"")</f>
        <v>9023.9404125265683</v>
      </c>
    </row>
    <row r="126" spans="1:18" ht="15" customHeight="1" x14ac:dyDescent="0.3">
      <c r="A126" s="41">
        <v>112</v>
      </c>
      <c r="B126" s="77" t="str">
        <f ca="1">IFERROR(IF((VLOOKUP($E126,'Org List'!$AJ$10:$AL$190,3,FALSE))="","",(VLOOKUP($E126,'Org List'!$AJ$10:$AL$190,3,FALSE))),"")</f>
        <v>London Commissioning Region</v>
      </c>
      <c r="C126" s="78" t="str">
        <f ca="1">IFERROR(IF((VLOOKUP($E126,'Org List'!$AO$10:$AQ$190,3,FALSE))="","",(VLOOKUP($E126,'Org List'!$AO$10:$AQ$190,3,FALSE))),"")</f>
        <v>London Region</v>
      </c>
      <c r="D126" s="93" t="str">
        <f ca="1">IFERROR(IF((VLOOKUP($E126,'Org List'!$AT$10:$AV$190,3,FALSE))="","",(VLOOKUP($E126,'Org List'!$AT$10:$AV$190,3,FALSE))),"")</f>
        <v>NHS England London</v>
      </c>
      <c r="E126" s="77" t="str">
        <f t="shared" ca="1" si="3"/>
        <v>E09000025</v>
      </c>
      <c r="F126" s="79" t="str">
        <f ca="1">IF(E126="","",VLOOKUP(E126,'Org List'!$J$9:$K$640,2,0))</f>
        <v>Newham</v>
      </c>
      <c r="G126" s="100">
        <f ca="1">IFERROR(IF((VLOOKUP($E126,'NEA Backsheet'!$D$5:$CB$183,G$9,FALSE))="","",(VLOOKUP($E126,'NEA Backsheet'!$D$5:$CB$183,G$9,FALSE))),"")</f>
        <v>6963.5615825484856</v>
      </c>
      <c r="H126" s="101">
        <f ca="1">IFERROR(IF((VLOOKUP($E126,'NEA Backsheet'!$D$5:$CB$183,H$9,FALSE))="","",(VLOOKUP($E126,'NEA Backsheet'!$D$5:$CB$183,H$9,FALSE))),"")</f>
        <v>6859.3019815643893</v>
      </c>
      <c r="I126" s="101">
        <f ca="1">IFERROR(IF((VLOOKUP($E126,'NEA Backsheet'!$D$5:$CB$183,I$9,FALSE))="","",(VLOOKUP($E126,'NEA Backsheet'!$D$5:$CB$183,I$9,FALSE))),"")</f>
        <v>6849.6373011812966</v>
      </c>
      <c r="J126" s="102">
        <f ca="1">IFERROR(IF((VLOOKUP($E126,'NEA Backsheet'!$D$5:$CB$183,J$9,FALSE))="","",(VLOOKUP($E126,'NEA Backsheet'!$D$5:$CB$183,J$9,FALSE))),"")</f>
        <v>7397.5514380186096</v>
      </c>
      <c r="K126" s="100">
        <f ca="1">IFERROR(IF((VLOOKUP($E126,'NEA Backsheet'!$D$5:$CB$183,K$9,FALSE))="","",(VLOOKUP($E126,'NEA Backsheet'!$D$5:$CB$183,K$9,FALSE))),"")</f>
        <v>6864.6629455599868</v>
      </c>
      <c r="L126" s="101">
        <f ca="1">IFERROR(IF((VLOOKUP($E126,'NEA Backsheet'!$D$5:$CB$183,L$9,FALSE))="","",(VLOOKUP($E126,'NEA Backsheet'!$D$5:$CB$183,L$9,FALSE))),"")</f>
        <v>6939.7097593280359</v>
      </c>
      <c r="M126" s="101">
        <f ca="1">IFERROR(IF((VLOOKUP($E126,'NEA Backsheet'!$D$5:$CB$183,M$9,FALSE))="","",(VLOOKUP($E126,'NEA Backsheet'!$D$5:$CB$183,M$9,FALSE))),"")</f>
        <v>6981.1102397701088</v>
      </c>
      <c r="N126" s="103">
        <f ca="1">IFERROR(IF((VLOOKUP($E126,'NEA Backsheet'!$D$5:$CB$183,N$9,FALSE))="","",(VLOOKUP($E126,'NEA Backsheet'!$D$5:$CB$183,N$9,FALSE))),"")</f>
        <v>6829.0025796396894</v>
      </c>
      <c r="O126" s="151">
        <f ca="1">IFERROR(IF((VLOOKUP($E126,'NEA Backsheet'!$D$5:$CB$183,O$9,FALSE))="","",(VLOOKUP($E126,'NEA Backsheet'!$D$5:$CB$183,O$9,FALSE))),"")</f>
        <v>7955.9712634749121</v>
      </c>
      <c r="P126" s="102">
        <f ca="1">IFERROR(IF((VLOOKUP($E126,'NEA Backsheet'!$D$5:$CB$183,P$9,FALSE))="","",(VLOOKUP($E126,'NEA Backsheet'!$D$5:$CB$183,P$9,FALSE))),"")</f>
        <v>7906.3745933716982</v>
      </c>
      <c r="Q126" s="103">
        <f ca="1">IFERROR(IF((VLOOKUP($E126,'NEA Backsheet'!$D$5:$CB$183,Q$9,FALSE))="","",(VLOOKUP($E126,'NEA Backsheet'!$D$5:$CB$183,Q$9,FALSE))),"")</f>
        <v>8228.1060620238186</v>
      </c>
      <c r="R126" s="194">
        <f ca="1">IFERROR(IF((VLOOKUP($E126,'NEA Backsheet'!$D$5:$CB$183,R$9,FALSE))="","",(VLOOKUP($E126,'NEA Backsheet'!$D$5:$CB$183,R$9,FALSE))),"")</f>
        <v>8079.4159065146632</v>
      </c>
    </row>
    <row r="127" spans="1:18" ht="15" customHeight="1" x14ac:dyDescent="0.3">
      <c r="A127" s="41">
        <v>113</v>
      </c>
      <c r="B127" s="77" t="str">
        <f ca="1">IFERROR(IF((VLOOKUP($E127,'Org List'!$AJ$10:$AL$190,3,FALSE))="","",(VLOOKUP($E127,'Org List'!$AJ$10:$AL$190,3,FALSE))),"")</f>
        <v>East of England Commissioning Region</v>
      </c>
      <c r="C127" s="78" t="str">
        <f ca="1">IFERROR(IF((VLOOKUP($E127,'Org List'!$AO$10:$AQ$190,3,FALSE))="","",(VLOOKUP($E127,'Org List'!$AO$10:$AQ$190,3,FALSE))),"")</f>
        <v>East Region</v>
      </c>
      <c r="D127" s="93" t="str">
        <f ca="1">IFERROR(IF((VLOOKUP($E127,'Org List'!$AT$10:$AV$190,3,FALSE))="","",(VLOOKUP($E127,'Org List'!$AT$10:$AV$190,3,FALSE))),"")</f>
        <v>NHS England East (East)</v>
      </c>
      <c r="E127" s="77" t="str">
        <f t="shared" ca="1" si="3"/>
        <v>E10000020</v>
      </c>
      <c r="F127" s="79" t="str">
        <f ca="1">IF(E127="","",VLOOKUP(E127,'Org List'!$J$9:$K$640,2,0))</f>
        <v>Norfolk</v>
      </c>
      <c r="G127" s="100">
        <f ca="1">IFERROR(IF((VLOOKUP($E127,'NEA Backsheet'!$D$5:$CB$183,G$9,FALSE))="","",(VLOOKUP($E127,'NEA Backsheet'!$D$5:$CB$183,G$9,FALSE))),"")</f>
        <v>24039.0766273224</v>
      </c>
      <c r="H127" s="101">
        <f ca="1">IFERROR(IF((VLOOKUP($E127,'NEA Backsheet'!$D$5:$CB$183,H$9,FALSE))="","",(VLOOKUP($E127,'NEA Backsheet'!$D$5:$CB$183,H$9,FALSE))),"")</f>
        <v>23501.695254803039</v>
      </c>
      <c r="I127" s="101">
        <f ca="1">IFERROR(IF((VLOOKUP($E127,'NEA Backsheet'!$D$5:$CB$183,I$9,FALSE))="","",(VLOOKUP($E127,'NEA Backsheet'!$D$5:$CB$183,I$9,FALSE))),"")</f>
        <v>24945.472117447462</v>
      </c>
      <c r="J127" s="102">
        <f ca="1">IFERROR(IF((VLOOKUP($E127,'NEA Backsheet'!$D$5:$CB$183,J$9,FALSE))="","",(VLOOKUP($E127,'NEA Backsheet'!$D$5:$CB$183,J$9,FALSE))),"")</f>
        <v>24755.424241554145</v>
      </c>
      <c r="K127" s="100">
        <f ca="1">IFERROR(IF((VLOOKUP($E127,'NEA Backsheet'!$D$5:$CB$183,K$9,FALSE))="","",(VLOOKUP($E127,'NEA Backsheet'!$D$5:$CB$183,K$9,FALSE))),"")</f>
        <v>25134.990903908219</v>
      </c>
      <c r="L127" s="101">
        <f ca="1">IFERROR(IF((VLOOKUP($E127,'NEA Backsheet'!$D$5:$CB$183,L$9,FALSE))="","",(VLOOKUP($E127,'NEA Backsheet'!$D$5:$CB$183,L$9,FALSE))),"")</f>
        <v>25418.041160289464</v>
      </c>
      <c r="M127" s="101">
        <f ca="1">IFERROR(IF((VLOOKUP($E127,'NEA Backsheet'!$D$5:$CB$183,M$9,FALSE))="","",(VLOOKUP($E127,'NEA Backsheet'!$D$5:$CB$183,M$9,FALSE))),"")</f>
        <v>25780.512628742596</v>
      </c>
      <c r="N127" s="103">
        <f ca="1">IFERROR(IF((VLOOKUP($E127,'NEA Backsheet'!$D$5:$CB$183,N$9,FALSE))="","",(VLOOKUP($E127,'NEA Backsheet'!$D$5:$CB$183,N$9,FALSE))),"")</f>
        <v>25962.66162003878</v>
      </c>
      <c r="O127" s="151">
        <f ca="1">IFERROR(IF((VLOOKUP($E127,'NEA Backsheet'!$D$5:$CB$183,O$9,FALSE))="","",(VLOOKUP($E127,'NEA Backsheet'!$D$5:$CB$183,O$9,FALSE))),"")</f>
        <v>24717.318304994384</v>
      </c>
      <c r="P127" s="102">
        <f ca="1">IFERROR(IF((VLOOKUP($E127,'NEA Backsheet'!$D$5:$CB$183,P$9,FALSE))="","",(VLOOKUP($E127,'NEA Backsheet'!$D$5:$CB$183,P$9,FALSE))),"")</f>
        <v>24551.918302616286</v>
      </c>
      <c r="Q127" s="103">
        <f ca="1">IFERROR(IF((VLOOKUP($E127,'NEA Backsheet'!$D$5:$CB$183,Q$9,FALSE))="","",(VLOOKUP($E127,'NEA Backsheet'!$D$5:$CB$183,Q$9,FALSE))),"")</f>
        <v>25657.17110359676</v>
      </c>
      <c r="R127" s="194">
        <f ca="1">IFERROR(IF((VLOOKUP($E127,'NEA Backsheet'!$D$5:$CB$183,R$9,FALSE))="","",(VLOOKUP($E127,'NEA Backsheet'!$D$5:$CB$183,R$9,FALSE))),"")</f>
        <v>25820.357293880632</v>
      </c>
    </row>
    <row r="128" spans="1:18" ht="15" customHeight="1" x14ac:dyDescent="0.3">
      <c r="A128" s="41">
        <v>114</v>
      </c>
      <c r="B128" s="77" t="str">
        <f ca="1">IFERROR(IF((VLOOKUP($E128,'Org List'!$AJ$10:$AL$190,3,FALSE))="","",(VLOOKUP($E128,'Org List'!$AJ$10:$AL$190,3,FALSE))),"")</f>
        <v>North East and Yorkshire Commissioning Region</v>
      </c>
      <c r="C128" s="78" t="str">
        <f ca="1">IFERROR(IF((VLOOKUP($E128,'Org List'!$AO$10:$AQ$190,3,FALSE))="","",(VLOOKUP($E128,'Org List'!$AO$10:$AQ$190,3,FALSE))),"")</f>
        <v>Yorkshire and The Humber Region</v>
      </c>
      <c r="D128" s="93" t="str">
        <f ca="1">IFERROR(IF((VLOOKUP($E128,'Org List'!$AT$10:$AV$190,3,FALSE))="","",(VLOOKUP($E128,'Org List'!$AT$10:$AV$190,3,FALSE))),"")</f>
        <v>NHS England North East and Yokrshire (Yorkshire And Humber)</v>
      </c>
      <c r="E128" s="77" t="str">
        <f t="shared" ca="1" si="3"/>
        <v>E06000012</v>
      </c>
      <c r="F128" s="79" t="str">
        <f ca="1">IF(E128="","",VLOOKUP(E128,'Org List'!$J$9:$K$640,2,0))</f>
        <v>North East Lincolnshire</v>
      </c>
      <c r="G128" s="100">
        <f ca="1">IFERROR(IF((VLOOKUP($E128,'NEA Backsheet'!$D$5:$CB$183,G$9,FALSE))="","",(VLOOKUP($E128,'NEA Backsheet'!$D$5:$CB$183,G$9,FALSE))),"")</f>
        <v>3416.8273792270429</v>
      </c>
      <c r="H128" s="101">
        <f ca="1">IFERROR(IF((VLOOKUP($E128,'NEA Backsheet'!$D$5:$CB$183,H$9,FALSE))="","",(VLOOKUP($E128,'NEA Backsheet'!$D$5:$CB$183,H$9,FALSE))),"")</f>
        <v>3642.5971747395465</v>
      </c>
      <c r="I128" s="101">
        <f ca="1">IFERROR(IF((VLOOKUP($E128,'NEA Backsheet'!$D$5:$CB$183,I$9,FALSE))="","",(VLOOKUP($E128,'NEA Backsheet'!$D$5:$CB$183,I$9,FALSE))),"")</f>
        <v>4172.9036910453087</v>
      </c>
      <c r="J128" s="102">
        <f ca="1">IFERROR(IF((VLOOKUP($E128,'NEA Backsheet'!$D$5:$CB$183,J$9,FALSE))="","",(VLOOKUP($E128,'NEA Backsheet'!$D$5:$CB$183,J$9,FALSE))),"")</f>
        <v>4203.6222843223895</v>
      </c>
      <c r="K128" s="100">
        <f ca="1">IFERROR(IF((VLOOKUP($E128,'NEA Backsheet'!$D$5:$CB$183,K$9,FALSE))="","",(VLOOKUP($E128,'NEA Backsheet'!$D$5:$CB$183,K$9,FALSE))),"")</f>
        <v>4132.6612311313438</v>
      </c>
      <c r="L128" s="101">
        <f ca="1">IFERROR(IF((VLOOKUP($E128,'NEA Backsheet'!$D$5:$CB$183,L$9,FALSE))="","",(VLOOKUP($E128,'NEA Backsheet'!$D$5:$CB$183,L$9,FALSE))),"")</f>
        <v>4176.6093426382577</v>
      </c>
      <c r="M128" s="101">
        <f ca="1">IFERROR(IF((VLOOKUP($E128,'NEA Backsheet'!$D$5:$CB$183,M$9,FALSE))="","",(VLOOKUP($E128,'NEA Backsheet'!$D$5:$CB$183,M$9,FALSE))),"")</f>
        <v>4155.6764147266367</v>
      </c>
      <c r="N128" s="103">
        <f ca="1">IFERROR(IF((VLOOKUP($E128,'NEA Backsheet'!$D$5:$CB$183,N$9,FALSE))="","",(VLOOKUP($E128,'NEA Backsheet'!$D$5:$CB$183,N$9,FALSE))),"")</f>
        <v>4116.6497836877306</v>
      </c>
      <c r="O128" s="151">
        <f ca="1">IFERROR(IF((VLOOKUP($E128,'NEA Backsheet'!$D$5:$CB$183,O$9,FALSE))="","",(VLOOKUP($E128,'NEA Backsheet'!$D$5:$CB$183,O$9,FALSE))),"")</f>
        <v>4036.1030708876278</v>
      </c>
      <c r="P128" s="102">
        <f ca="1">IFERROR(IF((VLOOKUP($E128,'NEA Backsheet'!$D$5:$CB$183,P$9,FALSE))="","",(VLOOKUP($E128,'NEA Backsheet'!$D$5:$CB$183,P$9,FALSE))),"")</f>
        <v>4355.5041612820651</v>
      </c>
      <c r="Q128" s="103">
        <f ca="1">IFERROR(IF((VLOOKUP($E128,'NEA Backsheet'!$D$5:$CB$183,Q$9,FALSE))="","",(VLOOKUP($E128,'NEA Backsheet'!$D$5:$CB$183,Q$9,FALSE))),"")</f>
        <v>4580.1489690154085</v>
      </c>
      <c r="R128" s="194">
        <f ca="1">IFERROR(IF((VLOOKUP($E128,'NEA Backsheet'!$D$5:$CB$183,R$9,FALSE))="","",(VLOOKUP($E128,'NEA Backsheet'!$D$5:$CB$183,R$9,FALSE))),"")</f>
        <v>4322.2926897280877</v>
      </c>
    </row>
    <row r="129" spans="1:18" ht="15" customHeight="1" x14ac:dyDescent="0.3">
      <c r="A129" s="41">
        <v>115</v>
      </c>
      <c r="B129" s="77" t="str">
        <f ca="1">IFERROR(IF((VLOOKUP($E129,'Org List'!$AJ$10:$AL$190,3,FALSE))="","",(VLOOKUP($E129,'Org List'!$AJ$10:$AL$190,3,FALSE))),"")</f>
        <v>North East and Yorkshire Commissioning Region</v>
      </c>
      <c r="C129" s="78" t="str">
        <f ca="1">IFERROR(IF((VLOOKUP($E129,'Org List'!$AO$10:$AQ$190,3,FALSE))="","",(VLOOKUP($E129,'Org List'!$AO$10:$AQ$190,3,FALSE))),"")</f>
        <v>Yorkshire and The Humber Region</v>
      </c>
      <c r="D129" s="93" t="str">
        <f ca="1">IFERROR(IF((VLOOKUP($E129,'Org List'!$AT$10:$AV$190,3,FALSE))="","",(VLOOKUP($E129,'Org List'!$AT$10:$AV$190,3,FALSE))),"")</f>
        <v>NHS England North East and Yokrshire (Yorkshire And Humber)</v>
      </c>
      <c r="E129" s="77" t="str">
        <f t="shared" ca="1" si="3"/>
        <v>E06000013</v>
      </c>
      <c r="F129" s="79" t="str">
        <f ca="1">IF(E129="","",VLOOKUP(E129,'Org List'!$J$9:$K$640,2,0))</f>
        <v>North Lincolnshire</v>
      </c>
      <c r="G129" s="100">
        <f ca="1">IFERROR(IF((VLOOKUP($E129,'NEA Backsheet'!$D$5:$CB$183,G$9,FALSE))="","",(VLOOKUP($E129,'NEA Backsheet'!$D$5:$CB$183,G$9,FALSE))),"")</f>
        <v>4453.982768252069</v>
      </c>
      <c r="H129" s="101">
        <f ca="1">IFERROR(IF((VLOOKUP($E129,'NEA Backsheet'!$D$5:$CB$183,H$9,FALSE))="","",(VLOOKUP($E129,'NEA Backsheet'!$D$5:$CB$183,H$9,FALSE))),"")</f>
        <v>4573.7977914215899</v>
      </c>
      <c r="I129" s="101">
        <f ca="1">IFERROR(IF((VLOOKUP($E129,'NEA Backsheet'!$D$5:$CB$183,I$9,FALSE))="","",(VLOOKUP($E129,'NEA Backsheet'!$D$5:$CB$183,I$9,FALSE))),"")</f>
        <v>4874.1772603011141</v>
      </c>
      <c r="J129" s="102">
        <f ca="1">IFERROR(IF((VLOOKUP($E129,'NEA Backsheet'!$D$5:$CB$183,J$9,FALSE))="","",(VLOOKUP($E129,'NEA Backsheet'!$D$5:$CB$183,J$9,FALSE))),"")</f>
        <v>4755.3146146492672</v>
      </c>
      <c r="K129" s="100">
        <f ca="1">IFERROR(IF((VLOOKUP($E129,'NEA Backsheet'!$D$5:$CB$183,K$9,FALSE))="","",(VLOOKUP($E129,'NEA Backsheet'!$D$5:$CB$183,K$9,FALSE))),"")</f>
        <v>4664.4431917859238</v>
      </c>
      <c r="L129" s="101">
        <f ca="1">IFERROR(IF((VLOOKUP($E129,'NEA Backsheet'!$D$5:$CB$183,L$9,FALSE))="","",(VLOOKUP($E129,'NEA Backsheet'!$D$5:$CB$183,L$9,FALSE))),"")</f>
        <v>4546.7314990890409</v>
      </c>
      <c r="M129" s="101">
        <f ca="1">IFERROR(IF((VLOOKUP($E129,'NEA Backsheet'!$D$5:$CB$183,M$9,FALSE))="","",(VLOOKUP($E129,'NEA Backsheet'!$D$5:$CB$183,M$9,FALSE))),"")</f>
        <v>4619.1132002238119</v>
      </c>
      <c r="N129" s="103">
        <f ca="1">IFERROR(IF((VLOOKUP($E129,'NEA Backsheet'!$D$5:$CB$183,N$9,FALSE))="","",(VLOOKUP($E129,'NEA Backsheet'!$D$5:$CB$183,N$9,FALSE))),"")</f>
        <v>4514.3574276607542</v>
      </c>
      <c r="O129" s="151">
        <f ca="1">IFERROR(IF((VLOOKUP($E129,'NEA Backsheet'!$D$5:$CB$183,O$9,FALSE))="","",(VLOOKUP($E129,'NEA Backsheet'!$D$5:$CB$183,O$9,FALSE))),"")</f>
        <v>4992.0577852657325</v>
      </c>
      <c r="P129" s="102">
        <f ca="1">IFERROR(IF((VLOOKUP($E129,'NEA Backsheet'!$D$5:$CB$183,P$9,FALSE))="","",(VLOOKUP($E129,'NEA Backsheet'!$D$5:$CB$183,P$9,FALSE))),"")</f>
        <v>5033.3018826375574</v>
      </c>
      <c r="Q129" s="103">
        <f ca="1">IFERROR(IF((VLOOKUP($E129,'NEA Backsheet'!$D$5:$CB$183,Q$9,FALSE))="","",(VLOOKUP($E129,'NEA Backsheet'!$D$5:$CB$183,Q$9,FALSE))),"")</f>
        <v>5288.7319613984519</v>
      </c>
      <c r="R129" s="194">
        <f ca="1">IFERROR(IF((VLOOKUP($E129,'NEA Backsheet'!$D$5:$CB$183,R$9,FALSE))="","",(VLOOKUP($E129,'NEA Backsheet'!$D$5:$CB$183,R$9,FALSE))),"")</f>
        <v>5062.0640132218314</v>
      </c>
    </row>
    <row r="130" spans="1:18" ht="15" customHeight="1" x14ac:dyDescent="0.3">
      <c r="A130" s="41">
        <v>116</v>
      </c>
      <c r="B130" s="77" t="str">
        <f ca="1">IFERROR(IF((VLOOKUP($E130,'Org List'!$AJ$10:$AL$190,3,FALSE))="","",(VLOOKUP($E130,'Org List'!$AJ$10:$AL$190,3,FALSE))),"")</f>
        <v>South West England Commissioning Region</v>
      </c>
      <c r="C130" s="78" t="str">
        <f ca="1">IFERROR(IF((VLOOKUP($E130,'Org List'!$AO$10:$AQ$190,3,FALSE))="","",(VLOOKUP($E130,'Org List'!$AO$10:$AQ$190,3,FALSE))),"")</f>
        <v>South West Region</v>
      </c>
      <c r="D130" s="93" t="str">
        <f ca="1">IFERROR(IF((VLOOKUP($E130,'Org List'!$AT$10:$AV$190,3,FALSE))="","",(VLOOKUP($E130,'Org List'!$AT$10:$AV$190,3,FALSE))),"")</f>
        <v>NHS England South West (South West North)</v>
      </c>
      <c r="E130" s="77" t="str">
        <f t="shared" ca="1" si="3"/>
        <v>E06000024</v>
      </c>
      <c r="F130" s="79" t="str">
        <f ca="1">IF(E130="","",VLOOKUP(E130,'Org List'!$J$9:$K$640,2,0))</f>
        <v>North Somerset</v>
      </c>
      <c r="G130" s="100">
        <f ca="1">IFERROR(IF((VLOOKUP($E130,'NEA Backsheet'!$D$5:$CB$183,G$9,FALSE))="","",(VLOOKUP($E130,'NEA Backsheet'!$D$5:$CB$183,G$9,FALSE))),"")</f>
        <v>5096.518900969576</v>
      </c>
      <c r="H130" s="101">
        <f ca="1">IFERROR(IF((VLOOKUP($E130,'NEA Backsheet'!$D$5:$CB$183,H$9,FALSE))="","",(VLOOKUP($E130,'NEA Backsheet'!$D$5:$CB$183,H$9,FALSE))),"")</f>
        <v>5087.0233873104435</v>
      </c>
      <c r="I130" s="101">
        <f ca="1">IFERROR(IF((VLOOKUP($E130,'NEA Backsheet'!$D$5:$CB$183,I$9,FALSE))="","",(VLOOKUP($E130,'NEA Backsheet'!$D$5:$CB$183,I$9,FALSE))),"")</f>
        <v>5393.0330294508167</v>
      </c>
      <c r="J130" s="102">
        <f ca="1">IFERROR(IF((VLOOKUP($E130,'NEA Backsheet'!$D$5:$CB$183,J$9,FALSE))="","",(VLOOKUP($E130,'NEA Backsheet'!$D$5:$CB$183,J$9,FALSE))),"")</f>
        <v>5463.4152661143999</v>
      </c>
      <c r="K130" s="100">
        <f ca="1">IFERROR(IF((VLOOKUP($E130,'NEA Backsheet'!$D$5:$CB$183,K$9,FALSE))="","",(VLOOKUP($E130,'NEA Backsheet'!$D$5:$CB$183,K$9,FALSE))),"")</f>
        <v>5226.0918985554572</v>
      </c>
      <c r="L130" s="101">
        <f ca="1">IFERROR(IF((VLOOKUP($E130,'NEA Backsheet'!$D$5:$CB$183,L$9,FALSE))="","",(VLOOKUP($E130,'NEA Backsheet'!$D$5:$CB$183,L$9,FALSE))),"")</f>
        <v>5323.9653439938193</v>
      </c>
      <c r="M130" s="101">
        <f ca="1">IFERROR(IF((VLOOKUP($E130,'NEA Backsheet'!$D$5:$CB$183,M$9,FALSE))="","",(VLOOKUP($E130,'NEA Backsheet'!$D$5:$CB$183,M$9,FALSE))),"")</f>
        <v>5417.3502004324846</v>
      </c>
      <c r="N130" s="103">
        <f ca="1">IFERROR(IF((VLOOKUP($E130,'NEA Backsheet'!$D$5:$CB$183,N$9,FALSE))="","",(VLOOKUP($E130,'NEA Backsheet'!$D$5:$CB$183,N$9,FALSE))),"")</f>
        <v>5262.1148506193904</v>
      </c>
      <c r="O130" s="151">
        <f ca="1">IFERROR(IF((VLOOKUP($E130,'NEA Backsheet'!$D$5:$CB$183,O$9,FALSE))="","",(VLOOKUP($E130,'NEA Backsheet'!$D$5:$CB$183,O$9,FALSE))),"")</f>
        <v>5490.0830105289861</v>
      </c>
      <c r="P130" s="102">
        <f ca="1">IFERROR(IF((VLOOKUP($E130,'NEA Backsheet'!$D$5:$CB$183,P$9,FALSE))="","",(VLOOKUP($E130,'NEA Backsheet'!$D$5:$CB$183,P$9,FALSE))),"")</f>
        <v>5726.4147098114554</v>
      </c>
      <c r="Q130" s="103">
        <f ca="1">IFERROR(IF((VLOOKUP($E130,'NEA Backsheet'!$D$5:$CB$183,Q$9,FALSE))="","",(VLOOKUP($E130,'NEA Backsheet'!$D$5:$CB$183,Q$9,FALSE))),"")</f>
        <v>6133.2827785122827</v>
      </c>
      <c r="R130" s="194">
        <f ca="1">IFERROR(IF((VLOOKUP($E130,'NEA Backsheet'!$D$5:$CB$183,R$9,FALSE))="","",(VLOOKUP($E130,'NEA Backsheet'!$D$5:$CB$183,R$9,FALSE))),"")</f>
        <v>6051.6204418997786</v>
      </c>
    </row>
    <row r="131" spans="1:18" ht="15" customHeight="1" x14ac:dyDescent="0.3">
      <c r="A131" s="41">
        <v>117</v>
      </c>
      <c r="B131" s="77" t="str">
        <f ca="1">IFERROR(IF((VLOOKUP($E131,'Org List'!$AJ$10:$AL$190,3,FALSE))="","",(VLOOKUP($E131,'Org List'!$AJ$10:$AL$190,3,FALSE))),"")</f>
        <v>North East and Yorkshire Commissioning Region</v>
      </c>
      <c r="C131" s="78" t="str">
        <f ca="1">IFERROR(IF((VLOOKUP($E131,'Org List'!$AO$10:$AQ$190,3,FALSE))="","",(VLOOKUP($E131,'Org List'!$AO$10:$AQ$190,3,FALSE))),"")</f>
        <v>North East Region</v>
      </c>
      <c r="D131" s="93" t="str">
        <f ca="1">IFERROR(IF((VLOOKUP($E131,'Org List'!$AT$10:$AV$190,3,FALSE))="","",(VLOOKUP($E131,'Org List'!$AT$10:$AV$190,3,FALSE))),"")</f>
        <v>NHS England North East and Yorkshire (Cumbria And North East)</v>
      </c>
      <c r="E131" s="77" t="str">
        <f t="shared" ca="1" si="3"/>
        <v>E08000022</v>
      </c>
      <c r="F131" s="79" t="str">
        <f ca="1">IF(E131="","",VLOOKUP(E131,'Org List'!$J$9:$K$640,2,0))</f>
        <v>North Tyneside</v>
      </c>
      <c r="G131" s="100">
        <f ca="1">IFERROR(IF((VLOOKUP($E131,'NEA Backsheet'!$D$5:$CB$183,G$9,FALSE))="","",(VLOOKUP($E131,'NEA Backsheet'!$D$5:$CB$183,G$9,FALSE))),"")</f>
        <v>6518.8368717571411</v>
      </c>
      <c r="H131" s="101">
        <f ca="1">IFERROR(IF((VLOOKUP($E131,'NEA Backsheet'!$D$5:$CB$183,H$9,FALSE))="","",(VLOOKUP($E131,'NEA Backsheet'!$D$5:$CB$183,H$9,FALSE))),"")</f>
        <v>6522.8062769630105</v>
      </c>
      <c r="I131" s="101">
        <f ca="1">IFERROR(IF((VLOOKUP($E131,'NEA Backsheet'!$D$5:$CB$183,I$9,FALSE))="","",(VLOOKUP($E131,'NEA Backsheet'!$D$5:$CB$183,I$9,FALSE))),"")</f>
        <v>6858.5226609857773</v>
      </c>
      <c r="J131" s="102">
        <f ca="1">IFERROR(IF((VLOOKUP($E131,'NEA Backsheet'!$D$5:$CB$183,J$9,FALSE))="","",(VLOOKUP($E131,'NEA Backsheet'!$D$5:$CB$183,J$9,FALSE))),"")</f>
        <v>6998.9823136214955</v>
      </c>
      <c r="K131" s="100">
        <f ca="1">IFERROR(IF((VLOOKUP($E131,'NEA Backsheet'!$D$5:$CB$183,K$9,FALSE))="","",(VLOOKUP($E131,'NEA Backsheet'!$D$5:$CB$183,K$9,FALSE))),"")</f>
        <v>6753.2070868724913</v>
      </c>
      <c r="L131" s="101">
        <f ca="1">IFERROR(IF((VLOOKUP($E131,'NEA Backsheet'!$D$5:$CB$183,L$9,FALSE))="","",(VLOOKUP($E131,'NEA Backsheet'!$D$5:$CB$183,L$9,FALSE))),"")</f>
        <v>6890.0165574770926</v>
      </c>
      <c r="M131" s="101">
        <f ca="1">IFERROR(IF((VLOOKUP($E131,'NEA Backsheet'!$D$5:$CB$183,M$9,FALSE))="","",(VLOOKUP($E131,'NEA Backsheet'!$D$5:$CB$183,M$9,FALSE))),"")</f>
        <v>6929.6901478487289</v>
      </c>
      <c r="N131" s="103">
        <f ca="1">IFERROR(IF((VLOOKUP($E131,'NEA Backsheet'!$D$5:$CB$183,N$9,FALSE))="","",(VLOOKUP($E131,'NEA Backsheet'!$D$5:$CB$183,N$9,FALSE))),"")</f>
        <v>7094.2076823580082</v>
      </c>
      <c r="O131" s="151">
        <f ca="1">IFERROR(IF((VLOOKUP($E131,'NEA Backsheet'!$D$5:$CB$183,O$9,FALSE))="","",(VLOOKUP($E131,'NEA Backsheet'!$D$5:$CB$183,O$9,FALSE))),"")</f>
        <v>6495.5930560843663</v>
      </c>
      <c r="P131" s="102">
        <f ca="1">IFERROR(IF((VLOOKUP($E131,'NEA Backsheet'!$D$5:$CB$183,P$9,FALSE))="","",(VLOOKUP($E131,'NEA Backsheet'!$D$5:$CB$183,P$9,FALSE))),"")</f>
        <v>6862.6318248594071</v>
      </c>
      <c r="Q131" s="103">
        <f ca="1">IFERROR(IF((VLOOKUP($E131,'NEA Backsheet'!$D$5:$CB$183,Q$9,FALSE))="","",(VLOOKUP($E131,'NEA Backsheet'!$D$5:$CB$183,Q$9,FALSE))),"")</f>
        <v>7321.5178990080231</v>
      </c>
      <c r="R131" s="194">
        <f ca="1">IFERROR(IF((VLOOKUP($E131,'NEA Backsheet'!$D$5:$CB$183,R$9,FALSE))="","",(VLOOKUP($E131,'NEA Backsheet'!$D$5:$CB$183,R$9,FALSE))),"")</f>
        <v>7336.0264702372169</v>
      </c>
    </row>
    <row r="132" spans="1:18" ht="15" customHeight="1" x14ac:dyDescent="0.3">
      <c r="A132" s="41">
        <v>118</v>
      </c>
      <c r="B132" s="77" t="str">
        <f ca="1">IFERROR(IF((VLOOKUP($E132,'Org List'!$AJ$10:$AL$190,3,FALSE))="","",(VLOOKUP($E132,'Org List'!$AJ$10:$AL$190,3,FALSE))),"")</f>
        <v>North East and Yorkshire Commissioning Region</v>
      </c>
      <c r="C132" s="78" t="str">
        <f ca="1">IFERROR(IF((VLOOKUP($E132,'Org List'!$AO$10:$AQ$190,3,FALSE))="","",(VLOOKUP($E132,'Org List'!$AO$10:$AQ$190,3,FALSE))),"")</f>
        <v>Yorkshire and The Humber Region</v>
      </c>
      <c r="D132" s="93" t="str">
        <f ca="1">IFERROR(IF((VLOOKUP($E132,'Org List'!$AT$10:$AV$190,3,FALSE))="","",(VLOOKUP($E132,'Org List'!$AT$10:$AV$190,3,FALSE))),"")</f>
        <v>NHS England North East and Yokrshire (Yorkshire And Humber)</v>
      </c>
      <c r="E132" s="77" t="str">
        <f t="shared" ca="1" si="3"/>
        <v>E10000023</v>
      </c>
      <c r="F132" s="79" t="str">
        <f ca="1">IF(E132="","",VLOOKUP(E132,'Org List'!$J$9:$K$640,2,0))</f>
        <v>North Yorkshire</v>
      </c>
      <c r="G132" s="100">
        <f ca="1">IFERROR(IF((VLOOKUP($E132,'NEA Backsheet'!$D$5:$CB$183,G$9,FALSE))="","",(VLOOKUP($E132,'NEA Backsheet'!$D$5:$CB$183,G$9,FALSE))),"")</f>
        <v>16542.891217095006</v>
      </c>
      <c r="H132" s="101">
        <f ca="1">IFERROR(IF((VLOOKUP($E132,'NEA Backsheet'!$D$5:$CB$183,H$9,FALSE))="","",(VLOOKUP($E132,'NEA Backsheet'!$D$5:$CB$183,H$9,FALSE))),"")</f>
        <v>16365.525434670195</v>
      </c>
      <c r="I132" s="101">
        <f ca="1">IFERROR(IF((VLOOKUP($E132,'NEA Backsheet'!$D$5:$CB$183,I$9,FALSE))="","",(VLOOKUP($E132,'NEA Backsheet'!$D$5:$CB$183,I$9,FALSE))),"")</f>
        <v>17716.634139917922</v>
      </c>
      <c r="J132" s="102">
        <f ca="1">IFERROR(IF((VLOOKUP($E132,'NEA Backsheet'!$D$5:$CB$183,J$9,FALSE))="","",(VLOOKUP($E132,'NEA Backsheet'!$D$5:$CB$183,J$9,FALSE))),"")</f>
        <v>17237.192339949605</v>
      </c>
      <c r="K132" s="100">
        <f ca="1">IFERROR(IF((VLOOKUP($E132,'NEA Backsheet'!$D$5:$CB$183,K$9,FALSE))="","",(VLOOKUP($E132,'NEA Backsheet'!$D$5:$CB$183,K$9,FALSE))),"")</f>
        <v>16861.311914600592</v>
      </c>
      <c r="L132" s="101">
        <f ca="1">IFERROR(IF((VLOOKUP($E132,'NEA Backsheet'!$D$5:$CB$183,L$9,FALSE))="","",(VLOOKUP($E132,'NEA Backsheet'!$D$5:$CB$183,L$9,FALSE))),"")</f>
        <v>16827.148148970104</v>
      </c>
      <c r="M132" s="101">
        <f ca="1">IFERROR(IF((VLOOKUP($E132,'NEA Backsheet'!$D$5:$CB$183,M$9,FALSE))="","",(VLOOKUP($E132,'NEA Backsheet'!$D$5:$CB$183,M$9,FALSE))),"")</f>
        <v>17577.503568258042</v>
      </c>
      <c r="N132" s="103">
        <f ca="1">IFERROR(IF((VLOOKUP($E132,'NEA Backsheet'!$D$5:$CB$183,N$9,FALSE))="","",(VLOOKUP($E132,'NEA Backsheet'!$D$5:$CB$183,N$9,FALSE))),"")</f>
        <v>17515.833390376545</v>
      </c>
      <c r="O132" s="151">
        <f ca="1">IFERROR(IF((VLOOKUP($E132,'NEA Backsheet'!$D$5:$CB$183,O$9,FALSE))="","",(VLOOKUP($E132,'NEA Backsheet'!$D$5:$CB$183,O$9,FALSE))),"")</f>
        <v>17302.180823499868</v>
      </c>
      <c r="P132" s="102">
        <f ca="1">IFERROR(IF((VLOOKUP($E132,'NEA Backsheet'!$D$5:$CB$183,P$9,FALSE))="","",(VLOOKUP($E132,'NEA Backsheet'!$D$5:$CB$183,P$9,FALSE))),"")</f>
        <v>16952.965605138575</v>
      </c>
      <c r="Q132" s="103">
        <f ca="1">IFERROR(IF((VLOOKUP($E132,'NEA Backsheet'!$D$5:$CB$183,Q$9,FALSE))="","",(VLOOKUP($E132,'NEA Backsheet'!$D$5:$CB$183,Q$9,FALSE))),"")</f>
        <v>18220.641960950565</v>
      </c>
      <c r="R132" s="194">
        <f ca="1">IFERROR(IF((VLOOKUP($E132,'NEA Backsheet'!$D$5:$CB$183,R$9,FALSE))="","",(VLOOKUP($E132,'NEA Backsheet'!$D$5:$CB$183,R$9,FALSE))),"")</f>
        <v>17877.716376734701</v>
      </c>
    </row>
    <row r="133" spans="1:18" ht="15" customHeight="1" x14ac:dyDescent="0.3">
      <c r="A133" s="41">
        <v>119</v>
      </c>
      <c r="B133" s="77" t="str">
        <f ca="1">IFERROR(IF((VLOOKUP($E133,'Org List'!$AJ$10:$AL$190,3,FALSE))="","",(VLOOKUP($E133,'Org List'!$AJ$10:$AL$190,3,FALSE))),"")</f>
        <v>Midlands Commissioning Region</v>
      </c>
      <c r="C133" s="78" t="str">
        <f ca="1">IFERROR(IF((VLOOKUP($E133,'Org List'!$AO$10:$AQ$190,3,FALSE))="","",(VLOOKUP($E133,'Org List'!$AO$10:$AQ$190,3,FALSE))),"")</f>
        <v>East Midlands Region</v>
      </c>
      <c r="D133" s="93" t="str">
        <f ca="1">IFERROR(IF((VLOOKUP($E133,'Org List'!$AT$10:$AV$190,3,FALSE))="","",(VLOOKUP($E133,'Org List'!$AT$10:$AV$190,3,FALSE))),"")</f>
        <v>NHS England Midlands (Central Midlands)</v>
      </c>
      <c r="E133" s="77" t="str">
        <f t="shared" ca="1" si="3"/>
        <v>E10000021</v>
      </c>
      <c r="F133" s="79" t="str">
        <f ca="1">IF(E133="","",VLOOKUP(E133,'Org List'!$J$9:$K$640,2,0))</f>
        <v>Northamptonshire</v>
      </c>
      <c r="G133" s="100">
        <f ca="1">IFERROR(IF((VLOOKUP($E133,'NEA Backsheet'!$D$5:$CB$183,G$9,FALSE))="","",(VLOOKUP($E133,'NEA Backsheet'!$D$5:$CB$183,G$9,FALSE))),"")</f>
        <v>21762.414737405899</v>
      </c>
      <c r="H133" s="101">
        <f ca="1">IFERROR(IF((VLOOKUP($E133,'NEA Backsheet'!$D$5:$CB$183,H$9,FALSE))="","",(VLOOKUP($E133,'NEA Backsheet'!$D$5:$CB$183,H$9,FALSE))),"")</f>
        <v>21028.846218014758</v>
      </c>
      <c r="I133" s="101">
        <f ca="1">IFERROR(IF((VLOOKUP($E133,'NEA Backsheet'!$D$5:$CB$183,I$9,FALSE))="","",(VLOOKUP($E133,'NEA Backsheet'!$D$5:$CB$183,I$9,FALSE))),"")</f>
        <v>21526.355035952889</v>
      </c>
      <c r="J133" s="102">
        <f ca="1">IFERROR(IF((VLOOKUP($E133,'NEA Backsheet'!$D$5:$CB$183,J$9,FALSE))="","",(VLOOKUP($E133,'NEA Backsheet'!$D$5:$CB$183,J$9,FALSE))),"")</f>
        <v>20802.102490829438</v>
      </c>
      <c r="K133" s="100">
        <f ca="1">IFERROR(IF((VLOOKUP($E133,'NEA Backsheet'!$D$5:$CB$183,K$9,FALSE))="","",(VLOOKUP($E133,'NEA Backsheet'!$D$5:$CB$183,K$9,FALSE))),"")</f>
        <v>22241.719382192456</v>
      </c>
      <c r="L133" s="101">
        <f ca="1">IFERROR(IF((VLOOKUP($E133,'NEA Backsheet'!$D$5:$CB$183,L$9,FALSE))="","",(VLOOKUP($E133,'NEA Backsheet'!$D$5:$CB$183,L$9,FALSE))),"")</f>
        <v>21824.809905671886</v>
      </c>
      <c r="M133" s="101">
        <f ca="1">IFERROR(IF((VLOOKUP($E133,'NEA Backsheet'!$D$5:$CB$183,M$9,FALSE))="","",(VLOOKUP($E133,'NEA Backsheet'!$D$5:$CB$183,M$9,FALSE))),"")</f>
        <v>22892.680248015902</v>
      </c>
      <c r="N133" s="103">
        <f ca="1">IFERROR(IF((VLOOKUP($E133,'NEA Backsheet'!$D$5:$CB$183,N$9,FALSE))="","",(VLOOKUP($E133,'NEA Backsheet'!$D$5:$CB$183,N$9,FALSE))),"")</f>
        <v>23095.915915632602</v>
      </c>
      <c r="O133" s="151">
        <f ca="1">IFERROR(IF((VLOOKUP($E133,'NEA Backsheet'!$D$5:$CB$183,O$9,FALSE))="","",(VLOOKUP($E133,'NEA Backsheet'!$D$5:$CB$183,O$9,FALSE))),"")</f>
        <v>21735.586586341306</v>
      </c>
      <c r="P133" s="102">
        <f ca="1">IFERROR(IF((VLOOKUP($E133,'NEA Backsheet'!$D$5:$CB$183,P$9,FALSE))="","",(VLOOKUP($E133,'NEA Backsheet'!$D$5:$CB$183,P$9,FALSE))),"")</f>
        <v>22376.403663713405</v>
      </c>
      <c r="Q133" s="103">
        <f ca="1">IFERROR(IF((VLOOKUP($E133,'NEA Backsheet'!$D$5:$CB$183,Q$9,FALSE))="","",(VLOOKUP($E133,'NEA Backsheet'!$D$5:$CB$183,Q$9,FALSE))),"")</f>
        <v>24123.785181969826</v>
      </c>
      <c r="R133" s="194">
        <f ca="1">IFERROR(IF((VLOOKUP($E133,'NEA Backsheet'!$D$5:$CB$183,R$9,FALSE))="","",(VLOOKUP($E133,'NEA Backsheet'!$D$5:$CB$183,R$9,FALSE))),"")</f>
        <v>23305.332741327868</v>
      </c>
    </row>
    <row r="134" spans="1:18" ht="15" customHeight="1" x14ac:dyDescent="0.3">
      <c r="A134" s="41">
        <v>120</v>
      </c>
      <c r="B134" s="77" t="str">
        <f ca="1">IFERROR(IF((VLOOKUP($E134,'Org List'!$AJ$10:$AL$190,3,FALSE))="","",(VLOOKUP($E134,'Org List'!$AJ$10:$AL$190,3,FALSE))),"")</f>
        <v>North East and Yorkshire Commissioning Region</v>
      </c>
      <c r="C134" s="78" t="str">
        <f ca="1">IFERROR(IF((VLOOKUP($E134,'Org List'!$AO$10:$AQ$190,3,FALSE))="","",(VLOOKUP($E134,'Org List'!$AO$10:$AQ$190,3,FALSE))),"")</f>
        <v>North East Region</v>
      </c>
      <c r="D134" s="93" t="str">
        <f ca="1">IFERROR(IF((VLOOKUP($E134,'Org List'!$AT$10:$AV$190,3,FALSE))="","",(VLOOKUP($E134,'Org List'!$AT$10:$AV$190,3,FALSE))),"")</f>
        <v>NHS England North East and Yorkshire (Cumbria And North East)</v>
      </c>
      <c r="E134" s="77" t="str">
        <f t="shared" ca="1" si="3"/>
        <v>E06000057</v>
      </c>
      <c r="F134" s="79" t="str">
        <f ca="1">IF(E134="","",VLOOKUP(E134,'Org List'!$J$9:$K$640,2,0))</f>
        <v>Northumberland</v>
      </c>
      <c r="G134" s="100">
        <f ca="1">IFERROR(IF((VLOOKUP($E134,'NEA Backsheet'!$D$5:$CB$183,G$9,FALSE))="","",(VLOOKUP($E134,'NEA Backsheet'!$D$5:$CB$183,G$9,FALSE))),"")</f>
        <v>9815.8736910100852</v>
      </c>
      <c r="H134" s="101">
        <f ca="1">IFERROR(IF((VLOOKUP($E134,'NEA Backsheet'!$D$5:$CB$183,H$9,FALSE))="","",(VLOOKUP($E134,'NEA Backsheet'!$D$5:$CB$183,H$9,FALSE))),"")</f>
        <v>9907.6165409342957</v>
      </c>
      <c r="I134" s="101">
        <f ca="1">IFERROR(IF((VLOOKUP($E134,'NEA Backsheet'!$D$5:$CB$183,I$9,FALSE))="","",(VLOOKUP($E134,'NEA Backsheet'!$D$5:$CB$183,I$9,FALSE))),"")</f>
        <v>10337.679383221062</v>
      </c>
      <c r="J134" s="102">
        <f ca="1">IFERROR(IF((VLOOKUP($E134,'NEA Backsheet'!$D$5:$CB$183,J$9,FALSE))="","",(VLOOKUP($E134,'NEA Backsheet'!$D$5:$CB$183,J$9,FALSE))),"")</f>
        <v>10453.768689888668</v>
      </c>
      <c r="K134" s="100">
        <f ca="1">IFERROR(IF((VLOOKUP($E134,'NEA Backsheet'!$D$5:$CB$183,K$9,FALSE))="","",(VLOOKUP($E134,'NEA Backsheet'!$D$5:$CB$183,K$9,FALSE))),"")</f>
        <v>10198.087476740564</v>
      </c>
      <c r="L134" s="101">
        <f ca="1">IFERROR(IF((VLOOKUP($E134,'NEA Backsheet'!$D$5:$CB$183,L$9,FALSE))="","",(VLOOKUP($E134,'NEA Backsheet'!$D$5:$CB$183,L$9,FALSE))),"")</f>
        <v>10512.761614595514</v>
      </c>
      <c r="M134" s="101">
        <f ca="1">IFERROR(IF((VLOOKUP($E134,'NEA Backsheet'!$D$5:$CB$183,M$9,FALSE))="","",(VLOOKUP($E134,'NEA Backsheet'!$D$5:$CB$183,M$9,FALSE))),"")</f>
        <v>10356.206430425178</v>
      </c>
      <c r="N134" s="103">
        <f ca="1">IFERROR(IF((VLOOKUP($E134,'NEA Backsheet'!$D$5:$CB$183,N$9,FALSE))="","",(VLOOKUP($E134,'NEA Backsheet'!$D$5:$CB$183,N$9,FALSE))),"")</f>
        <v>10164.058627387674</v>
      </c>
      <c r="O134" s="151">
        <f ca="1">IFERROR(IF((VLOOKUP($E134,'NEA Backsheet'!$D$5:$CB$183,O$9,FALSE))="","",(VLOOKUP($E134,'NEA Backsheet'!$D$5:$CB$183,O$9,FALSE))),"")</f>
        <v>10075.39951283094</v>
      </c>
      <c r="P134" s="102">
        <f ca="1">IFERROR(IF((VLOOKUP($E134,'NEA Backsheet'!$D$5:$CB$183,P$9,FALSE))="","",(VLOOKUP($E134,'NEA Backsheet'!$D$5:$CB$183,P$9,FALSE))),"")</f>
        <v>10242.39679540919</v>
      </c>
      <c r="Q134" s="103">
        <f ca="1">IFERROR(IF((VLOOKUP($E134,'NEA Backsheet'!$D$5:$CB$183,Q$9,FALSE))="","",(VLOOKUP($E134,'NEA Backsheet'!$D$5:$CB$183,Q$9,FALSE))),"")</f>
        <v>10970.04071604212</v>
      </c>
      <c r="R134" s="194">
        <f ca="1">IFERROR(IF((VLOOKUP($E134,'NEA Backsheet'!$D$5:$CB$183,R$9,FALSE))="","",(VLOOKUP($E134,'NEA Backsheet'!$D$5:$CB$183,R$9,FALSE))),"")</f>
        <v>11349.337701032404</v>
      </c>
    </row>
    <row r="135" spans="1:18" ht="15" customHeight="1" x14ac:dyDescent="0.3">
      <c r="A135" s="41">
        <v>121</v>
      </c>
      <c r="B135" s="77" t="str">
        <f ca="1">IFERROR(IF((VLOOKUP($E135,'Org List'!$AJ$10:$AL$190,3,FALSE))="","",(VLOOKUP($E135,'Org List'!$AJ$10:$AL$190,3,FALSE))),"")</f>
        <v>Midlands Commissioning Region</v>
      </c>
      <c r="C135" s="78" t="str">
        <f ca="1">IFERROR(IF((VLOOKUP($E135,'Org List'!$AO$10:$AQ$190,3,FALSE))="","",(VLOOKUP($E135,'Org List'!$AO$10:$AQ$190,3,FALSE))),"")</f>
        <v>East Midlands Region</v>
      </c>
      <c r="D135" s="93" t="str">
        <f ca="1">IFERROR(IF((VLOOKUP($E135,'Org List'!$AT$10:$AV$190,3,FALSE))="","",(VLOOKUP($E135,'Org List'!$AT$10:$AV$190,3,FALSE))),"")</f>
        <v>NHS England Midlands (North Midlands)</v>
      </c>
      <c r="E135" s="77" t="str">
        <f t="shared" ca="1" si="3"/>
        <v>E06000018</v>
      </c>
      <c r="F135" s="79" t="str">
        <f ca="1">IF(E135="","",VLOOKUP(E135,'Org List'!$J$9:$K$640,2,0))</f>
        <v>Nottingham</v>
      </c>
      <c r="G135" s="100">
        <f ca="1">IFERROR(IF((VLOOKUP($E135,'NEA Backsheet'!$D$5:$CB$183,G$9,FALSE))="","",(VLOOKUP($E135,'NEA Backsheet'!$D$5:$CB$183,G$9,FALSE))),"")</f>
        <v>7324.3270863998569</v>
      </c>
      <c r="H135" s="101">
        <f ca="1">IFERROR(IF((VLOOKUP($E135,'NEA Backsheet'!$D$5:$CB$183,H$9,FALSE))="","",(VLOOKUP($E135,'NEA Backsheet'!$D$5:$CB$183,H$9,FALSE))),"")</f>
        <v>7261.0232938722102</v>
      </c>
      <c r="I135" s="101">
        <f ca="1">IFERROR(IF((VLOOKUP($E135,'NEA Backsheet'!$D$5:$CB$183,I$9,FALSE))="","",(VLOOKUP($E135,'NEA Backsheet'!$D$5:$CB$183,I$9,FALSE))),"")</f>
        <v>7640.6241379364437</v>
      </c>
      <c r="J135" s="102">
        <f ca="1">IFERROR(IF((VLOOKUP($E135,'NEA Backsheet'!$D$5:$CB$183,J$9,FALSE))="","",(VLOOKUP($E135,'NEA Backsheet'!$D$5:$CB$183,J$9,FALSE))),"")</f>
        <v>7941.0658656278983</v>
      </c>
      <c r="K135" s="100">
        <f ca="1">IFERROR(IF((VLOOKUP($E135,'NEA Backsheet'!$D$5:$CB$183,K$9,FALSE))="","",(VLOOKUP($E135,'NEA Backsheet'!$D$5:$CB$183,K$9,FALSE))),"")</f>
        <v>7403.6979024263292</v>
      </c>
      <c r="L135" s="101">
        <f ca="1">IFERROR(IF((VLOOKUP($E135,'NEA Backsheet'!$D$5:$CB$183,L$9,FALSE))="","",(VLOOKUP($E135,'NEA Backsheet'!$D$5:$CB$183,L$9,FALSE))),"")</f>
        <v>7485.1630214154957</v>
      </c>
      <c r="M135" s="101">
        <f ca="1">IFERROR(IF((VLOOKUP($E135,'NEA Backsheet'!$D$5:$CB$183,M$9,FALSE))="","",(VLOOKUP($E135,'NEA Backsheet'!$D$5:$CB$183,M$9,FALSE))),"")</f>
        <v>7484.2297948848754</v>
      </c>
      <c r="N135" s="103">
        <f ca="1">IFERROR(IF((VLOOKUP($E135,'NEA Backsheet'!$D$5:$CB$183,N$9,FALSE))="","",(VLOOKUP($E135,'NEA Backsheet'!$D$5:$CB$183,N$9,FALSE))),"")</f>
        <v>7323.2505176383529</v>
      </c>
      <c r="O135" s="151">
        <f ca="1">IFERROR(IF((VLOOKUP($E135,'NEA Backsheet'!$D$5:$CB$183,O$9,FALSE))="","",(VLOOKUP($E135,'NEA Backsheet'!$D$5:$CB$183,O$9,FALSE))),"")</f>
        <v>7880.5007225276477</v>
      </c>
      <c r="P135" s="102">
        <f ca="1">IFERROR(IF((VLOOKUP($E135,'NEA Backsheet'!$D$5:$CB$183,P$9,FALSE))="","",(VLOOKUP($E135,'NEA Backsheet'!$D$5:$CB$183,P$9,FALSE))),"")</f>
        <v>7969.7307028946052</v>
      </c>
      <c r="Q135" s="103">
        <f ca="1">IFERROR(IF((VLOOKUP($E135,'NEA Backsheet'!$D$5:$CB$183,Q$9,FALSE))="","",(VLOOKUP($E135,'NEA Backsheet'!$D$5:$CB$183,Q$9,FALSE))),"")</f>
        <v>8206.8215695355175</v>
      </c>
      <c r="R135" s="194">
        <f ca="1">IFERROR(IF((VLOOKUP($E135,'NEA Backsheet'!$D$5:$CB$183,R$9,FALSE))="","",(VLOOKUP($E135,'NEA Backsheet'!$D$5:$CB$183,R$9,FALSE))),"")</f>
        <v>8451.8006282128099</v>
      </c>
    </row>
    <row r="136" spans="1:18" ht="15" customHeight="1" x14ac:dyDescent="0.3">
      <c r="A136" s="41">
        <v>122</v>
      </c>
      <c r="B136" s="77" t="str">
        <f ca="1">IFERROR(IF((VLOOKUP($E136,'Org List'!$AJ$10:$AL$190,3,FALSE))="","",(VLOOKUP($E136,'Org List'!$AJ$10:$AL$190,3,FALSE))),"")</f>
        <v>Midlands Commissioning Region</v>
      </c>
      <c r="C136" s="78" t="str">
        <f ca="1">IFERROR(IF((VLOOKUP($E136,'Org List'!$AO$10:$AQ$190,3,FALSE))="","",(VLOOKUP($E136,'Org List'!$AO$10:$AQ$190,3,FALSE))),"")</f>
        <v>East Midlands Region</v>
      </c>
      <c r="D136" s="93" t="str">
        <f ca="1">IFERROR(IF((VLOOKUP($E136,'Org List'!$AT$10:$AV$190,3,FALSE))="","",(VLOOKUP($E136,'Org List'!$AT$10:$AV$190,3,FALSE))),"")</f>
        <v>NHS England Midlands (North Midlands)</v>
      </c>
      <c r="E136" s="77" t="str">
        <f t="shared" ca="1" si="3"/>
        <v>E10000024</v>
      </c>
      <c r="F136" s="79" t="str">
        <f ca="1">IF(E136="","",VLOOKUP(E136,'Org List'!$J$9:$K$640,2,0))</f>
        <v>Nottinghamshire</v>
      </c>
      <c r="G136" s="100">
        <f ca="1">IFERROR(IF((VLOOKUP($E136,'NEA Backsheet'!$D$5:$CB$183,G$9,FALSE))="","",(VLOOKUP($E136,'NEA Backsheet'!$D$5:$CB$183,G$9,FALSE))),"")</f>
        <v>21051.957516263396</v>
      </c>
      <c r="H136" s="101">
        <f ca="1">IFERROR(IF((VLOOKUP($E136,'NEA Backsheet'!$D$5:$CB$183,H$9,FALSE))="","",(VLOOKUP($E136,'NEA Backsheet'!$D$5:$CB$183,H$9,FALSE))),"")</f>
        <v>20743.787020464122</v>
      </c>
      <c r="I136" s="101">
        <f ca="1">IFERROR(IF((VLOOKUP($E136,'NEA Backsheet'!$D$5:$CB$183,I$9,FALSE))="","",(VLOOKUP($E136,'NEA Backsheet'!$D$5:$CB$183,I$9,FALSE))),"")</f>
        <v>21196.186848428522</v>
      </c>
      <c r="J136" s="102">
        <f ca="1">IFERROR(IF((VLOOKUP($E136,'NEA Backsheet'!$D$5:$CB$183,J$9,FALSE))="","",(VLOOKUP($E136,'NEA Backsheet'!$D$5:$CB$183,J$9,FALSE))),"")</f>
        <v>21816.583995068504</v>
      </c>
      <c r="K136" s="100">
        <f ca="1">IFERROR(IF((VLOOKUP($E136,'NEA Backsheet'!$D$5:$CB$183,K$9,FALSE))="","",(VLOOKUP($E136,'NEA Backsheet'!$D$5:$CB$183,K$9,FALSE))),"")</f>
        <v>20733.982802792802</v>
      </c>
      <c r="L136" s="101">
        <f ca="1">IFERROR(IF((VLOOKUP($E136,'NEA Backsheet'!$D$5:$CB$183,L$9,FALSE))="","",(VLOOKUP($E136,'NEA Backsheet'!$D$5:$CB$183,L$9,FALSE))),"")</f>
        <v>20738.697284486592</v>
      </c>
      <c r="M136" s="101">
        <f ca="1">IFERROR(IF((VLOOKUP($E136,'NEA Backsheet'!$D$5:$CB$183,M$9,FALSE))="","",(VLOOKUP($E136,'NEA Backsheet'!$D$5:$CB$183,M$9,FALSE))),"")</f>
        <v>21459.393156426249</v>
      </c>
      <c r="N136" s="103">
        <f ca="1">IFERROR(IF((VLOOKUP($E136,'NEA Backsheet'!$D$5:$CB$183,N$9,FALSE))="","",(VLOOKUP($E136,'NEA Backsheet'!$D$5:$CB$183,N$9,FALSE))),"")</f>
        <v>21550.976224002388</v>
      </c>
      <c r="O136" s="151">
        <f ca="1">IFERROR(IF((VLOOKUP($E136,'NEA Backsheet'!$D$5:$CB$183,O$9,FALSE))="","",(VLOOKUP($E136,'NEA Backsheet'!$D$5:$CB$183,O$9,FALSE))),"")</f>
        <v>22069.193195522148</v>
      </c>
      <c r="P136" s="102">
        <f ca="1">IFERROR(IF((VLOOKUP($E136,'NEA Backsheet'!$D$5:$CB$183,P$9,FALSE))="","",(VLOOKUP($E136,'NEA Backsheet'!$D$5:$CB$183,P$9,FALSE))),"")</f>
        <v>22162.875999358905</v>
      </c>
      <c r="Q136" s="103">
        <f ca="1">IFERROR(IF((VLOOKUP($E136,'NEA Backsheet'!$D$5:$CB$183,Q$9,FALSE))="","",(VLOOKUP($E136,'NEA Backsheet'!$D$5:$CB$183,Q$9,FALSE))),"")</f>
        <v>23377.970163692797</v>
      </c>
      <c r="R136" s="194">
        <f ca="1">IFERROR(IF((VLOOKUP($E136,'NEA Backsheet'!$D$5:$CB$183,R$9,FALSE))="","",(VLOOKUP($E136,'NEA Backsheet'!$D$5:$CB$183,R$9,FALSE))),"")</f>
        <v>23920.850054491151</v>
      </c>
    </row>
    <row r="137" spans="1:18" ht="15" customHeight="1" x14ac:dyDescent="0.3">
      <c r="A137" s="41">
        <v>123</v>
      </c>
      <c r="B137" s="77" t="str">
        <f ca="1">IFERROR(IF((VLOOKUP($E137,'Org List'!$AJ$10:$AL$190,3,FALSE))="","",(VLOOKUP($E137,'Org List'!$AJ$10:$AL$190,3,FALSE))),"")</f>
        <v>North West Commissioning Region</v>
      </c>
      <c r="C137" s="78" t="str">
        <f ca="1">IFERROR(IF((VLOOKUP($E137,'Org List'!$AO$10:$AQ$190,3,FALSE))="","",(VLOOKUP($E137,'Org List'!$AO$10:$AQ$190,3,FALSE))),"")</f>
        <v>North West Region</v>
      </c>
      <c r="D137" s="93" t="str">
        <f ca="1">IFERROR(IF((VLOOKUP($E137,'Org List'!$AT$10:$AV$190,3,FALSE))="","",(VLOOKUP($E137,'Org List'!$AT$10:$AV$190,3,FALSE))),"")</f>
        <v>NHS England North West (Greater Manchester)</v>
      </c>
      <c r="E137" s="77" t="str">
        <f t="shared" ca="1" si="3"/>
        <v>E08000004</v>
      </c>
      <c r="F137" s="79" t="str">
        <f ca="1">IF(E137="","",VLOOKUP(E137,'Org List'!$J$9:$K$640,2,0))</f>
        <v>Oldham</v>
      </c>
      <c r="G137" s="100">
        <f ca="1">IFERROR(IF((VLOOKUP($E137,'NEA Backsheet'!$D$5:$CB$183,G$9,FALSE))="","",(VLOOKUP($E137,'NEA Backsheet'!$D$5:$CB$183,G$9,FALSE))),"")</f>
        <v>7560.3334176302087</v>
      </c>
      <c r="H137" s="101">
        <f ca="1">IFERROR(IF((VLOOKUP($E137,'NEA Backsheet'!$D$5:$CB$183,H$9,FALSE))="","",(VLOOKUP($E137,'NEA Backsheet'!$D$5:$CB$183,H$9,FALSE))),"")</f>
        <v>7768.0286716648734</v>
      </c>
      <c r="I137" s="101">
        <f ca="1">IFERROR(IF((VLOOKUP($E137,'NEA Backsheet'!$D$5:$CB$183,I$9,FALSE))="","",(VLOOKUP($E137,'NEA Backsheet'!$D$5:$CB$183,I$9,FALSE))),"")</f>
        <v>8843.7431719741035</v>
      </c>
      <c r="J137" s="102">
        <f ca="1">IFERROR(IF((VLOOKUP($E137,'NEA Backsheet'!$D$5:$CB$183,J$9,FALSE))="","",(VLOOKUP($E137,'NEA Backsheet'!$D$5:$CB$183,J$9,FALSE))),"")</f>
        <v>8371.4558503340959</v>
      </c>
      <c r="K137" s="100">
        <f ca="1">IFERROR(IF((VLOOKUP($E137,'NEA Backsheet'!$D$5:$CB$183,K$9,FALSE))="","",(VLOOKUP($E137,'NEA Backsheet'!$D$5:$CB$183,K$9,FALSE))),"")</f>
        <v>7946.1059155757393</v>
      </c>
      <c r="L137" s="101">
        <f ca="1">IFERROR(IF((VLOOKUP($E137,'NEA Backsheet'!$D$5:$CB$183,L$9,FALSE))="","",(VLOOKUP($E137,'NEA Backsheet'!$D$5:$CB$183,L$9,FALSE))),"")</f>
        <v>7734.8531269235264</v>
      </c>
      <c r="M137" s="101">
        <f ca="1">IFERROR(IF((VLOOKUP($E137,'NEA Backsheet'!$D$5:$CB$183,M$9,FALSE))="","",(VLOOKUP($E137,'NEA Backsheet'!$D$5:$CB$183,M$9,FALSE))),"")</f>
        <v>8382.0468467055471</v>
      </c>
      <c r="N137" s="103">
        <f ca="1">IFERROR(IF((VLOOKUP($E137,'NEA Backsheet'!$D$5:$CB$183,N$9,FALSE))="","",(VLOOKUP($E137,'NEA Backsheet'!$D$5:$CB$183,N$9,FALSE))),"")</f>
        <v>8198.0958925585001</v>
      </c>
      <c r="O137" s="151">
        <f ca="1">IFERROR(IF((VLOOKUP($E137,'NEA Backsheet'!$D$5:$CB$183,O$9,FALSE))="","",(VLOOKUP($E137,'NEA Backsheet'!$D$5:$CB$183,O$9,FALSE))),"")</f>
        <v>8969.1165027359239</v>
      </c>
      <c r="P137" s="102">
        <f ca="1">IFERROR(IF((VLOOKUP($E137,'NEA Backsheet'!$D$5:$CB$183,P$9,FALSE))="","",(VLOOKUP($E137,'NEA Backsheet'!$D$5:$CB$183,P$9,FALSE))),"")</f>
        <v>8468.7215335063702</v>
      </c>
      <c r="Q137" s="103">
        <f ca="1">IFERROR(IF((VLOOKUP($E137,'NEA Backsheet'!$D$5:$CB$183,Q$9,FALSE))="","",(VLOOKUP($E137,'NEA Backsheet'!$D$5:$CB$183,Q$9,FALSE))),"")</f>
        <v>9248.732532183838</v>
      </c>
      <c r="R137" s="194">
        <f ca="1">IFERROR(IF((VLOOKUP($E137,'NEA Backsheet'!$D$5:$CB$183,R$9,FALSE))="","",(VLOOKUP($E137,'NEA Backsheet'!$D$5:$CB$183,R$9,FALSE))),"")</f>
        <v>8951.9828885466832</v>
      </c>
    </row>
    <row r="138" spans="1:18" ht="15" customHeight="1" x14ac:dyDescent="0.3">
      <c r="A138" s="41">
        <v>124</v>
      </c>
      <c r="B138" s="77" t="str">
        <f ca="1">IFERROR(IF((VLOOKUP($E138,'Org List'!$AJ$10:$AL$190,3,FALSE))="","",(VLOOKUP($E138,'Org List'!$AJ$10:$AL$190,3,FALSE))),"")</f>
        <v>South East England Commissioning Region</v>
      </c>
      <c r="C138" s="78" t="str">
        <f ca="1">IFERROR(IF((VLOOKUP($E138,'Org List'!$AO$10:$AQ$190,3,FALSE))="","",(VLOOKUP($E138,'Org List'!$AO$10:$AQ$190,3,FALSE))),"")</f>
        <v>South East Region</v>
      </c>
      <c r="D138" s="93" t="str">
        <f ca="1">IFERROR(IF((VLOOKUP($E138,'Org List'!$AT$10:$AV$190,3,FALSE))="","",(VLOOKUP($E138,'Org List'!$AT$10:$AV$190,3,FALSE))),"")</f>
        <v>NHS England South East (Hampshire, Isle of Wight and Thames Valley)</v>
      </c>
      <c r="E138" s="77" t="str">
        <f t="shared" ca="1" si="3"/>
        <v>E10000025</v>
      </c>
      <c r="F138" s="79" t="str">
        <f ca="1">IF(E138="","",VLOOKUP(E138,'Org List'!$J$9:$K$640,2,0))</f>
        <v>Oxfordshire</v>
      </c>
      <c r="G138" s="100">
        <f ca="1">IFERROR(IF((VLOOKUP($E138,'NEA Backsheet'!$D$5:$CB$183,G$9,FALSE))="","",(VLOOKUP($E138,'NEA Backsheet'!$D$5:$CB$183,G$9,FALSE))),"")</f>
        <v>16113.258871280408</v>
      </c>
      <c r="H138" s="101">
        <f ca="1">IFERROR(IF((VLOOKUP($E138,'NEA Backsheet'!$D$5:$CB$183,H$9,FALSE))="","",(VLOOKUP($E138,'NEA Backsheet'!$D$5:$CB$183,H$9,FALSE))),"")</f>
        <v>16029.708181129477</v>
      </c>
      <c r="I138" s="101">
        <f ca="1">IFERROR(IF((VLOOKUP($E138,'NEA Backsheet'!$D$5:$CB$183,I$9,FALSE))="","",(VLOOKUP($E138,'NEA Backsheet'!$D$5:$CB$183,I$9,FALSE))),"")</f>
        <v>16622.883492343906</v>
      </c>
      <c r="J138" s="102">
        <f ca="1">IFERROR(IF((VLOOKUP($E138,'NEA Backsheet'!$D$5:$CB$183,J$9,FALSE))="","",(VLOOKUP($E138,'NEA Backsheet'!$D$5:$CB$183,J$9,FALSE))),"")</f>
        <v>16554.239080456009</v>
      </c>
      <c r="K138" s="100">
        <f ca="1">IFERROR(IF((VLOOKUP($E138,'NEA Backsheet'!$D$5:$CB$183,K$9,FALSE))="","",(VLOOKUP($E138,'NEA Backsheet'!$D$5:$CB$183,K$9,FALSE))),"")</f>
        <v>15616.061579798603</v>
      </c>
      <c r="L138" s="101">
        <f ca="1">IFERROR(IF((VLOOKUP($E138,'NEA Backsheet'!$D$5:$CB$183,L$9,FALSE))="","",(VLOOKUP($E138,'NEA Backsheet'!$D$5:$CB$183,L$9,FALSE))),"")</f>
        <v>15574.520996663847</v>
      </c>
      <c r="M138" s="101">
        <f ca="1">IFERROR(IF((VLOOKUP($E138,'NEA Backsheet'!$D$5:$CB$183,M$9,FALSE))="","",(VLOOKUP($E138,'NEA Backsheet'!$D$5:$CB$183,M$9,FALSE))),"")</f>
        <v>16175.595487749342</v>
      </c>
      <c r="N138" s="103">
        <f ca="1">IFERROR(IF((VLOOKUP($E138,'NEA Backsheet'!$D$5:$CB$183,N$9,FALSE))="","",(VLOOKUP($E138,'NEA Backsheet'!$D$5:$CB$183,N$9,FALSE))),"")</f>
        <v>15848.916615065602</v>
      </c>
      <c r="O138" s="151">
        <f ca="1">IFERROR(IF((VLOOKUP($E138,'NEA Backsheet'!$D$5:$CB$183,O$9,FALSE))="","",(VLOOKUP($E138,'NEA Backsheet'!$D$5:$CB$183,O$9,FALSE))),"")</f>
        <v>16948.634817354017</v>
      </c>
      <c r="P138" s="102">
        <f ca="1">IFERROR(IF((VLOOKUP($E138,'NEA Backsheet'!$D$5:$CB$183,P$9,FALSE))="","",(VLOOKUP($E138,'NEA Backsheet'!$D$5:$CB$183,P$9,FALSE))),"")</f>
        <v>16663.289281324262</v>
      </c>
      <c r="Q138" s="103">
        <f ca="1">IFERROR(IF((VLOOKUP($E138,'NEA Backsheet'!$D$5:$CB$183,Q$9,FALSE))="","",(VLOOKUP($E138,'NEA Backsheet'!$D$5:$CB$183,Q$9,FALSE))),"")</f>
        <v>17993.69332016704</v>
      </c>
      <c r="R138" s="194">
        <f ca="1">IFERROR(IF((VLOOKUP($E138,'NEA Backsheet'!$D$5:$CB$183,R$9,FALSE))="","",(VLOOKUP($E138,'NEA Backsheet'!$D$5:$CB$183,R$9,FALSE))),"")</f>
        <v>17938.230507485274</v>
      </c>
    </row>
    <row r="139" spans="1:18" ht="15" customHeight="1" x14ac:dyDescent="0.3">
      <c r="A139" s="41">
        <v>125</v>
      </c>
      <c r="B139" s="77" t="str">
        <f ca="1">IFERROR(IF((VLOOKUP($E139,'Org List'!$AJ$10:$AL$190,3,FALSE))="","",(VLOOKUP($E139,'Org List'!$AJ$10:$AL$190,3,FALSE))),"")</f>
        <v>East of England Commissioning Region</v>
      </c>
      <c r="C139" s="78" t="str">
        <f ca="1">IFERROR(IF((VLOOKUP($E139,'Org List'!$AO$10:$AQ$190,3,FALSE))="","",(VLOOKUP($E139,'Org List'!$AO$10:$AQ$190,3,FALSE))),"")</f>
        <v>East Region</v>
      </c>
      <c r="D139" s="93" t="str">
        <f ca="1">IFERROR(IF((VLOOKUP($E139,'Org List'!$AT$10:$AV$190,3,FALSE))="","",(VLOOKUP($E139,'Org List'!$AT$10:$AV$190,3,FALSE))),"")</f>
        <v>NHS England East (East)</v>
      </c>
      <c r="E139" s="77" t="str">
        <f t="shared" ca="1" si="3"/>
        <v>E06000031</v>
      </c>
      <c r="F139" s="79" t="str">
        <f ca="1">IF(E139="","",VLOOKUP(E139,'Org List'!$J$9:$K$640,2,0))</f>
        <v>Peterborough</v>
      </c>
      <c r="G139" s="100">
        <f ca="1">IFERROR(IF((VLOOKUP($E139,'NEA Backsheet'!$D$5:$CB$183,G$9,FALSE))="","",(VLOOKUP($E139,'NEA Backsheet'!$D$5:$CB$183,G$9,FALSE))),"")</f>
        <v>5164.4773233927126</v>
      </c>
      <c r="H139" s="101">
        <f ca="1">IFERROR(IF((VLOOKUP($E139,'NEA Backsheet'!$D$5:$CB$183,H$9,FALSE))="","",(VLOOKUP($E139,'NEA Backsheet'!$D$5:$CB$183,H$9,FALSE))),"")</f>
        <v>4985.9647420999572</v>
      </c>
      <c r="I139" s="101">
        <f ca="1">IFERROR(IF((VLOOKUP($E139,'NEA Backsheet'!$D$5:$CB$183,I$9,FALSE))="","",(VLOOKUP($E139,'NEA Backsheet'!$D$5:$CB$183,I$9,FALSE))),"")</f>
        <v>5209.7081104711569</v>
      </c>
      <c r="J139" s="102">
        <f ca="1">IFERROR(IF((VLOOKUP($E139,'NEA Backsheet'!$D$5:$CB$183,J$9,FALSE))="","",(VLOOKUP($E139,'NEA Backsheet'!$D$5:$CB$183,J$9,FALSE))),"")</f>
        <v>5123.662438547366</v>
      </c>
      <c r="K139" s="100">
        <f ca="1">IFERROR(IF((VLOOKUP($E139,'NEA Backsheet'!$D$5:$CB$183,K$9,FALSE))="","",(VLOOKUP($E139,'NEA Backsheet'!$D$5:$CB$183,K$9,FALSE))),"")</f>
        <v>5251.3356766416846</v>
      </c>
      <c r="L139" s="101">
        <f ca="1">IFERROR(IF((VLOOKUP($E139,'NEA Backsheet'!$D$5:$CB$183,L$9,FALSE))="","",(VLOOKUP($E139,'NEA Backsheet'!$D$5:$CB$183,L$9,FALSE))),"")</f>
        <v>5245.1367157978193</v>
      </c>
      <c r="M139" s="101">
        <f ca="1">IFERROR(IF((VLOOKUP($E139,'NEA Backsheet'!$D$5:$CB$183,M$9,FALSE))="","",(VLOOKUP($E139,'NEA Backsheet'!$D$5:$CB$183,M$9,FALSE))),"")</f>
        <v>5464.8706548140217</v>
      </c>
      <c r="N139" s="103">
        <f ca="1">IFERROR(IF((VLOOKUP($E139,'NEA Backsheet'!$D$5:$CB$183,N$9,FALSE))="","",(VLOOKUP($E139,'NEA Backsheet'!$D$5:$CB$183,N$9,FALSE))),"")</f>
        <v>5351.9001685939302</v>
      </c>
      <c r="O139" s="151">
        <f ca="1">IFERROR(IF((VLOOKUP($E139,'NEA Backsheet'!$D$5:$CB$183,O$9,FALSE))="","",(VLOOKUP($E139,'NEA Backsheet'!$D$5:$CB$183,O$9,FALSE))),"")</f>
        <v>5256.4363399873173</v>
      </c>
      <c r="P139" s="102">
        <f ca="1">IFERROR(IF((VLOOKUP($E139,'NEA Backsheet'!$D$5:$CB$183,P$9,FALSE))="","",(VLOOKUP($E139,'NEA Backsheet'!$D$5:$CB$183,P$9,FALSE))),"")</f>
        <v>5220.6592915607089</v>
      </c>
      <c r="Q139" s="103">
        <f ca="1">IFERROR(IF((VLOOKUP($E139,'NEA Backsheet'!$D$5:$CB$183,Q$9,FALSE))="","",(VLOOKUP($E139,'NEA Backsheet'!$D$5:$CB$183,Q$9,FALSE))),"")</f>
        <v>5548.4071188242424</v>
      </c>
      <c r="R139" s="194">
        <f ca="1">IFERROR(IF((VLOOKUP($E139,'NEA Backsheet'!$D$5:$CB$183,R$9,FALSE))="","",(VLOOKUP($E139,'NEA Backsheet'!$D$5:$CB$183,R$9,FALSE))),"")</f>
        <v>5409.609106733571</v>
      </c>
    </row>
    <row r="140" spans="1:18" ht="15" customHeight="1" x14ac:dyDescent="0.3">
      <c r="A140" s="41">
        <v>126</v>
      </c>
      <c r="B140" s="77" t="str">
        <f ca="1">IFERROR(IF((VLOOKUP($E140,'Org List'!$AJ$10:$AL$190,3,FALSE))="","",(VLOOKUP($E140,'Org List'!$AJ$10:$AL$190,3,FALSE))),"")</f>
        <v>South West England Commissioning Region</v>
      </c>
      <c r="C140" s="78" t="str">
        <f ca="1">IFERROR(IF((VLOOKUP($E140,'Org List'!$AO$10:$AQ$190,3,FALSE))="","",(VLOOKUP($E140,'Org List'!$AO$10:$AQ$190,3,FALSE))),"")</f>
        <v>South West Region</v>
      </c>
      <c r="D140" s="93" t="str">
        <f ca="1">IFERROR(IF((VLOOKUP($E140,'Org List'!$AT$10:$AV$190,3,FALSE))="","",(VLOOKUP($E140,'Org List'!$AT$10:$AV$190,3,FALSE))),"")</f>
        <v>NHS England South West (South West South)</v>
      </c>
      <c r="E140" s="77" t="str">
        <f t="shared" ca="1" si="3"/>
        <v>E06000026</v>
      </c>
      <c r="F140" s="79" t="str">
        <f ca="1">IF(E140="","",VLOOKUP(E140,'Org List'!$J$9:$K$640,2,0))</f>
        <v>Plymouth</v>
      </c>
      <c r="G140" s="100">
        <f ca="1">IFERROR(IF((VLOOKUP($E140,'NEA Backsheet'!$D$5:$CB$183,G$9,FALSE))="","",(VLOOKUP($E140,'NEA Backsheet'!$D$5:$CB$183,G$9,FALSE))),"")</f>
        <v>6612.4708379571084</v>
      </c>
      <c r="H140" s="101">
        <f ca="1">IFERROR(IF((VLOOKUP($E140,'NEA Backsheet'!$D$5:$CB$183,H$9,FALSE))="","",(VLOOKUP($E140,'NEA Backsheet'!$D$5:$CB$183,H$9,FALSE))),"")</f>
        <v>6518.9118428862676</v>
      </c>
      <c r="I140" s="101">
        <f ca="1">IFERROR(IF((VLOOKUP($E140,'NEA Backsheet'!$D$5:$CB$183,I$9,FALSE))="","",(VLOOKUP($E140,'NEA Backsheet'!$D$5:$CB$183,I$9,FALSE))),"")</f>
        <v>7034.3579834318316</v>
      </c>
      <c r="J140" s="102">
        <f ca="1">IFERROR(IF((VLOOKUP($E140,'NEA Backsheet'!$D$5:$CB$183,J$9,FALSE))="","",(VLOOKUP($E140,'NEA Backsheet'!$D$5:$CB$183,J$9,FALSE))),"")</f>
        <v>6849.8549962579691</v>
      </c>
      <c r="K140" s="100">
        <f ca="1">IFERROR(IF((VLOOKUP($E140,'NEA Backsheet'!$D$5:$CB$183,K$9,FALSE))="","",(VLOOKUP($E140,'NEA Backsheet'!$D$5:$CB$183,K$9,FALSE))),"")</f>
        <v>6894.0194908255708</v>
      </c>
      <c r="L140" s="101">
        <f ca="1">IFERROR(IF((VLOOKUP($E140,'NEA Backsheet'!$D$5:$CB$183,L$9,FALSE))="","",(VLOOKUP($E140,'NEA Backsheet'!$D$5:$CB$183,L$9,FALSE))),"")</f>
        <v>6842.5910991251394</v>
      </c>
      <c r="M140" s="101">
        <f ca="1">IFERROR(IF((VLOOKUP($E140,'NEA Backsheet'!$D$5:$CB$183,M$9,FALSE))="","",(VLOOKUP($E140,'NEA Backsheet'!$D$5:$CB$183,M$9,FALSE))),"")</f>
        <v>7240.3621061188678</v>
      </c>
      <c r="N140" s="103">
        <f ca="1">IFERROR(IF((VLOOKUP($E140,'NEA Backsheet'!$D$5:$CB$183,N$9,FALSE))="","",(VLOOKUP($E140,'NEA Backsheet'!$D$5:$CB$183,N$9,FALSE))),"")</f>
        <v>7187.1903791065579</v>
      </c>
      <c r="O140" s="151">
        <f ca="1">IFERROR(IF((VLOOKUP($E140,'NEA Backsheet'!$D$5:$CB$183,O$9,FALSE))="","",(VLOOKUP($E140,'NEA Backsheet'!$D$5:$CB$183,O$9,FALSE))),"")</f>
        <v>6800.4604957547299</v>
      </c>
      <c r="P140" s="102">
        <f ca="1">IFERROR(IF((VLOOKUP($E140,'NEA Backsheet'!$D$5:$CB$183,P$9,FALSE))="","",(VLOOKUP($E140,'NEA Backsheet'!$D$5:$CB$183,P$9,FALSE))),"")</f>
        <v>6540.4129783994431</v>
      </c>
      <c r="Q140" s="103">
        <f ca="1">IFERROR(IF((VLOOKUP($E140,'NEA Backsheet'!$D$5:$CB$183,Q$9,FALSE))="","",(VLOOKUP($E140,'NEA Backsheet'!$D$5:$CB$183,Q$9,FALSE))),"")</f>
        <v>7188.3526026478103</v>
      </c>
      <c r="R140" s="194">
        <f ca="1">IFERROR(IF((VLOOKUP($E140,'NEA Backsheet'!$D$5:$CB$183,R$9,FALSE))="","",(VLOOKUP($E140,'NEA Backsheet'!$D$5:$CB$183,R$9,FALSE))),"")</f>
        <v>6942.2517677875567</v>
      </c>
    </row>
    <row r="141" spans="1:18" ht="15" customHeight="1" x14ac:dyDescent="0.3">
      <c r="A141" s="41">
        <v>127</v>
      </c>
      <c r="B141" s="77" t="str">
        <f ca="1">IFERROR(IF((VLOOKUP($E141,'Org List'!$AJ$10:$AL$190,3,FALSE))="","",(VLOOKUP($E141,'Org List'!$AJ$10:$AL$190,3,FALSE))),"")</f>
        <v>South East England Commissioning Region</v>
      </c>
      <c r="C141" s="78" t="str">
        <f ca="1">IFERROR(IF((VLOOKUP($E141,'Org List'!$AO$10:$AQ$190,3,FALSE))="","",(VLOOKUP($E141,'Org List'!$AO$10:$AQ$190,3,FALSE))),"")</f>
        <v>South East Region</v>
      </c>
      <c r="D141" s="93" t="str">
        <f ca="1">IFERROR(IF((VLOOKUP($E141,'Org List'!$AT$10:$AV$190,3,FALSE))="","",(VLOOKUP($E141,'Org List'!$AT$10:$AV$190,3,FALSE))),"")</f>
        <v>NHS England South East (Hampshire, Isle of Wight and Thames Valley)</v>
      </c>
      <c r="E141" s="77" t="str">
        <f t="shared" ca="1" si="3"/>
        <v>E06000044</v>
      </c>
      <c r="F141" s="79" t="str">
        <f ca="1">IF(E141="","",VLOOKUP(E141,'Org List'!$J$9:$K$640,2,0))</f>
        <v>Portsmouth</v>
      </c>
      <c r="G141" s="100">
        <f ca="1">IFERROR(IF((VLOOKUP($E141,'NEA Backsheet'!$D$5:$CB$183,G$9,FALSE))="","",(VLOOKUP($E141,'NEA Backsheet'!$D$5:$CB$183,G$9,FALSE))),"")</f>
        <v>4733.176687787949</v>
      </c>
      <c r="H141" s="101">
        <f ca="1">IFERROR(IF((VLOOKUP($E141,'NEA Backsheet'!$D$5:$CB$183,H$9,FALSE))="","",(VLOOKUP($E141,'NEA Backsheet'!$D$5:$CB$183,H$9,FALSE))),"")</f>
        <v>4696.6318134577014</v>
      </c>
      <c r="I141" s="101">
        <f ca="1">IFERROR(IF((VLOOKUP($E141,'NEA Backsheet'!$D$5:$CB$183,I$9,FALSE))="","",(VLOOKUP($E141,'NEA Backsheet'!$D$5:$CB$183,I$9,FALSE))),"")</f>
        <v>4889.9968613405508</v>
      </c>
      <c r="J141" s="102">
        <f ca="1">IFERROR(IF((VLOOKUP($E141,'NEA Backsheet'!$D$5:$CB$183,J$9,FALSE))="","",(VLOOKUP($E141,'NEA Backsheet'!$D$5:$CB$183,J$9,FALSE))),"")</f>
        <v>4710.6822861344644</v>
      </c>
      <c r="K141" s="100">
        <f ca="1">IFERROR(IF((VLOOKUP($E141,'NEA Backsheet'!$D$5:$CB$183,K$9,FALSE))="","",(VLOOKUP($E141,'NEA Backsheet'!$D$5:$CB$183,K$9,FALSE))),"")</f>
        <v>4785.4684592011236</v>
      </c>
      <c r="L141" s="101">
        <f ca="1">IFERROR(IF((VLOOKUP($E141,'NEA Backsheet'!$D$5:$CB$183,L$9,FALSE))="","",(VLOOKUP($E141,'NEA Backsheet'!$D$5:$CB$183,L$9,FALSE))),"")</f>
        <v>4837.9316081016314</v>
      </c>
      <c r="M141" s="101">
        <f ca="1">IFERROR(IF((VLOOKUP($E141,'NEA Backsheet'!$D$5:$CB$183,M$9,FALSE))="","",(VLOOKUP($E141,'NEA Backsheet'!$D$5:$CB$183,M$9,FALSE))),"")</f>
        <v>4837.9316081016314</v>
      </c>
      <c r="N141" s="103">
        <f ca="1">IFERROR(IF((VLOOKUP($E141,'NEA Backsheet'!$D$5:$CB$183,N$9,FALSE))="","",(VLOOKUP($E141,'NEA Backsheet'!$D$5:$CB$183,N$9,FALSE))),"")</f>
        <v>4733.0028716167599</v>
      </c>
      <c r="O141" s="151">
        <f ca="1">IFERROR(IF((VLOOKUP($E141,'NEA Backsheet'!$D$5:$CB$183,O$9,FALSE))="","",(VLOOKUP($E141,'NEA Backsheet'!$D$5:$CB$183,O$9,FALSE))),"")</f>
        <v>5264.3180552996864</v>
      </c>
      <c r="P141" s="102">
        <f ca="1">IFERROR(IF((VLOOKUP($E141,'NEA Backsheet'!$D$5:$CB$183,P$9,FALSE))="","",(VLOOKUP($E141,'NEA Backsheet'!$D$5:$CB$183,P$9,FALSE))),"")</f>
        <v>5075.2848259951952</v>
      </c>
      <c r="Q141" s="103">
        <f ca="1">IFERROR(IF((VLOOKUP($E141,'NEA Backsheet'!$D$5:$CB$183,Q$9,FALSE))="","",(VLOOKUP($E141,'NEA Backsheet'!$D$5:$CB$183,Q$9,FALSE))),"")</f>
        <v>5351.5632291656266</v>
      </c>
      <c r="R141" s="194">
        <f ca="1">IFERROR(IF((VLOOKUP($E141,'NEA Backsheet'!$D$5:$CB$183,R$9,FALSE))="","",(VLOOKUP($E141,'NEA Backsheet'!$D$5:$CB$183,R$9,FALSE))),"")</f>
        <v>5396.8605995305461</v>
      </c>
    </row>
    <row r="142" spans="1:18" ht="15" customHeight="1" x14ac:dyDescent="0.3">
      <c r="A142" s="41">
        <v>128</v>
      </c>
      <c r="B142" s="77" t="str">
        <f ca="1">IFERROR(IF((VLOOKUP($E142,'Org List'!$AJ$10:$AL$190,3,FALSE))="","",(VLOOKUP($E142,'Org List'!$AJ$10:$AL$190,3,FALSE))),"")</f>
        <v>South East England Commissioning Region</v>
      </c>
      <c r="C142" s="78" t="str">
        <f ca="1">IFERROR(IF((VLOOKUP($E142,'Org List'!$AO$10:$AQ$190,3,FALSE))="","",(VLOOKUP($E142,'Org List'!$AO$10:$AQ$190,3,FALSE))),"")</f>
        <v>South East Region</v>
      </c>
      <c r="D142" s="93" t="str">
        <f ca="1">IFERROR(IF((VLOOKUP($E142,'Org List'!$AT$10:$AV$190,3,FALSE))="","",(VLOOKUP($E142,'Org List'!$AT$10:$AV$190,3,FALSE))),"")</f>
        <v>NHS England South East (Hampshire, Isle of Wight and Thames Valley)</v>
      </c>
      <c r="E142" s="77" t="str">
        <f t="shared" ref="E142:E173" ca="1" si="4">IF($A142&gt;$U$5-1,"",INDIRECT("'Comms by AT'!D"&amp;$A142+$U$4))</f>
        <v>E06000038</v>
      </c>
      <c r="F142" s="79" t="str">
        <f ca="1">IF(E142="","",VLOOKUP(E142,'Org List'!$J$9:$K$640,2,0))</f>
        <v>Reading</v>
      </c>
      <c r="G142" s="100">
        <f ca="1">IFERROR(IF((VLOOKUP($E142,'NEA Backsheet'!$D$5:$CB$183,G$9,FALSE))="","",(VLOOKUP($E142,'NEA Backsheet'!$D$5:$CB$183,G$9,FALSE))),"")</f>
        <v>4007.8227543783005</v>
      </c>
      <c r="H142" s="101">
        <f ca="1">IFERROR(IF((VLOOKUP($E142,'NEA Backsheet'!$D$5:$CB$183,H$9,FALSE))="","",(VLOOKUP($E142,'NEA Backsheet'!$D$5:$CB$183,H$9,FALSE))),"")</f>
        <v>3896.6412837573798</v>
      </c>
      <c r="I142" s="101">
        <f ca="1">IFERROR(IF((VLOOKUP($E142,'NEA Backsheet'!$D$5:$CB$183,I$9,FALSE))="","",(VLOOKUP($E142,'NEA Backsheet'!$D$5:$CB$183,I$9,FALSE))),"")</f>
        <v>4066.6311935342433</v>
      </c>
      <c r="J142" s="102">
        <f ca="1">IFERROR(IF((VLOOKUP($E142,'NEA Backsheet'!$D$5:$CB$183,J$9,FALSE))="","",(VLOOKUP($E142,'NEA Backsheet'!$D$5:$CB$183,J$9,FALSE))),"")</f>
        <v>4035.7223632408295</v>
      </c>
      <c r="K142" s="100">
        <f ca="1">IFERROR(IF((VLOOKUP($E142,'NEA Backsheet'!$D$5:$CB$183,K$9,FALSE))="","",(VLOOKUP($E142,'NEA Backsheet'!$D$5:$CB$183,K$9,FALSE))),"")</f>
        <v>3960.2857160101066</v>
      </c>
      <c r="L142" s="101">
        <f ca="1">IFERROR(IF((VLOOKUP($E142,'NEA Backsheet'!$D$5:$CB$183,L$9,FALSE))="","",(VLOOKUP($E142,'NEA Backsheet'!$D$5:$CB$183,L$9,FALSE))),"")</f>
        <v>4000.1807126307303</v>
      </c>
      <c r="M142" s="101">
        <f ca="1">IFERROR(IF((VLOOKUP($E142,'NEA Backsheet'!$D$5:$CB$183,M$9,FALSE))="","",(VLOOKUP($E142,'NEA Backsheet'!$D$5:$CB$183,M$9,FALSE))),"")</f>
        <v>4149.681204960827</v>
      </c>
      <c r="N142" s="103">
        <f ca="1">IFERROR(IF((VLOOKUP($E142,'NEA Backsheet'!$D$5:$CB$183,N$9,FALSE))="","",(VLOOKUP($E142,'NEA Backsheet'!$D$5:$CB$183,N$9,FALSE))),"")</f>
        <v>4029.9834927309607</v>
      </c>
      <c r="O142" s="151">
        <f ca="1">IFERROR(IF((VLOOKUP($E142,'NEA Backsheet'!$D$5:$CB$183,O$9,FALSE))="","",(VLOOKUP($E142,'NEA Backsheet'!$D$5:$CB$183,O$9,FALSE))),"")</f>
        <v>4011.5768162096911</v>
      </c>
      <c r="P142" s="102">
        <f ca="1">IFERROR(IF((VLOOKUP($E142,'NEA Backsheet'!$D$5:$CB$183,P$9,FALSE))="","",(VLOOKUP($E142,'NEA Backsheet'!$D$5:$CB$183,P$9,FALSE))),"")</f>
        <v>3983.5472340050615</v>
      </c>
      <c r="Q142" s="103">
        <f ca="1">IFERROR(IF((VLOOKUP($E142,'NEA Backsheet'!$D$5:$CB$183,Q$9,FALSE))="","",(VLOOKUP($E142,'NEA Backsheet'!$D$5:$CB$183,Q$9,FALSE))),"")</f>
        <v>4277.1035498827996</v>
      </c>
      <c r="R142" s="194">
        <f ca="1">IFERROR(IF((VLOOKUP($E142,'NEA Backsheet'!$D$5:$CB$183,R$9,FALSE))="","",(VLOOKUP($E142,'NEA Backsheet'!$D$5:$CB$183,R$9,FALSE))),"")</f>
        <v>4363.6636970041145</v>
      </c>
    </row>
    <row r="143" spans="1:18" ht="15" customHeight="1" x14ac:dyDescent="0.3">
      <c r="A143" s="41">
        <v>129</v>
      </c>
      <c r="B143" s="77" t="str">
        <f ca="1">IFERROR(IF((VLOOKUP($E143,'Org List'!$AJ$10:$AL$190,3,FALSE))="","",(VLOOKUP($E143,'Org List'!$AJ$10:$AL$190,3,FALSE))),"")</f>
        <v>London Commissioning Region</v>
      </c>
      <c r="C143" s="78" t="str">
        <f ca="1">IFERROR(IF((VLOOKUP($E143,'Org List'!$AO$10:$AQ$190,3,FALSE))="","",(VLOOKUP($E143,'Org List'!$AO$10:$AQ$190,3,FALSE))),"")</f>
        <v>London Region</v>
      </c>
      <c r="D143" s="93" t="str">
        <f ca="1">IFERROR(IF((VLOOKUP($E143,'Org List'!$AT$10:$AV$190,3,FALSE))="","",(VLOOKUP($E143,'Org List'!$AT$10:$AV$190,3,FALSE))),"")</f>
        <v>NHS England London</v>
      </c>
      <c r="E143" s="77" t="str">
        <f t="shared" ca="1" si="4"/>
        <v>E09000026</v>
      </c>
      <c r="F143" s="79" t="str">
        <f ca="1">IF(E143="","",VLOOKUP(E143,'Org List'!$J$9:$K$640,2,0))</f>
        <v>Redbridge</v>
      </c>
      <c r="G143" s="100">
        <f ca="1">IFERROR(IF((VLOOKUP($E143,'NEA Backsheet'!$D$5:$CB$183,G$9,FALSE))="","",(VLOOKUP($E143,'NEA Backsheet'!$D$5:$CB$183,G$9,FALSE))),"")</f>
        <v>6310.7088019887215</v>
      </c>
      <c r="H143" s="101">
        <f ca="1">IFERROR(IF((VLOOKUP($E143,'NEA Backsheet'!$D$5:$CB$183,H$9,FALSE))="","",(VLOOKUP($E143,'NEA Backsheet'!$D$5:$CB$183,H$9,FALSE))),"")</f>
        <v>6486.6974301784885</v>
      </c>
      <c r="I143" s="101">
        <f ca="1">IFERROR(IF((VLOOKUP($E143,'NEA Backsheet'!$D$5:$CB$183,I$9,FALSE))="","",(VLOOKUP($E143,'NEA Backsheet'!$D$5:$CB$183,I$9,FALSE))),"")</f>
        <v>6806.6925824255841</v>
      </c>
      <c r="J143" s="102">
        <f ca="1">IFERROR(IF((VLOOKUP($E143,'NEA Backsheet'!$D$5:$CB$183,J$9,FALSE))="","",(VLOOKUP($E143,'NEA Backsheet'!$D$5:$CB$183,J$9,FALSE))),"")</f>
        <v>6872.4583430153789</v>
      </c>
      <c r="K143" s="100">
        <f ca="1">IFERROR(IF((VLOOKUP($E143,'NEA Backsheet'!$D$5:$CB$183,K$9,FALSE))="","",(VLOOKUP($E143,'NEA Backsheet'!$D$5:$CB$183,K$9,FALSE))),"")</f>
        <v>6735.3460621930426</v>
      </c>
      <c r="L143" s="101">
        <f ca="1">IFERROR(IF((VLOOKUP($E143,'NEA Backsheet'!$D$5:$CB$183,L$9,FALSE))="","",(VLOOKUP($E143,'NEA Backsheet'!$D$5:$CB$183,L$9,FALSE))),"")</f>
        <v>6810.2397494254219</v>
      </c>
      <c r="M143" s="101">
        <f ca="1">IFERROR(IF((VLOOKUP($E143,'NEA Backsheet'!$D$5:$CB$183,M$9,FALSE))="","",(VLOOKUP($E143,'NEA Backsheet'!$D$5:$CB$183,M$9,FALSE))),"")</f>
        <v>6826.2093377690599</v>
      </c>
      <c r="N143" s="103">
        <f ca="1">IFERROR(IF((VLOOKUP($E143,'NEA Backsheet'!$D$5:$CB$183,N$9,FALSE))="","",(VLOOKUP($E143,'NEA Backsheet'!$D$5:$CB$183,N$9,FALSE))),"")</f>
        <v>6683.2996428612933</v>
      </c>
      <c r="O143" s="151">
        <f ca="1">IFERROR(IF((VLOOKUP($E143,'NEA Backsheet'!$D$5:$CB$183,O$9,FALSE))="","",(VLOOKUP($E143,'NEA Backsheet'!$D$5:$CB$183,O$9,FALSE))),"")</f>
        <v>7073.0506737516171</v>
      </c>
      <c r="P143" s="102">
        <f ca="1">IFERROR(IF((VLOOKUP($E143,'NEA Backsheet'!$D$5:$CB$183,P$9,FALSE))="","",(VLOOKUP($E143,'NEA Backsheet'!$D$5:$CB$183,P$9,FALSE))),"")</f>
        <v>6826.0595023620263</v>
      </c>
      <c r="Q143" s="103">
        <f ca="1">IFERROR(IF((VLOOKUP($E143,'NEA Backsheet'!$D$5:$CB$183,Q$9,FALSE))="","",(VLOOKUP($E143,'NEA Backsheet'!$D$5:$CB$183,Q$9,FALSE))),"")</f>
        <v>7205.4616084822464</v>
      </c>
      <c r="R143" s="194">
        <f ca="1">IFERROR(IF((VLOOKUP($E143,'NEA Backsheet'!$D$5:$CB$183,R$9,FALSE))="","",(VLOOKUP($E143,'NEA Backsheet'!$D$5:$CB$183,R$9,FALSE))),"")</f>
        <v>6985.4129624049274</v>
      </c>
    </row>
    <row r="144" spans="1:18" ht="15" customHeight="1" x14ac:dyDescent="0.3">
      <c r="A144" s="41">
        <v>130</v>
      </c>
      <c r="B144" s="77" t="str">
        <f ca="1">IFERROR(IF((VLOOKUP($E144,'Org List'!$AJ$10:$AL$190,3,FALSE))="","",(VLOOKUP($E144,'Org List'!$AJ$10:$AL$190,3,FALSE))),"")</f>
        <v>North East and Yorkshire Commissioning Region</v>
      </c>
      <c r="C144" s="78" t="str">
        <f ca="1">IFERROR(IF((VLOOKUP($E144,'Org List'!$AO$10:$AQ$190,3,FALSE))="","",(VLOOKUP($E144,'Org List'!$AO$10:$AQ$190,3,FALSE))),"")</f>
        <v>North East Region</v>
      </c>
      <c r="D144" s="93" t="str">
        <f ca="1">IFERROR(IF((VLOOKUP($E144,'Org List'!$AT$10:$AV$190,3,FALSE))="","",(VLOOKUP($E144,'Org List'!$AT$10:$AV$190,3,FALSE))),"")</f>
        <v>NHS England North East and Yorkshire (Cumbria And North East)</v>
      </c>
      <c r="E144" s="77" t="str">
        <f t="shared" ca="1" si="4"/>
        <v>E06000003</v>
      </c>
      <c r="F144" s="79" t="str">
        <f ca="1">IF(E144="","",VLOOKUP(E144,'Org List'!$J$9:$K$640,2,0))</f>
        <v>Redcar and Cleveland</v>
      </c>
      <c r="G144" s="100">
        <f ca="1">IFERROR(IF((VLOOKUP($E144,'NEA Backsheet'!$D$5:$CB$183,G$9,FALSE))="","",(VLOOKUP($E144,'NEA Backsheet'!$D$5:$CB$183,G$9,FALSE))),"")</f>
        <v>4081.990341081741</v>
      </c>
      <c r="H144" s="101">
        <f ca="1">IFERROR(IF((VLOOKUP($E144,'NEA Backsheet'!$D$5:$CB$183,H$9,FALSE))="","",(VLOOKUP($E144,'NEA Backsheet'!$D$5:$CB$183,H$9,FALSE))),"")</f>
        <v>4173.4133479531283</v>
      </c>
      <c r="I144" s="101">
        <f ca="1">IFERROR(IF((VLOOKUP($E144,'NEA Backsheet'!$D$5:$CB$183,I$9,FALSE))="","",(VLOOKUP($E144,'NEA Backsheet'!$D$5:$CB$183,I$9,FALSE))),"")</f>
        <v>4455.3967746996814</v>
      </c>
      <c r="J144" s="102">
        <f ca="1">IFERROR(IF((VLOOKUP($E144,'NEA Backsheet'!$D$5:$CB$183,J$9,FALSE))="","",(VLOOKUP($E144,'NEA Backsheet'!$D$5:$CB$183,J$9,FALSE))),"")</f>
        <v>4394.6916889008953</v>
      </c>
      <c r="K144" s="100">
        <f ca="1">IFERROR(IF((VLOOKUP($E144,'NEA Backsheet'!$D$5:$CB$183,K$9,FALSE))="","",(VLOOKUP($E144,'NEA Backsheet'!$D$5:$CB$183,K$9,FALSE))),"")</f>
        <v>4328.3685929709873</v>
      </c>
      <c r="L144" s="101">
        <f ca="1">IFERROR(IF((VLOOKUP($E144,'NEA Backsheet'!$D$5:$CB$183,L$9,FALSE))="","",(VLOOKUP($E144,'NEA Backsheet'!$D$5:$CB$183,L$9,FALSE))),"")</f>
        <v>4247.7452274439129</v>
      </c>
      <c r="M144" s="101">
        <f ca="1">IFERROR(IF((VLOOKUP($E144,'NEA Backsheet'!$D$5:$CB$183,M$9,FALSE))="","",(VLOOKUP($E144,'NEA Backsheet'!$D$5:$CB$183,M$9,FALSE))),"")</f>
        <v>4382.6112301447902</v>
      </c>
      <c r="N144" s="103">
        <f ca="1">IFERROR(IF((VLOOKUP($E144,'NEA Backsheet'!$D$5:$CB$183,N$9,FALSE))="","",(VLOOKUP($E144,'NEA Backsheet'!$D$5:$CB$183,N$9,FALSE))),"")</f>
        <v>4315.7506444367355</v>
      </c>
      <c r="O144" s="151">
        <f ca="1">IFERROR(IF((VLOOKUP($E144,'NEA Backsheet'!$D$5:$CB$183,O$9,FALSE))="","",(VLOOKUP($E144,'NEA Backsheet'!$D$5:$CB$183,O$9,FALSE))),"")</f>
        <v>4417.4008264126223</v>
      </c>
      <c r="P144" s="102">
        <f ca="1">IFERROR(IF((VLOOKUP($E144,'NEA Backsheet'!$D$5:$CB$183,P$9,FALSE))="","",(VLOOKUP($E144,'NEA Backsheet'!$D$5:$CB$183,P$9,FALSE))),"")</f>
        <v>4379.9777837329038</v>
      </c>
      <c r="Q144" s="103">
        <f ca="1">IFERROR(IF((VLOOKUP($E144,'NEA Backsheet'!$D$5:$CB$183,Q$9,FALSE))="","",(VLOOKUP($E144,'NEA Backsheet'!$D$5:$CB$183,Q$9,FALSE))),"")</f>
        <v>4643.2217585676917</v>
      </c>
      <c r="R144" s="194">
        <f ca="1">IFERROR(IF((VLOOKUP($E144,'NEA Backsheet'!$D$5:$CB$183,R$9,FALSE))="","",(VLOOKUP($E144,'NEA Backsheet'!$D$5:$CB$183,R$9,FALSE))),"")</f>
        <v>4744.2077579632341</v>
      </c>
    </row>
    <row r="145" spans="1:18" ht="15" customHeight="1" x14ac:dyDescent="0.3">
      <c r="A145" s="41">
        <v>131</v>
      </c>
      <c r="B145" s="77" t="str">
        <f ca="1">IFERROR(IF((VLOOKUP($E145,'Org List'!$AJ$10:$AL$190,3,FALSE))="","",(VLOOKUP($E145,'Org List'!$AJ$10:$AL$190,3,FALSE))),"")</f>
        <v>London Commissioning Region</v>
      </c>
      <c r="C145" s="78" t="str">
        <f ca="1">IFERROR(IF((VLOOKUP($E145,'Org List'!$AO$10:$AQ$190,3,FALSE))="","",(VLOOKUP($E145,'Org List'!$AO$10:$AQ$190,3,FALSE))),"")</f>
        <v>London Region</v>
      </c>
      <c r="D145" s="93" t="str">
        <f ca="1">IFERROR(IF((VLOOKUP($E145,'Org List'!$AT$10:$AV$190,3,FALSE))="","",(VLOOKUP($E145,'Org List'!$AT$10:$AV$190,3,FALSE))),"")</f>
        <v>NHS England London</v>
      </c>
      <c r="E145" s="77" t="str">
        <f t="shared" ca="1" si="4"/>
        <v>E09000027</v>
      </c>
      <c r="F145" s="79" t="str">
        <f ca="1">IF(E145="","",VLOOKUP(E145,'Org List'!$J$9:$K$640,2,0))</f>
        <v>Richmond upon Thames</v>
      </c>
      <c r="G145" s="100">
        <f ca="1">IFERROR(IF((VLOOKUP($E145,'NEA Backsheet'!$D$5:$CB$183,G$9,FALSE))="","",(VLOOKUP($E145,'NEA Backsheet'!$D$5:$CB$183,G$9,FALSE))),"")</f>
        <v>4566.8541312382922</v>
      </c>
      <c r="H145" s="101">
        <f ca="1">IFERROR(IF((VLOOKUP($E145,'NEA Backsheet'!$D$5:$CB$183,H$9,FALSE))="","",(VLOOKUP($E145,'NEA Backsheet'!$D$5:$CB$183,H$9,FALSE))),"")</f>
        <v>4515.6737406479397</v>
      </c>
      <c r="I145" s="101">
        <f ca="1">IFERROR(IF((VLOOKUP($E145,'NEA Backsheet'!$D$5:$CB$183,I$9,FALSE))="","",(VLOOKUP($E145,'NEA Backsheet'!$D$5:$CB$183,I$9,FALSE))),"")</f>
        <v>4670.0333784928753</v>
      </c>
      <c r="J145" s="102">
        <f ca="1">IFERROR(IF((VLOOKUP($E145,'NEA Backsheet'!$D$5:$CB$183,J$9,FALSE))="","",(VLOOKUP($E145,'NEA Backsheet'!$D$5:$CB$183,J$9,FALSE))),"")</f>
        <v>4564.5140007797436</v>
      </c>
      <c r="K145" s="100">
        <f ca="1">IFERROR(IF((VLOOKUP($E145,'NEA Backsheet'!$D$5:$CB$183,K$9,FALSE))="","",(VLOOKUP($E145,'NEA Backsheet'!$D$5:$CB$183,K$9,FALSE))),"")</f>
        <v>4715.6891313728902</v>
      </c>
      <c r="L145" s="101">
        <f ca="1">IFERROR(IF((VLOOKUP($E145,'NEA Backsheet'!$D$5:$CB$183,L$9,FALSE))="","",(VLOOKUP($E145,'NEA Backsheet'!$D$5:$CB$183,L$9,FALSE))),"")</f>
        <v>4751.8199573457823</v>
      </c>
      <c r="M145" s="101">
        <f ca="1">IFERROR(IF((VLOOKUP($E145,'NEA Backsheet'!$D$5:$CB$183,M$9,FALSE))="","",(VLOOKUP($E145,'NEA Backsheet'!$D$5:$CB$183,M$9,FALSE))),"")</f>
        <v>4781.6953366362104</v>
      </c>
      <c r="N145" s="103">
        <f ca="1">IFERROR(IF((VLOOKUP($E145,'NEA Backsheet'!$D$5:$CB$183,N$9,FALSE))="","",(VLOOKUP($E145,'NEA Backsheet'!$D$5:$CB$183,N$9,FALSE))),"")</f>
        <v>4673.6997412657556</v>
      </c>
      <c r="O145" s="151">
        <f ca="1">IFERROR(IF((VLOOKUP($E145,'NEA Backsheet'!$D$5:$CB$183,O$9,FALSE))="","",(VLOOKUP($E145,'NEA Backsheet'!$D$5:$CB$183,O$9,FALSE))),"")</f>
        <v>4666.5790284694549</v>
      </c>
      <c r="P145" s="102">
        <f ca="1">IFERROR(IF((VLOOKUP($E145,'NEA Backsheet'!$D$5:$CB$183,P$9,FALSE))="","",(VLOOKUP($E145,'NEA Backsheet'!$D$5:$CB$183,P$9,FALSE))),"")</f>
        <v>4709.7939398445542</v>
      </c>
      <c r="Q145" s="103">
        <f ca="1">IFERROR(IF((VLOOKUP($E145,'NEA Backsheet'!$D$5:$CB$183,Q$9,FALSE))="","",(VLOOKUP($E145,'NEA Backsheet'!$D$5:$CB$183,Q$9,FALSE))),"")</f>
        <v>4916.6435581711758</v>
      </c>
      <c r="R145" s="194">
        <f ca="1">IFERROR(IF((VLOOKUP($E145,'NEA Backsheet'!$D$5:$CB$183,R$9,FALSE))="","",(VLOOKUP($E145,'NEA Backsheet'!$D$5:$CB$183,R$9,FALSE))),"")</f>
        <v>4919.358749763689</v>
      </c>
    </row>
    <row r="146" spans="1:18" ht="15" customHeight="1" x14ac:dyDescent="0.3">
      <c r="A146" s="41">
        <v>132</v>
      </c>
      <c r="B146" s="77" t="str">
        <f ca="1">IFERROR(IF((VLOOKUP($E146,'Org List'!$AJ$10:$AL$190,3,FALSE))="","",(VLOOKUP($E146,'Org List'!$AJ$10:$AL$190,3,FALSE))),"")</f>
        <v>North West Commissioning Region</v>
      </c>
      <c r="C146" s="78" t="str">
        <f ca="1">IFERROR(IF((VLOOKUP($E146,'Org List'!$AO$10:$AQ$190,3,FALSE))="","",(VLOOKUP($E146,'Org List'!$AO$10:$AQ$190,3,FALSE))),"")</f>
        <v>North West Region</v>
      </c>
      <c r="D146" s="93" t="str">
        <f ca="1">IFERROR(IF((VLOOKUP($E146,'Org List'!$AT$10:$AV$190,3,FALSE))="","",(VLOOKUP($E146,'Org List'!$AT$10:$AV$190,3,FALSE))),"")</f>
        <v>NHS England North West (Greater Manchester)</v>
      </c>
      <c r="E146" s="77" t="str">
        <f t="shared" ca="1" si="4"/>
        <v>E08000005</v>
      </c>
      <c r="F146" s="79" t="str">
        <f ca="1">IF(E146="","",VLOOKUP(E146,'Org List'!$J$9:$K$640,2,0))</f>
        <v>Rochdale</v>
      </c>
      <c r="G146" s="100">
        <f ca="1">IFERROR(IF((VLOOKUP($E146,'NEA Backsheet'!$D$5:$CB$183,G$9,FALSE))="","",(VLOOKUP($E146,'NEA Backsheet'!$D$5:$CB$183,G$9,FALSE))),"")</f>
        <v>7064.0288602073424</v>
      </c>
      <c r="H146" s="101">
        <f ca="1">IFERROR(IF((VLOOKUP($E146,'NEA Backsheet'!$D$5:$CB$183,H$9,FALSE))="","",(VLOOKUP($E146,'NEA Backsheet'!$D$5:$CB$183,H$9,FALSE))),"")</f>
        <v>7310.2376426626834</v>
      </c>
      <c r="I146" s="101">
        <f ca="1">IFERROR(IF((VLOOKUP($E146,'NEA Backsheet'!$D$5:$CB$183,I$9,FALSE))="","",(VLOOKUP($E146,'NEA Backsheet'!$D$5:$CB$183,I$9,FALSE))),"")</f>
        <v>7926.3519384320625</v>
      </c>
      <c r="J146" s="102">
        <f ca="1">IFERROR(IF((VLOOKUP($E146,'NEA Backsheet'!$D$5:$CB$183,J$9,FALSE))="","",(VLOOKUP($E146,'NEA Backsheet'!$D$5:$CB$183,J$9,FALSE))),"")</f>
        <v>7569.4269293800044</v>
      </c>
      <c r="K146" s="100">
        <f ca="1">IFERROR(IF((VLOOKUP($E146,'NEA Backsheet'!$D$5:$CB$183,K$9,FALSE))="","",(VLOOKUP($E146,'NEA Backsheet'!$D$5:$CB$183,K$9,FALSE))),"")</f>
        <v>7763.5285262853067</v>
      </c>
      <c r="L146" s="101">
        <f ca="1">IFERROR(IF((VLOOKUP($E146,'NEA Backsheet'!$D$5:$CB$183,L$9,FALSE))="","",(VLOOKUP($E146,'NEA Backsheet'!$D$5:$CB$183,L$9,FALSE))),"")</f>
        <v>7405.8811256293984</v>
      </c>
      <c r="M146" s="101">
        <f ca="1">IFERROR(IF((VLOOKUP($E146,'NEA Backsheet'!$D$5:$CB$183,M$9,FALSE))="","",(VLOOKUP($E146,'NEA Backsheet'!$D$5:$CB$183,M$9,FALSE))),"")</f>
        <v>7238.7393326672354</v>
      </c>
      <c r="N146" s="103">
        <f ca="1">IFERROR(IF((VLOOKUP($E146,'NEA Backsheet'!$D$5:$CB$183,N$9,FALSE))="","",(VLOOKUP($E146,'NEA Backsheet'!$D$5:$CB$183,N$9,FALSE))),"")</f>
        <v>6815.1539718623153</v>
      </c>
      <c r="O146" s="151">
        <f ca="1">IFERROR(IF((VLOOKUP($E146,'NEA Backsheet'!$D$5:$CB$183,O$9,FALSE))="","",(VLOOKUP($E146,'NEA Backsheet'!$D$5:$CB$183,O$9,FALSE))),"")</f>
        <v>7672.5223591331978</v>
      </c>
      <c r="P146" s="102">
        <f ca="1">IFERROR(IF((VLOOKUP($E146,'NEA Backsheet'!$D$5:$CB$183,P$9,FALSE))="","",(VLOOKUP($E146,'NEA Backsheet'!$D$5:$CB$183,P$9,FALSE))),"")</f>
        <v>7382.2193024999342</v>
      </c>
      <c r="Q146" s="103">
        <f ca="1">IFERROR(IF((VLOOKUP($E146,'NEA Backsheet'!$D$5:$CB$183,Q$9,FALSE))="","",(VLOOKUP($E146,'NEA Backsheet'!$D$5:$CB$183,Q$9,FALSE))),"")</f>
        <v>8050.2185281849061</v>
      </c>
      <c r="R146" s="194">
        <f ca="1">IFERROR(IF((VLOOKUP($E146,'NEA Backsheet'!$D$5:$CB$183,R$9,FALSE))="","",(VLOOKUP($E146,'NEA Backsheet'!$D$5:$CB$183,R$9,FALSE))),"")</f>
        <v>8123.4674188605386</v>
      </c>
    </row>
    <row r="147" spans="1:18" ht="15" customHeight="1" x14ac:dyDescent="0.3">
      <c r="A147" s="41">
        <v>133</v>
      </c>
      <c r="B147" s="77" t="str">
        <f ca="1">IFERROR(IF((VLOOKUP($E147,'Org List'!$AJ$10:$AL$190,3,FALSE))="","",(VLOOKUP($E147,'Org List'!$AJ$10:$AL$190,3,FALSE))),"")</f>
        <v>North East and Yorkshire Commissioning Region</v>
      </c>
      <c r="C147" s="78" t="str">
        <f ca="1">IFERROR(IF((VLOOKUP($E147,'Org List'!$AO$10:$AQ$190,3,FALSE))="","",(VLOOKUP($E147,'Org List'!$AO$10:$AQ$190,3,FALSE))),"")</f>
        <v>Yorkshire and The Humber Region</v>
      </c>
      <c r="D147" s="93" t="str">
        <f ca="1">IFERROR(IF((VLOOKUP($E147,'Org List'!$AT$10:$AV$190,3,FALSE))="","",(VLOOKUP($E147,'Org List'!$AT$10:$AV$190,3,FALSE))),"")</f>
        <v>NHS England North East and Yokrshire (Yorkshire And Humber)</v>
      </c>
      <c r="E147" s="77" t="str">
        <f t="shared" ca="1" si="4"/>
        <v>E08000018</v>
      </c>
      <c r="F147" s="79" t="str">
        <f ca="1">IF(E147="","",VLOOKUP(E147,'Org List'!$J$9:$K$640,2,0))</f>
        <v>Rotherham</v>
      </c>
      <c r="G147" s="100">
        <f ca="1">IFERROR(IF((VLOOKUP($E147,'NEA Backsheet'!$D$5:$CB$183,G$9,FALSE))="","",(VLOOKUP($E147,'NEA Backsheet'!$D$5:$CB$183,G$9,FALSE))),"")</f>
        <v>7397.8232037064354</v>
      </c>
      <c r="H147" s="101">
        <f ca="1">IFERROR(IF((VLOOKUP($E147,'NEA Backsheet'!$D$5:$CB$183,H$9,FALSE))="","",(VLOOKUP($E147,'NEA Backsheet'!$D$5:$CB$183,H$9,FALSE))),"")</f>
        <v>7138.3519201958516</v>
      </c>
      <c r="I147" s="101">
        <f ca="1">IFERROR(IF((VLOOKUP($E147,'NEA Backsheet'!$D$5:$CB$183,I$9,FALSE))="","",(VLOOKUP($E147,'NEA Backsheet'!$D$5:$CB$183,I$9,FALSE))),"")</f>
        <v>7010.5539145150178</v>
      </c>
      <c r="J147" s="102">
        <f ca="1">IFERROR(IF((VLOOKUP($E147,'NEA Backsheet'!$D$5:$CB$183,J$9,FALSE))="","",(VLOOKUP($E147,'NEA Backsheet'!$D$5:$CB$183,J$9,FALSE))),"")</f>
        <v>7338.6780607750961</v>
      </c>
      <c r="K147" s="100">
        <f ca="1">IFERROR(IF((VLOOKUP($E147,'NEA Backsheet'!$D$5:$CB$183,K$9,FALSE))="","",(VLOOKUP($E147,'NEA Backsheet'!$D$5:$CB$183,K$9,FALSE))),"")</f>
        <v>9816.5117538804443</v>
      </c>
      <c r="L147" s="101">
        <f ca="1">IFERROR(IF((VLOOKUP($E147,'NEA Backsheet'!$D$5:$CB$183,L$9,FALSE))="","",(VLOOKUP($E147,'NEA Backsheet'!$D$5:$CB$183,L$9,FALSE))),"")</f>
        <v>9827.801414505986</v>
      </c>
      <c r="M147" s="101">
        <f ca="1">IFERROR(IF((VLOOKUP($E147,'NEA Backsheet'!$D$5:$CB$183,M$9,FALSE))="","",(VLOOKUP($E147,'NEA Backsheet'!$D$5:$CB$183,M$9,FALSE))),"")</f>
        <v>9288.8226903671748</v>
      </c>
      <c r="N147" s="103">
        <f ca="1">IFERROR(IF((VLOOKUP($E147,'NEA Backsheet'!$D$5:$CB$183,N$9,FALSE))="","",(VLOOKUP($E147,'NEA Backsheet'!$D$5:$CB$183,N$9,FALSE))),"")</f>
        <v>9279.1027646837865</v>
      </c>
      <c r="O147" s="151">
        <f ca="1">IFERROR(IF((VLOOKUP($E147,'NEA Backsheet'!$D$5:$CB$183,O$9,FALSE))="","",(VLOOKUP($E147,'NEA Backsheet'!$D$5:$CB$183,O$9,FALSE))),"")</f>
        <v>7307.625088327577</v>
      </c>
      <c r="P147" s="102">
        <f ca="1">IFERROR(IF((VLOOKUP($E147,'NEA Backsheet'!$D$5:$CB$183,P$9,FALSE))="","",(VLOOKUP($E147,'NEA Backsheet'!$D$5:$CB$183,P$9,FALSE))),"")</f>
        <v>7224.9098254853998</v>
      </c>
      <c r="Q147" s="103">
        <f ca="1">IFERROR(IF((VLOOKUP($E147,'NEA Backsheet'!$D$5:$CB$183,Q$9,FALSE))="","",(VLOOKUP($E147,'NEA Backsheet'!$D$5:$CB$183,Q$9,FALSE))),"")</f>
        <v>7521.7103486068181</v>
      </c>
      <c r="R147" s="194">
        <f ca="1">IFERROR(IF((VLOOKUP($E147,'NEA Backsheet'!$D$5:$CB$183,R$9,FALSE))="","",(VLOOKUP($E147,'NEA Backsheet'!$D$5:$CB$183,R$9,FALSE))),"")</f>
        <v>7664.7477948842461</v>
      </c>
    </row>
    <row r="148" spans="1:18" ht="15" customHeight="1" x14ac:dyDescent="0.3">
      <c r="A148" s="41">
        <v>134</v>
      </c>
      <c r="B148" s="77" t="str">
        <f ca="1">IFERROR(IF((VLOOKUP($E148,'Org List'!$AJ$10:$AL$190,3,FALSE))="","",(VLOOKUP($E148,'Org List'!$AJ$10:$AL$190,3,FALSE))),"")</f>
        <v>Midlands Commissioning Region</v>
      </c>
      <c r="C148" s="78" t="str">
        <f ca="1">IFERROR(IF((VLOOKUP($E148,'Org List'!$AO$10:$AQ$190,3,FALSE))="","",(VLOOKUP($E148,'Org List'!$AO$10:$AQ$190,3,FALSE))),"")</f>
        <v>East Midlands Region</v>
      </c>
      <c r="D148" s="93" t="str">
        <f ca="1">IFERROR(IF((VLOOKUP($E148,'Org List'!$AT$10:$AV$190,3,FALSE))="","",(VLOOKUP($E148,'Org List'!$AT$10:$AV$190,3,FALSE))),"")</f>
        <v>NHS England Midlands (Central Midlands)</v>
      </c>
      <c r="E148" s="77" t="str">
        <f t="shared" ca="1" si="4"/>
        <v>E06000017</v>
      </c>
      <c r="F148" s="79" t="str">
        <f ca="1">IF(E148="","",VLOOKUP(E148,'Org List'!$J$9:$K$640,2,0))</f>
        <v>Rutland</v>
      </c>
      <c r="G148" s="100">
        <f ca="1">IFERROR(IF((VLOOKUP($E148,'NEA Backsheet'!$D$5:$CB$183,G$9,FALSE))="","",(VLOOKUP($E148,'NEA Backsheet'!$D$5:$CB$183,G$9,FALSE))),"")</f>
        <v>903.0939927767497</v>
      </c>
      <c r="H148" s="101">
        <f ca="1">IFERROR(IF((VLOOKUP($E148,'NEA Backsheet'!$D$5:$CB$183,H$9,FALSE))="","",(VLOOKUP($E148,'NEA Backsheet'!$D$5:$CB$183,H$9,FALSE))),"")</f>
        <v>921.16544043675958</v>
      </c>
      <c r="I148" s="101">
        <f ca="1">IFERROR(IF((VLOOKUP($E148,'NEA Backsheet'!$D$5:$CB$183,I$9,FALSE))="","",(VLOOKUP($E148,'NEA Backsheet'!$D$5:$CB$183,I$9,FALSE))),"")</f>
        <v>956.09482173151162</v>
      </c>
      <c r="J148" s="102">
        <f ca="1">IFERROR(IF((VLOOKUP($E148,'NEA Backsheet'!$D$5:$CB$183,J$9,FALSE))="","",(VLOOKUP($E148,'NEA Backsheet'!$D$5:$CB$183,J$9,FALSE))),"")</f>
        <v>969.74934413280653</v>
      </c>
      <c r="K148" s="100">
        <f ca="1">IFERROR(IF((VLOOKUP($E148,'NEA Backsheet'!$D$5:$CB$183,K$9,FALSE))="","",(VLOOKUP($E148,'NEA Backsheet'!$D$5:$CB$183,K$9,FALSE))),"")</f>
        <v>943.3976489196798</v>
      </c>
      <c r="L148" s="101">
        <f ca="1">IFERROR(IF((VLOOKUP($E148,'NEA Backsheet'!$D$5:$CB$183,L$9,FALSE))="","",(VLOOKUP($E148,'NEA Backsheet'!$D$5:$CB$183,L$9,FALSE))),"")</f>
        <v>934.22599855204476</v>
      </c>
      <c r="M148" s="101">
        <f ca="1">IFERROR(IF((VLOOKUP($E148,'NEA Backsheet'!$D$5:$CB$183,M$9,FALSE))="","",(VLOOKUP($E148,'NEA Backsheet'!$D$5:$CB$183,M$9,FALSE))),"")</f>
        <v>960.51108467719143</v>
      </c>
      <c r="N148" s="103">
        <f ca="1">IFERROR(IF((VLOOKUP($E148,'NEA Backsheet'!$D$5:$CB$183,N$9,FALSE))="","",(VLOOKUP($E148,'NEA Backsheet'!$D$5:$CB$183,N$9,FALSE))),"")</f>
        <v>954.69242399014729</v>
      </c>
      <c r="O148" s="151">
        <f ca="1">IFERROR(IF((VLOOKUP($E148,'NEA Backsheet'!$D$5:$CB$183,O$9,FALSE))="","",(VLOOKUP($E148,'NEA Backsheet'!$D$5:$CB$183,O$9,FALSE))),"")</f>
        <v>945.15557882979545</v>
      </c>
      <c r="P148" s="102">
        <f ca="1">IFERROR(IF((VLOOKUP($E148,'NEA Backsheet'!$D$5:$CB$183,P$9,FALSE))="","",(VLOOKUP($E148,'NEA Backsheet'!$D$5:$CB$183,P$9,FALSE))),"")</f>
        <v>910.52904096180214</v>
      </c>
      <c r="Q148" s="103">
        <f ca="1">IFERROR(IF((VLOOKUP($E148,'NEA Backsheet'!$D$5:$CB$183,Q$9,FALSE))="","",(VLOOKUP($E148,'NEA Backsheet'!$D$5:$CB$183,Q$9,FALSE))),"")</f>
        <v>960.28972863218655</v>
      </c>
      <c r="R148" s="194">
        <f ca="1">IFERROR(IF((VLOOKUP($E148,'NEA Backsheet'!$D$5:$CB$183,R$9,FALSE))="","",(VLOOKUP($E148,'NEA Backsheet'!$D$5:$CB$183,R$9,FALSE))),"")</f>
        <v>948.3338701978314</v>
      </c>
    </row>
    <row r="149" spans="1:18" ht="15" customHeight="1" x14ac:dyDescent="0.3">
      <c r="A149" s="41">
        <v>135</v>
      </c>
      <c r="B149" s="77" t="str">
        <f ca="1">IFERROR(IF((VLOOKUP($E149,'Org List'!$AJ$10:$AL$190,3,FALSE))="","",(VLOOKUP($E149,'Org List'!$AJ$10:$AL$190,3,FALSE))),"")</f>
        <v>North West Commissioning Region</v>
      </c>
      <c r="C149" s="78" t="str">
        <f ca="1">IFERROR(IF((VLOOKUP($E149,'Org List'!$AO$10:$AQ$190,3,FALSE))="","",(VLOOKUP($E149,'Org List'!$AO$10:$AQ$190,3,FALSE))),"")</f>
        <v>North West Region</v>
      </c>
      <c r="D149" s="93" t="str">
        <f ca="1">IFERROR(IF((VLOOKUP($E149,'Org List'!$AT$10:$AV$190,3,FALSE))="","",(VLOOKUP($E149,'Org List'!$AT$10:$AV$190,3,FALSE))),"")</f>
        <v>NHS England North West (Greater Manchester)</v>
      </c>
      <c r="E149" s="77" t="str">
        <f t="shared" ca="1" si="4"/>
        <v>E08000006</v>
      </c>
      <c r="F149" s="79" t="str">
        <f ca="1">IF(E149="","",VLOOKUP(E149,'Org List'!$J$9:$K$640,2,0))</f>
        <v>Salford</v>
      </c>
      <c r="G149" s="100">
        <f ca="1">IFERROR(IF((VLOOKUP($E149,'NEA Backsheet'!$D$5:$CB$183,G$9,FALSE))="","",(VLOOKUP($E149,'NEA Backsheet'!$D$5:$CB$183,G$9,FALSE))),"")</f>
        <v>8139.3943802142394</v>
      </c>
      <c r="H149" s="101">
        <f ca="1">IFERROR(IF((VLOOKUP($E149,'NEA Backsheet'!$D$5:$CB$183,H$9,FALSE))="","",(VLOOKUP($E149,'NEA Backsheet'!$D$5:$CB$183,H$9,FALSE))),"")</f>
        <v>8348.8821380740537</v>
      </c>
      <c r="I149" s="101">
        <f ca="1">IFERROR(IF((VLOOKUP($E149,'NEA Backsheet'!$D$5:$CB$183,I$9,FALSE))="","",(VLOOKUP($E149,'NEA Backsheet'!$D$5:$CB$183,I$9,FALSE))),"")</f>
        <v>8945.7549601123283</v>
      </c>
      <c r="J149" s="102">
        <f ca="1">IFERROR(IF((VLOOKUP($E149,'NEA Backsheet'!$D$5:$CB$183,J$9,FALSE))="","",(VLOOKUP($E149,'NEA Backsheet'!$D$5:$CB$183,J$9,FALSE))),"")</f>
        <v>8449.8681368529178</v>
      </c>
      <c r="K149" s="100">
        <f ca="1">IFERROR(IF((VLOOKUP($E149,'NEA Backsheet'!$D$5:$CB$183,K$9,FALSE))="","",(VLOOKUP($E149,'NEA Backsheet'!$D$5:$CB$183,K$9,FALSE))),"")</f>
        <v>8387.1961439622137</v>
      </c>
      <c r="L149" s="101">
        <f ca="1">IFERROR(IF((VLOOKUP($E149,'NEA Backsheet'!$D$5:$CB$183,L$9,FALSE))="","",(VLOOKUP($E149,'NEA Backsheet'!$D$5:$CB$183,L$9,FALSE))),"")</f>
        <v>8582.0103525657178</v>
      </c>
      <c r="M149" s="101">
        <f ca="1">IFERROR(IF((VLOOKUP($E149,'NEA Backsheet'!$D$5:$CB$183,M$9,FALSE))="","",(VLOOKUP($E149,'NEA Backsheet'!$D$5:$CB$183,M$9,FALSE))),"")</f>
        <v>9171.2118409881605</v>
      </c>
      <c r="N149" s="103">
        <f ca="1">IFERROR(IF((VLOOKUP($E149,'NEA Backsheet'!$D$5:$CB$183,N$9,FALSE))="","",(VLOOKUP($E149,'NEA Backsheet'!$D$5:$CB$183,N$9,FALSE))),"")</f>
        <v>8336.2744288951399</v>
      </c>
      <c r="O149" s="151">
        <f ca="1">IFERROR(IF((VLOOKUP($E149,'NEA Backsheet'!$D$5:$CB$183,O$9,FALSE))="","",(VLOOKUP($E149,'NEA Backsheet'!$D$5:$CB$183,O$9,FALSE))),"")</f>
        <v>8575.5079427785004</v>
      </c>
      <c r="P149" s="102">
        <f ca="1">IFERROR(IF((VLOOKUP($E149,'NEA Backsheet'!$D$5:$CB$183,P$9,FALSE))="","",(VLOOKUP($E149,'NEA Backsheet'!$D$5:$CB$183,P$9,FALSE))),"")</f>
        <v>8735.6994862494648</v>
      </c>
      <c r="Q149" s="103">
        <f ca="1">IFERROR(IF((VLOOKUP($E149,'NEA Backsheet'!$D$5:$CB$183,Q$9,FALSE))="","",(VLOOKUP($E149,'NEA Backsheet'!$D$5:$CB$183,Q$9,FALSE))),"")</f>
        <v>8956.2530599640431</v>
      </c>
      <c r="R149" s="194">
        <f ca="1">IFERROR(IF((VLOOKUP($E149,'NEA Backsheet'!$D$5:$CB$183,R$9,FALSE))="","",(VLOOKUP($E149,'NEA Backsheet'!$D$5:$CB$183,R$9,FALSE))),"")</f>
        <v>8881.6804803351843</v>
      </c>
    </row>
    <row r="150" spans="1:18" ht="15" customHeight="1" x14ac:dyDescent="0.3">
      <c r="A150" s="41">
        <v>136</v>
      </c>
      <c r="B150" s="77" t="str">
        <f ca="1">IFERROR(IF((VLOOKUP($E150,'Org List'!$AJ$10:$AL$190,3,FALSE))="","",(VLOOKUP($E150,'Org List'!$AJ$10:$AL$190,3,FALSE))),"")</f>
        <v>Midlands Commissioning Region</v>
      </c>
      <c r="C150" s="78" t="str">
        <f ca="1">IFERROR(IF((VLOOKUP($E150,'Org List'!$AO$10:$AQ$190,3,FALSE))="","",(VLOOKUP($E150,'Org List'!$AO$10:$AQ$190,3,FALSE))),"")</f>
        <v>West Midlands Region</v>
      </c>
      <c r="D150" s="93" t="str">
        <f ca="1">IFERROR(IF((VLOOKUP($E150,'Org List'!$AT$10:$AV$190,3,FALSE))="","",(VLOOKUP($E150,'Org List'!$AT$10:$AV$190,3,FALSE))),"")</f>
        <v>NHS England Midlands (West Midlands)</v>
      </c>
      <c r="E150" s="77" t="str">
        <f t="shared" ca="1" si="4"/>
        <v>E08000028</v>
      </c>
      <c r="F150" s="79" t="str">
        <f ca="1">IF(E150="","",VLOOKUP(E150,'Org List'!$J$9:$K$640,2,0))</f>
        <v>Sandwell</v>
      </c>
      <c r="G150" s="100">
        <f ca="1">IFERROR(IF((VLOOKUP($E150,'NEA Backsheet'!$D$5:$CB$183,G$9,FALSE))="","",(VLOOKUP($E150,'NEA Backsheet'!$D$5:$CB$183,G$9,FALSE))),"")</f>
        <v>9249.7103179180558</v>
      </c>
      <c r="H150" s="101">
        <f ca="1">IFERROR(IF((VLOOKUP($E150,'NEA Backsheet'!$D$5:$CB$183,H$9,FALSE))="","",(VLOOKUP($E150,'NEA Backsheet'!$D$5:$CB$183,H$9,FALSE))),"")</f>
        <v>8862.682958396912</v>
      </c>
      <c r="I150" s="101">
        <f ca="1">IFERROR(IF((VLOOKUP($E150,'NEA Backsheet'!$D$5:$CB$183,I$9,FALSE))="","",(VLOOKUP($E150,'NEA Backsheet'!$D$5:$CB$183,I$9,FALSE))),"")</f>
        <v>9141.8641235515497</v>
      </c>
      <c r="J150" s="102">
        <f ca="1">IFERROR(IF((VLOOKUP($E150,'NEA Backsheet'!$D$5:$CB$183,J$9,FALSE))="","",(VLOOKUP($E150,'NEA Backsheet'!$D$5:$CB$183,J$9,FALSE))),"")</f>
        <v>9425.3315548226874</v>
      </c>
      <c r="K150" s="100">
        <f ca="1">IFERROR(IF((VLOOKUP($E150,'NEA Backsheet'!$D$5:$CB$183,K$9,FALSE))="","",(VLOOKUP($E150,'NEA Backsheet'!$D$5:$CB$183,K$9,FALSE))),"")</f>
        <v>9173.9056494580218</v>
      </c>
      <c r="L150" s="101">
        <f ca="1">IFERROR(IF((VLOOKUP($E150,'NEA Backsheet'!$D$5:$CB$183,L$9,FALSE))="","",(VLOOKUP($E150,'NEA Backsheet'!$D$5:$CB$183,L$9,FALSE))),"")</f>
        <v>9014.362800329016</v>
      </c>
      <c r="M150" s="101">
        <f ca="1">IFERROR(IF((VLOOKUP($E150,'NEA Backsheet'!$D$5:$CB$183,M$9,FALSE))="","",(VLOOKUP($E150,'NEA Backsheet'!$D$5:$CB$183,M$9,FALSE))),"")</f>
        <v>9617.5590417238964</v>
      </c>
      <c r="N150" s="103">
        <f ca="1">IFERROR(IF((VLOOKUP($E150,'NEA Backsheet'!$D$5:$CB$183,N$9,FALSE))="","",(VLOOKUP($E150,'NEA Backsheet'!$D$5:$CB$183,N$9,FALSE))),"")</f>
        <v>9525.6819967756546</v>
      </c>
      <c r="O150" s="151">
        <f ca="1">IFERROR(IF((VLOOKUP($E150,'NEA Backsheet'!$D$5:$CB$183,O$9,FALSE))="","",(VLOOKUP($E150,'NEA Backsheet'!$D$5:$CB$183,O$9,FALSE))),"")</f>
        <v>9396.8253241333441</v>
      </c>
      <c r="P150" s="102">
        <f ca="1">IFERROR(IF((VLOOKUP($E150,'NEA Backsheet'!$D$5:$CB$183,P$9,FALSE))="","",(VLOOKUP($E150,'NEA Backsheet'!$D$5:$CB$183,P$9,FALSE))),"")</f>
        <v>9555.9909067696426</v>
      </c>
      <c r="Q150" s="103">
        <f ca="1">IFERROR(IF((VLOOKUP($E150,'NEA Backsheet'!$D$5:$CB$183,Q$9,FALSE))="","",(VLOOKUP($E150,'NEA Backsheet'!$D$5:$CB$183,Q$9,FALSE))),"")</f>
        <v>9992.1941173069372</v>
      </c>
      <c r="R150" s="194">
        <f ca="1">IFERROR(IF((VLOOKUP($E150,'NEA Backsheet'!$D$5:$CB$183,R$9,FALSE))="","",(VLOOKUP($E150,'NEA Backsheet'!$D$5:$CB$183,R$9,FALSE))),"")</f>
        <v>9719.2451060790336</v>
      </c>
    </row>
    <row r="151" spans="1:18" ht="15" customHeight="1" x14ac:dyDescent="0.3">
      <c r="A151" s="41">
        <v>137</v>
      </c>
      <c r="B151" s="77" t="str">
        <f ca="1">IFERROR(IF((VLOOKUP($E151,'Org List'!$AJ$10:$AL$190,3,FALSE))="","",(VLOOKUP($E151,'Org List'!$AJ$10:$AL$190,3,FALSE))),"")</f>
        <v>North West Commissioning Region</v>
      </c>
      <c r="C151" s="78" t="str">
        <f ca="1">IFERROR(IF((VLOOKUP($E151,'Org List'!$AO$10:$AQ$190,3,FALSE))="","",(VLOOKUP($E151,'Org List'!$AO$10:$AQ$190,3,FALSE))),"")</f>
        <v>North West Region</v>
      </c>
      <c r="D151" s="93" t="str">
        <f ca="1">IFERROR(IF((VLOOKUP($E151,'Org List'!$AT$10:$AV$190,3,FALSE))="","",(VLOOKUP($E151,'Org List'!$AT$10:$AV$190,3,FALSE))),"")</f>
        <v>NHS England North West (Cheshire And Merseyside)</v>
      </c>
      <c r="E151" s="77" t="str">
        <f t="shared" ca="1" si="4"/>
        <v>E08000014</v>
      </c>
      <c r="F151" s="79" t="str">
        <f ca="1">IF(E151="","",VLOOKUP(E151,'Org List'!$J$9:$K$640,2,0))</f>
        <v>Sefton</v>
      </c>
      <c r="G151" s="100">
        <f ca="1">IFERROR(IF((VLOOKUP($E151,'NEA Backsheet'!$D$5:$CB$183,G$9,FALSE))="","",(VLOOKUP($E151,'NEA Backsheet'!$D$5:$CB$183,G$9,FALSE))),"")</f>
        <v>9215.3230369127341</v>
      </c>
      <c r="H151" s="101">
        <f ca="1">IFERROR(IF((VLOOKUP($E151,'NEA Backsheet'!$D$5:$CB$183,H$9,FALSE))="","",(VLOOKUP($E151,'NEA Backsheet'!$D$5:$CB$183,H$9,FALSE))),"")</f>
        <v>9315.4997153827499</v>
      </c>
      <c r="I151" s="101">
        <f ca="1">IFERROR(IF((VLOOKUP($E151,'NEA Backsheet'!$D$5:$CB$183,I$9,FALSE))="","",(VLOOKUP($E151,'NEA Backsheet'!$D$5:$CB$183,I$9,FALSE))),"")</f>
        <v>9809.3364641490662</v>
      </c>
      <c r="J151" s="102">
        <f ca="1">IFERROR(IF((VLOOKUP($E151,'NEA Backsheet'!$D$5:$CB$183,J$9,FALSE))="","",(VLOOKUP($E151,'NEA Backsheet'!$D$5:$CB$183,J$9,FALSE))),"")</f>
        <v>9885.4071031748936</v>
      </c>
      <c r="K151" s="100">
        <f ca="1">IFERROR(IF((VLOOKUP($E151,'NEA Backsheet'!$D$5:$CB$183,K$9,FALSE))="","",(VLOOKUP($E151,'NEA Backsheet'!$D$5:$CB$183,K$9,FALSE))),"")</f>
        <v>9710.9179363068961</v>
      </c>
      <c r="L151" s="101">
        <f ca="1">IFERROR(IF((VLOOKUP($E151,'NEA Backsheet'!$D$5:$CB$183,L$9,FALSE))="","",(VLOOKUP($E151,'NEA Backsheet'!$D$5:$CB$183,L$9,FALSE))),"")</f>
        <v>9527.7715502596075</v>
      </c>
      <c r="M151" s="101">
        <f ca="1">IFERROR(IF((VLOOKUP($E151,'NEA Backsheet'!$D$5:$CB$183,M$9,FALSE))="","",(VLOOKUP($E151,'NEA Backsheet'!$D$5:$CB$183,M$9,FALSE))),"")</f>
        <v>9891.332594130643</v>
      </c>
      <c r="N151" s="103">
        <f ca="1">IFERROR(IF((VLOOKUP($E151,'NEA Backsheet'!$D$5:$CB$183,N$9,FALSE))="","",(VLOOKUP($E151,'NEA Backsheet'!$D$5:$CB$183,N$9,FALSE))),"")</f>
        <v>9956.9562554373369</v>
      </c>
      <c r="O151" s="151">
        <f ca="1">IFERROR(IF((VLOOKUP($E151,'NEA Backsheet'!$D$5:$CB$183,O$9,FALSE))="","",(VLOOKUP($E151,'NEA Backsheet'!$D$5:$CB$183,O$9,FALSE))),"")</f>
        <v>10896.323126301682</v>
      </c>
      <c r="P151" s="102">
        <f ca="1">IFERROR(IF((VLOOKUP($E151,'NEA Backsheet'!$D$5:$CB$183,P$9,FALSE))="","",(VLOOKUP($E151,'NEA Backsheet'!$D$5:$CB$183,P$9,FALSE))),"")</f>
        <v>11547.523265853913</v>
      </c>
      <c r="Q151" s="103">
        <f ca="1">IFERROR(IF((VLOOKUP($E151,'NEA Backsheet'!$D$5:$CB$183,Q$9,FALSE))="","",(VLOOKUP($E151,'NEA Backsheet'!$D$5:$CB$183,Q$9,FALSE))),"")</f>
        <v>12381.648121667968</v>
      </c>
      <c r="R151" s="194">
        <f ca="1">IFERROR(IF((VLOOKUP($E151,'NEA Backsheet'!$D$5:$CB$183,R$9,FALSE))="","",(VLOOKUP($E151,'NEA Backsheet'!$D$5:$CB$183,R$9,FALSE))),"")</f>
        <v>12212.340654045493</v>
      </c>
    </row>
    <row r="152" spans="1:18" ht="15" customHeight="1" x14ac:dyDescent="0.3">
      <c r="A152" s="41">
        <v>138</v>
      </c>
      <c r="B152" s="77" t="str">
        <f ca="1">IFERROR(IF((VLOOKUP($E152,'Org List'!$AJ$10:$AL$190,3,FALSE))="","",(VLOOKUP($E152,'Org List'!$AJ$10:$AL$190,3,FALSE))),"")</f>
        <v>North East and Yorkshire Commissioning Region</v>
      </c>
      <c r="C152" s="78" t="str">
        <f ca="1">IFERROR(IF((VLOOKUP($E152,'Org List'!$AO$10:$AQ$190,3,FALSE))="","",(VLOOKUP($E152,'Org List'!$AO$10:$AQ$190,3,FALSE))),"")</f>
        <v>Yorkshire and The Humber Region</v>
      </c>
      <c r="D152" s="93" t="str">
        <f ca="1">IFERROR(IF((VLOOKUP($E152,'Org List'!$AT$10:$AV$190,3,FALSE))="","",(VLOOKUP($E152,'Org List'!$AT$10:$AV$190,3,FALSE))),"")</f>
        <v>NHS England North East and Yokrshire (Yorkshire And Humber)</v>
      </c>
      <c r="E152" s="77" t="str">
        <f t="shared" ca="1" si="4"/>
        <v>E08000019</v>
      </c>
      <c r="F152" s="79" t="str">
        <f ca="1">IF(E152="","",VLOOKUP(E152,'Org List'!$J$9:$K$640,2,0))</f>
        <v>Sheffield</v>
      </c>
      <c r="G152" s="100">
        <f ca="1">IFERROR(IF((VLOOKUP($E152,'NEA Backsheet'!$D$5:$CB$183,G$9,FALSE))="","",(VLOOKUP($E152,'NEA Backsheet'!$D$5:$CB$183,G$9,FALSE))),"")</f>
        <v>13562.016124383754</v>
      </c>
      <c r="H152" s="101">
        <f ca="1">IFERROR(IF((VLOOKUP($E152,'NEA Backsheet'!$D$5:$CB$183,H$9,FALSE))="","",(VLOOKUP($E152,'NEA Backsheet'!$D$5:$CB$183,H$9,FALSE))),"")</f>
        <v>14101.619155977471</v>
      </c>
      <c r="I152" s="101">
        <f ca="1">IFERROR(IF((VLOOKUP($E152,'NEA Backsheet'!$D$5:$CB$183,I$9,FALSE))="","",(VLOOKUP($E152,'NEA Backsheet'!$D$5:$CB$183,I$9,FALSE))),"")</f>
        <v>14280.001118829528</v>
      </c>
      <c r="J152" s="102">
        <f ca="1">IFERROR(IF((VLOOKUP($E152,'NEA Backsheet'!$D$5:$CB$183,J$9,FALSE))="","",(VLOOKUP($E152,'NEA Backsheet'!$D$5:$CB$183,J$9,FALSE))),"")</f>
        <v>14061.066618548641</v>
      </c>
      <c r="K152" s="100">
        <f ca="1">IFERROR(IF((VLOOKUP($E152,'NEA Backsheet'!$D$5:$CB$183,K$9,FALSE))="","",(VLOOKUP($E152,'NEA Backsheet'!$D$5:$CB$183,K$9,FALSE))),"")</f>
        <v>14240.30126558683</v>
      </c>
      <c r="L152" s="101">
        <f ca="1">IFERROR(IF((VLOOKUP($E152,'NEA Backsheet'!$D$5:$CB$183,L$9,FALSE))="","",(VLOOKUP($E152,'NEA Backsheet'!$D$5:$CB$183,L$9,FALSE))),"")</f>
        <v>14225.753777936548</v>
      </c>
      <c r="M152" s="101">
        <f ca="1">IFERROR(IF((VLOOKUP($E152,'NEA Backsheet'!$D$5:$CB$183,M$9,FALSE))="","",(VLOOKUP($E152,'NEA Backsheet'!$D$5:$CB$183,M$9,FALSE))),"")</f>
        <v>13851.261366821898</v>
      </c>
      <c r="N152" s="103">
        <f ca="1">IFERROR(IF((VLOOKUP($E152,'NEA Backsheet'!$D$5:$CB$183,N$9,FALSE))="","",(VLOOKUP($E152,'NEA Backsheet'!$D$5:$CB$183,N$9,FALSE))),"")</f>
        <v>14109.152487065228</v>
      </c>
      <c r="O152" s="151">
        <f ca="1">IFERROR(IF((VLOOKUP($E152,'NEA Backsheet'!$D$5:$CB$183,O$9,FALSE))="","",(VLOOKUP($E152,'NEA Backsheet'!$D$5:$CB$183,O$9,FALSE))),"")</f>
        <v>14089.229162866728</v>
      </c>
      <c r="P152" s="102">
        <f ca="1">IFERROR(IF((VLOOKUP($E152,'NEA Backsheet'!$D$5:$CB$183,P$9,FALSE))="","",(VLOOKUP($E152,'NEA Backsheet'!$D$5:$CB$183,P$9,FALSE))),"")</f>
        <v>13829.143667976048</v>
      </c>
      <c r="Q152" s="103">
        <f ca="1">IFERROR(IF((VLOOKUP($E152,'NEA Backsheet'!$D$5:$CB$183,Q$9,FALSE))="","",(VLOOKUP($E152,'NEA Backsheet'!$D$5:$CB$183,Q$9,FALSE))),"")</f>
        <v>14202.126800756265</v>
      </c>
      <c r="R152" s="194">
        <f ca="1">IFERROR(IF((VLOOKUP($E152,'NEA Backsheet'!$D$5:$CB$183,R$9,FALSE))="","",(VLOOKUP($E152,'NEA Backsheet'!$D$5:$CB$183,R$9,FALSE))),"")</f>
        <v>14504.780154132597</v>
      </c>
    </row>
    <row r="153" spans="1:18" ht="15" customHeight="1" x14ac:dyDescent="0.3">
      <c r="A153" s="41">
        <v>139</v>
      </c>
      <c r="B153" s="77" t="str">
        <f ca="1">IFERROR(IF((VLOOKUP($E153,'Org List'!$AJ$10:$AL$190,3,FALSE))="","",(VLOOKUP($E153,'Org List'!$AJ$10:$AL$190,3,FALSE))),"")</f>
        <v>Midlands Commissioning Region</v>
      </c>
      <c r="C153" s="78" t="str">
        <f ca="1">IFERROR(IF((VLOOKUP($E153,'Org List'!$AO$10:$AQ$190,3,FALSE))="","",(VLOOKUP($E153,'Org List'!$AO$10:$AQ$190,3,FALSE))),"")</f>
        <v>West Midlands Region</v>
      </c>
      <c r="D153" s="93" t="str">
        <f ca="1">IFERROR(IF((VLOOKUP($E153,'Org List'!$AT$10:$AV$190,3,FALSE))="","",(VLOOKUP($E153,'Org List'!$AT$10:$AV$190,3,FALSE))),"")</f>
        <v>NHS England Midlands (North Midlands)</v>
      </c>
      <c r="E153" s="77" t="str">
        <f t="shared" ca="1" si="4"/>
        <v>E06000051</v>
      </c>
      <c r="F153" s="79" t="str">
        <f ca="1">IF(E153="","",VLOOKUP(E153,'Org List'!$J$9:$K$640,2,0))</f>
        <v>Shropshire</v>
      </c>
      <c r="G153" s="100">
        <f ca="1">IFERROR(IF((VLOOKUP($E153,'NEA Backsheet'!$D$5:$CB$183,G$9,FALSE))="","",(VLOOKUP($E153,'NEA Backsheet'!$D$5:$CB$183,G$9,FALSE))),"")</f>
        <v>8585.5078680220977</v>
      </c>
      <c r="H153" s="101">
        <f ca="1">IFERROR(IF((VLOOKUP($E153,'NEA Backsheet'!$D$5:$CB$183,H$9,FALSE))="","",(VLOOKUP($E153,'NEA Backsheet'!$D$5:$CB$183,H$9,FALSE))),"")</f>
        <v>8412.4673109432588</v>
      </c>
      <c r="I153" s="101">
        <f ca="1">IFERROR(IF((VLOOKUP($E153,'NEA Backsheet'!$D$5:$CB$183,I$9,FALSE))="","",(VLOOKUP($E153,'NEA Backsheet'!$D$5:$CB$183,I$9,FALSE))),"")</f>
        <v>8718.9035264172489</v>
      </c>
      <c r="J153" s="102">
        <f ca="1">IFERROR(IF((VLOOKUP($E153,'NEA Backsheet'!$D$5:$CB$183,J$9,FALSE))="","",(VLOOKUP($E153,'NEA Backsheet'!$D$5:$CB$183,J$9,FALSE))),"")</f>
        <v>8925.9653141662784</v>
      </c>
      <c r="K153" s="100">
        <f ca="1">IFERROR(IF((VLOOKUP($E153,'NEA Backsheet'!$D$5:$CB$183,K$9,FALSE))="","",(VLOOKUP($E153,'NEA Backsheet'!$D$5:$CB$183,K$9,FALSE))),"")</f>
        <v>8510.8236647614831</v>
      </c>
      <c r="L153" s="101">
        <f ca="1">IFERROR(IF((VLOOKUP($E153,'NEA Backsheet'!$D$5:$CB$183,L$9,FALSE))="","",(VLOOKUP($E153,'NEA Backsheet'!$D$5:$CB$183,L$9,FALSE))),"")</f>
        <v>8311.1257552373499</v>
      </c>
      <c r="M153" s="101">
        <f ca="1">IFERROR(IF((VLOOKUP($E153,'NEA Backsheet'!$D$5:$CB$183,M$9,FALSE))="","",(VLOOKUP($E153,'NEA Backsheet'!$D$5:$CB$183,M$9,FALSE))),"")</f>
        <v>8832.9248766119781</v>
      </c>
      <c r="N153" s="103">
        <f ca="1">IFERROR(IF((VLOOKUP($E153,'NEA Backsheet'!$D$5:$CB$183,N$9,FALSE))="","",(VLOOKUP($E153,'NEA Backsheet'!$D$5:$CB$183,N$9,FALSE))),"")</f>
        <v>8563.6135279772388</v>
      </c>
      <c r="O153" s="151">
        <f ca="1">IFERROR(IF((VLOOKUP($E153,'NEA Backsheet'!$D$5:$CB$183,O$9,FALSE))="","",(VLOOKUP($E153,'NEA Backsheet'!$D$5:$CB$183,O$9,FALSE))),"")</f>
        <v>8934.727992158314</v>
      </c>
      <c r="P153" s="102">
        <f ca="1">IFERROR(IF((VLOOKUP($E153,'NEA Backsheet'!$D$5:$CB$183,P$9,FALSE))="","",(VLOOKUP($E153,'NEA Backsheet'!$D$5:$CB$183,P$9,FALSE))),"")</f>
        <v>9038.6230527152038</v>
      </c>
      <c r="Q153" s="103">
        <f ca="1">IFERROR(IF((VLOOKUP($E153,'NEA Backsheet'!$D$5:$CB$183,Q$9,FALSE))="","",(VLOOKUP($E153,'NEA Backsheet'!$D$5:$CB$183,Q$9,FALSE))),"")</f>
        <v>9415.651518478342</v>
      </c>
      <c r="R153" s="194">
        <f ca="1">IFERROR(IF((VLOOKUP($E153,'NEA Backsheet'!$D$5:$CB$183,R$9,FALSE))="","",(VLOOKUP($E153,'NEA Backsheet'!$D$5:$CB$183,R$9,FALSE))),"")</f>
        <v>9744.8462066490101</v>
      </c>
    </row>
    <row r="154" spans="1:18" ht="15" customHeight="1" x14ac:dyDescent="0.3">
      <c r="A154" s="41">
        <v>140</v>
      </c>
      <c r="B154" s="77" t="str">
        <f ca="1">IFERROR(IF((VLOOKUP($E154,'Org List'!$AJ$10:$AL$190,3,FALSE))="","",(VLOOKUP($E154,'Org List'!$AJ$10:$AL$190,3,FALSE))),"")</f>
        <v>South East England Commissioning Region</v>
      </c>
      <c r="C154" s="78" t="str">
        <f ca="1">IFERROR(IF((VLOOKUP($E154,'Org List'!$AO$10:$AQ$190,3,FALSE))="","",(VLOOKUP($E154,'Org List'!$AO$10:$AQ$190,3,FALSE))),"")</f>
        <v>South East Region</v>
      </c>
      <c r="D154" s="93" t="str">
        <f ca="1">IFERROR(IF((VLOOKUP($E154,'Org List'!$AT$10:$AV$190,3,FALSE))="","",(VLOOKUP($E154,'Org List'!$AT$10:$AV$190,3,FALSE))),"")</f>
        <v>NHS England South East (Hampshire, Isle of Wight and Thames Valley)</v>
      </c>
      <c r="E154" s="77" t="str">
        <f t="shared" ca="1" si="4"/>
        <v>E06000039</v>
      </c>
      <c r="F154" s="79" t="str">
        <f ca="1">IF(E154="","",VLOOKUP(E154,'Org List'!$J$9:$K$640,2,0))</f>
        <v>Slough</v>
      </c>
      <c r="G154" s="100">
        <f ca="1">IFERROR(IF((VLOOKUP($E154,'NEA Backsheet'!$D$5:$CB$183,G$9,FALSE))="","",(VLOOKUP($E154,'NEA Backsheet'!$D$5:$CB$183,G$9,FALSE))),"")</f>
        <v>4267.0266047094783</v>
      </c>
      <c r="H154" s="101">
        <f ca="1">IFERROR(IF((VLOOKUP($E154,'NEA Backsheet'!$D$5:$CB$183,H$9,FALSE))="","",(VLOOKUP($E154,'NEA Backsheet'!$D$5:$CB$183,H$9,FALSE))),"")</f>
        <v>4116.8155579067361</v>
      </c>
      <c r="I154" s="101">
        <f ca="1">IFERROR(IF((VLOOKUP($E154,'NEA Backsheet'!$D$5:$CB$183,I$9,FALSE))="","",(VLOOKUP($E154,'NEA Backsheet'!$D$5:$CB$183,I$9,FALSE))),"")</f>
        <v>4343.1823936473438</v>
      </c>
      <c r="J154" s="102">
        <f ca="1">IFERROR(IF((VLOOKUP($E154,'NEA Backsheet'!$D$5:$CB$183,J$9,FALSE))="","",(VLOOKUP($E154,'NEA Backsheet'!$D$5:$CB$183,J$9,FALSE))),"")</f>
        <v>4316.111356094123</v>
      </c>
      <c r="K154" s="100">
        <f ca="1">IFERROR(IF((VLOOKUP($E154,'NEA Backsheet'!$D$5:$CB$183,K$9,FALSE))="","",(VLOOKUP($E154,'NEA Backsheet'!$D$5:$CB$183,K$9,FALSE))),"")</f>
        <v>4130.9857645182447</v>
      </c>
      <c r="L154" s="101">
        <f ca="1">IFERROR(IF((VLOOKUP($E154,'NEA Backsheet'!$D$5:$CB$183,L$9,FALSE))="","",(VLOOKUP($E154,'NEA Backsheet'!$D$5:$CB$183,L$9,FALSE))),"")</f>
        <v>4160.948365681098</v>
      </c>
      <c r="M154" s="101">
        <f ca="1">IFERROR(IF((VLOOKUP($E154,'NEA Backsheet'!$D$5:$CB$183,M$9,FALSE))="","",(VLOOKUP($E154,'NEA Backsheet'!$D$5:$CB$183,M$9,FALSE))),"")</f>
        <v>4415.0176639475767</v>
      </c>
      <c r="N154" s="103">
        <f ca="1">IFERROR(IF((VLOOKUP($E154,'NEA Backsheet'!$D$5:$CB$183,N$9,FALSE))="","",(VLOOKUP($E154,'NEA Backsheet'!$D$5:$CB$183,N$9,FALSE))),"")</f>
        <v>4104.755934239196</v>
      </c>
      <c r="O154" s="151">
        <f ca="1">IFERROR(IF((VLOOKUP($E154,'NEA Backsheet'!$D$5:$CB$183,O$9,FALSE))="","",(VLOOKUP($E154,'NEA Backsheet'!$D$5:$CB$183,O$9,FALSE))),"")</f>
        <v>4486.2551534268605</v>
      </c>
      <c r="P154" s="102">
        <f ca="1">IFERROR(IF((VLOOKUP($E154,'NEA Backsheet'!$D$5:$CB$183,P$9,FALSE))="","",(VLOOKUP($E154,'NEA Backsheet'!$D$5:$CB$183,P$9,FALSE))),"")</f>
        <v>4417.1683979638838</v>
      </c>
      <c r="Q154" s="103">
        <f ca="1">IFERROR(IF((VLOOKUP($E154,'NEA Backsheet'!$D$5:$CB$183,Q$9,FALSE))="","",(VLOOKUP($E154,'NEA Backsheet'!$D$5:$CB$183,Q$9,FALSE))),"")</f>
        <v>4454.9895794521562</v>
      </c>
      <c r="R154" s="194">
        <f ca="1">IFERROR(IF((VLOOKUP($E154,'NEA Backsheet'!$D$5:$CB$183,R$9,FALSE))="","",(VLOOKUP($E154,'NEA Backsheet'!$D$5:$CB$183,R$9,FALSE))),"")</f>
        <v>4445.6433313821299</v>
      </c>
    </row>
    <row r="155" spans="1:18" ht="15" customHeight="1" x14ac:dyDescent="0.3">
      <c r="A155" s="41">
        <v>141</v>
      </c>
      <c r="B155" s="77" t="str">
        <f ca="1">IFERROR(IF((VLOOKUP($E155,'Org List'!$AJ$10:$AL$190,3,FALSE))="","",(VLOOKUP($E155,'Org List'!$AJ$10:$AL$190,3,FALSE))),"")</f>
        <v>Midlands Commissioning Region</v>
      </c>
      <c r="C155" s="78" t="str">
        <f ca="1">IFERROR(IF((VLOOKUP($E155,'Org List'!$AO$10:$AQ$190,3,FALSE))="","",(VLOOKUP($E155,'Org List'!$AO$10:$AQ$190,3,FALSE))),"")</f>
        <v>West Midlands Region</v>
      </c>
      <c r="D155" s="93" t="str">
        <f ca="1">IFERROR(IF((VLOOKUP($E155,'Org List'!$AT$10:$AV$190,3,FALSE))="","",(VLOOKUP($E155,'Org List'!$AT$10:$AV$190,3,FALSE))),"")</f>
        <v>NHS England Midlands (West Midlands)</v>
      </c>
      <c r="E155" s="77" t="str">
        <f t="shared" ca="1" si="4"/>
        <v>E08000029</v>
      </c>
      <c r="F155" s="79" t="str">
        <f ca="1">IF(E155="","",VLOOKUP(E155,'Org List'!$J$9:$K$640,2,0))</f>
        <v>Solihull</v>
      </c>
      <c r="G155" s="100">
        <f ca="1">IFERROR(IF((VLOOKUP($E155,'NEA Backsheet'!$D$5:$CB$183,G$9,FALSE))="","",(VLOOKUP($E155,'NEA Backsheet'!$D$5:$CB$183,G$9,FALSE))),"")</f>
        <v>6288.8089144212536</v>
      </c>
      <c r="H155" s="101">
        <f ca="1">IFERROR(IF((VLOOKUP($E155,'NEA Backsheet'!$D$5:$CB$183,H$9,FALSE))="","",(VLOOKUP($E155,'NEA Backsheet'!$D$5:$CB$183,H$9,FALSE))),"")</f>
        <v>6259.7195095962925</v>
      </c>
      <c r="I155" s="101">
        <f ca="1">IFERROR(IF((VLOOKUP($E155,'NEA Backsheet'!$D$5:$CB$183,I$9,FALSE))="","",(VLOOKUP($E155,'NEA Backsheet'!$D$5:$CB$183,I$9,FALSE))),"")</f>
        <v>6796.1350877894711</v>
      </c>
      <c r="J155" s="102">
        <f ca="1">IFERROR(IF((VLOOKUP($E155,'NEA Backsheet'!$D$5:$CB$183,J$9,FALSE))="","",(VLOOKUP($E155,'NEA Backsheet'!$D$5:$CB$183,J$9,FALSE))),"")</f>
        <v>7081.3506964628104</v>
      </c>
      <c r="K155" s="100">
        <f ca="1">IFERROR(IF((VLOOKUP($E155,'NEA Backsheet'!$D$5:$CB$183,K$9,FALSE))="","",(VLOOKUP($E155,'NEA Backsheet'!$D$5:$CB$183,K$9,FALSE))),"")</f>
        <v>6948.131720741605</v>
      </c>
      <c r="L155" s="101">
        <f ca="1">IFERROR(IF((VLOOKUP($E155,'NEA Backsheet'!$D$5:$CB$183,L$9,FALSE))="","",(VLOOKUP($E155,'NEA Backsheet'!$D$5:$CB$183,L$9,FALSE))),"")</f>
        <v>6877.5868986980986</v>
      </c>
      <c r="M155" s="101">
        <f ca="1">IFERROR(IF((VLOOKUP($E155,'NEA Backsheet'!$D$5:$CB$183,M$9,FALSE))="","",(VLOOKUP($E155,'NEA Backsheet'!$D$5:$CB$183,M$9,FALSE))),"")</f>
        <v>7090.3734991748133</v>
      </c>
      <c r="N155" s="103">
        <f ca="1">IFERROR(IF((VLOOKUP($E155,'NEA Backsheet'!$D$5:$CB$183,N$9,FALSE))="","",(VLOOKUP($E155,'NEA Backsheet'!$D$5:$CB$183,N$9,FALSE))),"")</f>
        <v>7024.5757029734668</v>
      </c>
      <c r="O155" s="151">
        <f ca="1">IFERROR(IF((VLOOKUP($E155,'NEA Backsheet'!$D$5:$CB$183,O$9,FALSE))="","",(VLOOKUP($E155,'NEA Backsheet'!$D$5:$CB$183,O$9,FALSE))),"")</f>
        <v>7318.6987132793074</v>
      </c>
      <c r="P155" s="102">
        <f ca="1">IFERROR(IF((VLOOKUP($E155,'NEA Backsheet'!$D$5:$CB$183,P$9,FALSE))="","",(VLOOKUP($E155,'NEA Backsheet'!$D$5:$CB$183,P$9,FALSE))),"")</f>
        <v>7627.4642100501733</v>
      </c>
      <c r="Q155" s="103">
        <f ca="1">IFERROR(IF((VLOOKUP($E155,'NEA Backsheet'!$D$5:$CB$183,Q$9,FALSE))="","",(VLOOKUP($E155,'NEA Backsheet'!$D$5:$CB$183,Q$9,FALSE))),"")</f>
        <v>7665.3166494192228</v>
      </c>
      <c r="R155" s="194">
        <f ca="1">IFERROR(IF((VLOOKUP($E155,'NEA Backsheet'!$D$5:$CB$183,R$9,FALSE))="","",(VLOOKUP($E155,'NEA Backsheet'!$D$5:$CB$183,R$9,FALSE))),"")</f>
        <v>7267.401490167058</v>
      </c>
    </row>
    <row r="156" spans="1:18" ht="15" customHeight="1" x14ac:dyDescent="0.3">
      <c r="A156" s="41">
        <v>142</v>
      </c>
      <c r="B156" s="77" t="str">
        <f ca="1">IFERROR(IF((VLOOKUP($E156,'Org List'!$AJ$10:$AL$190,3,FALSE))="","",(VLOOKUP($E156,'Org List'!$AJ$10:$AL$190,3,FALSE))),"")</f>
        <v>South West England Commissioning Region</v>
      </c>
      <c r="C156" s="78" t="str">
        <f ca="1">IFERROR(IF((VLOOKUP($E156,'Org List'!$AO$10:$AQ$190,3,FALSE))="","",(VLOOKUP($E156,'Org List'!$AO$10:$AQ$190,3,FALSE))),"")</f>
        <v>South West Region</v>
      </c>
      <c r="D156" s="93" t="str">
        <f ca="1">IFERROR(IF((VLOOKUP($E156,'Org List'!$AT$10:$AV$190,3,FALSE))="","",(VLOOKUP($E156,'Org List'!$AT$10:$AV$190,3,FALSE))),"")</f>
        <v>NHS England South West (South West South)</v>
      </c>
      <c r="E156" s="77" t="str">
        <f t="shared" ca="1" si="4"/>
        <v>E10000027</v>
      </c>
      <c r="F156" s="79" t="str">
        <f ca="1">IF(E156="","",VLOOKUP(E156,'Org List'!$J$9:$K$640,2,0))</f>
        <v>Somerset</v>
      </c>
      <c r="G156" s="100">
        <f ca="1">IFERROR(IF((VLOOKUP($E156,'NEA Backsheet'!$D$5:$CB$183,G$9,FALSE))="","",(VLOOKUP($E156,'NEA Backsheet'!$D$5:$CB$183,G$9,FALSE))),"")</f>
        <v>17217.237020297674</v>
      </c>
      <c r="H156" s="101">
        <f ca="1">IFERROR(IF((VLOOKUP($E156,'NEA Backsheet'!$D$5:$CB$183,H$9,FALSE))="","",(VLOOKUP($E156,'NEA Backsheet'!$D$5:$CB$183,H$9,FALSE))),"")</f>
        <v>17243.477966305974</v>
      </c>
      <c r="I156" s="101">
        <f ca="1">IFERROR(IF((VLOOKUP($E156,'NEA Backsheet'!$D$5:$CB$183,I$9,FALSE))="","",(VLOOKUP($E156,'NEA Backsheet'!$D$5:$CB$183,I$9,FALSE))),"")</f>
        <v>18470.227721716783</v>
      </c>
      <c r="J156" s="102">
        <f ca="1">IFERROR(IF((VLOOKUP($E156,'NEA Backsheet'!$D$5:$CB$183,J$9,FALSE))="","",(VLOOKUP($E156,'NEA Backsheet'!$D$5:$CB$183,J$9,FALSE))),"")</f>
        <v>18703.257235612851</v>
      </c>
      <c r="K156" s="100">
        <f ca="1">IFERROR(IF((VLOOKUP($E156,'NEA Backsheet'!$D$5:$CB$183,K$9,FALSE))="","",(VLOOKUP($E156,'NEA Backsheet'!$D$5:$CB$183,K$9,FALSE))),"")</f>
        <v>17739.864215001991</v>
      </c>
      <c r="L156" s="101">
        <f ca="1">IFERROR(IF((VLOOKUP($E156,'NEA Backsheet'!$D$5:$CB$183,L$9,FALSE))="","",(VLOOKUP($E156,'NEA Backsheet'!$D$5:$CB$183,L$9,FALSE))),"")</f>
        <v>17756.53419972341</v>
      </c>
      <c r="M156" s="101">
        <f ca="1">IFERROR(IF((VLOOKUP($E156,'NEA Backsheet'!$D$5:$CB$183,M$9,FALSE))="","",(VLOOKUP($E156,'NEA Backsheet'!$D$5:$CB$183,M$9,FALSE))),"")</f>
        <v>18526.355464326462</v>
      </c>
      <c r="N156" s="103">
        <f ca="1">IFERROR(IF((VLOOKUP($E156,'NEA Backsheet'!$D$5:$CB$183,N$9,FALSE))="","",(VLOOKUP($E156,'NEA Backsheet'!$D$5:$CB$183,N$9,FALSE))),"")</f>
        <v>18322.709320507871</v>
      </c>
      <c r="O156" s="151">
        <f ca="1">IFERROR(IF((VLOOKUP($E156,'NEA Backsheet'!$D$5:$CB$183,O$9,FALSE))="","",(VLOOKUP($E156,'NEA Backsheet'!$D$5:$CB$183,O$9,FALSE))),"")</f>
        <v>18405.02580093898</v>
      </c>
      <c r="P156" s="102">
        <f ca="1">IFERROR(IF((VLOOKUP($E156,'NEA Backsheet'!$D$5:$CB$183,P$9,FALSE))="","",(VLOOKUP($E156,'NEA Backsheet'!$D$5:$CB$183,P$9,FALSE))),"")</f>
        <v>18076.596069678344</v>
      </c>
      <c r="Q156" s="103">
        <f ca="1">IFERROR(IF((VLOOKUP($E156,'NEA Backsheet'!$D$5:$CB$183,Q$9,FALSE))="","",(VLOOKUP($E156,'NEA Backsheet'!$D$5:$CB$183,Q$9,FALSE))),"")</f>
        <v>19051.113314234222</v>
      </c>
      <c r="R156" s="194">
        <f ca="1">IFERROR(IF((VLOOKUP($E156,'NEA Backsheet'!$D$5:$CB$183,R$9,FALSE))="","",(VLOOKUP($E156,'NEA Backsheet'!$D$5:$CB$183,R$9,FALSE))),"")</f>
        <v>19408.058815064971</v>
      </c>
    </row>
    <row r="157" spans="1:18" ht="15" customHeight="1" x14ac:dyDescent="0.3">
      <c r="A157" s="41">
        <v>143</v>
      </c>
      <c r="B157" s="77" t="str">
        <f ca="1">IFERROR(IF((VLOOKUP($E157,'Org List'!$AJ$10:$AL$190,3,FALSE))="","",(VLOOKUP($E157,'Org List'!$AJ$10:$AL$190,3,FALSE))),"")</f>
        <v>South West England Commissioning Region</v>
      </c>
      <c r="C157" s="78" t="str">
        <f ca="1">IFERROR(IF((VLOOKUP($E157,'Org List'!$AO$10:$AQ$190,3,FALSE))="","",(VLOOKUP($E157,'Org List'!$AO$10:$AQ$190,3,FALSE))),"")</f>
        <v>South West Region</v>
      </c>
      <c r="D157" s="93" t="str">
        <f ca="1">IFERROR(IF((VLOOKUP($E157,'Org List'!$AT$10:$AV$190,3,FALSE))="","",(VLOOKUP($E157,'Org List'!$AT$10:$AV$190,3,FALSE))),"")</f>
        <v>NHS England South West (South West North)</v>
      </c>
      <c r="E157" s="77" t="str">
        <f t="shared" ca="1" si="4"/>
        <v>E06000025</v>
      </c>
      <c r="F157" s="79" t="str">
        <f ca="1">IF(E157="","",VLOOKUP(E157,'Org List'!$J$9:$K$640,2,0))</f>
        <v>South Gloucestershire</v>
      </c>
      <c r="G157" s="100">
        <f ca="1">IFERROR(IF((VLOOKUP($E157,'NEA Backsheet'!$D$5:$CB$183,G$9,FALSE))="","",(VLOOKUP($E157,'NEA Backsheet'!$D$5:$CB$183,G$9,FALSE))),"")</f>
        <v>6637.9823528396491</v>
      </c>
      <c r="H157" s="101">
        <f ca="1">IFERROR(IF((VLOOKUP($E157,'NEA Backsheet'!$D$5:$CB$183,H$9,FALSE))="","",(VLOOKUP($E157,'NEA Backsheet'!$D$5:$CB$183,H$9,FALSE))),"")</f>
        <v>6626.9288524139229</v>
      </c>
      <c r="I157" s="101">
        <f ca="1">IFERROR(IF((VLOOKUP($E157,'NEA Backsheet'!$D$5:$CB$183,I$9,FALSE))="","",(VLOOKUP($E157,'NEA Backsheet'!$D$5:$CB$183,I$9,FALSE))),"")</f>
        <v>7027.0519420889759</v>
      </c>
      <c r="J157" s="102">
        <f ca="1">IFERROR(IF((VLOOKUP($E157,'NEA Backsheet'!$D$5:$CB$183,J$9,FALSE))="","",(VLOOKUP($E157,'NEA Backsheet'!$D$5:$CB$183,J$9,FALSE))),"")</f>
        <v>7123.9621540278131</v>
      </c>
      <c r="K157" s="100">
        <f ca="1">IFERROR(IF((VLOOKUP($E157,'NEA Backsheet'!$D$5:$CB$183,K$9,FALSE))="","",(VLOOKUP($E157,'NEA Backsheet'!$D$5:$CB$183,K$9,FALSE))),"")</f>
        <v>6806.8123207406552</v>
      </c>
      <c r="L157" s="101">
        <f ca="1">IFERROR(IF((VLOOKUP($E157,'NEA Backsheet'!$D$5:$CB$183,L$9,FALSE))="","",(VLOOKUP($E157,'NEA Backsheet'!$D$5:$CB$183,L$9,FALSE))),"")</f>
        <v>6933.2922961592412</v>
      </c>
      <c r="M157" s="101">
        <f ca="1">IFERROR(IF((VLOOKUP($E157,'NEA Backsheet'!$D$5:$CB$183,M$9,FALSE))="","",(VLOOKUP($E157,'NEA Backsheet'!$D$5:$CB$183,M$9,FALSE))),"")</f>
        <v>7061.3056376892355</v>
      </c>
      <c r="N157" s="103">
        <f ca="1">IFERROR(IF((VLOOKUP($E157,'NEA Backsheet'!$D$5:$CB$183,N$9,FALSE))="","",(VLOOKUP($E157,'NEA Backsheet'!$D$5:$CB$183,N$9,FALSE))),"")</f>
        <v>6846.719182812818</v>
      </c>
      <c r="O157" s="151">
        <f ca="1">IFERROR(IF((VLOOKUP($E157,'NEA Backsheet'!$D$5:$CB$183,O$9,FALSE))="","",(VLOOKUP($E157,'NEA Backsheet'!$D$5:$CB$183,O$9,FALSE))),"")</f>
        <v>7149.3506510820134</v>
      </c>
      <c r="P157" s="102">
        <f ca="1">IFERROR(IF((VLOOKUP($E157,'NEA Backsheet'!$D$5:$CB$183,P$9,FALSE))="","",(VLOOKUP($E157,'NEA Backsheet'!$D$5:$CB$183,P$9,FALSE))),"")</f>
        <v>7456.0274949769091</v>
      </c>
      <c r="Q157" s="103">
        <f ca="1">IFERROR(IF((VLOOKUP($E157,'NEA Backsheet'!$D$5:$CB$183,Q$9,FALSE))="","",(VLOOKUP($E157,'NEA Backsheet'!$D$5:$CB$183,Q$9,FALSE))),"")</f>
        <v>7983.117567295365</v>
      </c>
      <c r="R157" s="194">
        <f ca="1">IFERROR(IF((VLOOKUP($E157,'NEA Backsheet'!$D$5:$CB$183,R$9,FALSE))="","",(VLOOKUP($E157,'NEA Backsheet'!$D$5:$CB$183,R$9,FALSE))),"")</f>
        <v>7871.9241482012112</v>
      </c>
    </row>
    <row r="158" spans="1:18" ht="15" customHeight="1" x14ac:dyDescent="0.3">
      <c r="A158" s="41">
        <v>144</v>
      </c>
      <c r="B158" s="77" t="str">
        <f ca="1">IFERROR(IF((VLOOKUP($E158,'Org List'!$AJ$10:$AL$190,3,FALSE))="","",(VLOOKUP($E158,'Org List'!$AJ$10:$AL$190,3,FALSE))),"")</f>
        <v>North East and Yorkshire Commissioning Region</v>
      </c>
      <c r="C158" s="78" t="str">
        <f ca="1">IFERROR(IF((VLOOKUP($E158,'Org List'!$AO$10:$AQ$190,3,FALSE))="","",(VLOOKUP($E158,'Org List'!$AO$10:$AQ$190,3,FALSE))),"")</f>
        <v>North East Region</v>
      </c>
      <c r="D158" s="93" t="str">
        <f ca="1">IFERROR(IF((VLOOKUP($E158,'Org List'!$AT$10:$AV$190,3,FALSE))="","",(VLOOKUP($E158,'Org List'!$AT$10:$AV$190,3,FALSE))),"")</f>
        <v>NHS England North East and Yorkshire (Cumbria And North East)</v>
      </c>
      <c r="E158" s="77" t="str">
        <f t="shared" ca="1" si="4"/>
        <v>E08000023</v>
      </c>
      <c r="F158" s="79" t="str">
        <f ca="1">IF(E158="","",VLOOKUP(E158,'Org List'!$J$9:$K$640,2,0))</f>
        <v>South Tyneside</v>
      </c>
      <c r="G158" s="100">
        <f ca="1">IFERROR(IF((VLOOKUP($E158,'NEA Backsheet'!$D$5:$CB$183,G$9,FALSE))="","",(VLOOKUP($E158,'NEA Backsheet'!$D$5:$CB$183,G$9,FALSE))),"")</f>
        <v>4912.3221309649725</v>
      </c>
      <c r="H158" s="101">
        <f ca="1">IFERROR(IF((VLOOKUP($E158,'NEA Backsheet'!$D$5:$CB$183,H$9,FALSE))="","",(VLOOKUP($E158,'NEA Backsheet'!$D$5:$CB$183,H$9,FALSE))),"")</f>
        <v>5045.9529029118548</v>
      </c>
      <c r="I158" s="101">
        <f ca="1">IFERROR(IF((VLOOKUP($E158,'NEA Backsheet'!$D$5:$CB$183,I$9,FALSE))="","",(VLOOKUP($E158,'NEA Backsheet'!$D$5:$CB$183,I$9,FALSE))),"")</f>
        <v>5516.8008840271714</v>
      </c>
      <c r="J158" s="102">
        <f ca="1">IFERROR(IF((VLOOKUP($E158,'NEA Backsheet'!$D$5:$CB$183,J$9,FALSE))="","",(VLOOKUP($E158,'NEA Backsheet'!$D$5:$CB$183,J$9,FALSE))),"")</f>
        <v>5544.3452008795157</v>
      </c>
      <c r="K158" s="100">
        <f ca="1">IFERROR(IF((VLOOKUP($E158,'NEA Backsheet'!$D$5:$CB$183,K$9,FALSE))="","",(VLOOKUP($E158,'NEA Backsheet'!$D$5:$CB$183,K$9,FALSE))),"")</f>
        <v>5380.6788178130719</v>
      </c>
      <c r="L158" s="101">
        <f ca="1">IFERROR(IF((VLOOKUP($E158,'NEA Backsheet'!$D$5:$CB$183,L$9,FALSE))="","",(VLOOKUP($E158,'NEA Backsheet'!$D$5:$CB$183,L$9,FALSE))),"")</f>
        <v>5284.2859311173761</v>
      </c>
      <c r="M158" s="101">
        <f ca="1">IFERROR(IF((VLOOKUP($E158,'NEA Backsheet'!$D$5:$CB$183,M$9,FALSE))="","",(VLOOKUP($E158,'NEA Backsheet'!$D$5:$CB$183,M$9,FALSE))),"")</f>
        <v>5261.6809483997504</v>
      </c>
      <c r="N158" s="103">
        <f ca="1">IFERROR(IF((VLOOKUP($E158,'NEA Backsheet'!$D$5:$CB$183,N$9,FALSE))="","",(VLOOKUP($E158,'NEA Backsheet'!$D$5:$CB$183,N$9,FALSE))),"")</f>
        <v>5199.1533605216109</v>
      </c>
      <c r="O158" s="151">
        <f ca="1">IFERROR(IF((VLOOKUP($E158,'NEA Backsheet'!$D$5:$CB$183,O$9,FALSE))="","",(VLOOKUP($E158,'NEA Backsheet'!$D$5:$CB$183,O$9,FALSE))),"")</f>
        <v>5616.4954344210564</v>
      </c>
      <c r="P158" s="102">
        <f ca="1">IFERROR(IF((VLOOKUP($E158,'NEA Backsheet'!$D$5:$CB$183,P$9,FALSE))="","",(VLOOKUP($E158,'NEA Backsheet'!$D$5:$CB$183,P$9,FALSE))),"")</f>
        <v>5365.9563227351564</v>
      </c>
      <c r="Q158" s="103">
        <f ca="1">IFERROR(IF((VLOOKUP($E158,'NEA Backsheet'!$D$5:$CB$183,Q$9,FALSE))="","",(VLOOKUP($E158,'NEA Backsheet'!$D$5:$CB$183,Q$9,FALSE))),"")</f>
        <v>5594.817549274966</v>
      </c>
      <c r="R158" s="194">
        <f ca="1">IFERROR(IF((VLOOKUP($E158,'NEA Backsheet'!$D$5:$CB$183,R$9,FALSE))="","",(VLOOKUP($E158,'NEA Backsheet'!$D$5:$CB$183,R$9,FALSE))),"")</f>
        <v>5704.2708160370257</v>
      </c>
    </row>
    <row r="159" spans="1:18" ht="15" customHeight="1" x14ac:dyDescent="0.3">
      <c r="A159" s="41">
        <v>145</v>
      </c>
      <c r="B159" s="77" t="str">
        <f ca="1">IFERROR(IF((VLOOKUP($E159,'Org List'!$AJ$10:$AL$190,3,FALSE))="","",(VLOOKUP($E159,'Org List'!$AJ$10:$AL$190,3,FALSE))),"")</f>
        <v>South East England Commissioning Region</v>
      </c>
      <c r="C159" s="78" t="str">
        <f ca="1">IFERROR(IF((VLOOKUP($E159,'Org List'!$AO$10:$AQ$190,3,FALSE))="","",(VLOOKUP($E159,'Org List'!$AO$10:$AQ$190,3,FALSE))),"")</f>
        <v>South East Region</v>
      </c>
      <c r="D159" s="93" t="str">
        <f ca="1">IFERROR(IF((VLOOKUP($E159,'Org List'!$AT$10:$AV$190,3,FALSE))="","",(VLOOKUP($E159,'Org List'!$AT$10:$AV$190,3,FALSE))),"")</f>
        <v>NHS England South East (Hampshire, Isle of Wight and Thames Valley)</v>
      </c>
      <c r="E159" s="77" t="str">
        <f t="shared" ca="1" si="4"/>
        <v>E06000045</v>
      </c>
      <c r="F159" s="79" t="str">
        <f ca="1">IF(E159="","",VLOOKUP(E159,'Org List'!$J$9:$K$640,2,0))</f>
        <v>Southampton</v>
      </c>
      <c r="G159" s="100">
        <f ca="1">IFERROR(IF((VLOOKUP($E159,'NEA Backsheet'!$D$5:$CB$183,G$9,FALSE))="","",(VLOOKUP($E159,'NEA Backsheet'!$D$5:$CB$183,G$9,FALSE))),"")</f>
        <v>7389.6341939863451</v>
      </c>
      <c r="H159" s="101">
        <f ca="1">IFERROR(IF((VLOOKUP($E159,'NEA Backsheet'!$D$5:$CB$183,H$9,FALSE))="","",(VLOOKUP($E159,'NEA Backsheet'!$D$5:$CB$183,H$9,FALSE))),"")</f>
        <v>7017.0827844885225</v>
      </c>
      <c r="I159" s="101">
        <f ca="1">IFERROR(IF((VLOOKUP($E159,'NEA Backsheet'!$D$5:$CB$183,I$9,FALSE))="","",(VLOOKUP($E159,'NEA Backsheet'!$D$5:$CB$183,I$9,FALSE))),"")</f>
        <v>6896.6719711044243</v>
      </c>
      <c r="J159" s="102">
        <f ca="1">IFERROR(IF((VLOOKUP($E159,'NEA Backsheet'!$D$5:$CB$183,J$9,FALSE))="","",(VLOOKUP($E159,'NEA Backsheet'!$D$5:$CB$183,J$9,FALSE))),"")</f>
        <v>6914.4848438210756</v>
      </c>
      <c r="K159" s="100">
        <f ca="1">IFERROR(IF((VLOOKUP($E159,'NEA Backsheet'!$D$5:$CB$183,K$9,FALSE))="","",(VLOOKUP($E159,'NEA Backsheet'!$D$5:$CB$183,K$9,FALSE))),"")</f>
        <v>7408.7154338999107</v>
      </c>
      <c r="L159" s="101">
        <f ca="1">IFERROR(IF((VLOOKUP($E159,'NEA Backsheet'!$D$5:$CB$183,L$9,FALSE))="","",(VLOOKUP($E159,'NEA Backsheet'!$D$5:$CB$183,L$9,FALSE))),"")</f>
        <v>7488.6842388830901</v>
      </c>
      <c r="M159" s="101">
        <f ca="1">IFERROR(IF((VLOOKUP($E159,'NEA Backsheet'!$D$5:$CB$183,M$9,FALSE))="","",(VLOOKUP($E159,'NEA Backsheet'!$D$5:$CB$183,M$9,FALSE))),"")</f>
        <v>7489.4223500996213</v>
      </c>
      <c r="N159" s="103">
        <f ca="1">IFERROR(IF((VLOOKUP($E159,'NEA Backsheet'!$D$5:$CB$183,N$9,FALSE))="","",(VLOOKUP($E159,'NEA Backsheet'!$D$5:$CB$183,N$9,FALSE))),"")</f>
        <v>7323.7961786651704</v>
      </c>
      <c r="O159" s="151">
        <f ca="1">IFERROR(IF((VLOOKUP($E159,'NEA Backsheet'!$D$5:$CB$183,O$9,FALSE))="","",(VLOOKUP($E159,'NEA Backsheet'!$D$5:$CB$183,O$9,FALSE))),"")</f>
        <v>6969.2070135507229</v>
      </c>
      <c r="P159" s="102">
        <f ca="1">IFERROR(IF((VLOOKUP($E159,'NEA Backsheet'!$D$5:$CB$183,P$9,FALSE))="","",(VLOOKUP($E159,'NEA Backsheet'!$D$5:$CB$183,P$9,FALSE))),"")</f>
        <v>6919.5376808965539</v>
      </c>
      <c r="Q159" s="103">
        <f ca="1">IFERROR(IF((VLOOKUP($E159,'NEA Backsheet'!$D$5:$CB$183,Q$9,FALSE))="","",(VLOOKUP($E159,'NEA Backsheet'!$D$5:$CB$183,Q$9,FALSE))),"")</f>
        <v>7534.8364304005781</v>
      </c>
      <c r="R159" s="194">
        <f ca="1">IFERROR(IF((VLOOKUP($E159,'NEA Backsheet'!$D$5:$CB$183,R$9,FALSE))="","",(VLOOKUP($E159,'NEA Backsheet'!$D$5:$CB$183,R$9,FALSE))),"")</f>
        <v>7717.3717614596462</v>
      </c>
    </row>
    <row r="160" spans="1:18" ht="15" customHeight="1" x14ac:dyDescent="0.3">
      <c r="A160" s="41">
        <v>146</v>
      </c>
      <c r="B160" s="77" t="str">
        <f ca="1">IFERROR(IF((VLOOKUP($E160,'Org List'!$AJ$10:$AL$190,3,FALSE))="","",(VLOOKUP($E160,'Org List'!$AJ$10:$AL$190,3,FALSE))),"")</f>
        <v>East of England Commissioning Region</v>
      </c>
      <c r="C160" s="78" t="str">
        <f ca="1">IFERROR(IF((VLOOKUP($E160,'Org List'!$AO$10:$AQ$190,3,FALSE))="","",(VLOOKUP($E160,'Org List'!$AO$10:$AQ$190,3,FALSE))),"")</f>
        <v>East Region</v>
      </c>
      <c r="D160" s="93" t="str">
        <f ca="1">IFERROR(IF((VLOOKUP($E160,'Org List'!$AT$10:$AV$190,3,FALSE))="","",(VLOOKUP($E160,'Org List'!$AT$10:$AV$190,3,FALSE))),"")</f>
        <v>NHS England East (East)</v>
      </c>
      <c r="E160" s="77" t="str">
        <f t="shared" ca="1" si="4"/>
        <v>E06000033</v>
      </c>
      <c r="F160" s="79" t="str">
        <f ca="1">IF(E160="","",VLOOKUP(E160,'Org List'!$J$9:$K$640,2,0))</f>
        <v>Southend-on-Sea</v>
      </c>
      <c r="G160" s="100">
        <f ca="1">IFERROR(IF((VLOOKUP($E160,'NEA Backsheet'!$D$5:$CB$183,G$9,FALSE))="","",(VLOOKUP($E160,'NEA Backsheet'!$D$5:$CB$183,G$9,FALSE))),"")</f>
        <v>5301.3561821919775</v>
      </c>
      <c r="H160" s="101">
        <f ca="1">IFERROR(IF((VLOOKUP($E160,'NEA Backsheet'!$D$5:$CB$183,H$9,FALSE))="","",(VLOOKUP($E160,'NEA Backsheet'!$D$5:$CB$183,H$9,FALSE))),"")</f>
        <v>5445.7579031054356</v>
      </c>
      <c r="I160" s="101">
        <f ca="1">IFERROR(IF((VLOOKUP($E160,'NEA Backsheet'!$D$5:$CB$183,I$9,FALSE))="","",(VLOOKUP($E160,'NEA Backsheet'!$D$5:$CB$183,I$9,FALSE))),"")</f>
        <v>5764.092991685462</v>
      </c>
      <c r="J160" s="102">
        <f ca="1">IFERROR(IF((VLOOKUP($E160,'NEA Backsheet'!$D$5:$CB$183,J$9,FALSE))="","",(VLOOKUP($E160,'NEA Backsheet'!$D$5:$CB$183,J$9,FALSE))),"")</f>
        <v>6093.2525155745416</v>
      </c>
      <c r="K160" s="100">
        <f ca="1">IFERROR(IF((VLOOKUP($E160,'NEA Backsheet'!$D$5:$CB$183,K$9,FALSE))="","",(VLOOKUP($E160,'NEA Backsheet'!$D$5:$CB$183,K$9,FALSE))),"")</f>
        <v>5493.1781650398698</v>
      </c>
      <c r="L160" s="101">
        <f ca="1">IFERROR(IF((VLOOKUP($E160,'NEA Backsheet'!$D$5:$CB$183,L$9,FALSE))="","",(VLOOKUP($E160,'NEA Backsheet'!$D$5:$CB$183,L$9,FALSE))),"")</f>
        <v>5553.7705293642748</v>
      </c>
      <c r="M160" s="101">
        <f ca="1">IFERROR(IF((VLOOKUP($E160,'NEA Backsheet'!$D$5:$CB$183,M$9,FALSE))="","",(VLOOKUP($E160,'NEA Backsheet'!$D$5:$CB$183,M$9,FALSE))),"")</f>
        <v>5553.7705293642748</v>
      </c>
      <c r="N160" s="103">
        <f ca="1">IFERROR(IF((VLOOKUP($E160,'NEA Backsheet'!$D$5:$CB$183,N$9,FALSE))="","",(VLOOKUP($E160,'NEA Backsheet'!$D$5:$CB$183,N$9,FALSE))),"")</f>
        <v>5433.5035170424217</v>
      </c>
      <c r="O160" s="151">
        <f ca="1">IFERROR(IF((VLOOKUP($E160,'NEA Backsheet'!$D$5:$CB$183,O$9,FALSE))="","",(VLOOKUP($E160,'NEA Backsheet'!$D$5:$CB$183,O$9,FALSE))),"")</f>
        <v>5955.4924798140419</v>
      </c>
      <c r="P160" s="102">
        <f ca="1">IFERROR(IF((VLOOKUP($E160,'NEA Backsheet'!$D$5:$CB$183,P$9,FALSE))="","",(VLOOKUP($E160,'NEA Backsheet'!$D$5:$CB$183,P$9,FALSE))),"")</f>
        <v>6047.5673572715732</v>
      </c>
      <c r="Q160" s="103">
        <f ca="1">IFERROR(IF((VLOOKUP($E160,'NEA Backsheet'!$D$5:$CB$183,Q$9,FALSE))="","",(VLOOKUP($E160,'NEA Backsheet'!$D$5:$CB$183,Q$9,FALSE))),"")</f>
        <v>6102.6534236342341</v>
      </c>
      <c r="R160" s="194">
        <f ca="1">IFERROR(IF((VLOOKUP($E160,'NEA Backsheet'!$D$5:$CB$183,R$9,FALSE))="","",(VLOOKUP($E160,'NEA Backsheet'!$D$5:$CB$183,R$9,FALSE))),"")</f>
        <v>6246.7727288366686</v>
      </c>
    </row>
    <row r="161" spans="1:18" ht="15" customHeight="1" x14ac:dyDescent="0.3">
      <c r="A161" s="41">
        <v>147</v>
      </c>
      <c r="B161" s="77" t="str">
        <f ca="1">IFERROR(IF((VLOOKUP($E161,'Org List'!$AJ$10:$AL$190,3,FALSE))="","",(VLOOKUP($E161,'Org List'!$AJ$10:$AL$190,3,FALSE))),"")</f>
        <v>London Commissioning Region</v>
      </c>
      <c r="C161" s="78" t="str">
        <f ca="1">IFERROR(IF((VLOOKUP($E161,'Org List'!$AO$10:$AQ$190,3,FALSE))="","",(VLOOKUP($E161,'Org List'!$AO$10:$AQ$190,3,FALSE))),"")</f>
        <v>London Region</v>
      </c>
      <c r="D161" s="93" t="str">
        <f ca="1">IFERROR(IF((VLOOKUP($E161,'Org List'!$AT$10:$AV$190,3,FALSE))="","",(VLOOKUP($E161,'Org List'!$AT$10:$AV$190,3,FALSE))),"")</f>
        <v>NHS England London</v>
      </c>
      <c r="E161" s="77" t="str">
        <f t="shared" ca="1" si="4"/>
        <v>E09000028</v>
      </c>
      <c r="F161" s="79" t="str">
        <f ca="1">IF(E161="","",VLOOKUP(E161,'Org List'!$J$9:$K$640,2,0))</f>
        <v>Southwark</v>
      </c>
      <c r="G161" s="100">
        <f ca="1">IFERROR(IF((VLOOKUP($E161,'NEA Backsheet'!$D$5:$CB$183,G$9,FALSE))="","",(VLOOKUP($E161,'NEA Backsheet'!$D$5:$CB$183,G$9,FALSE))),"")</f>
        <v>6316.3366406782025</v>
      </c>
      <c r="H161" s="101">
        <f ca="1">IFERROR(IF((VLOOKUP($E161,'NEA Backsheet'!$D$5:$CB$183,H$9,FALSE))="","",(VLOOKUP($E161,'NEA Backsheet'!$D$5:$CB$183,H$9,FALSE))),"")</f>
        <v>6423.4424691668737</v>
      </c>
      <c r="I161" s="101">
        <f ca="1">IFERROR(IF((VLOOKUP($E161,'NEA Backsheet'!$D$5:$CB$183,I$9,FALSE))="","",(VLOOKUP($E161,'NEA Backsheet'!$D$5:$CB$183,I$9,FALSE))),"")</f>
        <v>6610.4075615361016</v>
      </c>
      <c r="J161" s="102">
        <f ca="1">IFERROR(IF((VLOOKUP($E161,'NEA Backsheet'!$D$5:$CB$183,J$9,FALSE))="","",(VLOOKUP($E161,'NEA Backsheet'!$D$5:$CB$183,J$9,FALSE))),"")</f>
        <v>6438.5664494385219</v>
      </c>
      <c r="K161" s="100">
        <f ca="1">IFERROR(IF((VLOOKUP($E161,'NEA Backsheet'!$D$5:$CB$183,K$9,FALSE))="","",(VLOOKUP($E161,'NEA Backsheet'!$D$5:$CB$183,K$9,FALSE))),"")</f>
        <v>6347.4936328163803</v>
      </c>
      <c r="L161" s="101">
        <f ca="1">IFERROR(IF((VLOOKUP($E161,'NEA Backsheet'!$D$5:$CB$183,L$9,FALSE))="","",(VLOOKUP($E161,'NEA Backsheet'!$D$5:$CB$183,L$9,FALSE))),"")</f>
        <v>6417.305395105479</v>
      </c>
      <c r="M161" s="101">
        <f ca="1">IFERROR(IF((VLOOKUP($E161,'NEA Backsheet'!$D$5:$CB$183,M$9,FALSE))="","",(VLOOKUP($E161,'NEA Backsheet'!$D$5:$CB$183,M$9,FALSE))),"")</f>
        <v>6437.247108874275</v>
      </c>
      <c r="N161" s="103">
        <f ca="1">IFERROR(IF((VLOOKUP($E161,'NEA Backsheet'!$D$5:$CB$183,N$9,FALSE))="","",(VLOOKUP($E161,'NEA Backsheet'!$D$5:$CB$183,N$9,FALSE))),"")</f>
        <v>6289.5573665186721</v>
      </c>
      <c r="O161" s="151">
        <f ca="1">IFERROR(IF((VLOOKUP($E161,'NEA Backsheet'!$D$5:$CB$183,O$9,FALSE))="","",(VLOOKUP($E161,'NEA Backsheet'!$D$5:$CB$183,O$9,FALSE))),"")</f>
        <v>6728.4403042325439</v>
      </c>
      <c r="P161" s="102">
        <f ca="1">IFERROR(IF((VLOOKUP($E161,'NEA Backsheet'!$D$5:$CB$183,P$9,FALSE))="","",(VLOOKUP($E161,'NEA Backsheet'!$D$5:$CB$183,P$9,FALSE))),"")</f>
        <v>6969.5447808436847</v>
      </c>
      <c r="Q161" s="103">
        <f ca="1">IFERROR(IF((VLOOKUP($E161,'NEA Backsheet'!$D$5:$CB$183,Q$9,FALSE))="","",(VLOOKUP($E161,'NEA Backsheet'!$D$5:$CB$183,Q$9,FALSE))),"")</f>
        <v>7342.1631656577238</v>
      </c>
      <c r="R161" s="194">
        <f ca="1">IFERROR(IF((VLOOKUP($E161,'NEA Backsheet'!$D$5:$CB$183,R$9,FALSE))="","",(VLOOKUP($E161,'NEA Backsheet'!$D$5:$CB$183,R$9,FALSE))),"")</f>
        <v>7066.7172150064107</v>
      </c>
    </row>
    <row r="162" spans="1:18" ht="15" customHeight="1" x14ac:dyDescent="0.3">
      <c r="A162" s="41">
        <v>148</v>
      </c>
      <c r="B162" s="77" t="str">
        <f ca="1">IFERROR(IF((VLOOKUP($E162,'Org List'!$AJ$10:$AL$190,3,FALSE))="","",(VLOOKUP($E162,'Org List'!$AJ$10:$AL$190,3,FALSE))),"")</f>
        <v>North West Commissioning Region</v>
      </c>
      <c r="C162" s="78" t="str">
        <f ca="1">IFERROR(IF((VLOOKUP($E162,'Org List'!$AO$10:$AQ$190,3,FALSE))="","",(VLOOKUP($E162,'Org List'!$AO$10:$AQ$190,3,FALSE))),"")</f>
        <v>North West Region</v>
      </c>
      <c r="D162" s="93" t="str">
        <f ca="1">IFERROR(IF((VLOOKUP($E162,'Org List'!$AT$10:$AV$190,3,FALSE))="","",(VLOOKUP($E162,'Org List'!$AT$10:$AV$190,3,FALSE))),"")</f>
        <v>NHS England North West (Cheshire And Merseyside)</v>
      </c>
      <c r="E162" s="77" t="str">
        <f t="shared" ca="1" si="4"/>
        <v>E08000013</v>
      </c>
      <c r="F162" s="79" t="str">
        <f ca="1">IF(E162="","",VLOOKUP(E162,'Org List'!$J$9:$K$640,2,0))</f>
        <v>St. Helens</v>
      </c>
      <c r="G162" s="100">
        <f ca="1">IFERROR(IF((VLOOKUP($E162,'NEA Backsheet'!$D$5:$CB$183,G$9,FALSE))="","",(VLOOKUP($E162,'NEA Backsheet'!$D$5:$CB$183,G$9,FALSE))),"")</f>
        <v>6821.783249995694</v>
      </c>
      <c r="H162" s="101">
        <f ca="1">IFERROR(IF((VLOOKUP($E162,'NEA Backsheet'!$D$5:$CB$183,H$9,FALSE))="","",(VLOOKUP($E162,'NEA Backsheet'!$D$5:$CB$183,H$9,FALSE))),"")</f>
        <v>6687.259324313648</v>
      </c>
      <c r="I162" s="101">
        <f ca="1">IFERROR(IF((VLOOKUP($E162,'NEA Backsheet'!$D$5:$CB$183,I$9,FALSE))="","",(VLOOKUP($E162,'NEA Backsheet'!$D$5:$CB$183,I$9,FALSE))),"")</f>
        <v>7105.2099200004068</v>
      </c>
      <c r="J162" s="102">
        <f ca="1">IFERROR(IF((VLOOKUP($E162,'NEA Backsheet'!$D$5:$CB$183,J$9,FALSE))="","",(VLOOKUP($E162,'NEA Backsheet'!$D$5:$CB$183,J$9,FALSE))),"")</f>
        <v>6746.8744454307835</v>
      </c>
      <c r="K162" s="100">
        <f ca="1">IFERROR(IF((VLOOKUP($E162,'NEA Backsheet'!$D$5:$CB$183,K$9,FALSE))="","",(VLOOKUP($E162,'NEA Backsheet'!$D$5:$CB$183,K$9,FALSE))),"")</f>
        <v>6776.7801957186066</v>
      </c>
      <c r="L162" s="101">
        <f ca="1">IFERROR(IF((VLOOKUP($E162,'NEA Backsheet'!$D$5:$CB$183,L$9,FALSE))="","",(VLOOKUP($E162,'NEA Backsheet'!$D$5:$CB$183,L$9,FALSE))),"")</f>
        <v>6839.6730610195027</v>
      </c>
      <c r="M162" s="101">
        <f ca="1">IFERROR(IF((VLOOKUP($E162,'NEA Backsheet'!$D$5:$CB$183,M$9,FALSE))="","",(VLOOKUP($E162,'NEA Backsheet'!$D$5:$CB$183,M$9,FALSE))),"")</f>
        <v>7240.065542391274</v>
      </c>
      <c r="N162" s="103">
        <f ca="1">IFERROR(IF((VLOOKUP($E162,'NEA Backsheet'!$D$5:$CB$183,N$9,FALSE))="","",(VLOOKUP($E162,'NEA Backsheet'!$D$5:$CB$183,N$9,FALSE))),"")</f>
        <v>7093.7893430340428</v>
      </c>
      <c r="O162" s="151">
        <f ca="1">IFERROR(IF((VLOOKUP($E162,'NEA Backsheet'!$D$5:$CB$183,O$9,FALSE))="","",(VLOOKUP($E162,'NEA Backsheet'!$D$5:$CB$183,O$9,FALSE))),"")</f>
        <v>7032.3479365405601</v>
      </c>
      <c r="P162" s="102">
        <f ca="1">IFERROR(IF((VLOOKUP($E162,'NEA Backsheet'!$D$5:$CB$183,P$9,FALSE))="","",(VLOOKUP($E162,'NEA Backsheet'!$D$5:$CB$183,P$9,FALSE))),"")</f>
        <v>7146.3213927617226</v>
      </c>
      <c r="Q162" s="103">
        <f ca="1">IFERROR(IF((VLOOKUP($E162,'NEA Backsheet'!$D$5:$CB$183,Q$9,FALSE))="","",(VLOOKUP($E162,'NEA Backsheet'!$D$5:$CB$183,Q$9,FALSE))),"")</f>
        <v>7155.0340540301577</v>
      </c>
      <c r="R162" s="194">
        <f ca="1">IFERROR(IF((VLOOKUP($E162,'NEA Backsheet'!$D$5:$CB$183,R$9,FALSE))="","",(VLOOKUP($E162,'NEA Backsheet'!$D$5:$CB$183,R$9,FALSE))),"")</f>
        <v>7016.4629017009602</v>
      </c>
    </row>
    <row r="163" spans="1:18" ht="15" customHeight="1" x14ac:dyDescent="0.3">
      <c r="A163" s="41">
        <v>149</v>
      </c>
      <c r="B163" s="77" t="str">
        <f ca="1">IFERROR(IF((VLOOKUP($E163,'Org List'!$AJ$10:$AL$190,3,FALSE))="","",(VLOOKUP($E163,'Org List'!$AJ$10:$AL$190,3,FALSE))),"")</f>
        <v>Midlands Commissioning Region</v>
      </c>
      <c r="C163" s="78" t="str">
        <f ca="1">IFERROR(IF((VLOOKUP($E163,'Org List'!$AO$10:$AQ$190,3,FALSE))="","",(VLOOKUP($E163,'Org List'!$AO$10:$AQ$190,3,FALSE))),"")</f>
        <v>West Midlands Region</v>
      </c>
      <c r="D163" s="93" t="str">
        <f ca="1">IFERROR(IF((VLOOKUP($E163,'Org List'!$AT$10:$AV$190,3,FALSE))="","",(VLOOKUP($E163,'Org List'!$AT$10:$AV$190,3,FALSE))),"")</f>
        <v>NHS England Midlands (North Midlands)</v>
      </c>
      <c r="E163" s="77" t="str">
        <f t="shared" ca="1" si="4"/>
        <v>E10000028</v>
      </c>
      <c r="F163" s="79" t="str">
        <f ca="1">IF(E163="","",VLOOKUP(E163,'Org List'!$J$9:$K$640,2,0))</f>
        <v>Staffordshire</v>
      </c>
      <c r="G163" s="100">
        <f ca="1">IFERROR(IF((VLOOKUP($E163,'NEA Backsheet'!$D$5:$CB$183,G$9,FALSE))="","",(VLOOKUP($E163,'NEA Backsheet'!$D$5:$CB$183,G$9,FALSE))),"")</f>
        <v>24219.094111734739</v>
      </c>
      <c r="H163" s="101">
        <f ca="1">IFERROR(IF((VLOOKUP($E163,'NEA Backsheet'!$D$5:$CB$183,H$9,FALSE))="","",(VLOOKUP($E163,'NEA Backsheet'!$D$5:$CB$183,H$9,FALSE))),"")</f>
        <v>23575.162439310789</v>
      </c>
      <c r="I163" s="101">
        <f ca="1">IFERROR(IF((VLOOKUP($E163,'NEA Backsheet'!$D$5:$CB$183,I$9,FALSE))="","",(VLOOKUP($E163,'NEA Backsheet'!$D$5:$CB$183,I$9,FALSE))),"")</f>
        <v>24841.778793023219</v>
      </c>
      <c r="J163" s="102">
        <f ca="1">IFERROR(IF((VLOOKUP($E163,'NEA Backsheet'!$D$5:$CB$183,J$9,FALSE))="","",(VLOOKUP($E163,'NEA Backsheet'!$D$5:$CB$183,J$9,FALSE))),"")</f>
        <v>24929.871778090208</v>
      </c>
      <c r="K163" s="100">
        <f ca="1">IFERROR(IF((VLOOKUP($E163,'NEA Backsheet'!$D$5:$CB$183,K$9,FALSE))="","",(VLOOKUP($E163,'NEA Backsheet'!$D$5:$CB$183,K$9,FALSE))),"")</f>
        <v>24500.631589386299</v>
      </c>
      <c r="L163" s="101">
        <f ca="1">IFERROR(IF((VLOOKUP($E163,'NEA Backsheet'!$D$5:$CB$183,L$9,FALSE))="","",(VLOOKUP($E163,'NEA Backsheet'!$D$5:$CB$183,L$9,FALSE))),"")</f>
        <v>24832.5909694777</v>
      </c>
      <c r="M163" s="101">
        <f ca="1">IFERROR(IF((VLOOKUP($E163,'NEA Backsheet'!$D$5:$CB$183,M$9,FALSE))="","",(VLOOKUP($E163,'NEA Backsheet'!$D$5:$CB$183,M$9,FALSE))),"")</f>
        <v>24869.825898161871</v>
      </c>
      <c r="N163" s="103">
        <f ca="1">IFERROR(IF((VLOOKUP($E163,'NEA Backsheet'!$D$5:$CB$183,N$9,FALSE))="","",(VLOOKUP($E163,'NEA Backsheet'!$D$5:$CB$183,N$9,FALSE))),"")</f>
        <v>24355.874308263112</v>
      </c>
      <c r="O163" s="151">
        <f ca="1">IFERROR(IF((VLOOKUP($E163,'NEA Backsheet'!$D$5:$CB$183,O$9,FALSE))="","",(VLOOKUP($E163,'NEA Backsheet'!$D$5:$CB$183,O$9,FALSE))),"")</f>
        <v>26136.703732760619</v>
      </c>
      <c r="P163" s="102">
        <f ca="1">IFERROR(IF((VLOOKUP($E163,'NEA Backsheet'!$D$5:$CB$183,P$9,FALSE))="","",(VLOOKUP($E163,'NEA Backsheet'!$D$5:$CB$183,P$9,FALSE))),"")</f>
        <v>26620.945661462934</v>
      </c>
      <c r="Q163" s="103">
        <f ca="1">IFERROR(IF((VLOOKUP($E163,'NEA Backsheet'!$D$5:$CB$183,Q$9,FALSE))="","",(VLOOKUP($E163,'NEA Backsheet'!$D$5:$CB$183,Q$9,FALSE))),"")</f>
        <v>28425.764237958563</v>
      </c>
      <c r="R163" s="194">
        <f ca="1">IFERROR(IF((VLOOKUP($E163,'NEA Backsheet'!$D$5:$CB$183,R$9,FALSE))="","",(VLOOKUP($E163,'NEA Backsheet'!$D$5:$CB$183,R$9,FALSE))),"")</f>
        <v>28274.278103764707</v>
      </c>
    </row>
    <row r="164" spans="1:18" ht="15" customHeight="1" x14ac:dyDescent="0.3">
      <c r="A164" s="41">
        <v>150</v>
      </c>
      <c r="B164" s="77" t="str">
        <f ca="1">IFERROR(IF((VLOOKUP($E164,'Org List'!$AJ$10:$AL$190,3,FALSE))="","",(VLOOKUP($E164,'Org List'!$AJ$10:$AL$190,3,FALSE))),"")</f>
        <v>North West Commissioning Region</v>
      </c>
      <c r="C164" s="78" t="str">
        <f ca="1">IFERROR(IF((VLOOKUP($E164,'Org List'!$AO$10:$AQ$190,3,FALSE))="","",(VLOOKUP($E164,'Org List'!$AO$10:$AQ$190,3,FALSE))),"")</f>
        <v>North West Region</v>
      </c>
      <c r="D164" s="93" t="str">
        <f ca="1">IFERROR(IF((VLOOKUP($E164,'Org List'!$AT$10:$AV$190,3,FALSE))="","",(VLOOKUP($E164,'Org List'!$AT$10:$AV$190,3,FALSE))),"")</f>
        <v>NHS England North West (Greater Manchester)</v>
      </c>
      <c r="E164" s="77" t="str">
        <f t="shared" ca="1" si="4"/>
        <v>E08000007</v>
      </c>
      <c r="F164" s="79" t="str">
        <f ca="1">IF(E164="","",VLOOKUP(E164,'Org List'!$J$9:$K$640,2,0))</f>
        <v>Stockport</v>
      </c>
      <c r="G164" s="100">
        <f ca="1">IFERROR(IF((VLOOKUP($E164,'NEA Backsheet'!$D$5:$CB$183,G$9,FALSE))="","",(VLOOKUP($E164,'NEA Backsheet'!$D$5:$CB$183,G$9,FALSE))),"")</f>
        <v>10765.214477137222</v>
      </c>
      <c r="H164" s="101">
        <f ca="1">IFERROR(IF((VLOOKUP($E164,'NEA Backsheet'!$D$5:$CB$183,H$9,FALSE))="","",(VLOOKUP($E164,'NEA Backsheet'!$D$5:$CB$183,H$9,FALSE))),"")</f>
        <v>10440.55163717504</v>
      </c>
      <c r="I164" s="101">
        <f ca="1">IFERROR(IF((VLOOKUP($E164,'NEA Backsheet'!$D$5:$CB$183,I$9,FALSE))="","",(VLOOKUP($E164,'NEA Backsheet'!$D$5:$CB$183,I$9,FALSE))),"")</f>
        <v>10946.891504179963</v>
      </c>
      <c r="J164" s="102">
        <f ca="1">IFERROR(IF((VLOOKUP($E164,'NEA Backsheet'!$D$5:$CB$183,J$9,FALSE))="","",(VLOOKUP($E164,'NEA Backsheet'!$D$5:$CB$183,J$9,FALSE))),"")</f>
        <v>10536.914851235382</v>
      </c>
      <c r="K164" s="100">
        <f ca="1">IFERROR(IF((VLOOKUP($E164,'NEA Backsheet'!$D$5:$CB$183,K$9,FALSE))="","",(VLOOKUP($E164,'NEA Backsheet'!$D$5:$CB$183,K$9,FALSE))),"")</f>
        <v>10397.858858142226</v>
      </c>
      <c r="L164" s="101">
        <f ca="1">IFERROR(IF((VLOOKUP($E164,'NEA Backsheet'!$D$5:$CB$183,L$9,FALSE))="","",(VLOOKUP($E164,'NEA Backsheet'!$D$5:$CB$183,L$9,FALSE))),"")</f>
        <v>10402.89379888417</v>
      </c>
      <c r="M164" s="101">
        <f ca="1">IFERROR(IF((VLOOKUP($E164,'NEA Backsheet'!$D$5:$CB$183,M$9,FALSE))="","",(VLOOKUP($E164,'NEA Backsheet'!$D$5:$CB$183,M$9,FALSE))),"")</f>
        <v>10882.021210172925</v>
      </c>
      <c r="N164" s="103">
        <f ca="1">IFERROR(IF((VLOOKUP($E164,'NEA Backsheet'!$D$5:$CB$183,N$9,FALSE))="","",(VLOOKUP($E164,'NEA Backsheet'!$D$5:$CB$183,N$9,FALSE))),"")</f>
        <v>10415.654466888556</v>
      </c>
      <c r="O164" s="151">
        <f ca="1">IFERROR(IF((VLOOKUP($E164,'NEA Backsheet'!$D$5:$CB$183,O$9,FALSE))="","",(VLOOKUP($E164,'NEA Backsheet'!$D$5:$CB$183,O$9,FALSE))),"")</f>
        <v>11043.985603941795</v>
      </c>
      <c r="P164" s="102">
        <f ca="1">IFERROR(IF((VLOOKUP($E164,'NEA Backsheet'!$D$5:$CB$183,P$9,FALSE))="","",(VLOOKUP($E164,'NEA Backsheet'!$D$5:$CB$183,P$9,FALSE))),"")</f>
        <v>10821.603072221995</v>
      </c>
      <c r="Q164" s="103">
        <f ca="1">IFERROR(IF((VLOOKUP($E164,'NEA Backsheet'!$D$5:$CB$183,Q$9,FALSE))="","",(VLOOKUP($E164,'NEA Backsheet'!$D$5:$CB$183,Q$9,FALSE))),"")</f>
        <v>10672.80254295898</v>
      </c>
      <c r="R164" s="194">
        <f ca="1">IFERROR(IF((VLOOKUP($E164,'NEA Backsheet'!$D$5:$CB$183,R$9,FALSE))="","",(VLOOKUP($E164,'NEA Backsheet'!$D$5:$CB$183,R$9,FALSE))),"")</f>
        <v>10674.887674411249</v>
      </c>
    </row>
    <row r="165" spans="1:18" ht="15" customHeight="1" x14ac:dyDescent="0.3">
      <c r="A165" s="41">
        <v>151</v>
      </c>
      <c r="B165" s="77" t="str">
        <f ca="1">IFERROR(IF((VLOOKUP($E165,'Org List'!$AJ$10:$AL$190,3,FALSE))="","",(VLOOKUP($E165,'Org List'!$AJ$10:$AL$190,3,FALSE))),"")</f>
        <v>North East and Yorkshire Commissioning Region</v>
      </c>
      <c r="C165" s="78" t="str">
        <f ca="1">IFERROR(IF((VLOOKUP($E165,'Org List'!$AO$10:$AQ$190,3,FALSE))="","",(VLOOKUP($E165,'Org List'!$AO$10:$AQ$190,3,FALSE))),"")</f>
        <v>North East Region</v>
      </c>
      <c r="D165" s="93" t="str">
        <f ca="1">IFERROR(IF((VLOOKUP($E165,'Org List'!$AT$10:$AV$190,3,FALSE))="","",(VLOOKUP($E165,'Org List'!$AT$10:$AV$190,3,FALSE))),"")</f>
        <v>NHS England North East and Yorkshire (Cumbria And North East)</v>
      </c>
      <c r="E165" s="77" t="str">
        <f t="shared" ca="1" si="4"/>
        <v>E06000004</v>
      </c>
      <c r="F165" s="79" t="str">
        <f ca="1">IF(E165="","",VLOOKUP(E165,'Org List'!$J$9:$K$640,2,0))</f>
        <v>Stockton-on-Tees</v>
      </c>
      <c r="G165" s="100">
        <f ca="1">IFERROR(IF((VLOOKUP($E165,'NEA Backsheet'!$D$5:$CB$183,G$9,FALSE))="","",(VLOOKUP($E165,'NEA Backsheet'!$D$5:$CB$183,G$9,FALSE))),"")</f>
        <v>6709.1964059065231</v>
      </c>
      <c r="H165" s="101">
        <f ca="1">IFERROR(IF((VLOOKUP($E165,'NEA Backsheet'!$D$5:$CB$183,H$9,FALSE))="","",(VLOOKUP($E165,'NEA Backsheet'!$D$5:$CB$183,H$9,FALSE))),"")</f>
        <v>6655.4742262246436</v>
      </c>
      <c r="I165" s="101">
        <f ca="1">IFERROR(IF((VLOOKUP($E165,'NEA Backsheet'!$D$5:$CB$183,I$9,FALSE))="","",(VLOOKUP($E165,'NEA Backsheet'!$D$5:$CB$183,I$9,FALSE))),"")</f>
        <v>6962.0775878596451</v>
      </c>
      <c r="J165" s="102">
        <f ca="1">IFERROR(IF((VLOOKUP($E165,'NEA Backsheet'!$D$5:$CB$183,J$9,FALSE))="","",(VLOOKUP($E165,'NEA Backsheet'!$D$5:$CB$183,J$9,FALSE))),"")</f>
        <v>6957.1549566473605</v>
      </c>
      <c r="K165" s="100">
        <f ca="1">IFERROR(IF((VLOOKUP($E165,'NEA Backsheet'!$D$5:$CB$183,K$9,FALSE))="","",(VLOOKUP($E165,'NEA Backsheet'!$D$5:$CB$183,K$9,FALSE))),"")</f>
        <v>7013.84809260375</v>
      </c>
      <c r="L165" s="101">
        <f ca="1">IFERROR(IF((VLOOKUP($E165,'NEA Backsheet'!$D$5:$CB$183,L$9,FALSE))="","",(VLOOKUP($E165,'NEA Backsheet'!$D$5:$CB$183,L$9,FALSE))),"")</f>
        <v>6898.1868004613025</v>
      </c>
      <c r="M165" s="101">
        <f ca="1">IFERROR(IF((VLOOKUP($E165,'NEA Backsheet'!$D$5:$CB$183,M$9,FALSE))="","",(VLOOKUP($E165,'NEA Backsheet'!$D$5:$CB$183,M$9,FALSE))),"")</f>
        <v>7170.3404579825019</v>
      </c>
      <c r="N165" s="103">
        <f ca="1">IFERROR(IF((VLOOKUP($E165,'NEA Backsheet'!$D$5:$CB$183,N$9,FALSE))="","",(VLOOKUP($E165,'NEA Backsheet'!$D$5:$CB$183,N$9,FALSE))),"")</f>
        <v>7216.1861685550484</v>
      </c>
      <c r="O165" s="151">
        <f ca="1">IFERROR(IF((VLOOKUP($E165,'NEA Backsheet'!$D$5:$CB$183,O$9,FALSE))="","",(VLOOKUP($E165,'NEA Backsheet'!$D$5:$CB$183,O$9,FALSE))),"")</f>
        <v>7168.6731890111496</v>
      </c>
      <c r="P165" s="102">
        <f ca="1">IFERROR(IF((VLOOKUP($E165,'NEA Backsheet'!$D$5:$CB$183,P$9,FALSE))="","",(VLOOKUP($E165,'NEA Backsheet'!$D$5:$CB$183,P$9,FALSE))),"")</f>
        <v>7043.9506399162728</v>
      </c>
      <c r="Q165" s="103">
        <f ca="1">IFERROR(IF((VLOOKUP($E165,'NEA Backsheet'!$D$5:$CB$183,Q$9,FALSE))="","",(VLOOKUP($E165,'NEA Backsheet'!$D$5:$CB$183,Q$9,FALSE))),"")</f>
        <v>7177.2437964783385</v>
      </c>
      <c r="R165" s="194">
        <f ca="1">IFERROR(IF((VLOOKUP($E165,'NEA Backsheet'!$D$5:$CB$183,R$9,FALSE))="","",(VLOOKUP($E165,'NEA Backsheet'!$D$5:$CB$183,R$9,FALSE))),"")</f>
        <v>7639.6254404516058</v>
      </c>
    </row>
    <row r="166" spans="1:18" ht="15" customHeight="1" x14ac:dyDescent="0.3">
      <c r="A166" s="41">
        <v>152</v>
      </c>
      <c r="B166" s="77" t="str">
        <f ca="1">IFERROR(IF((VLOOKUP($E166,'Org List'!$AJ$10:$AL$190,3,FALSE))="","",(VLOOKUP($E166,'Org List'!$AJ$10:$AL$190,3,FALSE))),"")</f>
        <v>Midlands Commissioning Region</v>
      </c>
      <c r="C166" s="78" t="str">
        <f ca="1">IFERROR(IF((VLOOKUP($E166,'Org List'!$AO$10:$AQ$190,3,FALSE))="","",(VLOOKUP($E166,'Org List'!$AO$10:$AQ$190,3,FALSE))),"")</f>
        <v>West Midlands Region</v>
      </c>
      <c r="D166" s="93" t="str">
        <f ca="1">IFERROR(IF((VLOOKUP($E166,'Org List'!$AT$10:$AV$190,3,FALSE))="","",(VLOOKUP($E166,'Org List'!$AT$10:$AV$190,3,FALSE))),"")</f>
        <v>NHS England Midlands (North Midlands)</v>
      </c>
      <c r="E166" s="77" t="str">
        <f t="shared" ca="1" si="4"/>
        <v>E06000021</v>
      </c>
      <c r="F166" s="79" t="str">
        <f ca="1">IF(E166="","",VLOOKUP(E166,'Org List'!$J$9:$K$640,2,0))</f>
        <v>Stoke-on-Trent</v>
      </c>
      <c r="G166" s="100">
        <f ca="1">IFERROR(IF((VLOOKUP($E166,'NEA Backsheet'!$D$5:$CB$183,G$9,FALSE))="","",(VLOOKUP($E166,'NEA Backsheet'!$D$5:$CB$183,G$9,FALSE))),"")</f>
        <v>9115.7294051439858</v>
      </c>
      <c r="H166" s="101">
        <f ca="1">IFERROR(IF((VLOOKUP($E166,'NEA Backsheet'!$D$5:$CB$183,H$9,FALSE))="","",(VLOOKUP($E166,'NEA Backsheet'!$D$5:$CB$183,H$9,FALSE))),"")</f>
        <v>8857.5241181079327</v>
      </c>
      <c r="I166" s="101">
        <f ca="1">IFERROR(IF((VLOOKUP($E166,'NEA Backsheet'!$D$5:$CB$183,I$9,FALSE))="","",(VLOOKUP($E166,'NEA Backsheet'!$D$5:$CB$183,I$9,FALSE))),"")</f>
        <v>9018.6293249381415</v>
      </c>
      <c r="J166" s="102">
        <f ca="1">IFERROR(IF((VLOOKUP($E166,'NEA Backsheet'!$D$5:$CB$183,J$9,FALSE))="","",(VLOOKUP($E166,'NEA Backsheet'!$D$5:$CB$183,J$9,FALSE))),"")</f>
        <v>9480.4257822885647</v>
      </c>
      <c r="K166" s="100">
        <f ca="1">IFERROR(IF((VLOOKUP($E166,'NEA Backsheet'!$D$5:$CB$183,K$9,FALSE))="","",(VLOOKUP($E166,'NEA Backsheet'!$D$5:$CB$183,K$9,FALSE))),"")</f>
        <v>9195.9538828541336</v>
      </c>
      <c r="L166" s="101">
        <f ca="1">IFERROR(IF((VLOOKUP($E166,'NEA Backsheet'!$D$5:$CB$183,L$9,FALSE))="","",(VLOOKUP($E166,'NEA Backsheet'!$D$5:$CB$183,L$9,FALSE))),"")</f>
        <v>9296.9316196413256</v>
      </c>
      <c r="M166" s="101">
        <f ca="1">IFERROR(IF((VLOOKUP($E166,'NEA Backsheet'!$D$5:$CB$183,M$9,FALSE))="","",(VLOOKUP($E166,'NEA Backsheet'!$D$5:$CB$183,M$9,FALSE))),"")</f>
        <v>9296.9316196413274</v>
      </c>
      <c r="N166" s="103">
        <f ca="1">IFERROR(IF((VLOOKUP($E166,'NEA Backsheet'!$D$5:$CB$183,N$9,FALSE))="","",(VLOOKUP($E166,'NEA Backsheet'!$D$5:$CB$183,N$9,FALSE))),"")</f>
        <v>9099.5166286822077</v>
      </c>
      <c r="O166" s="151">
        <f ca="1">IFERROR(IF((VLOOKUP($E166,'NEA Backsheet'!$D$5:$CB$183,O$9,FALSE))="","",(VLOOKUP($E166,'NEA Backsheet'!$D$5:$CB$183,O$9,FALSE))),"")</f>
        <v>9975.4092467308292</v>
      </c>
      <c r="P166" s="102">
        <f ca="1">IFERROR(IF((VLOOKUP($E166,'NEA Backsheet'!$D$5:$CB$183,P$9,FALSE))="","",(VLOOKUP($E166,'NEA Backsheet'!$D$5:$CB$183,P$9,FALSE))),"")</f>
        <v>10425.626469321842</v>
      </c>
      <c r="Q166" s="103">
        <f ca="1">IFERROR(IF((VLOOKUP($E166,'NEA Backsheet'!$D$5:$CB$183,Q$9,FALSE))="","",(VLOOKUP($E166,'NEA Backsheet'!$D$5:$CB$183,Q$9,FALSE))),"")</f>
        <v>11319.790797876669</v>
      </c>
      <c r="R166" s="194">
        <f ca="1">IFERROR(IF((VLOOKUP($E166,'NEA Backsheet'!$D$5:$CB$183,R$9,FALSE))="","",(VLOOKUP($E166,'NEA Backsheet'!$D$5:$CB$183,R$9,FALSE))),"")</f>
        <v>11061.460746951267</v>
      </c>
    </row>
    <row r="167" spans="1:18" ht="15" customHeight="1" x14ac:dyDescent="0.3">
      <c r="A167" s="41">
        <v>153</v>
      </c>
      <c r="B167" s="77" t="str">
        <f ca="1">IFERROR(IF((VLOOKUP($E167,'Org List'!$AJ$10:$AL$190,3,FALSE))="","",(VLOOKUP($E167,'Org List'!$AJ$10:$AL$190,3,FALSE))),"")</f>
        <v>East of England Commissioning Region</v>
      </c>
      <c r="C167" s="78" t="str">
        <f ca="1">IFERROR(IF((VLOOKUP($E167,'Org List'!$AO$10:$AQ$190,3,FALSE))="","",(VLOOKUP($E167,'Org List'!$AO$10:$AQ$190,3,FALSE))),"")</f>
        <v>East Region</v>
      </c>
      <c r="D167" s="93" t="str">
        <f ca="1">IFERROR(IF((VLOOKUP($E167,'Org List'!$AT$10:$AV$190,3,FALSE))="","",(VLOOKUP($E167,'Org List'!$AT$10:$AV$190,3,FALSE))),"")</f>
        <v>NHS England East (East)</v>
      </c>
      <c r="E167" s="77" t="str">
        <f t="shared" ca="1" si="4"/>
        <v>E10000029</v>
      </c>
      <c r="F167" s="79" t="str">
        <f ca="1">IF(E167="","",VLOOKUP(E167,'Org List'!$J$9:$K$640,2,0))</f>
        <v>Suffolk</v>
      </c>
      <c r="G167" s="100">
        <f ca="1">IFERROR(IF((VLOOKUP($E167,'NEA Backsheet'!$D$5:$CB$183,G$9,FALSE))="","",(VLOOKUP($E167,'NEA Backsheet'!$D$5:$CB$183,G$9,FALSE))),"")</f>
        <v>18961.058682953197</v>
      </c>
      <c r="H167" s="101">
        <f ca="1">IFERROR(IF((VLOOKUP($E167,'NEA Backsheet'!$D$5:$CB$183,H$9,FALSE))="","",(VLOOKUP($E167,'NEA Backsheet'!$D$5:$CB$183,H$9,FALSE))),"")</f>
        <v>18312.966692863574</v>
      </c>
      <c r="I167" s="101">
        <f ca="1">IFERROR(IF((VLOOKUP($E167,'NEA Backsheet'!$D$5:$CB$183,I$9,FALSE))="","",(VLOOKUP($E167,'NEA Backsheet'!$D$5:$CB$183,I$9,FALSE))),"")</f>
        <v>19089.932263022602</v>
      </c>
      <c r="J167" s="102">
        <f ca="1">IFERROR(IF((VLOOKUP($E167,'NEA Backsheet'!$D$5:$CB$183,J$9,FALSE))="","",(VLOOKUP($E167,'NEA Backsheet'!$D$5:$CB$183,J$9,FALSE))),"")</f>
        <v>19349.387843797667</v>
      </c>
      <c r="K167" s="100">
        <f ca="1">IFERROR(IF((VLOOKUP($E167,'NEA Backsheet'!$D$5:$CB$183,K$9,FALSE))="","",(VLOOKUP($E167,'NEA Backsheet'!$D$5:$CB$183,K$9,FALSE))),"")</f>
        <v>19200.51019695928</v>
      </c>
      <c r="L167" s="101">
        <f ca="1">IFERROR(IF((VLOOKUP($E167,'NEA Backsheet'!$D$5:$CB$183,L$9,FALSE))="","",(VLOOKUP($E167,'NEA Backsheet'!$D$5:$CB$183,L$9,FALSE))),"")</f>
        <v>18740.054368897319</v>
      </c>
      <c r="M167" s="101">
        <f ca="1">IFERROR(IF((VLOOKUP($E167,'NEA Backsheet'!$D$5:$CB$183,M$9,FALSE))="","",(VLOOKUP($E167,'NEA Backsheet'!$D$5:$CB$183,M$9,FALSE))),"")</f>
        <v>19997.357475156659</v>
      </c>
      <c r="N167" s="103">
        <f ca="1">IFERROR(IF((VLOOKUP($E167,'NEA Backsheet'!$D$5:$CB$183,N$9,FALSE))="","",(VLOOKUP($E167,'NEA Backsheet'!$D$5:$CB$183,N$9,FALSE))),"")</f>
        <v>20140.254746193375</v>
      </c>
      <c r="O167" s="151">
        <f ca="1">IFERROR(IF((VLOOKUP($E167,'NEA Backsheet'!$D$5:$CB$183,O$9,FALSE))="","",(VLOOKUP($E167,'NEA Backsheet'!$D$5:$CB$183,O$9,FALSE))),"")</f>
        <v>18708.115286382919</v>
      </c>
      <c r="P167" s="102">
        <f ca="1">IFERROR(IF((VLOOKUP($E167,'NEA Backsheet'!$D$5:$CB$183,P$9,FALSE))="","",(VLOOKUP($E167,'NEA Backsheet'!$D$5:$CB$183,P$9,FALSE))),"")</f>
        <v>18688.752997312055</v>
      </c>
      <c r="Q167" s="103">
        <f ca="1">IFERROR(IF((VLOOKUP($E167,'NEA Backsheet'!$D$5:$CB$183,Q$9,FALSE))="","",(VLOOKUP($E167,'NEA Backsheet'!$D$5:$CB$183,Q$9,FALSE))),"")</f>
        <v>20091.127311497719</v>
      </c>
      <c r="R167" s="194">
        <f ca="1">IFERROR(IF((VLOOKUP($E167,'NEA Backsheet'!$D$5:$CB$183,R$9,FALSE))="","",(VLOOKUP($E167,'NEA Backsheet'!$D$5:$CB$183,R$9,FALSE))),"")</f>
        <v>20446.31373971478</v>
      </c>
    </row>
    <row r="168" spans="1:18" ht="15" customHeight="1" x14ac:dyDescent="0.3">
      <c r="A168" s="41">
        <v>154</v>
      </c>
      <c r="B168" s="77" t="str">
        <f ca="1">IFERROR(IF((VLOOKUP($E168,'Org List'!$AJ$10:$AL$190,3,FALSE))="","",(VLOOKUP($E168,'Org List'!$AJ$10:$AL$190,3,FALSE))),"")</f>
        <v>North East and Yorkshire Commissioning Region</v>
      </c>
      <c r="C168" s="78" t="str">
        <f ca="1">IFERROR(IF((VLOOKUP($E168,'Org List'!$AO$10:$AQ$190,3,FALSE))="","",(VLOOKUP($E168,'Org List'!$AO$10:$AQ$190,3,FALSE))),"")</f>
        <v>North East Region</v>
      </c>
      <c r="D168" s="93" t="str">
        <f ca="1">IFERROR(IF((VLOOKUP($E168,'Org List'!$AT$10:$AV$190,3,FALSE))="","",(VLOOKUP($E168,'Org List'!$AT$10:$AV$190,3,FALSE))),"")</f>
        <v>NHS England North East and Yorkshire (Cumbria And North East)</v>
      </c>
      <c r="E168" s="77" t="str">
        <f t="shared" ca="1" si="4"/>
        <v>E08000024</v>
      </c>
      <c r="F168" s="79" t="str">
        <f ca="1">IF(E168="","",VLOOKUP(E168,'Org List'!$J$9:$K$640,2,0))</f>
        <v>Sunderland</v>
      </c>
      <c r="G168" s="100">
        <f ca="1">IFERROR(IF((VLOOKUP($E168,'NEA Backsheet'!$D$5:$CB$183,G$9,FALSE))="","",(VLOOKUP($E168,'NEA Backsheet'!$D$5:$CB$183,G$9,FALSE))),"")</f>
        <v>8123.2118701952631</v>
      </c>
      <c r="H168" s="101">
        <f ca="1">IFERROR(IF((VLOOKUP($E168,'NEA Backsheet'!$D$5:$CB$183,H$9,FALSE))="","",(VLOOKUP($E168,'NEA Backsheet'!$D$5:$CB$183,H$9,FALSE))),"")</f>
        <v>8025.5147284102441</v>
      </c>
      <c r="I168" s="101">
        <f ca="1">IFERROR(IF((VLOOKUP($E168,'NEA Backsheet'!$D$5:$CB$183,I$9,FALSE))="","",(VLOOKUP($E168,'NEA Backsheet'!$D$5:$CB$183,I$9,FALSE))),"")</f>
        <v>8811.9366423730862</v>
      </c>
      <c r="J168" s="102">
        <f ca="1">IFERROR(IF((VLOOKUP($E168,'NEA Backsheet'!$D$5:$CB$183,J$9,FALSE))="","",(VLOOKUP($E168,'NEA Backsheet'!$D$5:$CB$183,J$9,FALSE))),"")</f>
        <v>8726.2604459359827</v>
      </c>
      <c r="K168" s="100">
        <f ca="1">IFERROR(IF((VLOOKUP($E168,'NEA Backsheet'!$D$5:$CB$183,K$9,FALSE))="","",(VLOOKUP($E168,'NEA Backsheet'!$D$5:$CB$183,K$9,FALSE))),"")</f>
        <v>8449.3213072615545</v>
      </c>
      <c r="L168" s="101">
        <f ca="1">IFERROR(IF((VLOOKUP($E168,'NEA Backsheet'!$D$5:$CB$183,L$9,FALSE))="","",(VLOOKUP($E168,'NEA Backsheet'!$D$5:$CB$183,L$9,FALSE))),"")</f>
        <v>8400.6923217346466</v>
      </c>
      <c r="M168" s="101">
        <f ca="1">IFERROR(IF((VLOOKUP($E168,'NEA Backsheet'!$D$5:$CB$183,M$9,FALSE))="","",(VLOOKUP($E168,'NEA Backsheet'!$D$5:$CB$183,M$9,FALSE))),"")</f>
        <v>8780.0527375170423</v>
      </c>
      <c r="N168" s="103">
        <f ca="1">IFERROR(IF((VLOOKUP($E168,'NEA Backsheet'!$D$5:$CB$183,N$9,FALSE))="","",(VLOOKUP($E168,'NEA Backsheet'!$D$5:$CB$183,N$9,FALSE))),"")</f>
        <v>8770.9931159715525</v>
      </c>
      <c r="O168" s="151">
        <f ca="1">IFERROR(IF((VLOOKUP($E168,'NEA Backsheet'!$D$5:$CB$183,O$9,FALSE))="","",(VLOOKUP($E168,'NEA Backsheet'!$D$5:$CB$183,O$9,FALSE))),"")</f>
        <v>8641.9019397029206</v>
      </c>
      <c r="P168" s="102">
        <f ca="1">IFERROR(IF((VLOOKUP($E168,'NEA Backsheet'!$D$5:$CB$183,P$9,FALSE))="","",(VLOOKUP($E168,'NEA Backsheet'!$D$5:$CB$183,P$9,FALSE))),"")</f>
        <v>8487.6820263446807</v>
      </c>
      <c r="Q168" s="103">
        <f ca="1">IFERROR(IF((VLOOKUP($E168,'NEA Backsheet'!$D$5:$CB$183,Q$9,FALSE))="","",(VLOOKUP($E168,'NEA Backsheet'!$D$5:$CB$183,Q$9,FALSE))),"")</f>
        <v>8703.3921312576622</v>
      </c>
      <c r="R168" s="194">
        <f ca="1">IFERROR(IF((VLOOKUP($E168,'NEA Backsheet'!$D$5:$CB$183,R$9,FALSE))="","",(VLOOKUP($E168,'NEA Backsheet'!$D$5:$CB$183,R$9,FALSE))),"")</f>
        <v>8796.9408945358664</v>
      </c>
    </row>
    <row r="169" spans="1:18" ht="15" customHeight="1" x14ac:dyDescent="0.3">
      <c r="A169" s="41">
        <v>155</v>
      </c>
      <c r="B169" s="77" t="str">
        <f ca="1">IFERROR(IF((VLOOKUP($E169,'Org List'!$AJ$10:$AL$190,3,FALSE))="","",(VLOOKUP($E169,'Org List'!$AJ$10:$AL$190,3,FALSE))),"")</f>
        <v>South East England Commissioning Region</v>
      </c>
      <c r="C169" s="78" t="str">
        <f ca="1">IFERROR(IF((VLOOKUP($E169,'Org List'!$AO$10:$AQ$190,3,FALSE))="","",(VLOOKUP($E169,'Org List'!$AO$10:$AQ$190,3,FALSE))),"")</f>
        <v>South East Region</v>
      </c>
      <c r="D169" s="93" t="str">
        <f ca="1">IFERROR(IF((VLOOKUP($E169,'Org List'!$AT$10:$AV$190,3,FALSE))="","",(VLOOKUP($E169,'Org List'!$AT$10:$AV$190,3,FALSE))),"")</f>
        <v>NHS England South East (Kent, Surrey and Sussex)</v>
      </c>
      <c r="E169" s="77" t="str">
        <f t="shared" ca="1" si="4"/>
        <v>E10000030</v>
      </c>
      <c r="F169" s="79" t="str">
        <f ca="1">IF(E169="","",VLOOKUP(E169,'Org List'!$J$9:$K$640,2,0))</f>
        <v>Surrey</v>
      </c>
      <c r="G169" s="100">
        <f ca="1">IFERROR(IF((VLOOKUP($E169,'NEA Backsheet'!$D$5:$CB$183,G$9,FALSE))="","",(VLOOKUP($E169,'NEA Backsheet'!$D$5:$CB$183,G$9,FALSE))),"")</f>
        <v>28640.296156233584</v>
      </c>
      <c r="H169" s="101">
        <f ca="1">IFERROR(IF((VLOOKUP($E169,'NEA Backsheet'!$D$5:$CB$183,H$9,FALSE))="","",(VLOOKUP($E169,'NEA Backsheet'!$D$5:$CB$183,H$9,FALSE))),"")</f>
        <v>28327.739343108893</v>
      </c>
      <c r="I169" s="101">
        <f ca="1">IFERROR(IF((VLOOKUP($E169,'NEA Backsheet'!$D$5:$CB$183,I$9,FALSE))="","",(VLOOKUP($E169,'NEA Backsheet'!$D$5:$CB$183,I$9,FALSE))),"")</f>
        <v>29469.160637651999</v>
      </c>
      <c r="J169" s="102">
        <f ca="1">IFERROR(IF((VLOOKUP($E169,'NEA Backsheet'!$D$5:$CB$183,J$9,FALSE))="","",(VLOOKUP($E169,'NEA Backsheet'!$D$5:$CB$183,J$9,FALSE))),"")</f>
        <v>29246.051405595947</v>
      </c>
      <c r="K169" s="100">
        <f ca="1">IFERROR(IF((VLOOKUP($E169,'NEA Backsheet'!$D$5:$CB$183,K$9,FALSE))="","",(VLOOKUP($E169,'NEA Backsheet'!$D$5:$CB$183,K$9,FALSE))),"")</f>
        <v>28762.556733643571</v>
      </c>
      <c r="L169" s="101">
        <f ca="1">IFERROR(IF((VLOOKUP($E169,'NEA Backsheet'!$D$5:$CB$183,L$9,FALSE))="","",(VLOOKUP($E169,'NEA Backsheet'!$D$5:$CB$183,L$9,FALSE))),"")</f>
        <v>28392.211600268151</v>
      </c>
      <c r="M169" s="101">
        <f ca="1">IFERROR(IF((VLOOKUP($E169,'NEA Backsheet'!$D$5:$CB$183,M$9,FALSE))="","",(VLOOKUP($E169,'NEA Backsheet'!$D$5:$CB$183,M$9,FALSE))),"")</f>
        <v>29134.06850450809</v>
      </c>
      <c r="N169" s="103">
        <f ca="1">IFERROR(IF((VLOOKUP($E169,'NEA Backsheet'!$D$5:$CB$183,N$9,FALSE))="","",(VLOOKUP($E169,'NEA Backsheet'!$D$5:$CB$183,N$9,FALSE))),"")</f>
        <v>28569.393384717769</v>
      </c>
      <c r="O169" s="151">
        <f ca="1">IFERROR(IF((VLOOKUP($E169,'NEA Backsheet'!$D$5:$CB$183,O$9,FALSE))="","",(VLOOKUP($E169,'NEA Backsheet'!$D$5:$CB$183,O$9,FALSE))),"")</f>
        <v>28514.869806470266</v>
      </c>
      <c r="P169" s="102">
        <f ca="1">IFERROR(IF((VLOOKUP($E169,'NEA Backsheet'!$D$5:$CB$183,P$9,FALSE))="","",(VLOOKUP($E169,'NEA Backsheet'!$D$5:$CB$183,P$9,FALSE))),"")</f>
        <v>28518.368957444756</v>
      </c>
      <c r="Q169" s="103">
        <f ca="1">IFERROR(IF((VLOOKUP($E169,'NEA Backsheet'!$D$5:$CB$183,Q$9,FALSE))="","",(VLOOKUP($E169,'NEA Backsheet'!$D$5:$CB$183,Q$9,FALSE))),"")</f>
        <v>30359.047863433374</v>
      </c>
      <c r="R169" s="194">
        <f ca="1">IFERROR(IF((VLOOKUP($E169,'NEA Backsheet'!$D$5:$CB$183,R$9,FALSE))="","",(VLOOKUP($E169,'NEA Backsheet'!$D$5:$CB$183,R$9,FALSE))),"")</f>
        <v>30500.508372574233</v>
      </c>
    </row>
    <row r="170" spans="1:18" ht="15" customHeight="1" x14ac:dyDescent="0.3">
      <c r="A170" s="41">
        <v>156</v>
      </c>
      <c r="B170" s="77" t="str">
        <f ca="1">IFERROR(IF((VLOOKUP($E170,'Org List'!$AJ$10:$AL$190,3,FALSE))="","",(VLOOKUP($E170,'Org List'!$AJ$10:$AL$190,3,FALSE))),"")</f>
        <v>London Commissioning Region</v>
      </c>
      <c r="C170" s="78" t="str">
        <f ca="1">IFERROR(IF((VLOOKUP($E170,'Org List'!$AO$10:$AQ$190,3,FALSE))="","",(VLOOKUP($E170,'Org List'!$AO$10:$AQ$190,3,FALSE))),"")</f>
        <v>London Region</v>
      </c>
      <c r="D170" s="93" t="str">
        <f ca="1">IFERROR(IF((VLOOKUP($E170,'Org List'!$AT$10:$AV$190,3,FALSE))="","",(VLOOKUP($E170,'Org List'!$AT$10:$AV$190,3,FALSE))),"")</f>
        <v>NHS England London</v>
      </c>
      <c r="E170" s="77" t="str">
        <f t="shared" ca="1" si="4"/>
        <v>E09000029</v>
      </c>
      <c r="F170" s="79" t="str">
        <f ca="1">IF(E170="","",VLOOKUP(E170,'Org List'!$J$9:$K$640,2,0))</f>
        <v>Sutton</v>
      </c>
      <c r="G170" s="100">
        <f ca="1">IFERROR(IF((VLOOKUP($E170,'NEA Backsheet'!$D$5:$CB$183,G$9,FALSE))="","",(VLOOKUP($E170,'NEA Backsheet'!$D$5:$CB$183,G$9,FALSE))),"")</f>
        <v>5820.93547411278</v>
      </c>
      <c r="H170" s="101">
        <f ca="1">IFERROR(IF((VLOOKUP($E170,'NEA Backsheet'!$D$5:$CB$183,H$9,FALSE))="","",(VLOOKUP($E170,'NEA Backsheet'!$D$5:$CB$183,H$9,FALSE))),"")</f>
        <v>5765.2655644270244</v>
      </c>
      <c r="I170" s="101">
        <f ca="1">IFERROR(IF((VLOOKUP($E170,'NEA Backsheet'!$D$5:$CB$183,I$9,FALSE))="","",(VLOOKUP($E170,'NEA Backsheet'!$D$5:$CB$183,I$9,FALSE))),"")</f>
        <v>5865.0388700467201</v>
      </c>
      <c r="J170" s="102">
        <f ca="1">IFERROR(IF((VLOOKUP($E170,'NEA Backsheet'!$D$5:$CB$183,J$9,FALSE))="","",(VLOOKUP($E170,'NEA Backsheet'!$D$5:$CB$183,J$9,FALSE))),"")</f>
        <v>5832.4374488169506</v>
      </c>
      <c r="K170" s="100">
        <f ca="1">IFERROR(IF((VLOOKUP($E170,'NEA Backsheet'!$D$5:$CB$183,K$9,FALSE))="","",(VLOOKUP($E170,'NEA Backsheet'!$D$5:$CB$183,K$9,FALSE))),"")</f>
        <v>5866.9125566114853</v>
      </c>
      <c r="L170" s="101">
        <f ca="1">IFERROR(IF((VLOOKUP($E170,'NEA Backsheet'!$D$5:$CB$183,L$9,FALSE))="","",(VLOOKUP($E170,'NEA Backsheet'!$D$5:$CB$183,L$9,FALSE))),"")</f>
        <v>5872.521697083841</v>
      </c>
      <c r="M170" s="101">
        <f ca="1">IFERROR(IF((VLOOKUP($E170,'NEA Backsheet'!$D$5:$CB$183,M$9,FALSE))="","",(VLOOKUP($E170,'NEA Backsheet'!$D$5:$CB$183,M$9,FALSE))),"")</f>
        <v>5934.0836709452688</v>
      </c>
      <c r="N170" s="103">
        <f ca="1">IFERROR(IF((VLOOKUP($E170,'NEA Backsheet'!$D$5:$CB$183,N$9,FALSE))="","",(VLOOKUP($E170,'NEA Backsheet'!$D$5:$CB$183,N$9,FALSE))),"")</f>
        <v>5783.260700375241</v>
      </c>
      <c r="O170" s="151">
        <f ca="1">IFERROR(IF((VLOOKUP($E170,'NEA Backsheet'!$D$5:$CB$183,O$9,FALSE))="","",(VLOOKUP($E170,'NEA Backsheet'!$D$5:$CB$183,O$9,FALSE))),"")</f>
        <v>5710.8094533539561</v>
      </c>
      <c r="P170" s="102">
        <f ca="1">IFERROR(IF((VLOOKUP($E170,'NEA Backsheet'!$D$5:$CB$183,P$9,FALSE))="","",(VLOOKUP($E170,'NEA Backsheet'!$D$5:$CB$183,P$9,FALSE))),"")</f>
        <v>6005.7690186250129</v>
      </c>
      <c r="Q170" s="103">
        <f ca="1">IFERROR(IF((VLOOKUP($E170,'NEA Backsheet'!$D$5:$CB$183,Q$9,FALSE))="","",(VLOOKUP($E170,'NEA Backsheet'!$D$5:$CB$183,Q$9,FALSE))),"")</f>
        <v>6190.5117466162701</v>
      </c>
      <c r="R170" s="194">
        <f ca="1">IFERROR(IF((VLOOKUP($E170,'NEA Backsheet'!$D$5:$CB$183,R$9,FALSE))="","",(VLOOKUP($E170,'NEA Backsheet'!$D$5:$CB$183,R$9,FALSE))),"")</f>
        <v>6298.1647703085373</v>
      </c>
    </row>
    <row r="171" spans="1:18" ht="15" customHeight="1" x14ac:dyDescent="0.3">
      <c r="A171" s="41">
        <v>157</v>
      </c>
      <c r="B171" s="77" t="str">
        <f ca="1">IFERROR(IF((VLOOKUP($E171,'Org List'!$AJ$10:$AL$190,3,FALSE))="","",(VLOOKUP($E171,'Org List'!$AJ$10:$AL$190,3,FALSE))),"")</f>
        <v>South West England Commissioning Region</v>
      </c>
      <c r="C171" s="78" t="str">
        <f ca="1">IFERROR(IF((VLOOKUP($E171,'Org List'!$AO$10:$AQ$190,3,FALSE))="","",(VLOOKUP($E171,'Org List'!$AO$10:$AQ$190,3,FALSE))),"")</f>
        <v>South West Region</v>
      </c>
      <c r="D171" s="93" t="str">
        <f ca="1">IFERROR(IF((VLOOKUP($E171,'Org List'!$AT$10:$AV$190,3,FALSE))="","",(VLOOKUP($E171,'Org List'!$AT$10:$AV$190,3,FALSE))),"")</f>
        <v>NHS England South West (South West North)</v>
      </c>
      <c r="E171" s="77" t="str">
        <f t="shared" ca="1" si="4"/>
        <v>E06000030</v>
      </c>
      <c r="F171" s="79" t="str">
        <f ca="1">IF(E171="","",VLOOKUP(E171,'Org List'!$J$9:$K$640,2,0))</f>
        <v>Swindon</v>
      </c>
      <c r="G171" s="100">
        <f ca="1">IFERROR(IF((VLOOKUP($E171,'NEA Backsheet'!$D$5:$CB$183,G$9,FALSE))="","",(VLOOKUP($E171,'NEA Backsheet'!$D$5:$CB$183,G$9,FALSE))),"")</f>
        <v>6316.4141731112386</v>
      </c>
      <c r="H171" s="101">
        <f ca="1">IFERROR(IF((VLOOKUP($E171,'NEA Backsheet'!$D$5:$CB$183,H$9,FALSE))="","",(VLOOKUP($E171,'NEA Backsheet'!$D$5:$CB$183,H$9,FALSE))),"")</f>
        <v>6561.4224655888638</v>
      </c>
      <c r="I171" s="101">
        <f ca="1">IFERROR(IF((VLOOKUP($E171,'NEA Backsheet'!$D$5:$CB$183,I$9,FALSE))="","",(VLOOKUP($E171,'NEA Backsheet'!$D$5:$CB$183,I$9,FALSE))),"")</f>
        <v>7038.503161115168</v>
      </c>
      <c r="J171" s="102">
        <f ca="1">IFERROR(IF((VLOOKUP($E171,'NEA Backsheet'!$D$5:$CB$183,J$9,FALSE))="","",(VLOOKUP($E171,'NEA Backsheet'!$D$5:$CB$183,J$9,FALSE))),"")</f>
        <v>7269.7285269976346</v>
      </c>
      <c r="K171" s="100">
        <f ca="1">IFERROR(IF((VLOOKUP($E171,'NEA Backsheet'!$D$5:$CB$183,K$9,FALSE))="","",(VLOOKUP($E171,'NEA Backsheet'!$D$5:$CB$183,K$9,FALSE))),"")</f>
        <v>6565.8346069635863</v>
      </c>
      <c r="L171" s="101">
        <f ca="1">IFERROR(IF((VLOOKUP($E171,'NEA Backsheet'!$D$5:$CB$183,L$9,FALSE))="","",(VLOOKUP($E171,'NEA Backsheet'!$D$5:$CB$183,L$9,FALSE))),"")</f>
        <v>6681.1627813450013</v>
      </c>
      <c r="M171" s="101">
        <f ca="1">IFERROR(IF((VLOOKUP($E171,'NEA Backsheet'!$D$5:$CB$183,M$9,FALSE))="","",(VLOOKUP($E171,'NEA Backsheet'!$D$5:$CB$183,M$9,FALSE))),"")</f>
        <v>6840.8138701713597</v>
      </c>
      <c r="N171" s="103">
        <f ca="1">IFERROR(IF((VLOOKUP($E171,'NEA Backsheet'!$D$5:$CB$183,N$9,FALSE))="","",(VLOOKUP($E171,'NEA Backsheet'!$D$5:$CB$183,N$9,FALSE))),"")</f>
        <v>7025.4610150323861</v>
      </c>
      <c r="O171" s="151">
        <f ca="1">IFERROR(IF((VLOOKUP($E171,'NEA Backsheet'!$D$5:$CB$183,O$9,FALSE))="","",(VLOOKUP($E171,'NEA Backsheet'!$D$5:$CB$183,O$9,FALSE))),"")</f>
        <v>7390.4318858659053</v>
      </c>
      <c r="P171" s="102">
        <f ca="1">IFERROR(IF((VLOOKUP($E171,'NEA Backsheet'!$D$5:$CB$183,P$9,FALSE))="","",(VLOOKUP($E171,'NEA Backsheet'!$D$5:$CB$183,P$9,FALSE))),"")</f>
        <v>7046.8960345709856</v>
      </c>
      <c r="Q171" s="103">
        <f ca="1">IFERROR(IF((VLOOKUP($E171,'NEA Backsheet'!$D$5:$CB$183,Q$9,FALSE))="","",(VLOOKUP($E171,'NEA Backsheet'!$D$5:$CB$183,Q$9,FALSE))),"")</f>
        <v>7393.3295011765067</v>
      </c>
      <c r="R171" s="194">
        <f ca="1">IFERROR(IF((VLOOKUP($E171,'NEA Backsheet'!$D$5:$CB$183,R$9,FALSE))="","",(VLOOKUP($E171,'NEA Backsheet'!$D$5:$CB$183,R$9,FALSE))),"")</f>
        <v>7270.600532657736</v>
      </c>
    </row>
    <row r="172" spans="1:18" ht="15" customHeight="1" x14ac:dyDescent="0.3">
      <c r="A172" s="41">
        <v>158</v>
      </c>
      <c r="B172" s="77" t="str">
        <f ca="1">IFERROR(IF((VLOOKUP($E172,'Org List'!$AJ$10:$AL$190,3,FALSE))="","",(VLOOKUP($E172,'Org List'!$AJ$10:$AL$190,3,FALSE))),"")</f>
        <v>North West Commissioning Region</v>
      </c>
      <c r="C172" s="78" t="str">
        <f ca="1">IFERROR(IF((VLOOKUP($E172,'Org List'!$AO$10:$AQ$190,3,FALSE))="","",(VLOOKUP($E172,'Org List'!$AO$10:$AQ$190,3,FALSE))),"")</f>
        <v>North West Region</v>
      </c>
      <c r="D172" s="93" t="str">
        <f ca="1">IFERROR(IF((VLOOKUP($E172,'Org List'!$AT$10:$AV$190,3,FALSE))="","",(VLOOKUP($E172,'Org List'!$AT$10:$AV$190,3,FALSE))),"")</f>
        <v>NHS England North West (Greater Manchester)</v>
      </c>
      <c r="E172" s="77" t="str">
        <f t="shared" ca="1" si="4"/>
        <v>E08000008</v>
      </c>
      <c r="F172" s="79" t="str">
        <f ca="1">IF(E172="","",VLOOKUP(E172,'Org List'!$J$9:$K$640,2,0))</f>
        <v>Tameside</v>
      </c>
      <c r="G172" s="100">
        <f ca="1">IFERROR(IF((VLOOKUP($E172,'NEA Backsheet'!$D$5:$CB$183,G$9,FALSE))="","",(VLOOKUP($E172,'NEA Backsheet'!$D$5:$CB$183,G$9,FALSE))),"")</f>
        <v>7015.6263501156791</v>
      </c>
      <c r="H172" s="101">
        <f ca="1">IFERROR(IF((VLOOKUP($E172,'NEA Backsheet'!$D$5:$CB$183,H$9,FALSE))="","",(VLOOKUP($E172,'NEA Backsheet'!$D$5:$CB$183,H$9,FALSE))),"")</f>
        <v>6833.835533687703</v>
      </c>
      <c r="I172" s="101">
        <f ca="1">IFERROR(IF((VLOOKUP($E172,'NEA Backsheet'!$D$5:$CB$183,I$9,FALSE))="","",(VLOOKUP($E172,'NEA Backsheet'!$D$5:$CB$183,I$9,FALSE))),"")</f>
        <v>7246.414432393216</v>
      </c>
      <c r="J172" s="102">
        <f ca="1">IFERROR(IF((VLOOKUP($E172,'NEA Backsheet'!$D$5:$CB$183,J$9,FALSE))="","",(VLOOKUP($E172,'NEA Backsheet'!$D$5:$CB$183,J$9,FALSE))),"")</f>
        <v>5608.2499412799389</v>
      </c>
      <c r="K172" s="100">
        <f ca="1">IFERROR(IF((VLOOKUP($E172,'NEA Backsheet'!$D$5:$CB$183,K$9,FALSE))="","",(VLOOKUP($E172,'NEA Backsheet'!$D$5:$CB$183,K$9,FALSE))),"")</f>
        <v>6956.1007483114754</v>
      </c>
      <c r="L172" s="101">
        <f ca="1">IFERROR(IF((VLOOKUP($E172,'NEA Backsheet'!$D$5:$CB$183,L$9,FALSE))="","",(VLOOKUP($E172,'NEA Backsheet'!$D$5:$CB$183,L$9,FALSE))),"")</f>
        <v>7091.51653978801</v>
      </c>
      <c r="M172" s="101">
        <f ca="1">IFERROR(IF((VLOOKUP($E172,'NEA Backsheet'!$D$5:$CB$183,M$9,FALSE))="","",(VLOOKUP($E172,'NEA Backsheet'!$D$5:$CB$183,M$9,FALSE))),"")</f>
        <v>7160.8911096149168</v>
      </c>
      <c r="N172" s="103">
        <f ca="1">IFERROR(IF((VLOOKUP($E172,'NEA Backsheet'!$D$5:$CB$183,N$9,FALSE))="","",(VLOOKUP($E172,'NEA Backsheet'!$D$5:$CB$183,N$9,FALSE))),"")</f>
        <v>6890.067179971822</v>
      </c>
      <c r="O172" s="151">
        <f ca="1">IFERROR(IF((VLOOKUP($E172,'NEA Backsheet'!$D$5:$CB$183,O$9,FALSE))="","",(VLOOKUP($E172,'NEA Backsheet'!$D$5:$CB$183,O$9,FALSE))),"")</f>
        <v>7504.4125086257009</v>
      </c>
      <c r="P172" s="102">
        <f ca="1">IFERROR(IF((VLOOKUP($E172,'NEA Backsheet'!$D$5:$CB$183,P$9,FALSE))="","",(VLOOKUP($E172,'NEA Backsheet'!$D$5:$CB$183,P$9,FALSE))),"")</f>
        <v>7212.7957765032079</v>
      </c>
      <c r="Q172" s="103">
        <f ca="1">IFERROR(IF((VLOOKUP($E172,'NEA Backsheet'!$D$5:$CB$183,Q$9,FALSE))="","",(VLOOKUP($E172,'NEA Backsheet'!$D$5:$CB$183,Q$9,FALSE))),"")</f>
        <v>7439.0890185312983</v>
      </c>
      <c r="R172" s="194">
        <f ca="1">IFERROR(IF((VLOOKUP($E172,'NEA Backsheet'!$D$5:$CB$183,R$9,FALSE))="","",(VLOOKUP($E172,'NEA Backsheet'!$D$5:$CB$183,R$9,FALSE))),"")</f>
        <v>7733.8405968001025</v>
      </c>
    </row>
    <row r="173" spans="1:18" ht="15" customHeight="1" x14ac:dyDescent="0.3">
      <c r="A173" s="41">
        <v>159</v>
      </c>
      <c r="B173" s="77" t="str">
        <f ca="1">IFERROR(IF((VLOOKUP($E173,'Org List'!$AJ$10:$AL$190,3,FALSE))="","",(VLOOKUP($E173,'Org List'!$AJ$10:$AL$190,3,FALSE))),"")</f>
        <v>Midlands Commissioning Region</v>
      </c>
      <c r="C173" s="78" t="str">
        <f ca="1">IFERROR(IF((VLOOKUP($E173,'Org List'!$AO$10:$AQ$190,3,FALSE))="","",(VLOOKUP($E173,'Org List'!$AO$10:$AQ$190,3,FALSE))),"")</f>
        <v>West Midlands Region</v>
      </c>
      <c r="D173" s="93" t="str">
        <f ca="1">IFERROR(IF((VLOOKUP($E173,'Org List'!$AT$10:$AV$190,3,FALSE))="","",(VLOOKUP($E173,'Org List'!$AT$10:$AV$190,3,FALSE))),"")</f>
        <v>NHS England Midlands (North Midlands)</v>
      </c>
      <c r="E173" s="77" t="str">
        <f t="shared" ca="1" si="4"/>
        <v>E06000020</v>
      </c>
      <c r="F173" s="79" t="str">
        <f ca="1">IF(E173="","",VLOOKUP(E173,'Org List'!$J$9:$K$640,2,0))</f>
        <v>Telford and Wrekin</v>
      </c>
      <c r="G173" s="100">
        <f ca="1">IFERROR(IF((VLOOKUP($E173,'NEA Backsheet'!$D$5:$CB$183,G$9,FALSE))="","",(VLOOKUP($E173,'NEA Backsheet'!$D$5:$CB$183,G$9,FALSE))),"")</f>
        <v>4672.8977370972334</v>
      </c>
      <c r="H173" s="101">
        <f ca="1">IFERROR(IF((VLOOKUP($E173,'NEA Backsheet'!$D$5:$CB$183,H$9,FALSE))="","",(VLOOKUP($E173,'NEA Backsheet'!$D$5:$CB$183,H$9,FALSE))),"")</f>
        <v>4674.698454231755</v>
      </c>
      <c r="I173" s="101">
        <f ca="1">IFERROR(IF((VLOOKUP($E173,'NEA Backsheet'!$D$5:$CB$183,I$9,FALSE))="","",(VLOOKUP($E173,'NEA Backsheet'!$D$5:$CB$183,I$9,FALSE))),"")</f>
        <v>5031.9744000330502</v>
      </c>
      <c r="J173" s="102">
        <f ca="1">IFERROR(IF((VLOOKUP($E173,'NEA Backsheet'!$D$5:$CB$183,J$9,FALSE))="","",(VLOOKUP($E173,'NEA Backsheet'!$D$5:$CB$183,J$9,FALSE))),"")</f>
        <v>5138.3044686275261</v>
      </c>
      <c r="K173" s="100">
        <f ca="1">IFERROR(IF((VLOOKUP($E173,'NEA Backsheet'!$D$5:$CB$183,K$9,FALSE))="","",(VLOOKUP($E173,'NEA Backsheet'!$D$5:$CB$183,K$9,FALSE))),"")</f>
        <v>4608.6685006634889</v>
      </c>
      <c r="L173" s="101">
        <f ca="1">IFERROR(IF((VLOOKUP($E173,'NEA Backsheet'!$D$5:$CB$183,L$9,FALSE))="","",(VLOOKUP($E173,'NEA Backsheet'!$D$5:$CB$183,L$9,FALSE))),"")</f>
        <v>4559.5526427971945</v>
      </c>
      <c r="M173" s="101">
        <f ca="1">IFERROR(IF((VLOOKUP($E173,'NEA Backsheet'!$D$5:$CB$183,M$9,FALSE))="","",(VLOOKUP($E173,'NEA Backsheet'!$D$5:$CB$183,M$9,FALSE))),"")</f>
        <v>4907.2342652263551</v>
      </c>
      <c r="N173" s="103">
        <f ca="1">IFERROR(IF((VLOOKUP($E173,'NEA Backsheet'!$D$5:$CB$183,N$9,FALSE))="","",(VLOOKUP($E173,'NEA Backsheet'!$D$5:$CB$183,N$9,FALSE))),"")</f>
        <v>4802.8410378273929</v>
      </c>
      <c r="O173" s="151">
        <f ca="1">IFERROR(IF((VLOOKUP($E173,'NEA Backsheet'!$D$5:$CB$183,O$9,FALSE))="","",(VLOOKUP($E173,'NEA Backsheet'!$D$5:$CB$183,O$9,FALSE))),"")</f>
        <v>5499.0919660924337</v>
      </c>
      <c r="P173" s="102">
        <f ca="1">IFERROR(IF((VLOOKUP($E173,'NEA Backsheet'!$D$5:$CB$183,P$9,FALSE))="","",(VLOOKUP($E173,'NEA Backsheet'!$D$5:$CB$183,P$9,FALSE))),"")</f>
        <v>5613.9394376591317</v>
      </c>
      <c r="Q173" s="103">
        <f ca="1">IFERROR(IF((VLOOKUP($E173,'NEA Backsheet'!$D$5:$CB$183,Q$9,FALSE))="","",(VLOOKUP($E173,'NEA Backsheet'!$D$5:$CB$183,Q$9,FALSE))),"")</f>
        <v>5880.685720494781</v>
      </c>
      <c r="R173" s="194">
        <f ca="1">IFERROR(IF((VLOOKUP($E173,'NEA Backsheet'!$D$5:$CB$183,R$9,FALSE))="","",(VLOOKUP($E173,'NEA Backsheet'!$D$5:$CB$183,R$9,FALSE))),"")</f>
        <v>5955.281918796527</v>
      </c>
    </row>
    <row r="174" spans="1:18" ht="15" customHeight="1" x14ac:dyDescent="0.3">
      <c r="A174" s="41">
        <v>160</v>
      </c>
      <c r="B174" s="77" t="str">
        <f ca="1">IFERROR(IF((VLOOKUP($E174,'Org List'!$AJ$10:$AL$190,3,FALSE))="","",(VLOOKUP($E174,'Org List'!$AJ$10:$AL$190,3,FALSE))),"")</f>
        <v>East of England Commissioning Region</v>
      </c>
      <c r="C174" s="78" t="str">
        <f ca="1">IFERROR(IF((VLOOKUP($E174,'Org List'!$AO$10:$AQ$190,3,FALSE))="","",(VLOOKUP($E174,'Org List'!$AO$10:$AQ$190,3,FALSE))),"")</f>
        <v>East Region</v>
      </c>
      <c r="D174" s="93" t="str">
        <f ca="1">IFERROR(IF((VLOOKUP($E174,'Org List'!$AT$10:$AV$190,3,FALSE))="","",(VLOOKUP($E174,'Org List'!$AT$10:$AV$190,3,FALSE))),"")</f>
        <v>NHS England East (East)</v>
      </c>
      <c r="E174" s="77" t="str">
        <f t="shared" ref="E174:E192" ca="1" si="5">IF($A174&gt;$U$5-1,"",INDIRECT("'Comms by AT'!D"&amp;$A174+$U$4))</f>
        <v>E06000034</v>
      </c>
      <c r="F174" s="79" t="str">
        <f ca="1">IF(E174="","",VLOOKUP(E174,'Org List'!$J$9:$K$640,2,0))</f>
        <v>Thurrock</v>
      </c>
      <c r="G174" s="100">
        <f ca="1">IFERROR(IF((VLOOKUP($E174,'NEA Backsheet'!$D$5:$CB$183,G$9,FALSE))="","",(VLOOKUP($E174,'NEA Backsheet'!$D$5:$CB$183,G$9,FALSE))),"")</f>
        <v>3934.7637681727538</v>
      </c>
      <c r="H174" s="101">
        <f ca="1">IFERROR(IF((VLOOKUP($E174,'NEA Backsheet'!$D$5:$CB$183,H$9,FALSE))="","",(VLOOKUP($E174,'NEA Backsheet'!$D$5:$CB$183,H$9,FALSE))),"")</f>
        <v>4193.4926963728713</v>
      </c>
      <c r="I174" s="101">
        <f ca="1">IFERROR(IF((VLOOKUP($E174,'NEA Backsheet'!$D$5:$CB$183,I$9,FALSE))="","",(VLOOKUP($E174,'NEA Backsheet'!$D$5:$CB$183,I$9,FALSE))),"")</f>
        <v>4318.4149040196098</v>
      </c>
      <c r="J174" s="102">
        <f ca="1">IFERROR(IF((VLOOKUP($E174,'NEA Backsheet'!$D$5:$CB$183,J$9,FALSE))="","",(VLOOKUP($E174,'NEA Backsheet'!$D$5:$CB$183,J$9,FALSE))),"")</f>
        <v>4595.6984731423881</v>
      </c>
      <c r="K174" s="100">
        <f ca="1">IFERROR(IF((VLOOKUP($E174,'NEA Backsheet'!$D$5:$CB$183,K$9,FALSE))="","",(VLOOKUP($E174,'NEA Backsheet'!$D$5:$CB$183,K$9,FALSE))),"")</f>
        <v>4320.1573673211788</v>
      </c>
      <c r="L174" s="101">
        <f ca="1">IFERROR(IF((VLOOKUP($E174,'NEA Backsheet'!$D$5:$CB$183,L$9,FALSE))="","",(VLOOKUP($E174,'NEA Backsheet'!$D$5:$CB$183,L$9,FALSE))),"")</f>
        <v>4252.6888103381343</v>
      </c>
      <c r="M174" s="101">
        <f ca="1">IFERROR(IF((VLOOKUP($E174,'NEA Backsheet'!$D$5:$CB$183,M$9,FALSE))="","",(VLOOKUP($E174,'NEA Backsheet'!$D$5:$CB$183,M$9,FALSE))),"")</f>
        <v>4388.5741835450899</v>
      </c>
      <c r="N174" s="103">
        <f ca="1">IFERROR(IF((VLOOKUP($E174,'NEA Backsheet'!$D$5:$CB$183,N$9,FALSE))="","",(VLOOKUP($E174,'NEA Backsheet'!$D$5:$CB$183,N$9,FALSE))),"")</f>
        <v>4387.6242115988271</v>
      </c>
      <c r="O174" s="151">
        <f ca="1">IFERROR(IF((VLOOKUP($E174,'NEA Backsheet'!$D$5:$CB$183,O$9,FALSE))="","",(VLOOKUP($E174,'NEA Backsheet'!$D$5:$CB$183,O$9,FALSE))),"")</f>
        <v>4980.8167428856987</v>
      </c>
      <c r="P174" s="102">
        <f ca="1">IFERROR(IF((VLOOKUP($E174,'NEA Backsheet'!$D$5:$CB$183,P$9,FALSE))="","",(VLOOKUP($E174,'NEA Backsheet'!$D$5:$CB$183,P$9,FALSE))),"")</f>
        <v>5081.131026632881</v>
      </c>
      <c r="Q174" s="103">
        <f ca="1">IFERROR(IF((VLOOKUP($E174,'NEA Backsheet'!$D$5:$CB$183,Q$9,FALSE))="","",(VLOOKUP($E174,'NEA Backsheet'!$D$5:$CB$183,Q$9,FALSE))),"")</f>
        <v>5090.1712745291152</v>
      </c>
      <c r="R174" s="194">
        <f ca="1">IFERROR(IF((VLOOKUP($E174,'NEA Backsheet'!$D$5:$CB$183,R$9,FALSE))="","",(VLOOKUP($E174,'NEA Backsheet'!$D$5:$CB$183,R$9,FALSE))),"")</f>
        <v>5028.0725743033818</v>
      </c>
    </row>
    <row r="175" spans="1:18" ht="15" customHeight="1" x14ac:dyDescent="0.3">
      <c r="A175" s="41">
        <v>161</v>
      </c>
      <c r="B175" s="77" t="str">
        <f ca="1">IFERROR(IF((VLOOKUP($E175,'Org List'!$AJ$10:$AL$190,3,FALSE))="","",(VLOOKUP($E175,'Org List'!$AJ$10:$AL$190,3,FALSE))),"")</f>
        <v>South West England Commissioning Region</v>
      </c>
      <c r="C175" s="78" t="str">
        <f ca="1">IFERROR(IF((VLOOKUP($E175,'Org List'!$AO$10:$AQ$190,3,FALSE))="","",(VLOOKUP($E175,'Org List'!$AO$10:$AQ$190,3,FALSE))),"")</f>
        <v>South West Region</v>
      </c>
      <c r="D175" s="93" t="str">
        <f ca="1">IFERROR(IF((VLOOKUP($E175,'Org List'!$AT$10:$AV$190,3,FALSE))="","",(VLOOKUP($E175,'Org List'!$AT$10:$AV$190,3,FALSE))),"")</f>
        <v>NHS England South West (South West South)</v>
      </c>
      <c r="E175" s="77" t="str">
        <f t="shared" ca="1" si="5"/>
        <v>E06000027</v>
      </c>
      <c r="F175" s="79" t="str">
        <f ca="1">IF(E175="","",VLOOKUP(E175,'Org List'!$J$9:$K$640,2,0))</f>
        <v>Torbay</v>
      </c>
      <c r="G175" s="100">
        <f ca="1">IFERROR(IF((VLOOKUP($E175,'NEA Backsheet'!$D$5:$CB$183,G$9,FALSE))="","",(VLOOKUP($E175,'NEA Backsheet'!$D$5:$CB$183,G$9,FALSE))),"")</f>
        <v>4511.6355545093866</v>
      </c>
      <c r="H175" s="101">
        <f ca="1">IFERROR(IF((VLOOKUP($E175,'NEA Backsheet'!$D$5:$CB$183,H$9,FALSE))="","",(VLOOKUP($E175,'NEA Backsheet'!$D$5:$CB$183,H$9,FALSE))),"")</f>
        <v>4451.2140393609734</v>
      </c>
      <c r="I175" s="101">
        <f ca="1">IFERROR(IF((VLOOKUP($E175,'NEA Backsheet'!$D$5:$CB$183,I$9,FALSE))="","",(VLOOKUP($E175,'NEA Backsheet'!$D$5:$CB$183,I$9,FALSE))),"")</f>
        <v>4786.4559943779786</v>
      </c>
      <c r="J175" s="102">
        <f ca="1">IFERROR(IF((VLOOKUP($E175,'NEA Backsheet'!$D$5:$CB$183,J$9,FALSE))="","",(VLOOKUP($E175,'NEA Backsheet'!$D$5:$CB$183,J$9,FALSE))),"")</f>
        <v>4669.9983966322452</v>
      </c>
      <c r="K175" s="100">
        <f ca="1">IFERROR(IF((VLOOKUP($E175,'NEA Backsheet'!$D$5:$CB$183,K$9,FALSE))="","",(VLOOKUP($E175,'NEA Backsheet'!$D$5:$CB$183,K$9,FALSE))),"")</f>
        <v>4758.1943179375921</v>
      </c>
      <c r="L175" s="101">
        <f ca="1">IFERROR(IF((VLOOKUP($E175,'NEA Backsheet'!$D$5:$CB$183,L$9,FALSE))="","",(VLOOKUP($E175,'NEA Backsheet'!$D$5:$CB$183,L$9,FALSE))),"")</f>
        <v>4760.6306693548668</v>
      </c>
      <c r="M175" s="101">
        <f ca="1">IFERROR(IF((VLOOKUP($E175,'NEA Backsheet'!$D$5:$CB$183,M$9,FALSE))="","",(VLOOKUP($E175,'NEA Backsheet'!$D$5:$CB$183,M$9,FALSE))),"")</f>
        <v>4885.8591322027878</v>
      </c>
      <c r="N175" s="103">
        <f ca="1">IFERROR(IF((VLOOKUP($E175,'NEA Backsheet'!$D$5:$CB$183,N$9,FALSE))="","",(VLOOKUP($E175,'NEA Backsheet'!$D$5:$CB$183,N$9,FALSE))),"")</f>
        <v>4826.8994279047392</v>
      </c>
      <c r="O175" s="151">
        <f ca="1">IFERROR(IF((VLOOKUP($E175,'NEA Backsheet'!$D$5:$CB$183,O$9,FALSE))="","",(VLOOKUP($E175,'NEA Backsheet'!$D$5:$CB$183,O$9,FALSE))),"")</f>
        <v>4710.4418301590067</v>
      </c>
      <c r="P175" s="102">
        <f ca="1">IFERROR(IF((VLOOKUP($E175,'NEA Backsheet'!$D$5:$CB$183,P$9,FALSE))="","",(VLOOKUP($E175,'NEA Backsheet'!$D$5:$CB$183,P$9,FALSE))),"")</f>
        <v>4631.9913145227592</v>
      </c>
      <c r="Q175" s="103">
        <f ca="1">IFERROR(IF((VLOOKUP($E175,'NEA Backsheet'!$D$5:$CB$183,Q$9,FALSE))="","",(VLOOKUP($E175,'NEA Backsheet'!$D$5:$CB$183,Q$9,FALSE))),"")</f>
        <v>4657.816639545872</v>
      </c>
      <c r="R175" s="194">
        <f ca="1">IFERROR(IF((VLOOKUP($E175,'NEA Backsheet'!$D$5:$CB$183,R$9,FALSE))="","",(VLOOKUP($E175,'NEA Backsheet'!$D$5:$CB$183,R$9,FALSE))),"")</f>
        <v>4691.9255593877187</v>
      </c>
    </row>
    <row r="176" spans="1:18" ht="15" customHeight="1" x14ac:dyDescent="0.3">
      <c r="A176" s="41">
        <v>162</v>
      </c>
      <c r="B176" s="77" t="str">
        <f ca="1">IFERROR(IF((VLOOKUP($E176,'Org List'!$AJ$10:$AL$190,3,FALSE))="","",(VLOOKUP($E176,'Org List'!$AJ$10:$AL$190,3,FALSE))),"")</f>
        <v>London Commissioning Region</v>
      </c>
      <c r="C176" s="78" t="str">
        <f ca="1">IFERROR(IF((VLOOKUP($E176,'Org List'!$AO$10:$AQ$190,3,FALSE))="","",(VLOOKUP($E176,'Org List'!$AO$10:$AQ$190,3,FALSE))),"")</f>
        <v>London Region</v>
      </c>
      <c r="D176" s="93" t="str">
        <f ca="1">IFERROR(IF((VLOOKUP($E176,'Org List'!$AT$10:$AV$190,3,FALSE))="","",(VLOOKUP($E176,'Org List'!$AT$10:$AV$190,3,FALSE))),"")</f>
        <v>NHS England London</v>
      </c>
      <c r="E176" s="77" t="str">
        <f t="shared" ca="1" si="5"/>
        <v>E09000030</v>
      </c>
      <c r="F176" s="79" t="str">
        <f ca="1">IF(E176="","",VLOOKUP(E176,'Org List'!$J$9:$K$640,2,0))</f>
        <v>Tower Hamlets</v>
      </c>
      <c r="G176" s="100">
        <f ca="1">IFERROR(IF((VLOOKUP($E176,'NEA Backsheet'!$D$5:$CB$183,G$9,FALSE))="","",(VLOOKUP($E176,'NEA Backsheet'!$D$5:$CB$183,G$9,FALSE))),"")</f>
        <v>5538.4946479485152</v>
      </c>
      <c r="H176" s="101">
        <f ca="1">IFERROR(IF((VLOOKUP($E176,'NEA Backsheet'!$D$5:$CB$183,H$9,FALSE))="","",(VLOOKUP($E176,'NEA Backsheet'!$D$5:$CB$183,H$9,FALSE))),"")</f>
        <v>5881.9144680554618</v>
      </c>
      <c r="I176" s="101">
        <f ca="1">IFERROR(IF((VLOOKUP($E176,'NEA Backsheet'!$D$5:$CB$183,I$9,FALSE))="","",(VLOOKUP($E176,'NEA Backsheet'!$D$5:$CB$183,I$9,FALSE))),"")</f>
        <v>6313.7102077174941</v>
      </c>
      <c r="J176" s="102">
        <f ca="1">IFERROR(IF((VLOOKUP($E176,'NEA Backsheet'!$D$5:$CB$183,J$9,FALSE))="","",(VLOOKUP($E176,'NEA Backsheet'!$D$5:$CB$183,J$9,FALSE))),"")</f>
        <v>6066.3555593576602</v>
      </c>
      <c r="K176" s="100">
        <f ca="1">IFERROR(IF((VLOOKUP($E176,'NEA Backsheet'!$D$5:$CB$183,K$9,FALSE))="","",(VLOOKUP($E176,'NEA Backsheet'!$D$5:$CB$183,K$9,FALSE))),"")</f>
        <v>6097.000294859241</v>
      </c>
      <c r="L176" s="101">
        <f ca="1">IFERROR(IF((VLOOKUP($E176,'NEA Backsheet'!$D$5:$CB$183,L$9,FALSE))="","",(VLOOKUP($E176,'NEA Backsheet'!$D$5:$CB$183,L$9,FALSE))),"")</f>
        <v>6161.4582083698915</v>
      </c>
      <c r="M176" s="101">
        <f ca="1">IFERROR(IF((VLOOKUP($E176,'NEA Backsheet'!$D$5:$CB$183,M$9,FALSE))="","",(VLOOKUP($E176,'NEA Backsheet'!$D$5:$CB$183,M$9,FALSE))),"")</f>
        <v>6200.7680316851383</v>
      </c>
      <c r="N176" s="103">
        <f ca="1">IFERROR(IF((VLOOKUP($E176,'NEA Backsheet'!$D$5:$CB$183,N$9,FALSE))="","",(VLOOKUP($E176,'NEA Backsheet'!$D$5:$CB$183,N$9,FALSE))),"")</f>
        <v>6064.6521360532824</v>
      </c>
      <c r="O176" s="151">
        <f ca="1">IFERROR(IF((VLOOKUP($E176,'NEA Backsheet'!$D$5:$CB$183,O$9,FALSE))="","",(VLOOKUP($E176,'NEA Backsheet'!$D$5:$CB$183,O$9,FALSE))),"")</f>
        <v>6386.256036943003</v>
      </c>
      <c r="P176" s="102">
        <f ca="1">IFERROR(IF((VLOOKUP($E176,'NEA Backsheet'!$D$5:$CB$183,P$9,FALSE))="","",(VLOOKUP($E176,'NEA Backsheet'!$D$5:$CB$183,P$9,FALSE))),"")</f>
        <v>6707.5936154755036</v>
      </c>
      <c r="Q176" s="103">
        <f ca="1">IFERROR(IF((VLOOKUP($E176,'NEA Backsheet'!$D$5:$CB$183,Q$9,FALSE))="","",(VLOOKUP($E176,'NEA Backsheet'!$D$5:$CB$183,Q$9,FALSE))),"")</f>
        <v>7205.182610436681</v>
      </c>
      <c r="R176" s="194">
        <f ca="1">IFERROR(IF((VLOOKUP($E176,'NEA Backsheet'!$D$5:$CB$183,R$9,FALSE))="","",(VLOOKUP($E176,'NEA Backsheet'!$D$5:$CB$183,R$9,FALSE))),"")</f>
        <v>7256.7661280748953</v>
      </c>
    </row>
    <row r="177" spans="1:18" ht="15" customHeight="1" x14ac:dyDescent="0.3">
      <c r="A177" s="41">
        <v>163</v>
      </c>
      <c r="B177" s="77" t="str">
        <f ca="1">IFERROR(IF((VLOOKUP($E177,'Org List'!$AJ$10:$AL$190,3,FALSE))="","",(VLOOKUP($E177,'Org List'!$AJ$10:$AL$190,3,FALSE))),"")</f>
        <v>North West Commissioning Region</v>
      </c>
      <c r="C177" s="78" t="str">
        <f ca="1">IFERROR(IF((VLOOKUP($E177,'Org List'!$AO$10:$AQ$190,3,FALSE))="","",(VLOOKUP($E177,'Org List'!$AO$10:$AQ$190,3,FALSE))),"")</f>
        <v>North West Region</v>
      </c>
      <c r="D177" s="93" t="str">
        <f ca="1">IFERROR(IF((VLOOKUP($E177,'Org List'!$AT$10:$AV$190,3,FALSE))="","",(VLOOKUP($E177,'Org List'!$AT$10:$AV$190,3,FALSE))),"")</f>
        <v>NHS England North West (Greater Manchester)</v>
      </c>
      <c r="E177" s="77" t="str">
        <f t="shared" ca="1" si="5"/>
        <v>E08000009</v>
      </c>
      <c r="F177" s="79" t="str">
        <f ca="1">IF(E177="","",VLOOKUP(E177,'Org List'!$J$9:$K$640,2,0))</f>
        <v>Trafford</v>
      </c>
      <c r="G177" s="100">
        <f ca="1">IFERROR(IF((VLOOKUP($E177,'NEA Backsheet'!$D$5:$CB$183,G$9,FALSE))="","",(VLOOKUP($E177,'NEA Backsheet'!$D$5:$CB$183,G$9,FALSE))),"")</f>
        <v>6738.0918850964381</v>
      </c>
      <c r="H177" s="101">
        <f ca="1">IFERROR(IF((VLOOKUP($E177,'NEA Backsheet'!$D$5:$CB$183,H$9,FALSE))="","",(VLOOKUP($E177,'NEA Backsheet'!$D$5:$CB$183,H$9,FALSE))),"")</f>
        <v>6834.4422783842138</v>
      </c>
      <c r="I177" s="101">
        <f ca="1">IFERROR(IF((VLOOKUP($E177,'NEA Backsheet'!$D$5:$CB$183,I$9,FALSE))="","",(VLOOKUP($E177,'NEA Backsheet'!$D$5:$CB$183,I$9,FALSE))),"")</f>
        <v>7248.5990763991067</v>
      </c>
      <c r="J177" s="102">
        <f ca="1">IFERROR(IF((VLOOKUP($E177,'NEA Backsheet'!$D$5:$CB$183,J$9,FALSE))="","",(VLOOKUP($E177,'NEA Backsheet'!$D$5:$CB$183,J$9,FALSE))),"")</f>
        <v>7182.7002810972026</v>
      </c>
      <c r="K177" s="100">
        <f ca="1">IFERROR(IF((VLOOKUP($E177,'NEA Backsheet'!$D$5:$CB$183,K$9,FALSE))="","",(VLOOKUP($E177,'NEA Backsheet'!$D$5:$CB$183,K$9,FALSE))),"")</f>
        <v>6971.027537040557</v>
      </c>
      <c r="L177" s="101">
        <f ca="1">IFERROR(IF((VLOOKUP($E177,'NEA Backsheet'!$D$5:$CB$183,L$9,FALSE))="","",(VLOOKUP($E177,'NEA Backsheet'!$D$5:$CB$183,L$9,FALSE))),"")</f>
        <v>7033.5582736271681</v>
      </c>
      <c r="M177" s="101">
        <f ca="1">IFERROR(IF((VLOOKUP($E177,'NEA Backsheet'!$D$5:$CB$183,M$9,FALSE))="","",(VLOOKUP($E177,'NEA Backsheet'!$D$5:$CB$183,M$9,FALSE))),"")</f>
        <v>7056.7245254058244</v>
      </c>
      <c r="N177" s="103">
        <f ca="1">IFERROR(IF((VLOOKUP($E177,'NEA Backsheet'!$D$5:$CB$183,N$9,FALSE))="","",(VLOOKUP($E177,'NEA Backsheet'!$D$5:$CB$183,N$9,FALSE))),"")</f>
        <v>6891.4323808860481</v>
      </c>
      <c r="O177" s="151">
        <f ca="1">IFERROR(IF((VLOOKUP($E177,'NEA Backsheet'!$D$5:$CB$183,O$9,FALSE))="","",(VLOOKUP($E177,'NEA Backsheet'!$D$5:$CB$183,O$9,FALSE))),"")</f>
        <v>7084.2460895821414</v>
      </c>
      <c r="P177" s="102">
        <f ca="1">IFERROR(IF((VLOOKUP($E177,'NEA Backsheet'!$D$5:$CB$183,P$9,FALSE))="","",(VLOOKUP($E177,'NEA Backsheet'!$D$5:$CB$183,P$9,FALSE))),"")</f>
        <v>7233.0041811243191</v>
      </c>
      <c r="Q177" s="103">
        <f ca="1">IFERROR(IF((VLOOKUP($E177,'NEA Backsheet'!$D$5:$CB$183,Q$9,FALSE))="","",(VLOOKUP($E177,'NEA Backsheet'!$D$5:$CB$183,Q$9,FALSE))),"")</f>
        <v>7521.5582967185519</v>
      </c>
      <c r="R177" s="194">
        <f ca="1">IFERROR(IF((VLOOKUP($E177,'NEA Backsheet'!$D$5:$CB$183,R$9,FALSE))="","",(VLOOKUP($E177,'NEA Backsheet'!$D$5:$CB$183,R$9,FALSE))),"")</f>
        <v>7466.2573514874093</v>
      </c>
    </row>
    <row r="178" spans="1:18" ht="15" customHeight="1" x14ac:dyDescent="0.3">
      <c r="A178" s="41">
        <v>164</v>
      </c>
      <c r="B178" s="77" t="str">
        <f ca="1">IFERROR(IF((VLOOKUP($E178,'Org List'!$AJ$10:$AL$190,3,FALSE))="","",(VLOOKUP($E178,'Org List'!$AJ$10:$AL$190,3,FALSE))),"")</f>
        <v>North East and Yorkshire Commissioning Region</v>
      </c>
      <c r="C178" s="78" t="str">
        <f ca="1">IFERROR(IF((VLOOKUP($E178,'Org List'!$AO$10:$AQ$190,3,FALSE))="","",(VLOOKUP($E178,'Org List'!$AO$10:$AQ$190,3,FALSE))),"")</f>
        <v>Yorkshire and The Humber Region</v>
      </c>
      <c r="D178" s="93" t="str">
        <f ca="1">IFERROR(IF((VLOOKUP($E178,'Org List'!$AT$10:$AV$190,3,FALSE))="","",(VLOOKUP($E178,'Org List'!$AT$10:$AV$190,3,FALSE))),"")</f>
        <v>NHS England North East and Yokrshire (Yorkshire And Humber)</v>
      </c>
      <c r="E178" s="77" t="str">
        <f t="shared" ca="1" si="5"/>
        <v>E08000036</v>
      </c>
      <c r="F178" s="79" t="str">
        <f ca="1">IF(E178="","",VLOOKUP(E178,'Org List'!$J$9:$K$640,2,0))</f>
        <v>Wakefield</v>
      </c>
      <c r="G178" s="100">
        <f ca="1">IFERROR(IF((VLOOKUP($E178,'NEA Backsheet'!$D$5:$CB$183,G$9,FALSE))="","",(VLOOKUP($E178,'NEA Backsheet'!$D$5:$CB$183,G$9,FALSE))),"")</f>
        <v>10818.401375642763</v>
      </c>
      <c r="H178" s="101">
        <f ca="1">IFERROR(IF((VLOOKUP($E178,'NEA Backsheet'!$D$5:$CB$183,H$9,FALSE))="","",(VLOOKUP($E178,'NEA Backsheet'!$D$5:$CB$183,H$9,FALSE))),"")</f>
        <v>10047.604859500021</v>
      </c>
      <c r="I178" s="101">
        <f ca="1">IFERROR(IF((VLOOKUP($E178,'NEA Backsheet'!$D$5:$CB$183,I$9,FALSE))="","",(VLOOKUP($E178,'NEA Backsheet'!$D$5:$CB$183,I$9,FALSE))),"")</f>
        <v>9982.7497723344168</v>
      </c>
      <c r="J178" s="102">
        <f ca="1">IFERROR(IF((VLOOKUP($E178,'NEA Backsheet'!$D$5:$CB$183,J$9,FALSE))="","",(VLOOKUP($E178,'NEA Backsheet'!$D$5:$CB$183,J$9,FALSE))),"")</f>
        <v>9946.08914976079</v>
      </c>
      <c r="K178" s="100">
        <f ca="1">IFERROR(IF((VLOOKUP($E178,'NEA Backsheet'!$D$5:$CB$183,K$9,FALSE))="","",(VLOOKUP($E178,'NEA Backsheet'!$D$5:$CB$183,K$9,FALSE))),"")</f>
        <v>10759.744701529711</v>
      </c>
      <c r="L178" s="101">
        <f ca="1">IFERROR(IF((VLOOKUP($E178,'NEA Backsheet'!$D$5:$CB$183,L$9,FALSE))="","",(VLOOKUP($E178,'NEA Backsheet'!$D$5:$CB$183,L$9,FALSE))),"")</f>
        <v>10196.948106556138</v>
      </c>
      <c r="M178" s="101">
        <f ca="1">IFERROR(IF((VLOOKUP($E178,'NEA Backsheet'!$D$5:$CB$183,M$9,FALSE))="","",(VLOOKUP($E178,'NEA Backsheet'!$D$5:$CB$183,M$9,FALSE))),"")</f>
        <v>10415.434614704589</v>
      </c>
      <c r="N178" s="103">
        <f ca="1">IFERROR(IF((VLOOKUP($E178,'NEA Backsheet'!$D$5:$CB$183,N$9,FALSE))="","",(VLOOKUP($E178,'NEA Backsheet'!$D$5:$CB$183,N$9,FALSE))),"")</f>
        <v>11494.646145978561</v>
      </c>
      <c r="O178" s="151">
        <f ca="1">IFERROR(IF((VLOOKUP($E178,'NEA Backsheet'!$D$5:$CB$183,O$9,FALSE))="","",(VLOOKUP($E178,'NEA Backsheet'!$D$5:$CB$183,O$9,FALSE))),"")</f>
        <v>10010.97247195608</v>
      </c>
      <c r="P178" s="102">
        <f ca="1">IFERROR(IF((VLOOKUP($E178,'NEA Backsheet'!$D$5:$CB$183,P$9,FALSE))="","",(VLOOKUP($E178,'NEA Backsheet'!$D$5:$CB$183,P$9,FALSE))),"")</f>
        <v>9670.1347256210447</v>
      </c>
      <c r="Q178" s="103">
        <f ca="1">IFERROR(IF((VLOOKUP($E178,'NEA Backsheet'!$D$5:$CB$183,Q$9,FALSE))="","",(VLOOKUP($E178,'NEA Backsheet'!$D$5:$CB$183,Q$9,FALSE))),"")</f>
        <v>10169.257670899111</v>
      </c>
      <c r="R178" s="194">
        <f ca="1">IFERROR(IF((VLOOKUP($E178,'NEA Backsheet'!$D$5:$CB$183,R$9,FALSE))="","",(VLOOKUP($E178,'NEA Backsheet'!$D$5:$CB$183,R$9,FALSE))),"")</f>
        <v>10269.625813770366</v>
      </c>
    </row>
    <row r="179" spans="1:18" ht="15" customHeight="1" x14ac:dyDescent="0.3">
      <c r="A179" s="41">
        <v>165</v>
      </c>
      <c r="B179" s="77" t="str">
        <f ca="1">IFERROR(IF((VLOOKUP($E179,'Org List'!$AJ$10:$AL$190,3,FALSE))="","",(VLOOKUP($E179,'Org List'!$AJ$10:$AL$190,3,FALSE))),"")</f>
        <v>Midlands Commissioning Region</v>
      </c>
      <c r="C179" s="78" t="str">
        <f ca="1">IFERROR(IF((VLOOKUP($E179,'Org List'!$AO$10:$AQ$190,3,FALSE))="","",(VLOOKUP($E179,'Org List'!$AO$10:$AQ$190,3,FALSE))),"")</f>
        <v>West Midlands Region</v>
      </c>
      <c r="D179" s="93" t="str">
        <f ca="1">IFERROR(IF((VLOOKUP($E179,'Org List'!$AT$10:$AV$190,3,FALSE))="","",(VLOOKUP($E179,'Org List'!$AT$10:$AV$190,3,FALSE))),"")</f>
        <v>NHS England Midlands (West Midlands)</v>
      </c>
      <c r="E179" s="77" t="str">
        <f t="shared" ca="1" si="5"/>
        <v>E08000030</v>
      </c>
      <c r="F179" s="79" t="str">
        <f ca="1">IF(E179="","",VLOOKUP(E179,'Org List'!$J$9:$K$640,2,0))</f>
        <v>Walsall</v>
      </c>
      <c r="G179" s="100">
        <f ca="1">IFERROR(IF((VLOOKUP($E179,'NEA Backsheet'!$D$5:$CB$183,G$9,FALSE))="","",(VLOOKUP($E179,'NEA Backsheet'!$D$5:$CB$183,G$9,FALSE))),"")</f>
        <v>8523.4039059321549</v>
      </c>
      <c r="H179" s="101">
        <f ca="1">IFERROR(IF((VLOOKUP($E179,'NEA Backsheet'!$D$5:$CB$183,H$9,FALSE))="","",(VLOOKUP($E179,'NEA Backsheet'!$D$5:$CB$183,H$9,FALSE))),"")</f>
        <v>8819.5415410885907</v>
      </c>
      <c r="I179" s="101">
        <f ca="1">IFERROR(IF((VLOOKUP($E179,'NEA Backsheet'!$D$5:$CB$183,I$9,FALSE))="","",(VLOOKUP($E179,'NEA Backsheet'!$D$5:$CB$183,I$9,FALSE))),"")</f>
        <v>9033.2441641289624</v>
      </c>
      <c r="J179" s="102">
        <f ca="1">IFERROR(IF((VLOOKUP($E179,'NEA Backsheet'!$D$5:$CB$183,J$9,FALSE))="","",(VLOOKUP($E179,'NEA Backsheet'!$D$5:$CB$183,J$9,FALSE))),"")</f>
        <v>8925.4998110269189</v>
      </c>
      <c r="K179" s="100">
        <f ca="1">IFERROR(IF((VLOOKUP($E179,'NEA Backsheet'!$D$5:$CB$183,K$9,FALSE))="","",(VLOOKUP($E179,'NEA Backsheet'!$D$5:$CB$183,K$9,FALSE))),"")</f>
        <v>8863.5141687936684</v>
      </c>
      <c r="L179" s="101">
        <f ca="1">IFERROR(IF((VLOOKUP($E179,'NEA Backsheet'!$D$5:$CB$183,L$9,FALSE))="","",(VLOOKUP($E179,'NEA Backsheet'!$D$5:$CB$183,L$9,FALSE))),"")</f>
        <v>8892.5537684492137</v>
      </c>
      <c r="M179" s="101">
        <f ca="1">IFERROR(IF((VLOOKUP($E179,'NEA Backsheet'!$D$5:$CB$183,M$9,FALSE))="","",(VLOOKUP($E179,'NEA Backsheet'!$D$5:$CB$183,M$9,FALSE))),"")</f>
        <v>9300.7914596072496</v>
      </c>
      <c r="N179" s="103">
        <f ca="1">IFERROR(IF((VLOOKUP($E179,'NEA Backsheet'!$D$5:$CB$183,N$9,FALSE))="","",(VLOOKUP($E179,'NEA Backsheet'!$D$5:$CB$183,N$9,FALSE))),"")</f>
        <v>9089.4299581188188</v>
      </c>
      <c r="O179" s="151">
        <f ca="1">IFERROR(IF((VLOOKUP($E179,'NEA Backsheet'!$D$5:$CB$183,O$9,FALSE))="","",(VLOOKUP($E179,'NEA Backsheet'!$D$5:$CB$183,O$9,FALSE))),"")</f>
        <v>8737.1320180028451</v>
      </c>
      <c r="P179" s="102">
        <f ca="1">IFERROR(IF((VLOOKUP($E179,'NEA Backsheet'!$D$5:$CB$183,P$9,FALSE))="","",(VLOOKUP($E179,'NEA Backsheet'!$D$5:$CB$183,P$9,FALSE))),"")</f>
        <v>8823.5699600776679</v>
      </c>
      <c r="Q179" s="103">
        <f ca="1">IFERROR(IF((VLOOKUP($E179,'NEA Backsheet'!$D$5:$CB$183,Q$9,FALSE))="","",(VLOOKUP($E179,'NEA Backsheet'!$D$5:$CB$183,Q$9,FALSE))),"")</f>
        <v>9556.894515386477</v>
      </c>
      <c r="R179" s="194">
        <f ca="1">IFERROR(IF((VLOOKUP($E179,'NEA Backsheet'!$D$5:$CB$183,R$9,FALSE))="","",(VLOOKUP($E179,'NEA Backsheet'!$D$5:$CB$183,R$9,FALSE))),"")</f>
        <v>9331.5413550055764</v>
      </c>
    </row>
    <row r="180" spans="1:18" ht="15" customHeight="1" x14ac:dyDescent="0.3">
      <c r="A180" s="41">
        <v>166</v>
      </c>
      <c r="B180" s="77" t="str">
        <f ca="1">IFERROR(IF((VLOOKUP($E180,'Org List'!$AJ$10:$AL$190,3,FALSE))="","",(VLOOKUP($E180,'Org List'!$AJ$10:$AL$190,3,FALSE))),"")</f>
        <v>London Commissioning Region</v>
      </c>
      <c r="C180" s="78" t="str">
        <f ca="1">IFERROR(IF((VLOOKUP($E180,'Org List'!$AO$10:$AQ$190,3,FALSE))="","",(VLOOKUP($E180,'Org List'!$AO$10:$AQ$190,3,FALSE))),"")</f>
        <v>London Region</v>
      </c>
      <c r="D180" s="93" t="str">
        <f ca="1">IFERROR(IF((VLOOKUP($E180,'Org List'!$AT$10:$AV$190,3,FALSE))="","",(VLOOKUP($E180,'Org List'!$AT$10:$AV$190,3,FALSE))),"")</f>
        <v>NHS England London</v>
      </c>
      <c r="E180" s="77" t="str">
        <f t="shared" ca="1" si="5"/>
        <v>E09000031</v>
      </c>
      <c r="F180" s="79" t="str">
        <f ca="1">IF(E180="","",VLOOKUP(E180,'Org List'!$J$9:$K$640,2,0))</f>
        <v>Waltham Forest</v>
      </c>
      <c r="G180" s="100">
        <f ca="1">IFERROR(IF((VLOOKUP($E180,'NEA Backsheet'!$D$5:$CB$183,G$9,FALSE))="","",(VLOOKUP($E180,'NEA Backsheet'!$D$5:$CB$183,G$9,FALSE))),"")</f>
        <v>5488.0079997355488</v>
      </c>
      <c r="H180" s="101">
        <f ca="1">IFERROR(IF((VLOOKUP($E180,'NEA Backsheet'!$D$5:$CB$183,H$9,FALSE))="","",(VLOOKUP($E180,'NEA Backsheet'!$D$5:$CB$183,H$9,FALSE))),"")</f>
        <v>6331.1514208648223</v>
      </c>
      <c r="I180" s="101">
        <f ca="1">IFERROR(IF((VLOOKUP($E180,'NEA Backsheet'!$D$5:$CB$183,I$9,FALSE))="","",(VLOOKUP($E180,'NEA Backsheet'!$D$5:$CB$183,I$9,FALSE))),"")</f>
        <v>6748.3752862025322</v>
      </c>
      <c r="J180" s="102">
        <f ca="1">IFERROR(IF((VLOOKUP($E180,'NEA Backsheet'!$D$5:$CB$183,J$9,FALSE))="","",(VLOOKUP($E180,'NEA Backsheet'!$D$5:$CB$183,J$9,FALSE))),"")</f>
        <v>7361.200378107369</v>
      </c>
      <c r="K180" s="100">
        <f ca="1">IFERROR(IF((VLOOKUP($E180,'NEA Backsheet'!$D$5:$CB$183,K$9,FALSE))="","",(VLOOKUP($E180,'NEA Backsheet'!$D$5:$CB$183,K$9,FALSE))),"")</f>
        <v>6361.3439586107916</v>
      </c>
      <c r="L180" s="101">
        <f ca="1">IFERROR(IF((VLOOKUP($E180,'NEA Backsheet'!$D$5:$CB$183,L$9,FALSE))="","",(VLOOKUP($E180,'NEA Backsheet'!$D$5:$CB$183,L$9,FALSE))),"")</f>
        <v>6429.5187668702856</v>
      </c>
      <c r="M180" s="101">
        <f ca="1">IFERROR(IF((VLOOKUP($E180,'NEA Backsheet'!$D$5:$CB$183,M$9,FALSE))="","",(VLOOKUP($E180,'NEA Backsheet'!$D$5:$CB$183,M$9,FALSE))),"")</f>
        <v>6464.5250753868395</v>
      </c>
      <c r="N180" s="103">
        <f ca="1">IFERROR(IF((VLOOKUP($E180,'NEA Backsheet'!$D$5:$CB$183,N$9,FALSE))="","",(VLOOKUP($E180,'NEA Backsheet'!$D$5:$CB$183,N$9,FALSE))),"")</f>
        <v>6322.9886435561593</v>
      </c>
      <c r="O180" s="151">
        <f ca="1">IFERROR(IF((VLOOKUP($E180,'NEA Backsheet'!$D$5:$CB$183,O$9,FALSE))="","",(VLOOKUP($E180,'NEA Backsheet'!$D$5:$CB$183,O$9,FALSE))),"")</f>
        <v>7361.5162382865719</v>
      </c>
      <c r="P180" s="102">
        <f ca="1">IFERROR(IF((VLOOKUP($E180,'NEA Backsheet'!$D$5:$CB$183,P$9,FALSE))="","",(VLOOKUP($E180,'NEA Backsheet'!$D$5:$CB$183,P$9,FALSE))),"")</f>
        <v>7173.2213478050762</v>
      </c>
      <c r="Q180" s="103">
        <f ca="1">IFERROR(IF((VLOOKUP($E180,'NEA Backsheet'!$D$5:$CB$183,Q$9,FALSE))="","",(VLOOKUP($E180,'NEA Backsheet'!$D$5:$CB$183,Q$9,FALSE))),"")</f>
        <v>7601.2685175180359</v>
      </c>
      <c r="R180" s="194">
        <f ca="1">IFERROR(IF((VLOOKUP($E180,'NEA Backsheet'!$D$5:$CB$183,R$9,FALSE))="","",(VLOOKUP($E180,'NEA Backsheet'!$D$5:$CB$183,R$9,FALSE))),"")</f>
        <v>7479.5586302837764</v>
      </c>
    </row>
    <row r="181" spans="1:18" ht="15" customHeight="1" x14ac:dyDescent="0.3">
      <c r="A181" s="41">
        <v>167</v>
      </c>
      <c r="B181" s="77" t="str">
        <f ca="1">IFERROR(IF((VLOOKUP($E181,'Org List'!$AJ$10:$AL$190,3,FALSE))="","",(VLOOKUP($E181,'Org List'!$AJ$10:$AL$190,3,FALSE))),"")</f>
        <v>London Commissioning Region</v>
      </c>
      <c r="C181" s="78" t="str">
        <f ca="1">IFERROR(IF((VLOOKUP($E181,'Org List'!$AO$10:$AQ$190,3,FALSE))="","",(VLOOKUP($E181,'Org List'!$AO$10:$AQ$190,3,FALSE))),"")</f>
        <v>London Region</v>
      </c>
      <c r="D181" s="93" t="str">
        <f ca="1">IFERROR(IF((VLOOKUP($E181,'Org List'!$AT$10:$AV$190,3,FALSE))="","",(VLOOKUP($E181,'Org List'!$AT$10:$AV$190,3,FALSE))),"")</f>
        <v>NHS England London</v>
      </c>
      <c r="E181" s="77" t="str">
        <f t="shared" ca="1" si="5"/>
        <v>E09000032</v>
      </c>
      <c r="F181" s="79" t="str">
        <f ca="1">IF(E181="","",VLOOKUP(E181,'Org List'!$J$9:$K$640,2,0))</f>
        <v>Wandsworth</v>
      </c>
      <c r="G181" s="100">
        <f ca="1">IFERROR(IF((VLOOKUP($E181,'NEA Backsheet'!$D$5:$CB$183,G$9,FALSE))="","",(VLOOKUP($E181,'NEA Backsheet'!$D$5:$CB$183,G$9,FALSE))),"")</f>
        <v>6806.0958758119332</v>
      </c>
      <c r="H181" s="101">
        <f ca="1">IFERROR(IF((VLOOKUP($E181,'NEA Backsheet'!$D$5:$CB$183,H$9,FALSE))="","",(VLOOKUP($E181,'NEA Backsheet'!$D$5:$CB$183,H$9,FALSE))),"")</f>
        <v>6768.9173114421628</v>
      </c>
      <c r="I181" s="101">
        <f ca="1">IFERROR(IF((VLOOKUP($E181,'NEA Backsheet'!$D$5:$CB$183,I$9,FALSE))="","",(VLOOKUP($E181,'NEA Backsheet'!$D$5:$CB$183,I$9,FALSE))),"")</f>
        <v>7085.4870228974942</v>
      </c>
      <c r="J181" s="102">
        <f ca="1">IFERROR(IF((VLOOKUP($E181,'NEA Backsheet'!$D$5:$CB$183,J$9,FALSE))="","",(VLOOKUP($E181,'NEA Backsheet'!$D$5:$CB$183,J$9,FALSE))),"")</f>
        <v>7034.4033301670843</v>
      </c>
      <c r="K181" s="100">
        <f ca="1">IFERROR(IF((VLOOKUP($E181,'NEA Backsheet'!$D$5:$CB$183,K$9,FALSE))="","",(VLOOKUP($E181,'NEA Backsheet'!$D$5:$CB$183,K$9,FALSE))),"")</f>
        <v>7613.3335840664986</v>
      </c>
      <c r="L181" s="101">
        <f ca="1">IFERROR(IF((VLOOKUP($E181,'NEA Backsheet'!$D$5:$CB$183,L$9,FALSE))="","",(VLOOKUP($E181,'NEA Backsheet'!$D$5:$CB$183,L$9,FALSE))),"")</f>
        <v>7616.7170989288188</v>
      </c>
      <c r="M181" s="101">
        <f ca="1">IFERROR(IF((VLOOKUP($E181,'NEA Backsheet'!$D$5:$CB$183,M$9,FALSE))="","",(VLOOKUP($E181,'NEA Backsheet'!$D$5:$CB$183,M$9,FALSE))),"")</f>
        <v>7703.4407509265711</v>
      </c>
      <c r="N181" s="103">
        <f ca="1">IFERROR(IF((VLOOKUP($E181,'NEA Backsheet'!$D$5:$CB$183,N$9,FALSE))="","",(VLOOKUP($E181,'NEA Backsheet'!$D$5:$CB$183,N$9,FALSE))),"")</f>
        <v>7564.9578439853676</v>
      </c>
      <c r="O181" s="151">
        <f ca="1">IFERROR(IF((VLOOKUP($E181,'NEA Backsheet'!$D$5:$CB$183,O$9,FALSE))="","",(VLOOKUP($E181,'NEA Backsheet'!$D$5:$CB$183,O$9,FALSE))),"")</f>
        <v>6937.6142907166304</v>
      </c>
      <c r="P181" s="102">
        <f ca="1">IFERROR(IF((VLOOKUP($E181,'NEA Backsheet'!$D$5:$CB$183,P$9,FALSE))="","",(VLOOKUP($E181,'NEA Backsheet'!$D$5:$CB$183,P$9,FALSE))),"")</f>
        <v>7190.4215737198474</v>
      </c>
      <c r="Q181" s="103">
        <f ca="1">IFERROR(IF((VLOOKUP($E181,'NEA Backsheet'!$D$5:$CB$183,Q$9,FALSE))="","",(VLOOKUP($E181,'NEA Backsheet'!$D$5:$CB$183,Q$9,FALSE))),"")</f>
        <v>7600.8254934810975</v>
      </c>
      <c r="R181" s="194">
        <f ca="1">IFERROR(IF((VLOOKUP($E181,'NEA Backsheet'!$D$5:$CB$183,R$9,FALSE))="","",(VLOOKUP($E181,'NEA Backsheet'!$D$5:$CB$183,R$9,FALSE))),"")</f>
        <v>7596.1078489656247</v>
      </c>
    </row>
    <row r="182" spans="1:18" ht="15" customHeight="1" x14ac:dyDescent="0.3">
      <c r="A182" s="41">
        <v>168</v>
      </c>
      <c r="B182" s="77" t="str">
        <f ca="1">IFERROR(IF((VLOOKUP($E182,'Org List'!$AJ$10:$AL$190,3,FALSE))="","",(VLOOKUP($E182,'Org List'!$AJ$10:$AL$190,3,FALSE))),"")</f>
        <v>North West Commissioning Region</v>
      </c>
      <c r="C182" s="78" t="str">
        <f ca="1">IFERROR(IF((VLOOKUP($E182,'Org List'!$AO$10:$AQ$190,3,FALSE))="","",(VLOOKUP($E182,'Org List'!$AO$10:$AQ$190,3,FALSE))),"")</f>
        <v>North West Region</v>
      </c>
      <c r="D182" s="93" t="str">
        <f ca="1">IFERROR(IF((VLOOKUP($E182,'Org List'!$AT$10:$AV$190,3,FALSE))="","",(VLOOKUP($E182,'Org List'!$AT$10:$AV$190,3,FALSE))),"")</f>
        <v>NHS England North West (Cheshire And Merseyside)</v>
      </c>
      <c r="E182" s="77" t="str">
        <f t="shared" ca="1" si="5"/>
        <v>E06000007</v>
      </c>
      <c r="F182" s="79" t="str">
        <f ca="1">IF(E182="","",VLOOKUP(E182,'Org List'!$J$9:$K$640,2,0))</f>
        <v>Warrington</v>
      </c>
      <c r="G182" s="100">
        <f ca="1">IFERROR(IF((VLOOKUP($E182,'NEA Backsheet'!$D$5:$CB$183,G$9,FALSE))="","",(VLOOKUP($E182,'NEA Backsheet'!$D$5:$CB$183,G$9,FALSE))),"")</f>
        <v>6879.7995730280363</v>
      </c>
      <c r="H182" s="101">
        <f ca="1">IFERROR(IF((VLOOKUP($E182,'NEA Backsheet'!$D$5:$CB$183,H$9,FALSE))="","",(VLOOKUP($E182,'NEA Backsheet'!$D$5:$CB$183,H$9,FALSE))),"")</f>
        <v>6698.5552615103925</v>
      </c>
      <c r="I182" s="101">
        <f ca="1">IFERROR(IF((VLOOKUP($E182,'NEA Backsheet'!$D$5:$CB$183,I$9,FALSE))="","",(VLOOKUP($E182,'NEA Backsheet'!$D$5:$CB$183,I$9,FALSE))),"")</f>
        <v>6519.2647280918573</v>
      </c>
      <c r="J182" s="102">
        <f ca="1">IFERROR(IF((VLOOKUP($E182,'NEA Backsheet'!$D$5:$CB$183,J$9,FALSE))="","",(VLOOKUP($E182,'NEA Backsheet'!$D$5:$CB$183,J$9,FALSE))),"")</f>
        <v>5833.8116948756997</v>
      </c>
      <c r="K182" s="100">
        <f ca="1">IFERROR(IF((VLOOKUP($E182,'NEA Backsheet'!$D$5:$CB$183,K$9,FALSE))="","",(VLOOKUP($E182,'NEA Backsheet'!$D$5:$CB$183,K$9,FALSE))),"")</f>
        <v>7105.8489342379962</v>
      </c>
      <c r="L182" s="101">
        <f ca="1">IFERROR(IF((VLOOKUP($E182,'NEA Backsheet'!$D$5:$CB$183,L$9,FALSE))="","",(VLOOKUP($E182,'NEA Backsheet'!$D$5:$CB$183,L$9,FALSE))),"")</f>
        <v>7154.4509341420226</v>
      </c>
      <c r="M182" s="101">
        <f ca="1">IFERROR(IF((VLOOKUP($E182,'NEA Backsheet'!$D$5:$CB$183,M$9,FALSE))="","",(VLOOKUP($E182,'NEA Backsheet'!$D$5:$CB$183,M$9,FALSE))),"")</f>
        <v>7181.4154021330432</v>
      </c>
      <c r="N182" s="103">
        <f ca="1">IFERROR(IF((VLOOKUP($E182,'NEA Backsheet'!$D$5:$CB$183,N$9,FALSE))="","",(VLOOKUP($E182,'NEA Backsheet'!$D$5:$CB$183,N$9,FALSE))),"")</f>
        <v>6745.0648241231138</v>
      </c>
      <c r="O182" s="151">
        <f ca="1">IFERROR(IF((VLOOKUP($E182,'NEA Backsheet'!$D$5:$CB$183,O$9,FALSE))="","",(VLOOKUP($E182,'NEA Backsheet'!$D$5:$CB$183,O$9,FALSE))),"")</f>
        <v>6424.6364524614273</v>
      </c>
      <c r="P182" s="102">
        <f ca="1">IFERROR(IF((VLOOKUP($E182,'NEA Backsheet'!$D$5:$CB$183,P$9,FALSE))="","",(VLOOKUP($E182,'NEA Backsheet'!$D$5:$CB$183,P$9,FALSE))),"")</f>
        <v>6444.2983575599083</v>
      </c>
      <c r="Q182" s="103">
        <f ca="1">IFERROR(IF((VLOOKUP($E182,'NEA Backsheet'!$D$5:$CB$183,Q$9,FALSE))="","",(VLOOKUP($E182,'NEA Backsheet'!$D$5:$CB$183,Q$9,FALSE))),"")</f>
        <v>6126.6434133968296</v>
      </c>
      <c r="R182" s="194">
        <f ca="1">IFERROR(IF((VLOOKUP($E182,'NEA Backsheet'!$D$5:$CB$183,R$9,FALSE))="","",(VLOOKUP($E182,'NEA Backsheet'!$D$5:$CB$183,R$9,FALSE))),"")</f>
        <v>6610.765388525997</v>
      </c>
    </row>
    <row r="183" spans="1:18" ht="15" customHeight="1" x14ac:dyDescent="0.3">
      <c r="A183" s="41">
        <v>169</v>
      </c>
      <c r="B183" s="77" t="str">
        <f ca="1">IFERROR(IF((VLOOKUP($E183,'Org List'!$AJ$10:$AL$190,3,FALSE))="","",(VLOOKUP($E183,'Org List'!$AJ$10:$AL$190,3,FALSE))),"")</f>
        <v>Midlands Commissioning Region</v>
      </c>
      <c r="C183" s="78" t="str">
        <f ca="1">IFERROR(IF((VLOOKUP($E183,'Org List'!$AO$10:$AQ$190,3,FALSE))="","",(VLOOKUP($E183,'Org List'!$AO$10:$AQ$190,3,FALSE))),"")</f>
        <v>West Midlands Region</v>
      </c>
      <c r="D183" s="93" t="str">
        <f ca="1">IFERROR(IF((VLOOKUP($E183,'Org List'!$AT$10:$AV$190,3,FALSE))="","",(VLOOKUP($E183,'Org List'!$AT$10:$AV$190,3,FALSE))),"")</f>
        <v>NHS England Midlands (West Midlands)</v>
      </c>
      <c r="E183" s="77" t="str">
        <f t="shared" ca="1" si="5"/>
        <v>E10000031</v>
      </c>
      <c r="F183" s="79" t="str">
        <f ca="1">IF(E183="","",VLOOKUP(E183,'Org List'!$J$9:$K$640,2,0))</f>
        <v>Warwickshire</v>
      </c>
      <c r="G183" s="100">
        <f ca="1">IFERROR(IF((VLOOKUP($E183,'NEA Backsheet'!$D$5:$CB$183,G$9,FALSE))="","",(VLOOKUP($E183,'NEA Backsheet'!$D$5:$CB$183,G$9,FALSE))),"")</f>
        <v>14416.8513763798</v>
      </c>
      <c r="H183" s="101">
        <f ca="1">IFERROR(IF((VLOOKUP($E183,'NEA Backsheet'!$D$5:$CB$183,H$9,FALSE))="","",(VLOOKUP($E183,'NEA Backsheet'!$D$5:$CB$183,H$9,FALSE))),"")</f>
        <v>14342.286536786529</v>
      </c>
      <c r="I183" s="101">
        <f ca="1">IFERROR(IF((VLOOKUP($E183,'NEA Backsheet'!$D$5:$CB$183,I$9,FALSE))="","",(VLOOKUP($E183,'NEA Backsheet'!$D$5:$CB$183,I$9,FALSE))),"")</f>
        <v>14769.403570393331</v>
      </c>
      <c r="J183" s="102">
        <f ca="1">IFERROR(IF((VLOOKUP($E183,'NEA Backsheet'!$D$5:$CB$183,J$9,FALSE))="","",(VLOOKUP($E183,'NEA Backsheet'!$D$5:$CB$183,J$9,FALSE))),"")</f>
        <v>14219.864177308016</v>
      </c>
      <c r="K183" s="100">
        <f ca="1">IFERROR(IF((VLOOKUP($E183,'NEA Backsheet'!$D$5:$CB$183,K$9,FALSE))="","",(VLOOKUP($E183,'NEA Backsheet'!$D$5:$CB$183,K$9,FALSE))),"")</f>
        <v>14790.52929262675</v>
      </c>
      <c r="L183" s="101">
        <f ca="1">IFERROR(IF((VLOOKUP($E183,'NEA Backsheet'!$D$5:$CB$183,L$9,FALSE))="","",(VLOOKUP($E183,'NEA Backsheet'!$D$5:$CB$183,L$9,FALSE))),"")</f>
        <v>14959.991912876834</v>
      </c>
      <c r="M183" s="101">
        <f ca="1">IFERROR(IF((VLOOKUP($E183,'NEA Backsheet'!$D$5:$CB$183,M$9,FALSE))="","",(VLOOKUP($E183,'NEA Backsheet'!$D$5:$CB$183,M$9,FALSE))),"")</f>
        <v>14975.124598049997</v>
      </c>
      <c r="N183" s="103">
        <f ca="1">IFERROR(IF((VLOOKUP($E183,'NEA Backsheet'!$D$5:$CB$183,N$9,FALSE))="","",(VLOOKUP($E183,'NEA Backsheet'!$D$5:$CB$183,N$9,FALSE))),"")</f>
        <v>14665.225535659582</v>
      </c>
      <c r="O183" s="151">
        <f ca="1">IFERROR(IF((VLOOKUP($E183,'NEA Backsheet'!$D$5:$CB$183,O$9,FALSE))="","",(VLOOKUP($E183,'NEA Backsheet'!$D$5:$CB$183,O$9,FALSE))),"")</f>
        <v>15000.616134209195</v>
      </c>
      <c r="P183" s="102">
        <f ca="1">IFERROR(IF((VLOOKUP($E183,'NEA Backsheet'!$D$5:$CB$183,P$9,FALSE))="","",(VLOOKUP($E183,'NEA Backsheet'!$D$5:$CB$183,P$9,FALSE))),"")</f>
        <v>14919.925761742616</v>
      </c>
      <c r="Q183" s="103">
        <f ca="1">IFERROR(IF((VLOOKUP($E183,'NEA Backsheet'!$D$5:$CB$183,Q$9,FALSE))="","",(VLOOKUP($E183,'NEA Backsheet'!$D$5:$CB$183,Q$9,FALSE))),"")</f>
        <v>15609.727595614953</v>
      </c>
      <c r="R183" s="194">
        <f ca="1">IFERROR(IF((VLOOKUP($E183,'NEA Backsheet'!$D$5:$CB$183,R$9,FALSE))="","",(VLOOKUP($E183,'NEA Backsheet'!$D$5:$CB$183,R$9,FALSE))),"")</f>
        <v>15558.750240607211</v>
      </c>
    </row>
    <row r="184" spans="1:18" ht="15" customHeight="1" x14ac:dyDescent="0.3">
      <c r="A184" s="41">
        <v>170</v>
      </c>
      <c r="B184" s="77" t="str">
        <f ca="1">IFERROR(IF((VLOOKUP($E184,'Org List'!$AJ$10:$AL$190,3,FALSE))="","",(VLOOKUP($E184,'Org List'!$AJ$10:$AL$190,3,FALSE))),"")</f>
        <v>South East England Commissioning Region</v>
      </c>
      <c r="C184" s="78" t="str">
        <f ca="1">IFERROR(IF((VLOOKUP($E184,'Org List'!$AO$10:$AQ$190,3,FALSE))="","",(VLOOKUP($E184,'Org List'!$AO$10:$AQ$190,3,FALSE))),"")</f>
        <v>South East Region</v>
      </c>
      <c r="D184" s="93" t="str">
        <f ca="1">IFERROR(IF((VLOOKUP($E184,'Org List'!$AT$10:$AV$190,3,FALSE))="","",(VLOOKUP($E184,'Org List'!$AT$10:$AV$190,3,FALSE))),"")</f>
        <v>NHS England South East (Hampshire, Isle of Wight and Thames Valley)</v>
      </c>
      <c r="E184" s="77" t="str">
        <f t="shared" ca="1" si="5"/>
        <v>E06000037</v>
      </c>
      <c r="F184" s="79" t="str">
        <f ca="1">IF(E184="","",VLOOKUP(E184,'Org List'!$J$9:$K$640,2,0))</f>
        <v>West Berkshire</v>
      </c>
      <c r="G184" s="100">
        <f ca="1">IFERROR(IF((VLOOKUP($E184,'NEA Backsheet'!$D$5:$CB$183,G$9,FALSE))="","",(VLOOKUP($E184,'NEA Backsheet'!$D$5:$CB$183,G$9,FALSE))),"")</f>
        <v>3470.6340734678806</v>
      </c>
      <c r="H184" s="101">
        <f ca="1">IFERROR(IF((VLOOKUP($E184,'NEA Backsheet'!$D$5:$CB$183,H$9,FALSE))="","",(VLOOKUP($E184,'NEA Backsheet'!$D$5:$CB$183,H$9,FALSE))),"")</f>
        <v>3377.0177092944023</v>
      </c>
      <c r="I184" s="101">
        <f ca="1">IFERROR(IF((VLOOKUP($E184,'NEA Backsheet'!$D$5:$CB$183,I$9,FALSE))="","",(VLOOKUP($E184,'NEA Backsheet'!$D$5:$CB$183,I$9,FALSE))),"")</f>
        <v>3523.409907026029</v>
      </c>
      <c r="J184" s="102">
        <f ca="1">IFERROR(IF((VLOOKUP($E184,'NEA Backsheet'!$D$5:$CB$183,J$9,FALSE))="","",(VLOOKUP($E184,'NEA Backsheet'!$D$5:$CB$183,J$9,FALSE))),"")</f>
        <v>3496.7579489301233</v>
      </c>
      <c r="K184" s="100">
        <f ca="1">IFERROR(IF((VLOOKUP($E184,'NEA Backsheet'!$D$5:$CB$183,K$9,FALSE))="","",(VLOOKUP($E184,'NEA Backsheet'!$D$5:$CB$183,K$9,FALSE))),"")</f>
        <v>3430.3431198038797</v>
      </c>
      <c r="L184" s="101">
        <f ca="1">IFERROR(IF((VLOOKUP($E184,'NEA Backsheet'!$D$5:$CB$183,L$9,FALSE))="","",(VLOOKUP($E184,'NEA Backsheet'!$D$5:$CB$183,L$9,FALSE))),"")</f>
        <v>3465.5550913372676</v>
      </c>
      <c r="M184" s="101">
        <f ca="1">IFERROR(IF((VLOOKUP($E184,'NEA Backsheet'!$D$5:$CB$183,M$9,FALSE))="","",(VLOOKUP($E184,'NEA Backsheet'!$D$5:$CB$183,M$9,FALSE))),"")</f>
        <v>3595.4829582927778</v>
      </c>
      <c r="N184" s="103">
        <f ca="1">IFERROR(IF((VLOOKUP($E184,'NEA Backsheet'!$D$5:$CB$183,N$9,FALSE))="","",(VLOOKUP($E184,'NEA Backsheet'!$D$5:$CB$183,N$9,FALSE))),"")</f>
        <v>3492.0814982232646</v>
      </c>
      <c r="O184" s="151">
        <f ca="1">IFERROR(IF((VLOOKUP($E184,'NEA Backsheet'!$D$5:$CB$183,O$9,FALSE))="","",(VLOOKUP($E184,'NEA Backsheet'!$D$5:$CB$183,O$9,FALSE))),"")</f>
        <v>3476.4969115163135</v>
      </c>
      <c r="P184" s="102">
        <f ca="1">IFERROR(IF((VLOOKUP($E184,'NEA Backsheet'!$D$5:$CB$183,P$9,FALSE))="","",(VLOOKUP($E184,'NEA Backsheet'!$D$5:$CB$183,P$9,FALSE))),"")</f>
        <v>3452.1852755583996</v>
      </c>
      <c r="Q184" s="103">
        <f ca="1">IFERROR(IF((VLOOKUP($E184,'NEA Backsheet'!$D$5:$CB$183,Q$9,FALSE))="","",(VLOOKUP($E184,'NEA Backsheet'!$D$5:$CB$183,Q$9,FALSE))),"")</f>
        <v>3705.3688914819313</v>
      </c>
      <c r="R184" s="194">
        <f ca="1">IFERROR(IF((VLOOKUP($E184,'NEA Backsheet'!$D$5:$CB$183,R$9,FALSE))="","",(VLOOKUP($E184,'NEA Backsheet'!$D$5:$CB$183,R$9,FALSE))),"")</f>
        <v>3780.5747942036628</v>
      </c>
    </row>
    <row r="185" spans="1:18" ht="15" customHeight="1" x14ac:dyDescent="0.3">
      <c r="A185" s="41">
        <v>171</v>
      </c>
      <c r="B185" s="77" t="str">
        <f ca="1">IFERROR(IF((VLOOKUP($E185,'Org List'!$AJ$10:$AL$190,3,FALSE))="","",(VLOOKUP($E185,'Org List'!$AJ$10:$AL$190,3,FALSE))),"")</f>
        <v>South East England Commissioning Region</v>
      </c>
      <c r="C185" s="78" t="str">
        <f ca="1">IFERROR(IF((VLOOKUP($E185,'Org List'!$AO$10:$AQ$190,3,FALSE))="","",(VLOOKUP($E185,'Org List'!$AO$10:$AQ$190,3,FALSE))),"")</f>
        <v>South East Region</v>
      </c>
      <c r="D185" s="93" t="str">
        <f ca="1">IFERROR(IF((VLOOKUP($E185,'Org List'!$AT$10:$AV$190,3,FALSE))="","",(VLOOKUP($E185,'Org List'!$AT$10:$AV$190,3,FALSE))),"")</f>
        <v>NHS England South East (Kent, Surrey and Sussex)</v>
      </c>
      <c r="E185" s="77" t="str">
        <f t="shared" ca="1" si="5"/>
        <v>E10000032</v>
      </c>
      <c r="F185" s="79" t="str">
        <f ca="1">IF(E185="","",VLOOKUP(E185,'Org List'!$J$9:$K$640,2,0))</f>
        <v>West Sussex</v>
      </c>
      <c r="G185" s="100">
        <f ca="1">IFERROR(IF((VLOOKUP($E185,'NEA Backsheet'!$D$5:$CB$183,G$9,FALSE))="","",(VLOOKUP($E185,'NEA Backsheet'!$D$5:$CB$183,G$9,FALSE))),"")</f>
        <v>22594.578633365702</v>
      </c>
      <c r="H185" s="101">
        <f ca="1">IFERROR(IF((VLOOKUP($E185,'NEA Backsheet'!$D$5:$CB$183,H$9,FALSE))="","",(VLOOKUP($E185,'NEA Backsheet'!$D$5:$CB$183,H$9,FALSE))),"")</f>
        <v>22384.236363609056</v>
      </c>
      <c r="I185" s="101">
        <f ca="1">IFERROR(IF((VLOOKUP($E185,'NEA Backsheet'!$D$5:$CB$183,I$9,FALSE))="","",(VLOOKUP($E185,'NEA Backsheet'!$D$5:$CB$183,I$9,FALSE))),"")</f>
        <v>23411.779609502973</v>
      </c>
      <c r="J185" s="102">
        <f ca="1">IFERROR(IF((VLOOKUP($E185,'NEA Backsheet'!$D$5:$CB$183,J$9,FALSE))="","",(VLOOKUP($E185,'NEA Backsheet'!$D$5:$CB$183,J$9,FALSE))),"")</f>
        <v>23635.28563202564</v>
      </c>
      <c r="K185" s="100">
        <f ca="1">IFERROR(IF((VLOOKUP($E185,'NEA Backsheet'!$D$5:$CB$183,K$9,FALSE))="","",(VLOOKUP($E185,'NEA Backsheet'!$D$5:$CB$183,K$9,FALSE))),"")</f>
        <v>22891.401839212245</v>
      </c>
      <c r="L185" s="101">
        <f ca="1">IFERROR(IF((VLOOKUP($E185,'NEA Backsheet'!$D$5:$CB$183,L$9,FALSE))="","",(VLOOKUP($E185,'NEA Backsheet'!$D$5:$CB$183,L$9,FALSE))),"")</f>
        <v>22725.875757417918</v>
      </c>
      <c r="M185" s="101">
        <f ca="1">IFERROR(IF((VLOOKUP($E185,'NEA Backsheet'!$D$5:$CB$183,M$9,FALSE))="","",(VLOOKUP($E185,'NEA Backsheet'!$D$5:$CB$183,M$9,FALSE))),"")</f>
        <v>23754.781490972844</v>
      </c>
      <c r="N185" s="103">
        <f ca="1">IFERROR(IF((VLOOKUP($E185,'NEA Backsheet'!$D$5:$CB$183,N$9,FALSE))="","",(VLOOKUP($E185,'NEA Backsheet'!$D$5:$CB$183,N$9,FALSE))),"")</f>
        <v>23888.947044093147</v>
      </c>
      <c r="O185" s="151">
        <f ca="1">IFERROR(IF((VLOOKUP($E185,'NEA Backsheet'!$D$5:$CB$183,O$9,FALSE))="","",(VLOOKUP($E185,'NEA Backsheet'!$D$5:$CB$183,O$9,FALSE))),"")</f>
        <v>23874.469784611501</v>
      </c>
      <c r="P185" s="102">
        <f ca="1">IFERROR(IF((VLOOKUP($E185,'NEA Backsheet'!$D$5:$CB$183,P$9,FALSE))="","",(VLOOKUP($E185,'NEA Backsheet'!$D$5:$CB$183,P$9,FALSE))),"")</f>
        <v>23369.850441438884</v>
      </c>
      <c r="Q185" s="103">
        <f ca="1">IFERROR(IF((VLOOKUP($E185,'NEA Backsheet'!$D$5:$CB$183,Q$9,FALSE))="","",(VLOOKUP($E185,'NEA Backsheet'!$D$5:$CB$183,Q$9,FALSE))),"")</f>
        <v>24437.181642260392</v>
      </c>
      <c r="R185" s="194">
        <f ca="1">IFERROR(IF((VLOOKUP($E185,'NEA Backsheet'!$D$5:$CB$183,R$9,FALSE))="","",(VLOOKUP($E185,'NEA Backsheet'!$D$5:$CB$183,R$9,FALSE))),"")</f>
        <v>24556.039162227353</v>
      </c>
    </row>
    <row r="186" spans="1:18" ht="15" customHeight="1" x14ac:dyDescent="0.3">
      <c r="A186" s="41">
        <v>172</v>
      </c>
      <c r="B186" s="77" t="str">
        <f ca="1">IFERROR(IF((VLOOKUP($E186,'Org List'!$AJ$10:$AL$190,3,FALSE))="","",(VLOOKUP($E186,'Org List'!$AJ$10:$AL$190,3,FALSE))),"")</f>
        <v>London Commissioning Region</v>
      </c>
      <c r="C186" s="78" t="str">
        <f ca="1">IFERROR(IF((VLOOKUP($E186,'Org List'!$AO$10:$AQ$190,3,FALSE))="","",(VLOOKUP($E186,'Org List'!$AO$10:$AQ$190,3,FALSE))),"")</f>
        <v>London Region</v>
      </c>
      <c r="D186" s="93" t="str">
        <f ca="1">IFERROR(IF((VLOOKUP($E186,'Org List'!$AT$10:$AV$190,3,FALSE))="","",(VLOOKUP($E186,'Org List'!$AT$10:$AV$190,3,FALSE))),"")</f>
        <v>NHS England London</v>
      </c>
      <c r="E186" s="77" t="str">
        <f t="shared" ca="1" si="5"/>
        <v>E09000033</v>
      </c>
      <c r="F186" s="79" t="str">
        <f ca="1">IF(E186="","",VLOOKUP(E186,'Org List'!$J$9:$K$640,2,0))</f>
        <v>Westminster</v>
      </c>
      <c r="G186" s="100">
        <f ca="1">IFERROR(IF((VLOOKUP($E186,'NEA Backsheet'!$D$5:$CB$183,G$9,FALSE))="","",(VLOOKUP($E186,'NEA Backsheet'!$D$5:$CB$183,G$9,FALSE))),"")</f>
        <v>3950.5899497906184</v>
      </c>
      <c r="H186" s="101">
        <f ca="1">IFERROR(IF((VLOOKUP($E186,'NEA Backsheet'!$D$5:$CB$183,H$9,FALSE))="","",(VLOOKUP($E186,'NEA Backsheet'!$D$5:$CB$183,H$9,FALSE))),"")</f>
        <v>3805.179041968694</v>
      </c>
      <c r="I186" s="101">
        <f ca="1">IFERROR(IF((VLOOKUP($E186,'NEA Backsheet'!$D$5:$CB$183,I$9,FALSE))="","",(VLOOKUP($E186,'NEA Backsheet'!$D$5:$CB$183,I$9,FALSE))),"")</f>
        <v>4053.195745240112</v>
      </c>
      <c r="J186" s="102">
        <f ca="1">IFERROR(IF((VLOOKUP($E186,'NEA Backsheet'!$D$5:$CB$183,J$9,FALSE))="","",(VLOOKUP($E186,'NEA Backsheet'!$D$5:$CB$183,J$9,FALSE))),"")</f>
        <v>4072.928545156929</v>
      </c>
      <c r="K186" s="100">
        <f ca="1">IFERROR(IF((VLOOKUP($E186,'NEA Backsheet'!$D$5:$CB$183,K$9,FALSE))="","",(VLOOKUP($E186,'NEA Backsheet'!$D$5:$CB$183,K$9,FALSE))),"")</f>
        <v>3676.6694269225582</v>
      </c>
      <c r="L186" s="101">
        <f ca="1">IFERROR(IF((VLOOKUP($E186,'NEA Backsheet'!$D$5:$CB$183,L$9,FALSE))="","",(VLOOKUP($E186,'NEA Backsheet'!$D$5:$CB$183,L$9,FALSE))),"")</f>
        <v>3720.1467837629743</v>
      </c>
      <c r="M186" s="101">
        <f ca="1">IFERROR(IF((VLOOKUP($E186,'NEA Backsheet'!$D$5:$CB$183,M$9,FALSE))="","",(VLOOKUP($E186,'NEA Backsheet'!$D$5:$CB$183,M$9,FALSE))),"")</f>
        <v>4344.7254276402509</v>
      </c>
      <c r="N186" s="103">
        <f ca="1">IFERROR(IF((VLOOKUP($E186,'NEA Backsheet'!$D$5:$CB$183,N$9,FALSE))="","",(VLOOKUP($E186,'NEA Backsheet'!$D$5:$CB$183,N$9,FALSE))),"")</f>
        <v>4216.292563922505</v>
      </c>
      <c r="O186" s="151">
        <f ca="1">IFERROR(IF((VLOOKUP($E186,'NEA Backsheet'!$D$5:$CB$183,O$9,FALSE))="","",(VLOOKUP($E186,'NEA Backsheet'!$D$5:$CB$183,O$9,FALSE))),"")</f>
        <v>3991.7599133122203</v>
      </c>
      <c r="P186" s="102">
        <f ca="1">IFERROR(IF((VLOOKUP($E186,'NEA Backsheet'!$D$5:$CB$183,P$9,FALSE))="","",(VLOOKUP($E186,'NEA Backsheet'!$D$5:$CB$183,P$9,FALSE))),"")</f>
        <v>4170.6200788984825</v>
      </c>
      <c r="Q186" s="103">
        <f ca="1">IFERROR(IF((VLOOKUP($E186,'NEA Backsheet'!$D$5:$CB$183,Q$9,FALSE))="","",(VLOOKUP($E186,'NEA Backsheet'!$D$5:$CB$183,Q$9,FALSE))),"")</f>
        <v>4434.7863653502045</v>
      </c>
      <c r="R186" s="194">
        <f ca="1">IFERROR(IF((VLOOKUP($E186,'NEA Backsheet'!$D$5:$CB$183,R$9,FALSE))="","",(VLOOKUP($E186,'NEA Backsheet'!$D$5:$CB$183,R$9,FALSE))),"")</f>
        <v>4291.8187310245894</v>
      </c>
    </row>
    <row r="187" spans="1:18" ht="15" customHeight="1" x14ac:dyDescent="0.3">
      <c r="A187" s="41">
        <v>173</v>
      </c>
      <c r="B187" s="77" t="str">
        <f ca="1">IFERROR(IF((VLOOKUP($E187,'Org List'!$AJ$10:$AL$190,3,FALSE))="","",(VLOOKUP($E187,'Org List'!$AJ$10:$AL$190,3,FALSE))),"")</f>
        <v>North West Commissioning Region</v>
      </c>
      <c r="C187" s="78" t="str">
        <f ca="1">IFERROR(IF((VLOOKUP($E187,'Org List'!$AO$10:$AQ$190,3,FALSE))="","",(VLOOKUP($E187,'Org List'!$AO$10:$AQ$190,3,FALSE))),"")</f>
        <v>North West Region</v>
      </c>
      <c r="D187" s="93" t="str">
        <f ca="1">IFERROR(IF((VLOOKUP($E187,'Org List'!$AT$10:$AV$190,3,FALSE))="","",(VLOOKUP($E187,'Org List'!$AT$10:$AV$190,3,FALSE))),"")</f>
        <v>NHS England North West (Greater Manchester)</v>
      </c>
      <c r="E187" s="77" t="str">
        <f t="shared" ca="1" si="5"/>
        <v>E08000010</v>
      </c>
      <c r="F187" s="79" t="str">
        <f ca="1">IF(E187="","",VLOOKUP(E187,'Org List'!$J$9:$K$640,2,0))</f>
        <v>Wigan</v>
      </c>
      <c r="G187" s="100">
        <f ca="1">IFERROR(IF((VLOOKUP($E187,'NEA Backsheet'!$D$5:$CB$183,G$9,FALSE))="","",(VLOOKUP($E187,'NEA Backsheet'!$D$5:$CB$183,G$9,FALSE))),"")</f>
        <v>8601.3179323116819</v>
      </c>
      <c r="H187" s="101">
        <f ca="1">IFERROR(IF((VLOOKUP($E187,'NEA Backsheet'!$D$5:$CB$183,H$9,FALSE))="","",(VLOOKUP($E187,'NEA Backsheet'!$D$5:$CB$183,H$9,FALSE))),"")</f>
        <v>9152.5482728602692</v>
      </c>
      <c r="I187" s="101">
        <f ca="1">IFERROR(IF((VLOOKUP($E187,'NEA Backsheet'!$D$5:$CB$183,I$9,FALSE))="","",(VLOOKUP($E187,'NEA Backsheet'!$D$5:$CB$183,I$9,FALSE))),"")</f>
        <v>10056.084479457455</v>
      </c>
      <c r="J187" s="102">
        <f ca="1">IFERROR(IF((VLOOKUP($E187,'NEA Backsheet'!$D$5:$CB$183,J$9,FALSE))="","",(VLOOKUP($E187,'NEA Backsheet'!$D$5:$CB$183,J$9,FALSE))),"")</f>
        <v>10003.204943118772</v>
      </c>
      <c r="K187" s="100">
        <f ca="1">IFERROR(IF((VLOOKUP($E187,'NEA Backsheet'!$D$5:$CB$183,K$9,FALSE))="","",(VLOOKUP($E187,'NEA Backsheet'!$D$5:$CB$183,K$9,FALSE))),"")</f>
        <v>9327.8164574126185</v>
      </c>
      <c r="L187" s="101">
        <f ca="1">IFERROR(IF((VLOOKUP($E187,'NEA Backsheet'!$D$5:$CB$183,L$9,FALSE))="","",(VLOOKUP($E187,'NEA Backsheet'!$D$5:$CB$183,L$9,FALSE))),"")</f>
        <v>8783.8131604668761</v>
      </c>
      <c r="M187" s="101">
        <f ca="1">IFERROR(IF((VLOOKUP($E187,'NEA Backsheet'!$D$5:$CB$183,M$9,FALSE))="","",(VLOOKUP($E187,'NEA Backsheet'!$D$5:$CB$183,M$9,FALSE))),"")</f>
        <v>9568.8503721901634</v>
      </c>
      <c r="N187" s="103">
        <f ca="1">IFERROR(IF((VLOOKUP($E187,'NEA Backsheet'!$D$5:$CB$183,N$9,FALSE))="","",(VLOOKUP($E187,'NEA Backsheet'!$D$5:$CB$183,N$9,FALSE))),"")</f>
        <v>9230.4655960673335</v>
      </c>
      <c r="O187" s="151">
        <f ca="1">IFERROR(IF((VLOOKUP($E187,'NEA Backsheet'!$D$5:$CB$183,O$9,FALSE))="","",(VLOOKUP($E187,'NEA Backsheet'!$D$5:$CB$183,O$9,FALSE))),"")</f>
        <v>10680.635852746989</v>
      </c>
      <c r="P187" s="102">
        <f ca="1">IFERROR(IF((VLOOKUP($E187,'NEA Backsheet'!$D$5:$CB$183,P$9,FALSE))="","",(VLOOKUP($E187,'NEA Backsheet'!$D$5:$CB$183,P$9,FALSE))),"")</f>
        <v>10060.797909412859</v>
      </c>
      <c r="Q187" s="103">
        <f ca="1">IFERROR(IF((VLOOKUP($E187,'NEA Backsheet'!$D$5:$CB$183,Q$9,FALSE))="","",(VLOOKUP($E187,'NEA Backsheet'!$D$5:$CB$183,Q$9,FALSE))),"")</f>
        <v>9908.2737590287379</v>
      </c>
      <c r="R187" s="194">
        <f ca="1">IFERROR(IF((VLOOKUP($E187,'NEA Backsheet'!$D$5:$CB$183,R$9,FALSE))="","",(VLOOKUP($E187,'NEA Backsheet'!$D$5:$CB$183,R$9,FALSE))),"")</f>
        <v>9671.8533076632812</v>
      </c>
    </row>
    <row r="188" spans="1:18" ht="15" customHeight="1" x14ac:dyDescent="0.3">
      <c r="A188" s="41">
        <v>174</v>
      </c>
      <c r="B188" s="77" t="str">
        <f ca="1">IFERROR(IF((VLOOKUP($E188,'Org List'!$AJ$10:$AL$190,3,FALSE))="","",(VLOOKUP($E188,'Org List'!$AJ$10:$AL$190,3,FALSE))),"")</f>
        <v>South West England Commissioning Region</v>
      </c>
      <c r="C188" s="78" t="str">
        <f ca="1">IFERROR(IF((VLOOKUP($E188,'Org List'!$AO$10:$AQ$190,3,FALSE))="","",(VLOOKUP($E188,'Org List'!$AO$10:$AQ$190,3,FALSE))),"")</f>
        <v>South West Region</v>
      </c>
      <c r="D188" s="93" t="str">
        <f ca="1">IFERROR(IF((VLOOKUP($E188,'Org List'!$AT$10:$AV$190,3,FALSE))="","",(VLOOKUP($E188,'Org List'!$AT$10:$AV$190,3,FALSE))),"")</f>
        <v>NHS England South West (South West North)</v>
      </c>
      <c r="E188" s="77" t="str">
        <f t="shared" ca="1" si="5"/>
        <v>E06000054</v>
      </c>
      <c r="F188" s="79" t="str">
        <f ca="1">IF(E188="","",VLOOKUP(E188,'Org List'!$J$9:$K$640,2,0))</f>
        <v>Wiltshire</v>
      </c>
      <c r="G188" s="100">
        <f ca="1">IFERROR(IF((VLOOKUP($E188,'NEA Backsheet'!$D$5:$CB$183,G$9,FALSE))="","",(VLOOKUP($E188,'NEA Backsheet'!$D$5:$CB$183,G$9,FALSE))),"")</f>
        <v>11377.701285503766</v>
      </c>
      <c r="H188" s="101">
        <f ca="1">IFERROR(IF((VLOOKUP($E188,'NEA Backsheet'!$D$5:$CB$183,H$9,FALSE))="","",(VLOOKUP($E188,'NEA Backsheet'!$D$5:$CB$183,H$9,FALSE))),"")</f>
        <v>11681.619763444098</v>
      </c>
      <c r="I188" s="101">
        <f ca="1">IFERROR(IF((VLOOKUP($E188,'NEA Backsheet'!$D$5:$CB$183,I$9,FALSE))="","",(VLOOKUP($E188,'NEA Backsheet'!$D$5:$CB$183,I$9,FALSE))),"")</f>
        <v>12507.552141945856</v>
      </c>
      <c r="J188" s="102">
        <f ca="1">IFERROR(IF((VLOOKUP($E188,'NEA Backsheet'!$D$5:$CB$183,J$9,FALSE))="","",(VLOOKUP($E188,'NEA Backsheet'!$D$5:$CB$183,J$9,FALSE))),"")</f>
        <v>12505.381267629251</v>
      </c>
      <c r="K188" s="100">
        <f ca="1">IFERROR(IF((VLOOKUP($E188,'NEA Backsheet'!$D$5:$CB$183,K$9,FALSE))="","",(VLOOKUP($E188,'NEA Backsheet'!$D$5:$CB$183,K$9,FALSE))),"")</f>
        <v>11502.630978269139</v>
      </c>
      <c r="L188" s="101">
        <f ca="1">IFERROR(IF((VLOOKUP($E188,'NEA Backsheet'!$D$5:$CB$183,L$9,FALSE))="","",(VLOOKUP($E188,'NEA Backsheet'!$D$5:$CB$183,L$9,FALSE))),"")</f>
        <v>11922.353373844864</v>
      </c>
      <c r="M188" s="101">
        <f ca="1">IFERROR(IF((VLOOKUP($E188,'NEA Backsheet'!$D$5:$CB$183,M$9,FALSE))="","",(VLOOKUP($E188,'NEA Backsheet'!$D$5:$CB$183,M$9,FALSE))),"")</f>
        <v>12900.17385877145</v>
      </c>
      <c r="N188" s="103">
        <f ca="1">IFERROR(IF((VLOOKUP($E188,'NEA Backsheet'!$D$5:$CB$183,N$9,FALSE))="","",(VLOOKUP($E188,'NEA Backsheet'!$D$5:$CB$183,N$9,FALSE))),"")</f>
        <v>12679.896940423179</v>
      </c>
      <c r="O188" s="151">
        <f ca="1">IFERROR(IF((VLOOKUP($E188,'NEA Backsheet'!$D$5:$CB$183,O$9,FALSE))="","",(VLOOKUP($E188,'NEA Backsheet'!$D$5:$CB$183,O$9,FALSE))),"")</f>
        <v>12604.048017195068</v>
      </c>
      <c r="P188" s="102">
        <f ca="1">IFERROR(IF((VLOOKUP($E188,'NEA Backsheet'!$D$5:$CB$183,P$9,FALSE))="","",(VLOOKUP($E188,'NEA Backsheet'!$D$5:$CB$183,P$9,FALSE))),"")</f>
        <v>12602.585377531326</v>
      </c>
      <c r="Q188" s="103">
        <f ca="1">IFERROR(IF((VLOOKUP($E188,'NEA Backsheet'!$D$5:$CB$183,Q$9,FALSE))="","",(VLOOKUP($E188,'NEA Backsheet'!$D$5:$CB$183,Q$9,FALSE))),"")</f>
        <v>13285.901689720056</v>
      </c>
      <c r="R188" s="194">
        <f ca="1">IFERROR(IF((VLOOKUP($E188,'NEA Backsheet'!$D$5:$CB$183,R$9,FALSE))="","",(VLOOKUP($E188,'NEA Backsheet'!$D$5:$CB$183,R$9,FALSE))),"")</f>
        <v>13165.757162184636</v>
      </c>
    </row>
    <row r="189" spans="1:18" ht="15" customHeight="1" x14ac:dyDescent="0.3">
      <c r="A189" s="41">
        <v>175</v>
      </c>
      <c r="B189" s="77" t="str">
        <f ca="1">IFERROR(IF((VLOOKUP($E189,'Org List'!$AJ$10:$AL$190,3,FALSE))="","",(VLOOKUP($E189,'Org List'!$AJ$10:$AL$190,3,FALSE))),"")</f>
        <v>South East England Commissioning Region</v>
      </c>
      <c r="C189" s="78" t="str">
        <f ca="1">IFERROR(IF((VLOOKUP($E189,'Org List'!$AO$10:$AQ$190,3,FALSE))="","",(VLOOKUP($E189,'Org List'!$AO$10:$AQ$190,3,FALSE))),"")</f>
        <v>South East Region</v>
      </c>
      <c r="D189" s="93" t="str">
        <f ca="1">IFERROR(IF((VLOOKUP($E189,'Org List'!$AT$10:$AV$190,3,FALSE))="","",(VLOOKUP($E189,'Org List'!$AT$10:$AV$190,3,FALSE))),"")</f>
        <v>NHS England South East (Hampshire, Isle of Wight and Thames Valley)</v>
      </c>
      <c r="E189" s="77" t="str">
        <f t="shared" ca="1" si="5"/>
        <v>E06000040</v>
      </c>
      <c r="F189" s="79" t="str">
        <f ca="1">IF(E189="","",VLOOKUP(E189,'Org List'!$J$9:$K$640,2,0))</f>
        <v>Windsor and Maidenhead</v>
      </c>
      <c r="G189" s="100">
        <f ca="1">IFERROR(IF((VLOOKUP($E189,'NEA Backsheet'!$D$5:$CB$183,G$9,FALSE))="","",(VLOOKUP($E189,'NEA Backsheet'!$D$5:$CB$183,G$9,FALSE))),"")</f>
        <v>4175.481584373123</v>
      </c>
      <c r="H189" s="101">
        <f ca="1">IFERROR(IF((VLOOKUP($E189,'NEA Backsheet'!$D$5:$CB$183,H$9,FALSE))="","",(VLOOKUP($E189,'NEA Backsheet'!$D$5:$CB$183,H$9,FALSE))),"")</f>
        <v>4028.4435516062431</v>
      </c>
      <c r="I189" s="101">
        <f ca="1">IFERROR(IF((VLOOKUP($E189,'NEA Backsheet'!$D$5:$CB$183,I$9,FALSE))="","",(VLOOKUP($E189,'NEA Backsheet'!$D$5:$CB$183,I$9,FALSE))),"")</f>
        <v>4251.9527426572113</v>
      </c>
      <c r="J189" s="102">
        <f ca="1">IFERROR(IF((VLOOKUP($E189,'NEA Backsheet'!$D$5:$CB$183,J$9,FALSE))="","",(VLOOKUP($E189,'NEA Backsheet'!$D$5:$CB$183,J$9,FALSE))),"")</f>
        <v>4217.0904239160654</v>
      </c>
      <c r="K189" s="100">
        <f ca="1">IFERROR(IF((VLOOKUP($E189,'NEA Backsheet'!$D$5:$CB$183,K$9,FALSE))="","",(VLOOKUP($E189,'NEA Backsheet'!$D$5:$CB$183,K$9,FALSE))),"")</f>
        <v>4035.0761364190585</v>
      </c>
      <c r="L189" s="101">
        <f ca="1">IFERROR(IF((VLOOKUP($E189,'NEA Backsheet'!$D$5:$CB$183,L$9,FALSE))="","",(VLOOKUP($E189,'NEA Backsheet'!$D$5:$CB$183,L$9,FALSE))),"")</f>
        <v>4068.6710545204296</v>
      </c>
      <c r="M189" s="101">
        <f ca="1">IFERROR(IF((VLOOKUP($E189,'NEA Backsheet'!$D$5:$CB$183,M$9,FALSE))="","",(VLOOKUP($E189,'NEA Backsheet'!$D$5:$CB$183,M$9,FALSE))),"")</f>
        <v>4316.1351389393476</v>
      </c>
      <c r="N189" s="103">
        <f ca="1">IFERROR(IF((VLOOKUP($E189,'NEA Backsheet'!$D$5:$CB$183,N$9,FALSE))="","",(VLOOKUP($E189,'NEA Backsheet'!$D$5:$CB$183,N$9,FALSE))),"")</f>
        <v>4013.5086725252095</v>
      </c>
      <c r="O189" s="151">
        <f ca="1">IFERROR(IF((VLOOKUP($E189,'NEA Backsheet'!$D$5:$CB$183,O$9,FALSE))="","",(VLOOKUP($E189,'NEA Backsheet'!$D$5:$CB$183,O$9,FALSE))),"")</f>
        <v>4371.0380298275595</v>
      </c>
      <c r="P189" s="102">
        <f ca="1">IFERROR(IF((VLOOKUP($E189,'NEA Backsheet'!$D$5:$CB$183,P$9,FALSE))="","",(VLOOKUP($E189,'NEA Backsheet'!$D$5:$CB$183,P$9,FALSE))),"")</f>
        <v>4307.6197761639014</v>
      </c>
      <c r="Q189" s="103">
        <f ca="1">IFERROR(IF((VLOOKUP($E189,'NEA Backsheet'!$D$5:$CB$183,Q$9,FALSE))="","",(VLOOKUP($E189,'NEA Backsheet'!$D$5:$CB$183,Q$9,FALSE))),"")</f>
        <v>4328.7119700072726</v>
      </c>
      <c r="R189" s="194">
        <f ca="1">IFERROR(IF((VLOOKUP($E189,'NEA Backsheet'!$D$5:$CB$183,R$9,FALSE))="","",(VLOOKUP($E189,'NEA Backsheet'!$D$5:$CB$183,R$9,FALSE))),"")</f>
        <v>4319.7702746861596</v>
      </c>
    </row>
    <row r="190" spans="1:18" ht="15" customHeight="1" x14ac:dyDescent="0.3">
      <c r="A190" s="41">
        <v>176</v>
      </c>
      <c r="B190" s="77" t="str">
        <f ca="1">IFERROR(IF((VLOOKUP($E190,'Org List'!$AJ$10:$AL$190,3,FALSE))="","",(VLOOKUP($E190,'Org List'!$AJ$10:$AL$190,3,FALSE))),"")</f>
        <v>North West Commissioning Region</v>
      </c>
      <c r="C190" s="78" t="str">
        <f ca="1">IFERROR(IF((VLOOKUP($E190,'Org List'!$AO$10:$AQ$190,3,FALSE))="","",(VLOOKUP($E190,'Org List'!$AO$10:$AQ$190,3,FALSE))),"")</f>
        <v>North West Region</v>
      </c>
      <c r="D190" s="93" t="str">
        <f ca="1">IFERROR(IF((VLOOKUP($E190,'Org List'!$AT$10:$AV$190,3,FALSE))="","",(VLOOKUP($E190,'Org List'!$AT$10:$AV$190,3,FALSE))),"")</f>
        <v>NHS England North West (Cheshire And Merseyside)</v>
      </c>
      <c r="E190" s="77" t="str">
        <f t="shared" ca="1" si="5"/>
        <v>E08000015</v>
      </c>
      <c r="F190" s="79" t="str">
        <f ca="1">IF(E190="","",VLOOKUP(E190,'Org List'!$J$9:$K$640,2,0))</f>
        <v>Wirral</v>
      </c>
      <c r="G190" s="100">
        <f ca="1">IFERROR(IF((VLOOKUP($E190,'NEA Backsheet'!$D$5:$CB$183,G$9,FALSE))="","",(VLOOKUP($E190,'NEA Backsheet'!$D$5:$CB$183,G$9,FALSE))),"")</f>
        <v>11709.266092508533</v>
      </c>
      <c r="H190" s="101">
        <f ca="1">IFERROR(IF((VLOOKUP($E190,'NEA Backsheet'!$D$5:$CB$183,H$9,FALSE))="","",(VLOOKUP($E190,'NEA Backsheet'!$D$5:$CB$183,H$9,FALSE))),"")</f>
        <v>11852.881443126837</v>
      </c>
      <c r="I190" s="101">
        <f ca="1">IFERROR(IF((VLOOKUP($E190,'NEA Backsheet'!$D$5:$CB$183,I$9,FALSE))="","",(VLOOKUP($E190,'NEA Backsheet'!$D$5:$CB$183,I$9,FALSE))),"")</f>
        <v>12554.423811909915</v>
      </c>
      <c r="J190" s="102">
        <f ca="1">IFERROR(IF((VLOOKUP($E190,'NEA Backsheet'!$D$5:$CB$183,J$9,FALSE))="","",(VLOOKUP($E190,'NEA Backsheet'!$D$5:$CB$183,J$9,FALSE))),"")</f>
        <v>12626.14905981017</v>
      </c>
      <c r="K190" s="100">
        <f ca="1">IFERROR(IF((VLOOKUP($E190,'NEA Backsheet'!$D$5:$CB$183,K$9,FALSE))="","",(VLOOKUP($E190,'NEA Backsheet'!$D$5:$CB$183,K$9,FALSE))),"")</f>
        <v>12020.601878617335</v>
      </c>
      <c r="L190" s="101">
        <f ca="1">IFERROR(IF((VLOOKUP($E190,'NEA Backsheet'!$D$5:$CB$183,L$9,FALSE))="","",(VLOOKUP($E190,'NEA Backsheet'!$D$5:$CB$183,L$9,FALSE))),"")</f>
        <v>12250.99145945658</v>
      </c>
      <c r="M190" s="101">
        <f ca="1">IFERROR(IF((VLOOKUP($E190,'NEA Backsheet'!$D$5:$CB$183,M$9,FALSE))="","",(VLOOKUP($E190,'NEA Backsheet'!$D$5:$CB$183,M$9,FALSE))),"")</f>
        <v>12838.307329617222</v>
      </c>
      <c r="N190" s="103">
        <f ca="1">IFERROR(IF((VLOOKUP($E190,'NEA Backsheet'!$D$5:$CB$183,N$9,FALSE))="","",(VLOOKUP($E190,'NEA Backsheet'!$D$5:$CB$183,N$9,FALSE))),"")</f>
        <v>12453.893408202614</v>
      </c>
      <c r="O190" s="151">
        <f ca="1">IFERROR(IF((VLOOKUP($E190,'NEA Backsheet'!$D$5:$CB$183,O$9,FALSE))="","",(VLOOKUP($E190,'NEA Backsheet'!$D$5:$CB$183,O$9,FALSE))),"")</f>
        <v>11829.054008474091</v>
      </c>
      <c r="P190" s="102">
        <f ca="1">IFERROR(IF((VLOOKUP($E190,'NEA Backsheet'!$D$5:$CB$183,P$9,FALSE))="","",(VLOOKUP($E190,'NEA Backsheet'!$D$5:$CB$183,P$9,FALSE))),"")</f>
        <v>11977.820611633859</v>
      </c>
      <c r="Q190" s="103">
        <f ca="1">IFERROR(IF((VLOOKUP($E190,'NEA Backsheet'!$D$5:$CB$183,Q$9,FALSE))="","",(VLOOKUP($E190,'NEA Backsheet'!$D$5:$CB$183,Q$9,FALSE))),"")</f>
        <v>12566.230386947875</v>
      </c>
      <c r="R190" s="194">
        <f ca="1">IFERROR(IF((VLOOKUP($E190,'NEA Backsheet'!$D$5:$CB$183,R$9,FALSE))="","",(VLOOKUP($E190,'NEA Backsheet'!$D$5:$CB$183,R$9,FALSE))),"")</f>
        <v>12207.317820657803</v>
      </c>
    </row>
    <row r="191" spans="1:18" ht="15" customHeight="1" x14ac:dyDescent="0.3">
      <c r="A191" s="41">
        <v>177</v>
      </c>
      <c r="B191" s="77" t="str">
        <f ca="1">IFERROR(IF((VLOOKUP($E191,'Org List'!$AJ$10:$AL$190,3,FALSE))="","",(VLOOKUP($E191,'Org List'!$AJ$10:$AL$190,3,FALSE))),"")</f>
        <v>South East England Commissioning Region</v>
      </c>
      <c r="C191" s="78" t="str">
        <f ca="1">IFERROR(IF((VLOOKUP($E191,'Org List'!$AO$10:$AQ$190,3,FALSE))="","",(VLOOKUP($E191,'Org List'!$AO$10:$AQ$190,3,FALSE))),"")</f>
        <v>South East Region</v>
      </c>
      <c r="D191" s="93" t="str">
        <f ca="1">IFERROR(IF((VLOOKUP($E191,'Org List'!$AT$10:$AV$190,3,FALSE))="","",(VLOOKUP($E191,'Org List'!$AT$10:$AV$190,3,FALSE))),"")</f>
        <v>NHS England South East (Hampshire, Isle of Wight and Thames Valley)</v>
      </c>
      <c r="E191" s="77" t="str">
        <f t="shared" ca="1" si="5"/>
        <v>E06000041</v>
      </c>
      <c r="F191" s="79" t="str">
        <f ca="1">IF(E191="","",VLOOKUP(E191,'Org List'!$J$9:$K$640,2,0))</f>
        <v>Wokingham</v>
      </c>
      <c r="G191" s="100">
        <f ca="1">IFERROR(IF((VLOOKUP($E191,'NEA Backsheet'!$D$5:$CB$183,G$9,FALSE))="","",(VLOOKUP($E191,'NEA Backsheet'!$D$5:$CB$183,G$9,FALSE))),"")</f>
        <v>3680.2216111286925</v>
      </c>
      <c r="H191" s="101">
        <f ca="1">IFERROR(IF((VLOOKUP($E191,'NEA Backsheet'!$D$5:$CB$183,H$9,FALSE))="","",(VLOOKUP($E191,'NEA Backsheet'!$D$5:$CB$183,H$9,FALSE))),"")</f>
        <v>3577.050261096254</v>
      </c>
      <c r="I191" s="101">
        <f ca="1">IFERROR(IF((VLOOKUP($E191,'NEA Backsheet'!$D$5:$CB$183,I$9,FALSE))="","",(VLOOKUP($E191,'NEA Backsheet'!$D$5:$CB$183,I$9,FALSE))),"")</f>
        <v>3734.5736843057584</v>
      </c>
      <c r="J191" s="102">
        <f ca="1">IFERROR(IF((VLOOKUP($E191,'NEA Backsheet'!$D$5:$CB$183,J$9,FALSE))="","",(VLOOKUP($E191,'NEA Backsheet'!$D$5:$CB$183,J$9,FALSE))),"")</f>
        <v>3706.0447634019201</v>
      </c>
      <c r="K191" s="100">
        <f ca="1">IFERROR(IF((VLOOKUP($E191,'NEA Backsheet'!$D$5:$CB$183,K$9,FALSE))="","",(VLOOKUP($E191,'NEA Backsheet'!$D$5:$CB$183,K$9,FALSE))),"")</f>
        <v>3634.0326268600784</v>
      </c>
      <c r="L191" s="101">
        <f ca="1">IFERROR(IF((VLOOKUP($E191,'NEA Backsheet'!$D$5:$CB$183,L$9,FALSE))="","",(VLOOKUP($E191,'NEA Backsheet'!$D$5:$CB$183,L$9,FALSE))),"")</f>
        <v>3670.5550682302433</v>
      </c>
      <c r="M191" s="101">
        <f ca="1">IFERROR(IF((VLOOKUP($E191,'NEA Backsheet'!$D$5:$CB$183,M$9,FALSE))="","",(VLOOKUP($E191,'NEA Backsheet'!$D$5:$CB$183,M$9,FALSE))),"")</f>
        <v>3810.5142710743926</v>
      </c>
      <c r="N191" s="103">
        <f ca="1">IFERROR(IF((VLOOKUP($E191,'NEA Backsheet'!$D$5:$CB$183,N$9,FALSE))="","",(VLOOKUP($E191,'NEA Backsheet'!$D$5:$CB$183,N$9,FALSE))),"")</f>
        <v>3695.3559120419022</v>
      </c>
      <c r="O191" s="151">
        <f ca="1">IFERROR(IF((VLOOKUP($E191,'NEA Backsheet'!$D$5:$CB$183,O$9,FALSE))="","",(VLOOKUP($E191,'NEA Backsheet'!$D$5:$CB$183,O$9,FALSE))),"")</f>
        <v>3688.8276265219606</v>
      </c>
      <c r="P191" s="102">
        <f ca="1">IFERROR(IF((VLOOKUP($E191,'NEA Backsheet'!$D$5:$CB$183,P$9,FALSE))="","",(VLOOKUP($E191,'NEA Backsheet'!$D$5:$CB$183,P$9,FALSE))),"")</f>
        <v>3662.1798013827297</v>
      </c>
      <c r="Q191" s="103">
        <f ca="1">IFERROR(IF((VLOOKUP($E191,'NEA Backsheet'!$D$5:$CB$183,Q$9,FALSE))="","",(VLOOKUP($E191,'NEA Backsheet'!$D$5:$CB$183,Q$9,FALSE))),"")</f>
        <v>3923.2889935923818</v>
      </c>
      <c r="R191" s="194">
        <f ca="1">IFERROR(IF((VLOOKUP($E191,'NEA Backsheet'!$D$5:$CB$183,R$9,FALSE))="","",(VLOOKUP($E191,'NEA Backsheet'!$D$5:$CB$183,R$9,FALSE))),"")</f>
        <v>4000.0745507507427</v>
      </c>
    </row>
    <row r="192" spans="1:18" ht="15" customHeight="1" thickBot="1" x14ac:dyDescent="0.35">
      <c r="A192" s="41">
        <v>178</v>
      </c>
      <c r="B192" s="80" t="str">
        <f ca="1">IFERROR(IF((VLOOKUP($E192,'Org List'!$AJ$10:$AL$190,3,FALSE))="","",(VLOOKUP($E192,'Org List'!$AJ$10:$AL$190,3,FALSE))),"")</f>
        <v>Midlands Commissioning Region</v>
      </c>
      <c r="C192" s="81" t="str">
        <f ca="1">IFERROR(IF((VLOOKUP($E192,'Org List'!$AO$10:$AQ$190,3,FALSE))="","",(VLOOKUP($E192,'Org List'!$AO$10:$AQ$190,3,FALSE))),"")</f>
        <v>West Midlands Region</v>
      </c>
      <c r="D192" s="94" t="str">
        <f ca="1">IFERROR(IF((VLOOKUP($E192,'Org List'!$AT$10:$AV$190,3,FALSE))="","",(VLOOKUP($E192,'Org List'!$AT$10:$AV$190,3,FALSE))),"")</f>
        <v>NHS England Midlands (West Midlands)</v>
      </c>
      <c r="E192" s="80" t="str">
        <f t="shared" ca="1" si="5"/>
        <v>E08000031</v>
      </c>
      <c r="F192" s="82" t="str">
        <f ca="1">IF(E192="","",VLOOKUP(E192,'Org List'!$J$9:$K$640,2,0))</f>
        <v>Wolverhampton</v>
      </c>
      <c r="G192" s="105">
        <f ca="1">IFERROR(IF((VLOOKUP($E192,'NEA Backsheet'!$D$5:$CB$183,G$9,FALSE))="","",(VLOOKUP($E192,'NEA Backsheet'!$D$5:$CB$183,G$9,FALSE))),"")</f>
        <v>7383.6325049672359</v>
      </c>
      <c r="H192" s="106">
        <f ca="1">IFERROR(IF((VLOOKUP($E192,'NEA Backsheet'!$D$5:$CB$183,H$9,FALSE))="","",(VLOOKUP($E192,'NEA Backsheet'!$D$5:$CB$183,H$9,FALSE))),"")</f>
        <v>7007.9589791683466</v>
      </c>
      <c r="I192" s="106">
        <f ca="1">IFERROR(IF((VLOOKUP($E192,'NEA Backsheet'!$D$5:$CB$183,I$9,FALSE))="","",(VLOOKUP($E192,'NEA Backsheet'!$D$5:$CB$183,I$9,FALSE))),"")</f>
        <v>7258.0220427244458</v>
      </c>
      <c r="J192" s="107">
        <f ca="1">IFERROR(IF((VLOOKUP($E192,'NEA Backsheet'!$D$5:$CB$183,J$9,FALSE))="","",(VLOOKUP($E192,'NEA Backsheet'!$D$5:$CB$183,J$9,FALSE))),"")</f>
        <v>7111.0408991156237</v>
      </c>
      <c r="K192" s="105">
        <f ca="1">IFERROR(IF((VLOOKUP($E192,'NEA Backsheet'!$D$5:$CB$183,K$9,FALSE))="","",(VLOOKUP($E192,'NEA Backsheet'!$D$5:$CB$183,K$9,FALSE))),"")</f>
        <v>6952.5050875276083</v>
      </c>
      <c r="L192" s="106">
        <f ca="1">IFERROR(IF((VLOOKUP($E192,'NEA Backsheet'!$D$5:$CB$183,L$9,FALSE))="","",(VLOOKUP($E192,'NEA Backsheet'!$D$5:$CB$183,L$9,FALSE))),"")</f>
        <v>6740.98238057053</v>
      </c>
      <c r="M192" s="106">
        <f ca="1">IFERROR(IF((VLOOKUP($E192,'NEA Backsheet'!$D$5:$CB$183,M$9,FALSE))="","",(VLOOKUP($E192,'NEA Backsheet'!$D$5:$CB$183,M$9,FALSE))),"")</f>
        <v>7310.5990673408851</v>
      </c>
      <c r="N192" s="108">
        <f ca="1">IFERROR(IF((VLOOKUP($E192,'NEA Backsheet'!$D$5:$CB$183,N$9,FALSE))="","",(VLOOKUP($E192,'NEA Backsheet'!$D$5:$CB$183,N$9,FALSE))),"")</f>
        <v>7137.3941524968723</v>
      </c>
      <c r="O192" s="152">
        <f ca="1">IFERROR(IF((VLOOKUP($E192,'NEA Backsheet'!$D$5:$CB$183,O$9,FALSE))="","",(VLOOKUP($E192,'NEA Backsheet'!$D$5:$CB$183,O$9,FALSE))),"")</f>
        <v>7055.2031909261359</v>
      </c>
      <c r="P192" s="107">
        <f ca="1">IFERROR(IF((VLOOKUP($E192,'NEA Backsheet'!$D$5:$CB$183,P$9,FALSE))="","",(VLOOKUP($E192,'NEA Backsheet'!$D$5:$CB$183,P$9,FALSE))),"")</f>
        <v>7146.763486347927</v>
      </c>
      <c r="Q192" s="108">
        <f ca="1">IFERROR(IF((VLOOKUP($E192,'NEA Backsheet'!$D$5:$CB$183,Q$9,FALSE))="","",(VLOOKUP($E192,'NEA Backsheet'!$D$5:$CB$183,Q$9,FALSE))),"")</f>
        <v>7754.5270820092883</v>
      </c>
      <c r="R192" s="195">
        <f ca="1">IFERROR(IF((VLOOKUP($E192,'NEA Backsheet'!$D$5:$CB$183,R$9,FALSE))="","",(VLOOKUP($E192,'NEA Backsheet'!$D$5:$CB$183,R$9,FALSE))),"")</f>
        <v>7408.6808527359644</v>
      </c>
    </row>
  </sheetData>
  <sheetProtection formatColumns="0" formatRows="0" autoFilter="0"/>
  <autoFilter ref="B13:R192" xr:uid="{00000000-0009-0000-0000-00001C000000}"/>
  <mergeCells count="5">
    <mergeCell ref="B2:L2"/>
    <mergeCell ref="B1:L1"/>
    <mergeCell ref="G11:J12"/>
    <mergeCell ref="K11:N12"/>
    <mergeCell ref="O11:R12"/>
  </mergeCells>
  <hyperlinks>
    <hyperlink ref="E6" location="Contents!A1" display="&lt;&lt; Contents" xr:uid="{00000000-0004-0000-1C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7649" r:id="rId3"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CQ159"/>
  <sheetViews>
    <sheetView zoomScale="80" zoomScaleNormal="80" workbookViewId="0">
      <selection activeCell="A6" sqref="A6"/>
    </sheetView>
  </sheetViews>
  <sheetFormatPr defaultColWidth="9.109375" defaultRowHeight="14.4" x14ac:dyDescent="0.3"/>
  <cols>
    <col min="1" max="22" width="9.109375" style="183"/>
    <col min="23" max="23" width="9.109375" style="183" customWidth="1"/>
    <col min="24" max="16384" width="9.109375" style="183"/>
  </cols>
  <sheetData>
    <row r="1" spans="1:95" x14ac:dyDescent="0.3">
      <c r="A1" s="1" t="s">
        <v>0</v>
      </c>
    </row>
    <row r="2" spans="1:95" x14ac:dyDescent="0.3">
      <c r="A2" s="2" t="s">
        <v>1195</v>
      </c>
      <c r="B2" s="2"/>
      <c r="C2" s="2"/>
      <c r="D2" s="2"/>
    </row>
    <row r="3" spans="1:95" x14ac:dyDescent="0.3">
      <c r="A3" s="183">
        <v>1</v>
      </c>
      <c r="B3" s="183">
        <v>2</v>
      </c>
      <c r="C3" s="183">
        <v>3</v>
      </c>
      <c r="D3" s="183">
        <v>4</v>
      </c>
      <c r="E3" s="183">
        <v>5</v>
      </c>
      <c r="F3" s="183">
        <v>6</v>
      </c>
      <c r="G3" s="183">
        <v>7</v>
      </c>
      <c r="H3" s="183">
        <v>8</v>
      </c>
      <c r="I3" s="183">
        <v>9</v>
      </c>
      <c r="J3" s="183">
        <v>10</v>
      </c>
      <c r="K3" s="183">
        <v>11</v>
      </c>
      <c r="L3" s="183">
        <v>12</v>
      </c>
      <c r="M3" s="183">
        <v>13</v>
      </c>
      <c r="N3" s="183">
        <v>14</v>
      </c>
      <c r="O3" s="183">
        <v>15</v>
      </c>
      <c r="P3" s="183">
        <v>16</v>
      </c>
      <c r="Q3" s="183">
        <v>17</v>
      </c>
      <c r="R3" s="183">
        <v>18</v>
      </c>
      <c r="S3" s="183">
        <v>19</v>
      </c>
      <c r="T3" s="183">
        <v>20</v>
      </c>
      <c r="U3" s="183">
        <v>21</v>
      </c>
      <c r="V3" s="183">
        <v>22</v>
      </c>
      <c r="W3" s="183">
        <v>23</v>
      </c>
      <c r="X3" s="183">
        <v>24</v>
      </c>
      <c r="Y3" s="183">
        <v>25</v>
      </c>
      <c r="Z3" s="183">
        <v>26</v>
      </c>
      <c r="AA3" s="183">
        <v>27</v>
      </c>
      <c r="AB3" s="183">
        <v>28</v>
      </c>
      <c r="AC3" s="183">
        <v>29</v>
      </c>
      <c r="AD3" s="183">
        <v>30</v>
      </c>
      <c r="AE3" s="183">
        <v>31</v>
      </c>
      <c r="AF3" s="183">
        <v>32</v>
      </c>
      <c r="AG3" s="183">
        <v>33</v>
      </c>
      <c r="AH3" s="183">
        <v>34</v>
      </c>
      <c r="AI3" s="183">
        <v>35</v>
      </c>
      <c r="AJ3" s="183">
        <v>36</v>
      </c>
      <c r="AK3" s="183">
        <v>37</v>
      </c>
      <c r="AL3" s="183">
        <v>38</v>
      </c>
      <c r="AM3" s="183">
        <v>39</v>
      </c>
      <c r="AN3" s="183">
        <v>40</v>
      </c>
      <c r="AO3" s="183">
        <v>41</v>
      </c>
      <c r="AP3" s="183">
        <v>42</v>
      </c>
      <c r="AQ3" s="183">
        <v>43</v>
      </c>
      <c r="AR3" s="183">
        <v>44</v>
      </c>
      <c r="AS3" s="183">
        <v>45</v>
      </c>
      <c r="AT3" s="183">
        <v>46</v>
      </c>
      <c r="AU3" s="183">
        <v>47</v>
      </c>
      <c r="AV3" s="183">
        <v>48</v>
      </c>
      <c r="AW3" s="183">
        <v>49</v>
      </c>
      <c r="AX3" s="183">
        <v>50</v>
      </c>
      <c r="AY3" s="183">
        <v>51</v>
      </c>
      <c r="AZ3" s="183">
        <v>52</v>
      </c>
      <c r="BA3" s="183">
        <v>53</v>
      </c>
      <c r="BB3" s="183">
        <v>54</v>
      </c>
      <c r="BC3" s="183">
        <v>55</v>
      </c>
      <c r="BD3" s="183">
        <v>56</v>
      </c>
      <c r="BE3" s="183">
        <v>57</v>
      </c>
      <c r="BF3" s="183">
        <v>58</v>
      </c>
      <c r="BG3" s="183">
        <v>59</v>
      </c>
      <c r="BH3" s="183">
        <v>60</v>
      </c>
      <c r="BI3" s="183">
        <v>61</v>
      </c>
      <c r="BJ3" s="183">
        <v>62</v>
      </c>
      <c r="BK3" s="183">
        <v>63</v>
      </c>
      <c r="BL3" s="183">
        <v>64</v>
      </c>
      <c r="BM3" s="183">
        <v>65</v>
      </c>
      <c r="BN3" s="183">
        <v>66</v>
      </c>
      <c r="BO3" s="183">
        <v>67</v>
      </c>
      <c r="BP3" s="183">
        <v>68</v>
      </c>
      <c r="BQ3" s="183">
        <v>69</v>
      </c>
      <c r="BR3" s="183">
        <v>70</v>
      </c>
      <c r="BS3" s="183">
        <v>71</v>
      </c>
      <c r="BT3" s="183">
        <v>72</v>
      </c>
      <c r="BU3" s="183">
        <v>73</v>
      </c>
      <c r="BV3" s="183">
        <v>74</v>
      </c>
      <c r="BW3" s="183">
        <v>75</v>
      </c>
      <c r="BX3" s="183">
        <v>76</v>
      </c>
      <c r="BY3" s="183">
        <v>77</v>
      </c>
      <c r="BZ3" s="183">
        <v>78</v>
      </c>
      <c r="CA3" s="183">
        <v>79</v>
      </c>
      <c r="CB3" s="183">
        <v>80</v>
      </c>
      <c r="CC3" s="183">
        <v>81</v>
      </c>
      <c r="CD3" s="183">
        <v>82</v>
      </c>
      <c r="CE3" s="183">
        <v>83</v>
      </c>
      <c r="CF3" s="183">
        <v>84</v>
      </c>
      <c r="CG3" s="183">
        <v>85</v>
      </c>
      <c r="CH3" s="183">
        <v>86</v>
      </c>
      <c r="CI3" s="183">
        <v>87</v>
      </c>
      <c r="CJ3" s="183">
        <v>88</v>
      </c>
      <c r="CK3" s="183">
        <v>89</v>
      </c>
      <c r="CL3" s="183">
        <v>90</v>
      </c>
      <c r="CM3" s="183">
        <v>91</v>
      </c>
      <c r="CN3" s="183">
        <v>92</v>
      </c>
      <c r="CO3" s="183">
        <v>93</v>
      </c>
      <c r="CP3" s="183">
        <v>94</v>
      </c>
      <c r="CQ3" s="183">
        <v>95</v>
      </c>
    </row>
    <row r="5" spans="1:95" x14ac:dyDescent="0.3">
      <c r="B5" s="183" t="s">
        <v>190</v>
      </c>
      <c r="L5" s="183" t="s">
        <v>191</v>
      </c>
      <c r="W5" s="183" t="s">
        <v>192</v>
      </c>
      <c r="AM5" s="183" t="s">
        <v>193</v>
      </c>
      <c r="CO5" s="183" t="s">
        <v>194</v>
      </c>
      <c r="CQ5" s="183" t="s">
        <v>190</v>
      </c>
    </row>
    <row r="6" spans="1:95" x14ac:dyDescent="0.3">
      <c r="B6" s="183" t="s">
        <v>190</v>
      </c>
      <c r="C6" s="183" t="s">
        <v>190</v>
      </c>
      <c r="D6" s="183" t="s">
        <v>190</v>
      </c>
      <c r="E6" s="183" t="s">
        <v>190</v>
      </c>
      <c r="F6" s="183" t="s">
        <v>190</v>
      </c>
      <c r="G6" s="183" t="s">
        <v>190</v>
      </c>
      <c r="H6" s="183" t="s">
        <v>190</v>
      </c>
      <c r="I6" s="183" t="s">
        <v>190</v>
      </c>
      <c r="J6" s="183" t="s">
        <v>190</v>
      </c>
      <c r="K6" s="183" t="s">
        <v>190</v>
      </c>
      <c r="L6" s="183" t="s">
        <v>191</v>
      </c>
      <c r="M6" s="183" t="s">
        <v>191</v>
      </c>
      <c r="N6" s="183" t="s">
        <v>191</v>
      </c>
      <c r="O6" s="183" t="s">
        <v>191</v>
      </c>
      <c r="P6" s="183" t="s">
        <v>191</v>
      </c>
      <c r="Q6" s="183" t="s">
        <v>191</v>
      </c>
      <c r="R6" s="183" t="s">
        <v>191</v>
      </c>
      <c r="S6" s="183" t="s">
        <v>191</v>
      </c>
      <c r="T6" s="183" t="s">
        <v>191</v>
      </c>
      <c r="U6" s="183" t="s">
        <v>191</v>
      </c>
      <c r="V6" s="183" t="s">
        <v>191</v>
      </c>
      <c r="W6" s="183" t="s">
        <v>192</v>
      </c>
      <c r="X6" s="183" t="s">
        <v>192</v>
      </c>
      <c r="Y6" s="183" t="s">
        <v>192</v>
      </c>
      <c r="Z6" s="183" t="s">
        <v>192</v>
      </c>
      <c r="AA6" s="183" t="s">
        <v>192</v>
      </c>
      <c r="AB6" s="183" t="s">
        <v>192</v>
      </c>
      <c r="AC6" s="183" t="s">
        <v>192</v>
      </c>
      <c r="AD6" s="183" t="s">
        <v>192</v>
      </c>
      <c r="AE6" s="183" t="s">
        <v>192</v>
      </c>
      <c r="AF6" s="183" t="s">
        <v>192</v>
      </c>
      <c r="AG6" s="183" t="s">
        <v>192</v>
      </c>
      <c r="AH6" s="183" t="s">
        <v>192</v>
      </c>
      <c r="AI6" s="183" t="s">
        <v>192</v>
      </c>
      <c r="AJ6" s="183" t="s">
        <v>192</v>
      </c>
      <c r="AK6" s="183" t="s">
        <v>192</v>
      </c>
      <c r="AL6" s="183" t="s">
        <v>192</v>
      </c>
      <c r="AM6" s="183" t="s">
        <v>193</v>
      </c>
      <c r="AN6" s="183" t="s">
        <v>193</v>
      </c>
      <c r="AO6" s="183" t="s">
        <v>193</v>
      </c>
      <c r="AP6" s="183" t="s">
        <v>193</v>
      </c>
      <c r="AQ6" s="183" t="s">
        <v>193</v>
      </c>
      <c r="AR6" s="183" t="s">
        <v>193</v>
      </c>
      <c r="AS6" s="183" t="s">
        <v>193</v>
      </c>
      <c r="AT6" s="183" t="s">
        <v>193</v>
      </c>
      <c r="AU6" s="183" t="s">
        <v>193</v>
      </c>
      <c r="AV6" s="183" t="s">
        <v>193</v>
      </c>
      <c r="AW6" s="183" t="s">
        <v>193</v>
      </c>
      <c r="AX6" s="183" t="s">
        <v>193</v>
      </c>
      <c r="AY6" s="183" t="s">
        <v>193</v>
      </c>
      <c r="AZ6" s="183" t="s">
        <v>193</v>
      </c>
      <c r="BA6" s="183" t="s">
        <v>193</v>
      </c>
      <c r="BB6" s="183" t="s">
        <v>193</v>
      </c>
      <c r="BC6" s="183" t="s">
        <v>193</v>
      </c>
      <c r="BD6" s="183" t="s">
        <v>193</v>
      </c>
      <c r="BE6" s="183" t="s">
        <v>193</v>
      </c>
      <c r="BF6" s="183" t="s">
        <v>193</v>
      </c>
      <c r="BG6" s="183" t="s">
        <v>193</v>
      </c>
      <c r="BH6" s="183" t="s">
        <v>193</v>
      </c>
      <c r="BI6" s="183" t="s">
        <v>193</v>
      </c>
      <c r="BJ6" s="183" t="s">
        <v>193</v>
      </c>
      <c r="BK6" s="183" t="s">
        <v>193</v>
      </c>
      <c r="BL6" s="183" t="s">
        <v>193</v>
      </c>
      <c r="BM6" s="183" t="s">
        <v>193</v>
      </c>
      <c r="BN6" s="183" t="s">
        <v>193</v>
      </c>
      <c r="BO6" s="183" t="s">
        <v>193</v>
      </c>
      <c r="BP6" s="183" t="s">
        <v>193</v>
      </c>
      <c r="BQ6" s="183" t="s">
        <v>193</v>
      </c>
      <c r="BR6" s="183" t="s">
        <v>193</v>
      </c>
      <c r="BS6" s="183" t="s">
        <v>193</v>
      </c>
      <c r="BT6" s="183" t="s">
        <v>193</v>
      </c>
      <c r="BU6" s="183" t="s">
        <v>193</v>
      </c>
      <c r="BV6" s="183" t="s">
        <v>193</v>
      </c>
      <c r="BW6" s="183" t="s">
        <v>193</v>
      </c>
      <c r="BX6" s="183" t="s">
        <v>193</v>
      </c>
      <c r="BY6" s="183" t="s">
        <v>193</v>
      </c>
      <c r="BZ6" s="183" t="s">
        <v>193</v>
      </c>
      <c r="CA6" s="183" t="s">
        <v>193</v>
      </c>
      <c r="CB6" s="183" t="s">
        <v>193</v>
      </c>
      <c r="CC6" s="183" t="s">
        <v>193</v>
      </c>
      <c r="CD6" s="183" t="s">
        <v>193</v>
      </c>
      <c r="CE6" s="183" t="s">
        <v>193</v>
      </c>
      <c r="CF6" s="183" t="s">
        <v>193</v>
      </c>
      <c r="CG6" s="183" t="s">
        <v>193</v>
      </c>
      <c r="CH6" s="183" t="s">
        <v>193</v>
      </c>
      <c r="CI6" s="183" t="s">
        <v>193</v>
      </c>
      <c r="CJ6" s="183" t="s">
        <v>193</v>
      </c>
      <c r="CK6" s="183" t="s">
        <v>193</v>
      </c>
      <c r="CL6" s="183" t="s">
        <v>193</v>
      </c>
      <c r="CM6" s="183" t="s">
        <v>193</v>
      </c>
      <c r="CN6" s="183" t="s">
        <v>193</v>
      </c>
      <c r="CO6" s="183" t="s">
        <v>194</v>
      </c>
      <c r="CP6" s="183" t="s">
        <v>194</v>
      </c>
      <c r="CQ6" s="183" t="s">
        <v>190</v>
      </c>
    </row>
    <row r="7" spans="1:95" x14ac:dyDescent="0.3">
      <c r="B7" s="183" t="s">
        <v>95</v>
      </c>
      <c r="C7" s="183" t="s">
        <v>96</v>
      </c>
      <c r="D7" s="183" t="s">
        <v>97</v>
      </c>
      <c r="E7" s="183" t="s">
        <v>98</v>
      </c>
      <c r="F7" s="183" t="s">
        <v>99</v>
      </c>
      <c r="G7" s="183" t="s">
        <v>100</v>
      </c>
      <c r="H7" s="183" t="s">
        <v>101</v>
      </c>
      <c r="I7" s="183" t="s">
        <v>102</v>
      </c>
      <c r="J7" s="183" t="s">
        <v>103</v>
      </c>
      <c r="K7" s="183" t="s">
        <v>104</v>
      </c>
      <c r="L7" s="183" t="s">
        <v>95</v>
      </c>
      <c r="M7" s="183" t="s">
        <v>106</v>
      </c>
      <c r="N7" s="183" t="s">
        <v>96</v>
      </c>
      <c r="O7" s="183" t="s">
        <v>107</v>
      </c>
      <c r="P7" s="183" t="s">
        <v>108</v>
      </c>
      <c r="Q7" s="183" t="s">
        <v>109</v>
      </c>
      <c r="R7" s="183" t="s">
        <v>110</v>
      </c>
      <c r="S7" s="183" t="s">
        <v>111</v>
      </c>
      <c r="T7" s="183" t="s">
        <v>112</v>
      </c>
      <c r="U7" s="183" t="s">
        <v>113</v>
      </c>
      <c r="V7" s="183" t="s">
        <v>114</v>
      </c>
      <c r="W7" s="183" t="s">
        <v>111</v>
      </c>
      <c r="X7" s="183" t="s">
        <v>115</v>
      </c>
      <c r="Y7" s="183" t="s">
        <v>116</v>
      </c>
      <c r="Z7" s="183" t="s">
        <v>117</v>
      </c>
      <c r="AA7" s="183" t="s">
        <v>118</v>
      </c>
      <c r="AB7" s="183" t="s">
        <v>119</v>
      </c>
      <c r="AC7" s="183" t="s">
        <v>120</v>
      </c>
      <c r="AD7" s="183" t="s">
        <v>121</v>
      </c>
      <c r="AE7" s="183" t="s">
        <v>122</v>
      </c>
      <c r="AF7" s="183" t="s">
        <v>123</v>
      </c>
      <c r="AG7" s="183" t="s">
        <v>124</v>
      </c>
      <c r="AH7" s="183" t="s">
        <v>125</v>
      </c>
      <c r="AI7" s="183" t="s">
        <v>126</v>
      </c>
      <c r="AJ7" s="183" t="s">
        <v>127</v>
      </c>
      <c r="AK7" s="183" t="s">
        <v>128</v>
      </c>
      <c r="AL7" s="183" t="s">
        <v>129</v>
      </c>
      <c r="AM7" s="183" t="s">
        <v>127</v>
      </c>
      <c r="AN7" s="183" t="s">
        <v>128</v>
      </c>
      <c r="AO7" s="183" t="s">
        <v>129</v>
      </c>
      <c r="AP7" s="183" t="s">
        <v>136</v>
      </c>
      <c r="AQ7" s="183" t="s">
        <v>137</v>
      </c>
      <c r="AR7" s="183" t="s">
        <v>138</v>
      </c>
      <c r="AS7" s="183" t="s">
        <v>139</v>
      </c>
      <c r="AT7" s="183" t="s">
        <v>140</v>
      </c>
      <c r="AU7" s="183" t="s">
        <v>141</v>
      </c>
      <c r="AV7" s="183" t="s">
        <v>142</v>
      </c>
      <c r="AW7" s="183" t="s">
        <v>143</v>
      </c>
      <c r="AX7" s="183" t="s">
        <v>144</v>
      </c>
      <c r="AY7" s="183" t="s">
        <v>145</v>
      </c>
      <c r="AZ7" s="183" t="s">
        <v>146</v>
      </c>
      <c r="BA7" s="183" t="s">
        <v>147</v>
      </c>
      <c r="BB7" s="183" t="s">
        <v>148</v>
      </c>
      <c r="BC7" s="183" t="s">
        <v>149</v>
      </c>
      <c r="BD7" s="183" t="s">
        <v>150</v>
      </c>
      <c r="BE7" s="183" t="s">
        <v>151</v>
      </c>
      <c r="BF7" s="183" t="s">
        <v>152</v>
      </c>
      <c r="BG7" s="183" t="s">
        <v>153</v>
      </c>
      <c r="BH7" s="183" t="s">
        <v>154</v>
      </c>
      <c r="BI7" s="183" t="s">
        <v>155</v>
      </c>
      <c r="BJ7" s="183" t="s">
        <v>156</v>
      </c>
      <c r="BK7" s="183" t="s">
        <v>157</v>
      </c>
      <c r="BL7" s="183" t="s">
        <v>158</v>
      </c>
      <c r="BM7" s="183" t="s">
        <v>159</v>
      </c>
      <c r="BN7" s="183" t="s">
        <v>160</v>
      </c>
      <c r="BO7" s="183" t="s">
        <v>161</v>
      </c>
      <c r="BP7" s="183" t="s">
        <v>162</v>
      </c>
      <c r="BQ7" s="183" t="s">
        <v>163</v>
      </c>
      <c r="BR7" s="183" t="s">
        <v>164</v>
      </c>
      <c r="BS7" s="183" t="s">
        <v>165</v>
      </c>
      <c r="BT7" s="183" t="s">
        <v>166</v>
      </c>
      <c r="BU7" s="183" t="s">
        <v>167</v>
      </c>
      <c r="BV7" s="183" t="s">
        <v>168</v>
      </c>
      <c r="BW7" s="183" t="s">
        <v>169</v>
      </c>
      <c r="BX7" s="183" t="s">
        <v>170</v>
      </c>
      <c r="BY7" s="183" t="s">
        <v>171</v>
      </c>
      <c r="BZ7" s="183" t="s">
        <v>172</v>
      </c>
      <c r="CA7" s="183" t="s">
        <v>173</v>
      </c>
      <c r="CB7" s="183" t="s">
        <v>174</v>
      </c>
      <c r="CC7" s="183" t="s">
        <v>175</v>
      </c>
      <c r="CD7" s="183" t="s">
        <v>176</v>
      </c>
      <c r="CE7" s="183" t="s">
        <v>177</v>
      </c>
      <c r="CF7" s="183" t="s">
        <v>178</v>
      </c>
      <c r="CG7" s="183" t="s">
        <v>179</v>
      </c>
      <c r="CH7" s="183" t="s">
        <v>180</v>
      </c>
      <c r="CI7" s="183" t="s">
        <v>181</v>
      </c>
      <c r="CJ7" s="183" t="s">
        <v>182</v>
      </c>
      <c r="CK7" s="183" t="s">
        <v>183</v>
      </c>
      <c r="CL7" s="183" t="s">
        <v>184</v>
      </c>
      <c r="CM7" s="183" t="s">
        <v>185</v>
      </c>
      <c r="CN7" s="183" t="s">
        <v>186</v>
      </c>
      <c r="CO7" s="183" t="s">
        <v>187</v>
      </c>
      <c r="CP7" s="183" t="s">
        <v>188</v>
      </c>
      <c r="CQ7" s="183" t="s">
        <v>189</v>
      </c>
    </row>
    <row r="8" spans="1:95" x14ac:dyDescent="0.3">
      <c r="A8" s="183" t="s">
        <v>1111</v>
      </c>
      <c r="B8" s="183" t="s">
        <v>1</v>
      </c>
      <c r="C8" s="183" t="s">
        <v>2</v>
      </c>
      <c r="D8" s="183" t="s">
        <v>3</v>
      </c>
      <c r="E8" s="183" t="s">
        <v>4</v>
      </c>
      <c r="F8" s="183" t="s">
        <v>5</v>
      </c>
      <c r="G8" s="183" t="s">
        <v>6</v>
      </c>
      <c r="H8" s="183" t="s">
        <v>7</v>
      </c>
      <c r="I8" s="183" t="s">
        <v>8</v>
      </c>
      <c r="J8" s="183" t="s">
        <v>9</v>
      </c>
      <c r="K8" s="183" t="s">
        <v>10</v>
      </c>
      <c r="L8" s="183" t="s">
        <v>12</v>
      </c>
      <c r="M8" s="183" t="s">
        <v>13</v>
      </c>
      <c r="N8" s="183" t="s">
        <v>14</v>
      </c>
      <c r="O8" s="183" t="s">
        <v>15</v>
      </c>
      <c r="P8" s="183" t="s">
        <v>16</v>
      </c>
      <c r="Q8" s="183" t="s">
        <v>17</v>
      </c>
      <c r="R8" s="183" t="s">
        <v>18</v>
      </c>
      <c r="S8" s="183" t="s">
        <v>19</v>
      </c>
      <c r="T8" s="183" t="s">
        <v>20</v>
      </c>
      <c r="U8" s="183" t="s">
        <v>21</v>
      </c>
      <c r="V8" s="183" t="s">
        <v>22</v>
      </c>
      <c r="W8" s="183" t="s">
        <v>23</v>
      </c>
      <c r="X8" s="183" t="s">
        <v>24</v>
      </c>
      <c r="Y8" s="183" t="s">
        <v>25</v>
      </c>
      <c r="Z8" s="183" t="s">
        <v>26</v>
      </c>
      <c r="AA8" s="183" t="s">
        <v>27</v>
      </c>
      <c r="AB8" s="183" t="s">
        <v>28</v>
      </c>
      <c r="AC8" s="183" t="s">
        <v>29</v>
      </c>
      <c r="AD8" s="183" t="s">
        <v>30</v>
      </c>
      <c r="AE8" s="183" t="s">
        <v>31</v>
      </c>
      <c r="AF8" s="183" t="s">
        <v>32</v>
      </c>
      <c r="AG8" s="183" t="s">
        <v>33</v>
      </c>
      <c r="AH8" s="183" t="s">
        <v>34</v>
      </c>
      <c r="AI8" s="183" t="s">
        <v>35</v>
      </c>
      <c r="AJ8" s="183" t="s">
        <v>36</v>
      </c>
      <c r="AK8" s="183" t="s">
        <v>37</v>
      </c>
      <c r="AL8" s="183" t="s">
        <v>38</v>
      </c>
      <c r="AM8" s="183" t="s">
        <v>39</v>
      </c>
      <c r="AN8" s="183" t="s">
        <v>40</v>
      </c>
      <c r="AO8" s="183" t="s">
        <v>41</v>
      </c>
      <c r="AP8" s="183" t="s">
        <v>42</v>
      </c>
      <c r="AQ8" s="183" t="s">
        <v>43</v>
      </c>
      <c r="AR8" s="183" t="s">
        <v>44</v>
      </c>
      <c r="AS8" s="183" t="s">
        <v>45</v>
      </c>
      <c r="AT8" s="183" t="s">
        <v>46</v>
      </c>
      <c r="AU8" s="183" t="s">
        <v>47</v>
      </c>
      <c r="AV8" s="183" t="s">
        <v>48</v>
      </c>
      <c r="AW8" s="183" t="s">
        <v>49</v>
      </c>
      <c r="AX8" s="183" t="s">
        <v>50</v>
      </c>
      <c r="AY8" s="183" t="s">
        <v>51</v>
      </c>
      <c r="AZ8" s="183" t="s">
        <v>52</v>
      </c>
      <c r="BA8" s="183" t="s">
        <v>53</v>
      </c>
      <c r="BB8" s="183" t="s">
        <v>54</v>
      </c>
      <c r="BC8" s="183" t="s">
        <v>55</v>
      </c>
      <c r="BD8" s="183" t="s">
        <v>56</v>
      </c>
      <c r="BE8" s="183" t="s">
        <v>57</v>
      </c>
      <c r="BF8" s="183" t="s">
        <v>58</v>
      </c>
      <c r="BG8" s="183" t="s">
        <v>59</v>
      </c>
      <c r="BH8" s="183" t="s">
        <v>60</v>
      </c>
      <c r="BI8" s="183" t="s">
        <v>61</v>
      </c>
      <c r="BJ8" s="183" t="s">
        <v>62</v>
      </c>
      <c r="BK8" s="183" t="s">
        <v>63</v>
      </c>
      <c r="BL8" s="183" t="s">
        <v>64</v>
      </c>
      <c r="BM8" s="183" t="s">
        <v>65</v>
      </c>
      <c r="BN8" s="183" t="s">
        <v>66</v>
      </c>
      <c r="BO8" s="183" t="s">
        <v>67</v>
      </c>
      <c r="BP8" s="183" t="s">
        <v>68</v>
      </c>
      <c r="BQ8" s="183" t="s">
        <v>69</v>
      </c>
      <c r="BR8" s="183" t="s">
        <v>70</v>
      </c>
      <c r="BS8" s="183" t="s">
        <v>71</v>
      </c>
      <c r="BT8" s="183" t="s">
        <v>72</v>
      </c>
      <c r="BU8" s="183" t="s">
        <v>73</v>
      </c>
      <c r="BV8" s="183" t="s">
        <v>74</v>
      </c>
      <c r="BW8" s="183" t="s">
        <v>75</v>
      </c>
      <c r="BX8" s="183" t="s">
        <v>76</v>
      </c>
      <c r="BY8" s="183" t="s">
        <v>77</v>
      </c>
      <c r="BZ8" s="183" t="s">
        <v>78</v>
      </c>
      <c r="CA8" s="183" t="s">
        <v>79</v>
      </c>
      <c r="CB8" s="183" t="s">
        <v>80</v>
      </c>
      <c r="CC8" s="183" t="s">
        <v>81</v>
      </c>
      <c r="CD8" s="183" t="s">
        <v>82</v>
      </c>
      <c r="CE8" s="183" t="s">
        <v>83</v>
      </c>
      <c r="CF8" s="183" t="s">
        <v>84</v>
      </c>
      <c r="CG8" s="183" t="s">
        <v>85</v>
      </c>
      <c r="CH8" s="183" t="s">
        <v>86</v>
      </c>
      <c r="CI8" s="183" t="s">
        <v>87</v>
      </c>
      <c r="CJ8" s="183" t="s">
        <v>88</v>
      </c>
      <c r="CK8" s="183" t="s">
        <v>89</v>
      </c>
      <c r="CL8" s="183" t="s">
        <v>90</v>
      </c>
      <c r="CM8" s="183" t="s">
        <v>91</v>
      </c>
      <c r="CN8" s="183" t="s">
        <v>92</v>
      </c>
      <c r="CO8" s="183" t="s">
        <v>93</v>
      </c>
      <c r="CP8" s="183" t="s">
        <v>94</v>
      </c>
      <c r="CQ8" s="183" t="s">
        <v>1177</v>
      </c>
    </row>
    <row r="9" spans="1:95" x14ac:dyDescent="0.3">
      <c r="A9" s="1" t="s">
        <v>215</v>
      </c>
      <c r="B9" s="183" t="s">
        <v>211</v>
      </c>
      <c r="L9" s="183" t="s">
        <v>1009</v>
      </c>
      <c r="M9" s="183" t="s">
        <v>1009</v>
      </c>
      <c r="N9" s="183" t="s">
        <v>1009</v>
      </c>
      <c r="O9" s="183" t="s">
        <v>1009</v>
      </c>
      <c r="T9" s="183" t="s">
        <v>1009</v>
      </c>
      <c r="W9" s="139" t="s">
        <v>1035</v>
      </c>
      <c r="X9" s="183" t="s">
        <v>1033</v>
      </c>
      <c r="Y9" s="183" t="s">
        <v>1033</v>
      </c>
      <c r="Z9" s="183" t="s">
        <v>1035</v>
      </c>
      <c r="AM9" s="183" t="s">
        <v>1056</v>
      </c>
      <c r="AN9" s="183" t="s">
        <v>1054</v>
      </c>
      <c r="AO9" s="183" t="s">
        <v>1058</v>
      </c>
      <c r="AP9" s="183" t="s">
        <v>1056</v>
      </c>
      <c r="AQ9" s="183" t="s">
        <v>1056</v>
      </c>
      <c r="AR9" s="183" t="s">
        <v>1056</v>
      </c>
      <c r="AS9" s="183" t="s">
        <v>1056</v>
      </c>
      <c r="AT9" s="183" t="s">
        <v>1056</v>
      </c>
      <c r="AU9" s="183" t="s">
        <v>1054</v>
      </c>
      <c r="AV9" s="183" t="s">
        <v>1058</v>
      </c>
      <c r="AW9" s="183" t="s">
        <v>1056</v>
      </c>
      <c r="AX9" s="183" t="s">
        <v>1058</v>
      </c>
      <c r="AY9" s="183" t="s">
        <v>1058</v>
      </c>
      <c r="AZ9" s="183" t="s">
        <v>1058</v>
      </c>
      <c r="BA9" s="183" t="s">
        <v>1056</v>
      </c>
      <c r="BB9" s="183" t="s">
        <v>1056</v>
      </c>
      <c r="BC9" s="183" t="s">
        <v>1056</v>
      </c>
      <c r="BD9" s="183" t="s">
        <v>1056</v>
      </c>
    </row>
    <row r="10" spans="1:95" x14ac:dyDescent="0.3">
      <c r="A10" s="183" t="s">
        <v>227</v>
      </c>
      <c r="B10" s="183" t="s">
        <v>228</v>
      </c>
      <c r="L10" s="183" t="s">
        <v>1009</v>
      </c>
      <c r="M10" s="183" t="s">
        <v>1009</v>
      </c>
      <c r="N10" s="183" t="s">
        <v>1009</v>
      </c>
      <c r="O10" s="183" t="s">
        <v>1009</v>
      </c>
      <c r="T10" s="183" t="s">
        <v>1009</v>
      </c>
      <c r="W10" s="139" t="s">
        <v>1035</v>
      </c>
      <c r="X10" s="183" t="s">
        <v>1033</v>
      </c>
      <c r="Y10" s="183" t="s">
        <v>1033</v>
      </c>
      <c r="Z10" s="183" t="s">
        <v>1033</v>
      </c>
      <c r="AM10" s="183" t="s">
        <v>1054</v>
      </c>
      <c r="AN10" s="183" t="s">
        <v>1054</v>
      </c>
      <c r="AO10" s="183" t="s">
        <v>1056</v>
      </c>
      <c r="AP10" s="183" t="s">
        <v>1054</v>
      </c>
      <c r="AQ10" s="183" t="s">
        <v>1052</v>
      </c>
      <c r="AR10" s="183" t="s">
        <v>1056</v>
      </c>
      <c r="AS10" s="183" t="s">
        <v>1054</v>
      </c>
      <c r="AT10" s="183" t="s">
        <v>1054</v>
      </c>
      <c r="AU10" s="183" t="s">
        <v>1056</v>
      </c>
      <c r="AV10" s="183" t="s">
        <v>1054</v>
      </c>
      <c r="AW10" s="183" t="s">
        <v>1054</v>
      </c>
      <c r="AX10" s="183" t="s">
        <v>1056</v>
      </c>
      <c r="AY10" s="183" t="s">
        <v>1054</v>
      </c>
      <c r="AZ10" s="183" t="s">
        <v>1052</v>
      </c>
      <c r="BA10" s="183" t="s">
        <v>1056</v>
      </c>
      <c r="BB10" s="183" t="s">
        <v>1056</v>
      </c>
      <c r="BC10" s="183" t="s">
        <v>1054</v>
      </c>
      <c r="BD10" s="183" t="s">
        <v>1056</v>
      </c>
    </row>
    <row r="11" spans="1:95" x14ac:dyDescent="0.3">
      <c r="A11" s="183" t="s">
        <v>236</v>
      </c>
      <c r="B11" s="183" t="s">
        <v>237</v>
      </c>
      <c r="L11" s="183" t="s">
        <v>1009</v>
      </c>
      <c r="M11" s="183" t="s">
        <v>1009</v>
      </c>
      <c r="N11" s="183" t="s">
        <v>1009</v>
      </c>
      <c r="O11" s="183" t="s">
        <v>1009</v>
      </c>
      <c r="T11" s="183" t="s">
        <v>1009</v>
      </c>
      <c r="W11" s="139" t="s">
        <v>1035</v>
      </c>
      <c r="X11" s="183" t="s">
        <v>1033</v>
      </c>
      <c r="Y11" s="183" t="s">
        <v>1033</v>
      </c>
      <c r="Z11" s="183" t="s">
        <v>1033</v>
      </c>
      <c r="AM11" s="183" t="s">
        <v>1054</v>
      </c>
      <c r="AN11" s="183" t="s">
        <v>1054</v>
      </c>
      <c r="AO11" s="183" t="s">
        <v>1054</v>
      </c>
      <c r="AP11" s="183" t="s">
        <v>1054</v>
      </c>
      <c r="AQ11" s="183" t="s">
        <v>1056</v>
      </c>
      <c r="AR11" s="183" t="s">
        <v>1054</v>
      </c>
      <c r="AS11" s="183" t="s">
        <v>1054</v>
      </c>
      <c r="AT11" s="183" t="s">
        <v>1054</v>
      </c>
      <c r="AU11" s="183" t="s">
        <v>1054</v>
      </c>
      <c r="AV11" s="183" t="s">
        <v>1054</v>
      </c>
      <c r="AW11" s="183" t="s">
        <v>1054</v>
      </c>
      <c r="AX11" s="183" t="s">
        <v>1056</v>
      </c>
      <c r="AY11" s="183" t="s">
        <v>1054</v>
      </c>
      <c r="AZ11" s="183" t="s">
        <v>1056</v>
      </c>
      <c r="BA11" s="183" t="s">
        <v>1054</v>
      </c>
      <c r="BB11" s="183" t="s">
        <v>1054</v>
      </c>
      <c r="BC11" s="183" t="s">
        <v>1054</v>
      </c>
      <c r="BD11" s="183" t="s">
        <v>1056</v>
      </c>
    </row>
    <row r="12" spans="1:95" x14ac:dyDescent="0.3">
      <c r="A12" s="183" t="s">
        <v>245</v>
      </c>
      <c r="B12" s="183" t="s">
        <v>246</v>
      </c>
      <c r="L12" s="183" t="s">
        <v>1009</v>
      </c>
      <c r="M12" s="183" t="s">
        <v>1009</v>
      </c>
      <c r="N12" s="183" t="s">
        <v>1009</v>
      </c>
      <c r="O12" s="183" t="s">
        <v>1009</v>
      </c>
      <c r="T12" s="183" t="s">
        <v>1009</v>
      </c>
      <c r="W12" s="139" t="s">
        <v>1035</v>
      </c>
      <c r="X12" s="183" t="s">
        <v>1035</v>
      </c>
      <c r="Y12" s="183" t="s">
        <v>1037</v>
      </c>
      <c r="Z12" s="183" t="s">
        <v>1033</v>
      </c>
      <c r="AM12" s="183" t="s">
        <v>1054</v>
      </c>
      <c r="AN12" s="183" t="s">
        <v>1054</v>
      </c>
      <c r="AO12" s="183" t="s">
        <v>1054</v>
      </c>
      <c r="AP12" s="183" t="s">
        <v>1054</v>
      </c>
      <c r="AQ12" s="183" t="s">
        <v>1054</v>
      </c>
      <c r="AR12" s="183" t="s">
        <v>1052</v>
      </c>
      <c r="AS12" s="183" t="s">
        <v>1054</v>
      </c>
      <c r="AT12" s="183" t="s">
        <v>1054</v>
      </c>
      <c r="AU12" s="183" t="s">
        <v>1054</v>
      </c>
      <c r="AV12" s="183" t="s">
        <v>1054</v>
      </c>
      <c r="AW12" s="183" t="s">
        <v>1054</v>
      </c>
      <c r="AX12" s="183" t="s">
        <v>1054</v>
      </c>
      <c r="AY12" s="183" t="s">
        <v>1054</v>
      </c>
      <c r="AZ12" s="183" t="s">
        <v>1054</v>
      </c>
      <c r="BA12" s="183" t="s">
        <v>1054</v>
      </c>
      <c r="BB12" s="183" t="s">
        <v>1054</v>
      </c>
      <c r="BC12" s="183" t="s">
        <v>1054</v>
      </c>
      <c r="BD12" s="183" t="s">
        <v>1054</v>
      </c>
    </row>
    <row r="13" spans="1:95" x14ac:dyDescent="0.3">
      <c r="A13" s="183" t="s">
        <v>254</v>
      </c>
      <c r="B13" s="183" t="s">
        <v>255</v>
      </c>
      <c r="L13" s="183" t="s">
        <v>1009</v>
      </c>
      <c r="M13" s="183" t="s">
        <v>1009</v>
      </c>
      <c r="N13" s="183" t="s">
        <v>1009</v>
      </c>
      <c r="O13" s="183" t="s">
        <v>1009</v>
      </c>
      <c r="T13" s="183" t="s">
        <v>1009</v>
      </c>
      <c r="W13" s="139" t="s">
        <v>1035</v>
      </c>
      <c r="X13" s="183" t="s">
        <v>1033</v>
      </c>
      <c r="Y13" s="183" t="s">
        <v>1033</v>
      </c>
      <c r="Z13" s="183" t="s">
        <v>1035</v>
      </c>
      <c r="AM13" s="183" t="s">
        <v>1054</v>
      </c>
      <c r="AN13" s="183" t="s">
        <v>1056</v>
      </c>
      <c r="AO13" s="183" t="s">
        <v>1056</v>
      </c>
      <c r="AP13" s="183" t="s">
        <v>1056</v>
      </c>
      <c r="AQ13" s="183" t="s">
        <v>1054</v>
      </c>
      <c r="AR13" s="183" t="s">
        <v>1056</v>
      </c>
      <c r="AS13" s="183" t="s">
        <v>1054</v>
      </c>
      <c r="AT13" s="183" t="s">
        <v>1056</v>
      </c>
      <c r="AU13" s="183" t="s">
        <v>1056</v>
      </c>
      <c r="AV13" s="183" t="s">
        <v>1056</v>
      </c>
      <c r="AW13" s="183" t="s">
        <v>1058</v>
      </c>
      <c r="AX13" s="183" t="s">
        <v>1058</v>
      </c>
      <c r="AY13" s="183" t="s">
        <v>1056</v>
      </c>
      <c r="AZ13" s="183" t="s">
        <v>1054</v>
      </c>
      <c r="BA13" s="183" t="s">
        <v>1056</v>
      </c>
      <c r="BB13" s="183" t="s">
        <v>1054</v>
      </c>
      <c r="BC13" s="183" t="s">
        <v>1056</v>
      </c>
      <c r="BD13" s="183" t="s">
        <v>1056</v>
      </c>
    </row>
    <row r="14" spans="1:95" x14ac:dyDescent="0.3">
      <c r="A14" s="183" t="s">
        <v>263</v>
      </c>
      <c r="B14" s="183" t="s">
        <v>264</v>
      </c>
      <c r="L14" s="183" t="s">
        <v>1009</v>
      </c>
      <c r="M14" s="183" t="s">
        <v>1009</v>
      </c>
      <c r="N14" s="183" t="s">
        <v>1009</v>
      </c>
      <c r="O14" s="183" t="s">
        <v>1009</v>
      </c>
      <c r="T14" s="183" t="s">
        <v>1009</v>
      </c>
      <c r="W14" s="139" t="s">
        <v>1037</v>
      </c>
      <c r="X14" s="183" t="s">
        <v>1033</v>
      </c>
      <c r="Y14" s="183" t="s">
        <v>1033</v>
      </c>
      <c r="Z14" s="183" t="s">
        <v>1033</v>
      </c>
      <c r="AM14" s="183" t="s">
        <v>1052</v>
      </c>
      <c r="AN14" s="183" t="s">
        <v>1056</v>
      </c>
      <c r="AO14" s="183" t="s">
        <v>1054</v>
      </c>
      <c r="AP14" s="183" t="s">
        <v>1058</v>
      </c>
      <c r="AQ14" s="183" t="s">
        <v>1056</v>
      </c>
      <c r="AR14" s="183" t="s">
        <v>1052</v>
      </c>
      <c r="AS14" s="183" t="s">
        <v>1056</v>
      </c>
      <c r="AT14" s="183" t="s">
        <v>1054</v>
      </c>
      <c r="AU14" s="183" t="s">
        <v>1054</v>
      </c>
      <c r="AV14" s="183" t="s">
        <v>1052</v>
      </c>
      <c r="AW14" s="183" t="s">
        <v>1056</v>
      </c>
      <c r="AX14" s="183" t="s">
        <v>1054</v>
      </c>
      <c r="AY14" s="183" t="s">
        <v>1058</v>
      </c>
      <c r="AZ14" s="183" t="s">
        <v>1056</v>
      </c>
      <c r="BA14" s="183" t="s">
        <v>1054</v>
      </c>
      <c r="BB14" s="183" t="s">
        <v>1056</v>
      </c>
      <c r="BC14" s="183" t="s">
        <v>1054</v>
      </c>
      <c r="BD14" s="183" t="s">
        <v>1054</v>
      </c>
    </row>
    <row r="15" spans="1:95" x14ac:dyDescent="0.3">
      <c r="A15" s="183" t="s">
        <v>269</v>
      </c>
      <c r="B15" s="183" t="s">
        <v>270</v>
      </c>
      <c r="L15" s="183" t="s">
        <v>1009</v>
      </c>
      <c r="M15" s="183" t="s">
        <v>1009</v>
      </c>
      <c r="N15" s="183" t="s">
        <v>1009</v>
      </c>
      <c r="O15" s="183" t="s">
        <v>1009</v>
      </c>
      <c r="T15" s="183" t="s">
        <v>1009</v>
      </c>
      <c r="W15" s="139" t="s">
        <v>1033</v>
      </c>
      <c r="X15" s="183" t="s">
        <v>1033</v>
      </c>
      <c r="Y15" s="183" t="s">
        <v>1037</v>
      </c>
      <c r="Z15" s="183" t="s">
        <v>1035</v>
      </c>
      <c r="AM15" s="183" t="s">
        <v>1054</v>
      </c>
      <c r="AN15" s="183" t="s">
        <v>1054</v>
      </c>
      <c r="AO15" s="183" t="s">
        <v>1056</v>
      </c>
      <c r="AP15" s="183" t="s">
        <v>1054</v>
      </c>
      <c r="AQ15" s="183" t="s">
        <v>1054</v>
      </c>
      <c r="AR15" s="183" t="s">
        <v>1056</v>
      </c>
      <c r="AS15" s="183" t="s">
        <v>1054</v>
      </c>
      <c r="AT15" s="183" t="s">
        <v>1054</v>
      </c>
      <c r="AU15" s="183" t="s">
        <v>1050</v>
      </c>
      <c r="AV15" s="183" t="s">
        <v>1056</v>
      </c>
      <c r="AW15" s="183" t="s">
        <v>1056</v>
      </c>
      <c r="AX15" s="183" t="s">
        <v>1056</v>
      </c>
      <c r="AY15" s="183" t="s">
        <v>1056</v>
      </c>
      <c r="AZ15" s="183" t="s">
        <v>1056</v>
      </c>
      <c r="BA15" s="183" t="s">
        <v>1056</v>
      </c>
      <c r="BB15" s="183" t="s">
        <v>1056</v>
      </c>
      <c r="BC15" s="183" t="s">
        <v>1054</v>
      </c>
      <c r="BD15" s="183" t="s">
        <v>1052</v>
      </c>
    </row>
    <row r="16" spans="1:95" x14ac:dyDescent="0.3">
      <c r="A16" s="183" t="s">
        <v>276</v>
      </c>
      <c r="B16" s="183" t="s">
        <v>277</v>
      </c>
      <c r="L16" s="183" t="s">
        <v>1009</v>
      </c>
      <c r="M16" s="183" t="s">
        <v>1009</v>
      </c>
      <c r="N16" s="183" t="s">
        <v>1009</v>
      </c>
      <c r="O16" s="183" t="s">
        <v>1009</v>
      </c>
      <c r="T16" s="183" t="s">
        <v>1009</v>
      </c>
      <c r="W16" s="139" t="s">
        <v>1035</v>
      </c>
      <c r="X16" s="183" t="s">
        <v>1035</v>
      </c>
      <c r="Y16" s="183" t="s">
        <v>1033</v>
      </c>
      <c r="Z16" s="183" t="s">
        <v>1035</v>
      </c>
      <c r="AM16" s="183" t="s">
        <v>1056</v>
      </c>
      <c r="AN16" s="183" t="s">
        <v>1054</v>
      </c>
      <c r="AO16" s="183" t="s">
        <v>1054</v>
      </c>
      <c r="AP16" s="183" t="s">
        <v>1054</v>
      </c>
      <c r="AQ16" s="183" t="s">
        <v>1054</v>
      </c>
      <c r="AR16" s="183" t="s">
        <v>1056</v>
      </c>
      <c r="AS16" s="183" t="s">
        <v>1054</v>
      </c>
      <c r="AT16" s="183" t="s">
        <v>1054</v>
      </c>
      <c r="AU16" s="183" t="s">
        <v>1054</v>
      </c>
      <c r="AV16" s="183" t="s">
        <v>1056</v>
      </c>
      <c r="AW16" s="183" t="s">
        <v>1054</v>
      </c>
      <c r="AX16" s="183" t="s">
        <v>1054</v>
      </c>
      <c r="AY16" s="183" t="s">
        <v>1054</v>
      </c>
      <c r="AZ16" s="183" t="s">
        <v>1054</v>
      </c>
      <c r="BA16" s="183" t="s">
        <v>1056</v>
      </c>
      <c r="BB16" s="183" t="s">
        <v>1054</v>
      </c>
      <c r="BC16" s="183" t="s">
        <v>1054</v>
      </c>
      <c r="BD16" s="183" t="s">
        <v>1054</v>
      </c>
    </row>
    <row r="17" spans="1:56" x14ac:dyDescent="0.3">
      <c r="A17" s="183" t="s">
        <v>284</v>
      </c>
      <c r="B17" s="183" t="s">
        <v>285</v>
      </c>
      <c r="L17" s="183" t="s">
        <v>1009</v>
      </c>
      <c r="M17" s="183" t="s">
        <v>1009</v>
      </c>
      <c r="N17" s="183" t="s">
        <v>1009</v>
      </c>
      <c r="O17" s="183" t="s">
        <v>1009</v>
      </c>
      <c r="T17" s="183" t="s">
        <v>1009</v>
      </c>
      <c r="W17" s="139" t="s">
        <v>1033</v>
      </c>
      <c r="X17" s="183" t="s">
        <v>1033</v>
      </c>
      <c r="Y17" s="183" t="s">
        <v>1037</v>
      </c>
      <c r="Z17" s="183" t="s">
        <v>1035</v>
      </c>
      <c r="AM17" s="183" t="s">
        <v>1056</v>
      </c>
      <c r="AN17" s="183" t="s">
        <v>1054</v>
      </c>
      <c r="AO17" s="183" t="s">
        <v>1054</v>
      </c>
      <c r="AP17" s="183" t="s">
        <v>1054</v>
      </c>
      <c r="AQ17" s="183" t="s">
        <v>1056</v>
      </c>
      <c r="AR17" s="183" t="s">
        <v>1052</v>
      </c>
      <c r="AS17" s="183" t="s">
        <v>1054</v>
      </c>
      <c r="AT17" s="183" t="s">
        <v>1056</v>
      </c>
      <c r="AU17" s="183" t="s">
        <v>1054</v>
      </c>
      <c r="AV17" s="183" t="s">
        <v>1056</v>
      </c>
      <c r="AW17" s="183" t="s">
        <v>1054</v>
      </c>
      <c r="AX17" s="183" t="s">
        <v>1054</v>
      </c>
      <c r="AY17" s="183" t="s">
        <v>1054</v>
      </c>
      <c r="AZ17" s="183" t="s">
        <v>1056</v>
      </c>
      <c r="BA17" s="183" t="s">
        <v>1054</v>
      </c>
      <c r="BB17" s="183" t="s">
        <v>1054</v>
      </c>
      <c r="BC17" s="183" t="s">
        <v>1056</v>
      </c>
      <c r="BD17" s="183" t="s">
        <v>1054</v>
      </c>
    </row>
    <row r="18" spans="1:56" x14ac:dyDescent="0.3">
      <c r="A18" s="183" t="s">
        <v>291</v>
      </c>
      <c r="B18" s="183" t="s">
        <v>292</v>
      </c>
      <c r="L18" s="183" t="s">
        <v>1009</v>
      </c>
      <c r="M18" s="183" t="s">
        <v>1009</v>
      </c>
      <c r="N18" s="183" t="s">
        <v>1009</v>
      </c>
      <c r="O18" s="183" t="s">
        <v>1009</v>
      </c>
      <c r="T18" s="183" t="s">
        <v>1009</v>
      </c>
      <c r="W18" s="139" t="s">
        <v>1035</v>
      </c>
      <c r="X18" s="183" t="s">
        <v>1035</v>
      </c>
      <c r="Y18" s="183" t="s">
        <v>1033</v>
      </c>
      <c r="Z18" s="183" t="s">
        <v>1033</v>
      </c>
      <c r="AM18" s="183" t="s">
        <v>1054</v>
      </c>
      <c r="AN18" s="183" t="s">
        <v>1056</v>
      </c>
      <c r="AO18" s="183" t="s">
        <v>1054</v>
      </c>
      <c r="AP18" s="183" t="s">
        <v>1054</v>
      </c>
      <c r="AQ18" s="183" t="s">
        <v>1054</v>
      </c>
      <c r="AR18" s="183" t="s">
        <v>1056</v>
      </c>
      <c r="AS18" s="183" t="s">
        <v>1054</v>
      </c>
      <c r="AT18" s="183" t="s">
        <v>1056</v>
      </c>
      <c r="AU18" s="183" t="s">
        <v>1054</v>
      </c>
      <c r="AV18" s="183" t="s">
        <v>1054</v>
      </c>
      <c r="AW18" s="183" t="s">
        <v>1056</v>
      </c>
      <c r="AX18" s="183" t="s">
        <v>1054</v>
      </c>
      <c r="AY18" s="183" t="s">
        <v>1054</v>
      </c>
      <c r="AZ18" s="183" t="s">
        <v>1054</v>
      </c>
      <c r="BA18" s="183" t="s">
        <v>1056</v>
      </c>
      <c r="BB18" s="183" t="s">
        <v>1054</v>
      </c>
      <c r="BC18" s="183" t="s">
        <v>1056</v>
      </c>
      <c r="BD18" s="183" t="s">
        <v>1054</v>
      </c>
    </row>
    <row r="19" spans="1:56" x14ac:dyDescent="0.3">
      <c r="A19" s="183" t="s">
        <v>297</v>
      </c>
      <c r="B19" s="183" t="s">
        <v>298</v>
      </c>
      <c r="L19" s="183" t="s">
        <v>1009</v>
      </c>
      <c r="M19" s="183" t="s">
        <v>1009</v>
      </c>
      <c r="N19" s="183" t="s">
        <v>1009</v>
      </c>
      <c r="O19" s="183" t="s">
        <v>1009</v>
      </c>
      <c r="T19" s="183" t="s">
        <v>1009</v>
      </c>
      <c r="W19" s="139" t="s">
        <v>1035</v>
      </c>
      <c r="X19" s="183" t="s">
        <v>1035</v>
      </c>
      <c r="Y19" s="183" t="s">
        <v>1035</v>
      </c>
      <c r="Z19" s="183" t="s">
        <v>1033</v>
      </c>
      <c r="AM19" s="183" t="s">
        <v>1054</v>
      </c>
      <c r="AN19" s="183" t="s">
        <v>1054</v>
      </c>
      <c r="AO19" s="183" t="s">
        <v>1054</v>
      </c>
      <c r="AP19" s="183" t="s">
        <v>1054</v>
      </c>
      <c r="AQ19" s="183" t="s">
        <v>1054</v>
      </c>
      <c r="AR19" s="183" t="s">
        <v>1054</v>
      </c>
      <c r="AS19" s="183" t="s">
        <v>1054</v>
      </c>
      <c r="AT19" s="183" t="s">
        <v>1054</v>
      </c>
      <c r="AU19" s="183" t="s">
        <v>1054</v>
      </c>
      <c r="AV19" s="183" t="s">
        <v>1056</v>
      </c>
      <c r="AW19" s="183" t="s">
        <v>1056</v>
      </c>
      <c r="AX19" s="183" t="s">
        <v>1056</v>
      </c>
      <c r="AY19" s="183" t="s">
        <v>1054</v>
      </c>
      <c r="AZ19" s="183" t="s">
        <v>1054</v>
      </c>
      <c r="BA19" s="183" t="s">
        <v>1054</v>
      </c>
      <c r="BB19" s="183" t="s">
        <v>1054</v>
      </c>
      <c r="BC19" s="183" t="s">
        <v>1054</v>
      </c>
      <c r="BD19" s="183" t="s">
        <v>1054</v>
      </c>
    </row>
    <row r="20" spans="1:56" x14ac:dyDescent="0.3">
      <c r="A20" s="183" t="s">
        <v>302</v>
      </c>
      <c r="B20" s="183" t="s">
        <v>303</v>
      </c>
      <c r="L20" s="183" t="s">
        <v>1009</v>
      </c>
      <c r="M20" s="183" t="s">
        <v>1009</v>
      </c>
      <c r="N20" s="183" t="s">
        <v>1009</v>
      </c>
      <c r="O20" s="183" t="s">
        <v>1009</v>
      </c>
      <c r="T20" s="183" t="s">
        <v>1009</v>
      </c>
      <c r="W20" s="139" t="s">
        <v>1035</v>
      </c>
      <c r="X20" s="183" t="s">
        <v>1033</v>
      </c>
      <c r="Y20" s="183" t="s">
        <v>1037</v>
      </c>
      <c r="Z20" s="183" t="s">
        <v>1033</v>
      </c>
      <c r="AM20" s="183" t="s">
        <v>1054</v>
      </c>
      <c r="AN20" s="183" t="s">
        <v>1054</v>
      </c>
      <c r="AO20" s="183" t="s">
        <v>1054</v>
      </c>
      <c r="AP20" s="183" t="s">
        <v>1054</v>
      </c>
      <c r="AQ20" s="183" t="s">
        <v>1054</v>
      </c>
      <c r="AR20" s="183" t="s">
        <v>1054</v>
      </c>
      <c r="AS20" s="183" t="s">
        <v>1054</v>
      </c>
      <c r="AT20" s="183" t="s">
        <v>1054</v>
      </c>
      <c r="AU20" s="183" t="s">
        <v>1054</v>
      </c>
      <c r="AV20" s="183" t="s">
        <v>1056</v>
      </c>
      <c r="AW20" s="183" t="s">
        <v>1056</v>
      </c>
      <c r="AX20" s="183" t="s">
        <v>1056</v>
      </c>
      <c r="AY20" s="183" t="s">
        <v>1056</v>
      </c>
      <c r="AZ20" s="183" t="s">
        <v>1054</v>
      </c>
      <c r="BA20" s="183" t="s">
        <v>1054</v>
      </c>
      <c r="BB20" s="183" t="s">
        <v>1054</v>
      </c>
      <c r="BC20" s="183" t="s">
        <v>1056</v>
      </c>
      <c r="BD20" s="183" t="s">
        <v>1056</v>
      </c>
    </row>
    <row r="21" spans="1:56" x14ac:dyDescent="0.3">
      <c r="A21" s="183" t="s">
        <v>308</v>
      </c>
      <c r="B21" s="183" t="s">
        <v>309</v>
      </c>
      <c r="L21" s="183" t="s">
        <v>1009</v>
      </c>
      <c r="M21" s="183" t="s">
        <v>1009</v>
      </c>
      <c r="N21" s="183" t="s">
        <v>1009</v>
      </c>
      <c r="O21" s="183" t="s">
        <v>1009</v>
      </c>
      <c r="T21" s="183" t="s">
        <v>1009</v>
      </c>
      <c r="W21" s="139" t="s">
        <v>1035</v>
      </c>
      <c r="X21" s="183" t="s">
        <v>1033</v>
      </c>
      <c r="Y21" s="183" t="s">
        <v>1033</v>
      </c>
      <c r="Z21" s="183" t="s">
        <v>1033</v>
      </c>
      <c r="AM21" s="183" t="s">
        <v>1054</v>
      </c>
      <c r="AN21" s="183" t="s">
        <v>1054</v>
      </c>
      <c r="AO21" s="183" t="s">
        <v>1056</v>
      </c>
      <c r="AP21" s="183" t="s">
        <v>1054</v>
      </c>
      <c r="AQ21" s="183" t="s">
        <v>1054</v>
      </c>
      <c r="AR21" s="183" t="s">
        <v>1054</v>
      </c>
      <c r="AS21" s="183" t="s">
        <v>1054</v>
      </c>
      <c r="AT21" s="183" t="s">
        <v>1054</v>
      </c>
      <c r="AU21" s="183" t="s">
        <v>1052</v>
      </c>
      <c r="AV21" s="183" t="s">
        <v>1054</v>
      </c>
      <c r="AW21" s="183" t="s">
        <v>1054</v>
      </c>
      <c r="AX21" s="183" t="s">
        <v>1056</v>
      </c>
      <c r="AY21" s="183" t="s">
        <v>1054</v>
      </c>
      <c r="AZ21" s="183" t="s">
        <v>1054</v>
      </c>
      <c r="BA21" s="183" t="s">
        <v>1054</v>
      </c>
      <c r="BB21" s="183" t="s">
        <v>1054</v>
      </c>
      <c r="BC21" s="183" t="s">
        <v>1054</v>
      </c>
      <c r="BD21" s="183" t="s">
        <v>1054</v>
      </c>
    </row>
    <row r="22" spans="1:56" x14ac:dyDescent="0.3">
      <c r="A22" s="183" t="s">
        <v>312</v>
      </c>
      <c r="B22" s="183" t="s">
        <v>313</v>
      </c>
      <c r="L22" s="183" t="s">
        <v>1009</v>
      </c>
      <c r="M22" s="183" t="s">
        <v>1009</v>
      </c>
      <c r="N22" s="183" t="s">
        <v>1009</v>
      </c>
      <c r="O22" s="183" t="s">
        <v>1009</v>
      </c>
      <c r="T22" s="183" t="s">
        <v>1009</v>
      </c>
      <c r="W22" s="139" t="s">
        <v>1035</v>
      </c>
      <c r="X22" s="183" t="s">
        <v>1033</v>
      </c>
      <c r="Y22" s="183" t="s">
        <v>1033</v>
      </c>
      <c r="Z22" s="183" t="s">
        <v>1033</v>
      </c>
      <c r="AM22" s="183" t="s">
        <v>1054</v>
      </c>
      <c r="AN22" s="183" t="s">
        <v>1054</v>
      </c>
      <c r="AO22" s="183" t="s">
        <v>1056</v>
      </c>
      <c r="AP22" s="183" t="s">
        <v>1056</v>
      </c>
      <c r="AQ22" s="183" t="s">
        <v>1054</v>
      </c>
      <c r="AR22" s="183" t="s">
        <v>1054</v>
      </c>
      <c r="AS22" s="183" t="s">
        <v>1054</v>
      </c>
      <c r="AT22" s="183" t="s">
        <v>1054</v>
      </c>
      <c r="AU22" s="183" t="s">
        <v>1054</v>
      </c>
      <c r="AV22" s="183" t="s">
        <v>1054</v>
      </c>
      <c r="AW22" s="183" t="s">
        <v>1056</v>
      </c>
      <c r="AX22" s="183" t="s">
        <v>1056</v>
      </c>
      <c r="AY22" s="183" t="s">
        <v>1056</v>
      </c>
      <c r="AZ22" s="183" t="s">
        <v>1054</v>
      </c>
      <c r="BA22" s="183" t="s">
        <v>1056</v>
      </c>
      <c r="BB22" s="183" t="s">
        <v>1054</v>
      </c>
      <c r="BC22" s="183" t="s">
        <v>1056</v>
      </c>
      <c r="BD22" s="183" t="s">
        <v>1056</v>
      </c>
    </row>
    <row r="23" spans="1:56" x14ac:dyDescent="0.3">
      <c r="A23" s="183" t="s">
        <v>318</v>
      </c>
      <c r="B23" s="183" t="s">
        <v>319</v>
      </c>
      <c r="L23" s="183" t="s">
        <v>1009</v>
      </c>
      <c r="M23" s="183" t="s">
        <v>1009</v>
      </c>
      <c r="N23" s="183" t="s">
        <v>1009</v>
      </c>
      <c r="O23" s="183" t="s">
        <v>1009</v>
      </c>
      <c r="T23" s="183" t="s">
        <v>1009</v>
      </c>
      <c r="W23" s="139" t="s">
        <v>1033</v>
      </c>
      <c r="X23" s="183" t="s">
        <v>1035</v>
      </c>
      <c r="Y23" s="183" t="s">
        <v>1037</v>
      </c>
      <c r="Z23" s="183" t="s">
        <v>1035</v>
      </c>
      <c r="AM23" s="183" t="s">
        <v>1054</v>
      </c>
      <c r="AN23" s="183" t="s">
        <v>1054</v>
      </c>
      <c r="AO23" s="183" t="s">
        <v>1054</v>
      </c>
      <c r="AP23" s="183" t="s">
        <v>1054</v>
      </c>
      <c r="AQ23" s="183" t="s">
        <v>1054</v>
      </c>
      <c r="AR23" s="183" t="s">
        <v>1054</v>
      </c>
      <c r="AS23" s="183" t="s">
        <v>1054</v>
      </c>
      <c r="AT23" s="183" t="s">
        <v>1054</v>
      </c>
      <c r="AU23" s="183" t="s">
        <v>1054</v>
      </c>
      <c r="AV23" s="183" t="s">
        <v>1054</v>
      </c>
      <c r="AW23" s="183" t="s">
        <v>1054</v>
      </c>
      <c r="AX23" s="183" t="s">
        <v>1054</v>
      </c>
      <c r="AY23" s="183" t="s">
        <v>1054</v>
      </c>
      <c r="AZ23" s="183" t="s">
        <v>1054</v>
      </c>
      <c r="BA23" s="183" t="s">
        <v>1054</v>
      </c>
      <c r="BB23" s="183" t="s">
        <v>1054</v>
      </c>
      <c r="BC23" s="183" t="s">
        <v>1054</v>
      </c>
      <c r="BD23" s="183" t="s">
        <v>1054</v>
      </c>
    </row>
    <row r="24" spans="1:56" x14ac:dyDescent="0.3">
      <c r="A24" s="183" t="s">
        <v>321</v>
      </c>
      <c r="B24" s="183" t="s">
        <v>322</v>
      </c>
      <c r="L24" s="183" t="s">
        <v>1009</v>
      </c>
      <c r="M24" s="183" t="s">
        <v>1009</v>
      </c>
      <c r="N24" s="183" t="s">
        <v>1009</v>
      </c>
      <c r="O24" s="183" t="s">
        <v>1009</v>
      </c>
      <c r="T24" s="183" t="s">
        <v>1011</v>
      </c>
      <c r="W24" s="139" t="s">
        <v>1033</v>
      </c>
      <c r="X24" s="183" t="s">
        <v>1033</v>
      </c>
      <c r="Y24" s="183" t="s">
        <v>1033</v>
      </c>
      <c r="Z24" s="183" t="s">
        <v>1033</v>
      </c>
      <c r="AM24" s="183" t="s">
        <v>1054</v>
      </c>
      <c r="AN24" s="183" t="s">
        <v>1054</v>
      </c>
      <c r="AO24" s="183" t="s">
        <v>1054</v>
      </c>
      <c r="AP24" s="183" t="s">
        <v>1054</v>
      </c>
      <c r="AQ24" s="183" t="s">
        <v>1052</v>
      </c>
      <c r="AR24" s="183" t="s">
        <v>1052</v>
      </c>
      <c r="AS24" s="183" t="s">
        <v>1054</v>
      </c>
      <c r="AT24" s="183" t="s">
        <v>1052</v>
      </c>
      <c r="AU24" s="183" t="s">
        <v>1054</v>
      </c>
      <c r="AV24" s="183" t="s">
        <v>1056</v>
      </c>
      <c r="AW24" s="183" t="s">
        <v>1056</v>
      </c>
      <c r="AX24" s="183" t="s">
        <v>1056</v>
      </c>
      <c r="AY24" s="183" t="s">
        <v>1054</v>
      </c>
      <c r="AZ24" s="183" t="s">
        <v>1052</v>
      </c>
      <c r="BA24" s="183" t="s">
        <v>1052</v>
      </c>
      <c r="BB24" s="183" t="s">
        <v>1054</v>
      </c>
      <c r="BC24" s="183" t="s">
        <v>1052</v>
      </c>
      <c r="BD24" s="183" t="s">
        <v>1054</v>
      </c>
    </row>
    <row r="25" spans="1:56" x14ac:dyDescent="0.3">
      <c r="A25" s="183" t="s">
        <v>323</v>
      </c>
      <c r="B25" s="183" t="s">
        <v>324</v>
      </c>
      <c r="L25" s="183" t="s">
        <v>1009</v>
      </c>
      <c r="M25" s="183" t="s">
        <v>1009</v>
      </c>
      <c r="N25" s="183" t="s">
        <v>1009</v>
      </c>
      <c r="O25" s="183" t="s">
        <v>1009</v>
      </c>
      <c r="T25" s="183" t="s">
        <v>1009</v>
      </c>
      <c r="W25" s="139" t="s">
        <v>1033</v>
      </c>
      <c r="X25" s="183" t="s">
        <v>1033</v>
      </c>
      <c r="Y25" s="183" t="s">
        <v>1037</v>
      </c>
      <c r="Z25" s="183" t="s">
        <v>1033</v>
      </c>
      <c r="AM25" s="183" t="s">
        <v>1056</v>
      </c>
      <c r="AN25" s="183" t="s">
        <v>1056</v>
      </c>
      <c r="AO25" s="183" t="s">
        <v>1058</v>
      </c>
      <c r="AP25" s="183" t="s">
        <v>1058</v>
      </c>
      <c r="AQ25" s="183" t="s">
        <v>1056</v>
      </c>
      <c r="AR25" s="183" t="s">
        <v>1056</v>
      </c>
      <c r="AS25" s="183" t="s">
        <v>1056</v>
      </c>
      <c r="AT25" s="183" t="s">
        <v>1054</v>
      </c>
      <c r="AU25" s="183" t="s">
        <v>1054</v>
      </c>
      <c r="AV25" s="183" t="s">
        <v>1056</v>
      </c>
      <c r="AW25" s="183" t="s">
        <v>1056</v>
      </c>
      <c r="AX25" s="183" t="s">
        <v>1058</v>
      </c>
      <c r="AY25" s="183" t="s">
        <v>1058</v>
      </c>
      <c r="AZ25" s="183" t="s">
        <v>1056</v>
      </c>
      <c r="BA25" s="183" t="s">
        <v>1056</v>
      </c>
      <c r="BB25" s="183" t="s">
        <v>1058</v>
      </c>
      <c r="BC25" s="183" t="s">
        <v>1054</v>
      </c>
      <c r="BD25" s="183" t="s">
        <v>1054</v>
      </c>
    </row>
    <row r="26" spans="1:56" x14ac:dyDescent="0.3">
      <c r="A26" s="183" t="s">
        <v>326</v>
      </c>
      <c r="B26" s="183" t="s">
        <v>327</v>
      </c>
      <c r="L26" s="183" t="s">
        <v>1009</v>
      </c>
      <c r="M26" s="183" t="s">
        <v>1009</v>
      </c>
      <c r="N26" s="183" t="s">
        <v>1009</v>
      </c>
      <c r="O26" s="183" t="s">
        <v>1009</v>
      </c>
      <c r="T26" s="183" t="s">
        <v>1009</v>
      </c>
      <c r="W26" s="139" t="s">
        <v>1035</v>
      </c>
      <c r="X26" s="183" t="s">
        <v>1033</v>
      </c>
      <c r="Y26" s="183" t="s">
        <v>1037</v>
      </c>
      <c r="Z26" s="183" t="s">
        <v>1035</v>
      </c>
      <c r="AM26" s="183" t="s">
        <v>1054</v>
      </c>
      <c r="AN26" s="183" t="s">
        <v>1054</v>
      </c>
      <c r="AO26" s="183" t="s">
        <v>1052</v>
      </c>
      <c r="AP26" s="183" t="s">
        <v>1054</v>
      </c>
      <c r="AQ26" s="183" t="s">
        <v>1052</v>
      </c>
      <c r="AR26" s="183" t="s">
        <v>1052</v>
      </c>
      <c r="AS26" s="183" t="s">
        <v>1052</v>
      </c>
      <c r="AT26" s="183" t="s">
        <v>1054</v>
      </c>
      <c r="AU26" s="183" t="s">
        <v>1054</v>
      </c>
      <c r="AV26" s="183" t="s">
        <v>1054</v>
      </c>
      <c r="AW26" s="183" t="s">
        <v>1054</v>
      </c>
      <c r="AX26" s="183" t="s">
        <v>1054</v>
      </c>
      <c r="AY26" s="183" t="s">
        <v>1054</v>
      </c>
      <c r="AZ26" s="183" t="s">
        <v>1054</v>
      </c>
      <c r="BA26" s="183" t="s">
        <v>1054</v>
      </c>
      <c r="BB26" s="183" t="s">
        <v>1054</v>
      </c>
      <c r="BC26" s="183" t="s">
        <v>1054</v>
      </c>
      <c r="BD26" s="183" t="s">
        <v>1054</v>
      </c>
    </row>
    <row r="27" spans="1:56" x14ac:dyDescent="0.3">
      <c r="A27" s="183" t="s">
        <v>328</v>
      </c>
      <c r="B27" s="183" t="s">
        <v>329</v>
      </c>
      <c r="L27" s="183" t="s">
        <v>1009</v>
      </c>
      <c r="M27" s="183" t="s">
        <v>1009</v>
      </c>
      <c r="N27" s="183" t="s">
        <v>1009</v>
      </c>
      <c r="O27" s="183" t="s">
        <v>1009</v>
      </c>
      <c r="T27" s="183" t="s">
        <v>1009</v>
      </c>
      <c r="W27" s="139" t="s">
        <v>1035</v>
      </c>
      <c r="X27" s="183" t="s">
        <v>1033</v>
      </c>
      <c r="Y27" s="183" t="s">
        <v>1033</v>
      </c>
      <c r="Z27" s="183" t="s">
        <v>1035</v>
      </c>
      <c r="AM27" s="183" t="s">
        <v>1054</v>
      </c>
      <c r="AN27" s="183" t="s">
        <v>1054</v>
      </c>
      <c r="AO27" s="183" t="s">
        <v>1056</v>
      </c>
      <c r="AP27" s="183" t="s">
        <v>1052</v>
      </c>
      <c r="AQ27" s="183" t="s">
        <v>1054</v>
      </c>
      <c r="AR27" s="183" t="s">
        <v>1054</v>
      </c>
      <c r="AS27" s="183" t="s">
        <v>1054</v>
      </c>
      <c r="AT27" s="183" t="s">
        <v>1054</v>
      </c>
      <c r="AU27" s="183" t="s">
        <v>1054</v>
      </c>
      <c r="AV27" s="183" t="s">
        <v>1054</v>
      </c>
      <c r="AW27" s="183" t="s">
        <v>1054</v>
      </c>
      <c r="AX27" s="183" t="s">
        <v>1056</v>
      </c>
      <c r="AY27" s="183" t="s">
        <v>1054</v>
      </c>
      <c r="AZ27" s="183" t="s">
        <v>1054</v>
      </c>
      <c r="BA27" s="183" t="s">
        <v>1054</v>
      </c>
      <c r="BB27" s="183" t="s">
        <v>1054</v>
      </c>
      <c r="BC27" s="183" t="s">
        <v>1054</v>
      </c>
      <c r="BD27" s="183" t="s">
        <v>1054</v>
      </c>
    </row>
    <row r="28" spans="1:56" x14ac:dyDescent="0.3">
      <c r="A28" s="183" t="s">
        <v>332</v>
      </c>
      <c r="B28" s="183" t="s">
        <v>333</v>
      </c>
      <c r="L28" s="183" t="s">
        <v>1009</v>
      </c>
      <c r="M28" s="183" t="s">
        <v>1009</v>
      </c>
      <c r="N28" s="183" t="s">
        <v>1009</v>
      </c>
      <c r="O28" s="183" t="s">
        <v>1009</v>
      </c>
      <c r="T28" s="183" t="s">
        <v>1009</v>
      </c>
      <c r="W28" s="139" t="s">
        <v>1035</v>
      </c>
      <c r="X28" s="183" t="s">
        <v>1033</v>
      </c>
      <c r="Y28" s="183" t="s">
        <v>1033</v>
      </c>
      <c r="Z28" s="183" t="s">
        <v>1033</v>
      </c>
      <c r="AM28" s="183" t="s">
        <v>1054</v>
      </c>
      <c r="AN28" s="183" t="s">
        <v>1054</v>
      </c>
      <c r="AO28" s="183" t="s">
        <v>1056</v>
      </c>
      <c r="AP28" s="183" t="s">
        <v>1054</v>
      </c>
      <c r="AQ28" s="183" t="s">
        <v>1054</v>
      </c>
      <c r="AR28" s="183" t="s">
        <v>1054</v>
      </c>
      <c r="AS28" s="183" t="s">
        <v>1056</v>
      </c>
      <c r="AT28" s="183" t="s">
        <v>1056</v>
      </c>
      <c r="AU28" s="183" t="s">
        <v>1056</v>
      </c>
      <c r="AV28" s="183" t="s">
        <v>1054</v>
      </c>
      <c r="AW28" s="183" t="s">
        <v>1054</v>
      </c>
      <c r="AX28" s="183" t="s">
        <v>1056</v>
      </c>
      <c r="AY28" s="183" t="s">
        <v>1054</v>
      </c>
      <c r="AZ28" s="183" t="s">
        <v>1054</v>
      </c>
      <c r="BA28" s="183" t="s">
        <v>1054</v>
      </c>
      <c r="BB28" s="183" t="s">
        <v>1056</v>
      </c>
      <c r="BC28" s="183" t="s">
        <v>1056</v>
      </c>
      <c r="BD28" s="183" t="s">
        <v>1056</v>
      </c>
    </row>
    <row r="29" spans="1:56" x14ac:dyDescent="0.3">
      <c r="A29" s="183" t="s">
        <v>334</v>
      </c>
      <c r="B29" s="183" t="s">
        <v>335</v>
      </c>
      <c r="L29" s="183" t="s">
        <v>1009</v>
      </c>
      <c r="M29" s="183" t="s">
        <v>1009</v>
      </c>
      <c r="N29" s="183" t="s">
        <v>1009</v>
      </c>
      <c r="O29" s="183" t="s">
        <v>1009</v>
      </c>
      <c r="T29" s="183" t="s">
        <v>1009</v>
      </c>
      <c r="W29" s="139" t="s">
        <v>1035</v>
      </c>
      <c r="X29" s="183" t="s">
        <v>1033</v>
      </c>
      <c r="Y29" s="183" t="s">
        <v>1035</v>
      </c>
      <c r="Z29" s="183" t="s">
        <v>1035</v>
      </c>
      <c r="AM29" s="183" t="s">
        <v>1056</v>
      </c>
      <c r="AN29" s="183" t="s">
        <v>1054</v>
      </c>
      <c r="AO29" s="183" t="s">
        <v>1054</v>
      </c>
      <c r="AP29" s="183" t="s">
        <v>1052</v>
      </c>
      <c r="AQ29" s="183" t="s">
        <v>1054</v>
      </c>
      <c r="AR29" s="183" t="s">
        <v>1056</v>
      </c>
      <c r="AS29" s="183" t="s">
        <v>1054</v>
      </c>
      <c r="AT29" s="183" t="s">
        <v>1054</v>
      </c>
      <c r="AU29" s="183" t="s">
        <v>1056</v>
      </c>
      <c r="AV29" s="183" t="s">
        <v>1056</v>
      </c>
      <c r="AW29" s="183" t="s">
        <v>1054</v>
      </c>
      <c r="AX29" s="183" t="s">
        <v>1054</v>
      </c>
      <c r="AY29" s="183" t="s">
        <v>1052</v>
      </c>
      <c r="AZ29" s="183" t="s">
        <v>1054</v>
      </c>
      <c r="BA29" s="183" t="s">
        <v>1056</v>
      </c>
      <c r="BB29" s="183" t="s">
        <v>1054</v>
      </c>
      <c r="BC29" s="183" t="s">
        <v>1054</v>
      </c>
      <c r="BD29" s="183" t="s">
        <v>1056</v>
      </c>
    </row>
    <row r="30" spans="1:56" x14ac:dyDescent="0.3">
      <c r="A30" s="183" t="s">
        <v>336</v>
      </c>
      <c r="B30" s="183" t="s">
        <v>337</v>
      </c>
      <c r="L30" s="183" t="s">
        <v>1009</v>
      </c>
      <c r="M30" s="183" t="s">
        <v>1009</v>
      </c>
      <c r="N30" s="183" t="s">
        <v>1009</v>
      </c>
      <c r="O30" s="183" t="s">
        <v>1009</v>
      </c>
      <c r="T30" s="183" t="s">
        <v>1009</v>
      </c>
      <c r="W30" s="139" t="s">
        <v>1035</v>
      </c>
      <c r="X30" s="183" t="s">
        <v>1033</v>
      </c>
      <c r="Y30" s="183" t="s">
        <v>1033</v>
      </c>
      <c r="Z30" s="183" t="s">
        <v>1033</v>
      </c>
      <c r="AM30" s="183" t="s">
        <v>1056</v>
      </c>
      <c r="AN30" s="183" t="s">
        <v>1056</v>
      </c>
      <c r="AO30" s="183" t="s">
        <v>1054</v>
      </c>
      <c r="AP30" s="183" t="s">
        <v>1054</v>
      </c>
      <c r="AQ30" s="183" t="s">
        <v>1054</v>
      </c>
      <c r="AR30" s="183" t="s">
        <v>1054</v>
      </c>
      <c r="AS30" s="183" t="s">
        <v>1054</v>
      </c>
      <c r="AT30" s="183" t="s">
        <v>1054</v>
      </c>
      <c r="AU30" s="183" t="s">
        <v>1052</v>
      </c>
      <c r="AV30" s="183" t="s">
        <v>1056</v>
      </c>
      <c r="AW30" s="183" t="s">
        <v>1056</v>
      </c>
      <c r="AX30" s="183" t="s">
        <v>1054</v>
      </c>
      <c r="AY30" s="183" t="s">
        <v>1054</v>
      </c>
      <c r="AZ30" s="183" t="s">
        <v>1054</v>
      </c>
      <c r="BA30" s="183" t="s">
        <v>1054</v>
      </c>
      <c r="BB30" s="183" t="s">
        <v>1054</v>
      </c>
      <c r="BC30" s="183" t="s">
        <v>1054</v>
      </c>
      <c r="BD30" s="183" t="s">
        <v>1052</v>
      </c>
    </row>
    <row r="31" spans="1:56" x14ac:dyDescent="0.3">
      <c r="A31" s="183" t="s">
        <v>338</v>
      </c>
      <c r="B31" s="183" t="s">
        <v>339</v>
      </c>
      <c r="L31" s="183" t="s">
        <v>1009</v>
      </c>
      <c r="M31" s="183" t="s">
        <v>1009</v>
      </c>
      <c r="N31" s="183" t="s">
        <v>1009</v>
      </c>
      <c r="O31" s="183" t="s">
        <v>1009</v>
      </c>
      <c r="T31" s="183" t="s">
        <v>1009</v>
      </c>
      <c r="W31" s="139" t="s">
        <v>1035</v>
      </c>
      <c r="X31" s="183" t="s">
        <v>1033</v>
      </c>
      <c r="Y31" s="183" t="s">
        <v>1033</v>
      </c>
      <c r="Z31" s="183" t="s">
        <v>1033</v>
      </c>
      <c r="AM31" s="183" t="s">
        <v>1054</v>
      </c>
      <c r="AN31" s="183" t="s">
        <v>1056</v>
      </c>
      <c r="AO31" s="183" t="s">
        <v>1056</v>
      </c>
      <c r="AP31" s="183" t="s">
        <v>1052</v>
      </c>
      <c r="AQ31" s="183" t="s">
        <v>1054</v>
      </c>
      <c r="AR31" s="183" t="s">
        <v>1054</v>
      </c>
      <c r="AS31" s="183" t="s">
        <v>1056</v>
      </c>
      <c r="AT31" s="183" t="s">
        <v>1056</v>
      </c>
      <c r="AU31" s="183" t="s">
        <v>1056</v>
      </c>
      <c r="AV31" s="183" t="s">
        <v>1056</v>
      </c>
      <c r="AW31" s="183" t="s">
        <v>1056</v>
      </c>
      <c r="AX31" s="183" t="s">
        <v>1056</v>
      </c>
      <c r="AY31" s="183" t="s">
        <v>1054</v>
      </c>
      <c r="AZ31" s="183" t="s">
        <v>1054</v>
      </c>
      <c r="BA31" s="183" t="s">
        <v>1054</v>
      </c>
      <c r="BB31" s="183" t="s">
        <v>1056</v>
      </c>
      <c r="BC31" s="183" t="s">
        <v>1056</v>
      </c>
      <c r="BD31" s="183" t="s">
        <v>1056</v>
      </c>
    </row>
    <row r="32" spans="1:56" x14ac:dyDescent="0.3">
      <c r="A32" s="183" t="s">
        <v>342</v>
      </c>
      <c r="B32" s="183" t="s">
        <v>343</v>
      </c>
      <c r="L32" s="183" t="s">
        <v>1009</v>
      </c>
      <c r="M32" s="183" t="s">
        <v>1009</v>
      </c>
      <c r="N32" s="183" t="s">
        <v>1009</v>
      </c>
      <c r="O32" s="183" t="s">
        <v>1009</v>
      </c>
      <c r="T32" s="183" t="s">
        <v>1009</v>
      </c>
      <c r="W32" s="139" t="s">
        <v>1033</v>
      </c>
      <c r="X32" s="183" t="s">
        <v>1033</v>
      </c>
      <c r="Y32" s="183" t="s">
        <v>1035</v>
      </c>
      <c r="Z32" s="183" t="s">
        <v>1035</v>
      </c>
      <c r="AM32" s="183" t="s">
        <v>1056</v>
      </c>
      <c r="AN32" s="183" t="s">
        <v>1056</v>
      </c>
      <c r="AO32" s="183" t="s">
        <v>1056</v>
      </c>
      <c r="AP32" s="183" t="s">
        <v>1056</v>
      </c>
      <c r="AQ32" s="183" t="s">
        <v>1056</v>
      </c>
      <c r="AR32" s="183" t="s">
        <v>1054</v>
      </c>
      <c r="AS32" s="183" t="s">
        <v>1056</v>
      </c>
      <c r="AT32" s="183" t="s">
        <v>1054</v>
      </c>
      <c r="AU32" s="183" t="s">
        <v>1056</v>
      </c>
      <c r="AV32" s="183" t="s">
        <v>1056</v>
      </c>
      <c r="AW32" s="183" t="s">
        <v>1056</v>
      </c>
      <c r="AX32" s="183" t="s">
        <v>1056</v>
      </c>
      <c r="AY32" s="183" t="s">
        <v>1056</v>
      </c>
      <c r="AZ32" s="183" t="s">
        <v>1056</v>
      </c>
      <c r="BA32" s="183" t="s">
        <v>1054</v>
      </c>
      <c r="BB32" s="183" t="s">
        <v>1056</v>
      </c>
      <c r="BC32" s="183" t="s">
        <v>1054</v>
      </c>
      <c r="BD32" s="183" t="s">
        <v>1056</v>
      </c>
    </row>
    <row r="33" spans="1:56" x14ac:dyDescent="0.3">
      <c r="A33" s="183" t="s">
        <v>344</v>
      </c>
      <c r="B33" s="183" t="s">
        <v>345</v>
      </c>
      <c r="L33" s="183" t="s">
        <v>1009</v>
      </c>
      <c r="M33" s="183" t="s">
        <v>1009</v>
      </c>
      <c r="N33" s="183" t="s">
        <v>1009</v>
      </c>
      <c r="O33" s="183" t="s">
        <v>1009</v>
      </c>
      <c r="T33" s="183" t="s">
        <v>1009</v>
      </c>
      <c r="W33" s="139" t="s">
        <v>1035</v>
      </c>
      <c r="X33" s="183" t="s">
        <v>1035</v>
      </c>
      <c r="Y33" s="183" t="s">
        <v>1033</v>
      </c>
      <c r="Z33" s="183" t="s">
        <v>1035</v>
      </c>
      <c r="AM33" s="183" t="s">
        <v>1056</v>
      </c>
      <c r="AN33" s="183" t="s">
        <v>1056</v>
      </c>
      <c r="AO33" s="183" t="s">
        <v>1056</v>
      </c>
      <c r="AP33" s="183" t="s">
        <v>1056</v>
      </c>
      <c r="AQ33" s="183" t="s">
        <v>1052</v>
      </c>
      <c r="AR33" s="183" t="s">
        <v>1054</v>
      </c>
      <c r="AS33" s="183" t="s">
        <v>1056</v>
      </c>
      <c r="AT33" s="183" t="s">
        <v>1056</v>
      </c>
      <c r="AU33" s="183" t="s">
        <v>1052</v>
      </c>
      <c r="AV33" s="183" t="s">
        <v>1056</v>
      </c>
      <c r="AW33" s="183" t="s">
        <v>1056</v>
      </c>
      <c r="AX33" s="183" t="s">
        <v>1056</v>
      </c>
      <c r="AY33" s="183" t="s">
        <v>1056</v>
      </c>
      <c r="AZ33" s="183" t="s">
        <v>1054</v>
      </c>
      <c r="BA33" s="183" t="s">
        <v>1054</v>
      </c>
      <c r="BB33" s="183" t="s">
        <v>1056</v>
      </c>
      <c r="BC33" s="183" t="s">
        <v>1056</v>
      </c>
      <c r="BD33" s="183" t="s">
        <v>1052</v>
      </c>
    </row>
    <row r="34" spans="1:56" x14ac:dyDescent="0.3">
      <c r="A34" s="183" t="s">
        <v>348</v>
      </c>
      <c r="B34" s="183" t="s">
        <v>349</v>
      </c>
      <c r="L34" s="183" t="s">
        <v>1009</v>
      </c>
      <c r="M34" s="183" t="s">
        <v>1009</v>
      </c>
      <c r="N34" s="183" t="s">
        <v>1009</v>
      </c>
      <c r="O34" s="183" t="s">
        <v>1009</v>
      </c>
      <c r="T34" s="183" t="s">
        <v>1009</v>
      </c>
      <c r="W34" s="139" t="s">
        <v>1033</v>
      </c>
      <c r="X34" s="183" t="s">
        <v>1033</v>
      </c>
      <c r="Y34" s="183" t="s">
        <v>1033</v>
      </c>
      <c r="Z34" s="183" t="s">
        <v>1035</v>
      </c>
      <c r="AM34" s="183" t="s">
        <v>1056</v>
      </c>
      <c r="AN34" s="183" t="s">
        <v>1056</v>
      </c>
      <c r="AO34" s="183" t="s">
        <v>1056</v>
      </c>
      <c r="AP34" s="183" t="s">
        <v>1056</v>
      </c>
      <c r="AQ34" s="183" t="s">
        <v>1054</v>
      </c>
      <c r="AR34" s="183" t="s">
        <v>1052</v>
      </c>
      <c r="AS34" s="183" t="s">
        <v>1054</v>
      </c>
      <c r="AT34" s="183" t="s">
        <v>1054</v>
      </c>
      <c r="AU34" s="183" t="s">
        <v>1050</v>
      </c>
      <c r="AV34" s="183" t="s">
        <v>1056</v>
      </c>
      <c r="AW34" s="183" t="s">
        <v>1056</v>
      </c>
      <c r="AX34" s="183" t="s">
        <v>1056</v>
      </c>
      <c r="AY34" s="183" t="s">
        <v>1056</v>
      </c>
      <c r="AZ34" s="183" t="s">
        <v>1054</v>
      </c>
      <c r="BA34" s="183" t="s">
        <v>1054</v>
      </c>
      <c r="BB34" s="183" t="s">
        <v>1056</v>
      </c>
      <c r="BC34" s="183" t="s">
        <v>1054</v>
      </c>
      <c r="BD34" s="183" t="s">
        <v>1050</v>
      </c>
    </row>
    <row r="35" spans="1:56" x14ac:dyDescent="0.3">
      <c r="A35" s="183" t="s">
        <v>352</v>
      </c>
      <c r="B35" s="183" t="s">
        <v>353</v>
      </c>
      <c r="L35" s="183" t="s">
        <v>1009</v>
      </c>
      <c r="M35" s="183" t="s">
        <v>1009</v>
      </c>
      <c r="N35" s="183" t="s">
        <v>1009</v>
      </c>
      <c r="O35" s="183" t="s">
        <v>1009</v>
      </c>
      <c r="T35" s="183" t="s">
        <v>1009</v>
      </c>
      <c r="W35" s="139" t="s">
        <v>1035</v>
      </c>
      <c r="X35" s="183" t="s">
        <v>1033</v>
      </c>
      <c r="Y35" s="183" t="s">
        <v>1033</v>
      </c>
      <c r="Z35" s="183" t="s">
        <v>1035</v>
      </c>
      <c r="AM35" s="183" t="s">
        <v>1054</v>
      </c>
      <c r="AN35" s="183" t="s">
        <v>1054</v>
      </c>
      <c r="AO35" s="183" t="s">
        <v>1054</v>
      </c>
      <c r="AP35" s="183" t="s">
        <v>1054</v>
      </c>
      <c r="AQ35" s="183" t="s">
        <v>1054</v>
      </c>
      <c r="AR35" s="183" t="s">
        <v>1054</v>
      </c>
      <c r="AS35" s="183" t="s">
        <v>1054</v>
      </c>
      <c r="AT35" s="183" t="s">
        <v>1054</v>
      </c>
      <c r="AU35" s="183" t="s">
        <v>1054</v>
      </c>
      <c r="AV35" s="183" t="s">
        <v>1054</v>
      </c>
      <c r="AW35" s="183" t="s">
        <v>1054</v>
      </c>
      <c r="AX35" s="183" t="s">
        <v>1054</v>
      </c>
      <c r="AY35" s="183" t="s">
        <v>1054</v>
      </c>
      <c r="AZ35" s="183" t="s">
        <v>1054</v>
      </c>
      <c r="BA35" s="183" t="s">
        <v>1054</v>
      </c>
      <c r="BB35" s="183" t="s">
        <v>1054</v>
      </c>
      <c r="BC35" s="183" t="s">
        <v>1054</v>
      </c>
      <c r="BD35" s="183" t="s">
        <v>1054</v>
      </c>
    </row>
    <row r="36" spans="1:56" x14ac:dyDescent="0.3">
      <c r="A36" s="183" t="s">
        <v>356</v>
      </c>
      <c r="B36" s="183" t="s">
        <v>357</v>
      </c>
      <c r="L36" s="183" t="s">
        <v>1009</v>
      </c>
      <c r="M36" s="183" t="s">
        <v>1009</v>
      </c>
      <c r="N36" s="183" t="s">
        <v>1009</v>
      </c>
      <c r="O36" s="183" t="s">
        <v>1009</v>
      </c>
      <c r="T36" s="183" t="s">
        <v>1009</v>
      </c>
      <c r="W36" s="139" t="s">
        <v>1035</v>
      </c>
      <c r="X36" s="183" t="s">
        <v>1035</v>
      </c>
      <c r="Y36" s="183" t="s">
        <v>1033</v>
      </c>
      <c r="Z36" s="183" t="s">
        <v>1033</v>
      </c>
      <c r="AM36" s="183" t="s">
        <v>1052</v>
      </c>
      <c r="AN36" s="183" t="s">
        <v>1054</v>
      </c>
      <c r="AO36" s="183" t="s">
        <v>1054</v>
      </c>
      <c r="AP36" s="183" t="s">
        <v>1054</v>
      </c>
      <c r="AQ36" s="183" t="s">
        <v>1052</v>
      </c>
      <c r="AR36" s="183" t="s">
        <v>1054</v>
      </c>
      <c r="AS36" s="183" t="s">
        <v>1054</v>
      </c>
      <c r="AT36" s="183" t="s">
        <v>1054</v>
      </c>
      <c r="AU36" s="183" t="s">
        <v>1054</v>
      </c>
      <c r="AV36" s="183" t="s">
        <v>1054</v>
      </c>
      <c r="AW36" s="183" t="s">
        <v>1056</v>
      </c>
      <c r="AX36" s="183" t="s">
        <v>1056</v>
      </c>
      <c r="AY36" s="183" t="s">
        <v>1056</v>
      </c>
      <c r="AZ36" s="183" t="s">
        <v>1054</v>
      </c>
      <c r="BA36" s="183" t="s">
        <v>1054</v>
      </c>
      <c r="BB36" s="183" t="s">
        <v>1054</v>
      </c>
      <c r="BC36" s="183" t="s">
        <v>1054</v>
      </c>
      <c r="BD36" s="183" t="s">
        <v>1054</v>
      </c>
    </row>
    <row r="37" spans="1:56" x14ac:dyDescent="0.3">
      <c r="A37" s="183" t="s">
        <v>360</v>
      </c>
      <c r="B37" s="183" t="s">
        <v>361</v>
      </c>
      <c r="L37" s="183" t="s">
        <v>1009</v>
      </c>
      <c r="M37" s="183" t="s">
        <v>1009</v>
      </c>
      <c r="N37" s="183" t="s">
        <v>1009</v>
      </c>
      <c r="O37" s="183" t="s">
        <v>1009</v>
      </c>
      <c r="T37" s="183" t="s">
        <v>1009</v>
      </c>
      <c r="W37" s="139" t="s">
        <v>1035</v>
      </c>
      <c r="X37" s="183" t="s">
        <v>1035</v>
      </c>
      <c r="Y37" s="183" t="s">
        <v>1037</v>
      </c>
      <c r="Z37" s="183" t="s">
        <v>1035</v>
      </c>
      <c r="AM37" s="183" t="s">
        <v>1054</v>
      </c>
      <c r="AN37" s="183" t="s">
        <v>1054</v>
      </c>
      <c r="AO37" s="183" t="s">
        <v>1056</v>
      </c>
      <c r="AP37" s="183" t="s">
        <v>1056</v>
      </c>
      <c r="AQ37" s="183" t="s">
        <v>1052</v>
      </c>
      <c r="AR37" s="183" t="s">
        <v>1052</v>
      </c>
      <c r="AS37" s="183" t="s">
        <v>1054</v>
      </c>
      <c r="AT37" s="183" t="s">
        <v>1054</v>
      </c>
      <c r="AU37" s="183" t="s">
        <v>1054</v>
      </c>
      <c r="AV37" s="183" t="s">
        <v>1054</v>
      </c>
      <c r="AW37" s="183" t="s">
        <v>1054</v>
      </c>
      <c r="AX37" s="183" t="s">
        <v>1056</v>
      </c>
      <c r="AY37" s="183" t="s">
        <v>1056</v>
      </c>
      <c r="AZ37" s="183" t="s">
        <v>1054</v>
      </c>
      <c r="BA37" s="183" t="s">
        <v>1054</v>
      </c>
      <c r="BB37" s="183" t="s">
        <v>1054</v>
      </c>
      <c r="BC37" s="183" t="s">
        <v>1054</v>
      </c>
      <c r="BD37" s="183" t="s">
        <v>1054</v>
      </c>
    </row>
    <row r="38" spans="1:56" x14ac:dyDescent="0.3">
      <c r="A38" s="183" t="s">
        <v>364</v>
      </c>
      <c r="B38" s="183" t="s">
        <v>365</v>
      </c>
      <c r="L38" s="183" t="s">
        <v>1009</v>
      </c>
      <c r="M38" s="183" t="s">
        <v>1009</v>
      </c>
      <c r="N38" s="183" t="s">
        <v>1009</v>
      </c>
      <c r="O38" s="183" t="s">
        <v>1009</v>
      </c>
      <c r="T38" s="183" t="s">
        <v>1009</v>
      </c>
      <c r="W38" s="139" t="s">
        <v>1033</v>
      </c>
      <c r="X38" s="183" t="s">
        <v>1033</v>
      </c>
      <c r="Y38" s="183" t="s">
        <v>1033</v>
      </c>
      <c r="Z38" s="183" t="s">
        <v>1035</v>
      </c>
      <c r="AM38" s="183" t="s">
        <v>1054</v>
      </c>
      <c r="AN38" s="183" t="s">
        <v>1054</v>
      </c>
      <c r="AO38" s="183" t="s">
        <v>1054</v>
      </c>
      <c r="AP38" s="183" t="s">
        <v>1056</v>
      </c>
      <c r="AQ38" s="183" t="s">
        <v>1056</v>
      </c>
      <c r="AR38" s="183" t="s">
        <v>1054</v>
      </c>
      <c r="AS38" s="183" t="s">
        <v>1054</v>
      </c>
      <c r="AT38" s="183" t="s">
        <v>1056</v>
      </c>
      <c r="AU38" s="183" t="s">
        <v>1054</v>
      </c>
      <c r="AV38" s="183" t="s">
        <v>1054</v>
      </c>
      <c r="AW38" s="183" t="s">
        <v>1054</v>
      </c>
      <c r="AX38" s="183" t="s">
        <v>1056</v>
      </c>
      <c r="AY38" s="183" t="s">
        <v>1056</v>
      </c>
      <c r="AZ38" s="183" t="s">
        <v>1056</v>
      </c>
      <c r="BA38" s="183" t="s">
        <v>1054</v>
      </c>
      <c r="BB38" s="183" t="s">
        <v>1054</v>
      </c>
      <c r="BC38" s="183" t="s">
        <v>1056</v>
      </c>
      <c r="BD38" s="183" t="s">
        <v>1054</v>
      </c>
    </row>
    <row r="39" spans="1:56" x14ac:dyDescent="0.3">
      <c r="A39" s="183" t="s">
        <v>368</v>
      </c>
      <c r="B39" s="183" t="s">
        <v>369</v>
      </c>
      <c r="L39" s="183" t="s">
        <v>1009</v>
      </c>
      <c r="M39" s="183" t="s">
        <v>1009</v>
      </c>
      <c r="N39" s="183" t="s">
        <v>1009</v>
      </c>
      <c r="O39" s="183" t="s">
        <v>1009</v>
      </c>
      <c r="T39" s="183" t="s">
        <v>1009</v>
      </c>
      <c r="W39" s="139" t="s">
        <v>1033</v>
      </c>
      <c r="X39" s="183" t="s">
        <v>1033</v>
      </c>
      <c r="Y39" s="183" t="s">
        <v>1033</v>
      </c>
      <c r="Z39" s="183" t="s">
        <v>1037</v>
      </c>
      <c r="AM39" s="183" t="s">
        <v>1054</v>
      </c>
      <c r="AN39" s="183" t="s">
        <v>1054</v>
      </c>
      <c r="AO39" s="183" t="s">
        <v>1054</v>
      </c>
      <c r="AP39" s="183" t="s">
        <v>1054</v>
      </c>
      <c r="AQ39" s="183" t="s">
        <v>1054</v>
      </c>
      <c r="AR39" s="183" t="s">
        <v>1052</v>
      </c>
      <c r="AS39" s="183" t="s">
        <v>1054</v>
      </c>
      <c r="AT39" s="183" t="s">
        <v>1054</v>
      </c>
      <c r="AU39" s="183" t="s">
        <v>1054</v>
      </c>
      <c r="AV39" s="183" t="s">
        <v>1054</v>
      </c>
      <c r="AW39" s="183" t="s">
        <v>1054</v>
      </c>
      <c r="AX39" s="183" t="s">
        <v>1054</v>
      </c>
      <c r="AY39" s="183" t="s">
        <v>1054</v>
      </c>
      <c r="AZ39" s="183" t="s">
        <v>1054</v>
      </c>
      <c r="BA39" s="183" t="s">
        <v>1052</v>
      </c>
      <c r="BB39" s="183" t="s">
        <v>1054</v>
      </c>
      <c r="BC39" s="183" t="s">
        <v>1054</v>
      </c>
      <c r="BD39" s="183" t="s">
        <v>1054</v>
      </c>
    </row>
    <row r="40" spans="1:56" x14ac:dyDescent="0.3">
      <c r="A40" s="183" t="s">
        <v>372</v>
      </c>
      <c r="B40" s="183" t="s">
        <v>373</v>
      </c>
      <c r="L40" s="183" t="s">
        <v>1009</v>
      </c>
      <c r="M40" s="183" t="s">
        <v>1009</v>
      </c>
      <c r="N40" s="183" t="s">
        <v>1009</v>
      </c>
      <c r="O40" s="183" t="s">
        <v>1009</v>
      </c>
      <c r="T40" s="183" t="s">
        <v>1009</v>
      </c>
      <c r="W40" s="139" t="s">
        <v>1033</v>
      </c>
      <c r="X40" s="183" t="s">
        <v>1033</v>
      </c>
      <c r="Y40" s="183" t="s">
        <v>1035</v>
      </c>
      <c r="Z40" s="183" t="s">
        <v>1033</v>
      </c>
      <c r="AM40" s="183" t="s">
        <v>1054</v>
      </c>
      <c r="AN40" s="183" t="s">
        <v>1054</v>
      </c>
      <c r="AO40" s="183" t="s">
        <v>1056</v>
      </c>
      <c r="AP40" s="183" t="s">
        <v>1054</v>
      </c>
      <c r="AQ40" s="183" t="s">
        <v>1054</v>
      </c>
      <c r="AR40" s="183" t="s">
        <v>1052</v>
      </c>
      <c r="AS40" s="183" t="s">
        <v>1054</v>
      </c>
      <c r="AT40" s="183" t="s">
        <v>1054</v>
      </c>
      <c r="AU40" s="183" t="s">
        <v>1054</v>
      </c>
      <c r="AV40" s="183" t="s">
        <v>1054</v>
      </c>
      <c r="AW40" s="183" t="s">
        <v>1054</v>
      </c>
      <c r="AX40" s="183" t="s">
        <v>1056</v>
      </c>
      <c r="AY40" s="183" t="s">
        <v>1054</v>
      </c>
      <c r="AZ40" s="183" t="s">
        <v>1054</v>
      </c>
      <c r="BA40" s="183" t="s">
        <v>1054</v>
      </c>
      <c r="BB40" s="183" t="s">
        <v>1054</v>
      </c>
      <c r="BC40" s="183" t="s">
        <v>1054</v>
      </c>
      <c r="BD40" s="183" t="s">
        <v>1054</v>
      </c>
    </row>
    <row r="41" spans="1:56" x14ac:dyDescent="0.3">
      <c r="A41" s="183" t="s">
        <v>376</v>
      </c>
      <c r="B41" s="183" t="s">
        <v>377</v>
      </c>
      <c r="L41" s="183" t="s">
        <v>1009</v>
      </c>
      <c r="M41" s="183" t="s">
        <v>1009</v>
      </c>
      <c r="N41" s="183" t="s">
        <v>1009</v>
      </c>
      <c r="O41" s="183" t="s">
        <v>1009</v>
      </c>
      <c r="T41" s="183" t="s">
        <v>1009</v>
      </c>
      <c r="W41" s="139" t="s">
        <v>1033</v>
      </c>
      <c r="X41" s="183" t="s">
        <v>1033</v>
      </c>
      <c r="Y41" s="183" t="s">
        <v>1035</v>
      </c>
      <c r="Z41" s="183" t="s">
        <v>1033</v>
      </c>
      <c r="AM41" s="183" t="s">
        <v>1054</v>
      </c>
      <c r="AN41" s="183" t="s">
        <v>1054</v>
      </c>
      <c r="AO41" s="183" t="s">
        <v>1054</v>
      </c>
      <c r="AP41" s="183" t="s">
        <v>1054</v>
      </c>
      <c r="AQ41" s="183" t="s">
        <v>1052</v>
      </c>
      <c r="AR41" s="183" t="s">
        <v>1054</v>
      </c>
      <c r="AS41" s="183" t="s">
        <v>1054</v>
      </c>
      <c r="AT41" s="183" t="s">
        <v>1054</v>
      </c>
      <c r="AU41" s="183" t="s">
        <v>1054</v>
      </c>
      <c r="AV41" s="183" t="s">
        <v>1056</v>
      </c>
      <c r="AW41" s="183" t="s">
        <v>1054</v>
      </c>
      <c r="AX41" s="183" t="s">
        <v>1056</v>
      </c>
      <c r="AY41" s="183" t="s">
        <v>1056</v>
      </c>
      <c r="AZ41" s="183" t="s">
        <v>1054</v>
      </c>
      <c r="BA41" s="183" t="s">
        <v>1054</v>
      </c>
      <c r="BB41" s="183" t="s">
        <v>1056</v>
      </c>
      <c r="BC41" s="183" t="s">
        <v>1056</v>
      </c>
      <c r="BD41" s="183" t="s">
        <v>1056</v>
      </c>
    </row>
    <row r="42" spans="1:56" x14ac:dyDescent="0.3">
      <c r="A42" s="183" t="s">
        <v>380</v>
      </c>
      <c r="B42" s="183" t="s">
        <v>381</v>
      </c>
      <c r="L42" s="183" t="s">
        <v>1009</v>
      </c>
      <c r="M42" s="183" t="s">
        <v>1009</v>
      </c>
      <c r="N42" s="183" t="s">
        <v>1009</v>
      </c>
      <c r="O42" s="183" t="s">
        <v>1009</v>
      </c>
      <c r="T42" s="183" t="s">
        <v>1009</v>
      </c>
      <c r="W42" s="139" t="s">
        <v>1035</v>
      </c>
      <c r="X42" s="183" t="s">
        <v>1033</v>
      </c>
      <c r="Y42" s="183" t="s">
        <v>1035</v>
      </c>
      <c r="Z42" s="183" t="s">
        <v>1033</v>
      </c>
      <c r="AM42" s="183" t="s">
        <v>1054</v>
      </c>
      <c r="AN42" s="183" t="s">
        <v>1054</v>
      </c>
      <c r="AO42" s="183" t="s">
        <v>1054</v>
      </c>
      <c r="AP42" s="183" t="s">
        <v>1054</v>
      </c>
      <c r="AQ42" s="183" t="s">
        <v>1052</v>
      </c>
      <c r="AR42" s="183" t="s">
        <v>1054</v>
      </c>
      <c r="AS42" s="183" t="s">
        <v>1054</v>
      </c>
      <c r="AT42" s="183" t="s">
        <v>1054</v>
      </c>
      <c r="AU42" s="183" t="s">
        <v>1054</v>
      </c>
      <c r="AV42" s="183" t="s">
        <v>1056</v>
      </c>
      <c r="AW42" s="183" t="s">
        <v>1054</v>
      </c>
      <c r="AX42" s="183" t="s">
        <v>1056</v>
      </c>
      <c r="AY42" s="183" t="s">
        <v>1056</v>
      </c>
      <c r="AZ42" s="183" t="s">
        <v>1054</v>
      </c>
      <c r="BA42" s="183" t="s">
        <v>1054</v>
      </c>
      <c r="BB42" s="183" t="s">
        <v>1056</v>
      </c>
      <c r="BC42" s="183" t="s">
        <v>1056</v>
      </c>
      <c r="BD42" s="183" t="s">
        <v>1056</v>
      </c>
    </row>
    <row r="43" spans="1:56" x14ac:dyDescent="0.3">
      <c r="A43" s="183" t="s">
        <v>382</v>
      </c>
      <c r="B43" s="183" t="s">
        <v>383</v>
      </c>
      <c r="L43" s="183" t="s">
        <v>1009</v>
      </c>
      <c r="M43" s="183" t="s">
        <v>1009</v>
      </c>
      <c r="N43" s="183" t="s">
        <v>1009</v>
      </c>
      <c r="O43" s="183" t="s">
        <v>1009</v>
      </c>
      <c r="T43" s="183" t="s">
        <v>1009</v>
      </c>
      <c r="W43" s="139" t="s">
        <v>1033</v>
      </c>
      <c r="X43" s="183" t="s">
        <v>1035</v>
      </c>
      <c r="Y43" s="183" t="s">
        <v>1033</v>
      </c>
      <c r="Z43" s="183" t="s">
        <v>1035</v>
      </c>
      <c r="AM43" s="183" t="s">
        <v>1056</v>
      </c>
      <c r="AN43" s="183" t="s">
        <v>1056</v>
      </c>
      <c r="AO43" s="183" t="s">
        <v>1058</v>
      </c>
      <c r="AP43" s="183" t="s">
        <v>1056</v>
      </c>
      <c r="AQ43" s="183" t="s">
        <v>1054</v>
      </c>
      <c r="AR43" s="183" t="s">
        <v>1054</v>
      </c>
      <c r="AS43" s="183" t="s">
        <v>1056</v>
      </c>
      <c r="AT43" s="183" t="s">
        <v>1054</v>
      </c>
      <c r="AU43" s="183" t="s">
        <v>1056</v>
      </c>
      <c r="AV43" s="183" t="s">
        <v>1058</v>
      </c>
      <c r="AW43" s="183" t="s">
        <v>1058</v>
      </c>
      <c r="AX43" s="183" t="s">
        <v>1058</v>
      </c>
      <c r="AY43" s="183" t="s">
        <v>1056</v>
      </c>
      <c r="AZ43" s="183" t="s">
        <v>1056</v>
      </c>
      <c r="BA43" s="183" t="s">
        <v>1054</v>
      </c>
      <c r="BB43" s="183" t="s">
        <v>1058</v>
      </c>
      <c r="BC43" s="183" t="s">
        <v>1056</v>
      </c>
      <c r="BD43" s="183" t="s">
        <v>1058</v>
      </c>
    </row>
    <row r="44" spans="1:56" x14ac:dyDescent="0.3">
      <c r="A44" s="183" t="s">
        <v>384</v>
      </c>
      <c r="B44" s="183" t="s">
        <v>385</v>
      </c>
      <c r="L44" s="183" t="s">
        <v>1009</v>
      </c>
      <c r="M44" s="183" t="s">
        <v>1009</v>
      </c>
      <c r="N44" s="183" t="s">
        <v>1009</v>
      </c>
      <c r="O44" s="183" t="s">
        <v>1009</v>
      </c>
      <c r="T44" s="183" t="s">
        <v>1009</v>
      </c>
      <c r="W44" s="139" t="s">
        <v>1033</v>
      </c>
      <c r="X44" s="183" t="s">
        <v>1035</v>
      </c>
      <c r="Y44" s="183" t="s">
        <v>1033</v>
      </c>
      <c r="Z44" s="183" t="s">
        <v>1033</v>
      </c>
      <c r="AM44" s="183" t="s">
        <v>1054</v>
      </c>
      <c r="AN44" s="183" t="s">
        <v>1054</v>
      </c>
      <c r="AO44" s="183" t="s">
        <v>1054</v>
      </c>
      <c r="AP44" s="183" t="s">
        <v>1054</v>
      </c>
      <c r="AQ44" s="183" t="s">
        <v>1054</v>
      </c>
      <c r="AR44" s="183" t="s">
        <v>1052</v>
      </c>
      <c r="AS44" s="183" t="s">
        <v>1054</v>
      </c>
      <c r="AT44" s="183" t="s">
        <v>1054</v>
      </c>
      <c r="AU44" s="183" t="s">
        <v>1052</v>
      </c>
      <c r="AV44" s="183" t="s">
        <v>1054</v>
      </c>
      <c r="AW44" s="183" t="s">
        <v>1054</v>
      </c>
      <c r="AX44" s="183" t="s">
        <v>1054</v>
      </c>
      <c r="AY44" s="183" t="s">
        <v>1054</v>
      </c>
      <c r="AZ44" s="183" t="s">
        <v>1054</v>
      </c>
      <c r="BA44" s="183" t="s">
        <v>1054</v>
      </c>
      <c r="BB44" s="183" t="s">
        <v>1054</v>
      </c>
      <c r="BC44" s="183" t="s">
        <v>1054</v>
      </c>
      <c r="BD44" s="183" t="s">
        <v>1052</v>
      </c>
    </row>
    <row r="45" spans="1:56" x14ac:dyDescent="0.3">
      <c r="A45" s="183" t="s">
        <v>386</v>
      </c>
      <c r="B45" s="183" t="s">
        <v>387</v>
      </c>
      <c r="L45" s="183" t="s">
        <v>1009</v>
      </c>
      <c r="M45" s="183" t="s">
        <v>1009</v>
      </c>
      <c r="N45" s="183" t="s">
        <v>1009</v>
      </c>
      <c r="O45" s="183" t="s">
        <v>1009</v>
      </c>
      <c r="T45" s="183" t="s">
        <v>1009</v>
      </c>
      <c r="W45" s="139" t="s">
        <v>1035</v>
      </c>
      <c r="X45" s="183" t="s">
        <v>1033</v>
      </c>
      <c r="Y45" s="183" t="s">
        <v>1033</v>
      </c>
      <c r="Z45" s="183" t="s">
        <v>1035</v>
      </c>
      <c r="AM45" s="183" t="s">
        <v>1054</v>
      </c>
      <c r="AN45" s="183" t="s">
        <v>1054</v>
      </c>
      <c r="AO45" s="183" t="s">
        <v>1054</v>
      </c>
      <c r="AP45" s="183" t="s">
        <v>1054</v>
      </c>
      <c r="AQ45" s="183" t="s">
        <v>1052</v>
      </c>
      <c r="AR45" s="183" t="s">
        <v>1054</v>
      </c>
      <c r="AS45" s="183" t="s">
        <v>1054</v>
      </c>
      <c r="AT45" s="183" t="s">
        <v>1054</v>
      </c>
      <c r="AU45" s="183" t="s">
        <v>1054</v>
      </c>
      <c r="AV45" s="183" t="s">
        <v>1054</v>
      </c>
      <c r="AW45" s="183" t="s">
        <v>1054</v>
      </c>
      <c r="AX45" s="183" t="s">
        <v>1054</v>
      </c>
      <c r="AY45" s="183" t="s">
        <v>1054</v>
      </c>
      <c r="AZ45" s="183" t="s">
        <v>1052</v>
      </c>
      <c r="BA45" s="183" t="s">
        <v>1054</v>
      </c>
      <c r="BB45" s="183" t="s">
        <v>1054</v>
      </c>
      <c r="BC45" s="183" t="s">
        <v>1054</v>
      </c>
      <c r="BD45" s="183" t="s">
        <v>1054</v>
      </c>
    </row>
    <row r="46" spans="1:56" x14ac:dyDescent="0.3">
      <c r="A46" s="183" t="s">
        <v>388</v>
      </c>
      <c r="B46" s="183" t="s">
        <v>389</v>
      </c>
      <c r="L46" s="183" t="s">
        <v>1009</v>
      </c>
      <c r="M46" s="183" t="s">
        <v>1009</v>
      </c>
      <c r="N46" s="183" t="s">
        <v>1009</v>
      </c>
      <c r="O46" s="183" t="s">
        <v>1009</v>
      </c>
      <c r="T46" s="183" t="s">
        <v>1009</v>
      </c>
      <c r="W46" s="139" t="s">
        <v>1033</v>
      </c>
      <c r="X46" s="183" t="s">
        <v>1033</v>
      </c>
      <c r="Y46" s="183" t="s">
        <v>1033</v>
      </c>
      <c r="Z46" s="183" t="s">
        <v>1033</v>
      </c>
      <c r="AM46" s="183" t="s">
        <v>1056</v>
      </c>
      <c r="AN46" s="183" t="s">
        <v>1054</v>
      </c>
      <c r="AO46" s="183" t="s">
        <v>1056</v>
      </c>
      <c r="AP46" s="183" t="s">
        <v>1058</v>
      </c>
      <c r="AQ46" s="183" t="s">
        <v>1056</v>
      </c>
      <c r="AR46" s="183" t="s">
        <v>1054</v>
      </c>
      <c r="AS46" s="183" t="s">
        <v>1054</v>
      </c>
      <c r="AT46" s="183" t="s">
        <v>1056</v>
      </c>
      <c r="AU46" s="183" t="s">
        <v>1054</v>
      </c>
      <c r="AV46" s="183" t="s">
        <v>1056</v>
      </c>
      <c r="AW46" s="183" t="s">
        <v>1054</v>
      </c>
      <c r="AX46" s="183" t="s">
        <v>1056</v>
      </c>
      <c r="AY46" s="183" t="s">
        <v>1058</v>
      </c>
      <c r="AZ46" s="183" t="s">
        <v>1056</v>
      </c>
      <c r="BA46" s="183" t="s">
        <v>1056</v>
      </c>
      <c r="BB46" s="183" t="s">
        <v>1056</v>
      </c>
      <c r="BC46" s="183" t="s">
        <v>1056</v>
      </c>
      <c r="BD46" s="183" t="s">
        <v>1054</v>
      </c>
    </row>
    <row r="47" spans="1:56" x14ac:dyDescent="0.3">
      <c r="A47" s="183" t="s">
        <v>392</v>
      </c>
      <c r="B47" s="183" t="s">
        <v>393</v>
      </c>
      <c r="L47" s="183" t="s">
        <v>1009</v>
      </c>
      <c r="M47" s="183" t="s">
        <v>1009</v>
      </c>
      <c r="N47" s="183" t="s">
        <v>1009</v>
      </c>
      <c r="O47" s="183" t="s">
        <v>1009</v>
      </c>
      <c r="T47" s="183" t="s">
        <v>1009</v>
      </c>
      <c r="W47" s="139" t="s">
        <v>1033</v>
      </c>
      <c r="X47" s="183" t="s">
        <v>1033</v>
      </c>
      <c r="Y47" s="183" t="s">
        <v>1037</v>
      </c>
      <c r="Z47" s="183" t="s">
        <v>1033</v>
      </c>
      <c r="AM47" s="183" t="s">
        <v>1054</v>
      </c>
      <c r="AN47" s="183" t="s">
        <v>1056</v>
      </c>
      <c r="AO47" s="183" t="s">
        <v>1056</v>
      </c>
      <c r="AP47" s="183" t="s">
        <v>1054</v>
      </c>
      <c r="AQ47" s="183" t="s">
        <v>1054</v>
      </c>
      <c r="AR47" s="183" t="s">
        <v>1054</v>
      </c>
      <c r="AS47" s="183" t="s">
        <v>1054</v>
      </c>
      <c r="AT47" s="183" t="s">
        <v>1054</v>
      </c>
      <c r="AU47" s="183" t="s">
        <v>1052</v>
      </c>
      <c r="AV47" s="183" t="s">
        <v>1056</v>
      </c>
      <c r="AW47" s="183" t="s">
        <v>1056</v>
      </c>
      <c r="AX47" s="183" t="s">
        <v>1056</v>
      </c>
      <c r="AY47" s="183" t="s">
        <v>1056</v>
      </c>
      <c r="AZ47" s="183" t="s">
        <v>1056</v>
      </c>
      <c r="BA47" s="183" t="s">
        <v>1054</v>
      </c>
      <c r="BB47" s="183" t="s">
        <v>1054</v>
      </c>
      <c r="BC47" s="183" t="s">
        <v>1056</v>
      </c>
      <c r="BD47" s="183" t="s">
        <v>1052</v>
      </c>
    </row>
    <row r="48" spans="1:56" x14ac:dyDescent="0.3">
      <c r="A48" s="183" t="s">
        <v>396</v>
      </c>
      <c r="B48" s="183" t="s">
        <v>397</v>
      </c>
      <c r="L48" s="183" t="s">
        <v>1009</v>
      </c>
      <c r="M48" s="183" t="s">
        <v>1009</v>
      </c>
      <c r="N48" s="183" t="s">
        <v>1009</v>
      </c>
      <c r="O48" s="183" t="s">
        <v>1009</v>
      </c>
      <c r="T48" s="183" t="s">
        <v>1009</v>
      </c>
      <c r="W48" s="139" t="s">
        <v>1035</v>
      </c>
      <c r="X48" s="183" t="s">
        <v>1033</v>
      </c>
      <c r="Y48" s="183" t="s">
        <v>1037</v>
      </c>
      <c r="Z48" s="183" t="s">
        <v>1033</v>
      </c>
      <c r="AM48" s="183" t="s">
        <v>1052</v>
      </c>
      <c r="AN48" s="183" t="s">
        <v>1054</v>
      </c>
      <c r="AO48" s="183" t="s">
        <v>1054</v>
      </c>
      <c r="AP48" s="183" t="s">
        <v>1052</v>
      </c>
      <c r="AQ48" s="183" t="s">
        <v>1054</v>
      </c>
      <c r="AR48" s="183" t="s">
        <v>1052</v>
      </c>
      <c r="AS48" s="183" t="s">
        <v>1054</v>
      </c>
      <c r="AT48" s="183" t="s">
        <v>1054</v>
      </c>
      <c r="AU48" s="183" t="s">
        <v>1052</v>
      </c>
      <c r="AV48" s="183" t="s">
        <v>1054</v>
      </c>
      <c r="AW48" s="183" t="s">
        <v>1054</v>
      </c>
      <c r="AX48" s="183" t="s">
        <v>1054</v>
      </c>
      <c r="AY48" s="183" t="s">
        <v>1052</v>
      </c>
      <c r="AZ48" s="183" t="s">
        <v>1054</v>
      </c>
      <c r="BA48" s="183" t="s">
        <v>1052</v>
      </c>
      <c r="BB48" s="183" t="s">
        <v>1054</v>
      </c>
      <c r="BC48" s="183" t="s">
        <v>1054</v>
      </c>
      <c r="BD48" s="183" t="s">
        <v>1052</v>
      </c>
    </row>
    <row r="49" spans="1:56" x14ac:dyDescent="0.3">
      <c r="A49" s="183" t="s">
        <v>398</v>
      </c>
      <c r="B49" s="183" t="s">
        <v>399</v>
      </c>
      <c r="L49" s="183" t="s">
        <v>1009</v>
      </c>
      <c r="M49" s="183" t="s">
        <v>1009</v>
      </c>
      <c r="N49" s="183" t="s">
        <v>1009</v>
      </c>
      <c r="O49" s="183" t="s">
        <v>1009</v>
      </c>
      <c r="T49" s="183" t="s">
        <v>1011</v>
      </c>
      <c r="W49" s="139" t="s">
        <v>1035</v>
      </c>
      <c r="X49" s="183" t="s">
        <v>1033</v>
      </c>
      <c r="Y49" s="183" t="s">
        <v>1033</v>
      </c>
      <c r="Z49" s="183" t="s">
        <v>1033</v>
      </c>
      <c r="AM49" s="183" t="s">
        <v>1054</v>
      </c>
      <c r="AN49" s="183" t="s">
        <v>1054</v>
      </c>
      <c r="AO49" s="183" t="s">
        <v>1054</v>
      </c>
      <c r="AP49" s="183" t="s">
        <v>1052</v>
      </c>
      <c r="AQ49" s="183" t="s">
        <v>1054</v>
      </c>
      <c r="AR49" s="183" t="s">
        <v>1054</v>
      </c>
      <c r="AS49" s="183" t="s">
        <v>1054</v>
      </c>
      <c r="AT49" s="183" t="s">
        <v>1054</v>
      </c>
      <c r="AU49" s="183" t="s">
        <v>1050</v>
      </c>
      <c r="AV49" s="183" t="s">
        <v>1054</v>
      </c>
      <c r="AW49" s="183" t="s">
        <v>1054</v>
      </c>
      <c r="AX49" s="183" t="s">
        <v>1054</v>
      </c>
      <c r="AY49" s="183" t="s">
        <v>1054</v>
      </c>
      <c r="AZ49" s="183" t="s">
        <v>1054</v>
      </c>
      <c r="BA49" s="183" t="s">
        <v>1054</v>
      </c>
      <c r="BB49" s="183" t="s">
        <v>1054</v>
      </c>
      <c r="BC49" s="183" t="s">
        <v>1054</v>
      </c>
      <c r="BD49" s="183" t="s">
        <v>1052</v>
      </c>
    </row>
    <row r="50" spans="1:56" x14ac:dyDescent="0.3">
      <c r="A50" s="183" t="s">
        <v>400</v>
      </c>
      <c r="B50" s="183" t="s">
        <v>401</v>
      </c>
      <c r="L50" s="183" t="s">
        <v>1009</v>
      </c>
      <c r="M50" s="183" t="s">
        <v>1009</v>
      </c>
      <c r="N50" s="183" t="s">
        <v>1009</v>
      </c>
      <c r="O50" s="183" t="s">
        <v>1009</v>
      </c>
      <c r="T50" s="183" t="s">
        <v>1009</v>
      </c>
      <c r="W50" s="139" t="s">
        <v>1033</v>
      </c>
      <c r="X50" s="183" t="s">
        <v>1033</v>
      </c>
      <c r="Y50" s="183" t="s">
        <v>1033</v>
      </c>
      <c r="Z50" s="183" t="s">
        <v>1033</v>
      </c>
      <c r="AM50" s="183" t="s">
        <v>1054</v>
      </c>
      <c r="AN50" s="183" t="s">
        <v>1054</v>
      </c>
      <c r="AO50" s="183" t="s">
        <v>1052</v>
      </c>
      <c r="AP50" s="183" t="s">
        <v>1054</v>
      </c>
      <c r="AQ50" s="183" t="s">
        <v>1052</v>
      </c>
      <c r="AR50" s="183" t="s">
        <v>1052</v>
      </c>
      <c r="AS50" s="183" t="s">
        <v>1054</v>
      </c>
      <c r="AT50" s="183" t="s">
        <v>1056</v>
      </c>
      <c r="AU50" s="183" t="s">
        <v>1052</v>
      </c>
      <c r="AV50" s="183" t="s">
        <v>1054</v>
      </c>
      <c r="AW50" s="183" t="s">
        <v>1054</v>
      </c>
      <c r="AX50" s="183" t="s">
        <v>1052</v>
      </c>
      <c r="AY50" s="183" t="s">
        <v>1054</v>
      </c>
      <c r="AZ50" s="183" t="s">
        <v>1054</v>
      </c>
      <c r="BA50" s="183" t="s">
        <v>1052</v>
      </c>
      <c r="BB50" s="183" t="s">
        <v>1054</v>
      </c>
      <c r="BC50" s="183" t="s">
        <v>1056</v>
      </c>
      <c r="BD50" s="183" t="s">
        <v>1054</v>
      </c>
    </row>
    <row r="51" spans="1:56" x14ac:dyDescent="0.3">
      <c r="A51" s="183" t="s">
        <v>404</v>
      </c>
      <c r="B51" s="183" t="s">
        <v>405</v>
      </c>
      <c r="L51" s="183" t="s">
        <v>1009</v>
      </c>
      <c r="M51" s="183" t="s">
        <v>1009</v>
      </c>
      <c r="N51" s="183" t="s">
        <v>1009</v>
      </c>
      <c r="O51" s="183" t="s">
        <v>1009</v>
      </c>
      <c r="T51" s="183" t="s">
        <v>1009</v>
      </c>
      <c r="W51" s="139" t="s">
        <v>1035</v>
      </c>
      <c r="X51" s="183" t="s">
        <v>1035</v>
      </c>
      <c r="Y51" s="183" t="s">
        <v>1033</v>
      </c>
      <c r="Z51" s="183" t="s">
        <v>1035</v>
      </c>
      <c r="AM51" s="183" t="s">
        <v>1054</v>
      </c>
      <c r="AN51" s="183" t="s">
        <v>1054</v>
      </c>
      <c r="AO51" s="183" t="s">
        <v>1054</v>
      </c>
      <c r="AP51" s="183" t="s">
        <v>1054</v>
      </c>
      <c r="AQ51" s="183" t="s">
        <v>1054</v>
      </c>
      <c r="AR51" s="183" t="s">
        <v>1054</v>
      </c>
      <c r="AS51" s="183" t="s">
        <v>1054</v>
      </c>
      <c r="AT51" s="183" t="s">
        <v>1054</v>
      </c>
      <c r="AU51" s="183" t="s">
        <v>1054</v>
      </c>
      <c r="AV51" s="183" t="s">
        <v>1054</v>
      </c>
      <c r="AW51" s="183" t="s">
        <v>1054</v>
      </c>
      <c r="AX51" s="183" t="s">
        <v>1054</v>
      </c>
      <c r="AY51" s="183" t="s">
        <v>1054</v>
      </c>
      <c r="AZ51" s="183" t="s">
        <v>1054</v>
      </c>
      <c r="BA51" s="183" t="s">
        <v>1054</v>
      </c>
      <c r="BB51" s="183" t="s">
        <v>1054</v>
      </c>
      <c r="BC51" s="183" t="s">
        <v>1054</v>
      </c>
      <c r="BD51" s="183" t="s">
        <v>1054</v>
      </c>
    </row>
    <row r="52" spans="1:56" x14ac:dyDescent="0.3">
      <c r="A52" s="183" t="s">
        <v>407</v>
      </c>
      <c r="B52" s="183" t="s">
        <v>408</v>
      </c>
      <c r="L52" s="183" t="s">
        <v>1009</v>
      </c>
      <c r="M52" s="183" t="s">
        <v>1009</v>
      </c>
      <c r="N52" s="183" t="s">
        <v>1009</v>
      </c>
      <c r="O52" s="183" t="s">
        <v>1009</v>
      </c>
      <c r="T52" s="183" t="s">
        <v>1009</v>
      </c>
      <c r="W52" s="139" t="s">
        <v>1033</v>
      </c>
      <c r="X52" s="183" t="s">
        <v>1033</v>
      </c>
      <c r="Y52" s="183" t="s">
        <v>1033</v>
      </c>
      <c r="Z52" s="183" t="s">
        <v>1035</v>
      </c>
      <c r="AM52" s="183" t="s">
        <v>1056</v>
      </c>
      <c r="AN52" s="183" t="s">
        <v>1056</v>
      </c>
      <c r="AO52" s="183" t="s">
        <v>1054</v>
      </c>
      <c r="AP52" s="183" t="s">
        <v>1054</v>
      </c>
      <c r="AQ52" s="183" t="s">
        <v>1054</v>
      </c>
      <c r="AR52" s="183" t="s">
        <v>1054</v>
      </c>
      <c r="AS52" s="183" t="s">
        <v>1056</v>
      </c>
      <c r="AT52" s="183" t="s">
        <v>1058</v>
      </c>
      <c r="AU52" s="183" t="s">
        <v>1058</v>
      </c>
      <c r="AV52" s="183" t="s">
        <v>1056</v>
      </c>
      <c r="AW52" s="183" t="s">
        <v>1056</v>
      </c>
      <c r="AX52" s="183" t="s">
        <v>1056</v>
      </c>
      <c r="AY52" s="183" t="s">
        <v>1054</v>
      </c>
      <c r="AZ52" s="183" t="s">
        <v>1054</v>
      </c>
      <c r="BA52" s="183" t="s">
        <v>1054</v>
      </c>
      <c r="BB52" s="183" t="s">
        <v>1056</v>
      </c>
      <c r="BC52" s="183" t="s">
        <v>1058</v>
      </c>
      <c r="BD52" s="183" t="s">
        <v>1058</v>
      </c>
    </row>
    <row r="53" spans="1:56" x14ac:dyDescent="0.3">
      <c r="A53" s="183" t="s">
        <v>411</v>
      </c>
      <c r="B53" s="183" t="s">
        <v>412</v>
      </c>
      <c r="L53" s="183" t="s">
        <v>1009</v>
      </c>
      <c r="M53" s="183" t="s">
        <v>1009</v>
      </c>
      <c r="N53" s="183" t="s">
        <v>1009</v>
      </c>
      <c r="O53" s="183" t="s">
        <v>1009</v>
      </c>
      <c r="T53" s="183" t="s">
        <v>1009</v>
      </c>
      <c r="W53" s="139" t="s">
        <v>1033</v>
      </c>
      <c r="X53" s="183" t="s">
        <v>1033</v>
      </c>
      <c r="Y53" s="183" t="s">
        <v>1037</v>
      </c>
      <c r="Z53" s="183" t="s">
        <v>1033</v>
      </c>
      <c r="AM53" s="183" t="s">
        <v>1054</v>
      </c>
      <c r="AN53" s="183" t="s">
        <v>1054</v>
      </c>
      <c r="AO53" s="183" t="s">
        <v>1054</v>
      </c>
      <c r="AP53" s="183" t="s">
        <v>1054</v>
      </c>
      <c r="AQ53" s="183" t="s">
        <v>1054</v>
      </c>
      <c r="AR53" s="183" t="s">
        <v>1054</v>
      </c>
      <c r="AS53" s="183" t="s">
        <v>1054</v>
      </c>
      <c r="AT53" s="183" t="s">
        <v>1056</v>
      </c>
      <c r="AU53" s="183" t="s">
        <v>1054</v>
      </c>
      <c r="AV53" s="183" t="s">
        <v>1054</v>
      </c>
      <c r="AW53" s="183" t="s">
        <v>1054</v>
      </c>
      <c r="AX53" s="183" t="s">
        <v>1054</v>
      </c>
      <c r="AY53" s="183" t="s">
        <v>1054</v>
      </c>
      <c r="AZ53" s="183" t="s">
        <v>1054</v>
      </c>
      <c r="BA53" s="183" t="s">
        <v>1054</v>
      </c>
      <c r="BB53" s="183" t="s">
        <v>1054</v>
      </c>
      <c r="BC53" s="183" t="s">
        <v>1056</v>
      </c>
      <c r="BD53" s="183" t="s">
        <v>1054</v>
      </c>
    </row>
    <row r="54" spans="1:56" x14ac:dyDescent="0.3">
      <c r="A54" s="183" t="s">
        <v>413</v>
      </c>
      <c r="B54" s="183" t="s">
        <v>414</v>
      </c>
      <c r="L54" s="183" t="s">
        <v>1009</v>
      </c>
      <c r="M54" s="183" t="s">
        <v>1011</v>
      </c>
      <c r="N54" s="183" t="s">
        <v>1009</v>
      </c>
      <c r="O54" s="183" t="s">
        <v>1009</v>
      </c>
      <c r="T54" s="183" t="s">
        <v>1009</v>
      </c>
      <c r="W54" s="139" t="s">
        <v>1033</v>
      </c>
      <c r="X54" s="183" t="s">
        <v>1033</v>
      </c>
      <c r="Y54" s="183" t="s">
        <v>1033</v>
      </c>
      <c r="Z54" s="183" t="s">
        <v>1033</v>
      </c>
      <c r="AM54" s="183" t="s">
        <v>1054</v>
      </c>
      <c r="AN54" s="183" t="s">
        <v>1054</v>
      </c>
      <c r="AO54" s="183" t="s">
        <v>1054</v>
      </c>
      <c r="AP54" s="183" t="s">
        <v>1054</v>
      </c>
      <c r="AQ54" s="183" t="s">
        <v>1054</v>
      </c>
      <c r="AR54" s="183" t="s">
        <v>1054</v>
      </c>
      <c r="AS54" s="183" t="s">
        <v>1054</v>
      </c>
      <c r="AT54" s="183" t="s">
        <v>1054</v>
      </c>
      <c r="AU54" s="183" t="s">
        <v>1054</v>
      </c>
      <c r="AV54" s="183" t="s">
        <v>1054</v>
      </c>
      <c r="AW54" s="183" t="s">
        <v>1054</v>
      </c>
      <c r="AX54" s="183" t="s">
        <v>1054</v>
      </c>
      <c r="AY54" s="183" t="s">
        <v>1054</v>
      </c>
      <c r="AZ54" s="183" t="s">
        <v>1054</v>
      </c>
      <c r="BA54" s="183" t="s">
        <v>1054</v>
      </c>
      <c r="BB54" s="183" t="s">
        <v>1054</v>
      </c>
      <c r="BC54" s="183" t="s">
        <v>1056</v>
      </c>
      <c r="BD54" s="183" t="s">
        <v>1054</v>
      </c>
    </row>
    <row r="55" spans="1:56" x14ac:dyDescent="0.3">
      <c r="A55" s="183" t="s">
        <v>415</v>
      </c>
      <c r="B55" s="183" t="s">
        <v>416</v>
      </c>
      <c r="L55" s="183" t="s">
        <v>1009</v>
      </c>
      <c r="M55" s="183" t="s">
        <v>1009</v>
      </c>
      <c r="N55" s="183" t="s">
        <v>1009</v>
      </c>
      <c r="O55" s="183" t="s">
        <v>1009</v>
      </c>
      <c r="T55" s="183" t="s">
        <v>1009</v>
      </c>
      <c r="W55" s="139" t="s">
        <v>1035</v>
      </c>
      <c r="X55" s="183" t="s">
        <v>1035</v>
      </c>
      <c r="Y55" s="183" t="s">
        <v>1035</v>
      </c>
      <c r="Z55" s="183" t="s">
        <v>1035</v>
      </c>
      <c r="AM55" s="183" t="s">
        <v>1056</v>
      </c>
      <c r="AN55" s="183" t="s">
        <v>1056</v>
      </c>
      <c r="AO55" s="183" t="s">
        <v>1056</v>
      </c>
      <c r="AP55" s="183" t="s">
        <v>1054</v>
      </c>
      <c r="AQ55" s="183" t="s">
        <v>1054</v>
      </c>
      <c r="AR55" s="183" t="s">
        <v>1054</v>
      </c>
      <c r="AS55" s="183" t="s">
        <v>1056</v>
      </c>
      <c r="AT55" s="183" t="s">
        <v>1054</v>
      </c>
      <c r="AU55" s="183" t="s">
        <v>1050</v>
      </c>
      <c r="AV55" s="183" t="s">
        <v>1056</v>
      </c>
      <c r="AW55" s="183" t="s">
        <v>1056</v>
      </c>
      <c r="AX55" s="183" t="s">
        <v>1056</v>
      </c>
      <c r="AY55" s="183" t="s">
        <v>1054</v>
      </c>
      <c r="AZ55" s="183" t="s">
        <v>1056</v>
      </c>
      <c r="BA55" s="183" t="s">
        <v>1054</v>
      </c>
      <c r="BB55" s="183" t="s">
        <v>1056</v>
      </c>
      <c r="BC55" s="183" t="s">
        <v>1054</v>
      </c>
      <c r="BD55" s="183" t="s">
        <v>1050</v>
      </c>
    </row>
    <row r="56" spans="1:56" x14ac:dyDescent="0.3">
      <c r="A56" s="183" t="s">
        <v>419</v>
      </c>
      <c r="B56" s="183" t="s">
        <v>420</v>
      </c>
      <c r="L56" s="183" t="s">
        <v>1009</v>
      </c>
      <c r="M56" s="183" t="s">
        <v>1009</v>
      </c>
      <c r="N56" s="183" t="s">
        <v>1009</v>
      </c>
      <c r="O56" s="183" t="s">
        <v>1009</v>
      </c>
      <c r="T56" s="183" t="s">
        <v>1009</v>
      </c>
      <c r="W56" s="139" t="s">
        <v>1035</v>
      </c>
      <c r="X56" s="183" t="s">
        <v>1033</v>
      </c>
      <c r="Y56" s="183" t="s">
        <v>1037</v>
      </c>
      <c r="Z56" s="183" t="s">
        <v>1037</v>
      </c>
      <c r="AM56" s="183" t="s">
        <v>1056</v>
      </c>
      <c r="AN56" s="183" t="s">
        <v>1054</v>
      </c>
      <c r="AO56" s="183" t="s">
        <v>1056</v>
      </c>
      <c r="AP56" s="183" t="s">
        <v>1054</v>
      </c>
      <c r="AQ56" s="183" t="s">
        <v>1056</v>
      </c>
      <c r="AR56" s="183" t="s">
        <v>1052</v>
      </c>
      <c r="AS56" s="183" t="s">
        <v>1056</v>
      </c>
      <c r="AT56" s="183" t="s">
        <v>1054</v>
      </c>
      <c r="AU56" s="183" t="s">
        <v>1054</v>
      </c>
      <c r="AV56" s="183" t="s">
        <v>1056</v>
      </c>
      <c r="AW56" s="183" t="s">
        <v>1054</v>
      </c>
      <c r="AX56" s="183" t="s">
        <v>1056</v>
      </c>
      <c r="AY56" s="183" t="s">
        <v>1054</v>
      </c>
      <c r="AZ56" s="183" t="s">
        <v>1056</v>
      </c>
      <c r="BA56" s="183" t="s">
        <v>1052</v>
      </c>
      <c r="BB56" s="183" t="s">
        <v>1056</v>
      </c>
      <c r="BC56" s="183" t="s">
        <v>1054</v>
      </c>
      <c r="BD56" s="183" t="s">
        <v>1054</v>
      </c>
    </row>
    <row r="57" spans="1:56" x14ac:dyDescent="0.3">
      <c r="A57" s="183" t="s">
        <v>421</v>
      </c>
      <c r="B57" s="183" t="s">
        <v>422</v>
      </c>
      <c r="L57" s="183" t="s">
        <v>1009</v>
      </c>
      <c r="M57" s="183" t="s">
        <v>1009</v>
      </c>
      <c r="N57" s="183" t="s">
        <v>1009</v>
      </c>
      <c r="O57" s="183" t="s">
        <v>1009</v>
      </c>
      <c r="T57" s="183" t="s">
        <v>1009</v>
      </c>
      <c r="W57" s="139" t="s">
        <v>1033</v>
      </c>
      <c r="X57" s="183" t="s">
        <v>1033</v>
      </c>
      <c r="Y57" s="183" t="s">
        <v>1037</v>
      </c>
      <c r="Z57" s="183" t="s">
        <v>1035</v>
      </c>
      <c r="AM57" s="183" t="s">
        <v>1054</v>
      </c>
      <c r="AN57" s="183" t="s">
        <v>1054</v>
      </c>
      <c r="AO57" s="183" t="s">
        <v>1054</v>
      </c>
      <c r="AP57" s="183" t="s">
        <v>1054</v>
      </c>
      <c r="AQ57" s="183" t="s">
        <v>1056</v>
      </c>
      <c r="AR57" s="183" t="s">
        <v>1054</v>
      </c>
      <c r="AS57" s="183" t="s">
        <v>1054</v>
      </c>
      <c r="AT57" s="183" t="s">
        <v>1054</v>
      </c>
      <c r="AU57" s="183" t="s">
        <v>1054</v>
      </c>
      <c r="AV57" s="183" t="s">
        <v>1054</v>
      </c>
      <c r="AW57" s="183" t="s">
        <v>1054</v>
      </c>
      <c r="AX57" s="183" t="s">
        <v>1056</v>
      </c>
      <c r="AY57" s="183" t="s">
        <v>1054</v>
      </c>
      <c r="AZ57" s="183" t="s">
        <v>1056</v>
      </c>
      <c r="BA57" s="183" t="s">
        <v>1054</v>
      </c>
      <c r="BB57" s="183" t="s">
        <v>1054</v>
      </c>
      <c r="BC57" s="183" t="s">
        <v>1054</v>
      </c>
      <c r="BD57" s="183" t="s">
        <v>1054</v>
      </c>
    </row>
    <row r="58" spans="1:56" x14ac:dyDescent="0.3">
      <c r="A58" s="183" t="s">
        <v>423</v>
      </c>
      <c r="B58" s="183" t="s">
        <v>424</v>
      </c>
      <c r="L58" s="183" t="s">
        <v>1009</v>
      </c>
      <c r="M58" s="183" t="s">
        <v>1009</v>
      </c>
      <c r="N58" s="183" t="s">
        <v>1009</v>
      </c>
      <c r="O58" s="183" t="s">
        <v>1009</v>
      </c>
      <c r="T58" s="183" t="s">
        <v>1009</v>
      </c>
      <c r="W58" s="139" t="s">
        <v>1035</v>
      </c>
      <c r="X58" s="183" t="s">
        <v>1033</v>
      </c>
      <c r="Y58" s="183" t="s">
        <v>1033</v>
      </c>
      <c r="Z58" s="183" t="s">
        <v>1035</v>
      </c>
      <c r="AM58" s="183" t="s">
        <v>1054</v>
      </c>
      <c r="AN58" s="183" t="s">
        <v>1052</v>
      </c>
      <c r="AO58" s="183" t="s">
        <v>1054</v>
      </c>
      <c r="AP58" s="183" t="s">
        <v>1054</v>
      </c>
      <c r="AQ58" s="183" t="s">
        <v>1052</v>
      </c>
      <c r="AR58" s="183" t="s">
        <v>1052</v>
      </c>
      <c r="AS58" s="183" t="s">
        <v>1054</v>
      </c>
      <c r="AT58" s="183" t="s">
        <v>1054</v>
      </c>
      <c r="AU58" s="183" t="s">
        <v>1052</v>
      </c>
      <c r="AV58" s="183" t="s">
        <v>1054</v>
      </c>
      <c r="AW58" s="183" t="s">
        <v>1052</v>
      </c>
      <c r="AX58" s="183" t="s">
        <v>1054</v>
      </c>
      <c r="AY58" s="183" t="s">
        <v>1054</v>
      </c>
      <c r="AZ58" s="183" t="s">
        <v>1054</v>
      </c>
      <c r="BA58" s="183" t="s">
        <v>1054</v>
      </c>
      <c r="BB58" s="183" t="s">
        <v>1054</v>
      </c>
      <c r="BC58" s="183" t="s">
        <v>1054</v>
      </c>
      <c r="BD58" s="183" t="s">
        <v>1054</v>
      </c>
    </row>
    <row r="59" spans="1:56" x14ac:dyDescent="0.3">
      <c r="A59" s="183" t="s">
        <v>425</v>
      </c>
      <c r="B59" s="183" t="s">
        <v>426</v>
      </c>
      <c r="L59" s="183" t="s">
        <v>1009</v>
      </c>
      <c r="M59" s="183" t="s">
        <v>1009</v>
      </c>
      <c r="N59" s="183" t="s">
        <v>1009</v>
      </c>
      <c r="O59" s="183" t="s">
        <v>1009</v>
      </c>
      <c r="T59" s="183" t="s">
        <v>1009</v>
      </c>
      <c r="W59" s="139" t="s">
        <v>1035</v>
      </c>
      <c r="X59" s="183" t="s">
        <v>1035</v>
      </c>
      <c r="Y59" s="183" t="s">
        <v>1037</v>
      </c>
      <c r="Z59" s="183" t="s">
        <v>1033</v>
      </c>
      <c r="AM59" s="183" t="s">
        <v>1052</v>
      </c>
      <c r="AN59" s="183" t="s">
        <v>1052</v>
      </c>
      <c r="AO59" s="183" t="s">
        <v>1054</v>
      </c>
      <c r="AP59" s="183" t="s">
        <v>1054</v>
      </c>
      <c r="AQ59" s="183" t="s">
        <v>1052</v>
      </c>
      <c r="AR59" s="183" t="s">
        <v>1052</v>
      </c>
      <c r="AS59" s="183" t="s">
        <v>1054</v>
      </c>
      <c r="AT59" s="183" t="s">
        <v>1052</v>
      </c>
      <c r="AU59" s="183" t="s">
        <v>1052</v>
      </c>
      <c r="AV59" s="183" t="s">
        <v>1054</v>
      </c>
      <c r="AW59" s="183" t="s">
        <v>1054</v>
      </c>
      <c r="AX59" s="183" t="s">
        <v>1054</v>
      </c>
      <c r="AY59" s="183" t="s">
        <v>1054</v>
      </c>
      <c r="AZ59" s="183" t="s">
        <v>1052</v>
      </c>
      <c r="BA59" s="183" t="s">
        <v>1052</v>
      </c>
      <c r="BB59" s="183" t="s">
        <v>1054</v>
      </c>
      <c r="BC59" s="183" t="s">
        <v>1052</v>
      </c>
      <c r="BD59" s="183" t="s">
        <v>1052</v>
      </c>
    </row>
    <row r="60" spans="1:56" x14ac:dyDescent="0.3">
      <c r="A60" s="183" t="s">
        <v>427</v>
      </c>
      <c r="B60" s="183" t="s">
        <v>428</v>
      </c>
      <c r="L60" s="183" t="s">
        <v>1009</v>
      </c>
      <c r="M60" s="183" t="s">
        <v>1009</v>
      </c>
      <c r="N60" s="183" t="s">
        <v>1009</v>
      </c>
      <c r="O60" s="183" t="s">
        <v>1009</v>
      </c>
      <c r="T60" s="183" t="s">
        <v>1009</v>
      </c>
      <c r="W60" s="139" t="s">
        <v>1033</v>
      </c>
      <c r="X60" s="183" t="s">
        <v>1033</v>
      </c>
      <c r="Y60" s="183" t="s">
        <v>1037</v>
      </c>
      <c r="Z60" s="183" t="s">
        <v>1035</v>
      </c>
      <c r="AM60" s="183" t="s">
        <v>1054</v>
      </c>
      <c r="AN60" s="183" t="s">
        <v>1054</v>
      </c>
      <c r="AO60" s="183" t="s">
        <v>1054</v>
      </c>
      <c r="AP60" s="183" t="s">
        <v>1054</v>
      </c>
      <c r="AQ60" s="183" t="s">
        <v>1054</v>
      </c>
      <c r="AR60" s="183" t="s">
        <v>1054</v>
      </c>
      <c r="AS60" s="183" t="s">
        <v>1054</v>
      </c>
      <c r="AT60" s="183" t="s">
        <v>1054</v>
      </c>
      <c r="AU60" s="183" t="s">
        <v>1054</v>
      </c>
      <c r="AV60" s="183" t="s">
        <v>1054</v>
      </c>
      <c r="AW60" s="183" t="s">
        <v>1054</v>
      </c>
      <c r="AX60" s="183" t="s">
        <v>1054</v>
      </c>
      <c r="AY60" s="183" t="s">
        <v>1054</v>
      </c>
      <c r="AZ60" s="183" t="s">
        <v>1054</v>
      </c>
      <c r="BA60" s="183" t="s">
        <v>1054</v>
      </c>
      <c r="BB60" s="183" t="s">
        <v>1054</v>
      </c>
      <c r="BC60" s="183" t="s">
        <v>1054</v>
      </c>
      <c r="BD60" s="183" t="s">
        <v>1054</v>
      </c>
    </row>
    <row r="61" spans="1:56" x14ac:dyDescent="0.3">
      <c r="A61" s="183" t="s">
        <v>429</v>
      </c>
      <c r="B61" s="183" t="s">
        <v>430</v>
      </c>
      <c r="L61" s="183" t="s">
        <v>1009</v>
      </c>
      <c r="M61" s="183" t="s">
        <v>1009</v>
      </c>
      <c r="N61" s="183" t="s">
        <v>1009</v>
      </c>
      <c r="O61" s="183" t="s">
        <v>1009</v>
      </c>
      <c r="T61" s="183" t="s">
        <v>1009</v>
      </c>
      <c r="W61" s="139" t="s">
        <v>1035</v>
      </c>
      <c r="X61" s="183" t="s">
        <v>1033</v>
      </c>
      <c r="Y61" s="183" t="s">
        <v>1033</v>
      </c>
      <c r="Z61" s="183" t="s">
        <v>1033</v>
      </c>
      <c r="AM61" s="183" t="s">
        <v>1054</v>
      </c>
      <c r="AN61" s="183" t="s">
        <v>1056</v>
      </c>
      <c r="AO61" s="183" t="s">
        <v>1056</v>
      </c>
      <c r="AP61" s="183" t="s">
        <v>1054</v>
      </c>
      <c r="AQ61" s="183" t="s">
        <v>1054</v>
      </c>
      <c r="AR61" s="183" t="s">
        <v>1054</v>
      </c>
      <c r="AS61" s="183" t="s">
        <v>1056</v>
      </c>
      <c r="AT61" s="183" t="s">
        <v>1056</v>
      </c>
      <c r="AU61" s="183" t="s">
        <v>1054</v>
      </c>
      <c r="AV61" s="183" t="s">
        <v>1056</v>
      </c>
      <c r="AW61" s="183" t="s">
        <v>1056</v>
      </c>
      <c r="AX61" s="183" t="s">
        <v>1058</v>
      </c>
      <c r="AY61" s="183" t="s">
        <v>1056</v>
      </c>
      <c r="AZ61" s="183" t="s">
        <v>1054</v>
      </c>
      <c r="BA61" s="183" t="s">
        <v>1056</v>
      </c>
      <c r="BB61" s="183" t="s">
        <v>1056</v>
      </c>
      <c r="BC61" s="183" t="s">
        <v>1056</v>
      </c>
      <c r="BD61" s="183" t="s">
        <v>1054</v>
      </c>
    </row>
    <row r="62" spans="1:56" x14ac:dyDescent="0.3">
      <c r="A62" s="183" t="s">
        <v>431</v>
      </c>
      <c r="B62" s="183" t="s">
        <v>432</v>
      </c>
      <c r="L62" s="183" t="s">
        <v>1009</v>
      </c>
      <c r="M62" s="183" t="s">
        <v>1009</v>
      </c>
      <c r="N62" s="183" t="s">
        <v>1009</v>
      </c>
      <c r="O62" s="183" t="s">
        <v>1009</v>
      </c>
      <c r="T62" s="183" t="s">
        <v>1009</v>
      </c>
      <c r="W62" s="139" t="s">
        <v>1035</v>
      </c>
      <c r="X62" s="183" t="s">
        <v>1033</v>
      </c>
      <c r="Y62" s="183" t="s">
        <v>1037</v>
      </c>
      <c r="Z62" s="183" t="s">
        <v>1035</v>
      </c>
      <c r="AM62" s="183" t="s">
        <v>1054</v>
      </c>
      <c r="AN62" s="183" t="s">
        <v>1054</v>
      </c>
      <c r="AO62" s="183" t="s">
        <v>1054</v>
      </c>
      <c r="AP62" s="183" t="s">
        <v>1054</v>
      </c>
      <c r="AQ62" s="183" t="s">
        <v>1054</v>
      </c>
      <c r="AR62" s="183" t="s">
        <v>1054</v>
      </c>
      <c r="AS62" s="183" t="s">
        <v>1054</v>
      </c>
      <c r="AT62" s="183" t="s">
        <v>1054</v>
      </c>
      <c r="AU62" s="183" t="s">
        <v>1054</v>
      </c>
      <c r="AV62" s="183" t="s">
        <v>1054</v>
      </c>
      <c r="AW62" s="183" t="s">
        <v>1054</v>
      </c>
      <c r="AX62" s="183" t="s">
        <v>1054</v>
      </c>
      <c r="AY62" s="183" t="s">
        <v>1054</v>
      </c>
      <c r="AZ62" s="183" t="s">
        <v>1054</v>
      </c>
      <c r="BA62" s="183" t="s">
        <v>1054</v>
      </c>
      <c r="BB62" s="183" t="s">
        <v>1054</v>
      </c>
      <c r="BC62" s="183" t="s">
        <v>1054</v>
      </c>
      <c r="BD62" s="183" t="s">
        <v>1054</v>
      </c>
    </row>
    <row r="63" spans="1:56" x14ac:dyDescent="0.3">
      <c r="A63" s="183" t="s">
        <v>433</v>
      </c>
      <c r="B63" s="183" t="s">
        <v>434</v>
      </c>
      <c r="L63" s="183" t="s">
        <v>1009</v>
      </c>
      <c r="M63" s="183" t="s">
        <v>1009</v>
      </c>
      <c r="N63" s="183" t="s">
        <v>1009</v>
      </c>
      <c r="O63" s="183" t="s">
        <v>1009</v>
      </c>
      <c r="T63" s="183" t="s">
        <v>1009</v>
      </c>
      <c r="W63" s="139" t="s">
        <v>1033</v>
      </c>
      <c r="X63" s="183" t="s">
        <v>1035</v>
      </c>
      <c r="Y63" s="183" t="s">
        <v>1035</v>
      </c>
      <c r="Z63" s="183" t="s">
        <v>1035</v>
      </c>
      <c r="AM63" s="183" t="s">
        <v>1052</v>
      </c>
      <c r="AN63" s="183" t="s">
        <v>1052</v>
      </c>
      <c r="AO63" s="183" t="s">
        <v>1052</v>
      </c>
      <c r="AP63" s="183" t="s">
        <v>1054</v>
      </c>
      <c r="AQ63" s="183" t="s">
        <v>1052</v>
      </c>
      <c r="AR63" s="183" t="s">
        <v>1052</v>
      </c>
      <c r="AS63" s="183" t="s">
        <v>1054</v>
      </c>
      <c r="AT63" s="183" t="s">
        <v>1052</v>
      </c>
      <c r="AU63" s="183" t="s">
        <v>1054</v>
      </c>
      <c r="AV63" s="183" t="s">
        <v>1052</v>
      </c>
      <c r="AW63" s="183" t="s">
        <v>1052</v>
      </c>
      <c r="AX63" s="183" t="s">
        <v>1052</v>
      </c>
      <c r="AY63" s="183" t="s">
        <v>1056</v>
      </c>
      <c r="AZ63" s="183" t="s">
        <v>1052</v>
      </c>
      <c r="BA63" s="183" t="s">
        <v>1052</v>
      </c>
      <c r="BB63" s="183" t="s">
        <v>1054</v>
      </c>
      <c r="BC63" s="183" t="s">
        <v>1052</v>
      </c>
      <c r="BD63" s="183" t="s">
        <v>1056</v>
      </c>
    </row>
    <row r="64" spans="1:56" x14ac:dyDescent="0.3">
      <c r="A64" s="183" t="s">
        <v>435</v>
      </c>
      <c r="B64" s="183" t="s">
        <v>436</v>
      </c>
      <c r="L64" s="183" t="s">
        <v>1009</v>
      </c>
      <c r="M64" s="183" t="s">
        <v>1009</v>
      </c>
      <c r="N64" s="183" t="s">
        <v>1009</v>
      </c>
      <c r="O64" s="183" t="s">
        <v>1009</v>
      </c>
      <c r="T64" s="183" t="s">
        <v>1009</v>
      </c>
      <c r="W64" s="139" t="s">
        <v>1035</v>
      </c>
      <c r="X64" s="183" t="s">
        <v>1035</v>
      </c>
      <c r="Y64" s="183" t="s">
        <v>1033</v>
      </c>
      <c r="Z64" s="183" t="s">
        <v>1033</v>
      </c>
      <c r="AM64" s="183" t="s">
        <v>1054</v>
      </c>
      <c r="AN64" s="183" t="s">
        <v>1054</v>
      </c>
      <c r="AO64" s="183" t="s">
        <v>1056</v>
      </c>
      <c r="AP64" s="183" t="s">
        <v>1054</v>
      </c>
      <c r="AQ64" s="183" t="s">
        <v>1054</v>
      </c>
      <c r="AR64" s="183" t="s">
        <v>1056</v>
      </c>
      <c r="AS64" s="183" t="s">
        <v>1054</v>
      </c>
      <c r="AT64" s="183" t="s">
        <v>1056</v>
      </c>
      <c r="AU64" s="183" t="s">
        <v>1054</v>
      </c>
      <c r="AV64" s="183" t="s">
        <v>1054</v>
      </c>
      <c r="AW64" s="183" t="s">
        <v>1054</v>
      </c>
      <c r="AX64" s="183" t="s">
        <v>1056</v>
      </c>
      <c r="AY64" s="183" t="s">
        <v>1056</v>
      </c>
      <c r="AZ64" s="183" t="s">
        <v>1054</v>
      </c>
      <c r="BA64" s="183" t="s">
        <v>1056</v>
      </c>
      <c r="BB64" s="183" t="s">
        <v>1054</v>
      </c>
      <c r="BC64" s="183" t="s">
        <v>1056</v>
      </c>
      <c r="BD64" s="183" t="s">
        <v>1054</v>
      </c>
    </row>
    <row r="65" spans="1:56" x14ac:dyDescent="0.3">
      <c r="A65" s="183" t="s">
        <v>438</v>
      </c>
      <c r="B65" s="183" t="s">
        <v>439</v>
      </c>
      <c r="L65" s="183" t="s">
        <v>1009</v>
      </c>
      <c r="M65" s="183" t="s">
        <v>1009</v>
      </c>
      <c r="N65" s="183" t="s">
        <v>1009</v>
      </c>
      <c r="O65" s="183" t="s">
        <v>1009</v>
      </c>
      <c r="T65" s="183" t="s">
        <v>1009</v>
      </c>
      <c r="W65" s="139" t="s">
        <v>1037</v>
      </c>
      <c r="X65" s="183" t="s">
        <v>1035</v>
      </c>
      <c r="Y65" s="183" t="s">
        <v>1033</v>
      </c>
      <c r="Z65" s="183" t="s">
        <v>1035</v>
      </c>
      <c r="AM65" s="183" t="s">
        <v>1054</v>
      </c>
      <c r="AN65" s="183" t="s">
        <v>1054</v>
      </c>
      <c r="AO65" s="183" t="s">
        <v>1054</v>
      </c>
      <c r="AP65" s="183" t="s">
        <v>1054</v>
      </c>
      <c r="AQ65" s="183" t="s">
        <v>1052</v>
      </c>
      <c r="AR65" s="183" t="s">
        <v>1052</v>
      </c>
      <c r="AS65" s="183" t="s">
        <v>1052</v>
      </c>
      <c r="AT65" s="183" t="s">
        <v>1052</v>
      </c>
      <c r="AU65" s="183" t="s">
        <v>1056</v>
      </c>
      <c r="AV65" s="183" t="s">
        <v>1054</v>
      </c>
      <c r="AW65" s="183" t="s">
        <v>1056</v>
      </c>
      <c r="AX65" s="183" t="s">
        <v>1056</v>
      </c>
      <c r="AY65" s="183" t="s">
        <v>1056</v>
      </c>
      <c r="AZ65" s="183" t="s">
        <v>1054</v>
      </c>
      <c r="BA65" s="183" t="s">
        <v>1054</v>
      </c>
      <c r="BB65" s="183" t="s">
        <v>1054</v>
      </c>
      <c r="BC65" s="183" t="s">
        <v>1054</v>
      </c>
      <c r="BD65" s="183" t="s">
        <v>1056</v>
      </c>
    </row>
    <row r="66" spans="1:56" x14ac:dyDescent="0.3">
      <c r="A66" s="183" t="s">
        <v>442</v>
      </c>
      <c r="B66" s="183" t="s">
        <v>443</v>
      </c>
      <c r="L66" s="183" t="s">
        <v>1009</v>
      </c>
      <c r="M66" s="183" t="s">
        <v>1009</v>
      </c>
      <c r="N66" s="183" t="s">
        <v>1009</v>
      </c>
      <c r="O66" s="183" t="s">
        <v>1009</v>
      </c>
      <c r="T66" s="183" t="s">
        <v>1009</v>
      </c>
      <c r="W66" s="139" t="s">
        <v>1035</v>
      </c>
      <c r="X66" s="183" t="s">
        <v>1033</v>
      </c>
      <c r="Y66" s="183" t="s">
        <v>1033</v>
      </c>
      <c r="Z66" s="183" t="s">
        <v>1033</v>
      </c>
      <c r="AM66" s="183" t="s">
        <v>1056</v>
      </c>
      <c r="AN66" s="183" t="s">
        <v>1054</v>
      </c>
      <c r="AO66" s="183" t="s">
        <v>1054</v>
      </c>
      <c r="AP66" s="183" t="s">
        <v>1054</v>
      </c>
      <c r="AQ66" s="183" t="s">
        <v>1056</v>
      </c>
      <c r="AR66" s="183" t="s">
        <v>1054</v>
      </c>
      <c r="AS66" s="183" t="s">
        <v>1054</v>
      </c>
      <c r="AT66" s="183" t="s">
        <v>1054</v>
      </c>
      <c r="AU66" s="183" t="s">
        <v>1054</v>
      </c>
      <c r="AV66" s="183" t="s">
        <v>1056</v>
      </c>
      <c r="AW66" s="183" t="s">
        <v>1054</v>
      </c>
      <c r="AX66" s="183" t="s">
        <v>1054</v>
      </c>
      <c r="AY66" s="183" t="s">
        <v>1054</v>
      </c>
      <c r="AZ66" s="183" t="s">
        <v>1056</v>
      </c>
      <c r="BA66" s="183" t="s">
        <v>1056</v>
      </c>
      <c r="BB66" s="183" t="s">
        <v>1054</v>
      </c>
      <c r="BC66" s="183" t="s">
        <v>1054</v>
      </c>
      <c r="BD66" s="183" t="s">
        <v>1054</v>
      </c>
    </row>
    <row r="67" spans="1:56" x14ac:dyDescent="0.3">
      <c r="A67" s="183" t="s">
        <v>446</v>
      </c>
      <c r="B67" s="183" t="s">
        <v>447</v>
      </c>
      <c r="L67" s="183" t="s">
        <v>1009</v>
      </c>
      <c r="M67" s="183" t="s">
        <v>1009</v>
      </c>
      <c r="N67" s="183" t="s">
        <v>1009</v>
      </c>
      <c r="O67" s="183" t="s">
        <v>1009</v>
      </c>
      <c r="T67" s="183" t="s">
        <v>1009</v>
      </c>
      <c r="W67" s="139" t="s">
        <v>1035</v>
      </c>
      <c r="X67" s="183" t="s">
        <v>1033</v>
      </c>
      <c r="Y67" s="183" t="s">
        <v>1035</v>
      </c>
      <c r="Z67" s="183" t="s">
        <v>1035</v>
      </c>
      <c r="AM67" s="183" t="s">
        <v>1052</v>
      </c>
      <c r="AN67" s="183" t="s">
        <v>1052</v>
      </c>
      <c r="AO67" s="183" t="s">
        <v>1052</v>
      </c>
      <c r="AP67" s="183" t="s">
        <v>1052</v>
      </c>
      <c r="AQ67" s="183" t="s">
        <v>1052</v>
      </c>
      <c r="AR67" s="183" t="s">
        <v>1052</v>
      </c>
      <c r="AS67" s="183" t="s">
        <v>1052</v>
      </c>
      <c r="AT67" s="183" t="s">
        <v>1052</v>
      </c>
      <c r="AU67" s="183" t="s">
        <v>1054</v>
      </c>
      <c r="AV67" s="183" t="s">
        <v>1054</v>
      </c>
      <c r="AW67" s="183" t="s">
        <v>1054</v>
      </c>
      <c r="AX67" s="183" t="s">
        <v>1054</v>
      </c>
      <c r="AY67" s="183" t="s">
        <v>1054</v>
      </c>
      <c r="AZ67" s="183" t="s">
        <v>1054</v>
      </c>
      <c r="BA67" s="183" t="s">
        <v>1054</v>
      </c>
      <c r="BB67" s="183" t="s">
        <v>1054</v>
      </c>
      <c r="BC67" s="183" t="s">
        <v>1054</v>
      </c>
      <c r="BD67" s="183" t="s">
        <v>1056</v>
      </c>
    </row>
    <row r="68" spans="1:56" x14ac:dyDescent="0.3">
      <c r="A68" s="183" t="s">
        <v>448</v>
      </c>
      <c r="B68" s="183" t="s">
        <v>449</v>
      </c>
      <c r="L68" s="183" t="s">
        <v>1009</v>
      </c>
      <c r="M68" s="183" t="s">
        <v>1009</v>
      </c>
      <c r="N68" s="183" t="s">
        <v>1009</v>
      </c>
      <c r="O68" s="183" t="s">
        <v>1009</v>
      </c>
      <c r="T68" s="183" t="s">
        <v>1009</v>
      </c>
      <c r="W68" s="139" t="s">
        <v>1033</v>
      </c>
      <c r="X68" s="183" t="s">
        <v>1033</v>
      </c>
      <c r="Y68" s="183" t="s">
        <v>1033</v>
      </c>
      <c r="Z68" s="183" t="s">
        <v>1035</v>
      </c>
      <c r="AM68" s="183" t="s">
        <v>1052</v>
      </c>
      <c r="AN68" s="183" t="s">
        <v>1054</v>
      </c>
      <c r="AO68" s="183" t="s">
        <v>1056</v>
      </c>
      <c r="AP68" s="183" t="s">
        <v>1054</v>
      </c>
      <c r="AQ68" s="183" t="s">
        <v>1052</v>
      </c>
      <c r="AR68" s="183" t="s">
        <v>1052</v>
      </c>
      <c r="AS68" s="183" t="s">
        <v>1052</v>
      </c>
      <c r="AT68" s="183" t="s">
        <v>1054</v>
      </c>
      <c r="AU68" s="183" t="s">
        <v>1056</v>
      </c>
      <c r="AV68" s="183" t="s">
        <v>1052</v>
      </c>
      <c r="AW68" s="183" t="s">
        <v>1054</v>
      </c>
      <c r="AX68" s="183" t="s">
        <v>1056</v>
      </c>
      <c r="AY68" s="183" t="s">
        <v>1054</v>
      </c>
      <c r="AZ68" s="183" t="s">
        <v>1052</v>
      </c>
      <c r="BA68" s="183" t="s">
        <v>1054</v>
      </c>
      <c r="BB68" s="183" t="s">
        <v>1052</v>
      </c>
      <c r="BC68" s="183" t="s">
        <v>1054</v>
      </c>
      <c r="BD68" s="183" t="s">
        <v>1056</v>
      </c>
    </row>
    <row r="69" spans="1:56" x14ac:dyDescent="0.3">
      <c r="A69" s="183" t="s">
        <v>450</v>
      </c>
      <c r="B69" s="183" t="s">
        <v>451</v>
      </c>
      <c r="L69" s="183" t="s">
        <v>1009</v>
      </c>
      <c r="M69" s="183" t="s">
        <v>1009</v>
      </c>
      <c r="N69" s="183" t="s">
        <v>1009</v>
      </c>
      <c r="O69" s="183" t="s">
        <v>1009</v>
      </c>
      <c r="T69" s="183" t="s">
        <v>1009</v>
      </c>
      <c r="W69" s="139" t="s">
        <v>1035</v>
      </c>
      <c r="X69" s="183" t="s">
        <v>1033</v>
      </c>
      <c r="Y69" s="183" t="s">
        <v>1035</v>
      </c>
      <c r="Z69" s="183" t="s">
        <v>1033</v>
      </c>
      <c r="AM69" s="183" t="s">
        <v>1054</v>
      </c>
      <c r="AN69" s="183" t="s">
        <v>1054</v>
      </c>
      <c r="AO69" s="183" t="s">
        <v>1054</v>
      </c>
      <c r="AP69" s="183" t="s">
        <v>1054</v>
      </c>
      <c r="AQ69" s="183" t="s">
        <v>1056</v>
      </c>
      <c r="AR69" s="183" t="s">
        <v>1054</v>
      </c>
      <c r="AS69" s="183" t="s">
        <v>1054</v>
      </c>
      <c r="AT69" s="183" t="s">
        <v>1054</v>
      </c>
      <c r="AU69" s="183" t="s">
        <v>1054</v>
      </c>
      <c r="AV69" s="183" t="s">
        <v>1054</v>
      </c>
      <c r="AW69" s="183" t="s">
        <v>1054</v>
      </c>
      <c r="AX69" s="183" t="s">
        <v>1056</v>
      </c>
      <c r="AY69" s="183" t="s">
        <v>1054</v>
      </c>
      <c r="AZ69" s="183" t="s">
        <v>1056</v>
      </c>
      <c r="BA69" s="183" t="s">
        <v>1054</v>
      </c>
      <c r="BB69" s="183" t="s">
        <v>1054</v>
      </c>
      <c r="BC69" s="183" t="s">
        <v>1054</v>
      </c>
      <c r="BD69" s="183" t="s">
        <v>1054</v>
      </c>
    </row>
    <row r="70" spans="1:56" x14ac:dyDescent="0.3">
      <c r="A70" s="183" t="s">
        <v>454</v>
      </c>
      <c r="B70" s="183" t="s">
        <v>455</v>
      </c>
      <c r="L70" s="183" t="s">
        <v>1009</v>
      </c>
      <c r="M70" s="183" t="s">
        <v>1009</v>
      </c>
      <c r="N70" s="183" t="s">
        <v>1009</v>
      </c>
      <c r="O70" s="183" t="s">
        <v>1009</v>
      </c>
      <c r="T70" s="183" t="s">
        <v>1009</v>
      </c>
      <c r="W70" s="139" t="s">
        <v>1037</v>
      </c>
      <c r="X70" s="183" t="s">
        <v>1033</v>
      </c>
      <c r="Y70" s="183" t="s">
        <v>1037</v>
      </c>
      <c r="Z70" s="183" t="s">
        <v>1035</v>
      </c>
      <c r="AM70" s="183" t="s">
        <v>1054</v>
      </c>
      <c r="AN70" s="183" t="s">
        <v>1054</v>
      </c>
      <c r="AO70" s="183" t="s">
        <v>1054</v>
      </c>
      <c r="AP70" s="183" t="s">
        <v>1054</v>
      </c>
      <c r="AQ70" s="183" t="s">
        <v>1054</v>
      </c>
      <c r="AR70" s="183" t="s">
        <v>1054</v>
      </c>
      <c r="AS70" s="183" t="s">
        <v>1054</v>
      </c>
      <c r="AT70" s="183" t="s">
        <v>1052</v>
      </c>
      <c r="AU70" s="183" t="s">
        <v>1052</v>
      </c>
      <c r="AV70" s="183" t="s">
        <v>1054</v>
      </c>
      <c r="AW70" s="183" t="s">
        <v>1054</v>
      </c>
      <c r="AX70" s="183" t="s">
        <v>1054</v>
      </c>
      <c r="AY70" s="183" t="s">
        <v>1054</v>
      </c>
      <c r="AZ70" s="183" t="s">
        <v>1054</v>
      </c>
      <c r="BA70" s="183" t="s">
        <v>1054</v>
      </c>
      <c r="BB70" s="183" t="s">
        <v>1054</v>
      </c>
      <c r="BC70" s="183" t="s">
        <v>1054</v>
      </c>
      <c r="BD70" s="183" t="s">
        <v>1054</v>
      </c>
    </row>
    <row r="71" spans="1:56" x14ac:dyDescent="0.3">
      <c r="A71" s="183" t="s">
        <v>456</v>
      </c>
      <c r="B71" s="183" t="s">
        <v>457</v>
      </c>
      <c r="L71" s="183" t="s">
        <v>1009</v>
      </c>
      <c r="M71" s="183" t="s">
        <v>1009</v>
      </c>
      <c r="N71" s="183" t="s">
        <v>1009</v>
      </c>
      <c r="O71" s="183" t="s">
        <v>1009</v>
      </c>
      <c r="T71" s="183" t="s">
        <v>1009</v>
      </c>
      <c r="W71" s="139" t="s">
        <v>1033</v>
      </c>
      <c r="X71" s="183" t="s">
        <v>1033</v>
      </c>
      <c r="Y71" s="183" t="s">
        <v>1037</v>
      </c>
      <c r="Z71" s="183" t="s">
        <v>1033</v>
      </c>
      <c r="AM71" s="183" t="s">
        <v>1054</v>
      </c>
      <c r="AN71" s="183" t="s">
        <v>1054</v>
      </c>
      <c r="AO71" s="183" t="s">
        <v>1054</v>
      </c>
      <c r="AP71" s="183" t="s">
        <v>1054</v>
      </c>
      <c r="AQ71" s="183" t="s">
        <v>1054</v>
      </c>
      <c r="AR71" s="183" t="s">
        <v>1054</v>
      </c>
      <c r="AS71" s="183" t="s">
        <v>1054</v>
      </c>
      <c r="AT71" s="183" t="s">
        <v>1054</v>
      </c>
      <c r="AU71" s="183" t="s">
        <v>1050</v>
      </c>
      <c r="AV71" s="183" t="s">
        <v>1054</v>
      </c>
      <c r="AW71" s="183" t="s">
        <v>1054</v>
      </c>
      <c r="AX71" s="183" t="s">
        <v>1054</v>
      </c>
      <c r="AY71" s="183" t="s">
        <v>1054</v>
      </c>
      <c r="AZ71" s="183" t="s">
        <v>1054</v>
      </c>
      <c r="BA71" s="183" t="s">
        <v>1054</v>
      </c>
      <c r="BB71" s="183" t="s">
        <v>1054</v>
      </c>
      <c r="BC71" s="183" t="s">
        <v>1054</v>
      </c>
      <c r="BD71" s="183" t="s">
        <v>1050</v>
      </c>
    </row>
    <row r="72" spans="1:56" x14ac:dyDescent="0.3">
      <c r="A72" s="183" t="s">
        <v>460</v>
      </c>
      <c r="B72" s="183" t="s">
        <v>461</v>
      </c>
      <c r="L72" s="183" t="s">
        <v>1009</v>
      </c>
      <c r="M72" s="183" t="s">
        <v>1009</v>
      </c>
      <c r="N72" s="183" t="s">
        <v>1009</v>
      </c>
      <c r="O72" s="183" t="s">
        <v>1009</v>
      </c>
      <c r="T72" s="183" t="s">
        <v>1009</v>
      </c>
      <c r="W72" s="139" t="s">
        <v>1033</v>
      </c>
      <c r="X72" s="183" t="s">
        <v>1033</v>
      </c>
      <c r="Y72" s="183" t="s">
        <v>1037</v>
      </c>
      <c r="Z72" s="183" t="s">
        <v>1033</v>
      </c>
      <c r="AM72" s="183" t="s">
        <v>1056</v>
      </c>
      <c r="AN72" s="183" t="s">
        <v>1054</v>
      </c>
      <c r="AO72" s="183" t="s">
        <v>1054</v>
      </c>
      <c r="AP72" s="183" t="s">
        <v>1056</v>
      </c>
      <c r="AQ72" s="183" t="s">
        <v>1054</v>
      </c>
      <c r="AR72" s="183" t="s">
        <v>1054</v>
      </c>
      <c r="AS72" s="183" t="s">
        <v>1054</v>
      </c>
      <c r="AT72" s="183" t="s">
        <v>1054</v>
      </c>
      <c r="AU72" s="183" t="s">
        <v>1056</v>
      </c>
      <c r="AV72" s="183" t="s">
        <v>1056</v>
      </c>
      <c r="AW72" s="183" t="s">
        <v>1054</v>
      </c>
      <c r="AX72" s="183" t="s">
        <v>1054</v>
      </c>
      <c r="AY72" s="183" t="s">
        <v>1056</v>
      </c>
      <c r="AZ72" s="183" t="s">
        <v>1054</v>
      </c>
      <c r="BA72" s="183" t="s">
        <v>1054</v>
      </c>
      <c r="BB72" s="183" t="s">
        <v>1054</v>
      </c>
      <c r="BC72" s="183" t="s">
        <v>1054</v>
      </c>
      <c r="BD72" s="183" t="s">
        <v>1056</v>
      </c>
    </row>
    <row r="73" spans="1:56" x14ac:dyDescent="0.3">
      <c r="A73" s="183" t="s">
        <v>462</v>
      </c>
      <c r="B73" s="183" t="s">
        <v>463</v>
      </c>
      <c r="L73" s="183" t="s">
        <v>1009</v>
      </c>
      <c r="M73" s="183" t="s">
        <v>1009</v>
      </c>
      <c r="N73" s="183" t="s">
        <v>1009</v>
      </c>
      <c r="O73" s="183" t="s">
        <v>1009</v>
      </c>
      <c r="T73" s="183" t="s">
        <v>1009</v>
      </c>
      <c r="W73" s="139" t="s">
        <v>1035</v>
      </c>
      <c r="X73" s="183" t="s">
        <v>1035</v>
      </c>
      <c r="Y73" s="183" t="s">
        <v>1035</v>
      </c>
      <c r="Z73" s="183" t="s">
        <v>1035</v>
      </c>
      <c r="AM73" s="183" t="s">
        <v>1054</v>
      </c>
      <c r="AN73" s="183" t="s">
        <v>1054</v>
      </c>
      <c r="AO73" s="183" t="s">
        <v>1054</v>
      </c>
      <c r="AP73" s="183" t="s">
        <v>1054</v>
      </c>
      <c r="AQ73" s="183" t="s">
        <v>1052</v>
      </c>
      <c r="AR73" s="183" t="s">
        <v>1054</v>
      </c>
      <c r="AS73" s="183" t="s">
        <v>1056</v>
      </c>
      <c r="AT73" s="183" t="s">
        <v>1052</v>
      </c>
      <c r="AU73" s="183" t="s">
        <v>1054</v>
      </c>
      <c r="AV73" s="183" t="s">
        <v>1056</v>
      </c>
      <c r="AW73" s="183" t="s">
        <v>1056</v>
      </c>
      <c r="AX73" s="183" t="s">
        <v>1056</v>
      </c>
      <c r="AY73" s="183" t="s">
        <v>1054</v>
      </c>
      <c r="AZ73" s="183" t="s">
        <v>1054</v>
      </c>
      <c r="BA73" s="183" t="s">
        <v>1054</v>
      </c>
      <c r="BB73" s="183" t="s">
        <v>1056</v>
      </c>
      <c r="BC73" s="183" t="s">
        <v>1052</v>
      </c>
      <c r="BD73" s="183" t="s">
        <v>1056</v>
      </c>
    </row>
    <row r="74" spans="1:56" x14ac:dyDescent="0.3">
      <c r="A74" s="183" t="s">
        <v>464</v>
      </c>
      <c r="B74" s="183" t="s">
        <v>465</v>
      </c>
      <c r="L74" s="183" t="s">
        <v>1009</v>
      </c>
      <c r="M74" s="183" t="s">
        <v>1009</v>
      </c>
      <c r="N74" s="183" t="s">
        <v>1009</v>
      </c>
      <c r="O74" s="183" t="s">
        <v>1009</v>
      </c>
      <c r="T74" s="183" t="s">
        <v>1009</v>
      </c>
      <c r="W74" s="139" t="s">
        <v>1035</v>
      </c>
      <c r="X74" s="183" t="s">
        <v>1033</v>
      </c>
      <c r="Y74" s="183" t="s">
        <v>1033</v>
      </c>
      <c r="Z74" s="183" t="s">
        <v>1035</v>
      </c>
      <c r="AM74" s="183" t="s">
        <v>1056</v>
      </c>
      <c r="AN74" s="183" t="s">
        <v>1056</v>
      </c>
      <c r="AO74" s="183" t="s">
        <v>1056</v>
      </c>
      <c r="AP74" s="183" t="s">
        <v>1054</v>
      </c>
      <c r="AQ74" s="183" t="s">
        <v>1052</v>
      </c>
      <c r="AR74" s="183" t="s">
        <v>1054</v>
      </c>
      <c r="AS74" s="183" t="s">
        <v>1054</v>
      </c>
      <c r="AT74" s="183" t="s">
        <v>1054</v>
      </c>
      <c r="AU74" s="183" t="s">
        <v>1052</v>
      </c>
      <c r="AV74" s="183" t="s">
        <v>1056</v>
      </c>
      <c r="AW74" s="183" t="s">
        <v>1056</v>
      </c>
      <c r="AX74" s="183" t="s">
        <v>1056</v>
      </c>
      <c r="AY74" s="183" t="s">
        <v>1054</v>
      </c>
      <c r="AZ74" s="183" t="s">
        <v>1054</v>
      </c>
      <c r="BA74" s="183" t="s">
        <v>1054</v>
      </c>
      <c r="BB74" s="183" t="s">
        <v>1054</v>
      </c>
      <c r="BC74" s="183" t="s">
        <v>1054</v>
      </c>
      <c r="BD74" s="183" t="s">
        <v>1052</v>
      </c>
    </row>
    <row r="75" spans="1:56" x14ac:dyDescent="0.3">
      <c r="A75" s="183" t="s">
        <v>468</v>
      </c>
      <c r="B75" s="183" t="s">
        <v>469</v>
      </c>
      <c r="L75" s="183" t="s">
        <v>1009</v>
      </c>
      <c r="M75" s="183" t="s">
        <v>1009</v>
      </c>
      <c r="N75" s="183" t="s">
        <v>1009</v>
      </c>
      <c r="O75" s="183" t="s">
        <v>1009</v>
      </c>
      <c r="T75" s="183" t="s">
        <v>1009</v>
      </c>
      <c r="W75" s="139" t="s">
        <v>1033</v>
      </c>
      <c r="X75" s="183" t="s">
        <v>1033</v>
      </c>
      <c r="Y75" s="183" t="s">
        <v>1033</v>
      </c>
      <c r="Z75" s="183" t="s">
        <v>1033</v>
      </c>
      <c r="AM75" s="183" t="s">
        <v>1054</v>
      </c>
      <c r="AN75" s="183" t="s">
        <v>1056</v>
      </c>
      <c r="AO75" s="183" t="s">
        <v>1056</v>
      </c>
      <c r="AP75" s="183" t="s">
        <v>1054</v>
      </c>
      <c r="AQ75" s="183" t="s">
        <v>1054</v>
      </c>
      <c r="AR75" s="183" t="s">
        <v>1054</v>
      </c>
      <c r="AS75" s="183" t="s">
        <v>1056</v>
      </c>
      <c r="AT75" s="183" t="s">
        <v>1054</v>
      </c>
      <c r="AU75" s="183" t="s">
        <v>1054</v>
      </c>
      <c r="AV75" s="183" t="s">
        <v>1056</v>
      </c>
      <c r="AW75" s="183" t="s">
        <v>1056</v>
      </c>
      <c r="AX75" s="183" t="s">
        <v>1056</v>
      </c>
      <c r="AY75" s="183" t="s">
        <v>1056</v>
      </c>
      <c r="AZ75" s="183" t="s">
        <v>1056</v>
      </c>
      <c r="BA75" s="183" t="s">
        <v>1056</v>
      </c>
      <c r="BB75" s="183" t="s">
        <v>1056</v>
      </c>
      <c r="BC75" s="183" t="s">
        <v>1056</v>
      </c>
      <c r="BD75" s="183" t="s">
        <v>1054</v>
      </c>
    </row>
    <row r="76" spans="1:56" x14ac:dyDescent="0.3">
      <c r="A76" s="183" t="s">
        <v>470</v>
      </c>
      <c r="B76" s="183" t="s">
        <v>471</v>
      </c>
      <c r="L76" s="183" t="s">
        <v>1009</v>
      </c>
      <c r="M76" s="183" t="s">
        <v>1009</v>
      </c>
      <c r="N76" s="183" t="s">
        <v>1009</v>
      </c>
      <c r="O76" s="183" t="s">
        <v>1009</v>
      </c>
      <c r="T76" s="183" t="s">
        <v>1009</v>
      </c>
      <c r="W76" s="139" t="s">
        <v>1033</v>
      </c>
      <c r="X76" s="183" t="s">
        <v>1033</v>
      </c>
      <c r="Y76" s="183" t="s">
        <v>1033</v>
      </c>
      <c r="Z76" s="183" t="s">
        <v>1033</v>
      </c>
      <c r="AM76" s="183" t="s">
        <v>1054</v>
      </c>
      <c r="AN76" s="183" t="s">
        <v>1054</v>
      </c>
      <c r="AO76" s="183" t="s">
        <v>1054</v>
      </c>
      <c r="AP76" s="183" t="s">
        <v>1056</v>
      </c>
      <c r="AQ76" s="183" t="s">
        <v>1054</v>
      </c>
      <c r="AR76" s="183" t="s">
        <v>1054</v>
      </c>
      <c r="AS76" s="183" t="s">
        <v>1054</v>
      </c>
      <c r="AT76" s="183" t="s">
        <v>1054</v>
      </c>
      <c r="AU76" s="183" t="s">
        <v>1054</v>
      </c>
      <c r="AV76" s="183" t="s">
        <v>1054</v>
      </c>
      <c r="AW76" s="183" t="s">
        <v>1054</v>
      </c>
      <c r="AX76" s="183" t="s">
        <v>1054</v>
      </c>
      <c r="AY76" s="183" t="s">
        <v>1056</v>
      </c>
      <c r="AZ76" s="183" t="s">
        <v>1054</v>
      </c>
      <c r="BA76" s="183" t="s">
        <v>1054</v>
      </c>
      <c r="BB76" s="183" t="s">
        <v>1054</v>
      </c>
      <c r="BC76" s="183" t="s">
        <v>1054</v>
      </c>
      <c r="BD76" s="183" t="s">
        <v>1054</v>
      </c>
    </row>
    <row r="77" spans="1:56" x14ac:dyDescent="0.3">
      <c r="A77" s="183" t="s">
        <v>474</v>
      </c>
      <c r="B77" s="183" t="s">
        <v>475</v>
      </c>
      <c r="L77" s="183" t="s">
        <v>1009</v>
      </c>
      <c r="M77" s="183" t="s">
        <v>1009</v>
      </c>
      <c r="N77" s="183" t="s">
        <v>1009</v>
      </c>
      <c r="O77" s="183" t="s">
        <v>1009</v>
      </c>
      <c r="T77" s="183" t="s">
        <v>1009</v>
      </c>
      <c r="W77" s="139" t="s">
        <v>1033</v>
      </c>
      <c r="X77" s="183" t="s">
        <v>1033</v>
      </c>
      <c r="Y77" s="183" t="s">
        <v>1035</v>
      </c>
      <c r="Z77" s="183" t="s">
        <v>1035</v>
      </c>
      <c r="AM77" s="183" t="s">
        <v>1054</v>
      </c>
      <c r="AN77" s="183" t="s">
        <v>1054</v>
      </c>
      <c r="AO77" s="183" t="s">
        <v>1056</v>
      </c>
      <c r="AP77" s="183" t="s">
        <v>1054</v>
      </c>
      <c r="AQ77" s="183" t="s">
        <v>1050</v>
      </c>
      <c r="AR77" s="183" t="s">
        <v>1056</v>
      </c>
      <c r="AS77" s="183" t="s">
        <v>1056</v>
      </c>
      <c r="AT77" s="183" t="s">
        <v>1054</v>
      </c>
      <c r="AU77" s="183" t="s">
        <v>1054</v>
      </c>
      <c r="AV77" s="183" t="s">
        <v>1056</v>
      </c>
      <c r="AW77" s="183" t="s">
        <v>1056</v>
      </c>
      <c r="AX77" s="183" t="s">
        <v>1056</v>
      </c>
      <c r="AY77" s="183" t="s">
        <v>1054</v>
      </c>
      <c r="AZ77" s="183" t="s">
        <v>1050</v>
      </c>
      <c r="BA77" s="183" t="s">
        <v>1056</v>
      </c>
      <c r="BB77" s="183" t="s">
        <v>1056</v>
      </c>
      <c r="BC77" s="183" t="s">
        <v>1054</v>
      </c>
      <c r="BD77" s="183" t="s">
        <v>1054</v>
      </c>
    </row>
    <row r="78" spans="1:56" x14ac:dyDescent="0.3">
      <c r="A78" s="183" t="s">
        <v>478</v>
      </c>
      <c r="B78" s="183" t="s">
        <v>479</v>
      </c>
      <c r="L78" s="183" t="s">
        <v>1009</v>
      </c>
      <c r="M78" s="183" t="s">
        <v>1009</v>
      </c>
      <c r="N78" s="183" t="s">
        <v>1009</v>
      </c>
      <c r="O78" s="183" t="s">
        <v>1009</v>
      </c>
      <c r="T78" s="183" t="s">
        <v>1009</v>
      </c>
      <c r="W78" s="139" t="s">
        <v>1033</v>
      </c>
      <c r="X78" s="183" t="s">
        <v>1033</v>
      </c>
      <c r="Y78" s="183" t="s">
        <v>1035</v>
      </c>
      <c r="Z78" s="183" t="s">
        <v>1033</v>
      </c>
      <c r="AM78" s="183" t="s">
        <v>1054</v>
      </c>
      <c r="AN78" s="183" t="s">
        <v>1054</v>
      </c>
      <c r="AO78" s="183" t="s">
        <v>1054</v>
      </c>
      <c r="AP78" s="183" t="s">
        <v>1054</v>
      </c>
      <c r="AQ78" s="183" t="s">
        <v>1054</v>
      </c>
      <c r="AR78" s="183" t="s">
        <v>1054</v>
      </c>
      <c r="AS78" s="183" t="s">
        <v>1054</v>
      </c>
      <c r="AT78" s="183" t="s">
        <v>1054</v>
      </c>
      <c r="AU78" s="183" t="s">
        <v>1052</v>
      </c>
      <c r="AV78" s="183" t="s">
        <v>1054</v>
      </c>
      <c r="AW78" s="183" t="s">
        <v>1054</v>
      </c>
      <c r="AX78" s="183" t="s">
        <v>1054</v>
      </c>
      <c r="AY78" s="183" t="s">
        <v>1054</v>
      </c>
      <c r="AZ78" s="183" t="s">
        <v>1054</v>
      </c>
      <c r="BA78" s="183" t="s">
        <v>1054</v>
      </c>
      <c r="BB78" s="183" t="s">
        <v>1056</v>
      </c>
      <c r="BC78" s="183" t="s">
        <v>1054</v>
      </c>
      <c r="BD78" s="183" t="s">
        <v>1050</v>
      </c>
    </row>
    <row r="79" spans="1:56" x14ac:dyDescent="0.3">
      <c r="A79" s="183" t="s">
        <v>482</v>
      </c>
      <c r="B79" s="183" t="s">
        <v>483</v>
      </c>
      <c r="L79" s="183" t="s">
        <v>1009</v>
      </c>
      <c r="M79" s="183" t="s">
        <v>1009</v>
      </c>
      <c r="N79" s="183" t="s">
        <v>1009</v>
      </c>
      <c r="O79" s="183" t="s">
        <v>1009</v>
      </c>
      <c r="T79" s="183" t="s">
        <v>1009</v>
      </c>
      <c r="W79" s="139" t="s">
        <v>1033</v>
      </c>
      <c r="X79" s="183" t="s">
        <v>1033</v>
      </c>
      <c r="Y79" s="183" t="s">
        <v>1033</v>
      </c>
      <c r="Z79" s="183" t="s">
        <v>1033</v>
      </c>
      <c r="AM79" s="183" t="s">
        <v>1054</v>
      </c>
      <c r="AN79" s="183" t="s">
        <v>1052</v>
      </c>
      <c r="AO79" s="183" t="s">
        <v>1054</v>
      </c>
      <c r="AP79" s="183" t="s">
        <v>1054</v>
      </c>
      <c r="AQ79" s="183" t="s">
        <v>1052</v>
      </c>
      <c r="AR79" s="183" t="s">
        <v>1052</v>
      </c>
      <c r="AS79" s="183" t="s">
        <v>1054</v>
      </c>
      <c r="AT79" s="183" t="s">
        <v>1054</v>
      </c>
      <c r="AU79" s="183" t="s">
        <v>1052</v>
      </c>
      <c r="AV79" s="183" t="s">
        <v>1054</v>
      </c>
      <c r="AW79" s="183" t="s">
        <v>1054</v>
      </c>
      <c r="AX79" s="183" t="s">
        <v>1054</v>
      </c>
      <c r="AY79" s="183" t="s">
        <v>1054</v>
      </c>
      <c r="AZ79" s="183" t="s">
        <v>1052</v>
      </c>
      <c r="BA79" s="183" t="s">
        <v>1054</v>
      </c>
      <c r="BB79" s="183" t="s">
        <v>1056</v>
      </c>
      <c r="BC79" s="183" t="s">
        <v>1054</v>
      </c>
      <c r="BD79" s="183" t="s">
        <v>1054</v>
      </c>
    </row>
    <row r="80" spans="1:56" x14ac:dyDescent="0.3">
      <c r="A80" s="183" t="s">
        <v>484</v>
      </c>
      <c r="B80" s="183" t="s">
        <v>485</v>
      </c>
      <c r="L80" s="183" t="s">
        <v>1009</v>
      </c>
      <c r="M80" s="183" t="s">
        <v>1009</v>
      </c>
      <c r="N80" s="183" t="s">
        <v>1009</v>
      </c>
      <c r="O80" s="183" t="s">
        <v>1009</v>
      </c>
      <c r="T80" s="183" t="s">
        <v>1009</v>
      </c>
      <c r="W80" s="139" t="s">
        <v>1033</v>
      </c>
      <c r="X80" s="183" t="s">
        <v>1033</v>
      </c>
      <c r="Y80" s="183" t="s">
        <v>1033</v>
      </c>
      <c r="Z80" s="183" t="s">
        <v>1033</v>
      </c>
      <c r="AM80" s="183" t="s">
        <v>1054</v>
      </c>
      <c r="AN80" s="183" t="s">
        <v>1054</v>
      </c>
      <c r="AO80" s="183" t="s">
        <v>1054</v>
      </c>
      <c r="AP80" s="183" t="s">
        <v>1054</v>
      </c>
      <c r="AQ80" s="183" t="s">
        <v>1054</v>
      </c>
      <c r="AR80" s="183" t="s">
        <v>1054</v>
      </c>
      <c r="AS80" s="183" t="s">
        <v>1054</v>
      </c>
      <c r="AT80" s="183" t="s">
        <v>1054</v>
      </c>
      <c r="AU80" s="183" t="s">
        <v>1054</v>
      </c>
      <c r="AV80" s="183" t="s">
        <v>1054</v>
      </c>
      <c r="AW80" s="183" t="s">
        <v>1054</v>
      </c>
      <c r="AX80" s="183" t="s">
        <v>1054</v>
      </c>
      <c r="AY80" s="183" t="s">
        <v>1054</v>
      </c>
      <c r="AZ80" s="183" t="s">
        <v>1054</v>
      </c>
      <c r="BA80" s="183" t="s">
        <v>1054</v>
      </c>
      <c r="BB80" s="183" t="s">
        <v>1054</v>
      </c>
      <c r="BC80" s="183" t="s">
        <v>1054</v>
      </c>
      <c r="BD80" s="183" t="s">
        <v>1054</v>
      </c>
    </row>
    <row r="81" spans="1:56" x14ac:dyDescent="0.3">
      <c r="A81" s="183" t="s">
        <v>488</v>
      </c>
      <c r="B81" s="183" t="s">
        <v>489</v>
      </c>
      <c r="L81" s="183" t="s">
        <v>1009</v>
      </c>
      <c r="M81" s="183" t="s">
        <v>1009</v>
      </c>
      <c r="N81" s="183" t="s">
        <v>1009</v>
      </c>
      <c r="O81" s="183" t="s">
        <v>1009</v>
      </c>
      <c r="T81" s="183" t="s">
        <v>1009</v>
      </c>
      <c r="W81" s="139" t="s">
        <v>1035</v>
      </c>
      <c r="X81" s="183" t="s">
        <v>1033</v>
      </c>
      <c r="Y81" s="183" t="s">
        <v>1037</v>
      </c>
      <c r="Z81" s="183" t="s">
        <v>1033</v>
      </c>
      <c r="AM81" s="183" t="s">
        <v>1054</v>
      </c>
      <c r="AN81" s="183" t="s">
        <v>1054</v>
      </c>
      <c r="AO81" s="183" t="s">
        <v>1054</v>
      </c>
      <c r="AP81" s="183" t="s">
        <v>1054</v>
      </c>
      <c r="AQ81" s="183" t="s">
        <v>1052</v>
      </c>
      <c r="AR81" s="183" t="s">
        <v>1052</v>
      </c>
      <c r="AS81" s="183" t="s">
        <v>1054</v>
      </c>
      <c r="AT81" s="183" t="s">
        <v>1052</v>
      </c>
      <c r="AU81" s="183" t="s">
        <v>1052</v>
      </c>
      <c r="AV81" s="183" t="s">
        <v>1054</v>
      </c>
      <c r="AW81" s="183" t="s">
        <v>1054</v>
      </c>
      <c r="AX81" s="183" t="s">
        <v>1056</v>
      </c>
      <c r="AY81" s="183" t="s">
        <v>1054</v>
      </c>
      <c r="AZ81" s="183" t="s">
        <v>1054</v>
      </c>
      <c r="BA81" s="183" t="s">
        <v>1054</v>
      </c>
      <c r="BB81" s="183" t="s">
        <v>1056</v>
      </c>
      <c r="BC81" s="183" t="s">
        <v>1054</v>
      </c>
      <c r="BD81" s="183" t="s">
        <v>1052</v>
      </c>
    </row>
    <row r="82" spans="1:56" x14ac:dyDescent="0.3">
      <c r="A82" s="183" t="s">
        <v>492</v>
      </c>
      <c r="B82" s="183" t="s">
        <v>493</v>
      </c>
      <c r="L82" s="183" t="s">
        <v>1009</v>
      </c>
      <c r="M82" s="183" t="s">
        <v>1009</v>
      </c>
      <c r="N82" s="183" t="s">
        <v>1009</v>
      </c>
      <c r="O82" s="183" t="s">
        <v>1009</v>
      </c>
      <c r="T82" s="183" t="s">
        <v>1009</v>
      </c>
      <c r="W82" s="139" t="s">
        <v>1035</v>
      </c>
      <c r="X82" s="183" t="s">
        <v>1033</v>
      </c>
      <c r="Y82" s="183" t="s">
        <v>1033</v>
      </c>
      <c r="Z82" s="183" t="s">
        <v>1035</v>
      </c>
      <c r="AM82" s="183" t="s">
        <v>1052</v>
      </c>
      <c r="AN82" s="183" t="s">
        <v>1054</v>
      </c>
      <c r="AO82" s="183" t="s">
        <v>1052</v>
      </c>
      <c r="AP82" s="183" t="s">
        <v>1054</v>
      </c>
      <c r="AQ82" s="183" t="s">
        <v>1052</v>
      </c>
      <c r="AR82" s="183" t="s">
        <v>1054</v>
      </c>
      <c r="AS82" s="183" t="s">
        <v>1054</v>
      </c>
      <c r="AT82" s="183" t="s">
        <v>1054</v>
      </c>
      <c r="AU82" s="183" t="s">
        <v>1050</v>
      </c>
      <c r="AV82" s="183" t="s">
        <v>1052</v>
      </c>
      <c r="AW82" s="183" t="s">
        <v>1054</v>
      </c>
      <c r="AX82" s="183" t="s">
        <v>1054</v>
      </c>
      <c r="AY82" s="183" t="s">
        <v>1054</v>
      </c>
      <c r="AZ82" s="183" t="s">
        <v>1054</v>
      </c>
      <c r="BA82" s="183" t="s">
        <v>1054</v>
      </c>
      <c r="BB82" s="183" t="s">
        <v>1054</v>
      </c>
      <c r="BC82" s="183" t="s">
        <v>1054</v>
      </c>
      <c r="BD82" s="183" t="s">
        <v>1050</v>
      </c>
    </row>
    <row r="83" spans="1:56" x14ac:dyDescent="0.3">
      <c r="A83" s="183" t="s">
        <v>494</v>
      </c>
      <c r="B83" s="183" t="s">
        <v>495</v>
      </c>
      <c r="L83" s="183" t="s">
        <v>1009</v>
      </c>
      <c r="M83" s="183" t="s">
        <v>1009</v>
      </c>
      <c r="N83" s="183" t="s">
        <v>1009</v>
      </c>
      <c r="O83" s="183" t="s">
        <v>1009</v>
      </c>
      <c r="T83" s="183" t="s">
        <v>1009</v>
      </c>
      <c r="W83" s="139" t="s">
        <v>1035</v>
      </c>
      <c r="X83" s="183" t="s">
        <v>1033</v>
      </c>
      <c r="Y83" s="183" t="s">
        <v>1033</v>
      </c>
      <c r="Z83" s="183" t="s">
        <v>1033</v>
      </c>
      <c r="AM83" s="183" t="s">
        <v>1058</v>
      </c>
      <c r="AN83" s="183" t="s">
        <v>1058</v>
      </c>
      <c r="AO83" s="183" t="s">
        <v>1058</v>
      </c>
      <c r="AP83" s="183" t="s">
        <v>1058</v>
      </c>
      <c r="AQ83" s="183" t="s">
        <v>1058</v>
      </c>
      <c r="AR83" s="183" t="s">
        <v>1054</v>
      </c>
      <c r="AS83" s="183" t="s">
        <v>1058</v>
      </c>
      <c r="AT83" s="183" t="s">
        <v>1056</v>
      </c>
      <c r="AU83" s="183" t="s">
        <v>1056</v>
      </c>
      <c r="AV83" s="183" t="s">
        <v>1058</v>
      </c>
      <c r="AW83" s="183" t="s">
        <v>1058</v>
      </c>
      <c r="AX83" s="183" t="s">
        <v>1058</v>
      </c>
      <c r="AY83" s="183" t="s">
        <v>1058</v>
      </c>
      <c r="AZ83" s="183" t="s">
        <v>1058</v>
      </c>
      <c r="BA83" s="183" t="s">
        <v>1054</v>
      </c>
      <c r="BB83" s="183" t="s">
        <v>1058</v>
      </c>
      <c r="BC83" s="183" t="s">
        <v>1056</v>
      </c>
      <c r="BD83" s="183" t="s">
        <v>1056</v>
      </c>
    </row>
    <row r="84" spans="1:56" x14ac:dyDescent="0.3">
      <c r="A84" s="183" t="s">
        <v>498</v>
      </c>
      <c r="B84" s="183" t="s">
        <v>499</v>
      </c>
      <c r="L84" s="183" t="s">
        <v>1009</v>
      </c>
      <c r="M84" s="183" t="s">
        <v>1009</v>
      </c>
      <c r="N84" s="183" t="s">
        <v>1009</v>
      </c>
      <c r="O84" s="183" t="s">
        <v>1009</v>
      </c>
      <c r="T84" s="183" t="s">
        <v>1009</v>
      </c>
      <c r="W84" s="139" t="s">
        <v>1035</v>
      </c>
      <c r="X84" s="183" t="s">
        <v>1033</v>
      </c>
      <c r="Y84" s="183" t="s">
        <v>1033</v>
      </c>
      <c r="Z84" s="183" t="s">
        <v>1033</v>
      </c>
      <c r="AM84" s="183" t="s">
        <v>1190</v>
      </c>
      <c r="AN84" s="183" t="s">
        <v>1190</v>
      </c>
      <c r="AO84" s="183" t="s">
        <v>1191</v>
      </c>
      <c r="AP84" s="183" t="s">
        <v>1190</v>
      </c>
      <c r="AQ84" s="183" t="s">
        <v>1190</v>
      </c>
      <c r="AR84" s="183" t="s">
        <v>1052</v>
      </c>
      <c r="AS84" s="183" t="s">
        <v>1052</v>
      </c>
      <c r="AT84" s="183" t="s">
        <v>1190</v>
      </c>
      <c r="AU84" s="183" t="s">
        <v>1190</v>
      </c>
      <c r="AV84" s="183" t="s">
        <v>1052</v>
      </c>
      <c r="AW84" s="183" t="s">
        <v>1052</v>
      </c>
      <c r="AX84" s="183" t="s">
        <v>1054</v>
      </c>
      <c r="AY84" s="183" t="s">
        <v>1052</v>
      </c>
      <c r="AZ84" s="183" t="s">
        <v>1052</v>
      </c>
      <c r="BA84" s="183" t="s">
        <v>1052</v>
      </c>
      <c r="BB84" s="183" t="s">
        <v>1052</v>
      </c>
      <c r="BC84" s="183" t="s">
        <v>1052</v>
      </c>
      <c r="BD84" s="183" t="s">
        <v>1190</v>
      </c>
    </row>
    <row r="85" spans="1:56" x14ac:dyDescent="0.3">
      <c r="A85" s="183" t="s">
        <v>502</v>
      </c>
      <c r="B85" s="183" t="s">
        <v>503</v>
      </c>
      <c r="L85" s="183" t="s">
        <v>1009</v>
      </c>
      <c r="M85" s="183" t="s">
        <v>1009</v>
      </c>
      <c r="N85" s="183" t="s">
        <v>1009</v>
      </c>
      <c r="O85" s="183" t="s">
        <v>1009</v>
      </c>
      <c r="T85" s="183" t="s">
        <v>1009</v>
      </c>
      <c r="W85" s="139" t="s">
        <v>1037</v>
      </c>
      <c r="X85" s="183" t="s">
        <v>1033</v>
      </c>
      <c r="Y85" s="183" t="s">
        <v>1037</v>
      </c>
      <c r="Z85" s="183" t="s">
        <v>1033</v>
      </c>
      <c r="AM85" s="183" t="s">
        <v>1054</v>
      </c>
      <c r="AN85" s="183" t="s">
        <v>1054</v>
      </c>
      <c r="AO85" s="183" t="s">
        <v>1054</v>
      </c>
      <c r="AP85" s="183" t="s">
        <v>1054</v>
      </c>
      <c r="AQ85" s="183" t="s">
        <v>1052</v>
      </c>
      <c r="AR85" s="183" t="s">
        <v>1052</v>
      </c>
      <c r="AS85" s="183" t="s">
        <v>1056</v>
      </c>
      <c r="AT85" s="183" t="s">
        <v>1054</v>
      </c>
      <c r="AU85" s="183" t="s">
        <v>1054</v>
      </c>
      <c r="AV85" s="183" t="s">
        <v>1056</v>
      </c>
      <c r="AW85" s="183" t="s">
        <v>1054</v>
      </c>
      <c r="AX85" s="183" t="s">
        <v>1056</v>
      </c>
      <c r="AY85" s="183" t="s">
        <v>1056</v>
      </c>
      <c r="AZ85" s="183" t="s">
        <v>1054</v>
      </c>
      <c r="BA85" s="183" t="s">
        <v>1054</v>
      </c>
      <c r="BB85" s="183" t="s">
        <v>1056</v>
      </c>
      <c r="BC85" s="183" t="s">
        <v>1054</v>
      </c>
      <c r="BD85" s="183" t="s">
        <v>1056</v>
      </c>
    </row>
    <row r="86" spans="1:56" x14ac:dyDescent="0.3">
      <c r="A86" s="183" t="s">
        <v>506</v>
      </c>
      <c r="B86" s="183" t="s">
        <v>507</v>
      </c>
      <c r="L86" s="183" t="s">
        <v>1009</v>
      </c>
      <c r="M86" s="183" t="s">
        <v>1009</v>
      </c>
      <c r="N86" s="183" t="s">
        <v>1009</v>
      </c>
      <c r="O86" s="183" t="s">
        <v>1009</v>
      </c>
      <c r="T86" s="183" t="s">
        <v>1009</v>
      </c>
      <c r="W86" s="139" t="s">
        <v>1033</v>
      </c>
      <c r="X86" s="183" t="s">
        <v>1033</v>
      </c>
      <c r="Y86" s="183" t="s">
        <v>1033</v>
      </c>
      <c r="Z86" s="183" t="s">
        <v>1033</v>
      </c>
      <c r="AM86" s="183" t="s">
        <v>1052</v>
      </c>
      <c r="AN86" s="183" t="s">
        <v>1054</v>
      </c>
      <c r="AO86" s="183" t="s">
        <v>1054</v>
      </c>
      <c r="AP86" s="183" t="s">
        <v>1054</v>
      </c>
      <c r="AQ86" s="183" t="s">
        <v>1052</v>
      </c>
      <c r="AR86" s="183" t="s">
        <v>1054</v>
      </c>
      <c r="AS86" s="183" t="s">
        <v>1054</v>
      </c>
      <c r="AT86" s="183" t="s">
        <v>1054</v>
      </c>
      <c r="AU86" s="183" t="s">
        <v>1054</v>
      </c>
      <c r="AV86" s="183" t="s">
        <v>1054</v>
      </c>
      <c r="AW86" s="183" t="s">
        <v>1054</v>
      </c>
      <c r="AX86" s="183" t="s">
        <v>1054</v>
      </c>
      <c r="AY86" s="183" t="s">
        <v>1054</v>
      </c>
      <c r="AZ86" s="183" t="s">
        <v>1054</v>
      </c>
      <c r="BA86" s="183" t="s">
        <v>1054</v>
      </c>
      <c r="BB86" s="183" t="s">
        <v>1054</v>
      </c>
      <c r="BC86" s="183" t="s">
        <v>1054</v>
      </c>
      <c r="BD86" s="183" t="s">
        <v>1054</v>
      </c>
    </row>
    <row r="87" spans="1:56" x14ac:dyDescent="0.3">
      <c r="A87" s="183" t="s">
        <v>510</v>
      </c>
      <c r="B87" s="183" t="s">
        <v>511</v>
      </c>
      <c r="L87" s="183" t="s">
        <v>1009</v>
      </c>
      <c r="M87" s="183" t="s">
        <v>1009</v>
      </c>
      <c r="N87" s="183" t="s">
        <v>1009</v>
      </c>
      <c r="O87" s="183" t="s">
        <v>1009</v>
      </c>
      <c r="T87" s="183" t="s">
        <v>1009</v>
      </c>
      <c r="W87" s="139" t="s">
        <v>1035</v>
      </c>
      <c r="X87" s="183" t="s">
        <v>1033</v>
      </c>
      <c r="Y87" s="183" t="s">
        <v>1037</v>
      </c>
      <c r="Z87" s="183" t="s">
        <v>1035</v>
      </c>
      <c r="AM87" s="183" t="s">
        <v>1054</v>
      </c>
      <c r="AN87" s="183" t="s">
        <v>1054</v>
      </c>
      <c r="AO87" s="183" t="s">
        <v>1054</v>
      </c>
      <c r="AP87" s="183" t="s">
        <v>1054</v>
      </c>
      <c r="AQ87" s="183" t="s">
        <v>1052</v>
      </c>
      <c r="AR87" s="183" t="s">
        <v>1052</v>
      </c>
      <c r="AS87" s="183" t="s">
        <v>1054</v>
      </c>
      <c r="AT87" s="183" t="s">
        <v>1054</v>
      </c>
      <c r="AU87" s="183" t="s">
        <v>1054</v>
      </c>
      <c r="AV87" s="183" t="s">
        <v>1054</v>
      </c>
      <c r="AW87" s="183" t="s">
        <v>1054</v>
      </c>
      <c r="AX87" s="183" t="s">
        <v>1054</v>
      </c>
      <c r="AY87" s="183" t="s">
        <v>1054</v>
      </c>
      <c r="AZ87" s="183" t="s">
        <v>1052</v>
      </c>
      <c r="BA87" s="183" t="s">
        <v>1052</v>
      </c>
      <c r="BB87" s="183" t="s">
        <v>1054</v>
      </c>
      <c r="BC87" s="183" t="s">
        <v>1054</v>
      </c>
      <c r="BD87" s="183" t="s">
        <v>1054</v>
      </c>
    </row>
    <row r="88" spans="1:56" x14ac:dyDescent="0.3">
      <c r="A88" s="183" t="s">
        <v>512</v>
      </c>
      <c r="B88" s="183" t="s">
        <v>513</v>
      </c>
      <c r="L88" s="183" t="s">
        <v>1009</v>
      </c>
      <c r="M88" s="183" t="s">
        <v>1009</v>
      </c>
      <c r="N88" s="183" t="s">
        <v>1009</v>
      </c>
      <c r="O88" s="183" t="s">
        <v>1009</v>
      </c>
      <c r="T88" s="183" t="s">
        <v>1009</v>
      </c>
      <c r="W88" s="139" t="s">
        <v>1037</v>
      </c>
      <c r="X88" s="183" t="s">
        <v>1033</v>
      </c>
      <c r="Y88" s="183" t="s">
        <v>1033</v>
      </c>
      <c r="Z88" s="183" t="s">
        <v>1033</v>
      </c>
      <c r="AM88" s="183" t="s">
        <v>1052</v>
      </c>
      <c r="AN88" s="183" t="s">
        <v>1054</v>
      </c>
      <c r="AO88" s="183" t="s">
        <v>1054</v>
      </c>
      <c r="AP88" s="183" t="s">
        <v>1054</v>
      </c>
      <c r="AQ88" s="183" t="s">
        <v>1052</v>
      </c>
      <c r="AR88" s="183" t="s">
        <v>1054</v>
      </c>
      <c r="AS88" s="183" t="s">
        <v>1054</v>
      </c>
      <c r="AT88" s="183" t="s">
        <v>1054</v>
      </c>
      <c r="AU88" s="183" t="s">
        <v>1054</v>
      </c>
      <c r="AV88" s="183" t="s">
        <v>1052</v>
      </c>
      <c r="AW88" s="183" t="s">
        <v>1054</v>
      </c>
      <c r="AX88" s="183" t="s">
        <v>1054</v>
      </c>
      <c r="AY88" s="183" t="s">
        <v>1056</v>
      </c>
      <c r="AZ88" s="183" t="s">
        <v>1054</v>
      </c>
      <c r="BA88" s="183" t="s">
        <v>1056</v>
      </c>
      <c r="BB88" s="183" t="s">
        <v>1054</v>
      </c>
      <c r="BC88" s="183" t="s">
        <v>1054</v>
      </c>
      <c r="BD88" s="183" t="s">
        <v>1056</v>
      </c>
    </row>
    <row r="89" spans="1:56" x14ac:dyDescent="0.3">
      <c r="A89" s="183" t="s">
        <v>515</v>
      </c>
      <c r="B89" s="183" t="s">
        <v>516</v>
      </c>
      <c r="L89" s="183" t="s">
        <v>1009</v>
      </c>
      <c r="M89" s="183" t="s">
        <v>1009</v>
      </c>
      <c r="N89" s="183" t="s">
        <v>1009</v>
      </c>
      <c r="O89" s="183" t="s">
        <v>1009</v>
      </c>
      <c r="T89" s="183" t="s">
        <v>1009</v>
      </c>
      <c r="W89" s="139" t="s">
        <v>1033</v>
      </c>
      <c r="X89" s="183" t="s">
        <v>1033</v>
      </c>
      <c r="Y89" s="183" t="s">
        <v>1035</v>
      </c>
      <c r="Z89" s="183" t="s">
        <v>1033</v>
      </c>
      <c r="AM89" s="183" t="s">
        <v>1054</v>
      </c>
      <c r="AN89" s="183" t="s">
        <v>1056</v>
      </c>
      <c r="AO89" s="183" t="s">
        <v>1056</v>
      </c>
      <c r="AP89" s="183" t="s">
        <v>1054</v>
      </c>
      <c r="AQ89" s="183" t="s">
        <v>1052</v>
      </c>
      <c r="AR89" s="183" t="s">
        <v>1052</v>
      </c>
      <c r="AS89" s="183" t="s">
        <v>1052</v>
      </c>
      <c r="AT89" s="183" t="s">
        <v>1054</v>
      </c>
      <c r="AU89" s="183" t="s">
        <v>1056</v>
      </c>
      <c r="AV89" s="183" t="s">
        <v>1056</v>
      </c>
      <c r="AW89" s="183" t="s">
        <v>1056</v>
      </c>
      <c r="AX89" s="183" t="s">
        <v>1056</v>
      </c>
      <c r="AY89" s="183" t="s">
        <v>1054</v>
      </c>
      <c r="AZ89" s="183" t="s">
        <v>1054</v>
      </c>
      <c r="BA89" s="183" t="s">
        <v>1054</v>
      </c>
      <c r="BB89" s="183" t="s">
        <v>1054</v>
      </c>
      <c r="BC89" s="183" t="s">
        <v>1054</v>
      </c>
      <c r="BD89" s="183" t="s">
        <v>1058</v>
      </c>
    </row>
    <row r="90" spans="1:56" x14ac:dyDescent="0.3">
      <c r="A90" s="183" t="s">
        <v>517</v>
      </c>
      <c r="B90" s="183" t="s">
        <v>518</v>
      </c>
      <c r="L90" s="183" t="s">
        <v>1009</v>
      </c>
      <c r="M90" s="183" t="s">
        <v>1009</v>
      </c>
      <c r="N90" s="183" t="s">
        <v>1009</v>
      </c>
      <c r="O90" s="183" t="s">
        <v>1009</v>
      </c>
      <c r="T90" s="183" t="s">
        <v>1009</v>
      </c>
      <c r="W90" s="139" t="s">
        <v>1033</v>
      </c>
      <c r="X90" s="183" t="s">
        <v>1033</v>
      </c>
      <c r="Y90" s="183" t="s">
        <v>1037</v>
      </c>
      <c r="Z90" s="183" t="s">
        <v>1033</v>
      </c>
      <c r="AM90" s="183" t="s">
        <v>1052</v>
      </c>
      <c r="AN90" s="183" t="s">
        <v>1054</v>
      </c>
      <c r="AO90" s="183" t="s">
        <v>1054</v>
      </c>
      <c r="AP90" s="183" t="s">
        <v>1054</v>
      </c>
      <c r="AQ90" s="183" t="s">
        <v>1054</v>
      </c>
      <c r="AR90" s="183" t="s">
        <v>1052</v>
      </c>
      <c r="AS90" s="183" t="s">
        <v>1054</v>
      </c>
      <c r="AT90" s="183" t="s">
        <v>1054</v>
      </c>
      <c r="AU90" s="183" t="s">
        <v>1054</v>
      </c>
      <c r="AV90" s="183" t="s">
        <v>1054</v>
      </c>
      <c r="AW90" s="183" t="s">
        <v>1054</v>
      </c>
      <c r="AX90" s="183" t="s">
        <v>1054</v>
      </c>
      <c r="AY90" s="183" t="s">
        <v>1054</v>
      </c>
      <c r="AZ90" s="183" t="s">
        <v>1054</v>
      </c>
      <c r="BA90" s="183" t="s">
        <v>1054</v>
      </c>
      <c r="BB90" s="183" t="s">
        <v>1054</v>
      </c>
      <c r="BC90" s="183" t="s">
        <v>1054</v>
      </c>
      <c r="BD90" s="183" t="s">
        <v>1054</v>
      </c>
    </row>
    <row r="91" spans="1:56" x14ac:dyDescent="0.3">
      <c r="A91" s="183" t="s">
        <v>519</v>
      </c>
      <c r="B91" s="183" t="s">
        <v>520</v>
      </c>
      <c r="L91" s="183" t="s">
        <v>1009</v>
      </c>
      <c r="M91" s="183" t="s">
        <v>1009</v>
      </c>
      <c r="N91" s="183" t="s">
        <v>1009</v>
      </c>
      <c r="O91" s="183" t="s">
        <v>1009</v>
      </c>
      <c r="T91" s="183" t="s">
        <v>1009</v>
      </c>
      <c r="W91" s="139" t="s">
        <v>1033</v>
      </c>
      <c r="X91" s="183" t="s">
        <v>1033</v>
      </c>
      <c r="Y91" s="183" t="s">
        <v>1035</v>
      </c>
      <c r="Z91" s="183" t="s">
        <v>1035</v>
      </c>
      <c r="AM91" s="183" t="s">
        <v>1052</v>
      </c>
      <c r="AN91" s="183" t="s">
        <v>1052</v>
      </c>
      <c r="AO91" s="183" t="s">
        <v>1054</v>
      </c>
      <c r="AP91" s="183" t="s">
        <v>1054</v>
      </c>
      <c r="AQ91" s="183" t="s">
        <v>1054</v>
      </c>
      <c r="AR91" s="183" t="s">
        <v>1054</v>
      </c>
      <c r="AS91" s="183" t="s">
        <v>1054</v>
      </c>
      <c r="AT91" s="183" t="s">
        <v>1054</v>
      </c>
      <c r="AU91" s="183" t="s">
        <v>1054</v>
      </c>
      <c r="AV91" s="183" t="s">
        <v>1054</v>
      </c>
      <c r="AW91" s="183" t="s">
        <v>1054</v>
      </c>
      <c r="AX91" s="183" t="s">
        <v>1056</v>
      </c>
      <c r="AY91" s="183" t="s">
        <v>1054</v>
      </c>
      <c r="AZ91" s="183" t="s">
        <v>1054</v>
      </c>
      <c r="BA91" s="183" t="s">
        <v>1054</v>
      </c>
      <c r="BB91" s="183" t="s">
        <v>1056</v>
      </c>
      <c r="BC91" s="183" t="s">
        <v>1056</v>
      </c>
      <c r="BD91" s="183" t="s">
        <v>1056</v>
      </c>
    </row>
    <row r="92" spans="1:56" x14ac:dyDescent="0.3">
      <c r="A92" s="183" t="s">
        <v>523</v>
      </c>
      <c r="B92" s="183" t="s">
        <v>524</v>
      </c>
      <c r="L92" s="183" t="s">
        <v>1009</v>
      </c>
      <c r="M92" s="183" t="s">
        <v>1009</v>
      </c>
      <c r="N92" s="183" t="s">
        <v>1009</v>
      </c>
      <c r="O92" s="183" t="s">
        <v>1009</v>
      </c>
      <c r="T92" s="183" t="s">
        <v>1009</v>
      </c>
      <c r="W92" s="139" t="s">
        <v>1035</v>
      </c>
      <c r="X92" s="183" t="s">
        <v>1033</v>
      </c>
      <c r="Y92" s="183" t="s">
        <v>1033</v>
      </c>
      <c r="Z92" s="183" t="s">
        <v>1035</v>
      </c>
      <c r="AM92" s="183" t="s">
        <v>1054</v>
      </c>
      <c r="AN92" s="183" t="s">
        <v>1054</v>
      </c>
      <c r="AO92" s="183" t="s">
        <v>1054</v>
      </c>
      <c r="AP92" s="183" t="s">
        <v>1054</v>
      </c>
      <c r="AQ92" s="183" t="s">
        <v>1054</v>
      </c>
      <c r="AR92" s="183" t="s">
        <v>1054</v>
      </c>
      <c r="AS92" s="183" t="s">
        <v>1054</v>
      </c>
      <c r="AT92" s="183" t="s">
        <v>1054</v>
      </c>
      <c r="AU92" s="183" t="s">
        <v>1052</v>
      </c>
      <c r="AV92" s="183" t="s">
        <v>1054</v>
      </c>
      <c r="AW92" s="183" t="s">
        <v>1054</v>
      </c>
      <c r="AX92" s="183" t="s">
        <v>1054</v>
      </c>
      <c r="AY92" s="183" t="s">
        <v>1054</v>
      </c>
      <c r="AZ92" s="183" t="s">
        <v>1054</v>
      </c>
      <c r="BA92" s="183" t="s">
        <v>1054</v>
      </c>
      <c r="BB92" s="183" t="s">
        <v>1054</v>
      </c>
      <c r="BC92" s="183" t="s">
        <v>1054</v>
      </c>
      <c r="BD92" s="183" t="s">
        <v>1054</v>
      </c>
    </row>
    <row r="93" spans="1:56" x14ac:dyDescent="0.3">
      <c r="A93" s="183" t="s">
        <v>525</v>
      </c>
      <c r="B93" s="183" t="s">
        <v>526</v>
      </c>
      <c r="L93" s="183" t="s">
        <v>1009</v>
      </c>
      <c r="M93" s="183" t="s">
        <v>1009</v>
      </c>
      <c r="N93" s="183" t="s">
        <v>1009</v>
      </c>
      <c r="O93" s="183" t="s">
        <v>1009</v>
      </c>
      <c r="T93" s="183" t="s">
        <v>1009</v>
      </c>
      <c r="W93" s="139" t="s">
        <v>1035</v>
      </c>
      <c r="X93" s="183" t="s">
        <v>1033</v>
      </c>
      <c r="Y93" s="183" t="s">
        <v>1033</v>
      </c>
      <c r="Z93" s="183" t="s">
        <v>1035</v>
      </c>
      <c r="AM93" s="183" t="s">
        <v>1054</v>
      </c>
      <c r="AN93" s="183" t="s">
        <v>1054</v>
      </c>
      <c r="AO93" s="183" t="s">
        <v>1054</v>
      </c>
      <c r="AP93" s="183" t="s">
        <v>1054</v>
      </c>
      <c r="AQ93" s="183" t="s">
        <v>1054</v>
      </c>
      <c r="AR93" s="183" t="s">
        <v>1054</v>
      </c>
      <c r="AS93" s="183" t="s">
        <v>1054</v>
      </c>
      <c r="AT93" s="183" t="s">
        <v>1054</v>
      </c>
      <c r="AU93" s="183" t="s">
        <v>1054</v>
      </c>
      <c r="AV93" s="183" t="s">
        <v>1054</v>
      </c>
      <c r="AW93" s="183" t="s">
        <v>1054</v>
      </c>
      <c r="AX93" s="183" t="s">
        <v>1056</v>
      </c>
      <c r="AY93" s="183" t="s">
        <v>1054</v>
      </c>
      <c r="AZ93" s="183" t="s">
        <v>1054</v>
      </c>
      <c r="BA93" s="183" t="s">
        <v>1054</v>
      </c>
      <c r="BB93" s="183" t="s">
        <v>1054</v>
      </c>
      <c r="BC93" s="183" t="s">
        <v>1054</v>
      </c>
      <c r="BD93" s="183" t="s">
        <v>1054</v>
      </c>
    </row>
    <row r="94" spans="1:56" x14ac:dyDescent="0.3">
      <c r="A94" s="183" t="s">
        <v>527</v>
      </c>
      <c r="B94" s="183" t="s">
        <v>528</v>
      </c>
      <c r="L94" s="183" t="s">
        <v>1009</v>
      </c>
      <c r="M94" s="183" t="s">
        <v>1009</v>
      </c>
      <c r="N94" s="183" t="s">
        <v>1009</v>
      </c>
      <c r="O94" s="183" t="s">
        <v>1009</v>
      </c>
      <c r="T94" s="183" t="s">
        <v>1011</v>
      </c>
      <c r="W94" s="139" t="s">
        <v>1033</v>
      </c>
      <c r="X94" s="183" t="s">
        <v>1033</v>
      </c>
      <c r="Y94" s="183" t="s">
        <v>1037</v>
      </c>
      <c r="Z94" s="183" t="s">
        <v>1033</v>
      </c>
      <c r="AM94" s="183" t="s">
        <v>1054</v>
      </c>
      <c r="AN94" s="183" t="s">
        <v>1054</v>
      </c>
      <c r="AO94" s="183" t="s">
        <v>1054</v>
      </c>
      <c r="AP94" s="183" t="s">
        <v>1054</v>
      </c>
      <c r="AQ94" s="183" t="s">
        <v>1052</v>
      </c>
      <c r="AR94" s="183" t="s">
        <v>1052</v>
      </c>
      <c r="AS94" s="183" t="s">
        <v>1054</v>
      </c>
      <c r="AT94" s="183" t="s">
        <v>1052</v>
      </c>
      <c r="AU94" s="183" t="s">
        <v>1054</v>
      </c>
      <c r="AV94" s="183" t="s">
        <v>1056</v>
      </c>
      <c r="AW94" s="183" t="s">
        <v>1056</v>
      </c>
      <c r="AX94" s="183" t="s">
        <v>1056</v>
      </c>
      <c r="AY94" s="183" t="s">
        <v>1054</v>
      </c>
      <c r="AZ94" s="183" t="s">
        <v>1052</v>
      </c>
      <c r="BA94" s="183" t="s">
        <v>1052</v>
      </c>
      <c r="BB94" s="183" t="s">
        <v>1054</v>
      </c>
      <c r="BC94" s="183" t="s">
        <v>1052</v>
      </c>
      <c r="BD94" s="183" t="s">
        <v>1054</v>
      </c>
    </row>
    <row r="95" spans="1:56" x14ac:dyDescent="0.3">
      <c r="A95" s="183" t="s">
        <v>529</v>
      </c>
      <c r="B95" s="183" t="s">
        <v>530</v>
      </c>
      <c r="L95" s="183" t="s">
        <v>1009</v>
      </c>
      <c r="M95" s="183" t="s">
        <v>1009</v>
      </c>
      <c r="N95" s="183" t="s">
        <v>1009</v>
      </c>
      <c r="O95" s="183" t="s">
        <v>1009</v>
      </c>
      <c r="T95" s="183" t="s">
        <v>1009</v>
      </c>
      <c r="W95" s="139" t="s">
        <v>1033</v>
      </c>
      <c r="X95" s="183" t="s">
        <v>1033</v>
      </c>
      <c r="Y95" s="183" t="s">
        <v>1033</v>
      </c>
      <c r="Z95" s="183" t="s">
        <v>1035</v>
      </c>
      <c r="AM95" s="183" t="s">
        <v>1054</v>
      </c>
      <c r="AN95" s="183" t="s">
        <v>1054</v>
      </c>
      <c r="AO95" s="183" t="s">
        <v>1054</v>
      </c>
      <c r="AP95" s="183" t="s">
        <v>1054</v>
      </c>
      <c r="AQ95" s="183" t="s">
        <v>1054</v>
      </c>
      <c r="AR95" s="183" t="s">
        <v>1054</v>
      </c>
      <c r="AS95" s="183" t="s">
        <v>1056</v>
      </c>
      <c r="AT95" s="183" t="s">
        <v>1056</v>
      </c>
      <c r="AU95" s="183" t="s">
        <v>1054</v>
      </c>
      <c r="AV95" s="183" t="s">
        <v>1054</v>
      </c>
      <c r="AW95" s="183" t="s">
        <v>1054</v>
      </c>
      <c r="AX95" s="183" t="s">
        <v>1054</v>
      </c>
      <c r="AY95" s="183" t="s">
        <v>1054</v>
      </c>
      <c r="AZ95" s="183" t="s">
        <v>1054</v>
      </c>
      <c r="BA95" s="183" t="s">
        <v>1054</v>
      </c>
      <c r="BB95" s="183" t="s">
        <v>1056</v>
      </c>
      <c r="BC95" s="183" t="s">
        <v>1056</v>
      </c>
      <c r="BD95" s="183" t="s">
        <v>1054</v>
      </c>
    </row>
    <row r="96" spans="1:56" x14ac:dyDescent="0.3">
      <c r="A96" s="183" t="s">
        <v>531</v>
      </c>
      <c r="B96" s="183" t="s">
        <v>532</v>
      </c>
      <c r="L96" s="183" t="s">
        <v>1009</v>
      </c>
      <c r="M96" s="183" t="s">
        <v>1009</v>
      </c>
      <c r="N96" s="183" t="s">
        <v>1009</v>
      </c>
      <c r="O96" s="183" t="s">
        <v>1009</v>
      </c>
      <c r="T96" s="183" t="s">
        <v>1009</v>
      </c>
      <c r="W96" s="139" t="s">
        <v>1033</v>
      </c>
      <c r="X96" s="183" t="s">
        <v>1035</v>
      </c>
      <c r="Y96" s="183" t="s">
        <v>1033</v>
      </c>
      <c r="Z96" s="183" t="s">
        <v>1035</v>
      </c>
      <c r="AM96" s="183" t="s">
        <v>1054</v>
      </c>
      <c r="AN96" s="183" t="s">
        <v>1054</v>
      </c>
      <c r="AO96" s="183" t="s">
        <v>1054</v>
      </c>
      <c r="AP96" s="183" t="s">
        <v>1054</v>
      </c>
      <c r="AQ96" s="183" t="s">
        <v>1054</v>
      </c>
      <c r="AR96" s="183" t="s">
        <v>1054</v>
      </c>
      <c r="AS96" s="183" t="s">
        <v>1054</v>
      </c>
      <c r="AT96" s="183" t="s">
        <v>1054</v>
      </c>
      <c r="AU96" s="183" t="s">
        <v>1052</v>
      </c>
      <c r="AV96" s="183" t="s">
        <v>1054</v>
      </c>
      <c r="AW96" s="183" t="s">
        <v>1054</v>
      </c>
      <c r="AX96" s="183" t="s">
        <v>1054</v>
      </c>
      <c r="AY96" s="183" t="s">
        <v>1054</v>
      </c>
      <c r="AZ96" s="183" t="s">
        <v>1054</v>
      </c>
      <c r="BA96" s="183" t="s">
        <v>1054</v>
      </c>
      <c r="BB96" s="183" t="s">
        <v>1054</v>
      </c>
      <c r="BC96" s="183" t="s">
        <v>1054</v>
      </c>
      <c r="BD96" s="183" t="s">
        <v>1054</v>
      </c>
    </row>
    <row r="97" spans="1:56" x14ac:dyDescent="0.3">
      <c r="A97" s="183" t="s">
        <v>533</v>
      </c>
      <c r="B97" s="183" t="s">
        <v>534</v>
      </c>
      <c r="L97" s="183" t="s">
        <v>1009</v>
      </c>
      <c r="M97" s="183" t="s">
        <v>1009</v>
      </c>
      <c r="N97" s="183" t="s">
        <v>1009</v>
      </c>
      <c r="O97" s="183" t="s">
        <v>1009</v>
      </c>
      <c r="T97" s="183" t="s">
        <v>1011</v>
      </c>
      <c r="W97" s="139" t="s">
        <v>1033</v>
      </c>
      <c r="X97" s="183" t="s">
        <v>1033</v>
      </c>
      <c r="Y97" s="183" t="s">
        <v>1033</v>
      </c>
      <c r="Z97" s="183" t="s">
        <v>1033</v>
      </c>
      <c r="AM97" s="183" t="s">
        <v>1054</v>
      </c>
      <c r="AN97" s="183" t="s">
        <v>1054</v>
      </c>
      <c r="AO97" s="183" t="s">
        <v>1054</v>
      </c>
      <c r="AP97" s="183" t="s">
        <v>1056</v>
      </c>
      <c r="AQ97" s="183" t="s">
        <v>1052</v>
      </c>
      <c r="AR97" s="183" t="s">
        <v>1054</v>
      </c>
      <c r="AS97" s="183" t="s">
        <v>1054</v>
      </c>
      <c r="AT97" s="183" t="s">
        <v>1054</v>
      </c>
      <c r="AU97" s="183" t="s">
        <v>1052</v>
      </c>
      <c r="AV97" s="183" t="s">
        <v>1054</v>
      </c>
      <c r="AW97" s="183" t="s">
        <v>1054</v>
      </c>
      <c r="AX97" s="183" t="s">
        <v>1054</v>
      </c>
      <c r="AY97" s="183" t="s">
        <v>1056</v>
      </c>
      <c r="AZ97" s="183" t="s">
        <v>1052</v>
      </c>
      <c r="BA97" s="183" t="s">
        <v>1054</v>
      </c>
      <c r="BB97" s="183" t="s">
        <v>1054</v>
      </c>
      <c r="BC97" s="183" t="s">
        <v>1054</v>
      </c>
      <c r="BD97" s="183" t="s">
        <v>1054</v>
      </c>
    </row>
    <row r="98" spans="1:56" x14ac:dyDescent="0.3">
      <c r="A98" s="183" t="s">
        <v>535</v>
      </c>
      <c r="B98" s="183" t="s">
        <v>536</v>
      </c>
      <c r="L98" s="183" t="s">
        <v>1009</v>
      </c>
      <c r="M98" s="183" t="s">
        <v>1009</v>
      </c>
      <c r="N98" s="183" t="s">
        <v>1009</v>
      </c>
      <c r="O98" s="183" t="s">
        <v>1009</v>
      </c>
      <c r="T98" s="183" t="s">
        <v>1009</v>
      </c>
      <c r="W98" s="139" t="s">
        <v>1033</v>
      </c>
      <c r="X98" s="183" t="s">
        <v>1033</v>
      </c>
      <c r="Y98" s="183" t="s">
        <v>1033</v>
      </c>
      <c r="Z98" s="183" t="s">
        <v>1037</v>
      </c>
      <c r="AM98" s="183" t="s">
        <v>1054</v>
      </c>
      <c r="AN98" s="183" t="s">
        <v>1054</v>
      </c>
      <c r="AO98" s="183" t="s">
        <v>1056</v>
      </c>
      <c r="AP98" s="183" t="s">
        <v>1052</v>
      </c>
      <c r="AQ98" s="183" t="s">
        <v>1054</v>
      </c>
      <c r="AR98" s="183" t="s">
        <v>1052</v>
      </c>
      <c r="AS98" s="183" t="s">
        <v>1054</v>
      </c>
      <c r="AT98" s="183" t="s">
        <v>1054</v>
      </c>
      <c r="AU98" s="183" t="s">
        <v>1052</v>
      </c>
      <c r="AV98" s="183" t="s">
        <v>1054</v>
      </c>
      <c r="AW98" s="183" t="s">
        <v>1054</v>
      </c>
      <c r="AX98" s="183" t="s">
        <v>1056</v>
      </c>
      <c r="AY98" s="183" t="s">
        <v>1054</v>
      </c>
      <c r="AZ98" s="183" t="s">
        <v>1054</v>
      </c>
      <c r="BA98" s="183" t="s">
        <v>1054</v>
      </c>
      <c r="BB98" s="183" t="s">
        <v>1054</v>
      </c>
      <c r="BC98" s="183" t="s">
        <v>1054</v>
      </c>
      <c r="BD98" s="183" t="s">
        <v>1054</v>
      </c>
    </row>
    <row r="99" spans="1:56" x14ac:dyDescent="0.3">
      <c r="A99" s="183" t="s">
        <v>539</v>
      </c>
      <c r="B99" s="183" t="s">
        <v>540</v>
      </c>
      <c r="L99" s="183" t="s">
        <v>1009</v>
      </c>
      <c r="M99" s="183" t="s">
        <v>1009</v>
      </c>
      <c r="N99" s="183" t="s">
        <v>1009</v>
      </c>
      <c r="O99" s="183" t="s">
        <v>1009</v>
      </c>
      <c r="T99" s="183" t="s">
        <v>1009</v>
      </c>
      <c r="W99" s="139" t="s">
        <v>1035</v>
      </c>
      <c r="X99" s="183" t="s">
        <v>1033</v>
      </c>
      <c r="Y99" s="183" t="s">
        <v>1033</v>
      </c>
      <c r="Z99" s="183" t="s">
        <v>1035</v>
      </c>
      <c r="AM99" s="183" t="s">
        <v>1054</v>
      </c>
      <c r="AN99" s="183" t="s">
        <v>1054</v>
      </c>
      <c r="AO99" s="183" t="s">
        <v>1054</v>
      </c>
      <c r="AP99" s="183" t="s">
        <v>1054</v>
      </c>
      <c r="AQ99" s="183" t="s">
        <v>1054</v>
      </c>
      <c r="AR99" s="183" t="s">
        <v>1052</v>
      </c>
      <c r="AS99" s="183" t="s">
        <v>1054</v>
      </c>
      <c r="AT99" s="183" t="s">
        <v>1054</v>
      </c>
      <c r="AU99" s="183" t="s">
        <v>1054</v>
      </c>
      <c r="AV99" s="183" t="s">
        <v>1054</v>
      </c>
      <c r="AW99" s="183" t="s">
        <v>1054</v>
      </c>
      <c r="AX99" s="183" t="s">
        <v>1054</v>
      </c>
      <c r="AY99" s="183" t="s">
        <v>1054</v>
      </c>
      <c r="AZ99" s="183" t="s">
        <v>1054</v>
      </c>
      <c r="BA99" s="183" t="s">
        <v>1052</v>
      </c>
      <c r="BB99" s="183" t="s">
        <v>1054</v>
      </c>
      <c r="BC99" s="183" t="s">
        <v>1054</v>
      </c>
      <c r="BD99" s="183" t="s">
        <v>1054</v>
      </c>
    </row>
    <row r="100" spans="1:56" x14ac:dyDescent="0.3">
      <c r="A100" s="183" t="s">
        <v>541</v>
      </c>
      <c r="B100" s="183" t="s">
        <v>542</v>
      </c>
      <c r="L100" s="183" t="s">
        <v>1009</v>
      </c>
      <c r="M100" s="183" t="s">
        <v>1009</v>
      </c>
      <c r="N100" s="183" t="s">
        <v>1009</v>
      </c>
      <c r="O100" s="183" t="s">
        <v>1009</v>
      </c>
      <c r="T100" s="183" t="s">
        <v>1009</v>
      </c>
      <c r="W100" s="139" t="s">
        <v>1037</v>
      </c>
      <c r="X100" s="183" t="s">
        <v>1033</v>
      </c>
      <c r="Y100" s="183" t="s">
        <v>1035</v>
      </c>
      <c r="Z100" s="183" t="s">
        <v>1037</v>
      </c>
      <c r="AM100" s="183" t="s">
        <v>1054</v>
      </c>
      <c r="AN100" s="183" t="s">
        <v>1054</v>
      </c>
      <c r="AO100" s="183" t="s">
        <v>1054</v>
      </c>
      <c r="AP100" s="183" t="s">
        <v>1054</v>
      </c>
      <c r="AQ100" s="183" t="s">
        <v>1054</v>
      </c>
      <c r="AR100" s="183" t="s">
        <v>1052</v>
      </c>
      <c r="AS100" s="183" t="s">
        <v>1054</v>
      </c>
      <c r="AT100" s="183" t="s">
        <v>1054</v>
      </c>
      <c r="AU100" s="183" t="s">
        <v>1054</v>
      </c>
      <c r="AV100" s="183" t="s">
        <v>1054</v>
      </c>
      <c r="AW100" s="183" t="s">
        <v>1054</v>
      </c>
      <c r="AX100" s="183" t="s">
        <v>1054</v>
      </c>
      <c r="AY100" s="183" t="s">
        <v>1054</v>
      </c>
      <c r="AZ100" s="183" t="s">
        <v>1054</v>
      </c>
      <c r="BA100" s="183" t="s">
        <v>1052</v>
      </c>
      <c r="BB100" s="183" t="s">
        <v>1054</v>
      </c>
      <c r="BC100" s="183" t="s">
        <v>1054</v>
      </c>
      <c r="BD100" s="183" t="s">
        <v>1054</v>
      </c>
    </row>
    <row r="101" spans="1:56" x14ac:dyDescent="0.3">
      <c r="A101" s="183" t="s">
        <v>545</v>
      </c>
      <c r="B101" s="183" t="s">
        <v>546</v>
      </c>
      <c r="L101" s="183" t="s">
        <v>1009</v>
      </c>
      <c r="M101" s="183" t="s">
        <v>1009</v>
      </c>
      <c r="N101" s="183" t="s">
        <v>1009</v>
      </c>
      <c r="O101" s="183" t="s">
        <v>1009</v>
      </c>
      <c r="T101" s="183" t="s">
        <v>1009</v>
      </c>
      <c r="W101" s="139" t="s">
        <v>1035</v>
      </c>
      <c r="X101" s="183" t="s">
        <v>1035</v>
      </c>
      <c r="Y101" s="183" t="s">
        <v>1033</v>
      </c>
      <c r="Z101" s="183" t="s">
        <v>1033</v>
      </c>
      <c r="AM101" s="183" t="s">
        <v>1054</v>
      </c>
      <c r="AN101" s="183" t="s">
        <v>1054</v>
      </c>
      <c r="AO101" s="183" t="s">
        <v>1054</v>
      </c>
      <c r="AP101" s="183" t="s">
        <v>1054</v>
      </c>
      <c r="AQ101" s="183" t="s">
        <v>1052</v>
      </c>
      <c r="AR101" s="183" t="s">
        <v>1054</v>
      </c>
      <c r="AS101" s="183" t="s">
        <v>1054</v>
      </c>
      <c r="AT101" s="183" t="s">
        <v>1054</v>
      </c>
      <c r="AU101" s="183" t="s">
        <v>1050</v>
      </c>
      <c r="AV101" s="183" t="s">
        <v>1054</v>
      </c>
      <c r="AW101" s="183" t="s">
        <v>1054</v>
      </c>
      <c r="AX101" s="183" t="s">
        <v>1056</v>
      </c>
      <c r="AY101" s="183" t="s">
        <v>1056</v>
      </c>
      <c r="AZ101" s="183" t="s">
        <v>1052</v>
      </c>
      <c r="BA101" s="183" t="s">
        <v>1054</v>
      </c>
      <c r="BB101" s="183" t="s">
        <v>1056</v>
      </c>
      <c r="BC101" s="183" t="s">
        <v>1054</v>
      </c>
      <c r="BD101" s="183" t="s">
        <v>1050</v>
      </c>
    </row>
    <row r="102" spans="1:56" x14ac:dyDescent="0.3">
      <c r="A102" s="183" t="s">
        <v>547</v>
      </c>
      <c r="B102" s="183" t="s">
        <v>548</v>
      </c>
      <c r="L102" s="183" t="s">
        <v>1009</v>
      </c>
      <c r="M102" s="183" t="s">
        <v>1009</v>
      </c>
      <c r="N102" s="183" t="s">
        <v>1009</v>
      </c>
      <c r="O102" s="183" t="s">
        <v>1009</v>
      </c>
      <c r="T102" s="183" t="s">
        <v>1009</v>
      </c>
      <c r="W102" s="139" t="s">
        <v>1035</v>
      </c>
      <c r="X102" s="183" t="s">
        <v>1033</v>
      </c>
      <c r="Y102" s="183" t="s">
        <v>1037</v>
      </c>
      <c r="Z102" s="183" t="s">
        <v>1033</v>
      </c>
      <c r="AM102" s="183" t="s">
        <v>1054</v>
      </c>
      <c r="AN102" s="183" t="s">
        <v>1054</v>
      </c>
      <c r="AO102" s="183" t="s">
        <v>1054</v>
      </c>
      <c r="AP102" s="183" t="s">
        <v>1052</v>
      </c>
      <c r="AQ102" s="183" t="s">
        <v>1054</v>
      </c>
      <c r="AR102" s="183" t="s">
        <v>1052</v>
      </c>
      <c r="AS102" s="183" t="s">
        <v>1054</v>
      </c>
      <c r="AT102" s="183" t="s">
        <v>1054</v>
      </c>
      <c r="AU102" s="183" t="s">
        <v>1054</v>
      </c>
      <c r="AV102" s="183" t="s">
        <v>1056</v>
      </c>
      <c r="AW102" s="183" t="s">
        <v>1054</v>
      </c>
      <c r="AX102" s="183" t="s">
        <v>1056</v>
      </c>
      <c r="AY102" s="183" t="s">
        <v>1054</v>
      </c>
      <c r="AZ102" s="183" t="s">
        <v>1054</v>
      </c>
      <c r="BA102" s="183" t="s">
        <v>1052</v>
      </c>
      <c r="BB102" s="183" t="s">
        <v>1056</v>
      </c>
      <c r="BC102" s="183" t="s">
        <v>1054</v>
      </c>
      <c r="BD102" s="183" t="s">
        <v>1054</v>
      </c>
    </row>
    <row r="103" spans="1:56" x14ac:dyDescent="0.3">
      <c r="A103" s="183" t="s">
        <v>549</v>
      </c>
      <c r="B103" s="183" t="s">
        <v>550</v>
      </c>
      <c r="L103" s="183" t="s">
        <v>1009</v>
      </c>
      <c r="M103" s="183" t="s">
        <v>1009</v>
      </c>
      <c r="N103" s="183" t="s">
        <v>1009</v>
      </c>
      <c r="O103" s="183" t="s">
        <v>1009</v>
      </c>
      <c r="T103" s="183" t="s">
        <v>1009</v>
      </c>
      <c r="W103" s="139" t="s">
        <v>1035</v>
      </c>
      <c r="X103" s="183" t="s">
        <v>1033</v>
      </c>
      <c r="Y103" s="183" t="s">
        <v>1035</v>
      </c>
      <c r="Z103" s="183" t="s">
        <v>1035</v>
      </c>
      <c r="AM103" s="183" t="s">
        <v>1056</v>
      </c>
      <c r="AN103" s="183" t="s">
        <v>1054</v>
      </c>
      <c r="AO103" s="183" t="s">
        <v>1054</v>
      </c>
      <c r="AP103" s="183" t="s">
        <v>1052</v>
      </c>
      <c r="AQ103" s="183" t="s">
        <v>1054</v>
      </c>
      <c r="AR103" s="183" t="s">
        <v>1056</v>
      </c>
      <c r="AS103" s="183" t="s">
        <v>1054</v>
      </c>
      <c r="AT103" s="183" t="s">
        <v>1054</v>
      </c>
      <c r="AU103" s="183" t="s">
        <v>1056</v>
      </c>
      <c r="AV103" s="183" t="s">
        <v>1056</v>
      </c>
      <c r="AW103" s="183" t="s">
        <v>1054</v>
      </c>
      <c r="AX103" s="183" t="s">
        <v>1054</v>
      </c>
      <c r="AY103" s="183" t="s">
        <v>1052</v>
      </c>
      <c r="AZ103" s="183" t="s">
        <v>1054</v>
      </c>
      <c r="BA103" s="183" t="s">
        <v>1056</v>
      </c>
      <c r="BB103" s="183" t="s">
        <v>1054</v>
      </c>
      <c r="BC103" s="183" t="s">
        <v>1054</v>
      </c>
      <c r="BD103" s="183" t="s">
        <v>1056</v>
      </c>
    </row>
    <row r="104" spans="1:56" x14ac:dyDescent="0.3">
      <c r="A104" s="183" t="s">
        <v>553</v>
      </c>
      <c r="B104" s="183" t="s">
        <v>554</v>
      </c>
      <c r="L104" s="183" t="s">
        <v>1009</v>
      </c>
      <c r="M104" s="183" t="s">
        <v>1009</v>
      </c>
      <c r="N104" s="183" t="s">
        <v>1009</v>
      </c>
      <c r="O104" s="183" t="s">
        <v>1009</v>
      </c>
      <c r="T104" s="183" t="s">
        <v>1009</v>
      </c>
      <c r="W104" s="139" t="s">
        <v>1035</v>
      </c>
      <c r="X104" s="183" t="s">
        <v>1035</v>
      </c>
      <c r="Y104" s="183" t="s">
        <v>1035</v>
      </c>
      <c r="Z104" s="183" t="s">
        <v>1033</v>
      </c>
      <c r="AM104" s="183" t="s">
        <v>1056</v>
      </c>
      <c r="AN104" s="183" t="s">
        <v>1056</v>
      </c>
      <c r="AO104" s="183" t="s">
        <v>1056</v>
      </c>
      <c r="AP104" s="183" t="s">
        <v>1054</v>
      </c>
      <c r="AQ104" s="183" t="s">
        <v>1052</v>
      </c>
      <c r="AR104" s="183" t="s">
        <v>1056</v>
      </c>
      <c r="AS104" s="183" t="s">
        <v>1054</v>
      </c>
      <c r="AT104" s="183" t="s">
        <v>1054</v>
      </c>
      <c r="AU104" s="183" t="s">
        <v>1054</v>
      </c>
      <c r="AV104" s="183" t="s">
        <v>1056</v>
      </c>
      <c r="AW104" s="183" t="s">
        <v>1058</v>
      </c>
      <c r="AX104" s="183" t="s">
        <v>1056</v>
      </c>
      <c r="AY104" s="183" t="s">
        <v>1054</v>
      </c>
      <c r="AZ104" s="183" t="s">
        <v>1052</v>
      </c>
      <c r="BA104" s="183" t="s">
        <v>1056</v>
      </c>
      <c r="BB104" s="183" t="s">
        <v>1054</v>
      </c>
      <c r="BC104" s="183" t="s">
        <v>1054</v>
      </c>
      <c r="BD104" s="183" t="s">
        <v>1056</v>
      </c>
    </row>
    <row r="105" spans="1:56" x14ac:dyDescent="0.3">
      <c r="A105" s="183" t="s">
        <v>557</v>
      </c>
      <c r="B105" s="183" t="s">
        <v>558</v>
      </c>
      <c r="L105" s="183" t="s">
        <v>1009</v>
      </c>
      <c r="M105" s="183" t="s">
        <v>1009</v>
      </c>
      <c r="N105" s="183" t="s">
        <v>1009</v>
      </c>
      <c r="O105" s="183" t="s">
        <v>1009</v>
      </c>
      <c r="T105" s="183" t="s">
        <v>1009</v>
      </c>
      <c r="W105" s="139" t="s">
        <v>1033</v>
      </c>
      <c r="X105" s="183" t="s">
        <v>1033</v>
      </c>
      <c r="Y105" s="183" t="s">
        <v>1033</v>
      </c>
      <c r="Z105" s="183" t="s">
        <v>1033</v>
      </c>
      <c r="AM105" s="183" t="s">
        <v>1052</v>
      </c>
      <c r="AN105" s="183" t="s">
        <v>1054</v>
      </c>
      <c r="AO105" s="183" t="s">
        <v>1052</v>
      </c>
      <c r="AP105" s="183" t="s">
        <v>1052</v>
      </c>
      <c r="AQ105" s="183" t="s">
        <v>1054</v>
      </c>
      <c r="AR105" s="183" t="s">
        <v>1054</v>
      </c>
      <c r="AS105" s="183" t="s">
        <v>1052</v>
      </c>
      <c r="AT105" s="183" t="s">
        <v>1054</v>
      </c>
      <c r="AU105" s="183" t="s">
        <v>1054</v>
      </c>
      <c r="AV105" s="183" t="s">
        <v>1052</v>
      </c>
      <c r="AW105" s="183" t="s">
        <v>1054</v>
      </c>
      <c r="AX105" s="183" t="s">
        <v>1052</v>
      </c>
      <c r="AY105" s="183" t="s">
        <v>1052</v>
      </c>
      <c r="AZ105" s="183" t="s">
        <v>1054</v>
      </c>
      <c r="BA105" s="183" t="s">
        <v>1054</v>
      </c>
      <c r="BB105" s="183" t="s">
        <v>1052</v>
      </c>
      <c r="BC105" s="183" t="s">
        <v>1054</v>
      </c>
      <c r="BD105" s="183" t="s">
        <v>1054</v>
      </c>
    </row>
    <row r="106" spans="1:56" x14ac:dyDescent="0.3">
      <c r="A106" s="183" t="s">
        <v>560</v>
      </c>
      <c r="B106" s="183" t="s">
        <v>561</v>
      </c>
      <c r="L106" s="183" t="s">
        <v>1009</v>
      </c>
      <c r="M106" s="183" t="s">
        <v>1009</v>
      </c>
      <c r="N106" s="183" t="s">
        <v>1009</v>
      </c>
      <c r="O106" s="183" t="s">
        <v>1009</v>
      </c>
      <c r="T106" s="183" t="s">
        <v>1009</v>
      </c>
      <c r="W106" s="139" t="s">
        <v>1035</v>
      </c>
      <c r="X106" s="183" t="s">
        <v>1033</v>
      </c>
      <c r="Y106" s="183" t="s">
        <v>1035</v>
      </c>
      <c r="Z106" s="183" t="s">
        <v>1033</v>
      </c>
      <c r="AM106" s="183" t="s">
        <v>1056</v>
      </c>
      <c r="AN106" s="183" t="s">
        <v>1054</v>
      </c>
      <c r="AO106" s="183" t="s">
        <v>1054</v>
      </c>
      <c r="AP106" s="183" t="s">
        <v>1052</v>
      </c>
      <c r="AQ106" s="183" t="s">
        <v>1052</v>
      </c>
      <c r="AR106" s="183" t="s">
        <v>1052</v>
      </c>
      <c r="AS106" s="183" t="s">
        <v>1056</v>
      </c>
      <c r="AT106" s="183" t="s">
        <v>1054</v>
      </c>
      <c r="AU106" s="183" t="s">
        <v>1056</v>
      </c>
      <c r="AV106" s="183" t="s">
        <v>1056</v>
      </c>
      <c r="AW106" s="183" t="s">
        <v>1054</v>
      </c>
      <c r="AX106" s="183" t="s">
        <v>1054</v>
      </c>
      <c r="AY106" s="183" t="s">
        <v>1054</v>
      </c>
      <c r="AZ106" s="183" t="s">
        <v>1052</v>
      </c>
      <c r="BA106" s="183" t="s">
        <v>1052</v>
      </c>
      <c r="BB106" s="183" t="s">
        <v>1056</v>
      </c>
      <c r="BC106" s="183" t="s">
        <v>1054</v>
      </c>
      <c r="BD106" s="183" t="s">
        <v>1056</v>
      </c>
    </row>
    <row r="107" spans="1:56" x14ac:dyDescent="0.3">
      <c r="A107" s="183" t="s">
        <v>562</v>
      </c>
      <c r="B107" s="183" t="s">
        <v>563</v>
      </c>
      <c r="L107" s="183" t="s">
        <v>1009</v>
      </c>
      <c r="M107" s="183" t="s">
        <v>1009</v>
      </c>
      <c r="N107" s="183" t="s">
        <v>1009</v>
      </c>
      <c r="O107" s="183" t="s">
        <v>1009</v>
      </c>
      <c r="T107" s="183" t="s">
        <v>1009</v>
      </c>
      <c r="W107" s="139" t="s">
        <v>1035</v>
      </c>
      <c r="X107" s="183" t="s">
        <v>1033</v>
      </c>
      <c r="Y107" s="183" t="s">
        <v>1033</v>
      </c>
      <c r="Z107" s="183" t="s">
        <v>1035</v>
      </c>
      <c r="AM107" s="183" t="s">
        <v>1056</v>
      </c>
      <c r="AN107" s="183" t="s">
        <v>1056</v>
      </c>
      <c r="AO107" s="183" t="s">
        <v>1054</v>
      </c>
      <c r="AP107" s="183" t="s">
        <v>1056</v>
      </c>
      <c r="AQ107" s="183" t="s">
        <v>1056</v>
      </c>
      <c r="AR107" s="183" t="s">
        <v>1054</v>
      </c>
      <c r="AS107" s="183" t="s">
        <v>1056</v>
      </c>
      <c r="AT107" s="183" t="s">
        <v>1054</v>
      </c>
      <c r="AU107" s="183" t="s">
        <v>1054</v>
      </c>
      <c r="AV107" s="183" t="s">
        <v>1056</v>
      </c>
      <c r="AW107" s="183" t="s">
        <v>1056</v>
      </c>
      <c r="AX107" s="183" t="s">
        <v>1056</v>
      </c>
      <c r="AY107" s="183" t="s">
        <v>1056</v>
      </c>
      <c r="AZ107" s="183" t="s">
        <v>1056</v>
      </c>
      <c r="BA107" s="183" t="s">
        <v>1056</v>
      </c>
      <c r="BB107" s="183" t="s">
        <v>1058</v>
      </c>
      <c r="BC107" s="183" t="s">
        <v>1056</v>
      </c>
      <c r="BD107" s="183" t="s">
        <v>1054</v>
      </c>
    </row>
    <row r="108" spans="1:56" x14ac:dyDescent="0.3">
      <c r="A108" s="183" t="s">
        <v>564</v>
      </c>
      <c r="B108" s="183" t="s">
        <v>565</v>
      </c>
      <c r="L108" s="183" t="s">
        <v>1009</v>
      </c>
      <c r="M108" s="183" t="s">
        <v>1009</v>
      </c>
      <c r="N108" s="183" t="s">
        <v>1009</v>
      </c>
      <c r="O108" s="183" t="s">
        <v>1009</v>
      </c>
      <c r="T108" s="183" t="s">
        <v>1009</v>
      </c>
      <c r="W108" s="139" t="s">
        <v>1035</v>
      </c>
      <c r="X108" s="183" t="s">
        <v>1033</v>
      </c>
      <c r="Y108" s="183" t="s">
        <v>1037</v>
      </c>
      <c r="Z108" s="183" t="s">
        <v>1035</v>
      </c>
      <c r="AM108" s="183" t="s">
        <v>1054</v>
      </c>
      <c r="AN108" s="183" t="s">
        <v>1054</v>
      </c>
      <c r="AO108" s="183" t="s">
        <v>1054</v>
      </c>
      <c r="AP108" s="183" t="s">
        <v>1054</v>
      </c>
      <c r="AQ108" s="183" t="s">
        <v>1052</v>
      </c>
      <c r="AR108" s="183" t="s">
        <v>1054</v>
      </c>
      <c r="AS108" s="183" t="s">
        <v>1054</v>
      </c>
      <c r="AT108" s="183" t="s">
        <v>1054</v>
      </c>
      <c r="AU108" s="183" t="s">
        <v>1054</v>
      </c>
      <c r="AV108" s="183" t="s">
        <v>1054</v>
      </c>
      <c r="AW108" s="183" t="s">
        <v>1054</v>
      </c>
      <c r="AX108" s="183" t="s">
        <v>1054</v>
      </c>
      <c r="AY108" s="183" t="s">
        <v>1054</v>
      </c>
      <c r="AZ108" s="183" t="s">
        <v>1052</v>
      </c>
      <c r="BA108" s="183" t="s">
        <v>1054</v>
      </c>
      <c r="BB108" s="183" t="s">
        <v>1054</v>
      </c>
      <c r="BC108" s="183" t="s">
        <v>1054</v>
      </c>
      <c r="BD108" s="183" t="s">
        <v>1054</v>
      </c>
    </row>
    <row r="109" spans="1:56" x14ac:dyDescent="0.3">
      <c r="A109" s="183" t="s">
        <v>568</v>
      </c>
      <c r="B109" s="183" t="s">
        <v>569</v>
      </c>
      <c r="L109" s="183" t="s">
        <v>1009</v>
      </c>
      <c r="M109" s="183" t="s">
        <v>1009</v>
      </c>
      <c r="N109" s="183" t="s">
        <v>1009</v>
      </c>
      <c r="O109" s="183" t="s">
        <v>1009</v>
      </c>
      <c r="T109" s="183" t="s">
        <v>1009</v>
      </c>
      <c r="W109" s="139" t="s">
        <v>1033</v>
      </c>
      <c r="X109" s="183" t="s">
        <v>1033</v>
      </c>
      <c r="Y109" s="183" t="s">
        <v>1037</v>
      </c>
      <c r="Z109" s="183" t="s">
        <v>1035</v>
      </c>
      <c r="AM109" s="183" t="s">
        <v>1054</v>
      </c>
      <c r="AN109" s="183" t="s">
        <v>1056</v>
      </c>
      <c r="AO109" s="183" t="s">
        <v>1056</v>
      </c>
      <c r="AP109" s="183" t="s">
        <v>1054</v>
      </c>
      <c r="AQ109" s="183" t="s">
        <v>1054</v>
      </c>
      <c r="AR109" s="183" t="s">
        <v>1054</v>
      </c>
      <c r="AS109" s="183" t="s">
        <v>1054</v>
      </c>
      <c r="AT109" s="183" t="s">
        <v>1056</v>
      </c>
      <c r="AU109" s="183" t="s">
        <v>1056</v>
      </c>
      <c r="AV109" s="183" t="s">
        <v>1054</v>
      </c>
      <c r="AW109" s="183" t="s">
        <v>1056</v>
      </c>
      <c r="AX109" s="183" t="s">
        <v>1056</v>
      </c>
      <c r="AY109" s="183" t="s">
        <v>1054</v>
      </c>
      <c r="AZ109" s="183" t="s">
        <v>1054</v>
      </c>
      <c r="BA109" s="183" t="s">
        <v>1054</v>
      </c>
      <c r="BB109" s="183" t="s">
        <v>1054</v>
      </c>
      <c r="BC109" s="183" t="s">
        <v>1056</v>
      </c>
      <c r="BD109" s="183" t="s">
        <v>1056</v>
      </c>
    </row>
    <row r="110" spans="1:56" x14ac:dyDescent="0.3">
      <c r="A110" s="183" t="s">
        <v>570</v>
      </c>
      <c r="B110" s="183" t="s">
        <v>571</v>
      </c>
      <c r="L110" s="183" t="s">
        <v>1009</v>
      </c>
      <c r="M110" s="183" t="s">
        <v>1009</v>
      </c>
      <c r="N110" s="183" t="s">
        <v>1009</v>
      </c>
      <c r="O110" s="183" t="s">
        <v>1009</v>
      </c>
      <c r="T110" s="183" t="s">
        <v>1009</v>
      </c>
      <c r="W110" s="139" t="s">
        <v>1035</v>
      </c>
      <c r="X110" s="183" t="s">
        <v>1035</v>
      </c>
      <c r="Y110" s="183" t="s">
        <v>1033</v>
      </c>
      <c r="Z110" s="183" t="s">
        <v>1033</v>
      </c>
      <c r="AM110" s="183" t="s">
        <v>1054</v>
      </c>
      <c r="AN110" s="183" t="s">
        <v>1054</v>
      </c>
      <c r="AO110" s="183" t="s">
        <v>1054</v>
      </c>
      <c r="AP110" s="183" t="s">
        <v>1056</v>
      </c>
      <c r="AQ110" s="183" t="s">
        <v>1054</v>
      </c>
      <c r="AR110" s="183" t="s">
        <v>1054</v>
      </c>
      <c r="AS110" s="183" t="s">
        <v>1054</v>
      </c>
      <c r="AT110" s="183" t="s">
        <v>1054</v>
      </c>
      <c r="AU110" s="183" t="s">
        <v>1052</v>
      </c>
      <c r="AV110" s="183" t="s">
        <v>1054</v>
      </c>
      <c r="AW110" s="183" t="s">
        <v>1054</v>
      </c>
      <c r="AX110" s="183" t="s">
        <v>1054</v>
      </c>
      <c r="AY110" s="183" t="s">
        <v>1056</v>
      </c>
      <c r="AZ110" s="183" t="s">
        <v>1054</v>
      </c>
      <c r="BA110" s="183" t="s">
        <v>1054</v>
      </c>
      <c r="BB110" s="183" t="s">
        <v>1054</v>
      </c>
      <c r="BC110" s="183" t="s">
        <v>1054</v>
      </c>
      <c r="BD110" s="183" t="s">
        <v>1052</v>
      </c>
    </row>
    <row r="111" spans="1:56" x14ac:dyDescent="0.3">
      <c r="A111" s="183" t="s">
        <v>572</v>
      </c>
      <c r="B111" s="183" t="s">
        <v>573</v>
      </c>
      <c r="L111" s="183" t="s">
        <v>1009</v>
      </c>
      <c r="M111" s="183" t="s">
        <v>1009</v>
      </c>
      <c r="N111" s="183" t="s">
        <v>1009</v>
      </c>
      <c r="O111" s="183" t="s">
        <v>1009</v>
      </c>
      <c r="T111" s="183" t="s">
        <v>1009</v>
      </c>
      <c r="W111" s="139" t="s">
        <v>1035</v>
      </c>
      <c r="X111" s="183" t="s">
        <v>1033</v>
      </c>
      <c r="Y111" s="183" t="s">
        <v>1037</v>
      </c>
      <c r="Z111" s="183" t="s">
        <v>1035</v>
      </c>
      <c r="AM111" s="183" t="s">
        <v>1054</v>
      </c>
      <c r="AN111" s="183" t="s">
        <v>1056</v>
      </c>
      <c r="AO111" s="183" t="s">
        <v>1056</v>
      </c>
      <c r="AP111" s="183" t="s">
        <v>1054</v>
      </c>
      <c r="AQ111" s="183" t="s">
        <v>1054</v>
      </c>
      <c r="AR111" s="183" t="s">
        <v>1054</v>
      </c>
      <c r="AS111" s="183" t="s">
        <v>1054</v>
      </c>
      <c r="AT111" s="183" t="s">
        <v>1056</v>
      </c>
      <c r="AU111" s="183" t="s">
        <v>1056</v>
      </c>
      <c r="AV111" s="183" t="s">
        <v>1056</v>
      </c>
      <c r="AW111" s="183" t="s">
        <v>1056</v>
      </c>
      <c r="AX111" s="183" t="s">
        <v>1056</v>
      </c>
      <c r="AY111" s="183" t="s">
        <v>1054</v>
      </c>
      <c r="AZ111" s="183" t="s">
        <v>1056</v>
      </c>
      <c r="BA111" s="183" t="s">
        <v>1056</v>
      </c>
      <c r="BB111" s="183" t="s">
        <v>1056</v>
      </c>
      <c r="BC111" s="183" t="s">
        <v>1056</v>
      </c>
      <c r="BD111" s="183" t="s">
        <v>1056</v>
      </c>
    </row>
    <row r="112" spans="1:56" x14ac:dyDescent="0.3">
      <c r="A112" s="183" t="s">
        <v>574</v>
      </c>
      <c r="B112" s="183" t="s">
        <v>575</v>
      </c>
      <c r="L112" s="183" t="s">
        <v>1009</v>
      </c>
      <c r="M112" s="183" t="s">
        <v>1009</v>
      </c>
      <c r="N112" s="183" t="s">
        <v>1009</v>
      </c>
      <c r="O112" s="183" t="s">
        <v>1009</v>
      </c>
      <c r="T112" s="183" t="s">
        <v>1009</v>
      </c>
      <c r="W112" s="139" t="s">
        <v>1033</v>
      </c>
      <c r="X112" s="183" t="s">
        <v>1033</v>
      </c>
      <c r="Y112" s="183" t="s">
        <v>1035</v>
      </c>
      <c r="Z112" s="183" t="s">
        <v>1035</v>
      </c>
      <c r="AM112" s="183" t="s">
        <v>1056</v>
      </c>
      <c r="AN112" s="183" t="s">
        <v>1056</v>
      </c>
      <c r="AO112" s="183" t="s">
        <v>1058</v>
      </c>
      <c r="AP112" s="183" t="s">
        <v>1056</v>
      </c>
      <c r="AQ112" s="183" t="s">
        <v>1056</v>
      </c>
      <c r="AR112" s="183" t="s">
        <v>1056</v>
      </c>
      <c r="AS112" s="183" t="s">
        <v>1054</v>
      </c>
      <c r="AT112" s="183" t="s">
        <v>1056</v>
      </c>
      <c r="AU112" s="183" t="s">
        <v>1054</v>
      </c>
      <c r="AV112" s="183" t="s">
        <v>1056</v>
      </c>
      <c r="AW112" s="183" t="s">
        <v>1056</v>
      </c>
      <c r="AX112" s="183" t="s">
        <v>1058</v>
      </c>
      <c r="AY112" s="183" t="s">
        <v>1058</v>
      </c>
      <c r="AZ112" s="183" t="s">
        <v>1056</v>
      </c>
      <c r="BA112" s="183" t="s">
        <v>1056</v>
      </c>
      <c r="BB112" s="183" t="s">
        <v>1056</v>
      </c>
      <c r="BC112" s="183" t="s">
        <v>1056</v>
      </c>
      <c r="BD112" s="183" t="s">
        <v>1054</v>
      </c>
    </row>
    <row r="113" spans="1:56" x14ac:dyDescent="0.3">
      <c r="A113" s="183" t="s">
        <v>576</v>
      </c>
      <c r="B113" s="183" t="s">
        <v>577</v>
      </c>
      <c r="L113" s="183" t="s">
        <v>1009</v>
      </c>
      <c r="M113" s="183" t="s">
        <v>1009</v>
      </c>
      <c r="N113" s="183" t="s">
        <v>1009</v>
      </c>
      <c r="O113" s="183" t="s">
        <v>1009</v>
      </c>
      <c r="T113" s="183" t="s">
        <v>1009</v>
      </c>
      <c r="W113" s="139" t="s">
        <v>1033</v>
      </c>
      <c r="X113" s="183" t="s">
        <v>1033</v>
      </c>
      <c r="Y113" s="183" t="s">
        <v>1033</v>
      </c>
      <c r="Z113" s="183" t="s">
        <v>1033</v>
      </c>
      <c r="AM113" s="183" t="s">
        <v>1054</v>
      </c>
      <c r="AN113" s="183" t="s">
        <v>1054</v>
      </c>
      <c r="AO113" s="183" t="s">
        <v>1054</v>
      </c>
      <c r="AP113" s="183" t="s">
        <v>1054</v>
      </c>
      <c r="AQ113" s="183" t="s">
        <v>1054</v>
      </c>
      <c r="AR113" s="183" t="s">
        <v>1052</v>
      </c>
      <c r="AS113" s="183" t="s">
        <v>1054</v>
      </c>
      <c r="AT113" s="183" t="s">
        <v>1054</v>
      </c>
      <c r="AU113" s="183" t="s">
        <v>1052</v>
      </c>
      <c r="AV113" s="183" t="s">
        <v>1054</v>
      </c>
      <c r="AW113" s="183" t="s">
        <v>1054</v>
      </c>
      <c r="AX113" s="183" t="s">
        <v>1054</v>
      </c>
      <c r="AY113" s="183" t="s">
        <v>1054</v>
      </c>
      <c r="AZ113" s="183" t="s">
        <v>1054</v>
      </c>
      <c r="BA113" s="183" t="s">
        <v>1054</v>
      </c>
      <c r="BB113" s="183" t="s">
        <v>1054</v>
      </c>
      <c r="BC113" s="183" t="s">
        <v>1054</v>
      </c>
      <c r="BD113" s="183" t="s">
        <v>1054</v>
      </c>
    </row>
    <row r="114" spans="1:56" x14ac:dyDescent="0.3">
      <c r="A114" s="183" t="s">
        <v>578</v>
      </c>
      <c r="B114" s="183" t="s">
        <v>579</v>
      </c>
      <c r="L114" s="183" t="s">
        <v>1009</v>
      </c>
      <c r="M114" s="183" t="s">
        <v>1009</v>
      </c>
      <c r="N114" s="183" t="s">
        <v>1009</v>
      </c>
      <c r="O114" s="183" t="s">
        <v>1009</v>
      </c>
      <c r="T114" s="183" t="s">
        <v>1009</v>
      </c>
      <c r="W114" s="139" t="s">
        <v>1033</v>
      </c>
      <c r="X114" s="183" t="s">
        <v>1035</v>
      </c>
      <c r="Y114" s="183" t="s">
        <v>1035</v>
      </c>
      <c r="Z114" s="183" t="s">
        <v>1033</v>
      </c>
      <c r="AM114" s="183" t="s">
        <v>1054</v>
      </c>
      <c r="AN114" s="183" t="s">
        <v>1052</v>
      </c>
      <c r="AO114" s="183" t="s">
        <v>1054</v>
      </c>
      <c r="AP114" s="183" t="s">
        <v>1054</v>
      </c>
      <c r="AQ114" s="183" t="s">
        <v>1056</v>
      </c>
      <c r="AR114" s="183" t="s">
        <v>1052</v>
      </c>
      <c r="AS114" s="183" t="s">
        <v>1054</v>
      </c>
      <c r="AT114" s="183" t="s">
        <v>1054</v>
      </c>
      <c r="AU114" s="183" t="s">
        <v>1054</v>
      </c>
      <c r="AV114" s="183" t="s">
        <v>1054</v>
      </c>
      <c r="AW114" s="183" t="s">
        <v>1054</v>
      </c>
      <c r="AX114" s="183" t="s">
        <v>1054</v>
      </c>
      <c r="AY114" s="183" t="s">
        <v>1054</v>
      </c>
      <c r="AZ114" s="183" t="s">
        <v>1056</v>
      </c>
      <c r="BA114" s="183" t="s">
        <v>1054</v>
      </c>
      <c r="BB114" s="183" t="s">
        <v>1054</v>
      </c>
      <c r="BC114" s="183" t="s">
        <v>1054</v>
      </c>
      <c r="BD114" s="183" t="s">
        <v>1054</v>
      </c>
    </row>
    <row r="115" spans="1:56" x14ac:dyDescent="0.3">
      <c r="A115" s="183" t="s">
        <v>580</v>
      </c>
      <c r="B115" s="183" t="s">
        <v>581</v>
      </c>
      <c r="L115" s="183" t="s">
        <v>1009</v>
      </c>
      <c r="M115" s="183" t="s">
        <v>1009</v>
      </c>
      <c r="N115" s="183" t="s">
        <v>1009</v>
      </c>
      <c r="O115" s="183" t="s">
        <v>1009</v>
      </c>
      <c r="T115" s="183" t="s">
        <v>1009</v>
      </c>
      <c r="W115" s="139" t="s">
        <v>1035</v>
      </c>
      <c r="X115" s="183" t="s">
        <v>1033</v>
      </c>
      <c r="Y115" s="183" t="s">
        <v>1035</v>
      </c>
      <c r="Z115" s="183" t="s">
        <v>1035</v>
      </c>
      <c r="AM115" s="183" t="s">
        <v>1052</v>
      </c>
      <c r="AN115" s="183" t="s">
        <v>1052</v>
      </c>
      <c r="AO115" s="183" t="s">
        <v>1054</v>
      </c>
      <c r="AP115" s="183" t="s">
        <v>1052</v>
      </c>
      <c r="AQ115" s="183" t="s">
        <v>1052</v>
      </c>
      <c r="AR115" s="183" t="s">
        <v>1052</v>
      </c>
      <c r="AS115" s="183" t="s">
        <v>1052</v>
      </c>
      <c r="AT115" s="183" t="s">
        <v>1052</v>
      </c>
      <c r="AU115" s="183" t="s">
        <v>1054</v>
      </c>
      <c r="AV115" s="183" t="s">
        <v>1054</v>
      </c>
      <c r="AW115" s="183" t="s">
        <v>1054</v>
      </c>
      <c r="AX115" s="183" t="s">
        <v>1056</v>
      </c>
      <c r="AY115" s="183" t="s">
        <v>1054</v>
      </c>
      <c r="AZ115" s="183" t="s">
        <v>1054</v>
      </c>
      <c r="BA115" s="183" t="s">
        <v>1054</v>
      </c>
      <c r="BB115" s="183" t="s">
        <v>1054</v>
      </c>
      <c r="BC115" s="183" t="s">
        <v>1054</v>
      </c>
      <c r="BD115" s="183" t="s">
        <v>1054</v>
      </c>
    </row>
    <row r="116" spans="1:56" x14ac:dyDescent="0.3">
      <c r="A116" s="183" t="s">
        <v>582</v>
      </c>
      <c r="B116" s="183" t="s">
        <v>583</v>
      </c>
      <c r="L116" s="183" t="s">
        <v>1009</v>
      </c>
      <c r="M116" s="183" t="s">
        <v>1009</v>
      </c>
      <c r="N116" s="183" t="s">
        <v>1009</v>
      </c>
      <c r="O116" s="183" t="s">
        <v>1009</v>
      </c>
      <c r="T116" s="183" t="s">
        <v>1009</v>
      </c>
      <c r="W116" s="139" t="s">
        <v>1035</v>
      </c>
      <c r="X116" s="183" t="s">
        <v>1033</v>
      </c>
      <c r="Y116" s="183" t="s">
        <v>1033</v>
      </c>
      <c r="Z116" s="183" t="s">
        <v>1035</v>
      </c>
      <c r="AM116" s="183" t="s">
        <v>1054</v>
      </c>
      <c r="AN116" s="183" t="s">
        <v>1054</v>
      </c>
      <c r="AO116" s="183" t="s">
        <v>1054</v>
      </c>
      <c r="AP116" s="183" t="s">
        <v>1054</v>
      </c>
      <c r="AQ116" s="183" t="s">
        <v>1054</v>
      </c>
      <c r="AR116" s="183" t="s">
        <v>1054</v>
      </c>
      <c r="AS116" s="183" t="s">
        <v>1054</v>
      </c>
      <c r="AT116" s="183" t="s">
        <v>1056</v>
      </c>
      <c r="AU116" s="183" t="s">
        <v>1056</v>
      </c>
      <c r="AV116" s="183" t="s">
        <v>1056</v>
      </c>
      <c r="AW116" s="183" t="s">
        <v>1056</v>
      </c>
      <c r="AX116" s="183" t="s">
        <v>1056</v>
      </c>
      <c r="AY116" s="183" t="s">
        <v>1056</v>
      </c>
      <c r="AZ116" s="183" t="s">
        <v>1056</v>
      </c>
      <c r="BA116" s="183" t="s">
        <v>1056</v>
      </c>
      <c r="BB116" s="183" t="s">
        <v>1056</v>
      </c>
      <c r="BC116" s="183" t="s">
        <v>1056</v>
      </c>
      <c r="BD116" s="183" t="s">
        <v>1056</v>
      </c>
    </row>
    <row r="117" spans="1:56" x14ac:dyDescent="0.3">
      <c r="A117" s="183" t="s">
        <v>586</v>
      </c>
      <c r="B117" s="183" t="s">
        <v>587</v>
      </c>
      <c r="L117" s="183" t="s">
        <v>1009</v>
      </c>
      <c r="M117" s="183" t="s">
        <v>1009</v>
      </c>
      <c r="N117" s="183" t="s">
        <v>1009</v>
      </c>
      <c r="O117" s="183" t="s">
        <v>1009</v>
      </c>
      <c r="T117" s="183" t="s">
        <v>1009</v>
      </c>
      <c r="W117" s="139" t="s">
        <v>1035</v>
      </c>
      <c r="X117" s="183" t="s">
        <v>1033</v>
      </c>
      <c r="Y117" s="183" t="s">
        <v>1033</v>
      </c>
      <c r="Z117" s="183" t="s">
        <v>1033</v>
      </c>
      <c r="AM117" s="183" t="s">
        <v>1054</v>
      </c>
      <c r="AN117" s="183" t="s">
        <v>1054</v>
      </c>
      <c r="AO117" s="183" t="s">
        <v>1056</v>
      </c>
      <c r="AP117" s="183" t="s">
        <v>1056</v>
      </c>
      <c r="AQ117" s="183" t="s">
        <v>1052</v>
      </c>
      <c r="AR117" s="183" t="s">
        <v>1056</v>
      </c>
      <c r="AS117" s="183" t="s">
        <v>1054</v>
      </c>
      <c r="AT117" s="183" t="s">
        <v>1054</v>
      </c>
      <c r="AU117" s="183" t="s">
        <v>1052</v>
      </c>
      <c r="AV117" s="183" t="s">
        <v>1056</v>
      </c>
      <c r="AW117" s="183" t="s">
        <v>1056</v>
      </c>
      <c r="AX117" s="183" t="s">
        <v>1056</v>
      </c>
      <c r="AY117" s="183" t="s">
        <v>1056</v>
      </c>
      <c r="AZ117" s="183" t="s">
        <v>1052</v>
      </c>
      <c r="BA117" s="183" t="s">
        <v>1056</v>
      </c>
      <c r="BB117" s="183" t="s">
        <v>1054</v>
      </c>
      <c r="BC117" s="183" t="s">
        <v>1056</v>
      </c>
      <c r="BD117" s="183" t="s">
        <v>1054</v>
      </c>
    </row>
    <row r="118" spans="1:56" x14ac:dyDescent="0.3">
      <c r="A118" s="183" t="s">
        <v>588</v>
      </c>
      <c r="B118" s="183" t="s">
        <v>589</v>
      </c>
      <c r="L118" s="183" t="s">
        <v>1009</v>
      </c>
      <c r="M118" s="183" t="s">
        <v>1009</v>
      </c>
      <c r="N118" s="183" t="s">
        <v>1009</v>
      </c>
      <c r="O118" s="183" t="s">
        <v>1009</v>
      </c>
      <c r="T118" s="183" t="s">
        <v>1009</v>
      </c>
      <c r="W118" s="139" t="s">
        <v>1033</v>
      </c>
      <c r="X118" s="183" t="s">
        <v>1033</v>
      </c>
      <c r="Y118" s="183" t="s">
        <v>1037</v>
      </c>
      <c r="Z118" s="183" t="s">
        <v>1035</v>
      </c>
      <c r="AM118" s="183" t="s">
        <v>1054</v>
      </c>
      <c r="AN118" s="183" t="s">
        <v>1054</v>
      </c>
      <c r="AO118" s="183" t="s">
        <v>1054</v>
      </c>
      <c r="AP118" s="183" t="s">
        <v>1054</v>
      </c>
      <c r="AQ118" s="183" t="s">
        <v>1052</v>
      </c>
      <c r="AR118" s="183" t="s">
        <v>1054</v>
      </c>
      <c r="AS118" s="183" t="s">
        <v>1054</v>
      </c>
      <c r="AT118" s="183" t="s">
        <v>1054</v>
      </c>
      <c r="AU118" s="183" t="s">
        <v>1054</v>
      </c>
      <c r="AV118" s="183" t="s">
        <v>1056</v>
      </c>
      <c r="AW118" s="183" t="s">
        <v>1054</v>
      </c>
      <c r="AX118" s="183" t="s">
        <v>1054</v>
      </c>
      <c r="AY118" s="183" t="s">
        <v>1054</v>
      </c>
      <c r="AZ118" s="183" t="s">
        <v>1054</v>
      </c>
      <c r="BA118" s="183" t="s">
        <v>1054</v>
      </c>
      <c r="BB118" s="183" t="s">
        <v>1056</v>
      </c>
      <c r="BC118" s="183" t="s">
        <v>1056</v>
      </c>
      <c r="BD118" s="183" t="s">
        <v>1054</v>
      </c>
    </row>
    <row r="119" spans="1:56" x14ac:dyDescent="0.3">
      <c r="A119" s="183" t="s">
        <v>590</v>
      </c>
      <c r="B119" s="183" t="s">
        <v>591</v>
      </c>
      <c r="L119" s="183" t="s">
        <v>1009</v>
      </c>
      <c r="M119" s="183" t="s">
        <v>1009</v>
      </c>
      <c r="N119" s="183" t="s">
        <v>1009</v>
      </c>
      <c r="O119" s="183" t="s">
        <v>1009</v>
      </c>
      <c r="T119" s="183" t="s">
        <v>1009</v>
      </c>
      <c r="W119" s="139" t="s">
        <v>1035</v>
      </c>
      <c r="X119" s="183" t="s">
        <v>1035</v>
      </c>
      <c r="Y119" s="183" t="s">
        <v>1035</v>
      </c>
      <c r="Z119" s="183" t="s">
        <v>1035</v>
      </c>
      <c r="AM119" s="183" t="s">
        <v>1054</v>
      </c>
      <c r="AN119" s="183" t="s">
        <v>1054</v>
      </c>
      <c r="AO119" s="183" t="s">
        <v>1054</v>
      </c>
      <c r="AP119" s="183" t="s">
        <v>1056</v>
      </c>
      <c r="AQ119" s="183" t="s">
        <v>1054</v>
      </c>
      <c r="AR119" s="183" t="s">
        <v>1054</v>
      </c>
      <c r="AS119" s="183" t="s">
        <v>1054</v>
      </c>
      <c r="AT119" s="183" t="s">
        <v>1054</v>
      </c>
      <c r="AU119" s="183" t="s">
        <v>1054</v>
      </c>
      <c r="AV119" s="183" t="s">
        <v>1056</v>
      </c>
      <c r="AW119" s="183" t="s">
        <v>1056</v>
      </c>
      <c r="AX119" s="183" t="s">
        <v>1056</v>
      </c>
      <c r="AY119" s="183" t="s">
        <v>1056</v>
      </c>
      <c r="AZ119" s="183" t="s">
        <v>1056</v>
      </c>
      <c r="BA119" s="183" t="s">
        <v>1054</v>
      </c>
      <c r="BB119" s="183" t="s">
        <v>1054</v>
      </c>
      <c r="BC119" s="183" t="s">
        <v>1054</v>
      </c>
      <c r="BD119" s="183" t="s">
        <v>1054</v>
      </c>
    </row>
    <row r="120" spans="1:56" x14ac:dyDescent="0.3">
      <c r="A120" s="183" t="s">
        <v>592</v>
      </c>
      <c r="B120" s="183" t="s">
        <v>593</v>
      </c>
      <c r="L120" s="183" t="s">
        <v>1009</v>
      </c>
      <c r="M120" s="183" t="s">
        <v>1009</v>
      </c>
      <c r="N120" s="183" t="s">
        <v>1009</v>
      </c>
      <c r="O120" s="183" t="s">
        <v>1009</v>
      </c>
      <c r="T120" s="183" t="s">
        <v>1009</v>
      </c>
      <c r="W120" s="139" t="s">
        <v>1035</v>
      </c>
      <c r="X120" s="183" t="s">
        <v>1033</v>
      </c>
      <c r="Y120" s="183" t="s">
        <v>1037</v>
      </c>
      <c r="Z120" s="183" t="s">
        <v>1033</v>
      </c>
      <c r="AM120" s="183" t="s">
        <v>1056</v>
      </c>
      <c r="AN120" s="183" t="s">
        <v>1056</v>
      </c>
      <c r="AO120" s="183" t="s">
        <v>1056</v>
      </c>
      <c r="AP120" s="183" t="s">
        <v>1056</v>
      </c>
      <c r="AQ120" s="183" t="s">
        <v>1054</v>
      </c>
      <c r="AR120" s="183" t="s">
        <v>1054</v>
      </c>
      <c r="AS120" s="183" t="s">
        <v>1056</v>
      </c>
      <c r="AT120" s="183" t="s">
        <v>1054</v>
      </c>
      <c r="AU120" s="183" t="s">
        <v>1054</v>
      </c>
      <c r="AV120" s="183" t="s">
        <v>1056</v>
      </c>
      <c r="AW120" s="183" t="s">
        <v>1056</v>
      </c>
      <c r="AX120" s="183" t="s">
        <v>1056</v>
      </c>
      <c r="AY120" s="183" t="s">
        <v>1056</v>
      </c>
      <c r="AZ120" s="183" t="s">
        <v>1054</v>
      </c>
      <c r="BA120" s="183" t="s">
        <v>1054</v>
      </c>
      <c r="BB120" s="183" t="s">
        <v>1056</v>
      </c>
      <c r="BC120" s="183" t="s">
        <v>1054</v>
      </c>
      <c r="BD120" s="183" t="s">
        <v>1054</v>
      </c>
    </row>
    <row r="121" spans="1:56" x14ac:dyDescent="0.3">
      <c r="A121" s="183" t="s">
        <v>594</v>
      </c>
      <c r="B121" s="183" t="s">
        <v>595</v>
      </c>
      <c r="L121" s="183" t="s">
        <v>1009</v>
      </c>
      <c r="M121" s="183" t="s">
        <v>1009</v>
      </c>
      <c r="N121" s="183" t="s">
        <v>1009</v>
      </c>
      <c r="O121" s="183" t="s">
        <v>1009</v>
      </c>
      <c r="T121" s="183" t="s">
        <v>1011</v>
      </c>
      <c r="W121" s="139" t="s">
        <v>1033</v>
      </c>
      <c r="X121" s="183" t="s">
        <v>1033</v>
      </c>
      <c r="Y121" s="183" t="s">
        <v>1033</v>
      </c>
      <c r="Z121" s="183" t="s">
        <v>1035</v>
      </c>
      <c r="AM121" s="183" t="s">
        <v>1054</v>
      </c>
      <c r="AN121" s="183" t="s">
        <v>1054</v>
      </c>
      <c r="AO121" s="183" t="s">
        <v>1054</v>
      </c>
      <c r="AP121" s="183" t="s">
        <v>1054</v>
      </c>
      <c r="AQ121" s="183" t="s">
        <v>1052</v>
      </c>
      <c r="AR121" s="183" t="s">
        <v>1052</v>
      </c>
      <c r="AS121" s="183" t="s">
        <v>1054</v>
      </c>
      <c r="AT121" s="183" t="s">
        <v>1052</v>
      </c>
      <c r="AU121" s="183" t="s">
        <v>1054</v>
      </c>
      <c r="AV121" s="183" t="s">
        <v>1056</v>
      </c>
      <c r="AW121" s="183" t="s">
        <v>1056</v>
      </c>
      <c r="AX121" s="183" t="s">
        <v>1056</v>
      </c>
      <c r="AY121" s="183" t="s">
        <v>1054</v>
      </c>
      <c r="AZ121" s="183" t="s">
        <v>1052</v>
      </c>
      <c r="BA121" s="183" t="s">
        <v>1052</v>
      </c>
      <c r="BB121" s="183" t="s">
        <v>1054</v>
      </c>
      <c r="BC121" s="183" t="s">
        <v>1052</v>
      </c>
      <c r="BD121" s="183" t="s">
        <v>1054</v>
      </c>
    </row>
    <row r="122" spans="1:56" x14ac:dyDescent="0.3">
      <c r="A122" s="183" t="s">
        <v>596</v>
      </c>
      <c r="B122" s="183" t="s">
        <v>597</v>
      </c>
      <c r="L122" s="183" t="s">
        <v>1009</v>
      </c>
      <c r="M122" s="183" t="s">
        <v>1009</v>
      </c>
      <c r="N122" s="183" t="s">
        <v>1009</v>
      </c>
      <c r="O122" s="183" t="s">
        <v>1009</v>
      </c>
      <c r="T122" s="183" t="s">
        <v>1009</v>
      </c>
      <c r="W122" s="139" t="s">
        <v>1037</v>
      </c>
      <c r="X122" s="183" t="s">
        <v>1033</v>
      </c>
      <c r="Y122" s="183" t="s">
        <v>1033</v>
      </c>
      <c r="Z122" s="183" t="s">
        <v>1033</v>
      </c>
      <c r="AM122" s="183" t="s">
        <v>1056</v>
      </c>
      <c r="AN122" s="183" t="s">
        <v>1056</v>
      </c>
      <c r="AO122" s="183" t="s">
        <v>1056</v>
      </c>
      <c r="AP122" s="183" t="s">
        <v>1056</v>
      </c>
      <c r="AQ122" s="183" t="s">
        <v>1054</v>
      </c>
      <c r="AR122" s="183" t="s">
        <v>1054</v>
      </c>
      <c r="AS122" s="183" t="s">
        <v>1054</v>
      </c>
      <c r="AT122" s="183" t="s">
        <v>1054</v>
      </c>
      <c r="AU122" s="183" t="s">
        <v>1054</v>
      </c>
      <c r="AV122" s="183" t="s">
        <v>1056</v>
      </c>
      <c r="AW122" s="183" t="s">
        <v>1056</v>
      </c>
      <c r="AX122" s="183" t="s">
        <v>1056</v>
      </c>
      <c r="AY122" s="183" t="s">
        <v>1056</v>
      </c>
      <c r="AZ122" s="183" t="s">
        <v>1056</v>
      </c>
      <c r="BA122" s="183" t="s">
        <v>1056</v>
      </c>
      <c r="BB122" s="183" t="s">
        <v>1054</v>
      </c>
      <c r="BC122" s="183" t="s">
        <v>1056</v>
      </c>
      <c r="BD122" s="183" t="s">
        <v>1056</v>
      </c>
    </row>
    <row r="123" spans="1:56" x14ac:dyDescent="0.3">
      <c r="A123" s="183" t="s">
        <v>600</v>
      </c>
      <c r="B123" s="183" t="s">
        <v>601</v>
      </c>
      <c r="L123" s="183" t="s">
        <v>1009</v>
      </c>
      <c r="M123" s="183" t="s">
        <v>1009</v>
      </c>
      <c r="N123" s="183" t="s">
        <v>1009</v>
      </c>
      <c r="O123" s="183" t="s">
        <v>1009</v>
      </c>
      <c r="T123" s="183" t="s">
        <v>1009</v>
      </c>
      <c r="W123" s="139" t="s">
        <v>1035</v>
      </c>
      <c r="X123" s="183" t="s">
        <v>1035</v>
      </c>
      <c r="Y123" s="183" t="s">
        <v>1037</v>
      </c>
      <c r="Z123" s="183" t="s">
        <v>1035</v>
      </c>
      <c r="AM123" s="183" t="s">
        <v>1054</v>
      </c>
      <c r="AN123" s="183" t="s">
        <v>1054</v>
      </c>
      <c r="AO123" s="183" t="s">
        <v>1056</v>
      </c>
      <c r="AP123" s="183" t="s">
        <v>1056</v>
      </c>
      <c r="AQ123" s="183" t="s">
        <v>1052</v>
      </c>
      <c r="AR123" s="183" t="s">
        <v>1050</v>
      </c>
      <c r="AS123" s="183" t="s">
        <v>1056</v>
      </c>
      <c r="AT123" s="183" t="s">
        <v>1054</v>
      </c>
      <c r="AU123" s="183" t="s">
        <v>1054</v>
      </c>
      <c r="AV123" s="183" t="s">
        <v>1054</v>
      </c>
      <c r="AW123" s="183" t="s">
        <v>1054</v>
      </c>
      <c r="AX123" s="183" t="s">
        <v>1056</v>
      </c>
      <c r="AY123" s="183" t="s">
        <v>1056</v>
      </c>
      <c r="AZ123" s="183" t="s">
        <v>1050</v>
      </c>
      <c r="BA123" s="183" t="s">
        <v>1054</v>
      </c>
      <c r="BB123" s="183" t="s">
        <v>1056</v>
      </c>
      <c r="BC123" s="183" t="s">
        <v>1056</v>
      </c>
      <c r="BD123" s="183" t="s">
        <v>1054</v>
      </c>
    </row>
    <row r="124" spans="1:56" x14ac:dyDescent="0.3">
      <c r="A124" s="183" t="s">
        <v>604</v>
      </c>
      <c r="B124" s="183" t="s">
        <v>605</v>
      </c>
      <c r="L124" s="183" t="s">
        <v>1009</v>
      </c>
      <c r="M124" s="183" t="s">
        <v>1009</v>
      </c>
      <c r="N124" s="183" t="s">
        <v>1009</v>
      </c>
      <c r="O124" s="183" t="s">
        <v>1009</v>
      </c>
      <c r="T124" s="183" t="s">
        <v>1009</v>
      </c>
      <c r="W124" s="139" t="s">
        <v>1033</v>
      </c>
      <c r="X124" s="183" t="s">
        <v>1033</v>
      </c>
      <c r="Y124" s="183" t="s">
        <v>1033</v>
      </c>
      <c r="Z124" s="183" t="s">
        <v>1033</v>
      </c>
      <c r="AM124" s="183" t="s">
        <v>1054</v>
      </c>
      <c r="AN124" s="183" t="s">
        <v>1054</v>
      </c>
      <c r="AO124" s="183" t="s">
        <v>1054</v>
      </c>
      <c r="AP124" s="183" t="s">
        <v>1054</v>
      </c>
      <c r="AQ124" s="183" t="s">
        <v>1054</v>
      </c>
      <c r="AR124" s="183" t="s">
        <v>1054</v>
      </c>
      <c r="AS124" s="183" t="s">
        <v>1054</v>
      </c>
      <c r="AT124" s="183" t="s">
        <v>1054</v>
      </c>
      <c r="AU124" s="183" t="s">
        <v>1056</v>
      </c>
      <c r="AV124" s="183" t="s">
        <v>1056</v>
      </c>
      <c r="AW124" s="183" t="s">
        <v>1056</v>
      </c>
      <c r="AX124" s="183" t="s">
        <v>1056</v>
      </c>
      <c r="AY124" s="183" t="s">
        <v>1056</v>
      </c>
      <c r="AZ124" s="183" t="s">
        <v>1054</v>
      </c>
      <c r="BA124" s="183" t="s">
        <v>1054</v>
      </c>
      <c r="BB124" s="183" t="s">
        <v>1054</v>
      </c>
      <c r="BC124" s="183" t="s">
        <v>1054</v>
      </c>
      <c r="BD124" s="183" t="s">
        <v>1056</v>
      </c>
    </row>
    <row r="125" spans="1:56" x14ac:dyDescent="0.3">
      <c r="A125" s="183" t="s">
        <v>606</v>
      </c>
      <c r="B125" s="183" t="s">
        <v>607</v>
      </c>
      <c r="L125" s="183" t="s">
        <v>1009</v>
      </c>
      <c r="M125" s="183" t="s">
        <v>1009</v>
      </c>
      <c r="N125" s="183" t="s">
        <v>1009</v>
      </c>
      <c r="O125" s="183" t="s">
        <v>1009</v>
      </c>
      <c r="T125" s="183" t="s">
        <v>1009</v>
      </c>
      <c r="W125" s="139" t="s">
        <v>1035</v>
      </c>
      <c r="X125" s="183" t="s">
        <v>1035</v>
      </c>
      <c r="Y125" s="183" t="s">
        <v>1035</v>
      </c>
      <c r="Z125" s="183" t="s">
        <v>1035</v>
      </c>
      <c r="AM125" s="183" t="s">
        <v>1052</v>
      </c>
      <c r="AN125" s="183" t="s">
        <v>1052</v>
      </c>
      <c r="AO125" s="183" t="s">
        <v>1054</v>
      </c>
      <c r="AP125" s="183" t="s">
        <v>1052</v>
      </c>
      <c r="AQ125" s="183" t="s">
        <v>1052</v>
      </c>
      <c r="AR125" s="183" t="s">
        <v>1052</v>
      </c>
      <c r="AS125" s="183" t="s">
        <v>1052</v>
      </c>
      <c r="AT125" s="183" t="s">
        <v>1054</v>
      </c>
      <c r="AU125" s="183" t="s">
        <v>1054</v>
      </c>
      <c r="AV125" s="183" t="s">
        <v>1052</v>
      </c>
      <c r="AW125" s="183" t="s">
        <v>1052</v>
      </c>
      <c r="AX125" s="183" t="s">
        <v>1054</v>
      </c>
      <c r="AY125" s="183" t="s">
        <v>1052</v>
      </c>
      <c r="AZ125" s="183" t="s">
        <v>1054</v>
      </c>
      <c r="BA125" s="183" t="s">
        <v>1054</v>
      </c>
      <c r="BB125" s="183" t="s">
        <v>1054</v>
      </c>
      <c r="BC125" s="183" t="s">
        <v>1054</v>
      </c>
      <c r="BD125" s="183" t="s">
        <v>1054</v>
      </c>
    </row>
    <row r="126" spans="1:56" x14ac:dyDescent="0.3">
      <c r="A126" s="183" t="s">
        <v>608</v>
      </c>
      <c r="B126" s="183" t="s">
        <v>609</v>
      </c>
      <c r="L126" s="183" t="s">
        <v>1009</v>
      </c>
      <c r="M126" s="183" t="s">
        <v>1009</v>
      </c>
      <c r="N126" s="183" t="s">
        <v>1009</v>
      </c>
      <c r="O126" s="183" t="s">
        <v>1009</v>
      </c>
      <c r="T126" s="183" t="s">
        <v>1009</v>
      </c>
      <c r="W126" s="139" t="s">
        <v>1035</v>
      </c>
      <c r="X126" s="183" t="s">
        <v>1033</v>
      </c>
      <c r="Y126" s="183" t="s">
        <v>1035</v>
      </c>
      <c r="Z126" s="183" t="s">
        <v>1033</v>
      </c>
      <c r="AM126" s="183" t="s">
        <v>1056</v>
      </c>
      <c r="AN126" s="183" t="s">
        <v>1054</v>
      </c>
      <c r="AO126" s="183" t="s">
        <v>1056</v>
      </c>
      <c r="AP126" s="183" t="s">
        <v>1054</v>
      </c>
      <c r="AQ126" s="183" t="s">
        <v>1054</v>
      </c>
      <c r="AR126" s="183" t="s">
        <v>1054</v>
      </c>
      <c r="AS126" s="183" t="s">
        <v>1056</v>
      </c>
      <c r="AT126" s="183" t="s">
        <v>1056</v>
      </c>
      <c r="AU126" s="183" t="s">
        <v>1054</v>
      </c>
      <c r="AV126" s="183" t="s">
        <v>1056</v>
      </c>
      <c r="AW126" s="183" t="s">
        <v>1054</v>
      </c>
      <c r="AX126" s="183" t="s">
        <v>1056</v>
      </c>
      <c r="AY126" s="183" t="s">
        <v>1054</v>
      </c>
      <c r="AZ126" s="183" t="s">
        <v>1054</v>
      </c>
      <c r="BA126" s="183" t="s">
        <v>1054</v>
      </c>
      <c r="BB126" s="183" t="s">
        <v>1056</v>
      </c>
      <c r="BC126" s="183" t="s">
        <v>1056</v>
      </c>
      <c r="BD126" s="183" t="s">
        <v>1054</v>
      </c>
    </row>
    <row r="127" spans="1:56" x14ac:dyDescent="0.3">
      <c r="A127" s="183" t="s">
        <v>610</v>
      </c>
      <c r="B127" s="183" t="s">
        <v>611</v>
      </c>
      <c r="L127" s="183" t="s">
        <v>1009</v>
      </c>
      <c r="M127" s="183" t="s">
        <v>1009</v>
      </c>
      <c r="N127" s="183" t="s">
        <v>1009</v>
      </c>
      <c r="O127" s="183" t="s">
        <v>1009</v>
      </c>
      <c r="T127" s="183" t="s">
        <v>1009</v>
      </c>
      <c r="W127" s="139" t="s">
        <v>1035</v>
      </c>
      <c r="X127" s="183" t="s">
        <v>1033</v>
      </c>
      <c r="Y127" s="183" t="s">
        <v>1033</v>
      </c>
      <c r="Z127" s="183" t="s">
        <v>1035</v>
      </c>
      <c r="AM127" s="183" t="s">
        <v>1054</v>
      </c>
      <c r="AN127" s="183" t="s">
        <v>1056</v>
      </c>
      <c r="AO127" s="183" t="s">
        <v>1056</v>
      </c>
      <c r="AP127" s="183" t="s">
        <v>1054</v>
      </c>
      <c r="AQ127" s="183" t="s">
        <v>1056</v>
      </c>
      <c r="AR127" s="183" t="s">
        <v>1054</v>
      </c>
      <c r="AS127" s="183" t="s">
        <v>1054</v>
      </c>
      <c r="AT127" s="183" t="s">
        <v>1054</v>
      </c>
      <c r="AU127" s="183" t="s">
        <v>1052</v>
      </c>
      <c r="AV127" s="183" t="s">
        <v>1054</v>
      </c>
      <c r="AW127" s="183" t="s">
        <v>1056</v>
      </c>
      <c r="AX127" s="183" t="s">
        <v>1056</v>
      </c>
      <c r="AY127" s="183" t="s">
        <v>1054</v>
      </c>
      <c r="AZ127" s="183" t="s">
        <v>1056</v>
      </c>
      <c r="BA127" s="183" t="s">
        <v>1054</v>
      </c>
      <c r="BB127" s="183" t="s">
        <v>1054</v>
      </c>
      <c r="BC127" s="183" t="s">
        <v>1054</v>
      </c>
      <c r="BD127" s="183" t="s">
        <v>1052</v>
      </c>
    </row>
    <row r="128" spans="1:56" x14ac:dyDescent="0.3">
      <c r="A128" s="183" t="s">
        <v>613</v>
      </c>
      <c r="B128" s="183" t="s">
        <v>614</v>
      </c>
      <c r="L128" s="183" t="s">
        <v>1009</v>
      </c>
      <c r="M128" s="183" t="s">
        <v>1009</v>
      </c>
      <c r="N128" s="183" t="s">
        <v>1009</v>
      </c>
      <c r="O128" s="183" t="s">
        <v>1009</v>
      </c>
      <c r="T128" s="183" t="s">
        <v>1009</v>
      </c>
      <c r="W128" s="139" t="s">
        <v>1033</v>
      </c>
      <c r="X128" s="183" t="s">
        <v>1035</v>
      </c>
      <c r="Y128" s="183" t="s">
        <v>1033</v>
      </c>
      <c r="Z128" s="183" t="s">
        <v>1035</v>
      </c>
      <c r="AM128" s="183" t="s">
        <v>1052</v>
      </c>
      <c r="AN128" s="183" t="s">
        <v>1052</v>
      </c>
      <c r="AO128" s="183" t="s">
        <v>1054</v>
      </c>
      <c r="AP128" s="183" t="s">
        <v>1054</v>
      </c>
      <c r="AQ128" s="183" t="s">
        <v>1054</v>
      </c>
      <c r="AR128" s="183" t="s">
        <v>1054</v>
      </c>
      <c r="AS128" s="183" t="s">
        <v>1056</v>
      </c>
      <c r="AT128" s="183" t="s">
        <v>1054</v>
      </c>
      <c r="AU128" s="183" t="s">
        <v>1054</v>
      </c>
      <c r="AV128" s="183" t="s">
        <v>1052</v>
      </c>
      <c r="AW128" s="183" t="s">
        <v>1052</v>
      </c>
      <c r="AX128" s="183" t="s">
        <v>1054</v>
      </c>
      <c r="AY128" s="183" t="s">
        <v>1054</v>
      </c>
      <c r="AZ128" s="183" t="s">
        <v>1054</v>
      </c>
      <c r="BA128" s="183" t="s">
        <v>1054</v>
      </c>
      <c r="BB128" s="183" t="s">
        <v>1056</v>
      </c>
      <c r="BC128" s="183" t="s">
        <v>1054</v>
      </c>
      <c r="BD128" s="183" t="s">
        <v>1054</v>
      </c>
    </row>
    <row r="129" spans="1:56" x14ac:dyDescent="0.3">
      <c r="A129" s="183" t="s">
        <v>615</v>
      </c>
      <c r="B129" s="183" t="s">
        <v>616</v>
      </c>
      <c r="L129" s="183" t="s">
        <v>1009</v>
      </c>
      <c r="M129" s="183" t="s">
        <v>1009</v>
      </c>
      <c r="N129" s="183" t="s">
        <v>1009</v>
      </c>
      <c r="O129" s="183" t="s">
        <v>1009</v>
      </c>
      <c r="T129" s="183" t="s">
        <v>1009</v>
      </c>
      <c r="W129" s="139" t="s">
        <v>1035</v>
      </c>
      <c r="X129" s="183" t="s">
        <v>1033</v>
      </c>
      <c r="Y129" s="183" t="s">
        <v>1033</v>
      </c>
      <c r="Z129" s="183" t="s">
        <v>1033</v>
      </c>
      <c r="AM129" s="183" t="s">
        <v>1054</v>
      </c>
      <c r="AN129" s="183" t="s">
        <v>1056</v>
      </c>
      <c r="AO129" s="183" t="s">
        <v>1056</v>
      </c>
      <c r="AP129" s="183" t="s">
        <v>1054</v>
      </c>
      <c r="AQ129" s="183" t="s">
        <v>1054</v>
      </c>
      <c r="AR129" s="183" t="s">
        <v>1054</v>
      </c>
      <c r="AS129" s="183" t="s">
        <v>1056</v>
      </c>
      <c r="AT129" s="183" t="s">
        <v>1056</v>
      </c>
      <c r="AU129" s="183" t="s">
        <v>1054</v>
      </c>
      <c r="AV129" s="183" t="s">
        <v>1056</v>
      </c>
      <c r="AW129" s="183" t="s">
        <v>1056</v>
      </c>
      <c r="AX129" s="183" t="s">
        <v>1058</v>
      </c>
      <c r="AY129" s="183" t="s">
        <v>1056</v>
      </c>
      <c r="AZ129" s="183" t="s">
        <v>1054</v>
      </c>
      <c r="BA129" s="183" t="s">
        <v>1056</v>
      </c>
      <c r="BB129" s="183" t="s">
        <v>1056</v>
      </c>
      <c r="BC129" s="183" t="s">
        <v>1056</v>
      </c>
      <c r="BD129" s="183" t="s">
        <v>1054</v>
      </c>
    </row>
    <row r="130" spans="1:56" x14ac:dyDescent="0.3">
      <c r="A130" s="183" t="s">
        <v>619</v>
      </c>
      <c r="B130" s="183" t="s">
        <v>620</v>
      </c>
      <c r="L130" s="183" t="s">
        <v>1009</v>
      </c>
      <c r="M130" s="183" t="s">
        <v>1009</v>
      </c>
      <c r="N130" s="183" t="s">
        <v>1009</v>
      </c>
      <c r="O130" s="183" t="s">
        <v>1009</v>
      </c>
      <c r="T130" s="183" t="s">
        <v>1009</v>
      </c>
      <c r="W130" s="139" t="s">
        <v>1035</v>
      </c>
      <c r="X130" s="183" t="s">
        <v>1033</v>
      </c>
      <c r="Y130" s="183" t="s">
        <v>1037</v>
      </c>
      <c r="Z130" s="183" t="s">
        <v>1035</v>
      </c>
      <c r="AM130" s="183" t="s">
        <v>1054</v>
      </c>
      <c r="AN130" s="183" t="s">
        <v>1054</v>
      </c>
      <c r="AO130" s="183" t="s">
        <v>1054</v>
      </c>
      <c r="AP130" s="183" t="s">
        <v>1054</v>
      </c>
      <c r="AQ130" s="183" t="s">
        <v>1054</v>
      </c>
      <c r="AR130" s="183" t="s">
        <v>1052</v>
      </c>
      <c r="AS130" s="183" t="s">
        <v>1054</v>
      </c>
      <c r="AT130" s="183" t="s">
        <v>1054</v>
      </c>
      <c r="AU130" s="183" t="s">
        <v>1052</v>
      </c>
      <c r="AV130" s="183" t="s">
        <v>1054</v>
      </c>
      <c r="AW130" s="183" t="s">
        <v>1054</v>
      </c>
      <c r="AX130" s="183" t="s">
        <v>1054</v>
      </c>
      <c r="AY130" s="183" t="s">
        <v>1054</v>
      </c>
      <c r="AZ130" s="183" t="s">
        <v>1054</v>
      </c>
      <c r="BA130" s="183" t="s">
        <v>1052</v>
      </c>
      <c r="BB130" s="183" t="s">
        <v>1054</v>
      </c>
      <c r="BC130" s="183" t="s">
        <v>1054</v>
      </c>
      <c r="BD130" s="183" t="s">
        <v>1052</v>
      </c>
    </row>
    <row r="131" spans="1:56" x14ac:dyDescent="0.3">
      <c r="A131" s="183" t="s">
        <v>621</v>
      </c>
      <c r="B131" s="183" t="s">
        <v>622</v>
      </c>
      <c r="L131" s="183" t="s">
        <v>1009</v>
      </c>
      <c r="M131" s="183" t="s">
        <v>1009</v>
      </c>
      <c r="N131" s="183" t="s">
        <v>1009</v>
      </c>
      <c r="O131" s="183" t="s">
        <v>1009</v>
      </c>
      <c r="T131" s="183" t="s">
        <v>1009</v>
      </c>
      <c r="W131" s="139" t="s">
        <v>1033</v>
      </c>
      <c r="X131" s="183" t="s">
        <v>1035</v>
      </c>
      <c r="Y131" s="183" t="s">
        <v>1035</v>
      </c>
      <c r="Z131" s="183" t="s">
        <v>1035</v>
      </c>
      <c r="AM131" s="183" t="s">
        <v>1054</v>
      </c>
      <c r="AN131" s="183" t="s">
        <v>1054</v>
      </c>
      <c r="AO131" s="183" t="s">
        <v>1054</v>
      </c>
      <c r="AP131" s="183" t="s">
        <v>1054</v>
      </c>
      <c r="AQ131" s="183" t="s">
        <v>1054</v>
      </c>
      <c r="AR131" s="183" t="s">
        <v>1054</v>
      </c>
      <c r="AS131" s="183" t="s">
        <v>1054</v>
      </c>
      <c r="AT131" s="183" t="s">
        <v>1054</v>
      </c>
      <c r="AU131" s="183" t="s">
        <v>1054</v>
      </c>
      <c r="AV131" s="183" t="s">
        <v>1054</v>
      </c>
      <c r="AW131" s="183" t="s">
        <v>1054</v>
      </c>
      <c r="AX131" s="183" t="s">
        <v>1056</v>
      </c>
      <c r="AY131" s="183" t="s">
        <v>1054</v>
      </c>
      <c r="AZ131" s="183" t="s">
        <v>1054</v>
      </c>
      <c r="BA131" s="183" t="s">
        <v>1054</v>
      </c>
      <c r="BB131" s="183" t="s">
        <v>1054</v>
      </c>
      <c r="BC131" s="183" t="s">
        <v>1054</v>
      </c>
      <c r="BD131" s="183" t="s">
        <v>1054</v>
      </c>
    </row>
    <row r="132" spans="1:56" x14ac:dyDescent="0.3">
      <c r="A132" s="183" t="s">
        <v>623</v>
      </c>
      <c r="B132" s="183" t="s">
        <v>624</v>
      </c>
      <c r="L132" s="183" t="s">
        <v>1009</v>
      </c>
      <c r="M132" s="183" t="s">
        <v>1009</v>
      </c>
      <c r="N132" s="183" t="s">
        <v>1009</v>
      </c>
      <c r="O132" s="183" t="s">
        <v>1009</v>
      </c>
      <c r="T132" s="183" t="s">
        <v>1009</v>
      </c>
      <c r="W132" s="139" t="s">
        <v>1035</v>
      </c>
      <c r="X132" s="183" t="s">
        <v>1035</v>
      </c>
      <c r="Y132" s="183" t="s">
        <v>1037</v>
      </c>
      <c r="Z132" s="183" t="s">
        <v>1035</v>
      </c>
      <c r="AM132" s="183" t="s">
        <v>1052</v>
      </c>
      <c r="AN132" s="183" t="s">
        <v>1056</v>
      </c>
      <c r="AO132" s="183" t="s">
        <v>1056</v>
      </c>
      <c r="AP132" s="183" t="s">
        <v>1058</v>
      </c>
      <c r="AQ132" s="183" t="s">
        <v>1056</v>
      </c>
      <c r="AR132" s="183" t="s">
        <v>1054</v>
      </c>
      <c r="AS132" s="183" t="s">
        <v>1054</v>
      </c>
      <c r="AT132" s="183" t="s">
        <v>1056</v>
      </c>
      <c r="AU132" s="183" t="s">
        <v>1054</v>
      </c>
      <c r="AV132" s="183" t="s">
        <v>1052</v>
      </c>
      <c r="AW132" s="183" t="s">
        <v>1056</v>
      </c>
      <c r="AX132" s="183" t="s">
        <v>1056</v>
      </c>
      <c r="AY132" s="183" t="s">
        <v>1058</v>
      </c>
      <c r="AZ132" s="183" t="s">
        <v>1056</v>
      </c>
      <c r="BA132" s="183" t="s">
        <v>1054</v>
      </c>
      <c r="BB132" s="183" t="s">
        <v>1054</v>
      </c>
      <c r="BC132" s="183" t="s">
        <v>1056</v>
      </c>
      <c r="BD132" s="183" t="s">
        <v>1054</v>
      </c>
    </row>
    <row r="133" spans="1:56" x14ac:dyDescent="0.3">
      <c r="A133" s="183" t="s">
        <v>625</v>
      </c>
      <c r="B133" s="183" t="s">
        <v>626</v>
      </c>
      <c r="L133" s="183" t="s">
        <v>1009</v>
      </c>
      <c r="M133" s="183" t="s">
        <v>1009</v>
      </c>
      <c r="N133" s="183" t="s">
        <v>1009</v>
      </c>
      <c r="O133" s="183" t="s">
        <v>1009</v>
      </c>
      <c r="T133" s="183" t="s">
        <v>1009</v>
      </c>
      <c r="W133" s="139" t="s">
        <v>1035</v>
      </c>
      <c r="X133" s="183" t="s">
        <v>1033</v>
      </c>
      <c r="Y133" s="183" t="s">
        <v>1035</v>
      </c>
      <c r="Z133" s="183" t="s">
        <v>1033</v>
      </c>
      <c r="AM133" s="183" t="s">
        <v>1054</v>
      </c>
      <c r="AN133" s="183" t="s">
        <v>1056</v>
      </c>
      <c r="AO133" s="183" t="s">
        <v>1054</v>
      </c>
      <c r="AP133" s="183" t="s">
        <v>1054</v>
      </c>
      <c r="AQ133" s="183" t="s">
        <v>1054</v>
      </c>
      <c r="AR133" s="183" t="s">
        <v>1052</v>
      </c>
      <c r="AS133" s="183" t="s">
        <v>1056</v>
      </c>
      <c r="AT133" s="183" t="s">
        <v>1054</v>
      </c>
      <c r="AU133" s="183" t="s">
        <v>1054</v>
      </c>
      <c r="AV133" s="183" t="s">
        <v>1054</v>
      </c>
      <c r="AW133" s="183" t="s">
        <v>1056</v>
      </c>
      <c r="AX133" s="183" t="s">
        <v>1054</v>
      </c>
      <c r="AY133" s="183" t="s">
        <v>1056</v>
      </c>
      <c r="AZ133" s="183" t="s">
        <v>1056</v>
      </c>
      <c r="BA133" s="183" t="s">
        <v>1052</v>
      </c>
      <c r="BB133" s="183" t="s">
        <v>1056</v>
      </c>
      <c r="BC133" s="183" t="s">
        <v>1054</v>
      </c>
      <c r="BD133" s="183" t="s">
        <v>1054</v>
      </c>
    </row>
    <row r="134" spans="1:56" x14ac:dyDescent="0.3">
      <c r="A134" s="183" t="s">
        <v>627</v>
      </c>
      <c r="B134" s="183" t="s">
        <v>628</v>
      </c>
      <c r="L134" s="183" t="s">
        <v>1009</v>
      </c>
      <c r="M134" s="183" t="s">
        <v>1009</v>
      </c>
      <c r="N134" s="183" t="s">
        <v>1009</v>
      </c>
      <c r="O134" s="183" t="s">
        <v>1009</v>
      </c>
      <c r="T134" s="183" t="s">
        <v>1009</v>
      </c>
      <c r="W134" s="139" t="s">
        <v>1035</v>
      </c>
      <c r="X134" s="183" t="s">
        <v>1033</v>
      </c>
      <c r="Y134" s="183" t="s">
        <v>1033</v>
      </c>
      <c r="Z134" s="183" t="s">
        <v>1035</v>
      </c>
      <c r="AM134" s="183" t="s">
        <v>1054</v>
      </c>
      <c r="AN134" s="183" t="s">
        <v>1054</v>
      </c>
      <c r="AO134" s="183" t="s">
        <v>1054</v>
      </c>
      <c r="AP134" s="183" t="s">
        <v>1054</v>
      </c>
      <c r="AQ134" s="183" t="s">
        <v>1054</v>
      </c>
      <c r="AR134" s="183" t="s">
        <v>1054</v>
      </c>
      <c r="AS134" s="183" t="s">
        <v>1054</v>
      </c>
      <c r="AT134" s="183" t="s">
        <v>1058</v>
      </c>
      <c r="AU134" s="183" t="s">
        <v>1058</v>
      </c>
      <c r="AV134" s="183" t="s">
        <v>1054</v>
      </c>
      <c r="AW134" s="183" t="s">
        <v>1054</v>
      </c>
      <c r="AX134" s="183" t="s">
        <v>1056</v>
      </c>
      <c r="AY134" s="183" t="s">
        <v>1056</v>
      </c>
      <c r="AZ134" s="183" t="s">
        <v>1056</v>
      </c>
      <c r="BA134" s="183" t="s">
        <v>1056</v>
      </c>
      <c r="BB134" s="183" t="s">
        <v>1056</v>
      </c>
      <c r="BC134" s="183" t="s">
        <v>1058</v>
      </c>
      <c r="BD134" s="183" t="s">
        <v>1058</v>
      </c>
    </row>
    <row r="135" spans="1:56" x14ac:dyDescent="0.3">
      <c r="A135" s="183" t="s">
        <v>629</v>
      </c>
      <c r="B135" s="183" t="s">
        <v>630</v>
      </c>
      <c r="L135" s="183" t="s">
        <v>1009</v>
      </c>
      <c r="M135" s="183" t="s">
        <v>1009</v>
      </c>
      <c r="N135" s="183" t="s">
        <v>1009</v>
      </c>
      <c r="O135" s="183" t="s">
        <v>1009</v>
      </c>
      <c r="T135" s="183" t="s">
        <v>1009</v>
      </c>
      <c r="W135" s="139" t="s">
        <v>1035</v>
      </c>
      <c r="X135" s="183" t="s">
        <v>1033</v>
      </c>
      <c r="Y135" s="183" t="s">
        <v>1037</v>
      </c>
      <c r="Z135" s="183" t="s">
        <v>1033</v>
      </c>
      <c r="AM135" s="183" t="s">
        <v>1054</v>
      </c>
      <c r="AN135" s="183" t="s">
        <v>1052</v>
      </c>
      <c r="AO135" s="183" t="s">
        <v>1054</v>
      </c>
      <c r="AP135" s="183" t="s">
        <v>1054</v>
      </c>
      <c r="AQ135" s="183" t="s">
        <v>1054</v>
      </c>
      <c r="AR135" s="183" t="s">
        <v>1054</v>
      </c>
      <c r="AS135" s="183" t="s">
        <v>1054</v>
      </c>
      <c r="AT135" s="183" t="s">
        <v>1054</v>
      </c>
      <c r="AU135" s="183" t="s">
        <v>1054</v>
      </c>
      <c r="AV135" s="183" t="s">
        <v>1054</v>
      </c>
      <c r="AW135" s="183" t="s">
        <v>1054</v>
      </c>
      <c r="AX135" s="183" t="s">
        <v>1054</v>
      </c>
      <c r="AY135" s="183" t="s">
        <v>1054</v>
      </c>
      <c r="AZ135" s="183" t="s">
        <v>1054</v>
      </c>
      <c r="BA135" s="183" t="s">
        <v>1054</v>
      </c>
      <c r="BB135" s="183" t="s">
        <v>1054</v>
      </c>
      <c r="BC135" s="183" t="s">
        <v>1054</v>
      </c>
      <c r="BD135" s="183" t="s">
        <v>1054</v>
      </c>
    </row>
    <row r="136" spans="1:56" x14ac:dyDescent="0.3">
      <c r="A136" s="183" t="s">
        <v>631</v>
      </c>
      <c r="B136" s="183" t="s">
        <v>632</v>
      </c>
      <c r="L136" s="183" t="s">
        <v>1009</v>
      </c>
      <c r="M136" s="183" t="s">
        <v>1009</v>
      </c>
      <c r="N136" s="183" t="s">
        <v>1009</v>
      </c>
      <c r="O136" s="183" t="s">
        <v>1009</v>
      </c>
      <c r="T136" s="183" t="s">
        <v>1009</v>
      </c>
      <c r="W136" s="139" t="s">
        <v>1035</v>
      </c>
      <c r="X136" s="183" t="s">
        <v>1033</v>
      </c>
      <c r="Y136" s="183" t="s">
        <v>1035</v>
      </c>
      <c r="Z136" s="183" t="s">
        <v>1035</v>
      </c>
      <c r="AM136" s="183" t="s">
        <v>1052</v>
      </c>
      <c r="AN136" s="183" t="s">
        <v>1056</v>
      </c>
      <c r="AO136" s="183" t="s">
        <v>1056</v>
      </c>
      <c r="AP136" s="183" t="s">
        <v>1056</v>
      </c>
      <c r="AQ136" s="183" t="s">
        <v>1054</v>
      </c>
      <c r="AR136" s="183" t="s">
        <v>1056</v>
      </c>
      <c r="AS136" s="183" t="s">
        <v>1056</v>
      </c>
      <c r="AT136" s="183" t="s">
        <v>1056</v>
      </c>
      <c r="AU136" s="183" t="s">
        <v>1056</v>
      </c>
      <c r="AV136" s="183" t="s">
        <v>1052</v>
      </c>
      <c r="AW136" s="183" t="s">
        <v>1056</v>
      </c>
      <c r="AX136" s="183" t="s">
        <v>1056</v>
      </c>
      <c r="AY136" s="183" t="s">
        <v>1056</v>
      </c>
      <c r="AZ136" s="183" t="s">
        <v>1054</v>
      </c>
      <c r="BA136" s="183" t="s">
        <v>1056</v>
      </c>
      <c r="BB136" s="183" t="s">
        <v>1056</v>
      </c>
      <c r="BC136" s="183" t="s">
        <v>1056</v>
      </c>
      <c r="BD136" s="183" t="s">
        <v>1056</v>
      </c>
    </row>
    <row r="137" spans="1:56" x14ac:dyDescent="0.3">
      <c r="A137" s="183" t="s">
        <v>635</v>
      </c>
      <c r="B137" s="183" t="s">
        <v>636</v>
      </c>
      <c r="L137" s="183" t="s">
        <v>1009</v>
      </c>
      <c r="M137" s="183" t="s">
        <v>1009</v>
      </c>
      <c r="N137" s="183" t="s">
        <v>1009</v>
      </c>
      <c r="O137" s="183" t="s">
        <v>1009</v>
      </c>
      <c r="T137" s="183" t="s">
        <v>1009</v>
      </c>
      <c r="W137" s="139" t="s">
        <v>1035</v>
      </c>
      <c r="X137" s="183" t="s">
        <v>1033</v>
      </c>
      <c r="Y137" s="183" t="s">
        <v>1035</v>
      </c>
      <c r="Z137" s="183" t="s">
        <v>1033</v>
      </c>
      <c r="AM137" s="183" t="s">
        <v>1054</v>
      </c>
      <c r="AN137" s="183" t="s">
        <v>1054</v>
      </c>
      <c r="AO137" s="183" t="s">
        <v>1056</v>
      </c>
      <c r="AP137" s="183" t="s">
        <v>1056</v>
      </c>
      <c r="AQ137" s="183" t="s">
        <v>1054</v>
      </c>
      <c r="AR137" s="183" t="s">
        <v>1054</v>
      </c>
      <c r="AS137" s="183" t="s">
        <v>1054</v>
      </c>
      <c r="AT137" s="183" t="s">
        <v>1054</v>
      </c>
      <c r="AU137" s="183" t="s">
        <v>1054</v>
      </c>
      <c r="AV137" s="183" t="s">
        <v>1056</v>
      </c>
      <c r="AW137" s="183" t="s">
        <v>1056</v>
      </c>
      <c r="AX137" s="183" t="s">
        <v>1056</v>
      </c>
      <c r="AY137" s="183" t="s">
        <v>1056</v>
      </c>
      <c r="AZ137" s="183" t="s">
        <v>1056</v>
      </c>
      <c r="BA137" s="183" t="s">
        <v>1056</v>
      </c>
      <c r="BB137" s="183" t="s">
        <v>1056</v>
      </c>
      <c r="BC137" s="183" t="s">
        <v>1056</v>
      </c>
      <c r="BD137" s="183" t="s">
        <v>1056</v>
      </c>
    </row>
    <row r="138" spans="1:56" x14ac:dyDescent="0.3">
      <c r="A138" s="183" t="s">
        <v>637</v>
      </c>
      <c r="B138" s="183" t="s">
        <v>638</v>
      </c>
      <c r="L138" s="183" t="s">
        <v>1009</v>
      </c>
      <c r="M138" s="183" t="s">
        <v>1009</v>
      </c>
      <c r="N138" s="183" t="s">
        <v>1009</v>
      </c>
      <c r="O138" s="183" t="s">
        <v>1009</v>
      </c>
      <c r="T138" s="183" t="s">
        <v>1009</v>
      </c>
      <c r="W138" s="139" t="s">
        <v>1035</v>
      </c>
      <c r="X138" s="183" t="s">
        <v>1033</v>
      </c>
      <c r="Y138" s="183" t="s">
        <v>1035</v>
      </c>
      <c r="Z138" s="183" t="s">
        <v>1033</v>
      </c>
      <c r="AM138" s="183" t="s">
        <v>1056</v>
      </c>
      <c r="AN138" s="183" t="s">
        <v>1056</v>
      </c>
      <c r="AO138" s="183" t="s">
        <v>1056</v>
      </c>
      <c r="AP138" s="183" t="s">
        <v>1052</v>
      </c>
      <c r="AQ138" s="183" t="s">
        <v>1054</v>
      </c>
      <c r="AR138" s="183" t="s">
        <v>1054</v>
      </c>
      <c r="AS138" s="183" t="s">
        <v>1054</v>
      </c>
      <c r="AT138" s="183" t="s">
        <v>1054</v>
      </c>
      <c r="AU138" s="183" t="s">
        <v>1054</v>
      </c>
      <c r="AV138" s="183" t="s">
        <v>1056</v>
      </c>
      <c r="AW138" s="183" t="s">
        <v>1056</v>
      </c>
      <c r="AX138" s="183" t="s">
        <v>1056</v>
      </c>
      <c r="AY138" s="183" t="s">
        <v>1054</v>
      </c>
      <c r="AZ138" s="183" t="s">
        <v>1054</v>
      </c>
      <c r="BA138" s="183" t="s">
        <v>1056</v>
      </c>
      <c r="BB138" s="183" t="s">
        <v>1054</v>
      </c>
      <c r="BC138" s="183" t="s">
        <v>1056</v>
      </c>
      <c r="BD138" s="183" t="s">
        <v>1054</v>
      </c>
    </row>
    <row r="139" spans="1:56" x14ac:dyDescent="0.3">
      <c r="A139" s="183" t="s">
        <v>641</v>
      </c>
      <c r="B139" s="183" t="s">
        <v>642</v>
      </c>
      <c r="L139" s="183" t="s">
        <v>1009</v>
      </c>
      <c r="M139" s="183" t="s">
        <v>1009</v>
      </c>
      <c r="N139" s="183" t="s">
        <v>1009</v>
      </c>
      <c r="O139" s="183" t="s">
        <v>1009</v>
      </c>
      <c r="T139" s="183" t="s">
        <v>1009</v>
      </c>
      <c r="W139" s="139" t="s">
        <v>1035</v>
      </c>
      <c r="X139" s="183" t="s">
        <v>1035</v>
      </c>
      <c r="Y139" s="183" t="s">
        <v>1037</v>
      </c>
      <c r="Z139" s="183" t="s">
        <v>1033</v>
      </c>
      <c r="AM139" s="183" t="s">
        <v>1058</v>
      </c>
      <c r="AN139" s="183" t="s">
        <v>1056</v>
      </c>
      <c r="AO139" s="183" t="s">
        <v>1056</v>
      </c>
      <c r="AP139" s="183" t="s">
        <v>1054</v>
      </c>
      <c r="AQ139" s="183" t="s">
        <v>1054</v>
      </c>
      <c r="AR139" s="183" t="s">
        <v>1058</v>
      </c>
      <c r="AS139" s="183" t="s">
        <v>1056</v>
      </c>
      <c r="AT139" s="183" t="s">
        <v>1054</v>
      </c>
      <c r="AU139" s="183" t="s">
        <v>1052</v>
      </c>
      <c r="AV139" s="183" t="s">
        <v>1058</v>
      </c>
      <c r="AW139" s="183" t="s">
        <v>1056</v>
      </c>
      <c r="AX139" s="183" t="s">
        <v>1056</v>
      </c>
      <c r="AY139" s="183" t="s">
        <v>1054</v>
      </c>
      <c r="AZ139" s="183" t="s">
        <v>1054</v>
      </c>
      <c r="BA139" s="183" t="s">
        <v>1058</v>
      </c>
      <c r="BB139" s="183" t="s">
        <v>1056</v>
      </c>
      <c r="BC139" s="183" t="s">
        <v>1054</v>
      </c>
      <c r="BD139" s="183" t="s">
        <v>1052</v>
      </c>
    </row>
    <row r="140" spans="1:56" x14ac:dyDescent="0.3">
      <c r="A140" s="183" t="s">
        <v>643</v>
      </c>
      <c r="B140" s="183" t="s">
        <v>644</v>
      </c>
      <c r="L140" s="183" t="s">
        <v>1009</v>
      </c>
      <c r="M140" s="183" t="s">
        <v>1009</v>
      </c>
      <c r="N140" s="183" t="s">
        <v>1009</v>
      </c>
      <c r="O140" s="183" t="s">
        <v>1009</v>
      </c>
      <c r="T140" s="183" t="s">
        <v>1009</v>
      </c>
      <c r="W140" s="139" t="s">
        <v>1035</v>
      </c>
      <c r="X140" s="183" t="s">
        <v>1033</v>
      </c>
      <c r="Y140" s="183" t="s">
        <v>1033</v>
      </c>
      <c r="Z140" s="183" t="s">
        <v>1035</v>
      </c>
      <c r="AM140" s="183" t="s">
        <v>1054</v>
      </c>
      <c r="AN140" s="183" t="s">
        <v>1056</v>
      </c>
      <c r="AO140" s="183" t="s">
        <v>1056</v>
      </c>
      <c r="AP140" s="183" t="s">
        <v>1054</v>
      </c>
      <c r="AQ140" s="183" t="s">
        <v>1054</v>
      </c>
      <c r="AR140" s="183" t="s">
        <v>1054</v>
      </c>
      <c r="AS140" s="183" t="s">
        <v>1054</v>
      </c>
      <c r="AT140" s="183" t="s">
        <v>1056</v>
      </c>
      <c r="AU140" s="183" t="s">
        <v>1054</v>
      </c>
      <c r="AV140" s="183" t="s">
        <v>1056</v>
      </c>
      <c r="AW140" s="183" t="s">
        <v>1056</v>
      </c>
      <c r="AX140" s="183" t="s">
        <v>1056</v>
      </c>
      <c r="AY140" s="183" t="s">
        <v>1056</v>
      </c>
      <c r="AZ140" s="183" t="s">
        <v>1056</v>
      </c>
      <c r="BA140" s="183" t="s">
        <v>1056</v>
      </c>
      <c r="BB140" s="183" t="s">
        <v>1056</v>
      </c>
      <c r="BC140" s="183" t="s">
        <v>1056</v>
      </c>
      <c r="BD140" s="183" t="s">
        <v>1056</v>
      </c>
    </row>
    <row r="141" spans="1:56" x14ac:dyDescent="0.3">
      <c r="A141" s="183" t="s">
        <v>645</v>
      </c>
      <c r="B141" s="183" t="s">
        <v>646</v>
      </c>
      <c r="L141" s="183" t="s">
        <v>1009</v>
      </c>
      <c r="M141" s="183" t="s">
        <v>1009</v>
      </c>
      <c r="N141" s="183" t="s">
        <v>1009</v>
      </c>
      <c r="O141" s="183" t="s">
        <v>1009</v>
      </c>
      <c r="T141" s="183" t="s">
        <v>1009</v>
      </c>
      <c r="W141" s="139" t="s">
        <v>1035</v>
      </c>
      <c r="X141" s="183" t="s">
        <v>1033</v>
      </c>
      <c r="Y141" s="183" t="s">
        <v>1035</v>
      </c>
      <c r="Z141" s="183" t="s">
        <v>1033</v>
      </c>
      <c r="AM141" s="183" t="s">
        <v>1054</v>
      </c>
      <c r="AN141" s="183" t="s">
        <v>1056</v>
      </c>
      <c r="AO141" s="183" t="s">
        <v>1054</v>
      </c>
      <c r="AP141" s="183" t="s">
        <v>1054</v>
      </c>
      <c r="AQ141" s="183" t="s">
        <v>1054</v>
      </c>
      <c r="AR141" s="183" t="s">
        <v>1054</v>
      </c>
      <c r="AS141" s="183" t="s">
        <v>1054</v>
      </c>
      <c r="AT141" s="183" t="s">
        <v>1054</v>
      </c>
      <c r="AU141" s="183" t="s">
        <v>1052</v>
      </c>
      <c r="AV141" s="183" t="s">
        <v>1054</v>
      </c>
      <c r="AW141" s="183" t="s">
        <v>1056</v>
      </c>
      <c r="AX141" s="183" t="s">
        <v>1054</v>
      </c>
      <c r="AY141" s="183" t="s">
        <v>1054</v>
      </c>
      <c r="AZ141" s="183" t="s">
        <v>1054</v>
      </c>
      <c r="BA141" s="183" t="s">
        <v>1054</v>
      </c>
      <c r="BB141" s="183" t="s">
        <v>1054</v>
      </c>
      <c r="BC141" s="183" t="s">
        <v>1054</v>
      </c>
      <c r="BD141" s="183" t="s">
        <v>1052</v>
      </c>
    </row>
    <row r="142" spans="1:56" x14ac:dyDescent="0.3">
      <c r="A142" s="183" t="s">
        <v>647</v>
      </c>
      <c r="B142" s="183" t="s">
        <v>648</v>
      </c>
      <c r="L142" s="183" t="s">
        <v>1009</v>
      </c>
      <c r="M142" s="183" t="s">
        <v>1009</v>
      </c>
      <c r="N142" s="183" t="s">
        <v>1009</v>
      </c>
      <c r="O142" s="183" t="s">
        <v>1009</v>
      </c>
      <c r="T142" s="183" t="s">
        <v>1009</v>
      </c>
      <c r="W142" s="139" t="s">
        <v>1033</v>
      </c>
      <c r="X142" s="183" t="s">
        <v>1035</v>
      </c>
      <c r="Y142" s="183" t="s">
        <v>1033</v>
      </c>
      <c r="Z142" s="183" t="s">
        <v>1035</v>
      </c>
      <c r="AM142" s="183" t="s">
        <v>1054</v>
      </c>
      <c r="AN142" s="183" t="s">
        <v>1052</v>
      </c>
      <c r="AO142" s="183" t="s">
        <v>1052</v>
      </c>
      <c r="AP142" s="183" t="s">
        <v>1052</v>
      </c>
      <c r="AQ142" s="183" t="s">
        <v>1052</v>
      </c>
      <c r="AR142" s="183" t="s">
        <v>1052</v>
      </c>
      <c r="AS142" s="183" t="s">
        <v>1052</v>
      </c>
      <c r="AT142" s="183" t="s">
        <v>1054</v>
      </c>
      <c r="AU142" s="183" t="s">
        <v>1054</v>
      </c>
      <c r="AV142" s="183" t="s">
        <v>1054</v>
      </c>
      <c r="AW142" s="183" t="s">
        <v>1052</v>
      </c>
      <c r="AX142" s="183" t="s">
        <v>1054</v>
      </c>
      <c r="AY142" s="183" t="s">
        <v>1054</v>
      </c>
      <c r="AZ142" s="183" t="s">
        <v>1052</v>
      </c>
      <c r="BA142" s="183" t="s">
        <v>1054</v>
      </c>
      <c r="BB142" s="183" t="s">
        <v>1052</v>
      </c>
      <c r="BC142" s="183" t="s">
        <v>1054</v>
      </c>
      <c r="BD142" s="183" t="s">
        <v>1054</v>
      </c>
    </row>
    <row r="143" spans="1:56" x14ac:dyDescent="0.3">
      <c r="A143" s="183" t="s">
        <v>649</v>
      </c>
      <c r="B143" s="183" t="s">
        <v>650</v>
      </c>
      <c r="L143" s="183" t="s">
        <v>1009</v>
      </c>
      <c r="M143" s="183" t="s">
        <v>1009</v>
      </c>
      <c r="N143" s="183" t="s">
        <v>1009</v>
      </c>
      <c r="O143" s="183" t="s">
        <v>1009</v>
      </c>
      <c r="T143" s="183" t="s">
        <v>1009</v>
      </c>
      <c r="W143" s="139" t="s">
        <v>1035</v>
      </c>
      <c r="X143" s="183" t="s">
        <v>1033</v>
      </c>
      <c r="Y143" s="183" t="s">
        <v>1035</v>
      </c>
      <c r="Z143" s="183" t="s">
        <v>1035</v>
      </c>
      <c r="AM143" s="183" t="s">
        <v>1054</v>
      </c>
      <c r="AN143" s="183" t="s">
        <v>1054</v>
      </c>
      <c r="AO143" s="183" t="s">
        <v>1054</v>
      </c>
      <c r="AP143" s="183" t="s">
        <v>1056</v>
      </c>
      <c r="AQ143" s="183" t="s">
        <v>1054</v>
      </c>
      <c r="AR143" s="183" t="s">
        <v>1054</v>
      </c>
      <c r="AS143" s="183" t="s">
        <v>1054</v>
      </c>
      <c r="AT143" s="183" t="s">
        <v>1056</v>
      </c>
      <c r="AU143" s="183" t="s">
        <v>1052</v>
      </c>
      <c r="AV143" s="183" t="s">
        <v>1054</v>
      </c>
      <c r="AW143" s="183" t="s">
        <v>1054</v>
      </c>
      <c r="AX143" s="183" t="s">
        <v>1054</v>
      </c>
      <c r="AY143" s="183" t="s">
        <v>1056</v>
      </c>
      <c r="AZ143" s="183" t="s">
        <v>1054</v>
      </c>
      <c r="BA143" s="183" t="s">
        <v>1054</v>
      </c>
      <c r="BB143" s="183" t="s">
        <v>1054</v>
      </c>
      <c r="BC143" s="183" t="s">
        <v>1056</v>
      </c>
      <c r="BD143" s="183" t="s">
        <v>1054</v>
      </c>
    </row>
    <row r="144" spans="1:56" x14ac:dyDescent="0.3">
      <c r="A144" s="183" t="s">
        <v>653</v>
      </c>
      <c r="B144" s="183" t="s">
        <v>654</v>
      </c>
      <c r="L144" s="183" t="s">
        <v>1009</v>
      </c>
      <c r="M144" s="183" t="s">
        <v>1009</v>
      </c>
      <c r="N144" s="183" t="s">
        <v>1009</v>
      </c>
      <c r="O144" s="183" t="s">
        <v>1009</v>
      </c>
      <c r="T144" s="183" t="s">
        <v>1009</v>
      </c>
      <c r="W144" s="139" t="s">
        <v>1033</v>
      </c>
      <c r="X144" s="183" t="s">
        <v>1035</v>
      </c>
      <c r="Y144" s="183" t="s">
        <v>1037</v>
      </c>
      <c r="Z144" s="183" t="s">
        <v>1035</v>
      </c>
      <c r="AM144" s="183" t="s">
        <v>1054</v>
      </c>
      <c r="AN144" s="183" t="s">
        <v>1054</v>
      </c>
      <c r="AO144" s="183" t="s">
        <v>1054</v>
      </c>
      <c r="AP144" s="183" t="s">
        <v>1054</v>
      </c>
      <c r="AQ144" s="183" t="s">
        <v>1054</v>
      </c>
      <c r="AR144" s="183" t="s">
        <v>1054</v>
      </c>
      <c r="AS144" s="183" t="s">
        <v>1054</v>
      </c>
      <c r="AT144" s="183" t="s">
        <v>1054</v>
      </c>
      <c r="AU144" s="183" t="s">
        <v>1054</v>
      </c>
      <c r="AV144" s="183" t="s">
        <v>1054</v>
      </c>
      <c r="AW144" s="183" t="s">
        <v>1054</v>
      </c>
      <c r="AX144" s="183" t="s">
        <v>1054</v>
      </c>
      <c r="AY144" s="183" t="s">
        <v>1054</v>
      </c>
      <c r="AZ144" s="183" t="s">
        <v>1054</v>
      </c>
      <c r="BA144" s="183" t="s">
        <v>1054</v>
      </c>
      <c r="BB144" s="183" t="s">
        <v>1054</v>
      </c>
      <c r="BC144" s="183" t="s">
        <v>1054</v>
      </c>
      <c r="BD144" s="183" t="s">
        <v>1054</v>
      </c>
    </row>
    <row r="145" spans="1:56" x14ac:dyDescent="0.3">
      <c r="A145" s="183" t="s">
        <v>655</v>
      </c>
      <c r="B145" s="183" t="s">
        <v>656</v>
      </c>
      <c r="L145" s="183" t="s">
        <v>1009</v>
      </c>
      <c r="M145" s="183" t="s">
        <v>1009</v>
      </c>
      <c r="N145" s="183" t="s">
        <v>1009</v>
      </c>
      <c r="O145" s="183" t="s">
        <v>1009</v>
      </c>
      <c r="T145" s="183" t="s">
        <v>1009</v>
      </c>
      <c r="W145" s="139" t="s">
        <v>1033</v>
      </c>
      <c r="X145" s="183" t="s">
        <v>1033</v>
      </c>
      <c r="Y145" s="183" t="s">
        <v>1037</v>
      </c>
      <c r="Z145" s="183" t="s">
        <v>1033</v>
      </c>
      <c r="AM145" s="183" t="s">
        <v>1054</v>
      </c>
      <c r="AN145" s="183" t="s">
        <v>1054</v>
      </c>
      <c r="AO145" s="183" t="s">
        <v>1056</v>
      </c>
      <c r="AP145" s="183" t="s">
        <v>1054</v>
      </c>
      <c r="AQ145" s="183" t="s">
        <v>1054</v>
      </c>
      <c r="AR145" s="183" t="s">
        <v>1054</v>
      </c>
      <c r="AS145" s="183" t="s">
        <v>1054</v>
      </c>
      <c r="AT145" s="183" t="s">
        <v>1052</v>
      </c>
      <c r="AU145" s="183" t="s">
        <v>1056</v>
      </c>
      <c r="AV145" s="183" t="s">
        <v>1054</v>
      </c>
      <c r="AW145" s="183" t="s">
        <v>1056</v>
      </c>
      <c r="AX145" s="183" t="s">
        <v>1056</v>
      </c>
      <c r="AY145" s="183" t="s">
        <v>1056</v>
      </c>
      <c r="AZ145" s="183" t="s">
        <v>1054</v>
      </c>
      <c r="BA145" s="183" t="s">
        <v>1054</v>
      </c>
      <c r="BB145" s="183" t="s">
        <v>1054</v>
      </c>
      <c r="BC145" s="183" t="s">
        <v>1054</v>
      </c>
      <c r="BD145" s="183" t="s">
        <v>1056</v>
      </c>
    </row>
    <row r="146" spans="1:56" x14ac:dyDescent="0.3">
      <c r="A146" s="183" t="s">
        <v>657</v>
      </c>
      <c r="B146" s="183" t="s">
        <v>658</v>
      </c>
      <c r="L146" s="183" t="s">
        <v>1009</v>
      </c>
      <c r="M146" s="183" t="s">
        <v>1009</v>
      </c>
      <c r="N146" s="183" t="s">
        <v>1009</v>
      </c>
      <c r="O146" s="183" t="s">
        <v>1009</v>
      </c>
      <c r="T146" s="183" t="s">
        <v>1009</v>
      </c>
      <c r="W146" s="139" t="s">
        <v>1033</v>
      </c>
      <c r="X146" s="183" t="s">
        <v>1035</v>
      </c>
      <c r="Y146" s="183" t="s">
        <v>1033</v>
      </c>
      <c r="Z146" s="183" t="s">
        <v>1035</v>
      </c>
      <c r="AM146" s="183" t="s">
        <v>1054</v>
      </c>
      <c r="AN146" s="183" t="s">
        <v>1054</v>
      </c>
      <c r="AO146" s="183" t="s">
        <v>1054</v>
      </c>
      <c r="AP146" s="183" t="s">
        <v>1054</v>
      </c>
      <c r="AQ146" s="183" t="s">
        <v>1054</v>
      </c>
      <c r="AR146" s="183" t="s">
        <v>1054</v>
      </c>
      <c r="AS146" s="183" t="s">
        <v>1054</v>
      </c>
      <c r="AT146" s="183" t="s">
        <v>1054</v>
      </c>
      <c r="AU146" s="183" t="s">
        <v>1054</v>
      </c>
      <c r="AV146" s="183" t="s">
        <v>1054</v>
      </c>
      <c r="AW146" s="183" t="s">
        <v>1054</v>
      </c>
      <c r="AX146" s="183" t="s">
        <v>1054</v>
      </c>
      <c r="AY146" s="183" t="s">
        <v>1054</v>
      </c>
      <c r="AZ146" s="183" t="s">
        <v>1054</v>
      </c>
      <c r="BA146" s="183" t="s">
        <v>1054</v>
      </c>
      <c r="BB146" s="183" t="s">
        <v>1054</v>
      </c>
      <c r="BC146" s="183" t="s">
        <v>1054</v>
      </c>
      <c r="BD146" s="183" t="s">
        <v>1054</v>
      </c>
    </row>
    <row r="147" spans="1:56" x14ac:dyDescent="0.3">
      <c r="A147" s="183" t="s">
        <v>659</v>
      </c>
      <c r="B147" s="183" t="s">
        <v>660</v>
      </c>
      <c r="L147" s="183" t="s">
        <v>1009</v>
      </c>
      <c r="M147" s="183" t="s">
        <v>1009</v>
      </c>
      <c r="N147" s="183" t="s">
        <v>1009</v>
      </c>
      <c r="O147" s="183" t="s">
        <v>1009</v>
      </c>
      <c r="T147" s="183" t="s">
        <v>1009</v>
      </c>
      <c r="W147" s="139" t="s">
        <v>1035</v>
      </c>
      <c r="X147" s="183" t="s">
        <v>1033</v>
      </c>
      <c r="Y147" s="183" t="s">
        <v>1037</v>
      </c>
      <c r="Z147" s="183" t="s">
        <v>1033</v>
      </c>
      <c r="AM147" s="183" t="s">
        <v>1056</v>
      </c>
      <c r="AN147" s="183" t="s">
        <v>1056</v>
      </c>
      <c r="AO147" s="183" t="s">
        <v>1056</v>
      </c>
      <c r="AP147" s="183" t="s">
        <v>1056</v>
      </c>
      <c r="AQ147" s="183" t="s">
        <v>1054</v>
      </c>
      <c r="AR147" s="183" t="s">
        <v>1054</v>
      </c>
      <c r="AS147" s="183" t="s">
        <v>1054</v>
      </c>
      <c r="AT147" s="183" t="s">
        <v>1054</v>
      </c>
      <c r="AU147" s="183" t="s">
        <v>1052</v>
      </c>
      <c r="AV147" s="183" t="s">
        <v>1056</v>
      </c>
      <c r="AW147" s="183" t="s">
        <v>1056</v>
      </c>
      <c r="AX147" s="183" t="s">
        <v>1056</v>
      </c>
      <c r="AY147" s="183" t="s">
        <v>1056</v>
      </c>
      <c r="AZ147" s="183" t="s">
        <v>1054</v>
      </c>
      <c r="BA147" s="183" t="s">
        <v>1054</v>
      </c>
      <c r="BB147" s="183" t="s">
        <v>1054</v>
      </c>
      <c r="BC147" s="183" t="s">
        <v>1054</v>
      </c>
      <c r="BD147" s="183" t="s">
        <v>1054</v>
      </c>
    </row>
    <row r="148" spans="1:56" x14ac:dyDescent="0.3">
      <c r="A148" s="183" t="s">
        <v>662</v>
      </c>
      <c r="B148" s="183" t="s">
        <v>663</v>
      </c>
      <c r="L148" s="183" t="s">
        <v>1009</v>
      </c>
      <c r="M148" s="183" t="s">
        <v>1009</v>
      </c>
      <c r="N148" s="183" t="s">
        <v>1009</v>
      </c>
      <c r="O148" s="183" t="s">
        <v>1009</v>
      </c>
      <c r="T148" s="183" t="s">
        <v>1009</v>
      </c>
      <c r="W148" s="139" t="s">
        <v>1035</v>
      </c>
      <c r="X148" s="183" t="s">
        <v>1033</v>
      </c>
      <c r="Y148" s="183" t="s">
        <v>1033</v>
      </c>
      <c r="Z148" s="183" t="s">
        <v>1033</v>
      </c>
      <c r="AM148" s="183" t="s">
        <v>1056</v>
      </c>
      <c r="AN148" s="183" t="s">
        <v>1054</v>
      </c>
      <c r="AO148" s="183" t="s">
        <v>1054</v>
      </c>
      <c r="AP148" s="183" t="s">
        <v>1052</v>
      </c>
      <c r="AQ148" s="183" t="s">
        <v>1052</v>
      </c>
      <c r="AR148" s="183" t="s">
        <v>1052</v>
      </c>
      <c r="AS148" s="183" t="s">
        <v>1056</v>
      </c>
      <c r="AT148" s="183" t="s">
        <v>1054</v>
      </c>
      <c r="AU148" s="183" t="s">
        <v>1056</v>
      </c>
      <c r="AV148" s="183" t="s">
        <v>1056</v>
      </c>
      <c r="AW148" s="183" t="s">
        <v>1054</v>
      </c>
      <c r="AX148" s="183" t="s">
        <v>1054</v>
      </c>
      <c r="AY148" s="183" t="s">
        <v>1054</v>
      </c>
      <c r="AZ148" s="183" t="s">
        <v>1052</v>
      </c>
      <c r="BA148" s="183" t="s">
        <v>1052</v>
      </c>
      <c r="BB148" s="183" t="s">
        <v>1056</v>
      </c>
      <c r="BC148" s="183" t="s">
        <v>1054</v>
      </c>
      <c r="BD148" s="183" t="s">
        <v>1056</v>
      </c>
    </row>
    <row r="149" spans="1:56" x14ac:dyDescent="0.3">
      <c r="A149" s="183" t="s">
        <v>664</v>
      </c>
      <c r="B149" s="183" t="s">
        <v>665</v>
      </c>
      <c r="L149" s="183" t="s">
        <v>1009</v>
      </c>
      <c r="M149" s="183" t="s">
        <v>1009</v>
      </c>
      <c r="N149" s="183" t="s">
        <v>1009</v>
      </c>
      <c r="O149" s="183" t="s">
        <v>1009</v>
      </c>
      <c r="T149" s="183" t="s">
        <v>1009</v>
      </c>
      <c r="W149" s="139" t="s">
        <v>1035</v>
      </c>
      <c r="X149" s="183" t="s">
        <v>1033</v>
      </c>
      <c r="Y149" s="183" t="s">
        <v>1035</v>
      </c>
      <c r="Z149" s="183" t="s">
        <v>1035</v>
      </c>
      <c r="AM149" s="183" t="s">
        <v>1054</v>
      </c>
      <c r="AN149" s="183" t="s">
        <v>1054</v>
      </c>
      <c r="AO149" s="183" t="s">
        <v>1052</v>
      </c>
      <c r="AP149" s="183" t="s">
        <v>1052</v>
      </c>
      <c r="AQ149" s="183" t="s">
        <v>1052</v>
      </c>
      <c r="AR149" s="183" t="s">
        <v>1054</v>
      </c>
      <c r="AS149" s="183" t="s">
        <v>1056</v>
      </c>
      <c r="AT149" s="183" t="s">
        <v>1054</v>
      </c>
      <c r="AU149" s="183" t="s">
        <v>1050</v>
      </c>
      <c r="AV149" s="183" t="s">
        <v>1052</v>
      </c>
      <c r="AW149" s="183" t="s">
        <v>1054</v>
      </c>
      <c r="AX149" s="183" t="s">
        <v>1054</v>
      </c>
      <c r="AY149" s="183" t="s">
        <v>1054</v>
      </c>
      <c r="AZ149" s="183" t="s">
        <v>1052</v>
      </c>
      <c r="BA149" s="183" t="s">
        <v>1054</v>
      </c>
      <c r="BB149" s="183" t="s">
        <v>1056</v>
      </c>
      <c r="BC149" s="183" t="s">
        <v>1054</v>
      </c>
      <c r="BD149" s="183" t="s">
        <v>1050</v>
      </c>
    </row>
    <row r="150" spans="1:56" x14ac:dyDescent="0.3">
      <c r="A150" s="183" t="s">
        <v>666</v>
      </c>
      <c r="B150" s="183" t="s">
        <v>667</v>
      </c>
      <c r="L150" s="183" t="s">
        <v>1009</v>
      </c>
      <c r="M150" s="183" t="s">
        <v>1009</v>
      </c>
      <c r="N150" s="183" t="s">
        <v>1009</v>
      </c>
      <c r="O150" s="183" t="s">
        <v>1009</v>
      </c>
      <c r="T150" s="183" t="s">
        <v>1009</v>
      </c>
      <c r="W150" s="139" t="s">
        <v>1035</v>
      </c>
      <c r="X150" s="183" t="s">
        <v>1035</v>
      </c>
      <c r="Y150" s="183" t="s">
        <v>1033</v>
      </c>
      <c r="Z150" s="183" t="s">
        <v>1035</v>
      </c>
      <c r="AM150" s="183" t="s">
        <v>1054</v>
      </c>
      <c r="AN150" s="183" t="s">
        <v>1054</v>
      </c>
      <c r="AO150" s="183" t="s">
        <v>1054</v>
      </c>
      <c r="AP150" s="183" t="s">
        <v>1054</v>
      </c>
      <c r="AQ150" s="183" t="s">
        <v>1056</v>
      </c>
      <c r="AR150" s="183" t="s">
        <v>1054</v>
      </c>
      <c r="AS150" s="183" t="s">
        <v>1054</v>
      </c>
      <c r="AT150" s="183" t="s">
        <v>1054</v>
      </c>
      <c r="AU150" s="183" t="s">
        <v>1054</v>
      </c>
      <c r="AV150" s="183" t="s">
        <v>1054</v>
      </c>
      <c r="AW150" s="183" t="s">
        <v>1054</v>
      </c>
      <c r="AX150" s="183" t="s">
        <v>1056</v>
      </c>
      <c r="AY150" s="183" t="s">
        <v>1054</v>
      </c>
      <c r="AZ150" s="183" t="s">
        <v>1056</v>
      </c>
      <c r="BA150" s="183" t="s">
        <v>1054</v>
      </c>
      <c r="BB150" s="183" t="s">
        <v>1054</v>
      </c>
      <c r="BC150" s="183" t="s">
        <v>1054</v>
      </c>
      <c r="BD150" s="183" t="s">
        <v>1054</v>
      </c>
    </row>
    <row r="151" spans="1:56" x14ac:dyDescent="0.3">
      <c r="A151" s="183" t="s">
        <v>668</v>
      </c>
      <c r="B151" s="183" t="s">
        <v>669</v>
      </c>
      <c r="L151" s="183" t="s">
        <v>1009</v>
      </c>
      <c r="M151" s="183" t="s">
        <v>1009</v>
      </c>
      <c r="N151" s="183" t="s">
        <v>1009</v>
      </c>
      <c r="O151" s="183" t="s">
        <v>1009</v>
      </c>
      <c r="T151" s="183" t="s">
        <v>1009</v>
      </c>
      <c r="W151" s="139" t="s">
        <v>1035</v>
      </c>
      <c r="X151" s="183" t="s">
        <v>1035</v>
      </c>
      <c r="Y151" s="183" t="s">
        <v>1033</v>
      </c>
      <c r="Z151" s="183" t="s">
        <v>1033</v>
      </c>
      <c r="AM151" s="183" t="s">
        <v>1054</v>
      </c>
      <c r="AN151" s="183" t="s">
        <v>1054</v>
      </c>
      <c r="AO151" s="183" t="s">
        <v>1058</v>
      </c>
      <c r="AP151" s="183" t="s">
        <v>1054</v>
      </c>
      <c r="AQ151" s="183" t="s">
        <v>1054</v>
      </c>
      <c r="AR151" s="183" t="s">
        <v>1052</v>
      </c>
      <c r="AS151" s="183" t="s">
        <v>1054</v>
      </c>
      <c r="AT151" s="183" t="s">
        <v>1054</v>
      </c>
      <c r="AU151" s="183" t="s">
        <v>1052</v>
      </c>
      <c r="AV151" s="183" t="s">
        <v>1054</v>
      </c>
      <c r="AW151" s="183" t="s">
        <v>1054</v>
      </c>
      <c r="AX151" s="183" t="s">
        <v>1058</v>
      </c>
      <c r="AY151" s="183" t="s">
        <v>1054</v>
      </c>
      <c r="AZ151" s="183" t="s">
        <v>1054</v>
      </c>
      <c r="BA151" s="183" t="s">
        <v>1052</v>
      </c>
      <c r="BB151" s="183" t="s">
        <v>1054</v>
      </c>
      <c r="BC151" s="183" t="s">
        <v>1054</v>
      </c>
      <c r="BD151" s="183" t="s">
        <v>1052</v>
      </c>
    </row>
    <row r="152" spans="1:56" x14ac:dyDescent="0.3">
      <c r="A152" s="183" t="s">
        <v>670</v>
      </c>
      <c r="B152" s="183" t="s">
        <v>671</v>
      </c>
      <c r="L152" s="183" t="s">
        <v>1009</v>
      </c>
      <c r="M152" s="183" t="s">
        <v>1009</v>
      </c>
      <c r="N152" s="183" t="s">
        <v>1009</v>
      </c>
      <c r="O152" s="183" t="s">
        <v>1009</v>
      </c>
      <c r="T152" s="183" t="s">
        <v>1009</v>
      </c>
      <c r="W152" s="139" t="s">
        <v>1035</v>
      </c>
      <c r="X152" s="183" t="s">
        <v>1033</v>
      </c>
      <c r="Y152" s="183" t="s">
        <v>1035</v>
      </c>
      <c r="Z152" s="183" t="s">
        <v>1035</v>
      </c>
      <c r="AM152" s="183" t="s">
        <v>1056</v>
      </c>
      <c r="AN152" s="183" t="s">
        <v>1054</v>
      </c>
      <c r="AO152" s="183" t="s">
        <v>1054</v>
      </c>
      <c r="AP152" s="183" t="s">
        <v>1056</v>
      </c>
      <c r="AQ152" s="183" t="s">
        <v>1054</v>
      </c>
      <c r="AR152" s="183" t="s">
        <v>1054</v>
      </c>
      <c r="AS152" s="183" t="s">
        <v>1054</v>
      </c>
      <c r="AT152" s="183" t="s">
        <v>1054</v>
      </c>
      <c r="AU152" s="183" t="s">
        <v>1052</v>
      </c>
      <c r="AV152" s="183" t="s">
        <v>1056</v>
      </c>
      <c r="AW152" s="183" t="s">
        <v>1056</v>
      </c>
      <c r="AX152" s="183" t="s">
        <v>1056</v>
      </c>
      <c r="AY152" s="183" t="s">
        <v>1056</v>
      </c>
      <c r="AZ152" s="183" t="s">
        <v>1054</v>
      </c>
      <c r="BA152" s="183" t="s">
        <v>1056</v>
      </c>
      <c r="BB152" s="183" t="s">
        <v>1056</v>
      </c>
      <c r="BC152" s="183" t="s">
        <v>1056</v>
      </c>
      <c r="BD152" s="183" t="s">
        <v>1052</v>
      </c>
    </row>
    <row r="153" spans="1:56" x14ac:dyDescent="0.3">
      <c r="A153" s="183" t="s">
        <v>672</v>
      </c>
      <c r="B153" s="183" t="s">
        <v>673</v>
      </c>
      <c r="L153" s="183" t="s">
        <v>1009</v>
      </c>
      <c r="M153" s="183" t="s">
        <v>1009</v>
      </c>
      <c r="N153" s="183" t="s">
        <v>1009</v>
      </c>
      <c r="O153" s="183" t="s">
        <v>1009</v>
      </c>
      <c r="T153" s="183" t="s">
        <v>1009</v>
      </c>
      <c r="W153" s="139" t="s">
        <v>1033</v>
      </c>
      <c r="X153" s="183" t="s">
        <v>1033</v>
      </c>
      <c r="Y153" s="183" t="s">
        <v>1033</v>
      </c>
      <c r="Z153" s="183" t="s">
        <v>1035</v>
      </c>
      <c r="AM153" s="183" t="s">
        <v>1054</v>
      </c>
      <c r="AN153" s="183" t="s">
        <v>1054</v>
      </c>
      <c r="AO153" s="183" t="s">
        <v>1054</v>
      </c>
      <c r="AP153" s="183" t="s">
        <v>1054</v>
      </c>
      <c r="AQ153" s="183" t="s">
        <v>1052</v>
      </c>
      <c r="AR153" s="183" t="s">
        <v>1054</v>
      </c>
      <c r="AS153" s="183" t="s">
        <v>1054</v>
      </c>
      <c r="AT153" s="183" t="s">
        <v>1054</v>
      </c>
      <c r="AU153" s="183" t="s">
        <v>1054</v>
      </c>
      <c r="AV153" s="183" t="s">
        <v>1054</v>
      </c>
      <c r="AW153" s="183" t="s">
        <v>1054</v>
      </c>
      <c r="AX153" s="183" t="s">
        <v>1054</v>
      </c>
      <c r="AY153" s="183" t="s">
        <v>1054</v>
      </c>
      <c r="AZ153" s="183" t="s">
        <v>1054</v>
      </c>
      <c r="BA153" s="183" t="s">
        <v>1054</v>
      </c>
      <c r="BB153" s="183" t="s">
        <v>1054</v>
      </c>
      <c r="BC153" s="183" t="s">
        <v>1054</v>
      </c>
      <c r="BD153" s="183" t="s">
        <v>1054</v>
      </c>
    </row>
    <row r="154" spans="1:56" x14ac:dyDescent="0.3">
      <c r="A154" s="183" t="s">
        <v>676</v>
      </c>
      <c r="B154" s="183" t="s">
        <v>677</v>
      </c>
      <c r="L154" s="183" t="s">
        <v>1009</v>
      </c>
      <c r="M154" s="183" t="s">
        <v>1009</v>
      </c>
      <c r="N154" s="183" t="s">
        <v>1009</v>
      </c>
      <c r="O154" s="183" t="s">
        <v>1009</v>
      </c>
      <c r="T154" s="183" t="s">
        <v>1009</v>
      </c>
      <c r="W154" s="139" t="s">
        <v>1035</v>
      </c>
      <c r="X154" s="183" t="s">
        <v>1035</v>
      </c>
      <c r="Y154" s="183" t="s">
        <v>1033</v>
      </c>
      <c r="Z154" s="183" t="s">
        <v>1033</v>
      </c>
      <c r="AM154" s="183" t="s">
        <v>1056</v>
      </c>
      <c r="AN154" s="183" t="s">
        <v>1056</v>
      </c>
      <c r="AO154" s="183" t="s">
        <v>1056</v>
      </c>
      <c r="AP154" s="183" t="s">
        <v>1056</v>
      </c>
      <c r="AQ154" s="183" t="s">
        <v>1056</v>
      </c>
      <c r="AR154" s="183" t="s">
        <v>1056</v>
      </c>
      <c r="AS154" s="183" t="s">
        <v>1056</v>
      </c>
      <c r="AT154" s="183" t="s">
        <v>1056</v>
      </c>
      <c r="AU154" s="183" t="s">
        <v>1056</v>
      </c>
      <c r="AV154" s="183" t="s">
        <v>1056</v>
      </c>
      <c r="AW154" s="183" t="s">
        <v>1056</v>
      </c>
      <c r="AX154" s="183" t="s">
        <v>1056</v>
      </c>
      <c r="AY154" s="183" t="s">
        <v>1056</v>
      </c>
      <c r="AZ154" s="183" t="s">
        <v>1056</v>
      </c>
      <c r="BA154" s="183" t="s">
        <v>1056</v>
      </c>
      <c r="BB154" s="183" t="s">
        <v>1056</v>
      </c>
      <c r="BC154" s="183" t="s">
        <v>1056</v>
      </c>
      <c r="BD154" s="183" t="s">
        <v>1056</v>
      </c>
    </row>
    <row r="155" spans="1:56" x14ac:dyDescent="0.3">
      <c r="A155" s="183" t="s">
        <v>678</v>
      </c>
      <c r="B155" s="183" t="s">
        <v>679</v>
      </c>
      <c r="L155" s="183" t="s">
        <v>1009</v>
      </c>
      <c r="M155" s="183" t="s">
        <v>1009</v>
      </c>
      <c r="N155" s="183" t="s">
        <v>1009</v>
      </c>
      <c r="O155" s="183" t="s">
        <v>1009</v>
      </c>
      <c r="T155" s="183" t="s">
        <v>1009</v>
      </c>
      <c r="W155" s="139" t="s">
        <v>1035</v>
      </c>
      <c r="X155" s="183" t="s">
        <v>1033</v>
      </c>
      <c r="Y155" s="183" t="s">
        <v>1033</v>
      </c>
      <c r="Z155" s="183" t="s">
        <v>1033</v>
      </c>
      <c r="AM155" s="183" t="s">
        <v>1056</v>
      </c>
      <c r="AN155" s="183" t="s">
        <v>1054</v>
      </c>
      <c r="AO155" s="183" t="s">
        <v>1054</v>
      </c>
      <c r="AP155" s="183" t="s">
        <v>1052</v>
      </c>
      <c r="AQ155" s="183" t="s">
        <v>1052</v>
      </c>
      <c r="AR155" s="183" t="s">
        <v>1052</v>
      </c>
      <c r="AS155" s="183" t="s">
        <v>1056</v>
      </c>
      <c r="AT155" s="183" t="s">
        <v>1054</v>
      </c>
      <c r="AU155" s="183" t="s">
        <v>1056</v>
      </c>
      <c r="AV155" s="183" t="s">
        <v>1056</v>
      </c>
      <c r="AW155" s="183" t="s">
        <v>1054</v>
      </c>
      <c r="AX155" s="183" t="s">
        <v>1054</v>
      </c>
      <c r="AY155" s="183" t="s">
        <v>1054</v>
      </c>
      <c r="AZ155" s="183" t="s">
        <v>1052</v>
      </c>
      <c r="BA155" s="183" t="s">
        <v>1052</v>
      </c>
      <c r="BB155" s="183" t="s">
        <v>1056</v>
      </c>
      <c r="BC155" s="183" t="s">
        <v>1054</v>
      </c>
      <c r="BD155" s="183" t="s">
        <v>1056</v>
      </c>
    </row>
    <row r="156" spans="1:56" x14ac:dyDescent="0.3">
      <c r="A156" s="183" t="s">
        <v>682</v>
      </c>
      <c r="B156" s="183" t="s">
        <v>683</v>
      </c>
      <c r="L156" s="183" t="s">
        <v>1009</v>
      </c>
      <c r="M156" s="183" t="s">
        <v>1009</v>
      </c>
      <c r="N156" s="183" t="s">
        <v>1009</v>
      </c>
      <c r="O156" s="183" t="s">
        <v>1009</v>
      </c>
      <c r="T156" s="183" t="s">
        <v>1009</v>
      </c>
      <c r="W156" s="139" t="s">
        <v>1033</v>
      </c>
      <c r="X156" s="183" t="s">
        <v>1033</v>
      </c>
      <c r="Y156" s="183" t="s">
        <v>1035</v>
      </c>
      <c r="Z156" s="183" t="s">
        <v>1033</v>
      </c>
      <c r="AM156" s="183" t="s">
        <v>1054</v>
      </c>
      <c r="AN156" s="183" t="s">
        <v>1054</v>
      </c>
      <c r="AO156" s="183" t="s">
        <v>1054</v>
      </c>
      <c r="AP156" s="183" t="s">
        <v>1054</v>
      </c>
      <c r="AQ156" s="183" t="s">
        <v>1054</v>
      </c>
      <c r="AR156" s="183" t="s">
        <v>1054</v>
      </c>
      <c r="AS156" s="183" t="s">
        <v>1056</v>
      </c>
      <c r="AT156" s="183" t="s">
        <v>1054</v>
      </c>
      <c r="AU156" s="183" t="s">
        <v>1054</v>
      </c>
      <c r="AV156" s="183" t="s">
        <v>1054</v>
      </c>
      <c r="AW156" s="183" t="s">
        <v>1054</v>
      </c>
      <c r="AX156" s="183" t="s">
        <v>1056</v>
      </c>
      <c r="AY156" s="183" t="s">
        <v>1056</v>
      </c>
      <c r="AZ156" s="183" t="s">
        <v>1054</v>
      </c>
      <c r="BA156" s="183" t="s">
        <v>1056</v>
      </c>
      <c r="BB156" s="183" t="s">
        <v>1056</v>
      </c>
      <c r="BC156" s="183" t="s">
        <v>1056</v>
      </c>
      <c r="BD156" s="183" t="s">
        <v>1054</v>
      </c>
    </row>
    <row r="157" spans="1:56" x14ac:dyDescent="0.3">
      <c r="A157" s="183" t="s">
        <v>684</v>
      </c>
      <c r="B157" s="183" t="s">
        <v>685</v>
      </c>
      <c r="L157" s="183" t="s">
        <v>1009</v>
      </c>
      <c r="M157" s="183" t="s">
        <v>1009</v>
      </c>
      <c r="N157" s="183" t="s">
        <v>1009</v>
      </c>
      <c r="O157" s="183" t="s">
        <v>1009</v>
      </c>
      <c r="T157" s="183" t="s">
        <v>1009</v>
      </c>
      <c r="W157" s="139" t="s">
        <v>1037</v>
      </c>
      <c r="X157" s="183" t="s">
        <v>1033</v>
      </c>
      <c r="Y157" s="183" t="s">
        <v>1035</v>
      </c>
      <c r="Z157" s="183" t="s">
        <v>1035</v>
      </c>
      <c r="AM157" s="183" t="s">
        <v>1054</v>
      </c>
      <c r="AN157" s="183" t="s">
        <v>1056</v>
      </c>
      <c r="AO157" s="183" t="s">
        <v>1054</v>
      </c>
      <c r="AP157" s="183" t="s">
        <v>1056</v>
      </c>
      <c r="AQ157" s="183" t="s">
        <v>1052</v>
      </c>
      <c r="AR157" s="183" t="s">
        <v>1054</v>
      </c>
      <c r="AS157" s="183" t="s">
        <v>1054</v>
      </c>
      <c r="AT157" s="183" t="s">
        <v>1052</v>
      </c>
      <c r="AU157" s="183" t="s">
        <v>1054</v>
      </c>
      <c r="AV157" s="183" t="s">
        <v>1056</v>
      </c>
      <c r="AW157" s="183" t="s">
        <v>1056</v>
      </c>
      <c r="AX157" s="183" t="s">
        <v>1056</v>
      </c>
      <c r="AY157" s="183" t="s">
        <v>1056</v>
      </c>
      <c r="AZ157" s="183" t="s">
        <v>1052</v>
      </c>
      <c r="BA157" s="183" t="s">
        <v>1054</v>
      </c>
      <c r="BB157" s="183" t="s">
        <v>1054</v>
      </c>
      <c r="BC157" s="183" t="s">
        <v>1054</v>
      </c>
      <c r="BD157" s="183" t="s">
        <v>1054</v>
      </c>
    </row>
    <row r="158" spans="1:56" x14ac:dyDescent="0.3">
      <c r="A158" s="183" t="s">
        <v>688</v>
      </c>
      <c r="B158" s="183" t="s">
        <v>689</v>
      </c>
      <c r="L158" s="183" t="s">
        <v>1009</v>
      </c>
      <c r="M158" s="183" t="s">
        <v>1009</v>
      </c>
      <c r="N158" s="183" t="s">
        <v>1009</v>
      </c>
      <c r="O158" s="183" t="s">
        <v>1009</v>
      </c>
      <c r="T158" s="183" t="s">
        <v>1009</v>
      </c>
      <c r="W158" s="139" t="s">
        <v>1035</v>
      </c>
      <c r="X158" s="183" t="s">
        <v>1035</v>
      </c>
      <c r="Y158" s="183" t="s">
        <v>1037</v>
      </c>
      <c r="Z158" s="183" t="s">
        <v>1035</v>
      </c>
      <c r="AM158" s="183" t="s">
        <v>1054</v>
      </c>
      <c r="AN158" s="183" t="s">
        <v>1052</v>
      </c>
      <c r="AO158" s="183" t="s">
        <v>1054</v>
      </c>
      <c r="AP158" s="183" t="s">
        <v>1054</v>
      </c>
      <c r="AQ158" s="183" t="s">
        <v>1052</v>
      </c>
      <c r="AR158" s="183" t="s">
        <v>1052</v>
      </c>
      <c r="AS158" s="183" t="s">
        <v>1052</v>
      </c>
      <c r="AT158" s="183" t="s">
        <v>1054</v>
      </c>
      <c r="AU158" s="183" t="s">
        <v>1052</v>
      </c>
      <c r="AV158" s="183" t="s">
        <v>1054</v>
      </c>
      <c r="AW158" s="183" t="s">
        <v>1054</v>
      </c>
      <c r="AX158" s="183" t="s">
        <v>1054</v>
      </c>
      <c r="AY158" s="183" t="s">
        <v>1054</v>
      </c>
      <c r="AZ158" s="183" t="s">
        <v>1054</v>
      </c>
      <c r="BA158" s="183" t="s">
        <v>1052</v>
      </c>
      <c r="BB158" s="183" t="s">
        <v>1054</v>
      </c>
      <c r="BC158" s="183" t="s">
        <v>1054</v>
      </c>
      <c r="BD158" s="183" t="s">
        <v>1054</v>
      </c>
    </row>
    <row r="159" spans="1:56" x14ac:dyDescent="0.3">
      <c r="W159" s="139"/>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U196"/>
  <sheetViews>
    <sheetView showGridLines="0" zoomScale="70" zoomScaleNormal="7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18" width="17.6640625" customWidth="1"/>
    <col min="19" max="20" width="4.6640625" customWidth="1"/>
    <col min="21" max="21" width="9.109375" style="1" hidden="1" customWidth="1"/>
    <col min="22" max="22" width="4.6640625" customWidth="1"/>
  </cols>
  <sheetData>
    <row r="1" spans="1:21" ht="21" x14ac:dyDescent="0.4">
      <c r="A1" s="22"/>
      <c r="B1" s="377" t="s">
        <v>1024</v>
      </c>
      <c r="C1" s="377"/>
      <c r="D1" s="377"/>
      <c r="E1" s="377"/>
      <c r="F1" s="377"/>
      <c r="G1" s="377"/>
      <c r="H1" s="377"/>
      <c r="I1" s="377"/>
      <c r="J1" s="377"/>
      <c r="K1" s="377"/>
      <c r="L1" s="377"/>
      <c r="M1" s="22"/>
      <c r="N1" s="22"/>
      <c r="O1" s="22"/>
      <c r="P1" s="22"/>
      <c r="Q1" s="22"/>
      <c r="R1" s="22"/>
      <c r="S1" s="22"/>
    </row>
    <row r="2" spans="1:21" x14ac:dyDescent="0.3">
      <c r="A2" s="22"/>
      <c r="B2" s="379"/>
      <c r="C2" s="379"/>
      <c r="D2" s="379"/>
      <c r="E2" s="379"/>
      <c r="F2" s="379"/>
      <c r="G2" s="379"/>
      <c r="H2" s="379"/>
      <c r="I2" s="379"/>
      <c r="J2" s="379"/>
      <c r="K2" s="379"/>
      <c r="L2" s="379"/>
      <c r="M2" s="22"/>
      <c r="N2" s="22"/>
      <c r="O2" s="22"/>
      <c r="P2" s="22"/>
      <c r="Q2" s="22"/>
      <c r="R2" s="22"/>
      <c r="S2" s="22"/>
    </row>
    <row r="3" spans="1:21" x14ac:dyDescent="0.3">
      <c r="A3" s="22"/>
      <c r="B3" s="22"/>
      <c r="C3" s="22"/>
      <c r="D3" s="22"/>
      <c r="E3" s="22"/>
      <c r="F3" s="22"/>
      <c r="G3" s="22"/>
      <c r="H3" s="22"/>
      <c r="I3" s="22"/>
      <c r="J3" s="22"/>
      <c r="K3" s="22"/>
      <c r="L3" s="22"/>
      <c r="M3" s="22"/>
      <c r="N3" s="22"/>
      <c r="O3" s="22"/>
      <c r="P3" s="22"/>
      <c r="Q3" s="22"/>
      <c r="R3" s="22"/>
      <c r="S3" s="22"/>
    </row>
    <row r="4" spans="1:21" x14ac:dyDescent="0.3">
      <c r="A4" s="22"/>
      <c r="B4" s="22"/>
      <c r="C4" s="22"/>
      <c r="D4" s="22"/>
      <c r="E4" s="23" t="s">
        <v>1005</v>
      </c>
      <c r="F4" s="22"/>
      <c r="G4" s="24" t="str">
        <f ca="1">'Org List'!J7</f>
        <v>ENG</v>
      </c>
      <c r="H4" s="22"/>
      <c r="I4" s="22"/>
      <c r="J4" s="22"/>
      <c r="K4" s="22"/>
      <c r="L4" s="22"/>
      <c r="M4" s="22"/>
      <c r="N4" s="22"/>
      <c r="O4" s="22"/>
      <c r="P4" s="22"/>
      <c r="Q4" s="22"/>
      <c r="R4" s="22"/>
      <c r="S4" s="22"/>
      <c r="U4" s="1">
        <f ca="1">MATCH($G$4, 'Comms by AT'!$B:$B, 0)</f>
        <v>4</v>
      </c>
    </row>
    <row r="5" spans="1:21" x14ac:dyDescent="0.3">
      <c r="A5" s="22"/>
      <c r="B5" s="22"/>
      <c r="C5" s="22"/>
      <c r="D5" s="22"/>
      <c r="E5" s="22"/>
      <c r="F5" s="22"/>
      <c r="G5" s="22"/>
      <c r="H5" s="22"/>
      <c r="I5" s="22"/>
      <c r="J5" s="22"/>
      <c r="K5" s="22"/>
      <c r="L5" s="22"/>
      <c r="M5" s="22"/>
      <c r="N5" s="22"/>
      <c r="O5" s="22"/>
      <c r="P5" s="22"/>
      <c r="Q5" s="22"/>
      <c r="R5" s="22"/>
      <c r="S5" s="22"/>
      <c r="U5" s="1">
        <f ca="1">COUNTIF('Comms by AT'!$C:$C, $G$4)</f>
        <v>181</v>
      </c>
    </row>
    <row r="6" spans="1:21" ht="20.100000000000001" customHeight="1" x14ac:dyDescent="0.3">
      <c r="E6" s="169" t="s">
        <v>1141</v>
      </c>
    </row>
    <row r="7" spans="1:21" x14ac:dyDescent="0.3">
      <c r="A7" s="22"/>
      <c r="B7" s="22"/>
      <c r="C7" s="22"/>
      <c r="D7" s="22"/>
      <c r="E7" s="23" t="s">
        <v>1006</v>
      </c>
      <c r="F7" s="22"/>
      <c r="G7" s="22"/>
      <c r="H7" s="22"/>
      <c r="I7" s="22"/>
      <c r="J7" s="22"/>
      <c r="K7" s="22"/>
      <c r="L7" s="22"/>
      <c r="M7" s="22"/>
      <c r="N7" s="22"/>
      <c r="O7" s="22"/>
      <c r="P7" s="22"/>
      <c r="Q7" s="22"/>
      <c r="R7" s="22"/>
      <c r="S7" s="22"/>
    </row>
    <row r="9" spans="1:21" s="1" customFormat="1" hidden="1" x14ac:dyDescent="0.3">
      <c r="G9" s="1">
        <v>66</v>
      </c>
      <c r="H9" s="1">
        <v>67</v>
      </c>
      <c r="I9" s="1">
        <v>68</v>
      </c>
      <c r="J9" s="1">
        <v>69</v>
      </c>
      <c r="K9" s="1">
        <v>70</v>
      </c>
      <c r="L9" s="1">
        <v>71</v>
      </c>
      <c r="M9" s="1">
        <v>72</v>
      </c>
      <c r="N9" s="1">
        <v>73</v>
      </c>
      <c r="O9" s="1">
        <v>74</v>
      </c>
      <c r="P9" s="1">
        <v>75</v>
      </c>
      <c r="Q9" s="1">
        <v>76</v>
      </c>
      <c r="R9" s="1">
        <v>77</v>
      </c>
    </row>
    <row r="10" spans="1:21" ht="15" thickBot="1" x14ac:dyDescent="0.35"/>
    <row r="11" spans="1:21" ht="15" customHeight="1" x14ac:dyDescent="0.3">
      <c r="B11" s="158"/>
      <c r="C11" s="159"/>
      <c r="D11" s="160"/>
      <c r="E11" s="154"/>
      <c r="F11" s="156"/>
      <c r="G11" s="424" t="s">
        <v>871</v>
      </c>
      <c r="H11" s="425"/>
      <c r="I11" s="425"/>
      <c r="J11" s="426"/>
      <c r="K11" s="424" t="s">
        <v>876</v>
      </c>
      <c r="L11" s="425"/>
      <c r="M11" s="425"/>
      <c r="N11" s="426"/>
      <c r="O11" s="424" t="s">
        <v>881</v>
      </c>
      <c r="P11" s="425"/>
      <c r="Q11" s="425"/>
      <c r="R11" s="426"/>
    </row>
    <row r="12" spans="1:21" x14ac:dyDescent="0.3">
      <c r="B12" s="166"/>
      <c r="C12" s="167"/>
      <c r="D12" s="168"/>
      <c r="E12" s="164"/>
      <c r="F12" s="165"/>
      <c r="G12" s="427"/>
      <c r="H12" s="428"/>
      <c r="I12" s="428"/>
      <c r="J12" s="429"/>
      <c r="K12" s="427"/>
      <c r="L12" s="428"/>
      <c r="M12" s="428"/>
      <c r="N12" s="429"/>
      <c r="O12" s="427"/>
      <c r="P12" s="428"/>
      <c r="Q12" s="428"/>
      <c r="R12" s="429"/>
    </row>
    <row r="13" spans="1:21" ht="15" thickBot="1" x14ac:dyDescent="0.35">
      <c r="B13" s="161" t="s">
        <v>1015</v>
      </c>
      <c r="C13" s="162" t="s">
        <v>1087</v>
      </c>
      <c r="D13" s="163" t="s">
        <v>1017</v>
      </c>
      <c r="E13" s="155" t="s">
        <v>195</v>
      </c>
      <c r="F13" s="157" t="s">
        <v>1007</v>
      </c>
      <c r="G13" s="66" t="s">
        <v>872</v>
      </c>
      <c r="H13" s="65" t="s">
        <v>873</v>
      </c>
      <c r="I13" s="65" t="s">
        <v>874</v>
      </c>
      <c r="J13" s="68" t="s">
        <v>875</v>
      </c>
      <c r="K13" s="66" t="s">
        <v>877</v>
      </c>
      <c r="L13" s="65" t="s">
        <v>878</v>
      </c>
      <c r="M13" s="65" t="s">
        <v>879</v>
      </c>
      <c r="N13" s="68" t="s">
        <v>880</v>
      </c>
      <c r="O13" s="146" t="s">
        <v>877</v>
      </c>
      <c r="P13" s="125" t="s">
        <v>878</v>
      </c>
      <c r="Q13" s="68" t="s">
        <v>879</v>
      </c>
      <c r="R13" s="196" t="s">
        <v>880</v>
      </c>
    </row>
    <row r="14" spans="1:21" ht="15" customHeight="1" x14ac:dyDescent="0.3">
      <c r="A14" s="41">
        <v>0</v>
      </c>
      <c r="B14" s="74" t="str">
        <f ca="1">IFERROR(IF((VLOOKUP($E14,'Org List'!$AJ$10:$AL$190,3,FALSE))="","",(VLOOKUP($E14,'Org List'!$AJ$10:$AL$190,3,FALSE))),"")</f>
        <v/>
      </c>
      <c r="C14" s="75" t="str">
        <f ca="1">IFERROR(IF((VLOOKUP($E14,'Org List'!$AO$10:$AQ$190,3,FALSE))="","",(VLOOKUP($E14,'Org List'!$AO$10:$AQ$190,3,FALSE))),"")</f>
        <v/>
      </c>
      <c r="D14" s="92" t="str">
        <f ca="1">IFERROR(IF((VLOOKUP($E14,'Org List'!$AT$10:$AV$190,3,FALSE))="","",(VLOOKUP($E14,'Org List'!$AT$10:$AV$190,3,FALSE))),"")</f>
        <v/>
      </c>
      <c r="E14" s="74" t="str">
        <f t="shared" ref="E14:E45" ca="1" si="0">IF($A14&gt;$U$5-1,"",INDIRECT("'Comms by AT'!D"&amp;$A14+$U$4))</f>
        <v>ENG</v>
      </c>
      <c r="F14" s="76" t="str">
        <f ca="1">IF(E14="","",VLOOKUP(E14,'Org List'!$J$9:$K$640,2,0))</f>
        <v>England</v>
      </c>
      <c r="G14" s="95" t="str">
        <f ca="1">IFERROR(IF((VLOOKUP($E14,'NEA Backsheet'!$D$5:$CB$183,G$9,FALSE))="","",(VLOOKUP($E14,'NEA Backsheet'!$D$5:$CB$183,G$9,FALSE))),"")</f>
        <v/>
      </c>
      <c r="H14" s="96" t="str">
        <f ca="1">IFERROR(IF((VLOOKUP($E14,'NEA Backsheet'!$D$5:$CB$183,H$9,FALSE))="","",(VLOOKUP($E14,'NEA Backsheet'!$D$5:$CB$183,H$9,FALSE))),"")</f>
        <v/>
      </c>
      <c r="I14" s="96" t="str">
        <f ca="1">IFERROR(IF((VLOOKUP($E14,'NEA Backsheet'!$D$5:$CB$183,I$9,FALSE))="","",(VLOOKUP($E14,'NEA Backsheet'!$D$5:$CB$183,I$9,FALSE))),"")</f>
        <v/>
      </c>
      <c r="J14" s="97" t="str">
        <f ca="1">IFERROR(IF((VLOOKUP($E14,'NEA Backsheet'!$D$5:$CB$183,J$9,FALSE))="","",(VLOOKUP($E14,'NEA Backsheet'!$D$5:$CB$183,J$9,FALSE))),"")</f>
        <v/>
      </c>
      <c r="K14" s="95" t="str">
        <f ca="1">IFERROR(IF((VLOOKUP($E14,'NEA Backsheet'!$D$5:$CB$183,K$9,FALSE))="","",(VLOOKUP($E14,'NEA Backsheet'!$D$5:$CB$183,K$9,FALSE))),"")</f>
        <v/>
      </c>
      <c r="L14" s="96" t="str">
        <f ca="1">IFERROR(IF((VLOOKUP($E14,'NEA Backsheet'!$D$5:$CB$183,L$9,FALSE))="","",(VLOOKUP($E14,'NEA Backsheet'!$D$5:$CB$183,L$9,FALSE))),"")</f>
        <v/>
      </c>
      <c r="M14" s="96" t="str">
        <f ca="1">IFERROR(IF((VLOOKUP($E14,'NEA Backsheet'!$D$5:$CB$183,M$9,FALSE))="","",(VLOOKUP($E14,'NEA Backsheet'!$D$5:$CB$183,M$9,FALSE))),"")</f>
        <v/>
      </c>
      <c r="N14" s="98" t="str">
        <f ca="1">IFERROR(IF((VLOOKUP($E14,'NEA Backsheet'!$D$5:$CB$183,N$9,FALSE))="","",(VLOOKUP($E14,'NEA Backsheet'!$D$5:$CB$183,N$9,FALSE))),"")</f>
        <v/>
      </c>
      <c r="O14" s="150" t="str">
        <f ca="1">IFERROR(IF((VLOOKUP($E14,'NEA Backsheet'!$D$5:$CB$183,O$9,FALSE))="","",(VLOOKUP($E14,'NEA Backsheet'!$D$5:$CB$183,O$9,FALSE))),"")</f>
        <v/>
      </c>
      <c r="P14" s="97" t="str">
        <f ca="1">IFERROR(IF((VLOOKUP($E14,'NEA Backsheet'!$D$5:$CB$183,P$9,FALSE))="","",(VLOOKUP($E14,'NEA Backsheet'!$D$5:$CB$183,P$9,FALSE))),"")</f>
        <v/>
      </c>
      <c r="Q14" s="98" t="str">
        <f ca="1">IFERROR(IF((VLOOKUP($E14,'NEA Backsheet'!$D$5:$CB$183,Q$9,FALSE))="","",(VLOOKUP($E14,'NEA Backsheet'!$D$5:$CB$183,Q$9,FALSE))),"")</f>
        <v/>
      </c>
      <c r="R14" s="193" t="str">
        <f ca="1">IFERROR(IF((VLOOKUP($E14,'NEA Backsheet'!$D$5:$CB$183,R$9,FALSE))="","",(VLOOKUP($E14,'NEA Backsheet'!$D$5:$CB$183,R$9,FALSE))),"")</f>
        <v/>
      </c>
    </row>
    <row r="15" spans="1:21" ht="15" customHeight="1" x14ac:dyDescent="0.3">
      <c r="A15" s="41">
        <v>1</v>
      </c>
      <c r="B15" s="77" t="str">
        <f ca="1">IFERROR(IF((VLOOKUP($E15,'Org List'!$AJ$10:$AL$190,3,FALSE))="","",(VLOOKUP($E15,'Org List'!$AJ$10:$AL$190,3,FALSE))),"")</f>
        <v>London Commissioning Region</v>
      </c>
      <c r="C15" s="78" t="str">
        <f ca="1">IFERROR(IF((VLOOKUP($E15,'Org List'!$AO$10:$AQ$190,3,FALSE))="","",(VLOOKUP($E15,'Org List'!$AO$10:$AQ$190,3,FALSE))),"")</f>
        <v/>
      </c>
      <c r="D15" s="93" t="str">
        <f ca="1">IFERROR(IF((VLOOKUP($E15,'Org List'!$AT$10:$AV$190,3,FALSE))="","",(VLOOKUP($E15,'Org List'!$AT$10:$AV$190,3,FALSE))),"")</f>
        <v/>
      </c>
      <c r="E15" s="77" t="str">
        <f t="shared" ca="1" si="0"/>
        <v>Y56</v>
      </c>
      <c r="F15" s="79" t="str">
        <f ca="1">IF(E15="","",VLOOKUP(E15,'Org List'!$J$9:$K$640,2,0))</f>
        <v>London Commissioning Region</v>
      </c>
      <c r="G15" s="100">
        <f ca="1">IFERROR(IF((VLOOKUP($E15,'NEA Backsheet'!$D$5:$CB$183,G$9,FALSE))="","",(VLOOKUP($E15,'NEA Backsheet'!$D$5:$CB$183,G$9,FALSE))),"")</f>
        <v>2216.6369675033015</v>
      </c>
      <c r="H15" s="101">
        <f ca="1">IFERROR(IF((VLOOKUP($E15,'NEA Backsheet'!$D$5:$CB$183,H$9,FALSE))="","",(VLOOKUP($E15,'NEA Backsheet'!$D$5:$CB$183,H$9,FALSE))),"")</f>
        <v>2219.3895576739937</v>
      </c>
      <c r="I15" s="101">
        <f ca="1">IFERROR(IF((VLOOKUP($E15,'NEA Backsheet'!$D$5:$CB$183,I$9,FALSE))="","",(VLOOKUP($E15,'NEA Backsheet'!$D$5:$CB$183,I$9,FALSE))),"")</f>
        <v>2311.6104628572539</v>
      </c>
      <c r="J15" s="102">
        <f ca="1">IFERROR(IF((VLOOKUP($E15,'NEA Backsheet'!$D$5:$CB$183,J$9,FALSE))="","",(VLOOKUP($E15,'NEA Backsheet'!$D$5:$CB$183,J$9,FALSE))),"")</f>
        <v>2251.1919029300661</v>
      </c>
      <c r="K15" s="100">
        <f ca="1">IFERROR(IF((VLOOKUP($E15,'NEA Backsheet'!$D$5:$CB$183,K$9,FALSE))="","",(VLOOKUP($E15,'NEA Backsheet'!$D$5:$CB$183,K$9,FALSE))),"")</f>
        <v>2291.2772676327409</v>
      </c>
      <c r="L15" s="101">
        <f ca="1">IFERROR(IF((VLOOKUP($E15,'NEA Backsheet'!$D$5:$CB$183,L$9,FALSE))="","",(VLOOKUP($E15,'NEA Backsheet'!$D$5:$CB$183,L$9,FALSE))),"")</f>
        <v>2290.2846530613174</v>
      </c>
      <c r="M15" s="101">
        <f ca="1">IFERROR(IF((VLOOKUP($E15,'NEA Backsheet'!$D$5:$CB$183,M$9,FALSE))="","",(VLOOKUP($E15,'NEA Backsheet'!$D$5:$CB$183,M$9,FALSE))),"")</f>
        <v>2324.6390590755773</v>
      </c>
      <c r="N15" s="103">
        <f ca="1">IFERROR(IF((VLOOKUP($E15,'NEA Backsheet'!$D$5:$CB$183,N$9,FALSE))="","",(VLOOKUP($E15,'NEA Backsheet'!$D$5:$CB$183,N$9,FALSE))),"")</f>
        <v>2247.1974609074864</v>
      </c>
      <c r="O15" s="151">
        <f ca="1">IFERROR(IF((VLOOKUP($E15,'NEA Backsheet'!$D$5:$CB$183,O$9,FALSE))="","",(VLOOKUP($E15,'NEA Backsheet'!$D$5:$CB$183,O$9,FALSE))),"")</f>
        <v>2274.015589322601</v>
      </c>
      <c r="P15" s="102">
        <f ca="1">IFERROR(IF((VLOOKUP($E15,'NEA Backsheet'!$D$5:$CB$183,P$9,FALSE))="","",(VLOOKUP($E15,'NEA Backsheet'!$D$5:$CB$183,P$9,FALSE))),"")</f>
        <v>2289.1892525789826</v>
      </c>
      <c r="Q15" s="103">
        <f ca="1">IFERROR(IF((VLOOKUP($E15,'NEA Backsheet'!$D$5:$CB$183,Q$9,FALSE))="","",(VLOOKUP($E15,'NEA Backsheet'!$D$5:$CB$183,Q$9,FALSE))),"")</f>
        <v>2410.502244821359</v>
      </c>
      <c r="R15" s="194">
        <f ca="1">IFERROR(IF((VLOOKUP($E15,'NEA Backsheet'!$D$5:$CB$183,R$9,FALSE))="","",(VLOOKUP($E15,'NEA Backsheet'!$D$5:$CB$183,R$9,FALSE))),"")</f>
        <v>2332.9246634789488</v>
      </c>
    </row>
    <row r="16" spans="1:21" ht="15" customHeight="1" x14ac:dyDescent="0.3">
      <c r="A16" s="41">
        <v>2</v>
      </c>
      <c r="B16" s="77" t="str">
        <f ca="1">IFERROR(IF((VLOOKUP($E16,'Org List'!$AJ$10:$AL$190,3,FALSE))="","",(VLOOKUP($E16,'Org List'!$AJ$10:$AL$190,3,FALSE))),"")</f>
        <v>South West England Commissioning Region</v>
      </c>
      <c r="C16" s="78" t="str">
        <f ca="1">IFERROR(IF((VLOOKUP($E16,'Org List'!$AO$10:$AQ$190,3,FALSE))="","",(VLOOKUP($E16,'Org List'!$AO$10:$AQ$190,3,FALSE))),"")</f>
        <v/>
      </c>
      <c r="D16" s="93" t="str">
        <f ca="1">IFERROR(IF((VLOOKUP($E16,'Org List'!$AT$10:$AV$190,3,FALSE))="","",(VLOOKUP($E16,'Org List'!$AT$10:$AV$190,3,FALSE))),"")</f>
        <v/>
      </c>
      <c r="E16" s="77" t="str">
        <f t="shared" ca="1" si="0"/>
        <v>Y58</v>
      </c>
      <c r="F16" s="79" t="str">
        <f ca="1">IF(E16="","",VLOOKUP(E16,'Org List'!$J$9:$K$640,2,0))</f>
        <v>South West England Commissioning Region</v>
      </c>
      <c r="G16" s="100">
        <f ca="1">IFERROR(IF((VLOOKUP($E16,'NEA Backsheet'!$D$5:$CB$183,G$9,FALSE))="","",(VLOOKUP($E16,'NEA Backsheet'!$D$5:$CB$183,G$9,FALSE))),"")</f>
        <v>2648.7457588764019</v>
      </c>
      <c r="H16" s="101">
        <f ca="1">IFERROR(IF((VLOOKUP($E16,'NEA Backsheet'!$D$5:$CB$183,H$9,FALSE))="","",(VLOOKUP($E16,'NEA Backsheet'!$D$5:$CB$183,H$9,FALSE))),"")</f>
        <v>2640.6928335966927</v>
      </c>
      <c r="I16" s="101">
        <f ca="1">IFERROR(IF((VLOOKUP($E16,'NEA Backsheet'!$D$5:$CB$183,I$9,FALSE))="","",(VLOOKUP($E16,'NEA Backsheet'!$D$5:$CB$183,I$9,FALSE))),"")</f>
        <v>2811.6384645468861</v>
      </c>
      <c r="J16" s="102">
        <f ca="1">IFERROR(IF((VLOOKUP($E16,'NEA Backsheet'!$D$5:$CB$183,J$9,FALSE))="","",(VLOOKUP($E16,'NEA Backsheet'!$D$5:$CB$183,J$9,FALSE))),"")</f>
        <v>2801.3089137068573</v>
      </c>
      <c r="K16" s="100">
        <f ca="1">IFERROR(IF((VLOOKUP($E16,'NEA Backsheet'!$D$5:$CB$183,K$9,FALSE))="","",(VLOOKUP($E16,'NEA Backsheet'!$D$5:$CB$183,K$9,FALSE))),"")</f>
        <v>2685.6247607089667</v>
      </c>
      <c r="L16" s="101">
        <f ca="1">IFERROR(IF((VLOOKUP($E16,'NEA Backsheet'!$D$5:$CB$183,L$9,FALSE))="","",(VLOOKUP($E16,'NEA Backsheet'!$D$5:$CB$183,L$9,FALSE))),"")</f>
        <v>2703.9357121788321</v>
      </c>
      <c r="M16" s="101">
        <f ca="1">IFERROR(IF((VLOOKUP($E16,'NEA Backsheet'!$D$5:$CB$183,M$9,FALSE))="","",(VLOOKUP($E16,'NEA Backsheet'!$D$5:$CB$183,M$9,FALSE))),"")</f>
        <v>2818.5797001676583</v>
      </c>
      <c r="N16" s="103">
        <f ca="1">IFERROR(IF((VLOOKUP($E16,'NEA Backsheet'!$D$5:$CB$183,N$9,FALSE))="","",(VLOOKUP($E16,'NEA Backsheet'!$D$5:$CB$183,N$9,FALSE))),"")</f>
        <v>2735.8036906960215</v>
      </c>
      <c r="O16" s="151">
        <f ca="1">IFERROR(IF((VLOOKUP($E16,'NEA Backsheet'!$D$5:$CB$183,O$9,FALSE))="","",(VLOOKUP($E16,'NEA Backsheet'!$D$5:$CB$183,O$9,FALSE))),"")</f>
        <v>2783.6030436057922</v>
      </c>
      <c r="P16" s="102">
        <f ca="1">IFERROR(IF((VLOOKUP($E16,'NEA Backsheet'!$D$5:$CB$183,P$9,FALSE))="","",(VLOOKUP($E16,'NEA Backsheet'!$D$5:$CB$183,P$9,FALSE))),"")</f>
        <v>2754.8573175262522</v>
      </c>
      <c r="Q16" s="103">
        <f ca="1">IFERROR(IF((VLOOKUP($E16,'NEA Backsheet'!$D$5:$CB$183,Q$9,FALSE))="","",(VLOOKUP($E16,'NEA Backsheet'!$D$5:$CB$183,Q$9,FALSE))),"")</f>
        <v>2949.8489213870484</v>
      </c>
      <c r="R16" s="194">
        <f ca="1">IFERROR(IF((VLOOKUP($E16,'NEA Backsheet'!$D$5:$CB$183,R$9,FALSE))="","",(VLOOKUP($E16,'NEA Backsheet'!$D$5:$CB$183,R$9,FALSE))),"")</f>
        <v>2886.8552564817405</v>
      </c>
    </row>
    <row r="17" spans="1:18" ht="15" customHeight="1" x14ac:dyDescent="0.3">
      <c r="A17" s="41">
        <v>3</v>
      </c>
      <c r="B17" s="77" t="str">
        <f ca="1">IFERROR(IF((VLOOKUP($E17,'Org List'!$AJ$10:$AL$190,3,FALSE))="","",(VLOOKUP($E17,'Org List'!$AJ$10:$AL$190,3,FALSE))),"")</f>
        <v>South East England Commissioning Region</v>
      </c>
      <c r="C17" s="78" t="str">
        <f ca="1">IFERROR(IF((VLOOKUP($E17,'Org List'!$AO$10:$AQ$190,3,FALSE))="","",(VLOOKUP($E17,'Org List'!$AO$10:$AQ$190,3,FALSE))),"")</f>
        <v/>
      </c>
      <c r="D17" s="93" t="str">
        <f ca="1">IFERROR(IF((VLOOKUP($E17,'Org List'!$AT$10:$AV$190,3,FALSE))="","",(VLOOKUP($E17,'Org List'!$AT$10:$AV$190,3,FALSE))),"")</f>
        <v/>
      </c>
      <c r="E17" s="77" t="str">
        <f t="shared" ca="1" si="0"/>
        <v>Y59</v>
      </c>
      <c r="F17" s="79" t="str">
        <f ca="1">IF(E17="","",VLOOKUP(E17,'Org List'!$J$9:$K$640,2,0))</f>
        <v>South East England Commissioning Region</v>
      </c>
      <c r="G17" s="100">
        <f ca="1">IFERROR(IF((VLOOKUP($E17,'NEA Backsheet'!$D$5:$CB$183,G$9,FALSE))="","",(VLOOKUP($E17,'NEA Backsheet'!$D$5:$CB$183,G$9,FALSE))),"")</f>
        <v>2489.6802869745352</v>
      </c>
      <c r="H17" s="101">
        <f ca="1">IFERROR(IF((VLOOKUP($E17,'NEA Backsheet'!$D$5:$CB$183,H$9,FALSE))="","",(VLOOKUP($E17,'NEA Backsheet'!$D$5:$CB$183,H$9,FALSE))),"")</f>
        <v>2460.8563046356335</v>
      </c>
      <c r="I17" s="101">
        <f ca="1">IFERROR(IF((VLOOKUP($E17,'NEA Backsheet'!$D$5:$CB$183,I$9,FALSE))="","",(VLOOKUP($E17,'NEA Backsheet'!$D$5:$CB$183,I$9,FALSE))),"")</f>
        <v>2557.723356261085</v>
      </c>
      <c r="J17" s="102">
        <f ca="1">IFERROR(IF((VLOOKUP($E17,'NEA Backsheet'!$D$5:$CB$183,J$9,FALSE))="","",(VLOOKUP($E17,'NEA Backsheet'!$D$5:$CB$183,J$9,FALSE))),"")</f>
        <v>2530.693360836714</v>
      </c>
      <c r="K17" s="100">
        <f ca="1">IFERROR(IF((VLOOKUP($E17,'NEA Backsheet'!$D$5:$CB$183,K$9,FALSE))="","",(VLOOKUP($E17,'NEA Backsheet'!$D$5:$CB$183,K$9,FALSE))),"")</f>
        <v>2486.7107727921257</v>
      </c>
      <c r="L17" s="101">
        <f ca="1">IFERROR(IF((VLOOKUP($E17,'NEA Backsheet'!$D$5:$CB$183,L$9,FALSE))="","",(VLOOKUP($E17,'NEA Backsheet'!$D$5:$CB$183,L$9,FALSE))),"")</f>
        <v>2483.3041058506342</v>
      </c>
      <c r="M17" s="101">
        <f ca="1">IFERROR(IF((VLOOKUP($E17,'NEA Backsheet'!$D$5:$CB$183,M$9,FALSE))="","",(VLOOKUP($E17,'NEA Backsheet'!$D$5:$CB$183,M$9,FALSE))),"")</f>
        <v>2558.6446863981737</v>
      </c>
      <c r="N17" s="103">
        <f ca="1">IFERROR(IF((VLOOKUP($E17,'NEA Backsheet'!$D$5:$CB$183,N$9,FALSE))="","",(VLOOKUP($E17,'NEA Backsheet'!$D$5:$CB$183,N$9,FALSE))),"")</f>
        <v>2490.7359423153512</v>
      </c>
      <c r="O17" s="151">
        <f ca="1">IFERROR(IF((VLOOKUP($E17,'NEA Backsheet'!$D$5:$CB$183,O$9,FALSE))="","",(VLOOKUP($E17,'NEA Backsheet'!$D$5:$CB$183,O$9,FALSE))),"")</f>
        <v>2565.3264998709369</v>
      </c>
      <c r="P17" s="102">
        <f ca="1">IFERROR(IF((VLOOKUP($E17,'NEA Backsheet'!$D$5:$CB$183,P$9,FALSE))="","",(VLOOKUP($E17,'NEA Backsheet'!$D$5:$CB$183,P$9,FALSE))),"")</f>
        <v>2542.3398138149382</v>
      </c>
      <c r="Q17" s="103">
        <f ca="1">IFERROR(IF((VLOOKUP($E17,'NEA Backsheet'!$D$5:$CB$183,Q$9,FALSE))="","",(VLOOKUP($E17,'NEA Backsheet'!$D$5:$CB$183,Q$9,FALSE))),"")</f>
        <v>2677.4704370164409</v>
      </c>
      <c r="R17" s="194">
        <f ca="1">IFERROR(IF((VLOOKUP($E17,'NEA Backsheet'!$D$5:$CB$183,R$9,FALSE))="","",(VLOOKUP($E17,'NEA Backsheet'!$D$5:$CB$183,R$9,FALSE))),"")</f>
        <v>2676.1712416453429</v>
      </c>
    </row>
    <row r="18" spans="1:18" ht="15" customHeight="1" x14ac:dyDescent="0.3">
      <c r="A18" s="41">
        <v>4</v>
      </c>
      <c r="B18" s="77" t="str">
        <f ca="1">IFERROR(IF((VLOOKUP($E18,'Org List'!$AJ$10:$AL$190,3,FALSE))="","",(VLOOKUP($E18,'Org List'!$AJ$10:$AL$190,3,FALSE))),"")</f>
        <v>Midlands Commissioning Region</v>
      </c>
      <c r="C18" s="78" t="str">
        <f ca="1">IFERROR(IF((VLOOKUP($E18,'Org List'!$AO$10:$AQ$190,3,FALSE))="","",(VLOOKUP($E18,'Org List'!$AO$10:$AQ$190,3,FALSE))),"")</f>
        <v/>
      </c>
      <c r="D18" s="93" t="str">
        <f ca="1">IFERROR(IF((VLOOKUP($E18,'Org List'!$AT$10:$AV$190,3,FALSE))="","",(VLOOKUP($E18,'Org List'!$AT$10:$AV$190,3,FALSE))),"")</f>
        <v/>
      </c>
      <c r="E18" s="77" t="str">
        <f t="shared" ca="1" si="0"/>
        <v>Y60</v>
      </c>
      <c r="F18" s="79" t="str">
        <f ca="1">IF(E18="","",VLOOKUP(E18,'Org List'!$J$9:$K$640,2,0))</f>
        <v>Midlands Commissioning Region</v>
      </c>
      <c r="G18" s="100" t="str">
        <f ca="1">IFERROR(IF((VLOOKUP($E18,'NEA Backsheet'!$D$5:$CB$183,G$9,FALSE))="","",(VLOOKUP($E18,'NEA Backsheet'!$D$5:$CB$183,G$9,FALSE))),"")</f>
        <v/>
      </c>
      <c r="H18" s="101" t="str">
        <f ca="1">IFERROR(IF((VLOOKUP($E18,'NEA Backsheet'!$D$5:$CB$183,H$9,FALSE))="","",(VLOOKUP($E18,'NEA Backsheet'!$D$5:$CB$183,H$9,FALSE))),"")</f>
        <v/>
      </c>
      <c r="I18" s="101" t="str">
        <f ca="1">IFERROR(IF((VLOOKUP($E18,'NEA Backsheet'!$D$5:$CB$183,I$9,FALSE))="","",(VLOOKUP($E18,'NEA Backsheet'!$D$5:$CB$183,I$9,FALSE))),"")</f>
        <v/>
      </c>
      <c r="J18" s="102" t="str">
        <f ca="1">IFERROR(IF((VLOOKUP($E18,'NEA Backsheet'!$D$5:$CB$183,J$9,FALSE))="","",(VLOOKUP($E18,'NEA Backsheet'!$D$5:$CB$183,J$9,FALSE))),"")</f>
        <v/>
      </c>
      <c r="K18" s="100" t="str">
        <f ca="1">IFERROR(IF((VLOOKUP($E18,'NEA Backsheet'!$D$5:$CB$183,K$9,FALSE))="","",(VLOOKUP($E18,'NEA Backsheet'!$D$5:$CB$183,K$9,FALSE))),"")</f>
        <v/>
      </c>
      <c r="L18" s="101" t="str">
        <f ca="1">IFERROR(IF((VLOOKUP($E18,'NEA Backsheet'!$D$5:$CB$183,L$9,FALSE))="","",(VLOOKUP($E18,'NEA Backsheet'!$D$5:$CB$183,L$9,FALSE))),"")</f>
        <v/>
      </c>
      <c r="M18" s="101" t="str">
        <f ca="1">IFERROR(IF((VLOOKUP($E18,'NEA Backsheet'!$D$5:$CB$183,M$9,FALSE))="","",(VLOOKUP($E18,'NEA Backsheet'!$D$5:$CB$183,M$9,FALSE))),"")</f>
        <v/>
      </c>
      <c r="N18" s="103" t="str">
        <f ca="1">IFERROR(IF((VLOOKUP($E18,'NEA Backsheet'!$D$5:$CB$183,N$9,FALSE))="","",(VLOOKUP($E18,'NEA Backsheet'!$D$5:$CB$183,N$9,FALSE))),"")</f>
        <v/>
      </c>
      <c r="O18" s="151" t="str">
        <f ca="1">IFERROR(IF((VLOOKUP($E18,'NEA Backsheet'!$D$5:$CB$183,O$9,FALSE))="","",(VLOOKUP($E18,'NEA Backsheet'!$D$5:$CB$183,O$9,FALSE))),"")</f>
        <v/>
      </c>
      <c r="P18" s="102" t="str">
        <f ca="1">IFERROR(IF((VLOOKUP($E18,'NEA Backsheet'!$D$5:$CB$183,P$9,FALSE))="","",(VLOOKUP($E18,'NEA Backsheet'!$D$5:$CB$183,P$9,FALSE))),"")</f>
        <v/>
      </c>
      <c r="Q18" s="103" t="str">
        <f ca="1">IFERROR(IF((VLOOKUP($E18,'NEA Backsheet'!$D$5:$CB$183,Q$9,FALSE))="","",(VLOOKUP($E18,'NEA Backsheet'!$D$5:$CB$183,Q$9,FALSE))),"")</f>
        <v/>
      </c>
      <c r="R18" s="194" t="str">
        <f ca="1">IFERROR(IF((VLOOKUP($E18,'NEA Backsheet'!$D$5:$CB$183,R$9,FALSE))="","",(VLOOKUP($E18,'NEA Backsheet'!$D$5:$CB$183,R$9,FALSE))),"")</f>
        <v/>
      </c>
    </row>
    <row r="19" spans="1:18" ht="15" customHeight="1" x14ac:dyDescent="0.3">
      <c r="A19" s="41">
        <v>5</v>
      </c>
      <c r="B19" s="77" t="str">
        <f ca="1">IFERROR(IF((VLOOKUP($E19,'Org List'!$AJ$10:$AL$190,3,FALSE))="","",(VLOOKUP($E19,'Org List'!$AJ$10:$AL$190,3,FALSE))),"")</f>
        <v>East of England Commissioning Region</v>
      </c>
      <c r="C19" s="78" t="str">
        <f ca="1">IFERROR(IF((VLOOKUP($E19,'Org List'!$AO$10:$AQ$190,3,FALSE))="","",(VLOOKUP($E19,'Org List'!$AO$10:$AQ$190,3,FALSE))),"")</f>
        <v/>
      </c>
      <c r="D19" s="93" t="str">
        <f ca="1">IFERROR(IF((VLOOKUP($E19,'Org List'!$AT$10:$AV$190,3,FALSE))="","",(VLOOKUP($E19,'Org List'!$AT$10:$AV$190,3,FALSE))),"")</f>
        <v/>
      </c>
      <c r="E19" s="77" t="str">
        <f t="shared" ca="1" si="0"/>
        <v>Y61</v>
      </c>
      <c r="F19" s="79" t="str">
        <f ca="1">IF(E19="","",VLOOKUP(E19,'Org List'!$J$9:$K$640,2,0))</f>
        <v>East of England Commissioning Region</v>
      </c>
      <c r="G19" s="100" t="str">
        <f ca="1">IFERROR(IF((VLOOKUP($E19,'NEA Backsheet'!$D$5:$CB$183,G$9,FALSE))="","",(VLOOKUP($E19,'NEA Backsheet'!$D$5:$CB$183,G$9,FALSE))),"")</f>
        <v/>
      </c>
      <c r="H19" s="101" t="str">
        <f ca="1">IFERROR(IF((VLOOKUP($E19,'NEA Backsheet'!$D$5:$CB$183,H$9,FALSE))="","",(VLOOKUP($E19,'NEA Backsheet'!$D$5:$CB$183,H$9,FALSE))),"")</f>
        <v/>
      </c>
      <c r="I19" s="101" t="str">
        <f ca="1">IFERROR(IF((VLOOKUP($E19,'NEA Backsheet'!$D$5:$CB$183,I$9,FALSE))="","",(VLOOKUP($E19,'NEA Backsheet'!$D$5:$CB$183,I$9,FALSE))),"")</f>
        <v/>
      </c>
      <c r="J19" s="102" t="str">
        <f ca="1">IFERROR(IF((VLOOKUP($E19,'NEA Backsheet'!$D$5:$CB$183,J$9,FALSE))="","",(VLOOKUP($E19,'NEA Backsheet'!$D$5:$CB$183,J$9,FALSE))),"")</f>
        <v/>
      </c>
      <c r="K19" s="100" t="str">
        <f ca="1">IFERROR(IF((VLOOKUP($E19,'NEA Backsheet'!$D$5:$CB$183,K$9,FALSE))="","",(VLOOKUP($E19,'NEA Backsheet'!$D$5:$CB$183,K$9,FALSE))),"")</f>
        <v/>
      </c>
      <c r="L19" s="101" t="str">
        <f ca="1">IFERROR(IF((VLOOKUP($E19,'NEA Backsheet'!$D$5:$CB$183,L$9,FALSE))="","",(VLOOKUP($E19,'NEA Backsheet'!$D$5:$CB$183,L$9,FALSE))),"")</f>
        <v/>
      </c>
      <c r="M19" s="101" t="str">
        <f ca="1">IFERROR(IF((VLOOKUP($E19,'NEA Backsheet'!$D$5:$CB$183,M$9,FALSE))="","",(VLOOKUP($E19,'NEA Backsheet'!$D$5:$CB$183,M$9,FALSE))),"")</f>
        <v/>
      </c>
      <c r="N19" s="103" t="str">
        <f ca="1">IFERROR(IF((VLOOKUP($E19,'NEA Backsheet'!$D$5:$CB$183,N$9,FALSE))="","",(VLOOKUP($E19,'NEA Backsheet'!$D$5:$CB$183,N$9,FALSE))),"")</f>
        <v/>
      </c>
      <c r="O19" s="151" t="str">
        <f ca="1">IFERROR(IF((VLOOKUP($E19,'NEA Backsheet'!$D$5:$CB$183,O$9,FALSE))="","",(VLOOKUP($E19,'NEA Backsheet'!$D$5:$CB$183,O$9,FALSE))),"")</f>
        <v/>
      </c>
      <c r="P19" s="102" t="str">
        <f ca="1">IFERROR(IF((VLOOKUP($E19,'NEA Backsheet'!$D$5:$CB$183,P$9,FALSE))="","",(VLOOKUP($E19,'NEA Backsheet'!$D$5:$CB$183,P$9,FALSE))),"")</f>
        <v/>
      </c>
      <c r="Q19" s="103" t="str">
        <f ca="1">IFERROR(IF((VLOOKUP($E19,'NEA Backsheet'!$D$5:$CB$183,Q$9,FALSE))="","",(VLOOKUP($E19,'NEA Backsheet'!$D$5:$CB$183,Q$9,FALSE))),"")</f>
        <v/>
      </c>
      <c r="R19" s="194" t="str">
        <f ca="1">IFERROR(IF((VLOOKUP($E19,'NEA Backsheet'!$D$5:$CB$183,R$9,FALSE))="","",(VLOOKUP($E19,'NEA Backsheet'!$D$5:$CB$183,R$9,FALSE))),"")</f>
        <v/>
      </c>
    </row>
    <row r="20" spans="1:18" ht="15" customHeight="1" x14ac:dyDescent="0.3">
      <c r="A20" s="41">
        <v>6</v>
      </c>
      <c r="B20" s="77" t="str">
        <f ca="1">IFERROR(IF((VLOOKUP($E20,'Org List'!$AJ$10:$AL$190,3,FALSE))="","",(VLOOKUP($E20,'Org List'!$AJ$10:$AL$190,3,FALSE))),"")</f>
        <v>North West Commissioning Region</v>
      </c>
      <c r="C20" s="78" t="str">
        <f ca="1">IFERROR(IF((VLOOKUP($E20,'Org List'!$AO$10:$AQ$190,3,FALSE))="","",(VLOOKUP($E20,'Org List'!$AO$10:$AQ$190,3,FALSE))),"")</f>
        <v/>
      </c>
      <c r="D20" s="93" t="str">
        <f ca="1">IFERROR(IF((VLOOKUP($E20,'Org List'!$AT$10:$AV$190,3,FALSE))="","",(VLOOKUP($E20,'Org List'!$AT$10:$AV$190,3,FALSE))),"")</f>
        <v/>
      </c>
      <c r="E20" s="77" t="str">
        <f t="shared" ca="1" si="0"/>
        <v>Y62</v>
      </c>
      <c r="F20" s="79" t="str">
        <f ca="1">IF(E20="","",VLOOKUP(E20,'Org List'!$J$9:$K$640,2,0))</f>
        <v>North West Commissioning Region</v>
      </c>
      <c r="G20" s="100" t="str">
        <f ca="1">IFERROR(IF((VLOOKUP($E20,'NEA Backsheet'!$D$5:$CB$183,G$9,FALSE))="","",(VLOOKUP($E20,'NEA Backsheet'!$D$5:$CB$183,G$9,FALSE))),"")</f>
        <v/>
      </c>
      <c r="H20" s="101" t="str">
        <f ca="1">IFERROR(IF((VLOOKUP($E20,'NEA Backsheet'!$D$5:$CB$183,H$9,FALSE))="","",(VLOOKUP($E20,'NEA Backsheet'!$D$5:$CB$183,H$9,FALSE))),"")</f>
        <v/>
      </c>
      <c r="I20" s="101" t="str">
        <f ca="1">IFERROR(IF((VLOOKUP($E20,'NEA Backsheet'!$D$5:$CB$183,I$9,FALSE))="","",(VLOOKUP($E20,'NEA Backsheet'!$D$5:$CB$183,I$9,FALSE))),"")</f>
        <v/>
      </c>
      <c r="J20" s="102" t="str">
        <f ca="1">IFERROR(IF((VLOOKUP($E20,'NEA Backsheet'!$D$5:$CB$183,J$9,FALSE))="","",(VLOOKUP($E20,'NEA Backsheet'!$D$5:$CB$183,J$9,FALSE))),"")</f>
        <v/>
      </c>
      <c r="K20" s="100" t="str">
        <f ca="1">IFERROR(IF((VLOOKUP($E20,'NEA Backsheet'!$D$5:$CB$183,K$9,FALSE))="","",(VLOOKUP($E20,'NEA Backsheet'!$D$5:$CB$183,K$9,FALSE))),"")</f>
        <v/>
      </c>
      <c r="L20" s="101" t="str">
        <f ca="1">IFERROR(IF((VLOOKUP($E20,'NEA Backsheet'!$D$5:$CB$183,L$9,FALSE))="","",(VLOOKUP($E20,'NEA Backsheet'!$D$5:$CB$183,L$9,FALSE))),"")</f>
        <v/>
      </c>
      <c r="M20" s="101" t="str">
        <f ca="1">IFERROR(IF((VLOOKUP($E20,'NEA Backsheet'!$D$5:$CB$183,M$9,FALSE))="","",(VLOOKUP($E20,'NEA Backsheet'!$D$5:$CB$183,M$9,FALSE))),"")</f>
        <v/>
      </c>
      <c r="N20" s="103" t="str">
        <f ca="1">IFERROR(IF((VLOOKUP($E20,'NEA Backsheet'!$D$5:$CB$183,N$9,FALSE))="","",(VLOOKUP($E20,'NEA Backsheet'!$D$5:$CB$183,N$9,FALSE))),"")</f>
        <v/>
      </c>
      <c r="O20" s="151" t="str">
        <f ca="1">IFERROR(IF((VLOOKUP($E20,'NEA Backsheet'!$D$5:$CB$183,O$9,FALSE))="","",(VLOOKUP($E20,'NEA Backsheet'!$D$5:$CB$183,O$9,FALSE))),"")</f>
        <v/>
      </c>
      <c r="P20" s="102" t="str">
        <f ca="1">IFERROR(IF((VLOOKUP($E20,'NEA Backsheet'!$D$5:$CB$183,P$9,FALSE))="","",(VLOOKUP($E20,'NEA Backsheet'!$D$5:$CB$183,P$9,FALSE))),"")</f>
        <v/>
      </c>
      <c r="Q20" s="103" t="str">
        <f ca="1">IFERROR(IF((VLOOKUP($E20,'NEA Backsheet'!$D$5:$CB$183,Q$9,FALSE))="","",(VLOOKUP($E20,'NEA Backsheet'!$D$5:$CB$183,Q$9,FALSE))),"")</f>
        <v/>
      </c>
      <c r="R20" s="194" t="str">
        <f ca="1">IFERROR(IF((VLOOKUP($E20,'NEA Backsheet'!$D$5:$CB$183,R$9,FALSE))="","",(VLOOKUP($E20,'NEA Backsheet'!$D$5:$CB$183,R$9,FALSE))),"")</f>
        <v/>
      </c>
    </row>
    <row r="21" spans="1:18" ht="15" customHeight="1" x14ac:dyDescent="0.3">
      <c r="A21" s="41">
        <v>7</v>
      </c>
      <c r="B21" s="77" t="str">
        <f ca="1">IFERROR(IF((VLOOKUP($E21,'Org List'!$AJ$10:$AL$190,3,FALSE))="","",(VLOOKUP($E21,'Org List'!$AJ$10:$AL$190,3,FALSE))),"")</f>
        <v>North East and Yorkshire Commissioning Region</v>
      </c>
      <c r="C21" s="78" t="str">
        <f ca="1">IFERROR(IF((VLOOKUP($E21,'Org List'!$AO$10:$AQ$190,3,FALSE))="","",(VLOOKUP($E21,'Org List'!$AO$10:$AQ$190,3,FALSE))),"")</f>
        <v/>
      </c>
      <c r="D21" s="93" t="str">
        <f ca="1">IFERROR(IF((VLOOKUP($E21,'Org List'!$AT$10:$AV$190,3,FALSE))="","",(VLOOKUP($E21,'Org List'!$AT$10:$AV$190,3,FALSE))),"")</f>
        <v/>
      </c>
      <c r="E21" s="77" t="str">
        <f t="shared" ca="1" si="0"/>
        <v>Y63</v>
      </c>
      <c r="F21" s="79" t="str">
        <f ca="1">IF(E21="","",VLOOKUP(E21,'Org List'!$J$9:$K$640,2,0))</f>
        <v>North East and Yorkshire Commissioning Region</v>
      </c>
      <c r="G21" s="100" t="str">
        <f ca="1">IFERROR(IF((VLOOKUP($E21,'NEA Backsheet'!$D$5:$CB$183,G$9,FALSE))="","",(VLOOKUP($E21,'NEA Backsheet'!$D$5:$CB$183,G$9,FALSE))),"")</f>
        <v/>
      </c>
      <c r="H21" s="101" t="str">
        <f ca="1">IFERROR(IF((VLOOKUP($E21,'NEA Backsheet'!$D$5:$CB$183,H$9,FALSE))="","",(VLOOKUP($E21,'NEA Backsheet'!$D$5:$CB$183,H$9,FALSE))),"")</f>
        <v/>
      </c>
      <c r="I21" s="101" t="str">
        <f ca="1">IFERROR(IF((VLOOKUP($E21,'NEA Backsheet'!$D$5:$CB$183,I$9,FALSE))="","",(VLOOKUP($E21,'NEA Backsheet'!$D$5:$CB$183,I$9,FALSE))),"")</f>
        <v/>
      </c>
      <c r="J21" s="102" t="str">
        <f ca="1">IFERROR(IF((VLOOKUP($E21,'NEA Backsheet'!$D$5:$CB$183,J$9,FALSE))="","",(VLOOKUP($E21,'NEA Backsheet'!$D$5:$CB$183,J$9,FALSE))),"")</f>
        <v/>
      </c>
      <c r="K21" s="100" t="str">
        <f ca="1">IFERROR(IF((VLOOKUP($E21,'NEA Backsheet'!$D$5:$CB$183,K$9,FALSE))="","",(VLOOKUP($E21,'NEA Backsheet'!$D$5:$CB$183,K$9,FALSE))),"")</f>
        <v/>
      </c>
      <c r="L21" s="101" t="str">
        <f ca="1">IFERROR(IF((VLOOKUP($E21,'NEA Backsheet'!$D$5:$CB$183,L$9,FALSE))="","",(VLOOKUP($E21,'NEA Backsheet'!$D$5:$CB$183,L$9,FALSE))),"")</f>
        <v/>
      </c>
      <c r="M21" s="101" t="str">
        <f ca="1">IFERROR(IF((VLOOKUP($E21,'NEA Backsheet'!$D$5:$CB$183,M$9,FALSE))="","",(VLOOKUP($E21,'NEA Backsheet'!$D$5:$CB$183,M$9,FALSE))),"")</f>
        <v/>
      </c>
      <c r="N21" s="103" t="str">
        <f ca="1">IFERROR(IF((VLOOKUP($E21,'NEA Backsheet'!$D$5:$CB$183,N$9,FALSE))="","",(VLOOKUP($E21,'NEA Backsheet'!$D$5:$CB$183,N$9,FALSE))),"")</f>
        <v/>
      </c>
      <c r="O21" s="151" t="str">
        <f ca="1">IFERROR(IF((VLOOKUP($E21,'NEA Backsheet'!$D$5:$CB$183,O$9,FALSE))="","",(VLOOKUP($E21,'NEA Backsheet'!$D$5:$CB$183,O$9,FALSE))),"")</f>
        <v/>
      </c>
      <c r="P21" s="102" t="str">
        <f ca="1">IFERROR(IF((VLOOKUP($E21,'NEA Backsheet'!$D$5:$CB$183,P$9,FALSE))="","",(VLOOKUP($E21,'NEA Backsheet'!$D$5:$CB$183,P$9,FALSE))),"")</f>
        <v/>
      </c>
      <c r="Q21" s="103" t="str">
        <f ca="1">IFERROR(IF((VLOOKUP($E21,'NEA Backsheet'!$D$5:$CB$183,Q$9,FALSE))="","",(VLOOKUP($E21,'NEA Backsheet'!$D$5:$CB$183,Q$9,FALSE))),"")</f>
        <v/>
      </c>
      <c r="R21" s="194" t="str">
        <f ca="1">IFERROR(IF((VLOOKUP($E21,'NEA Backsheet'!$D$5:$CB$183,R$9,FALSE))="","",(VLOOKUP($E21,'NEA Backsheet'!$D$5:$CB$183,R$9,FALSE))),"")</f>
        <v/>
      </c>
    </row>
    <row r="22" spans="1:18" ht="15" customHeight="1" x14ac:dyDescent="0.3">
      <c r="A22" s="41">
        <v>8</v>
      </c>
      <c r="B22" s="77" t="str">
        <f ca="1">IFERROR(IF((VLOOKUP($E22,'Org List'!$AJ$10:$AL$190,3,FALSE))="","",(VLOOKUP($E22,'Org List'!$AJ$10:$AL$190,3,FALSE))),"")</f>
        <v/>
      </c>
      <c r="C22" s="78" t="str">
        <f ca="1">IFERROR(IF((VLOOKUP($E22,'Org List'!$AO$10:$AQ$190,3,FALSE))="","",(VLOOKUP($E22,'Org List'!$AO$10:$AQ$190,3,FALSE))),"")</f>
        <v>North East Region</v>
      </c>
      <c r="D22" s="93" t="str">
        <f ca="1">IFERROR(IF((VLOOKUP($E22,'Org List'!$AT$10:$AV$190,3,FALSE))="","",(VLOOKUP($E22,'Org List'!$AT$10:$AV$190,3,FALSE))),"")</f>
        <v/>
      </c>
      <c r="E22" s="77" t="str">
        <f t="shared" ca="1" si="0"/>
        <v>E12000001</v>
      </c>
      <c r="F22" s="79" t="str">
        <f ca="1">IF(E22="","",VLOOKUP(E22,'Org List'!$J$9:$K$640,2,0))</f>
        <v>North East Region</v>
      </c>
      <c r="G22" s="100">
        <f ca="1">IFERROR(IF((VLOOKUP($E22,'NEA Backsheet'!$D$5:$CB$183,G$9,FALSE))="","",(VLOOKUP($E22,'NEA Backsheet'!$D$5:$CB$183,G$9,FALSE))),"")</f>
        <v>3039.0899337617366</v>
      </c>
      <c r="H22" s="101">
        <f ca="1">IFERROR(IF((VLOOKUP($E22,'NEA Backsheet'!$D$5:$CB$183,H$9,FALSE))="","",(VLOOKUP($E22,'NEA Backsheet'!$D$5:$CB$183,H$9,FALSE))),"")</f>
        <v>3045.8332877047715</v>
      </c>
      <c r="I22" s="101">
        <f ca="1">IFERROR(IF((VLOOKUP($E22,'NEA Backsheet'!$D$5:$CB$183,I$9,FALSE))="","",(VLOOKUP($E22,'NEA Backsheet'!$D$5:$CB$183,I$9,FALSE))),"")</f>
        <v>3225.6904432330944</v>
      </c>
      <c r="J22" s="102">
        <f ca="1">IFERROR(IF((VLOOKUP($E22,'NEA Backsheet'!$D$5:$CB$183,J$9,FALSE))="","",(VLOOKUP($E22,'NEA Backsheet'!$D$5:$CB$183,J$9,FALSE))),"")</f>
        <v>3199.2058329238557</v>
      </c>
      <c r="K22" s="100">
        <f ca="1">IFERROR(IF((VLOOKUP($E22,'NEA Backsheet'!$D$5:$CB$183,K$9,FALSE))="","",(VLOOKUP($E22,'NEA Backsheet'!$D$5:$CB$183,K$9,FALSE))),"")</f>
        <v>3176.944883953623</v>
      </c>
      <c r="L22" s="101">
        <f ca="1">IFERROR(IF((VLOOKUP($E22,'NEA Backsheet'!$D$5:$CB$183,L$9,FALSE))="","",(VLOOKUP($E22,'NEA Backsheet'!$D$5:$CB$183,L$9,FALSE))),"")</f>
        <v>3168.8968949354025</v>
      </c>
      <c r="M22" s="101">
        <f ca="1">IFERROR(IF((VLOOKUP($E22,'NEA Backsheet'!$D$5:$CB$183,M$9,FALSE))="","",(VLOOKUP($E22,'NEA Backsheet'!$D$5:$CB$183,M$9,FALSE))),"")</f>
        <v>3244.9821914686713</v>
      </c>
      <c r="N22" s="103">
        <f ca="1">IFERROR(IF((VLOOKUP($E22,'NEA Backsheet'!$D$5:$CB$183,N$9,FALSE))="","",(VLOOKUP($E22,'NEA Backsheet'!$D$5:$CB$183,N$9,FALSE))),"")</f>
        <v>3202.3244621767212</v>
      </c>
      <c r="O22" s="151">
        <f ca="1">IFERROR(IF((VLOOKUP($E22,'NEA Backsheet'!$D$5:$CB$183,O$9,FALSE))="","",(VLOOKUP($E22,'NEA Backsheet'!$D$5:$CB$183,O$9,FALSE))),"")</f>
        <v>3174.0081102348163</v>
      </c>
      <c r="P22" s="102">
        <f ca="1">IFERROR(IF((VLOOKUP($E22,'NEA Backsheet'!$D$5:$CB$183,P$9,FALSE))="","",(VLOOKUP($E22,'NEA Backsheet'!$D$5:$CB$183,P$9,FALSE))),"")</f>
        <v>3155.0117528267156</v>
      </c>
      <c r="Q22" s="103">
        <f ca="1">IFERROR(IF((VLOOKUP($E22,'NEA Backsheet'!$D$5:$CB$183,Q$9,FALSE))="","",(VLOOKUP($E22,'NEA Backsheet'!$D$5:$CB$183,Q$9,FALSE))),"")</f>
        <v>3327.1674868117489</v>
      </c>
      <c r="R22" s="194">
        <f ca="1">IFERROR(IF((VLOOKUP($E22,'NEA Backsheet'!$D$5:$CB$183,R$9,FALSE))="","",(VLOOKUP($E22,'NEA Backsheet'!$D$5:$CB$183,R$9,FALSE))),"")</f>
        <v>3375.6247133545589</v>
      </c>
    </row>
    <row r="23" spans="1:18" ht="15" customHeight="1" x14ac:dyDescent="0.3">
      <c r="A23" s="41">
        <v>9</v>
      </c>
      <c r="B23" s="77" t="str">
        <f ca="1">IFERROR(IF((VLOOKUP($E23,'Org List'!$AJ$10:$AL$190,3,FALSE))="","",(VLOOKUP($E23,'Org List'!$AJ$10:$AL$190,3,FALSE))),"")</f>
        <v/>
      </c>
      <c r="C23" s="78" t="str">
        <f ca="1">IFERROR(IF((VLOOKUP($E23,'Org List'!$AO$10:$AQ$190,3,FALSE))="","",(VLOOKUP($E23,'Org List'!$AO$10:$AQ$190,3,FALSE))),"")</f>
        <v>North West Region</v>
      </c>
      <c r="D23" s="93" t="str">
        <f ca="1">IFERROR(IF((VLOOKUP($E23,'Org List'!$AT$10:$AV$190,3,FALSE))="","",(VLOOKUP($E23,'Org List'!$AT$10:$AV$190,3,FALSE))),"")</f>
        <v/>
      </c>
      <c r="E23" s="77" t="str">
        <f t="shared" ca="1" si="0"/>
        <v>E12000002</v>
      </c>
      <c r="F23" s="79" t="str">
        <f ca="1">IF(E23="","",VLOOKUP(E23,'Org List'!$J$9:$K$640,2,0))</f>
        <v>North West Region</v>
      </c>
      <c r="G23" s="100">
        <f ca="1">IFERROR(IF((VLOOKUP($E23,'NEA Backsheet'!$D$5:$CB$183,G$9,FALSE))="","",(VLOOKUP($E23,'NEA Backsheet'!$D$5:$CB$183,G$9,FALSE))),"")</f>
        <v>3063.0958199896581</v>
      </c>
      <c r="H23" s="101">
        <f ca="1">IFERROR(IF((VLOOKUP($E23,'NEA Backsheet'!$D$5:$CB$183,H$9,FALSE))="","",(VLOOKUP($E23,'NEA Backsheet'!$D$5:$CB$183,H$9,FALSE))),"")</f>
        <v>3082.1361572458459</v>
      </c>
      <c r="I23" s="101">
        <f ca="1">IFERROR(IF((VLOOKUP($E23,'NEA Backsheet'!$D$5:$CB$183,I$9,FALSE))="","",(VLOOKUP($E23,'NEA Backsheet'!$D$5:$CB$183,I$9,FALSE))),"")</f>
        <v>3308.96397775276</v>
      </c>
      <c r="J23" s="102">
        <f ca="1">IFERROR(IF((VLOOKUP($E23,'NEA Backsheet'!$D$5:$CB$183,J$9,FALSE))="","",(VLOOKUP($E23,'NEA Backsheet'!$D$5:$CB$183,J$9,FALSE))),"")</f>
        <v>3202.928206170528</v>
      </c>
      <c r="K23" s="100">
        <f ca="1">IFERROR(IF((VLOOKUP($E23,'NEA Backsheet'!$D$5:$CB$183,K$9,FALSE))="","",(VLOOKUP($E23,'NEA Backsheet'!$D$5:$CB$183,K$9,FALSE))),"")</f>
        <v>3149.6626499849667</v>
      </c>
      <c r="L23" s="101">
        <f ca="1">IFERROR(IF((VLOOKUP($E23,'NEA Backsheet'!$D$5:$CB$183,L$9,FALSE))="","",(VLOOKUP($E23,'NEA Backsheet'!$D$5:$CB$183,L$9,FALSE))),"")</f>
        <v>3127.1270338675363</v>
      </c>
      <c r="M23" s="101">
        <f ca="1">IFERROR(IF((VLOOKUP($E23,'NEA Backsheet'!$D$5:$CB$183,M$9,FALSE))="","",(VLOOKUP($E23,'NEA Backsheet'!$D$5:$CB$183,M$9,FALSE))),"")</f>
        <v>3274.9693000574966</v>
      </c>
      <c r="N23" s="103">
        <f ca="1">IFERROR(IF((VLOOKUP($E23,'NEA Backsheet'!$D$5:$CB$183,N$9,FALSE))="","",(VLOOKUP($E23,'NEA Backsheet'!$D$5:$CB$183,N$9,FALSE))),"")</f>
        <v>3177.6443412259705</v>
      </c>
      <c r="O23" s="151">
        <f ca="1">IFERROR(IF((VLOOKUP($E23,'NEA Backsheet'!$D$5:$CB$183,O$9,FALSE))="","",(VLOOKUP($E23,'NEA Backsheet'!$D$5:$CB$183,O$9,FALSE))),"")</f>
        <v>3294.5912813086265</v>
      </c>
      <c r="P23" s="102">
        <f ca="1">IFERROR(IF((VLOOKUP($E23,'NEA Backsheet'!$D$5:$CB$183,P$9,FALSE))="","",(VLOOKUP($E23,'NEA Backsheet'!$D$5:$CB$183,P$9,FALSE))),"")</f>
        <v>3262.7181808987953</v>
      </c>
      <c r="Q23" s="103">
        <f ca="1">IFERROR(IF((VLOOKUP($E23,'NEA Backsheet'!$D$5:$CB$183,Q$9,FALSE))="","",(VLOOKUP($E23,'NEA Backsheet'!$D$5:$CB$183,Q$9,FALSE))),"")</f>
        <v>3445.7047220065292</v>
      </c>
      <c r="R23" s="194">
        <f ca="1">IFERROR(IF((VLOOKUP($E23,'NEA Backsheet'!$D$5:$CB$183,R$9,FALSE))="","",(VLOOKUP($E23,'NEA Backsheet'!$D$5:$CB$183,R$9,FALSE))),"")</f>
        <v>3405.2424106505155</v>
      </c>
    </row>
    <row r="24" spans="1:18" ht="15" customHeight="1" x14ac:dyDescent="0.3">
      <c r="A24" s="41">
        <v>10</v>
      </c>
      <c r="B24" s="77" t="str">
        <f ca="1">IFERROR(IF((VLOOKUP($E24,'Org List'!$AJ$10:$AL$190,3,FALSE))="","",(VLOOKUP($E24,'Org List'!$AJ$10:$AL$190,3,FALSE))),"")</f>
        <v/>
      </c>
      <c r="C24" s="78" t="str">
        <f ca="1">IFERROR(IF((VLOOKUP($E24,'Org List'!$AO$10:$AQ$190,3,FALSE))="","",(VLOOKUP($E24,'Org List'!$AO$10:$AQ$190,3,FALSE))),"")</f>
        <v>Yorkshire and The Humber Region</v>
      </c>
      <c r="D24" s="93" t="str">
        <f ca="1">IFERROR(IF((VLOOKUP($E24,'Org List'!$AT$10:$AV$190,3,FALSE))="","",(VLOOKUP($E24,'Org List'!$AT$10:$AV$190,3,FALSE))),"")</f>
        <v/>
      </c>
      <c r="E24" s="77" t="str">
        <f t="shared" ca="1" si="0"/>
        <v>E12000003</v>
      </c>
      <c r="F24" s="79" t="str">
        <f ca="1">IF(E24="","",VLOOKUP(E24,'Org List'!$J$9:$K$640,2,0))</f>
        <v>Yorkshire and The Humber Region</v>
      </c>
      <c r="G24" s="100">
        <f ca="1">IFERROR(IF((VLOOKUP($E24,'NEA Backsheet'!$D$5:$CB$183,G$9,FALSE))="","",(VLOOKUP($E24,'NEA Backsheet'!$D$5:$CB$183,G$9,FALSE))),"")</f>
        <v>2781.4091324858905</v>
      </c>
      <c r="H24" s="101">
        <f ca="1">IFERROR(IF((VLOOKUP($E24,'NEA Backsheet'!$D$5:$CB$183,H$9,FALSE))="","",(VLOOKUP($E24,'NEA Backsheet'!$D$5:$CB$183,H$9,FALSE))),"")</f>
        <v>2735.7653689835411</v>
      </c>
      <c r="I24" s="101">
        <f ca="1">IFERROR(IF((VLOOKUP($E24,'NEA Backsheet'!$D$5:$CB$183,I$9,FALSE))="","",(VLOOKUP($E24,'NEA Backsheet'!$D$5:$CB$183,I$9,FALSE))),"")</f>
        <v>2868.1539242034728</v>
      </c>
      <c r="J24" s="102">
        <f ca="1">IFERROR(IF((VLOOKUP($E24,'NEA Backsheet'!$D$5:$CB$183,J$9,FALSE))="","",(VLOOKUP($E24,'NEA Backsheet'!$D$5:$CB$183,J$9,FALSE))),"")</f>
        <v>2841.2774251642281</v>
      </c>
      <c r="K24" s="100">
        <f ca="1">IFERROR(IF((VLOOKUP($E24,'NEA Backsheet'!$D$5:$CB$183,K$9,FALSE))="","",(VLOOKUP($E24,'NEA Backsheet'!$D$5:$CB$183,K$9,FALSE))),"")</f>
        <v>2831.1776880679167</v>
      </c>
      <c r="L24" s="101">
        <f ca="1">IFERROR(IF((VLOOKUP($E24,'NEA Backsheet'!$D$5:$CB$183,L$9,FALSE))="","",(VLOOKUP($E24,'NEA Backsheet'!$D$5:$CB$183,L$9,FALSE))),"")</f>
        <v>2798.0605254359634</v>
      </c>
      <c r="M24" s="101">
        <f ca="1">IFERROR(IF((VLOOKUP($E24,'NEA Backsheet'!$D$5:$CB$183,M$9,FALSE))="","",(VLOOKUP($E24,'NEA Backsheet'!$D$5:$CB$183,M$9,FALSE))),"")</f>
        <v>2864.5167140923445</v>
      </c>
      <c r="N24" s="103">
        <f ca="1">IFERROR(IF((VLOOKUP($E24,'NEA Backsheet'!$D$5:$CB$183,N$9,FALSE))="","",(VLOOKUP($E24,'NEA Backsheet'!$D$5:$CB$183,N$9,FALSE))),"")</f>
        <v>2865.3747238123842</v>
      </c>
      <c r="O24" s="151">
        <f ca="1">IFERROR(IF((VLOOKUP($E24,'NEA Backsheet'!$D$5:$CB$183,O$9,FALSE))="","",(VLOOKUP($E24,'NEA Backsheet'!$D$5:$CB$183,O$9,FALSE))),"")</f>
        <v>2851.4868487861449</v>
      </c>
      <c r="P24" s="102">
        <f ca="1">IFERROR(IF((VLOOKUP($E24,'NEA Backsheet'!$D$5:$CB$183,P$9,FALSE))="","",(VLOOKUP($E24,'NEA Backsheet'!$D$5:$CB$183,P$9,FALSE))),"")</f>
        <v>2813.8453208083442</v>
      </c>
      <c r="Q24" s="103">
        <f ca="1">IFERROR(IF((VLOOKUP($E24,'NEA Backsheet'!$D$5:$CB$183,Q$9,FALSE))="","",(VLOOKUP($E24,'NEA Backsheet'!$D$5:$CB$183,Q$9,FALSE))),"")</f>
        <v>2934.6944709226132</v>
      </c>
      <c r="R24" s="194">
        <f ca="1">IFERROR(IF((VLOOKUP($E24,'NEA Backsheet'!$D$5:$CB$183,R$9,FALSE))="","",(VLOOKUP($E24,'NEA Backsheet'!$D$5:$CB$183,R$9,FALSE))),"")</f>
        <v>2891.7994490708593</v>
      </c>
    </row>
    <row r="25" spans="1:18" ht="15" customHeight="1" x14ac:dyDescent="0.3">
      <c r="A25" s="41">
        <v>11</v>
      </c>
      <c r="B25" s="77" t="str">
        <f ca="1">IFERROR(IF((VLOOKUP($E25,'Org List'!$AJ$10:$AL$190,3,FALSE))="","",(VLOOKUP($E25,'Org List'!$AJ$10:$AL$190,3,FALSE))),"")</f>
        <v/>
      </c>
      <c r="C25" s="78" t="str">
        <f ca="1">IFERROR(IF((VLOOKUP($E25,'Org List'!$AO$10:$AQ$190,3,FALSE))="","",(VLOOKUP($E25,'Org List'!$AO$10:$AQ$190,3,FALSE))),"")</f>
        <v>East Midlands Region</v>
      </c>
      <c r="D25" s="93" t="str">
        <f ca="1">IFERROR(IF((VLOOKUP($E25,'Org List'!$AT$10:$AV$190,3,FALSE))="","",(VLOOKUP($E25,'Org List'!$AT$10:$AV$190,3,FALSE))),"")</f>
        <v/>
      </c>
      <c r="E25" s="77" t="str">
        <f t="shared" ca="1" si="0"/>
        <v>E12000004</v>
      </c>
      <c r="F25" s="79" t="str">
        <f ca="1">IF(E25="","",VLOOKUP(E25,'Org List'!$J$9:$K$640,2,0))</f>
        <v>East Midlands Region</v>
      </c>
      <c r="G25" s="100">
        <f ca="1">IFERROR(IF((VLOOKUP($E25,'NEA Backsheet'!$D$5:$CB$183,G$9,FALSE))="","",(VLOOKUP($E25,'NEA Backsheet'!$D$5:$CB$183,G$9,FALSE))),"")</f>
        <v>2607.9413421114627</v>
      </c>
      <c r="H25" s="101">
        <f ca="1">IFERROR(IF((VLOOKUP($E25,'NEA Backsheet'!$D$5:$CB$183,H$9,FALSE))="","",(VLOOKUP($E25,'NEA Backsheet'!$D$5:$CB$183,H$9,FALSE))),"")</f>
        <v>2588.3884398968312</v>
      </c>
      <c r="I25" s="101">
        <f ca="1">IFERROR(IF((VLOOKUP($E25,'NEA Backsheet'!$D$5:$CB$183,I$9,FALSE))="","",(VLOOKUP($E25,'NEA Backsheet'!$D$5:$CB$183,I$9,FALSE))),"")</f>
        <v>2681.7483583153285</v>
      </c>
      <c r="J25" s="102">
        <f ca="1">IFERROR(IF((VLOOKUP($E25,'NEA Backsheet'!$D$5:$CB$183,J$9,FALSE))="","",(VLOOKUP($E25,'NEA Backsheet'!$D$5:$CB$183,J$9,FALSE))),"")</f>
        <v>2669.8848838677377</v>
      </c>
      <c r="K25" s="100">
        <f ca="1">IFERROR(IF((VLOOKUP($E25,'NEA Backsheet'!$D$5:$CB$183,K$9,FALSE))="","",(VLOOKUP($E25,'NEA Backsheet'!$D$5:$CB$183,K$9,FALSE))),"")</f>
        <v>2661.4657213441096</v>
      </c>
      <c r="L25" s="101">
        <f ca="1">IFERROR(IF((VLOOKUP($E25,'NEA Backsheet'!$D$5:$CB$183,L$9,FALSE))="","",(VLOOKUP($E25,'NEA Backsheet'!$D$5:$CB$183,L$9,FALSE))),"")</f>
        <v>2646.2390624894242</v>
      </c>
      <c r="M25" s="101">
        <f ca="1">IFERROR(IF((VLOOKUP($E25,'NEA Backsheet'!$D$5:$CB$183,M$9,FALSE))="","",(VLOOKUP($E25,'NEA Backsheet'!$D$5:$CB$183,M$9,FALSE))),"")</f>
        <v>2730.2069125524008</v>
      </c>
      <c r="N25" s="103">
        <f ca="1">IFERROR(IF((VLOOKUP($E25,'NEA Backsheet'!$D$5:$CB$183,N$9,FALSE))="","",(VLOOKUP($E25,'NEA Backsheet'!$D$5:$CB$183,N$9,FALSE))),"")</f>
        <v>2707.2101659243908</v>
      </c>
      <c r="O25" s="151">
        <f ca="1">IFERROR(IF((VLOOKUP($E25,'NEA Backsheet'!$D$5:$CB$183,O$9,FALSE))="","",(VLOOKUP($E25,'NEA Backsheet'!$D$5:$CB$183,O$9,FALSE))),"")</f>
        <v>2664.0416974003565</v>
      </c>
      <c r="P25" s="102">
        <f ca="1">IFERROR(IF((VLOOKUP($E25,'NEA Backsheet'!$D$5:$CB$183,P$9,FALSE))="","",(VLOOKUP($E25,'NEA Backsheet'!$D$5:$CB$183,P$9,FALSE))),"")</f>
        <v>2665.8635922946441</v>
      </c>
      <c r="Q25" s="103">
        <f ca="1">IFERROR(IF((VLOOKUP($E25,'NEA Backsheet'!$D$5:$CB$183,Q$9,FALSE))="","",(VLOOKUP($E25,'NEA Backsheet'!$D$5:$CB$183,Q$9,FALSE))),"")</f>
        <v>2822.052330009913</v>
      </c>
      <c r="R25" s="194">
        <f ca="1">IFERROR(IF((VLOOKUP($E25,'NEA Backsheet'!$D$5:$CB$183,R$9,FALSE))="","",(VLOOKUP($E25,'NEA Backsheet'!$D$5:$CB$183,R$9,FALSE))),"")</f>
        <v>2801.3046387940885</v>
      </c>
    </row>
    <row r="26" spans="1:18" ht="15" customHeight="1" x14ac:dyDescent="0.3">
      <c r="A26" s="41">
        <v>12</v>
      </c>
      <c r="B26" s="77" t="str">
        <f ca="1">IFERROR(IF((VLOOKUP($E26,'Org List'!$AJ$10:$AL$190,3,FALSE))="","",(VLOOKUP($E26,'Org List'!$AJ$10:$AL$190,3,FALSE))),"")</f>
        <v/>
      </c>
      <c r="C26" s="78" t="str">
        <f ca="1">IFERROR(IF((VLOOKUP($E26,'Org List'!$AO$10:$AQ$190,3,FALSE))="","",(VLOOKUP($E26,'Org List'!$AO$10:$AQ$190,3,FALSE))),"")</f>
        <v>West Midlands Region</v>
      </c>
      <c r="D26" s="93" t="str">
        <f ca="1">IFERROR(IF((VLOOKUP($E26,'Org List'!$AT$10:$AV$190,3,FALSE))="","",(VLOOKUP($E26,'Org List'!$AT$10:$AV$190,3,FALSE))),"")</f>
        <v/>
      </c>
      <c r="E26" s="77" t="str">
        <f t="shared" ca="1" si="0"/>
        <v>E12000005</v>
      </c>
      <c r="F26" s="79" t="str">
        <f ca="1">IF(E26="","",VLOOKUP(E26,'Org List'!$J$9:$K$640,2,0))</f>
        <v>West Midlands Region</v>
      </c>
      <c r="G26" s="100">
        <f ca="1">IFERROR(IF((VLOOKUP($E26,'NEA Backsheet'!$D$5:$CB$183,G$9,FALSE))="","",(VLOOKUP($E26,'NEA Backsheet'!$D$5:$CB$183,G$9,FALSE))),"")</f>
        <v>2844.5238609077987</v>
      </c>
      <c r="H26" s="101">
        <f ca="1">IFERROR(IF((VLOOKUP($E26,'NEA Backsheet'!$D$5:$CB$183,H$9,FALSE))="","",(VLOOKUP($E26,'NEA Backsheet'!$D$5:$CB$183,H$9,FALSE))),"")</f>
        <v>2783.7305113553766</v>
      </c>
      <c r="I26" s="101">
        <f ca="1">IFERROR(IF((VLOOKUP($E26,'NEA Backsheet'!$D$5:$CB$183,I$9,FALSE))="","",(VLOOKUP($E26,'NEA Backsheet'!$D$5:$CB$183,I$9,FALSE))),"")</f>
        <v>2871.6742285893761</v>
      </c>
      <c r="J26" s="102">
        <f ca="1">IFERROR(IF((VLOOKUP($E26,'NEA Backsheet'!$D$5:$CB$183,J$9,FALSE))="","",(VLOOKUP($E26,'NEA Backsheet'!$D$5:$CB$183,J$9,FALSE))),"")</f>
        <v>2883.5807001926169</v>
      </c>
      <c r="K26" s="100">
        <f ca="1">IFERROR(IF((VLOOKUP($E26,'NEA Backsheet'!$D$5:$CB$183,K$9,FALSE))="","",(VLOOKUP($E26,'NEA Backsheet'!$D$5:$CB$183,K$9,FALSE))),"")</f>
        <v>2859.2252775975358</v>
      </c>
      <c r="L26" s="101">
        <f ca="1">IFERROR(IF((VLOOKUP($E26,'NEA Backsheet'!$D$5:$CB$183,L$9,FALSE))="","",(VLOOKUP($E26,'NEA Backsheet'!$D$5:$CB$183,L$9,FALSE))),"")</f>
        <v>2852.514756510393</v>
      </c>
      <c r="M26" s="101">
        <f ca="1">IFERROR(IF((VLOOKUP($E26,'NEA Backsheet'!$D$5:$CB$183,M$9,FALSE))="","",(VLOOKUP($E26,'NEA Backsheet'!$D$5:$CB$183,M$9,FALSE))),"")</f>
        <v>2957.3001766862058</v>
      </c>
      <c r="N26" s="103">
        <f ca="1">IFERROR(IF((VLOOKUP($E26,'NEA Backsheet'!$D$5:$CB$183,N$9,FALSE))="","",(VLOOKUP($E26,'NEA Backsheet'!$D$5:$CB$183,N$9,FALSE))),"")</f>
        <v>2889.8628682487752</v>
      </c>
      <c r="O26" s="151">
        <f ca="1">IFERROR(IF((VLOOKUP($E26,'NEA Backsheet'!$D$5:$CB$183,O$9,FALSE))="","",(VLOOKUP($E26,'NEA Backsheet'!$D$5:$CB$183,O$9,FALSE))),"")</f>
        <v>2960.2661452106659</v>
      </c>
      <c r="P26" s="102">
        <f ca="1">IFERROR(IF((VLOOKUP($E26,'NEA Backsheet'!$D$5:$CB$183,P$9,FALSE))="","",(VLOOKUP($E26,'NEA Backsheet'!$D$5:$CB$183,P$9,FALSE))),"")</f>
        <v>3028.6803798807514</v>
      </c>
      <c r="Q26" s="103">
        <f ca="1">IFERROR(IF((VLOOKUP($E26,'NEA Backsheet'!$D$5:$CB$183,Q$9,FALSE))="","",(VLOOKUP($E26,'NEA Backsheet'!$D$5:$CB$183,Q$9,FALSE))),"")</f>
        <v>3160.4068972582922</v>
      </c>
      <c r="R26" s="194">
        <f ca="1">IFERROR(IF((VLOOKUP($E26,'NEA Backsheet'!$D$5:$CB$183,R$9,FALSE))="","",(VLOOKUP($E26,'NEA Backsheet'!$D$5:$CB$183,R$9,FALSE))),"")</f>
        <v>3088.7823679510948</v>
      </c>
    </row>
    <row r="27" spans="1:18" ht="15" customHeight="1" x14ac:dyDescent="0.3">
      <c r="A27" s="41">
        <v>13</v>
      </c>
      <c r="B27" s="77" t="str">
        <f ca="1">IFERROR(IF((VLOOKUP($E27,'Org List'!$AJ$10:$AL$190,3,FALSE))="","",(VLOOKUP($E27,'Org List'!$AJ$10:$AL$190,3,FALSE))),"")</f>
        <v/>
      </c>
      <c r="C27" s="78" t="str">
        <f ca="1">IFERROR(IF((VLOOKUP($E27,'Org List'!$AO$10:$AQ$190,3,FALSE))="","",(VLOOKUP($E27,'Org List'!$AO$10:$AQ$190,3,FALSE))),"")</f>
        <v>East Region</v>
      </c>
      <c r="D27" s="93" t="str">
        <f ca="1">IFERROR(IF((VLOOKUP($E27,'Org List'!$AT$10:$AV$190,3,FALSE))="","",(VLOOKUP($E27,'Org List'!$AT$10:$AV$190,3,FALSE))),"")</f>
        <v/>
      </c>
      <c r="E27" s="77" t="str">
        <f t="shared" ca="1" si="0"/>
        <v>E12000006</v>
      </c>
      <c r="F27" s="79" t="str">
        <f ca="1">IF(E27="","",VLOOKUP(E27,'Org List'!$J$9:$K$640,2,0))</f>
        <v>East Region</v>
      </c>
      <c r="G27" s="100">
        <f ca="1">IFERROR(IF((VLOOKUP($E27,'NEA Backsheet'!$D$5:$CB$183,G$9,FALSE))="","",(VLOOKUP($E27,'NEA Backsheet'!$D$5:$CB$183,G$9,FALSE))),"")</f>
        <v>2564.9771561788571</v>
      </c>
      <c r="H27" s="101">
        <f ca="1">IFERROR(IF((VLOOKUP($E27,'NEA Backsheet'!$D$5:$CB$183,H$9,FALSE))="","",(VLOOKUP($E27,'NEA Backsheet'!$D$5:$CB$183,H$9,FALSE))),"")</f>
        <v>2544.4673722137709</v>
      </c>
      <c r="I27" s="101">
        <f ca="1">IFERROR(IF((VLOOKUP($E27,'NEA Backsheet'!$D$5:$CB$183,I$9,FALSE))="","",(VLOOKUP($E27,'NEA Backsheet'!$D$5:$CB$183,I$9,FALSE))),"")</f>
        <v>2647.9897741358714</v>
      </c>
      <c r="J27" s="102">
        <f ca="1">IFERROR(IF((VLOOKUP($E27,'NEA Backsheet'!$D$5:$CB$183,J$9,FALSE))="","",(VLOOKUP($E27,'NEA Backsheet'!$D$5:$CB$183,J$9,FALSE))),"")</f>
        <v>2622.7108996970205</v>
      </c>
      <c r="K27" s="100">
        <f ca="1">IFERROR(IF((VLOOKUP($E27,'NEA Backsheet'!$D$5:$CB$183,K$9,FALSE))="","",(VLOOKUP($E27,'NEA Backsheet'!$D$5:$CB$183,K$9,FALSE))),"")</f>
        <v>2616.8205677049705</v>
      </c>
      <c r="L27" s="101">
        <f ca="1">IFERROR(IF((VLOOKUP($E27,'NEA Backsheet'!$D$5:$CB$183,L$9,FALSE))="","",(VLOOKUP($E27,'NEA Backsheet'!$D$5:$CB$183,L$9,FALSE))),"")</f>
        <v>2633.878320196734</v>
      </c>
      <c r="M27" s="101">
        <f ca="1">IFERROR(IF((VLOOKUP($E27,'NEA Backsheet'!$D$5:$CB$183,M$9,FALSE))="","",(VLOOKUP($E27,'NEA Backsheet'!$D$5:$CB$183,M$9,FALSE))),"")</f>
        <v>2726.0416453442367</v>
      </c>
      <c r="N27" s="103">
        <f ca="1">IFERROR(IF((VLOOKUP($E27,'NEA Backsheet'!$D$5:$CB$183,N$9,FALSE))="","",(VLOOKUP($E27,'NEA Backsheet'!$D$5:$CB$183,N$9,FALSE))),"")</f>
        <v>2662.958977528061</v>
      </c>
      <c r="O27" s="151">
        <f ca="1">IFERROR(IF((VLOOKUP($E27,'NEA Backsheet'!$D$5:$CB$183,O$9,FALSE))="","",(VLOOKUP($E27,'NEA Backsheet'!$D$5:$CB$183,O$9,FALSE))),"")</f>
        <v>2654.806111389918</v>
      </c>
      <c r="P27" s="102">
        <f ca="1">IFERROR(IF((VLOOKUP($E27,'NEA Backsheet'!$D$5:$CB$183,P$9,FALSE))="","",(VLOOKUP($E27,'NEA Backsheet'!$D$5:$CB$183,P$9,FALSE))),"")</f>
        <v>2675.1007614012287</v>
      </c>
      <c r="Q27" s="103">
        <f ca="1">IFERROR(IF((VLOOKUP($E27,'NEA Backsheet'!$D$5:$CB$183,Q$9,FALSE))="","",(VLOOKUP($E27,'NEA Backsheet'!$D$5:$CB$183,Q$9,FALSE))),"")</f>
        <v>2827.4798233393599</v>
      </c>
      <c r="R27" s="194">
        <f ca="1">IFERROR(IF((VLOOKUP($E27,'NEA Backsheet'!$D$5:$CB$183,R$9,FALSE))="","",(VLOOKUP($E27,'NEA Backsheet'!$D$5:$CB$183,R$9,FALSE))),"")</f>
        <v>2783.2036309553578</v>
      </c>
    </row>
    <row r="28" spans="1:18" ht="15" customHeight="1" x14ac:dyDescent="0.3">
      <c r="A28" s="41">
        <v>14</v>
      </c>
      <c r="B28" s="77" t="str">
        <f ca="1">IFERROR(IF((VLOOKUP($E28,'Org List'!$AJ$10:$AL$190,3,FALSE))="","",(VLOOKUP($E28,'Org List'!$AJ$10:$AL$190,3,FALSE))),"")</f>
        <v/>
      </c>
      <c r="C28" s="78" t="str">
        <f ca="1">IFERROR(IF((VLOOKUP($E28,'Org List'!$AO$10:$AQ$190,3,FALSE))="","",(VLOOKUP($E28,'Org List'!$AO$10:$AQ$190,3,FALSE))),"")</f>
        <v>London Region</v>
      </c>
      <c r="D28" s="93" t="str">
        <f ca="1">IFERROR(IF((VLOOKUP($E28,'Org List'!$AT$10:$AV$190,3,FALSE))="","",(VLOOKUP($E28,'Org List'!$AT$10:$AV$190,3,FALSE))),"")</f>
        <v/>
      </c>
      <c r="E28" s="77" t="str">
        <f t="shared" ca="1" si="0"/>
        <v>E12000007</v>
      </c>
      <c r="F28" s="79" t="str">
        <f ca="1">IF(E28="","",VLOOKUP(E28,'Org List'!$J$9:$K$640,2,0))</f>
        <v>London Region</v>
      </c>
      <c r="G28" s="100">
        <f ca="1">IFERROR(IF((VLOOKUP($E28,'NEA Backsheet'!$D$5:$CB$183,G$9,FALSE))="","",(VLOOKUP($E28,'NEA Backsheet'!$D$5:$CB$183,G$9,FALSE))),"")</f>
        <v>2216.6369675033015</v>
      </c>
      <c r="H28" s="101">
        <f ca="1">IFERROR(IF((VLOOKUP($E28,'NEA Backsheet'!$D$5:$CB$183,H$9,FALSE))="","",(VLOOKUP($E28,'NEA Backsheet'!$D$5:$CB$183,H$9,FALSE))),"")</f>
        <v>2219.3895576739937</v>
      </c>
      <c r="I28" s="101">
        <f ca="1">IFERROR(IF((VLOOKUP($E28,'NEA Backsheet'!$D$5:$CB$183,I$9,FALSE))="","",(VLOOKUP($E28,'NEA Backsheet'!$D$5:$CB$183,I$9,FALSE))),"")</f>
        <v>2311.6104628572539</v>
      </c>
      <c r="J28" s="102">
        <f ca="1">IFERROR(IF((VLOOKUP($E28,'NEA Backsheet'!$D$5:$CB$183,J$9,FALSE))="","",(VLOOKUP($E28,'NEA Backsheet'!$D$5:$CB$183,J$9,FALSE))),"")</f>
        <v>2251.1919029300661</v>
      </c>
      <c r="K28" s="100">
        <f ca="1">IFERROR(IF((VLOOKUP($E28,'NEA Backsheet'!$D$5:$CB$183,K$9,FALSE))="","",(VLOOKUP($E28,'NEA Backsheet'!$D$5:$CB$183,K$9,FALSE))),"")</f>
        <v>2291.2772676327409</v>
      </c>
      <c r="L28" s="101">
        <f ca="1">IFERROR(IF((VLOOKUP($E28,'NEA Backsheet'!$D$5:$CB$183,L$9,FALSE))="","",(VLOOKUP($E28,'NEA Backsheet'!$D$5:$CB$183,L$9,FALSE))),"")</f>
        <v>2290.2846530613174</v>
      </c>
      <c r="M28" s="101">
        <f ca="1">IFERROR(IF((VLOOKUP($E28,'NEA Backsheet'!$D$5:$CB$183,M$9,FALSE))="","",(VLOOKUP($E28,'NEA Backsheet'!$D$5:$CB$183,M$9,FALSE))),"")</f>
        <v>2324.6390590755773</v>
      </c>
      <c r="N28" s="103">
        <f ca="1">IFERROR(IF((VLOOKUP($E28,'NEA Backsheet'!$D$5:$CB$183,N$9,FALSE))="","",(VLOOKUP($E28,'NEA Backsheet'!$D$5:$CB$183,N$9,FALSE))),"")</f>
        <v>2247.1974609074864</v>
      </c>
      <c r="O28" s="151">
        <f ca="1">IFERROR(IF((VLOOKUP($E28,'NEA Backsheet'!$D$5:$CB$183,O$9,FALSE))="","",(VLOOKUP($E28,'NEA Backsheet'!$D$5:$CB$183,O$9,FALSE))),"")</f>
        <v>2274.015589322601</v>
      </c>
      <c r="P28" s="102">
        <f ca="1">IFERROR(IF((VLOOKUP($E28,'NEA Backsheet'!$D$5:$CB$183,P$9,FALSE))="","",(VLOOKUP($E28,'NEA Backsheet'!$D$5:$CB$183,P$9,FALSE))),"")</f>
        <v>2289.1892525789826</v>
      </c>
      <c r="Q28" s="103">
        <f ca="1">IFERROR(IF((VLOOKUP($E28,'NEA Backsheet'!$D$5:$CB$183,Q$9,FALSE))="","",(VLOOKUP($E28,'NEA Backsheet'!$D$5:$CB$183,Q$9,FALSE))),"")</f>
        <v>2410.502244821359</v>
      </c>
      <c r="R28" s="194">
        <f ca="1">IFERROR(IF((VLOOKUP($E28,'NEA Backsheet'!$D$5:$CB$183,R$9,FALSE))="","",(VLOOKUP($E28,'NEA Backsheet'!$D$5:$CB$183,R$9,FALSE))),"")</f>
        <v>2332.9246634789488</v>
      </c>
    </row>
    <row r="29" spans="1:18" ht="15" customHeight="1" x14ac:dyDescent="0.3">
      <c r="A29" s="41">
        <v>15</v>
      </c>
      <c r="B29" s="77" t="str">
        <f ca="1">IFERROR(IF((VLOOKUP($E29,'Org List'!$AJ$10:$AL$190,3,FALSE))="","",(VLOOKUP($E29,'Org List'!$AJ$10:$AL$190,3,FALSE))),"")</f>
        <v/>
      </c>
      <c r="C29" s="78" t="str">
        <f ca="1">IFERROR(IF((VLOOKUP($E29,'Org List'!$AO$10:$AQ$190,3,FALSE))="","",(VLOOKUP($E29,'Org List'!$AO$10:$AQ$190,3,FALSE))),"")</f>
        <v>South East Region</v>
      </c>
      <c r="D29" s="93" t="str">
        <f ca="1">IFERROR(IF((VLOOKUP($E29,'Org List'!$AT$10:$AV$190,3,FALSE))="","",(VLOOKUP($E29,'Org List'!$AT$10:$AV$190,3,FALSE))),"")</f>
        <v/>
      </c>
      <c r="E29" s="77" t="str">
        <f t="shared" ca="1" si="0"/>
        <v>E12000008</v>
      </c>
      <c r="F29" s="79" t="str">
        <f ca="1">IF(E29="","",VLOOKUP(E29,'Org List'!$J$9:$K$640,2,0))</f>
        <v>South East Region</v>
      </c>
      <c r="G29" s="100">
        <f ca="1">IFERROR(IF((VLOOKUP($E29,'NEA Backsheet'!$D$5:$CB$183,G$9,FALSE))="","",(VLOOKUP($E29,'NEA Backsheet'!$D$5:$CB$183,G$9,FALSE))),"")</f>
        <v>2491.7622602009847</v>
      </c>
      <c r="H29" s="101">
        <f ca="1">IFERROR(IF((VLOOKUP($E29,'NEA Backsheet'!$D$5:$CB$183,H$9,FALSE))="","",(VLOOKUP($E29,'NEA Backsheet'!$D$5:$CB$183,H$9,FALSE))),"")</f>
        <v>2463.8909631201586</v>
      </c>
      <c r="I29" s="101">
        <f ca="1">IFERROR(IF((VLOOKUP($E29,'NEA Backsheet'!$D$5:$CB$183,I$9,FALSE))="","",(VLOOKUP($E29,'NEA Backsheet'!$D$5:$CB$183,I$9,FALSE))),"")</f>
        <v>2561.6439390539385</v>
      </c>
      <c r="J29" s="102">
        <f ca="1">IFERROR(IF((VLOOKUP($E29,'NEA Backsheet'!$D$5:$CB$183,J$9,FALSE))="","",(VLOOKUP($E29,'NEA Backsheet'!$D$5:$CB$183,J$9,FALSE))),"")</f>
        <v>2531.4260300785177</v>
      </c>
      <c r="K29" s="100">
        <f ca="1">IFERROR(IF((VLOOKUP($E29,'NEA Backsheet'!$D$5:$CB$183,K$9,FALSE))="","",(VLOOKUP($E29,'NEA Backsheet'!$D$5:$CB$183,K$9,FALSE))),"")</f>
        <v>2490.1015588175019</v>
      </c>
      <c r="L29" s="101">
        <f ca="1">IFERROR(IF((VLOOKUP($E29,'NEA Backsheet'!$D$5:$CB$183,L$9,FALSE))="","",(VLOOKUP($E29,'NEA Backsheet'!$D$5:$CB$183,L$9,FALSE))),"")</f>
        <v>2486.7724029436799</v>
      </c>
      <c r="M29" s="101">
        <f ca="1">IFERROR(IF((VLOOKUP($E29,'NEA Backsheet'!$D$5:$CB$183,M$9,FALSE))="","",(VLOOKUP($E29,'NEA Backsheet'!$D$5:$CB$183,M$9,FALSE))),"")</f>
        <v>2563.4513664506921</v>
      </c>
      <c r="N29" s="103">
        <f ca="1">IFERROR(IF((VLOOKUP($E29,'NEA Backsheet'!$D$5:$CB$183,N$9,FALSE))="","",(VLOOKUP($E29,'NEA Backsheet'!$D$5:$CB$183,N$9,FALSE))),"")</f>
        <v>2494.4944784231438</v>
      </c>
      <c r="O29" s="151">
        <f ca="1">IFERROR(IF((VLOOKUP($E29,'NEA Backsheet'!$D$5:$CB$183,O$9,FALSE))="","",(VLOOKUP($E29,'NEA Backsheet'!$D$5:$CB$183,O$9,FALSE))),"")</f>
        <v>2576.8709808221879</v>
      </c>
      <c r="P29" s="102">
        <f ca="1">IFERROR(IF((VLOOKUP($E29,'NEA Backsheet'!$D$5:$CB$183,P$9,FALSE))="","",(VLOOKUP($E29,'NEA Backsheet'!$D$5:$CB$183,P$9,FALSE))),"")</f>
        <v>2556.9839925513252</v>
      </c>
      <c r="Q29" s="103">
        <f ca="1">IFERROR(IF((VLOOKUP($E29,'NEA Backsheet'!$D$5:$CB$183,Q$9,FALSE))="","",(VLOOKUP($E29,'NEA Backsheet'!$D$5:$CB$183,Q$9,FALSE))),"")</f>
        <v>2700.4299714213321</v>
      </c>
      <c r="R29" s="194">
        <f ca="1">IFERROR(IF((VLOOKUP($E29,'NEA Backsheet'!$D$5:$CB$183,R$9,FALSE))="","",(VLOOKUP($E29,'NEA Backsheet'!$D$5:$CB$183,R$9,FALSE))),"")</f>
        <v>2678.7821850974697</v>
      </c>
    </row>
    <row r="30" spans="1:18" ht="15" customHeight="1" x14ac:dyDescent="0.3">
      <c r="A30" s="41">
        <v>16</v>
      </c>
      <c r="B30" s="77" t="str">
        <f ca="1">IFERROR(IF((VLOOKUP($E30,'Org List'!$AJ$10:$AL$190,3,FALSE))="","",(VLOOKUP($E30,'Org List'!$AJ$10:$AL$190,3,FALSE))),"")</f>
        <v/>
      </c>
      <c r="C30" s="78" t="str">
        <f ca="1">IFERROR(IF((VLOOKUP($E30,'Org List'!$AO$10:$AQ$190,3,FALSE))="","",(VLOOKUP($E30,'Org List'!$AO$10:$AQ$190,3,FALSE))),"")</f>
        <v>South West Region</v>
      </c>
      <c r="D30" s="93" t="str">
        <f ca="1">IFERROR(IF((VLOOKUP($E30,'Org List'!$AT$10:$AV$190,3,FALSE))="","",(VLOOKUP($E30,'Org List'!$AT$10:$AV$190,3,FALSE))),"")</f>
        <v/>
      </c>
      <c r="E30" s="77" t="str">
        <f t="shared" ca="1" si="0"/>
        <v>E12000009</v>
      </c>
      <c r="F30" s="79" t="str">
        <f ca="1">IF(E30="","",VLOOKUP(E30,'Org List'!$J$9:$K$640,2,0))</f>
        <v>South West Region</v>
      </c>
      <c r="G30" s="100">
        <f ca="1">IFERROR(IF((VLOOKUP($E30,'NEA Backsheet'!$D$5:$CB$183,G$9,FALSE))="","",(VLOOKUP($E30,'NEA Backsheet'!$D$5:$CB$183,G$9,FALSE))),"")</f>
        <v>2648.7457588764019</v>
      </c>
      <c r="H30" s="101">
        <f ca="1">IFERROR(IF((VLOOKUP($E30,'NEA Backsheet'!$D$5:$CB$183,H$9,FALSE))="","",(VLOOKUP($E30,'NEA Backsheet'!$D$5:$CB$183,H$9,FALSE))),"")</f>
        <v>2640.6928335966927</v>
      </c>
      <c r="I30" s="101">
        <f ca="1">IFERROR(IF((VLOOKUP($E30,'NEA Backsheet'!$D$5:$CB$183,I$9,FALSE))="","",(VLOOKUP($E30,'NEA Backsheet'!$D$5:$CB$183,I$9,FALSE))),"")</f>
        <v>2811.6384645468861</v>
      </c>
      <c r="J30" s="102">
        <f ca="1">IFERROR(IF((VLOOKUP($E30,'NEA Backsheet'!$D$5:$CB$183,J$9,FALSE))="","",(VLOOKUP($E30,'NEA Backsheet'!$D$5:$CB$183,J$9,FALSE))),"")</f>
        <v>2801.3089137068573</v>
      </c>
      <c r="K30" s="100">
        <f ca="1">IFERROR(IF((VLOOKUP($E30,'NEA Backsheet'!$D$5:$CB$183,K$9,FALSE))="","",(VLOOKUP($E30,'NEA Backsheet'!$D$5:$CB$183,K$9,FALSE))),"")</f>
        <v>2685.6247607089667</v>
      </c>
      <c r="L30" s="101">
        <f ca="1">IFERROR(IF((VLOOKUP($E30,'NEA Backsheet'!$D$5:$CB$183,L$9,FALSE))="","",(VLOOKUP($E30,'NEA Backsheet'!$D$5:$CB$183,L$9,FALSE))),"")</f>
        <v>2703.9357121788321</v>
      </c>
      <c r="M30" s="101">
        <f ca="1">IFERROR(IF((VLOOKUP($E30,'NEA Backsheet'!$D$5:$CB$183,M$9,FALSE))="","",(VLOOKUP($E30,'NEA Backsheet'!$D$5:$CB$183,M$9,FALSE))),"")</f>
        <v>2818.5797001676583</v>
      </c>
      <c r="N30" s="103">
        <f ca="1">IFERROR(IF((VLOOKUP($E30,'NEA Backsheet'!$D$5:$CB$183,N$9,FALSE))="","",(VLOOKUP($E30,'NEA Backsheet'!$D$5:$CB$183,N$9,FALSE))),"")</f>
        <v>2735.8036906960215</v>
      </c>
      <c r="O30" s="151">
        <f ca="1">IFERROR(IF((VLOOKUP($E30,'NEA Backsheet'!$D$5:$CB$183,O$9,FALSE))="","",(VLOOKUP($E30,'NEA Backsheet'!$D$5:$CB$183,O$9,FALSE))),"")</f>
        <v>2783.6030436057922</v>
      </c>
      <c r="P30" s="102">
        <f ca="1">IFERROR(IF((VLOOKUP($E30,'NEA Backsheet'!$D$5:$CB$183,P$9,FALSE))="","",(VLOOKUP($E30,'NEA Backsheet'!$D$5:$CB$183,P$9,FALSE))),"")</f>
        <v>2754.8573175262522</v>
      </c>
      <c r="Q30" s="103">
        <f ca="1">IFERROR(IF((VLOOKUP($E30,'NEA Backsheet'!$D$5:$CB$183,Q$9,FALSE))="","",(VLOOKUP($E30,'NEA Backsheet'!$D$5:$CB$183,Q$9,FALSE))),"")</f>
        <v>2949.8489213870484</v>
      </c>
      <c r="R30" s="194">
        <f ca="1">IFERROR(IF((VLOOKUP($E30,'NEA Backsheet'!$D$5:$CB$183,R$9,FALSE))="","",(VLOOKUP($E30,'NEA Backsheet'!$D$5:$CB$183,R$9,FALSE))),"")</f>
        <v>2886.8552564817405</v>
      </c>
    </row>
    <row r="31" spans="1:18" ht="15" customHeight="1" x14ac:dyDescent="0.3">
      <c r="A31" s="41">
        <v>17</v>
      </c>
      <c r="B31" s="77" t="str">
        <f ca="1">IFERROR(IF((VLOOKUP($E31,'Org List'!$AJ$10:$AL$190,3,FALSE))="","",(VLOOKUP($E31,'Org List'!$AJ$10:$AL$190,3,FALSE))),"")</f>
        <v>North East and Yorkshire Commissioning Region</v>
      </c>
      <c r="C31" s="78" t="str">
        <f ca="1">IFERROR(IF((VLOOKUP($E31,'Org List'!$AO$10:$AQ$190,3,FALSE))="","",(VLOOKUP($E31,'Org List'!$AO$10:$AQ$190,3,FALSE))),"")</f>
        <v/>
      </c>
      <c r="D31" s="93" t="str">
        <f ca="1">IFERROR(IF((VLOOKUP($E31,'Org List'!$AT$10:$AV$190,3,FALSE))="","",(VLOOKUP($E31,'Org List'!$AT$10:$AV$190,3,FALSE))),"")</f>
        <v>NHS England North East and Yokrshire (Yorkshire And Humber)</v>
      </c>
      <c r="E31" s="77" t="str">
        <f t="shared" ca="1" si="0"/>
        <v>Q72</v>
      </c>
      <c r="F31" s="79" t="str">
        <f ca="1">IF(E31="","",VLOOKUP(E31,'Org List'!$J$9:$K$640,2,0))</f>
        <v>NHS England North East and Yokrshire (Yorkshire And Humber)</v>
      </c>
      <c r="G31" s="100">
        <f ca="1">IFERROR(IF((VLOOKUP($E31,'NEA Backsheet'!$D$5:$CB$183,G$9,FALSE))="","",(VLOOKUP($E31,'NEA Backsheet'!$D$5:$CB$183,G$9,FALSE))),"")</f>
        <v>2781.4091324858905</v>
      </c>
      <c r="H31" s="101">
        <f ca="1">IFERROR(IF((VLOOKUP($E31,'NEA Backsheet'!$D$5:$CB$183,H$9,FALSE))="","",(VLOOKUP($E31,'NEA Backsheet'!$D$5:$CB$183,H$9,FALSE))),"")</f>
        <v>2735.7653689835411</v>
      </c>
      <c r="I31" s="101">
        <f ca="1">IFERROR(IF((VLOOKUP($E31,'NEA Backsheet'!$D$5:$CB$183,I$9,FALSE))="","",(VLOOKUP($E31,'NEA Backsheet'!$D$5:$CB$183,I$9,FALSE))),"")</f>
        <v>2868.1539242034728</v>
      </c>
      <c r="J31" s="102">
        <f ca="1">IFERROR(IF((VLOOKUP($E31,'NEA Backsheet'!$D$5:$CB$183,J$9,FALSE))="","",(VLOOKUP($E31,'NEA Backsheet'!$D$5:$CB$183,J$9,FALSE))),"")</f>
        <v>2841.2774251642281</v>
      </c>
      <c r="K31" s="100">
        <f ca="1">IFERROR(IF((VLOOKUP($E31,'NEA Backsheet'!$D$5:$CB$183,K$9,FALSE))="","",(VLOOKUP($E31,'NEA Backsheet'!$D$5:$CB$183,K$9,FALSE))),"")</f>
        <v>2831.1776880679167</v>
      </c>
      <c r="L31" s="101">
        <f ca="1">IFERROR(IF((VLOOKUP($E31,'NEA Backsheet'!$D$5:$CB$183,L$9,FALSE))="","",(VLOOKUP($E31,'NEA Backsheet'!$D$5:$CB$183,L$9,FALSE))),"")</f>
        <v>2798.0605254359634</v>
      </c>
      <c r="M31" s="101">
        <f ca="1">IFERROR(IF((VLOOKUP($E31,'NEA Backsheet'!$D$5:$CB$183,M$9,FALSE))="","",(VLOOKUP($E31,'NEA Backsheet'!$D$5:$CB$183,M$9,FALSE))),"")</f>
        <v>2864.5167140923445</v>
      </c>
      <c r="N31" s="103">
        <f ca="1">IFERROR(IF((VLOOKUP($E31,'NEA Backsheet'!$D$5:$CB$183,N$9,FALSE))="","",(VLOOKUP($E31,'NEA Backsheet'!$D$5:$CB$183,N$9,FALSE))),"")</f>
        <v>2865.3747238123842</v>
      </c>
      <c r="O31" s="151">
        <f ca="1">IFERROR(IF((VLOOKUP($E31,'NEA Backsheet'!$D$5:$CB$183,O$9,FALSE))="","",(VLOOKUP($E31,'NEA Backsheet'!$D$5:$CB$183,O$9,FALSE))),"")</f>
        <v>2851.4868487861449</v>
      </c>
      <c r="P31" s="102">
        <f ca="1">IFERROR(IF((VLOOKUP($E31,'NEA Backsheet'!$D$5:$CB$183,P$9,FALSE))="","",(VLOOKUP($E31,'NEA Backsheet'!$D$5:$CB$183,P$9,FALSE))),"")</f>
        <v>2813.8453208083442</v>
      </c>
      <c r="Q31" s="103">
        <f ca="1">IFERROR(IF((VLOOKUP($E31,'NEA Backsheet'!$D$5:$CB$183,Q$9,FALSE))="","",(VLOOKUP($E31,'NEA Backsheet'!$D$5:$CB$183,Q$9,FALSE))),"")</f>
        <v>2934.6944709226132</v>
      </c>
      <c r="R31" s="194">
        <f ca="1">IFERROR(IF((VLOOKUP($E31,'NEA Backsheet'!$D$5:$CB$183,R$9,FALSE))="","",(VLOOKUP($E31,'NEA Backsheet'!$D$5:$CB$183,R$9,FALSE))),"")</f>
        <v>2891.7994490708593</v>
      </c>
    </row>
    <row r="32" spans="1:18" ht="15" customHeight="1" x14ac:dyDescent="0.3">
      <c r="A32" s="41">
        <v>18</v>
      </c>
      <c r="B32" s="77" t="str">
        <f ca="1">IFERROR(IF((VLOOKUP($E32,'Org List'!$AJ$10:$AL$190,3,FALSE))="","",(VLOOKUP($E32,'Org List'!$AJ$10:$AL$190,3,FALSE))),"")</f>
        <v>North East and Yorkshire Commissioning Region</v>
      </c>
      <c r="C32" s="78" t="str">
        <f ca="1">IFERROR(IF((VLOOKUP($E32,'Org List'!$AO$10:$AQ$190,3,FALSE))="","",(VLOOKUP($E32,'Org List'!$AO$10:$AQ$190,3,FALSE))),"")</f>
        <v/>
      </c>
      <c r="D32" s="93" t="str">
        <f ca="1">IFERROR(IF((VLOOKUP($E32,'Org List'!$AT$10:$AV$190,3,FALSE))="","",(VLOOKUP($E32,'Org List'!$AT$10:$AV$190,3,FALSE))),"")</f>
        <v>NHS England North East and Yorkshire (Cumbria And North East)</v>
      </c>
      <c r="E32" s="77" t="str">
        <f t="shared" ca="1" si="0"/>
        <v>Q74</v>
      </c>
      <c r="F32" s="79" t="str">
        <f ca="1">IF(E32="","",VLOOKUP(E32,'Org List'!$J$9:$K$640,2,0))</f>
        <v>NHS England North East and Yorkshire (Cumbria And North East)</v>
      </c>
      <c r="G32" s="100">
        <f ca="1">IFERROR(IF((VLOOKUP($E32,'NEA Backsheet'!$D$5:$CB$183,G$9,FALSE))="","",(VLOOKUP($E32,'NEA Backsheet'!$D$5:$CB$183,G$9,FALSE))),"")</f>
        <v>3000.0822017926416</v>
      </c>
      <c r="H32" s="101">
        <f ca="1">IFERROR(IF((VLOOKUP($E32,'NEA Backsheet'!$D$5:$CB$183,H$9,FALSE))="","",(VLOOKUP($E32,'NEA Backsheet'!$D$5:$CB$183,H$9,FALSE))),"")</f>
        <v>3001.2555821424407</v>
      </c>
      <c r="I32" s="101">
        <f ca="1">IFERROR(IF((VLOOKUP($E32,'NEA Backsheet'!$D$5:$CB$183,I$9,FALSE))="","",(VLOOKUP($E32,'NEA Backsheet'!$D$5:$CB$183,I$9,FALSE))),"")</f>
        <v>3185.3795047500957</v>
      </c>
      <c r="J32" s="102">
        <f ca="1">IFERROR(IF((VLOOKUP($E32,'NEA Backsheet'!$D$5:$CB$183,J$9,FALSE))="","",(VLOOKUP($E32,'NEA Backsheet'!$D$5:$CB$183,J$9,FALSE))),"")</f>
        <v>3154.1655646932168</v>
      </c>
      <c r="K32" s="100">
        <f ca="1">IFERROR(IF((VLOOKUP($E32,'NEA Backsheet'!$D$5:$CB$183,K$9,FALSE))="","",(VLOOKUP($E32,'NEA Backsheet'!$D$5:$CB$183,K$9,FALSE))),"")</f>
        <v>3112.1375538885691</v>
      </c>
      <c r="L32" s="101">
        <f ca="1">IFERROR(IF((VLOOKUP($E32,'NEA Backsheet'!$D$5:$CB$183,L$9,FALSE))="","",(VLOOKUP($E32,'NEA Backsheet'!$D$5:$CB$183,L$9,FALSE))),"")</f>
        <v>3095.9783442267608</v>
      </c>
      <c r="M32" s="101">
        <f ca="1">IFERROR(IF((VLOOKUP($E32,'NEA Backsheet'!$D$5:$CB$183,M$9,FALSE))="","",(VLOOKUP($E32,'NEA Backsheet'!$D$5:$CB$183,M$9,FALSE))),"")</f>
        <v>3197.9601304026701</v>
      </c>
      <c r="N32" s="103">
        <f ca="1">IFERROR(IF((VLOOKUP($E32,'NEA Backsheet'!$D$5:$CB$183,N$9,FALSE))="","",(VLOOKUP($E32,'NEA Backsheet'!$D$5:$CB$183,N$9,FALSE))),"")</f>
        <v>3141.5399390271036</v>
      </c>
      <c r="O32" s="151">
        <f ca="1">IFERROR(IF((VLOOKUP($E32,'NEA Backsheet'!$D$5:$CB$183,O$9,FALSE))="","",(VLOOKUP($E32,'NEA Backsheet'!$D$5:$CB$183,O$9,FALSE))),"")</f>
        <v>3134.0837226987542</v>
      </c>
      <c r="P32" s="102">
        <f ca="1">IFERROR(IF((VLOOKUP($E32,'NEA Backsheet'!$D$5:$CB$183,P$9,FALSE))="","",(VLOOKUP($E32,'NEA Backsheet'!$D$5:$CB$183,P$9,FALSE))),"")</f>
        <v>3100.3527591248126</v>
      </c>
      <c r="Q32" s="103">
        <f ca="1">IFERROR(IF((VLOOKUP($E32,'NEA Backsheet'!$D$5:$CB$183,Q$9,FALSE))="","",(VLOOKUP($E32,'NEA Backsheet'!$D$5:$CB$183,Q$9,FALSE))),"")</f>
        <v>3291.531719341649</v>
      </c>
      <c r="R32" s="194">
        <f ca="1">IFERROR(IF((VLOOKUP($E32,'NEA Backsheet'!$D$5:$CB$183,R$9,FALSE))="","",(VLOOKUP($E32,'NEA Backsheet'!$D$5:$CB$183,R$9,FALSE))),"")</f>
        <v>3304.3974740103317</v>
      </c>
    </row>
    <row r="33" spans="1:18" ht="15" customHeight="1" x14ac:dyDescent="0.3">
      <c r="A33" s="41">
        <v>19</v>
      </c>
      <c r="B33" s="77" t="str">
        <f ca="1">IFERROR(IF((VLOOKUP($E33,'Org List'!$AJ$10:$AL$190,3,FALSE))="","",(VLOOKUP($E33,'Org List'!$AJ$10:$AL$190,3,FALSE))),"")</f>
        <v>North West Commissioning Region</v>
      </c>
      <c r="C33" s="78" t="str">
        <f ca="1">IFERROR(IF((VLOOKUP($E33,'Org List'!$AO$10:$AQ$190,3,FALSE))="","",(VLOOKUP($E33,'Org List'!$AO$10:$AQ$190,3,FALSE))),"")</f>
        <v/>
      </c>
      <c r="D33" s="93" t="str">
        <f ca="1">IFERROR(IF((VLOOKUP($E33,'Org List'!$AT$10:$AV$190,3,FALSE))="","",(VLOOKUP($E33,'Org List'!$AT$10:$AV$190,3,FALSE))),"")</f>
        <v>NHS England North West (Cheshire And Merseyside)</v>
      </c>
      <c r="E33" s="77" t="str">
        <f t="shared" ca="1" si="0"/>
        <v>Q75</v>
      </c>
      <c r="F33" s="79" t="str">
        <f ca="1">IF(E33="","",VLOOKUP(E33,'Org List'!$J$9:$K$640,2,0))</f>
        <v>NHS England North West (Cheshire And Merseyside)</v>
      </c>
      <c r="G33" s="100">
        <f ca="1">IFERROR(IF((VLOOKUP($E33,'NEA Backsheet'!$D$5:$CB$183,G$9,FALSE))="","",(VLOOKUP($E33,'NEA Backsheet'!$D$5:$CB$183,G$9,FALSE))),"")</f>
        <v>3314.5920735035343</v>
      </c>
      <c r="H33" s="101">
        <f ca="1">IFERROR(IF((VLOOKUP($E33,'NEA Backsheet'!$D$5:$CB$183,H$9,FALSE))="","",(VLOOKUP($E33,'NEA Backsheet'!$D$5:$CB$183,H$9,FALSE))),"")</f>
        <v>3326.4353946547149</v>
      </c>
      <c r="I33" s="101">
        <f ca="1">IFERROR(IF((VLOOKUP($E33,'NEA Backsheet'!$D$5:$CB$183,I$9,FALSE))="","",(VLOOKUP($E33,'NEA Backsheet'!$D$5:$CB$183,I$9,FALSE))),"")</f>
        <v>3474.6862938961858</v>
      </c>
      <c r="J33" s="102">
        <f ca="1">IFERROR(IF((VLOOKUP($E33,'NEA Backsheet'!$D$5:$CB$183,J$9,FALSE))="","",(VLOOKUP($E33,'NEA Backsheet'!$D$5:$CB$183,J$9,FALSE))),"")</f>
        <v>3448.0237766822524</v>
      </c>
      <c r="K33" s="100">
        <f ca="1">IFERROR(IF((VLOOKUP($E33,'NEA Backsheet'!$D$5:$CB$183,K$9,FALSE))="","",(VLOOKUP($E33,'NEA Backsheet'!$D$5:$CB$183,K$9,FALSE))),"")</f>
        <v>3420.0902853245912</v>
      </c>
      <c r="L33" s="101">
        <f ca="1">IFERROR(IF((VLOOKUP($E33,'NEA Backsheet'!$D$5:$CB$183,L$9,FALSE))="","",(VLOOKUP($E33,'NEA Backsheet'!$D$5:$CB$183,L$9,FALSE))),"")</f>
        <v>3447.3347134544856</v>
      </c>
      <c r="M33" s="101">
        <f ca="1">IFERROR(IF((VLOOKUP($E33,'NEA Backsheet'!$D$5:$CB$183,M$9,FALSE))="","",(VLOOKUP($E33,'NEA Backsheet'!$D$5:$CB$183,M$9,FALSE))),"")</f>
        <v>3523.2972244477132</v>
      </c>
      <c r="N33" s="103">
        <f ca="1">IFERROR(IF((VLOOKUP($E33,'NEA Backsheet'!$D$5:$CB$183,N$9,FALSE))="","",(VLOOKUP($E33,'NEA Backsheet'!$D$5:$CB$183,N$9,FALSE))),"")</f>
        <v>3506.2474214461631</v>
      </c>
      <c r="O33" s="151">
        <f ca="1">IFERROR(IF((VLOOKUP($E33,'NEA Backsheet'!$D$5:$CB$183,O$9,FALSE))="","",(VLOOKUP($E33,'NEA Backsheet'!$D$5:$CB$183,O$9,FALSE))),"")</f>
        <v>3533.6541342136788</v>
      </c>
      <c r="P33" s="102">
        <f ca="1">IFERROR(IF((VLOOKUP($E33,'NEA Backsheet'!$D$5:$CB$183,P$9,FALSE))="","",(VLOOKUP($E33,'NEA Backsheet'!$D$5:$CB$183,P$9,FALSE))),"")</f>
        <v>3583.0493090257846</v>
      </c>
      <c r="Q33" s="103">
        <f ca="1">IFERROR(IF((VLOOKUP($E33,'NEA Backsheet'!$D$5:$CB$183,Q$9,FALSE))="","",(VLOOKUP($E33,'NEA Backsheet'!$D$5:$CB$183,Q$9,FALSE))),"")</f>
        <v>3712.667086528671</v>
      </c>
      <c r="R33" s="194">
        <f ca="1">IFERROR(IF((VLOOKUP($E33,'NEA Backsheet'!$D$5:$CB$183,R$9,FALSE))="","",(VLOOKUP($E33,'NEA Backsheet'!$D$5:$CB$183,R$9,FALSE))),"")</f>
        <v>3690.5058195123888</v>
      </c>
    </row>
    <row r="34" spans="1:18" ht="15" customHeight="1" x14ac:dyDescent="0.3">
      <c r="A34" s="41">
        <v>20</v>
      </c>
      <c r="B34" s="77" t="str">
        <f ca="1">IFERROR(IF((VLOOKUP($E34,'Org List'!$AJ$10:$AL$190,3,FALSE))="","",(VLOOKUP($E34,'Org List'!$AJ$10:$AL$190,3,FALSE))),"")</f>
        <v>North West Commissioning Region</v>
      </c>
      <c r="C34" s="78" t="str">
        <f ca="1">IFERROR(IF((VLOOKUP($E34,'Org List'!$AO$10:$AQ$190,3,FALSE))="","",(VLOOKUP($E34,'Org List'!$AO$10:$AQ$190,3,FALSE))),"")</f>
        <v/>
      </c>
      <c r="D34" s="93" t="str">
        <f ca="1">IFERROR(IF((VLOOKUP($E34,'Org List'!$AT$10:$AV$190,3,FALSE))="","",(VLOOKUP($E34,'Org List'!$AT$10:$AV$190,3,FALSE))),"")</f>
        <v>NHS England North West (Greater Manchester)</v>
      </c>
      <c r="E34" s="77" t="str">
        <f t="shared" ca="1" si="0"/>
        <v>Q83</v>
      </c>
      <c r="F34" s="79" t="str">
        <f ca="1">IF(E34="","",VLOOKUP(E34,'Org List'!$J$9:$K$640,2,0))</f>
        <v>NHS England North West (Greater Manchester)</v>
      </c>
      <c r="G34" s="100">
        <f ca="1">IFERROR(IF((VLOOKUP($E34,'NEA Backsheet'!$D$5:$CB$183,G$9,FALSE))="","",(VLOOKUP($E34,'NEA Backsheet'!$D$5:$CB$183,G$9,FALSE))),"")</f>
        <v>3009.4916606393031</v>
      </c>
      <c r="H34" s="101">
        <f ca="1">IFERROR(IF((VLOOKUP($E34,'NEA Backsheet'!$D$5:$CB$183,H$9,FALSE))="","",(VLOOKUP($E34,'NEA Backsheet'!$D$5:$CB$183,H$9,FALSE))),"")</f>
        <v>3067.7018108504317</v>
      </c>
      <c r="I34" s="101">
        <f ca="1">IFERROR(IF((VLOOKUP($E34,'NEA Backsheet'!$D$5:$CB$183,I$9,FALSE))="","",(VLOOKUP($E34,'NEA Backsheet'!$D$5:$CB$183,I$9,FALSE))),"")</f>
        <v>3322.108294792527</v>
      </c>
      <c r="J34" s="102">
        <f ca="1">IFERROR(IF((VLOOKUP($E34,'NEA Backsheet'!$D$5:$CB$183,J$9,FALSE))="","",(VLOOKUP($E34,'NEA Backsheet'!$D$5:$CB$183,J$9,FALSE))),"")</f>
        <v>3129.3942478889344</v>
      </c>
      <c r="K34" s="100">
        <f ca="1">IFERROR(IF((VLOOKUP($E34,'NEA Backsheet'!$D$5:$CB$183,K$9,FALSE))="","",(VLOOKUP($E34,'NEA Backsheet'!$D$5:$CB$183,K$9,FALSE))),"")</f>
        <v>3116.2727357122435</v>
      </c>
      <c r="L34" s="101">
        <f ca="1">IFERROR(IF((VLOOKUP($E34,'NEA Backsheet'!$D$5:$CB$183,L$9,FALSE))="","",(VLOOKUP($E34,'NEA Backsheet'!$D$5:$CB$183,L$9,FALSE))),"")</f>
        <v>3081.6421117369637</v>
      </c>
      <c r="M34" s="101">
        <f ca="1">IFERROR(IF((VLOOKUP($E34,'NEA Backsheet'!$D$5:$CB$183,M$9,FALSE))="","",(VLOOKUP($E34,'NEA Backsheet'!$D$5:$CB$183,M$9,FALSE))),"")</f>
        <v>3235.6820991379363</v>
      </c>
      <c r="N34" s="103">
        <f ca="1">IFERROR(IF((VLOOKUP($E34,'NEA Backsheet'!$D$5:$CB$183,N$9,FALSE))="","",(VLOOKUP($E34,'NEA Backsheet'!$D$5:$CB$183,N$9,FALSE))),"")</f>
        <v>3063.4899528530714</v>
      </c>
      <c r="O34" s="151">
        <f ca="1">IFERROR(IF((VLOOKUP($E34,'NEA Backsheet'!$D$5:$CB$183,O$9,FALSE))="","",(VLOOKUP($E34,'NEA Backsheet'!$D$5:$CB$183,O$9,FALSE))),"")</f>
        <v>3295.0557421864187</v>
      </c>
      <c r="P34" s="102">
        <f ca="1">IFERROR(IF((VLOOKUP($E34,'NEA Backsheet'!$D$5:$CB$183,P$9,FALSE))="","",(VLOOKUP($E34,'NEA Backsheet'!$D$5:$CB$183,P$9,FALSE))),"")</f>
        <v>3219.3966691119595</v>
      </c>
      <c r="Q34" s="103">
        <f ca="1">IFERROR(IF((VLOOKUP($E34,'NEA Backsheet'!$D$5:$CB$183,Q$9,FALSE))="","",(VLOOKUP($E34,'NEA Backsheet'!$D$5:$CB$183,Q$9,FALSE))),"")</f>
        <v>3355.0004959062003</v>
      </c>
      <c r="R34" s="194">
        <f ca="1">IFERROR(IF((VLOOKUP($E34,'NEA Backsheet'!$D$5:$CB$183,R$9,FALSE))="","",(VLOOKUP($E34,'NEA Backsheet'!$D$5:$CB$183,R$9,FALSE))),"")</f>
        <v>3321.5727282755824</v>
      </c>
    </row>
    <row r="35" spans="1:18" ht="15" customHeight="1" x14ac:dyDescent="0.3">
      <c r="A35" s="41">
        <v>21</v>
      </c>
      <c r="B35" s="77" t="str">
        <f ca="1">IFERROR(IF((VLOOKUP($E35,'Org List'!$AJ$10:$AL$190,3,FALSE))="","",(VLOOKUP($E35,'Org List'!$AJ$10:$AL$190,3,FALSE))),"")</f>
        <v>North West Commissioning Region</v>
      </c>
      <c r="C35" s="78" t="str">
        <f ca="1">IFERROR(IF((VLOOKUP($E35,'Org List'!$AO$10:$AQ$190,3,FALSE))="","",(VLOOKUP($E35,'Org List'!$AO$10:$AQ$190,3,FALSE))),"")</f>
        <v/>
      </c>
      <c r="D35" s="93" t="str">
        <f ca="1">IFERROR(IF((VLOOKUP($E35,'Org List'!$AT$10:$AV$190,3,FALSE))="","",(VLOOKUP($E35,'Org List'!$AT$10:$AV$190,3,FALSE))),"")</f>
        <v>NHS England North West (Lancashire)</v>
      </c>
      <c r="E35" s="77" t="str">
        <f t="shared" ca="1" si="0"/>
        <v>Q84</v>
      </c>
      <c r="F35" s="79" t="str">
        <f ca="1">IF(E35="","",VLOOKUP(E35,'Org List'!$J$9:$K$640,2,0))</f>
        <v>NHS England North West (Lancashire)</v>
      </c>
      <c r="G35" s="100">
        <f ca="1">IFERROR(IF((VLOOKUP($E35,'NEA Backsheet'!$D$5:$CB$183,G$9,FALSE))="","",(VLOOKUP($E35,'NEA Backsheet'!$D$5:$CB$183,G$9,FALSE))),"")</f>
        <v>2837.104291596343</v>
      </c>
      <c r="H35" s="101">
        <f ca="1">IFERROR(IF((VLOOKUP($E35,'NEA Backsheet'!$D$5:$CB$183,H$9,FALSE))="","",(VLOOKUP($E35,'NEA Backsheet'!$D$5:$CB$183,H$9,FALSE))),"")</f>
        <v>2810.3817598214832</v>
      </c>
      <c r="I35" s="101">
        <f ca="1">IFERROR(IF((VLOOKUP($E35,'NEA Backsheet'!$D$5:$CB$183,I$9,FALSE))="","",(VLOOKUP($E35,'NEA Backsheet'!$D$5:$CB$183,I$9,FALSE))),"")</f>
        <v>3122.3966692234226</v>
      </c>
      <c r="J35" s="102">
        <f ca="1">IFERROR(IF((VLOOKUP($E35,'NEA Backsheet'!$D$5:$CB$183,J$9,FALSE))="","",(VLOOKUP($E35,'NEA Backsheet'!$D$5:$CB$183,J$9,FALSE))),"")</f>
        <v>3030.568361682002</v>
      </c>
      <c r="K35" s="100">
        <f ca="1">IFERROR(IF((VLOOKUP($E35,'NEA Backsheet'!$D$5:$CB$183,K$9,FALSE))="","",(VLOOKUP($E35,'NEA Backsheet'!$D$5:$CB$183,K$9,FALSE))),"")</f>
        <v>2890.693381517734</v>
      </c>
      <c r="L35" s="101">
        <f ca="1">IFERROR(IF((VLOOKUP($E35,'NEA Backsheet'!$D$5:$CB$183,L$9,FALSE))="","",(VLOOKUP($E35,'NEA Backsheet'!$D$5:$CB$183,L$9,FALSE))),"")</f>
        <v>2820.5001199422745</v>
      </c>
      <c r="M35" s="101">
        <f ca="1">IFERROR(IF((VLOOKUP($E35,'NEA Backsheet'!$D$5:$CB$183,M$9,FALSE))="","",(VLOOKUP($E35,'NEA Backsheet'!$D$5:$CB$183,M$9,FALSE))),"")</f>
        <v>3045.4636145343143</v>
      </c>
      <c r="N35" s="103">
        <f ca="1">IFERROR(IF((VLOOKUP($E35,'NEA Backsheet'!$D$5:$CB$183,N$9,FALSE))="","",(VLOOKUP($E35,'NEA Backsheet'!$D$5:$CB$183,N$9,FALSE))),"")</f>
        <v>2966.8604385288613</v>
      </c>
      <c r="O35" s="151">
        <f ca="1">IFERROR(IF((VLOOKUP($E35,'NEA Backsheet'!$D$5:$CB$183,O$9,FALSE))="","",(VLOOKUP($E35,'NEA Backsheet'!$D$5:$CB$183,O$9,FALSE))),"")</f>
        <v>3020.6314452768324</v>
      </c>
      <c r="P35" s="102">
        <f ca="1">IFERROR(IF((VLOOKUP($E35,'NEA Backsheet'!$D$5:$CB$183,P$9,FALSE))="","",(VLOOKUP($E35,'NEA Backsheet'!$D$5:$CB$183,P$9,FALSE))),"")</f>
        <v>2963.146614991329</v>
      </c>
      <c r="Q35" s="103">
        <f ca="1">IFERROR(IF((VLOOKUP($E35,'NEA Backsheet'!$D$5:$CB$183,Q$9,FALSE))="","",(VLOOKUP($E35,'NEA Backsheet'!$D$5:$CB$183,Q$9,FALSE))),"")</f>
        <v>3287.900922226368</v>
      </c>
      <c r="R35" s="194">
        <f ca="1">IFERROR(IF((VLOOKUP($E35,'NEA Backsheet'!$D$5:$CB$183,R$9,FALSE))="","",(VLOOKUP($E35,'NEA Backsheet'!$D$5:$CB$183,R$9,FALSE))),"")</f>
        <v>3248.9863055422529</v>
      </c>
    </row>
    <row r="36" spans="1:18" ht="15" customHeight="1" x14ac:dyDescent="0.3">
      <c r="A36" s="41">
        <v>22</v>
      </c>
      <c r="B36" s="77" t="str">
        <f ca="1">IFERROR(IF((VLOOKUP($E36,'Org List'!$AJ$10:$AL$190,3,FALSE))="","",(VLOOKUP($E36,'Org List'!$AJ$10:$AL$190,3,FALSE))),"")</f>
        <v>Midlands Commissioning Region</v>
      </c>
      <c r="C36" s="78" t="str">
        <f ca="1">IFERROR(IF((VLOOKUP($E36,'Org List'!$AO$10:$AQ$190,3,FALSE))="","",(VLOOKUP($E36,'Org List'!$AO$10:$AQ$190,3,FALSE))),"")</f>
        <v/>
      </c>
      <c r="D36" s="93" t="str">
        <f ca="1">IFERROR(IF((VLOOKUP($E36,'Org List'!$AT$10:$AV$190,3,FALSE))="","",(VLOOKUP($E36,'Org List'!$AT$10:$AV$190,3,FALSE))),"")</f>
        <v>NHS England Midlands (North Midlands)</v>
      </c>
      <c r="E36" s="77" t="str">
        <f t="shared" ca="1" si="0"/>
        <v>Q76</v>
      </c>
      <c r="F36" s="79" t="str">
        <f ca="1">IF(E36="","",VLOOKUP(E36,'Org List'!$J$9:$K$640,2,0))</f>
        <v>NHS England Midlands (North Midlands)</v>
      </c>
      <c r="G36" s="100">
        <f ca="1">IFERROR(IF((VLOOKUP($E36,'NEA Backsheet'!$D$5:$CB$183,G$9,FALSE))="","",(VLOOKUP($E36,'NEA Backsheet'!$D$5:$CB$183,G$9,FALSE))),"")</f>
        <v>2704.8170777304531</v>
      </c>
      <c r="H36" s="101">
        <f ca="1">IFERROR(IF((VLOOKUP($E36,'NEA Backsheet'!$D$5:$CB$183,H$9,FALSE))="","",(VLOOKUP($E36,'NEA Backsheet'!$D$5:$CB$183,H$9,FALSE))),"")</f>
        <v>2650.4608518611003</v>
      </c>
      <c r="I36" s="101">
        <f ca="1">IFERROR(IF((VLOOKUP($E36,'NEA Backsheet'!$D$5:$CB$183,I$9,FALSE))="","",(VLOOKUP($E36,'NEA Backsheet'!$D$5:$CB$183,I$9,FALSE))),"")</f>
        <v>2768.4632616814883</v>
      </c>
      <c r="J36" s="102">
        <f ca="1">IFERROR(IF((VLOOKUP($E36,'NEA Backsheet'!$D$5:$CB$183,J$9,FALSE))="","",(VLOOKUP($E36,'NEA Backsheet'!$D$5:$CB$183,J$9,FALSE))),"")</f>
        <v>2801.6740861539124</v>
      </c>
      <c r="K36" s="100">
        <f ca="1">IFERROR(IF((VLOOKUP($E36,'NEA Backsheet'!$D$5:$CB$183,K$9,FALSE))="","",(VLOOKUP($E36,'NEA Backsheet'!$D$5:$CB$183,K$9,FALSE))),"")</f>
        <v>2729.9743211909636</v>
      </c>
      <c r="L36" s="101">
        <f ca="1">IFERROR(IF((VLOOKUP($E36,'NEA Backsheet'!$D$5:$CB$183,L$9,FALSE))="","",(VLOOKUP($E36,'NEA Backsheet'!$D$5:$CB$183,L$9,FALSE))),"")</f>
        <v>2726.3334147007436</v>
      </c>
      <c r="M36" s="101">
        <f ca="1">IFERROR(IF((VLOOKUP($E36,'NEA Backsheet'!$D$5:$CB$183,M$9,FALSE))="","",(VLOOKUP($E36,'NEA Backsheet'!$D$5:$CB$183,M$9,FALSE))),"")</f>
        <v>2797.4068366065976</v>
      </c>
      <c r="N36" s="103">
        <f ca="1">IFERROR(IF((VLOOKUP($E36,'NEA Backsheet'!$D$5:$CB$183,N$9,FALSE))="","",(VLOOKUP($E36,'NEA Backsheet'!$D$5:$CB$183,N$9,FALSE))),"")</f>
        <v>2756.2798062002753</v>
      </c>
      <c r="O36" s="151">
        <f ca="1">IFERROR(IF((VLOOKUP($E36,'NEA Backsheet'!$D$5:$CB$183,O$9,FALSE))="","",(VLOOKUP($E36,'NEA Backsheet'!$D$5:$CB$183,O$9,FALSE))),"")</f>
        <v>2839.5679108488143</v>
      </c>
      <c r="P36" s="102">
        <f ca="1">IFERROR(IF((VLOOKUP($E36,'NEA Backsheet'!$D$5:$CB$183,P$9,FALSE))="","",(VLOOKUP($E36,'NEA Backsheet'!$D$5:$CB$183,P$9,FALSE))),"")</f>
        <v>2886.6992057508896</v>
      </c>
      <c r="Q36" s="103">
        <f ca="1">IFERROR(IF((VLOOKUP($E36,'NEA Backsheet'!$D$5:$CB$183,Q$9,FALSE))="","",(VLOOKUP($E36,'NEA Backsheet'!$D$5:$CB$183,Q$9,FALSE))),"")</f>
        <v>3053.871699379948</v>
      </c>
      <c r="R36" s="194">
        <f ca="1">IFERROR(IF((VLOOKUP($E36,'NEA Backsheet'!$D$5:$CB$183,R$9,FALSE))="","",(VLOOKUP($E36,'NEA Backsheet'!$D$5:$CB$183,R$9,FALSE))),"")</f>
        <v>3045.514190886609</v>
      </c>
    </row>
    <row r="37" spans="1:18" ht="15" customHeight="1" x14ac:dyDescent="0.3">
      <c r="A37" s="41">
        <v>23</v>
      </c>
      <c r="B37" s="77" t="str">
        <f ca="1">IFERROR(IF((VLOOKUP($E37,'Org List'!$AJ$10:$AL$190,3,FALSE))="","",(VLOOKUP($E37,'Org List'!$AJ$10:$AL$190,3,FALSE))),"")</f>
        <v>Midlands Commissioning Region</v>
      </c>
      <c r="C37" s="78" t="str">
        <f ca="1">IFERROR(IF((VLOOKUP($E37,'Org List'!$AO$10:$AQ$190,3,FALSE))="","",(VLOOKUP($E37,'Org List'!$AO$10:$AQ$190,3,FALSE))),"")</f>
        <v/>
      </c>
      <c r="D37" s="93" t="str">
        <f ca="1">IFERROR(IF((VLOOKUP($E37,'Org List'!$AT$10:$AV$190,3,FALSE))="","",(VLOOKUP($E37,'Org List'!$AT$10:$AV$190,3,FALSE))),"")</f>
        <v>NHS England Midlands (West Midlands)</v>
      </c>
      <c r="E37" s="77" t="str">
        <f t="shared" ca="1" si="0"/>
        <v>Q77</v>
      </c>
      <c r="F37" s="79" t="str">
        <f ca="1">IF(E37="","",VLOOKUP(E37,'Org List'!$J$9:$K$640,2,0))</f>
        <v>NHS England Midlands (West Midlands)</v>
      </c>
      <c r="G37" s="100">
        <f ca="1">IFERROR(IF((VLOOKUP($E37,'NEA Backsheet'!$D$5:$CB$183,G$9,FALSE))="","",(VLOOKUP($E37,'NEA Backsheet'!$D$5:$CB$183,G$9,FALSE))),"")</f>
        <v>2832.0710905316455</v>
      </c>
      <c r="H37" s="101">
        <f ca="1">IFERROR(IF((VLOOKUP($E37,'NEA Backsheet'!$D$5:$CB$183,H$9,FALSE))="","",(VLOOKUP($E37,'NEA Backsheet'!$D$5:$CB$183,H$9,FALSE))),"")</f>
        <v>2773.3731259234601</v>
      </c>
      <c r="I37" s="101">
        <f ca="1">IFERROR(IF((VLOOKUP($E37,'NEA Backsheet'!$D$5:$CB$183,I$9,FALSE))="","",(VLOOKUP($E37,'NEA Backsheet'!$D$5:$CB$183,I$9,FALSE))),"")</f>
        <v>2845.5846252632373</v>
      </c>
      <c r="J37" s="102">
        <f ca="1">IFERROR(IF((VLOOKUP($E37,'NEA Backsheet'!$D$5:$CB$183,J$9,FALSE))="","",(VLOOKUP($E37,'NEA Backsheet'!$D$5:$CB$183,J$9,FALSE))),"")</f>
        <v>2841.5379878253552</v>
      </c>
      <c r="K37" s="100">
        <f ca="1">IFERROR(IF((VLOOKUP($E37,'NEA Backsheet'!$D$5:$CB$183,K$9,FALSE))="","",(VLOOKUP($E37,'NEA Backsheet'!$D$5:$CB$183,K$9,FALSE))),"")</f>
        <v>2846.8498389419192</v>
      </c>
      <c r="L37" s="101">
        <f ca="1">IFERROR(IF((VLOOKUP($E37,'NEA Backsheet'!$D$5:$CB$183,L$9,FALSE))="","",(VLOOKUP($E37,'NEA Backsheet'!$D$5:$CB$183,L$9,FALSE))),"")</f>
        <v>2833.2689763059961</v>
      </c>
      <c r="M37" s="101">
        <f ca="1">IFERROR(IF((VLOOKUP($E37,'NEA Backsheet'!$D$5:$CB$183,M$9,FALSE))="","",(VLOOKUP($E37,'NEA Backsheet'!$D$5:$CB$183,M$9,FALSE))),"")</f>
        <v>2956.5861494469195</v>
      </c>
      <c r="N37" s="103">
        <f ca="1">IFERROR(IF((VLOOKUP($E37,'NEA Backsheet'!$D$5:$CB$183,N$9,FALSE))="","",(VLOOKUP($E37,'NEA Backsheet'!$D$5:$CB$183,N$9,FALSE))),"")</f>
        <v>2892.7978015809094</v>
      </c>
      <c r="O37" s="151">
        <f ca="1">IFERROR(IF((VLOOKUP($E37,'NEA Backsheet'!$D$5:$CB$183,O$9,FALSE))="","",(VLOOKUP($E37,'NEA Backsheet'!$D$5:$CB$183,O$9,FALSE))),"")</f>
        <v>2898.7482234592094</v>
      </c>
      <c r="P37" s="102">
        <f ca="1">IFERROR(IF((VLOOKUP($E37,'NEA Backsheet'!$D$5:$CB$183,P$9,FALSE))="","",(VLOOKUP($E37,'NEA Backsheet'!$D$5:$CB$183,P$9,FALSE))),"")</f>
        <v>2966.0917341770851</v>
      </c>
      <c r="Q37" s="103">
        <f ca="1">IFERROR(IF((VLOOKUP($E37,'NEA Backsheet'!$D$5:$CB$183,Q$9,FALSE))="","",(VLOOKUP($E37,'NEA Backsheet'!$D$5:$CB$183,Q$9,FALSE))),"")</f>
        <v>3069.4179851837316</v>
      </c>
      <c r="R37" s="194">
        <f ca="1">IFERROR(IF((VLOOKUP($E37,'NEA Backsheet'!$D$5:$CB$183,R$9,FALSE))="","",(VLOOKUP($E37,'NEA Backsheet'!$D$5:$CB$183,R$9,FALSE))),"")</f>
        <v>2975.5704416852468</v>
      </c>
    </row>
    <row r="38" spans="1:18" ht="15" customHeight="1" x14ac:dyDescent="0.3">
      <c r="A38" s="41">
        <v>24</v>
      </c>
      <c r="B38" s="77" t="str">
        <f ca="1">IFERROR(IF((VLOOKUP($E38,'Org List'!$AJ$10:$AL$190,3,FALSE))="","",(VLOOKUP($E38,'Org List'!$AJ$10:$AL$190,3,FALSE))),"")</f>
        <v>Midlands Commissioning Region</v>
      </c>
      <c r="C38" s="78" t="str">
        <f ca="1">IFERROR(IF((VLOOKUP($E38,'Org List'!$AO$10:$AQ$190,3,FALSE))="","",(VLOOKUP($E38,'Org List'!$AO$10:$AQ$190,3,FALSE))),"")</f>
        <v/>
      </c>
      <c r="D38" s="93" t="str">
        <f ca="1">IFERROR(IF((VLOOKUP($E38,'Org List'!$AT$10:$AV$190,3,FALSE))="","",(VLOOKUP($E38,'Org List'!$AT$10:$AV$190,3,FALSE))),"")</f>
        <v>NHS England Midlands (Central Midlands)</v>
      </c>
      <c r="E38" s="77" t="str">
        <f t="shared" ca="1" si="0"/>
        <v>Q78</v>
      </c>
      <c r="F38" s="79" t="str">
        <f ca="1">IF(E38="","",VLOOKUP(E38,'Org List'!$J$9:$K$640,2,0))</f>
        <v>NHS England Midlands (Central Midlands)</v>
      </c>
      <c r="G38" s="100">
        <f ca="1">IFERROR(IF((VLOOKUP($E38,'NEA Backsheet'!$D$5:$CB$183,G$9,FALSE))="","",(VLOOKUP($E38,'NEA Backsheet'!$D$5:$CB$183,G$9,FALSE))),"")</f>
        <v>2592.8529385089578</v>
      </c>
      <c r="H38" s="101">
        <f ca="1">IFERROR(IF((VLOOKUP($E38,'NEA Backsheet'!$D$5:$CB$183,H$9,FALSE))="","",(VLOOKUP($E38,'NEA Backsheet'!$D$5:$CB$183,H$9,FALSE))),"")</f>
        <v>2582.2490989634789</v>
      </c>
      <c r="I38" s="101">
        <f ca="1">IFERROR(IF((VLOOKUP($E38,'NEA Backsheet'!$D$5:$CB$183,I$9,FALSE))="","",(VLOOKUP($E38,'NEA Backsheet'!$D$5:$CB$183,I$9,FALSE))),"")</f>
        <v>2673.1956949427599</v>
      </c>
      <c r="J38" s="102">
        <f ca="1">IFERROR(IF((VLOOKUP($E38,'NEA Backsheet'!$D$5:$CB$183,J$9,FALSE))="","",(VLOOKUP($E38,'NEA Backsheet'!$D$5:$CB$183,J$9,FALSE))),"")</f>
        <v>2606.6755440019301</v>
      </c>
      <c r="K38" s="100">
        <f ca="1">IFERROR(IF((VLOOKUP($E38,'NEA Backsheet'!$D$5:$CB$183,K$9,FALSE))="","",(VLOOKUP($E38,'NEA Backsheet'!$D$5:$CB$183,K$9,FALSE))),"")</f>
        <v>2625.4539177147067</v>
      </c>
      <c r="L38" s="101">
        <f ca="1">IFERROR(IF((VLOOKUP($E38,'NEA Backsheet'!$D$5:$CB$183,L$9,FALSE))="","",(VLOOKUP($E38,'NEA Backsheet'!$D$5:$CB$183,L$9,FALSE))),"")</f>
        <v>2630.2298223463645</v>
      </c>
      <c r="M38" s="101">
        <f ca="1">IFERROR(IF((VLOOKUP($E38,'NEA Backsheet'!$D$5:$CB$183,M$9,FALSE))="","",(VLOOKUP($E38,'NEA Backsheet'!$D$5:$CB$183,M$9,FALSE))),"")</f>
        <v>2721.4690367844528</v>
      </c>
      <c r="N38" s="103">
        <f ca="1">IFERROR(IF((VLOOKUP($E38,'NEA Backsheet'!$D$5:$CB$183,N$9,FALSE))="","",(VLOOKUP($E38,'NEA Backsheet'!$D$5:$CB$183,N$9,FALSE))),"")</f>
        <v>2652.2949065895086</v>
      </c>
      <c r="O38" s="151">
        <f ca="1">IFERROR(IF((VLOOKUP($E38,'NEA Backsheet'!$D$5:$CB$183,O$9,FALSE))="","",(VLOOKUP($E38,'NEA Backsheet'!$D$5:$CB$183,O$9,FALSE))),"")</f>
        <v>2653.6269960724544</v>
      </c>
      <c r="P38" s="102">
        <f ca="1">IFERROR(IF((VLOOKUP($E38,'NEA Backsheet'!$D$5:$CB$183,P$9,FALSE))="","",(VLOOKUP($E38,'NEA Backsheet'!$D$5:$CB$183,P$9,FALSE))),"")</f>
        <v>2652.5845468820407</v>
      </c>
      <c r="Q38" s="103">
        <f ca="1">IFERROR(IF((VLOOKUP($E38,'NEA Backsheet'!$D$5:$CB$183,Q$9,FALSE))="","",(VLOOKUP($E38,'NEA Backsheet'!$D$5:$CB$183,Q$9,FALSE))),"")</f>
        <v>2849.0354267155599</v>
      </c>
      <c r="R38" s="194">
        <f ca="1">IFERROR(IF((VLOOKUP($E38,'NEA Backsheet'!$D$5:$CB$183,R$9,FALSE))="","",(VLOOKUP($E38,'NEA Backsheet'!$D$5:$CB$183,R$9,FALSE))),"")</f>
        <v>2752.9222956892222</v>
      </c>
    </row>
    <row r="39" spans="1:18" ht="15" customHeight="1" x14ac:dyDescent="0.3">
      <c r="A39" s="41">
        <v>25</v>
      </c>
      <c r="B39" s="77" t="str">
        <f ca="1">IFERROR(IF((VLOOKUP($E39,'Org List'!$AJ$10:$AL$190,3,FALSE))="","",(VLOOKUP($E39,'Org List'!$AJ$10:$AL$190,3,FALSE))),"")</f>
        <v>East of England Commissioning Region</v>
      </c>
      <c r="C39" s="78" t="str">
        <f ca="1">IFERROR(IF((VLOOKUP($E39,'Org List'!$AO$10:$AQ$190,3,FALSE))="","",(VLOOKUP($E39,'Org List'!$AO$10:$AQ$190,3,FALSE))),"")</f>
        <v/>
      </c>
      <c r="D39" s="93" t="str">
        <f ca="1">IFERROR(IF((VLOOKUP($E39,'Org List'!$AT$10:$AV$190,3,FALSE))="","",(VLOOKUP($E39,'Org List'!$AT$10:$AV$190,3,FALSE))),"")</f>
        <v>NHS England East (East)</v>
      </c>
      <c r="E39" s="77" t="str">
        <f t="shared" ca="1" si="0"/>
        <v>Q79</v>
      </c>
      <c r="F39" s="79" t="str">
        <f ca="1">IF(E39="","",VLOOKUP(E39,'Org List'!$J$9:$K$640,2,0))</f>
        <v>NHS England East (East)</v>
      </c>
      <c r="G39" s="100">
        <f ca="1">IFERROR(IF((VLOOKUP($E39,'NEA Backsheet'!$D$5:$CB$183,G$9,FALSE))="","",(VLOOKUP($E39,'NEA Backsheet'!$D$5:$CB$183,G$9,FALSE))),"")</f>
        <v>2575.3954742706801</v>
      </c>
      <c r="H39" s="101">
        <f ca="1">IFERROR(IF((VLOOKUP($E39,'NEA Backsheet'!$D$5:$CB$183,H$9,FALSE))="","",(VLOOKUP($E39,'NEA Backsheet'!$D$5:$CB$183,H$9,FALSE))),"")</f>
        <v>2559.4114714873958</v>
      </c>
      <c r="I39" s="101">
        <f ca="1">IFERROR(IF((VLOOKUP($E39,'NEA Backsheet'!$D$5:$CB$183,I$9,FALSE))="","",(VLOOKUP($E39,'NEA Backsheet'!$D$5:$CB$183,I$9,FALSE))),"")</f>
        <v>2663.6241406791996</v>
      </c>
      <c r="J39" s="102">
        <f ca="1">IFERROR(IF((VLOOKUP($E39,'NEA Backsheet'!$D$5:$CB$183,J$9,FALSE))="","",(VLOOKUP($E39,'NEA Backsheet'!$D$5:$CB$183,J$9,FALSE))),"")</f>
        <v>2668.939076947689</v>
      </c>
      <c r="K39" s="100">
        <f ca="1">IFERROR(IF((VLOOKUP($E39,'NEA Backsheet'!$D$5:$CB$183,K$9,FALSE))="","",(VLOOKUP($E39,'NEA Backsheet'!$D$5:$CB$183,K$9,FALSE))),"")</f>
        <v>2658.5235495217239</v>
      </c>
      <c r="L39" s="101">
        <f ca="1">IFERROR(IF((VLOOKUP($E39,'NEA Backsheet'!$D$5:$CB$183,L$9,FALSE))="","",(VLOOKUP($E39,'NEA Backsheet'!$D$5:$CB$183,L$9,FALSE))),"")</f>
        <v>2668.3552350847449</v>
      </c>
      <c r="M39" s="101">
        <f ca="1">IFERROR(IF((VLOOKUP($E39,'NEA Backsheet'!$D$5:$CB$183,M$9,FALSE))="","",(VLOOKUP($E39,'NEA Backsheet'!$D$5:$CB$183,M$9,FALSE))),"")</f>
        <v>2759.3363121964603</v>
      </c>
      <c r="N39" s="103">
        <f ca="1">IFERROR(IF((VLOOKUP($E39,'NEA Backsheet'!$D$5:$CB$183,N$9,FALSE))="","",(VLOOKUP($E39,'NEA Backsheet'!$D$5:$CB$183,N$9,FALSE))),"")</f>
        <v>2719.8752709932392</v>
      </c>
      <c r="O39" s="151">
        <f ca="1">IFERROR(IF((VLOOKUP($E39,'NEA Backsheet'!$D$5:$CB$183,O$9,FALSE))="","",(VLOOKUP($E39,'NEA Backsheet'!$D$5:$CB$183,O$9,FALSE))),"")</f>
        <v>2696.6224720701771</v>
      </c>
      <c r="P39" s="102">
        <f ca="1">IFERROR(IF((VLOOKUP($E39,'NEA Backsheet'!$D$5:$CB$183,P$9,FALSE))="","",(VLOOKUP($E39,'NEA Backsheet'!$D$5:$CB$183,P$9,FALSE))),"")</f>
        <v>2718.9907375068547</v>
      </c>
      <c r="Q39" s="103">
        <f ca="1">IFERROR(IF((VLOOKUP($E39,'NEA Backsheet'!$D$5:$CB$183,Q$9,FALSE))="","",(VLOOKUP($E39,'NEA Backsheet'!$D$5:$CB$183,Q$9,FALSE))),"")</f>
        <v>2851.2040885906276</v>
      </c>
      <c r="R39" s="194">
        <f ca="1">IFERROR(IF((VLOOKUP($E39,'NEA Backsheet'!$D$5:$CB$183,R$9,FALSE))="","",(VLOOKUP($E39,'NEA Backsheet'!$D$5:$CB$183,R$9,FALSE))),"")</f>
        <v>2829.2807289696525</v>
      </c>
    </row>
    <row r="40" spans="1:18" ht="15" customHeight="1" x14ac:dyDescent="0.3">
      <c r="A40" s="41">
        <v>26</v>
      </c>
      <c r="B40" s="77" t="str">
        <f ca="1">IFERROR(IF((VLOOKUP($E40,'Org List'!$AJ$10:$AL$190,3,FALSE))="","",(VLOOKUP($E40,'Org List'!$AJ$10:$AL$190,3,FALSE))),"")</f>
        <v>South West England Commissioning Region</v>
      </c>
      <c r="C40" s="78" t="str">
        <f ca="1">IFERROR(IF((VLOOKUP($E40,'Org List'!$AO$10:$AQ$190,3,FALSE))="","",(VLOOKUP($E40,'Org List'!$AO$10:$AQ$190,3,FALSE))),"")</f>
        <v/>
      </c>
      <c r="D40" s="93" t="str">
        <f ca="1">IFERROR(IF((VLOOKUP($E40,'Org List'!$AT$10:$AV$190,3,FALSE))="","",(VLOOKUP($E40,'Org List'!$AT$10:$AV$190,3,FALSE))),"")</f>
        <v>NHS England South West (South West South)</v>
      </c>
      <c r="E40" s="77" t="str">
        <f t="shared" ca="1" si="0"/>
        <v>Q85</v>
      </c>
      <c r="F40" s="79" t="str">
        <f ca="1">IF(E40="","",VLOOKUP(E40,'Org List'!$J$9:$K$640,2,0))</f>
        <v>NHS England South West (South West South)</v>
      </c>
      <c r="G40" s="100">
        <f ca="1">IFERROR(IF((VLOOKUP($E40,'NEA Backsheet'!$D$5:$CB$183,G$9,FALSE))="","",(VLOOKUP($E40,'NEA Backsheet'!$D$5:$CB$183,G$9,FALSE))),"")</f>
        <v>2859.2867365927841</v>
      </c>
      <c r="H40" s="101">
        <f ca="1">IFERROR(IF((VLOOKUP($E40,'NEA Backsheet'!$D$5:$CB$183,H$9,FALSE))="","",(VLOOKUP($E40,'NEA Backsheet'!$D$5:$CB$183,H$9,FALSE))),"")</f>
        <v>2826.2407445844883</v>
      </c>
      <c r="I40" s="101">
        <f ca="1">IFERROR(IF((VLOOKUP($E40,'NEA Backsheet'!$D$5:$CB$183,I$9,FALSE))="","",(VLOOKUP($E40,'NEA Backsheet'!$D$5:$CB$183,I$9,FALSE))),"")</f>
        <v>3006.307751726084</v>
      </c>
      <c r="J40" s="102">
        <f ca="1">IFERROR(IF((VLOOKUP($E40,'NEA Backsheet'!$D$5:$CB$183,J$9,FALSE))="","",(VLOOKUP($E40,'NEA Backsheet'!$D$5:$CB$183,J$9,FALSE))),"")</f>
        <v>2980.9753830631839</v>
      </c>
      <c r="K40" s="100">
        <f ca="1">IFERROR(IF((VLOOKUP($E40,'NEA Backsheet'!$D$5:$CB$183,K$9,FALSE))="","",(VLOOKUP($E40,'NEA Backsheet'!$D$5:$CB$183,K$9,FALSE))),"")</f>
        <v>2912.7857196029158</v>
      </c>
      <c r="L40" s="101">
        <f ca="1">IFERROR(IF((VLOOKUP($E40,'NEA Backsheet'!$D$5:$CB$183,L$9,FALSE))="","",(VLOOKUP($E40,'NEA Backsheet'!$D$5:$CB$183,L$9,FALSE))),"")</f>
        <v>2908.4000016860596</v>
      </c>
      <c r="M40" s="101">
        <f ca="1">IFERROR(IF((VLOOKUP($E40,'NEA Backsheet'!$D$5:$CB$183,M$9,FALSE))="","",(VLOOKUP($E40,'NEA Backsheet'!$D$5:$CB$183,M$9,FALSE))),"")</f>
        <v>3029.8713368193353</v>
      </c>
      <c r="N40" s="103">
        <f ca="1">IFERROR(IF((VLOOKUP($E40,'NEA Backsheet'!$D$5:$CB$183,N$9,FALSE))="","",(VLOOKUP($E40,'NEA Backsheet'!$D$5:$CB$183,N$9,FALSE))),"")</f>
        <v>2988.5904148828022</v>
      </c>
      <c r="O40" s="151">
        <f ca="1">IFERROR(IF((VLOOKUP($E40,'NEA Backsheet'!$D$5:$CB$183,O$9,FALSE))="","",(VLOOKUP($E40,'NEA Backsheet'!$D$5:$CB$183,O$9,FALSE))),"")</f>
        <v>2961.3118218885697</v>
      </c>
      <c r="P40" s="102">
        <f ca="1">IFERROR(IF((VLOOKUP($E40,'NEA Backsheet'!$D$5:$CB$183,P$9,FALSE))="","",(VLOOKUP($E40,'NEA Backsheet'!$D$5:$CB$183,P$9,FALSE))),"")</f>
        <v>2889.9238226674606</v>
      </c>
      <c r="Q40" s="103">
        <f ca="1">IFERROR(IF((VLOOKUP($E40,'NEA Backsheet'!$D$5:$CB$183,Q$9,FALSE))="","",(VLOOKUP($E40,'NEA Backsheet'!$D$5:$CB$183,Q$9,FALSE))),"")</f>
        <v>3099.0912696974387</v>
      </c>
      <c r="R40" s="194">
        <f ca="1">IFERROR(IF((VLOOKUP($E40,'NEA Backsheet'!$D$5:$CB$183,R$9,FALSE))="","",(VLOOKUP($E40,'NEA Backsheet'!$D$5:$CB$183,R$9,FALSE))),"")</f>
        <v>3041.8967662469372</v>
      </c>
    </row>
    <row r="41" spans="1:18" ht="15" customHeight="1" x14ac:dyDescent="0.3">
      <c r="A41" s="41">
        <v>27</v>
      </c>
      <c r="B41" s="77" t="str">
        <f ca="1">IFERROR(IF((VLOOKUP($E41,'Org List'!$AJ$10:$AL$190,3,FALSE))="","",(VLOOKUP($E41,'Org List'!$AJ$10:$AL$190,3,FALSE))),"")</f>
        <v>South West England Commissioning Region</v>
      </c>
      <c r="C41" s="78" t="str">
        <f ca="1">IFERROR(IF((VLOOKUP($E41,'Org List'!$AO$10:$AQ$190,3,FALSE))="","",(VLOOKUP($E41,'Org List'!$AO$10:$AQ$190,3,FALSE))),"")</f>
        <v/>
      </c>
      <c r="D41" s="93" t="str">
        <f ca="1">IFERROR(IF((VLOOKUP($E41,'Org List'!$AT$10:$AV$190,3,FALSE))="","",(VLOOKUP($E41,'Org List'!$AT$10:$AV$190,3,FALSE))),"")</f>
        <v>NHS England South West (South West North)</v>
      </c>
      <c r="E41" s="77" t="str">
        <f t="shared" ca="1" si="0"/>
        <v>Q86</v>
      </c>
      <c r="F41" s="79" t="str">
        <f ca="1">IF(E41="","",VLOOKUP(E41,'Org List'!$J$9:$K$640,2,0))</f>
        <v>NHS England South West (South West North)</v>
      </c>
      <c r="G41" s="100">
        <f ca="1">IFERROR(IF((VLOOKUP($E41,'NEA Backsheet'!$D$5:$CB$183,G$9,FALSE))="","",(VLOOKUP($E41,'NEA Backsheet'!$D$5:$CB$183,G$9,FALSE))),"")</f>
        <v>2388.1492471089427</v>
      </c>
      <c r="H41" s="101">
        <f ca="1">IFERROR(IF((VLOOKUP($E41,'NEA Backsheet'!$D$5:$CB$183,H$9,FALSE))="","",(VLOOKUP($E41,'NEA Backsheet'!$D$5:$CB$183,H$9,FALSE))),"")</f>
        <v>2411.0314209177104</v>
      </c>
      <c r="I41" s="101">
        <f ca="1">IFERROR(IF((VLOOKUP($E41,'NEA Backsheet'!$D$5:$CB$183,I$9,FALSE))="","",(VLOOKUP($E41,'NEA Backsheet'!$D$5:$CB$183,I$9,FALSE))),"")</f>
        <v>2570.6870937619792</v>
      </c>
      <c r="J41" s="102">
        <f ca="1">IFERROR(IF((VLOOKUP($E41,'NEA Backsheet'!$D$5:$CB$183,J$9,FALSE))="","",(VLOOKUP($E41,'NEA Backsheet'!$D$5:$CB$183,J$9,FALSE))),"")</f>
        <v>2579.9411183391176</v>
      </c>
      <c r="K41" s="100">
        <f ca="1">IFERROR(IF((VLOOKUP($E41,'NEA Backsheet'!$D$5:$CB$183,K$9,FALSE))="","",(VLOOKUP($E41,'NEA Backsheet'!$D$5:$CB$183,K$9,FALSE))),"")</f>
        <v>2405.7388095677757</v>
      </c>
      <c r="L41" s="101">
        <f ca="1">IFERROR(IF((VLOOKUP($E41,'NEA Backsheet'!$D$5:$CB$183,L$9,FALSE))="","",(VLOOKUP($E41,'NEA Backsheet'!$D$5:$CB$183,L$9,FALSE))),"")</f>
        <v>2452.0144206779664</v>
      </c>
      <c r="M41" s="101">
        <f ca="1">IFERROR(IF((VLOOKUP($E41,'NEA Backsheet'!$D$5:$CB$183,M$9,FALSE))="","",(VLOOKUP($E41,'NEA Backsheet'!$D$5:$CB$183,M$9,FALSE))),"")</f>
        <v>2558.2464061880264</v>
      </c>
      <c r="N41" s="103">
        <f ca="1">IFERROR(IF((VLOOKUP($E41,'NEA Backsheet'!$D$5:$CB$183,N$9,FALSE))="","",(VLOOKUP($E41,'NEA Backsheet'!$D$5:$CB$183,N$9,FALSE))),"")</f>
        <v>2425.1930035075102</v>
      </c>
      <c r="O41" s="151">
        <f ca="1">IFERROR(IF((VLOOKUP($E41,'NEA Backsheet'!$D$5:$CB$183,O$9,FALSE))="","",(VLOOKUP($E41,'NEA Backsheet'!$D$5:$CB$183,O$9,FALSE))),"")</f>
        <v>2564.6473274563664</v>
      </c>
      <c r="P41" s="102">
        <f ca="1">IFERROR(IF((VLOOKUP($E41,'NEA Backsheet'!$D$5:$CB$183,P$9,FALSE))="","",(VLOOKUP($E41,'NEA Backsheet'!$D$5:$CB$183,P$9,FALSE))),"")</f>
        <v>2588.4413213848893</v>
      </c>
      <c r="Q41" s="103">
        <f ca="1">IFERROR(IF((VLOOKUP($E41,'NEA Backsheet'!$D$5:$CB$183,Q$9,FALSE))="","",(VLOOKUP($E41,'NEA Backsheet'!$D$5:$CB$183,Q$9,FALSE))),"")</f>
        <v>2765.9668106107001</v>
      </c>
      <c r="R41" s="194">
        <f ca="1">IFERROR(IF((VLOOKUP($E41,'NEA Backsheet'!$D$5:$CB$183,R$9,FALSE))="","",(VLOOKUP($E41,'NEA Backsheet'!$D$5:$CB$183,R$9,FALSE))),"")</f>
        <v>2696.348614782753</v>
      </c>
    </row>
    <row r="42" spans="1:18" ht="15" customHeight="1" x14ac:dyDescent="0.3">
      <c r="A42" s="41">
        <v>28</v>
      </c>
      <c r="B42" s="77" t="str">
        <f ca="1">IFERROR(IF((VLOOKUP($E42,'Org List'!$AJ$10:$AL$190,3,FALSE))="","",(VLOOKUP($E42,'Org List'!$AJ$10:$AL$190,3,FALSE))),"")</f>
        <v>South East England Commissioning Region</v>
      </c>
      <c r="C42" s="78" t="str">
        <f ca="1">IFERROR(IF((VLOOKUP($E42,'Org List'!$AO$10:$AQ$190,3,FALSE))="","",(VLOOKUP($E42,'Org List'!$AO$10:$AQ$190,3,FALSE))),"")</f>
        <v/>
      </c>
      <c r="D42" s="93" t="str">
        <f ca="1">IFERROR(IF((VLOOKUP($E42,'Org List'!$AT$10:$AV$190,3,FALSE))="","",(VLOOKUP($E42,'Org List'!$AT$10:$AV$190,3,FALSE))),"")</f>
        <v>NHS England South East (Hampshire, Isle of Wight and Thames Valley)</v>
      </c>
      <c r="E42" s="77" t="str">
        <f t="shared" ca="1" si="0"/>
        <v>Q87</v>
      </c>
      <c r="F42" s="79" t="str">
        <f ca="1">IF(E42="","",VLOOKUP(E42,'Org List'!$J$9:$K$640,2,0))</f>
        <v>NHS England South East (Hampshire, Isle of Wight and Thames Valley)</v>
      </c>
      <c r="G42" s="100">
        <f ca="1">IFERROR(IF((VLOOKUP($E42,'NEA Backsheet'!$D$5:$CB$183,G$9,FALSE))="","",(VLOOKUP($E42,'NEA Backsheet'!$D$5:$CB$183,G$9,FALSE))),"")</f>
        <v>2435.6455127658328</v>
      </c>
      <c r="H42" s="101">
        <f ca="1">IFERROR(IF((VLOOKUP($E42,'NEA Backsheet'!$D$5:$CB$183,H$9,FALSE))="","",(VLOOKUP($E42,'NEA Backsheet'!$D$5:$CB$183,H$9,FALSE))),"")</f>
        <v>2396.3579759018703</v>
      </c>
      <c r="I42" s="101">
        <f ca="1">IFERROR(IF((VLOOKUP($E42,'NEA Backsheet'!$D$5:$CB$183,I$9,FALSE))="","",(VLOOKUP($E42,'NEA Backsheet'!$D$5:$CB$183,I$9,FALSE))),"")</f>
        <v>2479.9530931445233</v>
      </c>
      <c r="J42" s="102">
        <f ca="1">IFERROR(IF((VLOOKUP($E42,'NEA Backsheet'!$D$5:$CB$183,J$9,FALSE))="","",(VLOOKUP($E42,'NEA Backsheet'!$D$5:$CB$183,J$9,FALSE))),"")</f>
        <v>2459.8960419138571</v>
      </c>
      <c r="K42" s="100">
        <f ca="1">IFERROR(IF((VLOOKUP($E42,'NEA Backsheet'!$D$5:$CB$183,K$9,FALSE))="","",(VLOOKUP($E42,'NEA Backsheet'!$D$5:$CB$183,K$9,FALSE))),"")</f>
        <v>2418.5802543918185</v>
      </c>
      <c r="L42" s="101">
        <f ca="1">IFERROR(IF((VLOOKUP($E42,'NEA Backsheet'!$D$5:$CB$183,L$9,FALSE))="","",(VLOOKUP($E42,'NEA Backsheet'!$D$5:$CB$183,L$9,FALSE))),"")</f>
        <v>2423.4075251880276</v>
      </c>
      <c r="M42" s="101">
        <f ca="1">IFERROR(IF((VLOOKUP($E42,'NEA Backsheet'!$D$5:$CB$183,M$9,FALSE))="","",(VLOOKUP($E42,'NEA Backsheet'!$D$5:$CB$183,M$9,FALSE))),"")</f>
        <v>2492.2428085988568</v>
      </c>
      <c r="N42" s="103">
        <f ca="1">IFERROR(IF((VLOOKUP($E42,'NEA Backsheet'!$D$5:$CB$183,N$9,FALSE))="","",(VLOOKUP($E42,'NEA Backsheet'!$D$5:$CB$183,N$9,FALSE))),"")</f>
        <v>2399.8398408254484</v>
      </c>
      <c r="O42" s="151">
        <f ca="1">IFERROR(IF((VLOOKUP($E42,'NEA Backsheet'!$D$5:$CB$183,O$9,FALSE))="","",(VLOOKUP($E42,'NEA Backsheet'!$D$5:$CB$183,O$9,FALSE))),"")</f>
        <v>2537.084075554571</v>
      </c>
      <c r="P42" s="102">
        <f ca="1">IFERROR(IF((VLOOKUP($E42,'NEA Backsheet'!$D$5:$CB$183,P$9,FALSE))="","",(VLOOKUP($E42,'NEA Backsheet'!$D$5:$CB$183,P$9,FALSE))),"")</f>
        <v>2503.8373325499856</v>
      </c>
      <c r="Q42" s="103">
        <f ca="1">IFERROR(IF((VLOOKUP($E42,'NEA Backsheet'!$D$5:$CB$183,Q$9,FALSE))="","",(VLOOKUP($E42,'NEA Backsheet'!$D$5:$CB$183,Q$9,FALSE))),"")</f>
        <v>2666.2350013099685</v>
      </c>
      <c r="R42" s="194">
        <f ca="1">IFERROR(IF((VLOOKUP($E42,'NEA Backsheet'!$D$5:$CB$183,R$9,FALSE))="","",(VLOOKUP($E42,'NEA Backsheet'!$D$5:$CB$183,R$9,FALSE))),"")</f>
        <v>2663.1367254843012</v>
      </c>
    </row>
    <row r="43" spans="1:18" ht="15" customHeight="1" x14ac:dyDescent="0.3">
      <c r="A43" s="41">
        <v>29</v>
      </c>
      <c r="B43" s="77" t="str">
        <f ca="1">IFERROR(IF((VLOOKUP($E43,'Org List'!$AJ$10:$AL$190,3,FALSE))="","",(VLOOKUP($E43,'Org List'!$AJ$10:$AL$190,3,FALSE))),"")</f>
        <v>South East England Commissioning Region</v>
      </c>
      <c r="C43" s="78" t="str">
        <f ca="1">IFERROR(IF((VLOOKUP($E43,'Org List'!$AO$10:$AQ$190,3,FALSE))="","",(VLOOKUP($E43,'Org List'!$AO$10:$AQ$190,3,FALSE))),"")</f>
        <v/>
      </c>
      <c r="D43" s="93" t="str">
        <f ca="1">IFERROR(IF((VLOOKUP($E43,'Org List'!$AT$10:$AV$190,3,FALSE))="","",(VLOOKUP($E43,'Org List'!$AT$10:$AV$190,3,FALSE))),"")</f>
        <v>NHS England South East (Kent, Surrey and Sussex)</v>
      </c>
      <c r="E43" s="77" t="str">
        <f t="shared" ca="1" si="0"/>
        <v>Q88</v>
      </c>
      <c r="F43" s="79" t="str">
        <f ca="1">IF(E43="","",VLOOKUP(E43,'Org List'!$J$9:$K$640,2,0))</f>
        <v>NHS England South East (Kent, Surrey and Sussex)</v>
      </c>
      <c r="G43" s="100">
        <f ca="1">IFERROR(IF((VLOOKUP($E43,'NEA Backsheet'!$D$5:$CB$183,G$9,FALSE))="","",(VLOOKUP($E43,'NEA Backsheet'!$D$5:$CB$183,G$9,FALSE))),"")</f>
        <v>2536.7475333572661</v>
      </c>
      <c r="H43" s="101">
        <f ca="1">IFERROR(IF((VLOOKUP($E43,'NEA Backsheet'!$D$5:$CB$183,H$9,FALSE))="","",(VLOOKUP($E43,'NEA Backsheet'!$D$5:$CB$183,H$9,FALSE))),"")</f>
        <v>2517.0378798201846</v>
      </c>
      <c r="I43" s="101">
        <f ca="1">IFERROR(IF((VLOOKUP($E43,'NEA Backsheet'!$D$5:$CB$183,I$9,FALSE))="","",(VLOOKUP($E43,'NEA Backsheet'!$D$5:$CB$183,I$9,FALSE))),"")</f>
        <v>2625.4655128437894</v>
      </c>
      <c r="J43" s="102">
        <f ca="1">IFERROR(IF((VLOOKUP($E43,'NEA Backsheet'!$D$5:$CB$183,J$9,FALSE))="","",(VLOOKUP($E43,'NEA Backsheet'!$D$5:$CB$183,J$9,FALSE))),"")</f>
        <v>2592.2013752134571</v>
      </c>
      <c r="K43" s="100">
        <f ca="1">IFERROR(IF((VLOOKUP($E43,'NEA Backsheet'!$D$5:$CB$183,K$9,FALSE))="","",(VLOOKUP($E43,'NEA Backsheet'!$D$5:$CB$183,K$9,FALSE))),"")</f>
        <v>2545.9018971033038</v>
      </c>
      <c r="L43" s="101">
        <f ca="1">IFERROR(IF((VLOOKUP($E43,'NEA Backsheet'!$D$5:$CB$183,L$9,FALSE))="","",(VLOOKUP($E43,'NEA Backsheet'!$D$5:$CB$183,L$9,FALSE))),"")</f>
        <v>2535.3416660374482</v>
      </c>
      <c r="M43" s="101">
        <f ca="1">IFERROR(IF((VLOOKUP($E43,'NEA Backsheet'!$D$5:$CB$183,M$9,FALSE))="","",(VLOOKUP($E43,'NEA Backsheet'!$D$5:$CB$183,M$9,FALSE))),"")</f>
        <v>2616.3339847566808</v>
      </c>
      <c r="N43" s="103">
        <f ca="1">IFERROR(IF((VLOOKUP($E43,'NEA Backsheet'!$D$5:$CB$183,N$9,FALSE))="","",(VLOOKUP($E43,'NEA Backsheet'!$D$5:$CB$183,N$9,FALSE))),"")</f>
        <v>2569.5522616376384</v>
      </c>
      <c r="O43" s="151">
        <f ca="1">IFERROR(IF((VLOOKUP($E43,'NEA Backsheet'!$D$5:$CB$183,O$9,FALSE))="","",(VLOOKUP($E43,'NEA Backsheet'!$D$5:$CB$183,O$9,FALSE))),"")</f>
        <v>2589.8632403480424</v>
      </c>
      <c r="P43" s="102">
        <f ca="1">IFERROR(IF((VLOOKUP($E43,'NEA Backsheet'!$D$5:$CB$183,P$9,FALSE))="","",(VLOOKUP($E43,'NEA Backsheet'!$D$5:$CB$183,P$9,FALSE))),"")</f>
        <v>2575.7903908596068</v>
      </c>
      <c r="Q43" s="103">
        <f ca="1">IFERROR(IF((VLOOKUP($E43,'NEA Backsheet'!$D$5:$CB$183,Q$9,FALSE))="","",(VLOOKUP($E43,'NEA Backsheet'!$D$5:$CB$183,Q$9,FALSE))),"")</f>
        <v>2687.2316730558414</v>
      </c>
      <c r="R43" s="194">
        <f ca="1">IFERROR(IF((VLOOKUP($E43,'NEA Backsheet'!$D$5:$CB$183,R$9,FALSE))="","",(VLOOKUP($E43,'NEA Backsheet'!$D$5:$CB$183,R$9,FALSE))),"")</f>
        <v>2687.4735150225383</v>
      </c>
    </row>
    <row r="44" spans="1:18" ht="15" customHeight="1" x14ac:dyDescent="0.3">
      <c r="A44" s="41">
        <v>30</v>
      </c>
      <c r="B44" s="77" t="str">
        <f ca="1">IFERROR(IF((VLOOKUP($E44,'Org List'!$AJ$10:$AL$190,3,FALSE))="","",(VLOOKUP($E44,'Org List'!$AJ$10:$AL$190,3,FALSE))),"")</f>
        <v>London Commissioning Region</v>
      </c>
      <c r="C44" s="78" t="str">
        <f ca="1">IFERROR(IF((VLOOKUP($E44,'Org List'!$AO$10:$AQ$190,3,FALSE))="","",(VLOOKUP($E44,'Org List'!$AO$10:$AQ$190,3,FALSE))),"")</f>
        <v/>
      </c>
      <c r="D44" s="93" t="str">
        <f ca="1">IFERROR(IF((VLOOKUP($E44,'Org List'!$AT$10:$AV$190,3,FALSE))="","",(VLOOKUP($E44,'Org List'!$AT$10:$AV$190,3,FALSE))),"")</f>
        <v>NHS England London</v>
      </c>
      <c r="E44" s="77" t="str">
        <f t="shared" ca="1" si="0"/>
        <v>Q71</v>
      </c>
      <c r="F44" s="79" t="str">
        <f ca="1">IF(E44="","",VLOOKUP(E44,'Org List'!$J$9:$K$640,2,0))</f>
        <v>NHS England London</v>
      </c>
      <c r="G44" s="100">
        <f ca="1">IFERROR(IF((VLOOKUP($E44,'NEA Backsheet'!$D$5:$CB$183,G$9,FALSE))="","",(VLOOKUP($E44,'NEA Backsheet'!$D$5:$CB$183,G$9,FALSE))),"")</f>
        <v>2216.6369675033015</v>
      </c>
      <c r="H44" s="101">
        <f ca="1">IFERROR(IF((VLOOKUP($E44,'NEA Backsheet'!$D$5:$CB$183,H$9,FALSE))="","",(VLOOKUP($E44,'NEA Backsheet'!$D$5:$CB$183,H$9,FALSE))),"")</f>
        <v>2219.3895576739937</v>
      </c>
      <c r="I44" s="101">
        <f ca="1">IFERROR(IF((VLOOKUP($E44,'NEA Backsheet'!$D$5:$CB$183,I$9,FALSE))="","",(VLOOKUP($E44,'NEA Backsheet'!$D$5:$CB$183,I$9,FALSE))),"")</f>
        <v>2311.6104628572539</v>
      </c>
      <c r="J44" s="102">
        <f ca="1">IFERROR(IF((VLOOKUP($E44,'NEA Backsheet'!$D$5:$CB$183,J$9,FALSE))="","",(VLOOKUP($E44,'NEA Backsheet'!$D$5:$CB$183,J$9,FALSE))),"")</f>
        <v>2251.1919029300661</v>
      </c>
      <c r="K44" s="100">
        <f ca="1">IFERROR(IF((VLOOKUP($E44,'NEA Backsheet'!$D$5:$CB$183,K$9,FALSE))="","",(VLOOKUP($E44,'NEA Backsheet'!$D$5:$CB$183,K$9,FALSE))),"")</f>
        <v>2291.2772676327409</v>
      </c>
      <c r="L44" s="101">
        <f ca="1">IFERROR(IF((VLOOKUP($E44,'NEA Backsheet'!$D$5:$CB$183,L$9,FALSE))="","",(VLOOKUP($E44,'NEA Backsheet'!$D$5:$CB$183,L$9,FALSE))),"")</f>
        <v>2290.2846530613174</v>
      </c>
      <c r="M44" s="101">
        <f ca="1">IFERROR(IF((VLOOKUP($E44,'NEA Backsheet'!$D$5:$CB$183,M$9,FALSE))="","",(VLOOKUP($E44,'NEA Backsheet'!$D$5:$CB$183,M$9,FALSE))),"")</f>
        <v>2324.6390590755773</v>
      </c>
      <c r="N44" s="103">
        <f ca="1">IFERROR(IF((VLOOKUP($E44,'NEA Backsheet'!$D$5:$CB$183,N$9,FALSE))="","",(VLOOKUP($E44,'NEA Backsheet'!$D$5:$CB$183,N$9,FALSE))),"")</f>
        <v>2247.1974609074864</v>
      </c>
      <c r="O44" s="151">
        <f ca="1">IFERROR(IF((VLOOKUP($E44,'NEA Backsheet'!$D$5:$CB$183,O$9,FALSE))="","",(VLOOKUP($E44,'NEA Backsheet'!$D$5:$CB$183,O$9,FALSE))),"")</f>
        <v>2274.015589322601</v>
      </c>
      <c r="P44" s="102">
        <f ca="1">IFERROR(IF((VLOOKUP($E44,'NEA Backsheet'!$D$5:$CB$183,P$9,FALSE))="","",(VLOOKUP($E44,'NEA Backsheet'!$D$5:$CB$183,P$9,FALSE))),"")</f>
        <v>2289.1892525789826</v>
      </c>
      <c r="Q44" s="103">
        <f ca="1">IFERROR(IF((VLOOKUP($E44,'NEA Backsheet'!$D$5:$CB$183,Q$9,FALSE))="","",(VLOOKUP($E44,'NEA Backsheet'!$D$5:$CB$183,Q$9,FALSE))),"")</f>
        <v>2410.502244821359</v>
      </c>
      <c r="R44" s="194">
        <f ca="1">IFERROR(IF((VLOOKUP($E44,'NEA Backsheet'!$D$5:$CB$183,R$9,FALSE))="","",(VLOOKUP($E44,'NEA Backsheet'!$D$5:$CB$183,R$9,FALSE))),"")</f>
        <v>2332.9246634789488</v>
      </c>
    </row>
    <row r="45" spans="1:18" ht="15" customHeight="1" x14ac:dyDescent="0.3">
      <c r="A45" s="41">
        <v>31</v>
      </c>
      <c r="B45" s="77" t="str">
        <f ca="1">IFERROR(IF((VLOOKUP($E45,'Org List'!$AJ$10:$AL$190,3,FALSE))="","",(VLOOKUP($E45,'Org List'!$AJ$10:$AL$190,3,FALSE))),"")</f>
        <v>London Commissioning Region</v>
      </c>
      <c r="C45" s="78" t="str">
        <f ca="1">IFERROR(IF((VLOOKUP($E45,'Org List'!$AO$10:$AQ$190,3,FALSE))="","",(VLOOKUP($E45,'Org List'!$AO$10:$AQ$190,3,FALSE))),"")</f>
        <v>London Region</v>
      </c>
      <c r="D45" s="93" t="str">
        <f ca="1">IFERROR(IF((VLOOKUP($E45,'Org List'!$AT$10:$AV$190,3,FALSE))="","",(VLOOKUP($E45,'Org List'!$AT$10:$AV$190,3,FALSE))),"")</f>
        <v>NHS England London</v>
      </c>
      <c r="E45" s="77" t="str">
        <f t="shared" ca="1" si="0"/>
        <v>E09000002</v>
      </c>
      <c r="F45" s="79" t="str">
        <f ca="1">IF(E45="","",VLOOKUP(E45,'Org List'!$J$9:$K$640,2,0))</f>
        <v>Barking and Dagenham</v>
      </c>
      <c r="G45" s="100">
        <f ca="1">IFERROR(IF((VLOOKUP($E45,'NEA Backsheet'!$D$5:$CB$183,G$9,FALSE))="","",(VLOOKUP($E45,'NEA Backsheet'!$D$5:$CB$183,G$9,FALSE))),"")</f>
        <v>2478.2560849070487</v>
      </c>
      <c r="H45" s="101">
        <f ca="1">IFERROR(IF((VLOOKUP($E45,'NEA Backsheet'!$D$5:$CB$183,H$9,FALSE))="","",(VLOOKUP($E45,'NEA Backsheet'!$D$5:$CB$183,H$9,FALSE))),"")</f>
        <v>2394.2344765731864</v>
      </c>
      <c r="I45" s="101">
        <f ca="1">IFERROR(IF((VLOOKUP($E45,'NEA Backsheet'!$D$5:$CB$183,I$9,FALSE))="","",(VLOOKUP($E45,'NEA Backsheet'!$D$5:$CB$183,I$9,FALSE))),"")</f>
        <v>2491.5866018433999</v>
      </c>
      <c r="J45" s="102">
        <f ca="1">IFERROR(IF((VLOOKUP($E45,'NEA Backsheet'!$D$5:$CB$183,J$9,FALSE))="","",(VLOOKUP($E45,'NEA Backsheet'!$D$5:$CB$183,J$9,FALSE))),"")</f>
        <v>2400.2595440270834</v>
      </c>
      <c r="K45" s="100">
        <f ca="1">IFERROR(IF((VLOOKUP($E45,'NEA Backsheet'!$D$5:$CB$183,K$9,FALSE))="","",(VLOOKUP($E45,'NEA Backsheet'!$D$5:$CB$183,K$9,FALSE))),"")</f>
        <v>2460.3432448653339</v>
      </c>
      <c r="L45" s="101">
        <f ca="1">IFERROR(IF((VLOOKUP($E45,'NEA Backsheet'!$D$5:$CB$183,L$9,FALSE))="","",(VLOOKUP($E45,'NEA Backsheet'!$D$5:$CB$183,L$9,FALSE))),"")</f>
        <v>2487.0177220138189</v>
      </c>
      <c r="M45" s="101">
        <f ca="1">IFERROR(IF((VLOOKUP($E45,'NEA Backsheet'!$D$5:$CB$183,M$9,FALSE))="","",(VLOOKUP($E45,'NEA Backsheet'!$D$5:$CB$183,M$9,FALSE))),"")</f>
        <v>2488.4010938108427</v>
      </c>
      <c r="N45" s="103">
        <f ca="1">IFERROR(IF((VLOOKUP($E45,'NEA Backsheet'!$D$5:$CB$183,N$9,FALSE))="","",(VLOOKUP($E45,'NEA Backsheet'!$D$5:$CB$183,N$9,FALSE))),"")</f>
        <v>2392.681476841517</v>
      </c>
      <c r="O45" s="151">
        <f ca="1">IFERROR(IF((VLOOKUP($E45,'NEA Backsheet'!$D$5:$CB$183,O$9,FALSE))="","",(VLOOKUP($E45,'NEA Backsheet'!$D$5:$CB$183,O$9,FALSE))),"")</f>
        <v>2637.5758774119486</v>
      </c>
      <c r="P45" s="102">
        <f ca="1">IFERROR(IF((VLOOKUP($E45,'NEA Backsheet'!$D$5:$CB$183,P$9,FALSE))="","",(VLOOKUP($E45,'NEA Backsheet'!$D$5:$CB$183,P$9,FALSE))),"")</f>
        <v>2435.5062949300846</v>
      </c>
      <c r="Q45" s="103">
        <f ca="1">IFERROR(IF((VLOOKUP($E45,'NEA Backsheet'!$D$5:$CB$183,Q$9,FALSE))="","",(VLOOKUP($E45,'NEA Backsheet'!$D$5:$CB$183,Q$9,FALSE))),"")</f>
        <v>2434.6082179732357</v>
      </c>
      <c r="R45" s="194">
        <f ca="1">IFERROR(IF((VLOOKUP($E45,'NEA Backsheet'!$D$5:$CB$183,R$9,FALSE))="","",(VLOOKUP($E45,'NEA Backsheet'!$D$5:$CB$183,R$9,FALSE))),"")</f>
        <v>2308.9058346252577</v>
      </c>
    </row>
    <row r="46" spans="1:18" ht="15" customHeight="1" x14ac:dyDescent="0.3">
      <c r="A46" s="41">
        <v>32</v>
      </c>
      <c r="B46" s="77" t="str">
        <f ca="1">IFERROR(IF((VLOOKUP($E46,'Org List'!$AJ$10:$AL$190,3,FALSE))="","",(VLOOKUP($E46,'Org List'!$AJ$10:$AL$190,3,FALSE))),"")</f>
        <v>London Commissioning Region</v>
      </c>
      <c r="C46" s="78" t="str">
        <f ca="1">IFERROR(IF((VLOOKUP($E46,'Org List'!$AO$10:$AQ$190,3,FALSE))="","",(VLOOKUP($E46,'Org List'!$AO$10:$AQ$190,3,FALSE))),"")</f>
        <v>London Region</v>
      </c>
      <c r="D46" s="93" t="str">
        <f ca="1">IFERROR(IF((VLOOKUP($E46,'Org List'!$AT$10:$AV$190,3,FALSE))="","",(VLOOKUP($E46,'Org List'!$AT$10:$AV$190,3,FALSE))),"")</f>
        <v>NHS England London</v>
      </c>
      <c r="E46" s="77" t="str">
        <f t="shared" ref="E46:E77" ca="1" si="1">IF($A46&gt;$U$5-1,"",INDIRECT("'Comms by AT'!D"&amp;$A46+$U$4))</f>
        <v>E09000003</v>
      </c>
      <c r="F46" s="79" t="str">
        <f ca="1">IF(E46="","",VLOOKUP(E46,'Org List'!$J$9:$K$640,2,0))</f>
        <v>Barnet</v>
      </c>
      <c r="G46" s="100">
        <f ca="1">IFERROR(IF((VLOOKUP($E46,'NEA Backsheet'!$D$5:$CB$183,G$9,FALSE))="","",(VLOOKUP($E46,'NEA Backsheet'!$D$5:$CB$183,G$9,FALSE))),"")</f>
        <v>1955.8563444324766</v>
      </c>
      <c r="H46" s="101">
        <f ca="1">IFERROR(IF((VLOOKUP($E46,'NEA Backsheet'!$D$5:$CB$183,H$9,FALSE))="","",(VLOOKUP($E46,'NEA Backsheet'!$D$5:$CB$183,H$9,FALSE))),"")</f>
        <v>1871.1014659704772</v>
      </c>
      <c r="I46" s="101">
        <f ca="1">IFERROR(IF((VLOOKUP($E46,'NEA Backsheet'!$D$5:$CB$183,I$9,FALSE))="","",(VLOOKUP($E46,'NEA Backsheet'!$D$5:$CB$183,I$9,FALSE))),"")</f>
        <v>2117.9796946331885</v>
      </c>
      <c r="J46" s="102">
        <f ca="1">IFERROR(IF((VLOOKUP($E46,'NEA Backsheet'!$D$5:$CB$183,J$9,FALSE))="","",(VLOOKUP($E46,'NEA Backsheet'!$D$5:$CB$183,J$9,FALSE))),"")</f>
        <v>1997.6830041168646</v>
      </c>
      <c r="K46" s="100">
        <f ca="1">IFERROR(IF((VLOOKUP($E46,'NEA Backsheet'!$D$5:$CB$183,K$9,FALSE))="","",(VLOOKUP($E46,'NEA Backsheet'!$D$5:$CB$183,K$9,FALSE))),"")</f>
        <v>2086.6711832048572</v>
      </c>
      <c r="L46" s="101">
        <f ca="1">IFERROR(IF((VLOOKUP($E46,'NEA Backsheet'!$D$5:$CB$183,L$9,FALSE))="","",(VLOOKUP($E46,'NEA Backsheet'!$D$5:$CB$183,L$9,FALSE))),"")</f>
        <v>1983.957576134849</v>
      </c>
      <c r="M46" s="101">
        <f ca="1">IFERROR(IF((VLOOKUP($E46,'NEA Backsheet'!$D$5:$CB$183,M$9,FALSE))="","",(VLOOKUP($E46,'NEA Backsheet'!$D$5:$CB$183,M$9,FALSE))),"")</f>
        <v>2057.340530130934</v>
      </c>
      <c r="N46" s="103">
        <f ca="1">IFERROR(IF((VLOOKUP($E46,'NEA Backsheet'!$D$5:$CB$183,N$9,FALSE))="","",(VLOOKUP($E46,'NEA Backsheet'!$D$5:$CB$183,N$9,FALSE))),"")</f>
        <v>1925.9382639458922</v>
      </c>
      <c r="O46" s="151">
        <f ca="1">IFERROR(IF((VLOOKUP($E46,'NEA Backsheet'!$D$5:$CB$183,O$9,FALSE))="","",(VLOOKUP($E46,'NEA Backsheet'!$D$5:$CB$183,O$9,FALSE))),"")</f>
        <v>2067.2291646249978</v>
      </c>
      <c r="P46" s="102">
        <f ca="1">IFERROR(IF((VLOOKUP($E46,'NEA Backsheet'!$D$5:$CB$183,P$9,FALSE))="","",(VLOOKUP($E46,'NEA Backsheet'!$D$5:$CB$183,P$9,FALSE))),"")</f>
        <v>2072.7513400438315</v>
      </c>
      <c r="Q46" s="103">
        <f ca="1">IFERROR(IF((VLOOKUP($E46,'NEA Backsheet'!$D$5:$CB$183,Q$9,FALSE))="","",(VLOOKUP($E46,'NEA Backsheet'!$D$5:$CB$183,Q$9,FALSE))),"")</f>
        <v>2125.0639550599149</v>
      </c>
      <c r="R46" s="194">
        <f ca="1">IFERROR(IF((VLOOKUP($E46,'NEA Backsheet'!$D$5:$CB$183,R$9,FALSE))="","",(VLOOKUP($E46,'NEA Backsheet'!$D$5:$CB$183,R$9,FALSE))),"")</f>
        <v>2084.8099188742572</v>
      </c>
    </row>
    <row r="47" spans="1:18" ht="15" customHeight="1" x14ac:dyDescent="0.3">
      <c r="A47" s="41">
        <v>33</v>
      </c>
      <c r="B47" s="77" t="str">
        <f ca="1">IFERROR(IF((VLOOKUP($E47,'Org List'!$AJ$10:$AL$190,3,FALSE))="","",(VLOOKUP($E47,'Org List'!$AJ$10:$AL$190,3,FALSE))),"")</f>
        <v>North East and Yorkshire Commissioning Region</v>
      </c>
      <c r="C47" s="78" t="str">
        <f ca="1">IFERROR(IF((VLOOKUP($E47,'Org List'!$AO$10:$AQ$190,3,FALSE))="","",(VLOOKUP($E47,'Org List'!$AO$10:$AQ$190,3,FALSE))),"")</f>
        <v>Yorkshire and The Humber Region</v>
      </c>
      <c r="D47" s="93" t="str">
        <f ca="1">IFERROR(IF((VLOOKUP($E47,'Org List'!$AT$10:$AV$190,3,FALSE))="","",(VLOOKUP($E47,'Org List'!$AT$10:$AV$190,3,FALSE))),"")</f>
        <v>NHS England North East and Yokrshire (Yorkshire And Humber)</v>
      </c>
      <c r="E47" s="77" t="str">
        <f t="shared" ca="1" si="1"/>
        <v>E08000016</v>
      </c>
      <c r="F47" s="79" t="str">
        <f ca="1">IF(E47="","",VLOOKUP(E47,'Org List'!$J$9:$K$640,2,0))</f>
        <v>Barnsley</v>
      </c>
      <c r="G47" s="100">
        <f ca="1">IFERROR(IF((VLOOKUP($E47,'NEA Backsheet'!$D$5:$CB$183,G$9,FALSE))="","",(VLOOKUP($E47,'NEA Backsheet'!$D$5:$CB$183,G$9,FALSE))),"")</f>
        <v>3552.0161683884535</v>
      </c>
      <c r="H47" s="101">
        <f ca="1">IFERROR(IF((VLOOKUP($E47,'NEA Backsheet'!$D$5:$CB$183,H$9,FALSE))="","",(VLOOKUP($E47,'NEA Backsheet'!$D$5:$CB$183,H$9,FALSE))),"")</f>
        <v>3245.8193893872085</v>
      </c>
      <c r="I47" s="101">
        <f ca="1">IFERROR(IF((VLOOKUP($E47,'NEA Backsheet'!$D$5:$CB$183,I$9,FALSE))="","",(VLOOKUP($E47,'NEA Backsheet'!$D$5:$CB$183,I$9,FALSE))),"")</f>
        <v>3276.629071253094</v>
      </c>
      <c r="J47" s="102">
        <f ca="1">IFERROR(IF((VLOOKUP($E47,'NEA Backsheet'!$D$5:$CB$183,J$9,FALSE))="","",(VLOOKUP($E47,'NEA Backsheet'!$D$5:$CB$183,J$9,FALSE))),"")</f>
        <v>3501.0684560938021</v>
      </c>
      <c r="K47" s="100">
        <f ca="1">IFERROR(IF((VLOOKUP($E47,'NEA Backsheet'!$D$5:$CB$183,K$9,FALSE))="","",(VLOOKUP($E47,'NEA Backsheet'!$D$5:$CB$183,K$9,FALSE))),"")</f>
        <v>3617.0263238822308</v>
      </c>
      <c r="L47" s="101">
        <f ca="1">IFERROR(IF((VLOOKUP($E47,'NEA Backsheet'!$D$5:$CB$183,L$9,FALSE))="","",(VLOOKUP($E47,'NEA Backsheet'!$D$5:$CB$183,L$9,FALSE))),"")</f>
        <v>3313.9036342750596</v>
      </c>
      <c r="M47" s="101">
        <f ca="1">IFERROR(IF((VLOOKUP($E47,'NEA Backsheet'!$D$5:$CB$183,M$9,FALSE))="","",(VLOOKUP($E47,'NEA Backsheet'!$D$5:$CB$183,M$9,FALSE))),"")</f>
        <v>3332.9247028719547</v>
      </c>
      <c r="N47" s="103">
        <f ca="1">IFERROR(IF((VLOOKUP($E47,'NEA Backsheet'!$D$5:$CB$183,N$9,FALSE))="","",(VLOOKUP($E47,'NEA Backsheet'!$D$5:$CB$183,N$9,FALSE))),"")</f>
        <v>3499.3304766601332</v>
      </c>
      <c r="O47" s="151">
        <f ca="1">IFERROR(IF((VLOOKUP($E47,'NEA Backsheet'!$D$5:$CB$183,O$9,FALSE))="","",(VLOOKUP($E47,'NEA Backsheet'!$D$5:$CB$183,O$9,FALSE))),"")</f>
        <v>3443.1499237886569</v>
      </c>
      <c r="P47" s="102">
        <f ca="1">IFERROR(IF((VLOOKUP($E47,'NEA Backsheet'!$D$5:$CB$183,P$9,FALSE))="","",(VLOOKUP($E47,'NEA Backsheet'!$D$5:$CB$183,P$9,FALSE))),"")</f>
        <v>3452.0056327196262</v>
      </c>
      <c r="Q47" s="103">
        <f ca="1">IFERROR(IF((VLOOKUP($E47,'NEA Backsheet'!$D$5:$CB$183,Q$9,FALSE))="","",(VLOOKUP($E47,'NEA Backsheet'!$D$5:$CB$183,Q$9,FALSE))),"")</f>
        <v>3684.0211386559968</v>
      </c>
      <c r="R47" s="194">
        <f ca="1">IFERROR(IF((VLOOKUP($E47,'NEA Backsheet'!$D$5:$CB$183,R$9,FALSE))="","",(VLOOKUP($E47,'NEA Backsheet'!$D$5:$CB$183,R$9,FALSE))),"")</f>
        <v>3784.612471251226</v>
      </c>
    </row>
    <row r="48" spans="1:18" ht="15" customHeight="1" x14ac:dyDescent="0.3">
      <c r="A48" s="41">
        <v>34</v>
      </c>
      <c r="B48" s="77" t="str">
        <f ca="1">IFERROR(IF((VLOOKUP($E48,'Org List'!$AJ$10:$AL$190,3,FALSE))="","",(VLOOKUP($E48,'Org List'!$AJ$10:$AL$190,3,FALSE))),"")</f>
        <v>South West England Commissioning Region</v>
      </c>
      <c r="C48" s="78" t="str">
        <f ca="1">IFERROR(IF((VLOOKUP($E48,'Org List'!$AO$10:$AQ$190,3,FALSE))="","",(VLOOKUP($E48,'Org List'!$AO$10:$AQ$190,3,FALSE))),"")</f>
        <v>South West Region</v>
      </c>
      <c r="D48" s="93" t="str">
        <f ca="1">IFERROR(IF((VLOOKUP($E48,'Org List'!$AT$10:$AV$190,3,FALSE))="","",(VLOOKUP($E48,'Org List'!$AT$10:$AV$190,3,FALSE))),"")</f>
        <v>NHS England South West (South West North)</v>
      </c>
      <c r="E48" s="77" t="str">
        <f t="shared" ca="1" si="1"/>
        <v>E06000022</v>
      </c>
      <c r="F48" s="79" t="str">
        <f ca="1">IF(E48="","",VLOOKUP(E48,'Org List'!$J$9:$K$640,2,0))</f>
        <v>Bath and North East Somerset</v>
      </c>
      <c r="G48" s="100">
        <f ca="1">IFERROR(IF((VLOOKUP($E48,'NEA Backsheet'!$D$5:$CB$183,G$9,FALSE))="","",(VLOOKUP($E48,'NEA Backsheet'!$D$5:$CB$183,G$9,FALSE))),"")</f>
        <v>2329.4001639414842</v>
      </c>
      <c r="H48" s="101">
        <f ca="1">IFERROR(IF((VLOOKUP($E48,'NEA Backsheet'!$D$5:$CB$183,H$9,FALSE))="","",(VLOOKUP($E48,'NEA Backsheet'!$D$5:$CB$183,H$9,FALSE))),"")</f>
        <v>2313.2403583863806</v>
      </c>
      <c r="I48" s="101">
        <f ca="1">IFERROR(IF((VLOOKUP($E48,'NEA Backsheet'!$D$5:$CB$183,I$9,FALSE))="","",(VLOOKUP($E48,'NEA Backsheet'!$D$5:$CB$183,I$9,FALSE))),"")</f>
        <v>2448.5320902938615</v>
      </c>
      <c r="J48" s="102">
        <f ca="1">IFERROR(IF((VLOOKUP($E48,'NEA Backsheet'!$D$5:$CB$183,J$9,FALSE))="","",(VLOOKUP($E48,'NEA Backsheet'!$D$5:$CB$183,J$9,FALSE))),"")</f>
        <v>2334.6705294198587</v>
      </c>
      <c r="K48" s="100">
        <f ca="1">IFERROR(IF((VLOOKUP($E48,'NEA Backsheet'!$D$5:$CB$183,K$9,FALSE))="","",(VLOOKUP($E48,'NEA Backsheet'!$D$5:$CB$183,K$9,FALSE))),"")</f>
        <v>2276.0162096181812</v>
      </c>
      <c r="L48" s="101">
        <f ca="1">IFERROR(IF((VLOOKUP($E48,'NEA Backsheet'!$D$5:$CB$183,L$9,FALSE))="","",(VLOOKUP($E48,'NEA Backsheet'!$D$5:$CB$183,L$9,FALSE))),"")</f>
        <v>2310.1769110683408</v>
      </c>
      <c r="M48" s="101">
        <f ca="1">IFERROR(IF((VLOOKUP($E48,'NEA Backsheet'!$D$5:$CB$183,M$9,FALSE))="","",(VLOOKUP($E48,'NEA Backsheet'!$D$5:$CB$183,M$9,FALSE))),"")</f>
        <v>2348.334902917145</v>
      </c>
      <c r="N48" s="103">
        <f ca="1">IFERROR(IF((VLOOKUP($E48,'NEA Backsheet'!$D$5:$CB$183,N$9,FALSE))="","",(VLOOKUP($E48,'NEA Backsheet'!$D$5:$CB$183,N$9,FALSE))),"")</f>
        <v>2261.6767347830273</v>
      </c>
      <c r="O48" s="151">
        <f ca="1">IFERROR(IF((VLOOKUP($E48,'NEA Backsheet'!$D$5:$CB$183,O$9,FALSE))="","",(VLOOKUP($E48,'NEA Backsheet'!$D$5:$CB$183,O$9,FALSE))),"")</f>
        <v>2407.3625511797782</v>
      </c>
      <c r="P48" s="102">
        <f ca="1">IFERROR(IF((VLOOKUP($E48,'NEA Backsheet'!$D$5:$CB$183,P$9,FALSE))="","",(VLOOKUP($E48,'NEA Backsheet'!$D$5:$CB$183,P$9,FALSE))),"")</f>
        <v>2349.0738054559247</v>
      </c>
      <c r="Q48" s="103">
        <f ca="1">IFERROR(IF((VLOOKUP($E48,'NEA Backsheet'!$D$5:$CB$183,Q$9,FALSE))="","",(VLOOKUP($E48,'NEA Backsheet'!$D$5:$CB$183,Q$9,FALSE))),"")</f>
        <v>2619.7231064671978</v>
      </c>
      <c r="R48" s="194">
        <f ca="1">IFERROR(IF((VLOOKUP($E48,'NEA Backsheet'!$D$5:$CB$183,R$9,FALSE))="","",(VLOOKUP($E48,'NEA Backsheet'!$D$5:$CB$183,R$9,FALSE))),"")</f>
        <v>2628.8653760553116</v>
      </c>
    </row>
    <row r="49" spans="1:18" ht="15" customHeight="1" x14ac:dyDescent="0.3">
      <c r="A49" s="41">
        <v>35</v>
      </c>
      <c r="B49" s="77" t="str">
        <f ca="1">IFERROR(IF((VLOOKUP($E49,'Org List'!$AJ$10:$AL$190,3,FALSE))="","",(VLOOKUP($E49,'Org List'!$AJ$10:$AL$190,3,FALSE))),"")</f>
        <v>East of England Commissioning Region</v>
      </c>
      <c r="C49" s="78" t="str">
        <f ca="1">IFERROR(IF((VLOOKUP($E49,'Org List'!$AO$10:$AQ$190,3,FALSE))="","",(VLOOKUP($E49,'Org List'!$AO$10:$AQ$190,3,FALSE))),"")</f>
        <v>East Region</v>
      </c>
      <c r="D49" s="93" t="str">
        <f ca="1">IFERROR(IF((VLOOKUP($E49,'Org List'!$AT$10:$AV$190,3,FALSE))="","",(VLOOKUP($E49,'Org List'!$AT$10:$AV$190,3,FALSE))),"")</f>
        <v>NHS England East (East)</v>
      </c>
      <c r="E49" s="77" t="str">
        <f t="shared" ca="1" si="1"/>
        <v>E06000055</v>
      </c>
      <c r="F49" s="79" t="str">
        <f ca="1">IF(E49="","",VLOOKUP(E49,'Org List'!$J$9:$K$640,2,0))</f>
        <v>Bedford</v>
      </c>
      <c r="G49" s="100">
        <f ca="1">IFERROR(IF((VLOOKUP($E49,'NEA Backsheet'!$D$5:$CB$183,G$9,FALSE))="","",(VLOOKUP($E49,'NEA Backsheet'!$D$5:$CB$183,G$9,FALSE))),"")</f>
        <v>2839.4231835489377</v>
      </c>
      <c r="H49" s="101">
        <f ca="1">IFERROR(IF((VLOOKUP($E49,'NEA Backsheet'!$D$5:$CB$183,H$9,FALSE))="","",(VLOOKUP($E49,'NEA Backsheet'!$D$5:$CB$183,H$9,FALSE))),"")</f>
        <v>2742.2461388172542</v>
      </c>
      <c r="I49" s="101">
        <f ca="1">IFERROR(IF((VLOOKUP($E49,'NEA Backsheet'!$D$5:$CB$183,I$9,FALSE))="","",(VLOOKUP($E49,'NEA Backsheet'!$D$5:$CB$183,I$9,FALSE))),"")</f>
        <v>2845.1343457474272</v>
      </c>
      <c r="J49" s="102">
        <f ca="1">IFERROR(IF((VLOOKUP($E49,'NEA Backsheet'!$D$5:$CB$183,J$9,FALSE))="","",(VLOOKUP($E49,'NEA Backsheet'!$D$5:$CB$183,J$9,FALSE))),"")</f>
        <v>2794.1943062489627</v>
      </c>
      <c r="K49" s="100">
        <f ca="1">IFERROR(IF((VLOOKUP($E49,'NEA Backsheet'!$D$5:$CB$183,K$9,FALSE))="","",(VLOOKUP($E49,'NEA Backsheet'!$D$5:$CB$183,K$9,FALSE))),"")</f>
        <v>2885.9649946406362</v>
      </c>
      <c r="L49" s="101">
        <f ca="1">IFERROR(IF((VLOOKUP($E49,'NEA Backsheet'!$D$5:$CB$183,L$9,FALSE))="","",(VLOOKUP($E49,'NEA Backsheet'!$D$5:$CB$183,L$9,FALSE))),"")</f>
        <v>2775.0287264594963</v>
      </c>
      <c r="M49" s="101">
        <f ca="1">IFERROR(IF((VLOOKUP($E49,'NEA Backsheet'!$D$5:$CB$183,M$9,FALSE))="","",(VLOOKUP($E49,'NEA Backsheet'!$D$5:$CB$183,M$9,FALSE))),"")</f>
        <v>2933.5800261488607</v>
      </c>
      <c r="N49" s="103">
        <f ca="1">IFERROR(IF((VLOOKUP($E49,'NEA Backsheet'!$D$5:$CB$183,N$9,FALSE))="","",(VLOOKUP($E49,'NEA Backsheet'!$D$5:$CB$183,N$9,FALSE))),"")</f>
        <v>2898.5844782039171</v>
      </c>
      <c r="O49" s="151">
        <f ca="1">IFERROR(IF((VLOOKUP($E49,'NEA Backsheet'!$D$5:$CB$183,O$9,FALSE))="","",(VLOOKUP($E49,'NEA Backsheet'!$D$5:$CB$183,O$9,FALSE))),"")</f>
        <v>2776.7919897848938</v>
      </c>
      <c r="P49" s="102">
        <f ca="1">IFERROR(IF((VLOOKUP($E49,'NEA Backsheet'!$D$5:$CB$183,P$9,FALSE))="","",(VLOOKUP($E49,'NEA Backsheet'!$D$5:$CB$183,P$9,FALSE))),"")</f>
        <v>2777.4871632361874</v>
      </c>
      <c r="Q49" s="103">
        <f ca="1">IFERROR(IF((VLOOKUP($E49,'NEA Backsheet'!$D$5:$CB$183,Q$9,FALSE))="","",(VLOOKUP($E49,'NEA Backsheet'!$D$5:$CB$183,Q$9,FALSE))),"")</f>
        <v>3022.3530831034318</v>
      </c>
      <c r="R49" s="194">
        <f ca="1">IFERROR(IF((VLOOKUP($E49,'NEA Backsheet'!$D$5:$CB$183,R$9,FALSE))="","",(VLOOKUP($E49,'NEA Backsheet'!$D$5:$CB$183,R$9,FALSE))),"")</f>
        <v>2866.9685420143946</v>
      </c>
    </row>
    <row r="50" spans="1:18" ht="15" customHeight="1" x14ac:dyDescent="0.3">
      <c r="A50" s="41">
        <v>36</v>
      </c>
      <c r="B50" s="77" t="str">
        <f ca="1">IFERROR(IF((VLOOKUP($E50,'Org List'!$AJ$10:$AL$190,3,FALSE))="","",(VLOOKUP($E50,'Org List'!$AJ$10:$AL$190,3,FALSE))),"")</f>
        <v>London Commissioning Region</v>
      </c>
      <c r="C50" s="78" t="str">
        <f ca="1">IFERROR(IF((VLOOKUP($E50,'Org List'!$AO$10:$AQ$190,3,FALSE))="","",(VLOOKUP($E50,'Org List'!$AO$10:$AQ$190,3,FALSE))),"")</f>
        <v>London Region</v>
      </c>
      <c r="D50" s="93" t="str">
        <f ca="1">IFERROR(IF((VLOOKUP($E50,'Org List'!$AT$10:$AV$190,3,FALSE))="","",(VLOOKUP($E50,'Org List'!$AT$10:$AV$190,3,FALSE))),"")</f>
        <v>NHS England London</v>
      </c>
      <c r="E50" s="77" t="str">
        <f t="shared" ca="1" si="1"/>
        <v>E09000004</v>
      </c>
      <c r="F50" s="79" t="str">
        <f ca="1">IF(E50="","",VLOOKUP(E50,'Org List'!$J$9:$K$640,2,0))</f>
        <v>Bexley</v>
      </c>
      <c r="G50" s="100">
        <f ca="1">IFERROR(IF((VLOOKUP($E50,'NEA Backsheet'!$D$5:$CB$183,G$9,FALSE))="","",(VLOOKUP($E50,'NEA Backsheet'!$D$5:$CB$183,G$9,FALSE))),"")</f>
        <v>2624.8257392111027</v>
      </c>
      <c r="H50" s="101">
        <f ca="1">IFERROR(IF((VLOOKUP($E50,'NEA Backsheet'!$D$5:$CB$183,H$9,FALSE))="","",(VLOOKUP($E50,'NEA Backsheet'!$D$5:$CB$183,H$9,FALSE))),"")</f>
        <v>2684.7785301946997</v>
      </c>
      <c r="I50" s="101">
        <f ca="1">IFERROR(IF((VLOOKUP($E50,'NEA Backsheet'!$D$5:$CB$183,I$9,FALSE))="","",(VLOOKUP($E50,'NEA Backsheet'!$D$5:$CB$183,I$9,FALSE))),"")</f>
        <v>2764.943292800443</v>
      </c>
      <c r="J50" s="102">
        <f ca="1">IFERROR(IF((VLOOKUP($E50,'NEA Backsheet'!$D$5:$CB$183,J$9,FALSE))="","",(VLOOKUP($E50,'NEA Backsheet'!$D$5:$CB$183,J$9,FALSE))),"")</f>
        <v>2629.0615112189348</v>
      </c>
      <c r="K50" s="100">
        <f ca="1">IFERROR(IF((VLOOKUP($E50,'NEA Backsheet'!$D$5:$CB$183,K$9,FALSE))="","",(VLOOKUP($E50,'NEA Backsheet'!$D$5:$CB$183,K$9,FALSE))),"")</f>
        <v>2708.3848947378469</v>
      </c>
      <c r="L50" s="101">
        <f ca="1">IFERROR(IF((VLOOKUP($E50,'NEA Backsheet'!$D$5:$CB$183,L$9,FALSE))="","",(VLOOKUP($E50,'NEA Backsheet'!$D$5:$CB$183,L$9,FALSE))),"")</f>
        <v>2737.9326106925437</v>
      </c>
      <c r="M50" s="101">
        <f ca="1">IFERROR(IF((VLOOKUP($E50,'NEA Backsheet'!$D$5:$CB$183,M$9,FALSE))="","",(VLOOKUP($E50,'NEA Backsheet'!$D$5:$CB$183,M$9,FALSE))),"")</f>
        <v>2739.2028972551821</v>
      </c>
      <c r="N50" s="103">
        <f ca="1">IFERROR(IF((VLOOKUP($E50,'NEA Backsheet'!$D$5:$CB$183,N$9,FALSE))="","",(VLOOKUP($E50,'NEA Backsheet'!$D$5:$CB$183,N$9,FALSE))),"")</f>
        <v>2652.8758877612499</v>
      </c>
      <c r="O50" s="151">
        <f ca="1">IFERROR(IF((VLOOKUP($E50,'NEA Backsheet'!$D$5:$CB$183,O$9,FALSE))="","",(VLOOKUP($E50,'NEA Backsheet'!$D$5:$CB$183,O$9,FALSE))),"")</f>
        <v>2705.0146884483852</v>
      </c>
      <c r="P50" s="102">
        <f ca="1">IFERROR(IF((VLOOKUP($E50,'NEA Backsheet'!$D$5:$CB$183,P$9,FALSE))="","",(VLOOKUP($E50,'NEA Backsheet'!$D$5:$CB$183,P$9,FALSE))),"")</f>
        <v>2561.9060037996728</v>
      </c>
      <c r="Q50" s="103">
        <f ca="1">IFERROR(IF((VLOOKUP($E50,'NEA Backsheet'!$D$5:$CB$183,Q$9,FALSE))="","",(VLOOKUP($E50,'NEA Backsheet'!$D$5:$CB$183,Q$9,FALSE))),"")</f>
        <v>2780.5974591717377</v>
      </c>
      <c r="R50" s="194">
        <f ca="1">IFERROR(IF((VLOOKUP($E50,'NEA Backsheet'!$D$5:$CB$183,R$9,FALSE))="","",(VLOOKUP($E50,'NEA Backsheet'!$D$5:$CB$183,R$9,FALSE))),"")</f>
        <v>2702.3615584781382</v>
      </c>
    </row>
    <row r="51" spans="1:18" ht="15" customHeight="1" x14ac:dyDescent="0.3">
      <c r="A51" s="41">
        <v>37</v>
      </c>
      <c r="B51" s="77" t="str">
        <f ca="1">IFERROR(IF((VLOOKUP($E51,'Org List'!$AJ$10:$AL$190,3,FALSE))="","",(VLOOKUP($E51,'Org List'!$AJ$10:$AL$190,3,FALSE))),"")</f>
        <v>Midlands Commissioning Region</v>
      </c>
      <c r="C51" s="78" t="str">
        <f ca="1">IFERROR(IF((VLOOKUP($E51,'Org List'!$AO$10:$AQ$190,3,FALSE))="","",(VLOOKUP($E51,'Org List'!$AO$10:$AQ$190,3,FALSE))),"")</f>
        <v>West Midlands Region</v>
      </c>
      <c r="D51" s="93" t="str">
        <f ca="1">IFERROR(IF((VLOOKUP($E51,'Org List'!$AT$10:$AV$190,3,FALSE))="","",(VLOOKUP($E51,'Org List'!$AT$10:$AV$190,3,FALSE))),"")</f>
        <v>NHS England Midlands (West Midlands)</v>
      </c>
      <c r="E51" s="77" t="str">
        <f t="shared" ca="1" si="1"/>
        <v>E08000025</v>
      </c>
      <c r="F51" s="79" t="str">
        <f ca="1">IF(E51="","",VLOOKUP(E51,'Org List'!$J$9:$K$640,2,0))</f>
        <v>Birmingham</v>
      </c>
      <c r="G51" s="100">
        <f ca="1">IFERROR(IF((VLOOKUP($E51,'NEA Backsheet'!$D$5:$CB$183,G$9,FALSE))="","",(VLOOKUP($E51,'NEA Backsheet'!$D$5:$CB$183,G$9,FALSE))),"")</f>
        <v>3044.6888015174445</v>
      </c>
      <c r="H51" s="101">
        <f ca="1">IFERROR(IF((VLOOKUP($E51,'NEA Backsheet'!$D$5:$CB$183,H$9,FALSE))="","",(VLOOKUP($E51,'NEA Backsheet'!$D$5:$CB$183,H$9,FALSE))),"")</f>
        <v>3010.3916120395697</v>
      </c>
      <c r="I51" s="101">
        <f ca="1">IFERROR(IF((VLOOKUP($E51,'NEA Backsheet'!$D$5:$CB$183,I$9,FALSE))="","",(VLOOKUP($E51,'NEA Backsheet'!$D$5:$CB$183,I$9,FALSE))),"")</f>
        <v>3243.714632308921</v>
      </c>
      <c r="J51" s="102">
        <f ca="1">IFERROR(IF((VLOOKUP($E51,'NEA Backsheet'!$D$5:$CB$183,J$9,FALSE))="","",(VLOOKUP($E51,'NEA Backsheet'!$D$5:$CB$183,J$9,FALSE))),"")</f>
        <v>3346.1529321686266</v>
      </c>
      <c r="K51" s="100">
        <f ca="1">IFERROR(IF((VLOOKUP($E51,'NEA Backsheet'!$D$5:$CB$183,K$9,FALSE))="","",(VLOOKUP($E51,'NEA Backsheet'!$D$5:$CB$183,K$9,FALSE))),"")</f>
        <v>3275.9750450497422</v>
      </c>
      <c r="L51" s="101">
        <f ca="1">IFERROR(IF((VLOOKUP($E51,'NEA Backsheet'!$D$5:$CB$183,L$9,FALSE))="","",(VLOOKUP($E51,'NEA Backsheet'!$D$5:$CB$183,L$9,FALSE))),"")</f>
        <v>3238.1587473640084</v>
      </c>
      <c r="M51" s="101">
        <f ca="1">IFERROR(IF((VLOOKUP($E51,'NEA Backsheet'!$D$5:$CB$183,M$9,FALSE))="","",(VLOOKUP($E51,'NEA Backsheet'!$D$5:$CB$183,M$9,FALSE))),"")</f>
        <v>3359.65620387323</v>
      </c>
      <c r="N51" s="103">
        <f ca="1">IFERROR(IF((VLOOKUP($E51,'NEA Backsheet'!$D$5:$CB$183,N$9,FALSE))="","",(VLOOKUP($E51,'NEA Backsheet'!$D$5:$CB$183,N$9,FALSE))),"")</f>
        <v>3303.3020921007619</v>
      </c>
      <c r="O51" s="151">
        <f ca="1">IFERROR(IF((VLOOKUP($E51,'NEA Backsheet'!$D$5:$CB$183,O$9,FALSE))="","",(VLOOKUP($E51,'NEA Backsheet'!$D$5:$CB$183,O$9,FALSE))),"")</f>
        <v>3437.4280018399527</v>
      </c>
      <c r="P51" s="102">
        <f ca="1">IFERROR(IF((VLOOKUP($E51,'NEA Backsheet'!$D$5:$CB$183,P$9,FALSE))="","",(VLOOKUP($E51,'NEA Backsheet'!$D$5:$CB$183,P$9,FALSE))),"")</f>
        <v>3568.3991041753543</v>
      </c>
      <c r="Q51" s="103">
        <f ca="1">IFERROR(IF((VLOOKUP($E51,'NEA Backsheet'!$D$5:$CB$183,Q$9,FALSE))="","",(VLOOKUP($E51,'NEA Backsheet'!$D$5:$CB$183,Q$9,FALSE))),"")</f>
        <v>3608.7789839077786</v>
      </c>
      <c r="R51" s="194">
        <f ca="1">IFERROR(IF((VLOOKUP($E51,'NEA Backsheet'!$D$5:$CB$183,R$9,FALSE))="","",(VLOOKUP($E51,'NEA Backsheet'!$D$5:$CB$183,R$9,FALSE))),"")</f>
        <v>3409.8130110751226</v>
      </c>
    </row>
    <row r="52" spans="1:18" ht="15" customHeight="1" x14ac:dyDescent="0.3">
      <c r="A52" s="41">
        <v>38</v>
      </c>
      <c r="B52" s="77" t="str">
        <f ca="1">IFERROR(IF((VLOOKUP($E52,'Org List'!$AJ$10:$AL$190,3,FALSE))="","",(VLOOKUP($E52,'Org List'!$AJ$10:$AL$190,3,FALSE))),"")</f>
        <v>North West Commissioning Region</v>
      </c>
      <c r="C52" s="78" t="str">
        <f ca="1">IFERROR(IF((VLOOKUP($E52,'Org List'!$AO$10:$AQ$190,3,FALSE))="","",(VLOOKUP($E52,'Org List'!$AO$10:$AQ$190,3,FALSE))),"")</f>
        <v>North West Region</v>
      </c>
      <c r="D52" s="93" t="str">
        <f ca="1">IFERROR(IF((VLOOKUP($E52,'Org List'!$AT$10:$AV$190,3,FALSE))="","",(VLOOKUP($E52,'Org List'!$AT$10:$AV$190,3,FALSE))),"")</f>
        <v>NHS England North West (Lancashire)</v>
      </c>
      <c r="E52" s="77" t="str">
        <f t="shared" ca="1" si="1"/>
        <v>E06000008</v>
      </c>
      <c r="F52" s="79" t="str">
        <f ca="1">IF(E52="","",VLOOKUP(E52,'Org List'!$J$9:$K$640,2,0))</f>
        <v>Blackburn with Darwen</v>
      </c>
      <c r="G52" s="100">
        <f ca="1">IFERROR(IF((VLOOKUP($E52,'NEA Backsheet'!$D$5:$CB$183,G$9,FALSE))="","",(VLOOKUP($E52,'NEA Backsheet'!$D$5:$CB$183,G$9,FALSE))),"")</f>
        <v>2920.8931136091378</v>
      </c>
      <c r="H52" s="101">
        <f ca="1">IFERROR(IF((VLOOKUP($E52,'NEA Backsheet'!$D$5:$CB$183,H$9,FALSE))="","",(VLOOKUP($E52,'NEA Backsheet'!$D$5:$CB$183,H$9,FALSE))),"")</f>
        <v>2894.9158619454688</v>
      </c>
      <c r="I52" s="101">
        <f ca="1">IFERROR(IF((VLOOKUP($E52,'NEA Backsheet'!$D$5:$CB$183,I$9,FALSE))="","",(VLOOKUP($E52,'NEA Backsheet'!$D$5:$CB$183,I$9,FALSE))),"")</f>
        <v>3142.2796780752806</v>
      </c>
      <c r="J52" s="102">
        <f ca="1">IFERROR(IF((VLOOKUP($E52,'NEA Backsheet'!$D$5:$CB$183,J$9,FALSE))="","",(VLOOKUP($E52,'NEA Backsheet'!$D$5:$CB$183,J$9,FALSE))),"")</f>
        <v>3025.0933821168442</v>
      </c>
      <c r="K52" s="100">
        <f ca="1">IFERROR(IF((VLOOKUP($E52,'NEA Backsheet'!$D$5:$CB$183,K$9,FALSE))="","",(VLOOKUP($E52,'NEA Backsheet'!$D$5:$CB$183,K$9,FALSE))),"")</f>
        <v>3055.4952479049916</v>
      </c>
      <c r="L52" s="101">
        <f ca="1">IFERROR(IF((VLOOKUP($E52,'NEA Backsheet'!$D$5:$CB$183,L$9,FALSE))="","",(VLOOKUP($E52,'NEA Backsheet'!$D$5:$CB$183,L$9,FALSE))),"")</f>
        <v>2982.9217608311483</v>
      </c>
      <c r="M52" s="101">
        <f ca="1">IFERROR(IF((VLOOKUP($E52,'NEA Backsheet'!$D$5:$CB$183,M$9,FALSE))="","",(VLOOKUP($E52,'NEA Backsheet'!$D$5:$CB$183,M$9,FALSE))),"")</f>
        <v>3086.1568342475725</v>
      </c>
      <c r="N52" s="103">
        <f ca="1">IFERROR(IF((VLOOKUP($E52,'NEA Backsheet'!$D$5:$CB$183,N$9,FALSE))="","",(VLOOKUP($E52,'NEA Backsheet'!$D$5:$CB$183,N$9,FALSE))),"")</f>
        <v>3048.3749966553783</v>
      </c>
      <c r="O52" s="151">
        <f ca="1">IFERROR(IF((VLOOKUP($E52,'NEA Backsheet'!$D$5:$CB$183,O$9,FALSE))="","",(VLOOKUP($E52,'NEA Backsheet'!$D$5:$CB$183,O$9,FALSE))),"")</f>
        <v>3037.4008294737087</v>
      </c>
      <c r="P52" s="102">
        <f ca="1">IFERROR(IF((VLOOKUP($E52,'NEA Backsheet'!$D$5:$CB$183,P$9,FALSE))="","",(VLOOKUP($E52,'NEA Backsheet'!$D$5:$CB$183,P$9,FALSE))),"")</f>
        <v>3053.0675477287</v>
      </c>
      <c r="Q52" s="103">
        <f ca="1">IFERROR(IF((VLOOKUP($E52,'NEA Backsheet'!$D$5:$CB$183,Q$9,FALSE))="","",(VLOOKUP($E52,'NEA Backsheet'!$D$5:$CB$183,Q$9,FALSE))),"")</f>
        <v>3442.7353337075488</v>
      </c>
      <c r="R52" s="194">
        <f ca="1">IFERROR(IF((VLOOKUP($E52,'NEA Backsheet'!$D$5:$CB$183,R$9,FALSE))="","",(VLOOKUP($E52,'NEA Backsheet'!$D$5:$CB$183,R$9,FALSE))),"")</f>
        <v>3533.1753846929823</v>
      </c>
    </row>
    <row r="53" spans="1:18" ht="15" customHeight="1" x14ac:dyDescent="0.3">
      <c r="A53" s="41">
        <v>39</v>
      </c>
      <c r="B53" s="77" t="str">
        <f ca="1">IFERROR(IF((VLOOKUP($E53,'Org List'!$AJ$10:$AL$190,3,FALSE))="","",(VLOOKUP($E53,'Org List'!$AJ$10:$AL$190,3,FALSE))),"")</f>
        <v>North West Commissioning Region</v>
      </c>
      <c r="C53" s="78" t="str">
        <f ca="1">IFERROR(IF((VLOOKUP($E53,'Org List'!$AO$10:$AQ$190,3,FALSE))="","",(VLOOKUP($E53,'Org List'!$AO$10:$AQ$190,3,FALSE))),"")</f>
        <v>North West Region</v>
      </c>
      <c r="D53" s="93" t="str">
        <f ca="1">IFERROR(IF((VLOOKUP($E53,'Org List'!$AT$10:$AV$190,3,FALSE))="","",(VLOOKUP($E53,'Org List'!$AT$10:$AV$190,3,FALSE))),"")</f>
        <v>NHS England North West (Lancashire)</v>
      </c>
      <c r="E53" s="77" t="str">
        <f t="shared" ca="1" si="1"/>
        <v>E06000009</v>
      </c>
      <c r="F53" s="79" t="str">
        <f ca="1">IF(E53="","",VLOOKUP(E53,'Org List'!$J$9:$K$640,2,0))</f>
        <v>Blackpool</v>
      </c>
      <c r="G53" s="100">
        <f ca="1">IFERROR(IF((VLOOKUP($E53,'NEA Backsheet'!$D$5:$CB$183,G$9,FALSE))="","",(VLOOKUP($E53,'NEA Backsheet'!$D$5:$CB$183,G$9,FALSE))),"")</f>
        <v>3608.9113858689848</v>
      </c>
      <c r="H53" s="101">
        <f ca="1">IFERROR(IF((VLOOKUP($E53,'NEA Backsheet'!$D$5:$CB$183,H$9,FALSE))="","",(VLOOKUP($E53,'NEA Backsheet'!$D$5:$CB$183,H$9,FALSE))),"")</f>
        <v>3562.2635482391479</v>
      </c>
      <c r="I53" s="101">
        <f ca="1">IFERROR(IF((VLOOKUP($E53,'NEA Backsheet'!$D$5:$CB$183,I$9,FALSE))="","",(VLOOKUP($E53,'NEA Backsheet'!$D$5:$CB$183,I$9,FALSE))),"")</f>
        <v>3655.9602696123484</v>
      </c>
      <c r="J53" s="102">
        <f ca="1">IFERROR(IF((VLOOKUP($E53,'NEA Backsheet'!$D$5:$CB$183,J$9,FALSE))="","",(VLOOKUP($E53,'NEA Backsheet'!$D$5:$CB$183,J$9,FALSE))),"")</f>
        <v>3389.8221532414327</v>
      </c>
      <c r="K53" s="100">
        <f ca="1">IFERROR(IF((VLOOKUP($E53,'NEA Backsheet'!$D$5:$CB$183,K$9,FALSE))="","",(VLOOKUP($E53,'NEA Backsheet'!$D$5:$CB$183,K$9,FALSE))),"")</f>
        <v>3722.773109062563</v>
      </c>
      <c r="L53" s="101">
        <f ca="1">IFERROR(IF((VLOOKUP($E53,'NEA Backsheet'!$D$5:$CB$183,L$9,FALSE))="","",(VLOOKUP($E53,'NEA Backsheet'!$D$5:$CB$183,L$9,FALSE))),"")</f>
        <v>3647.7094120254551</v>
      </c>
      <c r="M53" s="101">
        <f ca="1">IFERROR(IF((VLOOKUP($E53,'NEA Backsheet'!$D$5:$CB$183,M$9,FALSE))="","",(VLOOKUP($E53,'NEA Backsheet'!$D$5:$CB$183,M$9,FALSE))),"")</f>
        <v>3741.3526551871705</v>
      </c>
      <c r="N53" s="103">
        <f ca="1">IFERROR(IF((VLOOKUP($E53,'NEA Backsheet'!$D$5:$CB$183,N$9,FALSE))="","",(VLOOKUP($E53,'NEA Backsheet'!$D$5:$CB$183,N$9,FALSE))),"")</f>
        <v>3771.6014931669097</v>
      </c>
      <c r="O53" s="151">
        <f ca="1">IFERROR(IF((VLOOKUP($E53,'NEA Backsheet'!$D$5:$CB$183,O$9,FALSE))="","",(VLOOKUP($E53,'NEA Backsheet'!$D$5:$CB$183,O$9,FALSE))),"")</f>
        <v>3485.5217009662369</v>
      </c>
      <c r="P53" s="102">
        <f ca="1">IFERROR(IF((VLOOKUP($E53,'NEA Backsheet'!$D$5:$CB$183,P$9,FALSE))="","",(VLOOKUP($E53,'NEA Backsheet'!$D$5:$CB$183,P$9,FALSE))),"")</f>
        <v>3363.9747833383899</v>
      </c>
      <c r="Q53" s="103">
        <f ca="1">IFERROR(IF((VLOOKUP($E53,'NEA Backsheet'!$D$5:$CB$183,Q$9,FALSE))="","",(VLOOKUP($E53,'NEA Backsheet'!$D$5:$CB$183,Q$9,FALSE))),"")</f>
        <v>3702.7322699895926</v>
      </c>
      <c r="R53" s="194">
        <f ca="1">IFERROR(IF((VLOOKUP($E53,'NEA Backsheet'!$D$5:$CB$183,R$9,FALSE))="","",(VLOOKUP($E53,'NEA Backsheet'!$D$5:$CB$183,R$9,FALSE))),"")</f>
        <v>3696.0227575677704</v>
      </c>
    </row>
    <row r="54" spans="1:18" ht="15" customHeight="1" x14ac:dyDescent="0.3">
      <c r="A54" s="41">
        <v>40</v>
      </c>
      <c r="B54" s="77" t="str">
        <f ca="1">IFERROR(IF((VLOOKUP($E54,'Org List'!$AJ$10:$AL$190,3,FALSE))="","",(VLOOKUP($E54,'Org List'!$AJ$10:$AL$190,3,FALSE))),"")</f>
        <v>North West Commissioning Region</v>
      </c>
      <c r="C54" s="78" t="str">
        <f ca="1">IFERROR(IF((VLOOKUP($E54,'Org List'!$AO$10:$AQ$190,3,FALSE))="","",(VLOOKUP($E54,'Org List'!$AO$10:$AQ$190,3,FALSE))),"")</f>
        <v>North West Region</v>
      </c>
      <c r="D54" s="93" t="str">
        <f ca="1">IFERROR(IF((VLOOKUP($E54,'Org List'!$AT$10:$AV$190,3,FALSE))="","",(VLOOKUP($E54,'Org List'!$AT$10:$AV$190,3,FALSE))),"")</f>
        <v>NHS England North West (Greater Manchester)</v>
      </c>
      <c r="E54" s="77" t="str">
        <f t="shared" ca="1" si="1"/>
        <v>E08000001</v>
      </c>
      <c r="F54" s="79" t="str">
        <f ca="1">IF(E54="","",VLOOKUP(E54,'Org List'!$J$9:$K$640,2,0))</f>
        <v>Bolton</v>
      </c>
      <c r="G54" s="100">
        <f ca="1">IFERROR(IF((VLOOKUP($E54,'NEA Backsheet'!$D$5:$CB$183,G$9,FALSE))="","",(VLOOKUP($E54,'NEA Backsheet'!$D$5:$CB$183,G$9,FALSE))),"")</f>
        <v>2662.4160410133495</v>
      </c>
      <c r="H54" s="101">
        <f ca="1">IFERROR(IF((VLOOKUP($E54,'NEA Backsheet'!$D$5:$CB$183,H$9,FALSE))="","",(VLOOKUP($E54,'NEA Backsheet'!$D$5:$CB$183,H$9,FALSE))),"")</f>
        <v>2724.0102394718288</v>
      </c>
      <c r="I54" s="101">
        <f ca="1">IFERROR(IF((VLOOKUP($E54,'NEA Backsheet'!$D$5:$CB$183,I$9,FALSE))="","",(VLOOKUP($E54,'NEA Backsheet'!$D$5:$CB$183,I$9,FALSE))),"")</f>
        <v>3011.1612580868427</v>
      </c>
      <c r="J54" s="102">
        <f ca="1">IFERROR(IF((VLOOKUP($E54,'NEA Backsheet'!$D$5:$CB$183,J$9,FALSE))="","",(VLOOKUP($E54,'NEA Backsheet'!$D$5:$CB$183,J$9,FALSE))),"")</f>
        <v>2738.7371258620919</v>
      </c>
      <c r="K54" s="100">
        <f ca="1">IFERROR(IF((VLOOKUP($E54,'NEA Backsheet'!$D$5:$CB$183,K$9,FALSE))="","",(VLOOKUP($E54,'NEA Backsheet'!$D$5:$CB$183,K$9,FALSE))),"")</f>
        <v>2680.0377937536523</v>
      </c>
      <c r="L54" s="101">
        <f ca="1">IFERROR(IF((VLOOKUP($E54,'NEA Backsheet'!$D$5:$CB$183,L$9,FALSE))="","",(VLOOKUP($E54,'NEA Backsheet'!$D$5:$CB$183,L$9,FALSE))),"")</f>
        <v>2738.9858635193814</v>
      </c>
      <c r="M54" s="101">
        <f ca="1">IFERROR(IF((VLOOKUP($E54,'NEA Backsheet'!$D$5:$CB$183,M$9,FALSE))="","",(VLOOKUP($E54,'NEA Backsheet'!$D$5:$CB$183,M$9,FALSE))),"")</f>
        <v>3024.9525727250934</v>
      </c>
      <c r="N54" s="103">
        <f ca="1">IFERROR(IF((VLOOKUP($E54,'NEA Backsheet'!$D$5:$CB$183,N$9,FALSE))="","",(VLOOKUP($E54,'NEA Backsheet'!$D$5:$CB$183,N$9,FALSE))),"")</f>
        <v>2738.1759550742627</v>
      </c>
      <c r="O54" s="151">
        <f ca="1">IFERROR(IF((VLOOKUP($E54,'NEA Backsheet'!$D$5:$CB$183,O$9,FALSE))="","",(VLOOKUP($E54,'NEA Backsheet'!$D$5:$CB$183,O$9,FALSE))),"")</f>
        <v>2829.910987195894</v>
      </c>
      <c r="P54" s="102">
        <f ca="1">IFERROR(IF((VLOOKUP($E54,'NEA Backsheet'!$D$5:$CB$183,P$9,FALSE))="","",(VLOOKUP($E54,'NEA Backsheet'!$D$5:$CB$183,P$9,FALSE))),"")</f>
        <v>2660.1182721829227</v>
      </c>
      <c r="Q54" s="103">
        <f ca="1">IFERROR(IF((VLOOKUP($E54,'NEA Backsheet'!$D$5:$CB$183,Q$9,FALSE))="","",(VLOOKUP($E54,'NEA Backsheet'!$D$5:$CB$183,Q$9,FALSE))),"")</f>
        <v>2908.6018651207073</v>
      </c>
      <c r="R54" s="194">
        <f ca="1">IFERROR(IF((VLOOKUP($E54,'NEA Backsheet'!$D$5:$CB$183,R$9,FALSE))="","",(VLOOKUP($E54,'NEA Backsheet'!$D$5:$CB$183,R$9,FALSE))),"")</f>
        <v>2871.9850983751271</v>
      </c>
    </row>
    <row r="55" spans="1:18" ht="15" customHeight="1" x14ac:dyDescent="0.3">
      <c r="A55" s="41">
        <v>41</v>
      </c>
      <c r="B55" s="77" t="str">
        <f ca="1">IFERROR(IF((VLOOKUP($E55,'Org List'!$AJ$10:$AL$190,3,FALSE))="","",(VLOOKUP($E55,'Org List'!$AJ$10:$AL$190,3,FALSE))),"")</f>
        <v>South West England Commissioning Region</v>
      </c>
      <c r="C55" s="78" t="str">
        <f ca="1">IFERROR(IF((VLOOKUP($E55,'Org List'!$AO$10:$AQ$190,3,FALSE))="","",(VLOOKUP($E55,'Org List'!$AO$10:$AQ$190,3,FALSE))),"")</f>
        <v>South West Region</v>
      </c>
      <c r="D55" s="93" t="str">
        <f ca="1">IFERROR(IF((VLOOKUP($E55,'Org List'!$AT$10:$AV$190,3,FALSE))="","",(VLOOKUP($E55,'Org List'!$AT$10:$AV$190,3,FALSE))),"")</f>
        <v>NHS England South West (South West South)</v>
      </c>
      <c r="E55" s="77" t="str">
        <f t="shared" ca="1" si="1"/>
        <v>E06000058</v>
      </c>
      <c r="F55" s="79" t="str">
        <f ca="1">IF(E55="","",VLOOKUP(E55,'Org List'!$J$9:$K$640,2,0))</f>
        <v>Bournemouth, Christchurch and Poole</v>
      </c>
      <c r="G55" s="100" t="str">
        <f ca="1">IFERROR(IF((VLOOKUP($E55,'NEA Backsheet'!$D$5:$CB$183,G$9,FALSE))="","",(VLOOKUP($E55,'NEA Backsheet'!$D$5:$CB$183,G$9,FALSE))),"")</f>
        <v/>
      </c>
      <c r="H55" s="101" t="str">
        <f ca="1">IFERROR(IF((VLOOKUP($E55,'NEA Backsheet'!$D$5:$CB$183,H$9,FALSE))="","",(VLOOKUP($E55,'NEA Backsheet'!$D$5:$CB$183,H$9,FALSE))),"")</f>
        <v/>
      </c>
      <c r="I55" s="101" t="str">
        <f ca="1">IFERROR(IF((VLOOKUP($E55,'NEA Backsheet'!$D$5:$CB$183,I$9,FALSE))="","",(VLOOKUP($E55,'NEA Backsheet'!$D$5:$CB$183,I$9,FALSE))),"")</f>
        <v/>
      </c>
      <c r="J55" s="102" t="str">
        <f ca="1">IFERROR(IF((VLOOKUP($E55,'NEA Backsheet'!$D$5:$CB$183,J$9,FALSE))="","",(VLOOKUP($E55,'NEA Backsheet'!$D$5:$CB$183,J$9,FALSE))),"")</f>
        <v/>
      </c>
      <c r="K55" s="100" t="str">
        <f ca="1">IFERROR(IF((VLOOKUP($E55,'NEA Backsheet'!$D$5:$CB$183,K$9,FALSE))="","",(VLOOKUP($E55,'NEA Backsheet'!$D$5:$CB$183,K$9,FALSE))),"")</f>
        <v/>
      </c>
      <c r="L55" s="101" t="str">
        <f ca="1">IFERROR(IF((VLOOKUP($E55,'NEA Backsheet'!$D$5:$CB$183,L$9,FALSE))="","",(VLOOKUP($E55,'NEA Backsheet'!$D$5:$CB$183,L$9,FALSE))),"")</f>
        <v/>
      </c>
      <c r="M55" s="101" t="str">
        <f ca="1">IFERROR(IF((VLOOKUP($E55,'NEA Backsheet'!$D$5:$CB$183,M$9,FALSE))="","",(VLOOKUP($E55,'NEA Backsheet'!$D$5:$CB$183,M$9,FALSE))),"")</f>
        <v/>
      </c>
      <c r="N55" s="103" t="str">
        <f ca="1">IFERROR(IF((VLOOKUP($E55,'NEA Backsheet'!$D$5:$CB$183,N$9,FALSE))="","",(VLOOKUP($E55,'NEA Backsheet'!$D$5:$CB$183,N$9,FALSE))),"")</f>
        <v/>
      </c>
      <c r="O55" s="151" t="str">
        <f ca="1">IFERROR(IF((VLOOKUP($E55,'NEA Backsheet'!$D$5:$CB$183,O$9,FALSE))="","",(VLOOKUP($E55,'NEA Backsheet'!$D$5:$CB$183,O$9,FALSE))),"")</f>
        <v/>
      </c>
      <c r="P55" s="102" t="str">
        <f ca="1">IFERROR(IF((VLOOKUP($E55,'NEA Backsheet'!$D$5:$CB$183,P$9,FALSE))="","",(VLOOKUP($E55,'NEA Backsheet'!$D$5:$CB$183,P$9,FALSE))),"")</f>
        <v/>
      </c>
      <c r="Q55" s="103" t="str">
        <f ca="1">IFERROR(IF((VLOOKUP($E55,'NEA Backsheet'!$D$5:$CB$183,Q$9,FALSE))="","",(VLOOKUP($E55,'NEA Backsheet'!$D$5:$CB$183,Q$9,FALSE))),"")</f>
        <v/>
      </c>
      <c r="R55" s="194" t="str">
        <f ca="1">IFERROR(IF((VLOOKUP($E55,'NEA Backsheet'!$D$5:$CB$183,R$9,FALSE))="","",(VLOOKUP($E55,'NEA Backsheet'!$D$5:$CB$183,R$9,FALSE))),"")</f>
        <v/>
      </c>
    </row>
    <row r="56" spans="1:18" ht="15" customHeight="1" x14ac:dyDescent="0.3">
      <c r="A56" s="41">
        <v>42</v>
      </c>
      <c r="B56" s="77" t="str">
        <f ca="1">IFERROR(IF((VLOOKUP($E56,'Org List'!$AJ$10:$AL$190,3,FALSE))="","",(VLOOKUP($E56,'Org List'!$AJ$10:$AL$190,3,FALSE))),"")</f>
        <v>South East England Commissioning Region</v>
      </c>
      <c r="C56" s="78" t="str">
        <f ca="1">IFERROR(IF((VLOOKUP($E56,'Org List'!$AO$10:$AQ$190,3,FALSE))="","",(VLOOKUP($E56,'Org List'!$AO$10:$AQ$190,3,FALSE))),"")</f>
        <v>South East Region</v>
      </c>
      <c r="D56" s="93" t="str">
        <f ca="1">IFERROR(IF((VLOOKUP($E56,'Org List'!$AT$10:$AV$190,3,FALSE))="","",(VLOOKUP($E56,'Org List'!$AT$10:$AV$190,3,FALSE))),"")</f>
        <v>NHS England South East (Hampshire, Isle of Wight and Thames Valley)</v>
      </c>
      <c r="E56" s="77" t="str">
        <f t="shared" ca="1" si="1"/>
        <v>E06000036</v>
      </c>
      <c r="F56" s="79" t="str">
        <f ca="1">IF(E56="","",VLOOKUP(E56,'Org List'!$J$9:$K$640,2,0))</f>
        <v>Bracknell Forest</v>
      </c>
      <c r="G56" s="100">
        <f ca="1">IFERROR(IF((VLOOKUP($E56,'NEA Backsheet'!$D$5:$CB$183,G$9,FALSE))="","",(VLOOKUP($E56,'NEA Backsheet'!$D$5:$CB$183,G$9,FALSE))),"")</f>
        <v>2648.5782107414457</v>
      </c>
      <c r="H56" s="101">
        <f ca="1">IFERROR(IF((VLOOKUP($E56,'NEA Backsheet'!$D$5:$CB$183,H$9,FALSE))="","",(VLOOKUP($E56,'NEA Backsheet'!$D$5:$CB$183,H$9,FALSE))),"")</f>
        <v>2556.6499636116473</v>
      </c>
      <c r="I56" s="101">
        <f ca="1">IFERROR(IF((VLOOKUP($E56,'NEA Backsheet'!$D$5:$CB$183,I$9,FALSE))="","",(VLOOKUP($E56,'NEA Backsheet'!$D$5:$CB$183,I$9,FALSE))),"")</f>
        <v>2698.3584040388287</v>
      </c>
      <c r="J56" s="102">
        <f ca="1">IFERROR(IF((VLOOKUP($E56,'NEA Backsheet'!$D$5:$CB$183,J$9,FALSE))="","",(VLOOKUP($E56,'NEA Backsheet'!$D$5:$CB$183,J$9,FALSE))),"")</f>
        <v>2648.9392367277896</v>
      </c>
      <c r="K56" s="100">
        <f ca="1">IFERROR(IF((VLOOKUP($E56,'NEA Backsheet'!$D$5:$CB$183,K$9,FALSE))="","",(VLOOKUP($E56,'NEA Backsheet'!$D$5:$CB$183,K$9,FALSE))),"")</f>
        <v>2534.9665810597517</v>
      </c>
      <c r="L56" s="101">
        <f ca="1">IFERROR(IF((VLOOKUP($E56,'NEA Backsheet'!$D$5:$CB$183,L$9,FALSE))="","",(VLOOKUP($E56,'NEA Backsheet'!$D$5:$CB$183,L$9,FALSE))),"")</f>
        <v>2557.3305018469414</v>
      </c>
      <c r="M56" s="101">
        <f ca="1">IFERROR(IF((VLOOKUP($E56,'NEA Backsheet'!$D$5:$CB$183,M$9,FALSE))="","",(VLOOKUP($E56,'NEA Backsheet'!$D$5:$CB$183,M$9,FALSE))),"")</f>
        <v>2710.7884821978405</v>
      </c>
      <c r="N56" s="103">
        <f ca="1">IFERROR(IF((VLOOKUP($E56,'NEA Backsheet'!$D$5:$CB$183,N$9,FALSE))="","",(VLOOKUP($E56,'NEA Backsheet'!$D$5:$CB$183,N$9,FALSE))),"")</f>
        <v>2503.9995184254421</v>
      </c>
      <c r="O56" s="151">
        <f ca="1">IFERROR(IF((VLOOKUP($E56,'NEA Backsheet'!$D$5:$CB$183,O$9,FALSE))="","",(VLOOKUP($E56,'NEA Backsheet'!$D$5:$CB$183,O$9,FALSE))),"")</f>
        <v>2744.9299860133392</v>
      </c>
      <c r="P56" s="102">
        <f ca="1">IFERROR(IF((VLOOKUP($E56,'NEA Backsheet'!$D$5:$CB$183,P$9,FALSE))="","",(VLOOKUP($E56,'NEA Backsheet'!$D$5:$CB$183,P$9,FALSE))),"")</f>
        <v>2705.9109506960217</v>
      </c>
      <c r="Q56" s="103">
        <f ca="1">IFERROR(IF((VLOOKUP($E56,'NEA Backsheet'!$D$5:$CB$183,Q$9,FALSE))="","",(VLOOKUP($E56,'NEA Backsheet'!$D$5:$CB$183,Q$9,FALSE))),"")</f>
        <v>2716.857185987918</v>
      </c>
      <c r="R56" s="194">
        <f ca="1">IFERROR(IF((VLOOKUP($E56,'NEA Backsheet'!$D$5:$CB$183,R$9,FALSE))="","",(VLOOKUP($E56,'NEA Backsheet'!$D$5:$CB$183,R$9,FALSE))),"")</f>
        <v>2691.2530818433597</v>
      </c>
    </row>
    <row r="57" spans="1:18" ht="15" customHeight="1" x14ac:dyDescent="0.3">
      <c r="A57" s="41">
        <v>43</v>
      </c>
      <c r="B57" s="77" t="str">
        <f ca="1">IFERROR(IF((VLOOKUP($E57,'Org List'!$AJ$10:$AL$190,3,FALSE))="","",(VLOOKUP($E57,'Org List'!$AJ$10:$AL$190,3,FALSE))),"")</f>
        <v>North East and Yorkshire Commissioning Region</v>
      </c>
      <c r="C57" s="78" t="str">
        <f ca="1">IFERROR(IF((VLOOKUP($E57,'Org List'!$AO$10:$AQ$190,3,FALSE))="","",(VLOOKUP($E57,'Org List'!$AO$10:$AQ$190,3,FALSE))),"")</f>
        <v>Yorkshire and The Humber Region</v>
      </c>
      <c r="D57" s="93" t="str">
        <f ca="1">IFERROR(IF((VLOOKUP($E57,'Org List'!$AT$10:$AV$190,3,FALSE))="","",(VLOOKUP($E57,'Org List'!$AT$10:$AV$190,3,FALSE))),"")</f>
        <v>NHS England North East and Yokrshire (Yorkshire And Humber)</v>
      </c>
      <c r="E57" s="77" t="str">
        <f t="shared" ca="1" si="1"/>
        <v>E08000032</v>
      </c>
      <c r="F57" s="79" t="str">
        <f ca="1">IF(E57="","",VLOOKUP(E57,'Org List'!$J$9:$K$640,2,0))</f>
        <v>Bradford</v>
      </c>
      <c r="G57" s="100">
        <f ca="1">IFERROR(IF((VLOOKUP($E57,'NEA Backsheet'!$D$5:$CB$183,G$9,FALSE))="","",(VLOOKUP($E57,'NEA Backsheet'!$D$5:$CB$183,G$9,FALSE))),"")</f>
        <v>3214.0748219387888</v>
      </c>
      <c r="H57" s="101">
        <f ca="1">IFERROR(IF((VLOOKUP($E57,'NEA Backsheet'!$D$5:$CB$183,H$9,FALSE))="","",(VLOOKUP($E57,'NEA Backsheet'!$D$5:$CB$183,H$9,FALSE))),"")</f>
        <v>3248.7533007406905</v>
      </c>
      <c r="I57" s="101">
        <f ca="1">IFERROR(IF((VLOOKUP($E57,'NEA Backsheet'!$D$5:$CB$183,I$9,FALSE))="","",(VLOOKUP($E57,'NEA Backsheet'!$D$5:$CB$183,I$9,FALSE))),"")</f>
        <v>3899.0615045836348</v>
      </c>
      <c r="J57" s="102">
        <f ca="1">IFERROR(IF((VLOOKUP($E57,'NEA Backsheet'!$D$5:$CB$183,J$9,FALSE))="","",(VLOOKUP($E57,'NEA Backsheet'!$D$5:$CB$183,J$9,FALSE))),"")</f>
        <v>3913.3488661944834</v>
      </c>
      <c r="K57" s="100">
        <f ca="1">IFERROR(IF((VLOOKUP($E57,'NEA Backsheet'!$D$5:$CB$183,K$9,FALSE))="","",(VLOOKUP($E57,'NEA Backsheet'!$D$5:$CB$183,K$9,FALSE))),"")</f>
        <v>3131.7211742075106</v>
      </c>
      <c r="L57" s="101">
        <f ca="1">IFERROR(IF((VLOOKUP($E57,'NEA Backsheet'!$D$5:$CB$183,L$9,FALSE))="","",(VLOOKUP($E57,'NEA Backsheet'!$D$5:$CB$183,L$9,FALSE))),"")</f>
        <v>3134.7623253060287</v>
      </c>
      <c r="M57" s="101">
        <f ca="1">IFERROR(IF((VLOOKUP($E57,'NEA Backsheet'!$D$5:$CB$183,M$9,FALSE))="","",(VLOOKUP($E57,'NEA Backsheet'!$D$5:$CB$183,M$9,FALSE))),"")</f>
        <v>3300.2396258726626</v>
      </c>
      <c r="N57" s="103">
        <f ca="1">IFERROR(IF((VLOOKUP($E57,'NEA Backsheet'!$D$5:$CB$183,N$9,FALSE))="","",(VLOOKUP($E57,'NEA Backsheet'!$D$5:$CB$183,N$9,FALSE))),"")</f>
        <v>3199.4367236655598</v>
      </c>
      <c r="O57" s="151">
        <f ca="1">IFERROR(IF((VLOOKUP($E57,'NEA Backsheet'!$D$5:$CB$183,O$9,FALSE))="","",(VLOOKUP($E57,'NEA Backsheet'!$D$5:$CB$183,O$9,FALSE))),"")</f>
        <v>3848.2141227126835</v>
      </c>
      <c r="P57" s="102">
        <f ca="1">IFERROR(IF((VLOOKUP($E57,'NEA Backsheet'!$D$5:$CB$183,P$9,FALSE))="","",(VLOOKUP($E57,'NEA Backsheet'!$D$5:$CB$183,P$9,FALSE))),"")</f>
        <v>3733.8474578699465</v>
      </c>
      <c r="Q57" s="103">
        <f ca="1">IFERROR(IF((VLOOKUP($E57,'NEA Backsheet'!$D$5:$CB$183,Q$9,FALSE))="","",(VLOOKUP($E57,'NEA Backsheet'!$D$5:$CB$183,Q$9,FALSE))),"")</f>
        <v>3949.3416054207773</v>
      </c>
      <c r="R57" s="194">
        <f ca="1">IFERROR(IF((VLOOKUP($E57,'NEA Backsheet'!$D$5:$CB$183,R$9,FALSE))="","",(VLOOKUP($E57,'NEA Backsheet'!$D$5:$CB$183,R$9,FALSE))),"")</f>
        <v>3873.0147350266921</v>
      </c>
    </row>
    <row r="58" spans="1:18" ht="15" customHeight="1" x14ac:dyDescent="0.3">
      <c r="A58" s="41">
        <v>44</v>
      </c>
      <c r="B58" s="77" t="str">
        <f ca="1">IFERROR(IF((VLOOKUP($E58,'Org List'!$AJ$10:$AL$190,3,FALSE))="","",(VLOOKUP($E58,'Org List'!$AJ$10:$AL$190,3,FALSE))),"")</f>
        <v>London Commissioning Region</v>
      </c>
      <c r="C58" s="78" t="str">
        <f ca="1">IFERROR(IF((VLOOKUP($E58,'Org List'!$AO$10:$AQ$190,3,FALSE))="","",(VLOOKUP($E58,'Org List'!$AO$10:$AQ$190,3,FALSE))),"")</f>
        <v>London Region</v>
      </c>
      <c r="D58" s="93" t="str">
        <f ca="1">IFERROR(IF((VLOOKUP($E58,'Org List'!$AT$10:$AV$190,3,FALSE))="","",(VLOOKUP($E58,'Org List'!$AT$10:$AV$190,3,FALSE))),"")</f>
        <v>NHS England London</v>
      </c>
      <c r="E58" s="77" t="str">
        <f t="shared" ca="1" si="1"/>
        <v>E09000005</v>
      </c>
      <c r="F58" s="79" t="str">
        <f ca="1">IF(E58="","",VLOOKUP(E58,'Org List'!$J$9:$K$640,2,0))</f>
        <v>Brent</v>
      </c>
      <c r="G58" s="100">
        <f ca="1">IFERROR(IF((VLOOKUP($E58,'NEA Backsheet'!$D$5:$CB$183,G$9,FALSE))="","",(VLOOKUP($E58,'NEA Backsheet'!$D$5:$CB$183,G$9,FALSE))),"")</f>
        <v>2109.5840488059243</v>
      </c>
      <c r="H58" s="101">
        <f ca="1">IFERROR(IF((VLOOKUP($E58,'NEA Backsheet'!$D$5:$CB$183,H$9,FALSE))="","",(VLOOKUP($E58,'NEA Backsheet'!$D$5:$CB$183,H$9,FALSE))),"")</f>
        <v>2157.8830763278265</v>
      </c>
      <c r="I58" s="101">
        <f ca="1">IFERROR(IF((VLOOKUP($E58,'NEA Backsheet'!$D$5:$CB$183,I$9,FALSE))="","",(VLOOKUP($E58,'NEA Backsheet'!$D$5:$CB$183,I$9,FALSE))),"")</f>
        <v>2376.7670747616703</v>
      </c>
      <c r="J58" s="102">
        <f ca="1">IFERROR(IF((VLOOKUP($E58,'NEA Backsheet'!$D$5:$CB$183,J$9,FALSE))="","",(VLOOKUP($E58,'NEA Backsheet'!$D$5:$CB$183,J$9,FALSE))),"")</f>
        <v>2454.4536785179021</v>
      </c>
      <c r="K58" s="100">
        <f ca="1">IFERROR(IF((VLOOKUP($E58,'NEA Backsheet'!$D$5:$CB$183,K$9,FALSE))="","",(VLOOKUP($E58,'NEA Backsheet'!$D$5:$CB$183,K$9,FALSE))),"")</f>
        <v>2403.2569066171518</v>
      </c>
      <c r="L58" s="101">
        <f ca="1">IFERROR(IF((VLOOKUP($E58,'NEA Backsheet'!$D$5:$CB$183,L$9,FALSE))="","",(VLOOKUP($E58,'NEA Backsheet'!$D$5:$CB$183,L$9,FALSE))),"")</f>
        <v>2363.4746033677666</v>
      </c>
      <c r="M58" s="101">
        <f ca="1">IFERROR(IF((VLOOKUP($E58,'NEA Backsheet'!$D$5:$CB$183,M$9,FALSE))="","",(VLOOKUP($E58,'NEA Backsheet'!$D$5:$CB$183,M$9,FALSE))),"")</f>
        <v>2428.1262522044899</v>
      </c>
      <c r="N58" s="103">
        <f ca="1">IFERROR(IF((VLOOKUP($E58,'NEA Backsheet'!$D$5:$CB$183,N$9,FALSE))="","",(VLOOKUP($E58,'NEA Backsheet'!$D$5:$CB$183,N$9,FALSE))),"")</f>
        <v>2370.9767087053206</v>
      </c>
      <c r="O58" s="151">
        <f ca="1">IFERROR(IF((VLOOKUP($E58,'NEA Backsheet'!$D$5:$CB$183,O$9,FALSE))="","",(VLOOKUP($E58,'NEA Backsheet'!$D$5:$CB$183,O$9,FALSE))),"")</f>
        <v>2457.8352899416741</v>
      </c>
      <c r="P58" s="102">
        <f ca="1">IFERROR(IF((VLOOKUP($E58,'NEA Backsheet'!$D$5:$CB$183,P$9,FALSE))="","",(VLOOKUP($E58,'NEA Backsheet'!$D$5:$CB$183,P$9,FALSE))),"")</f>
        <v>2536.5483552026885</v>
      </c>
      <c r="Q58" s="103">
        <f ca="1">IFERROR(IF((VLOOKUP($E58,'NEA Backsheet'!$D$5:$CB$183,Q$9,FALSE))="","",(VLOOKUP($E58,'NEA Backsheet'!$D$5:$CB$183,Q$9,FALSE))),"")</f>
        <v>2705.1641662527422</v>
      </c>
      <c r="R58" s="194">
        <f ca="1">IFERROR(IF((VLOOKUP($E58,'NEA Backsheet'!$D$5:$CB$183,R$9,FALSE))="","",(VLOOKUP($E58,'NEA Backsheet'!$D$5:$CB$183,R$9,FALSE))),"")</f>
        <v>2737.0095002478547</v>
      </c>
    </row>
    <row r="59" spans="1:18" ht="15" customHeight="1" x14ac:dyDescent="0.3">
      <c r="A59" s="41">
        <v>45</v>
      </c>
      <c r="B59" s="77" t="str">
        <f ca="1">IFERROR(IF((VLOOKUP($E59,'Org List'!$AJ$10:$AL$190,3,FALSE))="","",(VLOOKUP($E59,'Org List'!$AJ$10:$AL$190,3,FALSE))),"")</f>
        <v>South East England Commissioning Region</v>
      </c>
      <c r="C59" s="78" t="str">
        <f ca="1">IFERROR(IF((VLOOKUP($E59,'Org List'!$AO$10:$AQ$190,3,FALSE))="","",(VLOOKUP($E59,'Org List'!$AO$10:$AQ$190,3,FALSE))),"")</f>
        <v>South East Region</v>
      </c>
      <c r="D59" s="93" t="str">
        <f ca="1">IFERROR(IF((VLOOKUP($E59,'Org List'!$AT$10:$AV$190,3,FALSE))="","",(VLOOKUP($E59,'Org List'!$AT$10:$AV$190,3,FALSE))),"")</f>
        <v>NHS England South East (Kent, Surrey and Sussex)</v>
      </c>
      <c r="E59" s="77" t="str">
        <f t="shared" ca="1" si="1"/>
        <v>E06000043</v>
      </c>
      <c r="F59" s="79" t="str">
        <f ca="1">IF(E59="","",VLOOKUP(E59,'Org List'!$J$9:$K$640,2,0))</f>
        <v>Brighton and Hove</v>
      </c>
      <c r="G59" s="100">
        <f ca="1">IFERROR(IF((VLOOKUP($E59,'NEA Backsheet'!$D$5:$CB$183,G$9,FALSE))="","",(VLOOKUP($E59,'NEA Backsheet'!$D$5:$CB$183,G$9,FALSE))),"")</f>
        <v>2135.5356848751294</v>
      </c>
      <c r="H59" s="101">
        <f ca="1">IFERROR(IF((VLOOKUP($E59,'NEA Backsheet'!$D$5:$CB$183,H$9,FALSE))="","",(VLOOKUP($E59,'NEA Backsheet'!$D$5:$CB$183,H$9,FALSE))),"")</f>
        <v>2054.7692390525708</v>
      </c>
      <c r="I59" s="101">
        <f ca="1">IFERROR(IF((VLOOKUP($E59,'NEA Backsheet'!$D$5:$CB$183,I$9,FALSE))="","",(VLOOKUP($E59,'NEA Backsheet'!$D$5:$CB$183,I$9,FALSE))),"")</f>
        <v>2041.157883752468</v>
      </c>
      <c r="J59" s="102">
        <f ca="1">IFERROR(IF((VLOOKUP($E59,'NEA Backsheet'!$D$5:$CB$183,J$9,FALSE))="","",(VLOOKUP($E59,'NEA Backsheet'!$D$5:$CB$183,J$9,FALSE))),"")</f>
        <v>1917.8324263748718</v>
      </c>
      <c r="K59" s="100">
        <f ca="1">IFERROR(IF((VLOOKUP($E59,'NEA Backsheet'!$D$5:$CB$183,K$9,FALSE))="","",(VLOOKUP($E59,'NEA Backsheet'!$D$5:$CB$183,K$9,FALSE))),"")</f>
        <v>2078.8936923148544</v>
      </c>
      <c r="L59" s="101">
        <f ca="1">IFERROR(IF((VLOOKUP($E59,'NEA Backsheet'!$D$5:$CB$183,L$9,FALSE))="","",(VLOOKUP($E59,'NEA Backsheet'!$D$5:$CB$183,L$9,FALSE))),"")</f>
        <v>2060.0039351492683</v>
      </c>
      <c r="M59" s="101">
        <f ca="1">IFERROR(IF((VLOOKUP($E59,'NEA Backsheet'!$D$5:$CB$183,M$9,FALSE))="","",(VLOOKUP($E59,'NEA Backsheet'!$D$5:$CB$183,M$9,FALSE))),"")</f>
        <v>2153.3093382512557</v>
      </c>
      <c r="N59" s="103">
        <f ca="1">IFERROR(IF((VLOOKUP($E59,'NEA Backsheet'!$D$5:$CB$183,N$9,FALSE))="","",(VLOOKUP($E59,'NEA Backsheet'!$D$5:$CB$183,N$9,FALSE))),"")</f>
        <v>2018.8903057631335</v>
      </c>
      <c r="O59" s="151">
        <f ca="1">IFERROR(IF((VLOOKUP($E59,'NEA Backsheet'!$D$5:$CB$183,O$9,FALSE))="","",(VLOOKUP($E59,'NEA Backsheet'!$D$5:$CB$183,O$9,FALSE))),"")</f>
        <v>1938.8269021475789</v>
      </c>
      <c r="P59" s="102">
        <f ca="1">IFERROR(IF((VLOOKUP($E59,'NEA Backsheet'!$D$5:$CB$183,P$9,FALSE))="","",(VLOOKUP($E59,'NEA Backsheet'!$D$5:$CB$183,P$9,FALSE))),"")</f>
        <v>1829.9941551143631</v>
      </c>
      <c r="Q59" s="103">
        <f ca="1">IFERROR(IF((VLOOKUP($E59,'NEA Backsheet'!$D$5:$CB$183,Q$9,FALSE))="","",(VLOOKUP($E59,'NEA Backsheet'!$D$5:$CB$183,Q$9,FALSE))),"")</f>
        <v>1955.4194237083477</v>
      </c>
      <c r="R59" s="194">
        <f ca="1">IFERROR(IF((VLOOKUP($E59,'NEA Backsheet'!$D$5:$CB$183,R$9,FALSE))="","",(VLOOKUP($E59,'NEA Backsheet'!$D$5:$CB$183,R$9,FALSE))),"")</f>
        <v>1868.3199452992599</v>
      </c>
    </row>
    <row r="60" spans="1:18" ht="15" customHeight="1" x14ac:dyDescent="0.3">
      <c r="A60" s="41">
        <v>46</v>
      </c>
      <c r="B60" s="77" t="str">
        <f ca="1">IFERROR(IF((VLOOKUP($E60,'Org List'!$AJ$10:$AL$190,3,FALSE))="","",(VLOOKUP($E60,'Org List'!$AJ$10:$AL$190,3,FALSE))),"")</f>
        <v>South West England Commissioning Region</v>
      </c>
      <c r="C60" s="78" t="str">
        <f ca="1">IFERROR(IF((VLOOKUP($E60,'Org List'!$AO$10:$AQ$190,3,FALSE))="","",(VLOOKUP($E60,'Org List'!$AO$10:$AQ$190,3,FALSE))),"")</f>
        <v>South West Region</v>
      </c>
      <c r="D60" s="93" t="str">
        <f ca="1">IFERROR(IF((VLOOKUP($E60,'Org List'!$AT$10:$AV$190,3,FALSE))="","",(VLOOKUP($E60,'Org List'!$AT$10:$AV$190,3,FALSE))),"")</f>
        <v>NHS England South West (South West North)</v>
      </c>
      <c r="E60" s="77" t="str">
        <f t="shared" ca="1" si="1"/>
        <v>E06000023</v>
      </c>
      <c r="F60" s="79" t="str">
        <f ca="1">IF(E60="","",VLOOKUP(E60,'Org List'!$J$9:$K$640,2,0))</f>
        <v>Bristol, City of</v>
      </c>
      <c r="G60" s="100">
        <f ca="1">IFERROR(IF((VLOOKUP($E60,'NEA Backsheet'!$D$5:$CB$183,G$9,FALSE))="","",(VLOOKUP($E60,'NEA Backsheet'!$D$5:$CB$183,G$9,FALSE))),"")</f>
        <v>2470.1563432936532</v>
      </c>
      <c r="H60" s="101">
        <f ca="1">IFERROR(IF((VLOOKUP($E60,'NEA Backsheet'!$D$5:$CB$183,H$9,FALSE))="","",(VLOOKUP($E60,'NEA Backsheet'!$D$5:$CB$183,H$9,FALSE))),"")</f>
        <v>2465.7434679840721</v>
      </c>
      <c r="I60" s="101">
        <f ca="1">IFERROR(IF((VLOOKUP($E60,'NEA Backsheet'!$D$5:$CB$183,I$9,FALSE))="","",(VLOOKUP($E60,'NEA Backsheet'!$D$5:$CB$183,I$9,FALSE))),"")</f>
        <v>2614.1347580377969</v>
      </c>
      <c r="J60" s="102">
        <f ca="1">IFERROR(IF((VLOOKUP($E60,'NEA Backsheet'!$D$5:$CB$183,J$9,FALSE))="","",(VLOOKUP($E60,'NEA Backsheet'!$D$5:$CB$183,J$9,FALSE))),"")</f>
        <v>2610.9832284126651</v>
      </c>
      <c r="K60" s="100">
        <f ca="1">IFERROR(IF((VLOOKUP($E60,'NEA Backsheet'!$D$5:$CB$183,K$9,FALSE))="","",(VLOOKUP($E60,'NEA Backsheet'!$D$5:$CB$183,K$9,FALSE))),"")</f>
        <v>2496.8941944994972</v>
      </c>
      <c r="L60" s="101">
        <f ca="1">IFERROR(IF((VLOOKUP($E60,'NEA Backsheet'!$D$5:$CB$183,L$9,FALSE))="","",(VLOOKUP($E60,'NEA Backsheet'!$D$5:$CB$183,L$9,FALSE))),"")</f>
        <v>2543.7847502542568</v>
      </c>
      <c r="M60" s="101">
        <f ca="1">IFERROR(IF((VLOOKUP($E60,'NEA Backsheet'!$D$5:$CB$183,M$9,FALSE))="","",(VLOOKUP($E60,'NEA Backsheet'!$D$5:$CB$183,M$9,FALSE))),"")</f>
        <v>2588.4551635885919</v>
      </c>
      <c r="N60" s="103">
        <f ca="1">IFERROR(IF((VLOOKUP($E60,'NEA Backsheet'!$D$5:$CB$183,N$9,FALSE))="","",(VLOOKUP($E60,'NEA Backsheet'!$D$5:$CB$183,N$9,FALSE))),"")</f>
        <v>2490.0122292626711</v>
      </c>
      <c r="O60" s="151">
        <f ca="1">IFERROR(IF((VLOOKUP($E60,'NEA Backsheet'!$D$5:$CB$183,O$9,FALSE))="","",(VLOOKUP($E60,'NEA Backsheet'!$D$5:$CB$183,O$9,FALSE))),"")</f>
        <v>2622.7701042704975</v>
      </c>
      <c r="P60" s="102">
        <f ca="1">IFERROR(IF((VLOOKUP($E60,'NEA Backsheet'!$D$5:$CB$183,P$9,FALSE))="","",(VLOOKUP($E60,'NEA Backsheet'!$D$5:$CB$183,P$9,FALSE))),"")</f>
        <v>2738.1670877322958</v>
      </c>
      <c r="Q60" s="103">
        <f ca="1">IFERROR(IF((VLOOKUP($E60,'NEA Backsheet'!$D$5:$CB$183,Q$9,FALSE))="","",(VLOOKUP($E60,'NEA Backsheet'!$D$5:$CB$183,Q$9,FALSE))),"")</f>
        <v>2931.0979412788811</v>
      </c>
      <c r="R60" s="194">
        <f ca="1">IFERROR(IF((VLOOKUP($E60,'NEA Backsheet'!$D$5:$CB$183,R$9,FALSE))="","",(VLOOKUP($E60,'NEA Backsheet'!$D$5:$CB$183,R$9,FALSE))),"")</f>
        <v>2863.1336698454561</v>
      </c>
    </row>
    <row r="61" spans="1:18" ht="15" customHeight="1" x14ac:dyDescent="0.3">
      <c r="A61" s="41">
        <v>47</v>
      </c>
      <c r="B61" s="77" t="str">
        <f ca="1">IFERROR(IF((VLOOKUP($E61,'Org List'!$AJ$10:$AL$190,3,FALSE))="","",(VLOOKUP($E61,'Org List'!$AJ$10:$AL$190,3,FALSE))),"")</f>
        <v>London Commissioning Region</v>
      </c>
      <c r="C61" s="78" t="str">
        <f ca="1">IFERROR(IF((VLOOKUP($E61,'Org List'!$AO$10:$AQ$190,3,FALSE))="","",(VLOOKUP($E61,'Org List'!$AO$10:$AQ$190,3,FALSE))),"")</f>
        <v>London Region</v>
      </c>
      <c r="D61" s="93" t="str">
        <f ca="1">IFERROR(IF((VLOOKUP($E61,'Org List'!$AT$10:$AV$190,3,FALSE))="","",(VLOOKUP($E61,'Org List'!$AT$10:$AV$190,3,FALSE))),"")</f>
        <v>NHS England London</v>
      </c>
      <c r="E61" s="77" t="str">
        <f t="shared" ca="1" si="1"/>
        <v>E09000006</v>
      </c>
      <c r="F61" s="79" t="str">
        <f ca="1">IF(E61="","",VLOOKUP(E61,'Org List'!$J$9:$K$640,2,0))</f>
        <v>Bromley</v>
      </c>
      <c r="G61" s="100">
        <f ca="1">IFERROR(IF((VLOOKUP($E61,'NEA Backsheet'!$D$5:$CB$183,G$9,FALSE))="","",(VLOOKUP($E61,'NEA Backsheet'!$D$5:$CB$183,G$9,FALSE))),"")</f>
        <v>2125.1032933668466</v>
      </c>
      <c r="H61" s="101">
        <f ca="1">IFERROR(IF((VLOOKUP($E61,'NEA Backsheet'!$D$5:$CB$183,H$9,FALSE))="","",(VLOOKUP($E61,'NEA Backsheet'!$D$5:$CB$183,H$9,FALSE))),"")</f>
        <v>2078.7388072052931</v>
      </c>
      <c r="I61" s="101">
        <f ca="1">IFERROR(IF((VLOOKUP($E61,'NEA Backsheet'!$D$5:$CB$183,I$9,FALSE))="","",(VLOOKUP($E61,'NEA Backsheet'!$D$5:$CB$183,I$9,FALSE))),"")</f>
        <v>2165.9501419890871</v>
      </c>
      <c r="J61" s="102">
        <f ca="1">IFERROR(IF((VLOOKUP($E61,'NEA Backsheet'!$D$5:$CB$183,J$9,FALSE))="","",(VLOOKUP($E61,'NEA Backsheet'!$D$5:$CB$183,J$9,FALSE))),"")</f>
        <v>1962.2457476545878</v>
      </c>
      <c r="K61" s="100">
        <f ca="1">IFERROR(IF((VLOOKUP($E61,'NEA Backsheet'!$D$5:$CB$183,K$9,FALSE))="","",(VLOOKUP($E61,'NEA Backsheet'!$D$5:$CB$183,K$9,FALSE))),"")</f>
        <v>2080.4087067241558</v>
      </c>
      <c r="L61" s="101">
        <f ca="1">IFERROR(IF((VLOOKUP($E61,'NEA Backsheet'!$D$5:$CB$183,L$9,FALSE))="","",(VLOOKUP($E61,'NEA Backsheet'!$D$5:$CB$183,L$9,FALSE))),"")</f>
        <v>2103.4790967731419</v>
      </c>
      <c r="M61" s="101">
        <f ca="1">IFERROR(IF((VLOOKUP($E61,'NEA Backsheet'!$D$5:$CB$183,M$9,FALSE))="","",(VLOOKUP($E61,'NEA Backsheet'!$D$5:$CB$183,M$9,FALSE))),"")</f>
        <v>2103.5379124822557</v>
      </c>
      <c r="N61" s="103">
        <f ca="1">IFERROR(IF((VLOOKUP($E61,'NEA Backsheet'!$D$5:$CB$183,N$9,FALSE))="","",(VLOOKUP($E61,'NEA Backsheet'!$D$5:$CB$183,N$9,FALSE))),"")</f>
        <v>2036.3474976698624</v>
      </c>
      <c r="O61" s="151">
        <f ca="1">IFERROR(IF((VLOOKUP($E61,'NEA Backsheet'!$D$5:$CB$183,O$9,FALSE))="","",(VLOOKUP($E61,'NEA Backsheet'!$D$5:$CB$183,O$9,FALSE))),"")</f>
        <v>2029.5930248030309</v>
      </c>
      <c r="P61" s="102">
        <f ca="1">IFERROR(IF((VLOOKUP($E61,'NEA Backsheet'!$D$5:$CB$183,P$9,FALSE))="","",(VLOOKUP($E61,'NEA Backsheet'!$D$5:$CB$183,P$9,FALSE))),"")</f>
        <v>2050.3993738203153</v>
      </c>
      <c r="Q61" s="103">
        <f ca="1">IFERROR(IF((VLOOKUP($E61,'NEA Backsheet'!$D$5:$CB$183,Q$9,FALSE))="","",(VLOOKUP($E61,'NEA Backsheet'!$D$5:$CB$183,Q$9,FALSE))),"")</f>
        <v>2113.6224049449202</v>
      </c>
      <c r="R61" s="194">
        <f ca="1">IFERROR(IF((VLOOKUP($E61,'NEA Backsheet'!$D$5:$CB$183,R$9,FALSE))="","",(VLOOKUP($E61,'NEA Backsheet'!$D$5:$CB$183,R$9,FALSE))),"")</f>
        <v>2283.1008335451479</v>
      </c>
    </row>
    <row r="62" spans="1:18" ht="15" customHeight="1" x14ac:dyDescent="0.3">
      <c r="A62" s="41">
        <v>48</v>
      </c>
      <c r="B62" s="77" t="str">
        <f ca="1">IFERROR(IF((VLOOKUP($E62,'Org List'!$AJ$10:$AL$190,3,FALSE))="","",(VLOOKUP($E62,'Org List'!$AJ$10:$AL$190,3,FALSE))),"")</f>
        <v>South East England Commissioning Region</v>
      </c>
      <c r="C62" s="78" t="str">
        <f ca="1">IFERROR(IF((VLOOKUP($E62,'Org List'!$AO$10:$AQ$190,3,FALSE))="","",(VLOOKUP($E62,'Org List'!$AO$10:$AQ$190,3,FALSE))),"")</f>
        <v>South East Region</v>
      </c>
      <c r="D62" s="93" t="str">
        <f ca="1">IFERROR(IF((VLOOKUP($E62,'Org List'!$AT$10:$AV$190,3,FALSE))="","",(VLOOKUP($E62,'Org List'!$AT$10:$AV$190,3,FALSE))),"")</f>
        <v>NHS England South East (Hampshire, Isle of Wight and Thames Valley)</v>
      </c>
      <c r="E62" s="77" t="str">
        <f t="shared" ca="1" si="1"/>
        <v>E10000002</v>
      </c>
      <c r="F62" s="79" t="str">
        <f ca="1">IF(E62="","",VLOOKUP(E62,'Org List'!$J$9:$K$640,2,0))</f>
        <v>Buckinghamshire</v>
      </c>
      <c r="G62" s="100">
        <f ca="1">IFERROR(IF((VLOOKUP($E62,'NEA Backsheet'!$D$5:$CB$183,G$9,FALSE))="","",(VLOOKUP($E62,'NEA Backsheet'!$D$5:$CB$183,G$9,FALSE))),"")</f>
        <v>2353.8742721272547</v>
      </c>
      <c r="H62" s="101">
        <f ca="1">IFERROR(IF((VLOOKUP($E62,'NEA Backsheet'!$D$5:$CB$183,H$9,FALSE))="","",(VLOOKUP($E62,'NEA Backsheet'!$D$5:$CB$183,H$9,FALSE))),"")</f>
        <v>2285.4188253628131</v>
      </c>
      <c r="I62" s="101">
        <f ca="1">IFERROR(IF((VLOOKUP($E62,'NEA Backsheet'!$D$5:$CB$183,I$9,FALSE))="","",(VLOOKUP($E62,'NEA Backsheet'!$D$5:$CB$183,I$9,FALSE))),"")</f>
        <v>2371.7740030920627</v>
      </c>
      <c r="J62" s="102">
        <f ca="1">IFERROR(IF((VLOOKUP($E62,'NEA Backsheet'!$D$5:$CB$183,J$9,FALSE))="","",(VLOOKUP($E62,'NEA Backsheet'!$D$5:$CB$183,J$9,FALSE))),"")</f>
        <v>2422.086653495367</v>
      </c>
      <c r="K62" s="100">
        <f ca="1">IFERROR(IF((VLOOKUP($E62,'NEA Backsheet'!$D$5:$CB$183,K$9,FALSE))="","",(VLOOKUP($E62,'NEA Backsheet'!$D$5:$CB$183,K$9,FALSE))),"")</f>
        <v>2350.5512236244917</v>
      </c>
      <c r="L62" s="101">
        <f ca="1">IFERROR(IF((VLOOKUP($E62,'NEA Backsheet'!$D$5:$CB$183,L$9,FALSE))="","",(VLOOKUP($E62,'NEA Backsheet'!$D$5:$CB$183,L$9,FALSE))),"")</f>
        <v>2319.2018335735252</v>
      </c>
      <c r="M62" s="101">
        <f ca="1">IFERROR(IF((VLOOKUP($E62,'NEA Backsheet'!$D$5:$CB$183,M$9,FALSE))="","",(VLOOKUP($E62,'NEA Backsheet'!$D$5:$CB$183,M$9,FALSE))),"")</f>
        <v>2448.909355157557</v>
      </c>
      <c r="N62" s="103">
        <f ca="1">IFERROR(IF((VLOOKUP($E62,'NEA Backsheet'!$D$5:$CB$183,N$9,FALSE))="","",(VLOOKUP($E62,'NEA Backsheet'!$D$5:$CB$183,N$9,FALSE))),"")</f>
        <v>2284.1991082536993</v>
      </c>
      <c r="O62" s="151">
        <f ca="1">IFERROR(IF((VLOOKUP($E62,'NEA Backsheet'!$D$5:$CB$183,O$9,FALSE))="","",(VLOOKUP($E62,'NEA Backsheet'!$D$5:$CB$183,O$9,FALSE))),"")</f>
        <v>2618.46513518046</v>
      </c>
      <c r="P62" s="102">
        <f ca="1">IFERROR(IF((VLOOKUP($E62,'NEA Backsheet'!$D$5:$CB$183,P$9,FALSE))="","",(VLOOKUP($E62,'NEA Backsheet'!$D$5:$CB$183,P$9,FALSE))),"")</f>
        <v>2544.9244916838065</v>
      </c>
      <c r="Q62" s="103">
        <f ca="1">IFERROR(IF((VLOOKUP($E62,'NEA Backsheet'!$D$5:$CB$183,Q$9,FALSE))="","",(VLOOKUP($E62,'NEA Backsheet'!$D$5:$CB$183,Q$9,FALSE))),"")</f>
        <v>2796.4328544778086</v>
      </c>
      <c r="R62" s="194">
        <f ca="1">IFERROR(IF((VLOOKUP($E62,'NEA Backsheet'!$D$5:$CB$183,R$9,FALSE))="","",(VLOOKUP($E62,'NEA Backsheet'!$D$5:$CB$183,R$9,FALSE))),"")</f>
        <v>2771.2614355748619</v>
      </c>
    </row>
    <row r="63" spans="1:18" ht="15" customHeight="1" x14ac:dyDescent="0.3">
      <c r="A63" s="41">
        <v>49</v>
      </c>
      <c r="B63" s="77" t="str">
        <f ca="1">IFERROR(IF((VLOOKUP($E63,'Org List'!$AJ$10:$AL$190,3,FALSE))="","",(VLOOKUP($E63,'Org List'!$AJ$10:$AL$190,3,FALSE))),"")</f>
        <v>North West Commissioning Region</v>
      </c>
      <c r="C63" s="78" t="str">
        <f ca="1">IFERROR(IF((VLOOKUP($E63,'Org List'!$AO$10:$AQ$190,3,FALSE))="","",(VLOOKUP($E63,'Org List'!$AO$10:$AQ$190,3,FALSE))),"")</f>
        <v>North West Region</v>
      </c>
      <c r="D63" s="93" t="str">
        <f ca="1">IFERROR(IF((VLOOKUP($E63,'Org List'!$AT$10:$AV$190,3,FALSE))="","",(VLOOKUP($E63,'Org List'!$AT$10:$AV$190,3,FALSE))),"")</f>
        <v>NHS England North West (Greater Manchester)</v>
      </c>
      <c r="E63" s="77" t="str">
        <f t="shared" ca="1" si="1"/>
        <v>E08000002</v>
      </c>
      <c r="F63" s="79" t="str">
        <f ca="1">IF(E63="","",VLOOKUP(E63,'Org List'!$J$9:$K$640,2,0))</f>
        <v>Bury</v>
      </c>
      <c r="G63" s="100">
        <f ca="1">IFERROR(IF((VLOOKUP($E63,'NEA Backsheet'!$D$5:$CB$183,G$9,FALSE))="","",(VLOOKUP($E63,'NEA Backsheet'!$D$5:$CB$183,G$9,FALSE))),"")</f>
        <v>2694.4377548265602</v>
      </c>
      <c r="H63" s="101">
        <f ca="1">IFERROR(IF((VLOOKUP($E63,'NEA Backsheet'!$D$5:$CB$183,H$9,FALSE))="","",(VLOOKUP($E63,'NEA Backsheet'!$D$5:$CB$183,H$9,FALSE))),"")</f>
        <v>2799.5678564370769</v>
      </c>
      <c r="I63" s="101">
        <f ca="1">IFERROR(IF((VLOOKUP($E63,'NEA Backsheet'!$D$5:$CB$183,I$9,FALSE))="","",(VLOOKUP($E63,'NEA Backsheet'!$D$5:$CB$183,I$9,FALSE))),"")</f>
        <v>3102.1223777103382</v>
      </c>
      <c r="J63" s="102">
        <f ca="1">IFERROR(IF((VLOOKUP($E63,'NEA Backsheet'!$D$5:$CB$183,J$9,FALSE))="","",(VLOOKUP($E63,'NEA Backsheet'!$D$5:$CB$183,J$9,FALSE))),"")</f>
        <v>2967.951330157568</v>
      </c>
      <c r="K63" s="100">
        <f ca="1">IFERROR(IF((VLOOKUP($E63,'NEA Backsheet'!$D$5:$CB$183,K$9,FALSE))="","",(VLOOKUP($E63,'NEA Backsheet'!$D$5:$CB$183,K$9,FALSE))),"")</f>
        <v>2888.2892146491458</v>
      </c>
      <c r="L63" s="101">
        <f ca="1">IFERROR(IF((VLOOKUP($E63,'NEA Backsheet'!$D$5:$CB$183,L$9,FALSE))="","",(VLOOKUP($E63,'NEA Backsheet'!$D$5:$CB$183,L$9,FALSE))),"")</f>
        <v>2829.071618062721</v>
      </c>
      <c r="M63" s="101">
        <f ca="1">IFERROR(IF((VLOOKUP($E63,'NEA Backsheet'!$D$5:$CB$183,M$9,FALSE))="","",(VLOOKUP($E63,'NEA Backsheet'!$D$5:$CB$183,M$9,FALSE))),"")</f>
        <v>2989.4758340715066</v>
      </c>
      <c r="N63" s="103">
        <f ca="1">IFERROR(IF((VLOOKUP($E63,'NEA Backsheet'!$D$5:$CB$183,N$9,FALSE))="","",(VLOOKUP($E63,'NEA Backsheet'!$D$5:$CB$183,N$9,FALSE))),"")</f>
        <v>2935.7815982758984</v>
      </c>
      <c r="O63" s="151">
        <f ca="1">IFERROR(IF((VLOOKUP($E63,'NEA Backsheet'!$D$5:$CB$183,O$9,FALSE))="","",(VLOOKUP($E63,'NEA Backsheet'!$D$5:$CB$183,O$9,FALSE))),"")</f>
        <v>3131.1836385195365</v>
      </c>
      <c r="P63" s="102">
        <f ca="1">IFERROR(IF((VLOOKUP($E63,'NEA Backsheet'!$D$5:$CB$183,P$9,FALSE))="","",(VLOOKUP($E63,'NEA Backsheet'!$D$5:$CB$183,P$9,FALSE))),"")</f>
        <v>2993.4095540180565</v>
      </c>
      <c r="Q63" s="103">
        <f ca="1">IFERROR(IF((VLOOKUP($E63,'NEA Backsheet'!$D$5:$CB$183,Q$9,FALSE))="","",(VLOOKUP($E63,'NEA Backsheet'!$D$5:$CB$183,Q$9,FALSE))),"")</f>
        <v>3252.4975555535525</v>
      </c>
      <c r="R63" s="194">
        <f ca="1">IFERROR(IF((VLOOKUP($E63,'NEA Backsheet'!$D$5:$CB$183,R$9,FALSE))="","",(VLOOKUP($E63,'NEA Backsheet'!$D$5:$CB$183,R$9,FALSE))),"")</f>
        <v>3219.6113837158023</v>
      </c>
    </row>
    <row r="64" spans="1:18" ht="15" customHeight="1" x14ac:dyDescent="0.3">
      <c r="A64" s="41">
        <v>50</v>
      </c>
      <c r="B64" s="77" t="str">
        <f ca="1">IFERROR(IF((VLOOKUP($E64,'Org List'!$AJ$10:$AL$190,3,FALSE))="","",(VLOOKUP($E64,'Org List'!$AJ$10:$AL$190,3,FALSE))),"")</f>
        <v>North East and Yorkshire Commissioning Region</v>
      </c>
      <c r="C64" s="78" t="str">
        <f ca="1">IFERROR(IF((VLOOKUP($E64,'Org List'!$AO$10:$AQ$190,3,FALSE))="","",(VLOOKUP($E64,'Org List'!$AO$10:$AQ$190,3,FALSE))),"")</f>
        <v>Yorkshire and The Humber Region</v>
      </c>
      <c r="D64" s="93" t="str">
        <f ca="1">IFERROR(IF((VLOOKUP($E64,'Org List'!$AT$10:$AV$190,3,FALSE))="","",(VLOOKUP($E64,'Org List'!$AT$10:$AV$190,3,FALSE))),"")</f>
        <v>NHS England North East and Yokrshire (Yorkshire And Humber)</v>
      </c>
      <c r="E64" s="77" t="str">
        <f t="shared" ca="1" si="1"/>
        <v>E08000033</v>
      </c>
      <c r="F64" s="79" t="str">
        <f ca="1">IF(E64="","",VLOOKUP(E64,'Org List'!$J$9:$K$640,2,0))</f>
        <v>Calderdale</v>
      </c>
      <c r="G64" s="100">
        <f ca="1">IFERROR(IF((VLOOKUP($E64,'NEA Backsheet'!$D$5:$CB$183,G$9,FALSE))="","",(VLOOKUP($E64,'NEA Backsheet'!$D$5:$CB$183,G$9,FALSE))),"")</f>
        <v>3101.6893867746321</v>
      </c>
      <c r="H64" s="101">
        <f ca="1">IFERROR(IF((VLOOKUP($E64,'NEA Backsheet'!$D$5:$CB$183,H$9,FALSE))="","",(VLOOKUP($E64,'NEA Backsheet'!$D$5:$CB$183,H$9,FALSE))),"")</f>
        <v>3297.3803043355065</v>
      </c>
      <c r="I64" s="101">
        <f ca="1">IFERROR(IF((VLOOKUP($E64,'NEA Backsheet'!$D$5:$CB$183,I$9,FALSE))="","",(VLOOKUP($E64,'NEA Backsheet'!$D$5:$CB$183,I$9,FALSE))),"")</f>
        <v>3439.3291952487143</v>
      </c>
      <c r="J64" s="102">
        <f ca="1">IFERROR(IF((VLOOKUP($E64,'NEA Backsheet'!$D$5:$CB$183,J$9,FALSE))="","",(VLOOKUP($E64,'NEA Backsheet'!$D$5:$CB$183,J$9,FALSE))),"")</f>
        <v>3413.0601240890346</v>
      </c>
      <c r="K64" s="100">
        <f ca="1">IFERROR(IF((VLOOKUP($E64,'NEA Backsheet'!$D$5:$CB$183,K$9,FALSE))="","",(VLOOKUP($E64,'NEA Backsheet'!$D$5:$CB$183,K$9,FALSE))),"")</f>
        <v>3082.2334326704845</v>
      </c>
      <c r="L64" s="101">
        <f ca="1">IFERROR(IF((VLOOKUP($E64,'NEA Backsheet'!$D$5:$CB$183,L$9,FALSE))="","",(VLOOKUP($E64,'NEA Backsheet'!$D$5:$CB$183,L$9,FALSE))),"")</f>
        <v>3039.2521996706614</v>
      </c>
      <c r="M64" s="101">
        <f ca="1">IFERROR(IF((VLOOKUP($E64,'NEA Backsheet'!$D$5:$CB$183,M$9,FALSE))="","",(VLOOKUP($E64,'NEA Backsheet'!$D$5:$CB$183,M$9,FALSE))),"")</f>
        <v>3224.6508997997289</v>
      </c>
      <c r="N64" s="103">
        <f ca="1">IFERROR(IF((VLOOKUP($E64,'NEA Backsheet'!$D$5:$CB$183,N$9,FALSE))="","",(VLOOKUP($E64,'NEA Backsheet'!$D$5:$CB$183,N$9,FALSE))),"")</f>
        <v>3084.1210675719476</v>
      </c>
      <c r="O64" s="151">
        <f ca="1">IFERROR(IF((VLOOKUP($E64,'NEA Backsheet'!$D$5:$CB$183,O$9,FALSE))="","",(VLOOKUP($E64,'NEA Backsheet'!$D$5:$CB$183,O$9,FALSE))),"")</f>
        <v>3399.5991289390236</v>
      </c>
      <c r="P64" s="102">
        <f ca="1">IFERROR(IF((VLOOKUP($E64,'NEA Backsheet'!$D$5:$CB$183,P$9,FALSE))="","",(VLOOKUP($E64,'NEA Backsheet'!$D$5:$CB$183,P$9,FALSE))),"")</f>
        <v>3419.4121308227755</v>
      </c>
      <c r="Q64" s="103">
        <f ca="1">IFERROR(IF((VLOOKUP($E64,'NEA Backsheet'!$D$5:$CB$183,Q$9,FALSE))="","",(VLOOKUP($E64,'NEA Backsheet'!$D$5:$CB$183,Q$9,FALSE))),"")</f>
        <v>3581.5445498655076</v>
      </c>
      <c r="R64" s="194">
        <f ca="1">IFERROR(IF((VLOOKUP($E64,'NEA Backsheet'!$D$5:$CB$183,R$9,FALSE))="","",(VLOOKUP($E64,'NEA Backsheet'!$D$5:$CB$183,R$9,FALSE))),"")</f>
        <v>3488.5604301471822</v>
      </c>
    </row>
    <row r="65" spans="1:18" ht="15" customHeight="1" x14ac:dyDescent="0.3">
      <c r="A65" s="41">
        <v>51</v>
      </c>
      <c r="B65" s="77" t="str">
        <f ca="1">IFERROR(IF((VLOOKUP($E65,'Org List'!$AJ$10:$AL$190,3,FALSE))="","",(VLOOKUP($E65,'Org List'!$AJ$10:$AL$190,3,FALSE))),"")</f>
        <v>East of England Commissioning Region</v>
      </c>
      <c r="C65" s="78" t="str">
        <f ca="1">IFERROR(IF((VLOOKUP($E65,'Org List'!$AO$10:$AQ$190,3,FALSE))="","",(VLOOKUP($E65,'Org List'!$AO$10:$AQ$190,3,FALSE))),"")</f>
        <v>East Region</v>
      </c>
      <c r="D65" s="93" t="str">
        <f ca="1">IFERROR(IF((VLOOKUP($E65,'Org List'!$AT$10:$AV$190,3,FALSE))="","",(VLOOKUP($E65,'Org List'!$AT$10:$AV$190,3,FALSE))),"")</f>
        <v>NHS England East (East)</v>
      </c>
      <c r="E65" s="77" t="str">
        <f t="shared" ca="1" si="1"/>
        <v>E10000003</v>
      </c>
      <c r="F65" s="79" t="str">
        <f ca="1">IF(E65="","",VLOOKUP(E65,'Org List'!$J$9:$K$640,2,0))</f>
        <v>Cambridgeshire</v>
      </c>
      <c r="G65" s="100">
        <f ca="1">IFERROR(IF((VLOOKUP($E65,'NEA Backsheet'!$D$5:$CB$183,G$9,FALSE))="","",(VLOOKUP($E65,'NEA Backsheet'!$D$5:$CB$183,G$9,FALSE))),"")</f>
        <v>2491.3210039100777</v>
      </c>
      <c r="H65" s="101">
        <f ca="1">IFERROR(IF((VLOOKUP($E65,'NEA Backsheet'!$D$5:$CB$183,H$9,FALSE))="","",(VLOOKUP($E65,'NEA Backsheet'!$D$5:$CB$183,H$9,FALSE))),"")</f>
        <v>2403.5877736424122</v>
      </c>
      <c r="I65" s="101">
        <f ca="1">IFERROR(IF((VLOOKUP($E65,'NEA Backsheet'!$D$5:$CB$183,I$9,FALSE))="","",(VLOOKUP($E65,'NEA Backsheet'!$D$5:$CB$183,I$9,FALSE))),"")</f>
        <v>2507.6054198981633</v>
      </c>
      <c r="J65" s="102">
        <f ca="1">IFERROR(IF((VLOOKUP($E65,'NEA Backsheet'!$D$5:$CB$183,J$9,FALSE))="","",(VLOOKUP($E65,'NEA Backsheet'!$D$5:$CB$183,J$9,FALSE))),"")</f>
        <v>2458.0988351359993</v>
      </c>
      <c r="K65" s="100">
        <f ca="1">IFERROR(IF((VLOOKUP($E65,'NEA Backsheet'!$D$5:$CB$183,K$9,FALSE))="","",(VLOOKUP($E65,'NEA Backsheet'!$D$5:$CB$183,K$9,FALSE))),"")</f>
        <v>2524.9419222753027</v>
      </c>
      <c r="L65" s="101">
        <f ca="1">IFERROR(IF((VLOOKUP($E65,'NEA Backsheet'!$D$5:$CB$183,L$9,FALSE))="","",(VLOOKUP($E65,'NEA Backsheet'!$D$5:$CB$183,L$9,FALSE))),"")</f>
        <v>2522.3521754963044</v>
      </c>
      <c r="M65" s="101">
        <f ca="1">IFERROR(IF((VLOOKUP($E65,'NEA Backsheet'!$D$5:$CB$183,M$9,FALSE))="","",(VLOOKUP($E65,'NEA Backsheet'!$D$5:$CB$183,M$9,FALSE))),"")</f>
        <v>2626.0748231151065</v>
      </c>
      <c r="N65" s="103">
        <f ca="1">IFERROR(IF((VLOOKUP($E65,'NEA Backsheet'!$D$5:$CB$183,N$9,FALSE))="","",(VLOOKUP($E65,'NEA Backsheet'!$D$5:$CB$183,N$9,FALSE))),"")</f>
        <v>2561.5733702629082</v>
      </c>
      <c r="O65" s="151">
        <f ca="1">IFERROR(IF((VLOOKUP($E65,'NEA Backsheet'!$D$5:$CB$183,O$9,FALSE))="","",(VLOOKUP($E65,'NEA Backsheet'!$D$5:$CB$183,O$9,FALSE))),"")</f>
        <v>2519.8445707280798</v>
      </c>
      <c r="P65" s="102">
        <f ca="1">IFERROR(IF((VLOOKUP($E65,'NEA Backsheet'!$D$5:$CB$183,P$9,FALSE))="","",(VLOOKUP($E65,'NEA Backsheet'!$D$5:$CB$183,P$9,FALSE))),"")</f>
        <v>2505.1551449180747</v>
      </c>
      <c r="Q65" s="103">
        <f ca="1">IFERROR(IF((VLOOKUP($E65,'NEA Backsheet'!$D$5:$CB$183,Q$9,FALSE))="","",(VLOOKUP($E65,'NEA Backsheet'!$D$5:$CB$183,Q$9,FALSE))),"")</f>
        <v>2663.5838079389546</v>
      </c>
      <c r="R65" s="194">
        <f ca="1">IFERROR(IF((VLOOKUP($E65,'NEA Backsheet'!$D$5:$CB$183,R$9,FALSE))="","",(VLOOKUP($E65,'NEA Backsheet'!$D$5:$CB$183,R$9,FALSE))),"")</f>
        <v>2583.8698739851538</v>
      </c>
    </row>
    <row r="66" spans="1:18" ht="15" customHeight="1" x14ac:dyDescent="0.3">
      <c r="A66" s="41">
        <v>52</v>
      </c>
      <c r="B66" s="77" t="str">
        <f ca="1">IFERROR(IF((VLOOKUP($E66,'Org List'!$AJ$10:$AL$190,3,FALSE))="","",(VLOOKUP($E66,'Org List'!$AJ$10:$AL$190,3,FALSE))),"")</f>
        <v>London Commissioning Region</v>
      </c>
      <c r="C66" s="78" t="str">
        <f ca="1">IFERROR(IF((VLOOKUP($E66,'Org List'!$AO$10:$AQ$190,3,FALSE))="","",(VLOOKUP($E66,'Org List'!$AO$10:$AQ$190,3,FALSE))),"")</f>
        <v>London Region</v>
      </c>
      <c r="D66" s="93" t="str">
        <f ca="1">IFERROR(IF((VLOOKUP($E66,'Org List'!$AT$10:$AV$190,3,FALSE))="","",(VLOOKUP($E66,'Org List'!$AT$10:$AV$190,3,FALSE))),"")</f>
        <v>NHS England London</v>
      </c>
      <c r="E66" s="77" t="str">
        <f t="shared" ca="1" si="1"/>
        <v>E09000007</v>
      </c>
      <c r="F66" s="79" t="str">
        <f ca="1">IF(E66="","",VLOOKUP(E66,'Org List'!$J$9:$K$640,2,0))</f>
        <v>Camden</v>
      </c>
      <c r="G66" s="100">
        <f ca="1">IFERROR(IF((VLOOKUP($E66,'NEA Backsheet'!$D$5:$CB$183,G$9,FALSE))="","",(VLOOKUP($E66,'NEA Backsheet'!$D$5:$CB$183,G$9,FALSE))),"")</f>
        <v>1775.4061031641406</v>
      </c>
      <c r="H66" s="101">
        <f ca="1">IFERROR(IF((VLOOKUP($E66,'NEA Backsheet'!$D$5:$CB$183,H$9,FALSE))="","",(VLOOKUP($E66,'NEA Backsheet'!$D$5:$CB$183,H$9,FALSE))),"")</f>
        <v>1689.6115858915084</v>
      </c>
      <c r="I66" s="101">
        <f ca="1">IFERROR(IF((VLOOKUP($E66,'NEA Backsheet'!$D$5:$CB$183,I$9,FALSE))="","",(VLOOKUP($E66,'NEA Backsheet'!$D$5:$CB$183,I$9,FALSE))),"")</f>
        <v>1727.7002742437185</v>
      </c>
      <c r="J66" s="102">
        <f ca="1">IFERROR(IF((VLOOKUP($E66,'NEA Backsheet'!$D$5:$CB$183,J$9,FALSE))="","",(VLOOKUP($E66,'NEA Backsheet'!$D$5:$CB$183,J$9,FALSE))),"")</f>
        <v>1630.9710687979436</v>
      </c>
      <c r="K66" s="100">
        <f ca="1">IFERROR(IF((VLOOKUP($E66,'NEA Backsheet'!$D$5:$CB$183,K$9,FALSE))="","",(VLOOKUP($E66,'NEA Backsheet'!$D$5:$CB$183,K$9,FALSE))),"")</f>
        <v>1729.0003999996015</v>
      </c>
      <c r="L66" s="101">
        <f ca="1">IFERROR(IF((VLOOKUP($E66,'NEA Backsheet'!$D$5:$CB$183,L$9,FALSE))="","",(VLOOKUP($E66,'NEA Backsheet'!$D$5:$CB$183,L$9,FALSE))),"")</f>
        <v>1746.1900649405463</v>
      </c>
      <c r="M66" s="101">
        <f ca="1">IFERROR(IF((VLOOKUP($E66,'NEA Backsheet'!$D$5:$CB$183,M$9,FALSE))="","",(VLOOKUP($E66,'NEA Backsheet'!$D$5:$CB$183,M$9,FALSE))),"")</f>
        <v>1764.5359923581134</v>
      </c>
      <c r="N66" s="103">
        <f ca="1">IFERROR(IF((VLOOKUP($E66,'NEA Backsheet'!$D$5:$CB$183,N$9,FALSE))="","",(VLOOKUP($E66,'NEA Backsheet'!$D$5:$CB$183,N$9,FALSE))),"")</f>
        <v>1697.8488401424033</v>
      </c>
      <c r="O66" s="151">
        <f ca="1">IFERROR(IF((VLOOKUP($E66,'NEA Backsheet'!$D$5:$CB$183,O$9,FALSE))="","",(VLOOKUP($E66,'NEA Backsheet'!$D$5:$CB$183,O$9,FALSE))),"")</f>
        <v>1679.6990250812803</v>
      </c>
      <c r="P66" s="102">
        <f ca="1">IFERROR(IF((VLOOKUP($E66,'NEA Backsheet'!$D$5:$CB$183,P$9,FALSE))="","",(VLOOKUP($E66,'NEA Backsheet'!$D$5:$CB$183,P$9,FALSE))),"")</f>
        <v>1684.9203041676174</v>
      </c>
      <c r="Q66" s="103">
        <f ca="1">IFERROR(IF((VLOOKUP($E66,'NEA Backsheet'!$D$5:$CB$183,Q$9,FALSE))="","",(VLOOKUP($E66,'NEA Backsheet'!$D$5:$CB$183,Q$9,FALSE))),"")</f>
        <v>1836.9052870361713</v>
      </c>
      <c r="R66" s="194">
        <f ca="1">IFERROR(IF((VLOOKUP($E66,'NEA Backsheet'!$D$5:$CB$183,R$9,FALSE))="","",(VLOOKUP($E66,'NEA Backsheet'!$D$5:$CB$183,R$9,FALSE))),"")</f>
        <v>1640.0589584877723</v>
      </c>
    </row>
    <row r="67" spans="1:18" ht="15" customHeight="1" x14ac:dyDescent="0.3">
      <c r="A67" s="41">
        <v>53</v>
      </c>
      <c r="B67" s="77" t="str">
        <f ca="1">IFERROR(IF((VLOOKUP($E67,'Org List'!$AJ$10:$AL$190,3,FALSE))="","",(VLOOKUP($E67,'Org List'!$AJ$10:$AL$190,3,FALSE))),"")</f>
        <v>East of England Commissioning Region</v>
      </c>
      <c r="C67" s="78" t="str">
        <f ca="1">IFERROR(IF((VLOOKUP($E67,'Org List'!$AO$10:$AQ$190,3,FALSE))="","",(VLOOKUP($E67,'Org List'!$AO$10:$AQ$190,3,FALSE))),"")</f>
        <v>East Region</v>
      </c>
      <c r="D67" s="93" t="str">
        <f ca="1">IFERROR(IF((VLOOKUP($E67,'Org List'!$AT$10:$AV$190,3,FALSE))="","",(VLOOKUP($E67,'Org List'!$AT$10:$AV$190,3,FALSE))),"")</f>
        <v>NHS England East (East)</v>
      </c>
      <c r="E67" s="77" t="str">
        <f t="shared" ca="1" si="1"/>
        <v>E06000056</v>
      </c>
      <c r="F67" s="79" t="str">
        <f ca="1">IF(E67="","",VLOOKUP(E67,'Org List'!$J$9:$K$640,2,0))</f>
        <v>Central Bedfordshire</v>
      </c>
      <c r="G67" s="100">
        <f ca="1">IFERROR(IF((VLOOKUP($E67,'NEA Backsheet'!$D$5:$CB$183,G$9,FALSE))="","",(VLOOKUP($E67,'NEA Backsheet'!$D$5:$CB$183,G$9,FALSE))),"")</f>
        <v>2658.7683482875191</v>
      </c>
      <c r="H67" s="101">
        <f ca="1">IFERROR(IF((VLOOKUP($E67,'NEA Backsheet'!$D$5:$CB$183,H$9,FALSE))="","",(VLOOKUP($E67,'NEA Backsheet'!$D$5:$CB$183,H$9,FALSE))),"")</f>
        <v>2570.8855912954723</v>
      </c>
      <c r="I67" s="101">
        <f ca="1">IFERROR(IF((VLOOKUP($E67,'NEA Backsheet'!$D$5:$CB$183,I$9,FALSE))="","",(VLOOKUP($E67,'NEA Backsheet'!$D$5:$CB$183,I$9,FALSE))),"")</f>
        <v>2669.4275706950434</v>
      </c>
      <c r="J67" s="102">
        <f ca="1">IFERROR(IF((VLOOKUP($E67,'NEA Backsheet'!$D$5:$CB$183,J$9,FALSE))="","",(VLOOKUP($E67,'NEA Backsheet'!$D$5:$CB$183,J$9,FALSE))),"")</f>
        <v>2624.8325450789421</v>
      </c>
      <c r="K67" s="100">
        <f ca="1">IFERROR(IF((VLOOKUP($E67,'NEA Backsheet'!$D$5:$CB$183,K$9,FALSE))="","",(VLOOKUP($E67,'NEA Backsheet'!$D$5:$CB$183,K$9,FALSE))),"")</f>
        <v>2703.9736757432083</v>
      </c>
      <c r="L67" s="101">
        <f ca="1">IFERROR(IF((VLOOKUP($E67,'NEA Backsheet'!$D$5:$CB$183,L$9,FALSE))="","",(VLOOKUP($E67,'NEA Backsheet'!$D$5:$CB$183,L$9,FALSE))),"")</f>
        <v>2603.6225040285581</v>
      </c>
      <c r="M67" s="101">
        <f ca="1">IFERROR(IF((VLOOKUP($E67,'NEA Backsheet'!$D$5:$CB$183,M$9,FALSE))="","",(VLOOKUP($E67,'NEA Backsheet'!$D$5:$CB$183,M$9,FALSE))),"")</f>
        <v>2752.6118278925928</v>
      </c>
      <c r="N67" s="103">
        <f ca="1">IFERROR(IF((VLOOKUP($E67,'NEA Backsheet'!$D$5:$CB$183,N$9,FALSE))="","",(VLOOKUP($E67,'NEA Backsheet'!$D$5:$CB$183,N$9,FALSE))),"")</f>
        <v>2709.5725636687362</v>
      </c>
      <c r="O67" s="151">
        <f ca="1">IFERROR(IF((VLOOKUP($E67,'NEA Backsheet'!$D$5:$CB$183,O$9,FALSE))="","",(VLOOKUP($E67,'NEA Backsheet'!$D$5:$CB$183,O$9,FALSE))),"")</f>
        <v>2609.4964244488037</v>
      </c>
      <c r="P67" s="102">
        <f ca="1">IFERROR(IF((VLOOKUP($E67,'NEA Backsheet'!$D$5:$CB$183,P$9,FALSE))="","",(VLOOKUP($E67,'NEA Backsheet'!$D$5:$CB$183,P$9,FALSE))),"")</f>
        <v>2609.7219324732896</v>
      </c>
      <c r="Q67" s="103">
        <f ca="1">IFERROR(IF((VLOOKUP($E67,'NEA Backsheet'!$D$5:$CB$183,Q$9,FALSE))="","",(VLOOKUP($E67,'NEA Backsheet'!$D$5:$CB$183,Q$9,FALSE))),"")</f>
        <v>2841.2552758128236</v>
      </c>
      <c r="R67" s="194">
        <f ca="1">IFERROR(IF((VLOOKUP($E67,'NEA Backsheet'!$D$5:$CB$183,R$9,FALSE))="","",(VLOOKUP($E67,'NEA Backsheet'!$D$5:$CB$183,R$9,FALSE))),"")</f>
        <v>2694.4402108711697</v>
      </c>
    </row>
    <row r="68" spans="1:18" ht="15" customHeight="1" x14ac:dyDescent="0.3">
      <c r="A68" s="41">
        <v>54</v>
      </c>
      <c r="B68" s="77" t="str">
        <f ca="1">IFERROR(IF((VLOOKUP($E68,'Org List'!$AJ$10:$AL$190,3,FALSE))="","",(VLOOKUP($E68,'Org List'!$AJ$10:$AL$190,3,FALSE))),"")</f>
        <v>North West Commissioning Region</v>
      </c>
      <c r="C68" s="78" t="str">
        <f ca="1">IFERROR(IF((VLOOKUP($E68,'Org List'!$AO$10:$AQ$190,3,FALSE))="","",(VLOOKUP($E68,'Org List'!$AO$10:$AQ$190,3,FALSE))),"")</f>
        <v>North West Region</v>
      </c>
      <c r="D68" s="93" t="str">
        <f ca="1">IFERROR(IF((VLOOKUP($E68,'Org List'!$AT$10:$AV$190,3,FALSE))="","",(VLOOKUP($E68,'Org List'!$AT$10:$AV$190,3,FALSE))),"")</f>
        <v>NHS England North West (Cheshire And Merseyside)</v>
      </c>
      <c r="E68" s="77" t="str">
        <f t="shared" ca="1" si="1"/>
        <v>E06000049</v>
      </c>
      <c r="F68" s="79" t="str">
        <f ca="1">IF(E68="","",VLOOKUP(E68,'Org List'!$J$9:$K$640,2,0))</f>
        <v>Cheshire East</v>
      </c>
      <c r="G68" s="100">
        <f ca="1">IFERROR(IF((VLOOKUP($E68,'NEA Backsheet'!$D$5:$CB$183,G$9,FALSE))="","",(VLOOKUP($E68,'NEA Backsheet'!$D$5:$CB$183,G$9,FALSE))),"")</f>
        <v>2844.9232997025292</v>
      </c>
      <c r="H68" s="101">
        <f ca="1">IFERROR(IF((VLOOKUP($E68,'NEA Backsheet'!$D$5:$CB$183,H$9,FALSE))="","",(VLOOKUP($E68,'NEA Backsheet'!$D$5:$CB$183,H$9,FALSE))),"")</f>
        <v>2788.5153157721429</v>
      </c>
      <c r="I68" s="101">
        <f ca="1">IFERROR(IF((VLOOKUP($E68,'NEA Backsheet'!$D$5:$CB$183,I$9,FALSE))="","",(VLOOKUP($E68,'NEA Backsheet'!$D$5:$CB$183,I$9,FALSE))),"")</f>
        <v>2958.6373993871093</v>
      </c>
      <c r="J68" s="102">
        <f ca="1">IFERROR(IF((VLOOKUP($E68,'NEA Backsheet'!$D$5:$CB$183,J$9,FALSE))="","",(VLOOKUP($E68,'NEA Backsheet'!$D$5:$CB$183,J$9,FALSE))),"")</f>
        <v>2902.0452257517327</v>
      </c>
      <c r="K68" s="100">
        <f ca="1">IFERROR(IF((VLOOKUP($E68,'NEA Backsheet'!$D$5:$CB$183,K$9,FALSE))="","",(VLOOKUP($E68,'NEA Backsheet'!$D$5:$CB$183,K$9,FALSE))),"")</f>
        <v>2778.3180550121738</v>
      </c>
      <c r="L68" s="101">
        <f ca="1">IFERROR(IF((VLOOKUP($E68,'NEA Backsheet'!$D$5:$CB$183,L$9,FALSE))="","",(VLOOKUP($E68,'NEA Backsheet'!$D$5:$CB$183,L$9,FALSE))),"")</f>
        <v>2775.5585418151459</v>
      </c>
      <c r="M68" s="101">
        <f ca="1">IFERROR(IF((VLOOKUP($E68,'NEA Backsheet'!$D$5:$CB$183,M$9,FALSE))="","",(VLOOKUP($E68,'NEA Backsheet'!$D$5:$CB$183,M$9,FALSE))),"")</f>
        <v>2873.74679388799</v>
      </c>
      <c r="N68" s="103">
        <f ca="1">IFERROR(IF((VLOOKUP($E68,'NEA Backsheet'!$D$5:$CB$183,N$9,FALSE))="","",(VLOOKUP($E68,'NEA Backsheet'!$D$5:$CB$183,N$9,FALSE))),"")</f>
        <v>3003.9125621151552</v>
      </c>
      <c r="O68" s="151">
        <f ca="1">IFERROR(IF((VLOOKUP($E68,'NEA Backsheet'!$D$5:$CB$183,O$9,FALSE))="","",(VLOOKUP($E68,'NEA Backsheet'!$D$5:$CB$183,O$9,FALSE))),"")</f>
        <v>2918.4975968423696</v>
      </c>
      <c r="P68" s="102">
        <f ca="1">IFERROR(IF((VLOOKUP($E68,'NEA Backsheet'!$D$5:$CB$183,P$9,FALSE))="","",(VLOOKUP($E68,'NEA Backsheet'!$D$5:$CB$183,P$9,FALSE))),"")</f>
        <v>2897.6247561278733</v>
      </c>
      <c r="Q68" s="103">
        <f ca="1">IFERROR(IF((VLOOKUP($E68,'NEA Backsheet'!$D$5:$CB$183,Q$9,FALSE))="","",(VLOOKUP($E68,'NEA Backsheet'!$D$5:$CB$183,Q$9,FALSE))),"")</f>
        <v>3113.829953226711</v>
      </c>
      <c r="R68" s="194">
        <f ca="1">IFERROR(IF((VLOOKUP($E68,'NEA Backsheet'!$D$5:$CB$183,R$9,FALSE))="","",(VLOOKUP($E68,'NEA Backsheet'!$D$5:$CB$183,R$9,FALSE))),"")</f>
        <v>3105.0010144795633</v>
      </c>
    </row>
    <row r="69" spans="1:18" ht="15" customHeight="1" x14ac:dyDescent="0.3">
      <c r="A69" s="41">
        <v>55</v>
      </c>
      <c r="B69" s="77" t="str">
        <f ca="1">IFERROR(IF((VLOOKUP($E69,'Org List'!$AJ$10:$AL$190,3,FALSE))="","",(VLOOKUP($E69,'Org List'!$AJ$10:$AL$190,3,FALSE))),"")</f>
        <v>North West Commissioning Region</v>
      </c>
      <c r="C69" s="78" t="str">
        <f ca="1">IFERROR(IF((VLOOKUP($E69,'Org List'!$AO$10:$AQ$190,3,FALSE))="","",(VLOOKUP($E69,'Org List'!$AO$10:$AQ$190,3,FALSE))),"")</f>
        <v>North West Region</v>
      </c>
      <c r="D69" s="93" t="str">
        <f ca="1">IFERROR(IF((VLOOKUP($E69,'Org List'!$AT$10:$AV$190,3,FALSE))="","",(VLOOKUP($E69,'Org List'!$AT$10:$AV$190,3,FALSE))),"")</f>
        <v>NHS England North West (Cheshire And Merseyside)</v>
      </c>
      <c r="E69" s="77" t="str">
        <f t="shared" ca="1" si="1"/>
        <v>E06000050</v>
      </c>
      <c r="F69" s="79" t="str">
        <f ca="1">IF(E69="","",VLOOKUP(E69,'Org List'!$J$9:$K$640,2,0))</f>
        <v>Cheshire West and Chester</v>
      </c>
      <c r="G69" s="100">
        <f ca="1">IFERROR(IF((VLOOKUP($E69,'NEA Backsheet'!$D$5:$CB$183,G$9,FALSE))="","",(VLOOKUP($E69,'NEA Backsheet'!$D$5:$CB$183,G$9,FALSE))),"")</f>
        <v>3039.4003644845125</v>
      </c>
      <c r="H69" s="101">
        <f ca="1">IFERROR(IF((VLOOKUP($E69,'NEA Backsheet'!$D$5:$CB$183,H$9,FALSE))="","",(VLOOKUP($E69,'NEA Backsheet'!$D$5:$CB$183,H$9,FALSE))),"")</f>
        <v>3043.4380382723402</v>
      </c>
      <c r="I69" s="101">
        <f ca="1">IFERROR(IF((VLOOKUP($E69,'NEA Backsheet'!$D$5:$CB$183,I$9,FALSE))="","",(VLOOKUP($E69,'NEA Backsheet'!$D$5:$CB$183,I$9,FALSE))),"")</f>
        <v>3196.040774310783</v>
      </c>
      <c r="J69" s="102">
        <f ca="1">IFERROR(IF((VLOOKUP($E69,'NEA Backsheet'!$D$5:$CB$183,J$9,FALSE))="","",(VLOOKUP($E69,'NEA Backsheet'!$D$5:$CB$183,J$9,FALSE))),"")</f>
        <v>3196.6435694285692</v>
      </c>
      <c r="K69" s="100">
        <f ca="1">IFERROR(IF((VLOOKUP($E69,'NEA Backsheet'!$D$5:$CB$183,K$9,FALSE))="","",(VLOOKUP($E69,'NEA Backsheet'!$D$5:$CB$183,K$9,FALSE))),"")</f>
        <v>3077.579346022862</v>
      </c>
      <c r="L69" s="101">
        <f ca="1">IFERROR(IF((VLOOKUP($E69,'NEA Backsheet'!$D$5:$CB$183,L$9,FALSE))="","",(VLOOKUP($E69,'NEA Backsheet'!$D$5:$CB$183,L$9,FALSE))),"")</f>
        <v>3184.1774022673831</v>
      </c>
      <c r="M69" s="101">
        <f ca="1">IFERROR(IF((VLOOKUP($E69,'NEA Backsheet'!$D$5:$CB$183,M$9,FALSE))="","",(VLOOKUP($E69,'NEA Backsheet'!$D$5:$CB$183,M$9,FALSE))),"")</f>
        <v>3194.6839435554216</v>
      </c>
      <c r="N69" s="103">
        <f ca="1">IFERROR(IF((VLOOKUP($E69,'NEA Backsheet'!$D$5:$CB$183,N$9,FALSE))="","",(VLOOKUP($E69,'NEA Backsheet'!$D$5:$CB$183,N$9,FALSE))),"")</f>
        <v>3123.7594734179397</v>
      </c>
      <c r="O69" s="151">
        <f ca="1">IFERROR(IF((VLOOKUP($E69,'NEA Backsheet'!$D$5:$CB$183,O$9,FALSE))="","",(VLOOKUP($E69,'NEA Backsheet'!$D$5:$CB$183,O$9,FALSE))),"")</f>
        <v>3168.4980644616689</v>
      </c>
      <c r="P69" s="102">
        <f ca="1">IFERROR(IF((VLOOKUP($E69,'NEA Backsheet'!$D$5:$CB$183,P$9,FALSE))="","",(VLOOKUP($E69,'NEA Backsheet'!$D$5:$CB$183,P$9,FALSE))),"")</f>
        <v>3220.6327447515441</v>
      </c>
      <c r="Q69" s="103">
        <f ca="1">IFERROR(IF((VLOOKUP($E69,'NEA Backsheet'!$D$5:$CB$183,Q$9,FALSE))="","",(VLOOKUP($E69,'NEA Backsheet'!$D$5:$CB$183,Q$9,FALSE))),"")</f>
        <v>3431.3383635779187</v>
      </c>
      <c r="R69" s="194">
        <f ca="1">IFERROR(IF((VLOOKUP($E69,'NEA Backsheet'!$D$5:$CB$183,R$9,FALSE))="","",(VLOOKUP($E69,'NEA Backsheet'!$D$5:$CB$183,R$9,FALSE))),"")</f>
        <v>3402.2487696903449</v>
      </c>
    </row>
    <row r="70" spans="1:18" ht="15" customHeight="1" x14ac:dyDescent="0.3">
      <c r="A70" s="41">
        <v>56</v>
      </c>
      <c r="B70" s="77" t="str">
        <f ca="1">IFERROR(IF((VLOOKUP($E70,'Org List'!$AJ$10:$AL$190,3,FALSE))="","",(VLOOKUP($E70,'Org List'!$AJ$10:$AL$190,3,FALSE))),"")</f>
        <v>London Commissioning Region</v>
      </c>
      <c r="C70" s="78" t="str">
        <f ca="1">IFERROR(IF((VLOOKUP($E70,'Org List'!$AO$10:$AQ$190,3,FALSE))="","",(VLOOKUP($E70,'Org List'!$AO$10:$AQ$190,3,FALSE))),"")</f>
        <v>London Region</v>
      </c>
      <c r="D70" s="93" t="str">
        <f ca="1">IFERROR(IF((VLOOKUP($E70,'Org List'!$AT$10:$AV$190,3,FALSE))="","",(VLOOKUP($E70,'Org List'!$AT$10:$AV$190,3,FALSE))),"")</f>
        <v>NHS England London</v>
      </c>
      <c r="E70" s="77" t="str">
        <f t="shared" ca="1" si="1"/>
        <v>E09000001</v>
      </c>
      <c r="F70" s="79" t="str">
        <f ca="1">IF(E70="","",VLOOKUP(E70,'Org List'!$J$9:$K$640,2,0))</f>
        <v>City of London</v>
      </c>
      <c r="G70" s="100">
        <f ca="1">IFERROR(IF((VLOOKUP($E70,'NEA Backsheet'!$D$5:$CB$183,G$9,FALSE))="","",(VLOOKUP($E70,'NEA Backsheet'!$D$5:$CB$183,G$9,FALSE))),"")</f>
        <v>1867.5254744521974</v>
      </c>
      <c r="H70" s="101">
        <f ca="1">IFERROR(IF((VLOOKUP($E70,'NEA Backsheet'!$D$5:$CB$183,H$9,FALSE))="","",(VLOOKUP($E70,'NEA Backsheet'!$D$5:$CB$183,H$9,FALSE))),"")</f>
        <v>1803.666374710939</v>
      </c>
      <c r="I70" s="101">
        <f ca="1">IFERROR(IF((VLOOKUP($E70,'NEA Backsheet'!$D$5:$CB$183,I$9,FALSE))="","",(VLOOKUP($E70,'NEA Backsheet'!$D$5:$CB$183,I$9,FALSE))),"")</f>
        <v>1933.934627208567</v>
      </c>
      <c r="J70" s="102">
        <f ca="1">IFERROR(IF((VLOOKUP($E70,'NEA Backsheet'!$D$5:$CB$183,J$9,FALSE))="","",(VLOOKUP($E70,'NEA Backsheet'!$D$5:$CB$183,J$9,FALSE))),"")</f>
        <v>2187.8558594647475</v>
      </c>
      <c r="K70" s="100">
        <f ca="1">IFERROR(IF((VLOOKUP($E70,'NEA Backsheet'!$D$5:$CB$183,K$9,FALSE))="","",(VLOOKUP($E70,'NEA Backsheet'!$D$5:$CB$183,K$9,FALSE))),"")</f>
        <v>2161.2472133045767</v>
      </c>
      <c r="L70" s="101">
        <f ca="1">IFERROR(IF((VLOOKUP($E70,'NEA Backsheet'!$D$5:$CB$183,L$9,FALSE))="","",(VLOOKUP($E70,'NEA Backsheet'!$D$5:$CB$183,L$9,FALSE))),"")</f>
        <v>2130.5430972382505</v>
      </c>
      <c r="M70" s="101">
        <f ca="1">IFERROR(IF((VLOOKUP($E70,'NEA Backsheet'!$D$5:$CB$183,M$9,FALSE))="","",(VLOOKUP($E70,'NEA Backsheet'!$D$5:$CB$183,M$9,FALSE))),"")</f>
        <v>2229.2132343923431</v>
      </c>
      <c r="N70" s="103">
        <f ca="1">IFERROR(IF((VLOOKUP($E70,'NEA Backsheet'!$D$5:$CB$183,N$9,FALSE))="","",(VLOOKUP($E70,'NEA Backsheet'!$D$5:$CB$183,N$9,FALSE))),"")</f>
        <v>2213.1514668298923</v>
      </c>
      <c r="O70" s="151">
        <f ca="1">IFERROR(IF((VLOOKUP($E70,'NEA Backsheet'!$D$5:$CB$183,O$9,FALSE))="","",(VLOOKUP($E70,'NEA Backsheet'!$D$5:$CB$183,O$9,FALSE))),"")</f>
        <v>2204.8104717567089</v>
      </c>
      <c r="P70" s="102">
        <f ca="1">IFERROR(IF((VLOOKUP($E70,'NEA Backsheet'!$D$5:$CB$183,P$9,FALSE))="","",(VLOOKUP($E70,'NEA Backsheet'!$D$5:$CB$183,P$9,FALSE))),"")</f>
        <v>2184.3224502229532</v>
      </c>
      <c r="Q70" s="103">
        <f ca="1">IFERROR(IF((VLOOKUP($E70,'NEA Backsheet'!$D$5:$CB$183,Q$9,FALSE))="","",(VLOOKUP($E70,'NEA Backsheet'!$D$5:$CB$183,Q$9,FALSE))),"")</f>
        <v>2340.3844153906975</v>
      </c>
      <c r="R70" s="194">
        <f ca="1">IFERROR(IF((VLOOKUP($E70,'NEA Backsheet'!$D$5:$CB$183,R$9,FALSE))="","",(VLOOKUP($E70,'NEA Backsheet'!$D$5:$CB$183,R$9,FALSE))),"")</f>
        <v>1954.4565930495219</v>
      </c>
    </row>
    <row r="71" spans="1:18" ht="15" customHeight="1" x14ac:dyDescent="0.3">
      <c r="A71" s="41">
        <v>57</v>
      </c>
      <c r="B71" s="77" t="str">
        <f ca="1">IFERROR(IF((VLOOKUP($E71,'Org List'!$AJ$10:$AL$190,3,FALSE))="","",(VLOOKUP($E71,'Org List'!$AJ$10:$AL$190,3,FALSE))),"")</f>
        <v>South West England Commissioning Region</v>
      </c>
      <c r="C71" s="78" t="str">
        <f ca="1">IFERROR(IF((VLOOKUP($E71,'Org List'!$AO$10:$AQ$190,3,FALSE))="","",(VLOOKUP($E71,'Org List'!$AO$10:$AQ$190,3,FALSE))),"")</f>
        <v>South West Region</v>
      </c>
      <c r="D71" s="93" t="str">
        <f ca="1">IFERROR(IF((VLOOKUP($E71,'Org List'!$AT$10:$AV$190,3,FALSE))="","",(VLOOKUP($E71,'Org List'!$AT$10:$AV$190,3,FALSE))),"")</f>
        <v>NHS England South West (South West South)</v>
      </c>
      <c r="E71" s="77" t="str">
        <f t="shared" ca="1" si="1"/>
        <v>E06000052</v>
      </c>
      <c r="F71" s="79" t="str">
        <f ca="1">IF(E71="","",VLOOKUP(E71,'Org List'!$J$9:$K$640,2,0))</f>
        <v>Cornwall &amp; Scilly</v>
      </c>
      <c r="G71" s="100">
        <f ca="1">IFERROR(IF((VLOOKUP($E71,'NEA Backsheet'!$D$5:$CB$183,G$9,FALSE))="","",(VLOOKUP($E71,'NEA Backsheet'!$D$5:$CB$183,G$9,FALSE))),"")</f>
        <v>2656.978708332023</v>
      </c>
      <c r="H71" s="101">
        <f ca="1">IFERROR(IF((VLOOKUP($E71,'NEA Backsheet'!$D$5:$CB$183,H$9,FALSE))="","",(VLOOKUP($E71,'NEA Backsheet'!$D$5:$CB$183,H$9,FALSE))),"")</f>
        <v>2572.0097434514851</v>
      </c>
      <c r="I71" s="101">
        <f ca="1">IFERROR(IF((VLOOKUP($E71,'NEA Backsheet'!$D$5:$CB$183,I$9,FALSE))="","",(VLOOKUP($E71,'NEA Backsheet'!$D$5:$CB$183,I$9,FALSE))),"")</f>
        <v>2766.9348114567083</v>
      </c>
      <c r="J71" s="102">
        <f ca="1">IFERROR(IF((VLOOKUP($E71,'NEA Backsheet'!$D$5:$CB$183,J$9,FALSE))="","",(VLOOKUP($E71,'NEA Backsheet'!$D$5:$CB$183,J$9,FALSE))),"")</f>
        <v>2762.6135363706831</v>
      </c>
      <c r="K71" s="100">
        <f ca="1">IFERROR(IF((VLOOKUP($E71,'NEA Backsheet'!$D$5:$CB$183,K$9,FALSE))="","",(VLOOKUP($E71,'NEA Backsheet'!$D$5:$CB$183,K$9,FALSE))),"")</f>
        <v>2623.1085510336716</v>
      </c>
      <c r="L71" s="101">
        <f ca="1">IFERROR(IF((VLOOKUP($E71,'NEA Backsheet'!$D$5:$CB$183,L$9,FALSE))="","",(VLOOKUP($E71,'NEA Backsheet'!$D$5:$CB$183,L$9,FALSE))),"")</f>
        <v>2596.1652828732394</v>
      </c>
      <c r="M71" s="101">
        <f ca="1">IFERROR(IF((VLOOKUP($E71,'NEA Backsheet'!$D$5:$CB$183,M$9,FALSE))="","",(VLOOKUP($E71,'NEA Backsheet'!$D$5:$CB$183,M$9,FALSE))),"")</f>
        <v>2696.2548325924063</v>
      </c>
      <c r="N71" s="103">
        <f ca="1">IFERROR(IF((VLOOKUP($E71,'NEA Backsheet'!$D$5:$CB$183,N$9,FALSE))="","",(VLOOKUP($E71,'NEA Backsheet'!$D$5:$CB$183,N$9,FALSE))),"")</f>
        <v>2738.2544805051875</v>
      </c>
      <c r="O71" s="151">
        <f ca="1">IFERROR(IF((VLOOKUP($E71,'NEA Backsheet'!$D$5:$CB$183,O$9,FALSE))="","",(VLOOKUP($E71,'NEA Backsheet'!$D$5:$CB$183,O$9,FALSE))),"")</f>
        <v>2799.5649190256413</v>
      </c>
      <c r="P71" s="102">
        <f ca="1">IFERROR(IF((VLOOKUP($E71,'NEA Backsheet'!$D$5:$CB$183,P$9,FALSE))="","",(VLOOKUP($E71,'NEA Backsheet'!$D$5:$CB$183,P$9,FALSE))),"")</f>
        <v>2693.9631479875943</v>
      </c>
      <c r="Q71" s="103">
        <f ca="1">IFERROR(IF((VLOOKUP($E71,'NEA Backsheet'!$D$5:$CB$183,Q$9,FALSE))="","",(VLOOKUP($E71,'NEA Backsheet'!$D$5:$CB$183,Q$9,FALSE))),"")</f>
        <v>2889.7485457664257</v>
      </c>
      <c r="R71" s="194">
        <f ca="1">IFERROR(IF((VLOOKUP($E71,'NEA Backsheet'!$D$5:$CB$183,R$9,FALSE))="","",(VLOOKUP($E71,'NEA Backsheet'!$D$5:$CB$183,R$9,FALSE))),"")</f>
        <v>2824.6528710882785</v>
      </c>
    </row>
    <row r="72" spans="1:18" ht="15" customHeight="1" x14ac:dyDescent="0.3">
      <c r="A72" s="41">
        <v>58</v>
      </c>
      <c r="B72" s="77" t="str">
        <f ca="1">IFERROR(IF((VLOOKUP($E72,'Org List'!$AJ$10:$AL$190,3,FALSE))="","",(VLOOKUP($E72,'Org List'!$AJ$10:$AL$190,3,FALSE))),"")</f>
        <v>North East and Yorkshire Commissioning Region</v>
      </c>
      <c r="C72" s="78" t="str">
        <f ca="1">IFERROR(IF((VLOOKUP($E72,'Org List'!$AO$10:$AQ$190,3,FALSE))="","",(VLOOKUP($E72,'Org List'!$AO$10:$AQ$190,3,FALSE))),"")</f>
        <v>North East Region</v>
      </c>
      <c r="D72" s="93" t="str">
        <f ca="1">IFERROR(IF((VLOOKUP($E72,'Org List'!$AT$10:$AV$190,3,FALSE))="","",(VLOOKUP($E72,'Org List'!$AT$10:$AV$190,3,FALSE))),"")</f>
        <v>NHS England North East and Yorkshire (Cumbria And North East)</v>
      </c>
      <c r="E72" s="77" t="str">
        <f t="shared" ca="1" si="1"/>
        <v>E06000047</v>
      </c>
      <c r="F72" s="79" t="str">
        <f ca="1">IF(E72="","",VLOOKUP(E72,'Org List'!$J$9:$K$640,2,0))</f>
        <v>County Durham</v>
      </c>
      <c r="G72" s="100">
        <f ca="1">IFERROR(IF((VLOOKUP($E72,'NEA Backsheet'!$D$5:$CB$183,G$9,FALSE))="","",(VLOOKUP($E72,'NEA Backsheet'!$D$5:$CB$183,G$9,FALSE))),"")</f>
        <v>2981.1736101559259</v>
      </c>
      <c r="H72" s="101">
        <f ca="1">IFERROR(IF((VLOOKUP($E72,'NEA Backsheet'!$D$5:$CB$183,H$9,FALSE))="","",(VLOOKUP($E72,'NEA Backsheet'!$D$5:$CB$183,H$9,FALSE))),"")</f>
        <v>3006.8893415420284</v>
      </c>
      <c r="I72" s="101">
        <f ca="1">IFERROR(IF((VLOOKUP($E72,'NEA Backsheet'!$D$5:$CB$183,I$9,FALSE))="","",(VLOOKUP($E72,'NEA Backsheet'!$D$5:$CB$183,I$9,FALSE))),"")</f>
        <v>3156.4629551722674</v>
      </c>
      <c r="J72" s="102">
        <f ca="1">IFERROR(IF((VLOOKUP($E72,'NEA Backsheet'!$D$5:$CB$183,J$9,FALSE))="","",(VLOOKUP($E72,'NEA Backsheet'!$D$5:$CB$183,J$9,FALSE))),"")</f>
        <v>3057.4796277482433</v>
      </c>
      <c r="K72" s="100">
        <f ca="1">IFERROR(IF((VLOOKUP($E72,'NEA Backsheet'!$D$5:$CB$183,K$9,FALSE))="","",(VLOOKUP($E72,'NEA Backsheet'!$D$5:$CB$183,K$9,FALSE))),"")</f>
        <v>3181.215367776781</v>
      </c>
      <c r="L72" s="101">
        <f ca="1">IFERROR(IF((VLOOKUP($E72,'NEA Backsheet'!$D$5:$CB$183,L$9,FALSE))="","",(VLOOKUP($E72,'NEA Backsheet'!$D$5:$CB$183,L$9,FALSE))),"")</f>
        <v>3127.0322502897079</v>
      </c>
      <c r="M72" s="101">
        <f ca="1">IFERROR(IF((VLOOKUP($E72,'NEA Backsheet'!$D$5:$CB$183,M$9,FALSE))="","",(VLOOKUP($E72,'NEA Backsheet'!$D$5:$CB$183,M$9,FALSE))),"")</f>
        <v>3206.5169505576459</v>
      </c>
      <c r="N72" s="103">
        <f ca="1">IFERROR(IF((VLOOKUP($E72,'NEA Backsheet'!$D$5:$CB$183,N$9,FALSE))="","",(VLOOKUP($E72,'NEA Backsheet'!$D$5:$CB$183,N$9,FALSE))),"")</f>
        <v>3179.5516044165306</v>
      </c>
      <c r="O72" s="151">
        <f ca="1">IFERROR(IF((VLOOKUP($E72,'NEA Backsheet'!$D$5:$CB$183,O$9,FALSE))="","",(VLOOKUP($E72,'NEA Backsheet'!$D$5:$CB$183,O$9,FALSE))),"")</f>
        <v>3085.2954786475043</v>
      </c>
      <c r="P72" s="102">
        <f ca="1">IFERROR(IF((VLOOKUP($E72,'NEA Backsheet'!$D$5:$CB$183,P$9,FALSE))="","",(VLOOKUP($E72,'NEA Backsheet'!$D$5:$CB$183,P$9,FALSE))),"")</f>
        <v>3015.7052771242006</v>
      </c>
      <c r="Q72" s="103">
        <f ca="1">IFERROR(IF((VLOOKUP($E72,'NEA Backsheet'!$D$5:$CB$183,Q$9,FALSE))="","",(VLOOKUP($E72,'NEA Backsheet'!$D$5:$CB$183,Q$9,FALSE))),"")</f>
        <v>3202.1198724313563</v>
      </c>
      <c r="R72" s="194">
        <f ca="1">IFERROR(IF((VLOOKUP($E72,'NEA Backsheet'!$D$5:$CB$183,R$9,FALSE))="","",(VLOOKUP($E72,'NEA Backsheet'!$D$5:$CB$183,R$9,FALSE))),"")</f>
        <v>3200.8608937755657</v>
      </c>
    </row>
    <row r="73" spans="1:18" ht="15" customHeight="1" x14ac:dyDescent="0.3">
      <c r="A73" s="41">
        <v>59</v>
      </c>
      <c r="B73" s="77" t="str">
        <f ca="1">IFERROR(IF((VLOOKUP($E73,'Org List'!$AJ$10:$AL$190,3,FALSE))="","",(VLOOKUP($E73,'Org List'!$AJ$10:$AL$190,3,FALSE))),"")</f>
        <v>Midlands Commissioning Region</v>
      </c>
      <c r="C73" s="78" t="str">
        <f ca="1">IFERROR(IF((VLOOKUP($E73,'Org List'!$AO$10:$AQ$190,3,FALSE))="","",(VLOOKUP($E73,'Org List'!$AO$10:$AQ$190,3,FALSE))),"")</f>
        <v>West Midlands Region</v>
      </c>
      <c r="D73" s="93" t="str">
        <f ca="1">IFERROR(IF((VLOOKUP($E73,'Org List'!$AT$10:$AV$190,3,FALSE))="","",(VLOOKUP($E73,'Org List'!$AT$10:$AV$190,3,FALSE))),"")</f>
        <v>NHS England Midlands (West Midlands)</v>
      </c>
      <c r="E73" s="77" t="str">
        <f t="shared" ca="1" si="1"/>
        <v>E08000026</v>
      </c>
      <c r="F73" s="79" t="str">
        <f ca="1">IF(E73="","",VLOOKUP(E73,'Org List'!$J$9:$K$640,2,0))</f>
        <v>Coventry</v>
      </c>
      <c r="G73" s="100">
        <f ca="1">IFERROR(IF((VLOOKUP($E73,'NEA Backsheet'!$D$5:$CB$183,G$9,FALSE))="","",(VLOOKUP($E73,'NEA Backsheet'!$D$5:$CB$183,G$9,FALSE))),"")</f>
        <v>2740.2524924635859</v>
      </c>
      <c r="H73" s="101">
        <f ca="1">IFERROR(IF((VLOOKUP($E73,'NEA Backsheet'!$D$5:$CB$183,H$9,FALSE))="","",(VLOOKUP($E73,'NEA Backsheet'!$D$5:$CB$183,H$9,FALSE))),"")</f>
        <v>2728.6439701607273</v>
      </c>
      <c r="I73" s="101">
        <f ca="1">IFERROR(IF((VLOOKUP($E73,'NEA Backsheet'!$D$5:$CB$183,I$9,FALSE))="","",(VLOOKUP($E73,'NEA Backsheet'!$D$5:$CB$183,I$9,FALSE))),"")</f>
        <v>2642.5911497749221</v>
      </c>
      <c r="J73" s="102">
        <f ca="1">IFERROR(IF((VLOOKUP($E73,'NEA Backsheet'!$D$5:$CB$183,J$9,FALSE))="","",(VLOOKUP($E73,'NEA Backsheet'!$D$5:$CB$183,J$9,FALSE))),"")</f>
        <v>2565.1698119600865</v>
      </c>
      <c r="K73" s="100">
        <f ca="1">IFERROR(IF((VLOOKUP($E73,'NEA Backsheet'!$D$5:$CB$183,K$9,FALSE))="","",(VLOOKUP($E73,'NEA Backsheet'!$D$5:$CB$183,K$9,FALSE))),"")</f>
        <v>2733.1394015864716</v>
      </c>
      <c r="L73" s="101">
        <f ca="1">IFERROR(IF((VLOOKUP($E73,'NEA Backsheet'!$D$5:$CB$183,L$9,FALSE))="","",(VLOOKUP($E73,'NEA Backsheet'!$D$5:$CB$183,L$9,FALSE))),"")</f>
        <v>2763.9222187057685</v>
      </c>
      <c r="M73" s="101">
        <f ca="1">IFERROR(IF((VLOOKUP($E73,'NEA Backsheet'!$D$5:$CB$183,M$9,FALSE))="","",(VLOOKUP($E73,'NEA Backsheet'!$D$5:$CB$183,M$9,FALSE))),"")</f>
        <v>2763.9242450987167</v>
      </c>
      <c r="N73" s="103">
        <f ca="1">IFERROR(IF((VLOOKUP($E73,'NEA Backsheet'!$D$5:$CB$183,N$9,FALSE))="","",(VLOOKUP($E73,'NEA Backsheet'!$D$5:$CB$183,N$9,FALSE))),"")</f>
        <v>2664.3969685131015</v>
      </c>
      <c r="O73" s="151">
        <f ca="1">IFERROR(IF((VLOOKUP($E73,'NEA Backsheet'!$D$5:$CB$183,O$9,FALSE))="","",(VLOOKUP($E73,'NEA Backsheet'!$D$5:$CB$183,O$9,FALSE))),"")</f>
        <v>2617.5844534596986</v>
      </c>
      <c r="P73" s="102">
        <f ca="1">IFERROR(IF((VLOOKUP($E73,'NEA Backsheet'!$D$5:$CB$183,P$9,FALSE))="","",(VLOOKUP($E73,'NEA Backsheet'!$D$5:$CB$183,P$9,FALSE))),"")</f>
        <v>2637.4007023350396</v>
      </c>
      <c r="Q73" s="103">
        <f ca="1">IFERROR(IF((VLOOKUP($E73,'NEA Backsheet'!$D$5:$CB$183,Q$9,FALSE))="","",(VLOOKUP($E73,'NEA Backsheet'!$D$5:$CB$183,Q$9,FALSE))),"")</f>
        <v>2753.7648842237063</v>
      </c>
      <c r="R73" s="194">
        <f ca="1">IFERROR(IF((VLOOKUP($E73,'NEA Backsheet'!$D$5:$CB$183,R$9,FALSE))="","",(VLOOKUP($E73,'NEA Backsheet'!$D$5:$CB$183,R$9,FALSE))),"")</f>
        <v>2715.530122364265</v>
      </c>
    </row>
    <row r="74" spans="1:18" ht="15" customHeight="1" x14ac:dyDescent="0.3">
      <c r="A74" s="41">
        <v>60</v>
      </c>
      <c r="B74" s="77" t="str">
        <f ca="1">IFERROR(IF((VLOOKUP($E74,'Org List'!$AJ$10:$AL$190,3,FALSE))="","",(VLOOKUP($E74,'Org List'!$AJ$10:$AL$190,3,FALSE))),"")</f>
        <v>London Commissioning Region</v>
      </c>
      <c r="C74" s="78" t="str">
        <f ca="1">IFERROR(IF((VLOOKUP($E74,'Org List'!$AO$10:$AQ$190,3,FALSE))="","",(VLOOKUP($E74,'Org List'!$AO$10:$AQ$190,3,FALSE))),"")</f>
        <v>London Region</v>
      </c>
      <c r="D74" s="93" t="str">
        <f ca="1">IFERROR(IF((VLOOKUP($E74,'Org List'!$AT$10:$AV$190,3,FALSE))="","",(VLOOKUP($E74,'Org List'!$AT$10:$AV$190,3,FALSE))),"")</f>
        <v>NHS England London</v>
      </c>
      <c r="E74" s="77" t="str">
        <f t="shared" ca="1" si="1"/>
        <v>E09000008</v>
      </c>
      <c r="F74" s="79" t="str">
        <f ca="1">IF(E74="","",VLOOKUP(E74,'Org List'!$J$9:$K$640,2,0))</f>
        <v>Croydon</v>
      </c>
      <c r="G74" s="100">
        <f ca="1">IFERROR(IF((VLOOKUP($E74,'NEA Backsheet'!$D$5:$CB$183,G$9,FALSE))="","",(VLOOKUP($E74,'NEA Backsheet'!$D$5:$CB$183,G$9,FALSE))),"")</f>
        <v>2529.4600567823218</v>
      </c>
      <c r="H74" s="101">
        <f ca="1">IFERROR(IF((VLOOKUP($E74,'NEA Backsheet'!$D$5:$CB$183,H$9,FALSE))="","",(VLOOKUP($E74,'NEA Backsheet'!$D$5:$CB$183,H$9,FALSE))),"")</f>
        <v>2532.5368538144589</v>
      </c>
      <c r="I74" s="101">
        <f ca="1">IFERROR(IF((VLOOKUP($E74,'NEA Backsheet'!$D$5:$CB$183,I$9,FALSE))="","",(VLOOKUP($E74,'NEA Backsheet'!$D$5:$CB$183,I$9,FALSE))),"")</f>
        <v>2610.6040702591617</v>
      </c>
      <c r="J74" s="102">
        <f ca="1">IFERROR(IF((VLOOKUP($E74,'NEA Backsheet'!$D$5:$CB$183,J$9,FALSE))="","",(VLOOKUP($E74,'NEA Backsheet'!$D$5:$CB$183,J$9,FALSE))),"")</f>
        <v>2336.1919614114709</v>
      </c>
      <c r="K74" s="100">
        <f ca="1">IFERROR(IF((VLOOKUP($E74,'NEA Backsheet'!$D$5:$CB$183,K$9,FALSE))="","",(VLOOKUP($E74,'NEA Backsheet'!$D$5:$CB$183,K$9,FALSE))),"")</f>
        <v>2561.8493827171537</v>
      </c>
      <c r="L74" s="101">
        <f ca="1">IFERROR(IF((VLOOKUP($E74,'NEA Backsheet'!$D$5:$CB$183,L$9,FALSE))="","",(VLOOKUP($E74,'NEA Backsheet'!$D$5:$CB$183,L$9,FALSE))),"")</f>
        <v>2589.8079050843908</v>
      </c>
      <c r="M74" s="101">
        <f ca="1">IFERROR(IF((VLOOKUP($E74,'NEA Backsheet'!$D$5:$CB$183,M$9,FALSE))="","",(VLOOKUP($E74,'NEA Backsheet'!$D$5:$CB$183,M$9,FALSE))),"")</f>
        <v>2590.0828542512709</v>
      </c>
      <c r="N74" s="103">
        <f ca="1">IFERROR(IF((VLOOKUP($E74,'NEA Backsheet'!$D$5:$CB$183,N$9,FALSE))="","",(VLOOKUP($E74,'NEA Backsheet'!$D$5:$CB$183,N$9,FALSE))),"")</f>
        <v>2510.8971188223359</v>
      </c>
      <c r="O74" s="151">
        <f ca="1">IFERROR(IF((VLOOKUP($E74,'NEA Backsheet'!$D$5:$CB$183,O$9,FALSE))="","",(VLOOKUP($E74,'NEA Backsheet'!$D$5:$CB$183,O$9,FALSE))),"")</f>
        <v>2177.0822559259086</v>
      </c>
      <c r="P74" s="102">
        <f ca="1">IFERROR(IF((VLOOKUP($E74,'NEA Backsheet'!$D$5:$CB$183,P$9,FALSE))="","",(VLOOKUP($E74,'NEA Backsheet'!$D$5:$CB$183,P$9,FALSE))),"")</f>
        <v>2253.7505744292216</v>
      </c>
      <c r="Q74" s="103">
        <f ca="1">IFERROR(IF((VLOOKUP($E74,'NEA Backsheet'!$D$5:$CB$183,Q$9,FALSE))="","",(VLOOKUP($E74,'NEA Backsheet'!$D$5:$CB$183,Q$9,FALSE))),"")</f>
        <v>2394.4747221291263</v>
      </c>
      <c r="R74" s="194">
        <f ca="1">IFERROR(IF((VLOOKUP($E74,'NEA Backsheet'!$D$5:$CB$183,R$9,FALSE))="","",(VLOOKUP($E74,'NEA Backsheet'!$D$5:$CB$183,R$9,FALSE))),"")</f>
        <v>2094.9537335187147</v>
      </c>
    </row>
    <row r="75" spans="1:18" ht="15" customHeight="1" x14ac:dyDescent="0.3">
      <c r="A75" s="41">
        <v>61</v>
      </c>
      <c r="B75" s="77" t="str">
        <f ca="1">IFERROR(IF((VLOOKUP($E75,'Org List'!$AJ$10:$AL$190,3,FALSE))="","",(VLOOKUP($E75,'Org List'!$AJ$10:$AL$190,3,FALSE))),"")</f>
        <v>North East and Yorkshire Commissioning Region</v>
      </c>
      <c r="C75" s="78" t="str">
        <f ca="1">IFERROR(IF((VLOOKUP($E75,'Org List'!$AO$10:$AQ$190,3,FALSE))="","",(VLOOKUP($E75,'Org List'!$AO$10:$AQ$190,3,FALSE))),"")</f>
        <v>North West Region</v>
      </c>
      <c r="D75" s="93" t="str">
        <f ca="1">IFERROR(IF((VLOOKUP($E75,'Org List'!$AT$10:$AV$190,3,FALSE))="","",(VLOOKUP($E75,'Org List'!$AT$10:$AV$190,3,FALSE))),"")</f>
        <v>NHS England North East and Yorkshire (Cumbria And North East)</v>
      </c>
      <c r="E75" s="77" t="str">
        <f t="shared" ca="1" si="1"/>
        <v>E10000006</v>
      </c>
      <c r="F75" s="79" t="str">
        <f ca="1">IF(E75="","",VLOOKUP(E75,'Org List'!$J$9:$K$640,2,0))</f>
        <v>Cumbria</v>
      </c>
      <c r="G75" s="100">
        <f ca="1">IFERROR(IF((VLOOKUP($E75,'NEA Backsheet'!$D$5:$CB$183,G$9,FALSE))="","",(VLOOKUP($E75,'NEA Backsheet'!$D$5:$CB$183,G$9,FALSE))),"")</f>
        <v>2793.0798402226833</v>
      </c>
      <c r="H75" s="101">
        <f ca="1">IFERROR(IF((VLOOKUP($E75,'NEA Backsheet'!$D$5:$CB$183,H$9,FALSE))="","",(VLOOKUP($E75,'NEA Backsheet'!$D$5:$CB$183,H$9,FALSE))),"")</f>
        <v>2764.6950373744507</v>
      </c>
      <c r="I75" s="101">
        <f ca="1">IFERROR(IF((VLOOKUP($E75,'NEA Backsheet'!$D$5:$CB$183,I$9,FALSE))="","",(VLOOKUP($E75,'NEA Backsheet'!$D$5:$CB$183,I$9,FALSE))),"")</f>
        <v>2971.461416159525</v>
      </c>
      <c r="J75" s="102">
        <f ca="1">IFERROR(IF((VLOOKUP($E75,'NEA Backsheet'!$D$5:$CB$183,J$9,FALSE))="","",(VLOOKUP($E75,'NEA Backsheet'!$D$5:$CB$183,J$9,FALSE))),"")</f>
        <v>2914.3063776135068</v>
      </c>
      <c r="K75" s="100">
        <f ca="1">IFERROR(IF((VLOOKUP($E75,'NEA Backsheet'!$D$5:$CB$183,K$9,FALSE))="","",(VLOOKUP($E75,'NEA Backsheet'!$D$5:$CB$183,K$9,FALSE))),"")</f>
        <v>2767.010090912318</v>
      </c>
      <c r="L75" s="101">
        <f ca="1">IFERROR(IF((VLOOKUP($E75,'NEA Backsheet'!$D$5:$CB$183,L$9,FALSE))="","",(VLOOKUP($E75,'NEA Backsheet'!$D$5:$CB$183,L$9,FALSE))),"")</f>
        <v>2707.6550730054814</v>
      </c>
      <c r="M75" s="101">
        <f ca="1">IFERROR(IF((VLOOKUP($E75,'NEA Backsheet'!$D$5:$CB$183,M$9,FALSE))="","",(VLOOKUP($E75,'NEA Backsheet'!$D$5:$CB$183,M$9,FALSE))),"")</f>
        <v>2947.5470270803635</v>
      </c>
      <c r="N75" s="103">
        <f ca="1">IFERROR(IF((VLOOKUP($E75,'NEA Backsheet'!$D$5:$CB$183,N$9,FALSE))="","",(VLOOKUP($E75,'NEA Backsheet'!$D$5:$CB$183,N$9,FALSE))),"")</f>
        <v>2816.8110546915345</v>
      </c>
      <c r="O75" s="151">
        <f ca="1">IFERROR(IF((VLOOKUP($E75,'NEA Backsheet'!$D$5:$CB$183,O$9,FALSE))="","",(VLOOKUP($E75,'NEA Backsheet'!$D$5:$CB$183,O$9,FALSE))),"")</f>
        <v>2921.4688446074879</v>
      </c>
      <c r="P75" s="102">
        <f ca="1">IFERROR(IF((VLOOKUP($E75,'NEA Backsheet'!$D$5:$CB$183,P$9,FALSE))="","",(VLOOKUP($E75,'NEA Backsheet'!$D$5:$CB$183,P$9,FALSE))),"")</f>
        <v>2809.2696392641951</v>
      </c>
      <c r="Q75" s="103">
        <f ca="1">IFERROR(IF((VLOOKUP($E75,'NEA Backsheet'!$D$5:$CB$183,Q$9,FALSE))="","",(VLOOKUP($E75,'NEA Backsheet'!$D$5:$CB$183,Q$9,FALSE))),"")</f>
        <v>3101.7556244798334</v>
      </c>
      <c r="R75" s="194">
        <f ca="1">IFERROR(IF((VLOOKUP($E75,'NEA Backsheet'!$D$5:$CB$183,R$9,FALSE))="","",(VLOOKUP($E75,'NEA Backsheet'!$D$5:$CB$183,R$9,FALSE))),"")</f>
        <v>2923.880513967375</v>
      </c>
    </row>
    <row r="76" spans="1:18" ht="15" customHeight="1" x14ac:dyDescent="0.3">
      <c r="A76" s="41">
        <v>62</v>
      </c>
      <c r="B76" s="77" t="str">
        <f ca="1">IFERROR(IF((VLOOKUP($E76,'Org List'!$AJ$10:$AL$190,3,FALSE))="","",(VLOOKUP($E76,'Org List'!$AJ$10:$AL$190,3,FALSE))),"")</f>
        <v>North East and Yorkshire Commissioning Region</v>
      </c>
      <c r="C76" s="78" t="str">
        <f ca="1">IFERROR(IF((VLOOKUP($E76,'Org List'!$AO$10:$AQ$190,3,FALSE))="","",(VLOOKUP($E76,'Org List'!$AO$10:$AQ$190,3,FALSE))),"")</f>
        <v>North East Region</v>
      </c>
      <c r="D76" s="93" t="str">
        <f ca="1">IFERROR(IF((VLOOKUP($E76,'Org List'!$AT$10:$AV$190,3,FALSE))="","",(VLOOKUP($E76,'Org List'!$AT$10:$AV$190,3,FALSE))),"")</f>
        <v>NHS England North East and Yorkshire (Cumbria And North East)</v>
      </c>
      <c r="E76" s="77" t="str">
        <f t="shared" ca="1" si="1"/>
        <v>E06000005</v>
      </c>
      <c r="F76" s="79" t="str">
        <f ca="1">IF(E76="","",VLOOKUP(E76,'Org List'!$J$9:$K$640,2,0))</f>
        <v>Darlington</v>
      </c>
      <c r="G76" s="100">
        <f ca="1">IFERROR(IF((VLOOKUP($E76,'NEA Backsheet'!$D$5:$CB$183,G$9,FALSE))="","",(VLOOKUP($E76,'NEA Backsheet'!$D$5:$CB$183,G$9,FALSE))),"")</f>
        <v>3064.2536760857479</v>
      </c>
      <c r="H76" s="101">
        <f ca="1">IFERROR(IF((VLOOKUP($E76,'NEA Backsheet'!$D$5:$CB$183,H$9,FALSE))="","",(VLOOKUP($E76,'NEA Backsheet'!$D$5:$CB$183,H$9,FALSE))),"")</f>
        <v>2915.0830577025599</v>
      </c>
      <c r="I76" s="101">
        <f ca="1">IFERROR(IF((VLOOKUP($E76,'NEA Backsheet'!$D$5:$CB$183,I$9,FALSE))="","",(VLOOKUP($E76,'NEA Backsheet'!$D$5:$CB$183,I$9,FALSE))),"")</f>
        <v>3222.2589358356618</v>
      </c>
      <c r="J76" s="102">
        <f ca="1">IFERROR(IF((VLOOKUP($E76,'NEA Backsheet'!$D$5:$CB$183,J$9,FALSE))="","",(VLOOKUP($E76,'NEA Backsheet'!$D$5:$CB$183,J$9,FALSE))),"")</f>
        <v>3244.5489659079049</v>
      </c>
      <c r="K76" s="100">
        <f ca="1">IFERROR(IF((VLOOKUP($E76,'NEA Backsheet'!$D$5:$CB$183,K$9,FALSE))="","",(VLOOKUP($E76,'NEA Backsheet'!$D$5:$CB$183,K$9,FALSE))),"")</f>
        <v>3110.5266473296119</v>
      </c>
      <c r="L76" s="101">
        <f ca="1">IFERROR(IF((VLOOKUP($E76,'NEA Backsheet'!$D$5:$CB$183,L$9,FALSE))="","",(VLOOKUP($E76,'NEA Backsheet'!$D$5:$CB$183,L$9,FALSE))),"")</f>
        <v>3082.6538830005143</v>
      </c>
      <c r="M76" s="101">
        <f ca="1">IFERROR(IF((VLOOKUP($E76,'NEA Backsheet'!$D$5:$CB$183,M$9,FALSE))="","",(VLOOKUP($E76,'NEA Backsheet'!$D$5:$CB$183,M$9,FALSE))),"")</f>
        <v>3306.3180035747187</v>
      </c>
      <c r="N76" s="103">
        <f ca="1">IFERROR(IF((VLOOKUP($E76,'NEA Backsheet'!$D$5:$CB$183,N$9,FALSE))="","",(VLOOKUP($E76,'NEA Backsheet'!$D$5:$CB$183,N$9,FALSE))),"")</f>
        <v>3134.9865593806298</v>
      </c>
      <c r="O76" s="151">
        <f ca="1">IFERROR(IF((VLOOKUP($E76,'NEA Backsheet'!$D$5:$CB$183,O$9,FALSE))="","",(VLOOKUP($E76,'NEA Backsheet'!$D$5:$CB$183,O$9,FALSE))),"")</f>
        <v>3072.3564977813571</v>
      </c>
      <c r="P76" s="102">
        <f ca="1">IFERROR(IF((VLOOKUP($E76,'NEA Backsheet'!$D$5:$CB$183,P$9,FALSE))="","",(VLOOKUP($E76,'NEA Backsheet'!$D$5:$CB$183,P$9,FALSE))),"")</f>
        <v>3048.1245582383663</v>
      </c>
      <c r="Q76" s="103">
        <f ca="1">IFERROR(IF((VLOOKUP($E76,'NEA Backsheet'!$D$5:$CB$183,Q$9,FALSE))="","",(VLOOKUP($E76,'NEA Backsheet'!$D$5:$CB$183,Q$9,FALSE))),"")</f>
        <v>3386.8417546752407</v>
      </c>
      <c r="R76" s="194">
        <f ca="1">IFERROR(IF((VLOOKUP($E76,'NEA Backsheet'!$D$5:$CB$183,R$9,FALSE))="","",(VLOOKUP($E76,'NEA Backsheet'!$D$5:$CB$183,R$9,FALSE))),"")</f>
        <v>3367.7849683278964</v>
      </c>
    </row>
    <row r="77" spans="1:18" ht="15" customHeight="1" x14ac:dyDescent="0.3">
      <c r="A77" s="41">
        <v>63</v>
      </c>
      <c r="B77" s="77" t="str">
        <f ca="1">IFERROR(IF((VLOOKUP($E77,'Org List'!$AJ$10:$AL$190,3,FALSE))="","",(VLOOKUP($E77,'Org List'!$AJ$10:$AL$190,3,FALSE))),"")</f>
        <v>Midlands Commissioning Region</v>
      </c>
      <c r="C77" s="78" t="str">
        <f ca="1">IFERROR(IF((VLOOKUP($E77,'Org List'!$AO$10:$AQ$190,3,FALSE))="","",(VLOOKUP($E77,'Org List'!$AO$10:$AQ$190,3,FALSE))),"")</f>
        <v>East Midlands Region</v>
      </c>
      <c r="D77" s="93" t="str">
        <f ca="1">IFERROR(IF((VLOOKUP($E77,'Org List'!$AT$10:$AV$190,3,FALSE))="","",(VLOOKUP($E77,'Org List'!$AT$10:$AV$190,3,FALSE))),"")</f>
        <v>NHS England Midlands (North Midlands)</v>
      </c>
      <c r="E77" s="77" t="str">
        <f t="shared" ca="1" si="1"/>
        <v>E06000015</v>
      </c>
      <c r="F77" s="79" t="str">
        <f ca="1">IF(E77="","",VLOOKUP(E77,'Org List'!$J$9:$K$640,2,0))</f>
        <v>Derby</v>
      </c>
      <c r="G77" s="100">
        <f ca="1">IFERROR(IF((VLOOKUP($E77,'NEA Backsheet'!$D$5:$CB$183,G$9,FALSE))="","",(VLOOKUP($E77,'NEA Backsheet'!$D$5:$CB$183,G$9,FALSE))),"")</f>
        <v>2592.6951669721834</v>
      </c>
      <c r="H77" s="101">
        <f ca="1">IFERROR(IF((VLOOKUP($E77,'NEA Backsheet'!$D$5:$CB$183,H$9,FALSE))="","",(VLOOKUP($E77,'NEA Backsheet'!$D$5:$CB$183,H$9,FALSE))),"")</f>
        <v>2470.8005237484067</v>
      </c>
      <c r="I77" s="101">
        <f ca="1">IFERROR(IF((VLOOKUP($E77,'NEA Backsheet'!$D$5:$CB$183,I$9,FALSE))="","",(VLOOKUP($E77,'NEA Backsheet'!$D$5:$CB$183,I$9,FALSE))),"")</f>
        <v>2591.7215675854118</v>
      </c>
      <c r="J77" s="102">
        <f ca="1">IFERROR(IF((VLOOKUP($E77,'NEA Backsheet'!$D$5:$CB$183,J$9,FALSE))="","",(VLOOKUP($E77,'NEA Backsheet'!$D$5:$CB$183,J$9,FALSE))),"")</f>
        <v>2563.5316932471583</v>
      </c>
      <c r="K77" s="100">
        <f ca="1">IFERROR(IF((VLOOKUP($E77,'NEA Backsheet'!$D$5:$CB$183,K$9,FALSE))="","",(VLOOKUP($E77,'NEA Backsheet'!$D$5:$CB$183,K$9,FALSE))),"")</f>
        <v>2594.4478816031956</v>
      </c>
      <c r="L77" s="101">
        <f ca="1">IFERROR(IF((VLOOKUP($E77,'NEA Backsheet'!$D$5:$CB$183,L$9,FALSE))="","",(VLOOKUP($E77,'NEA Backsheet'!$D$5:$CB$183,L$9,FALSE))),"")</f>
        <v>2574.1591329945463</v>
      </c>
      <c r="M77" s="101">
        <f ca="1">IFERROR(IF((VLOOKUP($E77,'NEA Backsheet'!$D$5:$CB$183,M$9,FALSE))="","",(VLOOKUP($E77,'NEA Backsheet'!$D$5:$CB$183,M$9,FALSE))),"")</f>
        <v>2663.0431745181527</v>
      </c>
      <c r="N77" s="103">
        <f ca="1">IFERROR(IF((VLOOKUP($E77,'NEA Backsheet'!$D$5:$CB$183,N$9,FALSE))="","",(VLOOKUP($E77,'NEA Backsheet'!$D$5:$CB$183,N$9,FALSE))),"")</f>
        <v>2650.3393399197985</v>
      </c>
      <c r="O77" s="151">
        <f ca="1">IFERROR(IF((VLOOKUP($E77,'NEA Backsheet'!$D$5:$CB$183,O$9,FALSE))="","",(VLOOKUP($E77,'NEA Backsheet'!$D$5:$CB$183,O$9,FALSE))),"")</f>
        <v>2477.3528182047044</v>
      </c>
      <c r="P77" s="102">
        <f ca="1">IFERROR(IF((VLOOKUP($E77,'NEA Backsheet'!$D$5:$CB$183,P$9,FALSE))="","",(VLOOKUP($E77,'NEA Backsheet'!$D$5:$CB$183,P$9,FALSE))),"")</f>
        <v>2482.956377344236</v>
      </c>
      <c r="Q77" s="103">
        <f ca="1">IFERROR(IF((VLOOKUP($E77,'NEA Backsheet'!$D$5:$CB$183,Q$9,FALSE))="","",(VLOOKUP($E77,'NEA Backsheet'!$D$5:$CB$183,Q$9,FALSE))),"")</f>
        <v>2647.3918541629096</v>
      </c>
      <c r="R77" s="194">
        <f ca="1">IFERROR(IF((VLOOKUP($E77,'NEA Backsheet'!$D$5:$CB$183,R$9,FALSE))="","",(VLOOKUP($E77,'NEA Backsheet'!$D$5:$CB$183,R$9,FALSE))),"")</f>
        <v>2587.8494759126929</v>
      </c>
    </row>
    <row r="78" spans="1:18" ht="15" customHeight="1" x14ac:dyDescent="0.3">
      <c r="A78" s="41">
        <v>64</v>
      </c>
      <c r="B78" s="77" t="str">
        <f ca="1">IFERROR(IF((VLOOKUP($E78,'Org List'!$AJ$10:$AL$190,3,FALSE))="","",(VLOOKUP($E78,'Org List'!$AJ$10:$AL$190,3,FALSE))),"")</f>
        <v>Midlands Commissioning Region</v>
      </c>
      <c r="C78" s="78" t="str">
        <f ca="1">IFERROR(IF((VLOOKUP($E78,'Org List'!$AO$10:$AQ$190,3,FALSE))="","",(VLOOKUP($E78,'Org List'!$AO$10:$AQ$190,3,FALSE))),"")</f>
        <v>East Midlands Region</v>
      </c>
      <c r="D78" s="93" t="str">
        <f ca="1">IFERROR(IF((VLOOKUP($E78,'Org List'!$AT$10:$AV$190,3,FALSE))="","",(VLOOKUP($E78,'Org List'!$AT$10:$AV$190,3,FALSE))),"")</f>
        <v>NHS England Midlands (North Midlands)</v>
      </c>
      <c r="E78" s="77" t="str">
        <f t="shared" ref="E78:E109" ca="1" si="2">IF($A78&gt;$U$5-1,"",INDIRECT("'Comms by AT'!D"&amp;$A78+$U$4))</f>
        <v>E10000007</v>
      </c>
      <c r="F78" s="79" t="str">
        <f ca="1">IF(E78="","",VLOOKUP(E78,'Org List'!$J$9:$K$640,2,0))</f>
        <v>Derbyshire</v>
      </c>
      <c r="G78" s="100">
        <f ca="1">IFERROR(IF((VLOOKUP($E78,'NEA Backsheet'!$D$5:$CB$183,G$9,FALSE))="","",(VLOOKUP($E78,'NEA Backsheet'!$D$5:$CB$183,G$9,FALSE))),"")</f>
        <v>2723.4001584614844</v>
      </c>
      <c r="H78" s="101">
        <f ca="1">IFERROR(IF((VLOOKUP($E78,'NEA Backsheet'!$D$5:$CB$183,H$9,FALSE))="","",(VLOOKUP($E78,'NEA Backsheet'!$D$5:$CB$183,H$9,FALSE))),"")</f>
        <v>2683.5253914351811</v>
      </c>
      <c r="I78" s="101">
        <f ca="1">IFERROR(IF((VLOOKUP($E78,'NEA Backsheet'!$D$5:$CB$183,I$9,FALSE))="","",(VLOOKUP($E78,'NEA Backsheet'!$D$5:$CB$183,I$9,FALSE))),"")</f>
        <v>2843.649381201581</v>
      </c>
      <c r="J78" s="102">
        <f ca="1">IFERROR(IF((VLOOKUP($E78,'NEA Backsheet'!$D$5:$CB$183,J$9,FALSE))="","",(VLOOKUP($E78,'NEA Backsheet'!$D$5:$CB$183,J$9,FALSE))),"")</f>
        <v>2798.8532022361992</v>
      </c>
      <c r="K78" s="100">
        <f ca="1">IFERROR(IF((VLOOKUP($E78,'NEA Backsheet'!$D$5:$CB$183,K$9,FALSE))="","",(VLOOKUP($E78,'NEA Backsheet'!$D$5:$CB$183,K$9,FALSE))),"")</f>
        <v>2856.8084344273179</v>
      </c>
      <c r="L78" s="101">
        <f ca="1">IFERROR(IF((VLOOKUP($E78,'NEA Backsheet'!$D$5:$CB$183,L$9,FALSE))="","",(VLOOKUP($E78,'NEA Backsheet'!$D$5:$CB$183,L$9,FALSE))),"")</f>
        <v>2811.7533065309904</v>
      </c>
      <c r="M78" s="101">
        <f ca="1">IFERROR(IF((VLOOKUP($E78,'NEA Backsheet'!$D$5:$CB$183,M$9,FALSE))="","",(VLOOKUP($E78,'NEA Backsheet'!$D$5:$CB$183,M$9,FALSE))),"")</f>
        <v>2920.1712815810079</v>
      </c>
      <c r="N78" s="103">
        <f ca="1">IFERROR(IF((VLOOKUP($E78,'NEA Backsheet'!$D$5:$CB$183,N$9,FALSE))="","",(VLOOKUP($E78,'NEA Backsheet'!$D$5:$CB$183,N$9,FALSE))),"")</f>
        <v>2914.5836720096577</v>
      </c>
      <c r="O78" s="151">
        <f ca="1">IFERROR(IF((VLOOKUP($E78,'NEA Backsheet'!$D$5:$CB$183,O$9,FALSE))="","",(VLOOKUP($E78,'NEA Backsheet'!$D$5:$CB$183,O$9,FALSE))),"")</f>
        <v>2724.0561981488395</v>
      </c>
      <c r="P78" s="102">
        <f ca="1">IFERROR(IF((VLOOKUP($E78,'NEA Backsheet'!$D$5:$CB$183,P$9,FALSE))="","",(VLOOKUP($E78,'NEA Backsheet'!$D$5:$CB$183,P$9,FALSE))),"")</f>
        <v>2780.8793721593947</v>
      </c>
      <c r="Q78" s="103">
        <f ca="1">IFERROR(IF((VLOOKUP($E78,'NEA Backsheet'!$D$5:$CB$183,Q$9,FALSE))="","",(VLOOKUP($E78,'NEA Backsheet'!$D$5:$CB$183,Q$9,FALSE))),"")</f>
        <v>2928.1070577602154</v>
      </c>
      <c r="R78" s="194">
        <f ca="1">IFERROR(IF((VLOOKUP($E78,'NEA Backsheet'!$D$5:$CB$183,R$9,FALSE))="","",(VLOOKUP($E78,'NEA Backsheet'!$D$5:$CB$183,R$9,FALSE))),"")</f>
        <v>2857.8315599560765</v>
      </c>
    </row>
    <row r="79" spans="1:18" ht="15" customHeight="1" x14ac:dyDescent="0.3">
      <c r="A79" s="41">
        <v>65</v>
      </c>
      <c r="B79" s="77" t="str">
        <f ca="1">IFERROR(IF((VLOOKUP($E79,'Org List'!$AJ$10:$AL$190,3,FALSE))="","",(VLOOKUP($E79,'Org List'!$AJ$10:$AL$190,3,FALSE))),"")</f>
        <v>South West England Commissioning Region</v>
      </c>
      <c r="C79" s="78" t="str">
        <f ca="1">IFERROR(IF((VLOOKUP($E79,'Org List'!$AO$10:$AQ$190,3,FALSE))="","",(VLOOKUP($E79,'Org List'!$AO$10:$AQ$190,3,FALSE))),"")</f>
        <v>South West Region</v>
      </c>
      <c r="D79" s="93" t="str">
        <f ca="1">IFERROR(IF((VLOOKUP($E79,'Org List'!$AT$10:$AV$190,3,FALSE))="","",(VLOOKUP($E79,'Org List'!$AT$10:$AV$190,3,FALSE))),"")</f>
        <v>NHS England South West (South West South)</v>
      </c>
      <c r="E79" s="77" t="str">
        <f t="shared" ca="1" si="2"/>
        <v>E10000008</v>
      </c>
      <c r="F79" s="79" t="str">
        <f ca="1">IF(E79="","",VLOOKUP(E79,'Org List'!$J$9:$K$640,2,0))</f>
        <v>Devon</v>
      </c>
      <c r="G79" s="100">
        <f ca="1">IFERROR(IF((VLOOKUP($E79,'NEA Backsheet'!$D$5:$CB$183,G$9,FALSE))="","",(VLOOKUP($E79,'NEA Backsheet'!$D$5:$CB$183,G$9,FALSE))),"")</f>
        <v>2658.3870463204385</v>
      </c>
      <c r="H79" s="101">
        <f ca="1">IFERROR(IF((VLOOKUP($E79,'NEA Backsheet'!$D$5:$CB$183,H$9,FALSE))="","",(VLOOKUP($E79,'NEA Backsheet'!$D$5:$CB$183,H$9,FALSE))),"")</f>
        <v>2621.362999004647</v>
      </c>
      <c r="I79" s="101">
        <f ca="1">IFERROR(IF((VLOOKUP($E79,'NEA Backsheet'!$D$5:$CB$183,I$9,FALSE))="","",(VLOOKUP($E79,'NEA Backsheet'!$D$5:$CB$183,I$9,FALSE))),"")</f>
        <v>2825.863753195827</v>
      </c>
      <c r="J79" s="102">
        <f ca="1">IFERROR(IF((VLOOKUP($E79,'NEA Backsheet'!$D$5:$CB$183,J$9,FALSE))="","",(VLOOKUP($E79,'NEA Backsheet'!$D$5:$CB$183,J$9,FALSE))),"")</f>
        <v>2746.6770279847274</v>
      </c>
      <c r="K79" s="100">
        <f ca="1">IFERROR(IF((VLOOKUP($E79,'NEA Backsheet'!$D$5:$CB$183,K$9,FALSE))="","",(VLOOKUP($E79,'NEA Backsheet'!$D$5:$CB$183,K$9,FALSE))),"")</f>
        <v>2770.9305526777066</v>
      </c>
      <c r="L79" s="101">
        <f ca="1">IFERROR(IF((VLOOKUP($E79,'NEA Backsheet'!$D$5:$CB$183,L$9,FALSE))="","",(VLOOKUP($E79,'NEA Backsheet'!$D$5:$CB$183,L$9,FALSE))),"")</f>
        <v>2755.5197570497526</v>
      </c>
      <c r="M79" s="101">
        <f ca="1">IFERROR(IF((VLOOKUP($E79,'NEA Backsheet'!$D$5:$CB$183,M$9,FALSE))="","",(VLOOKUP($E79,'NEA Backsheet'!$D$5:$CB$183,M$9,FALSE))),"")</f>
        <v>2895.0257835426478</v>
      </c>
      <c r="N79" s="103">
        <f ca="1">IFERROR(IF((VLOOKUP($E79,'NEA Backsheet'!$D$5:$CB$183,N$9,FALSE))="","",(VLOOKUP($E79,'NEA Backsheet'!$D$5:$CB$183,N$9,FALSE))),"")</f>
        <v>2851.5496547900411</v>
      </c>
      <c r="O79" s="151">
        <f ca="1">IFERROR(IF((VLOOKUP($E79,'NEA Backsheet'!$D$5:$CB$183,O$9,FALSE))="","",(VLOOKUP($E79,'NEA Backsheet'!$D$5:$CB$183,O$9,FALSE))),"")</f>
        <v>2736.6728755266449</v>
      </c>
      <c r="P79" s="102">
        <f ca="1">IFERROR(IF((VLOOKUP($E79,'NEA Backsheet'!$D$5:$CB$183,P$9,FALSE))="","",(VLOOKUP($E79,'NEA Backsheet'!$D$5:$CB$183,P$9,FALSE))),"")</f>
        <v>2646.052715206682</v>
      </c>
      <c r="Q79" s="103">
        <f ca="1">IFERROR(IF((VLOOKUP($E79,'NEA Backsheet'!$D$5:$CB$183,Q$9,FALSE))="","",(VLOOKUP($E79,'NEA Backsheet'!$D$5:$CB$183,Q$9,FALSE))),"")</f>
        <v>2849.7887958305009</v>
      </c>
      <c r="R79" s="194">
        <f ca="1">IFERROR(IF((VLOOKUP($E79,'NEA Backsheet'!$D$5:$CB$183,R$9,FALSE))="","",(VLOOKUP($E79,'NEA Backsheet'!$D$5:$CB$183,R$9,FALSE))),"")</f>
        <v>2760.2899584082329</v>
      </c>
    </row>
    <row r="80" spans="1:18" ht="15" customHeight="1" x14ac:dyDescent="0.3">
      <c r="A80" s="41">
        <v>66</v>
      </c>
      <c r="B80" s="77" t="str">
        <f ca="1">IFERROR(IF((VLOOKUP($E80,'Org List'!$AJ$10:$AL$190,3,FALSE))="","",(VLOOKUP($E80,'Org List'!$AJ$10:$AL$190,3,FALSE))),"")</f>
        <v>North East and Yorkshire Commissioning Region</v>
      </c>
      <c r="C80" s="78" t="str">
        <f ca="1">IFERROR(IF((VLOOKUP($E80,'Org List'!$AO$10:$AQ$190,3,FALSE))="","",(VLOOKUP($E80,'Org List'!$AO$10:$AQ$190,3,FALSE))),"")</f>
        <v>Yorkshire and The Humber Region</v>
      </c>
      <c r="D80" s="93" t="str">
        <f ca="1">IFERROR(IF((VLOOKUP($E80,'Org List'!$AT$10:$AV$190,3,FALSE))="","",(VLOOKUP($E80,'Org List'!$AT$10:$AV$190,3,FALSE))),"")</f>
        <v>NHS England North East and Yokrshire (Yorkshire And Humber)</v>
      </c>
      <c r="E80" s="77" t="str">
        <f t="shared" ca="1" si="2"/>
        <v>E08000017</v>
      </c>
      <c r="F80" s="79" t="str">
        <f ca="1">IF(E80="","",VLOOKUP(E80,'Org List'!$J$9:$K$640,2,0))</f>
        <v>Doncaster</v>
      </c>
      <c r="G80" s="100">
        <f ca="1">IFERROR(IF((VLOOKUP($E80,'NEA Backsheet'!$D$5:$CB$183,G$9,FALSE))="","",(VLOOKUP($E80,'NEA Backsheet'!$D$5:$CB$183,G$9,FALSE))),"")</f>
        <v>3050.4560005373287</v>
      </c>
      <c r="H80" s="101">
        <f ca="1">IFERROR(IF((VLOOKUP($E80,'NEA Backsheet'!$D$5:$CB$183,H$9,FALSE))="","",(VLOOKUP($E80,'NEA Backsheet'!$D$5:$CB$183,H$9,FALSE))),"")</f>
        <v>3060.684752028194</v>
      </c>
      <c r="I80" s="101">
        <f ca="1">IFERROR(IF((VLOOKUP($E80,'NEA Backsheet'!$D$5:$CB$183,I$9,FALSE))="","",(VLOOKUP($E80,'NEA Backsheet'!$D$5:$CB$183,I$9,FALSE))),"")</f>
        <v>3036.6803909371752</v>
      </c>
      <c r="J80" s="102">
        <f ca="1">IFERROR(IF((VLOOKUP($E80,'NEA Backsheet'!$D$5:$CB$183,J$9,FALSE))="","",(VLOOKUP($E80,'NEA Backsheet'!$D$5:$CB$183,J$9,FALSE))),"")</f>
        <v>3163.2794514387392</v>
      </c>
      <c r="K80" s="100">
        <f ca="1">IFERROR(IF((VLOOKUP($E80,'NEA Backsheet'!$D$5:$CB$183,K$9,FALSE))="","",(VLOOKUP($E80,'NEA Backsheet'!$D$5:$CB$183,K$9,FALSE))),"")</f>
        <v>2973.5162180105435</v>
      </c>
      <c r="L80" s="101">
        <f ca="1">IFERROR(IF((VLOOKUP($E80,'NEA Backsheet'!$D$5:$CB$183,L$9,FALSE))="","",(VLOOKUP($E80,'NEA Backsheet'!$D$5:$CB$183,L$9,FALSE))),"")</f>
        <v>3011.9550396187897</v>
      </c>
      <c r="M80" s="101">
        <f ca="1">IFERROR(IF((VLOOKUP($E80,'NEA Backsheet'!$D$5:$CB$183,M$9,FALSE))="","",(VLOOKUP($E80,'NEA Backsheet'!$D$5:$CB$183,M$9,FALSE))),"")</f>
        <v>3056.8724287584723</v>
      </c>
      <c r="N80" s="103">
        <f ca="1">IFERROR(IF((VLOOKUP($E80,'NEA Backsheet'!$D$5:$CB$183,N$9,FALSE))="","",(VLOOKUP($E80,'NEA Backsheet'!$D$5:$CB$183,N$9,FALSE))),"")</f>
        <v>3348.7190994526827</v>
      </c>
      <c r="O80" s="151">
        <f ca="1">IFERROR(IF((VLOOKUP($E80,'NEA Backsheet'!$D$5:$CB$183,O$9,FALSE))="","",(VLOOKUP($E80,'NEA Backsheet'!$D$5:$CB$183,O$9,FALSE))),"")</f>
        <v>3004.6740817581913</v>
      </c>
      <c r="P80" s="102">
        <f ca="1">IFERROR(IF((VLOOKUP($E80,'NEA Backsheet'!$D$5:$CB$183,P$9,FALSE))="","",(VLOOKUP($E80,'NEA Backsheet'!$D$5:$CB$183,P$9,FALSE))),"")</f>
        <v>3031.3262744407775</v>
      </c>
      <c r="Q80" s="103">
        <f ca="1">IFERROR(IF((VLOOKUP($E80,'NEA Backsheet'!$D$5:$CB$183,Q$9,FALSE))="","",(VLOOKUP($E80,'NEA Backsheet'!$D$5:$CB$183,Q$9,FALSE))),"")</f>
        <v>3111.0750206713301</v>
      </c>
      <c r="R80" s="194">
        <f ca="1">IFERROR(IF((VLOOKUP($E80,'NEA Backsheet'!$D$5:$CB$183,R$9,FALSE))="","",(VLOOKUP($E80,'NEA Backsheet'!$D$5:$CB$183,R$9,FALSE))),"")</f>
        <v>2985.3009762367615</v>
      </c>
    </row>
    <row r="81" spans="1:18" ht="15" customHeight="1" x14ac:dyDescent="0.3">
      <c r="A81" s="41">
        <v>67</v>
      </c>
      <c r="B81" s="77" t="str">
        <f ca="1">IFERROR(IF((VLOOKUP($E81,'Org List'!$AJ$10:$AL$190,3,FALSE))="","",(VLOOKUP($E81,'Org List'!$AJ$10:$AL$190,3,FALSE))),"")</f>
        <v>South West England Commissioning Region</v>
      </c>
      <c r="C81" s="78" t="str">
        <f ca="1">IFERROR(IF((VLOOKUP($E81,'Org List'!$AO$10:$AQ$190,3,FALSE))="","",(VLOOKUP($E81,'Org List'!$AO$10:$AQ$190,3,FALSE))),"")</f>
        <v>South West Region</v>
      </c>
      <c r="D81" s="93" t="str">
        <f ca="1">IFERROR(IF((VLOOKUP($E81,'Org List'!$AT$10:$AV$190,3,FALSE))="","",(VLOOKUP($E81,'Org List'!$AT$10:$AV$190,3,FALSE))),"")</f>
        <v>NHS England South West (South West South)</v>
      </c>
      <c r="E81" s="77" t="str">
        <f t="shared" ca="1" si="2"/>
        <v>E06000059</v>
      </c>
      <c r="F81" s="79" t="str">
        <f ca="1">IF(E81="","",VLOOKUP(E81,'Org List'!$J$9:$K$640,2,0))</f>
        <v>Dorset</v>
      </c>
      <c r="G81" s="100" t="str">
        <f ca="1">IFERROR(IF((VLOOKUP($E81,'NEA Backsheet'!$D$5:$CB$183,G$9,FALSE))="","",(VLOOKUP($E81,'NEA Backsheet'!$D$5:$CB$183,G$9,FALSE))),"")</f>
        <v/>
      </c>
      <c r="H81" s="101" t="str">
        <f ca="1">IFERROR(IF((VLOOKUP($E81,'NEA Backsheet'!$D$5:$CB$183,H$9,FALSE))="","",(VLOOKUP($E81,'NEA Backsheet'!$D$5:$CB$183,H$9,FALSE))),"")</f>
        <v/>
      </c>
      <c r="I81" s="101" t="str">
        <f ca="1">IFERROR(IF((VLOOKUP($E81,'NEA Backsheet'!$D$5:$CB$183,I$9,FALSE))="","",(VLOOKUP($E81,'NEA Backsheet'!$D$5:$CB$183,I$9,FALSE))),"")</f>
        <v/>
      </c>
      <c r="J81" s="102" t="str">
        <f ca="1">IFERROR(IF((VLOOKUP($E81,'NEA Backsheet'!$D$5:$CB$183,J$9,FALSE))="","",(VLOOKUP($E81,'NEA Backsheet'!$D$5:$CB$183,J$9,FALSE))),"")</f>
        <v/>
      </c>
      <c r="K81" s="100" t="str">
        <f ca="1">IFERROR(IF((VLOOKUP($E81,'NEA Backsheet'!$D$5:$CB$183,K$9,FALSE))="","",(VLOOKUP($E81,'NEA Backsheet'!$D$5:$CB$183,K$9,FALSE))),"")</f>
        <v/>
      </c>
      <c r="L81" s="101" t="str">
        <f ca="1">IFERROR(IF((VLOOKUP($E81,'NEA Backsheet'!$D$5:$CB$183,L$9,FALSE))="","",(VLOOKUP($E81,'NEA Backsheet'!$D$5:$CB$183,L$9,FALSE))),"")</f>
        <v/>
      </c>
      <c r="M81" s="101" t="str">
        <f ca="1">IFERROR(IF((VLOOKUP($E81,'NEA Backsheet'!$D$5:$CB$183,M$9,FALSE))="","",(VLOOKUP($E81,'NEA Backsheet'!$D$5:$CB$183,M$9,FALSE))),"")</f>
        <v/>
      </c>
      <c r="N81" s="103" t="str">
        <f ca="1">IFERROR(IF((VLOOKUP($E81,'NEA Backsheet'!$D$5:$CB$183,N$9,FALSE))="","",(VLOOKUP($E81,'NEA Backsheet'!$D$5:$CB$183,N$9,FALSE))),"")</f>
        <v/>
      </c>
      <c r="O81" s="151" t="str">
        <f ca="1">IFERROR(IF((VLOOKUP($E81,'NEA Backsheet'!$D$5:$CB$183,O$9,FALSE))="","",(VLOOKUP($E81,'NEA Backsheet'!$D$5:$CB$183,O$9,FALSE))),"")</f>
        <v/>
      </c>
      <c r="P81" s="102" t="str">
        <f ca="1">IFERROR(IF((VLOOKUP($E81,'NEA Backsheet'!$D$5:$CB$183,P$9,FALSE))="","",(VLOOKUP($E81,'NEA Backsheet'!$D$5:$CB$183,P$9,FALSE))),"")</f>
        <v/>
      </c>
      <c r="Q81" s="103" t="str">
        <f ca="1">IFERROR(IF((VLOOKUP($E81,'NEA Backsheet'!$D$5:$CB$183,Q$9,FALSE))="","",(VLOOKUP($E81,'NEA Backsheet'!$D$5:$CB$183,Q$9,FALSE))),"")</f>
        <v/>
      </c>
      <c r="R81" s="194" t="str">
        <f ca="1">IFERROR(IF((VLOOKUP($E81,'NEA Backsheet'!$D$5:$CB$183,R$9,FALSE))="","",(VLOOKUP($E81,'NEA Backsheet'!$D$5:$CB$183,R$9,FALSE))),"")</f>
        <v/>
      </c>
    </row>
    <row r="82" spans="1:18" ht="15" customHeight="1" x14ac:dyDescent="0.3">
      <c r="A82" s="41">
        <v>68</v>
      </c>
      <c r="B82" s="77" t="str">
        <f ca="1">IFERROR(IF((VLOOKUP($E82,'Org List'!$AJ$10:$AL$190,3,FALSE))="","",(VLOOKUP($E82,'Org List'!$AJ$10:$AL$190,3,FALSE))),"")</f>
        <v>Midlands Commissioning Region</v>
      </c>
      <c r="C82" s="78" t="str">
        <f ca="1">IFERROR(IF((VLOOKUP($E82,'Org List'!$AO$10:$AQ$190,3,FALSE))="","",(VLOOKUP($E82,'Org List'!$AO$10:$AQ$190,3,FALSE))),"")</f>
        <v>West Midlands Region</v>
      </c>
      <c r="D82" s="93" t="str">
        <f ca="1">IFERROR(IF((VLOOKUP($E82,'Org List'!$AT$10:$AV$190,3,FALSE))="","",(VLOOKUP($E82,'Org List'!$AT$10:$AV$190,3,FALSE))),"")</f>
        <v>NHS England Midlands (West Midlands)</v>
      </c>
      <c r="E82" s="77" t="str">
        <f t="shared" ca="1" si="2"/>
        <v>E08000027</v>
      </c>
      <c r="F82" s="79" t="str">
        <f ca="1">IF(E82="","",VLOOKUP(E82,'Org List'!$J$9:$K$640,2,0))</f>
        <v>Dudley</v>
      </c>
      <c r="G82" s="100">
        <f ca="1">IFERROR(IF((VLOOKUP($E82,'NEA Backsheet'!$D$5:$CB$183,G$9,FALSE))="","",(VLOOKUP($E82,'NEA Backsheet'!$D$5:$CB$183,G$9,FALSE))),"")</f>
        <v>3417.3233294861634</v>
      </c>
      <c r="H82" s="101">
        <f ca="1">IFERROR(IF((VLOOKUP($E82,'NEA Backsheet'!$D$5:$CB$183,H$9,FALSE))="","",(VLOOKUP($E82,'NEA Backsheet'!$D$5:$CB$183,H$9,FALSE))),"")</f>
        <v>3109.1775813171771</v>
      </c>
      <c r="I82" s="101">
        <f ca="1">IFERROR(IF((VLOOKUP($E82,'NEA Backsheet'!$D$5:$CB$183,I$9,FALSE))="","",(VLOOKUP($E82,'NEA Backsheet'!$D$5:$CB$183,I$9,FALSE))),"")</f>
        <v>2531.9828692951583</v>
      </c>
      <c r="J82" s="102">
        <f ca="1">IFERROR(IF((VLOOKUP($E82,'NEA Backsheet'!$D$5:$CB$183,J$9,FALSE))="","",(VLOOKUP($E82,'NEA Backsheet'!$D$5:$CB$183,J$9,FALSE))),"")</f>
        <v>2444.6684567368052</v>
      </c>
      <c r="K82" s="100">
        <f ca="1">IFERROR(IF((VLOOKUP($E82,'NEA Backsheet'!$D$5:$CB$183,K$9,FALSE))="","",(VLOOKUP($E82,'NEA Backsheet'!$D$5:$CB$183,K$9,FALSE))),"")</f>
        <v>2708.255183061483</v>
      </c>
      <c r="L82" s="101">
        <f ca="1">IFERROR(IF((VLOOKUP($E82,'NEA Backsheet'!$D$5:$CB$183,L$9,FALSE))="","",(VLOOKUP($E82,'NEA Backsheet'!$D$5:$CB$183,L$9,FALSE))),"")</f>
        <v>2703.3710936997813</v>
      </c>
      <c r="M82" s="101">
        <f ca="1">IFERROR(IF((VLOOKUP($E82,'NEA Backsheet'!$D$5:$CB$183,M$9,FALSE))="","",(VLOOKUP($E82,'NEA Backsheet'!$D$5:$CB$183,M$9,FALSE))),"")</f>
        <v>2720.750092261379</v>
      </c>
      <c r="N82" s="103">
        <f ca="1">IFERROR(IF((VLOOKUP($E82,'NEA Backsheet'!$D$5:$CB$183,N$9,FALSE))="","",(VLOOKUP($E82,'NEA Backsheet'!$D$5:$CB$183,N$9,FALSE))),"")</f>
        <v>2630.7128740921103</v>
      </c>
      <c r="O82" s="151">
        <f ca="1">IFERROR(IF((VLOOKUP($E82,'NEA Backsheet'!$D$5:$CB$183,O$9,FALSE))="","",(VLOOKUP($E82,'NEA Backsheet'!$D$5:$CB$183,O$9,FALSE))),"")</f>
        <v>2467.9176087005189</v>
      </c>
      <c r="P82" s="102">
        <f ca="1">IFERROR(IF((VLOOKUP($E82,'NEA Backsheet'!$D$5:$CB$183,P$9,FALSE))="","",(VLOOKUP($E82,'NEA Backsheet'!$D$5:$CB$183,P$9,FALSE))),"")</f>
        <v>2581.2810209573245</v>
      </c>
      <c r="Q82" s="103">
        <f ca="1">IFERROR(IF((VLOOKUP($E82,'NEA Backsheet'!$D$5:$CB$183,Q$9,FALSE))="","",(VLOOKUP($E82,'NEA Backsheet'!$D$5:$CB$183,Q$9,FALSE))),"")</f>
        <v>2665.9423132424149</v>
      </c>
      <c r="R82" s="194">
        <f ca="1">IFERROR(IF((VLOOKUP($E82,'NEA Backsheet'!$D$5:$CB$183,R$9,FALSE))="","",(VLOOKUP($E82,'NEA Backsheet'!$D$5:$CB$183,R$9,FALSE))),"")</f>
        <v>2511.8178876260695</v>
      </c>
    </row>
    <row r="83" spans="1:18" ht="15" customHeight="1" x14ac:dyDescent="0.3">
      <c r="A83" s="41">
        <v>69</v>
      </c>
      <c r="B83" s="77" t="str">
        <f ca="1">IFERROR(IF((VLOOKUP($E83,'Org List'!$AJ$10:$AL$190,3,FALSE))="","",(VLOOKUP($E83,'Org List'!$AJ$10:$AL$190,3,FALSE))),"")</f>
        <v>London Commissioning Region</v>
      </c>
      <c r="C83" s="78" t="str">
        <f ca="1">IFERROR(IF((VLOOKUP($E83,'Org List'!$AO$10:$AQ$190,3,FALSE))="","",(VLOOKUP($E83,'Org List'!$AO$10:$AQ$190,3,FALSE))),"")</f>
        <v>London Region</v>
      </c>
      <c r="D83" s="93" t="str">
        <f ca="1">IFERROR(IF((VLOOKUP($E83,'Org List'!$AT$10:$AV$190,3,FALSE))="","",(VLOOKUP($E83,'Org List'!$AT$10:$AV$190,3,FALSE))),"")</f>
        <v>NHS England London</v>
      </c>
      <c r="E83" s="77" t="str">
        <f t="shared" ca="1" si="2"/>
        <v>E09000009</v>
      </c>
      <c r="F83" s="79" t="str">
        <f ca="1">IF(E83="","",VLOOKUP(E83,'Org List'!$J$9:$K$640,2,0))</f>
        <v>Ealing</v>
      </c>
      <c r="G83" s="100">
        <f ca="1">IFERROR(IF((VLOOKUP($E83,'NEA Backsheet'!$D$5:$CB$183,G$9,FALSE))="","",(VLOOKUP($E83,'NEA Backsheet'!$D$5:$CB$183,G$9,FALSE))),"")</f>
        <v>2597.1401188561772</v>
      </c>
      <c r="H83" s="101">
        <f ca="1">IFERROR(IF((VLOOKUP($E83,'NEA Backsheet'!$D$5:$CB$183,H$9,FALSE))="","",(VLOOKUP($E83,'NEA Backsheet'!$D$5:$CB$183,H$9,FALSE))),"")</f>
        <v>2576.0769583128113</v>
      </c>
      <c r="I83" s="101">
        <f ca="1">IFERROR(IF((VLOOKUP($E83,'NEA Backsheet'!$D$5:$CB$183,I$9,FALSE))="","",(VLOOKUP($E83,'NEA Backsheet'!$D$5:$CB$183,I$9,FALSE))),"")</f>
        <v>2580.7931161818442</v>
      </c>
      <c r="J83" s="102">
        <f ca="1">IFERROR(IF((VLOOKUP($E83,'NEA Backsheet'!$D$5:$CB$183,J$9,FALSE))="","",(VLOOKUP($E83,'NEA Backsheet'!$D$5:$CB$183,J$9,FALSE))),"")</f>
        <v>2575.149111264046</v>
      </c>
      <c r="K83" s="100">
        <f ca="1">IFERROR(IF((VLOOKUP($E83,'NEA Backsheet'!$D$5:$CB$183,K$9,FALSE))="","",(VLOOKUP($E83,'NEA Backsheet'!$D$5:$CB$183,K$9,FALSE))),"")</f>
        <v>2659.4595955204518</v>
      </c>
      <c r="L83" s="101">
        <f ca="1">IFERROR(IF((VLOOKUP($E83,'NEA Backsheet'!$D$5:$CB$183,L$9,FALSE))="","",(VLOOKUP($E83,'NEA Backsheet'!$D$5:$CB$183,L$9,FALSE))),"")</f>
        <v>2612.8562506046451</v>
      </c>
      <c r="M83" s="101">
        <f ca="1">IFERROR(IF((VLOOKUP($E83,'NEA Backsheet'!$D$5:$CB$183,M$9,FALSE))="","",(VLOOKUP($E83,'NEA Backsheet'!$D$5:$CB$183,M$9,FALSE))),"")</f>
        <v>2643.1608430283281</v>
      </c>
      <c r="N83" s="103">
        <f ca="1">IFERROR(IF((VLOOKUP($E83,'NEA Backsheet'!$D$5:$CB$183,N$9,FALSE))="","",(VLOOKUP($E83,'NEA Backsheet'!$D$5:$CB$183,N$9,FALSE))),"")</f>
        <v>2598.7069215473102</v>
      </c>
      <c r="O83" s="151">
        <f ca="1">IFERROR(IF((VLOOKUP($E83,'NEA Backsheet'!$D$5:$CB$183,O$9,FALSE))="","",(VLOOKUP($E83,'NEA Backsheet'!$D$5:$CB$183,O$9,FALSE))),"")</f>
        <v>2572.3536365569512</v>
      </c>
      <c r="P83" s="102">
        <f ca="1">IFERROR(IF((VLOOKUP($E83,'NEA Backsheet'!$D$5:$CB$183,P$9,FALSE))="","",(VLOOKUP($E83,'NEA Backsheet'!$D$5:$CB$183,P$9,FALSE))),"")</f>
        <v>2648.9339111584532</v>
      </c>
      <c r="Q83" s="103">
        <f ca="1">IFERROR(IF((VLOOKUP($E83,'NEA Backsheet'!$D$5:$CB$183,Q$9,FALSE))="","",(VLOOKUP($E83,'NEA Backsheet'!$D$5:$CB$183,Q$9,FALSE))),"")</f>
        <v>2712.2081295924236</v>
      </c>
      <c r="R83" s="194">
        <f ca="1">IFERROR(IF((VLOOKUP($E83,'NEA Backsheet'!$D$5:$CB$183,R$9,FALSE))="","",(VLOOKUP($E83,'NEA Backsheet'!$D$5:$CB$183,R$9,FALSE))),"")</f>
        <v>2655.4879603202917</v>
      </c>
    </row>
    <row r="84" spans="1:18" ht="15" customHeight="1" x14ac:dyDescent="0.3">
      <c r="A84" s="41">
        <v>70</v>
      </c>
      <c r="B84" s="77" t="str">
        <f ca="1">IFERROR(IF((VLOOKUP($E84,'Org List'!$AJ$10:$AL$190,3,FALSE))="","",(VLOOKUP($E84,'Org List'!$AJ$10:$AL$190,3,FALSE))),"")</f>
        <v>North East and Yorkshire Commissioning Region</v>
      </c>
      <c r="C84" s="78" t="str">
        <f ca="1">IFERROR(IF((VLOOKUP($E84,'Org List'!$AO$10:$AQ$190,3,FALSE))="","",(VLOOKUP($E84,'Org List'!$AO$10:$AQ$190,3,FALSE))),"")</f>
        <v>Yorkshire and The Humber Region</v>
      </c>
      <c r="D84" s="93" t="str">
        <f ca="1">IFERROR(IF((VLOOKUP($E84,'Org List'!$AT$10:$AV$190,3,FALSE))="","",(VLOOKUP($E84,'Org List'!$AT$10:$AV$190,3,FALSE))),"")</f>
        <v>NHS England North East and Yokrshire (Yorkshire And Humber)</v>
      </c>
      <c r="E84" s="77" t="str">
        <f t="shared" ca="1" si="2"/>
        <v>E06000011</v>
      </c>
      <c r="F84" s="79" t="str">
        <f ca="1">IF(E84="","",VLOOKUP(E84,'Org List'!$J$9:$K$640,2,0))</f>
        <v>East Riding of Yorkshire</v>
      </c>
      <c r="G84" s="100">
        <f ca="1">IFERROR(IF((VLOOKUP($E84,'NEA Backsheet'!$D$5:$CB$183,G$9,FALSE))="","",(VLOOKUP($E84,'NEA Backsheet'!$D$5:$CB$183,G$9,FALSE))),"")</f>
        <v>2437.8287982026445</v>
      </c>
      <c r="H84" s="101">
        <f ca="1">IFERROR(IF((VLOOKUP($E84,'NEA Backsheet'!$D$5:$CB$183,H$9,FALSE))="","",(VLOOKUP($E84,'NEA Backsheet'!$D$5:$CB$183,H$9,FALSE))),"")</f>
        <v>2325.3802847477227</v>
      </c>
      <c r="I84" s="101">
        <f ca="1">IFERROR(IF((VLOOKUP($E84,'NEA Backsheet'!$D$5:$CB$183,I$9,FALSE))="","",(VLOOKUP($E84,'NEA Backsheet'!$D$5:$CB$183,I$9,FALSE))),"")</f>
        <v>2525.8141938856375</v>
      </c>
      <c r="J84" s="102">
        <f ca="1">IFERROR(IF((VLOOKUP($E84,'NEA Backsheet'!$D$5:$CB$183,J$9,FALSE))="","",(VLOOKUP($E84,'NEA Backsheet'!$D$5:$CB$183,J$9,FALSE))),"")</f>
        <v>2480.0561052807411</v>
      </c>
      <c r="K84" s="100">
        <f ca="1">IFERROR(IF((VLOOKUP($E84,'NEA Backsheet'!$D$5:$CB$183,K$9,FALSE))="","",(VLOOKUP($E84,'NEA Backsheet'!$D$5:$CB$183,K$9,FALSE))),"")</f>
        <v>2397.2193080877955</v>
      </c>
      <c r="L84" s="101">
        <f ca="1">IFERROR(IF((VLOOKUP($E84,'NEA Backsheet'!$D$5:$CB$183,L$9,FALSE))="","",(VLOOKUP($E84,'NEA Backsheet'!$D$5:$CB$183,L$9,FALSE))),"")</f>
        <v>2389.9501289999102</v>
      </c>
      <c r="M84" s="101">
        <f ca="1">IFERROR(IF((VLOOKUP($E84,'NEA Backsheet'!$D$5:$CB$183,M$9,FALSE))="","",(VLOOKUP($E84,'NEA Backsheet'!$D$5:$CB$183,M$9,FALSE))),"")</f>
        <v>2499.7238274536157</v>
      </c>
      <c r="N84" s="103">
        <f ca="1">IFERROR(IF((VLOOKUP($E84,'NEA Backsheet'!$D$5:$CB$183,N$9,FALSE))="","",(VLOOKUP($E84,'NEA Backsheet'!$D$5:$CB$183,N$9,FALSE))),"")</f>
        <v>2394.7432995985341</v>
      </c>
      <c r="O84" s="151">
        <f ca="1">IFERROR(IF((VLOOKUP($E84,'NEA Backsheet'!$D$5:$CB$183,O$9,FALSE))="","",(VLOOKUP($E84,'NEA Backsheet'!$D$5:$CB$183,O$9,FALSE))),"")</f>
        <v>2419.2401853478304</v>
      </c>
      <c r="P84" s="102">
        <f ca="1">IFERROR(IF((VLOOKUP($E84,'NEA Backsheet'!$D$5:$CB$183,P$9,FALSE))="","",(VLOOKUP($E84,'NEA Backsheet'!$D$5:$CB$183,P$9,FALSE))),"")</f>
        <v>2385.9216980993979</v>
      </c>
      <c r="Q84" s="103">
        <f ca="1">IFERROR(IF((VLOOKUP($E84,'NEA Backsheet'!$D$5:$CB$183,Q$9,FALSE))="","",(VLOOKUP($E84,'NEA Backsheet'!$D$5:$CB$183,Q$9,FALSE))),"")</f>
        <v>2583.1256066477126</v>
      </c>
      <c r="R84" s="194">
        <f ca="1">IFERROR(IF((VLOOKUP($E84,'NEA Backsheet'!$D$5:$CB$183,R$9,FALSE))="","",(VLOOKUP($E84,'NEA Backsheet'!$D$5:$CB$183,R$9,FALSE))),"")</f>
        <v>2538.8167652877119</v>
      </c>
    </row>
    <row r="85" spans="1:18" ht="15" customHeight="1" x14ac:dyDescent="0.3">
      <c r="A85" s="41">
        <v>71</v>
      </c>
      <c r="B85" s="77" t="str">
        <f ca="1">IFERROR(IF((VLOOKUP($E85,'Org List'!$AJ$10:$AL$190,3,FALSE))="","",(VLOOKUP($E85,'Org List'!$AJ$10:$AL$190,3,FALSE))),"")</f>
        <v>South East England Commissioning Region</v>
      </c>
      <c r="C85" s="78" t="str">
        <f ca="1">IFERROR(IF((VLOOKUP($E85,'Org List'!$AO$10:$AQ$190,3,FALSE))="","",(VLOOKUP($E85,'Org List'!$AO$10:$AQ$190,3,FALSE))),"")</f>
        <v>South East Region</v>
      </c>
      <c r="D85" s="93" t="str">
        <f ca="1">IFERROR(IF((VLOOKUP($E85,'Org List'!$AT$10:$AV$190,3,FALSE))="","",(VLOOKUP($E85,'Org List'!$AT$10:$AV$190,3,FALSE))),"")</f>
        <v>NHS England South East (Kent, Surrey and Sussex)</v>
      </c>
      <c r="E85" s="77" t="str">
        <f t="shared" ca="1" si="2"/>
        <v>E10000011</v>
      </c>
      <c r="F85" s="79" t="str">
        <f ca="1">IF(E85="","",VLOOKUP(E85,'Org List'!$J$9:$K$640,2,0))</f>
        <v>East Sussex</v>
      </c>
      <c r="G85" s="100">
        <f ca="1">IFERROR(IF((VLOOKUP($E85,'NEA Backsheet'!$D$5:$CB$183,G$9,FALSE))="","",(VLOOKUP($E85,'NEA Backsheet'!$D$5:$CB$183,G$9,FALSE))),"")</f>
        <v>2498.3658461213918</v>
      </c>
      <c r="H85" s="101">
        <f ca="1">IFERROR(IF((VLOOKUP($E85,'NEA Backsheet'!$D$5:$CB$183,H$9,FALSE))="","",(VLOOKUP($E85,'NEA Backsheet'!$D$5:$CB$183,H$9,FALSE))),"")</f>
        <v>2629.2236072991996</v>
      </c>
      <c r="I85" s="101">
        <f ca="1">IFERROR(IF((VLOOKUP($E85,'NEA Backsheet'!$D$5:$CB$183,I$9,FALSE))="","",(VLOOKUP($E85,'NEA Backsheet'!$D$5:$CB$183,I$9,FALSE))),"")</f>
        <v>2779.0463943006957</v>
      </c>
      <c r="J85" s="102">
        <f ca="1">IFERROR(IF((VLOOKUP($E85,'NEA Backsheet'!$D$5:$CB$183,J$9,FALSE))="","",(VLOOKUP($E85,'NEA Backsheet'!$D$5:$CB$183,J$9,FALSE))),"")</f>
        <v>2825.6979663292959</v>
      </c>
      <c r="K85" s="100">
        <f ca="1">IFERROR(IF((VLOOKUP($E85,'NEA Backsheet'!$D$5:$CB$183,K$9,FALSE))="","",(VLOOKUP($E85,'NEA Backsheet'!$D$5:$CB$183,K$9,FALSE))),"")</f>
        <v>2676.5406417908935</v>
      </c>
      <c r="L85" s="101">
        <f ca="1">IFERROR(IF((VLOOKUP($E85,'NEA Backsheet'!$D$5:$CB$183,L$9,FALSE))="","",(VLOOKUP($E85,'NEA Backsheet'!$D$5:$CB$183,L$9,FALSE))),"")</f>
        <v>2723.8993367617209</v>
      </c>
      <c r="M85" s="101">
        <f ca="1">IFERROR(IF((VLOOKUP($E85,'NEA Backsheet'!$D$5:$CB$183,M$9,FALSE))="","",(VLOOKUP($E85,'NEA Backsheet'!$D$5:$CB$183,M$9,FALSE))),"")</f>
        <v>2746.9216065884516</v>
      </c>
      <c r="N85" s="103">
        <f ca="1">IFERROR(IF((VLOOKUP($E85,'NEA Backsheet'!$D$5:$CB$183,N$9,FALSE))="","",(VLOOKUP($E85,'NEA Backsheet'!$D$5:$CB$183,N$9,FALSE))),"")</f>
        <v>2678.4515601946805</v>
      </c>
      <c r="O85" s="151">
        <f ca="1">IFERROR(IF((VLOOKUP($E85,'NEA Backsheet'!$D$5:$CB$183,O$9,FALSE))="","",(VLOOKUP($E85,'NEA Backsheet'!$D$5:$CB$183,O$9,FALSE))),"")</f>
        <v>2843.4330470814793</v>
      </c>
      <c r="P85" s="102">
        <f ca="1">IFERROR(IF((VLOOKUP($E85,'NEA Backsheet'!$D$5:$CB$183,P$9,FALSE))="","",(VLOOKUP($E85,'NEA Backsheet'!$D$5:$CB$183,P$9,FALSE))),"")</f>
        <v>2846.0070018772894</v>
      </c>
      <c r="Q85" s="103">
        <f ca="1">IFERROR(IF((VLOOKUP($E85,'NEA Backsheet'!$D$5:$CB$183,Q$9,FALSE))="","",(VLOOKUP($E85,'NEA Backsheet'!$D$5:$CB$183,Q$9,FALSE))),"")</f>
        <v>2954.5553115977546</v>
      </c>
      <c r="R85" s="194">
        <f ca="1">IFERROR(IF((VLOOKUP($E85,'NEA Backsheet'!$D$5:$CB$183,R$9,FALSE))="","",(VLOOKUP($E85,'NEA Backsheet'!$D$5:$CB$183,R$9,FALSE))),"")</f>
        <v>3002.8880999148641</v>
      </c>
    </row>
    <row r="86" spans="1:18" ht="15" customHeight="1" x14ac:dyDescent="0.3">
      <c r="A86" s="41">
        <v>72</v>
      </c>
      <c r="B86" s="77" t="str">
        <f ca="1">IFERROR(IF((VLOOKUP($E86,'Org List'!$AJ$10:$AL$190,3,FALSE))="","",(VLOOKUP($E86,'Org List'!$AJ$10:$AL$190,3,FALSE))),"")</f>
        <v>London Commissioning Region</v>
      </c>
      <c r="C86" s="78" t="str">
        <f ca="1">IFERROR(IF((VLOOKUP($E86,'Org List'!$AO$10:$AQ$190,3,FALSE))="","",(VLOOKUP($E86,'Org List'!$AO$10:$AQ$190,3,FALSE))),"")</f>
        <v>London Region</v>
      </c>
      <c r="D86" s="93" t="str">
        <f ca="1">IFERROR(IF((VLOOKUP($E86,'Org List'!$AT$10:$AV$190,3,FALSE))="","",(VLOOKUP($E86,'Org List'!$AT$10:$AV$190,3,FALSE))),"")</f>
        <v>NHS England London</v>
      </c>
      <c r="E86" s="77" t="str">
        <f t="shared" ca="1" si="2"/>
        <v>E09000010</v>
      </c>
      <c r="F86" s="79" t="str">
        <f ca="1">IF(E86="","",VLOOKUP(E86,'Org List'!$J$9:$K$640,2,0))</f>
        <v>Enfield</v>
      </c>
      <c r="G86" s="100">
        <f ca="1">IFERROR(IF((VLOOKUP($E86,'NEA Backsheet'!$D$5:$CB$183,G$9,FALSE))="","",(VLOOKUP($E86,'NEA Backsheet'!$D$5:$CB$183,G$9,FALSE))),"")</f>
        <v>2309.2005764342316</v>
      </c>
      <c r="H86" s="101">
        <f ca="1">IFERROR(IF((VLOOKUP($E86,'NEA Backsheet'!$D$5:$CB$183,H$9,FALSE))="","",(VLOOKUP($E86,'NEA Backsheet'!$D$5:$CB$183,H$9,FALSE))),"")</f>
        <v>2275.1185313988817</v>
      </c>
      <c r="I86" s="101">
        <f ca="1">IFERROR(IF((VLOOKUP($E86,'NEA Backsheet'!$D$5:$CB$183,I$9,FALSE))="","",(VLOOKUP($E86,'NEA Backsheet'!$D$5:$CB$183,I$9,FALSE))),"")</f>
        <v>2464.4425066844665</v>
      </c>
      <c r="J86" s="102">
        <f ca="1">IFERROR(IF((VLOOKUP($E86,'NEA Backsheet'!$D$5:$CB$183,J$9,FALSE))="","",(VLOOKUP($E86,'NEA Backsheet'!$D$5:$CB$183,J$9,FALSE))),"")</f>
        <v>2397.4956772517085</v>
      </c>
      <c r="K86" s="100">
        <f ca="1">IFERROR(IF((VLOOKUP($E86,'NEA Backsheet'!$D$5:$CB$183,K$9,FALSE))="","",(VLOOKUP($E86,'NEA Backsheet'!$D$5:$CB$183,K$9,FALSE))),"")</f>
        <v>2371.5776249033861</v>
      </c>
      <c r="L86" s="101">
        <f ca="1">IFERROR(IF((VLOOKUP($E86,'NEA Backsheet'!$D$5:$CB$183,L$9,FALSE))="","",(VLOOKUP($E86,'NEA Backsheet'!$D$5:$CB$183,L$9,FALSE))),"")</f>
        <v>2396.4404714329999</v>
      </c>
      <c r="M86" s="101">
        <f ca="1">IFERROR(IF((VLOOKUP($E86,'NEA Backsheet'!$D$5:$CB$183,M$9,FALSE))="","",(VLOOKUP($E86,'NEA Backsheet'!$D$5:$CB$183,M$9,FALSE))),"")</f>
        <v>2397.7826904273093</v>
      </c>
      <c r="N86" s="103">
        <f ca="1">IFERROR(IF((VLOOKUP($E86,'NEA Backsheet'!$D$5:$CB$183,N$9,FALSE))="","",(VLOOKUP($E86,'NEA Backsheet'!$D$5:$CB$183,N$9,FALSE))),"")</f>
        <v>2321.3474132664269</v>
      </c>
      <c r="O86" s="151">
        <f ca="1">IFERROR(IF((VLOOKUP($E86,'NEA Backsheet'!$D$5:$CB$183,O$9,FALSE))="","",(VLOOKUP($E86,'NEA Backsheet'!$D$5:$CB$183,O$9,FALSE))),"")</f>
        <v>2348.8094015775314</v>
      </c>
      <c r="P86" s="102">
        <f ca="1">IFERROR(IF((VLOOKUP($E86,'NEA Backsheet'!$D$5:$CB$183,P$9,FALSE))="","",(VLOOKUP($E86,'NEA Backsheet'!$D$5:$CB$183,P$9,FALSE))),"")</f>
        <v>2365.6290913479083</v>
      </c>
      <c r="Q86" s="103">
        <f ca="1">IFERROR(IF((VLOOKUP($E86,'NEA Backsheet'!$D$5:$CB$183,Q$9,FALSE))="","",(VLOOKUP($E86,'NEA Backsheet'!$D$5:$CB$183,Q$9,FALSE))),"")</f>
        <v>2580.2594445930931</v>
      </c>
      <c r="R86" s="194">
        <f ca="1">IFERROR(IF((VLOOKUP($E86,'NEA Backsheet'!$D$5:$CB$183,R$9,FALSE))="","",(VLOOKUP($E86,'NEA Backsheet'!$D$5:$CB$183,R$9,FALSE))),"")</f>
        <v>2519.796780253957</v>
      </c>
    </row>
    <row r="87" spans="1:18" ht="15" customHeight="1" x14ac:dyDescent="0.3">
      <c r="A87" s="41">
        <v>73</v>
      </c>
      <c r="B87" s="77" t="str">
        <f ca="1">IFERROR(IF((VLOOKUP($E87,'Org List'!$AJ$10:$AL$190,3,FALSE))="","",(VLOOKUP($E87,'Org List'!$AJ$10:$AL$190,3,FALSE))),"")</f>
        <v>East of England Commissioning Region</v>
      </c>
      <c r="C87" s="78" t="str">
        <f ca="1">IFERROR(IF((VLOOKUP($E87,'Org List'!$AO$10:$AQ$190,3,FALSE))="","",(VLOOKUP($E87,'Org List'!$AO$10:$AQ$190,3,FALSE))),"")</f>
        <v>East Region</v>
      </c>
      <c r="D87" s="93" t="str">
        <f ca="1">IFERROR(IF((VLOOKUP($E87,'Org List'!$AT$10:$AV$190,3,FALSE))="","",(VLOOKUP($E87,'Org List'!$AT$10:$AV$190,3,FALSE))),"")</f>
        <v>NHS England East (East)</v>
      </c>
      <c r="E87" s="77" t="str">
        <f t="shared" ca="1" si="2"/>
        <v>E10000012</v>
      </c>
      <c r="F87" s="79" t="str">
        <f ca="1">IF(E87="","",VLOOKUP(E87,'Org List'!$J$9:$K$640,2,0))</f>
        <v>Essex</v>
      </c>
      <c r="G87" s="100">
        <f ca="1">IFERROR(IF((VLOOKUP($E87,'NEA Backsheet'!$D$5:$CB$183,G$9,FALSE))="","",(VLOOKUP($E87,'NEA Backsheet'!$D$5:$CB$183,G$9,FALSE))),"")</f>
        <v>2573.3492848061328</v>
      </c>
      <c r="H87" s="101">
        <f ca="1">IFERROR(IF((VLOOKUP($E87,'NEA Backsheet'!$D$5:$CB$183,H$9,FALSE))="","",(VLOOKUP($E87,'NEA Backsheet'!$D$5:$CB$183,H$9,FALSE))),"")</f>
        <v>2630.4679032043123</v>
      </c>
      <c r="I87" s="101">
        <f ca="1">IFERROR(IF((VLOOKUP($E87,'NEA Backsheet'!$D$5:$CB$183,I$9,FALSE))="","",(VLOOKUP($E87,'NEA Backsheet'!$D$5:$CB$183,I$9,FALSE))),"")</f>
        <v>2694.6960872229147</v>
      </c>
      <c r="J87" s="102">
        <f ca="1">IFERROR(IF((VLOOKUP($E87,'NEA Backsheet'!$D$5:$CB$183,J$9,FALSE))="","",(VLOOKUP($E87,'NEA Backsheet'!$D$5:$CB$183,J$9,FALSE))),"")</f>
        <v>2711.9613688649324</v>
      </c>
      <c r="K87" s="100">
        <f ca="1">IFERROR(IF((VLOOKUP($E87,'NEA Backsheet'!$D$5:$CB$183,K$9,FALSE))="","",(VLOOKUP($E87,'NEA Backsheet'!$D$5:$CB$183,K$9,FALSE))),"")</f>
        <v>2686.8836624253945</v>
      </c>
      <c r="L87" s="101">
        <f ca="1">IFERROR(IF((VLOOKUP($E87,'NEA Backsheet'!$D$5:$CB$183,L$9,FALSE))="","",(VLOOKUP($E87,'NEA Backsheet'!$D$5:$CB$183,L$9,FALSE))),"")</f>
        <v>2729.7737294781741</v>
      </c>
      <c r="M87" s="101">
        <f ca="1">IFERROR(IF((VLOOKUP($E87,'NEA Backsheet'!$D$5:$CB$183,M$9,FALSE))="","",(VLOOKUP($E87,'NEA Backsheet'!$D$5:$CB$183,M$9,FALSE))),"")</f>
        <v>2817.9847681860701</v>
      </c>
      <c r="N87" s="103">
        <f ca="1">IFERROR(IF((VLOOKUP($E87,'NEA Backsheet'!$D$5:$CB$183,N$9,FALSE))="","",(VLOOKUP($E87,'NEA Backsheet'!$D$5:$CB$183,N$9,FALSE))),"")</f>
        <v>2751.2159628922559</v>
      </c>
      <c r="O87" s="151">
        <f ca="1">IFERROR(IF((VLOOKUP($E87,'NEA Backsheet'!$D$5:$CB$183,O$9,FALSE))="","",(VLOOKUP($E87,'NEA Backsheet'!$D$5:$CB$183,O$9,FALSE))),"")</f>
        <v>2786.330453359742</v>
      </c>
      <c r="P87" s="102">
        <f ca="1">IFERROR(IF((VLOOKUP($E87,'NEA Backsheet'!$D$5:$CB$183,P$9,FALSE))="","",(VLOOKUP($E87,'NEA Backsheet'!$D$5:$CB$183,P$9,FALSE))),"")</f>
        <v>2860.4112702901939</v>
      </c>
      <c r="Q87" s="103">
        <f ca="1">IFERROR(IF((VLOOKUP($E87,'NEA Backsheet'!$D$5:$CB$183,Q$9,FALSE))="","",(VLOOKUP($E87,'NEA Backsheet'!$D$5:$CB$183,Q$9,FALSE))),"")</f>
        <v>2983.2609940067919</v>
      </c>
      <c r="R87" s="194">
        <f ca="1">IFERROR(IF((VLOOKUP($E87,'NEA Backsheet'!$D$5:$CB$183,R$9,FALSE))="","",(VLOOKUP($E87,'NEA Backsheet'!$D$5:$CB$183,R$9,FALSE))),"")</f>
        <v>2950.2442231524628</v>
      </c>
    </row>
    <row r="88" spans="1:18" ht="15" customHeight="1" x14ac:dyDescent="0.3">
      <c r="A88" s="41">
        <v>74</v>
      </c>
      <c r="B88" s="77" t="str">
        <f ca="1">IFERROR(IF((VLOOKUP($E88,'Org List'!$AJ$10:$AL$190,3,FALSE))="","",(VLOOKUP($E88,'Org List'!$AJ$10:$AL$190,3,FALSE))),"")</f>
        <v>North East and Yorkshire Commissioning Region</v>
      </c>
      <c r="C88" s="78" t="str">
        <f ca="1">IFERROR(IF((VLOOKUP($E88,'Org List'!$AO$10:$AQ$190,3,FALSE))="","",(VLOOKUP($E88,'Org List'!$AO$10:$AQ$190,3,FALSE))),"")</f>
        <v>North East Region</v>
      </c>
      <c r="D88" s="93" t="str">
        <f ca="1">IFERROR(IF((VLOOKUP($E88,'Org List'!$AT$10:$AV$190,3,FALSE))="","",(VLOOKUP($E88,'Org List'!$AT$10:$AV$190,3,FALSE))),"")</f>
        <v>NHS England North East and Yorkshire (Cumbria And North East)</v>
      </c>
      <c r="E88" s="77" t="str">
        <f t="shared" ca="1" si="2"/>
        <v>E08000037</v>
      </c>
      <c r="F88" s="79" t="str">
        <f ca="1">IF(E88="","",VLOOKUP(E88,'Org List'!$J$9:$K$640,2,0))</f>
        <v>Gateshead</v>
      </c>
      <c r="G88" s="100">
        <f ca="1">IFERROR(IF((VLOOKUP($E88,'NEA Backsheet'!$D$5:$CB$183,G$9,FALSE))="","",(VLOOKUP($E88,'NEA Backsheet'!$D$5:$CB$183,G$9,FALSE))),"")</f>
        <v>2609.2476813248368</v>
      </c>
      <c r="H88" s="101">
        <f ca="1">IFERROR(IF((VLOOKUP($E88,'NEA Backsheet'!$D$5:$CB$183,H$9,FALSE))="","",(VLOOKUP($E88,'NEA Backsheet'!$D$5:$CB$183,H$9,FALSE))),"")</f>
        <v>2601.1595388849992</v>
      </c>
      <c r="I88" s="101">
        <f ca="1">IFERROR(IF((VLOOKUP($E88,'NEA Backsheet'!$D$5:$CB$183,I$9,FALSE))="","",(VLOOKUP($E88,'NEA Backsheet'!$D$5:$CB$183,I$9,FALSE))),"")</f>
        <v>2712.2510807503322</v>
      </c>
      <c r="J88" s="102">
        <f ca="1">IFERROR(IF((VLOOKUP($E88,'NEA Backsheet'!$D$5:$CB$183,J$9,FALSE))="","",(VLOOKUP($E88,'NEA Backsheet'!$D$5:$CB$183,J$9,FALSE))),"")</f>
        <v>2657.7380290727674</v>
      </c>
      <c r="K88" s="100">
        <f ca="1">IFERROR(IF((VLOOKUP($E88,'NEA Backsheet'!$D$5:$CB$183,K$9,FALSE))="","",(VLOOKUP($E88,'NEA Backsheet'!$D$5:$CB$183,K$9,FALSE))),"")</f>
        <v>2642.0432705311268</v>
      </c>
      <c r="L88" s="101">
        <f ca="1">IFERROR(IF((VLOOKUP($E88,'NEA Backsheet'!$D$5:$CB$183,L$9,FALSE))="","",(VLOOKUP($E88,'NEA Backsheet'!$D$5:$CB$183,L$9,FALSE))),"")</f>
        <v>2666.5019070693115</v>
      </c>
      <c r="M88" s="101">
        <f ca="1">IFERROR(IF((VLOOKUP($E88,'NEA Backsheet'!$D$5:$CB$183,M$9,FALSE))="","",(VLOOKUP($E88,'NEA Backsheet'!$D$5:$CB$183,M$9,FALSE))),"")</f>
        <v>2751.0269930169165</v>
      </c>
      <c r="N88" s="103">
        <f ca="1">IFERROR(IF((VLOOKUP($E88,'NEA Backsheet'!$D$5:$CB$183,N$9,FALSE))="","",(VLOOKUP($E88,'NEA Backsheet'!$D$5:$CB$183,N$9,FALSE))),"")</f>
        <v>2644.9571910580275</v>
      </c>
      <c r="O88" s="151">
        <f ca="1">IFERROR(IF((VLOOKUP($E88,'NEA Backsheet'!$D$5:$CB$183,O$9,FALSE))="","",(VLOOKUP($E88,'NEA Backsheet'!$D$5:$CB$183,O$9,FALSE))),"")</f>
        <v>2644.734311027722</v>
      </c>
      <c r="P88" s="102">
        <f ca="1">IFERROR(IF((VLOOKUP($E88,'NEA Backsheet'!$D$5:$CB$183,P$9,FALSE))="","",(VLOOKUP($E88,'NEA Backsheet'!$D$5:$CB$183,P$9,FALSE))),"")</f>
        <v>2644.4350904975422</v>
      </c>
      <c r="Q88" s="103">
        <f ca="1">IFERROR(IF((VLOOKUP($E88,'NEA Backsheet'!$D$5:$CB$183,Q$9,FALSE))="","",(VLOOKUP($E88,'NEA Backsheet'!$D$5:$CB$183,Q$9,FALSE))),"")</f>
        <v>2803.8404914546759</v>
      </c>
      <c r="R88" s="194">
        <f ca="1">IFERROR(IF((VLOOKUP($E88,'NEA Backsheet'!$D$5:$CB$183,R$9,FALSE))="","",(VLOOKUP($E88,'NEA Backsheet'!$D$5:$CB$183,R$9,FALSE))),"")</f>
        <v>2788.3692884423558</v>
      </c>
    </row>
    <row r="89" spans="1:18" ht="15" customHeight="1" x14ac:dyDescent="0.3">
      <c r="A89" s="41">
        <v>75</v>
      </c>
      <c r="B89" s="77" t="str">
        <f ca="1">IFERROR(IF((VLOOKUP($E89,'Org List'!$AJ$10:$AL$190,3,FALSE))="","",(VLOOKUP($E89,'Org List'!$AJ$10:$AL$190,3,FALSE))),"")</f>
        <v>South West England Commissioning Region</v>
      </c>
      <c r="C89" s="78" t="str">
        <f ca="1">IFERROR(IF((VLOOKUP($E89,'Org List'!$AO$10:$AQ$190,3,FALSE))="","",(VLOOKUP($E89,'Org List'!$AO$10:$AQ$190,3,FALSE))),"")</f>
        <v>South West Region</v>
      </c>
      <c r="D89" s="93" t="str">
        <f ca="1">IFERROR(IF((VLOOKUP($E89,'Org List'!$AT$10:$AV$190,3,FALSE))="","",(VLOOKUP($E89,'Org List'!$AT$10:$AV$190,3,FALSE))),"")</f>
        <v>NHS England South West (South West North)</v>
      </c>
      <c r="E89" s="77" t="str">
        <f t="shared" ca="1" si="2"/>
        <v>E10000013</v>
      </c>
      <c r="F89" s="79" t="str">
        <f ca="1">IF(E89="","",VLOOKUP(E89,'Org List'!$J$9:$K$640,2,0))</f>
        <v>Gloucestershire</v>
      </c>
      <c r="G89" s="100">
        <f ca="1">IFERROR(IF((VLOOKUP($E89,'NEA Backsheet'!$D$5:$CB$183,G$9,FALSE))="","",(VLOOKUP($E89,'NEA Backsheet'!$D$5:$CB$183,G$9,FALSE))),"")</f>
        <v>2254.5530075680222</v>
      </c>
      <c r="H89" s="101">
        <f ca="1">IFERROR(IF((VLOOKUP($E89,'NEA Backsheet'!$D$5:$CB$183,H$9,FALSE))="","",(VLOOKUP($E89,'NEA Backsheet'!$D$5:$CB$183,H$9,FALSE))),"")</f>
        <v>2269.016134554678</v>
      </c>
      <c r="I89" s="101">
        <f ca="1">IFERROR(IF((VLOOKUP($E89,'NEA Backsheet'!$D$5:$CB$183,I$9,FALSE))="","",(VLOOKUP($E89,'NEA Backsheet'!$D$5:$CB$183,I$9,FALSE))),"")</f>
        <v>2431.477285564722</v>
      </c>
      <c r="J89" s="102">
        <f ca="1">IFERROR(IF((VLOOKUP($E89,'NEA Backsheet'!$D$5:$CB$183,J$9,FALSE))="","",(VLOOKUP($E89,'NEA Backsheet'!$D$5:$CB$183,J$9,FALSE))),"")</f>
        <v>2478.6383951751254</v>
      </c>
      <c r="K89" s="100">
        <f ca="1">IFERROR(IF((VLOOKUP($E89,'NEA Backsheet'!$D$5:$CB$183,K$9,FALSE))="","",(VLOOKUP($E89,'NEA Backsheet'!$D$5:$CB$183,K$9,FALSE))),"")</f>
        <v>2247.6573679967128</v>
      </c>
      <c r="L89" s="101">
        <f ca="1">IFERROR(IF((VLOOKUP($E89,'NEA Backsheet'!$D$5:$CB$183,L$9,FALSE))="","",(VLOOKUP($E89,'NEA Backsheet'!$D$5:$CB$183,L$9,FALSE))),"")</f>
        <v>2266.0876246677176</v>
      </c>
      <c r="M89" s="101">
        <f ca="1">IFERROR(IF((VLOOKUP($E89,'NEA Backsheet'!$D$5:$CB$183,M$9,FALSE))="","",(VLOOKUP($E89,'NEA Backsheet'!$D$5:$CB$183,M$9,FALSE))),"")</f>
        <v>2427.7549638727751</v>
      </c>
      <c r="N89" s="103">
        <f ca="1">IFERROR(IF((VLOOKUP($E89,'NEA Backsheet'!$D$5:$CB$183,N$9,FALSE))="","",(VLOOKUP($E89,'NEA Backsheet'!$D$5:$CB$183,N$9,FALSE))),"")</f>
        <v>2107.657179104654</v>
      </c>
      <c r="O89" s="151">
        <f ca="1">IFERROR(IF((VLOOKUP($E89,'NEA Backsheet'!$D$5:$CB$183,O$9,FALSE))="","",(VLOOKUP($E89,'NEA Backsheet'!$D$5:$CB$183,O$9,FALSE))),"")</f>
        <v>2344.5406660445897</v>
      </c>
      <c r="P89" s="102">
        <f ca="1">IFERROR(IF((VLOOKUP($E89,'NEA Backsheet'!$D$5:$CB$183,P$9,FALSE))="","",(VLOOKUP($E89,'NEA Backsheet'!$D$5:$CB$183,P$9,FALSE))),"")</f>
        <v>2339.948347387141</v>
      </c>
      <c r="Q89" s="103">
        <f ca="1">IFERROR(IF((VLOOKUP($E89,'NEA Backsheet'!$D$5:$CB$183,Q$9,FALSE))="","",(VLOOKUP($E89,'NEA Backsheet'!$D$5:$CB$183,Q$9,FALSE))),"")</f>
        <v>2509.2777736026533</v>
      </c>
      <c r="R89" s="194">
        <f ca="1">IFERROR(IF((VLOOKUP($E89,'NEA Backsheet'!$D$5:$CB$183,R$9,FALSE))="","",(VLOOKUP($E89,'NEA Backsheet'!$D$5:$CB$183,R$9,FALSE))),"")</f>
        <v>2397.7734930208403</v>
      </c>
    </row>
    <row r="90" spans="1:18" ht="15" customHeight="1" x14ac:dyDescent="0.3">
      <c r="A90" s="41">
        <v>76</v>
      </c>
      <c r="B90" s="77" t="str">
        <f ca="1">IFERROR(IF((VLOOKUP($E90,'Org List'!$AJ$10:$AL$190,3,FALSE))="","",(VLOOKUP($E90,'Org List'!$AJ$10:$AL$190,3,FALSE))),"")</f>
        <v>London Commissioning Region</v>
      </c>
      <c r="C90" s="78" t="str">
        <f ca="1">IFERROR(IF((VLOOKUP($E90,'Org List'!$AO$10:$AQ$190,3,FALSE))="","",(VLOOKUP($E90,'Org List'!$AO$10:$AQ$190,3,FALSE))),"")</f>
        <v>London Region</v>
      </c>
      <c r="D90" s="93" t="str">
        <f ca="1">IFERROR(IF((VLOOKUP($E90,'Org List'!$AT$10:$AV$190,3,FALSE))="","",(VLOOKUP($E90,'Org List'!$AT$10:$AV$190,3,FALSE))),"")</f>
        <v>NHS England London</v>
      </c>
      <c r="E90" s="77" t="str">
        <f t="shared" ca="1" si="2"/>
        <v>E09000011</v>
      </c>
      <c r="F90" s="79" t="str">
        <f ca="1">IF(E90="","",VLOOKUP(E90,'Org List'!$J$9:$K$640,2,0))</f>
        <v>Greenwich</v>
      </c>
      <c r="G90" s="100">
        <f ca="1">IFERROR(IF((VLOOKUP($E90,'NEA Backsheet'!$D$5:$CB$183,G$9,FALSE))="","",(VLOOKUP($E90,'NEA Backsheet'!$D$5:$CB$183,G$9,FALSE))),"")</f>
        <v>2580.0927822488088</v>
      </c>
      <c r="H90" s="101">
        <f ca="1">IFERROR(IF((VLOOKUP($E90,'NEA Backsheet'!$D$5:$CB$183,H$9,FALSE))="","",(VLOOKUP($E90,'NEA Backsheet'!$D$5:$CB$183,H$9,FALSE))),"")</f>
        <v>2611.6108883173065</v>
      </c>
      <c r="I90" s="101">
        <f ca="1">IFERROR(IF((VLOOKUP($E90,'NEA Backsheet'!$D$5:$CB$183,I$9,FALSE))="","",(VLOOKUP($E90,'NEA Backsheet'!$D$5:$CB$183,I$9,FALSE))),"")</f>
        <v>2655.6965931798263</v>
      </c>
      <c r="J90" s="102">
        <f ca="1">IFERROR(IF((VLOOKUP($E90,'NEA Backsheet'!$D$5:$CB$183,J$9,FALSE))="","",(VLOOKUP($E90,'NEA Backsheet'!$D$5:$CB$183,J$9,FALSE))),"")</f>
        <v>2478.1057283043638</v>
      </c>
      <c r="K90" s="100">
        <f ca="1">IFERROR(IF((VLOOKUP($E90,'NEA Backsheet'!$D$5:$CB$183,K$9,FALSE))="","",(VLOOKUP($E90,'NEA Backsheet'!$D$5:$CB$183,K$9,FALSE))),"")</f>
        <v>2648.4358936420481</v>
      </c>
      <c r="L90" s="101">
        <f ca="1">IFERROR(IF((VLOOKUP($E90,'NEA Backsheet'!$D$5:$CB$183,L$9,FALSE))="","",(VLOOKUP($E90,'NEA Backsheet'!$D$5:$CB$183,L$9,FALSE))),"")</f>
        <v>2677.6957788489435</v>
      </c>
      <c r="M90" s="101">
        <f ca="1">IFERROR(IF((VLOOKUP($E90,'NEA Backsheet'!$D$5:$CB$183,M$9,FALSE))="","",(VLOOKUP($E90,'NEA Backsheet'!$D$5:$CB$183,M$9,FALSE))),"")</f>
        <v>2677.76796765981</v>
      </c>
      <c r="N90" s="103">
        <f ca="1">IFERROR(IF((VLOOKUP($E90,'NEA Backsheet'!$D$5:$CB$183,N$9,FALSE))="","",(VLOOKUP($E90,'NEA Backsheet'!$D$5:$CB$183,N$9,FALSE))),"")</f>
        <v>2584.6271649683845</v>
      </c>
      <c r="O90" s="151">
        <f ca="1">IFERROR(IF((VLOOKUP($E90,'NEA Backsheet'!$D$5:$CB$183,O$9,FALSE))="","",(VLOOKUP($E90,'NEA Backsheet'!$D$5:$CB$183,O$9,FALSE))),"")</f>
        <v>2535.9082333386568</v>
      </c>
      <c r="P90" s="102">
        <f ca="1">IFERROR(IF((VLOOKUP($E90,'NEA Backsheet'!$D$5:$CB$183,P$9,FALSE))="","",(VLOOKUP($E90,'NEA Backsheet'!$D$5:$CB$183,P$9,FALSE))),"")</f>
        <v>2491.1524941427542</v>
      </c>
      <c r="Q90" s="103">
        <f ca="1">IFERROR(IF((VLOOKUP($E90,'NEA Backsheet'!$D$5:$CB$183,Q$9,FALSE))="","",(VLOOKUP($E90,'NEA Backsheet'!$D$5:$CB$183,Q$9,FALSE))),"")</f>
        <v>2683.1845916349644</v>
      </c>
      <c r="R90" s="194">
        <f ca="1">IFERROR(IF((VLOOKUP($E90,'NEA Backsheet'!$D$5:$CB$183,R$9,FALSE))="","",(VLOOKUP($E90,'NEA Backsheet'!$D$5:$CB$183,R$9,FALSE))),"")</f>
        <v>2571.3718805519306</v>
      </c>
    </row>
    <row r="91" spans="1:18" ht="15" customHeight="1" x14ac:dyDescent="0.3">
      <c r="A91" s="41">
        <v>77</v>
      </c>
      <c r="B91" s="77" t="str">
        <f ca="1">IFERROR(IF((VLOOKUP($E91,'Org List'!$AJ$10:$AL$190,3,FALSE))="","",(VLOOKUP($E91,'Org List'!$AJ$10:$AL$190,3,FALSE))),"")</f>
        <v>London Commissioning Region</v>
      </c>
      <c r="C91" s="78" t="str">
        <f ca="1">IFERROR(IF((VLOOKUP($E91,'Org List'!$AO$10:$AQ$190,3,FALSE))="","",(VLOOKUP($E91,'Org List'!$AO$10:$AQ$190,3,FALSE))),"")</f>
        <v>London Region</v>
      </c>
      <c r="D91" s="93" t="str">
        <f ca="1">IFERROR(IF((VLOOKUP($E91,'Org List'!$AT$10:$AV$190,3,FALSE))="","",(VLOOKUP($E91,'Org List'!$AT$10:$AV$190,3,FALSE))),"")</f>
        <v>NHS England London</v>
      </c>
      <c r="E91" s="77" t="str">
        <f t="shared" ca="1" si="2"/>
        <v>E09000012</v>
      </c>
      <c r="F91" s="79" t="str">
        <f ca="1">IF(E91="","",VLOOKUP(E91,'Org List'!$J$9:$K$640,2,0))</f>
        <v>Hackney</v>
      </c>
      <c r="G91" s="100">
        <f ca="1">IFERROR(IF((VLOOKUP($E91,'NEA Backsheet'!$D$5:$CB$183,G$9,FALSE))="","",(VLOOKUP($E91,'NEA Backsheet'!$D$5:$CB$183,G$9,FALSE))),"")</f>
        <v>2047.8496992645294</v>
      </c>
      <c r="H91" s="101">
        <f ca="1">IFERROR(IF((VLOOKUP($E91,'NEA Backsheet'!$D$5:$CB$183,H$9,FALSE))="","",(VLOOKUP($E91,'NEA Backsheet'!$D$5:$CB$183,H$9,FALSE))),"")</f>
        <v>1945.1528423228558</v>
      </c>
      <c r="I91" s="101">
        <f ca="1">IFERROR(IF((VLOOKUP($E91,'NEA Backsheet'!$D$5:$CB$183,I$9,FALSE))="","",(VLOOKUP($E91,'NEA Backsheet'!$D$5:$CB$183,I$9,FALSE))),"")</f>
        <v>2092.4219176363731</v>
      </c>
      <c r="J91" s="102">
        <f ca="1">IFERROR(IF((VLOOKUP($E91,'NEA Backsheet'!$D$5:$CB$183,J$9,FALSE))="","",(VLOOKUP($E91,'NEA Backsheet'!$D$5:$CB$183,J$9,FALSE))),"")</f>
        <v>2024.1599009344218</v>
      </c>
      <c r="K91" s="100">
        <f ca="1">IFERROR(IF((VLOOKUP($E91,'NEA Backsheet'!$D$5:$CB$183,K$9,FALSE))="","",(VLOOKUP($E91,'NEA Backsheet'!$D$5:$CB$183,K$9,FALSE))),"")</f>
        <v>1980.6545696987137</v>
      </c>
      <c r="L91" s="101">
        <f ca="1">IFERROR(IF((VLOOKUP($E91,'NEA Backsheet'!$D$5:$CB$183,L$9,FALSE))="","",(VLOOKUP($E91,'NEA Backsheet'!$D$5:$CB$183,L$9,FALSE))),"")</f>
        <v>1939.015575165693</v>
      </c>
      <c r="M91" s="101">
        <f ca="1">IFERROR(IF((VLOOKUP($E91,'NEA Backsheet'!$D$5:$CB$183,M$9,FALSE))="","",(VLOOKUP($E91,'NEA Backsheet'!$D$5:$CB$183,M$9,FALSE))),"")</f>
        <v>2052.3775566964273</v>
      </c>
      <c r="N91" s="103">
        <f ca="1">IFERROR(IF((VLOOKUP($E91,'NEA Backsheet'!$D$5:$CB$183,N$9,FALSE))="","",(VLOOKUP($E91,'NEA Backsheet'!$D$5:$CB$183,N$9,FALSE))),"")</f>
        <v>1962.3942848056354</v>
      </c>
      <c r="O91" s="151">
        <f ca="1">IFERROR(IF((VLOOKUP($E91,'NEA Backsheet'!$D$5:$CB$183,O$9,FALSE))="","",(VLOOKUP($E91,'NEA Backsheet'!$D$5:$CB$183,O$9,FALSE))),"")</f>
        <v>2018.2129678067668</v>
      </c>
      <c r="P91" s="102">
        <f ca="1">IFERROR(IF((VLOOKUP($E91,'NEA Backsheet'!$D$5:$CB$183,P$9,FALSE))="","",(VLOOKUP($E91,'NEA Backsheet'!$D$5:$CB$183,P$9,FALSE))),"")</f>
        <v>1973.1130739958378</v>
      </c>
      <c r="Q91" s="103">
        <f ca="1">IFERROR(IF((VLOOKUP($E91,'NEA Backsheet'!$D$5:$CB$183,Q$9,FALSE))="","",(VLOOKUP($E91,'NEA Backsheet'!$D$5:$CB$183,Q$9,FALSE))),"")</f>
        <v>2110.1776398297543</v>
      </c>
      <c r="R91" s="194">
        <f ca="1">IFERROR(IF((VLOOKUP($E91,'NEA Backsheet'!$D$5:$CB$183,R$9,FALSE))="","",(VLOOKUP($E91,'NEA Backsheet'!$D$5:$CB$183,R$9,FALSE))),"")</f>
        <v>1600.8252530872219</v>
      </c>
    </row>
    <row r="92" spans="1:18" ht="15" customHeight="1" x14ac:dyDescent="0.3">
      <c r="A92" s="41">
        <v>78</v>
      </c>
      <c r="B92" s="77" t="str">
        <f ca="1">IFERROR(IF((VLOOKUP($E92,'Org List'!$AJ$10:$AL$190,3,FALSE))="","",(VLOOKUP($E92,'Org List'!$AJ$10:$AL$190,3,FALSE))),"")</f>
        <v>North West Commissioning Region</v>
      </c>
      <c r="C92" s="78" t="str">
        <f ca="1">IFERROR(IF((VLOOKUP($E92,'Org List'!$AO$10:$AQ$190,3,FALSE))="","",(VLOOKUP($E92,'Org List'!$AO$10:$AQ$190,3,FALSE))),"")</f>
        <v>North West Region</v>
      </c>
      <c r="D92" s="93" t="str">
        <f ca="1">IFERROR(IF((VLOOKUP($E92,'Org List'!$AT$10:$AV$190,3,FALSE))="","",(VLOOKUP($E92,'Org List'!$AT$10:$AV$190,3,FALSE))),"")</f>
        <v>NHS England North West (Cheshire And Merseyside)</v>
      </c>
      <c r="E92" s="77" t="str">
        <f t="shared" ca="1" si="2"/>
        <v>E06000006</v>
      </c>
      <c r="F92" s="79" t="str">
        <f ca="1">IF(E92="","",VLOOKUP(E92,'Org List'!$J$9:$K$640,2,0))</f>
        <v>Halton</v>
      </c>
      <c r="G92" s="100">
        <f ca="1">IFERROR(IF((VLOOKUP($E92,'NEA Backsheet'!$D$5:$CB$183,G$9,FALSE))="","",(VLOOKUP($E92,'NEA Backsheet'!$D$5:$CB$183,G$9,FALSE))),"")</f>
        <v>3666.6316200484848</v>
      </c>
      <c r="H92" s="101">
        <f ca="1">IFERROR(IF((VLOOKUP($E92,'NEA Backsheet'!$D$5:$CB$183,H$9,FALSE))="","",(VLOOKUP($E92,'NEA Backsheet'!$D$5:$CB$183,H$9,FALSE))),"")</f>
        <v>3838.1613410117934</v>
      </c>
      <c r="I92" s="101">
        <f ca="1">IFERROR(IF((VLOOKUP($E92,'NEA Backsheet'!$D$5:$CB$183,I$9,FALSE))="","",(VLOOKUP($E92,'NEA Backsheet'!$D$5:$CB$183,I$9,FALSE))),"")</f>
        <v>3717.3013223482749</v>
      </c>
      <c r="J92" s="102">
        <f ca="1">IFERROR(IF((VLOOKUP($E92,'NEA Backsheet'!$D$5:$CB$183,J$9,FALSE))="","",(VLOOKUP($E92,'NEA Backsheet'!$D$5:$CB$183,J$9,FALSE))),"")</f>
        <v>3590.5080662124374</v>
      </c>
      <c r="K92" s="100">
        <f ca="1">IFERROR(IF((VLOOKUP($E92,'NEA Backsheet'!$D$5:$CB$183,K$9,FALSE))="","",(VLOOKUP($E92,'NEA Backsheet'!$D$5:$CB$183,K$9,FALSE))),"")</f>
        <v>3780.1522839195168</v>
      </c>
      <c r="L92" s="101">
        <f ca="1">IFERROR(IF((VLOOKUP($E92,'NEA Backsheet'!$D$5:$CB$183,L$9,FALSE))="","",(VLOOKUP($E92,'NEA Backsheet'!$D$5:$CB$183,L$9,FALSE))),"")</f>
        <v>3795.5895331681909</v>
      </c>
      <c r="M92" s="101">
        <f ca="1">IFERROR(IF((VLOOKUP($E92,'NEA Backsheet'!$D$5:$CB$183,M$9,FALSE))="","",(VLOOKUP($E92,'NEA Backsheet'!$D$5:$CB$183,M$9,FALSE))),"")</f>
        <v>3873.2767343033015</v>
      </c>
      <c r="N92" s="103">
        <f ca="1">IFERROR(IF((VLOOKUP($E92,'NEA Backsheet'!$D$5:$CB$183,N$9,FALSE))="","",(VLOOKUP($E92,'NEA Backsheet'!$D$5:$CB$183,N$9,FALSE))),"")</f>
        <v>3798.2387673183121</v>
      </c>
      <c r="O92" s="151">
        <f ca="1">IFERROR(IF((VLOOKUP($E92,'NEA Backsheet'!$D$5:$CB$183,O$9,FALSE))="","",(VLOOKUP($E92,'NEA Backsheet'!$D$5:$CB$183,O$9,FALSE))),"")</f>
        <v>3786.6902884770743</v>
      </c>
      <c r="P92" s="102">
        <f ca="1">IFERROR(IF((VLOOKUP($E92,'NEA Backsheet'!$D$5:$CB$183,P$9,FALSE))="","",(VLOOKUP($E92,'NEA Backsheet'!$D$5:$CB$183,P$9,FALSE))),"")</f>
        <v>3878.8599393697318</v>
      </c>
      <c r="Q92" s="103">
        <f ca="1">IFERROR(IF((VLOOKUP($E92,'NEA Backsheet'!$D$5:$CB$183,Q$9,FALSE))="","",(VLOOKUP($E92,'NEA Backsheet'!$D$5:$CB$183,Q$9,FALSE))),"")</f>
        <v>3773.8862645421268</v>
      </c>
      <c r="R92" s="194">
        <f ca="1">IFERROR(IF((VLOOKUP($E92,'NEA Backsheet'!$D$5:$CB$183,R$9,FALSE))="","",(VLOOKUP($E92,'NEA Backsheet'!$D$5:$CB$183,R$9,FALSE))),"")</f>
        <v>3849.1425175261752</v>
      </c>
    </row>
    <row r="93" spans="1:18" ht="15" customHeight="1" x14ac:dyDescent="0.3">
      <c r="A93" s="41">
        <v>79</v>
      </c>
      <c r="B93" s="77" t="str">
        <f ca="1">IFERROR(IF((VLOOKUP($E93,'Org List'!$AJ$10:$AL$190,3,FALSE))="","",(VLOOKUP($E93,'Org List'!$AJ$10:$AL$190,3,FALSE))),"")</f>
        <v>London Commissioning Region</v>
      </c>
      <c r="C93" s="78" t="str">
        <f ca="1">IFERROR(IF((VLOOKUP($E93,'Org List'!$AO$10:$AQ$190,3,FALSE))="","",(VLOOKUP($E93,'Org List'!$AO$10:$AQ$190,3,FALSE))),"")</f>
        <v>London Region</v>
      </c>
      <c r="D93" s="93" t="str">
        <f ca="1">IFERROR(IF((VLOOKUP($E93,'Org List'!$AT$10:$AV$190,3,FALSE))="","",(VLOOKUP($E93,'Org List'!$AT$10:$AV$190,3,FALSE))),"")</f>
        <v>NHS England London</v>
      </c>
      <c r="E93" s="77" t="str">
        <f t="shared" ca="1" si="2"/>
        <v>E09000013</v>
      </c>
      <c r="F93" s="79" t="str">
        <f ca="1">IF(E93="","",VLOOKUP(E93,'Org List'!$J$9:$K$640,2,0))</f>
        <v>Hammersmith and Fulham</v>
      </c>
      <c r="G93" s="100">
        <f ca="1">IFERROR(IF((VLOOKUP($E93,'NEA Backsheet'!$D$5:$CB$183,G$9,FALSE))="","",(VLOOKUP($E93,'NEA Backsheet'!$D$5:$CB$183,G$9,FALSE))),"")</f>
        <v>2128.5033392852865</v>
      </c>
      <c r="H93" s="101">
        <f ca="1">IFERROR(IF((VLOOKUP($E93,'NEA Backsheet'!$D$5:$CB$183,H$9,FALSE))="","",(VLOOKUP($E93,'NEA Backsheet'!$D$5:$CB$183,H$9,FALSE))),"")</f>
        <v>2044.9373353214505</v>
      </c>
      <c r="I93" s="101">
        <f ca="1">IFERROR(IF((VLOOKUP($E93,'NEA Backsheet'!$D$5:$CB$183,I$9,FALSE))="","",(VLOOKUP($E93,'NEA Backsheet'!$D$5:$CB$183,I$9,FALSE))),"")</f>
        <v>2175.6766697671837</v>
      </c>
      <c r="J93" s="102">
        <f ca="1">IFERROR(IF((VLOOKUP($E93,'NEA Backsheet'!$D$5:$CB$183,J$9,FALSE))="","",(VLOOKUP($E93,'NEA Backsheet'!$D$5:$CB$183,J$9,FALSE))),"")</f>
        <v>2192.4213336994139</v>
      </c>
      <c r="K93" s="100">
        <f ca="1">IFERROR(IF((VLOOKUP($E93,'NEA Backsheet'!$D$5:$CB$183,K$9,FALSE))="","",(VLOOKUP($E93,'NEA Backsheet'!$D$5:$CB$183,K$9,FALSE))),"")</f>
        <v>2430.1724618646449</v>
      </c>
      <c r="L93" s="101">
        <f ca="1">IFERROR(IF((VLOOKUP($E93,'NEA Backsheet'!$D$5:$CB$183,L$9,FALSE))="","",(VLOOKUP($E93,'NEA Backsheet'!$D$5:$CB$183,L$9,FALSE))),"")</f>
        <v>2366.5529704399046</v>
      </c>
      <c r="M93" s="101">
        <f ca="1">IFERROR(IF((VLOOKUP($E93,'NEA Backsheet'!$D$5:$CB$183,M$9,FALSE))="","",(VLOOKUP($E93,'NEA Backsheet'!$D$5:$CB$183,M$9,FALSE))),"")</f>
        <v>2439.7660314347636</v>
      </c>
      <c r="N93" s="103">
        <f ca="1">IFERROR(IF((VLOOKUP($E93,'NEA Backsheet'!$D$5:$CB$183,N$9,FALSE))="","",(VLOOKUP($E93,'NEA Backsheet'!$D$5:$CB$183,N$9,FALSE))),"")</f>
        <v>2377.5656926220809</v>
      </c>
      <c r="O93" s="151">
        <f ca="1">IFERROR(IF((VLOOKUP($E93,'NEA Backsheet'!$D$5:$CB$183,O$9,FALSE))="","",(VLOOKUP($E93,'NEA Backsheet'!$D$5:$CB$183,O$9,FALSE))),"")</f>
        <v>2213.1061350123641</v>
      </c>
      <c r="P93" s="102">
        <f ca="1">IFERROR(IF((VLOOKUP($E93,'NEA Backsheet'!$D$5:$CB$183,P$9,FALSE))="","",(VLOOKUP($E93,'NEA Backsheet'!$D$5:$CB$183,P$9,FALSE))),"")</f>
        <v>2204.0408661827137</v>
      </c>
      <c r="Q93" s="103">
        <f ca="1">IFERROR(IF((VLOOKUP($E93,'NEA Backsheet'!$D$5:$CB$183,Q$9,FALSE))="","",(VLOOKUP($E93,'NEA Backsheet'!$D$5:$CB$183,Q$9,FALSE))),"")</f>
        <v>2354.6543212507627</v>
      </c>
      <c r="R93" s="194">
        <f ca="1">IFERROR(IF((VLOOKUP($E93,'NEA Backsheet'!$D$5:$CB$183,R$9,FALSE))="","",(VLOOKUP($E93,'NEA Backsheet'!$D$5:$CB$183,R$9,FALSE))),"")</f>
        <v>2264.0098832794156</v>
      </c>
    </row>
    <row r="94" spans="1:18" ht="15" customHeight="1" x14ac:dyDescent="0.3">
      <c r="A94" s="41">
        <v>80</v>
      </c>
      <c r="B94" s="77" t="str">
        <f ca="1">IFERROR(IF((VLOOKUP($E94,'Org List'!$AJ$10:$AL$190,3,FALSE))="","",(VLOOKUP($E94,'Org List'!$AJ$10:$AL$190,3,FALSE))),"")</f>
        <v>South East England Commissioning Region</v>
      </c>
      <c r="C94" s="78" t="str">
        <f ca="1">IFERROR(IF((VLOOKUP($E94,'Org List'!$AO$10:$AQ$190,3,FALSE))="","",(VLOOKUP($E94,'Org List'!$AO$10:$AQ$190,3,FALSE))),"")</f>
        <v>South East Region</v>
      </c>
      <c r="D94" s="93" t="str">
        <f ca="1">IFERROR(IF((VLOOKUP($E94,'Org List'!$AT$10:$AV$190,3,FALSE))="","",(VLOOKUP($E94,'Org List'!$AT$10:$AV$190,3,FALSE))),"")</f>
        <v>NHS England South East (Hampshire, Isle of Wight and Thames Valley)</v>
      </c>
      <c r="E94" s="77" t="str">
        <f t="shared" ca="1" si="2"/>
        <v>E10000014</v>
      </c>
      <c r="F94" s="79" t="str">
        <f ca="1">IF(E94="","",VLOOKUP(E94,'Org List'!$J$9:$K$640,2,0))</f>
        <v>Hampshire</v>
      </c>
      <c r="G94" s="100">
        <f ca="1">IFERROR(IF((VLOOKUP($E94,'NEA Backsheet'!$D$5:$CB$183,G$9,FALSE))="","",(VLOOKUP($E94,'NEA Backsheet'!$D$5:$CB$183,G$9,FALSE))),"")</f>
        <v>2418.2979599776309</v>
      </c>
      <c r="H94" s="101">
        <f ca="1">IFERROR(IF((VLOOKUP($E94,'NEA Backsheet'!$D$5:$CB$183,H$9,FALSE))="","",(VLOOKUP($E94,'NEA Backsheet'!$D$5:$CB$183,H$9,FALSE))),"")</f>
        <v>2408.5540335092751</v>
      </c>
      <c r="I94" s="101">
        <f ca="1">IFERROR(IF((VLOOKUP($E94,'NEA Backsheet'!$D$5:$CB$183,I$9,FALSE))="","",(VLOOKUP($E94,'NEA Backsheet'!$D$5:$CB$183,I$9,FALSE))),"")</f>
        <v>2475.1310022649322</v>
      </c>
      <c r="J94" s="102">
        <f ca="1">IFERROR(IF((VLOOKUP($E94,'NEA Backsheet'!$D$5:$CB$183,J$9,FALSE))="","",(VLOOKUP($E94,'NEA Backsheet'!$D$5:$CB$183,J$9,FALSE))),"")</f>
        <v>2464.6911420723077</v>
      </c>
      <c r="K94" s="100">
        <f ca="1">IFERROR(IF((VLOOKUP($E94,'NEA Backsheet'!$D$5:$CB$183,K$9,FALSE))="","",(VLOOKUP($E94,'NEA Backsheet'!$D$5:$CB$183,K$9,FALSE))),"")</f>
        <v>2458.9887234356552</v>
      </c>
      <c r="L94" s="101">
        <f ca="1">IFERROR(IF((VLOOKUP($E94,'NEA Backsheet'!$D$5:$CB$183,L$9,FALSE))="","",(VLOOKUP($E94,'NEA Backsheet'!$D$5:$CB$183,L$9,FALSE))),"")</f>
        <v>2462.8943019499966</v>
      </c>
      <c r="M94" s="101">
        <f ca="1">IFERROR(IF((VLOOKUP($E94,'NEA Backsheet'!$D$5:$CB$183,M$9,FALSE))="","",(VLOOKUP($E94,'NEA Backsheet'!$D$5:$CB$183,M$9,FALSE))),"")</f>
        <v>2489.8187603494139</v>
      </c>
      <c r="N94" s="103">
        <f ca="1">IFERROR(IF((VLOOKUP($E94,'NEA Backsheet'!$D$5:$CB$183,N$9,FALSE))="","",(VLOOKUP($E94,'NEA Backsheet'!$D$5:$CB$183,N$9,FALSE))),"")</f>
        <v>2437.0340533679782</v>
      </c>
      <c r="O94" s="151">
        <f ca="1">IFERROR(IF((VLOOKUP($E94,'NEA Backsheet'!$D$5:$CB$183,O$9,FALSE))="","",(VLOOKUP($E94,'NEA Backsheet'!$D$5:$CB$183,O$9,FALSE))),"")</f>
        <v>2517.1600178550116</v>
      </c>
      <c r="P94" s="102">
        <f ca="1">IFERROR(IF((VLOOKUP($E94,'NEA Backsheet'!$D$5:$CB$183,P$9,FALSE))="","",(VLOOKUP($E94,'NEA Backsheet'!$D$5:$CB$183,P$9,FALSE))),"")</f>
        <v>2495.6617138478705</v>
      </c>
      <c r="Q94" s="103">
        <f ca="1">IFERROR(IF((VLOOKUP($E94,'NEA Backsheet'!$D$5:$CB$183,Q$9,FALSE))="","",(VLOOKUP($E94,'NEA Backsheet'!$D$5:$CB$183,Q$9,FALSE))),"")</f>
        <v>2642.8934012858072</v>
      </c>
      <c r="R94" s="194">
        <f ca="1">IFERROR(IF((VLOOKUP($E94,'NEA Backsheet'!$D$5:$CB$183,R$9,FALSE))="","",(VLOOKUP($E94,'NEA Backsheet'!$D$5:$CB$183,R$9,FALSE))),"")</f>
        <v>2635.9912007903822</v>
      </c>
    </row>
    <row r="95" spans="1:18" ht="15" customHeight="1" x14ac:dyDescent="0.3">
      <c r="A95" s="41">
        <v>81</v>
      </c>
      <c r="B95" s="77" t="str">
        <f ca="1">IFERROR(IF((VLOOKUP($E95,'Org List'!$AJ$10:$AL$190,3,FALSE))="","",(VLOOKUP($E95,'Org List'!$AJ$10:$AL$190,3,FALSE))),"")</f>
        <v>London Commissioning Region</v>
      </c>
      <c r="C95" s="78" t="str">
        <f ca="1">IFERROR(IF((VLOOKUP($E95,'Org List'!$AO$10:$AQ$190,3,FALSE))="","",(VLOOKUP($E95,'Org List'!$AO$10:$AQ$190,3,FALSE))),"")</f>
        <v>London Region</v>
      </c>
      <c r="D95" s="93" t="str">
        <f ca="1">IFERROR(IF((VLOOKUP($E95,'Org List'!$AT$10:$AV$190,3,FALSE))="","",(VLOOKUP($E95,'Org List'!$AT$10:$AV$190,3,FALSE))),"")</f>
        <v>NHS England London</v>
      </c>
      <c r="E95" s="77" t="str">
        <f t="shared" ca="1" si="2"/>
        <v>E09000014</v>
      </c>
      <c r="F95" s="79" t="str">
        <f ca="1">IF(E95="","",VLOOKUP(E95,'Org List'!$J$9:$K$640,2,0))</f>
        <v>Haringey</v>
      </c>
      <c r="G95" s="100">
        <f ca="1">IFERROR(IF((VLOOKUP($E95,'NEA Backsheet'!$D$5:$CB$183,G$9,FALSE))="","",(VLOOKUP($E95,'NEA Backsheet'!$D$5:$CB$183,G$9,FALSE))),"")</f>
        <v>2119.084077790239</v>
      </c>
      <c r="H95" s="101">
        <f ca="1">IFERROR(IF((VLOOKUP($E95,'NEA Backsheet'!$D$5:$CB$183,H$9,FALSE))="","",(VLOOKUP($E95,'NEA Backsheet'!$D$5:$CB$183,H$9,FALSE))),"")</f>
        <v>2182.5355394829899</v>
      </c>
      <c r="I95" s="101">
        <f ca="1">IFERROR(IF((VLOOKUP($E95,'NEA Backsheet'!$D$5:$CB$183,I$9,FALSE))="","",(VLOOKUP($E95,'NEA Backsheet'!$D$5:$CB$183,I$9,FALSE))),"")</f>
        <v>2200.9392432323762</v>
      </c>
      <c r="J95" s="102">
        <f ca="1">IFERROR(IF((VLOOKUP($E95,'NEA Backsheet'!$D$5:$CB$183,J$9,FALSE))="","",(VLOOKUP($E95,'NEA Backsheet'!$D$5:$CB$183,J$9,FALSE))),"")</f>
        <v>2128.5864065180758</v>
      </c>
      <c r="K95" s="100">
        <f ca="1">IFERROR(IF((VLOOKUP($E95,'NEA Backsheet'!$D$5:$CB$183,K$9,FALSE))="","",(VLOOKUP($E95,'NEA Backsheet'!$D$5:$CB$183,K$9,FALSE))),"")</f>
        <v>2145.9388303736946</v>
      </c>
      <c r="L95" s="101">
        <f ca="1">IFERROR(IF((VLOOKUP($E95,'NEA Backsheet'!$D$5:$CB$183,L$9,FALSE))="","",(VLOOKUP($E95,'NEA Backsheet'!$D$5:$CB$183,L$9,FALSE))),"")</f>
        <v>2165.2194464274312</v>
      </c>
      <c r="M95" s="101">
        <f ca="1">IFERROR(IF((VLOOKUP($E95,'NEA Backsheet'!$D$5:$CB$183,M$9,FALSE))="","",(VLOOKUP($E95,'NEA Backsheet'!$D$5:$CB$183,M$9,FALSE))),"")</f>
        <v>2170.7263295742409</v>
      </c>
      <c r="N95" s="103">
        <f ca="1">IFERROR(IF((VLOOKUP($E95,'NEA Backsheet'!$D$5:$CB$183,N$9,FALSE))="","",(VLOOKUP($E95,'NEA Backsheet'!$D$5:$CB$183,N$9,FALSE))),"")</f>
        <v>2100.4105679413151</v>
      </c>
      <c r="O95" s="151">
        <f ca="1">IFERROR(IF((VLOOKUP($E95,'NEA Backsheet'!$D$5:$CB$183,O$9,FALSE))="","",(VLOOKUP($E95,'NEA Backsheet'!$D$5:$CB$183,O$9,FALSE))),"")</f>
        <v>2168.8553272857871</v>
      </c>
      <c r="P95" s="102">
        <f ca="1">IFERROR(IF((VLOOKUP($E95,'NEA Backsheet'!$D$5:$CB$183,P$9,FALSE))="","",(VLOOKUP($E95,'NEA Backsheet'!$D$5:$CB$183,P$9,FALSE))),"")</f>
        <v>2101.8134328561464</v>
      </c>
      <c r="Q95" s="103">
        <f ca="1">IFERROR(IF((VLOOKUP($E95,'NEA Backsheet'!$D$5:$CB$183,Q$9,FALSE))="","",(VLOOKUP($E95,'NEA Backsheet'!$D$5:$CB$183,Q$9,FALSE))),"")</f>
        <v>2310.7274595037411</v>
      </c>
      <c r="R95" s="194">
        <f ca="1">IFERROR(IF((VLOOKUP($E95,'NEA Backsheet'!$D$5:$CB$183,R$9,FALSE))="","",(VLOOKUP($E95,'NEA Backsheet'!$D$5:$CB$183,R$9,FALSE))),"")</f>
        <v>2180.6742447833071</v>
      </c>
    </row>
    <row r="96" spans="1:18" ht="15" customHeight="1" x14ac:dyDescent="0.3">
      <c r="A96" s="41">
        <v>82</v>
      </c>
      <c r="B96" s="77" t="str">
        <f ca="1">IFERROR(IF((VLOOKUP($E96,'Org List'!$AJ$10:$AL$190,3,FALSE))="","",(VLOOKUP($E96,'Org List'!$AJ$10:$AL$190,3,FALSE))),"")</f>
        <v>London Commissioning Region</v>
      </c>
      <c r="C96" s="78" t="str">
        <f ca="1">IFERROR(IF((VLOOKUP($E96,'Org List'!$AO$10:$AQ$190,3,FALSE))="","",(VLOOKUP($E96,'Org List'!$AO$10:$AQ$190,3,FALSE))),"")</f>
        <v>London Region</v>
      </c>
      <c r="D96" s="93" t="str">
        <f ca="1">IFERROR(IF((VLOOKUP($E96,'Org List'!$AT$10:$AV$190,3,FALSE))="","",(VLOOKUP($E96,'Org List'!$AT$10:$AV$190,3,FALSE))),"")</f>
        <v>NHS England London</v>
      </c>
      <c r="E96" s="77" t="str">
        <f t="shared" ca="1" si="2"/>
        <v>E09000015</v>
      </c>
      <c r="F96" s="79" t="str">
        <f ca="1">IF(E96="","",VLOOKUP(E96,'Org List'!$J$9:$K$640,2,0))</f>
        <v>Harrow</v>
      </c>
      <c r="G96" s="100">
        <f ca="1">IFERROR(IF((VLOOKUP($E96,'NEA Backsheet'!$D$5:$CB$183,G$9,FALSE))="","",(VLOOKUP($E96,'NEA Backsheet'!$D$5:$CB$183,G$9,FALSE))),"")</f>
        <v>2240.739520725248</v>
      </c>
      <c r="H96" s="101">
        <f ca="1">IFERROR(IF((VLOOKUP($E96,'NEA Backsheet'!$D$5:$CB$183,H$9,FALSE))="","",(VLOOKUP($E96,'NEA Backsheet'!$D$5:$CB$183,H$9,FALSE))),"")</f>
        <v>2273.0647766669499</v>
      </c>
      <c r="I96" s="101">
        <f ca="1">IFERROR(IF((VLOOKUP($E96,'NEA Backsheet'!$D$5:$CB$183,I$9,FALSE))="","",(VLOOKUP($E96,'NEA Backsheet'!$D$5:$CB$183,I$9,FALSE))),"")</f>
        <v>2541.5753788739512</v>
      </c>
      <c r="J96" s="102">
        <f ca="1">IFERROR(IF((VLOOKUP($E96,'NEA Backsheet'!$D$5:$CB$183,J$9,FALSE))="","",(VLOOKUP($E96,'NEA Backsheet'!$D$5:$CB$183,J$9,FALSE))),"")</f>
        <v>2682.3168035170734</v>
      </c>
      <c r="K96" s="100">
        <f ca="1">IFERROR(IF((VLOOKUP($E96,'NEA Backsheet'!$D$5:$CB$183,K$9,FALSE))="","",(VLOOKUP($E96,'NEA Backsheet'!$D$5:$CB$183,K$9,FALSE))),"")</f>
        <v>2686.4055408669392</v>
      </c>
      <c r="L96" s="101">
        <f ca="1">IFERROR(IF((VLOOKUP($E96,'NEA Backsheet'!$D$5:$CB$183,L$9,FALSE))="","",(VLOOKUP($E96,'NEA Backsheet'!$D$5:$CB$183,L$9,FALSE))),"")</f>
        <v>2592.0011599963782</v>
      </c>
      <c r="M96" s="101">
        <f ca="1">IFERROR(IF((VLOOKUP($E96,'NEA Backsheet'!$D$5:$CB$183,M$9,FALSE))="","",(VLOOKUP($E96,'NEA Backsheet'!$D$5:$CB$183,M$9,FALSE))),"")</f>
        <v>2659.510234100213</v>
      </c>
      <c r="N96" s="103">
        <f ca="1">IFERROR(IF((VLOOKUP($E96,'NEA Backsheet'!$D$5:$CB$183,N$9,FALSE))="","",(VLOOKUP($E96,'NEA Backsheet'!$D$5:$CB$183,N$9,FALSE))),"")</f>
        <v>2539.708340916357</v>
      </c>
      <c r="O96" s="151">
        <f ca="1">IFERROR(IF((VLOOKUP($E96,'NEA Backsheet'!$D$5:$CB$183,O$9,FALSE))="","",(VLOOKUP($E96,'NEA Backsheet'!$D$5:$CB$183,O$9,FALSE))),"")</f>
        <v>2637.9156335218127</v>
      </c>
      <c r="P96" s="102">
        <f ca="1">IFERROR(IF((VLOOKUP($E96,'NEA Backsheet'!$D$5:$CB$183,P$9,FALSE))="","",(VLOOKUP($E96,'NEA Backsheet'!$D$5:$CB$183,P$9,FALSE))),"")</f>
        <v>2708.2774246648478</v>
      </c>
      <c r="Q96" s="103">
        <f ca="1">IFERROR(IF((VLOOKUP($E96,'NEA Backsheet'!$D$5:$CB$183,Q$9,FALSE))="","",(VLOOKUP($E96,'NEA Backsheet'!$D$5:$CB$183,Q$9,FALSE))),"")</f>
        <v>2864.4753062885693</v>
      </c>
      <c r="R96" s="194">
        <f ca="1">IFERROR(IF((VLOOKUP($E96,'NEA Backsheet'!$D$5:$CB$183,R$9,FALSE))="","",(VLOOKUP($E96,'NEA Backsheet'!$D$5:$CB$183,R$9,FALSE))),"")</f>
        <v>2907.7704682798403</v>
      </c>
    </row>
    <row r="97" spans="1:18" ht="15" customHeight="1" x14ac:dyDescent="0.3">
      <c r="A97" s="41">
        <v>83</v>
      </c>
      <c r="B97" s="77" t="str">
        <f ca="1">IFERROR(IF((VLOOKUP($E97,'Org List'!$AJ$10:$AL$190,3,FALSE))="","",(VLOOKUP($E97,'Org List'!$AJ$10:$AL$190,3,FALSE))),"")</f>
        <v>North East and Yorkshire Commissioning Region</v>
      </c>
      <c r="C97" s="78" t="str">
        <f ca="1">IFERROR(IF((VLOOKUP($E97,'Org List'!$AO$10:$AQ$190,3,FALSE))="","",(VLOOKUP($E97,'Org List'!$AO$10:$AQ$190,3,FALSE))),"")</f>
        <v>North East Region</v>
      </c>
      <c r="D97" s="93" t="str">
        <f ca="1">IFERROR(IF((VLOOKUP($E97,'Org List'!$AT$10:$AV$190,3,FALSE))="","",(VLOOKUP($E97,'Org List'!$AT$10:$AV$190,3,FALSE))),"")</f>
        <v>NHS England North East and Yorkshire (Cumbria And North East)</v>
      </c>
      <c r="E97" s="77" t="str">
        <f t="shared" ca="1" si="2"/>
        <v>E06000001</v>
      </c>
      <c r="F97" s="79" t="str">
        <f ca="1">IF(E97="","",VLOOKUP(E97,'Org List'!$J$9:$K$640,2,0))</f>
        <v>Hartlepool</v>
      </c>
      <c r="G97" s="100">
        <f ca="1">IFERROR(IF((VLOOKUP($E97,'NEA Backsheet'!$D$5:$CB$183,G$9,FALSE))="","",(VLOOKUP($E97,'NEA Backsheet'!$D$5:$CB$183,G$9,FALSE))),"")</f>
        <v>3468.156683332179</v>
      </c>
      <c r="H97" s="101">
        <f ca="1">IFERROR(IF((VLOOKUP($E97,'NEA Backsheet'!$D$5:$CB$183,H$9,FALSE))="","",(VLOOKUP($E97,'NEA Backsheet'!$D$5:$CB$183,H$9,FALSE))),"")</f>
        <v>3439.9894374367636</v>
      </c>
      <c r="I97" s="101">
        <f ca="1">IFERROR(IF((VLOOKUP($E97,'NEA Backsheet'!$D$5:$CB$183,I$9,FALSE))="","",(VLOOKUP($E97,'NEA Backsheet'!$D$5:$CB$183,I$9,FALSE))),"")</f>
        <v>3597.5787086364389</v>
      </c>
      <c r="J97" s="102">
        <f ca="1">IFERROR(IF((VLOOKUP($E97,'NEA Backsheet'!$D$5:$CB$183,J$9,FALSE))="","",(VLOOKUP($E97,'NEA Backsheet'!$D$5:$CB$183,J$9,FALSE))),"")</f>
        <v>3593.5552158811565</v>
      </c>
      <c r="K97" s="100">
        <f ca="1">IFERROR(IF((VLOOKUP($E97,'NEA Backsheet'!$D$5:$CB$183,K$9,FALSE))="","",(VLOOKUP($E97,'NEA Backsheet'!$D$5:$CB$183,K$9,FALSE))),"")</f>
        <v>3623.7743639378496</v>
      </c>
      <c r="L97" s="101">
        <f ca="1">IFERROR(IF((VLOOKUP($E97,'NEA Backsheet'!$D$5:$CB$183,L$9,FALSE))="","",(VLOOKUP($E97,'NEA Backsheet'!$D$5:$CB$183,L$9,FALSE))),"")</f>
        <v>3563.8822577603037</v>
      </c>
      <c r="M97" s="101">
        <f ca="1">IFERROR(IF((VLOOKUP($E97,'NEA Backsheet'!$D$5:$CB$183,M$9,FALSE))="","",(VLOOKUP($E97,'NEA Backsheet'!$D$5:$CB$183,M$9,FALSE))),"")</f>
        <v>3704.5085885539411</v>
      </c>
      <c r="N97" s="103">
        <f ca="1">IFERROR(IF((VLOOKUP($E97,'NEA Backsheet'!$D$5:$CB$183,N$9,FALSE))="","",(VLOOKUP($E97,'NEA Backsheet'!$D$5:$CB$183,N$9,FALSE))),"")</f>
        <v>3724.905439678631</v>
      </c>
      <c r="O97" s="151">
        <f ca="1">IFERROR(IF((VLOOKUP($E97,'NEA Backsheet'!$D$5:$CB$183,O$9,FALSE))="","",(VLOOKUP($E97,'NEA Backsheet'!$D$5:$CB$183,O$9,FALSE))),"")</f>
        <v>3704.165718312453</v>
      </c>
      <c r="P97" s="102">
        <f ca="1">IFERROR(IF((VLOOKUP($E97,'NEA Backsheet'!$D$5:$CB$183,P$9,FALSE))="","",(VLOOKUP($E97,'NEA Backsheet'!$D$5:$CB$183,P$9,FALSE))),"")</f>
        <v>3639.4796745791677</v>
      </c>
      <c r="Q97" s="103">
        <f ca="1">IFERROR(IF((VLOOKUP($E97,'NEA Backsheet'!$D$5:$CB$183,Q$9,FALSE))="","",(VLOOKUP($E97,'NEA Backsheet'!$D$5:$CB$183,Q$9,FALSE))),"")</f>
        <v>3706.6227879085136</v>
      </c>
      <c r="R97" s="194">
        <f ca="1">IFERROR(IF((VLOOKUP($E97,'NEA Backsheet'!$D$5:$CB$183,R$9,FALSE))="","",(VLOOKUP($E97,'NEA Backsheet'!$D$5:$CB$183,R$9,FALSE))),"")</f>
        <v>3942.7434209457956</v>
      </c>
    </row>
    <row r="98" spans="1:18" ht="15" customHeight="1" x14ac:dyDescent="0.3">
      <c r="A98" s="41">
        <v>84</v>
      </c>
      <c r="B98" s="77" t="str">
        <f ca="1">IFERROR(IF((VLOOKUP($E98,'Org List'!$AJ$10:$AL$190,3,FALSE))="","",(VLOOKUP($E98,'Org List'!$AJ$10:$AL$190,3,FALSE))),"")</f>
        <v>London Commissioning Region</v>
      </c>
      <c r="C98" s="78" t="str">
        <f ca="1">IFERROR(IF((VLOOKUP($E98,'Org List'!$AO$10:$AQ$190,3,FALSE))="","",(VLOOKUP($E98,'Org List'!$AO$10:$AQ$190,3,FALSE))),"")</f>
        <v>London Region</v>
      </c>
      <c r="D98" s="93" t="str">
        <f ca="1">IFERROR(IF((VLOOKUP($E98,'Org List'!$AT$10:$AV$190,3,FALSE))="","",(VLOOKUP($E98,'Org List'!$AT$10:$AV$190,3,FALSE))),"")</f>
        <v>NHS England London</v>
      </c>
      <c r="E98" s="77" t="str">
        <f t="shared" ca="1" si="2"/>
        <v>E09000016</v>
      </c>
      <c r="F98" s="79" t="str">
        <f ca="1">IF(E98="","",VLOOKUP(E98,'Org List'!$J$9:$K$640,2,0))</f>
        <v>Havering</v>
      </c>
      <c r="G98" s="100">
        <f ca="1">IFERROR(IF((VLOOKUP($E98,'NEA Backsheet'!$D$5:$CB$183,G$9,FALSE))="","",(VLOOKUP($E98,'NEA Backsheet'!$D$5:$CB$183,G$9,FALSE))),"")</f>
        <v>2571.5948343995501</v>
      </c>
      <c r="H98" s="101">
        <f ca="1">IFERROR(IF((VLOOKUP($E98,'NEA Backsheet'!$D$5:$CB$183,H$9,FALSE))="","",(VLOOKUP($E98,'NEA Backsheet'!$D$5:$CB$183,H$9,FALSE))),"")</f>
        <v>2627.543351260093</v>
      </c>
      <c r="I98" s="101">
        <f ca="1">IFERROR(IF((VLOOKUP($E98,'NEA Backsheet'!$D$5:$CB$183,I$9,FALSE))="","",(VLOOKUP($E98,'NEA Backsheet'!$D$5:$CB$183,I$9,FALSE))),"")</f>
        <v>2657.3161096522913</v>
      </c>
      <c r="J98" s="102">
        <f ca="1">IFERROR(IF((VLOOKUP($E98,'NEA Backsheet'!$D$5:$CB$183,J$9,FALSE))="","",(VLOOKUP($E98,'NEA Backsheet'!$D$5:$CB$183,J$9,FALSE))),"")</f>
        <v>2613.1636414513914</v>
      </c>
      <c r="K98" s="100">
        <f ca="1">IFERROR(IF((VLOOKUP($E98,'NEA Backsheet'!$D$5:$CB$183,K$9,FALSE))="","",(VLOOKUP($E98,'NEA Backsheet'!$D$5:$CB$183,K$9,FALSE))),"")</f>
        <v>2630.7781969467437</v>
      </c>
      <c r="L98" s="101">
        <f ca="1">IFERROR(IF((VLOOKUP($E98,'NEA Backsheet'!$D$5:$CB$183,L$9,FALSE))="","",(VLOOKUP($E98,'NEA Backsheet'!$D$5:$CB$183,L$9,FALSE))),"")</f>
        <v>2659.9283820127403</v>
      </c>
      <c r="M98" s="101">
        <f ca="1">IFERROR(IF((VLOOKUP($E98,'NEA Backsheet'!$D$5:$CB$183,M$9,FALSE))="","",(VLOOKUP($E98,'NEA Backsheet'!$D$5:$CB$183,M$9,FALSE))),"")</f>
        <v>2660.049789628617</v>
      </c>
      <c r="N98" s="103">
        <f ca="1">IFERROR(IF((VLOOKUP($E98,'NEA Backsheet'!$D$5:$CB$183,N$9,FALSE))="","",(VLOOKUP($E98,'NEA Backsheet'!$D$5:$CB$183,N$9,FALSE))),"")</f>
        <v>2569.6970419696372</v>
      </c>
      <c r="O98" s="151">
        <f ca="1">IFERROR(IF((VLOOKUP($E98,'NEA Backsheet'!$D$5:$CB$183,O$9,FALSE))="","",(VLOOKUP($E98,'NEA Backsheet'!$D$5:$CB$183,O$9,FALSE))),"")</f>
        <v>2731.6013796807092</v>
      </c>
      <c r="P98" s="102">
        <f ca="1">IFERROR(IF((VLOOKUP($E98,'NEA Backsheet'!$D$5:$CB$183,P$9,FALSE))="","",(VLOOKUP($E98,'NEA Backsheet'!$D$5:$CB$183,P$9,FALSE))),"")</f>
        <v>2680.0400293505472</v>
      </c>
      <c r="Q98" s="103">
        <f ca="1">IFERROR(IF((VLOOKUP($E98,'NEA Backsheet'!$D$5:$CB$183,Q$9,FALSE))="","",(VLOOKUP($E98,'NEA Backsheet'!$D$5:$CB$183,Q$9,FALSE))),"")</f>
        <v>2622.7032554773664</v>
      </c>
      <c r="R98" s="194">
        <f ca="1">IFERROR(IF((VLOOKUP($E98,'NEA Backsheet'!$D$5:$CB$183,R$9,FALSE))="","",(VLOOKUP($E98,'NEA Backsheet'!$D$5:$CB$183,R$9,FALSE))),"")</f>
        <v>2445.0747162742937</v>
      </c>
    </row>
    <row r="99" spans="1:18" ht="15" customHeight="1" x14ac:dyDescent="0.3">
      <c r="A99" s="41">
        <v>85</v>
      </c>
      <c r="B99" s="77" t="str">
        <f ca="1">IFERROR(IF((VLOOKUP($E99,'Org List'!$AJ$10:$AL$190,3,FALSE))="","",(VLOOKUP($E99,'Org List'!$AJ$10:$AL$190,3,FALSE))),"")</f>
        <v>Midlands Commissioning Region</v>
      </c>
      <c r="C99" s="78" t="str">
        <f ca="1">IFERROR(IF((VLOOKUP($E99,'Org List'!$AO$10:$AQ$190,3,FALSE))="","",(VLOOKUP($E99,'Org List'!$AO$10:$AQ$190,3,FALSE))),"")</f>
        <v>West Midlands Region</v>
      </c>
      <c r="D99" s="93" t="str">
        <f ca="1">IFERROR(IF((VLOOKUP($E99,'Org List'!$AT$10:$AV$190,3,FALSE))="","",(VLOOKUP($E99,'Org List'!$AT$10:$AV$190,3,FALSE))),"")</f>
        <v>NHS England Midlands (West Midlands)</v>
      </c>
      <c r="E99" s="77" t="str">
        <f t="shared" ca="1" si="2"/>
        <v>E06000019</v>
      </c>
      <c r="F99" s="79" t="str">
        <f ca="1">IF(E99="","",VLOOKUP(E99,'Org List'!$J$9:$K$640,2,0))</f>
        <v>Herefordshire, County of</v>
      </c>
      <c r="G99" s="100">
        <f ca="1">IFERROR(IF((VLOOKUP($E99,'NEA Backsheet'!$D$5:$CB$183,G$9,FALSE))="","",(VLOOKUP($E99,'NEA Backsheet'!$D$5:$CB$183,G$9,FALSE))),"")</f>
        <v>2481.1411883400929</v>
      </c>
      <c r="H99" s="101">
        <f ca="1">IFERROR(IF((VLOOKUP($E99,'NEA Backsheet'!$D$5:$CB$183,H$9,FALSE))="","",(VLOOKUP($E99,'NEA Backsheet'!$D$5:$CB$183,H$9,FALSE))),"")</f>
        <v>2520.1507587606779</v>
      </c>
      <c r="I99" s="101">
        <f ca="1">IFERROR(IF((VLOOKUP($E99,'NEA Backsheet'!$D$5:$CB$183,I$9,FALSE))="","",(VLOOKUP($E99,'NEA Backsheet'!$D$5:$CB$183,I$9,FALSE))),"")</f>
        <v>2607.9067483819072</v>
      </c>
      <c r="J99" s="102">
        <f ca="1">IFERROR(IF((VLOOKUP($E99,'NEA Backsheet'!$D$5:$CB$183,J$9,FALSE))="","",(VLOOKUP($E99,'NEA Backsheet'!$D$5:$CB$183,J$9,FALSE))),"")</f>
        <v>2587.1302192429011</v>
      </c>
      <c r="K99" s="100">
        <f ca="1">IFERROR(IF((VLOOKUP($E99,'NEA Backsheet'!$D$5:$CB$183,K$9,FALSE))="","",(VLOOKUP($E99,'NEA Backsheet'!$D$5:$CB$183,K$9,FALSE))),"")</f>
        <v>2476.1315069554371</v>
      </c>
      <c r="L99" s="101">
        <f ca="1">IFERROR(IF((VLOOKUP($E99,'NEA Backsheet'!$D$5:$CB$183,L$9,FALSE))="","",(VLOOKUP($E99,'NEA Backsheet'!$D$5:$CB$183,L$9,FALSE))),"")</f>
        <v>2486.2163907377321</v>
      </c>
      <c r="M99" s="101">
        <f ca="1">IFERROR(IF((VLOOKUP($E99,'NEA Backsheet'!$D$5:$CB$183,M$9,FALSE))="","",(VLOOKUP($E99,'NEA Backsheet'!$D$5:$CB$183,M$9,FALSE))),"")</f>
        <v>2688.1268632349988</v>
      </c>
      <c r="N99" s="103">
        <f ca="1">IFERROR(IF((VLOOKUP($E99,'NEA Backsheet'!$D$5:$CB$183,N$9,FALSE))="","",(VLOOKUP($E99,'NEA Backsheet'!$D$5:$CB$183,N$9,FALSE))),"")</f>
        <v>2632.0341110744325</v>
      </c>
      <c r="O99" s="151">
        <f ca="1">IFERROR(IF((VLOOKUP($E99,'NEA Backsheet'!$D$5:$CB$183,O$9,FALSE))="","",(VLOOKUP($E99,'NEA Backsheet'!$D$5:$CB$183,O$9,FALSE))),"")</f>
        <v>2478.8243428530945</v>
      </c>
      <c r="P99" s="102">
        <f ca="1">IFERROR(IF((VLOOKUP($E99,'NEA Backsheet'!$D$5:$CB$183,P$9,FALSE))="","",(VLOOKUP($E99,'NEA Backsheet'!$D$5:$CB$183,P$9,FALSE))),"")</f>
        <v>2466.2940439874192</v>
      </c>
      <c r="Q99" s="103">
        <f ca="1">IFERROR(IF((VLOOKUP($E99,'NEA Backsheet'!$D$5:$CB$183,Q$9,FALSE))="","",(VLOOKUP($E99,'NEA Backsheet'!$D$5:$CB$183,Q$9,FALSE))),"")</f>
        <v>2604.8532525392193</v>
      </c>
      <c r="R99" s="194">
        <f ca="1">IFERROR(IF((VLOOKUP($E99,'NEA Backsheet'!$D$5:$CB$183,R$9,FALSE))="","",(VLOOKUP($E99,'NEA Backsheet'!$D$5:$CB$183,R$9,FALSE))),"")</f>
        <v>2777.8450438825216</v>
      </c>
    </row>
    <row r="100" spans="1:18" ht="15" customHeight="1" x14ac:dyDescent="0.3">
      <c r="A100" s="41">
        <v>86</v>
      </c>
      <c r="B100" s="77" t="str">
        <f ca="1">IFERROR(IF((VLOOKUP($E100,'Org List'!$AJ$10:$AL$190,3,FALSE))="","",(VLOOKUP($E100,'Org List'!$AJ$10:$AL$190,3,FALSE))),"")</f>
        <v>East of England Commissioning Region</v>
      </c>
      <c r="C100" s="78" t="str">
        <f ca="1">IFERROR(IF((VLOOKUP($E100,'Org List'!$AO$10:$AQ$190,3,FALSE))="","",(VLOOKUP($E100,'Org List'!$AO$10:$AQ$190,3,FALSE))),"")</f>
        <v>East Region</v>
      </c>
      <c r="D100" s="93" t="str">
        <f ca="1">IFERROR(IF((VLOOKUP($E100,'Org List'!$AT$10:$AV$190,3,FALSE))="","",(VLOOKUP($E100,'Org List'!$AT$10:$AV$190,3,FALSE))),"")</f>
        <v>NHS England East (East)</v>
      </c>
      <c r="E100" s="77" t="str">
        <f t="shared" ca="1" si="2"/>
        <v>E10000015</v>
      </c>
      <c r="F100" s="79" t="str">
        <f ca="1">IF(E100="","",VLOOKUP(E100,'Org List'!$J$9:$K$640,2,0))</f>
        <v>Hertfordshire</v>
      </c>
      <c r="G100" s="100">
        <f ca="1">IFERROR(IF((VLOOKUP($E100,'NEA Backsheet'!$D$5:$CB$183,G$9,FALSE))="","",(VLOOKUP($E100,'NEA Backsheet'!$D$5:$CB$183,G$9,FALSE))),"")</f>
        <v>2346.1351874558113</v>
      </c>
      <c r="H100" s="101">
        <f ca="1">IFERROR(IF((VLOOKUP($E100,'NEA Backsheet'!$D$5:$CB$183,H$9,FALSE))="","",(VLOOKUP($E100,'NEA Backsheet'!$D$5:$CB$183,H$9,FALSE))),"")</f>
        <v>2334.2988932817748</v>
      </c>
      <c r="I100" s="101">
        <f ca="1">IFERROR(IF((VLOOKUP($E100,'NEA Backsheet'!$D$5:$CB$183,I$9,FALSE))="","",(VLOOKUP($E100,'NEA Backsheet'!$D$5:$CB$183,I$9,FALSE))),"")</f>
        <v>2412.843215120532</v>
      </c>
      <c r="J100" s="102">
        <f ca="1">IFERROR(IF((VLOOKUP($E100,'NEA Backsheet'!$D$5:$CB$183,J$9,FALSE))="","",(VLOOKUP($E100,'NEA Backsheet'!$D$5:$CB$183,J$9,FALSE))),"")</f>
        <v>2306.7294332893339</v>
      </c>
      <c r="K100" s="100">
        <f ca="1">IFERROR(IF((VLOOKUP($E100,'NEA Backsheet'!$D$5:$CB$183,K$9,FALSE))="","",(VLOOKUP($E100,'NEA Backsheet'!$D$5:$CB$183,K$9,FALSE))),"")</f>
        <v>2292.0882394007031</v>
      </c>
      <c r="L100" s="101">
        <f ca="1">IFERROR(IF((VLOOKUP($E100,'NEA Backsheet'!$D$5:$CB$183,L$9,FALSE))="","",(VLOOKUP($E100,'NEA Backsheet'!$D$5:$CB$183,L$9,FALSE))),"")</f>
        <v>2389.1673984997919</v>
      </c>
      <c r="M100" s="101">
        <f ca="1">IFERROR(IF((VLOOKUP($E100,'NEA Backsheet'!$D$5:$CB$183,M$9,FALSE))="","",(VLOOKUP($E100,'NEA Backsheet'!$D$5:$CB$183,M$9,FALSE))),"")</f>
        <v>2440.3696496757307</v>
      </c>
      <c r="N100" s="103">
        <f ca="1">IFERROR(IF((VLOOKUP($E100,'NEA Backsheet'!$D$5:$CB$183,N$9,FALSE))="","",(VLOOKUP($E100,'NEA Backsheet'!$D$5:$CB$183,N$9,FALSE))),"")</f>
        <v>2288.7108577188542</v>
      </c>
      <c r="O100" s="151">
        <f ca="1">IFERROR(IF((VLOOKUP($E100,'NEA Backsheet'!$D$5:$CB$183,O$9,FALSE))="","",(VLOOKUP($E100,'NEA Backsheet'!$D$5:$CB$183,O$9,FALSE))),"")</f>
        <v>2404.5644005094623</v>
      </c>
      <c r="P100" s="102">
        <f ca="1">IFERROR(IF((VLOOKUP($E100,'NEA Backsheet'!$D$5:$CB$183,P$9,FALSE))="","",(VLOOKUP($E100,'NEA Backsheet'!$D$5:$CB$183,P$9,FALSE))),"")</f>
        <v>2419.0518761347903</v>
      </c>
      <c r="Q100" s="103">
        <f ca="1">IFERROR(IF((VLOOKUP($E100,'NEA Backsheet'!$D$5:$CB$183,Q$9,FALSE))="","",(VLOOKUP($E100,'NEA Backsheet'!$D$5:$CB$183,Q$9,FALSE))),"")</f>
        <v>2585.1270547723207</v>
      </c>
      <c r="R100" s="194">
        <f ca="1">IFERROR(IF((VLOOKUP($E100,'NEA Backsheet'!$D$5:$CB$183,R$9,FALSE))="","",(VLOOKUP($E100,'NEA Backsheet'!$D$5:$CB$183,R$9,FALSE))),"")</f>
        <v>2485.1656693012742</v>
      </c>
    </row>
    <row r="101" spans="1:18" ht="15" customHeight="1" x14ac:dyDescent="0.3">
      <c r="A101" s="41">
        <v>87</v>
      </c>
      <c r="B101" s="77" t="str">
        <f ca="1">IFERROR(IF((VLOOKUP($E101,'Org List'!$AJ$10:$AL$190,3,FALSE))="","",(VLOOKUP($E101,'Org List'!$AJ$10:$AL$190,3,FALSE))),"")</f>
        <v>London Commissioning Region</v>
      </c>
      <c r="C101" s="78" t="str">
        <f ca="1">IFERROR(IF((VLOOKUP($E101,'Org List'!$AO$10:$AQ$190,3,FALSE))="","",(VLOOKUP($E101,'Org List'!$AO$10:$AQ$190,3,FALSE))),"")</f>
        <v>London Region</v>
      </c>
      <c r="D101" s="93" t="str">
        <f ca="1">IFERROR(IF((VLOOKUP($E101,'Org List'!$AT$10:$AV$190,3,FALSE))="","",(VLOOKUP($E101,'Org List'!$AT$10:$AV$190,3,FALSE))),"")</f>
        <v>NHS England London</v>
      </c>
      <c r="E101" s="77" t="str">
        <f t="shared" ca="1" si="2"/>
        <v>E09000017</v>
      </c>
      <c r="F101" s="79" t="str">
        <f ca="1">IF(E101="","",VLOOKUP(E101,'Org List'!$J$9:$K$640,2,0))</f>
        <v>Hillingdon</v>
      </c>
      <c r="G101" s="100">
        <f ca="1">IFERROR(IF((VLOOKUP($E101,'NEA Backsheet'!$D$5:$CB$183,G$9,FALSE))="","",(VLOOKUP($E101,'NEA Backsheet'!$D$5:$CB$183,G$9,FALSE))),"")</f>
        <v>2286.795396922028</v>
      </c>
      <c r="H101" s="101">
        <f ca="1">IFERROR(IF((VLOOKUP($E101,'NEA Backsheet'!$D$5:$CB$183,H$9,FALSE))="","",(VLOOKUP($E101,'NEA Backsheet'!$D$5:$CB$183,H$9,FALSE))),"")</f>
        <v>2336.07014113375</v>
      </c>
      <c r="I101" s="101">
        <f ca="1">IFERROR(IF((VLOOKUP($E101,'NEA Backsheet'!$D$5:$CB$183,I$9,FALSE))="","",(VLOOKUP($E101,'NEA Backsheet'!$D$5:$CB$183,I$9,FALSE))),"")</f>
        <v>2374.8538987296429</v>
      </c>
      <c r="J101" s="102">
        <f ca="1">IFERROR(IF((VLOOKUP($E101,'NEA Backsheet'!$D$5:$CB$183,J$9,FALSE))="","",(VLOOKUP($E101,'NEA Backsheet'!$D$5:$CB$183,J$9,FALSE))),"")</f>
        <v>2336.4513975254604</v>
      </c>
      <c r="K101" s="100">
        <f ca="1">IFERROR(IF((VLOOKUP($E101,'NEA Backsheet'!$D$5:$CB$183,K$9,FALSE))="","",(VLOOKUP($E101,'NEA Backsheet'!$D$5:$CB$183,K$9,FALSE))),"")</f>
        <v>2432.2412423848182</v>
      </c>
      <c r="L101" s="101">
        <f ca="1">IFERROR(IF((VLOOKUP($E101,'NEA Backsheet'!$D$5:$CB$183,L$9,FALSE))="","",(VLOOKUP($E101,'NEA Backsheet'!$D$5:$CB$183,L$9,FALSE))),"")</f>
        <v>2396.3053487548714</v>
      </c>
      <c r="M101" s="101">
        <f ca="1">IFERROR(IF((VLOOKUP($E101,'NEA Backsheet'!$D$5:$CB$183,M$9,FALSE))="","",(VLOOKUP($E101,'NEA Backsheet'!$D$5:$CB$183,M$9,FALSE))),"")</f>
        <v>2462.3233372969221</v>
      </c>
      <c r="N101" s="103">
        <f ca="1">IFERROR(IF((VLOOKUP($E101,'NEA Backsheet'!$D$5:$CB$183,N$9,FALSE))="","",(VLOOKUP($E101,'NEA Backsheet'!$D$5:$CB$183,N$9,FALSE))),"")</f>
        <v>2413.1547560039689</v>
      </c>
      <c r="O101" s="151">
        <f ca="1">IFERROR(IF((VLOOKUP($E101,'NEA Backsheet'!$D$5:$CB$183,O$9,FALSE))="","",(VLOOKUP($E101,'NEA Backsheet'!$D$5:$CB$183,O$9,FALSE))),"")</f>
        <v>2292.6674620713338</v>
      </c>
      <c r="P101" s="102">
        <f ca="1">IFERROR(IF((VLOOKUP($E101,'NEA Backsheet'!$D$5:$CB$183,P$9,FALSE))="","",(VLOOKUP($E101,'NEA Backsheet'!$D$5:$CB$183,P$9,FALSE))),"")</f>
        <v>2359.312821940463</v>
      </c>
      <c r="Q101" s="103">
        <f ca="1">IFERROR(IF((VLOOKUP($E101,'NEA Backsheet'!$D$5:$CB$183,Q$9,FALSE))="","",(VLOOKUP($E101,'NEA Backsheet'!$D$5:$CB$183,Q$9,FALSE))),"")</f>
        <v>2413.6568865536929</v>
      </c>
      <c r="R101" s="194">
        <f ca="1">IFERROR(IF((VLOOKUP($E101,'NEA Backsheet'!$D$5:$CB$183,R$9,FALSE))="","",(VLOOKUP($E101,'NEA Backsheet'!$D$5:$CB$183,R$9,FALSE))),"")</f>
        <v>2276.4279467086567</v>
      </c>
    </row>
    <row r="102" spans="1:18" ht="15" customHeight="1" x14ac:dyDescent="0.3">
      <c r="A102" s="41">
        <v>88</v>
      </c>
      <c r="B102" s="77" t="str">
        <f ca="1">IFERROR(IF((VLOOKUP($E102,'Org List'!$AJ$10:$AL$190,3,FALSE))="","",(VLOOKUP($E102,'Org List'!$AJ$10:$AL$190,3,FALSE))),"")</f>
        <v>London Commissioning Region</v>
      </c>
      <c r="C102" s="78" t="str">
        <f ca="1">IFERROR(IF((VLOOKUP($E102,'Org List'!$AO$10:$AQ$190,3,FALSE))="","",(VLOOKUP($E102,'Org List'!$AO$10:$AQ$190,3,FALSE))),"")</f>
        <v>London Region</v>
      </c>
      <c r="D102" s="93" t="str">
        <f ca="1">IFERROR(IF((VLOOKUP($E102,'Org List'!$AT$10:$AV$190,3,FALSE))="","",(VLOOKUP($E102,'Org List'!$AT$10:$AV$190,3,FALSE))),"")</f>
        <v>NHS England London</v>
      </c>
      <c r="E102" s="77" t="str">
        <f t="shared" ca="1" si="2"/>
        <v>E09000018</v>
      </c>
      <c r="F102" s="79" t="str">
        <f ca="1">IF(E102="","",VLOOKUP(E102,'Org List'!$J$9:$K$640,2,0))</f>
        <v>Hounslow</v>
      </c>
      <c r="G102" s="100">
        <f ca="1">IFERROR(IF((VLOOKUP($E102,'NEA Backsheet'!$D$5:$CB$183,G$9,FALSE))="","",(VLOOKUP($E102,'NEA Backsheet'!$D$5:$CB$183,G$9,FALSE))),"")</f>
        <v>2845.6896105455726</v>
      </c>
      <c r="H102" s="101">
        <f ca="1">IFERROR(IF((VLOOKUP($E102,'NEA Backsheet'!$D$5:$CB$183,H$9,FALSE))="","",(VLOOKUP($E102,'NEA Backsheet'!$D$5:$CB$183,H$9,FALSE))),"")</f>
        <v>2949.7134009530182</v>
      </c>
      <c r="I102" s="101">
        <f ca="1">IFERROR(IF((VLOOKUP($E102,'NEA Backsheet'!$D$5:$CB$183,I$9,FALSE))="","",(VLOOKUP($E102,'NEA Backsheet'!$D$5:$CB$183,I$9,FALSE))),"")</f>
        <v>2889.3719183028429</v>
      </c>
      <c r="J102" s="102">
        <f ca="1">IFERROR(IF((VLOOKUP($E102,'NEA Backsheet'!$D$5:$CB$183,J$9,FALSE))="","",(VLOOKUP($E102,'NEA Backsheet'!$D$5:$CB$183,J$9,FALSE))),"")</f>
        <v>2851.2604638337189</v>
      </c>
      <c r="K102" s="100">
        <f ca="1">IFERROR(IF((VLOOKUP($E102,'NEA Backsheet'!$D$5:$CB$183,K$9,FALSE))="","",(VLOOKUP($E102,'NEA Backsheet'!$D$5:$CB$183,K$9,FALSE))),"")</f>
        <v>2910.6755667023981</v>
      </c>
      <c r="L102" s="101">
        <f ca="1">IFERROR(IF((VLOOKUP($E102,'NEA Backsheet'!$D$5:$CB$183,L$9,FALSE))="","",(VLOOKUP($E102,'NEA Backsheet'!$D$5:$CB$183,L$9,FALSE))),"")</f>
        <v>2836.3739520657432</v>
      </c>
      <c r="M102" s="101">
        <f ca="1">IFERROR(IF((VLOOKUP($E102,'NEA Backsheet'!$D$5:$CB$183,M$9,FALSE))="","",(VLOOKUP($E102,'NEA Backsheet'!$D$5:$CB$183,M$9,FALSE))),"")</f>
        <v>3029.9027595801522</v>
      </c>
      <c r="N102" s="103">
        <f ca="1">IFERROR(IF((VLOOKUP($E102,'NEA Backsheet'!$D$5:$CB$183,N$9,FALSE))="","",(VLOOKUP($E102,'NEA Backsheet'!$D$5:$CB$183,N$9,FALSE))),"")</f>
        <v>2901.2596527508103</v>
      </c>
      <c r="O102" s="151">
        <f ca="1">IFERROR(IF((VLOOKUP($E102,'NEA Backsheet'!$D$5:$CB$183,O$9,FALSE))="","",(VLOOKUP($E102,'NEA Backsheet'!$D$5:$CB$183,O$9,FALSE))),"")</f>
        <v>2677.4322670472056</v>
      </c>
      <c r="P102" s="102">
        <f ca="1">IFERROR(IF((VLOOKUP($E102,'NEA Backsheet'!$D$5:$CB$183,P$9,FALSE))="","",(VLOOKUP($E102,'NEA Backsheet'!$D$5:$CB$183,P$9,FALSE))),"")</f>
        <v>2788.3243374078388</v>
      </c>
      <c r="Q102" s="103">
        <f ca="1">IFERROR(IF((VLOOKUP($E102,'NEA Backsheet'!$D$5:$CB$183,Q$9,FALSE))="","",(VLOOKUP($E102,'NEA Backsheet'!$D$5:$CB$183,Q$9,FALSE))),"")</f>
        <v>2839.3051152200505</v>
      </c>
      <c r="R102" s="194">
        <f ca="1">IFERROR(IF((VLOOKUP($E102,'NEA Backsheet'!$D$5:$CB$183,R$9,FALSE))="","",(VLOOKUP($E102,'NEA Backsheet'!$D$5:$CB$183,R$9,FALSE))),"")</f>
        <v>2910.1948466373215</v>
      </c>
    </row>
    <row r="103" spans="1:18" ht="15" customHeight="1" x14ac:dyDescent="0.3">
      <c r="A103" s="41">
        <v>89</v>
      </c>
      <c r="B103" s="77" t="str">
        <f ca="1">IFERROR(IF((VLOOKUP($E103,'Org List'!$AJ$10:$AL$190,3,FALSE))="","",(VLOOKUP($E103,'Org List'!$AJ$10:$AL$190,3,FALSE))),"")</f>
        <v>South East England Commissioning Region</v>
      </c>
      <c r="C103" s="78" t="str">
        <f ca="1">IFERROR(IF((VLOOKUP($E103,'Org List'!$AO$10:$AQ$190,3,FALSE))="","",(VLOOKUP($E103,'Org List'!$AO$10:$AQ$190,3,FALSE))),"")</f>
        <v>South East Region</v>
      </c>
      <c r="D103" s="93" t="str">
        <f ca="1">IFERROR(IF((VLOOKUP($E103,'Org List'!$AT$10:$AV$190,3,FALSE))="","",(VLOOKUP($E103,'Org List'!$AT$10:$AV$190,3,FALSE))),"")</f>
        <v>NHS England South East (Hampshire, Isle of Wight and Thames Valley)</v>
      </c>
      <c r="E103" s="77" t="str">
        <f t="shared" ca="1" si="2"/>
        <v>E06000046</v>
      </c>
      <c r="F103" s="79" t="str">
        <f ca="1">IF(E103="","",VLOOKUP(E103,'Org List'!$J$9:$K$640,2,0))</f>
        <v>Isle of Wight</v>
      </c>
      <c r="G103" s="100">
        <f ca="1">IFERROR(IF((VLOOKUP($E103,'NEA Backsheet'!$D$5:$CB$183,G$9,FALSE))="","",(VLOOKUP($E103,'NEA Backsheet'!$D$5:$CB$183,G$9,FALSE))),"")</f>
        <v>2230.7495886057986</v>
      </c>
      <c r="H103" s="101">
        <f ca="1">IFERROR(IF((VLOOKUP($E103,'NEA Backsheet'!$D$5:$CB$183,H$9,FALSE))="","",(VLOOKUP($E103,'NEA Backsheet'!$D$5:$CB$183,H$9,FALSE))),"")</f>
        <v>2299.5517221812402</v>
      </c>
      <c r="I103" s="101">
        <f ca="1">IFERROR(IF((VLOOKUP($E103,'NEA Backsheet'!$D$5:$CB$183,I$9,FALSE))="","",(VLOOKUP($E103,'NEA Backsheet'!$D$5:$CB$183,I$9,FALSE))),"")</f>
        <v>2508.0860239459794</v>
      </c>
      <c r="J103" s="102">
        <f ca="1">IFERROR(IF((VLOOKUP($E103,'NEA Backsheet'!$D$5:$CB$183,J$9,FALSE))="","",(VLOOKUP($E103,'NEA Backsheet'!$D$5:$CB$183,J$9,FALSE))),"")</f>
        <v>2335.9100443309799</v>
      </c>
      <c r="K103" s="100">
        <f ca="1">IFERROR(IF((VLOOKUP($E103,'NEA Backsheet'!$D$5:$CB$183,K$9,FALSE))="","",(VLOOKUP($E103,'NEA Backsheet'!$D$5:$CB$183,K$9,FALSE))),"")</f>
        <v>2228.8947480039233</v>
      </c>
      <c r="L103" s="101">
        <f ca="1">IFERROR(IF((VLOOKUP($E103,'NEA Backsheet'!$D$5:$CB$183,L$9,FALSE))="","",(VLOOKUP($E103,'NEA Backsheet'!$D$5:$CB$183,L$9,FALSE))),"")</f>
        <v>2244.4863805813752</v>
      </c>
      <c r="M103" s="101">
        <f ca="1">IFERROR(IF((VLOOKUP($E103,'NEA Backsheet'!$D$5:$CB$183,M$9,FALSE))="","",(VLOOKUP($E103,'NEA Backsheet'!$D$5:$CB$183,M$9,FALSE))),"")</f>
        <v>2286.3003043118142</v>
      </c>
      <c r="N103" s="103">
        <f ca="1">IFERROR(IF((VLOOKUP($E103,'NEA Backsheet'!$D$5:$CB$183,N$9,FALSE))="","",(VLOOKUP($E103,'NEA Backsheet'!$D$5:$CB$183,N$9,FALSE))),"")</f>
        <v>2180.216990614575</v>
      </c>
      <c r="O103" s="151">
        <f ca="1">IFERROR(IF((VLOOKUP($E103,'NEA Backsheet'!$D$5:$CB$183,O$9,FALSE))="","",(VLOOKUP($E103,'NEA Backsheet'!$D$5:$CB$183,O$9,FALSE))),"")</f>
        <v>2348.6668346216225</v>
      </c>
      <c r="P103" s="102">
        <f ca="1">IFERROR(IF((VLOOKUP($E103,'NEA Backsheet'!$D$5:$CB$183,P$9,FALSE))="","",(VLOOKUP($E103,'NEA Backsheet'!$D$5:$CB$183,P$9,FALSE))),"")</f>
        <v>2423.08144465037</v>
      </c>
      <c r="Q103" s="103">
        <f ca="1">IFERROR(IF((VLOOKUP($E103,'NEA Backsheet'!$D$5:$CB$183,Q$9,FALSE))="","",(VLOOKUP($E103,'NEA Backsheet'!$D$5:$CB$183,Q$9,FALSE))),"")</f>
        <v>2572.619375279568</v>
      </c>
      <c r="R103" s="194">
        <f ca="1">IFERROR(IF((VLOOKUP($E103,'NEA Backsheet'!$D$5:$CB$183,R$9,FALSE))="","",(VLOOKUP($E103,'NEA Backsheet'!$D$5:$CB$183,R$9,FALSE))),"")</f>
        <v>2579.1232728999494</v>
      </c>
    </row>
    <row r="104" spans="1:18" ht="15" customHeight="1" x14ac:dyDescent="0.3">
      <c r="A104" s="41">
        <v>90</v>
      </c>
      <c r="B104" s="77" t="str">
        <f ca="1">IFERROR(IF((VLOOKUP($E104,'Org List'!$AJ$10:$AL$190,3,FALSE))="","",(VLOOKUP($E104,'Org List'!$AJ$10:$AL$190,3,FALSE))),"")</f>
        <v>London Commissioning Region</v>
      </c>
      <c r="C104" s="78" t="str">
        <f ca="1">IFERROR(IF((VLOOKUP($E104,'Org List'!$AO$10:$AQ$190,3,FALSE))="","",(VLOOKUP($E104,'Org List'!$AO$10:$AQ$190,3,FALSE))),"")</f>
        <v>London Region</v>
      </c>
      <c r="D104" s="93" t="str">
        <f ca="1">IFERROR(IF((VLOOKUP($E104,'Org List'!$AT$10:$AV$190,3,FALSE))="","",(VLOOKUP($E104,'Org List'!$AT$10:$AV$190,3,FALSE))),"")</f>
        <v>NHS England London</v>
      </c>
      <c r="E104" s="77" t="str">
        <f t="shared" ca="1" si="2"/>
        <v>E09000019</v>
      </c>
      <c r="F104" s="79" t="str">
        <f ca="1">IF(E104="","",VLOOKUP(E104,'Org List'!$J$9:$K$640,2,0))</f>
        <v>Islington</v>
      </c>
      <c r="G104" s="100">
        <f ca="1">IFERROR(IF((VLOOKUP($E104,'NEA Backsheet'!$D$5:$CB$183,G$9,FALSE))="","",(VLOOKUP($E104,'NEA Backsheet'!$D$5:$CB$183,G$9,FALSE))),"")</f>
        <v>2129.2676596709148</v>
      </c>
      <c r="H104" s="101">
        <f ca="1">IFERROR(IF((VLOOKUP($E104,'NEA Backsheet'!$D$5:$CB$183,H$9,FALSE))="","",(VLOOKUP($E104,'NEA Backsheet'!$D$5:$CB$183,H$9,FALSE))),"")</f>
        <v>2070.2045525605531</v>
      </c>
      <c r="I104" s="101">
        <f ca="1">IFERROR(IF((VLOOKUP($E104,'NEA Backsheet'!$D$5:$CB$183,I$9,FALSE))="","",(VLOOKUP($E104,'NEA Backsheet'!$D$5:$CB$183,I$9,FALSE))),"")</f>
        <v>2142.7940252003159</v>
      </c>
      <c r="J104" s="102">
        <f ca="1">IFERROR(IF((VLOOKUP($E104,'NEA Backsheet'!$D$5:$CB$183,J$9,FALSE))="","",(VLOOKUP($E104,'NEA Backsheet'!$D$5:$CB$183,J$9,FALSE))),"")</f>
        <v>2022.8516579864856</v>
      </c>
      <c r="K104" s="100">
        <f ca="1">IFERROR(IF((VLOOKUP($E104,'NEA Backsheet'!$D$5:$CB$183,K$9,FALSE))="","",(VLOOKUP($E104,'NEA Backsheet'!$D$5:$CB$183,K$9,FALSE))),"")</f>
        <v>2096.8475584279131</v>
      </c>
      <c r="L104" s="101">
        <f ca="1">IFERROR(IF((VLOOKUP($E104,'NEA Backsheet'!$D$5:$CB$183,L$9,FALSE))="","",(VLOOKUP($E104,'NEA Backsheet'!$D$5:$CB$183,L$9,FALSE))),"")</f>
        <v>2116.7405578636585</v>
      </c>
      <c r="M104" s="101">
        <f ca="1">IFERROR(IF((VLOOKUP($E104,'NEA Backsheet'!$D$5:$CB$183,M$9,FALSE))="","",(VLOOKUP($E104,'NEA Backsheet'!$D$5:$CB$183,M$9,FALSE))),"")</f>
        <v>2123.5520262562932</v>
      </c>
      <c r="N104" s="103">
        <f ca="1">IFERROR(IF((VLOOKUP($E104,'NEA Backsheet'!$D$5:$CB$183,N$9,FALSE))="","",(VLOOKUP($E104,'NEA Backsheet'!$D$5:$CB$183,N$9,FALSE))),"")</f>
        <v>2048.2453353311594</v>
      </c>
      <c r="O104" s="151">
        <f ca="1">IFERROR(IF((VLOOKUP($E104,'NEA Backsheet'!$D$5:$CB$183,O$9,FALSE))="","",(VLOOKUP($E104,'NEA Backsheet'!$D$5:$CB$183,O$9,FALSE))),"")</f>
        <v>2059.1491136861187</v>
      </c>
      <c r="P104" s="102">
        <f ca="1">IFERROR(IF((VLOOKUP($E104,'NEA Backsheet'!$D$5:$CB$183,P$9,FALSE))="","",(VLOOKUP($E104,'NEA Backsheet'!$D$5:$CB$183,P$9,FALSE))),"")</f>
        <v>1990.4774508633441</v>
      </c>
      <c r="Q104" s="103">
        <f ca="1">IFERROR(IF((VLOOKUP($E104,'NEA Backsheet'!$D$5:$CB$183,Q$9,FALSE))="","",(VLOOKUP($E104,'NEA Backsheet'!$D$5:$CB$183,Q$9,FALSE))),"")</f>
        <v>2152.0323174788055</v>
      </c>
      <c r="R104" s="194">
        <f ca="1">IFERROR(IF((VLOOKUP($E104,'NEA Backsheet'!$D$5:$CB$183,R$9,FALSE))="","",(VLOOKUP($E104,'NEA Backsheet'!$D$5:$CB$183,R$9,FALSE))),"")</f>
        <v>2018.2480627501543</v>
      </c>
    </row>
    <row r="105" spans="1:18" ht="15" customHeight="1" x14ac:dyDescent="0.3">
      <c r="A105" s="41">
        <v>91</v>
      </c>
      <c r="B105" s="77" t="str">
        <f ca="1">IFERROR(IF((VLOOKUP($E105,'Org List'!$AJ$10:$AL$190,3,FALSE))="","",(VLOOKUP($E105,'Org List'!$AJ$10:$AL$190,3,FALSE))),"")</f>
        <v>London Commissioning Region</v>
      </c>
      <c r="C105" s="78" t="str">
        <f ca="1">IFERROR(IF((VLOOKUP($E105,'Org List'!$AO$10:$AQ$190,3,FALSE))="","",(VLOOKUP($E105,'Org List'!$AO$10:$AQ$190,3,FALSE))),"")</f>
        <v>London Region</v>
      </c>
      <c r="D105" s="93" t="str">
        <f ca="1">IFERROR(IF((VLOOKUP($E105,'Org List'!$AT$10:$AV$190,3,FALSE))="","",(VLOOKUP($E105,'Org List'!$AT$10:$AV$190,3,FALSE))),"")</f>
        <v>NHS England London</v>
      </c>
      <c r="E105" s="77" t="str">
        <f t="shared" ca="1" si="2"/>
        <v>E09000020</v>
      </c>
      <c r="F105" s="79" t="str">
        <f ca="1">IF(E105="","",VLOOKUP(E105,'Org List'!$J$9:$K$640,2,0))</f>
        <v>Kensington and Chelsea</v>
      </c>
      <c r="G105" s="100">
        <f ca="1">IFERROR(IF((VLOOKUP($E105,'NEA Backsheet'!$D$5:$CB$183,G$9,FALSE))="","",(VLOOKUP($E105,'NEA Backsheet'!$D$5:$CB$183,G$9,FALSE))),"")</f>
        <v>1823.8201710569085</v>
      </c>
      <c r="H105" s="101">
        <f ca="1">IFERROR(IF((VLOOKUP($E105,'NEA Backsheet'!$D$5:$CB$183,H$9,FALSE))="","",(VLOOKUP($E105,'NEA Backsheet'!$D$5:$CB$183,H$9,FALSE))),"")</f>
        <v>1821.7088573577798</v>
      </c>
      <c r="I105" s="101">
        <f ca="1">IFERROR(IF((VLOOKUP($E105,'NEA Backsheet'!$D$5:$CB$183,I$9,FALSE))="","",(VLOOKUP($E105,'NEA Backsheet'!$D$5:$CB$183,I$9,FALSE))),"")</f>
        <v>1868.3687882644792</v>
      </c>
      <c r="J105" s="102">
        <f ca="1">IFERROR(IF((VLOOKUP($E105,'NEA Backsheet'!$D$5:$CB$183,J$9,FALSE))="","",(VLOOKUP($E105,'NEA Backsheet'!$D$5:$CB$183,J$9,FALSE))),"")</f>
        <v>1796.7210963279808</v>
      </c>
      <c r="K105" s="100">
        <f ca="1">IFERROR(IF((VLOOKUP($E105,'NEA Backsheet'!$D$5:$CB$183,K$9,FALSE))="","",(VLOOKUP($E105,'NEA Backsheet'!$D$5:$CB$183,K$9,FALSE))),"")</f>
        <v>1839.9401166308046</v>
      </c>
      <c r="L105" s="101">
        <f ca="1">IFERROR(IF((VLOOKUP($E105,'NEA Backsheet'!$D$5:$CB$183,L$9,FALSE))="","",(VLOOKUP($E105,'NEA Backsheet'!$D$5:$CB$183,L$9,FALSE))),"")</f>
        <v>1839.6449339581802</v>
      </c>
      <c r="M105" s="101">
        <f ca="1">IFERROR(IF((VLOOKUP($E105,'NEA Backsheet'!$D$5:$CB$183,M$9,FALSE))="","",(VLOOKUP($E105,'NEA Backsheet'!$D$5:$CB$183,M$9,FALSE))),"")</f>
        <v>1866.2187525193729</v>
      </c>
      <c r="N105" s="103">
        <f ca="1">IFERROR(IF((VLOOKUP($E105,'NEA Backsheet'!$D$5:$CB$183,N$9,FALSE))="","",(VLOOKUP($E105,'NEA Backsheet'!$D$5:$CB$183,N$9,FALSE))),"")</f>
        <v>1847.530130818785</v>
      </c>
      <c r="O105" s="151">
        <f ca="1">IFERROR(IF((VLOOKUP($E105,'NEA Backsheet'!$D$5:$CB$183,O$9,FALSE))="","",(VLOOKUP($E105,'NEA Backsheet'!$D$5:$CB$183,O$9,FALSE))),"")</f>
        <v>1807.73330090626</v>
      </c>
      <c r="P105" s="102">
        <f ca="1">IFERROR(IF((VLOOKUP($E105,'NEA Backsheet'!$D$5:$CB$183,P$9,FALSE))="","",(VLOOKUP($E105,'NEA Backsheet'!$D$5:$CB$183,P$9,FALSE))),"")</f>
        <v>1902.8725604188792</v>
      </c>
      <c r="Q105" s="103">
        <f ca="1">IFERROR(IF((VLOOKUP($E105,'NEA Backsheet'!$D$5:$CB$183,Q$9,FALSE))="","",(VLOOKUP($E105,'NEA Backsheet'!$D$5:$CB$183,Q$9,FALSE))),"")</f>
        <v>1990.7826190914816</v>
      </c>
      <c r="R105" s="194">
        <f ca="1">IFERROR(IF((VLOOKUP($E105,'NEA Backsheet'!$D$5:$CB$183,R$9,FALSE))="","",(VLOOKUP($E105,'NEA Backsheet'!$D$5:$CB$183,R$9,FALSE))),"")</f>
        <v>1992.6632037988886</v>
      </c>
    </row>
    <row r="106" spans="1:18" ht="15" customHeight="1" x14ac:dyDescent="0.3">
      <c r="A106" s="41">
        <v>92</v>
      </c>
      <c r="B106" s="77" t="str">
        <f ca="1">IFERROR(IF((VLOOKUP($E106,'Org List'!$AJ$10:$AL$190,3,FALSE))="","",(VLOOKUP($E106,'Org List'!$AJ$10:$AL$190,3,FALSE))),"")</f>
        <v>South East England Commissioning Region</v>
      </c>
      <c r="C106" s="78" t="str">
        <f ca="1">IFERROR(IF((VLOOKUP($E106,'Org List'!$AO$10:$AQ$190,3,FALSE))="","",(VLOOKUP($E106,'Org List'!$AO$10:$AQ$190,3,FALSE))),"")</f>
        <v>South East Region</v>
      </c>
      <c r="D106" s="93" t="str">
        <f ca="1">IFERROR(IF((VLOOKUP($E106,'Org List'!$AT$10:$AV$190,3,FALSE))="","",(VLOOKUP($E106,'Org List'!$AT$10:$AV$190,3,FALSE))),"")</f>
        <v>NHS England South East (Kent, Surrey and Sussex)</v>
      </c>
      <c r="E106" s="77" t="str">
        <f t="shared" ca="1" si="2"/>
        <v>E10000016</v>
      </c>
      <c r="F106" s="79" t="str">
        <f ca="1">IF(E106="","",VLOOKUP(E106,'Org List'!$J$9:$K$640,2,0))</f>
        <v>Kent</v>
      </c>
      <c r="G106" s="100">
        <f ca="1">IFERROR(IF((VLOOKUP($E106,'NEA Backsheet'!$D$5:$CB$183,G$9,FALSE))="","",(VLOOKUP($E106,'NEA Backsheet'!$D$5:$CB$183,G$9,FALSE))),"")</f>
        <v>2623.0155244188654</v>
      </c>
      <c r="H106" s="101">
        <f ca="1">IFERROR(IF((VLOOKUP($E106,'NEA Backsheet'!$D$5:$CB$183,H$9,FALSE))="","",(VLOOKUP($E106,'NEA Backsheet'!$D$5:$CB$183,H$9,FALSE))),"")</f>
        <v>2563.0821581949535</v>
      </c>
      <c r="I106" s="101">
        <f ca="1">IFERROR(IF((VLOOKUP($E106,'NEA Backsheet'!$D$5:$CB$183,I$9,FALSE))="","",(VLOOKUP($E106,'NEA Backsheet'!$D$5:$CB$183,I$9,FALSE))),"")</f>
        <v>2675.7930095020079</v>
      </c>
      <c r="J106" s="102">
        <f ca="1">IFERROR(IF((VLOOKUP($E106,'NEA Backsheet'!$D$5:$CB$183,J$9,FALSE))="","",(VLOOKUP($E106,'NEA Backsheet'!$D$5:$CB$183,J$9,FALSE))),"")</f>
        <v>2660.9018859458383</v>
      </c>
      <c r="K106" s="100">
        <f ca="1">IFERROR(IF((VLOOKUP($E106,'NEA Backsheet'!$D$5:$CB$183,K$9,FALSE))="","",(VLOOKUP($E106,'NEA Backsheet'!$D$5:$CB$183,K$9,FALSE))),"")</f>
        <v>2590.7293595948731</v>
      </c>
      <c r="L106" s="101">
        <f ca="1">IFERROR(IF((VLOOKUP($E106,'NEA Backsheet'!$D$5:$CB$183,L$9,FALSE))="","",(VLOOKUP($E106,'NEA Backsheet'!$D$5:$CB$183,L$9,FALSE))),"")</f>
        <v>2593.2456343269014</v>
      </c>
      <c r="M106" s="101">
        <f ca="1">IFERROR(IF((VLOOKUP($E106,'NEA Backsheet'!$D$5:$CB$183,M$9,FALSE))="","",(VLOOKUP($E106,'NEA Backsheet'!$D$5:$CB$183,M$9,FALSE))),"")</f>
        <v>2675.0493197576575</v>
      </c>
      <c r="N106" s="103">
        <f ca="1">IFERROR(IF((VLOOKUP($E106,'NEA Backsheet'!$D$5:$CB$183,N$9,FALSE))="","",(VLOOKUP($E106,'NEA Backsheet'!$D$5:$CB$183,N$9,FALSE))),"")</f>
        <v>2665.6825540159689</v>
      </c>
      <c r="O106" s="151">
        <f ca="1">IFERROR(IF((VLOOKUP($E106,'NEA Backsheet'!$D$5:$CB$183,O$9,FALSE))="","",(VLOOKUP($E106,'NEA Backsheet'!$D$5:$CB$183,O$9,FALSE))),"")</f>
        <v>2683.381728610128</v>
      </c>
      <c r="P106" s="102">
        <f ca="1">IFERROR(IF((VLOOKUP($E106,'NEA Backsheet'!$D$5:$CB$183,P$9,FALSE))="","",(VLOOKUP($E106,'NEA Backsheet'!$D$5:$CB$183,P$9,FALSE))),"")</f>
        <v>2683.7619977609775</v>
      </c>
      <c r="Q106" s="103">
        <f ca="1">IFERROR(IF((VLOOKUP($E106,'NEA Backsheet'!$D$5:$CB$183,Q$9,FALSE))="","",(VLOOKUP($E106,'NEA Backsheet'!$D$5:$CB$183,Q$9,FALSE))),"")</f>
        <v>2756.8695477201313</v>
      </c>
      <c r="R106" s="194">
        <f ca="1">IFERROR(IF((VLOOKUP($E106,'NEA Backsheet'!$D$5:$CB$183,R$9,FALSE))="","",(VLOOKUP($E106,'NEA Backsheet'!$D$5:$CB$183,R$9,FALSE))),"")</f>
        <v>2797.3759962036511</v>
      </c>
    </row>
    <row r="107" spans="1:18" ht="15" customHeight="1" x14ac:dyDescent="0.3">
      <c r="A107" s="41">
        <v>93</v>
      </c>
      <c r="B107" s="77" t="str">
        <f ca="1">IFERROR(IF((VLOOKUP($E107,'Org List'!$AJ$10:$AL$190,3,FALSE))="","",(VLOOKUP($E107,'Org List'!$AJ$10:$AL$190,3,FALSE))),"")</f>
        <v>North East and Yorkshire Commissioning Region</v>
      </c>
      <c r="C107" s="78" t="str">
        <f ca="1">IFERROR(IF((VLOOKUP($E107,'Org List'!$AO$10:$AQ$190,3,FALSE))="","",(VLOOKUP($E107,'Org List'!$AO$10:$AQ$190,3,FALSE))),"")</f>
        <v>Yorkshire and The Humber Region</v>
      </c>
      <c r="D107" s="93" t="str">
        <f ca="1">IFERROR(IF((VLOOKUP($E107,'Org List'!$AT$10:$AV$190,3,FALSE))="","",(VLOOKUP($E107,'Org List'!$AT$10:$AV$190,3,FALSE))),"")</f>
        <v>NHS England North East and Yokrshire (Yorkshire And Humber)</v>
      </c>
      <c r="E107" s="77" t="str">
        <f t="shared" ca="1" si="2"/>
        <v>E06000010</v>
      </c>
      <c r="F107" s="79" t="str">
        <f ca="1">IF(E107="","",VLOOKUP(E107,'Org List'!$J$9:$K$640,2,0))</f>
        <v>Kingston upon Hull, City of</v>
      </c>
      <c r="G107" s="100">
        <f ca="1">IFERROR(IF((VLOOKUP($E107,'NEA Backsheet'!$D$5:$CB$183,G$9,FALSE))="","",(VLOOKUP($E107,'NEA Backsheet'!$D$5:$CB$183,G$9,FALSE))),"")</f>
        <v>2749.5480280199858</v>
      </c>
      <c r="H107" s="101">
        <f ca="1">IFERROR(IF((VLOOKUP($E107,'NEA Backsheet'!$D$5:$CB$183,H$9,FALSE))="","",(VLOOKUP($E107,'NEA Backsheet'!$D$5:$CB$183,H$9,FALSE))),"")</f>
        <v>2517.28211099279</v>
      </c>
      <c r="I107" s="101">
        <f ca="1">IFERROR(IF((VLOOKUP($E107,'NEA Backsheet'!$D$5:$CB$183,I$9,FALSE))="","",(VLOOKUP($E107,'NEA Backsheet'!$D$5:$CB$183,I$9,FALSE))),"")</f>
        <v>2642.8038640690629</v>
      </c>
      <c r="J107" s="102">
        <f ca="1">IFERROR(IF((VLOOKUP($E107,'NEA Backsheet'!$D$5:$CB$183,J$9,FALSE))="","",(VLOOKUP($E107,'NEA Backsheet'!$D$5:$CB$183,J$9,FALSE))),"")</f>
        <v>2522.4342100575504</v>
      </c>
      <c r="K107" s="100">
        <f ca="1">IFERROR(IF((VLOOKUP($E107,'NEA Backsheet'!$D$5:$CB$183,K$9,FALSE))="","",(VLOOKUP($E107,'NEA Backsheet'!$D$5:$CB$183,K$9,FALSE))),"")</f>
        <v>2618.654214078364</v>
      </c>
      <c r="L107" s="101">
        <f ca="1">IFERROR(IF((VLOOKUP($E107,'NEA Backsheet'!$D$5:$CB$183,L$9,FALSE))="","",(VLOOKUP($E107,'NEA Backsheet'!$D$5:$CB$183,L$9,FALSE))),"")</f>
        <v>2660.175367110794</v>
      </c>
      <c r="M107" s="101">
        <f ca="1">IFERROR(IF((VLOOKUP($E107,'NEA Backsheet'!$D$5:$CB$183,M$9,FALSE))="","",(VLOOKUP($E107,'NEA Backsheet'!$D$5:$CB$183,M$9,FALSE))),"")</f>
        <v>2704.5755522283675</v>
      </c>
      <c r="N107" s="103">
        <f ca="1">IFERROR(IF((VLOOKUP($E107,'NEA Backsheet'!$D$5:$CB$183,N$9,FALSE))="","",(VLOOKUP($E107,'NEA Backsheet'!$D$5:$CB$183,N$9,FALSE))),"")</f>
        <v>2615.3754402413547</v>
      </c>
      <c r="O107" s="151">
        <f ca="1">IFERROR(IF((VLOOKUP($E107,'NEA Backsheet'!$D$5:$CB$183,O$9,FALSE))="","",(VLOOKUP($E107,'NEA Backsheet'!$D$5:$CB$183,O$9,FALSE))),"")</f>
        <v>2594.8787001206024</v>
      </c>
      <c r="P107" s="102">
        <f ca="1">IFERROR(IF((VLOOKUP($E107,'NEA Backsheet'!$D$5:$CB$183,P$9,FALSE))="","",(VLOOKUP($E107,'NEA Backsheet'!$D$5:$CB$183,P$9,FALSE))),"")</f>
        <v>2476.0834817982031</v>
      </c>
      <c r="Q107" s="103">
        <f ca="1">IFERROR(IF((VLOOKUP($E107,'NEA Backsheet'!$D$5:$CB$183,Q$9,FALSE))="","",(VLOOKUP($E107,'NEA Backsheet'!$D$5:$CB$183,Q$9,FALSE))),"")</f>
        <v>2646.7800679636262</v>
      </c>
      <c r="R107" s="194">
        <f ca="1">IFERROR(IF((VLOOKUP($E107,'NEA Backsheet'!$D$5:$CB$183,R$9,FALSE))="","",(VLOOKUP($E107,'NEA Backsheet'!$D$5:$CB$183,R$9,FALSE))),"")</f>
        <v>2632.2821042975147</v>
      </c>
    </row>
    <row r="108" spans="1:18" ht="15" customHeight="1" x14ac:dyDescent="0.3">
      <c r="A108" s="41">
        <v>94</v>
      </c>
      <c r="B108" s="77" t="str">
        <f ca="1">IFERROR(IF((VLOOKUP($E108,'Org List'!$AJ$10:$AL$190,3,FALSE))="","",(VLOOKUP($E108,'Org List'!$AJ$10:$AL$190,3,FALSE))),"")</f>
        <v>London Commissioning Region</v>
      </c>
      <c r="C108" s="78" t="str">
        <f ca="1">IFERROR(IF((VLOOKUP($E108,'Org List'!$AO$10:$AQ$190,3,FALSE))="","",(VLOOKUP($E108,'Org List'!$AO$10:$AQ$190,3,FALSE))),"")</f>
        <v>London Region</v>
      </c>
      <c r="D108" s="93" t="str">
        <f ca="1">IFERROR(IF((VLOOKUP($E108,'Org List'!$AT$10:$AV$190,3,FALSE))="","",(VLOOKUP($E108,'Org List'!$AT$10:$AV$190,3,FALSE))),"")</f>
        <v>NHS England London</v>
      </c>
      <c r="E108" s="77" t="str">
        <f t="shared" ca="1" si="2"/>
        <v>E09000021</v>
      </c>
      <c r="F108" s="79" t="str">
        <f ca="1">IF(E108="","",VLOOKUP(E108,'Org List'!$J$9:$K$640,2,0))</f>
        <v>Kingston upon Thames</v>
      </c>
      <c r="G108" s="100">
        <f ca="1">IFERROR(IF((VLOOKUP($E108,'NEA Backsheet'!$D$5:$CB$183,G$9,FALSE))="","",(VLOOKUP($E108,'NEA Backsheet'!$D$5:$CB$183,G$9,FALSE))),"")</f>
        <v>2237.6752873396772</v>
      </c>
      <c r="H108" s="101">
        <f ca="1">IFERROR(IF((VLOOKUP($E108,'NEA Backsheet'!$D$5:$CB$183,H$9,FALSE))="","",(VLOOKUP($E108,'NEA Backsheet'!$D$5:$CB$183,H$9,FALSE))),"")</f>
        <v>2192.5270533466842</v>
      </c>
      <c r="I108" s="101">
        <f ca="1">IFERROR(IF((VLOOKUP($E108,'NEA Backsheet'!$D$5:$CB$183,I$9,FALSE))="","",(VLOOKUP($E108,'NEA Backsheet'!$D$5:$CB$183,I$9,FALSE))),"")</f>
        <v>2352.9686950090177</v>
      </c>
      <c r="J108" s="102">
        <f ca="1">IFERROR(IF((VLOOKUP($E108,'NEA Backsheet'!$D$5:$CB$183,J$9,FALSE))="","",(VLOOKUP($E108,'NEA Backsheet'!$D$5:$CB$183,J$9,FALSE))),"")</f>
        <v>2303.7978767710415</v>
      </c>
      <c r="K108" s="100">
        <f ca="1">IFERROR(IF((VLOOKUP($E108,'NEA Backsheet'!$D$5:$CB$183,K$9,FALSE))="","",(VLOOKUP($E108,'NEA Backsheet'!$D$5:$CB$183,K$9,FALSE))),"")</f>
        <v>2391.3791012079737</v>
      </c>
      <c r="L108" s="101">
        <f ca="1">IFERROR(IF((VLOOKUP($E108,'NEA Backsheet'!$D$5:$CB$183,L$9,FALSE))="","",(VLOOKUP($E108,'NEA Backsheet'!$D$5:$CB$183,L$9,FALSE))),"")</f>
        <v>2416.8596497822591</v>
      </c>
      <c r="M108" s="101">
        <f ca="1">IFERROR(IF((VLOOKUP($E108,'NEA Backsheet'!$D$5:$CB$183,M$9,FALSE))="","",(VLOOKUP($E108,'NEA Backsheet'!$D$5:$CB$183,M$9,FALSE))),"")</f>
        <v>2418.1905792392936</v>
      </c>
      <c r="N108" s="103">
        <f ca="1">IFERROR(IF((VLOOKUP($E108,'NEA Backsheet'!$D$5:$CB$183,N$9,FALSE))="","",(VLOOKUP($E108,'NEA Backsheet'!$D$5:$CB$183,N$9,FALSE))),"")</f>
        <v>2337.1955140723403</v>
      </c>
      <c r="O108" s="151">
        <f ca="1">IFERROR(IF((VLOOKUP($E108,'NEA Backsheet'!$D$5:$CB$183,O$9,FALSE))="","",(VLOOKUP($E108,'NEA Backsheet'!$D$5:$CB$183,O$9,FALSE))),"")</f>
        <v>2295.0488717276603</v>
      </c>
      <c r="P108" s="102">
        <f ca="1">IFERROR(IF((VLOOKUP($E108,'NEA Backsheet'!$D$5:$CB$183,P$9,FALSE))="","",(VLOOKUP($E108,'NEA Backsheet'!$D$5:$CB$183,P$9,FALSE))),"")</f>
        <v>2322.6819353503383</v>
      </c>
      <c r="Q108" s="103">
        <f ca="1">IFERROR(IF((VLOOKUP($E108,'NEA Backsheet'!$D$5:$CB$183,Q$9,FALSE))="","",(VLOOKUP($E108,'NEA Backsheet'!$D$5:$CB$183,Q$9,FALSE))),"")</f>
        <v>2466.6916206604801</v>
      </c>
      <c r="R108" s="194">
        <f ca="1">IFERROR(IF((VLOOKUP($E108,'NEA Backsheet'!$D$5:$CB$183,R$9,FALSE))="","",(VLOOKUP($E108,'NEA Backsheet'!$D$5:$CB$183,R$9,FALSE))),"")</f>
        <v>2515.0110822179545</v>
      </c>
    </row>
    <row r="109" spans="1:18" ht="15" customHeight="1" x14ac:dyDescent="0.3">
      <c r="A109" s="41">
        <v>95</v>
      </c>
      <c r="B109" s="77" t="str">
        <f ca="1">IFERROR(IF((VLOOKUP($E109,'Org List'!$AJ$10:$AL$190,3,FALSE))="","",(VLOOKUP($E109,'Org List'!$AJ$10:$AL$190,3,FALSE))),"")</f>
        <v>North East and Yorkshire Commissioning Region</v>
      </c>
      <c r="C109" s="78" t="str">
        <f ca="1">IFERROR(IF((VLOOKUP($E109,'Org List'!$AO$10:$AQ$190,3,FALSE))="","",(VLOOKUP($E109,'Org List'!$AO$10:$AQ$190,3,FALSE))),"")</f>
        <v>Yorkshire and The Humber Region</v>
      </c>
      <c r="D109" s="93" t="str">
        <f ca="1">IFERROR(IF((VLOOKUP($E109,'Org List'!$AT$10:$AV$190,3,FALSE))="","",(VLOOKUP($E109,'Org List'!$AT$10:$AV$190,3,FALSE))),"")</f>
        <v>NHS England North East and Yokrshire (Yorkshire And Humber)</v>
      </c>
      <c r="E109" s="77" t="str">
        <f t="shared" ca="1" si="2"/>
        <v>E08000034</v>
      </c>
      <c r="F109" s="79" t="str">
        <f ca="1">IF(E109="","",VLOOKUP(E109,'Org List'!$J$9:$K$640,2,0))</f>
        <v>Kirklees</v>
      </c>
      <c r="G109" s="100">
        <f ca="1">IFERROR(IF((VLOOKUP($E109,'NEA Backsheet'!$D$5:$CB$183,G$9,FALSE))="","",(VLOOKUP($E109,'NEA Backsheet'!$D$5:$CB$183,G$9,FALSE))),"")</f>
        <v>2876.8515029097393</v>
      </c>
      <c r="H109" s="101">
        <f ca="1">IFERROR(IF((VLOOKUP($E109,'NEA Backsheet'!$D$5:$CB$183,H$9,FALSE))="","",(VLOOKUP($E109,'NEA Backsheet'!$D$5:$CB$183,H$9,FALSE))),"")</f>
        <v>2842.8733905952236</v>
      </c>
      <c r="I109" s="101">
        <f ca="1">IFERROR(IF((VLOOKUP($E109,'NEA Backsheet'!$D$5:$CB$183,I$9,FALSE))="","",(VLOOKUP($E109,'NEA Backsheet'!$D$5:$CB$183,I$9,FALSE))),"")</f>
        <v>2975.9052794929539</v>
      </c>
      <c r="J109" s="102">
        <f ca="1">IFERROR(IF((VLOOKUP($E109,'NEA Backsheet'!$D$5:$CB$183,J$9,FALSE))="","",(VLOOKUP($E109,'NEA Backsheet'!$D$5:$CB$183,J$9,FALSE))),"")</f>
        <v>2778.7012353524437</v>
      </c>
      <c r="K109" s="100">
        <f ca="1">IFERROR(IF((VLOOKUP($E109,'NEA Backsheet'!$D$5:$CB$183,K$9,FALSE))="","",(VLOOKUP($E109,'NEA Backsheet'!$D$5:$CB$183,K$9,FALSE))),"")</f>
        <v>2801.4437236594531</v>
      </c>
      <c r="L109" s="101">
        <f ca="1">IFERROR(IF((VLOOKUP($E109,'NEA Backsheet'!$D$5:$CB$183,L$9,FALSE))="","",(VLOOKUP($E109,'NEA Backsheet'!$D$5:$CB$183,L$9,FALSE))),"")</f>
        <v>2758.5428757985374</v>
      </c>
      <c r="M109" s="101">
        <f ca="1">IFERROR(IF((VLOOKUP($E109,'NEA Backsheet'!$D$5:$CB$183,M$9,FALSE))="","",(VLOOKUP($E109,'NEA Backsheet'!$D$5:$CB$183,M$9,FALSE))),"")</f>
        <v>2923.4073954158262</v>
      </c>
      <c r="N109" s="103">
        <f ca="1">IFERROR(IF((VLOOKUP($E109,'NEA Backsheet'!$D$5:$CB$183,N$9,FALSE))="","",(VLOOKUP($E109,'NEA Backsheet'!$D$5:$CB$183,N$9,FALSE))),"")</f>
        <v>2833.8723193081601</v>
      </c>
      <c r="O109" s="151">
        <f ca="1">IFERROR(IF((VLOOKUP($E109,'NEA Backsheet'!$D$5:$CB$183,O$9,FALSE))="","",(VLOOKUP($E109,'NEA Backsheet'!$D$5:$CB$183,O$9,FALSE))),"")</f>
        <v>2822.8771686679861</v>
      </c>
      <c r="P109" s="102">
        <f ca="1">IFERROR(IF((VLOOKUP($E109,'NEA Backsheet'!$D$5:$CB$183,P$9,FALSE))="","",(VLOOKUP($E109,'NEA Backsheet'!$D$5:$CB$183,P$9,FALSE))),"")</f>
        <v>2788.4496491838299</v>
      </c>
      <c r="Q109" s="103">
        <f ca="1">IFERROR(IF((VLOOKUP($E109,'NEA Backsheet'!$D$5:$CB$183,Q$9,FALSE))="","",(VLOOKUP($E109,'NEA Backsheet'!$D$5:$CB$183,Q$9,FALSE))),"")</f>
        <v>2966.6293976430165</v>
      </c>
      <c r="R109" s="194">
        <f ca="1">IFERROR(IF((VLOOKUP($E109,'NEA Backsheet'!$D$5:$CB$183,R$9,FALSE))="","",(VLOOKUP($E109,'NEA Backsheet'!$D$5:$CB$183,R$9,FALSE))),"")</f>
        <v>2916.9419905085647</v>
      </c>
    </row>
    <row r="110" spans="1:18" ht="15" customHeight="1" x14ac:dyDescent="0.3">
      <c r="A110" s="41">
        <v>96</v>
      </c>
      <c r="B110" s="77" t="str">
        <f ca="1">IFERROR(IF((VLOOKUP($E110,'Org List'!$AJ$10:$AL$190,3,FALSE))="","",(VLOOKUP($E110,'Org List'!$AJ$10:$AL$190,3,FALSE))),"")</f>
        <v>North West Commissioning Region</v>
      </c>
      <c r="C110" s="78" t="str">
        <f ca="1">IFERROR(IF((VLOOKUP($E110,'Org List'!$AO$10:$AQ$190,3,FALSE))="","",(VLOOKUP($E110,'Org List'!$AO$10:$AQ$190,3,FALSE))),"")</f>
        <v>North West Region</v>
      </c>
      <c r="D110" s="93" t="str">
        <f ca="1">IFERROR(IF((VLOOKUP($E110,'Org List'!$AT$10:$AV$190,3,FALSE))="","",(VLOOKUP($E110,'Org List'!$AT$10:$AV$190,3,FALSE))),"")</f>
        <v>NHS England North West (Cheshire And Merseyside)</v>
      </c>
      <c r="E110" s="77" t="str">
        <f t="shared" ref="E110:E141" ca="1" si="3">IF($A110&gt;$U$5-1,"",INDIRECT("'Comms by AT'!D"&amp;$A110+$U$4))</f>
        <v>E08000011</v>
      </c>
      <c r="F110" s="79" t="str">
        <f ca="1">IF(E110="","",VLOOKUP(E110,'Org List'!$J$9:$K$640,2,0))</f>
        <v>Knowsley</v>
      </c>
      <c r="G110" s="100">
        <f ca="1">IFERROR(IF((VLOOKUP($E110,'NEA Backsheet'!$D$5:$CB$183,G$9,FALSE))="","",(VLOOKUP($E110,'NEA Backsheet'!$D$5:$CB$183,G$9,FALSE))),"")</f>
        <v>4187.479783517163</v>
      </c>
      <c r="H110" s="101">
        <f ca="1">IFERROR(IF((VLOOKUP($E110,'NEA Backsheet'!$D$5:$CB$183,H$9,FALSE))="","",(VLOOKUP($E110,'NEA Backsheet'!$D$5:$CB$183,H$9,FALSE))),"")</f>
        <v>4130.2116159806083</v>
      </c>
      <c r="I110" s="101">
        <f ca="1">IFERROR(IF((VLOOKUP($E110,'NEA Backsheet'!$D$5:$CB$183,I$9,FALSE))="","",(VLOOKUP($E110,'NEA Backsheet'!$D$5:$CB$183,I$9,FALSE))),"")</f>
        <v>4245.4731548930622</v>
      </c>
      <c r="J110" s="102">
        <f ca="1">IFERROR(IF((VLOOKUP($E110,'NEA Backsheet'!$D$5:$CB$183,J$9,FALSE))="","",(VLOOKUP($E110,'NEA Backsheet'!$D$5:$CB$183,J$9,FALSE))),"")</f>
        <v>4512.3143828807815</v>
      </c>
      <c r="K110" s="100">
        <f ca="1">IFERROR(IF((VLOOKUP($E110,'NEA Backsheet'!$D$5:$CB$183,K$9,FALSE))="","",(VLOOKUP($E110,'NEA Backsheet'!$D$5:$CB$183,K$9,FALSE))),"")</f>
        <v>4183.4022720645053</v>
      </c>
      <c r="L110" s="101">
        <f ca="1">IFERROR(IF((VLOOKUP($E110,'NEA Backsheet'!$D$5:$CB$183,L$9,FALSE))="","",(VLOOKUP($E110,'NEA Backsheet'!$D$5:$CB$183,L$9,FALSE))),"")</f>
        <v>4228.4524477505265</v>
      </c>
      <c r="M110" s="101">
        <f ca="1">IFERROR(IF((VLOOKUP($E110,'NEA Backsheet'!$D$5:$CB$183,M$9,FALSE))="","",(VLOOKUP($E110,'NEA Backsheet'!$D$5:$CB$183,M$9,FALSE))),"")</f>
        <v>4199.4949481629319</v>
      </c>
      <c r="N110" s="103">
        <f ca="1">IFERROR(IF((VLOOKUP($E110,'NEA Backsheet'!$D$5:$CB$183,N$9,FALSE))="","",(VLOOKUP($E110,'NEA Backsheet'!$D$5:$CB$183,N$9,FALSE))),"")</f>
        <v>4546.6584554324418</v>
      </c>
      <c r="O110" s="151">
        <f ca="1">IFERROR(IF((VLOOKUP($E110,'NEA Backsheet'!$D$5:$CB$183,O$9,FALSE))="","",(VLOOKUP($E110,'NEA Backsheet'!$D$5:$CB$183,O$9,FALSE))),"")</f>
        <v>4672.5831528180688</v>
      </c>
      <c r="P110" s="102">
        <f ca="1">IFERROR(IF((VLOOKUP($E110,'NEA Backsheet'!$D$5:$CB$183,P$9,FALSE))="","",(VLOOKUP($E110,'NEA Backsheet'!$D$5:$CB$183,P$9,FALSE))),"")</f>
        <v>4667.6233549964127</v>
      </c>
      <c r="Q110" s="103">
        <f ca="1">IFERROR(IF((VLOOKUP($E110,'NEA Backsheet'!$D$5:$CB$183,Q$9,FALSE))="","",(VLOOKUP($E110,'NEA Backsheet'!$D$5:$CB$183,Q$9,FALSE))),"")</f>
        <v>4768.3890026165891</v>
      </c>
      <c r="R110" s="194">
        <f ca="1">IFERROR(IF((VLOOKUP($E110,'NEA Backsheet'!$D$5:$CB$183,R$9,FALSE))="","",(VLOOKUP($E110,'NEA Backsheet'!$D$5:$CB$183,R$9,FALSE))),"")</f>
        <v>4729.9308148963346</v>
      </c>
    </row>
    <row r="111" spans="1:18" ht="15" customHeight="1" x14ac:dyDescent="0.3">
      <c r="A111" s="41">
        <v>97</v>
      </c>
      <c r="B111" s="77" t="str">
        <f ca="1">IFERROR(IF((VLOOKUP($E111,'Org List'!$AJ$10:$AL$190,3,FALSE))="","",(VLOOKUP($E111,'Org List'!$AJ$10:$AL$190,3,FALSE))),"")</f>
        <v>London Commissioning Region</v>
      </c>
      <c r="C111" s="78" t="str">
        <f ca="1">IFERROR(IF((VLOOKUP($E111,'Org List'!$AO$10:$AQ$190,3,FALSE))="","",(VLOOKUP($E111,'Org List'!$AO$10:$AQ$190,3,FALSE))),"")</f>
        <v>London Region</v>
      </c>
      <c r="D111" s="93" t="str">
        <f ca="1">IFERROR(IF((VLOOKUP($E111,'Org List'!$AT$10:$AV$190,3,FALSE))="","",(VLOOKUP($E111,'Org List'!$AT$10:$AV$190,3,FALSE))),"")</f>
        <v>NHS England London</v>
      </c>
      <c r="E111" s="77" t="str">
        <f t="shared" ca="1" si="3"/>
        <v>E09000022</v>
      </c>
      <c r="F111" s="79" t="str">
        <f ca="1">IF(E111="","",VLOOKUP(E111,'Org List'!$J$9:$K$640,2,0))</f>
        <v>Lambeth</v>
      </c>
      <c r="G111" s="100">
        <f ca="1">IFERROR(IF((VLOOKUP($E111,'NEA Backsheet'!$D$5:$CB$183,G$9,FALSE))="","",(VLOOKUP($E111,'NEA Backsheet'!$D$5:$CB$183,G$9,FALSE))),"")</f>
        <v>2009.2860477170966</v>
      </c>
      <c r="H111" s="101">
        <f ca="1">IFERROR(IF((VLOOKUP($E111,'NEA Backsheet'!$D$5:$CB$183,H$9,FALSE))="","",(VLOOKUP($E111,'NEA Backsheet'!$D$5:$CB$183,H$9,FALSE))),"")</f>
        <v>1944.1732750984077</v>
      </c>
      <c r="I111" s="101">
        <f ca="1">IFERROR(IF((VLOOKUP($E111,'NEA Backsheet'!$D$5:$CB$183,I$9,FALSE))="","",(VLOOKUP($E111,'NEA Backsheet'!$D$5:$CB$183,I$9,FALSE))),"")</f>
        <v>2069.8179230496771</v>
      </c>
      <c r="J111" s="102">
        <f ca="1">IFERROR(IF((VLOOKUP($E111,'NEA Backsheet'!$D$5:$CB$183,J$9,FALSE))="","",(VLOOKUP($E111,'NEA Backsheet'!$D$5:$CB$183,J$9,FALSE))),"")</f>
        <v>2021.4025477171795</v>
      </c>
      <c r="K111" s="100">
        <f ca="1">IFERROR(IF((VLOOKUP($E111,'NEA Backsheet'!$D$5:$CB$183,K$9,FALSE))="","",(VLOOKUP($E111,'NEA Backsheet'!$D$5:$CB$183,K$9,FALSE))),"")</f>
        <v>1983.8821758012264</v>
      </c>
      <c r="L111" s="101">
        <f ca="1">IFERROR(IF((VLOOKUP($E111,'NEA Backsheet'!$D$5:$CB$183,L$9,FALSE))="","",(VLOOKUP($E111,'NEA Backsheet'!$D$5:$CB$183,L$9,FALSE))),"")</f>
        <v>2004.7412126974677</v>
      </c>
      <c r="M111" s="101">
        <f ca="1">IFERROR(IF((VLOOKUP($E111,'NEA Backsheet'!$D$5:$CB$183,M$9,FALSE))="","",(VLOOKUP($E111,'NEA Backsheet'!$D$5:$CB$183,M$9,FALSE))),"")</f>
        <v>2008.1132207427352</v>
      </c>
      <c r="N111" s="103">
        <f ca="1">IFERROR(IF((VLOOKUP($E111,'NEA Backsheet'!$D$5:$CB$183,N$9,FALSE))="","",(VLOOKUP($E111,'NEA Backsheet'!$D$5:$CB$183,N$9,FALSE))),"")</f>
        <v>1951.5484384848398</v>
      </c>
      <c r="O111" s="151">
        <f ca="1">IFERROR(IF((VLOOKUP($E111,'NEA Backsheet'!$D$5:$CB$183,O$9,FALSE))="","",(VLOOKUP($E111,'NEA Backsheet'!$D$5:$CB$183,O$9,FALSE))),"")</f>
        <v>2032.3991877973751</v>
      </c>
      <c r="P111" s="102">
        <f ca="1">IFERROR(IF((VLOOKUP($E111,'NEA Backsheet'!$D$5:$CB$183,P$9,FALSE))="","",(VLOOKUP($E111,'NEA Backsheet'!$D$5:$CB$183,P$9,FALSE))),"")</f>
        <v>2109.5091312918198</v>
      </c>
      <c r="Q111" s="103">
        <f ca="1">IFERROR(IF((VLOOKUP($E111,'NEA Backsheet'!$D$5:$CB$183,Q$9,FALSE))="","",(VLOOKUP($E111,'NEA Backsheet'!$D$5:$CB$183,Q$9,FALSE))),"")</f>
        <v>2258.9740657280086</v>
      </c>
      <c r="R111" s="194">
        <f ca="1">IFERROR(IF((VLOOKUP($E111,'NEA Backsheet'!$D$5:$CB$183,R$9,FALSE))="","",(VLOOKUP($E111,'NEA Backsheet'!$D$5:$CB$183,R$9,FALSE))),"")</f>
        <v>2179.5819757349027</v>
      </c>
    </row>
    <row r="112" spans="1:18" ht="15" customHeight="1" x14ac:dyDescent="0.3">
      <c r="A112" s="41">
        <v>98</v>
      </c>
      <c r="B112" s="77" t="str">
        <f ca="1">IFERROR(IF((VLOOKUP($E112,'Org List'!$AJ$10:$AL$190,3,FALSE))="","",(VLOOKUP($E112,'Org List'!$AJ$10:$AL$190,3,FALSE))),"")</f>
        <v>North West Commissioning Region</v>
      </c>
      <c r="C112" s="78" t="str">
        <f ca="1">IFERROR(IF((VLOOKUP($E112,'Org List'!$AO$10:$AQ$190,3,FALSE))="","",(VLOOKUP($E112,'Org List'!$AO$10:$AQ$190,3,FALSE))),"")</f>
        <v>North West Region</v>
      </c>
      <c r="D112" s="93" t="str">
        <f ca="1">IFERROR(IF((VLOOKUP($E112,'Org List'!$AT$10:$AV$190,3,FALSE))="","",(VLOOKUP($E112,'Org List'!$AT$10:$AV$190,3,FALSE))),"")</f>
        <v>NHS England North West (Lancashire)</v>
      </c>
      <c r="E112" s="77" t="str">
        <f t="shared" ca="1" si="3"/>
        <v>E10000017</v>
      </c>
      <c r="F112" s="79" t="str">
        <f ca="1">IF(E112="","",VLOOKUP(E112,'Org List'!$J$9:$K$640,2,0))</f>
        <v>Lancashire</v>
      </c>
      <c r="G112" s="100">
        <f ca="1">IFERROR(IF((VLOOKUP($E112,'NEA Backsheet'!$D$5:$CB$183,G$9,FALSE))="","",(VLOOKUP($E112,'NEA Backsheet'!$D$5:$CB$183,G$9,FALSE))),"")</f>
        <v>2736.9107666666287</v>
      </c>
      <c r="H112" s="101">
        <f ca="1">IFERROR(IF((VLOOKUP($E112,'NEA Backsheet'!$D$5:$CB$183,H$9,FALSE))="","",(VLOOKUP($E112,'NEA Backsheet'!$D$5:$CB$183,H$9,FALSE))),"")</f>
        <v>2712.4148560043268</v>
      </c>
      <c r="I112" s="101">
        <f ca="1">IFERROR(IF((VLOOKUP($E112,'NEA Backsheet'!$D$5:$CB$183,I$9,FALSE))="","",(VLOOKUP($E112,'NEA Backsheet'!$D$5:$CB$183,I$9,FALSE))),"")</f>
        <v>3057.8401496937722</v>
      </c>
      <c r="J112" s="102">
        <f ca="1">IFERROR(IF((VLOOKUP($E112,'NEA Backsheet'!$D$5:$CB$183,J$9,FALSE))="","",(VLOOKUP($E112,'NEA Backsheet'!$D$5:$CB$183,J$9,FALSE))),"")</f>
        <v>2989.6296291229792</v>
      </c>
      <c r="K112" s="100">
        <f ca="1">IFERROR(IF((VLOOKUP($E112,'NEA Backsheet'!$D$5:$CB$183,K$9,FALSE))="","",(VLOOKUP($E112,'NEA Backsheet'!$D$5:$CB$183,K$9,FALSE))),"")</f>
        <v>2773.9325432576848</v>
      </c>
      <c r="L112" s="101">
        <f ca="1">IFERROR(IF((VLOOKUP($E112,'NEA Backsheet'!$D$5:$CB$183,L$9,FALSE))="","",(VLOOKUP($E112,'NEA Backsheet'!$D$5:$CB$183,L$9,FALSE))),"")</f>
        <v>2704.5977228073116</v>
      </c>
      <c r="M112" s="101">
        <f ca="1">IFERROR(IF((VLOOKUP($E112,'NEA Backsheet'!$D$5:$CB$183,M$9,FALSE))="","",(VLOOKUP($E112,'NEA Backsheet'!$D$5:$CB$183,M$9,FALSE))),"")</f>
        <v>2959.8218758642161</v>
      </c>
      <c r="N112" s="103">
        <f ca="1">IFERROR(IF((VLOOKUP($E112,'NEA Backsheet'!$D$5:$CB$183,N$9,FALSE))="","",(VLOOKUP($E112,'NEA Backsheet'!$D$5:$CB$183,N$9,FALSE))),"")</f>
        <v>2864.0311897455367</v>
      </c>
      <c r="O112" s="151">
        <f ca="1">IFERROR(IF((VLOOKUP($E112,'NEA Backsheet'!$D$5:$CB$183,O$9,FALSE))="","",(VLOOKUP($E112,'NEA Backsheet'!$D$5:$CB$183,O$9,FALSE))),"")</f>
        <v>2964.7059407005095</v>
      </c>
      <c r="P112" s="102">
        <f ca="1">IFERROR(IF((VLOOKUP($E112,'NEA Backsheet'!$D$5:$CB$183,P$9,FALSE))="","",(VLOOKUP($E112,'NEA Backsheet'!$D$5:$CB$183,P$9,FALSE))),"")</f>
        <v>2905.5986434575907</v>
      </c>
      <c r="Q112" s="103">
        <f ca="1">IFERROR(IF((VLOOKUP($E112,'NEA Backsheet'!$D$5:$CB$183,Q$9,FALSE))="","",(VLOOKUP($E112,'NEA Backsheet'!$D$5:$CB$183,Q$9,FALSE))),"")</f>
        <v>3220.7059167880798</v>
      </c>
      <c r="R112" s="194">
        <f ca="1">IFERROR(IF((VLOOKUP($E112,'NEA Backsheet'!$D$5:$CB$183,R$9,FALSE))="","",(VLOOKUP($E112,'NEA Backsheet'!$D$5:$CB$183,R$9,FALSE))),"")</f>
        <v>3162.3974854243625</v>
      </c>
    </row>
    <row r="113" spans="1:18" ht="15" customHeight="1" x14ac:dyDescent="0.3">
      <c r="A113" s="41">
        <v>99</v>
      </c>
      <c r="B113" s="77" t="str">
        <f ca="1">IFERROR(IF((VLOOKUP($E113,'Org List'!$AJ$10:$AL$190,3,FALSE))="","",(VLOOKUP($E113,'Org List'!$AJ$10:$AL$190,3,FALSE))),"")</f>
        <v>North East and Yorkshire Commissioning Region</v>
      </c>
      <c r="C113" s="78" t="str">
        <f ca="1">IFERROR(IF((VLOOKUP($E113,'Org List'!$AO$10:$AQ$190,3,FALSE))="","",(VLOOKUP($E113,'Org List'!$AO$10:$AQ$190,3,FALSE))),"")</f>
        <v>Yorkshire and The Humber Region</v>
      </c>
      <c r="D113" s="93" t="str">
        <f ca="1">IFERROR(IF((VLOOKUP($E113,'Org List'!$AT$10:$AV$190,3,FALSE))="","",(VLOOKUP($E113,'Org List'!$AT$10:$AV$190,3,FALSE))),"")</f>
        <v>NHS England North East and Yokrshire (Yorkshire And Humber)</v>
      </c>
      <c r="E113" s="77" t="str">
        <f t="shared" ca="1" si="3"/>
        <v>E08000035</v>
      </c>
      <c r="F113" s="79" t="str">
        <f ca="1">IF(E113="","",VLOOKUP(E113,'Org List'!$J$9:$K$640,2,0))</f>
        <v>Leeds</v>
      </c>
      <c r="G113" s="100">
        <f ca="1">IFERROR(IF((VLOOKUP($E113,'NEA Backsheet'!$D$5:$CB$183,G$9,FALSE))="","",(VLOOKUP($E113,'NEA Backsheet'!$D$5:$CB$183,G$9,FALSE))),"")</f>
        <v>2546.8824644493889</v>
      </c>
      <c r="H113" s="101">
        <f ca="1">IFERROR(IF((VLOOKUP($E113,'NEA Backsheet'!$D$5:$CB$183,H$9,FALSE))="","",(VLOOKUP($E113,'NEA Backsheet'!$D$5:$CB$183,H$9,FALSE))),"")</f>
        <v>2450.7770070809074</v>
      </c>
      <c r="I113" s="101">
        <f ca="1">IFERROR(IF((VLOOKUP($E113,'NEA Backsheet'!$D$5:$CB$183,I$9,FALSE))="","",(VLOOKUP($E113,'NEA Backsheet'!$D$5:$CB$183,I$9,FALSE))),"")</f>
        <v>2351.7967759786347</v>
      </c>
      <c r="J113" s="102">
        <f ca="1">IFERROR(IF((VLOOKUP($E113,'NEA Backsheet'!$D$5:$CB$183,J$9,FALSE))="","",(VLOOKUP($E113,'NEA Backsheet'!$D$5:$CB$183,J$9,FALSE))),"")</f>
        <v>2303.9262141258218</v>
      </c>
      <c r="K113" s="100">
        <f ca="1">IFERROR(IF((VLOOKUP($E113,'NEA Backsheet'!$D$5:$CB$183,K$9,FALSE))="","",(VLOOKUP($E113,'NEA Backsheet'!$D$5:$CB$183,K$9,FALSE))),"")</f>
        <v>2547.0642024237068</v>
      </c>
      <c r="L113" s="101">
        <f ca="1">IFERROR(IF((VLOOKUP($E113,'NEA Backsheet'!$D$5:$CB$183,L$9,FALSE))="","",(VLOOKUP($E113,'NEA Backsheet'!$D$5:$CB$183,L$9,FALSE))),"")</f>
        <v>2509.9637812201458</v>
      </c>
      <c r="M113" s="101">
        <f ca="1">IFERROR(IF((VLOOKUP($E113,'NEA Backsheet'!$D$5:$CB$183,M$9,FALSE))="","",(VLOOKUP($E113,'NEA Backsheet'!$D$5:$CB$183,M$9,FALSE))),"")</f>
        <v>2582.7336791426023</v>
      </c>
      <c r="N113" s="103">
        <f ca="1">IFERROR(IF((VLOOKUP($E113,'NEA Backsheet'!$D$5:$CB$183,N$9,FALSE))="","",(VLOOKUP($E113,'NEA Backsheet'!$D$5:$CB$183,N$9,FALSE))),"")</f>
        <v>2552.4393624781965</v>
      </c>
      <c r="O113" s="151">
        <f ca="1">IFERROR(IF((VLOOKUP($E113,'NEA Backsheet'!$D$5:$CB$183,O$9,FALSE))="","",(VLOOKUP($E113,'NEA Backsheet'!$D$5:$CB$183,O$9,FALSE))),"")</f>
        <v>2445.8532892999683</v>
      </c>
      <c r="P113" s="102">
        <f ca="1">IFERROR(IF((VLOOKUP($E113,'NEA Backsheet'!$D$5:$CB$183,P$9,FALSE))="","",(VLOOKUP($E113,'NEA Backsheet'!$D$5:$CB$183,P$9,FALSE))),"")</f>
        <v>2416.9845067664105</v>
      </c>
      <c r="Q113" s="103">
        <f ca="1">IFERROR(IF((VLOOKUP($E113,'NEA Backsheet'!$D$5:$CB$183,Q$9,FALSE))="","",(VLOOKUP($E113,'NEA Backsheet'!$D$5:$CB$183,Q$9,FALSE))),"")</f>
        <v>2295.1903895403916</v>
      </c>
      <c r="R113" s="194">
        <f ca="1">IFERROR(IF((VLOOKUP($E113,'NEA Backsheet'!$D$5:$CB$183,R$9,FALSE))="","",(VLOOKUP($E113,'NEA Backsheet'!$D$5:$CB$183,R$9,FALSE))),"")</f>
        <v>2253.5517002458491</v>
      </c>
    </row>
    <row r="114" spans="1:18" ht="15" customHeight="1" x14ac:dyDescent="0.3">
      <c r="A114" s="41">
        <v>100</v>
      </c>
      <c r="B114" s="77" t="str">
        <f ca="1">IFERROR(IF((VLOOKUP($E114,'Org List'!$AJ$10:$AL$190,3,FALSE))="","",(VLOOKUP($E114,'Org List'!$AJ$10:$AL$190,3,FALSE))),"")</f>
        <v>Midlands Commissioning Region</v>
      </c>
      <c r="C114" s="78" t="str">
        <f ca="1">IFERROR(IF((VLOOKUP($E114,'Org List'!$AO$10:$AQ$190,3,FALSE))="","",(VLOOKUP($E114,'Org List'!$AO$10:$AQ$190,3,FALSE))),"")</f>
        <v>East Midlands Region</v>
      </c>
      <c r="D114" s="93" t="str">
        <f ca="1">IFERROR(IF((VLOOKUP($E114,'Org List'!$AT$10:$AV$190,3,FALSE))="","",(VLOOKUP($E114,'Org List'!$AT$10:$AV$190,3,FALSE))),"")</f>
        <v>NHS England Midlands (Central Midlands)</v>
      </c>
      <c r="E114" s="77" t="str">
        <f t="shared" ca="1" si="3"/>
        <v>E06000016</v>
      </c>
      <c r="F114" s="79" t="str">
        <f ca="1">IF(E114="","",VLOOKUP(E114,'Org List'!$J$9:$K$640,2,0))</f>
        <v>Leicester</v>
      </c>
      <c r="G114" s="100">
        <f ca="1">IFERROR(IF((VLOOKUP($E114,'NEA Backsheet'!$D$5:$CB$183,G$9,FALSE))="","",(VLOOKUP($E114,'NEA Backsheet'!$D$5:$CB$183,G$9,FALSE))),"")</f>
        <v>2860.7312595380872</v>
      </c>
      <c r="H114" s="101">
        <f ca="1">IFERROR(IF((VLOOKUP($E114,'NEA Backsheet'!$D$5:$CB$183,H$9,FALSE))="","",(VLOOKUP($E114,'NEA Backsheet'!$D$5:$CB$183,H$9,FALSE))),"")</f>
        <v>2874.9560190292436</v>
      </c>
      <c r="I114" s="101">
        <f ca="1">IFERROR(IF((VLOOKUP($E114,'NEA Backsheet'!$D$5:$CB$183,I$9,FALSE))="","",(VLOOKUP($E114,'NEA Backsheet'!$D$5:$CB$183,I$9,FALSE))),"")</f>
        <v>2863.8922212931675</v>
      </c>
      <c r="J114" s="102">
        <f ca="1">IFERROR(IF((VLOOKUP($E114,'NEA Backsheet'!$D$5:$CB$183,J$9,FALSE))="","",(VLOOKUP($E114,'NEA Backsheet'!$D$5:$CB$183,J$9,FALSE))),"")</f>
        <v>2884.3880807151204</v>
      </c>
      <c r="K114" s="100">
        <f ca="1">IFERROR(IF((VLOOKUP($E114,'NEA Backsheet'!$D$5:$CB$183,K$9,FALSE))="","",(VLOOKUP($E114,'NEA Backsheet'!$D$5:$CB$183,K$9,FALSE))),"")</f>
        <v>2897.4178110486655</v>
      </c>
      <c r="L114" s="101">
        <f ca="1">IFERROR(IF((VLOOKUP($E114,'NEA Backsheet'!$D$5:$CB$183,L$9,FALSE))="","",(VLOOKUP($E114,'NEA Backsheet'!$D$5:$CB$183,L$9,FALSE))),"")</f>
        <v>2885.5244933601966</v>
      </c>
      <c r="M114" s="101">
        <f ca="1">IFERROR(IF((VLOOKUP($E114,'NEA Backsheet'!$D$5:$CB$183,M$9,FALSE))="","",(VLOOKUP($E114,'NEA Backsheet'!$D$5:$CB$183,M$9,FALSE))),"")</f>
        <v>2907.7868805132339</v>
      </c>
      <c r="N114" s="103">
        <f ca="1">IFERROR(IF((VLOOKUP($E114,'NEA Backsheet'!$D$5:$CB$183,N$9,FALSE))="","",(VLOOKUP($E114,'NEA Backsheet'!$D$5:$CB$183,N$9,FALSE))),"")</f>
        <v>2869.8845796370988</v>
      </c>
      <c r="O114" s="151">
        <f ca="1">IFERROR(IF((VLOOKUP($E114,'NEA Backsheet'!$D$5:$CB$183,O$9,FALSE))="","",(VLOOKUP($E114,'NEA Backsheet'!$D$5:$CB$183,O$9,FALSE))),"")</f>
        <v>2915.9963627441512</v>
      </c>
      <c r="P114" s="102">
        <f ca="1">IFERROR(IF((VLOOKUP($E114,'NEA Backsheet'!$D$5:$CB$183,P$9,FALSE))="","",(VLOOKUP($E114,'NEA Backsheet'!$D$5:$CB$183,P$9,FALSE))),"")</f>
        <v>2720.388566765314</v>
      </c>
      <c r="Q114" s="103">
        <f ca="1">IFERROR(IF((VLOOKUP($E114,'NEA Backsheet'!$D$5:$CB$183,Q$9,FALSE))="","",(VLOOKUP($E114,'NEA Backsheet'!$D$5:$CB$183,Q$9,FALSE))),"")</f>
        <v>2933.108596033333</v>
      </c>
      <c r="R114" s="194">
        <f ca="1">IFERROR(IF((VLOOKUP($E114,'NEA Backsheet'!$D$5:$CB$183,R$9,FALSE))="","",(VLOOKUP($E114,'NEA Backsheet'!$D$5:$CB$183,R$9,FALSE))),"")</f>
        <v>2872.1811053787555</v>
      </c>
    </row>
    <row r="115" spans="1:18" ht="15" customHeight="1" x14ac:dyDescent="0.3">
      <c r="A115" s="41">
        <v>101</v>
      </c>
      <c r="B115" s="77" t="str">
        <f ca="1">IFERROR(IF((VLOOKUP($E115,'Org List'!$AJ$10:$AL$190,3,FALSE))="","",(VLOOKUP($E115,'Org List'!$AJ$10:$AL$190,3,FALSE))),"")</f>
        <v>Midlands Commissioning Region</v>
      </c>
      <c r="C115" s="78" t="str">
        <f ca="1">IFERROR(IF((VLOOKUP($E115,'Org List'!$AO$10:$AQ$190,3,FALSE))="","",(VLOOKUP($E115,'Org List'!$AO$10:$AQ$190,3,FALSE))),"")</f>
        <v>East Midlands Region</v>
      </c>
      <c r="D115" s="93" t="str">
        <f ca="1">IFERROR(IF((VLOOKUP($E115,'Org List'!$AT$10:$AV$190,3,FALSE))="","",(VLOOKUP($E115,'Org List'!$AT$10:$AV$190,3,FALSE))),"")</f>
        <v>NHS England Midlands (Central Midlands)</v>
      </c>
      <c r="E115" s="77" t="str">
        <f t="shared" ca="1" si="3"/>
        <v>E10000018</v>
      </c>
      <c r="F115" s="79" t="str">
        <f ca="1">IF(E115="","",VLOOKUP(E115,'Org List'!$J$9:$K$640,2,0))</f>
        <v>Leicestershire</v>
      </c>
      <c r="G115" s="100">
        <f ca="1">IFERROR(IF((VLOOKUP($E115,'NEA Backsheet'!$D$5:$CB$183,G$9,FALSE))="","",(VLOOKUP($E115,'NEA Backsheet'!$D$5:$CB$183,G$9,FALSE))),"")</f>
        <v>2422.7833754458711</v>
      </c>
      <c r="H115" s="101">
        <f ca="1">IFERROR(IF((VLOOKUP($E115,'NEA Backsheet'!$D$5:$CB$183,H$9,FALSE))="","",(VLOOKUP($E115,'NEA Backsheet'!$D$5:$CB$183,H$9,FALSE))),"")</f>
        <v>2479.647227716689</v>
      </c>
      <c r="I115" s="101">
        <f ca="1">IFERROR(IF((VLOOKUP($E115,'NEA Backsheet'!$D$5:$CB$183,I$9,FALSE))="","",(VLOOKUP($E115,'NEA Backsheet'!$D$5:$CB$183,I$9,FALSE))),"")</f>
        <v>2549.9427937453233</v>
      </c>
      <c r="J115" s="102">
        <f ca="1">IFERROR(IF((VLOOKUP($E115,'NEA Backsheet'!$D$5:$CB$183,J$9,FALSE))="","",(VLOOKUP($E115,'NEA Backsheet'!$D$5:$CB$183,J$9,FALSE))),"")</f>
        <v>2610.1397215020093</v>
      </c>
      <c r="K115" s="100">
        <f ca="1">IFERROR(IF((VLOOKUP($E115,'NEA Backsheet'!$D$5:$CB$183,K$9,FALSE))="","",(VLOOKUP($E115,'NEA Backsheet'!$D$5:$CB$183,K$9,FALSE))),"")</f>
        <v>2521.1248773505486</v>
      </c>
      <c r="L115" s="101">
        <f ca="1">IFERROR(IF((VLOOKUP($E115,'NEA Backsheet'!$D$5:$CB$183,L$9,FALSE))="","",(VLOOKUP($E115,'NEA Backsheet'!$D$5:$CB$183,L$9,FALSE))),"")</f>
        <v>2522.9032809949999</v>
      </c>
      <c r="M115" s="101">
        <f ca="1">IFERROR(IF((VLOOKUP($E115,'NEA Backsheet'!$D$5:$CB$183,M$9,FALSE))="","",(VLOOKUP($E115,'NEA Backsheet'!$D$5:$CB$183,M$9,FALSE))),"")</f>
        <v>2582.174187787848</v>
      </c>
      <c r="N115" s="103">
        <f ca="1">IFERROR(IF((VLOOKUP($E115,'NEA Backsheet'!$D$5:$CB$183,N$9,FALSE))="","",(VLOOKUP($E115,'NEA Backsheet'!$D$5:$CB$183,N$9,FALSE))),"")</f>
        <v>2577.0666038097456</v>
      </c>
      <c r="O115" s="151">
        <f ca="1">IFERROR(IF((VLOOKUP($E115,'NEA Backsheet'!$D$5:$CB$183,O$9,FALSE))="","",(VLOOKUP($E115,'NEA Backsheet'!$D$5:$CB$183,O$9,FALSE))),"")</f>
        <v>2554.4983795085082</v>
      </c>
      <c r="P115" s="102">
        <f ca="1">IFERROR(IF((VLOOKUP($E115,'NEA Backsheet'!$D$5:$CB$183,P$9,FALSE))="","",(VLOOKUP($E115,'NEA Backsheet'!$D$5:$CB$183,P$9,FALSE))),"")</f>
        <v>2482.1330423674713</v>
      </c>
      <c r="Q115" s="103">
        <f ca="1">IFERROR(IF((VLOOKUP($E115,'NEA Backsheet'!$D$5:$CB$183,Q$9,FALSE))="","",(VLOOKUP($E115,'NEA Backsheet'!$D$5:$CB$183,Q$9,FALSE))),"")</f>
        <v>2582.9872229074945</v>
      </c>
      <c r="R115" s="194">
        <f ca="1">IFERROR(IF((VLOOKUP($E115,'NEA Backsheet'!$D$5:$CB$183,R$9,FALSE))="","",(VLOOKUP($E115,'NEA Backsheet'!$D$5:$CB$183,R$9,FALSE))),"")</f>
        <v>2613.2901084422883</v>
      </c>
    </row>
    <row r="116" spans="1:18" ht="15" customHeight="1" x14ac:dyDescent="0.3">
      <c r="A116" s="41">
        <v>102</v>
      </c>
      <c r="B116" s="77" t="str">
        <f ca="1">IFERROR(IF((VLOOKUP($E116,'Org List'!$AJ$10:$AL$190,3,FALSE))="","",(VLOOKUP($E116,'Org List'!$AJ$10:$AL$190,3,FALSE))),"")</f>
        <v>London Commissioning Region</v>
      </c>
      <c r="C116" s="78" t="str">
        <f ca="1">IFERROR(IF((VLOOKUP($E116,'Org List'!$AO$10:$AQ$190,3,FALSE))="","",(VLOOKUP($E116,'Org List'!$AO$10:$AQ$190,3,FALSE))),"")</f>
        <v>London Region</v>
      </c>
      <c r="D116" s="93" t="str">
        <f ca="1">IFERROR(IF((VLOOKUP($E116,'Org List'!$AT$10:$AV$190,3,FALSE))="","",(VLOOKUP($E116,'Org List'!$AT$10:$AV$190,3,FALSE))),"")</f>
        <v>NHS England London</v>
      </c>
      <c r="E116" s="77" t="str">
        <f t="shared" ca="1" si="3"/>
        <v>E09000023</v>
      </c>
      <c r="F116" s="79" t="str">
        <f ca="1">IF(E116="","",VLOOKUP(E116,'Org List'!$J$9:$K$640,2,0))</f>
        <v>Lewisham</v>
      </c>
      <c r="G116" s="100">
        <f ca="1">IFERROR(IF((VLOOKUP($E116,'NEA Backsheet'!$D$5:$CB$183,G$9,FALSE))="","",(VLOOKUP($E116,'NEA Backsheet'!$D$5:$CB$183,G$9,FALSE))),"")</f>
        <v>2226.1320321315475</v>
      </c>
      <c r="H116" s="101">
        <f ca="1">IFERROR(IF((VLOOKUP($E116,'NEA Backsheet'!$D$5:$CB$183,H$9,FALSE))="","",(VLOOKUP($E116,'NEA Backsheet'!$D$5:$CB$183,H$9,FALSE))),"")</f>
        <v>2200.9020500812126</v>
      </c>
      <c r="I116" s="101">
        <f ca="1">IFERROR(IF((VLOOKUP($E116,'NEA Backsheet'!$D$5:$CB$183,I$9,FALSE))="","",(VLOOKUP($E116,'NEA Backsheet'!$D$5:$CB$183,I$9,FALSE))),"")</f>
        <v>2218.4045764631146</v>
      </c>
      <c r="J116" s="102">
        <f ca="1">IFERROR(IF((VLOOKUP($E116,'NEA Backsheet'!$D$5:$CB$183,J$9,FALSE))="","",(VLOOKUP($E116,'NEA Backsheet'!$D$5:$CB$183,J$9,FALSE))),"")</f>
        <v>2049.3391555872586</v>
      </c>
      <c r="K116" s="100">
        <f ca="1">IFERROR(IF((VLOOKUP($E116,'NEA Backsheet'!$D$5:$CB$183,K$9,FALSE))="","",(VLOOKUP($E116,'NEA Backsheet'!$D$5:$CB$183,K$9,FALSE))),"")</f>
        <v>2205.4669296144543</v>
      </c>
      <c r="L116" s="101">
        <f ca="1">IFERROR(IF((VLOOKUP($E116,'NEA Backsheet'!$D$5:$CB$183,L$9,FALSE))="","",(VLOOKUP($E116,'NEA Backsheet'!$D$5:$CB$183,L$9,FALSE))),"")</f>
        <v>2229.8918179500997</v>
      </c>
      <c r="M116" s="101">
        <f ca="1">IFERROR(IF((VLOOKUP($E116,'NEA Backsheet'!$D$5:$CB$183,M$9,FALSE))="","",(VLOOKUP($E116,'NEA Backsheet'!$D$5:$CB$183,M$9,FALSE))),"")</f>
        <v>2230.6030234590721</v>
      </c>
      <c r="N116" s="103">
        <f ca="1">IFERROR(IF((VLOOKUP($E116,'NEA Backsheet'!$D$5:$CB$183,N$9,FALSE))="","",(VLOOKUP($E116,'NEA Backsheet'!$D$5:$CB$183,N$9,FALSE))),"")</f>
        <v>2154.1535780029253</v>
      </c>
      <c r="O116" s="151">
        <f ca="1">IFERROR(IF((VLOOKUP($E116,'NEA Backsheet'!$D$5:$CB$183,O$9,FALSE))="","",(VLOOKUP($E116,'NEA Backsheet'!$D$5:$CB$183,O$9,FALSE))),"")</f>
        <v>2146.9998709290021</v>
      </c>
      <c r="P116" s="102">
        <f ca="1">IFERROR(IF((VLOOKUP($E116,'NEA Backsheet'!$D$5:$CB$183,P$9,FALSE))="","",(VLOOKUP($E116,'NEA Backsheet'!$D$5:$CB$183,P$9,FALSE))),"")</f>
        <v>2153.3216419563123</v>
      </c>
      <c r="Q116" s="103">
        <f ca="1">IFERROR(IF((VLOOKUP($E116,'NEA Backsheet'!$D$5:$CB$183,Q$9,FALSE))="","",(VLOOKUP($E116,'NEA Backsheet'!$D$5:$CB$183,Q$9,FALSE))),"")</f>
        <v>2287.4357780012447</v>
      </c>
      <c r="R116" s="194">
        <f ca="1">IFERROR(IF((VLOOKUP($E116,'NEA Backsheet'!$D$5:$CB$183,R$9,FALSE))="","",(VLOOKUP($E116,'NEA Backsheet'!$D$5:$CB$183,R$9,FALSE))),"")</f>
        <v>2226.2974166391164</v>
      </c>
    </row>
    <row r="117" spans="1:18" ht="15" customHeight="1" x14ac:dyDescent="0.3">
      <c r="A117" s="41">
        <v>103</v>
      </c>
      <c r="B117" s="77" t="str">
        <f ca="1">IFERROR(IF((VLOOKUP($E117,'Org List'!$AJ$10:$AL$190,3,FALSE))="","",(VLOOKUP($E117,'Org List'!$AJ$10:$AL$190,3,FALSE))),"")</f>
        <v>Midlands Commissioning Region</v>
      </c>
      <c r="C117" s="78" t="str">
        <f ca="1">IFERROR(IF((VLOOKUP($E117,'Org List'!$AO$10:$AQ$190,3,FALSE))="","",(VLOOKUP($E117,'Org List'!$AO$10:$AQ$190,3,FALSE))),"")</f>
        <v>East Midlands Region</v>
      </c>
      <c r="D117" s="93" t="str">
        <f ca="1">IFERROR(IF((VLOOKUP($E117,'Org List'!$AT$10:$AV$190,3,FALSE))="","",(VLOOKUP($E117,'Org List'!$AT$10:$AV$190,3,FALSE))),"")</f>
        <v>NHS England Midlands (Central Midlands)</v>
      </c>
      <c r="E117" s="77" t="str">
        <f t="shared" ca="1" si="3"/>
        <v>E10000019</v>
      </c>
      <c r="F117" s="79" t="str">
        <f ca="1">IF(E117="","",VLOOKUP(E117,'Org List'!$J$9:$K$640,2,0))</f>
        <v>Lincolnshire</v>
      </c>
      <c r="G117" s="100">
        <f ca="1">IFERROR(IF((VLOOKUP($E117,'NEA Backsheet'!$D$5:$CB$183,G$9,FALSE))="","",(VLOOKUP($E117,'NEA Backsheet'!$D$5:$CB$183,G$9,FALSE))),"")</f>
        <v>2440.4263087753229</v>
      </c>
      <c r="H117" s="101">
        <f ca="1">IFERROR(IF((VLOOKUP($E117,'NEA Backsheet'!$D$5:$CB$183,H$9,FALSE))="","",(VLOOKUP($E117,'NEA Backsheet'!$D$5:$CB$183,H$9,FALSE))),"")</f>
        <v>2485.7297218490544</v>
      </c>
      <c r="I117" s="101">
        <f ca="1">IFERROR(IF((VLOOKUP($E117,'NEA Backsheet'!$D$5:$CB$183,I$9,FALSE))="","",(VLOOKUP($E117,'NEA Backsheet'!$D$5:$CB$183,I$9,FALSE))),"")</f>
        <v>2627.558330681245</v>
      </c>
      <c r="J117" s="102">
        <f ca="1">IFERROR(IF((VLOOKUP($E117,'NEA Backsheet'!$D$5:$CB$183,J$9,FALSE))="","",(VLOOKUP($E117,'NEA Backsheet'!$D$5:$CB$183,J$9,FALSE))),"")</f>
        <v>2543.1658054393297</v>
      </c>
      <c r="K117" s="100">
        <f ca="1">IFERROR(IF((VLOOKUP($E117,'NEA Backsheet'!$D$5:$CB$183,K$9,FALSE))="","",(VLOOKUP($E117,'NEA Backsheet'!$D$5:$CB$183,K$9,FALSE))),"")</f>
        <v>2520.9552925129556</v>
      </c>
      <c r="L117" s="101">
        <f ca="1">IFERROR(IF((VLOOKUP($E117,'NEA Backsheet'!$D$5:$CB$183,L$9,FALSE))="","",(VLOOKUP($E117,'NEA Backsheet'!$D$5:$CB$183,L$9,FALSE))),"")</f>
        <v>2527.6677245154006</v>
      </c>
      <c r="M117" s="101">
        <f ca="1">IFERROR(IF((VLOOKUP($E117,'NEA Backsheet'!$D$5:$CB$183,M$9,FALSE))="","",(VLOOKUP($E117,'NEA Backsheet'!$D$5:$CB$183,M$9,FALSE))),"")</f>
        <v>2611.0059488734237</v>
      </c>
      <c r="N117" s="103">
        <f ca="1">IFERROR(IF((VLOOKUP($E117,'NEA Backsheet'!$D$5:$CB$183,N$9,FALSE))="","",(VLOOKUP($E117,'NEA Backsheet'!$D$5:$CB$183,N$9,FALSE))),"")</f>
        <v>2529.6069264918133</v>
      </c>
      <c r="O117" s="151">
        <f ca="1">IFERROR(IF((VLOOKUP($E117,'NEA Backsheet'!$D$5:$CB$183,O$9,FALSE))="","",(VLOOKUP($E117,'NEA Backsheet'!$D$5:$CB$183,O$9,FALSE))),"")</f>
        <v>2504.2051157442761</v>
      </c>
      <c r="P117" s="102">
        <f ca="1">IFERROR(IF((VLOOKUP($E117,'NEA Backsheet'!$D$5:$CB$183,P$9,FALSE))="","",(VLOOKUP($E117,'NEA Backsheet'!$D$5:$CB$183,P$9,FALSE))),"")</f>
        <v>2508.2351185380562</v>
      </c>
      <c r="Q117" s="103">
        <f ca="1">IFERROR(IF((VLOOKUP($E117,'NEA Backsheet'!$D$5:$CB$183,Q$9,FALSE))="","",(VLOOKUP($E117,'NEA Backsheet'!$D$5:$CB$183,Q$9,FALSE))),"")</f>
        <v>2664.9085100737152</v>
      </c>
      <c r="R117" s="194">
        <f ca="1">IFERROR(IF((VLOOKUP($E117,'NEA Backsheet'!$D$5:$CB$183,R$9,FALSE))="","",(VLOOKUP($E117,'NEA Backsheet'!$D$5:$CB$183,R$9,FALSE))),"")</f>
        <v>2685.9243005002509</v>
      </c>
    </row>
    <row r="118" spans="1:18" ht="15" customHeight="1" x14ac:dyDescent="0.3">
      <c r="A118" s="41">
        <v>104</v>
      </c>
      <c r="B118" s="77" t="str">
        <f ca="1">IFERROR(IF((VLOOKUP($E118,'Org List'!$AJ$10:$AL$190,3,FALSE))="","",(VLOOKUP($E118,'Org List'!$AJ$10:$AL$190,3,FALSE))),"")</f>
        <v>North West Commissioning Region</v>
      </c>
      <c r="C118" s="78" t="str">
        <f ca="1">IFERROR(IF((VLOOKUP($E118,'Org List'!$AO$10:$AQ$190,3,FALSE))="","",(VLOOKUP($E118,'Org List'!$AO$10:$AQ$190,3,FALSE))),"")</f>
        <v>North West Region</v>
      </c>
      <c r="D118" s="93" t="str">
        <f ca="1">IFERROR(IF((VLOOKUP($E118,'Org List'!$AT$10:$AV$190,3,FALSE))="","",(VLOOKUP($E118,'Org List'!$AT$10:$AV$190,3,FALSE))),"")</f>
        <v>NHS England North West (Cheshire And Merseyside)</v>
      </c>
      <c r="E118" s="77" t="str">
        <f t="shared" ca="1" si="3"/>
        <v>E08000012</v>
      </c>
      <c r="F118" s="79" t="str">
        <f ca="1">IF(E118="","",VLOOKUP(E118,'Org List'!$J$9:$K$640,2,0))</f>
        <v>Liverpool</v>
      </c>
      <c r="G118" s="100">
        <f ca="1">IFERROR(IF((VLOOKUP($E118,'NEA Backsheet'!$D$5:$CB$183,G$9,FALSE))="","",(VLOOKUP($E118,'NEA Backsheet'!$D$5:$CB$183,G$9,FALSE))),"")</f>
        <v>3117.8896389624133</v>
      </c>
      <c r="H118" s="101">
        <f ca="1">IFERROR(IF((VLOOKUP($E118,'NEA Backsheet'!$D$5:$CB$183,H$9,FALSE))="","",(VLOOKUP($E118,'NEA Backsheet'!$D$5:$CB$183,H$9,FALSE))),"")</f>
        <v>3205.5485139875473</v>
      </c>
      <c r="I118" s="101">
        <f ca="1">IFERROR(IF((VLOOKUP($E118,'NEA Backsheet'!$D$5:$CB$183,I$9,FALSE))="","",(VLOOKUP($E118,'NEA Backsheet'!$D$5:$CB$183,I$9,FALSE))),"")</f>
        <v>3419.5409168466708</v>
      </c>
      <c r="J118" s="102">
        <f ca="1">IFERROR(IF((VLOOKUP($E118,'NEA Backsheet'!$D$5:$CB$183,J$9,FALSE))="","",(VLOOKUP($E118,'NEA Backsheet'!$D$5:$CB$183,J$9,FALSE))),"")</f>
        <v>3477.8059638185414</v>
      </c>
      <c r="K118" s="100">
        <f ca="1">IFERROR(IF((VLOOKUP($E118,'NEA Backsheet'!$D$5:$CB$183,K$9,FALSE))="","",(VLOOKUP($E118,'NEA Backsheet'!$D$5:$CB$183,K$9,FALSE))),"")</f>
        <v>3458.5703416719084</v>
      </c>
      <c r="L118" s="101">
        <f ca="1">IFERROR(IF((VLOOKUP($E118,'NEA Backsheet'!$D$5:$CB$183,L$9,FALSE))="","",(VLOOKUP($E118,'NEA Backsheet'!$D$5:$CB$183,L$9,FALSE))),"")</f>
        <v>3474.6777032759837</v>
      </c>
      <c r="M118" s="101">
        <f ca="1">IFERROR(IF((VLOOKUP($E118,'NEA Backsheet'!$D$5:$CB$183,M$9,FALSE))="","",(VLOOKUP($E118,'NEA Backsheet'!$D$5:$CB$183,M$9,FALSE))),"")</f>
        <v>3482.6845488685713</v>
      </c>
      <c r="N118" s="103">
        <f ca="1">IFERROR(IF((VLOOKUP($E118,'NEA Backsheet'!$D$5:$CB$183,N$9,FALSE))="","",(VLOOKUP($E118,'NEA Backsheet'!$D$5:$CB$183,N$9,FALSE))),"")</f>
        <v>3461.9982774774903</v>
      </c>
      <c r="O118" s="151">
        <f ca="1">IFERROR(IF((VLOOKUP($E118,'NEA Backsheet'!$D$5:$CB$183,O$9,FALSE))="","",(VLOOKUP($E118,'NEA Backsheet'!$D$5:$CB$183,O$9,FALSE))),"")</f>
        <v>3593.915870449775</v>
      </c>
      <c r="P118" s="102">
        <f ca="1">IFERROR(IF((VLOOKUP($E118,'NEA Backsheet'!$D$5:$CB$183,P$9,FALSE))="","",(VLOOKUP($E118,'NEA Backsheet'!$D$5:$CB$183,P$9,FALSE))),"")</f>
        <v>3610.639431161198</v>
      </c>
      <c r="Q118" s="103">
        <f ca="1">IFERROR(IF((VLOOKUP($E118,'NEA Backsheet'!$D$5:$CB$183,Q$9,FALSE))="","",(VLOOKUP($E118,'NEA Backsheet'!$D$5:$CB$183,Q$9,FALSE))),"")</f>
        <v>3721.6601145429463</v>
      </c>
      <c r="R118" s="194">
        <f ca="1">IFERROR(IF((VLOOKUP($E118,'NEA Backsheet'!$D$5:$CB$183,R$9,FALSE))="","",(VLOOKUP($E118,'NEA Backsheet'!$D$5:$CB$183,R$9,FALSE))),"")</f>
        <v>3685.9710381113778</v>
      </c>
    </row>
    <row r="119" spans="1:18" ht="15" customHeight="1" x14ac:dyDescent="0.3">
      <c r="A119" s="41">
        <v>105</v>
      </c>
      <c r="B119" s="77" t="str">
        <f ca="1">IFERROR(IF((VLOOKUP($E119,'Org List'!$AJ$10:$AL$190,3,FALSE))="","",(VLOOKUP($E119,'Org List'!$AJ$10:$AL$190,3,FALSE))),"")</f>
        <v>East of England Commissioning Region</v>
      </c>
      <c r="C119" s="78" t="str">
        <f ca="1">IFERROR(IF((VLOOKUP($E119,'Org List'!$AO$10:$AQ$190,3,FALSE))="","",(VLOOKUP($E119,'Org List'!$AO$10:$AQ$190,3,FALSE))),"")</f>
        <v>East Region</v>
      </c>
      <c r="D119" s="93" t="str">
        <f ca="1">IFERROR(IF((VLOOKUP($E119,'Org List'!$AT$10:$AV$190,3,FALSE))="","",(VLOOKUP($E119,'Org List'!$AT$10:$AV$190,3,FALSE))),"")</f>
        <v>NHS England East (East)</v>
      </c>
      <c r="E119" s="77" t="str">
        <f t="shared" ca="1" si="3"/>
        <v>E06000032</v>
      </c>
      <c r="F119" s="79" t="str">
        <f ca="1">IF(E119="","",VLOOKUP(E119,'Org List'!$J$9:$K$640,2,0))</f>
        <v>Luton</v>
      </c>
      <c r="G119" s="100">
        <f ca="1">IFERROR(IF((VLOOKUP($E119,'NEA Backsheet'!$D$5:$CB$183,G$9,FALSE))="","",(VLOOKUP($E119,'NEA Backsheet'!$D$5:$CB$183,G$9,FALSE))),"")</f>
        <v>3219.5279957505545</v>
      </c>
      <c r="H119" s="101">
        <f ca="1">IFERROR(IF((VLOOKUP($E119,'NEA Backsheet'!$D$5:$CB$183,H$9,FALSE))="","",(VLOOKUP($E119,'NEA Backsheet'!$D$5:$CB$183,H$9,FALSE))),"")</f>
        <v>3208.7352120182109</v>
      </c>
      <c r="I119" s="101">
        <f ca="1">IFERROR(IF((VLOOKUP($E119,'NEA Backsheet'!$D$5:$CB$183,I$9,FALSE))="","",(VLOOKUP($E119,'NEA Backsheet'!$D$5:$CB$183,I$9,FALSE))),"")</f>
        <v>3442.7718928580562</v>
      </c>
      <c r="J119" s="102">
        <f ca="1">IFERROR(IF((VLOOKUP($E119,'NEA Backsheet'!$D$5:$CB$183,J$9,FALSE))="","",(VLOOKUP($E119,'NEA Backsheet'!$D$5:$CB$183,J$9,FALSE))),"")</f>
        <v>3287.4805224244933</v>
      </c>
      <c r="K119" s="100">
        <f ca="1">IFERROR(IF((VLOOKUP($E119,'NEA Backsheet'!$D$5:$CB$183,K$9,FALSE))="","",(VLOOKUP($E119,'NEA Backsheet'!$D$5:$CB$183,K$9,FALSE))),"")</f>
        <v>3231.9431079302726</v>
      </c>
      <c r="L119" s="101">
        <f ca="1">IFERROR(IF((VLOOKUP($E119,'NEA Backsheet'!$D$5:$CB$183,L$9,FALSE))="","",(VLOOKUP($E119,'NEA Backsheet'!$D$5:$CB$183,L$9,FALSE))),"")</f>
        <v>3209.5618525727427</v>
      </c>
      <c r="M119" s="101">
        <f ca="1">IFERROR(IF((VLOOKUP($E119,'NEA Backsheet'!$D$5:$CB$183,M$9,FALSE))="","",(VLOOKUP($E119,'NEA Backsheet'!$D$5:$CB$183,M$9,FALSE))),"")</f>
        <v>3421.9335901144905</v>
      </c>
      <c r="N119" s="103">
        <f ca="1">IFERROR(IF((VLOOKUP($E119,'NEA Backsheet'!$D$5:$CB$183,N$9,FALSE))="","",(VLOOKUP($E119,'NEA Backsheet'!$D$5:$CB$183,N$9,FALSE))),"")</f>
        <v>3325.2299998964668</v>
      </c>
      <c r="O119" s="151">
        <f ca="1">IFERROR(IF((VLOOKUP($E119,'NEA Backsheet'!$D$5:$CB$183,O$9,FALSE))="","",(VLOOKUP($E119,'NEA Backsheet'!$D$5:$CB$183,O$9,FALSE))),"")</f>
        <v>3149.9696946878776</v>
      </c>
      <c r="P119" s="102">
        <f ca="1">IFERROR(IF((VLOOKUP($E119,'NEA Backsheet'!$D$5:$CB$183,P$9,FALSE))="","",(VLOOKUP($E119,'NEA Backsheet'!$D$5:$CB$183,P$9,FALSE))),"")</f>
        <v>3202.1475350583273</v>
      </c>
      <c r="Q119" s="103">
        <f ca="1">IFERROR(IF((VLOOKUP($E119,'NEA Backsheet'!$D$5:$CB$183,Q$9,FALSE))="","",(VLOOKUP($E119,'NEA Backsheet'!$D$5:$CB$183,Q$9,FALSE))),"")</f>
        <v>3503.7775158738341</v>
      </c>
      <c r="R119" s="194">
        <f ca="1">IFERROR(IF((VLOOKUP($E119,'NEA Backsheet'!$D$5:$CB$183,R$9,FALSE))="","",(VLOOKUP($E119,'NEA Backsheet'!$D$5:$CB$183,R$9,FALSE))),"")</f>
        <v>3541.0774415221167</v>
      </c>
    </row>
    <row r="120" spans="1:18" ht="15" customHeight="1" x14ac:dyDescent="0.3">
      <c r="A120" s="41">
        <v>106</v>
      </c>
      <c r="B120" s="77" t="str">
        <f ca="1">IFERROR(IF((VLOOKUP($E120,'Org List'!$AJ$10:$AL$190,3,FALSE))="","",(VLOOKUP($E120,'Org List'!$AJ$10:$AL$190,3,FALSE))),"")</f>
        <v>North West Commissioning Region</v>
      </c>
      <c r="C120" s="78" t="str">
        <f ca="1">IFERROR(IF((VLOOKUP($E120,'Org List'!$AO$10:$AQ$190,3,FALSE))="","",(VLOOKUP($E120,'Org List'!$AO$10:$AQ$190,3,FALSE))),"")</f>
        <v>North West Region</v>
      </c>
      <c r="D120" s="93" t="str">
        <f ca="1">IFERROR(IF((VLOOKUP($E120,'Org List'!$AT$10:$AV$190,3,FALSE))="","",(VLOOKUP($E120,'Org List'!$AT$10:$AV$190,3,FALSE))),"")</f>
        <v>NHS England North West (Greater Manchester)</v>
      </c>
      <c r="E120" s="77" t="str">
        <f t="shared" ca="1" si="3"/>
        <v>E08000003</v>
      </c>
      <c r="F120" s="79" t="str">
        <f ca="1">IF(E120="","",VLOOKUP(E120,'Org List'!$J$9:$K$640,2,0))</f>
        <v>Manchester</v>
      </c>
      <c r="G120" s="100">
        <f ca="1">IFERROR(IF((VLOOKUP($E120,'NEA Backsheet'!$D$5:$CB$183,G$9,FALSE))="","",(VLOOKUP($E120,'NEA Backsheet'!$D$5:$CB$183,G$9,FALSE))),"")</f>
        <v>2869.5272374806896</v>
      </c>
      <c r="H120" s="101">
        <f ca="1">IFERROR(IF((VLOOKUP($E120,'NEA Backsheet'!$D$5:$CB$183,H$9,FALSE))="","",(VLOOKUP($E120,'NEA Backsheet'!$D$5:$CB$183,H$9,FALSE))),"")</f>
        <v>2951.9985503974408</v>
      </c>
      <c r="I120" s="101">
        <f ca="1">IFERROR(IF((VLOOKUP($E120,'NEA Backsheet'!$D$5:$CB$183,I$9,FALSE))="","",(VLOOKUP($E120,'NEA Backsheet'!$D$5:$CB$183,I$9,FALSE))),"")</f>
        <v>3172.6106522669293</v>
      </c>
      <c r="J120" s="102">
        <f ca="1">IFERROR(IF((VLOOKUP($E120,'NEA Backsheet'!$D$5:$CB$183,J$9,FALSE))="","",(VLOOKUP($E120,'NEA Backsheet'!$D$5:$CB$183,J$9,FALSE))),"")</f>
        <v>3054.0251652558704</v>
      </c>
      <c r="K120" s="100">
        <f ca="1">IFERROR(IF((VLOOKUP($E120,'NEA Backsheet'!$D$5:$CB$183,K$9,FALSE))="","",(VLOOKUP($E120,'NEA Backsheet'!$D$5:$CB$183,K$9,FALSE))),"")</f>
        <v>3039.8850460513377</v>
      </c>
      <c r="L120" s="101">
        <f ca="1">IFERROR(IF((VLOOKUP($E120,'NEA Backsheet'!$D$5:$CB$183,L$9,FALSE))="","",(VLOOKUP($E120,'NEA Backsheet'!$D$5:$CB$183,L$9,FALSE))),"")</f>
        <v>2982.8265227931638</v>
      </c>
      <c r="M120" s="101">
        <f ca="1">IFERROR(IF((VLOOKUP($E120,'NEA Backsheet'!$D$5:$CB$183,M$9,FALSE))="","",(VLOOKUP($E120,'NEA Backsheet'!$D$5:$CB$183,M$9,FALSE))),"")</f>
        <v>3125.2265769625442</v>
      </c>
      <c r="N120" s="103">
        <f ca="1">IFERROR(IF((VLOOKUP($E120,'NEA Backsheet'!$D$5:$CB$183,N$9,FALSE))="","",(VLOOKUP($E120,'NEA Backsheet'!$D$5:$CB$183,N$9,FALSE))),"")</f>
        <v>2955.2559070042557</v>
      </c>
      <c r="O120" s="151">
        <f ca="1">IFERROR(IF((VLOOKUP($E120,'NEA Backsheet'!$D$5:$CB$183,O$9,FALSE))="","",(VLOOKUP($E120,'NEA Backsheet'!$D$5:$CB$183,O$9,FALSE))),"")</f>
        <v>3105.3571612704186</v>
      </c>
      <c r="P120" s="102">
        <f ca="1">IFERROR(IF((VLOOKUP($E120,'NEA Backsheet'!$D$5:$CB$183,P$9,FALSE))="","",(VLOOKUP($E120,'NEA Backsheet'!$D$5:$CB$183,P$9,FALSE))),"")</f>
        <v>3147.3818834109652</v>
      </c>
      <c r="Q120" s="103">
        <f ca="1">IFERROR(IF((VLOOKUP($E120,'NEA Backsheet'!$D$5:$CB$183,Q$9,FALSE))="","",(VLOOKUP($E120,'NEA Backsheet'!$D$5:$CB$183,Q$9,FALSE))),"")</f>
        <v>3279.829858581204</v>
      </c>
      <c r="R120" s="194">
        <f ca="1">IFERROR(IF((VLOOKUP($E120,'NEA Backsheet'!$D$5:$CB$183,R$9,FALSE))="","",(VLOOKUP($E120,'NEA Backsheet'!$D$5:$CB$183,R$9,FALSE))),"")</f>
        <v>3251.6360221350578</v>
      </c>
    </row>
    <row r="121" spans="1:18" ht="15" customHeight="1" x14ac:dyDescent="0.3">
      <c r="A121" s="41">
        <v>107</v>
      </c>
      <c r="B121" s="77" t="str">
        <f ca="1">IFERROR(IF((VLOOKUP($E121,'Org List'!$AJ$10:$AL$190,3,FALSE))="","",(VLOOKUP($E121,'Org List'!$AJ$10:$AL$190,3,FALSE))),"")</f>
        <v>South East England Commissioning Region</v>
      </c>
      <c r="C121" s="78" t="str">
        <f ca="1">IFERROR(IF((VLOOKUP($E121,'Org List'!$AO$10:$AQ$190,3,FALSE))="","",(VLOOKUP($E121,'Org List'!$AO$10:$AQ$190,3,FALSE))),"")</f>
        <v>South East Region</v>
      </c>
      <c r="D121" s="93" t="str">
        <f ca="1">IFERROR(IF((VLOOKUP($E121,'Org List'!$AT$10:$AV$190,3,FALSE))="","",(VLOOKUP($E121,'Org List'!$AT$10:$AV$190,3,FALSE))),"")</f>
        <v>NHS England South East (Kent, Surrey and Sussex)</v>
      </c>
      <c r="E121" s="77" t="str">
        <f t="shared" ca="1" si="3"/>
        <v>E06000035</v>
      </c>
      <c r="F121" s="79" t="str">
        <f ca="1">IF(E121="","",VLOOKUP(E121,'Org List'!$J$9:$K$640,2,0))</f>
        <v>Medway</v>
      </c>
      <c r="G121" s="100">
        <f ca="1">IFERROR(IF((VLOOKUP($E121,'NEA Backsheet'!$D$5:$CB$183,G$9,FALSE))="","",(VLOOKUP($E121,'NEA Backsheet'!$D$5:$CB$183,G$9,FALSE))),"")</f>
        <v>2710.6190760091067</v>
      </c>
      <c r="H121" s="101">
        <f ca="1">IFERROR(IF((VLOOKUP($E121,'NEA Backsheet'!$D$5:$CB$183,H$9,FALSE))="","",(VLOOKUP($E121,'NEA Backsheet'!$D$5:$CB$183,H$9,FALSE))),"")</f>
        <v>2723.6989649379038</v>
      </c>
      <c r="I121" s="101">
        <f ca="1">IFERROR(IF((VLOOKUP($E121,'NEA Backsheet'!$D$5:$CB$183,I$9,FALSE))="","",(VLOOKUP($E121,'NEA Backsheet'!$D$5:$CB$183,I$9,FALSE))),"")</f>
        <v>2867.0315301357095</v>
      </c>
      <c r="J121" s="102">
        <f ca="1">IFERROR(IF((VLOOKUP($E121,'NEA Backsheet'!$D$5:$CB$183,J$9,FALSE))="","",(VLOOKUP($E121,'NEA Backsheet'!$D$5:$CB$183,J$9,FALSE))),"")</f>
        <v>2584.0126601525149</v>
      </c>
      <c r="K121" s="100">
        <f ca="1">IFERROR(IF((VLOOKUP($E121,'NEA Backsheet'!$D$5:$CB$183,K$9,FALSE))="","",(VLOOKUP($E121,'NEA Backsheet'!$D$5:$CB$183,K$9,FALSE))),"")</f>
        <v>2757.3819198407045</v>
      </c>
      <c r="L121" s="101">
        <f ca="1">IFERROR(IF((VLOOKUP($E121,'NEA Backsheet'!$D$5:$CB$183,L$9,FALSE))="","",(VLOOKUP($E121,'NEA Backsheet'!$D$5:$CB$183,L$9,FALSE))),"")</f>
        <v>2681.202945924812</v>
      </c>
      <c r="M121" s="101">
        <f ca="1">IFERROR(IF((VLOOKUP($E121,'NEA Backsheet'!$D$5:$CB$183,M$9,FALSE))="","",(VLOOKUP($E121,'NEA Backsheet'!$D$5:$CB$183,M$9,FALSE))),"")</f>
        <v>2822.0147628892523</v>
      </c>
      <c r="N121" s="103">
        <f ca="1">IFERROR(IF((VLOOKUP($E121,'NEA Backsheet'!$D$5:$CB$183,N$9,FALSE))="","",(VLOOKUP($E121,'NEA Backsheet'!$D$5:$CB$183,N$9,FALSE))),"")</f>
        <v>2636.4657270680323</v>
      </c>
      <c r="O121" s="151">
        <f ca="1">IFERROR(IF((VLOOKUP($E121,'NEA Backsheet'!$D$5:$CB$183,O$9,FALSE))="","",(VLOOKUP($E121,'NEA Backsheet'!$D$5:$CB$183,O$9,FALSE))),"")</f>
        <v>2537.3718784958169</v>
      </c>
      <c r="P121" s="102">
        <f ca="1">IFERROR(IF((VLOOKUP($E121,'NEA Backsheet'!$D$5:$CB$183,P$9,FALSE))="","",(VLOOKUP($E121,'NEA Backsheet'!$D$5:$CB$183,P$9,FALSE))),"")</f>
        <v>2583.4221216638998</v>
      </c>
      <c r="Q121" s="103">
        <f ca="1">IFERROR(IF((VLOOKUP($E121,'NEA Backsheet'!$D$5:$CB$183,Q$9,FALSE))="","",(VLOOKUP($E121,'NEA Backsheet'!$D$5:$CB$183,Q$9,FALSE))),"")</f>
        <v>2679.8091783789105</v>
      </c>
      <c r="R121" s="194">
        <f ca="1">IFERROR(IF((VLOOKUP($E121,'NEA Backsheet'!$D$5:$CB$183,R$9,FALSE))="","",(VLOOKUP($E121,'NEA Backsheet'!$D$5:$CB$183,R$9,FALSE))),"")</f>
        <v>2490.570958486343</v>
      </c>
    </row>
    <row r="122" spans="1:18" ht="15" customHeight="1" x14ac:dyDescent="0.3">
      <c r="A122" s="41">
        <v>108</v>
      </c>
      <c r="B122" s="77" t="str">
        <f ca="1">IFERROR(IF((VLOOKUP($E122,'Org List'!$AJ$10:$AL$190,3,FALSE))="","",(VLOOKUP($E122,'Org List'!$AJ$10:$AL$190,3,FALSE))),"")</f>
        <v>London Commissioning Region</v>
      </c>
      <c r="C122" s="78" t="str">
        <f ca="1">IFERROR(IF((VLOOKUP($E122,'Org List'!$AO$10:$AQ$190,3,FALSE))="","",(VLOOKUP($E122,'Org List'!$AO$10:$AQ$190,3,FALSE))),"")</f>
        <v>London Region</v>
      </c>
      <c r="D122" s="93" t="str">
        <f ca="1">IFERROR(IF((VLOOKUP($E122,'Org List'!$AT$10:$AV$190,3,FALSE))="","",(VLOOKUP($E122,'Org List'!$AT$10:$AV$190,3,FALSE))),"")</f>
        <v>NHS England London</v>
      </c>
      <c r="E122" s="77" t="str">
        <f t="shared" ca="1" si="3"/>
        <v>E09000024</v>
      </c>
      <c r="F122" s="79" t="str">
        <f ca="1">IF(E122="","",VLOOKUP(E122,'Org List'!$J$9:$K$640,2,0))</f>
        <v>Merton</v>
      </c>
      <c r="G122" s="100">
        <f ca="1">IFERROR(IF((VLOOKUP($E122,'NEA Backsheet'!$D$5:$CB$183,G$9,FALSE))="","",(VLOOKUP($E122,'NEA Backsheet'!$D$5:$CB$183,G$9,FALSE))),"")</f>
        <v>2617.6267454906733</v>
      </c>
      <c r="H122" s="101">
        <f ca="1">IFERROR(IF((VLOOKUP($E122,'NEA Backsheet'!$D$5:$CB$183,H$9,FALSE))="","",(VLOOKUP($E122,'NEA Backsheet'!$D$5:$CB$183,H$9,FALSE))),"")</f>
        <v>2591.0657166746078</v>
      </c>
      <c r="I122" s="101">
        <f ca="1">IFERROR(IF((VLOOKUP($E122,'NEA Backsheet'!$D$5:$CB$183,I$9,FALSE))="","",(VLOOKUP($E122,'NEA Backsheet'!$D$5:$CB$183,I$9,FALSE))),"")</f>
        <v>2615.410462593291</v>
      </c>
      <c r="J122" s="102">
        <f ca="1">IFERROR(IF((VLOOKUP($E122,'NEA Backsheet'!$D$5:$CB$183,J$9,FALSE))="","",(VLOOKUP($E122,'NEA Backsheet'!$D$5:$CB$183,J$9,FALSE))),"")</f>
        <v>2578.5978432925244</v>
      </c>
      <c r="K122" s="100">
        <f ca="1">IFERROR(IF((VLOOKUP($E122,'NEA Backsheet'!$D$5:$CB$183,K$9,FALSE))="","",(VLOOKUP($E122,'NEA Backsheet'!$D$5:$CB$183,K$9,FALSE))),"")</f>
        <v>2863.1578472442834</v>
      </c>
      <c r="L122" s="101">
        <f ca="1">IFERROR(IF((VLOOKUP($E122,'NEA Backsheet'!$D$5:$CB$183,L$9,FALSE))="","",(VLOOKUP($E122,'NEA Backsheet'!$D$5:$CB$183,L$9,FALSE))),"")</f>
        <v>2890.957304117594</v>
      </c>
      <c r="M122" s="101">
        <f ca="1">IFERROR(IF((VLOOKUP($E122,'NEA Backsheet'!$D$5:$CB$183,M$9,FALSE))="","",(VLOOKUP($E122,'NEA Backsheet'!$D$5:$CB$183,M$9,FALSE))),"")</f>
        <v>2894.8295676961429</v>
      </c>
      <c r="N122" s="103">
        <f ca="1">IFERROR(IF((VLOOKUP($E122,'NEA Backsheet'!$D$5:$CB$183,N$9,FALSE))="","",(VLOOKUP($E122,'NEA Backsheet'!$D$5:$CB$183,N$9,FALSE))),"")</f>
        <v>2815.0122910324399</v>
      </c>
      <c r="O122" s="151">
        <f ca="1">IFERROR(IF((VLOOKUP($E122,'NEA Backsheet'!$D$5:$CB$183,O$9,FALSE))="","",(VLOOKUP($E122,'NEA Backsheet'!$D$5:$CB$183,O$9,FALSE))),"")</f>
        <v>2587.8070743276771</v>
      </c>
      <c r="P122" s="102">
        <f ca="1">IFERROR(IF((VLOOKUP($E122,'NEA Backsheet'!$D$5:$CB$183,P$9,FALSE))="","",(VLOOKUP($E122,'NEA Backsheet'!$D$5:$CB$183,P$9,FALSE))),"")</f>
        <v>2551.293712725796</v>
      </c>
      <c r="Q122" s="103">
        <f ca="1">IFERROR(IF((VLOOKUP($E122,'NEA Backsheet'!$D$5:$CB$183,Q$9,FALSE))="","",(VLOOKUP($E122,'NEA Backsheet'!$D$5:$CB$183,Q$9,FALSE))),"")</f>
        <v>2724.8537702013027</v>
      </c>
      <c r="R122" s="194">
        <f ca="1">IFERROR(IF((VLOOKUP($E122,'NEA Backsheet'!$D$5:$CB$183,R$9,FALSE))="","",(VLOOKUP($E122,'NEA Backsheet'!$D$5:$CB$183,R$9,FALSE))),"")</f>
        <v>2778.985690146751</v>
      </c>
    </row>
    <row r="123" spans="1:18" ht="15" customHeight="1" x14ac:dyDescent="0.3">
      <c r="A123" s="41">
        <v>109</v>
      </c>
      <c r="B123" s="77" t="str">
        <f ca="1">IFERROR(IF((VLOOKUP($E123,'Org List'!$AJ$10:$AL$190,3,FALSE))="","",(VLOOKUP($E123,'Org List'!$AJ$10:$AL$190,3,FALSE))),"")</f>
        <v>North East and Yorkshire Commissioning Region</v>
      </c>
      <c r="C123" s="78" t="str">
        <f ca="1">IFERROR(IF((VLOOKUP($E123,'Org List'!$AO$10:$AQ$190,3,FALSE))="","",(VLOOKUP($E123,'Org List'!$AO$10:$AQ$190,3,FALSE))),"")</f>
        <v>North East Region</v>
      </c>
      <c r="D123" s="93" t="str">
        <f ca="1">IFERROR(IF((VLOOKUP($E123,'Org List'!$AT$10:$AV$190,3,FALSE))="","",(VLOOKUP($E123,'Org List'!$AT$10:$AV$190,3,FALSE))),"")</f>
        <v>NHS England North East and Yorkshire (Cumbria And North East)</v>
      </c>
      <c r="E123" s="77" t="str">
        <f t="shared" ca="1" si="3"/>
        <v>E06000002</v>
      </c>
      <c r="F123" s="79" t="str">
        <f ca="1">IF(E123="","",VLOOKUP(E123,'Org List'!$J$9:$K$640,2,0))</f>
        <v>Middlesbrough</v>
      </c>
      <c r="G123" s="100">
        <f ca="1">IFERROR(IF((VLOOKUP($E123,'NEA Backsheet'!$D$5:$CB$183,G$9,FALSE))="","",(VLOOKUP($E123,'NEA Backsheet'!$D$5:$CB$183,G$9,FALSE))),"")</f>
        <v>3191.6783810433849</v>
      </c>
      <c r="H123" s="101">
        <f ca="1">IFERROR(IF((VLOOKUP($E123,'NEA Backsheet'!$D$5:$CB$183,H$9,FALSE))="","",(VLOOKUP($E123,'NEA Backsheet'!$D$5:$CB$183,H$9,FALSE))),"")</f>
        <v>3262.6988833707856</v>
      </c>
      <c r="I123" s="101">
        <f ca="1">IFERROR(IF((VLOOKUP($E123,'NEA Backsheet'!$D$5:$CB$183,I$9,FALSE))="","",(VLOOKUP($E123,'NEA Backsheet'!$D$5:$CB$183,I$9,FALSE))),"")</f>
        <v>3483.089448095142</v>
      </c>
      <c r="J123" s="102">
        <f ca="1">IFERROR(IF((VLOOKUP($E123,'NEA Backsheet'!$D$5:$CB$183,J$9,FALSE))="","",(VLOOKUP($E123,'NEA Backsheet'!$D$5:$CB$183,J$9,FALSE))),"")</f>
        <v>3429.9475072301598</v>
      </c>
      <c r="K123" s="100">
        <f ca="1">IFERROR(IF((VLOOKUP($E123,'NEA Backsheet'!$D$5:$CB$183,K$9,FALSE))="","",(VLOOKUP($E123,'NEA Backsheet'!$D$5:$CB$183,K$9,FALSE))),"")</f>
        <v>3378.42189405615</v>
      </c>
      <c r="L123" s="101">
        <f ca="1">IFERROR(IF((VLOOKUP($E123,'NEA Backsheet'!$D$5:$CB$183,L$9,FALSE))="","",(VLOOKUP($E123,'NEA Backsheet'!$D$5:$CB$183,L$9,FALSE))),"")</f>
        <v>3314.300015569986</v>
      </c>
      <c r="M123" s="101">
        <f ca="1">IFERROR(IF((VLOOKUP($E123,'NEA Backsheet'!$D$5:$CB$183,M$9,FALSE))="","",(VLOOKUP($E123,'NEA Backsheet'!$D$5:$CB$183,M$9,FALSE))),"")</f>
        <v>3420.4036538436935</v>
      </c>
      <c r="N123" s="103">
        <f ca="1">IFERROR(IF((VLOOKUP($E123,'NEA Backsheet'!$D$5:$CB$183,N$9,FALSE))="","",(VLOOKUP($E123,'NEA Backsheet'!$D$5:$CB$183,N$9,FALSE))),"")</f>
        <v>3363.382376146571</v>
      </c>
      <c r="O123" s="151">
        <f ca="1">IFERROR(IF((VLOOKUP($E123,'NEA Backsheet'!$D$5:$CB$183,O$9,FALSE))="","",(VLOOKUP($E123,'NEA Backsheet'!$D$5:$CB$183,O$9,FALSE))),"")</f>
        <v>3448.973335792633</v>
      </c>
      <c r="P123" s="102">
        <f ca="1">IFERROR(IF((VLOOKUP($E123,'NEA Backsheet'!$D$5:$CB$183,P$9,FALSE))="","",(VLOOKUP($E123,'NEA Backsheet'!$D$5:$CB$183,P$9,FALSE))),"")</f>
        <v>3420.0633371162039</v>
      </c>
      <c r="Q123" s="103">
        <f ca="1">IFERROR(IF((VLOOKUP($E123,'NEA Backsheet'!$D$5:$CB$183,Q$9,FALSE))="","",(VLOOKUP($E123,'NEA Backsheet'!$D$5:$CB$183,Q$9,FALSE))),"")</f>
        <v>3624.3645494791317</v>
      </c>
      <c r="R123" s="194">
        <f ca="1">IFERROR(IF((VLOOKUP($E123,'NEA Backsheet'!$D$5:$CB$183,R$9,FALSE))="","",(VLOOKUP($E123,'NEA Backsheet'!$D$5:$CB$183,R$9,FALSE))),"")</f>
        <v>3699.9835060065238</v>
      </c>
    </row>
    <row r="124" spans="1:18" ht="15" customHeight="1" x14ac:dyDescent="0.3">
      <c r="A124" s="41">
        <v>110</v>
      </c>
      <c r="B124" s="77" t="str">
        <f ca="1">IFERROR(IF((VLOOKUP($E124,'Org List'!$AJ$10:$AL$190,3,FALSE))="","",(VLOOKUP($E124,'Org List'!$AJ$10:$AL$190,3,FALSE))),"")</f>
        <v>East of England Commissioning Region</v>
      </c>
      <c r="C124" s="78" t="str">
        <f ca="1">IFERROR(IF((VLOOKUP($E124,'Org List'!$AO$10:$AQ$190,3,FALSE))="","",(VLOOKUP($E124,'Org List'!$AO$10:$AQ$190,3,FALSE))),"")</f>
        <v>South East Region</v>
      </c>
      <c r="D124" s="93" t="str">
        <f ca="1">IFERROR(IF((VLOOKUP($E124,'Org List'!$AT$10:$AV$190,3,FALSE))="","",(VLOOKUP($E124,'Org List'!$AT$10:$AV$190,3,FALSE))),"")</f>
        <v>NHS England East (East)</v>
      </c>
      <c r="E124" s="77" t="str">
        <f t="shared" ca="1" si="3"/>
        <v>E06000042</v>
      </c>
      <c r="F124" s="79" t="str">
        <f ca="1">IF(E124="","",VLOOKUP(E124,'Org List'!$J$9:$K$640,2,0))</f>
        <v>Milton Keynes</v>
      </c>
      <c r="G124" s="100">
        <f ca="1">IFERROR(IF((VLOOKUP($E124,'NEA Backsheet'!$D$5:$CB$183,G$9,FALSE))="","",(VLOOKUP($E124,'NEA Backsheet'!$D$5:$CB$183,G$9,FALSE))),"")</f>
        <v>2560.351503529776</v>
      </c>
      <c r="H124" s="101">
        <f ca="1">IFERROR(IF((VLOOKUP($E124,'NEA Backsheet'!$D$5:$CB$183,H$9,FALSE))="","",(VLOOKUP($E124,'NEA Backsheet'!$D$5:$CB$183,H$9,FALSE))),"")</f>
        <v>2563.8657978445453</v>
      </c>
      <c r="I124" s="101">
        <f ca="1">IFERROR(IF((VLOOKUP($E124,'NEA Backsheet'!$D$5:$CB$183,I$9,FALSE))="","",(VLOOKUP($E124,'NEA Backsheet'!$D$5:$CB$183,I$9,FALSE))),"")</f>
        <v>2690.8049694425308</v>
      </c>
      <c r="J124" s="102">
        <f ca="1">IFERROR(IF((VLOOKUP($E124,'NEA Backsheet'!$D$5:$CB$183,J$9,FALSE))="","",(VLOOKUP($E124,'NEA Backsheet'!$D$5:$CB$183,J$9,FALSE))),"")</f>
        <v>2555.3528941031636</v>
      </c>
      <c r="K124" s="100">
        <f ca="1">IFERROR(IF((VLOOKUP($E124,'NEA Backsheet'!$D$5:$CB$183,K$9,FALSE))="","",(VLOOKUP($E124,'NEA Backsheet'!$D$5:$CB$183,K$9,FALSE))),"")</f>
        <v>2600.8348495532846</v>
      </c>
      <c r="L124" s="101">
        <f ca="1">IFERROR(IF((VLOOKUP($E124,'NEA Backsheet'!$D$5:$CB$183,L$9,FALSE))="","",(VLOOKUP($E124,'NEA Backsheet'!$D$5:$CB$183,L$9,FALSE))),"")</f>
        <v>2600.0369815658846</v>
      </c>
      <c r="M124" s="101">
        <f ca="1">IFERROR(IF((VLOOKUP($E124,'NEA Backsheet'!$D$5:$CB$183,M$9,FALSE))="","",(VLOOKUP($E124,'NEA Backsheet'!$D$5:$CB$183,M$9,FALSE))),"")</f>
        <v>2720.4236719120372</v>
      </c>
      <c r="N124" s="103">
        <f ca="1">IFERROR(IF((VLOOKUP($E124,'NEA Backsheet'!$D$5:$CB$183,N$9,FALSE))="","",(VLOOKUP($E124,'NEA Backsheet'!$D$5:$CB$183,N$9,FALSE))),"")</f>
        <v>2616.7812822131591</v>
      </c>
      <c r="O124" s="151">
        <f ca="1">IFERROR(IF((VLOOKUP($E124,'NEA Backsheet'!$D$5:$CB$183,O$9,FALSE))="","",(VLOOKUP($E124,'NEA Backsheet'!$D$5:$CB$183,O$9,FALSE))),"")</f>
        <v>2953.8804281897374</v>
      </c>
      <c r="P124" s="102">
        <f ca="1">IFERROR(IF((VLOOKUP($E124,'NEA Backsheet'!$D$5:$CB$183,P$9,FALSE))="","",(VLOOKUP($E124,'NEA Backsheet'!$D$5:$CB$183,P$9,FALSE))),"")</f>
        <v>3035.2206283836563</v>
      </c>
      <c r="Q124" s="103">
        <f ca="1">IFERROR(IF((VLOOKUP($E124,'NEA Backsheet'!$D$5:$CB$183,Q$9,FALSE))="","",(VLOOKUP($E124,'NEA Backsheet'!$D$5:$CB$183,Q$9,FALSE))),"")</f>
        <v>3450.2221374230558</v>
      </c>
      <c r="R124" s="194">
        <f ca="1">IFERROR(IF((VLOOKUP($E124,'NEA Backsheet'!$D$5:$CB$183,R$9,FALSE))="","",(VLOOKUP($E124,'NEA Backsheet'!$D$5:$CB$183,R$9,FALSE))),"")</f>
        <v>2763.7311972873567</v>
      </c>
    </row>
    <row r="125" spans="1:18" ht="15" customHeight="1" x14ac:dyDescent="0.3">
      <c r="A125" s="41">
        <v>111</v>
      </c>
      <c r="B125" s="77" t="str">
        <f ca="1">IFERROR(IF((VLOOKUP($E125,'Org List'!$AJ$10:$AL$190,3,FALSE))="","",(VLOOKUP($E125,'Org List'!$AJ$10:$AL$190,3,FALSE))),"")</f>
        <v>North East and Yorkshire Commissioning Region</v>
      </c>
      <c r="C125" s="78" t="str">
        <f ca="1">IFERROR(IF((VLOOKUP($E125,'Org List'!$AO$10:$AQ$190,3,FALSE))="","",(VLOOKUP($E125,'Org List'!$AO$10:$AQ$190,3,FALSE))),"")</f>
        <v>North East Region</v>
      </c>
      <c r="D125" s="93" t="str">
        <f ca="1">IFERROR(IF((VLOOKUP($E125,'Org List'!$AT$10:$AV$190,3,FALSE))="","",(VLOOKUP($E125,'Org List'!$AT$10:$AV$190,3,FALSE))),"")</f>
        <v>NHS England North East and Yorkshire (Cumbria And North East)</v>
      </c>
      <c r="E125" s="77" t="str">
        <f t="shared" ca="1" si="3"/>
        <v>E08000021</v>
      </c>
      <c r="F125" s="79" t="str">
        <f ca="1">IF(E125="","",VLOOKUP(E125,'Org List'!$J$9:$K$640,2,0))</f>
        <v>Newcastle upon Tyne</v>
      </c>
      <c r="G125" s="100">
        <f ca="1">IFERROR(IF((VLOOKUP($E125,'NEA Backsheet'!$D$5:$CB$183,G$9,FALSE))="","",(VLOOKUP($E125,'NEA Backsheet'!$D$5:$CB$183,G$9,FALSE))),"")</f>
        <v>2821.7032154312524</v>
      </c>
      <c r="H125" s="101">
        <f ca="1">IFERROR(IF((VLOOKUP($E125,'NEA Backsheet'!$D$5:$CB$183,H$9,FALSE))="","",(VLOOKUP($E125,'NEA Backsheet'!$D$5:$CB$183,H$9,FALSE))),"")</f>
        <v>2813.4764786707319</v>
      </c>
      <c r="I125" s="101">
        <f ca="1">IFERROR(IF((VLOOKUP($E125,'NEA Backsheet'!$D$5:$CB$183,I$9,FALSE))="","",(VLOOKUP($E125,'NEA Backsheet'!$D$5:$CB$183,I$9,FALSE))),"")</f>
        <v>2933.0500678045987</v>
      </c>
      <c r="J125" s="102">
        <f ca="1">IFERROR(IF((VLOOKUP($E125,'NEA Backsheet'!$D$5:$CB$183,J$9,FALSE))="","",(VLOOKUP($E125,'NEA Backsheet'!$D$5:$CB$183,J$9,FALSE))),"")</f>
        <v>2884.2383217962074</v>
      </c>
      <c r="K125" s="100">
        <f ca="1">IFERROR(IF((VLOOKUP($E125,'NEA Backsheet'!$D$5:$CB$183,K$9,FALSE))="","",(VLOOKUP($E125,'NEA Backsheet'!$D$5:$CB$183,K$9,FALSE))),"")</f>
        <v>2861.0689906458883</v>
      </c>
      <c r="L125" s="101">
        <f ca="1">IFERROR(IF((VLOOKUP($E125,'NEA Backsheet'!$D$5:$CB$183,L$9,FALSE))="","",(VLOOKUP($E125,'NEA Backsheet'!$D$5:$CB$183,L$9,FALSE))),"")</f>
        <v>2890.3564728890037</v>
      </c>
      <c r="M125" s="101">
        <f ca="1">IFERROR(IF((VLOOKUP($E125,'NEA Backsheet'!$D$5:$CB$183,M$9,FALSE))="","",(VLOOKUP($E125,'NEA Backsheet'!$D$5:$CB$183,M$9,FALSE))),"")</f>
        <v>2978.0543958475259</v>
      </c>
      <c r="N125" s="103">
        <f ca="1">IFERROR(IF((VLOOKUP($E125,'NEA Backsheet'!$D$5:$CB$183,N$9,FALSE))="","",(VLOOKUP($E125,'NEA Backsheet'!$D$5:$CB$183,N$9,FALSE))),"")</f>
        <v>2865.1817218805954</v>
      </c>
      <c r="O125" s="151">
        <f ca="1">IFERROR(IF((VLOOKUP($E125,'NEA Backsheet'!$D$5:$CB$183,O$9,FALSE))="","",(VLOOKUP($E125,'NEA Backsheet'!$D$5:$CB$183,O$9,FALSE))),"")</f>
        <v>2859.3631170421786</v>
      </c>
      <c r="P125" s="102">
        <f ca="1">IFERROR(IF((VLOOKUP($E125,'NEA Backsheet'!$D$5:$CB$183,P$9,FALSE))="","",(VLOOKUP($E125,'NEA Backsheet'!$D$5:$CB$183,P$9,FALSE))),"")</f>
        <v>2866.9048663525464</v>
      </c>
      <c r="Q125" s="103">
        <f ca="1">IFERROR(IF((VLOOKUP($E125,'NEA Backsheet'!$D$5:$CB$183,Q$9,FALSE))="","",(VLOOKUP($E125,'NEA Backsheet'!$D$5:$CB$183,Q$9,FALSE))),"")</f>
        <v>3041.3067648027682</v>
      </c>
      <c r="R125" s="194">
        <f ca="1">IFERROR(IF((VLOOKUP($E125,'NEA Backsheet'!$D$5:$CB$183,R$9,FALSE))="","",(VLOOKUP($E125,'NEA Backsheet'!$D$5:$CB$183,R$9,FALSE))),"")</f>
        <v>3019.3285051127459</v>
      </c>
    </row>
    <row r="126" spans="1:18" ht="15" customHeight="1" x14ac:dyDescent="0.3">
      <c r="A126" s="41">
        <v>112</v>
      </c>
      <c r="B126" s="77" t="str">
        <f ca="1">IFERROR(IF((VLOOKUP($E126,'Org List'!$AJ$10:$AL$190,3,FALSE))="","",(VLOOKUP($E126,'Org List'!$AJ$10:$AL$190,3,FALSE))),"")</f>
        <v>London Commissioning Region</v>
      </c>
      <c r="C126" s="78" t="str">
        <f ca="1">IFERROR(IF((VLOOKUP($E126,'Org List'!$AO$10:$AQ$190,3,FALSE))="","",(VLOOKUP($E126,'Org List'!$AO$10:$AQ$190,3,FALSE))),"")</f>
        <v>London Region</v>
      </c>
      <c r="D126" s="93" t="str">
        <f ca="1">IFERROR(IF((VLOOKUP($E126,'Org List'!$AT$10:$AV$190,3,FALSE))="","",(VLOOKUP($E126,'Org List'!$AT$10:$AV$190,3,FALSE))),"")</f>
        <v>NHS England London</v>
      </c>
      <c r="E126" s="77" t="str">
        <f t="shared" ca="1" si="3"/>
        <v>E09000025</v>
      </c>
      <c r="F126" s="79" t="str">
        <f ca="1">IF(E126="","",VLOOKUP(E126,'Org List'!$J$9:$K$640,2,0))</f>
        <v>Newham</v>
      </c>
      <c r="G126" s="100">
        <f ca="1">IFERROR(IF((VLOOKUP($E126,'NEA Backsheet'!$D$5:$CB$183,G$9,FALSE))="","",(VLOOKUP($E126,'NEA Backsheet'!$D$5:$CB$183,G$9,FALSE))),"")</f>
        <v>2001.0464437948956</v>
      </c>
      <c r="H126" s="101">
        <f ca="1">IFERROR(IF((VLOOKUP($E126,'NEA Backsheet'!$D$5:$CB$183,H$9,FALSE))="","",(VLOOKUP($E126,'NEA Backsheet'!$D$5:$CB$183,H$9,FALSE))),"")</f>
        <v>1971.0864439718814</v>
      </c>
      <c r="I126" s="101">
        <f ca="1">IFERROR(IF((VLOOKUP($E126,'NEA Backsheet'!$D$5:$CB$183,I$9,FALSE))="","",(VLOOKUP($E126,'NEA Backsheet'!$D$5:$CB$183,I$9,FALSE))),"")</f>
        <v>1968.3092050429593</v>
      </c>
      <c r="J126" s="102">
        <f ca="1">IFERROR(IF((VLOOKUP($E126,'NEA Backsheet'!$D$5:$CB$183,J$9,FALSE))="","",(VLOOKUP($E126,'NEA Backsheet'!$D$5:$CB$183,J$9,FALSE))),"")</f>
        <v>2082.7222052817551</v>
      </c>
      <c r="K126" s="100">
        <f ca="1">IFERROR(IF((VLOOKUP($E126,'NEA Backsheet'!$D$5:$CB$183,K$9,FALSE))="","",(VLOOKUP($E126,'NEA Backsheet'!$D$5:$CB$183,K$9,FALSE))),"")</f>
        <v>1932.6916572711339</v>
      </c>
      <c r="L126" s="101">
        <f ca="1">IFERROR(IF((VLOOKUP($E126,'NEA Backsheet'!$D$5:$CB$183,L$9,FALSE))="","",(VLOOKUP($E126,'NEA Backsheet'!$D$5:$CB$183,L$9,FALSE))),"")</f>
        <v>1953.8204952089238</v>
      </c>
      <c r="M126" s="101">
        <f ca="1">IFERROR(IF((VLOOKUP($E126,'NEA Backsheet'!$D$5:$CB$183,M$9,FALSE))="","",(VLOOKUP($E126,'NEA Backsheet'!$D$5:$CB$183,M$9,FALSE))),"")</f>
        <v>1965.4764736294176</v>
      </c>
      <c r="N126" s="103">
        <f ca="1">IFERROR(IF((VLOOKUP($E126,'NEA Backsheet'!$D$5:$CB$183,N$9,FALSE))="","",(VLOOKUP($E126,'NEA Backsheet'!$D$5:$CB$183,N$9,FALSE))),"")</f>
        <v>1898.1303272244224</v>
      </c>
      <c r="O126" s="151">
        <f ca="1">IFERROR(IF((VLOOKUP($E126,'NEA Backsheet'!$D$5:$CB$183,O$9,FALSE))="","",(VLOOKUP($E126,'NEA Backsheet'!$D$5:$CB$183,O$9,FALSE))),"")</f>
        <v>2239.9408985334398</v>
      </c>
      <c r="P126" s="102">
        <f ca="1">IFERROR(IF((VLOOKUP($E126,'NEA Backsheet'!$D$5:$CB$183,P$9,FALSE))="","",(VLOOKUP($E126,'NEA Backsheet'!$D$5:$CB$183,P$9,FALSE))),"")</f>
        <v>2225.9773476210225</v>
      </c>
      <c r="Q126" s="103">
        <f ca="1">IFERROR(IF((VLOOKUP($E126,'NEA Backsheet'!$D$5:$CB$183,Q$9,FALSE))="","",(VLOOKUP($E126,'NEA Backsheet'!$D$5:$CB$183,Q$9,FALSE))),"")</f>
        <v>2316.5583026186341</v>
      </c>
      <c r="R126" s="194">
        <f ca="1">IFERROR(IF((VLOOKUP($E126,'NEA Backsheet'!$D$5:$CB$183,R$9,FALSE))="","",(VLOOKUP($E126,'NEA Backsheet'!$D$5:$CB$183,R$9,FALSE))),"")</f>
        <v>2245.6843703848808</v>
      </c>
    </row>
    <row r="127" spans="1:18" ht="15" customHeight="1" x14ac:dyDescent="0.3">
      <c r="A127" s="41">
        <v>113</v>
      </c>
      <c r="B127" s="77" t="str">
        <f ca="1">IFERROR(IF((VLOOKUP($E127,'Org List'!$AJ$10:$AL$190,3,FALSE))="","",(VLOOKUP($E127,'Org List'!$AJ$10:$AL$190,3,FALSE))),"")</f>
        <v>East of England Commissioning Region</v>
      </c>
      <c r="C127" s="78" t="str">
        <f ca="1">IFERROR(IF((VLOOKUP($E127,'Org List'!$AO$10:$AQ$190,3,FALSE))="","",(VLOOKUP($E127,'Org List'!$AO$10:$AQ$190,3,FALSE))),"")</f>
        <v>East Region</v>
      </c>
      <c r="D127" s="93" t="str">
        <f ca="1">IFERROR(IF((VLOOKUP($E127,'Org List'!$AT$10:$AV$190,3,FALSE))="","",(VLOOKUP($E127,'Org List'!$AT$10:$AV$190,3,FALSE))),"")</f>
        <v>NHS England East (East)</v>
      </c>
      <c r="E127" s="77" t="str">
        <f t="shared" ca="1" si="3"/>
        <v>E10000020</v>
      </c>
      <c r="F127" s="79" t="str">
        <f ca="1">IF(E127="","",VLOOKUP(E127,'Org List'!$J$9:$K$640,2,0))</f>
        <v>Norfolk</v>
      </c>
      <c r="G127" s="100">
        <f ca="1">IFERROR(IF((VLOOKUP($E127,'NEA Backsheet'!$D$5:$CB$183,G$9,FALSE))="","",(VLOOKUP($E127,'NEA Backsheet'!$D$5:$CB$183,G$9,FALSE))),"")</f>
        <v>2675.7952144750498</v>
      </c>
      <c r="H127" s="101">
        <f ca="1">IFERROR(IF((VLOOKUP($E127,'NEA Backsheet'!$D$5:$CB$183,H$9,FALSE))="","",(VLOOKUP($E127,'NEA Backsheet'!$D$5:$CB$183,H$9,FALSE))),"")</f>
        <v>2615.9791688245682</v>
      </c>
      <c r="I127" s="101">
        <f ca="1">IFERROR(IF((VLOOKUP($E127,'NEA Backsheet'!$D$5:$CB$183,I$9,FALSE))="","",(VLOOKUP($E127,'NEA Backsheet'!$D$5:$CB$183,I$9,FALSE))),"")</f>
        <v>2776.6863074441458</v>
      </c>
      <c r="J127" s="102">
        <f ca="1">IFERROR(IF((VLOOKUP($E127,'NEA Backsheet'!$D$5:$CB$183,J$9,FALSE))="","",(VLOOKUP($E127,'NEA Backsheet'!$D$5:$CB$183,J$9,FALSE))),"")</f>
        <v>2742.1319128776809</v>
      </c>
      <c r="K127" s="100">
        <f ca="1">IFERROR(IF((VLOOKUP($E127,'NEA Backsheet'!$D$5:$CB$183,K$9,FALSE))="","",(VLOOKUP($E127,'NEA Backsheet'!$D$5:$CB$183,K$9,FALSE))),"")</f>
        <v>2784.1761068187589</v>
      </c>
      <c r="L127" s="101">
        <f ca="1">IFERROR(IF((VLOOKUP($E127,'NEA Backsheet'!$D$5:$CB$183,L$9,FALSE))="","",(VLOOKUP($E127,'NEA Backsheet'!$D$5:$CB$183,L$9,FALSE))),"")</f>
        <v>2815.5292815168668</v>
      </c>
      <c r="M127" s="101">
        <f ca="1">IFERROR(IF((VLOOKUP($E127,'NEA Backsheet'!$D$5:$CB$183,M$9,FALSE))="","",(VLOOKUP($E127,'NEA Backsheet'!$D$5:$CB$183,M$9,FALSE))),"")</f>
        <v>2855.679859081381</v>
      </c>
      <c r="N127" s="103">
        <f ca="1">IFERROR(IF((VLOOKUP($E127,'NEA Backsheet'!$D$5:$CB$183,N$9,FALSE))="","",(VLOOKUP($E127,'NEA Backsheet'!$D$5:$CB$183,N$9,FALSE))),"")</f>
        <v>2858.5269920095689</v>
      </c>
      <c r="O127" s="151">
        <f ca="1">IFERROR(IF((VLOOKUP($E127,'NEA Backsheet'!$D$5:$CB$183,O$9,FALSE))="","",(VLOOKUP($E127,'NEA Backsheet'!$D$5:$CB$183,O$9,FALSE))),"")</f>
        <v>2737.9109589691143</v>
      </c>
      <c r="P127" s="102">
        <f ca="1">IFERROR(IF((VLOOKUP($E127,'NEA Backsheet'!$D$5:$CB$183,P$9,FALSE))="","",(VLOOKUP($E127,'NEA Backsheet'!$D$5:$CB$183,P$9,FALSE))),"")</f>
        <v>2719.5897772965454</v>
      </c>
      <c r="Q127" s="103">
        <f ca="1">IFERROR(IF((VLOOKUP($E127,'NEA Backsheet'!$D$5:$CB$183,Q$9,FALSE))="","",(VLOOKUP($E127,'NEA Backsheet'!$D$5:$CB$183,Q$9,FALSE))),"")</f>
        <v>2842.0174500277049</v>
      </c>
      <c r="R127" s="194">
        <f ca="1">IFERROR(IF((VLOOKUP($E127,'NEA Backsheet'!$D$5:$CB$183,R$9,FALSE))="","",(VLOOKUP($E127,'NEA Backsheet'!$D$5:$CB$183,R$9,FALSE))),"")</f>
        <v>2842.8590777041718</v>
      </c>
    </row>
    <row r="128" spans="1:18" ht="15" customHeight="1" x14ac:dyDescent="0.3">
      <c r="A128" s="41">
        <v>114</v>
      </c>
      <c r="B128" s="77" t="str">
        <f ca="1">IFERROR(IF((VLOOKUP($E128,'Org List'!$AJ$10:$AL$190,3,FALSE))="","",(VLOOKUP($E128,'Org List'!$AJ$10:$AL$190,3,FALSE))),"")</f>
        <v>North East and Yorkshire Commissioning Region</v>
      </c>
      <c r="C128" s="78" t="str">
        <f ca="1">IFERROR(IF((VLOOKUP($E128,'Org List'!$AO$10:$AQ$190,3,FALSE))="","",(VLOOKUP($E128,'Org List'!$AO$10:$AQ$190,3,FALSE))),"")</f>
        <v>Yorkshire and The Humber Region</v>
      </c>
      <c r="D128" s="93" t="str">
        <f ca="1">IFERROR(IF((VLOOKUP($E128,'Org List'!$AT$10:$AV$190,3,FALSE))="","",(VLOOKUP($E128,'Org List'!$AT$10:$AV$190,3,FALSE))),"")</f>
        <v>NHS England North East and Yokrshire (Yorkshire And Humber)</v>
      </c>
      <c r="E128" s="77" t="str">
        <f t="shared" ca="1" si="3"/>
        <v>E06000012</v>
      </c>
      <c r="F128" s="79" t="str">
        <f ca="1">IF(E128="","",VLOOKUP(E128,'Org List'!$J$9:$K$640,2,0))</f>
        <v>North East Lincolnshire</v>
      </c>
      <c r="G128" s="100">
        <f ca="1">IFERROR(IF((VLOOKUP($E128,'NEA Backsheet'!$D$5:$CB$183,G$9,FALSE))="","",(VLOOKUP($E128,'NEA Backsheet'!$D$5:$CB$183,G$9,FALSE))),"")</f>
        <v>2137.8420152084409</v>
      </c>
      <c r="H128" s="101">
        <f ca="1">IFERROR(IF((VLOOKUP($E128,'NEA Backsheet'!$D$5:$CB$183,H$9,FALSE))="","",(VLOOKUP($E128,'NEA Backsheet'!$D$5:$CB$183,H$9,FALSE))),"")</f>
        <v>2279.1017573733602</v>
      </c>
      <c r="I128" s="101">
        <f ca="1">IFERROR(IF((VLOOKUP($E128,'NEA Backsheet'!$D$5:$CB$183,I$9,FALSE))="","",(VLOOKUP($E128,'NEA Backsheet'!$D$5:$CB$183,I$9,FALSE))),"")</f>
        <v>2610.9041651829543</v>
      </c>
      <c r="J128" s="102">
        <f ca="1">IFERROR(IF((VLOOKUP($E128,'NEA Backsheet'!$D$5:$CB$183,J$9,FALSE))="","",(VLOOKUP($E128,'NEA Backsheet'!$D$5:$CB$183,J$9,FALSE))),"")</f>
        <v>2634.0187205467823</v>
      </c>
      <c r="K128" s="100">
        <f ca="1">IFERROR(IF((VLOOKUP($E128,'NEA Backsheet'!$D$5:$CB$183,K$9,FALSE))="","",(VLOOKUP($E128,'NEA Backsheet'!$D$5:$CB$183,K$9,FALSE))),"")</f>
        <v>2589.5540351177347</v>
      </c>
      <c r="L128" s="101">
        <f ca="1">IFERROR(IF((VLOOKUP($E128,'NEA Backsheet'!$D$5:$CB$183,L$9,FALSE))="","",(VLOOKUP($E128,'NEA Backsheet'!$D$5:$CB$183,L$9,FALSE))),"")</f>
        <v>2617.0922249483533</v>
      </c>
      <c r="M128" s="101">
        <f ca="1">IFERROR(IF((VLOOKUP($E128,'NEA Backsheet'!$D$5:$CB$183,M$9,FALSE))="","",(VLOOKUP($E128,'NEA Backsheet'!$D$5:$CB$183,M$9,FALSE))),"")</f>
        <v>2603.9755079205879</v>
      </c>
      <c r="N128" s="103">
        <f ca="1">IFERROR(IF((VLOOKUP($E128,'NEA Backsheet'!$D$5:$CB$183,N$9,FALSE))="","",(VLOOKUP($E128,'NEA Backsheet'!$D$5:$CB$183,N$9,FALSE))),"")</f>
        <v>2580.2999643526841</v>
      </c>
      <c r="O128" s="151">
        <f ca="1">IFERROR(IF((VLOOKUP($E128,'NEA Backsheet'!$D$5:$CB$183,O$9,FALSE))="","",(VLOOKUP($E128,'NEA Backsheet'!$D$5:$CB$183,O$9,FALSE))),"")</f>
        <v>2529.050025836962</v>
      </c>
      <c r="P128" s="102">
        <f ca="1">IFERROR(IF((VLOOKUP($E128,'NEA Backsheet'!$D$5:$CB$183,P$9,FALSE))="","",(VLOOKUP($E128,'NEA Backsheet'!$D$5:$CB$183,P$9,FALSE))),"")</f>
        <v>2729.1889523527202</v>
      </c>
      <c r="Q128" s="103">
        <f ca="1">IFERROR(IF((VLOOKUP($E128,'NEA Backsheet'!$D$5:$CB$183,Q$9,FALSE))="","",(VLOOKUP($E128,'NEA Backsheet'!$D$5:$CB$183,Q$9,FALSE))),"")</f>
        <v>2869.9529385105875</v>
      </c>
      <c r="R128" s="194">
        <f ca="1">IFERROR(IF((VLOOKUP($E128,'NEA Backsheet'!$D$5:$CB$183,R$9,FALSE))="","",(VLOOKUP($E128,'NEA Backsheet'!$D$5:$CB$183,R$9,FALSE))),"")</f>
        <v>2709.1961325980146</v>
      </c>
    </row>
    <row r="129" spans="1:18" ht="15" customHeight="1" x14ac:dyDescent="0.3">
      <c r="A129" s="41">
        <v>115</v>
      </c>
      <c r="B129" s="77" t="str">
        <f ca="1">IFERROR(IF((VLOOKUP($E129,'Org List'!$AJ$10:$AL$190,3,FALSE))="","",(VLOOKUP($E129,'Org List'!$AJ$10:$AL$190,3,FALSE))),"")</f>
        <v>North East and Yorkshire Commissioning Region</v>
      </c>
      <c r="C129" s="78" t="str">
        <f ca="1">IFERROR(IF((VLOOKUP($E129,'Org List'!$AO$10:$AQ$190,3,FALSE))="","",(VLOOKUP($E129,'Org List'!$AO$10:$AQ$190,3,FALSE))),"")</f>
        <v>Yorkshire and The Humber Region</v>
      </c>
      <c r="D129" s="93" t="str">
        <f ca="1">IFERROR(IF((VLOOKUP($E129,'Org List'!$AT$10:$AV$190,3,FALSE))="","",(VLOOKUP($E129,'Org List'!$AT$10:$AV$190,3,FALSE))),"")</f>
        <v>NHS England North East and Yokrshire (Yorkshire And Humber)</v>
      </c>
      <c r="E129" s="77" t="str">
        <f t="shared" ca="1" si="3"/>
        <v>E06000013</v>
      </c>
      <c r="F129" s="79" t="str">
        <f ca="1">IF(E129="","",VLOOKUP(E129,'Org List'!$J$9:$K$640,2,0))</f>
        <v>North Lincolnshire</v>
      </c>
      <c r="G129" s="100">
        <f ca="1">IFERROR(IF((VLOOKUP($E129,'NEA Backsheet'!$D$5:$CB$183,G$9,FALSE))="","",(VLOOKUP($E129,'NEA Backsheet'!$D$5:$CB$183,G$9,FALSE))),"")</f>
        <v>2600.1977700632065</v>
      </c>
      <c r="H129" s="101">
        <f ca="1">IFERROR(IF((VLOOKUP($E129,'NEA Backsheet'!$D$5:$CB$183,H$9,FALSE))="","",(VLOOKUP($E129,'NEA Backsheet'!$D$5:$CB$183,H$9,FALSE))),"")</f>
        <v>2670.1447753112134</v>
      </c>
      <c r="I129" s="101">
        <f ca="1">IFERROR(IF((VLOOKUP($E129,'NEA Backsheet'!$D$5:$CB$183,I$9,FALSE))="","",(VLOOKUP($E129,'NEA Backsheet'!$D$5:$CB$183,I$9,FALSE))),"")</f>
        <v>2845.5037889833352</v>
      </c>
      <c r="J129" s="102">
        <f ca="1">IFERROR(IF((VLOOKUP($E129,'NEA Backsheet'!$D$5:$CB$183,J$9,FALSE))="","",(VLOOKUP($E129,'NEA Backsheet'!$D$5:$CB$183,J$9,FALSE))),"")</f>
        <v>2767.6804885395127</v>
      </c>
      <c r="K129" s="100">
        <f ca="1">IFERROR(IF((VLOOKUP($E129,'NEA Backsheet'!$D$5:$CB$183,K$9,FALSE))="","",(VLOOKUP($E129,'NEA Backsheet'!$D$5:$CB$183,K$9,FALSE))),"")</f>
        <v>2714.7916505959797</v>
      </c>
      <c r="L129" s="101">
        <f ca="1">IFERROR(IF((VLOOKUP($E129,'NEA Backsheet'!$D$5:$CB$183,L$9,FALSE))="","",(VLOOKUP($E129,'NEA Backsheet'!$D$5:$CB$183,L$9,FALSE))),"")</f>
        <v>2646.2812823973127</v>
      </c>
      <c r="M129" s="101">
        <f ca="1">IFERROR(IF((VLOOKUP($E129,'NEA Backsheet'!$D$5:$CB$183,M$9,FALSE))="","",(VLOOKUP($E129,'NEA Backsheet'!$D$5:$CB$183,M$9,FALSE))),"")</f>
        <v>2688.4087625309862</v>
      </c>
      <c r="N129" s="103">
        <f ca="1">IFERROR(IF((VLOOKUP($E129,'NEA Backsheet'!$D$5:$CB$183,N$9,FALSE))="","",(VLOOKUP($E129,'NEA Backsheet'!$D$5:$CB$183,N$9,FALSE))),"")</f>
        <v>2619.7915404487344</v>
      </c>
      <c r="O129" s="151">
        <f ca="1">IFERROR(IF((VLOOKUP($E129,'NEA Backsheet'!$D$5:$CB$183,O$9,FALSE))="","",(VLOOKUP($E129,'NEA Backsheet'!$D$5:$CB$183,O$9,FALSE))),"")</f>
        <v>2905.4693641885947</v>
      </c>
      <c r="P129" s="102">
        <f ca="1">IFERROR(IF((VLOOKUP($E129,'NEA Backsheet'!$D$5:$CB$183,P$9,FALSE))="","",(VLOOKUP($E129,'NEA Backsheet'!$D$5:$CB$183,P$9,FALSE))),"")</f>
        <v>2929.4741867531779</v>
      </c>
      <c r="Q129" s="103">
        <f ca="1">IFERROR(IF((VLOOKUP($E129,'NEA Backsheet'!$D$5:$CB$183,Q$9,FALSE))="","",(VLOOKUP($E129,'NEA Backsheet'!$D$5:$CB$183,Q$9,FALSE))),"")</f>
        <v>3078.1391863296108</v>
      </c>
      <c r="R129" s="194">
        <f ca="1">IFERROR(IF((VLOOKUP($E129,'NEA Backsheet'!$D$5:$CB$183,R$9,FALSE))="","",(VLOOKUP($E129,'NEA Backsheet'!$D$5:$CB$183,R$9,FALSE))),"")</f>
        <v>2937.6390087748068</v>
      </c>
    </row>
    <row r="130" spans="1:18" ht="15" customHeight="1" x14ac:dyDescent="0.3">
      <c r="A130" s="41">
        <v>116</v>
      </c>
      <c r="B130" s="77" t="str">
        <f ca="1">IFERROR(IF((VLOOKUP($E130,'Org List'!$AJ$10:$AL$190,3,FALSE))="","",(VLOOKUP($E130,'Org List'!$AJ$10:$AL$190,3,FALSE))),"")</f>
        <v>South West England Commissioning Region</v>
      </c>
      <c r="C130" s="78" t="str">
        <f ca="1">IFERROR(IF((VLOOKUP($E130,'Org List'!$AO$10:$AQ$190,3,FALSE))="","",(VLOOKUP($E130,'Org List'!$AO$10:$AQ$190,3,FALSE))),"")</f>
        <v>South West Region</v>
      </c>
      <c r="D130" s="93" t="str">
        <f ca="1">IFERROR(IF((VLOOKUP($E130,'Org List'!$AT$10:$AV$190,3,FALSE))="","",(VLOOKUP($E130,'Org List'!$AT$10:$AV$190,3,FALSE))),"")</f>
        <v>NHS England South West (South West North)</v>
      </c>
      <c r="E130" s="77" t="str">
        <f t="shared" ca="1" si="3"/>
        <v>E06000024</v>
      </c>
      <c r="F130" s="79" t="str">
        <f ca="1">IF(E130="","",VLOOKUP(E130,'Org List'!$J$9:$K$640,2,0))</f>
        <v>North Somerset</v>
      </c>
      <c r="G130" s="100">
        <f ca="1">IFERROR(IF((VLOOKUP($E130,'NEA Backsheet'!$D$5:$CB$183,G$9,FALSE))="","",(VLOOKUP($E130,'NEA Backsheet'!$D$5:$CB$183,G$9,FALSE))),"")</f>
        <v>2394.5980909862033</v>
      </c>
      <c r="H130" s="101">
        <f ca="1">IFERROR(IF((VLOOKUP($E130,'NEA Backsheet'!$D$5:$CB$183,H$9,FALSE))="","",(VLOOKUP($E130,'NEA Backsheet'!$D$5:$CB$183,H$9,FALSE))),"")</f>
        <v>2390.136626342804</v>
      </c>
      <c r="I130" s="101">
        <f ca="1">IFERROR(IF((VLOOKUP($E130,'NEA Backsheet'!$D$5:$CB$183,I$9,FALSE))="","",(VLOOKUP($E130,'NEA Backsheet'!$D$5:$CB$183,I$9,FALSE))),"")</f>
        <v>2533.9151777680336</v>
      </c>
      <c r="J130" s="102">
        <f ca="1">IFERROR(IF((VLOOKUP($E130,'NEA Backsheet'!$D$5:$CB$183,J$9,FALSE))="","",(VLOOKUP($E130,'NEA Backsheet'!$D$5:$CB$183,J$9,FALSE))),"")</f>
        <v>2539.2039893873894</v>
      </c>
      <c r="K130" s="100">
        <f ca="1">IFERROR(IF((VLOOKUP($E130,'NEA Backsheet'!$D$5:$CB$183,K$9,FALSE))="","",(VLOOKUP($E130,'NEA Backsheet'!$D$5:$CB$183,K$9,FALSE))),"")</f>
        <v>2428.9044034455915</v>
      </c>
      <c r="L130" s="101">
        <f ca="1">IFERROR(IF((VLOOKUP($E130,'NEA Backsheet'!$D$5:$CB$183,L$9,FALSE))="","",(VLOOKUP($E130,'NEA Backsheet'!$D$5:$CB$183,L$9,FALSE))),"")</f>
        <v>2474.392551610636</v>
      </c>
      <c r="M130" s="101">
        <f ca="1">IFERROR(IF((VLOOKUP($E130,'NEA Backsheet'!$D$5:$CB$183,M$9,FALSE))="","",(VLOOKUP($E130,'NEA Backsheet'!$D$5:$CB$183,M$9,FALSE))),"")</f>
        <v>2517.7945608791115</v>
      </c>
      <c r="N130" s="103">
        <f ca="1">IFERROR(IF((VLOOKUP($E130,'NEA Backsheet'!$D$5:$CB$183,N$9,FALSE))="","",(VLOOKUP($E130,'NEA Backsheet'!$D$5:$CB$183,N$9,FALSE))),"")</f>
        <v>2425.6672078521819</v>
      </c>
      <c r="O130" s="151">
        <f ca="1">IFERROR(IF((VLOOKUP($E130,'NEA Backsheet'!$D$5:$CB$183,O$9,FALSE))="","",(VLOOKUP($E130,'NEA Backsheet'!$D$5:$CB$183,O$9,FALSE))),"")</f>
        <v>2551.5982226109677</v>
      </c>
      <c r="P130" s="102">
        <f ca="1">IFERROR(IF((VLOOKUP($E130,'NEA Backsheet'!$D$5:$CB$183,P$9,FALSE))="","",(VLOOKUP($E130,'NEA Backsheet'!$D$5:$CB$183,P$9,FALSE))),"")</f>
        <v>2661.4369158837817</v>
      </c>
      <c r="Q130" s="103">
        <f ca="1">IFERROR(IF((VLOOKUP($E130,'NEA Backsheet'!$D$5:$CB$183,Q$9,FALSE))="","",(VLOOKUP($E130,'NEA Backsheet'!$D$5:$CB$183,Q$9,FALSE))),"")</f>
        <v>2850.534938435203</v>
      </c>
      <c r="R130" s="194">
        <f ca="1">IFERROR(IF((VLOOKUP($E130,'NEA Backsheet'!$D$5:$CB$183,R$9,FALSE))="","",(VLOOKUP($E130,'NEA Backsheet'!$D$5:$CB$183,R$9,FALSE))),"")</f>
        <v>2789.604118685545</v>
      </c>
    </row>
    <row r="131" spans="1:18" ht="15" customHeight="1" x14ac:dyDescent="0.3">
      <c r="A131" s="41">
        <v>117</v>
      </c>
      <c r="B131" s="77" t="str">
        <f ca="1">IFERROR(IF((VLOOKUP($E131,'Org List'!$AJ$10:$AL$190,3,FALSE))="","",(VLOOKUP($E131,'Org List'!$AJ$10:$AL$190,3,FALSE))),"")</f>
        <v>North East and Yorkshire Commissioning Region</v>
      </c>
      <c r="C131" s="78" t="str">
        <f ca="1">IFERROR(IF((VLOOKUP($E131,'Org List'!$AO$10:$AQ$190,3,FALSE))="","",(VLOOKUP($E131,'Org List'!$AO$10:$AQ$190,3,FALSE))),"")</f>
        <v>North East Region</v>
      </c>
      <c r="D131" s="93" t="str">
        <f ca="1">IFERROR(IF((VLOOKUP($E131,'Org List'!$AT$10:$AV$190,3,FALSE))="","",(VLOOKUP($E131,'Org List'!$AT$10:$AV$190,3,FALSE))),"")</f>
        <v>NHS England North East and Yorkshire (Cumbria And North East)</v>
      </c>
      <c r="E131" s="77" t="str">
        <f t="shared" ca="1" si="3"/>
        <v>E08000022</v>
      </c>
      <c r="F131" s="79" t="str">
        <f ca="1">IF(E131="","",VLOOKUP(E131,'Org List'!$J$9:$K$640,2,0))</f>
        <v>North Tyneside</v>
      </c>
      <c r="G131" s="100">
        <f ca="1">IFERROR(IF((VLOOKUP($E131,'NEA Backsheet'!$D$5:$CB$183,G$9,FALSE))="","",(VLOOKUP($E131,'NEA Backsheet'!$D$5:$CB$183,G$9,FALSE))),"")</f>
        <v>3188.1162166922486</v>
      </c>
      <c r="H131" s="101">
        <f ca="1">IFERROR(IF((VLOOKUP($E131,'NEA Backsheet'!$D$5:$CB$183,H$9,FALSE))="","",(VLOOKUP($E131,'NEA Backsheet'!$D$5:$CB$183,H$9,FALSE))),"")</f>
        <v>3190.0575024394475</v>
      </c>
      <c r="I131" s="101">
        <f ca="1">IFERROR(IF((VLOOKUP($E131,'NEA Backsheet'!$D$5:$CB$183,I$9,FALSE))="","",(VLOOKUP($E131,'NEA Backsheet'!$D$5:$CB$183,I$9,FALSE))),"")</f>
        <v>3354.2436707955462</v>
      </c>
      <c r="J131" s="102">
        <f ca="1">IFERROR(IF((VLOOKUP($E131,'NEA Backsheet'!$D$5:$CB$183,J$9,FALSE))="","",(VLOOKUP($E131,'NEA Backsheet'!$D$5:$CB$183,J$9,FALSE))),"")</f>
        <v>3419.3894290862254</v>
      </c>
      <c r="K131" s="100">
        <f ca="1">IFERROR(IF((VLOOKUP($E131,'NEA Backsheet'!$D$5:$CB$183,K$9,FALSE))="","",(VLOOKUP($E131,'NEA Backsheet'!$D$5:$CB$183,K$9,FALSE))),"")</f>
        <v>3299.3146561237022</v>
      </c>
      <c r="L131" s="101">
        <f ca="1">IFERROR(IF((VLOOKUP($E131,'NEA Backsheet'!$D$5:$CB$183,L$9,FALSE))="","",(VLOOKUP($E131,'NEA Backsheet'!$D$5:$CB$183,L$9,FALSE))),"")</f>
        <v>3366.1536387960564</v>
      </c>
      <c r="M131" s="101">
        <f ca="1">IFERROR(IF((VLOOKUP($E131,'NEA Backsheet'!$D$5:$CB$183,M$9,FALSE))="","",(VLOOKUP($E131,'NEA Backsheet'!$D$5:$CB$183,M$9,FALSE))),"")</f>
        <v>3385.5363789505282</v>
      </c>
      <c r="N131" s="103">
        <f ca="1">IFERROR(IF((VLOOKUP($E131,'NEA Backsheet'!$D$5:$CB$183,N$9,FALSE))="","",(VLOOKUP($E131,'NEA Backsheet'!$D$5:$CB$183,N$9,FALSE))),"")</f>
        <v>3455.2460725125666</v>
      </c>
      <c r="O131" s="151">
        <f ca="1">IFERROR(IF((VLOOKUP($E131,'NEA Backsheet'!$D$5:$CB$183,O$9,FALSE))="","",(VLOOKUP($E131,'NEA Backsheet'!$D$5:$CB$183,O$9,FALSE))),"")</f>
        <v>3173.455973505399</v>
      </c>
      <c r="P131" s="102">
        <f ca="1">IFERROR(IF((VLOOKUP($E131,'NEA Backsheet'!$D$5:$CB$183,P$9,FALSE))="","",(VLOOKUP($E131,'NEA Backsheet'!$D$5:$CB$183,P$9,FALSE))),"")</f>
        <v>3352.774684394496</v>
      </c>
      <c r="Q131" s="103">
        <f ca="1">IFERROR(IF((VLOOKUP($E131,'NEA Backsheet'!$D$5:$CB$183,Q$9,FALSE))="","",(VLOOKUP($E131,'NEA Backsheet'!$D$5:$CB$183,Q$9,FALSE))),"")</f>
        <v>3576.9658768832724</v>
      </c>
      <c r="R131" s="194">
        <f ca="1">IFERROR(IF((VLOOKUP($E131,'NEA Backsheet'!$D$5:$CB$183,R$9,FALSE))="","",(VLOOKUP($E131,'NEA Backsheet'!$D$5:$CB$183,R$9,FALSE))),"")</f>
        <v>3573.0243297176985</v>
      </c>
    </row>
    <row r="132" spans="1:18" ht="15" customHeight="1" x14ac:dyDescent="0.3">
      <c r="A132" s="41">
        <v>118</v>
      </c>
      <c r="B132" s="77" t="str">
        <f ca="1">IFERROR(IF((VLOOKUP($E132,'Org List'!$AJ$10:$AL$190,3,FALSE))="","",(VLOOKUP($E132,'Org List'!$AJ$10:$AL$190,3,FALSE))),"")</f>
        <v>North East and Yorkshire Commissioning Region</v>
      </c>
      <c r="C132" s="78" t="str">
        <f ca="1">IFERROR(IF((VLOOKUP($E132,'Org List'!$AO$10:$AQ$190,3,FALSE))="","",(VLOOKUP($E132,'Org List'!$AO$10:$AQ$190,3,FALSE))),"")</f>
        <v>Yorkshire and The Humber Region</v>
      </c>
      <c r="D132" s="93" t="str">
        <f ca="1">IFERROR(IF((VLOOKUP($E132,'Org List'!$AT$10:$AV$190,3,FALSE))="","",(VLOOKUP($E132,'Org List'!$AT$10:$AV$190,3,FALSE))),"")</f>
        <v>NHS England North East and Yokrshire (Yorkshire And Humber)</v>
      </c>
      <c r="E132" s="77" t="str">
        <f t="shared" ca="1" si="3"/>
        <v>E10000023</v>
      </c>
      <c r="F132" s="79" t="str">
        <f ca="1">IF(E132="","",VLOOKUP(E132,'Org List'!$J$9:$K$640,2,0))</f>
        <v>North Yorkshire</v>
      </c>
      <c r="G132" s="100">
        <f ca="1">IFERROR(IF((VLOOKUP($E132,'NEA Backsheet'!$D$5:$CB$183,G$9,FALSE))="","",(VLOOKUP($E132,'NEA Backsheet'!$D$5:$CB$183,G$9,FALSE))),"")</f>
        <v>2704.7087415320962</v>
      </c>
      <c r="H132" s="101">
        <f ca="1">IFERROR(IF((VLOOKUP($E132,'NEA Backsheet'!$D$5:$CB$183,H$9,FALSE))="","",(VLOOKUP($E132,'NEA Backsheet'!$D$5:$CB$183,H$9,FALSE))),"")</f>
        <v>2675.7100147752321</v>
      </c>
      <c r="I132" s="101">
        <f ca="1">IFERROR(IF((VLOOKUP($E132,'NEA Backsheet'!$D$5:$CB$183,I$9,FALSE))="","",(VLOOKUP($E132,'NEA Backsheet'!$D$5:$CB$183,I$9,FALSE))),"")</f>
        <v>2896.6118799865153</v>
      </c>
      <c r="J132" s="102">
        <f ca="1">IFERROR(IF((VLOOKUP($E132,'NEA Backsheet'!$D$5:$CB$183,J$9,FALSE))="","",(VLOOKUP($E132,'NEA Backsheet'!$D$5:$CB$183,J$9,FALSE))),"")</f>
        <v>2817.2194507188124</v>
      </c>
      <c r="K132" s="100">
        <f ca="1">IFERROR(IF((VLOOKUP($E132,'NEA Backsheet'!$D$5:$CB$183,K$9,FALSE))="","",(VLOOKUP($E132,'NEA Backsheet'!$D$5:$CB$183,K$9,FALSE))),"")</f>
        <v>2755.7861485572153</v>
      </c>
      <c r="L132" s="101">
        <f ca="1">IFERROR(IF((VLOOKUP($E132,'NEA Backsheet'!$D$5:$CB$183,L$9,FALSE))="","",(VLOOKUP($E132,'NEA Backsheet'!$D$5:$CB$183,L$9,FALSE))),"")</f>
        <v>2750.2024767418843</v>
      </c>
      <c r="M132" s="101">
        <f ca="1">IFERROR(IF((VLOOKUP($E132,'NEA Backsheet'!$D$5:$CB$183,M$9,FALSE))="","",(VLOOKUP($E132,'NEA Backsheet'!$D$5:$CB$183,M$9,FALSE))),"")</f>
        <v>2872.8393795784882</v>
      </c>
      <c r="N132" s="103">
        <f ca="1">IFERROR(IF((VLOOKUP($E132,'NEA Backsheet'!$D$5:$CB$183,N$9,FALSE))="","",(VLOOKUP($E132,'NEA Backsheet'!$D$5:$CB$183,N$9,FALSE))),"")</f>
        <v>2857.1096778135734</v>
      </c>
      <c r="O132" s="151">
        <f ca="1">IFERROR(IF((VLOOKUP($E132,'NEA Backsheet'!$D$5:$CB$183,O$9,FALSE))="","",(VLOOKUP($E132,'NEA Backsheet'!$D$5:$CB$183,O$9,FALSE))),"")</f>
        <v>2827.8410656732499</v>
      </c>
      <c r="P132" s="102">
        <f ca="1">IFERROR(IF((VLOOKUP($E132,'NEA Backsheet'!$D$5:$CB$183,P$9,FALSE))="","",(VLOOKUP($E132,'NEA Backsheet'!$D$5:$CB$183,P$9,FALSE))),"")</f>
        <v>2770.7658827634255</v>
      </c>
      <c r="Q132" s="103">
        <f ca="1">IFERROR(IF((VLOOKUP($E132,'NEA Backsheet'!$D$5:$CB$183,Q$9,FALSE))="","",(VLOOKUP($E132,'NEA Backsheet'!$D$5:$CB$183,Q$9,FALSE))),"")</f>
        <v>2977.952901181317</v>
      </c>
      <c r="R132" s="194">
        <f ca="1">IFERROR(IF((VLOOKUP($E132,'NEA Backsheet'!$D$5:$CB$183,R$9,FALSE))="","",(VLOOKUP($E132,'NEA Backsheet'!$D$5:$CB$183,R$9,FALSE))),"")</f>
        <v>2916.1385210045592</v>
      </c>
    </row>
    <row r="133" spans="1:18" ht="15" customHeight="1" x14ac:dyDescent="0.3">
      <c r="A133" s="41">
        <v>119</v>
      </c>
      <c r="B133" s="77" t="str">
        <f ca="1">IFERROR(IF((VLOOKUP($E133,'Org List'!$AJ$10:$AL$190,3,FALSE))="","",(VLOOKUP($E133,'Org List'!$AJ$10:$AL$190,3,FALSE))),"")</f>
        <v>Midlands Commissioning Region</v>
      </c>
      <c r="C133" s="78" t="str">
        <f ca="1">IFERROR(IF((VLOOKUP($E133,'Org List'!$AO$10:$AQ$190,3,FALSE))="","",(VLOOKUP($E133,'Org List'!$AO$10:$AQ$190,3,FALSE))),"")</f>
        <v>East Midlands Region</v>
      </c>
      <c r="D133" s="93" t="str">
        <f ca="1">IFERROR(IF((VLOOKUP($E133,'Org List'!$AT$10:$AV$190,3,FALSE))="","",(VLOOKUP($E133,'Org List'!$AT$10:$AV$190,3,FALSE))),"")</f>
        <v>NHS England Midlands (Central Midlands)</v>
      </c>
      <c r="E133" s="77" t="str">
        <f t="shared" ca="1" si="3"/>
        <v>E10000021</v>
      </c>
      <c r="F133" s="79" t="str">
        <f ca="1">IF(E133="","",VLOOKUP(E133,'Org List'!$J$9:$K$640,2,0))</f>
        <v>Northamptonshire</v>
      </c>
      <c r="G133" s="100">
        <f ca="1">IFERROR(IF((VLOOKUP($E133,'NEA Backsheet'!$D$5:$CB$183,G$9,FALSE))="","",(VLOOKUP($E133,'NEA Backsheet'!$D$5:$CB$183,G$9,FALSE))),"")</f>
        <v>2936.0699529290523</v>
      </c>
      <c r="H133" s="101">
        <f ca="1">IFERROR(IF((VLOOKUP($E133,'NEA Backsheet'!$D$5:$CB$183,H$9,FALSE))="","",(VLOOKUP($E133,'NEA Backsheet'!$D$5:$CB$183,H$9,FALSE))),"")</f>
        <v>2837.1007661826502</v>
      </c>
      <c r="I133" s="101">
        <f ca="1">IFERROR(IF((VLOOKUP($E133,'NEA Backsheet'!$D$5:$CB$183,I$9,FALSE))="","",(VLOOKUP($E133,'NEA Backsheet'!$D$5:$CB$183,I$9,FALSE))),"")</f>
        <v>2904.2220258999673</v>
      </c>
      <c r="J133" s="102">
        <f ca="1">IFERROR(IF((VLOOKUP($E133,'NEA Backsheet'!$D$5:$CB$183,J$9,FALSE))="","",(VLOOKUP($E133,'NEA Backsheet'!$D$5:$CB$183,J$9,FALSE))),"")</f>
        <v>2789.9481422291224</v>
      </c>
      <c r="K133" s="100">
        <f ca="1">IFERROR(IF((VLOOKUP($E133,'NEA Backsheet'!$D$5:$CB$183,K$9,FALSE))="","",(VLOOKUP($E133,'NEA Backsheet'!$D$5:$CB$183,K$9,FALSE))),"")</f>
        <v>2983.0274943451191</v>
      </c>
      <c r="L133" s="101">
        <f ca="1">IFERROR(IF((VLOOKUP($E133,'NEA Backsheet'!$D$5:$CB$183,L$9,FALSE))="","",(VLOOKUP($E133,'NEA Backsheet'!$D$5:$CB$183,L$9,FALSE))),"")</f>
        <v>2927.1121934754569</v>
      </c>
      <c r="M133" s="101">
        <f ca="1">IFERROR(IF((VLOOKUP($E133,'NEA Backsheet'!$D$5:$CB$183,M$9,FALSE))="","",(VLOOKUP($E133,'NEA Backsheet'!$D$5:$CB$183,M$9,FALSE))),"")</f>
        <v>3070.3334317650811</v>
      </c>
      <c r="N133" s="103">
        <f ca="1">IFERROR(IF((VLOOKUP($E133,'NEA Backsheet'!$D$5:$CB$183,N$9,FALSE))="","",(VLOOKUP($E133,'NEA Backsheet'!$D$5:$CB$183,N$9,FALSE))),"")</f>
        <v>3070.6400898917741</v>
      </c>
      <c r="O133" s="151">
        <f ca="1">IFERROR(IF((VLOOKUP($E133,'NEA Backsheet'!$D$5:$CB$183,O$9,FALSE))="","",(VLOOKUP($E133,'NEA Backsheet'!$D$5:$CB$183,O$9,FALSE))),"")</f>
        <v>2915.1456898915235</v>
      </c>
      <c r="P133" s="102">
        <f ca="1">IFERROR(IF((VLOOKUP($E133,'NEA Backsheet'!$D$5:$CB$183,P$9,FALSE))="","",(VLOOKUP($E133,'NEA Backsheet'!$D$5:$CB$183,P$9,FALSE))),"")</f>
        <v>3001.0911569572272</v>
      </c>
      <c r="Q133" s="103">
        <f ca="1">IFERROR(IF((VLOOKUP($E133,'NEA Backsheet'!$D$5:$CB$183,Q$9,FALSE))="","",(VLOOKUP($E133,'NEA Backsheet'!$D$5:$CB$183,Q$9,FALSE))),"")</f>
        <v>3235.4474592960987</v>
      </c>
      <c r="R133" s="194">
        <f ca="1">IFERROR(IF((VLOOKUP($E133,'NEA Backsheet'!$D$5:$CB$183,R$9,FALSE))="","",(VLOOKUP($E133,'NEA Backsheet'!$D$5:$CB$183,R$9,FALSE))),"")</f>
        <v>3098.4824020488995</v>
      </c>
    </row>
    <row r="134" spans="1:18" ht="15" customHeight="1" x14ac:dyDescent="0.3">
      <c r="A134" s="41">
        <v>120</v>
      </c>
      <c r="B134" s="77" t="str">
        <f ca="1">IFERROR(IF((VLOOKUP($E134,'Org List'!$AJ$10:$AL$190,3,FALSE))="","",(VLOOKUP($E134,'Org List'!$AJ$10:$AL$190,3,FALSE))),"")</f>
        <v>North East and Yorkshire Commissioning Region</v>
      </c>
      <c r="C134" s="78" t="str">
        <f ca="1">IFERROR(IF((VLOOKUP($E134,'Org List'!$AO$10:$AQ$190,3,FALSE))="","",(VLOOKUP($E134,'Org List'!$AO$10:$AQ$190,3,FALSE))),"")</f>
        <v>North East Region</v>
      </c>
      <c r="D134" s="93" t="str">
        <f ca="1">IFERROR(IF((VLOOKUP($E134,'Org List'!$AT$10:$AV$190,3,FALSE))="","",(VLOOKUP($E134,'Org List'!$AT$10:$AV$190,3,FALSE))),"")</f>
        <v>NHS England North East and Yorkshire (Cumbria And North East)</v>
      </c>
      <c r="E134" s="77" t="str">
        <f t="shared" ca="1" si="3"/>
        <v>E06000057</v>
      </c>
      <c r="F134" s="79" t="str">
        <f ca="1">IF(E134="","",VLOOKUP(E134,'Org List'!$J$9:$K$640,2,0))</f>
        <v>Northumberland</v>
      </c>
      <c r="G134" s="100">
        <f ca="1">IFERROR(IF((VLOOKUP($E134,'NEA Backsheet'!$D$5:$CB$183,G$9,FALSE))="","",(VLOOKUP($E134,'NEA Backsheet'!$D$5:$CB$183,G$9,FALSE))),"")</f>
        <v>3076.7870391530846</v>
      </c>
      <c r="H134" s="101">
        <f ca="1">IFERROR(IF((VLOOKUP($E134,'NEA Backsheet'!$D$5:$CB$183,H$9,FALSE))="","",(VLOOKUP($E134,'NEA Backsheet'!$D$5:$CB$183,H$9,FALSE))),"")</f>
        <v>3105.543848833745</v>
      </c>
      <c r="I134" s="101">
        <f ca="1">IFERROR(IF((VLOOKUP($E134,'NEA Backsheet'!$D$5:$CB$183,I$9,FALSE))="","",(VLOOKUP($E134,'NEA Backsheet'!$D$5:$CB$183,I$9,FALSE))),"")</f>
        <v>3240.347109432048</v>
      </c>
      <c r="J134" s="102">
        <f ca="1">IFERROR(IF((VLOOKUP($E134,'NEA Backsheet'!$D$5:$CB$183,J$9,FALSE))="","",(VLOOKUP($E134,'NEA Backsheet'!$D$5:$CB$183,J$9,FALSE))),"")</f>
        <v>3292.3513828986984</v>
      </c>
      <c r="K134" s="100">
        <f ca="1">IFERROR(IF((VLOOKUP($E134,'NEA Backsheet'!$D$5:$CB$183,K$9,FALSE))="","",(VLOOKUP($E134,'NEA Backsheet'!$D$5:$CB$183,K$9,FALSE))),"")</f>
        <v>3211.8261273032126</v>
      </c>
      <c r="L134" s="101">
        <f ca="1">IFERROR(IF((VLOOKUP($E134,'NEA Backsheet'!$D$5:$CB$183,L$9,FALSE))="","",(VLOOKUP($E134,'NEA Backsheet'!$D$5:$CB$183,L$9,FALSE))),"")</f>
        <v>3310.9308486398613</v>
      </c>
      <c r="M134" s="101">
        <f ca="1">IFERROR(IF((VLOOKUP($E134,'NEA Backsheet'!$D$5:$CB$183,M$9,FALSE))="","",(VLOOKUP($E134,'NEA Backsheet'!$D$5:$CB$183,M$9,FALSE))),"")</f>
        <v>3261.6247378588073</v>
      </c>
      <c r="N134" s="103">
        <f ca="1">IFERROR(IF((VLOOKUP($E134,'NEA Backsheet'!$D$5:$CB$183,N$9,FALSE))="","",(VLOOKUP($E134,'NEA Backsheet'!$D$5:$CB$183,N$9,FALSE))),"")</f>
        <v>3199.3889552963597</v>
      </c>
      <c r="O134" s="151">
        <f ca="1">IFERROR(IF((VLOOKUP($E134,'NEA Backsheet'!$D$5:$CB$183,O$9,FALSE))="","",(VLOOKUP($E134,'NEA Backsheet'!$D$5:$CB$183,O$9,FALSE))),"")</f>
        <v>3173.1862932275285</v>
      </c>
      <c r="P134" s="102">
        <f ca="1">IFERROR(IF((VLOOKUP($E134,'NEA Backsheet'!$D$5:$CB$183,P$9,FALSE))="","",(VLOOKUP($E134,'NEA Backsheet'!$D$5:$CB$183,P$9,FALSE))),"")</f>
        <v>3225.7810799065783</v>
      </c>
      <c r="Q134" s="103">
        <f ca="1">IFERROR(IF((VLOOKUP($E134,'NEA Backsheet'!$D$5:$CB$183,Q$9,FALSE))="","",(VLOOKUP($E134,'NEA Backsheet'!$D$5:$CB$183,Q$9,FALSE))),"")</f>
        <v>3454.9481429458483</v>
      </c>
      <c r="R134" s="194">
        <f ca="1">IFERROR(IF((VLOOKUP($E134,'NEA Backsheet'!$D$5:$CB$183,R$9,FALSE))="","",(VLOOKUP($E134,'NEA Backsheet'!$D$5:$CB$183,R$9,FALSE))),"")</f>
        <v>3572.4848726048863</v>
      </c>
    </row>
    <row r="135" spans="1:18" ht="15" customHeight="1" x14ac:dyDescent="0.3">
      <c r="A135" s="41">
        <v>121</v>
      </c>
      <c r="B135" s="77" t="str">
        <f ca="1">IFERROR(IF((VLOOKUP($E135,'Org List'!$AJ$10:$AL$190,3,FALSE))="","",(VLOOKUP($E135,'Org List'!$AJ$10:$AL$190,3,FALSE))),"")</f>
        <v>Midlands Commissioning Region</v>
      </c>
      <c r="C135" s="78" t="str">
        <f ca="1">IFERROR(IF((VLOOKUP($E135,'Org List'!$AO$10:$AQ$190,3,FALSE))="","",(VLOOKUP($E135,'Org List'!$AO$10:$AQ$190,3,FALSE))),"")</f>
        <v>East Midlands Region</v>
      </c>
      <c r="D135" s="93" t="str">
        <f ca="1">IFERROR(IF((VLOOKUP($E135,'Org List'!$AT$10:$AV$190,3,FALSE))="","",(VLOOKUP($E135,'Org List'!$AT$10:$AV$190,3,FALSE))),"")</f>
        <v>NHS England Midlands (North Midlands)</v>
      </c>
      <c r="E135" s="77" t="str">
        <f t="shared" ca="1" si="3"/>
        <v>E06000018</v>
      </c>
      <c r="F135" s="79" t="str">
        <f ca="1">IF(E135="","",VLOOKUP(E135,'Org List'!$J$9:$K$640,2,0))</f>
        <v>Nottingham</v>
      </c>
      <c r="G135" s="100">
        <f ca="1">IFERROR(IF((VLOOKUP($E135,'NEA Backsheet'!$D$5:$CB$183,G$9,FALSE))="","",(VLOOKUP($E135,'NEA Backsheet'!$D$5:$CB$183,G$9,FALSE))),"")</f>
        <v>2224.8258967403253</v>
      </c>
      <c r="H135" s="101">
        <f ca="1">IFERROR(IF((VLOOKUP($E135,'NEA Backsheet'!$D$5:$CB$183,H$9,FALSE))="","",(VLOOKUP($E135,'NEA Backsheet'!$D$5:$CB$183,H$9,FALSE))),"")</f>
        <v>2205.5968378362104</v>
      </c>
      <c r="I135" s="101">
        <f ca="1">IFERROR(IF((VLOOKUP($E135,'NEA Backsheet'!$D$5:$CB$183,I$9,FALSE))="","",(VLOOKUP($E135,'NEA Backsheet'!$D$5:$CB$183,I$9,FALSE))),"")</f>
        <v>2320.9037838991171</v>
      </c>
      <c r="J135" s="102">
        <f ca="1">IFERROR(IF((VLOOKUP($E135,'NEA Backsheet'!$D$5:$CB$183,J$9,FALSE))="","",(VLOOKUP($E135,'NEA Backsheet'!$D$5:$CB$183,J$9,FALSE))),"")</f>
        <v>2410.3095662981514</v>
      </c>
      <c r="K135" s="100">
        <f ca="1">IFERROR(IF((VLOOKUP($E135,'NEA Backsheet'!$D$5:$CB$183,K$9,FALSE))="","",(VLOOKUP($E135,'NEA Backsheet'!$D$5:$CB$183,K$9,FALSE))),"")</f>
        <v>2247.2051210960103</v>
      </c>
      <c r="L135" s="101">
        <f ca="1">IFERROR(IF((VLOOKUP($E135,'NEA Backsheet'!$D$5:$CB$183,L$9,FALSE))="","",(VLOOKUP($E135,'NEA Backsheet'!$D$5:$CB$183,L$9,FALSE))),"")</f>
        <v>2271.9317961975371</v>
      </c>
      <c r="M135" s="101">
        <f ca="1">IFERROR(IF((VLOOKUP($E135,'NEA Backsheet'!$D$5:$CB$183,M$9,FALSE))="","",(VLOOKUP($E135,'NEA Backsheet'!$D$5:$CB$183,M$9,FALSE))),"")</f>
        <v>2271.6485389028189</v>
      </c>
      <c r="N135" s="103">
        <f ca="1">IFERROR(IF((VLOOKUP($E135,'NEA Backsheet'!$D$5:$CB$183,N$9,FALSE))="","",(VLOOKUP($E135,'NEA Backsheet'!$D$5:$CB$183,N$9,FALSE))),"")</f>
        <v>2210.5516272725217</v>
      </c>
      <c r="O135" s="151">
        <f ca="1">IFERROR(IF((VLOOKUP($E135,'NEA Backsheet'!$D$5:$CB$183,O$9,FALSE))="","",(VLOOKUP($E135,'NEA Backsheet'!$D$5:$CB$183,O$9,FALSE))),"")</f>
        <v>2391.9265499286971</v>
      </c>
      <c r="P135" s="102">
        <f ca="1">IFERROR(IF((VLOOKUP($E135,'NEA Backsheet'!$D$5:$CB$183,P$9,FALSE))="","",(VLOOKUP($E135,'NEA Backsheet'!$D$5:$CB$183,P$9,FALSE))),"")</f>
        <v>2419.0100521837271</v>
      </c>
      <c r="Q135" s="103">
        <f ca="1">IFERROR(IF((VLOOKUP($E135,'NEA Backsheet'!$D$5:$CB$183,Q$9,FALSE))="","",(VLOOKUP($E135,'NEA Backsheet'!$D$5:$CB$183,Q$9,FALSE))),"")</f>
        <v>2490.9729843160526</v>
      </c>
      <c r="R135" s="194">
        <f ca="1">IFERROR(IF((VLOOKUP($E135,'NEA Backsheet'!$D$5:$CB$183,R$9,FALSE))="","",(VLOOKUP($E135,'NEA Backsheet'!$D$5:$CB$183,R$9,FALSE))),"")</f>
        <v>2551.2088637524589</v>
      </c>
    </row>
    <row r="136" spans="1:18" ht="15" customHeight="1" x14ac:dyDescent="0.3">
      <c r="A136" s="41">
        <v>122</v>
      </c>
      <c r="B136" s="77" t="str">
        <f ca="1">IFERROR(IF((VLOOKUP($E136,'Org List'!$AJ$10:$AL$190,3,FALSE))="","",(VLOOKUP($E136,'Org List'!$AJ$10:$AL$190,3,FALSE))),"")</f>
        <v>Midlands Commissioning Region</v>
      </c>
      <c r="C136" s="78" t="str">
        <f ca="1">IFERROR(IF((VLOOKUP($E136,'Org List'!$AO$10:$AQ$190,3,FALSE))="","",(VLOOKUP($E136,'Org List'!$AO$10:$AQ$190,3,FALSE))),"")</f>
        <v>East Midlands Region</v>
      </c>
      <c r="D136" s="93" t="str">
        <f ca="1">IFERROR(IF((VLOOKUP($E136,'Org List'!$AT$10:$AV$190,3,FALSE))="","",(VLOOKUP($E136,'Org List'!$AT$10:$AV$190,3,FALSE))),"")</f>
        <v>NHS England Midlands (North Midlands)</v>
      </c>
      <c r="E136" s="77" t="str">
        <f t="shared" ca="1" si="3"/>
        <v>E10000024</v>
      </c>
      <c r="F136" s="79" t="str">
        <f ca="1">IF(E136="","",VLOOKUP(E136,'Org List'!$J$9:$K$640,2,0))</f>
        <v>Nottinghamshire</v>
      </c>
      <c r="G136" s="100">
        <f ca="1">IFERROR(IF((VLOOKUP($E136,'NEA Backsheet'!$D$5:$CB$183,G$9,FALSE))="","",(VLOOKUP($E136,'NEA Backsheet'!$D$5:$CB$183,G$9,FALSE))),"")</f>
        <v>2574.0578071388795</v>
      </c>
      <c r="H136" s="101">
        <f ca="1">IFERROR(IF((VLOOKUP($E136,'NEA Backsheet'!$D$5:$CB$183,H$9,FALSE))="","",(VLOOKUP($E136,'NEA Backsheet'!$D$5:$CB$183,H$9,FALSE))),"")</f>
        <v>2536.3772888293984</v>
      </c>
      <c r="I136" s="101">
        <f ca="1">IFERROR(IF((VLOOKUP($E136,'NEA Backsheet'!$D$5:$CB$183,I$9,FALSE))="","",(VLOOKUP($E136,'NEA Backsheet'!$D$5:$CB$183,I$9,FALSE))),"")</f>
        <v>2591.6929671087428</v>
      </c>
      <c r="J136" s="102">
        <f ca="1">IFERROR(IF((VLOOKUP($E136,'NEA Backsheet'!$D$5:$CB$183,J$9,FALSE))="","",(VLOOKUP($E136,'NEA Backsheet'!$D$5:$CB$183,J$9,FALSE))),"")</f>
        <v>2656.8786571512296</v>
      </c>
      <c r="K136" s="100">
        <f ca="1">IFERROR(IF((VLOOKUP($E136,'NEA Backsheet'!$D$5:$CB$183,K$9,FALSE))="","",(VLOOKUP($E136,'NEA Backsheet'!$D$5:$CB$183,K$9,FALSE))),"")</f>
        <v>2525.0367518092216</v>
      </c>
      <c r="L136" s="101">
        <f ca="1">IFERROR(IF((VLOOKUP($E136,'NEA Backsheet'!$D$5:$CB$183,L$9,FALSE))="","",(VLOOKUP($E136,'NEA Backsheet'!$D$5:$CB$183,L$9,FALSE))),"")</f>
        <v>2525.6108932877682</v>
      </c>
      <c r="M136" s="101">
        <f ca="1">IFERROR(IF((VLOOKUP($E136,'NEA Backsheet'!$D$5:$CB$183,M$9,FALSE))="","",(VLOOKUP($E136,'NEA Backsheet'!$D$5:$CB$183,M$9,FALSE))),"")</f>
        <v>2613.3790553834606</v>
      </c>
      <c r="N136" s="103">
        <f ca="1">IFERROR(IF((VLOOKUP($E136,'NEA Backsheet'!$D$5:$CB$183,N$9,FALSE))="","",(VLOOKUP($E136,'NEA Backsheet'!$D$5:$CB$183,N$9,FALSE))),"")</f>
        <v>2608.7174448962082</v>
      </c>
      <c r="O136" s="151">
        <f ca="1">IFERROR(IF((VLOOKUP($E136,'NEA Backsheet'!$D$5:$CB$183,O$9,FALSE))="","",(VLOOKUP($E136,'NEA Backsheet'!$D$5:$CB$183,O$9,FALSE))),"")</f>
        <v>2687.6420430890571</v>
      </c>
      <c r="P136" s="102">
        <f ca="1">IFERROR(IF((VLOOKUP($E136,'NEA Backsheet'!$D$5:$CB$183,P$9,FALSE))="","",(VLOOKUP($E136,'NEA Backsheet'!$D$5:$CB$183,P$9,FALSE))),"")</f>
        <v>2699.0509713663814</v>
      </c>
      <c r="Q136" s="103">
        <f ca="1">IFERROR(IF((VLOOKUP($E136,'NEA Backsheet'!$D$5:$CB$183,Q$9,FALSE))="","",(VLOOKUP($E136,'NEA Backsheet'!$D$5:$CB$183,Q$9,FALSE))),"")</f>
        <v>2847.0282052164416</v>
      </c>
      <c r="R136" s="194">
        <f ca="1">IFERROR(IF((VLOOKUP($E136,'NEA Backsheet'!$D$5:$CB$183,R$9,FALSE))="","",(VLOOKUP($E136,'NEA Backsheet'!$D$5:$CB$183,R$9,FALSE))),"")</f>
        <v>2895.5875680655463</v>
      </c>
    </row>
    <row r="137" spans="1:18" ht="15" customHeight="1" x14ac:dyDescent="0.3">
      <c r="A137" s="41">
        <v>123</v>
      </c>
      <c r="B137" s="77" t="str">
        <f ca="1">IFERROR(IF((VLOOKUP($E137,'Org List'!$AJ$10:$AL$190,3,FALSE))="","",(VLOOKUP($E137,'Org List'!$AJ$10:$AL$190,3,FALSE))),"")</f>
        <v>North West Commissioning Region</v>
      </c>
      <c r="C137" s="78" t="str">
        <f ca="1">IFERROR(IF((VLOOKUP($E137,'Org List'!$AO$10:$AQ$190,3,FALSE))="","",(VLOOKUP($E137,'Org List'!$AO$10:$AQ$190,3,FALSE))),"")</f>
        <v>North West Region</v>
      </c>
      <c r="D137" s="93" t="str">
        <f ca="1">IFERROR(IF((VLOOKUP($E137,'Org List'!$AT$10:$AV$190,3,FALSE))="","",(VLOOKUP($E137,'Org List'!$AT$10:$AV$190,3,FALSE))),"")</f>
        <v>NHS England North West (Greater Manchester)</v>
      </c>
      <c r="E137" s="77" t="str">
        <f t="shared" ca="1" si="3"/>
        <v>E08000004</v>
      </c>
      <c r="F137" s="79" t="str">
        <f ca="1">IF(E137="","",VLOOKUP(E137,'Org List'!$J$9:$K$640,2,0))</f>
        <v>Oldham</v>
      </c>
      <c r="G137" s="100">
        <f ca="1">IFERROR(IF((VLOOKUP($E137,'NEA Backsheet'!$D$5:$CB$183,G$9,FALSE))="","",(VLOOKUP($E137,'NEA Backsheet'!$D$5:$CB$183,G$9,FALSE))),"")</f>
        <v>3234.2427104967974</v>
      </c>
      <c r="H137" s="101">
        <f ca="1">IFERROR(IF((VLOOKUP($E137,'NEA Backsheet'!$D$5:$CB$183,H$9,FALSE))="","",(VLOOKUP($E137,'NEA Backsheet'!$D$5:$CB$183,H$9,FALSE))),"")</f>
        <v>3323.0928741416901</v>
      </c>
      <c r="I137" s="101">
        <f ca="1">IFERROR(IF((VLOOKUP($E137,'NEA Backsheet'!$D$5:$CB$183,I$9,FALSE))="","",(VLOOKUP($E137,'NEA Backsheet'!$D$5:$CB$183,I$9,FALSE))),"")</f>
        <v>3783.2738726526482</v>
      </c>
      <c r="J137" s="102">
        <f ca="1">IFERROR(IF((VLOOKUP($E137,'NEA Backsheet'!$D$5:$CB$183,J$9,FALSE))="","",(VLOOKUP($E137,'NEA Backsheet'!$D$5:$CB$183,J$9,FALSE))),"")</f>
        <v>3560.8188365192445</v>
      </c>
      <c r="K137" s="100">
        <f ca="1">IFERROR(IF((VLOOKUP($E137,'NEA Backsheet'!$D$5:$CB$183,K$9,FALSE))="","",(VLOOKUP($E137,'NEA Backsheet'!$D$5:$CB$183,K$9,FALSE))),"")</f>
        <v>3379.8952209763943</v>
      </c>
      <c r="L137" s="101">
        <f ca="1">IFERROR(IF((VLOOKUP($E137,'NEA Backsheet'!$D$5:$CB$183,L$9,FALSE))="","",(VLOOKUP($E137,'NEA Backsheet'!$D$5:$CB$183,L$9,FALSE))),"")</f>
        <v>3290.0383403395581</v>
      </c>
      <c r="M137" s="101">
        <f ca="1">IFERROR(IF((VLOOKUP($E137,'NEA Backsheet'!$D$5:$CB$183,M$9,FALSE))="","",(VLOOKUP($E137,'NEA Backsheet'!$D$5:$CB$183,M$9,FALSE))),"")</f>
        <v>3565.3237422430752</v>
      </c>
      <c r="N137" s="103">
        <f ca="1">IFERROR(IF((VLOOKUP($E137,'NEA Backsheet'!$D$5:$CB$183,N$9,FALSE))="","",(VLOOKUP($E137,'NEA Backsheet'!$D$5:$CB$183,N$9,FALSE))),"")</f>
        <v>3467.0323703986296</v>
      </c>
      <c r="O137" s="151">
        <f ca="1">IFERROR(IF((VLOOKUP($E137,'NEA Backsheet'!$D$5:$CB$183,O$9,FALSE))="","",(VLOOKUP($E137,'NEA Backsheet'!$D$5:$CB$183,O$9,FALSE))),"")</f>
        <v>3815.0352293386459</v>
      </c>
      <c r="P137" s="102">
        <f ca="1">IFERROR(IF((VLOOKUP($E137,'NEA Backsheet'!$D$5:$CB$183,P$9,FALSE))="","",(VLOOKUP($E137,'NEA Backsheet'!$D$5:$CB$183,P$9,FALSE))),"")</f>
        <v>3602.191028283587</v>
      </c>
      <c r="Q137" s="103">
        <f ca="1">IFERROR(IF((VLOOKUP($E137,'NEA Backsheet'!$D$5:$CB$183,Q$9,FALSE))="","",(VLOOKUP($E137,'NEA Backsheet'!$D$5:$CB$183,Q$9,FALSE))),"")</f>
        <v>3933.9705785122451</v>
      </c>
      <c r="R137" s="194">
        <f ca="1">IFERROR(IF((VLOOKUP($E137,'NEA Backsheet'!$D$5:$CB$183,R$9,FALSE))="","",(VLOOKUP($E137,'NEA Backsheet'!$D$5:$CB$183,R$9,FALSE))),"")</f>
        <v>3785.856479431819</v>
      </c>
    </row>
    <row r="138" spans="1:18" ht="15" customHeight="1" x14ac:dyDescent="0.3">
      <c r="A138" s="41">
        <v>124</v>
      </c>
      <c r="B138" s="77" t="str">
        <f ca="1">IFERROR(IF((VLOOKUP($E138,'Org List'!$AJ$10:$AL$190,3,FALSE))="","",(VLOOKUP($E138,'Org List'!$AJ$10:$AL$190,3,FALSE))),"")</f>
        <v>South East England Commissioning Region</v>
      </c>
      <c r="C138" s="78" t="str">
        <f ca="1">IFERROR(IF((VLOOKUP($E138,'Org List'!$AO$10:$AQ$190,3,FALSE))="","",(VLOOKUP($E138,'Org List'!$AO$10:$AQ$190,3,FALSE))),"")</f>
        <v>South East Region</v>
      </c>
      <c r="D138" s="93" t="str">
        <f ca="1">IFERROR(IF((VLOOKUP($E138,'Org List'!$AT$10:$AV$190,3,FALSE))="","",(VLOOKUP($E138,'Org List'!$AT$10:$AV$190,3,FALSE))),"")</f>
        <v>NHS England South East (Hampshire, Isle of Wight and Thames Valley)</v>
      </c>
      <c r="E138" s="77" t="str">
        <f t="shared" ca="1" si="3"/>
        <v>E10000025</v>
      </c>
      <c r="F138" s="79" t="str">
        <f ca="1">IF(E138="","",VLOOKUP(E138,'Org List'!$J$9:$K$640,2,0))</f>
        <v>Oxfordshire</v>
      </c>
      <c r="G138" s="100">
        <f ca="1">IFERROR(IF((VLOOKUP($E138,'NEA Backsheet'!$D$5:$CB$183,G$9,FALSE))="","",(VLOOKUP($E138,'NEA Backsheet'!$D$5:$CB$183,G$9,FALSE))),"")</f>
        <v>2361.1107829038583</v>
      </c>
      <c r="H138" s="101">
        <f ca="1">IFERROR(IF((VLOOKUP($E138,'NEA Backsheet'!$D$5:$CB$183,H$9,FALSE))="","",(VLOOKUP($E138,'NEA Backsheet'!$D$5:$CB$183,H$9,FALSE))),"")</f>
        <v>2348.8679189984055</v>
      </c>
      <c r="I138" s="101">
        <f ca="1">IFERROR(IF((VLOOKUP($E138,'NEA Backsheet'!$D$5:$CB$183,I$9,FALSE))="","",(VLOOKUP($E138,'NEA Backsheet'!$D$5:$CB$183,I$9,FALSE))),"")</f>
        <v>2435.7871843468338</v>
      </c>
      <c r="J138" s="102">
        <f ca="1">IFERROR(IF((VLOOKUP($E138,'NEA Backsheet'!$D$5:$CB$183,J$9,FALSE))="","",(VLOOKUP($E138,'NEA Backsheet'!$D$5:$CB$183,J$9,FALSE))),"")</f>
        <v>2419.0862205854378</v>
      </c>
      <c r="K138" s="100">
        <f ca="1">IFERROR(IF((VLOOKUP($E138,'NEA Backsheet'!$D$5:$CB$183,K$9,FALSE))="","",(VLOOKUP($E138,'NEA Backsheet'!$D$5:$CB$183,K$9,FALSE))),"")</f>
        <v>2281.9894773722121</v>
      </c>
      <c r="L138" s="101">
        <f ca="1">IFERROR(IF((VLOOKUP($E138,'NEA Backsheet'!$D$5:$CB$183,L$9,FALSE))="","",(VLOOKUP($E138,'NEA Backsheet'!$D$5:$CB$183,L$9,FALSE))),"")</f>
        <v>2275.9191136564305</v>
      </c>
      <c r="M138" s="101">
        <f ca="1">IFERROR(IF((VLOOKUP($E138,'NEA Backsheet'!$D$5:$CB$183,M$9,FALSE))="","",(VLOOKUP($E138,'NEA Backsheet'!$D$5:$CB$183,M$9,FALSE))),"")</f>
        <v>2363.7546832566659</v>
      </c>
      <c r="N138" s="103">
        <f ca="1">IFERROR(IF((VLOOKUP($E138,'NEA Backsheet'!$D$5:$CB$183,N$9,FALSE))="","",(VLOOKUP($E138,'NEA Backsheet'!$D$5:$CB$183,N$9,FALSE))),"")</f>
        <v>2306.4726493014205</v>
      </c>
      <c r="O138" s="151">
        <f ca="1">IFERROR(IF((VLOOKUP($E138,'NEA Backsheet'!$D$5:$CB$183,O$9,FALSE))="","",(VLOOKUP($E138,'NEA Backsheet'!$D$5:$CB$183,O$9,FALSE))),"")</f>
        <v>2476.7196332690805</v>
      </c>
      <c r="P138" s="102">
        <f ca="1">IFERROR(IF((VLOOKUP($E138,'NEA Backsheet'!$D$5:$CB$183,P$9,FALSE))="","",(VLOOKUP($E138,'NEA Backsheet'!$D$5:$CB$183,P$9,FALSE))),"")</f>
        <v>2435.0218269875409</v>
      </c>
      <c r="Q138" s="103">
        <f ca="1">IFERROR(IF((VLOOKUP($E138,'NEA Backsheet'!$D$5:$CB$183,Q$9,FALSE))="","",(VLOOKUP($E138,'NEA Backsheet'!$D$5:$CB$183,Q$9,FALSE))),"")</f>
        <v>2629.4349958764324</v>
      </c>
      <c r="R138" s="194">
        <f ca="1">IFERROR(IF((VLOOKUP($E138,'NEA Backsheet'!$D$5:$CB$183,R$9,FALSE))="","",(VLOOKUP($E138,'NEA Backsheet'!$D$5:$CB$183,R$9,FALSE))),"")</f>
        <v>2610.5278390479984</v>
      </c>
    </row>
    <row r="139" spans="1:18" ht="15" customHeight="1" x14ac:dyDescent="0.3">
      <c r="A139" s="41">
        <v>125</v>
      </c>
      <c r="B139" s="77" t="str">
        <f ca="1">IFERROR(IF((VLOOKUP($E139,'Org List'!$AJ$10:$AL$190,3,FALSE))="","",(VLOOKUP($E139,'Org List'!$AJ$10:$AL$190,3,FALSE))),"")</f>
        <v>East of England Commissioning Region</v>
      </c>
      <c r="C139" s="78" t="str">
        <f ca="1">IFERROR(IF((VLOOKUP($E139,'Org List'!$AO$10:$AQ$190,3,FALSE))="","",(VLOOKUP($E139,'Org List'!$AO$10:$AQ$190,3,FALSE))),"")</f>
        <v>East Region</v>
      </c>
      <c r="D139" s="93" t="str">
        <f ca="1">IFERROR(IF((VLOOKUP($E139,'Org List'!$AT$10:$AV$190,3,FALSE))="","",(VLOOKUP($E139,'Org List'!$AT$10:$AV$190,3,FALSE))),"")</f>
        <v>NHS England East (East)</v>
      </c>
      <c r="E139" s="77" t="str">
        <f t="shared" ca="1" si="3"/>
        <v>E06000031</v>
      </c>
      <c r="F139" s="79" t="str">
        <f ca="1">IF(E139="","",VLOOKUP(E139,'Org List'!$J$9:$K$640,2,0))</f>
        <v>Peterborough</v>
      </c>
      <c r="G139" s="100">
        <f ca="1">IFERROR(IF((VLOOKUP($E139,'NEA Backsheet'!$D$5:$CB$183,G$9,FALSE))="","",(VLOOKUP($E139,'NEA Backsheet'!$D$5:$CB$183,G$9,FALSE))),"")</f>
        <v>2596.3367703594081</v>
      </c>
      <c r="H139" s="101">
        <f ca="1">IFERROR(IF((VLOOKUP($E139,'NEA Backsheet'!$D$5:$CB$183,H$9,FALSE))="","",(VLOOKUP($E139,'NEA Backsheet'!$D$5:$CB$183,H$9,FALSE))),"")</f>
        <v>2506.5931719737964</v>
      </c>
      <c r="I139" s="101">
        <f ca="1">IFERROR(IF((VLOOKUP($E139,'NEA Backsheet'!$D$5:$CB$183,I$9,FALSE))="","",(VLOOKUP($E139,'NEA Backsheet'!$D$5:$CB$183,I$9,FALSE))),"")</f>
        <v>2619.075635938726</v>
      </c>
      <c r="J139" s="102">
        <f ca="1">IFERROR(IF((VLOOKUP($E139,'NEA Backsheet'!$D$5:$CB$183,J$9,FALSE))="","",(VLOOKUP($E139,'NEA Backsheet'!$D$5:$CB$183,J$9,FALSE))),"")</f>
        <v>2552.5836935428788</v>
      </c>
      <c r="K139" s="100">
        <f ca="1">IFERROR(IF((VLOOKUP($E139,'NEA Backsheet'!$D$5:$CB$183,K$9,FALSE))="","",(VLOOKUP($E139,'NEA Backsheet'!$D$5:$CB$183,K$9,FALSE))),"")</f>
        <v>2616.1898794636227</v>
      </c>
      <c r="L139" s="101">
        <f ca="1">IFERROR(IF((VLOOKUP($E139,'NEA Backsheet'!$D$5:$CB$183,L$9,FALSE))="","",(VLOOKUP($E139,'NEA Backsheet'!$D$5:$CB$183,L$9,FALSE))),"")</f>
        <v>2613.101587337288</v>
      </c>
      <c r="M139" s="101">
        <f ca="1">IFERROR(IF((VLOOKUP($E139,'NEA Backsheet'!$D$5:$CB$183,M$9,FALSE))="","",(VLOOKUP($E139,'NEA Backsheet'!$D$5:$CB$183,M$9,FALSE))),"")</f>
        <v>2722.5719664611956</v>
      </c>
      <c r="N139" s="103">
        <f ca="1">IFERROR(IF((VLOOKUP($E139,'NEA Backsheet'!$D$5:$CB$183,N$9,FALSE))="","",(VLOOKUP($E139,'NEA Backsheet'!$D$5:$CB$183,N$9,FALSE))),"")</f>
        <v>2641.3929255495054</v>
      </c>
      <c r="O139" s="151">
        <f ca="1">IFERROR(IF((VLOOKUP($E139,'NEA Backsheet'!$D$5:$CB$183,O$9,FALSE))="","",(VLOOKUP($E139,'NEA Backsheet'!$D$5:$CB$183,O$9,FALSE))),"")</f>
        <v>2618.7310051209961</v>
      </c>
      <c r="P139" s="102">
        <f ca="1">IFERROR(IF((VLOOKUP($E139,'NEA Backsheet'!$D$5:$CB$183,P$9,FALSE))="","",(VLOOKUP($E139,'NEA Backsheet'!$D$5:$CB$183,P$9,FALSE))),"")</f>
        <v>2600.9070536971499</v>
      </c>
      <c r="Q139" s="103">
        <f ca="1">IFERROR(IF((VLOOKUP($E139,'NEA Backsheet'!$D$5:$CB$183,Q$9,FALSE))="","",(VLOOKUP($E139,'NEA Backsheet'!$D$5:$CB$183,Q$9,FALSE))),"")</f>
        <v>2764.1894263165673</v>
      </c>
      <c r="R139" s="194">
        <f ca="1">IFERROR(IF((VLOOKUP($E139,'NEA Backsheet'!$D$5:$CB$183,R$9,FALSE))="","",(VLOOKUP($E139,'NEA Backsheet'!$D$5:$CB$183,R$9,FALSE))),"")</f>
        <v>2669.8747686596453</v>
      </c>
    </row>
    <row r="140" spans="1:18" ht="15" customHeight="1" x14ac:dyDescent="0.3">
      <c r="A140" s="41">
        <v>126</v>
      </c>
      <c r="B140" s="77" t="str">
        <f ca="1">IFERROR(IF((VLOOKUP($E140,'Org List'!$AJ$10:$AL$190,3,FALSE))="","",(VLOOKUP($E140,'Org List'!$AJ$10:$AL$190,3,FALSE))),"")</f>
        <v>South West England Commissioning Region</v>
      </c>
      <c r="C140" s="78" t="str">
        <f ca="1">IFERROR(IF((VLOOKUP($E140,'Org List'!$AO$10:$AQ$190,3,FALSE))="","",(VLOOKUP($E140,'Org List'!$AO$10:$AQ$190,3,FALSE))),"")</f>
        <v>South West Region</v>
      </c>
      <c r="D140" s="93" t="str">
        <f ca="1">IFERROR(IF((VLOOKUP($E140,'Org List'!$AT$10:$AV$190,3,FALSE))="","",(VLOOKUP($E140,'Org List'!$AT$10:$AV$190,3,FALSE))),"")</f>
        <v>NHS England South West (South West South)</v>
      </c>
      <c r="E140" s="77" t="str">
        <f t="shared" ca="1" si="3"/>
        <v>E06000026</v>
      </c>
      <c r="F140" s="79" t="str">
        <f ca="1">IF(E140="","",VLOOKUP(E140,'Org List'!$J$9:$K$640,2,0))</f>
        <v>Plymouth</v>
      </c>
      <c r="G140" s="100">
        <f ca="1">IFERROR(IF((VLOOKUP($E140,'NEA Backsheet'!$D$5:$CB$183,G$9,FALSE))="","",(VLOOKUP($E140,'NEA Backsheet'!$D$5:$CB$183,G$9,FALSE))),"")</f>
        <v>2513.5784536272126</v>
      </c>
      <c r="H140" s="101">
        <f ca="1">IFERROR(IF((VLOOKUP($E140,'NEA Backsheet'!$D$5:$CB$183,H$9,FALSE))="","",(VLOOKUP($E140,'NEA Backsheet'!$D$5:$CB$183,H$9,FALSE))),"")</f>
        <v>2478.0141570252281</v>
      </c>
      <c r="I140" s="101">
        <f ca="1">IFERROR(IF((VLOOKUP($E140,'NEA Backsheet'!$D$5:$CB$183,I$9,FALSE))="","",(VLOOKUP($E140,'NEA Backsheet'!$D$5:$CB$183,I$9,FALSE))),"")</f>
        <v>2673.9491327144224</v>
      </c>
      <c r="J140" s="102">
        <f ca="1">IFERROR(IF((VLOOKUP($E140,'NEA Backsheet'!$D$5:$CB$183,J$9,FALSE))="","",(VLOOKUP($E140,'NEA Backsheet'!$D$5:$CB$183,J$9,FALSE))),"")</f>
        <v>2592.0426670674956</v>
      </c>
      <c r="K140" s="100">
        <f ca="1">IFERROR(IF((VLOOKUP($E140,'NEA Backsheet'!$D$5:$CB$183,K$9,FALSE))="","",(VLOOKUP($E140,'NEA Backsheet'!$D$5:$CB$183,K$9,FALSE))),"")</f>
        <v>2608.754882778811</v>
      </c>
      <c r="L140" s="101">
        <f ca="1">IFERROR(IF((VLOOKUP($E140,'NEA Backsheet'!$D$5:$CB$183,L$9,FALSE))="","",(VLOOKUP($E140,'NEA Backsheet'!$D$5:$CB$183,L$9,FALSE))),"")</f>
        <v>2589.2939473781344</v>
      </c>
      <c r="M140" s="101">
        <f ca="1">IFERROR(IF((VLOOKUP($E140,'NEA Backsheet'!$D$5:$CB$183,M$9,FALSE))="","",(VLOOKUP($E140,'NEA Backsheet'!$D$5:$CB$183,M$9,FALSE))),"")</f>
        <v>2739.8138375675467</v>
      </c>
      <c r="N140" s="103">
        <f ca="1">IFERROR(IF((VLOOKUP($E140,'NEA Backsheet'!$D$5:$CB$183,N$9,FALSE))="","",(VLOOKUP($E140,'NEA Backsheet'!$D$5:$CB$183,N$9,FALSE))),"")</f>
        <v>2711.4127144279651</v>
      </c>
      <c r="O140" s="151">
        <f ca="1">IFERROR(IF((VLOOKUP($E140,'NEA Backsheet'!$D$5:$CB$183,O$9,FALSE))="","",(VLOOKUP($E140,'NEA Backsheet'!$D$5:$CB$183,O$9,FALSE))),"")</f>
        <v>2573.3513731798403</v>
      </c>
      <c r="P140" s="102">
        <f ca="1">IFERROR(IF((VLOOKUP($E140,'NEA Backsheet'!$D$5:$CB$183,P$9,FALSE))="","",(VLOOKUP($E140,'NEA Backsheet'!$D$5:$CB$183,P$9,FALSE))),"")</f>
        <v>2474.9472083007136</v>
      </c>
      <c r="Q140" s="103">
        <f ca="1">IFERROR(IF((VLOOKUP($E140,'NEA Backsheet'!$D$5:$CB$183,Q$9,FALSE))="","",(VLOOKUP($E140,'NEA Backsheet'!$D$5:$CB$183,Q$9,FALSE))),"")</f>
        <v>2720.1330045917211</v>
      </c>
      <c r="R140" s="194">
        <f ca="1">IFERROR(IF((VLOOKUP($E140,'NEA Backsheet'!$D$5:$CB$183,R$9,FALSE))="","",(VLOOKUP($E140,'NEA Backsheet'!$D$5:$CB$183,R$9,FALSE))),"")</f>
        <v>2619.0080848086745</v>
      </c>
    </row>
    <row r="141" spans="1:18" ht="15" customHeight="1" x14ac:dyDescent="0.3">
      <c r="A141" s="41">
        <v>127</v>
      </c>
      <c r="B141" s="77" t="str">
        <f ca="1">IFERROR(IF((VLOOKUP($E141,'Org List'!$AJ$10:$AL$190,3,FALSE))="","",(VLOOKUP($E141,'Org List'!$AJ$10:$AL$190,3,FALSE))),"")</f>
        <v>South East England Commissioning Region</v>
      </c>
      <c r="C141" s="78" t="str">
        <f ca="1">IFERROR(IF((VLOOKUP($E141,'Org List'!$AO$10:$AQ$190,3,FALSE))="","",(VLOOKUP($E141,'Org List'!$AO$10:$AQ$190,3,FALSE))),"")</f>
        <v>South East Region</v>
      </c>
      <c r="D141" s="93" t="str">
        <f ca="1">IFERROR(IF((VLOOKUP($E141,'Org List'!$AT$10:$AV$190,3,FALSE))="","",(VLOOKUP($E141,'Org List'!$AT$10:$AV$190,3,FALSE))),"")</f>
        <v>NHS England South East (Hampshire, Isle of Wight and Thames Valley)</v>
      </c>
      <c r="E141" s="77" t="str">
        <f t="shared" ca="1" si="3"/>
        <v>E06000044</v>
      </c>
      <c r="F141" s="79" t="str">
        <f ca="1">IF(E141="","",VLOOKUP(E141,'Org List'!$J$9:$K$640,2,0))</f>
        <v>Portsmouth</v>
      </c>
      <c r="G141" s="100">
        <f ca="1">IFERROR(IF((VLOOKUP($E141,'NEA Backsheet'!$D$5:$CB$183,G$9,FALSE))="","",(VLOOKUP($E141,'NEA Backsheet'!$D$5:$CB$183,G$9,FALSE))),"")</f>
        <v>2204.3688408926823</v>
      </c>
      <c r="H141" s="101">
        <f ca="1">IFERROR(IF((VLOOKUP($E141,'NEA Backsheet'!$D$5:$CB$183,H$9,FALSE))="","",(VLOOKUP($E141,'NEA Backsheet'!$D$5:$CB$183,H$9,FALSE))),"")</f>
        <v>2187.3489010971139</v>
      </c>
      <c r="I141" s="101">
        <f ca="1">IFERROR(IF((VLOOKUP($E141,'NEA Backsheet'!$D$5:$CB$183,I$9,FALSE))="","",(VLOOKUP($E141,'NEA Backsheet'!$D$5:$CB$183,I$9,FALSE))),"")</f>
        <v>2277.4042517816629</v>
      </c>
      <c r="J141" s="102">
        <f ca="1">IFERROR(IF((VLOOKUP($E141,'NEA Backsheet'!$D$5:$CB$183,J$9,FALSE))="","",(VLOOKUP($E141,'NEA Backsheet'!$D$5:$CB$183,J$9,FALSE))),"")</f>
        <v>2183.1683037521952</v>
      </c>
      <c r="K141" s="100">
        <f ca="1">IFERROR(IF((VLOOKUP($E141,'NEA Backsheet'!$D$5:$CB$183,K$9,FALSE))="","",(VLOOKUP($E141,'NEA Backsheet'!$D$5:$CB$183,K$9,FALSE))),"")</f>
        <v>2217.8279969093055</v>
      </c>
      <c r="L141" s="101">
        <f ca="1">IFERROR(IF((VLOOKUP($E141,'NEA Backsheet'!$D$5:$CB$183,L$9,FALSE))="","",(VLOOKUP($E141,'NEA Backsheet'!$D$5:$CB$183,L$9,FALSE))),"")</f>
        <v>2242.1420722040348</v>
      </c>
      <c r="M141" s="101">
        <f ca="1">IFERROR(IF((VLOOKUP($E141,'NEA Backsheet'!$D$5:$CB$183,M$9,FALSE))="","",(VLOOKUP($E141,'NEA Backsheet'!$D$5:$CB$183,M$9,FALSE))),"")</f>
        <v>2242.1420722040348</v>
      </c>
      <c r="N141" s="103">
        <f ca="1">IFERROR(IF((VLOOKUP($E141,'NEA Backsheet'!$D$5:$CB$183,N$9,FALSE))="","",(VLOOKUP($E141,'NEA Backsheet'!$D$5:$CB$183,N$9,FALSE))),"")</f>
        <v>2183.0011531186979</v>
      </c>
      <c r="O141" s="151">
        <f ca="1">IFERROR(IF((VLOOKUP($E141,'NEA Backsheet'!$D$5:$CB$183,O$9,FALSE))="","",(VLOOKUP($E141,'NEA Backsheet'!$D$5:$CB$183,O$9,FALSE))),"")</f>
        <v>2439.751106337425</v>
      </c>
      <c r="P141" s="102">
        <f ca="1">IFERROR(IF((VLOOKUP($E141,'NEA Backsheet'!$D$5:$CB$183,P$9,FALSE))="","",(VLOOKUP($E141,'NEA Backsheet'!$D$5:$CB$183,P$9,FALSE))),"")</f>
        <v>2352.1435519523179</v>
      </c>
      <c r="Q141" s="103">
        <f ca="1">IFERROR(IF((VLOOKUP($E141,'NEA Backsheet'!$D$5:$CB$183,Q$9,FALSE))="","",(VLOOKUP($E141,'NEA Backsheet'!$D$5:$CB$183,Q$9,FALSE))),"")</f>
        <v>2480.1849302869</v>
      </c>
      <c r="R141" s="194">
        <f ca="1">IFERROR(IF((VLOOKUP($E141,'NEA Backsheet'!$D$5:$CB$183,R$9,FALSE))="","",(VLOOKUP($E141,'NEA Backsheet'!$D$5:$CB$183,R$9,FALSE))),"")</f>
        <v>2489.1920059139165</v>
      </c>
    </row>
    <row r="142" spans="1:18" ht="15" customHeight="1" x14ac:dyDescent="0.3">
      <c r="A142" s="41">
        <v>128</v>
      </c>
      <c r="B142" s="77" t="str">
        <f ca="1">IFERROR(IF((VLOOKUP($E142,'Org List'!$AJ$10:$AL$190,3,FALSE))="","",(VLOOKUP($E142,'Org List'!$AJ$10:$AL$190,3,FALSE))),"")</f>
        <v>South East England Commissioning Region</v>
      </c>
      <c r="C142" s="78" t="str">
        <f ca="1">IFERROR(IF((VLOOKUP($E142,'Org List'!$AO$10:$AQ$190,3,FALSE))="","",(VLOOKUP($E142,'Org List'!$AO$10:$AQ$190,3,FALSE))),"")</f>
        <v>South East Region</v>
      </c>
      <c r="D142" s="93" t="str">
        <f ca="1">IFERROR(IF((VLOOKUP($E142,'Org List'!$AT$10:$AV$190,3,FALSE))="","",(VLOOKUP($E142,'Org List'!$AT$10:$AV$190,3,FALSE))),"")</f>
        <v>NHS England South East (Hampshire, Isle of Wight and Thames Valley)</v>
      </c>
      <c r="E142" s="77" t="str">
        <f t="shared" ref="E142:E173" ca="1" si="4">IF($A142&gt;$U$5-1,"",INDIRECT("'Comms by AT'!D"&amp;$A142+$U$4))</f>
        <v>E06000038</v>
      </c>
      <c r="F142" s="79" t="str">
        <f ca="1">IF(E142="","",VLOOKUP(E142,'Org List'!$J$9:$K$640,2,0))</f>
        <v>Reading</v>
      </c>
      <c r="G142" s="100">
        <f ca="1">IFERROR(IF((VLOOKUP($E142,'NEA Backsheet'!$D$5:$CB$183,G$9,FALSE))="","",(VLOOKUP($E142,'NEA Backsheet'!$D$5:$CB$183,G$9,FALSE))),"")</f>
        <v>2457.6561424978081</v>
      </c>
      <c r="H142" s="101">
        <f ca="1">IFERROR(IF((VLOOKUP($E142,'NEA Backsheet'!$D$5:$CB$183,H$9,FALSE))="","",(VLOOKUP($E142,'NEA Backsheet'!$D$5:$CB$183,H$9,FALSE))),"")</f>
        <v>2389.4780216203462</v>
      </c>
      <c r="I142" s="101">
        <f ca="1">IFERROR(IF((VLOOKUP($E142,'NEA Backsheet'!$D$5:$CB$183,I$9,FALSE))="","",(VLOOKUP($E142,'NEA Backsheet'!$D$5:$CB$183,I$9,FALSE))),"")</f>
        <v>2493.7183464873483</v>
      </c>
      <c r="J142" s="102">
        <f ca="1">IFERROR(IF((VLOOKUP($E142,'NEA Backsheet'!$D$5:$CB$183,J$9,FALSE))="","",(VLOOKUP($E142,'NEA Backsheet'!$D$5:$CB$183,J$9,FALSE))),"")</f>
        <v>2440.1491471701679</v>
      </c>
      <c r="K142" s="100">
        <f ca="1">IFERROR(IF((VLOOKUP($E142,'NEA Backsheet'!$D$5:$CB$183,K$9,FALSE))="","",(VLOOKUP($E142,'NEA Backsheet'!$D$5:$CB$183,K$9,FALSE))),"")</f>
        <v>2394.5373201321936</v>
      </c>
      <c r="L142" s="101">
        <f ca="1">IFERROR(IF((VLOOKUP($E142,'NEA Backsheet'!$D$5:$CB$183,L$9,FALSE))="","",(VLOOKUP($E142,'NEA Backsheet'!$D$5:$CB$183,L$9,FALSE))),"")</f>
        <v>2418.6593318114105</v>
      </c>
      <c r="M142" s="101">
        <f ca="1">IFERROR(IF((VLOOKUP($E142,'NEA Backsheet'!$D$5:$CB$183,M$9,FALSE))="","",(VLOOKUP($E142,'NEA Backsheet'!$D$5:$CB$183,M$9,FALSE))),"")</f>
        <v>2509.0529382159539</v>
      </c>
      <c r="N142" s="103">
        <f ca="1">IFERROR(IF((VLOOKUP($E142,'NEA Backsheet'!$D$5:$CB$183,N$9,FALSE))="","",(VLOOKUP($E142,'NEA Backsheet'!$D$5:$CB$183,N$9,FALSE))),"")</f>
        <v>2420.4665039643805</v>
      </c>
      <c r="O142" s="151">
        <f ca="1">IFERROR(IF((VLOOKUP($E142,'NEA Backsheet'!$D$5:$CB$183,O$9,FALSE))="","",(VLOOKUP($E142,'NEA Backsheet'!$D$5:$CB$183,O$9,FALSE))),"")</f>
        <v>2425.5498435776694</v>
      </c>
      <c r="P142" s="102">
        <f ca="1">IFERROR(IF((VLOOKUP($E142,'NEA Backsheet'!$D$5:$CB$183,P$9,FALSE))="","",(VLOOKUP($E142,'NEA Backsheet'!$D$5:$CB$183,P$9,FALSE))),"")</f>
        <v>2408.6021066037019</v>
      </c>
      <c r="Q142" s="103">
        <f ca="1">IFERROR(IF((VLOOKUP($E142,'NEA Backsheet'!$D$5:$CB$183,Q$9,FALSE))="","",(VLOOKUP($E142,'NEA Backsheet'!$D$5:$CB$183,Q$9,FALSE))),"")</f>
        <v>2586.0972684017615</v>
      </c>
      <c r="R142" s="194">
        <f ca="1">IFERROR(IF((VLOOKUP($E142,'NEA Backsheet'!$D$5:$CB$183,R$9,FALSE))="","",(VLOOKUP($E142,'NEA Backsheet'!$D$5:$CB$183,R$9,FALSE))),"")</f>
        <v>2620.8796716450847</v>
      </c>
    </row>
    <row r="143" spans="1:18" ht="15" customHeight="1" x14ac:dyDescent="0.3">
      <c r="A143" s="41">
        <v>129</v>
      </c>
      <c r="B143" s="77" t="str">
        <f ca="1">IFERROR(IF((VLOOKUP($E143,'Org List'!$AJ$10:$AL$190,3,FALSE))="","",(VLOOKUP($E143,'Org List'!$AJ$10:$AL$190,3,FALSE))),"")</f>
        <v>London Commissioning Region</v>
      </c>
      <c r="C143" s="78" t="str">
        <f ca="1">IFERROR(IF((VLOOKUP($E143,'Org List'!$AO$10:$AQ$190,3,FALSE))="","",(VLOOKUP($E143,'Org List'!$AO$10:$AQ$190,3,FALSE))),"")</f>
        <v>London Region</v>
      </c>
      <c r="D143" s="93" t="str">
        <f ca="1">IFERROR(IF((VLOOKUP($E143,'Org List'!$AT$10:$AV$190,3,FALSE))="","",(VLOOKUP($E143,'Org List'!$AT$10:$AV$190,3,FALSE))),"")</f>
        <v>NHS England London</v>
      </c>
      <c r="E143" s="77" t="str">
        <f t="shared" ca="1" si="4"/>
        <v>E09000026</v>
      </c>
      <c r="F143" s="79" t="str">
        <f ca="1">IF(E143="","",VLOOKUP(E143,'Org List'!$J$9:$K$640,2,0))</f>
        <v>Redbridge</v>
      </c>
      <c r="G143" s="100">
        <f ca="1">IFERROR(IF((VLOOKUP($E143,'NEA Backsheet'!$D$5:$CB$183,G$9,FALSE))="","",(VLOOKUP($E143,'NEA Backsheet'!$D$5:$CB$183,G$9,FALSE))),"")</f>
        <v>2091.127392676482</v>
      </c>
      <c r="H143" s="101">
        <f ca="1">IFERROR(IF((VLOOKUP($E143,'NEA Backsheet'!$D$5:$CB$183,H$9,FALSE))="","",(VLOOKUP($E143,'NEA Backsheet'!$D$5:$CB$183,H$9,FALSE))),"")</f>
        <v>2149.4432891556862</v>
      </c>
      <c r="I143" s="101">
        <f ca="1">IFERROR(IF((VLOOKUP($E143,'NEA Backsheet'!$D$5:$CB$183,I$9,FALSE))="","",(VLOOKUP($E143,'NEA Backsheet'!$D$5:$CB$183,I$9,FALSE))),"")</f>
        <v>2255.4774367266709</v>
      </c>
      <c r="J143" s="102">
        <f ca="1">IFERROR(IF((VLOOKUP($E143,'NEA Backsheet'!$D$5:$CB$183,J$9,FALSE))="","",(VLOOKUP($E143,'NEA Backsheet'!$D$5:$CB$183,J$9,FALSE))),"")</f>
        <v>2224.0006887908216</v>
      </c>
      <c r="K143" s="100">
        <f ca="1">IFERROR(IF((VLOOKUP($E143,'NEA Backsheet'!$D$5:$CB$183,K$9,FALSE))="","",(VLOOKUP($E143,'NEA Backsheet'!$D$5:$CB$183,K$9,FALSE))),"")</f>
        <v>2179.6296949236166</v>
      </c>
      <c r="L143" s="101">
        <f ca="1">IFERROR(IF((VLOOKUP($E143,'NEA Backsheet'!$D$5:$CB$183,L$9,FALSE))="","",(VLOOKUP($E143,'NEA Backsheet'!$D$5:$CB$183,L$9,FALSE))),"")</f>
        <v>2203.8660894825125</v>
      </c>
      <c r="M143" s="101">
        <f ca="1">IFERROR(IF((VLOOKUP($E143,'NEA Backsheet'!$D$5:$CB$183,M$9,FALSE))="","",(VLOOKUP($E143,'NEA Backsheet'!$D$5:$CB$183,M$9,FALSE))),"")</f>
        <v>2209.034018293904</v>
      </c>
      <c r="N143" s="103">
        <f ca="1">IFERROR(IF((VLOOKUP($E143,'NEA Backsheet'!$D$5:$CB$183,N$9,FALSE))="","",(VLOOKUP($E143,'NEA Backsheet'!$D$5:$CB$183,N$9,FALSE))),"")</f>
        <v>2136.9862600602178</v>
      </c>
      <c r="O143" s="151">
        <f ca="1">IFERROR(IF((VLOOKUP($E143,'NEA Backsheet'!$D$5:$CB$183,O$9,FALSE))="","",(VLOOKUP($E143,'NEA Backsheet'!$D$5:$CB$183,O$9,FALSE))),"")</f>
        <v>2288.914502663109</v>
      </c>
      <c r="P143" s="102">
        <f ca="1">IFERROR(IF((VLOOKUP($E143,'NEA Backsheet'!$D$5:$CB$183,P$9,FALSE))="","",(VLOOKUP($E143,'NEA Backsheet'!$D$5:$CB$183,P$9,FALSE))),"")</f>
        <v>2208.9855299609353</v>
      </c>
      <c r="Q143" s="103">
        <f ca="1">IFERROR(IF((VLOOKUP($E143,'NEA Backsheet'!$D$5:$CB$183,Q$9,FALSE))="","",(VLOOKUP($E143,'NEA Backsheet'!$D$5:$CB$183,Q$9,FALSE))),"")</f>
        <v>2331.7640908812236</v>
      </c>
      <c r="R143" s="194">
        <f ca="1">IFERROR(IF((VLOOKUP($E143,'NEA Backsheet'!$D$5:$CB$183,R$9,FALSE))="","",(VLOOKUP($E143,'NEA Backsheet'!$D$5:$CB$183,R$9,FALSE))),"")</f>
        <v>2233.5870481956908</v>
      </c>
    </row>
    <row r="144" spans="1:18" ht="15" customHeight="1" x14ac:dyDescent="0.3">
      <c r="A144" s="41">
        <v>130</v>
      </c>
      <c r="B144" s="77" t="str">
        <f ca="1">IFERROR(IF((VLOOKUP($E144,'Org List'!$AJ$10:$AL$190,3,FALSE))="","",(VLOOKUP($E144,'Org List'!$AJ$10:$AL$190,3,FALSE))),"")</f>
        <v>North East and Yorkshire Commissioning Region</v>
      </c>
      <c r="C144" s="78" t="str">
        <f ca="1">IFERROR(IF((VLOOKUP($E144,'Org List'!$AO$10:$AQ$190,3,FALSE))="","",(VLOOKUP($E144,'Org List'!$AO$10:$AQ$190,3,FALSE))),"")</f>
        <v>North East Region</v>
      </c>
      <c r="D144" s="93" t="str">
        <f ca="1">IFERROR(IF((VLOOKUP($E144,'Org List'!$AT$10:$AV$190,3,FALSE))="","",(VLOOKUP($E144,'Org List'!$AT$10:$AV$190,3,FALSE))),"")</f>
        <v>NHS England North East and Yorkshire (Cumbria And North East)</v>
      </c>
      <c r="E144" s="77" t="str">
        <f t="shared" ca="1" si="4"/>
        <v>E06000003</v>
      </c>
      <c r="F144" s="79" t="str">
        <f ca="1">IF(E144="","",VLOOKUP(E144,'Org List'!$J$9:$K$640,2,0))</f>
        <v>Redcar and Cleveland</v>
      </c>
      <c r="G144" s="100">
        <f ca="1">IFERROR(IF((VLOOKUP($E144,'NEA Backsheet'!$D$5:$CB$183,G$9,FALSE))="","",(VLOOKUP($E144,'NEA Backsheet'!$D$5:$CB$183,G$9,FALSE))),"")</f>
        <v>3001.3531422239926</v>
      </c>
      <c r="H144" s="101">
        <f ca="1">IFERROR(IF((VLOOKUP($E144,'NEA Backsheet'!$D$5:$CB$183,H$9,FALSE))="","",(VLOOKUP($E144,'NEA Backsheet'!$D$5:$CB$183,H$9,FALSE))),"")</f>
        <v>3068.5734700585481</v>
      </c>
      <c r="I144" s="101">
        <f ca="1">IFERROR(IF((VLOOKUP($E144,'NEA Backsheet'!$D$5:$CB$183,I$9,FALSE))="","",(VLOOKUP($E144,'NEA Backsheet'!$D$5:$CB$183,I$9,FALSE))),"")</f>
        <v>3275.9066024776157</v>
      </c>
      <c r="J144" s="102">
        <f ca="1">IFERROR(IF((VLOOKUP($E144,'NEA Backsheet'!$D$5:$CB$183,J$9,FALSE))="","",(VLOOKUP($E144,'NEA Backsheet'!$D$5:$CB$183,J$9,FALSE))),"")</f>
        <v>3242.8801382250813</v>
      </c>
      <c r="K144" s="100">
        <f ca="1">IFERROR(IF((VLOOKUP($E144,'NEA Backsheet'!$D$5:$CB$183,K$9,FALSE))="","",(VLOOKUP($E144,'NEA Backsheet'!$D$5:$CB$183,K$9,FALSE))),"")</f>
        <v>3193.9397652201019</v>
      </c>
      <c r="L144" s="101">
        <f ca="1">IFERROR(IF((VLOOKUP($E144,'NEA Backsheet'!$D$5:$CB$183,L$9,FALSE))="","",(VLOOKUP($E144,'NEA Backsheet'!$D$5:$CB$183,L$9,FALSE))),"")</f>
        <v>3134.4471024230902</v>
      </c>
      <c r="M144" s="101">
        <f ca="1">IFERROR(IF((VLOOKUP($E144,'NEA Backsheet'!$D$5:$CB$183,M$9,FALSE))="","",(VLOOKUP($E144,'NEA Backsheet'!$D$5:$CB$183,M$9,FALSE))),"")</f>
        <v>3233.9658656130205</v>
      </c>
      <c r="N144" s="103">
        <f ca="1">IFERROR(IF((VLOOKUP($E144,'NEA Backsheet'!$D$5:$CB$183,N$9,FALSE))="","",(VLOOKUP($E144,'NEA Backsheet'!$D$5:$CB$183,N$9,FALSE))),"")</f>
        <v>3183.5267700217987</v>
      </c>
      <c r="O144" s="151">
        <f ca="1">IFERROR(IF((VLOOKUP($E144,'NEA Backsheet'!$D$5:$CB$183,O$9,FALSE))="","",(VLOOKUP($E144,'NEA Backsheet'!$D$5:$CB$183,O$9,FALSE))),"")</f>
        <v>3259.6374027173761</v>
      </c>
      <c r="P144" s="102">
        <f ca="1">IFERROR(IF((VLOOKUP($E144,'NEA Backsheet'!$D$5:$CB$183,P$9,FALSE))="","",(VLOOKUP($E144,'NEA Backsheet'!$D$5:$CB$183,P$9,FALSE))),"")</f>
        <v>3232.0226232495675</v>
      </c>
      <c r="Q144" s="103">
        <f ca="1">IFERROR(IF((VLOOKUP($E144,'NEA Backsheet'!$D$5:$CB$183,Q$9,FALSE))="","",(VLOOKUP($E144,'NEA Backsheet'!$D$5:$CB$183,Q$9,FALSE))),"")</f>
        <v>3426.2725770415841</v>
      </c>
      <c r="R144" s="194">
        <f ca="1">IFERROR(IF((VLOOKUP($E144,'NEA Backsheet'!$D$5:$CB$183,R$9,FALSE))="","",(VLOOKUP($E144,'NEA Backsheet'!$D$5:$CB$183,R$9,FALSE))),"")</f>
        <v>3499.5794809160584</v>
      </c>
    </row>
    <row r="145" spans="1:18" ht="15" customHeight="1" x14ac:dyDescent="0.3">
      <c r="A145" s="41">
        <v>131</v>
      </c>
      <c r="B145" s="77" t="str">
        <f ca="1">IFERROR(IF((VLOOKUP($E145,'Org List'!$AJ$10:$AL$190,3,FALSE))="","",(VLOOKUP($E145,'Org List'!$AJ$10:$AL$190,3,FALSE))),"")</f>
        <v>London Commissioning Region</v>
      </c>
      <c r="C145" s="78" t="str">
        <f ca="1">IFERROR(IF((VLOOKUP($E145,'Org List'!$AO$10:$AQ$190,3,FALSE))="","",(VLOOKUP($E145,'Org List'!$AO$10:$AQ$190,3,FALSE))),"")</f>
        <v>London Region</v>
      </c>
      <c r="D145" s="93" t="str">
        <f ca="1">IFERROR(IF((VLOOKUP($E145,'Org List'!$AT$10:$AV$190,3,FALSE))="","",(VLOOKUP($E145,'Org List'!$AT$10:$AV$190,3,FALSE))),"")</f>
        <v>NHS England London</v>
      </c>
      <c r="E145" s="77" t="str">
        <f t="shared" ca="1" si="4"/>
        <v>E09000027</v>
      </c>
      <c r="F145" s="79" t="str">
        <f ca="1">IF(E145="","",VLOOKUP(E145,'Org List'!$J$9:$K$640,2,0))</f>
        <v>Richmond upon Thames</v>
      </c>
      <c r="G145" s="100">
        <f ca="1">IFERROR(IF((VLOOKUP($E145,'NEA Backsheet'!$D$5:$CB$183,G$9,FALSE))="","",(VLOOKUP($E145,'NEA Backsheet'!$D$5:$CB$183,G$9,FALSE))),"")</f>
        <v>2333.8379656777865</v>
      </c>
      <c r="H145" s="101">
        <f ca="1">IFERROR(IF((VLOOKUP($E145,'NEA Backsheet'!$D$5:$CB$183,H$9,FALSE))="","",(VLOOKUP($E145,'NEA Backsheet'!$D$5:$CB$183,H$9,FALSE))),"")</f>
        <v>2307.6828192191024</v>
      </c>
      <c r="I145" s="101">
        <f ca="1">IFERROR(IF((VLOOKUP($E145,'NEA Backsheet'!$D$5:$CB$183,I$9,FALSE))="","",(VLOOKUP($E145,'NEA Backsheet'!$D$5:$CB$183,I$9,FALSE))),"")</f>
        <v>2386.5665262126304</v>
      </c>
      <c r="J145" s="102">
        <f ca="1">IFERROR(IF((VLOOKUP($E145,'NEA Backsheet'!$D$5:$CB$183,J$9,FALSE))="","",(VLOOKUP($E145,'NEA Backsheet'!$D$5:$CB$183,J$9,FALSE))),"")</f>
        <v>2298.8714732676158</v>
      </c>
      <c r="K145" s="100">
        <f ca="1">IFERROR(IF((VLOOKUP($E145,'NEA Backsheet'!$D$5:$CB$183,K$9,FALSE))="","",(VLOOKUP($E145,'NEA Backsheet'!$D$5:$CB$183,K$9,FALSE))),"")</f>
        <v>2375.0093041798932</v>
      </c>
      <c r="L145" s="101">
        <f ca="1">IFERROR(IF((VLOOKUP($E145,'NEA Backsheet'!$D$5:$CB$183,L$9,FALSE))="","",(VLOOKUP($E145,'NEA Backsheet'!$D$5:$CB$183,L$9,FALSE))),"")</f>
        <v>2393.2062305384252</v>
      </c>
      <c r="M145" s="101">
        <f ca="1">IFERROR(IF((VLOOKUP($E145,'NEA Backsheet'!$D$5:$CB$183,M$9,FALSE))="","",(VLOOKUP($E145,'NEA Backsheet'!$D$5:$CB$183,M$9,FALSE))),"")</f>
        <v>2408.2526642205398</v>
      </c>
      <c r="N145" s="103">
        <f ca="1">IFERROR(IF((VLOOKUP($E145,'NEA Backsheet'!$D$5:$CB$183,N$9,FALSE))="","",(VLOOKUP($E145,'NEA Backsheet'!$D$5:$CB$183,N$9,FALSE))),"")</f>
        <v>2334.2914755042675</v>
      </c>
      <c r="O145" s="151">
        <f ca="1">IFERROR(IF((VLOOKUP($E145,'NEA Backsheet'!$D$5:$CB$183,O$9,FALSE))="","",(VLOOKUP($E145,'NEA Backsheet'!$D$5:$CB$183,O$9,FALSE))),"")</f>
        <v>2350.2754958062833</v>
      </c>
      <c r="P145" s="102">
        <f ca="1">IFERROR(IF((VLOOKUP($E145,'NEA Backsheet'!$D$5:$CB$183,P$9,FALSE))="","",(VLOOKUP($E145,'NEA Backsheet'!$D$5:$CB$183,P$9,FALSE))),"")</f>
        <v>2372.0402503810383</v>
      </c>
      <c r="Q145" s="103">
        <f ca="1">IFERROR(IF((VLOOKUP($E145,'NEA Backsheet'!$D$5:$CB$183,Q$9,FALSE))="","",(VLOOKUP($E145,'NEA Backsheet'!$D$5:$CB$183,Q$9,FALSE))),"")</f>
        <v>2476.2179759277524</v>
      </c>
      <c r="R145" s="194">
        <f ca="1">IFERROR(IF((VLOOKUP($E145,'NEA Backsheet'!$D$5:$CB$183,R$9,FALSE))="","",(VLOOKUP($E145,'NEA Backsheet'!$D$5:$CB$183,R$9,FALSE))),"")</f>
        <v>2456.986505387008</v>
      </c>
    </row>
    <row r="146" spans="1:18" ht="15" customHeight="1" x14ac:dyDescent="0.3">
      <c r="A146" s="41">
        <v>132</v>
      </c>
      <c r="B146" s="77" t="str">
        <f ca="1">IFERROR(IF((VLOOKUP($E146,'Org List'!$AJ$10:$AL$190,3,FALSE))="","",(VLOOKUP($E146,'Org List'!$AJ$10:$AL$190,3,FALSE))),"")</f>
        <v>North West Commissioning Region</v>
      </c>
      <c r="C146" s="78" t="str">
        <f ca="1">IFERROR(IF((VLOOKUP($E146,'Org List'!$AO$10:$AQ$190,3,FALSE))="","",(VLOOKUP($E146,'Org List'!$AO$10:$AQ$190,3,FALSE))),"")</f>
        <v>North West Region</v>
      </c>
      <c r="D146" s="93" t="str">
        <f ca="1">IFERROR(IF((VLOOKUP($E146,'Org List'!$AT$10:$AV$190,3,FALSE))="","",(VLOOKUP($E146,'Org List'!$AT$10:$AV$190,3,FALSE))),"")</f>
        <v>NHS England North West (Greater Manchester)</v>
      </c>
      <c r="E146" s="77" t="str">
        <f t="shared" ca="1" si="4"/>
        <v>E08000005</v>
      </c>
      <c r="F146" s="79" t="str">
        <f ca="1">IF(E146="","",VLOOKUP(E146,'Org List'!$J$9:$K$640,2,0))</f>
        <v>Rochdale</v>
      </c>
      <c r="G146" s="100">
        <f ca="1">IFERROR(IF((VLOOKUP($E146,'NEA Backsheet'!$D$5:$CB$183,G$9,FALSE))="","",(VLOOKUP($E146,'NEA Backsheet'!$D$5:$CB$183,G$9,FALSE))),"")</f>
        <v>3233.5719106135898</v>
      </c>
      <c r="H146" s="101">
        <f ca="1">IFERROR(IF((VLOOKUP($E146,'NEA Backsheet'!$D$5:$CB$183,H$9,FALSE))="","",(VLOOKUP($E146,'NEA Backsheet'!$D$5:$CB$183,H$9,FALSE))),"")</f>
        <v>3346.2744234216411</v>
      </c>
      <c r="I146" s="101">
        <f ca="1">IFERROR(IF((VLOOKUP($E146,'NEA Backsheet'!$D$5:$CB$183,I$9,FALSE))="","",(VLOOKUP($E146,'NEA Backsheet'!$D$5:$CB$183,I$9,FALSE))),"")</f>
        <v>3628.3018499727928</v>
      </c>
      <c r="J146" s="102">
        <f ca="1">IFERROR(IF((VLOOKUP($E146,'NEA Backsheet'!$D$5:$CB$183,J$9,FALSE))="","",(VLOOKUP($E146,'NEA Backsheet'!$D$5:$CB$183,J$9,FALSE))),"")</f>
        <v>3471.0491890409935</v>
      </c>
      <c r="K146" s="100">
        <f ca="1">IFERROR(IF((VLOOKUP($E146,'NEA Backsheet'!$D$5:$CB$183,K$9,FALSE))="","",(VLOOKUP($E146,'NEA Backsheet'!$D$5:$CB$183,K$9,FALSE))),"")</f>
        <v>3560.0567449386099</v>
      </c>
      <c r="L146" s="101">
        <f ca="1">IFERROR(IF((VLOOKUP($E146,'NEA Backsheet'!$D$5:$CB$183,L$9,FALSE))="","",(VLOOKUP($E146,'NEA Backsheet'!$D$5:$CB$183,L$9,FALSE))),"")</f>
        <v>3396.0533492269892</v>
      </c>
      <c r="M146" s="101">
        <f ca="1">IFERROR(IF((VLOOKUP($E146,'NEA Backsheet'!$D$5:$CB$183,M$9,FALSE))="","",(VLOOKUP($E146,'NEA Backsheet'!$D$5:$CB$183,M$9,FALSE))),"")</f>
        <v>3319.4085265305248</v>
      </c>
      <c r="N146" s="103">
        <f ca="1">IFERROR(IF((VLOOKUP($E146,'NEA Backsheet'!$D$5:$CB$183,N$9,FALSE))="","",(VLOOKUP($E146,'NEA Backsheet'!$D$5:$CB$183,N$9,FALSE))),"")</f>
        <v>3112.157817068261</v>
      </c>
      <c r="O146" s="151">
        <f ca="1">IFERROR(IF((VLOOKUP($E146,'NEA Backsheet'!$D$5:$CB$183,O$9,FALSE))="","",(VLOOKUP($E146,'NEA Backsheet'!$D$5:$CB$183,O$9,FALSE))),"")</f>
        <v>3518.3248033216069</v>
      </c>
      <c r="P146" s="102">
        <f ca="1">IFERROR(IF((VLOOKUP($E146,'NEA Backsheet'!$D$5:$CB$183,P$9,FALSE))="","",(VLOOKUP($E146,'NEA Backsheet'!$D$5:$CB$183,P$9,FALSE))),"")</f>
        <v>3385.2029436743605</v>
      </c>
      <c r="Q146" s="103">
        <f ca="1">IFERROR(IF((VLOOKUP($E146,'NEA Backsheet'!$D$5:$CB$183,Q$9,FALSE))="","",(VLOOKUP($E146,'NEA Backsheet'!$D$5:$CB$183,Q$9,FALSE))),"")</f>
        <v>3691.5217961087747</v>
      </c>
      <c r="R146" s="194">
        <f ca="1">IFERROR(IF((VLOOKUP($E146,'NEA Backsheet'!$D$5:$CB$183,R$9,FALSE))="","",(VLOOKUP($E146,'NEA Backsheet'!$D$5:$CB$183,R$9,FALSE))),"")</f>
        <v>3709.6025612459798</v>
      </c>
    </row>
    <row r="147" spans="1:18" ht="15" customHeight="1" x14ac:dyDescent="0.3">
      <c r="A147" s="41">
        <v>133</v>
      </c>
      <c r="B147" s="77" t="str">
        <f ca="1">IFERROR(IF((VLOOKUP($E147,'Org List'!$AJ$10:$AL$190,3,FALSE))="","",(VLOOKUP($E147,'Org List'!$AJ$10:$AL$190,3,FALSE))),"")</f>
        <v>North East and Yorkshire Commissioning Region</v>
      </c>
      <c r="C147" s="78" t="str">
        <f ca="1">IFERROR(IF((VLOOKUP($E147,'Org List'!$AO$10:$AQ$190,3,FALSE))="","",(VLOOKUP($E147,'Org List'!$AO$10:$AQ$190,3,FALSE))),"")</f>
        <v>Yorkshire and The Humber Region</v>
      </c>
      <c r="D147" s="93" t="str">
        <f ca="1">IFERROR(IF((VLOOKUP($E147,'Org List'!$AT$10:$AV$190,3,FALSE))="","",(VLOOKUP($E147,'Org List'!$AT$10:$AV$190,3,FALSE))),"")</f>
        <v>NHS England North East and Yokrshire (Yorkshire And Humber)</v>
      </c>
      <c r="E147" s="77" t="str">
        <f t="shared" ca="1" si="4"/>
        <v>E08000018</v>
      </c>
      <c r="F147" s="79" t="str">
        <f ca="1">IF(E147="","",VLOOKUP(E147,'Org List'!$J$9:$K$640,2,0))</f>
        <v>Rotherham</v>
      </c>
      <c r="G147" s="100">
        <f ca="1">IFERROR(IF((VLOOKUP($E147,'NEA Backsheet'!$D$5:$CB$183,G$9,FALSE))="","",(VLOOKUP($E147,'NEA Backsheet'!$D$5:$CB$183,G$9,FALSE))),"")</f>
        <v>2808.8555116113662</v>
      </c>
      <c r="H147" s="101">
        <f ca="1">IFERROR(IF((VLOOKUP($E147,'NEA Backsheet'!$D$5:$CB$183,H$9,FALSE))="","",(VLOOKUP($E147,'NEA Backsheet'!$D$5:$CB$183,H$9,FALSE))),"")</f>
        <v>2710.3377010710401</v>
      </c>
      <c r="I147" s="101">
        <f ca="1">IFERROR(IF((VLOOKUP($E147,'NEA Backsheet'!$D$5:$CB$183,I$9,FALSE))="","",(VLOOKUP($E147,'NEA Backsheet'!$D$5:$CB$183,I$9,FALSE))),"")</f>
        <v>2661.8144905609943</v>
      </c>
      <c r="J147" s="102">
        <f ca="1">IFERROR(IF((VLOOKUP($E147,'NEA Backsheet'!$D$5:$CB$183,J$9,FALSE))="","",(VLOOKUP($E147,'NEA Backsheet'!$D$5:$CB$183,J$9,FALSE))),"")</f>
        <v>2782.3667103995608</v>
      </c>
      <c r="K147" s="100">
        <f ca="1">IFERROR(IF((VLOOKUP($E147,'NEA Backsheet'!$D$5:$CB$183,K$9,FALSE))="","",(VLOOKUP($E147,'NEA Backsheet'!$D$5:$CB$183,K$9,FALSE))),"")</f>
        <v>3721.8059288130426</v>
      </c>
      <c r="L147" s="101">
        <f ca="1">IFERROR(IF((VLOOKUP($E147,'NEA Backsheet'!$D$5:$CB$183,L$9,FALSE))="","",(VLOOKUP($E147,'NEA Backsheet'!$D$5:$CB$183,L$9,FALSE))),"")</f>
        <v>3726.0862604526214</v>
      </c>
      <c r="M147" s="101">
        <f ca="1">IFERROR(IF((VLOOKUP($E147,'NEA Backsheet'!$D$5:$CB$183,M$9,FALSE))="","",(VLOOKUP($E147,'NEA Backsheet'!$D$5:$CB$183,M$9,FALSE))),"")</f>
        <v>3521.7393130544319</v>
      </c>
      <c r="N147" s="103">
        <f ca="1">IFERROR(IF((VLOOKUP($E147,'NEA Backsheet'!$D$5:$CB$183,N$9,FALSE))="","",(VLOOKUP($E147,'NEA Backsheet'!$D$5:$CB$183,N$9,FALSE))),"")</f>
        <v>3506.1088403924086</v>
      </c>
      <c r="O147" s="151">
        <f ca="1">IFERROR(IF((VLOOKUP($E147,'NEA Backsheet'!$D$5:$CB$183,O$9,FALSE))="","",(VLOOKUP($E147,'NEA Backsheet'!$D$5:$CB$183,O$9,FALSE))),"")</f>
        <v>2770.5933697404657</v>
      </c>
      <c r="P147" s="102">
        <f ca="1">IFERROR(IF((VLOOKUP($E147,'NEA Backsheet'!$D$5:$CB$183,P$9,FALSE))="","",(VLOOKUP($E147,'NEA Backsheet'!$D$5:$CB$183,P$9,FALSE))),"")</f>
        <v>2739.232926910287</v>
      </c>
      <c r="Q147" s="103">
        <f ca="1">IFERROR(IF((VLOOKUP($E147,'NEA Backsheet'!$D$5:$CB$183,Q$9,FALSE))="","",(VLOOKUP($E147,'NEA Backsheet'!$D$5:$CB$183,Q$9,FALSE))),"")</f>
        <v>2851.7610809352086</v>
      </c>
      <c r="R147" s="194">
        <f ca="1">IFERROR(IF((VLOOKUP($E147,'NEA Backsheet'!$D$5:$CB$183,R$9,FALSE))="","",(VLOOKUP($E147,'NEA Backsheet'!$D$5:$CB$183,R$9,FALSE))),"")</f>
        <v>2896.1248392788625</v>
      </c>
    </row>
    <row r="148" spans="1:18" ht="15" customHeight="1" x14ac:dyDescent="0.3">
      <c r="A148" s="41">
        <v>134</v>
      </c>
      <c r="B148" s="77" t="str">
        <f ca="1">IFERROR(IF((VLOOKUP($E148,'Org List'!$AJ$10:$AL$190,3,FALSE))="","",(VLOOKUP($E148,'Org List'!$AJ$10:$AL$190,3,FALSE))),"")</f>
        <v>Midlands Commissioning Region</v>
      </c>
      <c r="C148" s="78" t="str">
        <f ca="1">IFERROR(IF((VLOOKUP($E148,'Org List'!$AO$10:$AQ$190,3,FALSE))="","",(VLOOKUP($E148,'Org List'!$AO$10:$AQ$190,3,FALSE))),"")</f>
        <v>East Midlands Region</v>
      </c>
      <c r="D148" s="93" t="str">
        <f ca="1">IFERROR(IF((VLOOKUP($E148,'Org List'!$AT$10:$AV$190,3,FALSE))="","",(VLOOKUP($E148,'Org List'!$AT$10:$AV$190,3,FALSE))),"")</f>
        <v>NHS England Midlands (Central Midlands)</v>
      </c>
      <c r="E148" s="77" t="str">
        <f t="shared" ca="1" si="4"/>
        <v>E06000017</v>
      </c>
      <c r="F148" s="79" t="str">
        <f ca="1">IF(E148="","",VLOOKUP(E148,'Org List'!$J$9:$K$640,2,0))</f>
        <v>Rutland</v>
      </c>
      <c r="G148" s="100">
        <f ca="1">IFERROR(IF((VLOOKUP($E148,'NEA Backsheet'!$D$5:$CB$183,G$9,FALSE))="","",(VLOOKUP($E148,'NEA Backsheet'!$D$5:$CB$183,G$9,FALSE))),"")</f>
        <v>2287.8198124759328</v>
      </c>
      <c r="H148" s="101">
        <f ca="1">IFERROR(IF((VLOOKUP($E148,'NEA Backsheet'!$D$5:$CB$183,H$9,FALSE))="","",(VLOOKUP($E148,'NEA Backsheet'!$D$5:$CB$183,H$9,FALSE))),"")</f>
        <v>2333.6004469695486</v>
      </c>
      <c r="I148" s="101">
        <f ca="1">IFERROR(IF((VLOOKUP($E148,'NEA Backsheet'!$D$5:$CB$183,I$9,FALSE))="","",(VLOOKUP($E148,'NEA Backsheet'!$D$5:$CB$183,I$9,FALSE))),"")</f>
        <v>2422.0875050197892</v>
      </c>
      <c r="J148" s="102">
        <f ca="1">IFERROR(IF((VLOOKUP($E148,'NEA Backsheet'!$D$5:$CB$183,J$9,FALSE))="","",(VLOOKUP($E148,'NEA Backsheet'!$D$5:$CB$183,J$9,FALSE))),"")</f>
        <v>2474.3310317369214</v>
      </c>
      <c r="K148" s="100">
        <f ca="1">IFERROR(IF((VLOOKUP($E148,'NEA Backsheet'!$D$5:$CB$183,K$9,FALSE))="","",(VLOOKUP($E148,'NEA Backsheet'!$D$5:$CB$183,K$9,FALSE))),"")</f>
        <v>2407.0942580291548</v>
      </c>
      <c r="L148" s="101">
        <f ca="1">IFERROR(IF((VLOOKUP($E148,'NEA Backsheet'!$D$5:$CB$183,L$9,FALSE))="","",(VLOOKUP($E148,'NEA Backsheet'!$D$5:$CB$183,L$9,FALSE))),"")</f>
        <v>2383.6926447626106</v>
      </c>
      <c r="M148" s="101">
        <f ca="1">IFERROR(IF((VLOOKUP($E148,'NEA Backsheet'!$D$5:$CB$183,M$9,FALSE))="","",(VLOOKUP($E148,'NEA Backsheet'!$D$5:$CB$183,M$9,FALSE))),"")</f>
        <v>2450.7594643122416</v>
      </c>
      <c r="N148" s="103">
        <f ca="1">IFERROR(IF((VLOOKUP($E148,'NEA Backsheet'!$D$5:$CB$183,N$9,FALSE))="","",(VLOOKUP($E148,'NEA Backsheet'!$D$5:$CB$183,N$9,FALSE))),"")</f>
        <v>2429.879029369642</v>
      </c>
      <c r="O148" s="151">
        <f ca="1">IFERROR(IF((VLOOKUP($E148,'NEA Backsheet'!$D$5:$CB$183,O$9,FALSE))="","",(VLOOKUP($E148,'NEA Backsheet'!$D$5:$CB$183,O$9,FALSE))),"")</f>
        <v>2411.5796444380599</v>
      </c>
      <c r="P148" s="102">
        <f ca="1">IFERROR(IF((VLOOKUP($E148,'NEA Backsheet'!$D$5:$CB$183,P$9,FALSE))="","",(VLOOKUP($E148,'NEA Backsheet'!$D$5:$CB$183,P$9,FALSE))),"")</f>
        <v>2323.2294767511653</v>
      </c>
      <c r="Q148" s="103">
        <f ca="1">IFERROR(IF((VLOOKUP($E148,'NEA Backsheet'!$D$5:$CB$183,Q$9,FALSE))="","",(VLOOKUP($E148,'NEA Backsheet'!$D$5:$CB$183,Q$9,FALSE))),"")</f>
        <v>2450.1946708070623</v>
      </c>
      <c r="R148" s="194">
        <f ca="1">IFERROR(IF((VLOOKUP($E148,'NEA Backsheet'!$D$5:$CB$183,R$9,FALSE))="","",(VLOOKUP($E148,'NEA Backsheet'!$D$5:$CB$183,R$9,FALSE))),"")</f>
        <v>2413.6952657523598</v>
      </c>
    </row>
    <row r="149" spans="1:18" ht="15" customHeight="1" x14ac:dyDescent="0.3">
      <c r="A149" s="41">
        <v>135</v>
      </c>
      <c r="B149" s="77" t="str">
        <f ca="1">IFERROR(IF((VLOOKUP($E149,'Org List'!$AJ$10:$AL$190,3,FALSE))="","",(VLOOKUP($E149,'Org List'!$AJ$10:$AL$190,3,FALSE))),"")</f>
        <v>North West Commissioning Region</v>
      </c>
      <c r="C149" s="78" t="str">
        <f ca="1">IFERROR(IF((VLOOKUP($E149,'Org List'!$AO$10:$AQ$190,3,FALSE))="","",(VLOOKUP($E149,'Org List'!$AO$10:$AQ$190,3,FALSE))),"")</f>
        <v>North West Region</v>
      </c>
      <c r="D149" s="93" t="str">
        <f ca="1">IFERROR(IF((VLOOKUP($E149,'Org List'!$AT$10:$AV$190,3,FALSE))="","",(VLOOKUP($E149,'Org List'!$AT$10:$AV$190,3,FALSE))),"")</f>
        <v>NHS England North West (Greater Manchester)</v>
      </c>
      <c r="E149" s="77" t="str">
        <f t="shared" ca="1" si="4"/>
        <v>E08000006</v>
      </c>
      <c r="F149" s="79" t="str">
        <f ca="1">IF(E149="","",VLOOKUP(E149,'Org List'!$J$9:$K$640,2,0))</f>
        <v>Salford</v>
      </c>
      <c r="G149" s="100">
        <f ca="1">IFERROR(IF((VLOOKUP($E149,'NEA Backsheet'!$D$5:$CB$183,G$9,FALSE))="","",(VLOOKUP($E149,'NEA Backsheet'!$D$5:$CB$183,G$9,FALSE))),"")</f>
        <v>3238.503008058759</v>
      </c>
      <c r="H149" s="101">
        <f ca="1">IFERROR(IF((VLOOKUP($E149,'NEA Backsheet'!$D$5:$CB$183,H$9,FALSE))="","",(VLOOKUP($E149,'NEA Backsheet'!$D$5:$CB$183,H$9,FALSE))),"")</f>
        <v>3321.8540170269021</v>
      </c>
      <c r="I149" s="101">
        <f ca="1">IFERROR(IF((VLOOKUP($E149,'NEA Backsheet'!$D$5:$CB$183,I$9,FALSE))="","",(VLOOKUP($E149,'NEA Backsheet'!$D$5:$CB$183,I$9,FALSE))),"")</f>
        <v>3559.3378320756328</v>
      </c>
      <c r="J149" s="102">
        <f ca="1">IFERROR(IF((VLOOKUP($E149,'NEA Backsheet'!$D$5:$CB$183,J$9,FALSE))="","",(VLOOKUP($E149,'NEA Backsheet'!$D$5:$CB$183,J$9,FALSE))),"")</f>
        <v>3335.6223837369498</v>
      </c>
      <c r="K149" s="100">
        <f ca="1">IFERROR(IF((VLOOKUP($E149,'NEA Backsheet'!$D$5:$CB$183,K$9,FALSE))="","",(VLOOKUP($E149,'NEA Backsheet'!$D$5:$CB$183,K$9,FALSE))),"")</f>
        <v>3310.8823405867029</v>
      </c>
      <c r="L149" s="101">
        <f ca="1">IFERROR(IF((VLOOKUP($E149,'NEA Backsheet'!$D$5:$CB$183,L$9,FALSE))="","",(VLOOKUP($E149,'NEA Backsheet'!$D$5:$CB$183,L$9,FALSE))),"")</f>
        <v>3387.7861010198062</v>
      </c>
      <c r="M149" s="101">
        <f ca="1">IFERROR(IF((VLOOKUP($E149,'NEA Backsheet'!$D$5:$CB$183,M$9,FALSE))="","",(VLOOKUP($E149,'NEA Backsheet'!$D$5:$CB$183,M$9,FALSE))),"")</f>
        <v>3620.3759641374818</v>
      </c>
      <c r="N149" s="103">
        <f ca="1">IFERROR(IF((VLOOKUP($E149,'NEA Backsheet'!$D$5:$CB$183,N$9,FALSE))="","",(VLOOKUP($E149,'NEA Backsheet'!$D$5:$CB$183,N$9,FALSE))),"")</f>
        <v>3258.9147084854617</v>
      </c>
      <c r="O149" s="151">
        <f ca="1">IFERROR(IF((VLOOKUP($E149,'NEA Backsheet'!$D$5:$CB$183,O$9,FALSE))="","",(VLOOKUP($E149,'NEA Backsheet'!$D$5:$CB$183,O$9,FALSE))),"")</f>
        <v>3385.2192463324673</v>
      </c>
      <c r="P149" s="102">
        <f ca="1">IFERROR(IF((VLOOKUP($E149,'NEA Backsheet'!$D$5:$CB$183,P$9,FALSE))="","",(VLOOKUP($E149,'NEA Backsheet'!$D$5:$CB$183,P$9,FALSE))),"")</f>
        <v>3448.4555583592405</v>
      </c>
      <c r="Q149" s="103">
        <f ca="1">IFERROR(IF((VLOOKUP($E149,'NEA Backsheet'!$D$5:$CB$183,Q$9,FALSE))="","",(VLOOKUP($E149,'NEA Backsheet'!$D$5:$CB$183,Q$9,FALSE))),"")</f>
        <v>3535.5200456838347</v>
      </c>
      <c r="R149" s="194">
        <f ca="1">IFERROR(IF((VLOOKUP($E149,'NEA Backsheet'!$D$5:$CB$183,R$9,FALSE))="","",(VLOOKUP($E149,'NEA Backsheet'!$D$5:$CB$183,R$9,FALSE))),"")</f>
        <v>3472.1312740263002</v>
      </c>
    </row>
    <row r="150" spans="1:18" ht="15" customHeight="1" x14ac:dyDescent="0.3">
      <c r="A150" s="41">
        <v>136</v>
      </c>
      <c r="B150" s="77" t="str">
        <f ca="1">IFERROR(IF((VLOOKUP($E150,'Org List'!$AJ$10:$AL$190,3,FALSE))="","",(VLOOKUP($E150,'Org List'!$AJ$10:$AL$190,3,FALSE))),"")</f>
        <v>Midlands Commissioning Region</v>
      </c>
      <c r="C150" s="78" t="str">
        <f ca="1">IFERROR(IF((VLOOKUP($E150,'Org List'!$AO$10:$AQ$190,3,FALSE))="","",(VLOOKUP($E150,'Org List'!$AO$10:$AQ$190,3,FALSE))),"")</f>
        <v>West Midlands Region</v>
      </c>
      <c r="D150" s="93" t="str">
        <f ca="1">IFERROR(IF((VLOOKUP($E150,'Org List'!$AT$10:$AV$190,3,FALSE))="","",(VLOOKUP($E150,'Org List'!$AT$10:$AV$190,3,FALSE))),"")</f>
        <v>NHS England Midlands (West Midlands)</v>
      </c>
      <c r="E150" s="77" t="str">
        <f t="shared" ca="1" si="4"/>
        <v>E08000028</v>
      </c>
      <c r="F150" s="79" t="str">
        <f ca="1">IF(E150="","",VLOOKUP(E150,'Org List'!$J$9:$K$640,2,0))</f>
        <v>Sandwell</v>
      </c>
      <c r="G150" s="100">
        <f ca="1">IFERROR(IF((VLOOKUP($E150,'NEA Backsheet'!$D$5:$CB$183,G$9,FALSE))="","",(VLOOKUP($E150,'NEA Backsheet'!$D$5:$CB$183,G$9,FALSE))),"")</f>
        <v>2842.0421304977745</v>
      </c>
      <c r="H150" s="101">
        <f ca="1">IFERROR(IF((VLOOKUP($E150,'NEA Backsheet'!$D$5:$CB$183,H$9,FALSE))="","",(VLOOKUP($E150,'NEA Backsheet'!$D$5:$CB$183,H$9,FALSE))),"")</f>
        <v>2723.1251024386752</v>
      </c>
      <c r="I150" s="101">
        <f ca="1">IFERROR(IF((VLOOKUP($E150,'NEA Backsheet'!$D$5:$CB$183,I$9,FALSE))="","",(VLOOKUP($E150,'NEA Backsheet'!$D$5:$CB$183,I$9,FALSE))),"")</f>
        <v>2808.9055870311404</v>
      </c>
      <c r="J150" s="102">
        <f ca="1">IFERROR(IF((VLOOKUP($E150,'NEA Backsheet'!$D$5:$CB$183,J$9,FALSE))="","",(VLOOKUP($E150,'NEA Backsheet'!$D$5:$CB$183,J$9,FALSE))),"")</f>
        <v>2876.0590744952306</v>
      </c>
      <c r="K150" s="100">
        <f ca="1">IFERROR(IF((VLOOKUP($E150,'NEA Backsheet'!$D$5:$CB$183,K$9,FALSE))="","",(VLOOKUP($E150,'NEA Backsheet'!$D$5:$CB$183,K$9,FALSE))),"")</f>
        <v>2799.3386161770054</v>
      </c>
      <c r="L150" s="101">
        <f ca="1">IFERROR(IF((VLOOKUP($E150,'NEA Backsheet'!$D$5:$CB$183,L$9,FALSE))="","",(VLOOKUP($E150,'NEA Backsheet'!$D$5:$CB$183,L$9,FALSE))),"")</f>
        <v>2750.6554843063268</v>
      </c>
      <c r="M150" s="101">
        <f ca="1">IFERROR(IF((VLOOKUP($E150,'NEA Backsheet'!$D$5:$CB$183,M$9,FALSE))="","",(VLOOKUP($E150,'NEA Backsheet'!$D$5:$CB$183,M$9,FALSE))),"")</f>
        <v>2934.7156432168636</v>
      </c>
      <c r="N150" s="103">
        <f ca="1">IFERROR(IF((VLOOKUP($E150,'NEA Backsheet'!$D$5:$CB$183,N$9,FALSE))="","",(VLOOKUP($E150,'NEA Backsheet'!$D$5:$CB$183,N$9,FALSE))),"")</f>
        <v>2884.6357342100609</v>
      </c>
      <c r="O150" s="151">
        <f ca="1">IFERROR(IF((VLOOKUP($E150,'NEA Backsheet'!$D$5:$CB$183,O$9,FALSE))="","",(VLOOKUP($E150,'NEA Backsheet'!$D$5:$CB$183,O$9,FALSE))),"")</f>
        <v>2867.3606427236932</v>
      </c>
      <c r="P150" s="102">
        <f ca="1">IFERROR(IF((VLOOKUP($E150,'NEA Backsheet'!$D$5:$CB$183,P$9,FALSE))="","",(VLOOKUP($E150,'NEA Backsheet'!$D$5:$CB$183,P$9,FALSE))),"")</f>
        <v>2915.9286549602725</v>
      </c>
      <c r="Q150" s="103">
        <f ca="1">IFERROR(IF((VLOOKUP($E150,'NEA Backsheet'!$D$5:$CB$183,Q$9,FALSE))="","",(VLOOKUP($E150,'NEA Backsheet'!$D$5:$CB$183,Q$9,FALSE))),"")</f>
        <v>3049.0323229524956</v>
      </c>
      <c r="R150" s="194">
        <f ca="1">IFERROR(IF((VLOOKUP($E150,'NEA Backsheet'!$D$5:$CB$183,R$9,FALSE))="","",(VLOOKUP($E150,'NEA Backsheet'!$D$5:$CB$183,R$9,FALSE))),"")</f>
        <v>2943.2519112050873</v>
      </c>
    </row>
    <row r="151" spans="1:18" ht="15" customHeight="1" x14ac:dyDescent="0.3">
      <c r="A151" s="41">
        <v>137</v>
      </c>
      <c r="B151" s="77" t="str">
        <f ca="1">IFERROR(IF((VLOOKUP($E151,'Org List'!$AJ$10:$AL$190,3,FALSE))="","",(VLOOKUP($E151,'Org List'!$AJ$10:$AL$190,3,FALSE))),"")</f>
        <v>North West Commissioning Region</v>
      </c>
      <c r="C151" s="78" t="str">
        <f ca="1">IFERROR(IF((VLOOKUP($E151,'Org List'!$AO$10:$AQ$190,3,FALSE))="","",(VLOOKUP($E151,'Org List'!$AO$10:$AQ$190,3,FALSE))),"")</f>
        <v>North West Region</v>
      </c>
      <c r="D151" s="93" t="str">
        <f ca="1">IFERROR(IF((VLOOKUP($E151,'Org List'!$AT$10:$AV$190,3,FALSE))="","",(VLOOKUP($E151,'Org List'!$AT$10:$AV$190,3,FALSE))),"")</f>
        <v>NHS England North West (Cheshire And Merseyside)</v>
      </c>
      <c r="E151" s="77" t="str">
        <f t="shared" ca="1" si="4"/>
        <v>E08000014</v>
      </c>
      <c r="F151" s="79" t="str">
        <f ca="1">IF(E151="","",VLOOKUP(E151,'Org List'!$J$9:$K$640,2,0))</f>
        <v>Sefton</v>
      </c>
      <c r="G151" s="100">
        <f ca="1">IFERROR(IF((VLOOKUP($E151,'NEA Backsheet'!$D$5:$CB$183,G$9,FALSE))="","",(VLOOKUP($E151,'NEA Backsheet'!$D$5:$CB$183,G$9,FALSE))),"")</f>
        <v>3356.0423166669948</v>
      </c>
      <c r="H151" s="101">
        <f ca="1">IFERROR(IF((VLOOKUP($E151,'NEA Backsheet'!$D$5:$CB$183,H$9,FALSE))="","",(VLOOKUP($E151,'NEA Backsheet'!$D$5:$CB$183,H$9,FALSE))),"")</f>
        <v>3392.5247243635945</v>
      </c>
      <c r="I151" s="101">
        <f ca="1">IFERROR(IF((VLOOKUP($E151,'NEA Backsheet'!$D$5:$CB$183,I$9,FALSE))="","",(VLOOKUP($E151,'NEA Backsheet'!$D$5:$CB$183,I$9,FALSE))),"")</f>
        <v>3572.3705116188435</v>
      </c>
      <c r="J151" s="102">
        <f ca="1">IFERROR(IF((VLOOKUP($E151,'NEA Backsheet'!$D$5:$CB$183,J$9,FALSE))="","",(VLOOKUP($E151,'NEA Backsheet'!$D$5:$CB$183,J$9,FALSE))),"")</f>
        <v>3591.2567246736617</v>
      </c>
      <c r="K151" s="100">
        <f ca="1">IFERROR(IF((VLOOKUP($E151,'NEA Backsheet'!$D$5:$CB$183,K$9,FALSE))="","",(VLOOKUP($E151,'NEA Backsheet'!$D$5:$CB$183,K$9,FALSE))),"")</f>
        <v>3527.8667815628573</v>
      </c>
      <c r="L151" s="101">
        <f ca="1">IFERROR(IF((VLOOKUP($E151,'NEA Backsheet'!$D$5:$CB$183,L$9,FALSE))="","",(VLOOKUP($E151,'NEA Backsheet'!$D$5:$CB$183,L$9,FALSE))),"")</f>
        <v>3461.3317685252291</v>
      </c>
      <c r="M151" s="101">
        <f ca="1">IFERROR(IF((VLOOKUP($E151,'NEA Backsheet'!$D$5:$CB$183,M$9,FALSE))="","",(VLOOKUP($E151,'NEA Backsheet'!$D$5:$CB$183,M$9,FALSE))),"")</f>
        <v>3593.4093885973352</v>
      </c>
      <c r="N151" s="103">
        <f ca="1">IFERROR(IF((VLOOKUP($E151,'NEA Backsheet'!$D$5:$CB$183,N$9,FALSE))="","",(VLOOKUP($E151,'NEA Backsheet'!$D$5:$CB$183,N$9,FALSE))),"")</f>
        <v>3611.8866989576163</v>
      </c>
      <c r="O151" s="151">
        <f ca="1">IFERROR(IF((VLOOKUP($E151,'NEA Backsheet'!$D$5:$CB$183,O$9,FALSE))="","",(VLOOKUP($E151,'NEA Backsheet'!$D$5:$CB$183,O$9,FALSE))),"")</f>
        <v>3958.5110955096834</v>
      </c>
      <c r="P151" s="102">
        <f ca="1">IFERROR(IF((VLOOKUP($E151,'NEA Backsheet'!$D$5:$CB$183,P$9,FALSE))="","",(VLOOKUP($E151,'NEA Backsheet'!$D$5:$CB$183,P$9,FALSE))),"")</f>
        <v>4195.0847495703529</v>
      </c>
      <c r="Q151" s="103">
        <f ca="1">IFERROR(IF((VLOOKUP($E151,'NEA Backsheet'!$D$5:$CB$183,Q$9,FALSE))="","",(VLOOKUP($E151,'NEA Backsheet'!$D$5:$CB$183,Q$9,FALSE))),"")</f>
        <v>4498.1128865398041</v>
      </c>
      <c r="R151" s="194">
        <f ca="1">IFERROR(IF((VLOOKUP($E151,'NEA Backsheet'!$D$5:$CB$183,R$9,FALSE))="","",(VLOOKUP($E151,'NEA Backsheet'!$D$5:$CB$183,R$9,FALSE))),"")</f>
        <v>4430.0275746816424</v>
      </c>
    </row>
    <row r="152" spans="1:18" ht="15" customHeight="1" x14ac:dyDescent="0.3">
      <c r="A152" s="41">
        <v>138</v>
      </c>
      <c r="B152" s="77" t="str">
        <f ca="1">IFERROR(IF((VLOOKUP($E152,'Org List'!$AJ$10:$AL$190,3,FALSE))="","",(VLOOKUP($E152,'Org List'!$AJ$10:$AL$190,3,FALSE))),"")</f>
        <v>North East and Yorkshire Commissioning Region</v>
      </c>
      <c r="C152" s="78" t="str">
        <f ca="1">IFERROR(IF((VLOOKUP($E152,'Org List'!$AO$10:$AQ$190,3,FALSE))="","",(VLOOKUP($E152,'Org List'!$AO$10:$AQ$190,3,FALSE))),"")</f>
        <v>Yorkshire and The Humber Region</v>
      </c>
      <c r="D152" s="93" t="str">
        <f ca="1">IFERROR(IF((VLOOKUP($E152,'Org List'!$AT$10:$AV$190,3,FALSE))="","",(VLOOKUP($E152,'Org List'!$AT$10:$AV$190,3,FALSE))),"")</f>
        <v>NHS England North East and Yokrshire (Yorkshire And Humber)</v>
      </c>
      <c r="E152" s="77" t="str">
        <f t="shared" ca="1" si="4"/>
        <v>E08000019</v>
      </c>
      <c r="F152" s="79" t="str">
        <f ca="1">IF(E152="","",VLOOKUP(E152,'Org List'!$J$9:$K$640,2,0))</f>
        <v>Sheffield</v>
      </c>
      <c r="G152" s="100">
        <f ca="1">IFERROR(IF((VLOOKUP($E152,'NEA Backsheet'!$D$5:$CB$183,G$9,FALSE))="","",(VLOOKUP($E152,'NEA Backsheet'!$D$5:$CB$183,G$9,FALSE))),"")</f>
        <v>2347.2264311684289</v>
      </c>
      <c r="H152" s="101">
        <f ca="1">IFERROR(IF((VLOOKUP($E152,'NEA Backsheet'!$D$5:$CB$183,H$9,FALSE))="","",(VLOOKUP($E152,'NEA Backsheet'!$D$5:$CB$183,H$9,FALSE))),"")</f>
        <v>2440.6174496187141</v>
      </c>
      <c r="I152" s="101">
        <f ca="1">IFERROR(IF((VLOOKUP($E152,'NEA Backsheet'!$D$5:$CB$183,I$9,FALSE))="","",(VLOOKUP($E152,'NEA Backsheet'!$D$5:$CB$183,I$9,FALSE))),"")</f>
        <v>2471.4906512290004</v>
      </c>
      <c r="J152" s="102">
        <f ca="1">IFERROR(IF((VLOOKUP($E152,'NEA Backsheet'!$D$5:$CB$183,J$9,FALSE))="","",(VLOOKUP($E152,'NEA Backsheet'!$D$5:$CB$183,J$9,FALSE))),"")</f>
        <v>2416.4591850520883</v>
      </c>
      <c r="K152" s="100">
        <f ca="1">IFERROR(IF((VLOOKUP($E152,'NEA Backsheet'!$D$5:$CB$183,K$9,FALSE))="","",(VLOOKUP($E152,'NEA Backsheet'!$D$5:$CB$183,K$9,FALSE))),"")</f>
        <v>2447.2614862476221</v>
      </c>
      <c r="L152" s="101">
        <f ca="1">IFERROR(IF((VLOOKUP($E152,'NEA Backsheet'!$D$5:$CB$183,L$9,FALSE))="","",(VLOOKUP($E152,'NEA Backsheet'!$D$5:$CB$183,L$9,FALSE))),"")</f>
        <v>2444.7614333636125</v>
      </c>
      <c r="M152" s="101">
        <f ca="1">IFERROR(IF((VLOOKUP($E152,'NEA Backsheet'!$D$5:$CB$183,M$9,FALSE))="","",(VLOOKUP($E152,'NEA Backsheet'!$D$5:$CB$183,M$9,FALSE))),"")</f>
        <v>2380.4031843687217</v>
      </c>
      <c r="N152" s="103">
        <f ca="1">IFERROR(IF((VLOOKUP($E152,'NEA Backsheet'!$D$5:$CB$183,N$9,FALSE))="","",(VLOOKUP($E152,'NEA Backsheet'!$D$5:$CB$183,N$9,FALSE))),"")</f>
        <v>2410.8200314197807</v>
      </c>
      <c r="O152" s="151">
        <f ca="1">IFERROR(IF((VLOOKUP($E152,'NEA Backsheet'!$D$5:$CB$183,O$9,FALSE))="","",(VLOOKUP($E152,'NEA Backsheet'!$D$5:$CB$183,O$9,FALSE))),"")</f>
        <v>2421.2990482529431</v>
      </c>
      <c r="P152" s="102">
        <f ca="1">IFERROR(IF((VLOOKUP($E152,'NEA Backsheet'!$D$5:$CB$183,P$9,FALSE))="","",(VLOOKUP($E152,'NEA Backsheet'!$D$5:$CB$183,P$9,FALSE))),"")</f>
        <v>2376.6021557570111</v>
      </c>
      <c r="Q152" s="103">
        <f ca="1">IFERROR(IF((VLOOKUP($E152,'NEA Backsheet'!$D$5:$CB$183,Q$9,FALSE))="","",(VLOOKUP($E152,'NEA Backsheet'!$D$5:$CB$183,Q$9,FALSE))),"")</f>
        <v>2440.7010283053646</v>
      </c>
      <c r="R152" s="194">
        <f ca="1">IFERROR(IF((VLOOKUP($E152,'NEA Backsheet'!$D$5:$CB$183,R$9,FALSE))="","",(VLOOKUP($E152,'NEA Backsheet'!$D$5:$CB$183,R$9,FALSE))),"")</f>
        <v>2478.4206265387493</v>
      </c>
    </row>
    <row r="153" spans="1:18" ht="15" customHeight="1" x14ac:dyDescent="0.3">
      <c r="A153" s="41">
        <v>139</v>
      </c>
      <c r="B153" s="77" t="str">
        <f ca="1">IFERROR(IF((VLOOKUP($E153,'Org List'!$AJ$10:$AL$190,3,FALSE))="","",(VLOOKUP($E153,'Org List'!$AJ$10:$AL$190,3,FALSE))),"")</f>
        <v>Midlands Commissioning Region</v>
      </c>
      <c r="C153" s="78" t="str">
        <f ca="1">IFERROR(IF((VLOOKUP($E153,'Org List'!$AO$10:$AQ$190,3,FALSE))="","",(VLOOKUP($E153,'Org List'!$AO$10:$AQ$190,3,FALSE))),"")</f>
        <v>West Midlands Region</v>
      </c>
      <c r="D153" s="93" t="str">
        <f ca="1">IFERROR(IF((VLOOKUP($E153,'Org List'!$AT$10:$AV$190,3,FALSE))="","",(VLOOKUP($E153,'Org List'!$AT$10:$AV$190,3,FALSE))),"")</f>
        <v>NHS England Midlands (North Midlands)</v>
      </c>
      <c r="E153" s="77" t="str">
        <f t="shared" ca="1" si="4"/>
        <v>E06000051</v>
      </c>
      <c r="F153" s="79" t="str">
        <f ca="1">IF(E153="","",VLOOKUP(E153,'Org List'!$J$9:$K$640,2,0))</f>
        <v>Shropshire</v>
      </c>
      <c r="G153" s="100">
        <f ca="1">IFERROR(IF((VLOOKUP($E153,'NEA Backsheet'!$D$5:$CB$183,G$9,FALSE))="","",(VLOOKUP($E153,'NEA Backsheet'!$D$5:$CB$183,G$9,FALSE))),"")</f>
        <v>2704.4462018786985</v>
      </c>
      <c r="H153" s="101">
        <f ca="1">IFERROR(IF((VLOOKUP($E153,'NEA Backsheet'!$D$5:$CB$183,H$9,FALSE))="","",(VLOOKUP($E153,'NEA Backsheet'!$D$5:$CB$183,H$9,FALSE))),"")</f>
        <v>2649.9382001906574</v>
      </c>
      <c r="I153" s="101">
        <f ca="1">IFERROR(IF((VLOOKUP($E153,'NEA Backsheet'!$D$5:$CB$183,I$9,FALSE))="","",(VLOOKUP($E153,'NEA Backsheet'!$D$5:$CB$183,I$9,FALSE))),"")</f>
        <v>2746.4660086553695</v>
      </c>
      <c r="J153" s="102">
        <f ca="1">IFERROR(IF((VLOOKUP($E153,'NEA Backsheet'!$D$5:$CB$183,J$9,FALSE))="","",(VLOOKUP($E153,'NEA Backsheet'!$D$5:$CB$183,J$9,FALSE))),"")</f>
        <v>2818.4864360101401</v>
      </c>
      <c r="K153" s="100">
        <f ca="1">IFERROR(IF((VLOOKUP($E153,'NEA Backsheet'!$D$5:$CB$183,K$9,FALSE))="","",(VLOOKUP($E153,'NEA Backsheet'!$D$5:$CB$183,K$9,FALSE))),"")</f>
        <v>2687.4002098500082</v>
      </c>
      <c r="L153" s="101">
        <f ca="1">IFERROR(IF((VLOOKUP($E153,'NEA Backsheet'!$D$5:$CB$183,L$9,FALSE))="","",(VLOOKUP($E153,'NEA Backsheet'!$D$5:$CB$183,L$9,FALSE))),"")</f>
        <v>2624.3430693074538</v>
      </c>
      <c r="M153" s="101">
        <f ca="1">IFERROR(IF((VLOOKUP($E153,'NEA Backsheet'!$D$5:$CB$183,M$9,FALSE))="","",(VLOOKUP($E153,'NEA Backsheet'!$D$5:$CB$183,M$9,FALSE))),"")</f>
        <v>2789.1077411555839</v>
      </c>
      <c r="N153" s="103">
        <f ca="1">IFERROR(IF((VLOOKUP($E153,'NEA Backsheet'!$D$5:$CB$183,N$9,FALSE))="","",(VLOOKUP($E153,'NEA Backsheet'!$D$5:$CB$183,N$9,FALSE))),"")</f>
        <v>2692.9323426777341</v>
      </c>
      <c r="O153" s="151">
        <f ca="1">IFERROR(IF((VLOOKUP($E153,'NEA Backsheet'!$D$5:$CB$183,O$9,FALSE))="","",(VLOOKUP($E153,'NEA Backsheet'!$D$5:$CB$183,O$9,FALSE))),"")</f>
        <v>2821.2533624090674</v>
      </c>
      <c r="P153" s="102">
        <f ca="1">IFERROR(IF((VLOOKUP($E153,'NEA Backsheet'!$D$5:$CB$183,P$9,FALSE))="","",(VLOOKUP($E153,'NEA Backsheet'!$D$5:$CB$183,P$9,FALSE))),"")</f>
        <v>2854.0595417567852</v>
      </c>
      <c r="Q153" s="103">
        <f ca="1">IFERROR(IF((VLOOKUP($E153,'NEA Backsheet'!$D$5:$CB$183,Q$9,FALSE))="","",(VLOOKUP($E153,'NEA Backsheet'!$D$5:$CB$183,Q$9,FALSE))),"")</f>
        <v>2973.111048158743</v>
      </c>
      <c r="R153" s="194">
        <f ca="1">IFERROR(IF((VLOOKUP($E153,'NEA Backsheet'!$D$5:$CB$183,R$9,FALSE))="","",(VLOOKUP($E153,'NEA Backsheet'!$D$5:$CB$183,R$9,FALSE))),"")</f>
        <v>3064.3853133461139</v>
      </c>
    </row>
    <row r="154" spans="1:18" ht="15" customHeight="1" x14ac:dyDescent="0.3">
      <c r="A154" s="41">
        <v>140</v>
      </c>
      <c r="B154" s="77" t="str">
        <f ca="1">IFERROR(IF((VLOOKUP($E154,'Org List'!$AJ$10:$AL$190,3,FALSE))="","",(VLOOKUP($E154,'Org List'!$AJ$10:$AL$190,3,FALSE))),"")</f>
        <v>South East England Commissioning Region</v>
      </c>
      <c r="C154" s="78" t="str">
        <f ca="1">IFERROR(IF((VLOOKUP($E154,'Org List'!$AO$10:$AQ$190,3,FALSE))="","",(VLOOKUP($E154,'Org List'!$AO$10:$AQ$190,3,FALSE))),"")</f>
        <v>South East Region</v>
      </c>
      <c r="D154" s="93" t="str">
        <f ca="1">IFERROR(IF((VLOOKUP($E154,'Org List'!$AT$10:$AV$190,3,FALSE))="","",(VLOOKUP($E154,'Org List'!$AT$10:$AV$190,3,FALSE))),"")</f>
        <v>NHS England South East (Hampshire, Isle of Wight and Thames Valley)</v>
      </c>
      <c r="E154" s="77" t="str">
        <f t="shared" ca="1" si="4"/>
        <v>E06000039</v>
      </c>
      <c r="F154" s="79" t="str">
        <f ca="1">IF(E154="","",VLOOKUP(E154,'Org List'!$J$9:$K$640,2,0))</f>
        <v>Slough</v>
      </c>
      <c r="G154" s="100">
        <f ca="1">IFERROR(IF((VLOOKUP($E154,'NEA Backsheet'!$D$5:$CB$183,G$9,FALSE))="","",(VLOOKUP($E154,'NEA Backsheet'!$D$5:$CB$183,G$9,FALSE))),"")</f>
        <v>2868.2422326773758</v>
      </c>
      <c r="H154" s="101">
        <f ca="1">IFERROR(IF((VLOOKUP($E154,'NEA Backsheet'!$D$5:$CB$183,H$9,FALSE))="","",(VLOOKUP($E154,'NEA Backsheet'!$D$5:$CB$183,H$9,FALSE))),"")</f>
        <v>2767.2722345576576</v>
      </c>
      <c r="I154" s="101">
        <f ca="1">IFERROR(IF((VLOOKUP($E154,'NEA Backsheet'!$D$5:$CB$183,I$9,FALSE))="","",(VLOOKUP($E154,'NEA Backsheet'!$D$5:$CB$183,I$9,FALSE))),"")</f>
        <v>2919.4332071731446</v>
      </c>
      <c r="J154" s="102">
        <f ca="1">IFERROR(IF((VLOOKUP($E154,'NEA Backsheet'!$D$5:$CB$183,J$9,FALSE))="","",(VLOOKUP($E154,'NEA Backsheet'!$D$5:$CB$183,J$9,FALSE))),"")</f>
        <v>2879.5375262437447</v>
      </c>
      <c r="K154" s="100">
        <f ca="1">IFERROR(IF((VLOOKUP($E154,'NEA Backsheet'!$D$5:$CB$183,K$9,FALSE))="","",(VLOOKUP($E154,'NEA Backsheet'!$D$5:$CB$183,K$9,FALSE))),"")</f>
        <v>2756.0291076627132</v>
      </c>
      <c r="L154" s="101">
        <f ca="1">IFERROR(IF((VLOOKUP($E154,'NEA Backsheet'!$D$5:$CB$183,L$9,FALSE))="","",(VLOOKUP($E154,'NEA Backsheet'!$D$5:$CB$183,L$9,FALSE))),"")</f>
        <v>2776.0189613328439</v>
      </c>
      <c r="M154" s="101">
        <f ca="1">IFERROR(IF((VLOOKUP($E154,'NEA Backsheet'!$D$5:$CB$183,M$9,FALSE))="","",(VLOOKUP($E154,'NEA Backsheet'!$D$5:$CB$183,M$9,FALSE))),"")</f>
        <v>2945.5238740343561</v>
      </c>
      <c r="N154" s="103">
        <f ca="1">IFERROR(IF((VLOOKUP($E154,'NEA Backsheet'!$D$5:$CB$183,N$9,FALSE))="","",(VLOOKUP($E154,'NEA Backsheet'!$D$5:$CB$183,N$9,FALSE))),"")</f>
        <v>2719.887312337039</v>
      </c>
      <c r="O154" s="151">
        <f ca="1">IFERROR(IF((VLOOKUP($E154,'NEA Backsheet'!$D$5:$CB$183,O$9,FALSE))="","",(VLOOKUP($E154,'NEA Backsheet'!$D$5:$CB$183,O$9,FALSE))),"")</f>
        <v>2993.0506886382836</v>
      </c>
      <c r="P154" s="102">
        <f ca="1">IFERROR(IF((VLOOKUP($E154,'NEA Backsheet'!$D$5:$CB$183,P$9,FALSE))="","",(VLOOKUP($E154,'NEA Backsheet'!$D$5:$CB$183,P$9,FALSE))),"")</f>
        <v>2946.9587580764883</v>
      </c>
      <c r="Q154" s="103">
        <f ca="1">IFERROR(IF((VLOOKUP($E154,'NEA Backsheet'!$D$5:$CB$183,Q$9,FALSE))="","",(VLOOKUP($E154,'NEA Backsheet'!$D$5:$CB$183,Q$9,FALSE))),"")</f>
        <v>2972.1915434235543</v>
      </c>
      <c r="R154" s="194">
        <f ca="1">IFERROR(IF((VLOOKUP($E154,'NEA Backsheet'!$D$5:$CB$183,R$9,FALSE))="","",(VLOOKUP($E154,'NEA Backsheet'!$D$5:$CB$183,R$9,FALSE))),"")</f>
        <v>2945.7656157681326</v>
      </c>
    </row>
    <row r="155" spans="1:18" ht="15" customHeight="1" x14ac:dyDescent="0.3">
      <c r="A155" s="41">
        <v>141</v>
      </c>
      <c r="B155" s="77" t="str">
        <f ca="1">IFERROR(IF((VLOOKUP($E155,'Org List'!$AJ$10:$AL$190,3,FALSE))="","",(VLOOKUP($E155,'Org List'!$AJ$10:$AL$190,3,FALSE))),"")</f>
        <v>Midlands Commissioning Region</v>
      </c>
      <c r="C155" s="78" t="str">
        <f ca="1">IFERROR(IF((VLOOKUP($E155,'Org List'!$AO$10:$AQ$190,3,FALSE))="","",(VLOOKUP($E155,'Org List'!$AO$10:$AQ$190,3,FALSE))),"")</f>
        <v>West Midlands Region</v>
      </c>
      <c r="D155" s="93" t="str">
        <f ca="1">IFERROR(IF((VLOOKUP($E155,'Org List'!$AT$10:$AV$190,3,FALSE))="","",(VLOOKUP($E155,'Org List'!$AT$10:$AV$190,3,FALSE))),"")</f>
        <v>NHS England Midlands (West Midlands)</v>
      </c>
      <c r="E155" s="77" t="str">
        <f t="shared" ca="1" si="4"/>
        <v>E08000029</v>
      </c>
      <c r="F155" s="79" t="str">
        <f ca="1">IF(E155="","",VLOOKUP(E155,'Org List'!$J$9:$K$640,2,0))</f>
        <v>Solihull</v>
      </c>
      <c r="G155" s="100">
        <f ca="1">IFERROR(IF((VLOOKUP($E155,'NEA Backsheet'!$D$5:$CB$183,G$9,FALSE))="","",(VLOOKUP($E155,'NEA Backsheet'!$D$5:$CB$183,G$9,FALSE))),"")</f>
        <v>2939.6161014996537</v>
      </c>
      <c r="H155" s="101">
        <f ca="1">IFERROR(IF((VLOOKUP($E155,'NEA Backsheet'!$D$5:$CB$183,H$9,FALSE))="","",(VLOOKUP($E155,'NEA Backsheet'!$D$5:$CB$183,H$9,FALSE))),"")</f>
        <v>2926.0186645334252</v>
      </c>
      <c r="I155" s="101">
        <f ca="1">IFERROR(IF((VLOOKUP($E155,'NEA Backsheet'!$D$5:$CB$183,I$9,FALSE))="","",(VLOOKUP($E155,'NEA Backsheet'!$D$5:$CB$183,I$9,FALSE))),"")</f>
        <v>3176.7586523768987</v>
      </c>
      <c r="J155" s="102">
        <f ca="1">IFERROR(IF((VLOOKUP($E155,'NEA Backsheet'!$D$5:$CB$183,J$9,FALSE))="","",(VLOOKUP($E155,'NEA Backsheet'!$D$5:$CB$183,J$9,FALSE))),"")</f>
        <v>3307.830448094242</v>
      </c>
      <c r="K155" s="100">
        <f ca="1">IFERROR(IF((VLOOKUP($E155,'NEA Backsheet'!$D$5:$CB$183,K$9,FALSE))="","",(VLOOKUP($E155,'NEA Backsheet'!$D$5:$CB$183,K$9,FALSE))),"")</f>
        <v>3245.6013899606505</v>
      </c>
      <c r="L155" s="101">
        <f ca="1">IFERROR(IF((VLOOKUP($E155,'NEA Backsheet'!$D$5:$CB$183,L$9,FALSE))="","",(VLOOKUP($E155,'NEA Backsheet'!$D$5:$CB$183,L$9,FALSE))),"")</f>
        <v>3212.6485931972511</v>
      </c>
      <c r="M155" s="101">
        <f ca="1">IFERROR(IF((VLOOKUP($E155,'NEA Backsheet'!$D$5:$CB$183,M$9,FALSE))="","",(VLOOKUP($E155,'NEA Backsheet'!$D$5:$CB$183,M$9,FALSE))),"")</f>
        <v>3312.045166841729</v>
      </c>
      <c r="N155" s="103">
        <f ca="1">IFERROR(IF((VLOOKUP($E155,'NEA Backsheet'!$D$5:$CB$183,N$9,FALSE))="","",(VLOOKUP($E155,'NEA Backsheet'!$D$5:$CB$183,N$9,FALSE))),"")</f>
        <v>3264.4150850317951</v>
      </c>
      <c r="O155" s="151">
        <f ca="1">IFERROR(IF((VLOOKUP($E155,'NEA Backsheet'!$D$5:$CB$183,O$9,FALSE))="","",(VLOOKUP($E155,'NEA Backsheet'!$D$5:$CB$183,O$9,FALSE))),"")</f>
        <v>3418.7001155451931</v>
      </c>
      <c r="P155" s="102">
        <f ca="1">IFERROR(IF((VLOOKUP($E155,'NEA Backsheet'!$D$5:$CB$183,P$9,FALSE))="","",(VLOOKUP($E155,'NEA Backsheet'!$D$5:$CB$183,P$9,FALSE))),"")</f>
        <v>3562.930214479537</v>
      </c>
      <c r="Q155" s="103">
        <f ca="1">IFERROR(IF((VLOOKUP($E155,'NEA Backsheet'!$D$5:$CB$183,Q$9,FALSE))="","",(VLOOKUP($E155,'NEA Backsheet'!$D$5:$CB$183,Q$9,FALSE))),"")</f>
        <v>3580.6117920269007</v>
      </c>
      <c r="R155" s="194">
        <f ca="1">IFERROR(IF((VLOOKUP($E155,'NEA Backsheet'!$D$5:$CB$183,R$9,FALSE))="","",(VLOOKUP($E155,'NEA Backsheet'!$D$5:$CB$183,R$9,FALSE))),"")</f>
        <v>3377.2595038646568</v>
      </c>
    </row>
    <row r="156" spans="1:18" ht="15" customHeight="1" x14ac:dyDescent="0.3">
      <c r="A156" s="41">
        <v>142</v>
      </c>
      <c r="B156" s="77" t="str">
        <f ca="1">IFERROR(IF((VLOOKUP($E156,'Org List'!$AJ$10:$AL$190,3,FALSE))="","",(VLOOKUP($E156,'Org List'!$AJ$10:$AL$190,3,FALSE))),"")</f>
        <v>South West England Commissioning Region</v>
      </c>
      <c r="C156" s="78" t="str">
        <f ca="1">IFERROR(IF((VLOOKUP($E156,'Org List'!$AO$10:$AQ$190,3,FALSE))="","",(VLOOKUP($E156,'Org List'!$AO$10:$AQ$190,3,FALSE))),"")</f>
        <v>South West Region</v>
      </c>
      <c r="D156" s="93" t="str">
        <f ca="1">IFERROR(IF((VLOOKUP($E156,'Org List'!$AT$10:$AV$190,3,FALSE))="","",(VLOOKUP($E156,'Org List'!$AT$10:$AV$190,3,FALSE))),"")</f>
        <v>NHS England South West (South West South)</v>
      </c>
      <c r="E156" s="77" t="str">
        <f t="shared" ca="1" si="4"/>
        <v>E10000027</v>
      </c>
      <c r="F156" s="79" t="str">
        <f ca="1">IF(E156="","",VLOOKUP(E156,'Org List'!$J$9:$K$640,2,0))</f>
        <v>Somerset</v>
      </c>
      <c r="G156" s="100">
        <f ca="1">IFERROR(IF((VLOOKUP($E156,'NEA Backsheet'!$D$5:$CB$183,G$9,FALSE))="","",(VLOOKUP($E156,'NEA Backsheet'!$D$5:$CB$183,G$9,FALSE))),"")</f>
        <v>3101.1152874751529</v>
      </c>
      <c r="H156" s="101">
        <f ca="1">IFERROR(IF((VLOOKUP($E156,'NEA Backsheet'!$D$5:$CB$183,H$9,FALSE))="","",(VLOOKUP($E156,'NEA Backsheet'!$D$5:$CB$183,H$9,FALSE))),"")</f>
        <v>3105.8417252147397</v>
      </c>
      <c r="I156" s="101">
        <f ca="1">IFERROR(IF((VLOOKUP($E156,'NEA Backsheet'!$D$5:$CB$183,I$9,FALSE))="","",(VLOOKUP($E156,'NEA Backsheet'!$D$5:$CB$183,I$9,FALSE))),"")</f>
        <v>3326.8000831629938</v>
      </c>
      <c r="J156" s="102">
        <f ca="1">IFERROR(IF((VLOOKUP($E156,'NEA Backsheet'!$D$5:$CB$183,J$9,FALSE))="","",(VLOOKUP($E156,'NEA Backsheet'!$D$5:$CB$183,J$9,FALSE))),"")</f>
        <v>3350.5497777637484</v>
      </c>
      <c r="K156" s="100">
        <f ca="1">IFERROR(IF((VLOOKUP($E156,'NEA Backsheet'!$D$5:$CB$183,K$9,FALSE))="","",(VLOOKUP($E156,'NEA Backsheet'!$D$5:$CB$183,K$9,FALSE))),"")</f>
        <v>3177.9650653554399</v>
      </c>
      <c r="L156" s="101">
        <f ca="1">IFERROR(IF((VLOOKUP($E156,'NEA Backsheet'!$D$5:$CB$183,L$9,FALSE))="","",(VLOOKUP($E156,'NEA Backsheet'!$D$5:$CB$183,L$9,FALSE))),"")</f>
        <v>3180.9513694467573</v>
      </c>
      <c r="M156" s="101">
        <f ca="1">IFERROR(IF((VLOOKUP($E156,'NEA Backsheet'!$D$5:$CB$183,M$9,FALSE))="","",(VLOOKUP($E156,'NEA Backsheet'!$D$5:$CB$183,M$9,FALSE))),"")</f>
        <v>3318.8591378392211</v>
      </c>
      <c r="N156" s="103">
        <f ca="1">IFERROR(IF((VLOOKUP($E156,'NEA Backsheet'!$D$5:$CB$183,N$9,FALSE))="","",(VLOOKUP($E156,'NEA Backsheet'!$D$5:$CB$183,N$9,FALSE))),"")</f>
        <v>3261.0922724968627</v>
      </c>
      <c r="O156" s="151">
        <f ca="1">IFERROR(IF((VLOOKUP($E156,'NEA Backsheet'!$D$5:$CB$183,O$9,FALSE))="","",(VLOOKUP($E156,'NEA Backsheet'!$D$5:$CB$183,O$9,FALSE))),"")</f>
        <v>3297.1238287656211</v>
      </c>
      <c r="P156" s="102">
        <f ca="1">IFERROR(IF((VLOOKUP($E156,'NEA Backsheet'!$D$5:$CB$183,P$9,FALSE))="","",(VLOOKUP($E156,'NEA Backsheet'!$D$5:$CB$183,P$9,FALSE))),"")</f>
        <v>3238.2880789695369</v>
      </c>
      <c r="Q156" s="103">
        <f ca="1">IFERROR(IF((VLOOKUP($E156,'NEA Backsheet'!$D$5:$CB$183,Q$9,FALSE))="","",(VLOOKUP($E156,'NEA Backsheet'!$D$5:$CB$183,Q$9,FALSE))),"")</f>
        <v>3412.8656135690412</v>
      </c>
      <c r="R156" s="194">
        <f ca="1">IFERROR(IF((VLOOKUP($E156,'NEA Backsheet'!$D$5:$CB$183,R$9,FALSE))="","",(VLOOKUP($E156,'NEA Backsheet'!$D$5:$CB$183,R$9,FALSE))),"")</f>
        <v>3454.2637510017912</v>
      </c>
    </row>
    <row r="157" spans="1:18" ht="15" customHeight="1" x14ac:dyDescent="0.3">
      <c r="A157" s="41">
        <v>143</v>
      </c>
      <c r="B157" s="77" t="str">
        <f ca="1">IFERROR(IF((VLOOKUP($E157,'Org List'!$AJ$10:$AL$190,3,FALSE))="","",(VLOOKUP($E157,'Org List'!$AJ$10:$AL$190,3,FALSE))),"")</f>
        <v>South West England Commissioning Region</v>
      </c>
      <c r="C157" s="78" t="str">
        <f ca="1">IFERROR(IF((VLOOKUP($E157,'Org List'!$AO$10:$AQ$190,3,FALSE))="","",(VLOOKUP($E157,'Org List'!$AO$10:$AQ$190,3,FALSE))),"")</f>
        <v>South West Region</v>
      </c>
      <c r="D157" s="93" t="str">
        <f ca="1">IFERROR(IF((VLOOKUP($E157,'Org List'!$AT$10:$AV$190,3,FALSE))="","",(VLOOKUP($E157,'Org List'!$AT$10:$AV$190,3,FALSE))),"")</f>
        <v>NHS England South West (South West North)</v>
      </c>
      <c r="E157" s="77" t="str">
        <f t="shared" ca="1" si="4"/>
        <v>E06000025</v>
      </c>
      <c r="F157" s="79" t="str">
        <f ca="1">IF(E157="","",VLOOKUP(E157,'Org List'!$J$9:$K$640,2,0))</f>
        <v>South Gloucestershire</v>
      </c>
      <c r="G157" s="100">
        <f ca="1">IFERROR(IF((VLOOKUP($E157,'NEA Backsheet'!$D$5:$CB$183,G$9,FALSE))="","",(VLOOKUP($E157,'NEA Backsheet'!$D$5:$CB$183,G$9,FALSE))),"")</f>
        <v>2378.9749210075183</v>
      </c>
      <c r="H157" s="101">
        <f ca="1">IFERROR(IF((VLOOKUP($E157,'NEA Backsheet'!$D$5:$CB$183,H$9,FALSE))="","",(VLOOKUP($E157,'NEA Backsheet'!$D$5:$CB$183,H$9,FALSE))),"")</f>
        <v>2375.0134762635598</v>
      </c>
      <c r="I157" s="101">
        <f ca="1">IFERROR(IF((VLOOKUP($E157,'NEA Backsheet'!$D$5:$CB$183,I$9,FALSE))="","",(VLOOKUP($E157,'NEA Backsheet'!$D$5:$CB$183,I$9,FALSE))),"")</f>
        <v>2518.4128926910212</v>
      </c>
      <c r="J157" s="102">
        <f ca="1">IFERROR(IF((VLOOKUP($E157,'NEA Backsheet'!$D$5:$CB$183,J$9,FALSE))="","",(VLOOKUP($E157,'NEA Backsheet'!$D$5:$CB$183,J$9,FALSE))),"")</f>
        <v>2527.3778144971789</v>
      </c>
      <c r="K157" s="100">
        <f ca="1">IFERROR(IF((VLOOKUP($E157,'NEA Backsheet'!$D$5:$CB$183,K$9,FALSE))="","",(VLOOKUP($E157,'NEA Backsheet'!$D$5:$CB$183,K$9,FALSE))),"")</f>
        <v>2414.8621335894345</v>
      </c>
      <c r="L157" s="101">
        <f ca="1">IFERROR(IF((VLOOKUP($E157,'NEA Backsheet'!$D$5:$CB$183,L$9,FALSE))="","",(VLOOKUP($E157,'NEA Backsheet'!$D$5:$CB$183,L$9,FALSE))),"")</f>
        <v>2459.7336077690593</v>
      </c>
      <c r="M157" s="101">
        <f ca="1">IFERROR(IF((VLOOKUP($E157,'NEA Backsheet'!$D$5:$CB$183,M$9,FALSE))="","",(VLOOKUP($E157,'NEA Backsheet'!$D$5:$CB$183,M$9,FALSE))),"")</f>
        <v>2505.1490763450165</v>
      </c>
      <c r="N157" s="103">
        <f ca="1">IFERROR(IF((VLOOKUP($E157,'NEA Backsheet'!$D$5:$CB$183,N$9,FALSE))="","",(VLOOKUP($E157,'NEA Backsheet'!$D$5:$CB$183,N$9,FALSE))),"")</f>
        <v>2406.5679535258287</v>
      </c>
      <c r="O157" s="151">
        <f ca="1">IFERROR(IF((VLOOKUP($E157,'NEA Backsheet'!$D$5:$CB$183,O$9,FALSE))="","",(VLOOKUP($E157,'NEA Backsheet'!$D$5:$CB$183,O$9,FALSE))),"")</f>
        <v>2536.3849263839165</v>
      </c>
      <c r="P157" s="102">
        <f ca="1">IFERROR(IF((VLOOKUP($E157,'NEA Backsheet'!$D$5:$CB$183,P$9,FALSE))="","",(VLOOKUP($E157,'NEA Backsheet'!$D$5:$CB$183,P$9,FALSE))),"")</f>
        <v>2645.1850904950843</v>
      </c>
      <c r="Q157" s="103">
        <f ca="1">IFERROR(IF((VLOOKUP($E157,'NEA Backsheet'!$D$5:$CB$183,Q$9,FALSE))="","",(VLOOKUP($E157,'NEA Backsheet'!$D$5:$CB$183,Q$9,FALSE))),"")</f>
        <v>2832.1815576599461</v>
      </c>
      <c r="R157" s="194">
        <f ca="1">IFERROR(IF((VLOOKUP($E157,'NEA Backsheet'!$D$5:$CB$183,R$9,FALSE))="","",(VLOOKUP($E157,'NEA Backsheet'!$D$5:$CB$183,R$9,FALSE))),"")</f>
        <v>2766.9194371521307</v>
      </c>
    </row>
    <row r="158" spans="1:18" ht="15" customHeight="1" x14ac:dyDescent="0.3">
      <c r="A158" s="41">
        <v>144</v>
      </c>
      <c r="B158" s="77" t="str">
        <f ca="1">IFERROR(IF((VLOOKUP($E158,'Org List'!$AJ$10:$AL$190,3,FALSE))="","",(VLOOKUP($E158,'Org List'!$AJ$10:$AL$190,3,FALSE))),"")</f>
        <v>North East and Yorkshire Commissioning Region</v>
      </c>
      <c r="C158" s="78" t="str">
        <f ca="1">IFERROR(IF((VLOOKUP($E158,'Org List'!$AO$10:$AQ$190,3,FALSE))="","",(VLOOKUP($E158,'Org List'!$AO$10:$AQ$190,3,FALSE))),"")</f>
        <v>North East Region</v>
      </c>
      <c r="D158" s="93" t="str">
        <f ca="1">IFERROR(IF((VLOOKUP($E158,'Org List'!$AT$10:$AV$190,3,FALSE))="","",(VLOOKUP($E158,'Org List'!$AT$10:$AV$190,3,FALSE))),"")</f>
        <v>NHS England North East and Yorkshire (Cumbria And North East)</v>
      </c>
      <c r="E158" s="77" t="str">
        <f t="shared" ca="1" si="4"/>
        <v>E08000023</v>
      </c>
      <c r="F158" s="79" t="str">
        <f ca="1">IF(E158="","",VLOOKUP(E158,'Org List'!$J$9:$K$640,2,0))</f>
        <v>South Tyneside</v>
      </c>
      <c r="G158" s="100">
        <f ca="1">IFERROR(IF((VLOOKUP($E158,'NEA Backsheet'!$D$5:$CB$183,G$9,FALSE))="","",(VLOOKUP($E158,'NEA Backsheet'!$D$5:$CB$183,G$9,FALSE))),"")</f>
        <v>3284.6258105479405</v>
      </c>
      <c r="H158" s="101">
        <f ca="1">IFERROR(IF((VLOOKUP($E158,'NEA Backsheet'!$D$5:$CB$183,H$9,FALSE))="","",(VLOOKUP($E158,'NEA Backsheet'!$D$5:$CB$183,H$9,FALSE))),"")</f>
        <v>3373.9780702162111</v>
      </c>
      <c r="I158" s="101">
        <f ca="1">IFERROR(IF((VLOOKUP($E158,'NEA Backsheet'!$D$5:$CB$183,I$9,FALSE))="","",(VLOOKUP($E158,'NEA Backsheet'!$D$5:$CB$183,I$9,FALSE))),"")</f>
        <v>3688.8107278440516</v>
      </c>
      <c r="J158" s="102">
        <f ca="1">IFERROR(IF((VLOOKUP($E158,'NEA Backsheet'!$D$5:$CB$183,J$9,FALSE))="","",(VLOOKUP($E158,'NEA Backsheet'!$D$5:$CB$183,J$9,FALSE))),"")</f>
        <v>3709.3376472613813</v>
      </c>
      <c r="K158" s="100">
        <f ca="1">IFERROR(IF((VLOOKUP($E158,'NEA Backsheet'!$D$5:$CB$183,K$9,FALSE))="","",(VLOOKUP($E158,'NEA Backsheet'!$D$5:$CB$183,K$9,FALSE))),"")</f>
        <v>3599.8397977762593</v>
      </c>
      <c r="L158" s="101">
        <f ca="1">IFERROR(IF((VLOOKUP($E158,'NEA Backsheet'!$D$5:$CB$183,L$9,FALSE))="","",(VLOOKUP($E158,'NEA Backsheet'!$D$5:$CB$183,L$9,FALSE))),"")</f>
        <v>3535.3499886835962</v>
      </c>
      <c r="M158" s="101">
        <f ca="1">IFERROR(IF((VLOOKUP($E158,'NEA Backsheet'!$D$5:$CB$183,M$9,FALSE))="","",(VLOOKUP($E158,'NEA Backsheet'!$D$5:$CB$183,M$9,FALSE))),"")</f>
        <v>3520.2265592483432</v>
      </c>
      <c r="N158" s="103">
        <f ca="1">IFERROR(IF((VLOOKUP($E158,'NEA Backsheet'!$D$5:$CB$183,N$9,FALSE))="","",(VLOOKUP($E158,'NEA Backsheet'!$D$5:$CB$183,N$9,FALSE))),"")</f>
        <v>3473.8997093166099</v>
      </c>
      <c r="O158" s="151">
        <f ca="1">IFERROR(IF((VLOOKUP($E158,'NEA Backsheet'!$D$5:$CB$183,O$9,FALSE))="","",(VLOOKUP($E158,'NEA Backsheet'!$D$5:$CB$183,O$9,FALSE))),"")</f>
        <v>3757.6083749736249</v>
      </c>
      <c r="P158" s="102">
        <f ca="1">IFERROR(IF((VLOOKUP($E158,'NEA Backsheet'!$D$5:$CB$183,P$9,FALSE))="","",(VLOOKUP($E158,'NEA Backsheet'!$D$5:$CB$183,P$9,FALSE))),"")</f>
        <v>3589.9899952701908</v>
      </c>
      <c r="Q158" s="103">
        <f ca="1">IFERROR(IF((VLOOKUP($E158,'NEA Backsheet'!$D$5:$CB$183,Q$9,FALSE))="","",(VLOOKUP($E158,'NEA Backsheet'!$D$5:$CB$183,Q$9,FALSE))),"")</f>
        <v>3743.1052023586431</v>
      </c>
      <c r="R158" s="194">
        <f ca="1">IFERROR(IF((VLOOKUP($E158,'NEA Backsheet'!$D$5:$CB$183,R$9,FALSE))="","",(VLOOKUP($E158,'NEA Backsheet'!$D$5:$CB$183,R$9,FALSE))),"")</f>
        <v>3811.4022333255766</v>
      </c>
    </row>
    <row r="159" spans="1:18" ht="15" customHeight="1" x14ac:dyDescent="0.3">
      <c r="A159" s="41">
        <v>145</v>
      </c>
      <c r="B159" s="77" t="str">
        <f ca="1">IFERROR(IF((VLOOKUP($E159,'Org List'!$AJ$10:$AL$190,3,FALSE))="","",(VLOOKUP($E159,'Org List'!$AJ$10:$AL$190,3,FALSE))),"")</f>
        <v>South East England Commissioning Region</v>
      </c>
      <c r="C159" s="78" t="str">
        <f ca="1">IFERROR(IF((VLOOKUP($E159,'Org List'!$AO$10:$AQ$190,3,FALSE))="","",(VLOOKUP($E159,'Org List'!$AO$10:$AQ$190,3,FALSE))),"")</f>
        <v>South East Region</v>
      </c>
      <c r="D159" s="93" t="str">
        <f ca="1">IFERROR(IF((VLOOKUP($E159,'Org List'!$AT$10:$AV$190,3,FALSE))="","",(VLOOKUP($E159,'Org List'!$AT$10:$AV$190,3,FALSE))),"")</f>
        <v>NHS England South East (Hampshire, Isle of Wight and Thames Valley)</v>
      </c>
      <c r="E159" s="77" t="str">
        <f t="shared" ca="1" si="4"/>
        <v>E06000045</v>
      </c>
      <c r="F159" s="79" t="str">
        <f ca="1">IF(E159="","",VLOOKUP(E159,'Org List'!$J$9:$K$640,2,0))</f>
        <v>Southampton</v>
      </c>
      <c r="G159" s="100">
        <f ca="1">IFERROR(IF((VLOOKUP($E159,'NEA Backsheet'!$D$5:$CB$183,G$9,FALSE))="","",(VLOOKUP($E159,'NEA Backsheet'!$D$5:$CB$183,G$9,FALSE))),"")</f>
        <v>2928.2229656902846</v>
      </c>
      <c r="H159" s="101">
        <f ca="1">IFERROR(IF((VLOOKUP($E159,'NEA Backsheet'!$D$5:$CB$183,H$9,FALSE))="","",(VLOOKUP($E159,'NEA Backsheet'!$D$5:$CB$183,H$9,FALSE))),"")</f>
        <v>2780.5954154551741</v>
      </c>
      <c r="I159" s="101">
        <f ca="1">IFERROR(IF((VLOOKUP($E159,'NEA Backsheet'!$D$5:$CB$183,I$9,FALSE))="","",(VLOOKUP($E159,'NEA Backsheet'!$D$5:$CB$183,I$9,FALSE))),"")</f>
        <v>2732.8813203033869</v>
      </c>
      <c r="J159" s="102">
        <f ca="1">IFERROR(IF((VLOOKUP($E159,'NEA Backsheet'!$D$5:$CB$183,J$9,FALSE))="","",(VLOOKUP($E159,'NEA Backsheet'!$D$5:$CB$183,J$9,FALSE))),"")</f>
        <v>2719.5748285864001</v>
      </c>
      <c r="K159" s="100">
        <f ca="1">IFERROR(IF((VLOOKUP($E159,'NEA Backsheet'!$D$5:$CB$183,K$9,FALSE))="","",(VLOOKUP($E159,'NEA Backsheet'!$D$5:$CB$183,K$9,FALSE))),"")</f>
        <v>2913.9634349186445</v>
      </c>
      <c r="L159" s="101">
        <f ca="1">IFERROR(IF((VLOOKUP($E159,'NEA Backsheet'!$D$5:$CB$183,L$9,FALSE))="","",(VLOOKUP($E159,'NEA Backsheet'!$D$5:$CB$183,L$9,FALSE))),"")</f>
        <v>2945.4164142824989</v>
      </c>
      <c r="M159" s="101">
        <f ca="1">IFERROR(IF((VLOOKUP($E159,'NEA Backsheet'!$D$5:$CB$183,M$9,FALSE))="","",(VLOOKUP($E159,'NEA Backsheet'!$D$5:$CB$183,M$9,FALSE))),"")</f>
        <v>2945.7067249463466</v>
      </c>
      <c r="N159" s="103">
        <f ca="1">IFERROR(IF((VLOOKUP($E159,'NEA Backsheet'!$D$5:$CB$183,N$9,FALSE))="","",(VLOOKUP($E159,'NEA Backsheet'!$D$5:$CB$183,N$9,FALSE))),"")</f>
        <v>2863.5846972614158</v>
      </c>
      <c r="O159" s="151">
        <f ca="1">IFERROR(IF((VLOOKUP($E159,'NEA Backsheet'!$D$5:$CB$183,O$9,FALSE))="","",(VLOOKUP($E159,'NEA Backsheet'!$D$5:$CB$183,O$9,FALSE))),"")</f>
        <v>2741.0979121889873</v>
      </c>
      <c r="P159" s="102">
        <f ca="1">IFERROR(IF((VLOOKUP($E159,'NEA Backsheet'!$D$5:$CB$183,P$9,FALSE))="","",(VLOOKUP($E159,'NEA Backsheet'!$D$5:$CB$183,P$9,FALSE))),"")</f>
        <v>2721.5621882861901</v>
      </c>
      <c r="Q159" s="103">
        <f ca="1">IFERROR(IF((VLOOKUP($E159,'NEA Backsheet'!$D$5:$CB$183,Q$9,FALSE))="","",(VLOOKUP($E159,'NEA Backsheet'!$D$5:$CB$183,Q$9,FALSE))),"")</f>
        <v>2963.5687916714264</v>
      </c>
      <c r="R159" s="194">
        <f ca="1">IFERROR(IF((VLOOKUP($E159,'NEA Backsheet'!$D$5:$CB$183,R$9,FALSE))="","",(VLOOKUP($E159,'NEA Backsheet'!$D$5:$CB$183,R$9,FALSE))),"")</f>
        <v>3017.4716963820574</v>
      </c>
    </row>
    <row r="160" spans="1:18" ht="15" customHeight="1" x14ac:dyDescent="0.3">
      <c r="A160" s="41">
        <v>146</v>
      </c>
      <c r="B160" s="77" t="str">
        <f ca="1">IFERROR(IF((VLOOKUP($E160,'Org List'!$AJ$10:$AL$190,3,FALSE))="","",(VLOOKUP($E160,'Org List'!$AJ$10:$AL$190,3,FALSE))),"")</f>
        <v>East of England Commissioning Region</v>
      </c>
      <c r="C160" s="78" t="str">
        <f ca="1">IFERROR(IF((VLOOKUP($E160,'Org List'!$AO$10:$AQ$190,3,FALSE))="","",(VLOOKUP($E160,'Org List'!$AO$10:$AQ$190,3,FALSE))),"")</f>
        <v>East Region</v>
      </c>
      <c r="D160" s="93" t="str">
        <f ca="1">IFERROR(IF((VLOOKUP($E160,'Org List'!$AT$10:$AV$190,3,FALSE))="","",(VLOOKUP($E160,'Org List'!$AT$10:$AV$190,3,FALSE))),"")</f>
        <v>NHS England East (East)</v>
      </c>
      <c r="E160" s="77" t="str">
        <f t="shared" ca="1" si="4"/>
        <v>E06000033</v>
      </c>
      <c r="F160" s="79" t="str">
        <f ca="1">IF(E160="","",VLOOKUP(E160,'Org List'!$J$9:$K$640,2,0))</f>
        <v>Southend-on-Sea</v>
      </c>
      <c r="G160" s="100">
        <f ca="1">IFERROR(IF((VLOOKUP($E160,'NEA Backsheet'!$D$5:$CB$183,G$9,FALSE))="","",(VLOOKUP($E160,'NEA Backsheet'!$D$5:$CB$183,G$9,FALSE))),"")</f>
        <v>2915.9091911202904</v>
      </c>
      <c r="H160" s="101">
        <f ca="1">IFERROR(IF((VLOOKUP($E160,'NEA Backsheet'!$D$5:$CB$183,H$9,FALSE))="","",(VLOOKUP($E160,'NEA Backsheet'!$D$5:$CB$183,H$9,FALSE))),"")</f>
        <v>2995.3345854447743</v>
      </c>
      <c r="I160" s="101">
        <f ca="1">IFERROR(IF((VLOOKUP($E160,'NEA Backsheet'!$D$5:$CB$183,I$9,FALSE))="","",(VLOOKUP($E160,'NEA Backsheet'!$D$5:$CB$183,I$9,FALSE))),"")</f>
        <v>3170.4286894336124</v>
      </c>
      <c r="J160" s="102">
        <f ca="1">IFERROR(IF((VLOOKUP($E160,'NEA Backsheet'!$D$5:$CB$183,J$9,FALSE))="","",(VLOOKUP($E160,'NEA Backsheet'!$D$5:$CB$183,J$9,FALSE))),"")</f>
        <v>3328.0473385117025</v>
      </c>
      <c r="K160" s="100">
        <f ca="1">IFERROR(IF((VLOOKUP($E160,'NEA Backsheet'!$D$5:$CB$183,K$9,FALSE))="","",(VLOOKUP($E160,'NEA Backsheet'!$D$5:$CB$183,K$9,FALSE))),"")</f>
        <v>3000.2953144323678</v>
      </c>
      <c r="L160" s="101">
        <f ca="1">IFERROR(IF((VLOOKUP($E160,'NEA Backsheet'!$D$5:$CB$183,L$9,FALSE))="","",(VLOOKUP($E160,'NEA Backsheet'!$D$5:$CB$183,L$9,FALSE))),"")</f>
        <v>3033.3899968386086</v>
      </c>
      <c r="M160" s="101">
        <f ca="1">IFERROR(IF((VLOOKUP($E160,'NEA Backsheet'!$D$5:$CB$183,M$9,FALSE))="","",(VLOOKUP($E160,'NEA Backsheet'!$D$5:$CB$183,M$9,FALSE))),"")</f>
        <v>3033.3899968386086</v>
      </c>
      <c r="N160" s="103">
        <f ca="1">IFERROR(IF((VLOOKUP($E160,'NEA Backsheet'!$D$5:$CB$183,N$9,FALSE))="","",(VLOOKUP($E160,'NEA Backsheet'!$D$5:$CB$183,N$9,FALSE))),"")</f>
        <v>2946.351422926537</v>
      </c>
      <c r="O160" s="151">
        <f ca="1">IFERROR(IF((VLOOKUP($E160,'NEA Backsheet'!$D$5:$CB$183,O$9,FALSE))="","",(VLOOKUP($E160,'NEA Backsheet'!$D$5:$CB$183,O$9,FALSE))),"")</f>
        <v>3252.8047781231189</v>
      </c>
      <c r="P160" s="102">
        <f ca="1">IFERROR(IF((VLOOKUP($E160,'NEA Backsheet'!$D$5:$CB$183,P$9,FALSE))="","",(VLOOKUP($E160,'NEA Backsheet'!$D$5:$CB$183,P$9,FALSE))),"")</f>
        <v>3303.0947587341443</v>
      </c>
      <c r="Q160" s="103">
        <f ca="1">IFERROR(IF((VLOOKUP($E160,'NEA Backsheet'!$D$5:$CB$183,Q$9,FALSE))="","",(VLOOKUP($E160,'NEA Backsheet'!$D$5:$CB$183,Q$9,FALSE))),"")</f>
        <v>3333.1819799807186</v>
      </c>
      <c r="R160" s="194">
        <f ca="1">IFERROR(IF((VLOOKUP($E160,'NEA Backsheet'!$D$5:$CB$183,R$9,FALSE))="","",(VLOOKUP($E160,'NEA Backsheet'!$D$5:$CB$183,R$9,FALSE))),"")</f>
        <v>3387.3517631078967</v>
      </c>
    </row>
    <row r="161" spans="1:18" ht="15" customHeight="1" x14ac:dyDescent="0.3">
      <c r="A161" s="41">
        <v>147</v>
      </c>
      <c r="B161" s="77" t="str">
        <f ca="1">IFERROR(IF((VLOOKUP($E161,'Org List'!$AJ$10:$AL$190,3,FALSE))="","",(VLOOKUP($E161,'Org List'!$AJ$10:$AL$190,3,FALSE))),"")</f>
        <v>London Commissioning Region</v>
      </c>
      <c r="C161" s="78" t="str">
        <f ca="1">IFERROR(IF((VLOOKUP($E161,'Org List'!$AO$10:$AQ$190,3,FALSE))="","",(VLOOKUP($E161,'Org List'!$AO$10:$AQ$190,3,FALSE))),"")</f>
        <v>London Region</v>
      </c>
      <c r="D161" s="93" t="str">
        <f ca="1">IFERROR(IF((VLOOKUP($E161,'Org List'!$AT$10:$AV$190,3,FALSE))="","",(VLOOKUP($E161,'Org List'!$AT$10:$AV$190,3,FALSE))),"")</f>
        <v>NHS England London</v>
      </c>
      <c r="E161" s="77" t="str">
        <f t="shared" ca="1" si="4"/>
        <v>E09000028</v>
      </c>
      <c r="F161" s="79" t="str">
        <f ca="1">IF(E161="","",VLOOKUP(E161,'Org List'!$J$9:$K$640,2,0))</f>
        <v>Southwark</v>
      </c>
      <c r="G161" s="100">
        <f ca="1">IFERROR(IF((VLOOKUP($E161,'NEA Backsheet'!$D$5:$CB$183,G$9,FALSE))="","",(VLOOKUP($E161,'NEA Backsheet'!$D$5:$CB$183,G$9,FALSE))),"")</f>
        <v>2010.0870187244464</v>
      </c>
      <c r="H161" s="101">
        <f ca="1">IFERROR(IF((VLOOKUP($E161,'NEA Backsheet'!$D$5:$CB$183,H$9,FALSE))="","",(VLOOKUP($E161,'NEA Backsheet'!$D$5:$CB$183,H$9,FALSE))),"")</f>
        <v>2044.1719713991172</v>
      </c>
      <c r="I161" s="101">
        <f ca="1">IFERROR(IF((VLOOKUP($E161,'NEA Backsheet'!$D$5:$CB$183,I$9,FALSE))="","",(VLOOKUP($E161,'NEA Backsheet'!$D$5:$CB$183,I$9,FALSE))),"")</f>
        <v>2103.6710333562787</v>
      </c>
      <c r="J161" s="102">
        <f ca="1">IFERROR(IF((VLOOKUP($E161,'NEA Backsheet'!$D$5:$CB$183,J$9,FALSE))="","",(VLOOKUP($E161,'NEA Backsheet'!$D$5:$CB$183,J$9,FALSE))),"")</f>
        <v>2014.4195438542467</v>
      </c>
      <c r="K161" s="100">
        <f ca="1">IFERROR(IF((VLOOKUP($E161,'NEA Backsheet'!$D$5:$CB$183,K$9,FALSE))="","",(VLOOKUP($E161,'NEA Backsheet'!$D$5:$CB$183,K$9,FALSE))),"")</f>
        <v>1985.9258002300749</v>
      </c>
      <c r="L161" s="101">
        <f ca="1">IFERROR(IF((VLOOKUP($E161,'NEA Backsheet'!$D$5:$CB$183,L$9,FALSE))="","",(VLOOKUP($E161,'NEA Backsheet'!$D$5:$CB$183,L$9,FALSE))),"")</f>
        <v>2007.7676464625279</v>
      </c>
      <c r="M161" s="101">
        <f ca="1">IFERROR(IF((VLOOKUP($E161,'NEA Backsheet'!$D$5:$CB$183,M$9,FALSE))="","",(VLOOKUP($E161,'NEA Backsheet'!$D$5:$CB$183,M$9,FALSE))),"")</f>
        <v>2014.0067647925582</v>
      </c>
      <c r="N161" s="103">
        <f ca="1">IFERROR(IF((VLOOKUP($E161,'NEA Backsheet'!$D$5:$CB$183,N$9,FALSE))="","",(VLOOKUP($E161,'NEA Backsheet'!$D$5:$CB$183,N$9,FALSE))),"")</f>
        <v>1946.9338093608874</v>
      </c>
      <c r="O161" s="151">
        <f ca="1">IFERROR(IF((VLOOKUP($E161,'NEA Backsheet'!$D$5:$CB$183,O$9,FALSE))="","",(VLOOKUP($E161,'NEA Backsheet'!$D$5:$CB$183,O$9,FALSE))),"")</f>
        <v>2105.1117131336937</v>
      </c>
      <c r="P161" s="102">
        <f ca="1">IFERROR(IF((VLOOKUP($E161,'NEA Backsheet'!$D$5:$CB$183,P$9,FALSE))="","",(VLOOKUP($E161,'NEA Backsheet'!$D$5:$CB$183,P$9,FALSE))),"")</f>
        <v>2180.5455187191878</v>
      </c>
      <c r="Q161" s="103">
        <f ca="1">IFERROR(IF((VLOOKUP($E161,'NEA Backsheet'!$D$5:$CB$183,Q$9,FALSE))="","",(VLOOKUP($E161,'NEA Backsheet'!$D$5:$CB$183,Q$9,FALSE))),"")</f>
        <v>2297.1257796613204</v>
      </c>
      <c r="R161" s="194">
        <f ca="1">IFERROR(IF((VLOOKUP($E161,'NEA Backsheet'!$D$5:$CB$183,R$9,FALSE))="","",(VLOOKUP($E161,'NEA Backsheet'!$D$5:$CB$183,R$9,FALSE))),"")</f>
        <v>2187.5038043740765</v>
      </c>
    </row>
    <row r="162" spans="1:18" ht="15" customHeight="1" x14ac:dyDescent="0.3">
      <c r="A162" s="41">
        <v>148</v>
      </c>
      <c r="B162" s="77" t="str">
        <f ca="1">IFERROR(IF((VLOOKUP($E162,'Org List'!$AJ$10:$AL$190,3,FALSE))="","",(VLOOKUP($E162,'Org List'!$AJ$10:$AL$190,3,FALSE))),"")</f>
        <v>North West Commissioning Region</v>
      </c>
      <c r="C162" s="78" t="str">
        <f ca="1">IFERROR(IF((VLOOKUP($E162,'Org List'!$AO$10:$AQ$190,3,FALSE))="","",(VLOOKUP($E162,'Org List'!$AO$10:$AQ$190,3,FALSE))),"")</f>
        <v>North West Region</v>
      </c>
      <c r="D162" s="93" t="str">
        <f ca="1">IFERROR(IF((VLOOKUP($E162,'Org List'!$AT$10:$AV$190,3,FALSE))="","",(VLOOKUP($E162,'Org List'!$AT$10:$AV$190,3,FALSE))),"")</f>
        <v>NHS England North West (Cheshire And Merseyside)</v>
      </c>
      <c r="E162" s="77" t="str">
        <f t="shared" ca="1" si="4"/>
        <v>E08000013</v>
      </c>
      <c r="F162" s="79" t="str">
        <f ca="1">IF(E162="","",VLOOKUP(E162,'Org List'!$J$9:$K$640,2,0))</f>
        <v>St. Helens</v>
      </c>
      <c r="G162" s="100">
        <f ca="1">IFERROR(IF((VLOOKUP($E162,'NEA Backsheet'!$D$5:$CB$183,G$9,FALSE))="","",(VLOOKUP($E162,'NEA Backsheet'!$D$5:$CB$183,G$9,FALSE))),"")</f>
        <v>3804.0178496722228</v>
      </c>
      <c r="H162" s="101">
        <f ca="1">IFERROR(IF((VLOOKUP($E162,'NEA Backsheet'!$D$5:$CB$183,H$9,FALSE))="","",(VLOOKUP($E162,'NEA Backsheet'!$D$5:$CB$183,H$9,FALSE))),"")</f>
        <v>3729.003532191115</v>
      </c>
      <c r="I162" s="101">
        <f ca="1">IFERROR(IF((VLOOKUP($E162,'NEA Backsheet'!$D$5:$CB$183,I$9,FALSE))="","",(VLOOKUP($E162,'NEA Backsheet'!$D$5:$CB$183,I$9,FALSE))),"")</f>
        <v>3962.0645175682994</v>
      </c>
      <c r="J162" s="102">
        <f ca="1">IFERROR(IF((VLOOKUP($E162,'NEA Backsheet'!$D$5:$CB$183,J$9,FALSE))="","",(VLOOKUP($E162,'NEA Backsheet'!$D$5:$CB$183,J$9,FALSE))),"")</f>
        <v>3758.7324232218839</v>
      </c>
      <c r="K162" s="100">
        <f ca="1">IFERROR(IF((VLOOKUP($E162,'NEA Backsheet'!$D$5:$CB$183,K$9,FALSE))="","",(VLOOKUP($E162,'NEA Backsheet'!$D$5:$CB$183,K$9,FALSE))),"")</f>
        <v>3775.3931324372074</v>
      </c>
      <c r="L162" s="101">
        <f ca="1">IFERROR(IF((VLOOKUP($E162,'NEA Backsheet'!$D$5:$CB$183,L$9,FALSE))="","",(VLOOKUP($E162,'NEA Backsheet'!$D$5:$CB$183,L$9,FALSE))),"")</f>
        <v>3810.4312013842145</v>
      </c>
      <c r="M162" s="101">
        <f ca="1">IFERROR(IF((VLOOKUP($E162,'NEA Backsheet'!$D$5:$CB$183,M$9,FALSE))="","",(VLOOKUP($E162,'NEA Backsheet'!$D$5:$CB$183,M$9,FALSE))),"")</f>
        <v>4033.4927410524911</v>
      </c>
      <c r="N162" s="103">
        <f ca="1">IFERROR(IF((VLOOKUP($E162,'NEA Backsheet'!$D$5:$CB$183,N$9,FALSE))="","",(VLOOKUP($E162,'NEA Backsheet'!$D$5:$CB$183,N$9,FALSE))),"")</f>
        <v>3939.9213264399746</v>
      </c>
      <c r="O162" s="151">
        <f ca="1">IFERROR(IF((VLOOKUP($E162,'NEA Backsheet'!$D$5:$CB$183,O$9,FALSE))="","",(VLOOKUP($E162,'NEA Backsheet'!$D$5:$CB$183,O$9,FALSE))),"")</f>
        <v>3917.7717644284403</v>
      </c>
      <c r="P162" s="102">
        <f ca="1">IFERROR(IF((VLOOKUP($E162,'NEA Backsheet'!$D$5:$CB$183,P$9,FALSE))="","",(VLOOKUP($E162,'NEA Backsheet'!$D$5:$CB$183,P$9,FALSE))),"")</f>
        <v>3981.2671990552503</v>
      </c>
      <c r="Q162" s="103">
        <f ca="1">IFERROR(IF((VLOOKUP($E162,'NEA Backsheet'!$D$5:$CB$183,Q$9,FALSE))="","",(VLOOKUP($E162,'NEA Backsheet'!$D$5:$CB$183,Q$9,FALSE))),"")</f>
        <v>3986.1210854980891</v>
      </c>
      <c r="R162" s="194">
        <f ca="1">IFERROR(IF((VLOOKUP($E162,'NEA Backsheet'!$D$5:$CB$183,R$9,FALSE))="","",(VLOOKUP($E162,'NEA Backsheet'!$D$5:$CB$183,R$9,FALSE))),"")</f>
        <v>3896.9738859996842</v>
      </c>
    </row>
    <row r="163" spans="1:18" ht="15" customHeight="1" x14ac:dyDescent="0.3">
      <c r="A163" s="41">
        <v>149</v>
      </c>
      <c r="B163" s="77" t="str">
        <f ca="1">IFERROR(IF((VLOOKUP($E163,'Org List'!$AJ$10:$AL$190,3,FALSE))="","",(VLOOKUP($E163,'Org List'!$AJ$10:$AL$190,3,FALSE))),"")</f>
        <v>Midlands Commissioning Region</v>
      </c>
      <c r="C163" s="78" t="str">
        <f ca="1">IFERROR(IF((VLOOKUP($E163,'Org List'!$AO$10:$AQ$190,3,FALSE))="","",(VLOOKUP($E163,'Org List'!$AO$10:$AQ$190,3,FALSE))),"")</f>
        <v>West Midlands Region</v>
      </c>
      <c r="D163" s="93" t="str">
        <f ca="1">IFERROR(IF((VLOOKUP($E163,'Org List'!$AT$10:$AV$190,3,FALSE))="","",(VLOOKUP($E163,'Org List'!$AT$10:$AV$190,3,FALSE))),"")</f>
        <v>NHS England Midlands (North Midlands)</v>
      </c>
      <c r="E163" s="77" t="str">
        <f t="shared" ca="1" si="4"/>
        <v>E10000028</v>
      </c>
      <c r="F163" s="79" t="str">
        <f ca="1">IF(E163="","",VLOOKUP(E163,'Org List'!$J$9:$K$640,2,0))</f>
        <v>Staffordshire</v>
      </c>
      <c r="G163" s="100">
        <f ca="1">IFERROR(IF((VLOOKUP($E163,'NEA Backsheet'!$D$5:$CB$183,G$9,FALSE))="","",(VLOOKUP($E163,'NEA Backsheet'!$D$5:$CB$183,G$9,FALSE))),"")</f>
        <v>2781.1666077265513</v>
      </c>
      <c r="H163" s="101">
        <f ca="1">IFERROR(IF((VLOOKUP($E163,'NEA Backsheet'!$D$5:$CB$183,H$9,FALSE))="","",(VLOOKUP($E163,'NEA Backsheet'!$D$5:$CB$183,H$9,FALSE))),"")</f>
        <v>2707.2215932375379</v>
      </c>
      <c r="I163" s="101">
        <f ca="1">IFERROR(IF((VLOOKUP($E163,'NEA Backsheet'!$D$5:$CB$183,I$9,FALSE))="","",(VLOOKUP($E163,'NEA Backsheet'!$D$5:$CB$183,I$9,FALSE))),"")</f>
        <v>2852.6717529955181</v>
      </c>
      <c r="J163" s="102">
        <f ca="1">IFERROR(IF((VLOOKUP($E163,'NEA Backsheet'!$D$5:$CB$183,J$9,FALSE))="","",(VLOOKUP($E163,'NEA Backsheet'!$D$5:$CB$183,J$9,FALSE))),"")</f>
        <v>2863.2537103468458</v>
      </c>
      <c r="K163" s="100">
        <f ca="1">IFERROR(IF((VLOOKUP($E163,'NEA Backsheet'!$D$5:$CB$183,K$9,FALSE))="","",(VLOOKUP($E163,'NEA Backsheet'!$D$5:$CB$183,K$9,FALSE))),"")</f>
        <v>2813.9544771266983</v>
      </c>
      <c r="L163" s="101">
        <f ca="1">IFERROR(IF((VLOOKUP($E163,'NEA Backsheet'!$D$5:$CB$183,L$9,FALSE))="","",(VLOOKUP($E163,'NEA Backsheet'!$D$5:$CB$183,L$9,FALSE))),"")</f>
        <v>2852.0807833986173</v>
      </c>
      <c r="M163" s="101">
        <f ca="1">IFERROR(IF((VLOOKUP($E163,'NEA Backsheet'!$D$5:$CB$183,M$9,FALSE))="","",(VLOOKUP($E163,'NEA Backsheet'!$D$5:$CB$183,M$9,FALSE))),"")</f>
        <v>2856.3573014913882</v>
      </c>
      <c r="N163" s="103">
        <f ca="1">IFERROR(IF((VLOOKUP($E163,'NEA Backsheet'!$D$5:$CB$183,N$9,FALSE))="","",(VLOOKUP($E163,'NEA Backsheet'!$D$5:$CB$183,N$9,FALSE))),"")</f>
        <v>2789.8584867864538</v>
      </c>
      <c r="O163" s="151">
        <f ca="1">IFERROR(IF((VLOOKUP($E163,'NEA Backsheet'!$D$5:$CB$183,O$9,FALSE))="","",(VLOOKUP($E163,'NEA Backsheet'!$D$5:$CB$183,O$9,FALSE))),"")</f>
        <v>3001.8611649993827</v>
      </c>
      <c r="P163" s="102">
        <f ca="1">IFERROR(IF((VLOOKUP($E163,'NEA Backsheet'!$D$5:$CB$183,P$9,FALSE))="","",(VLOOKUP($E163,'NEA Backsheet'!$D$5:$CB$183,P$9,FALSE))),"")</f>
        <v>3057.4774758815333</v>
      </c>
      <c r="Q163" s="103">
        <f ca="1">IFERROR(IF((VLOOKUP($E163,'NEA Backsheet'!$D$5:$CB$183,Q$9,FALSE))="","",(VLOOKUP($E163,'NEA Backsheet'!$D$5:$CB$183,Q$9,FALSE))),"")</f>
        <v>3264.7650837622782</v>
      </c>
      <c r="R163" s="194">
        <f ca="1">IFERROR(IF((VLOOKUP($E163,'NEA Backsheet'!$D$5:$CB$183,R$9,FALSE))="","",(VLOOKUP($E163,'NEA Backsheet'!$D$5:$CB$183,R$9,FALSE))),"")</f>
        <v>3238.6944409048242</v>
      </c>
    </row>
    <row r="164" spans="1:18" ht="15" customHeight="1" x14ac:dyDescent="0.3">
      <c r="A164" s="41">
        <v>150</v>
      </c>
      <c r="B164" s="77" t="str">
        <f ca="1">IFERROR(IF((VLOOKUP($E164,'Org List'!$AJ$10:$AL$190,3,FALSE))="","",(VLOOKUP($E164,'Org List'!$AJ$10:$AL$190,3,FALSE))),"")</f>
        <v>North West Commissioning Region</v>
      </c>
      <c r="C164" s="78" t="str">
        <f ca="1">IFERROR(IF((VLOOKUP($E164,'Org List'!$AO$10:$AQ$190,3,FALSE))="","",(VLOOKUP($E164,'Org List'!$AO$10:$AQ$190,3,FALSE))),"")</f>
        <v>North West Region</v>
      </c>
      <c r="D164" s="93" t="str">
        <f ca="1">IFERROR(IF((VLOOKUP($E164,'Org List'!$AT$10:$AV$190,3,FALSE))="","",(VLOOKUP($E164,'Org List'!$AT$10:$AV$190,3,FALSE))),"")</f>
        <v>NHS England North West (Greater Manchester)</v>
      </c>
      <c r="E164" s="77" t="str">
        <f t="shared" ca="1" si="4"/>
        <v>E08000007</v>
      </c>
      <c r="F164" s="79" t="str">
        <f ca="1">IF(E164="","",VLOOKUP(E164,'Org List'!$J$9:$K$640,2,0))</f>
        <v>Stockport</v>
      </c>
      <c r="G164" s="100">
        <f ca="1">IFERROR(IF((VLOOKUP($E164,'NEA Backsheet'!$D$5:$CB$183,G$9,FALSE))="","",(VLOOKUP($E164,'NEA Backsheet'!$D$5:$CB$183,G$9,FALSE))),"")</f>
        <v>3698.8144366462993</v>
      </c>
      <c r="H164" s="101">
        <f ca="1">IFERROR(IF((VLOOKUP($E164,'NEA Backsheet'!$D$5:$CB$183,H$9,FALSE))="","",(VLOOKUP($E164,'NEA Backsheet'!$D$5:$CB$183,H$9,FALSE))),"")</f>
        <v>3587.263700518834</v>
      </c>
      <c r="I164" s="101">
        <f ca="1">IFERROR(IF((VLOOKUP($E164,'NEA Backsheet'!$D$5:$CB$183,I$9,FALSE))="","",(VLOOKUP($E164,'NEA Backsheet'!$D$5:$CB$183,I$9,FALSE))),"")</f>
        <v>3761.2367517668963</v>
      </c>
      <c r="J164" s="102">
        <f ca="1">IFERROR(IF((VLOOKUP($E164,'NEA Backsheet'!$D$5:$CB$183,J$9,FALSE))="","",(VLOOKUP($E164,'NEA Backsheet'!$D$5:$CB$183,J$9,FALSE))),"")</f>
        <v>3603.427500156014</v>
      </c>
      <c r="K164" s="100">
        <f ca="1">IFERROR(IF((VLOOKUP($E164,'NEA Backsheet'!$D$5:$CB$183,K$9,FALSE))="","",(VLOOKUP($E164,'NEA Backsheet'!$D$5:$CB$183,K$9,FALSE))),"")</f>
        <v>3555.8729553345161</v>
      </c>
      <c r="L164" s="101">
        <f ca="1">IFERROR(IF((VLOOKUP($E164,'NEA Backsheet'!$D$5:$CB$183,L$9,FALSE))="","",(VLOOKUP($E164,'NEA Backsheet'!$D$5:$CB$183,L$9,FALSE))),"")</f>
        <v>3557.5948107530444</v>
      </c>
      <c r="M164" s="101">
        <f ca="1">IFERROR(IF((VLOOKUP($E164,'NEA Backsheet'!$D$5:$CB$183,M$9,FALSE))="","",(VLOOKUP($E164,'NEA Backsheet'!$D$5:$CB$183,M$9,FALSE))),"")</f>
        <v>3721.4474103319467</v>
      </c>
      <c r="N164" s="103">
        <f ca="1">IFERROR(IF((VLOOKUP($E164,'NEA Backsheet'!$D$5:$CB$183,N$9,FALSE))="","",(VLOOKUP($E164,'NEA Backsheet'!$D$5:$CB$183,N$9,FALSE))),"")</f>
        <v>3544.2210507664695</v>
      </c>
      <c r="O164" s="151">
        <f ca="1">IFERROR(IF((VLOOKUP($E164,'NEA Backsheet'!$D$5:$CB$183,O$9,FALSE))="","",(VLOOKUP($E164,'NEA Backsheet'!$D$5:$CB$183,O$9,FALSE))),"")</f>
        <v>3776.8361990611656</v>
      </c>
      <c r="P164" s="102">
        <f ca="1">IFERROR(IF((VLOOKUP($E164,'NEA Backsheet'!$D$5:$CB$183,P$9,FALSE))="","",(VLOOKUP($E164,'NEA Backsheet'!$D$5:$CB$183,P$9,FALSE))),"")</f>
        <v>3700.7855389137612</v>
      </c>
      <c r="Q164" s="103">
        <f ca="1">IFERROR(IF((VLOOKUP($E164,'NEA Backsheet'!$D$5:$CB$183,Q$9,FALSE))="","",(VLOOKUP($E164,'NEA Backsheet'!$D$5:$CB$183,Q$9,FALSE))),"")</f>
        <v>3649.8985452581887</v>
      </c>
      <c r="R164" s="194">
        <f ca="1">IFERROR(IF((VLOOKUP($E164,'NEA Backsheet'!$D$5:$CB$183,R$9,FALSE))="","",(VLOOKUP($E164,'NEA Backsheet'!$D$5:$CB$183,R$9,FALSE))),"")</f>
        <v>3632.4324823265747</v>
      </c>
    </row>
    <row r="165" spans="1:18" ht="15" customHeight="1" x14ac:dyDescent="0.3">
      <c r="A165" s="41">
        <v>151</v>
      </c>
      <c r="B165" s="77" t="str">
        <f ca="1">IFERROR(IF((VLOOKUP($E165,'Org List'!$AJ$10:$AL$190,3,FALSE))="","",(VLOOKUP($E165,'Org List'!$AJ$10:$AL$190,3,FALSE))),"")</f>
        <v>North East and Yorkshire Commissioning Region</v>
      </c>
      <c r="C165" s="78" t="str">
        <f ca="1">IFERROR(IF((VLOOKUP($E165,'Org List'!$AO$10:$AQ$190,3,FALSE))="","",(VLOOKUP($E165,'Org List'!$AO$10:$AQ$190,3,FALSE))),"")</f>
        <v>North East Region</v>
      </c>
      <c r="D165" s="93" t="str">
        <f ca="1">IFERROR(IF((VLOOKUP($E165,'Org List'!$AT$10:$AV$190,3,FALSE))="","",(VLOOKUP($E165,'Org List'!$AT$10:$AV$190,3,FALSE))),"")</f>
        <v>NHS England North East and Yorkshire (Cumbria And North East)</v>
      </c>
      <c r="E165" s="77" t="str">
        <f t="shared" ca="1" si="4"/>
        <v>E06000004</v>
      </c>
      <c r="F165" s="79" t="str">
        <f ca="1">IF(E165="","",VLOOKUP(E165,'Org List'!$J$9:$K$640,2,0))</f>
        <v>Stockton-on-Tees</v>
      </c>
      <c r="G165" s="100">
        <f ca="1">IFERROR(IF((VLOOKUP($E165,'NEA Backsheet'!$D$5:$CB$183,G$9,FALSE))="","",(VLOOKUP($E165,'NEA Backsheet'!$D$5:$CB$183,G$9,FALSE))),"")</f>
        <v>3414.5752166334273</v>
      </c>
      <c r="H165" s="101">
        <f ca="1">IFERROR(IF((VLOOKUP($E165,'NEA Backsheet'!$D$5:$CB$183,H$9,FALSE))="","",(VLOOKUP($E165,'NEA Backsheet'!$D$5:$CB$183,H$9,FALSE))),"")</f>
        <v>3387.2338761468409</v>
      </c>
      <c r="I165" s="101">
        <f ca="1">IFERROR(IF((VLOOKUP($E165,'NEA Backsheet'!$D$5:$CB$183,I$9,FALSE))="","",(VLOOKUP($E165,'NEA Backsheet'!$D$5:$CB$183,I$9,FALSE))),"")</f>
        <v>3543.2764446806382</v>
      </c>
      <c r="J165" s="102">
        <f ca="1">IFERROR(IF((VLOOKUP($E165,'NEA Backsheet'!$D$5:$CB$183,J$9,FALSE))="","",(VLOOKUP($E165,'NEA Backsheet'!$D$5:$CB$183,J$9,FALSE))),"")</f>
        <v>3520.889878059962</v>
      </c>
      <c r="K165" s="100">
        <f ca="1">IFERROR(IF((VLOOKUP($E165,'NEA Backsheet'!$D$5:$CB$183,K$9,FALSE))="","",(VLOOKUP($E165,'NEA Backsheet'!$D$5:$CB$183,K$9,FALSE))),"")</f>
        <v>3549.5812454059783</v>
      </c>
      <c r="L165" s="101">
        <f ca="1">IFERROR(IF((VLOOKUP($E165,'NEA Backsheet'!$D$5:$CB$183,L$9,FALSE))="","",(VLOOKUP($E165,'NEA Backsheet'!$D$5:$CB$183,L$9,FALSE))),"")</f>
        <v>3491.0471642585426</v>
      </c>
      <c r="M165" s="101">
        <f ca="1">IFERROR(IF((VLOOKUP($E165,'NEA Backsheet'!$D$5:$CB$183,M$9,FALSE))="","",(VLOOKUP($E165,'NEA Backsheet'!$D$5:$CB$183,M$9,FALSE))),"")</f>
        <v>3628.7791917919867</v>
      </c>
      <c r="N165" s="103">
        <f ca="1">IFERROR(IF((VLOOKUP($E165,'NEA Backsheet'!$D$5:$CB$183,N$9,FALSE))="","",(VLOOKUP($E165,'NEA Backsheet'!$D$5:$CB$183,N$9,FALSE))),"")</f>
        <v>3637.9912055924001</v>
      </c>
      <c r="O165" s="151">
        <f ca="1">IFERROR(IF((VLOOKUP($E165,'NEA Backsheet'!$D$5:$CB$183,O$9,FALSE))="","",(VLOOKUP($E165,'NEA Backsheet'!$D$5:$CB$183,O$9,FALSE))),"")</f>
        <v>3627.9354172200797</v>
      </c>
      <c r="P165" s="102">
        <f ca="1">IFERROR(IF((VLOOKUP($E165,'NEA Backsheet'!$D$5:$CB$183,P$9,FALSE))="","",(VLOOKUP($E165,'NEA Backsheet'!$D$5:$CB$183,P$9,FALSE))),"")</f>
        <v>3564.8155983558459</v>
      </c>
      <c r="Q165" s="103">
        <f ca="1">IFERROR(IF((VLOOKUP($E165,'NEA Backsheet'!$D$5:$CB$183,Q$9,FALSE))="","",(VLOOKUP($E165,'NEA Backsheet'!$D$5:$CB$183,Q$9,FALSE))),"")</f>
        <v>3632.2728461357915</v>
      </c>
      <c r="R165" s="194">
        <f ca="1">IFERROR(IF((VLOOKUP($E165,'NEA Backsheet'!$D$5:$CB$183,R$9,FALSE))="","",(VLOOKUP($E165,'NEA Backsheet'!$D$5:$CB$183,R$9,FALSE))),"")</f>
        <v>3851.4652362340717</v>
      </c>
    </row>
    <row r="166" spans="1:18" ht="15" customHeight="1" x14ac:dyDescent="0.3">
      <c r="A166" s="41">
        <v>152</v>
      </c>
      <c r="B166" s="77" t="str">
        <f ca="1">IFERROR(IF((VLOOKUP($E166,'Org List'!$AJ$10:$AL$190,3,FALSE))="","",(VLOOKUP($E166,'Org List'!$AJ$10:$AL$190,3,FALSE))),"")</f>
        <v>Midlands Commissioning Region</v>
      </c>
      <c r="C166" s="78" t="str">
        <f ca="1">IFERROR(IF((VLOOKUP($E166,'Org List'!$AO$10:$AQ$190,3,FALSE))="","",(VLOOKUP($E166,'Org List'!$AO$10:$AQ$190,3,FALSE))),"")</f>
        <v>West Midlands Region</v>
      </c>
      <c r="D166" s="93" t="str">
        <f ca="1">IFERROR(IF((VLOOKUP($E166,'Org List'!$AT$10:$AV$190,3,FALSE))="","",(VLOOKUP($E166,'Org List'!$AT$10:$AV$190,3,FALSE))),"")</f>
        <v>NHS England Midlands (North Midlands)</v>
      </c>
      <c r="E166" s="77" t="str">
        <f t="shared" ca="1" si="4"/>
        <v>E06000021</v>
      </c>
      <c r="F166" s="79" t="str">
        <f ca="1">IF(E166="","",VLOOKUP(E166,'Org List'!$J$9:$K$640,2,0))</f>
        <v>Stoke-on-Trent</v>
      </c>
      <c r="G166" s="100">
        <f ca="1">IFERROR(IF((VLOOKUP($E166,'NEA Backsheet'!$D$5:$CB$183,G$9,FALSE))="","",(VLOOKUP($E166,'NEA Backsheet'!$D$5:$CB$183,G$9,FALSE))),"")</f>
        <v>3569.5045795424762</v>
      </c>
      <c r="H166" s="101">
        <f ca="1">IFERROR(IF((VLOOKUP($E166,'NEA Backsheet'!$D$5:$CB$183,H$9,FALSE))="","",(VLOOKUP($E166,'NEA Backsheet'!$D$5:$CB$183,H$9,FALSE))),"")</f>
        <v>3468.3974806396532</v>
      </c>
      <c r="I166" s="101">
        <f ca="1">IFERROR(IF((VLOOKUP($E166,'NEA Backsheet'!$D$5:$CB$183,I$9,FALSE))="","",(VLOOKUP($E166,'NEA Backsheet'!$D$5:$CB$183,I$9,FALSE))),"")</f>
        <v>3531.4824788893884</v>
      </c>
      <c r="J166" s="102">
        <f ca="1">IFERROR(IF((VLOOKUP($E166,'NEA Backsheet'!$D$5:$CB$183,J$9,FALSE))="","",(VLOOKUP($E166,'NEA Backsheet'!$D$5:$CB$183,J$9,FALSE))),"")</f>
        <v>3709.875190333315</v>
      </c>
      <c r="K166" s="100">
        <f ca="1">IFERROR(IF((VLOOKUP($E166,'NEA Backsheet'!$D$5:$CB$183,K$9,FALSE))="","",(VLOOKUP($E166,'NEA Backsheet'!$D$5:$CB$183,K$9,FALSE))),"")</f>
        <v>3598.5557974817393</v>
      </c>
      <c r="L166" s="101">
        <f ca="1">IFERROR(IF((VLOOKUP($E166,'NEA Backsheet'!$D$5:$CB$183,L$9,FALSE))="","",(VLOOKUP($E166,'NEA Backsheet'!$D$5:$CB$183,L$9,FALSE))),"")</f>
        <v>3638.0703519000308</v>
      </c>
      <c r="M166" s="101">
        <f ca="1">IFERROR(IF((VLOOKUP($E166,'NEA Backsheet'!$D$5:$CB$183,M$9,FALSE))="","",(VLOOKUP($E166,'NEA Backsheet'!$D$5:$CB$183,M$9,FALSE))),"")</f>
        <v>3638.0703519000317</v>
      </c>
      <c r="N166" s="103">
        <f ca="1">IFERROR(IF((VLOOKUP($E166,'NEA Backsheet'!$D$5:$CB$183,N$9,FALSE))="","",(VLOOKUP($E166,'NEA Backsheet'!$D$5:$CB$183,N$9,FALSE))),"")</f>
        <v>3548.218530323516</v>
      </c>
      <c r="O166" s="151">
        <f ca="1">IFERROR(IF((VLOOKUP($E166,'NEA Backsheet'!$D$5:$CB$183,O$9,FALSE))="","",(VLOOKUP($E166,'NEA Backsheet'!$D$5:$CB$183,O$9,FALSE))),"")</f>
        <v>3903.5718571845277</v>
      </c>
      <c r="P166" s="102">
        <f ca="1">IFERROR(IF((VLOOKUP($E166,'NEA Backsheet'!$D$5:$CB$183,P$9,FALSE))="","",(VLOOKUP($E166,'NEA Backsheet'!$D$5:$CB$183,P$9,FALSE))),"")</f>
        <v>4079.7506220108444</v>
      </c>
      <c r="Q166" s="103">
        <f ca="1">IFERROR(IF((VLOOKUP($E166,'NEA Backsheet'!$D$5:$CB$183,Q$9,FALSE))="","",(VLOOKUP($E166,'NEA Backsheet'!$D$5:$CB$183,Q$9,FALSE))),"")</f>
        <v>4429.6545329495184</v>
      </c>
      <c r="R166" s="194">
        <f ca="1">IFERROR(IF((VLOOKUP($E166,'NEA Backsheet'!$D$5:$CB$183,R$9,FALSE))="","",(VLOOKUP($E166,'NEA Backsheet'!$D$5:$CB$183,R$9,FALSE))),"")</f>
        <v>4313.2488896240029</v>
      </c>
    </row>
    <row r="167" spans="1:18" ht="15" customHeight="1" x14ac:dyDescent="0.3">
      <c r="A167" s="41">
        <v>153</v>
      </c>
      <c r="B167" s="77" t="str">
        <f ca="1">IFERROR(IF((VLOOKUP($E167,'Org List'!$AJ$10:$AL$190,3,FALSE))="","",(VLOOKUP($E167,'Org List'!$AJ$10:$AL$190,3,FALSE))),"")</f>
        <v>East of England Commissioning Region</v>
      </c>
      <c r="C167" s="78" t="str">
        <f ca="1">IFERROR(IF((VLOOKUP($E167,'Org List'!$AO$10:$AQ$190,3,FALSE))="","",(VLOOKUP($E167,'Org List'!$AO$10:$AQ$190,3,FALSE))),"")</f>
        <v>East Region</v>
      </c>
      <c r="D167" s="93" t="str">
        <f ca="1">IFERROR(IF((VLOOKUP($E167,'Org List'!$AT$10:$AV$190,3,FALSE))="","",(VLOOKUP($E167,'Org List'!$AT$10:$AV$190,3,FALSE))),"")</f>
        <v>NHS England East (East)</v>
      </c>
      <c r="E167" s="77" t="str">
        <f t="shared" ca="1" si="4"/>
        <v>E10000029</v>
      </c>
      <c r="F167" s="79" t="str">
        <f ca="1">IF(E167="","",VLOOKUP(E167,'Org List'!$J$9:$K$640,2,0))</f>
        <v>Suffolk</v>
      </c>
      <c r="G167" s="100">
        <f ca="1">IFERROR(IF((VLOOKUP($E167,'NEA Backsheet'!$D$5:$CB$183,G$9,FALSE))="","",(VLOOKUP($E167,'NEA Backsheet'!$D$5:$CB$183,G$9,FALSE))),"")</f>
        <v>2504.8361620751457</v>
      </c>
      <c r="H167" s="101">
        <f ca="1">IFERROR(IF((VLOOKUP($E167,'NEA Backsheet'!$D$5:$CB$183,H$9,FALSE))="","",(VLOOKUP($E167,'NEA Backsheet'!$D$5:$CB$183,H$9,FALSE))),"")</f>
        <v>2419.2204651738325</v>
      </c>
      <c r="I167" s="101">
        <f ca="1">IFERROR(IF((VLOOKUP($E167,'NEA Backsheet'!$D$5:$CB$183,I$9,FALSE))="","",(VLOOKUP($E167,'NEA Backsheet'!$D$5:$CB$183,I$9,FALSE))),"")</f>
        <v>2521.8609078497134</v>
      </c>
      <c r="J167" s="102">
        <f ca="1">IFERROR(IF((VLOOKUP($E167,'NEA Backsheet'!$D$5:$CB$183,J$9,FALSE))="","",(VLOOKUP($E167,'NEA Backsheet'!$D$5:$CB$183,J$9,FALSE))),"")</f>
        <v>2551.1133770663023</v>
      </c>
      <c r="K167" s="100">
        <f ca="1">IFERROR(IF((VLOOKUP($E167,'NEA Backsheet'!$D$5:$CB$183,K$9,FALSE))="","",(VLOOKUP($E167,'NEA Backsheet'!$D$5:$CB$183,K$9,FALSE))),"")</f>
        <v>2531.4846549867402</v>
      </c>
      <c r="L167" s="101">
        <f ca="1">IFERROR(IF((VLOOKUP($E167,'NEA Backsheet'!$D$5:$CB$183,L$9,FALSE))="","",(VLOOKUP($E167,'NEA Backsheet'!$D$5:$CB$183,L$9,FALSE))),"")</f>
        <v>2470.7760148995271</v>
      </c>
      <c r="M167" s="101">
        <f ca="1">IFERROR(IF((VLOOKUP($E167,'NEA Backsheet'!$D$5:$CB$183,M$9,FALSE))="","",(VLOOKUP($E167,'NEA Backsheet'!$D$5:$CB$183,M$9,FALSE))),"")</f>
        <v>2636.5447099765329</v>
      </c>
      <c r="N167" s="103">
        <f ca="1">IFERROR(IF((VLOOKUP($E167,'NEA Backsheet'!$D$5:$CB$183,N$9,FALSE))="","",(VLOOKUP($E167,'NEA Backsheet'!$D$5:$CB$183,N$9,FALSE))),"")</f>
        <v>2641.8232782322966</v>
      </c>
      <c r="O167" s="151">
        <f ca="1">IFERROR(IF((VLOOKUP($E167,'NEA Backsheet'!$D$5:$CB$183,O$9,FALSE))="","",(VLOOKUP($E167,'NEA Backsheet'!$D$5:$CB$183,O$9,FALSE))),"")</f>
        <v>2466.5650175640312</v>
      </c>
      <c r="P167" s="102">
        <f ca="1">IFERROR(IF((VLOOKUP($E167,'NEA Backsheet'!$D$5:$CB$183,P$9,FALSE))="","",(VLOOKUP($E167,'NEA Backsheet'!$D$5:$CB$183,P$9,FALSE))),"")</f>
        <v>2464.0122032291251</v>
      </c>
      <c r="Q167" s="103">
        <f ca="1">IFERROR(IF((VLOOKUP($E167,'NEA Backsheet'!$D$5:$CB$183,Q$9,FALSE))="","",(VLOOKUP($E167,'NEA Backsheet'!$D$5:$CB$183,Q$9,FALSE))),"")</f>
        <v>2648.9077617581261</v>
      </c>
      <c r="R167" s="194">
        <f ca="1">IFERROR(IF((VLOOKUP($E167,'NEA Backsheet'!$D$5:$CB$183,R$9,FALSE))="","",(VLOOKUP($E167,'NEA Backsheet'!$D$5:$CB$183,R$9,FALSE))),"")</f>
        <v>2681.9694324784346</v>
      </c>
    </row>
    <row r="168" spans="1:18" ht="15" customHeight="1" x14ac:dyDescent="0.3">
      <c r="A168" s="41">
        <v>154</v>
      </c>
      <c r="B168" s="77" t="str">
        <f ca="1">IFERROR(IF((VLOOKUP($E168,'Org List'!$AJ$10:$AL$190,3,FALSE))="","",(VLOOKUP($E168,'Org List'!$AJ$10:$AL$190,3,FALSE))),"")</f>
        <v>North East and Yorkshire Commissioning Region</v>
      </c>
      <c r="C168" s="78" t="str">
        <f ca="1">IFERROR(IF((VLOOKUP($E168,'Org List'!$AO$10:$AQ$190,3,FALSE))="","",(VLOOKUP($E168,'Org List'!$AO$10:$AQ$190,3,FALSE))),"")</f>
        <v>North East Region</v>
      </c>
      <c r="D168" s="93" t="str">
        <f ca="1">IFERROR(IF((VLOOKUP($E168,'Org List'!$AT$10:$AV$190,3,FALSE))="","",(VLOOKUP($E168,'Org List'!$AT$10:$AV$190,3,FALSE))),"")</f>
        <v>NHS England North East and Yorkshire (Cumbria And North East)</v>
      </c>
      <c r="E168" s="77" t="str">
        <f t="shared" ca="1" si="4"/>
        <v>E08000024</v>
      </c>
      <c r="F168" s="79" t="str">
        <f ca="1">IF(E168="","",VLOOKUP(E168,'Org List'!$J$9:$K$640,2,0))</f>
        <v>Sunderland</v>
      </c>
      <c r="G168" s="100">
        <f ca="1">IFERROR(IF((VLOOKUP($E168,'NEA Backsheet'!$D$5:$CB$183,G$9,FALSE))="","",(VLOOKUP($E168,'NEA Backsheet'!$D$5:$CB$183,G$9,FALSE))),"")</f>
        <v>2929.9336950521961</v>
      </c>
      <c r="H168" s="101">
        <f ca="1">IFERROR(IF((VLOOKUP($E168,'NEA Backsheet'!$D$5:$CB$183,H$9,FALSE))="","",(VLOOKUP($E168,'NEA Backsheet'!$D$5:$CB$183,H$9,FALSE))),"")</f>
        <v>2894.6956448572382</v>
      </c>
      <c r="I168" s="101">
        <f ca="1">IFERROR(IF((VLOOKUP($E168,'NEA Backsheet'!$D$5:$CB$183,I$9,FALSE))="","",(VLOOKUP($E168,'NEA Backsheet'!$D$5:$CB$183,I$9,FALSE))),"")</f>
        <v>3178.3474935430199</v>
      </c>
      <c r="J168" s="102">
        <f ca="1">IFERROR(IF((VLOOKUP($E168,'NEA Backsheet'!$D$5:$CB$183,J$9,FALSE))="","",(VLOOKUP($E168,'NEA Backsheet'!$D$5:$CB$183,J$9,FALSE))),"")</f>
        <v>3141.6080009233669</v>
      </c>
      <c r="K168" s="100">
        <f ca="1">IFERROR(IF((VLOOKUP($E168,'NEA Backsheet'!$D$5:$CB$183,K$9,FALSE))="","",(VLOOKUP($E168,'NEA Backsheet'!$D$5:$CB$183,K$9,FALSE))),"")</f>
        <v>3041.9050159828239</v>
      </c>
      <c r="L168" s="101">
        <f ca="1">IFERROR(IF((VLOOKUP($E168,'NEA Backsheet'!$D$5:$CB$183,L$9,FALSE))="","",(VLOOKUP($E168,'NEA Backsheet'!$D$5:$CB$183,L$9,FALSE))),"")</f>
        <v>3024.3977216550152</v>
      </c>
      <c r="M168" s="101">
        <f ca="1">IFERROR(IF((VLOOKUP($E168,'NEA Backsheet'!$D$5:$CB$183,M$9,FALSE))="","",(VLOOKUP($E168,'NEA Backsheet'!$D$5:$CB$183,M$9,FALSE))),"")</f>
        <v>3160.9741766943139</v>
      </c>
      <c r="N168" s="103">
        <f ca="1">IFERROR(IF((VLOOKUP($E168,'NEA Backsheet'!$D$5:$CB$183,N$9,FALSE))="","",(VLOOKUP($E168,'NEA Backsheet'!$D$5:$CB$183,N$9,FALSE))),"")</f>
        <v>3155.0992072718177</v>
      </c>
      <c r="O168" s="151">
        <f ca="1">IFERROR(IF((VLOOKUP($E168,'NEA Backsheet'!$D$5:$CB$183,O$9,FALSE))="","",(VLOOKUP($E168,'NEA Backsheet'!$D$5:$CB$183,O$9,FALSE))),"")</f>
        <v>3111.2374476067789</v>
      </c>
      <c r="P168" s="102">
        <f ca="1">IFERROR(IF((VLOOKUP($E168,'NEA Backsheet'!$D$5:$CB$183,P$9,FALSE))="","",(VLOOKUP($E168,'NEA Backsheet'!$D$5:$CB$183,P$9,FALSE))),"")</f>
        <v>3055.7155528948701</v>
      </c>
      <c r="Q168" s="103">
        <f ca="1">IFERROR(IF((VLOOKUP($E168,'NEA Backsheet'!$D$5:$CB$183,Q$9,FALSE))="","",(VLOOKUP($E168,'NEA Backsheet'!$D$5:$CB$183,Q$9,FALSE))),"")</f>
        <v>3133.3750034319269</v>
      </c>
      <c r="R168" s="194">
        <f ca="1">IFERROR(IF((VLOOKUP($E168,'NEA Backsheet'!$D$5:$CB$183,R$9,FALSE))="","",(VLOOKUP($E168,'NEA Backsheet'!$D$5:$CB$183,R$9,FALSE))),"")</f>
        <v>3164.4331349692015</v>
      </c>
    </row>
    <row r="169" spans="1:18" ht="15" customHeight="1" x14ac:dyDescent="0.3">
      <c r="A169" s="41">
        <v>155</v>
      </c>
      <c r="B169" s="77" t="str">
        <f ca="1">IFERROR(IF((VLOOKUP($E169,'Org List'!$AJ$10:$AL$190,3,FALSE))="","",(VLOOKUP($E169,'Org List'!$AJ$10:$AL$190,3,FALSE))),"")</f>
        <v>South East England Commissioning Region</v>
      </c>
      <c r="C169" s="78" t="str">
        <f ca="1">IFERROR(IF((VLOOKUP($E169,'Org List'!$AO$10:$AQ$190,3,FALSE))="","",(VLOOKUP($E169,'Org List'!$AO$10:$AQ$190,3,FALSE))),"")</f>
        <v>South East Region</v>
      </c>
      <c r="D169" s="93" t="str">
        <f ca="1">IFERROR(IF((VLOOKUP($E169,'Org List'!$AT$10:$AV$190,3,FALSE))="","",(VLOOKUP($E169,'Org List'!$AT$10:$AV$190,3,FALSE))),"")</f>
        <v>NHS England South East (Kent, Surrey and Sussex)</v>
      </c>
      <c r="E169" s="77" t="str">
        <f t="shared" ca="1" si="4"/>
        <v>E10000030</v>
      </c>
      <c r="F169" s="79" t="str">
        <f ca="1">IF(E169="","",VLOOKUP(E169,'Org List'!$J$9:$K$640,2,0))</f>
        <v>Surrey</v>
      </c>
      <c r="G169" s="100">
        <f ca="1">IFERROR(IF((VLOOKUP($E169,'NEA Backsheet'!$D$5:$CB$183,G$9,FALSE))="","",(VLOOKUP($E169,'NEA Backsheet'!$D$5:$CB$183,G$9,FALSE))),"")</f>
        <v>2416.2481012513558</v>
      </c>
      <c r="H169" s="101">
        <f ca="1">IFERROR(IF((VLOOKUP($E169,'NEA Backsheet'!$D$5:$CB$183,H$9,FALSE))="","",(VLOOKUP($E169,'NEA Backsheet'!$D$5:$CB$183,H$9,FALSE))),"")</f>
        <v>2389.8791418618998</v>
      </c>
      <c r="I169" s="101">
        <f ca="1">IFERROR(IF((VLOOKUP($E169,'NEA Backsheet'!$D$5:$CB$183,I$9,FALSE))="","",(VLOOKUP($E169,'NEA Backsheet'!$D$5:$CB$183,I$9,FALSE))),"")</f>
        <v>2486.175528624904</v>
      </c>
      <c r="J169" s="102">
        <f ca="1">IFERROR(IF((VLOOKUP($E169,'NEA Backsheet'!$D$5:$CB$183,J$9,FALSE))="","",(VLOOKUP($E169,'NEA Backsheet'!$D$5:$CB$183,J$9,FALSE))),"")</f>
        <v>2448.3734361964885</v>
      </c>
      <c r="K169" s="100">
        <f ca="1">IFERROR(IF((VLOOKUP($E169,'NEA Backsheet'!$D$5:$CB$183,K$9,FALSE))="","",(VLOOKUP($E169,'NEA Backsheet'!$D$5:$CB$183,K$9,FALSE))),"")</f>
        <v>2407.8970144418504</v>
      </c>
      <c r="L169" s="101">
        <f ca="1">IFERROR(IF((VLOOKUP($E169,'NEA Backsheet'!$D$5:$CB$183,L$9,FALSE))="","",(VLOOKUP($E169,'NEA Backsheet'!$D$5:$CB$183,L$9,FALSE))),"")</f>
        <v>2376.8930620037604</v>
      </c>
      <c r="M169" s="101">
        <f ca="1">IFERROR(IF((VLOOKUP($E169,'NEA Backsheet'!$D$5:$CB$183,M$9,FALSE))="","",(VLOOKUP($E169,'NEA Backsheet'!$D$5:$CB$183,M$9,FALSE))),"")</f>
        <v>2438.9986335426415</v>
      </c>
      <c r="N169" s="103">
        <f ca="1">IFERROR(IF((VLOOKUP($E169,'NEA Backsheet'!$D$5:$CB$183,N$9,FALSE))="","",(VLOOKUP($E169,'NEA Backsheet'!$D$5:$CB$183,N$9,FALSE))),"")</f>
        <v>2377.8656402709862</v>
      </c>
      <c r="O169" s="151">
        <f ca="1">IFERROR(IF((VLOOKUP($E169,'NEA Backsheet'!$D$5:$CB$183,O$9,FALSE))="","",(VLOOKUP($E169,'NEA Backsheet'!$D$5:$CB$183,O$9,FALSE))),"")</f>
        <v>2387.1615625145441</v>
      </c>
      <c r="P169" s="102">
        <f ca="1">IFERROR(IF((VLOOKUP($E169,'NEA Backsheet'!$D$5:$CB$183,P$9,FALSE))="","",(VLOOKUP($E169,'NEA Backsheet'!$D$5:$CB$183,P$9,FALSE))),"")</f>
        <v>2387.4544987532308</v>
      </c>
      <c r="Q169" s="103">
        <f ca="1">IFERROR(IF((VLOOKUP($E169,'NEA Backsheet'!$D$5:$CB$183,Q$9,FALSE))="","",(VLOOKUP($E169,'NEA Backsheet'!$D$5:$CB$183,Q$9,FALSE))),"")</f>
        <v>2541.5494661554776</v>
      </c>
      <c r="R169" s="194">
        <f ca="1">IFERROR(IF((VLOOKUP($E169,'NEA Backsheet'!$D$5:$CB$183,R$9,FALSE))="","",(VLOOKUP($E169,'NEA Backsheet'!$D$5:$CB$183,R$9,FALSE))),"")</f>
        <v>2538.5947084454788</v>
      </c>
    </row>
    <row r="170" spans="1:18" ht="15" customHeight="1" x14ac:dyDescent="0.3">
      <c r="A170" s="41">
        <v>156</v>
      </c>
      <c r="B170" s="77" t="str">
        <f ca="1">IFERROR(IF((VLOOKUP($E170,'Org List'!$AJ$10:$AL$190,3,FALSE))="","",(VLOOKUP($E170,'Org List'!$AJ$10:$AL$190,3,FALSE))),"")</f>
        <v>London Commissioning Region</v>
      </c>
      <c r="C170" s="78" t="str">
        <f ca="1">IFERROR(IF((VLOOKUP($E170,'Org List'!$AO$10:$AQ$190,3,FALSE))="","",(VLOOKUP($E170,'Org List'!$AO$10:$AQ$190,3,FALSE))),"")</f>
        <v>London Region</v>
      </c>
      <c r="D170" s="93" t="str">
        <f ca="1">IFERROR(IF((VLOOKUP($E170,'Org List'!$AT$10:$AV$190,3,FALSE))="","",(VLOOKUP($E170,'Org List'!$AT$10:$AV$190,3,FALSE))),"")</f>
        <v>NHS England London</v>
      </c>
      <c r="E170" s="77" t="str">
        <f t="shared" ca="1" si="4"/>
        <v>E09000029</v>
      </c>
      <c r="F170" s="79" t="str">
        <f ca="1">IF(E170="","",VLOOKUP(E170,'Org List'!$J$9:$K$640,2,0))</f>
        <v>Sutton</v>
      </c>
      <c r="G170" s="100">
        <f ca="1">IFERROR(IF((VLOOKUP($E170,'NEA Backsheet'!$D$5:$CB$183,G$9,FALSE))="","",(VLOOKUP($E170,'NEA Backsheet'!$D$5:$CB$183,G$9,FALSE))),"")</f>
        <v>2864.0275306469493</v>
      </c>
      <c r="H170" s="101">
        <f ca="1">IFERROR(IF((VLOOKUP($E170,'NEA Backsheet'!$D$5:$CB$183,H$9,FALSE))="","",(VLOOKUP($E170,'NEA Backsheet'!$D$5:$CB$183,H$9,FALSE))),"")</f>
        <v>2836.6367178338364</v>
      </c>
      <c r="I170" s="101">
        <f ca="1">IFERROR(IF((VLOOKUP($E170,'NEA Backsheet'!$D$5:$CB$183,I$9,FALSE))="","",(VLOOKUP($E170,'NEA Backsheet'!$D$5:$CB$183,I$9,FALSE))),"")</f>
        <v>2885.7273657871219</v>
      </c>
      <c r="J170" s="102">
        <f ca="1">IFERROR(IF((VLOOKUP($E170,'NEA Backsheet'!$D$5:$CB$183,J$9,FALSE))="","",(VLOOKUP($E170,'NEA Backsheet'!$D$5:$CB$183,J$9,FALSE))),"")</f>
        <v>2832.6743620186512</v>
      </c>
      <c r="K170" s="100">
        <f ca="1">IFERROR(IF((VLOOKUP($E170,'NEA Backsheet'!$D$5:$CB$183,K$9,FALSE))="","",(VLOOKUP($E170,'NEA Backsheet'!$D$5:$CB$183,K$9,FALSE))),"")</f>
        <v>2849.4180913486957</v>
      </c>
      <c r="L170" s="101">
        <f ca="1">IFERROR(IF((VLOOKUP($E170,'NEA Backsheet'!$D$5:$CB$183,L$9,FALSE))="","",(VLOOKUP($E170,'NEA Backsheet'!$D$5:$CB$183,L$9,FALSE))),"")</f>
        <v>2852.1423157486033</v>
      </c>
      <c r="M170" s="101">
        <f ca="1">IFERROR(IF((VLOOKUP($E170,'NEA Backsheet'!$D$5:$CB$183,M$9,FALSE))="","",(VLOOKUP($E170,'NEA Backsheet'!$D$5:$CB$183,M$9,FALSE))),"")</f>
        <v>2882.0414833886957</v>
      </c>
      <c r="N170" s="103">
        <f ca="1">IFERROR(IF((VLOOKUP($E170,'NEA Backsheet'!$D$5:$CB$183,N$9,FALSE))="","",(VLOOKUP($E170,'NEA Backsheet'!$D$5:$CB$183,N$9,FALSE))),"")</f>
        <v>2781.6137971479316</v>
      </c>
      <c r="O170" s="151">
        <f ca="1">IFERROR(IF((VLOOKUP($E170,'NEA Backsheet'!$D$5:$CB$183,O$9,FALSE))="","",(VLOOKUP($E170,'NEA Backsheet'!$D$5:$CB$183,O$9,FALSE))),"")</f>
        <v>2773.6025747127055</v>
      </c>
      <c r="P170" s="102">
        <f ca="1">IFERROR(IF((VLOOKUP($E170,'NEA Backsheet'!$D$5:$CB$183,P$9,FALSE))="","",(VLOOKUP($E170,'NEA Backsheet'!$D$5:$CB$183,P$9,FALSE))),"")</f>
        <v>2916.8573298142742</v>
      </c>
      <c r="Q170" s="103">
        <f ca="1">IFERROR(IF((VLOOKUP($E170,'NEA Backsheet'!$D$5:$CB$183,Q$9,FALSE))="","",(VLOOKUP($E170,'NEA Backsheet'!$D$5:$CB$183,Q$9,FALSE))),"")</f>
        <v>3006.5824222379174</v>
      </c>
      <c r="R170" s="194">
        <f ca="1">IFERROR(IF((VLOOKUP($E170,'NEA Backsheet'!$D$5:$CB$183,R$9,FALSE))="","",(VLOOKUP($E170,'NEA Backsheet'!$D$5:$CB$183,R$9,FALSE))),"")</f>
        <v>3029.2706708975707</v>
      </c>
    </row>
    <row r="171" spans="1:18" ht="15" customHeight="1" x14ac:dyDescent="0.3">
      <c r="A171" s="41">
        <v>157</v>
      </c>
      <c r="B171" s="77" t="str">
        <f ca="1">IFERROR(IF((VLOOKUP($E171,'Org List'!$AJ$10:$AL$190,3,FALSE))="","",(VLOOKUP($E171,'Org List'!$AJ$10:$AL$190,3,FALSE))),"")</f>
        <v>South West England Commissioning Region</v>
      </c>
      <c r="C171" s="78" t="str">
        <f ca="1">IFERROR(IF((VLOOKUP($E171,'Org List'!$AO$10:$AQ$190,3,FALSE))="","",(VLOOKUP($E171,'Org List'!$AO$10:$AQ$190,3,FALSE))),"")</f>
        <v>South West Region</v>
      </c>
      <c r="D171" s="93" t="str">
        <f ca="1">IFERROR(IF((VLOOKUP($E171,'Org List'!$AT$10:$AV$190,3,FALSE))="","",(VLOOKUP($E171,'Org List'!$AT$10:$AV$190,3,FALSE))),"")</f>
        <v>NHS England South West (South West North)</v>
      </c>
      <c r="E171" s="77" t="str">
        <f t="shared" ca="1" si="4"/>
        <v>E06000030</v>
      </c>
      <c r="F171" s="79" t="str">
        <f ca="1">IF(E171="","",VLOOKUP(E171,'Org List'!$J$9:$K$640,2,0))</f>
        <v>Swindon</v>
      </c>
      <c r="G171" s="100">
        <f ca="1">IFERROR(IF((VLOOKUP($E171,'NEA Backsheet'!$D$5:$CB$183,G$9,FALSE))="","",(VLOOKUP($E171,'NEA Backsheet'!$D$5:$CB$183,G$9,FALSE))),"")</f>
        <v>2866.3678444708225</v>
      </c>
      <c r="H171" s="101">
        <f ca="1">IFERROR(IF((VLOOKUP($E171,'NEA Backsheet'!$D$5:$CB$183,H$9,FALSE))="","",(VLOOKUP($E171,'NEA Backsheet'!$D$5:$CB$183,H$9,FALSE))),"")</f>
        <v>2977.5517966214215</v>
      </c>
      <c r="I171" s="101">
        <f ca="1">IFERROR(IF((VLOOKUP($E171,'NEA Backsheet'!$D$5:$CB$183,I$9,FALSE))="","",(VLOOKUP($E171,'NEA Backsheet'!$D$5:$CB$183,I$9,FALSE))),"")</f>
        <v>3194.0494371174686</v>
      </c>
      <c r="J171" s="102">
        <f ca="1">IFERROR(IF((VLOOKUP($E171,'NEA Backsheet'!$D$5:$CB$183,J$9,FALSE))="","",(VLOOKUP($E171,'NEA Backsheet'!$D$5:$CB$183,J$9,FALSE))),"")</f>
        <v>3280.9285512621605</v>
      </c>
      <c r="K171" s="100">
        <f ca="1">IFERROR(IF((VLOOKUP($E171,'NEA Backsheet'!$D$5:$CB$183,K$9,FALSE))="","",(VLOOKUP($E171,'NEA Backsheet'!$D$5:$CB$183,K$9,FALSE))),"")</f>
        <v>2963.2515361269975</v>
      </c>
      <c r="L171" s="101">
        <f ca="1">IFERROR(IF((VLOOKUP($E171,'NEA Backsheet'!$D$5:$CB$183,L$9,FALSE))="","",(VLOOKUP($E171,'NEA Backsheet'!$D$5:$CB$183,L$9,FALSE))),"")</f>
        <v>3015.300728705196</v>
      </c>
      <c r="M171" s="101">
        <f ca="1">IFERROR(IF((VLOOKUP($E171,'NEA Backsheet'!$D$5:$CB$183,M$9,FALSE))="","",(VLOOKUP($E171,'NEA Backsheet'!$D$5:$CB$183,M$9,FALSE))),"")</f>
        <v>3087.3534626725291</v>
      </c>
      <c r="N171" s="103">
        <f ca="1">IFERROR(IF((VLOOKUP($E171,'NEA Backsheet'!$D$5:$CB$183,N$9,FALSE))="","",(VLOOKUP($E171,'NEA Backsheet'!$D$5:$CB$183,N$9,FALSE))),"")</f>
        <v>3149.7078291995836</v>
      </c>
      <c r="O171" s="151">
        <f ca="1">IFERROR(IF((VLOOKUP($E171,'NEA Backsheet'!$D$5:$CB$183,O$9,FALSE))="","",(VLOOKUP($E171,'NEA Backsheet'!$D$5:$CB$183,O$9,FALSE))),"")</f>
        <v>3335.4036385881109</v>
      </c>
      <c r="P171" s="102">
        <f ca="1">IFERROR(IF((VLOOKUP($E171,'NEA Backsheet'!$D$5:$CB$183,P$9,FALSE))="","",(VLOOKUP($E171,'NEA Backsheet'!$D$5:$CB$183,P$9,FALSE))),"")</f>
        <v>3180.361180164819</v>
      </c>
      <c r="Q171" s="103">
        <f ca="1">IFERROR(IF((VLOOKUP($E171,'NEA Backsheet'!$D$5:$CB$183,Q$9,FALSE))="","",(VLOOKUP($E171,'NEA Backsheet'!$D$5:$CB$183,Q$9,FALSE))),"")</f>
        <v>3336.711372263147</v>
      </c>
      <c r="R171" s="194">
        <f ca="1">IFERROR(IF((VLOOKUP($E171,'NEA Backsheet'!$D$5:$CB$183,R$9,FALSE))="","",(VLOOKUP($E171,'NEA Backsheet'!$D$5:$CB$183,R$9,FALSE))),"")</f>
        <v>3259.6106321983725</v>
      </c>
    </row>
    <row r="172" spans="1:18" ht="15" customHeight="1" x14ac:dyDescent="0.3">
      <c r="A172" s="41">
        <v>158</v>
      </c>
      <c r="B172" s="77" t="str">
        <f ca="1">IFERROR(IF((VLOOKUP($E172,'Org List'!$AJ$10:$AL$190,3,FALSE))="","",(VLOOKUP($E172,'Org List'!$AJ$10:$AL$190,3,FALSE))),"")</f>
        <v>North West Commissioning Region</v>
      </c>
      <c r="C172" s="78" t="str">
        <f ca="1">IFERROR(IF((VLOOKUP($E172,'Org List'!$AO$10:$AQ$190,3,FALSE))="","",(VLOOKUP($E172,'Org List'!$AO$10:$AQ$190,3,FALSE))),"")</f>
        <v>North West Region</v>
      </c>
      <c r="D172" s="93" t="str">
        <f ca="1">IFERROR(IF((VLOOKUP($E172,'Org List'!$AT$10:$AV$190,3,FALSE))="","",(VLOOKUP($E172,'Org List'!$AT$10:$AV$190,3,FALSE))),"")</f>
        <v>NHS England North West (Greater Manchester)</v>
      </c>
      <c r="E172" s="77" t="str">
        <f t="shared" ca="1" si="4"/>
        <v>E08000008</v>
      </c>
      <c r="F172" s="79" t="str">
        <f ca="1">IF(E172="","",VLOOKUP(E172,'Org List'!$J$9:$K$640,2,0))</f>
        <v>Tameside</v>
      </c>
      <c r="G172" s="100">
        <f ca="1">IFERROR(IF((VLOOKUP($E172,'NEA Backsheet'!$D$5:$CB$183,G$9,FALSE))="","",(VLOOKUP($E172,'NEA Backsheet'!$D$5:$CB$183,G$9,FALSE))),"")</f>
        <v>3130.3130703401671</v>
      </c>
      <c r="H172" s="101">
        <f ca="1">IFERROR(IF((VLOOKUP($E172,'NEA Backsheet'!$D$5:$CB$183,H$9,FALSE))="","",(VLOOKUP($E172,'NEA Backsheet'!$D$5:$CB$183,H$9,FALSE))),"")</f>
        <v>3049.1995474224423</v>
      </c>
      <c r="I172" s="101">
        <f ca="1">IFERROR(IF((VLOOKUP($E172,'NEA Backsheet'!$D$5:$CB$183,I$9,FALSE))="","",(VLOOKUP($E172,'NEA Backsheet'!$D$5:$CB$183,I$9,FALSE))),"")</f>
        <v>3233.2887583797965</v>
      </c>
      <c r="J172" s="102">
        <f ca="1">IFERROR(IF((VLOOKUP($E172,'NEA Backsheet'!$D$5:$CB$183,J$9,FALSE))="","",(VLOOKUP($E172,'NEA Backsheet'!$D$5:$CB$183,J$9,FALSE))),"")</f>
        <v>2499.6897773992364</v>
      </c>
      <c r="K172" s="100">
        <f ca="1">IFERROR(IF((VLOOKUP($E172,'NEA Backsheet'!$D$5:$CB$183,K$9,FALSE))="","",(VLOOKUP($E172,'NEA Backsheet'!$D$5:$CB$183,K$9,FALSE))),"")</f>
        <v>3100.4491798996009</v>
      </c>
      <c r="L172" s="101">
        <f ca="1">IFERROR(IF((VLOOKUP($E172,'NEA Backsheet'!$D$5:$CB$183,L$9,FALSE))="","",(VLOOKUP($E172,'NEA Backsheet'!$D$5:$CB$183,L$9,FALSE))),"")</f>
        <v>3160.8062383753272</v>
      </c>
      <c r="M172" s="101">
        <f ca="1">IFERROR(IF((VLOOKUP($E172,'NEA Backsheet'!$D$5:$CB$183,M$9,FALSE))="","",(VLOOKUP($E172,'NEA Backsheet'!$D$5:$CB$183,M$9,FALSE))),"")</f>
        <v>3191.7276318266699</v>
      </c>
      <c r="N172" s="103">
        <f ca="1">IFERROR(IF((VLOOKUP($E172,'NEA Backsheet'!$D$5:$CB$183,N$9,FALSE))="","",(VLOOKUP($E172,'NEA Backsheet'!$D$5:$CB$183,N$9,FALSE))),"")</f>
        <v>3061.0393642144713</v>
      </c>
      <c r="O172" s="151">
        <f ca="1">IFERROR(IF((VLOOKUP($E172,'NEA Backsheet'!$D$5:$CB$183,O$9,FALSE))="","",(VLOOKUP($E172,'NEA Backsheet'!$D$5:$CB$183,O$9,FALSE))),"")</f>
        <v>3344.8408023194188</v>
      </c>
      <c r="P172" s="102">
        <f ca="1">IFERROR(IF((VLOOKUP($E172,'NEA Backsheet'!$D$5:$CB$183,P$9,FALSE))="","",(VLOOKUP($E172,'NEA Backsheet'!$D$5:$CB$183,P$9,FALSE))),"")</f>
        <v>3214.8624005296429</v>
      </c>
      <c r="Q172" s="103">
        <f ca="1">IFERROR(IF((VLOOKUP($E172,'NEA Backsheet'!$D$5:$CB$183,Q$9,FALSE))="","",(VLOOKUP($E172,'NEA Backsheet'!$D$5:$CB$183,Q$9,FALSE))),"")</f>
        <v>3315.7250421227982</v>
      </c>
      <c r="R172" s="194">
        <f ca="1">IFERROR(IF((VLOOKUP($E172,'NEA Backsheet'!$D$5:$CB$183,R$9,FALSE))="","",(VLOOKUP($E172,'NEA Backsheet'!$D$5:$CB$183,R$9,FALSE))),"")</f>
        <v>3435.9012597409637</v>
      </c>
    </row>
    <row r="173" spans="1:18" ht="15" customHeight="1" x14ac:dyDescent="0.3">
      <c r="A173" s="41">
        <v>159</v>
      </c>
      <c r="B173" s="77" t="str">
        <f ca="1">IFERROR(IF((VLOOKUP($E173,'Org List'!$AJ$10:$AL$190,3,FALSE))="","",(VLOOKUP($E173,'Org List'!$AJ$10:$AL$190,3,FALSE))),"")</f>
        <v>Midlands Commissioning Region</v>
      </c>
      <c r="C173" s="78" t="str">
        <f ca="1">IFERROR(IF((VLOOKUP($E173,'Org List'!$AO$10:$AQ$190,3,FALSE))="","",(VLOOKUP($E173,'Org List'!$AO$10:$AQ$190,3,FALSE))),"")</f>
        <v>West Midlands Region</v>
      </c>
      <c r="D173" s="93" t="str">
        <f ca="1">IFERROR(IF((VLOOKUP($E173,'Org List'!$AT$10:$AV$190,3,FALSE))="","",(VLOOKUP($E173,'Org List'!$AT$10:$AV$190,3,FALSE))),"")</f>
        <v>NHS England Midlands (North Midlands)</v>
      </c>
      <c r="E173" s="77" t="str">
        <f t="shared" ca="1" si="4"/>
        <v>E06000020</v>
      </c>
      <c r="F173" s="79" t="str">
        <f ca="1">IF(E173="","",VLOOKUP(E173,'Org List'!$J$9:$K$640,2,0))</f>
        <v>Telford and Wrekin</v>
      </c>
      <c r="G173" s="100">
        <f ca="1">IFERROR(IF((VLOOKUP($E173,'NEA Backsheet'!$D$5:$CB$183,G$9,FALSE))="","",(VLOOKUP($E173,'NEA Backsheet'!$D$5:$CB$183,G$9,FALSE))),"")</f>
        <v>2658.5599978933783</v>
      </c>
      <c r="H173" s="101">
        <f ca="1">IFERROR(IF((VLOOKUP($E173,'NEA Backsheet'!$D$5:$CB$183,H$9,FALSE))="","",(VLOOKUP($E173,'NEA Backsheet'!$D$5:$CB$183,H$9,FALSE))),"")</f>
        <v>2659.5844830866567</v>
      </c>
      <c r="I173" s="101">
        <f ca="1">IFERROR(IF((VLOOKUP($E173,'NEA Backsheet'!$D$5:$CB$183,I$9,FALSE))="","",(VLOOKUP($E173,'NEA Backsheet'!$D$5:$CB$183,I$9,FALSE))),"")</f>
        <v>2862.8501206323394</v>
      </c>
      <c r="J173" s="102">
        <f ca="1">IFERROR(IF((VLOOKUP($E173,'NEA Backsheet'!$D$5:$CB$183,J$9,FALSE))="","",(VLOOKUP($E173,'NEA Backsheet'!$D$5:$CB$183,J$9,FALSE))),"")</f>
        <v>2919.4401680922483</v>
      </c>
      <c r="K173" s="100">
        <f ca="1">IFERROR(IF((VLOOKUP($E173,'NEA Backsheet'!$D$5:$CB$183,K$9,FALSE))="","",(VLOOKUP($E173,'NEA Backsheet'!$D$5:$CB$183,K$9,FALSE))),"")</f>
        <v>2618.5158984656882</v>
      </c>
      <c r="L173" s="101">
        <f ca="1">IFERROR(IF((VLOOKUP($E173,'NEA Backsheet'!$D$5:$CB$183,L$9,FALSE))="","",(VLOOKUP($E173,'NEA Backsheet'!$D$5:$CB$183,L$9,FALSE))),"")</f>
        <v>2590.6096486082383</v>
      </c>
      <c r="M173" s="101">
        <f ca="1">IFERROR(IF((VLOOKUP($E173,'NEA Backsheet'!$D$5:$CB$183,M$9,FALSE))="","",(VLOOKUP($E173,'NEA Backsheet'!$D$5:$CB$183,M$9,FALSE))),"")</f>
        <v>2788.1525735992709</v>
      </c>
      <c r="N173" s="103">
        <f ca="1">IFERROR(IF((VLOOKUP($E173,'NEA Backsheet'!$D$5:$CB$183,N$9,FALSE))="","",(VLOOKUP($E173,'NEA Backsheet'!$D$5:$CB$183,N$9,FALSE))),"")</f>
        <v>2712.0056733599877</v>
      </c>
      <c r="O173" s="151">
        <f ca="1">IFERROR(IF((VLOOKUP($E173,'NEA Backsheet'!$D$5:$CB$183,O$9,FALSE))="","",(VLOOKUP($E173,'NEA Backsheet'!$D$5:$CB$183,O$9,FALSE))),"")</f>
        <v>3124.4294828896786</v>
      </c>
      <c r="P173" s="102">
        <f ca="1">IFERROR(IF((VLOOKUP($E173,'NEA Backsheet'!$D$5:$CB$183,P$9,FALSE))="","",(VLOOKUP($E173,'NEA Backsheet'!$D$5:$CB$183,P$9,FALSE))),"")</f>
        <v>3189.6825880224715</v>
      </c>
      <c r="Q173" s="103">
        <f ca="1">IFERROR(IF((VLOOKUP($E173,'NEA Backsheet'!$D$5:$CB$183,Q$9,FALSE))="","",(VLOOKUP($E173,'NEA Backsheet'!$D$5:$CB$183,Q$9,FALSE))),"")</f>
        <v>3341.2403280424392</v>
      </c>
      <c r="R173" s="194">
        <f ca="1">IFERROR(IF((VLOOKUP($E173,'NEA Backsheet'!$D$5:$CB$183,R$9,FALSE))="","",(VLOOKUP($E173,'NEA Backsheet'!$D$5:$CB$183,R$9,FALSE))),"")</f>
        <v>3362.7509682353075</v>
      </c>
    </row>
    <row r="174" spans="1:18" ht="15" customHeight="1" x14ac:dyDescent="0.3">
      <c r="A174" s="41">
        <v>160</v>
      </c>
      <c r="B174" s="77" t="str">
        <f ca="1">IFERROR(IF((VLOOKUP($E174,'Org List'!$AJ$10:$AL$190,3,FALSE))="","",(VLOOKUP($E174,'Org List'!$AJ$10:$AL$190,3,FALSE))),"")</f>
        <v>East of England Commissioning Region</v>
      </c>
      <c r="C174" s="78" t="str">
        <f ca="1">IFERROR(IF((VLOOKUP($E174,'Org List'!$AO$10:$AQ$190,3,FALSE))="","",(VLOOKUP($E174,'Org List'!$AO$10:$AQ$190,3,FALSE))),"")</f>
        <v>East Region</v>
      </c>
      <c r="D174" s="93" t="str">
        <f ca="1">IFERROR(IF((VLOOKUP($E174,'Org List'!$AT$10:$AV$190,3,FALSE))="","",(VLOOKUP($E174,'Org List'!$AT$10:$AV$190,3,FALSE))),"")</f>
        <v>NHS England East (East)</v>
      </c>
      <c r="E174" s="77" t="str">
        <f t="shared" ref="E174:E192" ca="1" si="5">IF($A174&gt;$U$5-1,"",INDIRECT("'Comms by AT'!D"&amp;$A174+$U$4))</f>
        <v>E06000034</v>
      </c>
      <c r="F174" s="79" t="str">
        <f ca="1">IF(E174="","",VLOOKUP(E174,'Org List'!$J$9:$K$640,2,0))</f>
        <v>Thurrock</v>
      </c>
      <c r="G174" s="100">
        <f ca="1">IFERROR(IF((VLOOKUP($E174,'NEA Backsheet'!$D$5:$CB$183,G$9,FALSE))="","",(VLOOKUP($E174,'NEA Backsheet'!$D$5:$CB$183,G$9,FALSE))),"")</f>
        <v>2309.2149771545674</v>
      </c>
      <c r="H174" s="101">
        <f ca="1">IFERROR(IF((VLOOKUP($E174,'NEA Backsheet'!$D$5:$CB$183,H$9,FALSE))="","",(VLOOKUP($E174,'NEA Backsheet'!$D$5:$CB$183,H$9,FALSE))),"")</f>
        <v>2461.0565491583457</v>
      </c>
      <c r="I174" s="101">
        <f ca="1">IFERROR(IF((VLOOKUP($E174,'NEA Backsheet'!$D$5:$CB$183,I$9,FALSE))="","",(VLOOKUP($E174,'NEA Backsheet'!$D$5:$CB$183,I$9,FALSE))),"")</f>
        <v>2534.3702853501941</v>
      </c>
      <c r="J174" s="102">
        <f ca="1">IFERROR(IF((VLOOKUP($E174,'NEA Backsheet'!$D$5:$CB$183,J$9,FALSE))="","",(VLOOKUP($E174,'NEA Backsheet'!$D$5:$CB$183,J$9,FALSE))),"")</f>
        <v>2666.8970042388969</v>
      </c>
      <c r="K174" s="100">
        <f ca="1">IFERROR(IF((VLOOKUP($E174,'NEA Backsheet'!$D$5:$CB$183,K$9,FALSE))="","",(VLOOKUP($E174,'NEA Backsheet'!$D$5:$CB$183,K$9,FALSE))),"")</f>
        <v>2506.9997102902803</v>
      </c>
      <c r="L174" s="101">
        <f ca="1">IFERROR(IF((VLOOKUP($E174,'NEA Backsheet'!$D$5:$CB$183,L$9,FALSE))="","",(VLOOKUP($E174,'NEA Backsheet'!$D$5:$CB$183,L$9,FALSE))),"")</f>
        <v>2467.847513175971</v>
      </c>
      <c r="M174" s="101">
        <f ca="1">IFERROR(IF((VLOOKUP($E174,'NEA Backsheet'!$D$5:$CB$183,M$9,FALSE))="","",(VLOOKUP($E174,'NEA Backsheet'!$D$5:$CB$183,M$9,FALSE))),"")</f>
        <v>2546.7021849616335</v>
      </c>
      <c r="N174" s="103">
        <f ca="1">IFERROR(IF((VLOOKUP($E174,'NEA Backsheet'!$D$5:$CB$183,N$9,FALSE))="","",(VLOOKUP($E174,'NEA Backsheet'!$D$5:$CB$183,N$9,FALSE))),"")</f>
        <v>2517.0750015076646</v>
      </c>
      <c r="O174" s="151">
        <f ca="1">IFERROR(IF((VLOOKUP($E174,'NEA Backsheet'!$D$5:$CB$183,O$9,FALSE))="","",(VLOOKUP($E174,'NEA Backsheet'!$D$5:$CB$183,O$9,FALSE))),"")</f>
        <v>2890.3822406743116</v>
      </c>
      <c r="P174" s="102">
        <f ca="1">IFERROR(IF((VLOOKUP($E174,'NEA Backsheet'!$D$5:$CB$183,P$9,FALSE))="","",(VLOOKUP($E174,'NEA Backsheet'!$D$5:$CB$183,P$9,FALSE))),"")</f>
        <v>2948.594907230045</v>
      </c>
      <c r="Q174" s="103">
        <f ca="1">IFERROR(IF((VLOOKUP($E174,'NEA Backsheet'!$D$5:$CB$183,Q$9,FALSE))="","",(VLOOKUP($E174,'NEA Backsheet'!$D$5:$CB$183,Q$9,FALSE))),"")</f>
        <v>2953.8409890112894</v>
      </c>
      <c r="R174" s="194">
        <f ca="1">IFERROR(IF((VLOOKUP($E174,'NEA Backsheet'!$D$5:$CB$183,R$9,FALSE))="","",(VLOOKUP($E174,'NEA Backsheet'!$D$5:$CB$183,R$9,FALSE))),"")</f>
        <v>2884.4848993878491</v>
      </c>
    </row>
    <row r="175" spans="1:18" ht="15" customHeight="1" x14ac:dyDescent="0.3">
      <c r="A175" s="41">
        <v>161</v>
      </c>
      <c r="B175" s="77" t="str">
        <f ca="1">IFERROR(IF((VLOOKUP($E175,'Org List'!$AJ$10:$AL$190,3,FALSE))="","",(VLOOKUP($E175,'Org List'!$AJ$10:$AL$190,3,FALSE))),"")</f>
        <v>South West England Commissioning Region</v>
      </c>
      <c r="C175" s="78" t="str">
        <f ca="1">IFERROR(IF((VLOOKUP($E175,'Org List'!$AO$10:$AQ$190,3,FALSE))="","",(VLOOKUP($E175,'Org List'!$AO$10:$AQ$190,3,FALSE))),"")</f>
        <v>South West Region</v>
      </c>
      <c r="D175" s="93" t="str">
        <f ca="1">IFERROR(IF((VLOOKUP($E175,'Org List'!$AT$10:$AV$190,3,FALSE))="","",(VLOOKUP($E175,'Org List'!$AT$10:$AV$190,3,FALSE))),"")</f>
        <v>NHS England South West (South West South)</v>
      </c>
      <c r="E175" s="77" t="str">
        <f t="shared" ca="1" si="5"/>
        <v>E06000027</v>
      </c>
      <c r="F175" s="79" t="str">
        <f ca="1">IF(E175="","",VLOOKUP(E175,'Org List'!$J$9:$K$640,2,0))</f>
        <v>Torbay</v>
      </c>
      <c r="G175" s="100">
        <f ca="1">IFERROR(IF((VLOOKUP($E175,'NEA Backsheet'!$D$5:$CB$183,G$9,FALSE))="","",(VLOOKUP($E175,'NEA Backsheet'!$D$5:$CB$183,G$9,FALSE))),"")</f>
        <v>3335.8488946219782</v>
      </c>
      <c r="H175" s="101">
        <f ca="1">IFERROR(IF((VLOOKUP($E175,'NEA Backsheet'!$D$5:$CB$183,H$9,FALSE))="","",(VLOOKUP($E175,'NEA Backsheet'!$D$5:$CB$183,H$9,FALSE))),"")</f>
        <v>3291.1739553269008</v>
      </c>
      <c r="I175" s="101">
        <f ca="1">IFERROR(IF((VLOOKUP($E175,'NEA Backsheet'!$D$5:$CB$183,I$9,FALSE))="","",(VLOOKUP($E175,'NEA Backsheet'!$D$5:$CB$183,I$9,FALSE))),"")</f>
        <v>3539.0478120608805</v>
      </c>
      <c r="J175" s="102">
        <f ca="1">IFERROR(IF((VLOOKUP($E175,'NEA Backsheet'!$D$5:$CB$183,J$9,FALSE))="","",(VLOOKUP($E175,'NEA Backsheet'!$D$5:$CB$183,J$9,FALSE))),"")</f>
        <v>3442.8454915673965</v>
      </c>
      <c r="K175" s="100">
        <f ca="1">IFERROR(IF((VLOOKUP($E175,'NEA Backsheet'!$D$5:$CB$183,K$9,FALSE))="","",(VLOOKUP($E175,'NEA Backsheet'!$D$5:$CB$183,K$9,FALSE))),"")</f>
        <v>3507.8658415229161</v>
      </c>
      <c r="L175" s="101">
        <f ca="1">IFERROR(IF((VLOOKUP($E175,'NEA Backsheet'!$D$5:$CB$183,L$9,FALSE))="","",(VLOOKUP($E175,'NEA Backsheet'!$D$5:$CB$183,L$9,FALSE))),"")</f>
        <v>3509.6619837868811</v>
      </c>
      <c r="M175" s="101">
        <f ca="1">IFERROR(IF((VLOOKUP($E175,'NEA Backsheet'!$D$5:$CB$183,M$9,FALSE))="","",(VLOOKUP($E175,'NEA Backsheet'!$D$5:$CB$183,M$9,FALSE))),"")</f>
        <v>3601.9836961546621</v>
      </c>
      <c r="N175" s="103">
        <f ca="1">IFERROR(IF((VLOOKUP($E175,'NEA Backsheet'!$D$5:$CB$183,N$9,FALSE))="","",(VLOOKUP($E175,'NEA Backsheet'!$D$5:$CB$183,N$9,FALSE))),"")</f>
        <v>3540.7837376012144</v>
      </c>
      <c r="O175" s="151">
        <f ca="1">IFERROR(IF((VLOOKUP($E175,'NEA Backsheet'!$D$5:$CB$183,O$9,FALSE))="","",(VLOOKUP($E175,'NEA Backsheet'!$D$5:$CB$183,O$9,FALSE))),"")</f>
        <v>3472.6614531492096</v>
      </c>
      <c r="P175" s="102">
        <f ca="1">IFERROR(IF((VLOOKUP($E175,'NEA Backsheet'!$D$5:$CB$183,P$9,FALSE))="","",(VLOOKUP($E175,'NEA Backsheet'!$D$5:$CB$183,P$9,FALSE))),"")</f>
        <v>3414.825672249548</v>
      </c>
      <c r="Q175" s="103">
        <f ca="1">IFERROR(IF((VLOOKUP($E175,'NEA Backsheet'!$D$5:$CB$183,Q$9,FALSE))="","",(VLOOKUP($E175,'NEA Backsheet'!$D$5:$CB$183,Q$9,FALSE))),"")</f>
        <v>3433.864780247573</v>
      </c>
      <c r="R175" s="194">
        <f ca="1">IFERROR(IF((VLOOKUP($E175,'NEA Backsheet'!$D$5:$CB$183,R$9,FALSE))="","",(VLOOKUP($E175,'NEA Backsheet'!$D$5:$CB$183,R$9,FALSE))),"")</f>
        <v>3441.7733302404699</v>
      </c>
    </row>
    <row r="176" spans="1:18" ht="15" customHeight="1" x14ac:dyDescent="0.3">
      <c r="A176" s="41">
        <v>162</v>
      </c>
      <c r="B176" s="77" t="str">
        <f ca="1">IFERROR(IF((VLOOKUP($E176,'Org List'!$AJ$10:$AL$190,3,FALSE))="","",(VLOOKUP($E176,'Org List'!$AJ$10:$AL$190,3,FALSE))),"")</f>
        <v>London Commissioning Region</v>
      </c>
      <c r="C176" s="78" t="str">
        <f ca="1">IFERROR(IF((VLOOKUP($E176,'Org List'!$AO$10:$AQ$190,3,FALSE))="","",(VLOOKUP($E176,'Org List'!$AO$10:$AQ$190,3,FALSE))),"")</f>
        <v>London Region</v>
      </c>
      <c r="D176" s="93" t="str">
        <f ca="1">IFERROR(IF((VLOOKUP($E176,'Org List'!$AT$10:$AV$190,3,FALSE))="","",(VLOOKUP($E176,'Org List'!$AT$10:$AV$190,3,FALSE))),"")</f>
        <v>NHS England London</v>
      </c>
      <c r="E176" s="77" t="str">
        <f t="shared" ca="1" si="5"/>
        <v>E09000030</v>
      </c>
      <c r="F176" s="79" t="str">
        <f ca="1">IF(E176="","",VLOOKUP(E176,'Org List'!$J$9:$K$640,2,0))</f>
        <v>Tower Hamlets</v>
      </c>
      <c r="G176" s="100">
        <f ca="1">IFERROR(IF((VLOOKUP($E176,'NEA Backsheet'!$D$5:$CB$183,G$9,FALSE))="","",(VLOOKUP($E176,'NEA Backsheet'!$D$5:$CB$183,G$9,FALSE))),"")</f>
        <v>1798.4227532921104</v>
      </c>
      <c r="H176" s="101">
        <f ca="1">IFERROR(IF((VLOOKUP($E176,'NEA Backsheet'!$D$5:$CB$183,H$9,FALSE))="","",(VLOOKUP($E176,'NEA Backsheet'!$D$5:$CB$183,H$9,FALSE))),"")</f>
        <v>1909.9357288694332</v>
      </c>
      <c r="I176" s="101">
        <f ca="1">IFERROR(IF((VLOOKUP($E176,'NEA Backsheet'!$D$5:$CB$183,I$9,FALSE))="","",(VLOOKUP($E176,'NEA Backsheet'!$D$5:$CB$183,I$9,FALSE))),"")</f>
        <v>2050.1455389972512</v>
      </c>
      <c r="J176" s="102">
        <f ca="1">IFERROR(IF((VLOOKUP($E176,'NEA Backsheet'!$D$5:$CB$183,J$9,FALSE))="","",(VLOOKUP($E176,'NEA Backsheet'!$D$5:$CB$183,J$9,FALSE))),"")</f>
        <v>1922.2279881182033</v>
      </c>
      <c r="K176" s="100">
        <f ca="1">IFERROR(IF((VLOOKUP($E176,'NEA Backsheet'!$D$5:$CB$183,K$9,FALSE))="","",(VLOOKUP($E176,'NEA Backsheet'!$D$5:$CB$183,K$9,FALSE))),"")</f>
        <v>1931.9382940330538</v>
      </c>
      <c r="L176" s="101">
        <f ca="1">IFERROR(IF((VLOOKUP($E176,'NEA Backsheet'!$D$5:$CB$183,L$9,FALSE))="","",(VLOOKUP($E176,'NEA Backsheet'!$D$5:$CB$183,L$9,FALSE))),"")</f>
        <v>1952.3628807875752</v>
      </c>
      <c r="M176" s="101">
        <f ca="1">IFERROR(IF((VLOOKUP($E176,'NEA Backsheet'!$D$5:$CB$183,M$9,FALSE))="","",(VLOOKUP($E176,'NEA Backsheet'!$D$5:$CB$183,M$9,FALSE))),"")</f>
        <v>1964.818867227076</v>
      </c>
      <c r="N176" s="103">
        <f ca="1">IFERROR(IF((VLOOKUP($E176,'NEA Backsheet'!$D$5:$CB$183,N$9,FALSE))="","",(VLOOKUP($E176,'NEA Backsheet'!$D$5:$CB$183,N$9,FALSE))),"")</f>
        <v>1883.4586620164823</v>
      </c>
      <c r="O176" s="151">
        <f ca="1">IFERROR(IF((VLOOKUP($E176,'NEA Backsheet'!$D$5:$CB$183,O$9,FALSE))="","",(VLOOKUP($E176,'NEA Backsheet'!$D$5:$CB$183,O$9,FALSE))),"")</f>
        <v>2023.593898080137</v>
      </c>
      <c r="P176" s="102">
        <f ca="1">IFERROR(IF((VLOOKUP($E176,'NEA Backsheet'!$D$5:$CB$183,P$9,FALSE))="","",(VLOOKUP($E176,'NEA Backsheet'!$D$5:$CB$183,P$9,FALSE))),"")</f>
        <v>2125.4151779318422</v>
      </c>
      <c r="Q176" s="103">
        <f ca="1">IFERROR(IF((VLOOKUP($E176,'NEA Backsheet'!$D$5:$CB$183,Q$9,FALSE))="","",(VLOOKUP($E176,'NEA Backsheet'!$D$5:$CB$183,Q$9,FALSE))),"")</f>
        <v>2283.0847182901489</v>
      </c>
      <c r="R176" s="194">
        <f ca="1">IFERROR(IF((VLOOKUP($E176,'NEA Backsheet'!$D$5:$CB$183,R$9,FALSE))="","",(VLOOKUP($E176,'NEA Backsheet'!$D$5:$CB$183,R$9,FALSE))),"")</f>
        <v>2253.685572647722</v>
      </c>
    </row>
    <row r="177" spans="1:18" ht="15" customHeight="1" x14ac:dyDescent="0.3">
      <c r="A177" s="41">
        <v>163</v>
      </c>
      <c r="B177" s="77" t="str">
        <f ca="1">IFERROR(IF((VLOOKUP($E177,'Org List'!$AJ$10:$AL$190,3,FALSE))="","",(VLOOKUP($E177,'Org List'!$AJ$10:$AL$190,3,FALSE))),"")</f>
        <v>North West Commissioning Region</v>
      </c>
      <c r="C177" s="78" t="str">
        <f ca="1">IFERROR(IF((VLOOKUP($E177,'Org List'!$AO$10:$AQ$190,3,FALSE))="","",(VLOOKUP($E177,'Org List'!$AO$10:$AQ$190,3,FALSE))),"")</f>
        <v>North West Region</v>
      </c>
      <c r="D177" s="93" t="str">
        <f ca="1">IFERROR(IF((VLOOKUP($E177,'Org List'!$AT$10:$AV$190,3,FALSE))="","",(VLOOKUP($E177,'Org List'!$AT$10:$AV$190,3,FALSE))),"")</f>
        <v>NHS England North West (Greater Manchester)</v>
      </c>
      <c r="E177" s="77" t="str">
        <f t="shared" ca="1" si="5"/>
        <v>E08000009</v>
      </c>
      <c r="F177" s="79" t="str">
        <f ca="1">IF(E177="","",VLOOKUP(E177,'Org List'!$J$9:$K$640,2,0))</f>
        <v>Trafford</v>
      </c>
      <c r="G177" s="100">
        <f ca="1">IFERROR(IF((VLOOKUP($E177,'NEA Backsheet'!$D$5:$CB$183,G$9,FALSE))="","",(VLOOKUP($E177,'NEA Backsheet'!$D$5:$CB$183,G$9,FALSE))),"")</f>
        <v>2861.270562223267</v>
      </c>
      <c r="H177" s="101">
        <f ca="1">IFERROR(IF((VLOOKUP($E177,'NEA Backsheet'!$D$5:$CB$183,H$9,FALSE))="","",(VLOOKUP($E177,'NEA Backsheet'!$D$5:$CB$183,H$9,FALSE))),"")</f>
        <v>2902.1848965294994</v>
      </c>
      <c r="I177" s="101">
        <f ca="1">IFERROR(IF((VLOOKUP($E177,'NEA Backsheet'!$D$5:$CB$183,I$9,FALSE))="","",(VLOOKUP($E177,'NEA Backsheet'!$D$5:$CB$183,I$9,FALSE))),"")</f>
        <v>3078.0528832700365</v>
      </c>
      <c r="J177" s="102">
        <f ca="1">IFERROR(IF((VLOOKUP($E177,'NEA Backsheet'!$D$5:$CB$183,J$9,FALSE))="","",(VLOOKUP($E177,'NEA Backsheet'!$D$5:$CB$183,J$9,FALSE))),"")</f>
        <v>3029.1071946103657</v>
      </c>
      <c r="K177" s="100">
        <f ca="1">IFERROR(IF((VLOOKUP($E177,'NEA Backsheet'!$D$5:$CB$183,K$9,FALSE))="","",(VLOOKUP($E177,'NEA Backsheet'!$D$5:$CB$183,K$9,FALSE))),"")</f>
        <v>2939.8400100095682</v>
      </c>
      <c r="L177" s="101">
        <f ca="1">IFERROR(IF((VLOOKUP($E177,'NEA Backsheet'!$D$5:$CB$183,L$9,FALSE))="","",(VLOOKUP($E177,'NEA Backsheet'!$D$5:$CB$183,L$9,FALSE))),"")</f>
        <v>2966.2106361899851</v>
      </c>
      <c r="M177" s="101">
        <f ca="1">IFERROR(IF((VLOOKUP($E177,'NEA Backsheet'!$D$5:$CB$183,M$9,FALSE))="","",(VLOOKUP($E177,'NEA Backsheet'!$D$5:$CB$183,M$9,FALSE))),"")</f>
        <v>2975.9803686288501</v>
      </c>
      <c r="N177" s="103">
        <f ca="1">IFERROR(IF((VLOOKUP($E177,'NEA Backsheet'!$D$5:$CB$183,N$9,FALSE))="","",(VLOOKUP($E177,'NEA Backsheet'!$D$5:$CB$183,N$9,FALSE))),"")</f>
        <v>2886.7138048021739</v>
      </c>
      <c r="O177" s="151">
        <f ca="1">IFERROR(IF((VLOOKUP($E177,'NEA Backsheet'!$D$5:$CB$183,O$9,FALSE))="","",(VLOOKUP($E177,'NEA Backsheet'!$D$5:$CB$183,O$9,FALSE))),"")</f>
        <v>2987.5868348310955</v>
      </c>
      <c r="P177" s="102">
        <f ca="1">IFERROR(IF((VLOOKUP($E177,'NEA Backsheet'!$D$5:$CB$183,P$9,FALSE))="","",(VLOOKUP($E177,'NEA Backsheet'!$D$5:$CB$183,P$9,FALSE))),"")</f>
        <v>3050.321487219805</v>
      </c>
      <c r="Q177" s="103">
        <f ca="1">IFERROR(IF((VLOOKUP($E177,'NEA Backsheet'!$D$5:$CB$183,Q$9,FALSE))="","",(VLOOKUP($E177,'NEA Backsheet'!$D$5:$CB$183,Q$9,FALSE))),"")</f>
        <v>3172.011285397964</v>
      </c>
      <c r="R177" s="194">
        <f ca="1">IFERROR(IF((VLOOKUP($E177,'NEA Backsheet'!$D$5:$CB$183,R$9,FALSE))="","",(VLOOKUP($E177,'NEA Backsheet'!$D$5:$CB$183,R$9,FALSE))),"")</f>
        <v>3127.4990416394839</v>
      </c>
    </row>
    <row r="178" spans="1:18" ht="15" customHeight="1" x14ac:dyDescent="0.3">
      <c r="A178" s="41">
        <v>164</v>
      </c>
      <c r="B178" s="77" t="str">
        <f ca="1">IFERROR(IF((VLOOKUP($E178,'Org List'!$AJ$10:$AL$190,3,FALSE))="","",(VLOOKUP($E178,'Org List'!$AJ$10:$AL$190,3,FALSE))),"")</f>
        <v>North East and Yorkshire Commissioning Region</v>
      </c>
      <c r="C178" s="78" t="str">
        <f ca="1">IFERROR(IF((VLOOKUP($E178,'Org List'!$AO$10:$AQ$190,3,FALSE))="","",(VLOOKUP($E178,'Org List'!$AO$10:$AQ$190,3,FALSE))),"")</f>
        <v>Yorkshire and The Humber Region</v>
      </c>
      <c r="D178" s="93" t="str">
        <f ca="1">IFERROR(IF((VLOOKUP($E178,'Org List'!$AT$10:$AV$190,3,FALSE))="","",(VLOOKUP($E178,'Org List'!$AT$10:$AV$190,3,FALSE))),"")</f>
        <v>NHS England North East and Yokrshire (Yorkshire And Humber)</v>
      </c>
      <c r="E178" s="77" t="str">
        <f t="shared" ca="1" si="5"/>
        <v>E08000036</v>
      </c>
      <c r="F178" s="79" t="str">
        <f ca="1">IF(E178="","",VLOOKUP(E178,'Org List'!$J$9:$K$640,2,0))</f>
        <v>Wakefield</v>
      </c>
      <c r="G178" s="100">
        <f ca="1">IFERROR(IF((VLOOKUP($E178,'NEA Backsheet'!$D$5:$CB$183,G$9,FALSE))="","",(VLOOKUP($E178,'NEA Backsheet'!$D$5:$CB$183,G$9,FALSE))),"")</f>
        <v>3174.5066978616633</v>
      </c>
      <c r="H178" s="101">
        <f ca="1">IFERROR(IF((VLOOKUP($E178,'NEA Backsheet'!$D$5:$CB$183,H$9,FALSE))="","",(VLOOKUP($E178,'NEA Backsheet'!$D$5:$CB$183,H$9,FALSE))),"")</f>
        <v>2948.3273744828257</v>
      </c>
      <c r="I178" s="101">
        <f ca="1">IFERROR(IF((VLOOKUP($E178,'NEA Backsheet'!$D$5:$CB$183,I$9,FALSE))="","",(VLOOKUP($E178,'NEA Backsheet'!$D$5:$CB$183,I$9,FALSE))),"")</f>
        <v>2929.2965674856705</v>
      </c>
      <c r="J178" s="102">
        <f ca="1">IFERROR(IF((VLOOKUP($E178,'NEA Backsheet'!$D$5:$CB$183,J$9,FALSE))="","",(VLOOKUP($E178,'NEA Backsheet'!$D$5:$CB$183,J$9,FALSE))),"")</f>
        <v>2917.7560812691549</v>
      </c>
      <c r="K178" s="100">
        <f ca="1">IFERROR(IF((VLOOKUP($E178,'NEA Backsheet'!$D$5:$CB$183,K$9,FALSE))="","",(VLOOKUP($E178,'NEA Backsheet'!$D$5:$CB$183,K$9,FALSE))),"")</f>
        <v>3156.4477316742064</v>
      </c>
      <c r="L178" s="101">
        <f ca="1">IFERROR(IF((VLOOKUP($E178,'NEA Backsheet'!$D$5:$CB$183,L$9,FALSE))="","",(VLOOKUP($E178,'NEA Backsheet'!$D$5:$CB$183,L$9,FALSE))),"")</f>
        <v>2991.3473426895357</v>
      </c>
      <c r="M178" s="101">
        <f ca="1">IFERROR(IF((VLOOKUP($E178,'NEA Backsheet'!$D$5:$CB$183,M$9,FALSE))="","",(VLOOKUP($E178,'NEA Backsheet'!$D$5:$CB$183,M$9,FALSE))),"")</f>
        <v>3055.4419157650987</v>
      </c>
      <c r="N178" s="103">
        <f ca="1">IFERROR(IF((VLOOKUP($E178,'NEA Backsheet'!$D$5:$CB$183,N$9,FALSE))="","",(VLOOKUP($E178,'NEA Backsheet'!$D$5:$CB$183,N$9,FALSE))),"")</f>
        <v>3352.8036873267865</v>
      </c>
      <c r="O178" s="151">
        <f ca="1">IFERROR(IF((VLOOKUP($E178,'NEA Backsheet'!$D$5:$CB$183,O$9,FALSE))="","",(VLOOKUP($E178,'NEA Backsheet'!$D$5:$CB$183,O$9,FALSE))),"")</f>
        <v>2936.7900658894118</v>
      </c>
      <c r="P178" s="102">
        <f ca="1">IFERROR(IF((VLOOKUP($E178,'NEA Backsheet'!$D$5:$CB$183,P$9,FALSE))="","",(VLOOKUP($E178,'NEA Backsheet'!$D$5:$CB$183,P$9,FALSE))),"")</f>
        <v>2836.8028857906852</v>
      </c>
      <c r="Q178" s="103">
        <f ca="1">IFERROR(IF((VLOOKUP($E178,'NEA Backsheet'!$D$5:$CB$183,Q$9,FALSE))="","",(VLOOKUP($E178,'NEA Backsheet'!$D$5:$CB$183,Q$9,FALSE))),"")</f>
        <v>2983.2241561973628</v>
      </c>
      <c r="R178" s="194">
        <f ca="1">IFERROR(IF((VLOOKUP($E178,'NEA Backsheet'!$D$5:$CB$183,R$9,FALSE))="","",(VLOOKUP($E178,'NEA Backsheet'!$D$5:$CB$183,R$9,FALSE))),"")</f>
        <v>2995.4849291225719</v>
      </c>
    </row>
    <row r="179" spans="1:18" ht="15" customHeight="1" x14ac:dyDescent="0.3">
      <c r="A179" s="41">
        <v>165</v>
      </c>
      <c r="B179" s="77" t="str">
        <f ca="1">IFERROR(IF((VLOOKUP($E179,'Org List'!$AJ$10:$AL$190,3,FALSE))="","",(VLOOKUP($E179,'Org List'!$AJ$10:$AL$190,3,FALSE))),"")</f>
        <v>Midlands Commissioning Region</v>
      </c>
      <c r="C179" s="78" t="str">
        <f ca="1">IFERROR(IF((VLOOKUP($E179,'Org List'!$AO$10:$AQ$190,3,FALSE))="","",(VLOOKUP($E179,'Org List'!$AO$10:$AQ$190,3,FALSE))),"")</f>
        <v>West Midlands Region</v>
      </c>
      <c r="D179" s="93" t="str">
        <f ca="1">IFERROR(IF((VLOOKUP($E179,'Org List'!$AT$10:$AV$190,3,FALSE))="","",(VLOOKUP($E179,'Org List'!$AT$10:$AV$190,3,FALSE))),"")</f>
        <v>NHS England Midlands (West Midlands)</v>
      </c>
      <c r="E179" s="77" t="str">
        <f t="shared" ca="1" si="5"/>
        <v>E08000030</v>
      </c>
      <c r="F179" s="79" t="str">
        <f ca="1">IF(E179="","",VLOOKUP(E179,'Org List'!$J$9:$K$640,2,0))</f>
        <v>Walsall</v>
      </c>
      <c r="G179" s="100">
        <f ca="1">IFERROR(IF((VLOOKUP($E179,'NEA Backsheet'!$D$5:$CB$183,G$9,FALSE))="","",(VLOOKUP($E179,'NEA Backsheet'!$D$5:$CB$183,G$9,FALSE))),"")</f>
        <v>3030.0803453808503</v>
      </c>
      <c r="H179" s="101">
        <f ca="1">IFERROR(IF((VLOOKUP($E179,'NEA Backsheet'!$D$5:$CB$183,H$9,FALSE))="","",(VLOOKUP($E179,'NEA Backsheet'!$D$5:$CB$183,H$9,FALSE))),"")</f>
        <v>3135.3576310425747</v>
      </c>
      <c r="I179" s="101">
        <f ca="1">IFERROR(IF((VLOOKUP($E179,'NEA Backsheet'!$D$5:$CB$183,I$9,FALSE))="","",(VLOOKUP($E179,'NEA Backsheet'!$D$5:$CB$183,I$9,FALSE))),"")</f>
        <v>3211.3291706970886</v>
      </c>
      <c r="J179" s="102">
        <f ca="1">IFERROR(IF((VLOOKUP($E179,'NEA Backsheet'!$D$5:$CB$183,J$9,FALSE))="","",(VLOOKUP($E179,'NEA Backsheet'!$D$5:$CB$183,J$9,FALSE))),"")</f>
        <v>3161.6810059888298</v>
      </c>
      <c r="K179" s="100">
        <f ca="1">IFERROR(IF((VLOOKUP($E179,'NEA Backsheet'!$D$5:$CB$183,K$9,FALSE))="","",(VLOOKUP($E179,'NEA Backsheet'!$D$5:$CB$183,K$9,FALSE))),"")</f>
        <v>3139.7238235517448</v>
      </c>
      <c r="L179" s="101">
        <f ca="1">IFERROR(IF((VLOOKUP($E179,'NEA Backsheet'!$D$5:$CB$183,L$9,FALSE))="","",(VLOOKUP($E179,'NEA Backsheet'!$D$5:$CB$183,L$9,FALSE))),"")</f>
        <v>3150.0105248677905</v>
      </c>
      <c r="M179" s="101">
        <f ca="1">IFERROR(IF((VLOOKUP($E179,'NEA Backsheet'!$D$5:$CB$183,M$9,FALSE))="","",(VLOOKUP($E179,'NEA Backsheet'!$D$5:$CB$183,M$9,FALSE))),"")</f>
        <v>3294.6206174553781</v>
      </c>
      <c r="N179" s="103">
        <f ca="1">IFERROR(IF((VLOOKUP($E179,'NEA Backsheet'!$D$5:$CB$183,N$9,FALSE))="","",(VLOOKUP($E179,'NEA Backsheet'!$D$5:$CB$183,N$9,FALSE))),"")</f>
        <v>3199.9968251924179</v>
      </c>
      <c r="O179" s="151">
        <f ca="1">IFERROR(IF((VLOOKUP($E179,'NEA Backsheet'!$D$5:$CB$183,O$9,FALSE))="","",(VLOOKUP($E179,'NEA Backsheet'!$D$5:$CB$183,O$9,FALSE))),"")</f>
        <v>3094.9554571732365</v>
      </c>
      <c r="P179" s="102">
        <f ca="1">IFERROR(IF((VLOOKUP($E179,'NEA Backsheet'!$D$5:$CB$183,P$9,FALSE))="","",(VLOOKUP($E179,'NEA Backsheet'!$D$5:$CB$183,P$9,FALSE))),"")</f>
        <v>3125.5743810924432</v>
      </c>
      <c r="Q179" s="103">
        <f ca="1">IFERROR(IF((VLOOKUP($E179,'NEA Backsheet'!$D$5:$CB$183,Q$9,FALSE))="","",(VLOOKUP($E179,'NEA Backsheet'!$D$5:$CB$183,Q$9,FALSE))),"")</f>
        <v>3385.3400375636534</v>
      </c>
      <c r="R179" s="194">
        <f ca="1">IFERROR(IF((VLOOKUP($E179,'NEA Backsheet'!$D$5:$CB$183,R$9,FALSE))="","",(VLOOKUP($E179,'NEA Backsheet'!$D$5:$CB$183,R$9,FALSE))),"")</f>
        <v>3285.2338207961416</v>
      </c>
    </row>
    <row r="180" spans="1:18" ht="15" customHeight="1" x14ac:dyDescent="0.3">
      <c r="A180" s="41">
        <v>166</v>
      </c>
      <c r="B180" s="77" t="str">
        <f ca="1">IFERROR(IF((VLOOKUP($E180,'Org List'!$AJ$10:$AL$190,3,FALSE))="","",(VLOOKUP($E180,'Org List'!$AJ$10:$AL$190,3,FALSE))),"")</f>
        <v>London Commissioning Region</v>
      </c>
      <c r="C180" s="78" t="str">
        <f ca="1">IFERROR(IF((VLOOKUP($E180,'Org List'!$AO$10:$AQ$190,3,FALSE))="","",(VLOOKUP($E180,'Org List'!$AO$10:$AQ$190,3,FALSE))),"")</f>
        <v>London Region</v>
      </c>
      <c r="D180" s="93" t="str">
        <f ca="1">IFERROR(IF((VLOOKUP($E180,'Org List'!$AT$10:$AV$190,3,FALSE))="","",(VLOOKUP($E180,'Org List'!$AT$10:$AV$190,3,FALSE))),"")</f>
        <v>NHS England London</v>
      </c>
      <c r="E180" s="77" t="str">
        <f t="shared" ca="1" si="5"/>
        <v>E09000031</v>
      </c>
      <c r="F180" s="79" t="str">
        <f ca="1">IF(E180="","",VLOOKUP(E180,'Org List'!$J$9:$K$640,2,0))</f>
        <v>Waltham Forest</v>
      </c>
      <c r="G180" s="100">
        <f ca="1">IFERROR(IF((VLOOKUP($E180,'NEA Backsheet'!$D$5:$CB$183,G$9,FALSE))="","",(VLOOKUP($E180,'NEA Backsheet'!$D$5:$CB$183,G$9,FALSE))),"")</f>
        <v>1991.9812706613488</v>
      </c>
      <c r="H180" s="101">
        <f ca="1">IFERROR(IF((VLOOKUP($E180,'NEA Backsheet'!$D$5:$CB$183,H$9,FALSE))="","",(VLOOKUP($E180,'NEA Backsheet'!$D$5:$CB$183,H$9,FALSE))),"")</f>
        <v>2298.016885669887</v>
      </c>
      <c r="I180" s="101">
        <f ca="1">IFERROR(IF((VLOOKUP($E180,'NEA Backsheet'!$D$5:$CB$183,I$9,FALSE))="","",(VLOOKUP($E180,'NEA Backsheet'!$D$5:$CB$183,I$9,FALSE))),"")</f>
        <v>2449.4565565788394</v>
      </c>
      <c r="J180" s="102">
        <f ca="1">IFERROR(IF((VLOOKUP($E180,'NEA Backsheet'!$D$5:$CB$183,J$9,FALSE))="","",(VLOOKUP($E180,'NEA Backsheet'!$D$5:$CB$183,J$9,FALSE))),"")</f>
        <v>2633.9195913207573</v>
      </c>
      <c r="K180" s="100">
        <f ca="1">IFERROR(IF((VLOOKUP($E180,'NEA Backsheet'!$D$5:$CB$183,K$9,FALSE))="","",(VLOOKUP($E180,'NEA Backsheet'!$D$5:$CB$183,K$9,FALSE))),"")</f>
        <v>2276.1598134926517</v>
      </c>
      <c r="L180" s="101">
        <f ca="1">IFERROR(IF((VLOOKUP($E180,'NEA Backsheet'!$D$5:$CB$183,L$9,FALSE))="","",(VLOOKUP($E180,'NEA Backsheet'!$D$5:$CB$183,L$9,FALSE))),"")</f>
        <v>2300.5535202097326</v>
      </c>
      <c r="M180" s="101">
        <f ca="1">IFERROR(IF((VLOOKUP($E180,'NEA Backsheet'!$D$5:$CB$183,M$9,FALSE))="","",(VLOOKUP($E180,'NEA Backsheet'!$D$5:$CB$183,M$9,FALSE))),"")</f>
        <v>2313.0791678059845</v>
      </c>
      <c r="N180" s="103">
        <f ca="1">IFERROR(IF((VLOOKUP($E180,'NEA Backsheet'!$D$5:$CB$183,N$9,FALSE))="","",(VLOOKUP($E180,'NEA Backsheet'!$D$5:$CB$183,N$9,FALSE))),"")</f>
        <v>2242.4627911719426</v>
      </c>
      <c r="O180" s="151">
        <f ca="1">IFERROR(IF((VLOOKUP($E180,'NEA Backsheet'!$D$5:$CB$183,O$9,FALSE))="","",(VLOOKUP($E180,'NEA Backsheet'!$D$5:$CB$183,O$9,FALSE))),"")</f>
        <v>2634.0326096155172</v>
      </c>
      <c r="P180" s="102">
        <f ca="1">IFERROR(IF((VLOOKUP($E180,'NEA Backsheet'!$D$5:$CB$183,P$9,FALSE))="","",(VLOOKUP($E180,'NEA Backsheet'!$D$5:$CB$183,P$9,FALSE))),"")</f>
        <v>2566.6585978361609</v>
      </c>
      <c r="Q180" s="103">
        <f ca="1">IFERROR(IF((VLOOKUP($E180,'NEA Backsheet'!$D$5:$CB$183,Q$9,FALSE))="","",(VLOOKUP($E180,'NEA Backsheet'!$D$5:$CB$183,Q$9,FALSE))),"")</f>
        <v>2719.8186489698651</v>
      </c>
      <c r="R180" s="194">
        <f ca="1">IFERROR(IF((VLOOKUP($E180,'NEA Backsheet'!$D$5:$CB$183,R$9,FALSE))="","",(VLOOKUP($E180,'NEA Backsheet'!$D$5:$CB$183,R$9,FALSE))),"")</f>
        <v>2652.6430566807294</v>
      </c>
    </row>
    <row r="181" spans="1:18" ht="15" customHeight="1" x14ac:dyDescent="0.3">
      <c r="A181" s="41">
        <v>167</v>
      </c>
      <c r="B181" s="77" t="str">
        <f ca="1">IFERROR(IF((VLOOKUP($E181,'Org List'!$AJ$10:$AL$190,3,FALSE))="","",(VLOOKUP($E181,'Org List'!$AJ$10:$AL$190,3,FALSE))),"")</f>
        <v>London Commissioning Region</v>
      </c>
      <c r="C181" s="78" t="str">
        <f ca="1">IFERROR(IF((VLOOKUP($E181,'Org List'!$AO$10:$AQ$190,3,FALSE))="","",(VLOOKUP($E181,'Org List'!$AO$10:$AQ$190,3,FALSE))),"")</f>
        <v>London Region</v>
      </c>
      <c r="D181" s="93" t="str">
        <f ca="1">IFERROR(IF((VLOOKUP($E181,'Org List'!$AT$10:$AV$190,3,FALSE))="","",(VLOOKUP($E181,'Org List'!$AT$10:$AV$190,3,FALSE))),"")</f>
        <v>NHS England London</v>
      </c>
      <c r="E181" s="77" t="str">
        <f t="shared" ca="1" si="5"/>
        <v>E09000032</v>
      </c>
      <c r="F181" s="79" t="str">
        <f ca="1">IF(E181="","",VLOOKUP(E181,'Org List'!$J$9:$K$640,2,0))</f>
        <v>Wandsworth</v>
      </c>
      <c r="G181" s="100">
        <f ca="1">IFERROR(IF((VLOOKUP($E181,'NEA Backsheet'!$D$5:$CB$183,G$9,FALSE))="","",(VLOOKUP($E181,'NEA Backsheet'!$D$5:$CB$183,G$9,FALSE))),"")</f>
        <v>2105.4751717091767</v>
      </c>
      <c r="H181" s="101">
        <f ca="1">IFERROR(IF((VLOOKUP($E181,'NEA Backsheet'!$D$5:$CB$183,H$9,FALSE))="","",(VLOOKUP($E181,'NEA Backsheet'!$D$5:$CB$183,H$9,FALSE))),"")</f>
        <v>2093.9739314050935</v>
      </c>
      <c r="I181" s="101">
        <f ca="1">IFERROR(IF((VLOOKUP($E181,'NEA Backsheet'!$D$5:$CB$183,I$9,FALSE))="","",(VLOOKUP($E181,'NEA Backsheet'!$D$5:$CB$183,I$9,FALSE))),"")</f>
        <v>2191.9052094455783</v>
      </c>
      <c r="J181" s="102">
        <f ca="1">IFERROR(IF((VLOOKUP($E181,'NEA Backsheet'!$D$5:$CB$183,J$9,FALSE))="","",(VLOOKUP($E181,'NEA Backsheet'!$D$5:$CB$183,J$9,FALSE))),"")</f>
        <v>2155.4122689808623</v>
      </c>
      <c r="K181" s="100">
        <f ca="1">IFERROR(IF((VLOOKUP($E181,'NEA Backsheet'!$D$5:$CB$183,K$9,FALSE))="","",(VLOOKUP($E181,'NEA Backsheet'!$D$5:$CB$183,K$9,FALSE))),"")</f>
        <v>2332.8023493573546</v>
      </c>
      <c r="L181" s="101">
        <f ca="1">IFERROR(IF((VLOOKUP($E181,'NEA Backsheet'!$D$5:$CB$183,L$9,FALSE))="","",(VLOOKUP($E181,'NEA Backsheet'!$D$5:$CB$183,L$9,FALSE))),"")</f>
        <v>2333.8390925044596</v>
      </c>
      <c r="M181" s="101">
        <f ca="1">IFERROR(IF((VLOOKUP($E181,'NEA Backsheet'!$D$5:$CB$183,M$9,FALSE))="","",(VLOOKUP($E181,'NEA Backsheet'!$D$5:$CB$183,M$9,FALSE))),"")</f>
        <v>2360.4120958927006</v>
      </c>
      <c r="N181" s="103">
        <f ca="1">IFERROR(IF((VLOOKUP($E181,'NEA Backsheet'!$D$5:$CB$183,N$9,FALSE))="","",(VLOOKUP($E181,'NEA Backsheet'!$D$5:$CB$183,N$9,FALSE))),"")</f>
        <v>2303.0895471460376</v>
      </c>
      <c r="O181" s="151">
        <f ca="1">IFERROR(IF((VLOOKUP($E181,'NEA Backsheet'!$D$5:$CB$183,O$9,FALSE))="","",(VLOOKUP($E181,'NEA Backsheet'!$D$5:$CB$183,O$9,FALSE))),"")</f>
        <v>2125.7551291578284</v>
      </c>
      <c r="P181" s="102">
        <f ca="1">IFERROR(IF((VLOOKUP($E181,'NEA Backsheet'!$D$5:$CB$183,P$9,FALSE))="","",(VLOOKUP($E181,'NEA Backsheet'!$D$5:$CB$183,P$9,FALSE))),"")</f>
        <v>2203.2178355022356</v>
      </c>
      <c r="Q181" s="103">
        <f ca="1">IFERROR(IF((VLOOKUP($E181,'NEA Backsheet'!$D$5:$CB$183,Q$9,FALSE))="","",(VLOOKUP($E181,'NEA Backsheet'!$D$5:$CB$183,Q$9,FALSE))),"")</f>
        <v>2328.9697439971133</v>
      </c>
      <c r="R181" s="194">
        <f ca="1">IFERROR(IF((VLOOKUP($E181,'NEA Backsheet'!$D$5:$CB$183,R$9,FALSE))="","",(VLOOKUP($E181,'NEA Backsheet'!$D$5:$CB$183,R$9,FALSE))),"")</f>
        <v>2312.5729114083538</v>
      </c>
    </row>
    <row r="182" spans="1:18" ht="15" customHeight="1" x14ac:dyDescent="0.3">
      <c r="A182" s="41">
        <v>168</v>
      </c>
      <c r="B182" s="77" t="str">
        <f ca="1">IFERROR(IF((VLOOKUP($E182,'Org List'!$AJ$10:$AL$190,3,FALSE))="","",(VLOOKUP($E182,'Org List'!$AJ$10:$AL$190,3,FALSE))),"")</f>
        <v>North West Commissioning Region</v>
      </c>
      <c r="C182" s="78" t="str">
        <f ca="1">IFERROR(IF((VLOOKUP($E182,'Org List'!$AO$10:$AQ$190,3,FALSE))="","",(VLOOKUP($E182,'Org List'!$AO$10:$AQ$190,3,FALSE))),"")</f>
        <v>North West Region</v>
      </c>
      <c r="D182" s="93" t="str">
        <f ca="1">IFERROR(IF((VLOOKUP($E182,'Org List'!$AT$10:$AV$190,3,FALSE))="","",(VLOOKUP($E182,'Org List'!$AT$10:$AV$190,3,FALSE))),"")</f>
        <v>NHS England North West (Cheshire And Merseyside)</v>
      </c>
      <c r="E182" s="77" t="str">
        <f t="shared" ca="1" si="5"/>
        <v>E06000007</v>
      </c>
      <c r="F182" s="79" t="str">
        <f ca="1">IF(E182="","",VLOOKUP(E182,'Org List'!$J$9:$K$640,2,0))</f>
        <v>Warrington</v>
      </c>
      <c r="G182" s="100">
        <f ca="1">IFERROR(IF((VLOOKUP($E182,'NEA Backsheet'!$D$5:$CB$183,G$9,FALSE))="","",(VLOOKUP($E182,'NEA Backsheet'!$D$5:$CB$183,G$9,FALSE))),"")</f>
        <v>3280.7192867222543</v>
      </c>
      <c r="H182" s="101">
        <f ca="1">IFERROR(IF((VLOOKUP($E182,'NEA Backsheet'!$D$5:$CB$183,H$9,FALSE))="","",(VLOOKUP($E182,'NEA Backsheet'!$D$5:$CB$183,H$9,FALSE))),"")</f>
        <v>3194.2906484904402</v>
      </c>
      <c r="I182" s="101">
        <f ca="1">IFERROR(IF((VLOOKUP($E182,'NEA Backsheet'!$D$5:$CB$183,I$9,FALSE))="","",(VLOOKUP($E182,'NEA Backsheet'!$D$5:$CB$183,I$9,FALSE))),"")</f>
        <v>3108.7936940124446</v>
      </c>
      <c r="J182" s="102">
        <f ca="1">IFERROR(IF((VLOOKUP($E182,'NEA Backsheet'!$D$5:$CB$183,J$9,FALSE))="","",(VLOOKUP($E182,'NEA Backsheet'!$D$5:$CB$183,J$9,FALSE))),"")</f>
        <v>2764.9760014117951</v>
      </c>
      <c r="K182" s="100">
        <f ca="1">IFERROR(IF((VLOOKUP($E182,'NEA Backsheet'!$D$5:$CB$183,K$9,FALSE))="","",(VLOOKUP($E182,'NEA Backsheet'!$D$5:$CB$183,K$9,FALSE))),"")</f>
        <v>3367.8669796770437</v>
      </c>
      <c r="L182" s="101">
        <f ca="1">IFERROR(IF((VLOOKUP($E182,'NEA Backsheet'!$D$5:$CB$183,L$9,FALSE))="","",(VLOOKUP($E182,'NEA Backsheet'!$D$5:$CB$183,L$9,FALSE))),"")</f>
        <v>3390.902238678168</v>
      </c>
      <c r="M182" s="101">
        <f ca="1">IFERROR(IF((VLOOKUP($E182,'NEA Backsheet'!$D$5:$CB$183,M$9,FALSE))="","",(VLOOKUP($E182,'NEA Backsheet'!$D$5:$CB$183,M$9,FALSE))),"")</f>
        <v>3403.6822375512033</v>
      </c>
      <c r="N182" s="103">
        <f ca="1">IFERROR(IF((VLOOKUP($E182,'NEA Backsheet'!$D$5:$CB$183,N$9,FALSE))="","",(VLOOKUP($E182,'NEA Backsheet'!$D$5:$CB$183,N$9,FALSE))),"")</f>
        <v>3180.6828917234293</v>
      </c>
      <c r="O182" s="151">
        <f ca="1">IFERROR(IF((VLOOKUP($E182,'NEA Backsheet'!$D$5:$CB$183,O$9,FALSE))="","",(VLOOKUP($E182,'NEA Backsheet'!$D$5:$CB$183,O$9,FALSE))),"")</f>
        <v>3045.001542380046</v>
      </c>
      <c r="P182" s="102">
        <f ca="1">IFERROR(IF((VLOOKUP($E182,'NEA Backsheet'!$D$5:$CB$183,P$9,FALSE))="","",(VLOOKUP($E182,'NEA Backsheet'!$D$5:$CB$183,P$9,FALSE))),"")</f>
        <v>3054.320440312094</v>
      </c>
      <c r="Q182" s="103">
        <f ca="1">IFERROR(IF((VLOOKUP($E182,'NEA Backsheet'!$D$5:$CB$183,Q$9,FALSE))="","",(VLOOKUP($E182,'NEA Backsheet'!$D$5:$CB$183,Q$9,FALSE))),"")</f>
        <v>2903.7656498459905</v>
      </c>
      <c r="R182" s="194">
        <f ca="1">IFERROR(IF((VLOOKUP($E182,'NEA Backsheet'!$D$5:$CB$183,R$9,FALSE))="","",(VLOOKUP($E182,'NEA Backsheet'!$D$5:$CB$183,R$9,FALSE))),"")</f>
        <v>3117.3530456344565</v>
      </c>
    </row>
    <row r="183" spans="1:18" ht="15" customHeight="1" x14ac:dyDescent="0.3">
      <c r="A183" s="41">
        <v>169</v>
      </c>
      <c r="B183" s="77" t="str">
        <f ca="1">IFERROR(IF((VLOOKUP($E183,'Org List'!$AJ$10:$AL$190,3,FALSE))="","",(VLOOKUP($E183,'Org List'!$AJ$10:$AL$190,3,FALSE))),"")</f>
        <v>Midlands Commissioning Region</v>
      </c>
      <c r="C183" s="78" t="str">
        <f ca="1">IFERROR(IF((VLOOKUP($E183,'Org List'!$AO$10:$AQ$190,3,FALSE))="","",(VLOOKUP($E183,'Org List'!$AO$10:$AQ$190,3,FALSE))),"")</f>
        <v>West Midlands Region</v>
      </c>
      <c r="D183" s="93" t="str">
        <f ca="1">IFERROR(IF((VLOOKUP($E183,'Org List'!$AT$10:$AV$190,3,FALSE))="","",(VLOOKUP($E183,'Org List'!$AT$10:$AV$190,3,FALSE))),"")</f>
        <v>NHS England Midlands (West Midlands)</v>
      </c>
      <c r="E183" s="77" t="str">
        <f t="shared" ca="1" si="5"/>
        <v>E10000031</v>
      </c>
      <c r="F183" s="79" t="str">
        <f ca="1">IF(E183="","",VLOOKUP(E183,'Org List'!$J$9:$K$640,2,0))</f>
        <v>Warwickshire</v>
      </c>
      <c r="G183" s="100">
        <f ca="1">IFERROR(IF((VLOOKUP($E183,'NEA Backsheet'!$D$5:$CB$183,G$9,FALSE))="","",(VLOOKUP($E183,'NEA Backsheet'!$D$5:$CB$183,G$9,FALSE))),"")</f>
        <v>2553.6347427527535</v>
      </c>
      <c r="H183" s="101">
        <f ca="1">IFERROR(IF((VLOOKUP($E183,'NEA Backsheet'!$D$5:$CB$183,H$9,FALSE))="","",(VLOOKUP($E183,'NEA Backsheet'!$D$5:$CB$183,H$9,FALSE))),"")</f>
        <v>2540.4271872330282</v>
      </c>
      <c r="I183" s="101">
        <f ca="1">IFERROR(IF((VLOOKUP($E183,'NEA Backsheet'!$D$5:$CB$183,I$9,FALSE))="","",(VLOOKUP($E183,'NEA Backsheet'!$D$5:$CB$183,I$9,FALSE))),"")</f>
        <v>2616.0817714251634</v>
      </c>
      <c r="J183" s="102">
        <f ca="1">IFERROR(IF((VLOOKUP($E183,'NEA Backsheet'!$D$5:$CB$183,J$9,FALSE))="","",(VLOOKUP($E183,'NEA Backsheet'!$D$5:$CB$183,J$9,FALSE))),"")</f>
        <v>2525.6140521414227</v>
      </c>
      <c r="K183" s="100">
        <f ca="1">IFERROR(IF((VLOOKUP($E183,'NEA Backsheet'!$D$5:$CB$183,K$9,FALSE))="","",(VLOOKUP($E183,'NEA Backsheet'!$D$5:$CB$183,K$9,FALSE))),"")</f>
        <v>2626.970845451438</v>
      </c>
      <c r="L183" s="101">
        <f ca="1">IFERROR(IF((VLOOKUP($E183,'NEA Backsheet'!$D$5:$CB$183,L$9,FALSE))="","",(VLOOKUP($E183,'NEA Backsheet'!$D$5:$CB$183,L$9,FALSE))),"")</f>
        <v>2657.069387158982</v>
      </c>
      <c r="M183" s="101">
        <f ca="1">IFERROR(IF((VLOOKUP($E183,'NEA Backsheet'!$D$5:$CB$183,M$9,FALSE))="","",(VLOOKUP($E183,'NEA Backsheet'!$D$5:$CB$183,M$9,FALSE))),"")</f>
        <v>2659.7571288872723</v>
      </c>
      <c r="N183" s="103">
        <f ca="1">IFERROR(IF((VLOOKUP($E183,'NEA Backsheet'!$D$5:$CB$183,N$9,FALSE))="","",(VLOOKUP($E183,'NEA Backsheet'!$D$5:$CB$183,N$9,FALSE))),"")</f>
        <v>2594.5229137892265</v>
      </c>
      <c r="O183" s="151">
        <f ca="1">IFERROR(IF((VLOOKUP($E183,'NEA Backsheet'!$D$5:$CB$183,O$9,FALSE))="","",(VLOOKUP($E183,'NEA Backsheet'!$D$5:$CB$183,O$9,FALSE))),"")</f>
        <v>2664.2847236048842</v>
      </c>
      <c r="P183" s="102">
        <f ca="1">IFERROR(IF((VLOOKUP($E183,'NEA Backsheet'!$D$5:$CB$183,P$9,FALSE))="","",(VLOOKUP($E183,'NEA Backsheet'!$D$5:$CB$183,P$9,FALSE))),"")</f>
        <v>2649.953170501914</v>
      </c>
      <c r="Q183" s="103">
        <f ca="1">IFERROR(IF((VLOOKUP($E183,'NEA Backsheet'!$D$5:$CB$183,Q$9,FALSE))="","",(VLOOKUP($E183,'NEA Backsheet'!$D$5:$CB$183,Q$9,FALSE))),"")</f>
        <v>2772.4700372664397</v>
      </c>
      <c r="R183" s="194">
        <f ca="1">IFERROR(IF((VLOOKUP($E183,'NEA Backsheet'!$D$5:$CB$183,R$9,FALSE))="","",(VLOOKUP($E183,'NEA Backsheet'!$D$5:$CB$183,R$9,FALSE))),"")</f>
        <v>2752.602332028403</v>
      </c>
    </row>
    <row r="184" spans="1:18" ht="15" customHeight="1" x14ac:dyDescent="0.3">
      <c r="A184" s="41">
        <v>170</v>
      </c>
      <c r="B184" s="77" t="str">
        <f ca="1">IFERROR(IF((VLOOKUP($E184,'Org List'!$AJ$10:$AL$190,3,FALSE))="","",(VLOOKUP($E184,'Org List'!$AJ$10:$AL$190,3,FALSE))),"")</f>
        <v>South East England Commissioning Region</v>
      </c>
      <c r="C184" s="78" t="str">
        <f ca="1">IFERROR(IF((VLOOKUP($E184,'Org List'!$AO$10:$AQ$190,3,FALSE))="","",(VLOOKUP($E184,'Org List'!$AO$10:$AQ$190,3,FALSE))),"")</f>
        <v>South East Region</v>
      </c>
      <c r="D184" s="93" t="str">
        <f ca="1">IFERROR(IF((VLOOKUP($E184,'Org List'!$AT$10:$AV$190,3,FALSE))="","",(VLOOKUP($E184,'Org List'!$AT$10:$AV$190,3,FALSE))),"")</f>
        <v>NHS England South East (Hampshire, Isle of Wight and Thames Valley)</v>
      </c>
      <c r="E184" s="77" t="str">
        <f t="shared" ca="1" si="5"/>
        <v>E06000037</v>
      </c>
      <c r="F184" s="79" t="str">
        <f ca="1">IF(E184="","",VLOOKUP(E184,'Org List'!$J$9:$K$640,2,0))</f>
        <v>West Berkshire</v>
      </c>
      <c r="G184" s="100">
        <f ca="1">IFERROR(IF((VLOOKUP($E184,'NEA Backsheet'!$D$5:$CB$183,G$9,FALSE))="","",(VLOOKUP($E184,'NEA Backsheet'!$D$5:$CB$183,G$9,FALSE))),"")</f>
        <v>2190.0475623405127</v>
      </c>
      <c r="H184" s="101">
        <f ca="1">IFERROR(IF((VLOOKUP($E184,'NEA Backsheet'!$D$5:$CB$183,H$9,FALSE))="","",(VLOOKUP($E184,'NEA Backsheet'!$D$5:$CB$183,H$9,FALSE))),"")</f>
        <v>2130.9735470991286</v>
      </c>
      <c r="I184" s="101">
        <f ca="1">IFERROR(IF((VLOOKUP($E184,'NEA Backsheet'!$D$5:$CB$183,I$9,FALSE))="","",(VLOOKUP($E184,'NEA Backsheet'!$D$5:$CB$183,I$9,FALSE))),"")</f>
        <v>2223.3502912332256</v>
      </c>
      <c r="J184" s="102">
        <f ca="1">IFERROR(IF((VLOOKUP($E184,'NEA Backsheet'!$D$5:$CB$183,J$9,FALSE))="","",(VLOOKUP($E184,'NEA Backsheet'!$D$5:$CB$183,J$9,FALSE))),"")</f>
        <v>2188.0749425994945</v>
      </c>
      <c r="K184" s="100">
        <f ca="1">IFERROR(IF((VLOOKUP($E184,'NEA Backsheet'!$D$5:$CB$183,K$9,FALSE))="","",(VLOOKUP($E184,'NEA Backsheet'!$D$5:$CB$183,K$9,FALSE))),"")</f>
        <v>2146.5162686647936</v>
      </c>
      <c r="L184" s="101">
        <f ca="1">IFERROR(IF((VLOOKUP($E184,'NEA Backsheet'!$D$5:$CB$183,L$9,FALSE))="","",(VLOOKUP($E184,'NEA Backsheet'!$D$5:$CB$183,L$9,FALSE))),"")</f>
        <v>2168.5499449206254</v>
      </c>
      <c r="M184" s="101">
        <f ca="1">IFERROR(IF((VLOOKUP($E184,'NEA Backsheet'!$D$5:$CB$183,M$9,FALSE))="","",(VLOOKUP($E184,'NEA Backsheet'!$D$5:$CB$183,M$9,FALSE))),"")</f>
        <v>2249.8515145982565</v>
      </c>
      <c r="N184" s="103">
        <f ca="1">IFERROR(IF((VLOOKUP($E184,'NEA Backsheet'!$D$5:$CB$183,N$9,FALSE))="","",(VLOOKUP($E184,'NEA Backsheet'!$D$5:$CB$183,N$9,FALSE))),"")</f>
        <v>2176.0338645674888</v>
      </c>
      <c r="O184" s="151">
        <f ca="1">IFERROR(IF((VLOOKUP($E184,'NEA Backsheet'!$D$5:$CB$183,O$9,FALSE))="","",(VLOOKUP($E184,'NEA Backsheet'!$D$5:$CB$183,O$9,FALSE))),"")</f>
        <v>2175.3967221096286</v>
      </c>
      <c r="P184" s="102">
        <f ca="1">IFERROR(IF((VLOOKUP($E184,'NEA Backsheet'!$D$5:$CB$183,P$9,FALSE))="","",(VLOOKUP($E184,'NEA Backsheet'!$D$5:$CB$183,P$9,FALSE))),"")</f>
        <v>2160.1838643053334</v>
      </c>
      <c r="Q184" s="103">
        <f ca="1">IFERROR(IF((VLOOKUP($E184,'NEA Backsheet'!$D$5:$CB$183,Q$9,FALSE))="","",(VLOOKUP($E184,'NEA Backsheet'!$D$5:$CB$183,Q$9,FALSE))),"")</f>
        <v>2318.6119665560232</v>
      </c>
      <c r="R184" s="194">
        <f ca="1">IFERROR(IF((VLOOKUP($E184,'NEA Backsheet'!$D$5:$CB$183,R$9,FALSE))="","",(VLOOKUP($E184,'NEA Backsheet'!$D$5:$CB$183,R$9,FALSE))),"")</f>
        <v>2355.8037760295902</v>
      </c>
    </row>
    <row r="185" spans="1:18" ht="15" customHeight="1" x14ac:dyDescent="0.3">
      <c r="A185" s="41">
        <v>171</v>
      </c>
      <c r="B185" s="77" t="str">
        <f ca="1">IFERROR(IF((VLOOKUP($E185,'Org List'!$AJ$10:$AL$190,3,FALSE))="","",(VLOOKUP($E185,'Org List'!$AJ$10:$AL$190,3,FALSE))),"")</f>
        <v>South East England Commissioning Region</v>
      </c>
      <c r="C185" s="78" t="str">
        <f ca="1">IFERROR(IF((VLOOKUP($E185,'Org List'!$AO$10:$AQ$190,3,FALSE))="","",(VLOOKUP($E185,'Org List'!$AO$10:$AQ$190,3,FALSE))),"")</f>
        <v>South East Region</v>
      </c>
      <c r="D185" s="93" t="str">
        <f ca="1">IFERROR(IF((VLOOKUP($E185,'Org List'!$AT$10:$AV$190,3,FALSE))="","",(VLOOKUP($E185,'Org List'!$AT$10:$AV$190,3,FALSE))),"")</f>
        <v>NHS England South East (Kent, Surrey and Sussex)</v>
      </c>
      <c r="E185" s="77" t="str">
        <f t="shared" ca="1" si="5"/>
        <v>E10000032</v>
      </c>
      <c r="F185" s="79" t="str">
        <f ca="1">IF(E185="","",VLOOKUP(E185,'Org List'!$J$9:$K$640,2,0))</f>
        <v>West Sussex</v>
      </c>
      <c r="G185" s="100">
        <f ca="1">IFERROR(IF((VLOOKUP($E185,'NEA Backsheet'!$D$5:$CB$183,G$9,FALSE))="","",(VLOOKUP($E185,'NEA Backsheet'!$D$5:$CB$183,G$9,FALSE))),"")</f>
        <v>2650.8475518201617</v>
      </c>
      <c r="H185" s="101">
        <f ca="1">IFERROR(IF((VLOOKUP($E185,'NEA Backsheet'!$D$5:$CB$183,H$9,FALSE))="","",(VLOOKUP($E185,'NEA Backsheet'!$D$5:$CB$183,H$9,FALSE))),"")</f>
        <v>2626.1697164917655</v>
      </c>
      <c r="I185" s="101">
        <f ca="1">IFERROR(IF((VLOOKUP($E185,'NEA Backsheet'!$D$5:$CB$183,I$9,FALSE))="","",(VLOOKUP($E185,'NEA Backsheet'!$D$5:$CB$183,I$9,FALSE))),"")</f>
        <v>2746.7234361236451</v>
      </c>
      <c r="J185" s="102">
        <f ca="1">IFERROR(IF((VLOOKUP($E185,'NEA Backsheet'!$D$5:$CB$183,J$9,FALSE))="","",(VLOOKUP($E185,'NEA Backsheet'!$D$5:$CB$183,J$9,FALSE))),"")</f>
        <v>2746.8398070735125</v>
      </c>
      <c r="K185" s="100">
        <f ca="1">IFERROR(IF((VLOOKUP($E185,'NEA Backsheet'!$D$5:$CB$183,K$9,FALSE))="","",(VLOOKUP($E185,'NEA Backsheet'!$D$5:$CB$183,K$9,FALSE))),"")</f>
        <v>2660.3873035688389</v>
      </c>
      <c r="L185" s="101">
        <f ca="1">IFERROR(IF((VLOOKUP($E185,'NEA Backsheet'!$D$5:$CB$183,L$9,FALSE))="","",(VLOOKUP($E185,'NEA Backsheet'!$D$5:$CB$183,L$9,FALSE))),"")</f>
        <v>2641.1502341438986</v>
      </c>
      <c r="M185" s="101">
        <f ca="1">IFERROR(IF((VLOOKUP($E185,'NEA Backsheet'!$D$5:$CB$183,M$9,FALSE))="","",(VLOOKUP($E185,'NEA Backsheet'!$D$5:$CB$183,M$9,FALSE))),"")</f>
        <v>2760.7273473912765</v>
      </c>
      <c r="N185" s="103">
        <f ca="1">IFERROR(IF((VLOOKUP($E185,'NEA Backsheet'!$D$5:$CB$183,N$9,FALSE))="","",(VLOOKUP($E185,'NEA Backsheet'!$D$5:$CB$183,N$9,FALSE))),"")</f>
        <v>2754.0242756316643</v>
      </c>
      <c r="O185" s="151">
        <f ca="1">IFERROR(IF((VLOOKUP($E185,'NEA Backsheet'!$D$5:$CB$183,O$9,FALSE))="","",(VLOOKUP($E185,'NEA Backsheet'!$D$5:$CB$183,O$9,FALSE))),"")</f>
        <v>2774.6372520366381</v>
      </c>
      <c r="P185" s="102">
        <f ca="1">IFERROR(IF((VLOOKUP($E185,'NEA Backsheet'!$D$5:$CB$183,P$9,FALSE))="","",(VLOOKUP($E185,'NEA Backsheet'!$D$5:$CB$183,P$9,FALSE))),"")</f>
        <v>2715.9915254384514</v>
      </c>
      <c r="Q185" s="103">
        <f ca="1">IFERROR(IF((VLOOKUP($E185,'NEA Backsheet'!$D$5:$CB$183,Q$9,FALSE))="","",(VLOOKUP($E185,'NEA Backsheet'!$D$5:$CB$183,Q$9,FALSE))),"")</f>
        <v>2840.034360181076</v>
      </c>
      <c r="R185" s="194">
        <f ca="1">IFERROR(IF((VLOOKUP($E185,'NEA Backsheet'!$D$5:$CB$183,R$9,FALSE))="","",(VLOOKUP($E185,'NEA Backsheet'!$D$5:$CB$183,R$9,FALSE))),"")</f>
        <v>2830.9296278865436</v>
      </c>
    </row>
    <row r="186" spans="1:18" ht="15" customHeight="1" x14ac:dyDescent="0.3">
      <c r="A186" s="41">
        <v>172</v>
      </c>
      <c r="B186" s="77" t="str">
        <f ca="1">IFERROR(IF((VLOOKUP($E186,'Org List'!$AJ$10:$AL$190,3,FALSE))="","",(VLOOKUP($E186,'Org List'!$AJ$10:$AL$190,3,FALSE))),"")</f>
        <v>London Commissioning Region</v>
      </c>
      <c r="C186" s="78" t="str">
        <f ca="1">IFERROR(IF((VLOOKUP($E186,'Org List'!$AO$10:$AQ$190,3,FALSE))="","",(VLOOKUP($E186,'Org List'!$AO$10:$AQ$190,3,FALSE))),"")</f>
        <v>London Region</v>
      </c>
      <c r="D186" s="93" t="str">
        <f ca="1">IFERROR(IF((VLOOKUP($E186,'Org List'!$AT$10:$AV$190,3,FALSE))="","",(VLOOKUP($E186,'Org List'!$AT$10:$AV$190,3,FALSE))),"")</f>
        <v>NHS England London</v>
      </c>
      <c r="E186" s="77" t="str">
        <f t="shared" ca="1" si="5"/>
        <v>E09000033</v>
      </c>
      <c r="F186" s="79" t="str">
        <f ca="1">IF(E186="","",VLOOKUP(E186,'Org List'!$J$9:$K$640,2,0))</f>
        <v>Westminster</v>
      </c>
      <c r="G186" s="100">
        <f ca="1">IFERROR(IF((VLOOKUP($E186,'NEA Backsheet'!$D$5:$CB$183,G$9,FALSE))="","",(VLOOKUP($E186,'NEA Backsheet'!$D$5:$CB$183,G$9,FALSE))),"")</f>
        <v>1613.8294538271127</v>
      </c>
      <c r="H186" s="101">
        <f ca="1">IFERROR(IF((VLOOKUP($E186,'NEA Backsheet'!$D$5:$CB$183,H$9,FALSE))="","",(VLOOKUP($E186,'NEA Backsheet'!$D$5:$CB$183,H$9,FALSE))),"")</f>
        <v>1554.4286025787571</v>
      </c>
      <c r="I186" s="101">
        <f ca="1">IFERROR(IF((VLOOKUP($E186,'NEA Backsheet'!$D$5:$CB$183,I$9,FALSE))="","",(VLOOKUP($E186,'NEA Backsheet'!$D$5:$CB$183,I$9,FALSE))),"")</f>
        <v>1655.7442708378046</v>
      </c>
      <c r="J186" s="102">
        <f ca="1">IFERROR(IF((VLOOKUP($E186,'NEA Backsheet'!$D$5:$CB$183,J$9,FALSE))="","",(VLOOKUP($E186,'NEA Backsheet'!$D$5:$CB$183,J$9,FALSE))),"")</f>
        <v>1640.0537916304654</v>
      </c>
      <c r="K186" s="100">
        <f ca="1">IFERROR(IF((VLOOKUP($E186,'NEA Backsheet'!$D$5:$CB$183,K$9,FALSE))="","",(VLOOKUP($E186,'NEA Backsheet'!$D$5:$CB$183,K$9,FALSE))),"")</f>
        <v>1480.4913877917836</v>
      </c>
      <c r="L186" s="101">
        <f ca="1">IFERROR(IF((VLOOKUP($E186,'NEA Backsheet'!$D$5:$CB$183,L$9,FALSE))="","",(VLOOKUP($E186,'NEA Backsheet'!$D$5:$CB$183,L$9,FALSE))),"")</f>
        <v>1497.9984967787516</v>
      </c>
      <c r="M186" s="101">
        <f ca="1">IFERROR(IF((VLOOKUP($E186,'NEA Backsheet'!$D$5:$CB$183,M$9,FALSE))="","",(VLOOKUP($E186,'NEA Backsheet'!$D$5:$CB$183,M$9,FALSE))),"")</f>
        <v>1749.4987530944129</v>
      </c>
      <c r="N186" s="103">
        <f ca="1">IFERROR(IF((VLOOKUP($E186,'NEA Backsheet'!$D$5:$CB$183,N$9,FALSE))="","",(VLOOKUP($E186,'NEA Backsheet'!$D$5:$CB$183,N$9,FALSE))),"")</f>
        <v>1680.7256751581799</v>
      </c>
      <c r="O186" s="151">
        <f ca="1">IFERROR(IF((VLOOKUP($E186,'NEA Backsheet'!$D$5:$CB$183,O$9,FALSE))="","",(VLOOKUP($E186,'NEA Backsheet'!$D$5:$CB$183,O$9,FALSE))),"")</f>
        <v>1607.3694661034035</v>
      </c>
      <c r="P186" s="102">
        <f ca="1">IFERROR(IF((VLOOKUP($E186,'NEA Backsheet'!$D$5:$CB$183,P$9,FALSE))="","",(VLOOKUP($E186,'NEA Backsheet'!$D$5:$CB$183,P$9,FALSE))),"")</f>
        <v>1679.391425116215</v>
      </c>
      <c r="Q186" s="103">
        <f ca="1">IFERROR(IF((VLOOKUP($E186,'NEA Backsheet'!$D$5:$CB$183,Q$9,FALSE))="","",(VLOOKUP($E186,'NEA Backsheet'!$D$5:$CB$183,Q$9,FALSE))),"")</f>
        <v>1785.7637601357565</v>
      </c>
      <c r="R186" s="194">
        <f ca="1">IFERROR(IF((VLOOKUP($E186,'NEA Backsheet'!$D$5:$CB$183,R$9,FALSE))="","",(VLOOKUP($E186,'NEA Backsheet'!$D$5:$CB$183,R$9,FALSE))),"")</f>
        <v>1710.8324019258944</v>
      </c>
    </row>
    <row r="187" spans="1:18" ht="15" customHeight="1" x14ac:dyDescent="0.3">
      <c r="A187" s="41">
        <v>173</v>
      </c>
      <c r="B187" s="77" t="str">
        <f ca="1">IFERROR(IF((VLOOKUP($E187,'Org List'!$AJ$10:$AL$190,3,FALSE))="","",(VLOOKUP($E187,'Org List'!$AJ$10:$AL$190,3,FALSE))),"")</f>
        <v>North West Commissioning Region</v>
      </c>
      <c r="C187" s="78" t="str">
        <f ca="1">IFERROR(IF((VLOOKUP($E187,'Org List'!$AO$10:$AQ$190,3,FALSE))="","",(VLOOKUP($E187,'Org List'!$AO$10:$AQ$190,3,FALSE))),"")</f>
        <v>North West Region</v>
      </c>
      <c r="D187" s="93" t="str">
        <f ca="1">IFERROR(IF((VLOOKUP($E187,'Org List'!$AT$10:$AV$190,3,FALSE))="","",(VLOOKUP($E187,'Org List'!$AT$10:$AV$190,3,FALSE))),"")</f>
        <v>NHS England North West (Greater Manchester)</v>
      </c>
      <c r="E187" s="77" t="str">
        <f t="shared" ca="1" si="5"/>
        <v>E08000010</v>
      </c>
      <c r="F187" s="79" t="str">
        <f ca="1">IF(E187="","",VLOOKUP(E187,'Org List'!$J$9:$K$640,2,0))</f>
        <v>Wigan</v>
      </c>
      <c r="G187" s="100">
        <f ca="1">IFERROR(IF((VLOOKUP($E187,'NEA Backsheet'!$D$5:$CB$183,G$9,FALSE))="","",(VLOOKUP($E187,'NEA Backsheet'!$D$5:$CB$183,G$9,FALSE))),"")</f>
        <v>2649.4125773330297</v>
      </c>
      <c r="H187" s="101">
        <f ca="1">IFERROR(IF((VLOOKUP($E187,'NEA Backsheet'!$D$5:$CB$183,H$9,FALSE))="","",(VLOOKUP($E187,'NEA Backsheet'!$D$5:$CB$183,H$9,FALSE))),"")</f>
        <v>2819.2047660127118</v>
      </c>
      <c r="I187" s="101">
        <f ca="1">IFERROR(IF((VLOOKUP($E187,'NEA Backsheet'!$D$5:$CB$183,I$9,FALSE))="","",(VLOOKUP($E187,'NEA Backsheet'!$D$5:$CB$183,I$9,FALSE))),"")</f>
        <v>3097.5156258917154</v>
      </c>
      <c r="J187" s="102">
        <f ca="1">IFERROR(IF((VLOOKUP($E187,'NEA Backsheet'!$D$5:$CB$183,J$9,FALSE))="","",(VLOOKUP($E187,'NEA Backsheet'!$D$5:$CB$183,J$9,FALSE))),"")</f>
        <v>3074.9130747349186</v>
      </c>
      <c r="K187" s="100">
        <f ca="1">IFERROR(IF((VLOOKUP($E187,'NEA Backsheet'!$D$5:$CB$183,K$9,FALSE))="","",(VLOOKUP($E187,'NEA Backsheet'!$D$5:$CB$183,K$9,FALSE))),"")</f>
        <v>2867.3035238927282</v>
      </c>
      <c r="L187" s="101">
        <f ca="1">IFERROR(IF((VLOOKUP($E187,'NEA Backsheet'!$D$5:$CB$183,L$9,FALSE))="","",(VLOOKUP($E187,'NEA Backsheet'!$D$5:$CB$183,L$9,FALSE))),"")</f>
        <v>2700.0808327663144</v>
      </c>
      <c r="M187" s="101">
        <f ca="1">IFERROR(IF((VLOOKUP($E187,'NEA Backsheet'!$D$5:$CB$183,M$9,FALSE))="","",(VLOOKUP($E187,'NEA Backsheet'!$D$5:$CB$183,M$9,FALSE))),"")</f>
        <v>2941.3956114005282</v>
      </c>
      <c r="N187" s="103">
        <f ca="1">IFERROR(IF((VLOOKUP($E187,'NEA Backsheet'!$D$5:$CB$183,N$9,FALSE))="","",(VLOOKUP($E187,'NEA Backsheet'!$D$5:$CB$183,N$9,FALSE))),"")</f>
        <v>2829.2183511866806</v>
      </c>
      <c r="O187" s="151">
        <f ca="1">IFERROR(IF((VLOOKUP($E187,'NEA Backsheet'!$D$5:$CB$183,O$9,FALSE))="","",(VLOOKUP($E187,'NEA Backsheet'!$D$5:$CB$183,O$9,FALSE))),"")</f>
        <v>3283.1504519645337</v>
      </c>
      <c r="P187" s="102">
        <f ca="1">IFERROR(IF((VLOOKUP($E187,'NEA Backsheet'!$D$5:$CB$183,P$9,FALSE))="","",(VLOOKUP($E187,'NEA Backsheet'!$D$5:$CB$183,P$9,FALSE))),"")</f>
        <v>3092.6167373188068</v>
      </c>
      <c r="Q187" s="103">
        <f ca="1">IFERROR(IF((VLOOKUP($E187,'NEA Backsheet'!$D$5:$CB$183,Q$9,FALSE))="","",(VLOOKUP($E187,'NEA Backsheet'!$D$5:$CB$183,Q$9,FALSE))),"")</f>
        <v>3045.7319132153484</v>
      </c>
      <c r="R187" s="194">
        <f ca="1">IFERROR(IF((VLOOKUP($E187,'NEA Backsheet'!$D$5:$CB$183,R$9,FALSE))="","",(VLOOKUP($E187,'NEA Backsheet'!$D$5:$CB$183,R$9,FALSE))),"")</f>
        <v>2964.5075411672597</v>
      </c>
    </row>
    <row r="188" spans="1:18" ht="15" customHeight="1" x14ac:dyDescent="0.3">
      <c r="A188" s="41">
        <v>174</v>
      </c>
      <c r="B188" s="77" t="str">
        <f ca="1">IFERROR(IF((VLOOKUP($E188,'Org List'!$AJ$10:$AL$190,3,FALSE))="","",(VLOOKUP($E188,'Org List'!$AJ$10:$AL$190,3,FALSE))),"")</f>
        <v>South West England Commissioning Region</v>
      </c>
      <c r="C188" s="78" t="str">
        <f ca="1">IFERROR(IF((VLOOKUP($E188,'Org List'!$AO$10:$AQ$190,3,FALSE))="","",(VLOOKUP($E188,'Org List'!$AO$10:$AQ$190,3,FALSE))),"")</f>
        <v>South West Region</v>
      </c>
      <c r="D188" s="93" t="str">
        <f ca="1">IFERROR(IF((VLOOKUP($E188,'Org List'!$AT$10:$AV$190,3,FALSE))="","",(VLOOKUP($E188,'Org List'!$AT$10:$AV$190,3,FALSE))),"")</f>
        <v>NHS England South West (South West North)</v>
      </c>
      <c r="E188" s="77" t="str">
        <f t="shared" ca="1" si="5"/>
        <v>E06000054</v>
      </c>
      <c r="F188" s="79" t="str">
        <f ca="1">IF(E188="","",VLOOKUP(E188,'Org List'!$J$9:$K$640,2,0))</f>
        <v>Wiltshire</v>
      </c>
      <c r="G188" s="100">
        <f ca="1">IFERROR(IF((VLOOKUP($E188,'NEA Backsheet'!$D$5:$CB$183,G$9,FALSE))="","",(VLOOKUP($E188,'NEA Backsheet'!$D$5:$CB$183,G$9,FALSE))),"")</f>
        <v>2293.6925398612152</v>
      </c>
      <c r="H188" s="101">
        <f ca="1">IFERROR(IF((VLOOKUP($E188,'NEA Backsheet'!$D$5:$CB$183,H$9,FALSE))="","",(VLOOKUP($E188,'NEA Backsheet'!$D$5:$CB$183,H$9,FALSE))),"")</f>
        <v>2354.961114952554</v>
      </c>
      <c r="I188" s="101">
        <f ca="1">IFERROR(IF((VLOOKUP($E188,'NEA Backsheet'!$D$5:$CB$183,I$9,FALSE))="","",(VLOOKUP($E188,'NEA Backsheet'!$D$5:$CB$183,I$9,FALSE))),"")</f>
        <v>2521.4653048114492</v>
      </c>
      <c r="J188" s="102">
        <f ca="1">IFERROR(IF((VLOOKUP($E188,'NEA Backsheet'!$D$5:$CB$183,J$9,FALSE))="","",(VLOOKUP($E188,'NEA Backsheet'!$D$5:$CB$183,J$9,FALSE))),"")</f>
        <v>2508.6017275731415</v>
      </c>
      <c r="K188" s="100">
        <f ca="1">IFERROR(IF((VLOOKUP($E188,'NEA Backsheet'!$D$5:$CB$183,K$9,FALSE))="","",(VLOOKUP($E188,'NEA Backsheet'!$D$5:$CB$183,K$9,FALSE))),"")</f>
        <v>2307.4482357779943</v>
      </c>
      <c r="L188" s="101">
        <f ca="1">IFERROR(IF((VLOOKUP($E188,'NEA Backsheet'!$D$5:$CB$183,L$9,FALSE))="","",(VLOOKUP($E188,'NEA Backsheet'!$D$5:$CB$183,L$9,FALSE))),"")</f>
        <v>2391.6452949566637</v>
      </c>
      <c r="M188" s="101">
        <f ca="1">IFERROR(IF((VLOOKUP($E188,'NEA Backsheet'!$D$5:$CB$183,M$9,FALSE))="","",(VLOOKUP($E188,'NEA Backsheet'!$D$5:$CB$183,M$9,FALSE))),"")</f>
        <v>2587.7978236358849</v>
      </c>
      <c r="N188" s="103">
        <f ca="1">IFERROR(IF((VLOOKUP($E188,'NEA Backsheet'!$D$5:$CB$183,N$9,FALSE))="","",(VLOOKUP($E188,'NEA Backsheet'!$D$5:$CB$183,N$9,FALSE))),"")</f>
        <v>2517.6286096648496</v>
      </c>
      <c r="O188" s="151">
        <f ca="1">IFERROR(IF((VLOOKUP($E188,'NEA Backsheet'!$D$5:$CB$183,O$9,FALSE))="","",(VLOOKUP($E188,'NEA Backsheet'!$D$5:$CB$183,O$9,FALSE))),"")</f>
        <v>2528.3944530500962</v>
      </c>
      <c r="P188" s="102">
        <f ca="1">IFERROR(IF((VLOOKUP($E188,'NEA Backsheet'!$D$5:$CB$183,P$9,FALSE))="","",(VLOOKUP($E188,'NEA Backsheet'!$D$5:$CB$183,P$9,FALSE))),"")</f>
        <v>2528.1010449317228</v>
      </c>
      <c r="Q188" s="103">
        <f ca="1">IFERROR(IF((VLOOKUP($E188,'NEA Backsheet'!$D$5:$CB$183,Q$9,FALSE))="","",(VLOOKUP($E188,'NEA Backsheet'!$D$5:$CB$183,Q$9,FALSE))),"")</f>
        <v>2665.1755126788803</v>
      </c>
      <c r="R188" s="194">
        <f ca="1">IFERROR(IF((VLOOKUP($E188,'NEA Backsheet'!$D$5:$CB$183,R$9,FALSE))="","",(VLOOKUP($E188,'NEA Backsheet'!$D$5:$CB$183,R$9,FALSE))),"")</f>
        <v>2614.0975005676746</v>
      </c>
    </row>
    <row r="189" spans="1:18" ht="15" customHeight="1" x14ac:dyDescent="0.3">
      <c r="A189" s="41">
        <v>175</v>
      </c>
      <c r="B189" s="77" t="str">
        <f ca="1">IFERROR(IF((VLOOKUP($E189,'Org List'!$AJ$10:$AL$190,3,FALSE))="","",(VLOOKUP($E189,'Org List'!$AJ$10:$AL$190,3,FALSE))),"")</f>
        <v>South East England Commissioning Region</v>
      </c>
      <c r="C189" s="78" t="str">
        <f ca="1">IFERROR(IF((VLOOKUP($E189,'Org List'!$AO$10:$AQ$190,3,FALSE))="","",(VLOOKUP($E189,'Org List'!$AO$10:$AQ$190,3,FALSE))),"")</f>
        <v>South East Region</v>
      </c>
      <c r="D189" s="93" t="str">
        <f ca="1">IFERROR(IF((VLOOKUP($E189,'Org List'!$AT$10:$AV$190,3,FALSE))="","",(VLOOKUP($E189,'Org List'!$AT$10:$AV$190,3,FALSE))),"")</f>
        <v>NHS England South East (Hampshire, Isle of Wight and Thames Valley)</v>
      </c>
      <c r="E189" s="77" t="str">
        <f t="shared" ca="1" si="5"/>
        <v>E06000040</v>
      </c>
      <c r="F189" s="79" t="str">
        <f ca="1">IF(E189="","",VLOOKUP(E189,'Org List'!$J$9:$K$640,2,0))</f>
        <v>Windsor and Maidenhead</v>
      </c>
      <c r="G189" s="100">
        <f ca="1">IFERROR(IF((VLOOKUP($E189,'NEA Backsheet'!$D$5:$CB$183,G$9,FALSE))="","",(VLOOKUP($E189,'NEA Backsheet'!$D$5:$CB$183,G$9,FALSE))),"")</f>
        <v>2781.0587347629698</v>
      </c>
      <c r="H189" s="101">
        <f ca="1">IFERROR(IF((VLOOKUP($E189,'NEA Backsheet'!$D$5:$CB$183,H$9,FALSE))="","",(VLOOKUP($E189,'NEA Backsheet'!$D$5:$CB$183,H$9,FALSE))),"")</f>
        <v>2683.124784605197</v>
      </c>
      <c r="I189" s="101">
        <f ca="1">IFERROR(IF((VLOOKUP($E189,'NEA Backsheet'!$D$5:$CB$183,I$9,FALSE))="","",(VLOOKUP($E189,'NEA Backsheet'!$D$5:$CB$183,I$9,FALSE))),"")</f>
        <v>2831.991969266825</v>
      </c>
      <c r="J189" s="102">
        <f ca="1">IFERROR(IF((VLOOKUP($E189,'NEA Backsheet'!$D$5:$CB$183,J$9,FALSE))="","",(VLOOKUP($E189,'NEA Backsheet'!$D$5:$CB$183,J$9,FALSE))),"")</f>
        <v>2799.3199994891802</v>
      </c>
      <c r="K189" s="100">
        <f ca="1">IFERROR(IF((VLOOKUP($E189,'NEA Backsheet'!$D$5:$CB$183,K$9,FALSE))="","",(VLOOKUP($E189,'NEA Backsheet'!$D$5:$CB$183,K$9,FALSE))),"")</f>
        <v>2678.498251799454</v>
      </c>
      <c r="L189" s="101">
        <f ca="1">IFERROR(IF((VLOOKUP($E189,'NEA Backsheet'!$D$5:$CB$183,L$9,FALSE))="","",(VLOOKUP($E189,'NEA Backsheet'!$D$5:$CB$183,L$9,FALSE))),"")</f>
        <v>2700.7986809268523</v>
      </c>
      <c r="M189" s="101">
        <f ca="1">IFERROR(IF((VLOOKUP($E189,'NEA Backsheet'!$D$5:$CB$183,M$9,FALSE))="","",(VLOOKUP($E189,'NEA Backsheet'!$D$5:$CB$183,M$9,FALSE))),"")</f>
        <v>2865.0662424523352</v>
      </c>
      <c r="N189" s="103">
        <f ca="1">IFERROR(IF((VLOOKUP($E189,'NEA Backsheet'!$D$5:$CB$183,N$9,FALSE))="","",(VLOOKUP($E189,'NEA Backsheet'!$D$5:$CB$183,N$9,FALSE))),"")</f>
        <v>2653.6257014424436</v>
      </c>
      <c r="O189" s="151">
        <f ca="1">IFERROR(IF((VLOOKUP($E189,'NEA Backsheet'!$D$5:$CB$183,O$9,FALSE))="","",(VLOOKUP($E189,'NEA Backsheet'!$D$5:$CB$183,O$9,FALSE))),"")</f>
        <v>2901.5109816074478</v>
      </c>
      <c r="P189" s="102">
        <f ca="1">IFERROR(IF((VLOOKUP($E189,'NEA Backsheet'!$D$5:$CB$183,P$9,FALSE))="","",(VLOOKUP($E189,'NEA Backsheet'!$D$5:$CB$183,P$9,FALSE))),"")</f>
        <v>2859.4137135938058</v>
      </c>
      <c r="Q189" s="103">
        <f ca="1">IFERROR(IF((VLOOKUP($E189,'NEA Backsheet'!$D$5:$CB$183,Q$9,FALSE))="","",(VLOOKUP($E189,'NEA Backsheet'!$D$5:$CB$183,Q$9,FALSE))),"")</f>
        <v>2873.4147887720851</v>
      </c>
      <c r="R189" s="194">
        <f ca="1">IFERROR(IF((VLOOKUP($E189,'NEA Backsheet'!$D$5:$CB$183,R$9,FALSE))="","",(VLOOKUP($E189,'NEA Backsheet'!$D$5:$CB$183,R$9,FALSE))),"")</f>
        <v>2856.1177664086081</v>
      </c>
    </row>
    <row r="190" spans="1:18" ht="15" customHeight="1" x14ac:dyDescent="0.3">
      <c r="A190" s="41">
        <v>176</v>
      </c>
      <c r="B190" s="77" t="str">
        <f ca="1">IFERROR(IF((VLOOKUP($E190,'Org List'!$AJ$10:$AL$190,3,FALSE))="","",(VLOOKUP($E190,'Org List'!$AJ$10:$AL$190,3,FALSE))),"")</f>
        <v>North West Commissioning Region</v>
      </c>
      <c r="C190" s="78" t="str">
        <f ca="1">IFERROR(IF((VLOOKUP($E190,'Org List'!$AO$10:$AQ$190,3,FALSE))="","",(VLOOKUP($E190,'Org List'!$AO$10:$AQ$190,3,FALSE))),"")</f>
        <v>North West Region</v>
      </c>
      <c r="D190" s="93" t="str">
        <f ca="1">IFERROR(IF((VLOOKUP($E190,'Org List'!$AT$10:$AV$190,3,FALSE))="","",(VLOOKUP($E190,'Org List'!$AT$10:$AV$190,3,FALSE))),"")</f>
        <v>NHS England North West (Cheshire And Merseyside)</v>
      </c>
      <c r="E190" s="77" t="str">
        <f t="shared" ca="1" si="5"/>
        <v>E08000015</v>
      </c>
      <c r="F190" s="79" t="str">
        <f ca="1">IF(E190="","",VLOOKUP(E190,'Org List'!$J$9:$K$640,2,0))</f>
        <v>Wirral</v>
      </c>
      <c r="G190" s="100">
        <f ca="1">IFERROR(IF((VLOOKUP($E190,'NEA Backsheet'!$D$5:$CB$183,G$9,FALSE))="","",(VLOOKUP($E190,'NEA Backsheet'!$D$5:$CB$183,G$9,FALSE))),"")</f>
        <v>3627.4508025218815</v>
      </c>
      <c r="H190" s="101">
        <f ca="1">IFERROR(IF((VLOOKUP($E190,'NEA Backsheet'!$D$5:$CB$183,H$9,FALSE))="","",(VLOOKUP($E190,'NEA Backsheet'!$D$5:$CB$183,H$9,FALSE))),"")</f>
        <v>3671.9418589842617</v>
      </c>
      <c r="I190" s="101">
        <f ca="1">IFERROR(IF((VLOOKUP($E190,'NEA Backsheet'!$D$5:$CB$183,I$9,FALSE))="","",(VLOOKUP($E190,'NEA Backsheet'!$D$5:$CB$183,I$9,FALSE))),"")</f>
        <v>3889.2749017676538</v>
      </c>
      <c r="J190" s="102">
        <f ca="1">IFERROR(IF((VLOOKUP($E190,'NEA Backsheet'!$D$5:$CB$183,J$9,FALSE))="","",(VLOOKUP($E190,'NEA Backsheet'!$D$5:$CB$183,J$9,FALSE))),"")</f>
        <v>3911.7415384842125</v>
      </c>
      <c r="K190" s="100">
        <f ca="1">IFERROR(IF((VLOOKUP($E190,'NEA Backsheet'!$D$5:$CB$183,K$9,FALSE))="","",(VLOOKUP($E190,'NEA Backsheet'!$D$5:$CB$183,K$9,FALSE))),"")</f>
        <v>3724.1353213420516</v>
      </c>
      <c r="L190" s="101">
        <f ca="1">IFERROR(IF((VLOOKUP($E190,'NEA Backsheet'!$D$5:$CB$183,L$9,FALSE))="","",(VLOOKUP($E190,'NEA Backsheet'!$D$5:$CB$183,L$9,FALSE))),"")</f>
        <v>3795.5129432229373</v>
      </c>
      <c r="M190" s="101">
        <f ca="1">IFERROR(IF((VLOOKUP($E190,'NEA Backsheet'!$D$5:$CB$183,M$9,FALSE))="","",(VLOOKUP($E190,'NEA Backsheet'!$D$5:$CB$183,M$9,FALSE))),"")</f>
        <v>3977.4708683698254</v>
      </c>
      <c r="N190" s="103">
        <f ca="1">IFERROR(IF((VLOOKUP($E190,'NEA Backsheet'!$D$5:$CB$183,N$9,FALSE))="","",(VLOOKUP($E190,'NEA Backsheet'!$D$5:$CB$183,N$9,FALSE))),"")</f>
        <v>3853.0480583383242</v>
      </c>
      <c r="O190" s="151">
        <f ca="1">IFERROR(IF((VLOOKUP($E190,'NEA Backsheet'!$D$5:$CB$183,O$9,FALSE))="","",(VLOOKUP($E190,'NEA Backsheet'!$D$5:$CB$183,O$9,FALSE))),"")</f>
        <v>3664.7913553633407</v>
      </c>
      <c r="P190" s="102">
        <f ca="1">IFERROR(IF((VLOOKUP($E190,'NEA Backsheet'!$D$5:$CB$183,P$9,FALSE))="","",(VLOOKUP($E190,'NEA Backsheet'!$D$5:$CB$183,P$9,FALSE))),"")</f>
        <v>3710.8811408048573</v>
      </c>
      <c r="Q190" s="103">
        <f ca="1">IFERROR(IF((VLOOKUP($E190,'NEA Backsheet'!$D$5:$CB$183,Q$9,FALSE))="","",(VLOOKUP($E190,'NEA Backsheet'!$D$5:$CB$183,Q$9,FALSE))),"")</f>
        <v>3893.1779716788469</v>
      </c>
      <c r="R190" s="194">
        <f ca="1">IFERROR(IF((VLOOKUP($E190,'NEA Backsheet'!$D$5:$CB$183,R$9,FALSE))="","",(VLOOKUP($E190,'NEA Backsheet'!$D$5:$CB$183,R$9,FALSE))),"")</f>
        <v>3776.7612653104179</v>
      </c>
    </row>
    <row r="191" spans="1:18" ht="15" customHeight="1" x14ac:dyDescent="0.3">
      <c r="A191" s="41">
        <v>177</v>
      </c>
      <c r="B191" s="77" t="str">
        <f ca="1">IFERROR(IF((VLOOKUP($E191,'Org List'!$AJ$10:$AL$190,3,FALSE))="","",(VLOOKUP($E191,'Org List'!$AJ$10:$AL$190,3,FALSE))),"")</f>
        <v>South East England Commissioning Region</v>
      </c>
      <c r="C191" s="78" t="str">
        <f ca="1">IFERROR(IF((VLOOKUP($E191,'Org List'!$AO$10:$AQ$190,3,FALSE))="","",(VLOOKUP($E191,'Org List'!$AO$10:$AQ$190,3,FALSE))),"")</f>
        <v>South East Region</v>
      </c>
      <c r="D191" s="93" t="str">
        <f ca="1">IFERROR(IF((VLOOKUP($E191,'Org List'!$AT$10:$AV$190,3,FALSE))="","",(VLOOKUP($E191,'Org List'!$AT$10:$AV$190,3,FALSE))),"")</f>
        <v>NHS England South East (Hampshire, Isle of Wight and Thames Valley)</v>
      </c>
      <c r="E191" s="77" t="str">
        <f t="shared" ca="1" si="5"/>
        <v>E06000041</v>
      </c>
      <c r="F191" s="79" t="str">
        <f ca="1">IF(E191="","",VLOOKUP(E191,'Org List'!$J$9:$K$640,2,0))</f>
        <v>Wokingham</v>
      </c>
      <c r="G191" s="100">
        <f ca="1">IFERROR(IF((VLOOKUP($E191,'NEA Backsheet'!$D$5:$CB$183,G$9,FALSE))="","",(VLOOKUP($E191,'NEA Backsheet'!$D$5:$CB$183,G$9,FALSE))),"")</f>
        <v>2230.7077288936189</v>
      </c>
      <c r="H191" s="101">
        <f ca="1">IFERROR(IF((VLOOKUP($E191,'NEA Backsheet'!$D$5:$CB$183,H$9,FALSE))="","",(VLOOKUP($E191,'NEA Backsheet'!$D$5:$CB$183,H$9,FALSE))),"")</f>
        <v>2168.1720578835339</v>
      </c>
      <c r="I191" s="101">
        <f ca="1">IFERROR(IF((VLOOKUP($E191,'NEA Backsheet'!$D$5:$CB$183,I$9,FALSE))="","",(VLOOKUP($E191,'NEA Backsheet'!$D$5:$CB$183,I$9,FALSE))),"")</f>
        <v>2263.6523725941074</v>
      </c>
      <c r="J191" s="102">
        <f ca="1">IFERROR(IF((VLOOKUP($E191,'NEA Backsheet'!$D$5:$CB$183,J$9,FALSE))="","",(VLOOKUP($E191,'NEA Backsheet'!$D$5:$CB$183,J$9,FALSE))),"")</f>
        <v>2234.8013654639781</v>
      </c>
      <c r="K191" s="100">
        <f ca="1">IFERROR(IF((VLOOKUP($E191,'NEA Backsheet'!$D$5:$CB$183,K$9,FALSE))="","",(VLOOKUP($E191,'NEA Backsheet'!$D$5:$CB$183,K$9,FALSE))),"")</f>
        <v>2191.3769517432002</v>
      </c>
      <c r="L191" s="101">
        <f ca="1">IFERROR(IF((VLOOKUP($E191,'NEA Backsheet'!$D$5:$CB$183,L$9,FALSE))="","",(VLOOKUP($E191,'NEA Backsheet'!$D$5:$CB$183,L$9,FALSE))),"")</f>
        <v>2213.400539437052</v>
      </c>
      <c r="M191" s="101">
        <f ca="1">IFERROR(IF((VLOOKUP($E191,'NEA Backsheet'!$D$5:$CB$183,M$9,FALSE))="","",(VLOOKUP($E191,'NEA Backsheet'!$D$5:$CB$183,M$9,FALSE))),"")</f>
        <v>2297.7980676898519</v>
      </c>
      <c r="N191" s="103">
        <f ca="1">IFERROR(IF((VLOOKUP($E191,'NEA Backsheet'!$D$5:$CB$183,N$9,FALSE))="","",(VLOOKUP($E191,'NEA Backsheet'!$D$5:$CB$183,N$9,FALSE))),"")</f>
        <v>2210.3854279166803</v>
      </c>
      <c r="O191" s="151">
        <f ca="1">IFERROR(IF((VLOOKUP($E191,'NEA Backsheet'!$D$5:$CB$183,O$9,FALSE))="","",(VLOOKUP($E191,'NEA Backsheet'!$D$5:$CB$183,O$9,FALSE))),"")</f>
        <v>2224.4191700332367</v>
      </c>
      <c r="P191" s="102">
        <f ca="1">IFERROR(IF((VLOOKUP($E191,'NEA Backsheet'!$D$5:$CB$183,P$9,FALSE))="","",(VLOOKUP($E191,'NEA Backsheet'!$D$5:$CB$183,P$9,FALSE))),"")</f>
        <v>2208.3501261307197</v>
      </c>
      <c r="Q191" s="103">
        <f ca="1">IFERROR(IF((VLOOKUP($E191,'NEA Backsheet'!$D$5:$CB$183,Q$9,FALSE))="","",(VLOOKUP($E191,'NEA Backsheet'!$D$5:$CB$183,Q$9,FALSE))),"")</f>
        <v>2365.802940799284</v>
      </c>
      <c r="R191" s="194">
        <f ca="1">IFERROR(IF((VLOOKUP($E191,'NEA Backsheet'!$D$5:$CB$183,R$9,FALSE))="","",(VLOOKUP($E191,'NEA Backsheet'!$D$5:$CB$183,R$9,FALSE))),"")</f>
        <v>2392.6535651810163</v>
      </c>
    </row>
    <row r="192" spans="1:18" ht="15" customHeight="1" thickBot="1" x14ac:dyDescent="0.35">
      <c r="A192" s="41">
        <v>178</v>
      </c>
      <c r="B192" s="80" t="str">
        <f ca="1">IFERROR(IF((VLOOKUP($E192,'Org List'!$AJ$10:$AL$190,3,FALSE))="","",(VLOOKUP($E192,'Org List'!$AJ$10:$AL$190,3,FALSE))),"")</f>
        <v>Midlands Commissioning Region</v>
      </c>
      <c r="C192" s="81" t="str">
        <f ca="1">IFERROR(IF((VLOOKUP($E192,'Org List'!$AO$10:$AQ$190,3,FALSE))="","",(VLOOKUP($E192,'Org List'!$AO$10:$AQ$190,3,FALSE))),"")</f>
        <v>West Midlands Region</v>
      </c>
      <c r="D192" s="94" t="str">
        <f ca="1">IFERROR(IF((VLOOKUP($E192,'Org List'!$AT$10:$AV$190,3,FALSE))="","",(VLOOKUP($E192,'Org List'!$AT$10:$AV$190,3,FALSE))),"")</f>
        <v>NHS England Midlands (West Midlands)</v>
      </c>
      <c r="E192" s="80" t="str">
        <f t="shared" ca="1" si="5"/>
        <v>E08000031</v>
      </c>
      <c r="F192" s="82" t="str">
        <f ca="1">IF(E192="","",VLOOKUP(E192,'Org List'!$J$9:$K$640,2,0))</f>
        <v>Wolverhampton</v>
      </c>
      <c r="G192" s="105">
        <f ca="1">IFERROR(IF((VLOOKUP($E192,'NEA Backsheet'!$D$5:$CB$183,G$9,FALSE))="","",(VLOOKUP($E192,'NEA Backsheet'!$D$5:$CB$183,G$9,FALSE))),"")</f>
        <v>2840.6671533310387</v>
      </c>
      <c r="H192" s="106">
        <f ca="1">IFERROR(IF((VLOOKUP($E192,'NEA Backsheet'!$D$5:$CB$183,H$9,FALSE))="","",(VLOOKUP($E192,'NEA Backsheet'!$D$5:$CB$183,H$9,FALSE))),"")</f>
        <v>2696.1361999832052</v>
      </c>
      <c r="I192" s="106">
        <f ca="1">IFERROR(IF((VLOOKUP($E192,'NEA Backsheet'!$D$5:$CB$183,I$9,FALSE))="","",(VLOOKUP($E192,'NEA Backsheet'!$D$5:$CB$183,I$9,FALSE))),"")</f>
        <v>2792.3416829114617</v>
      </c>
      <c r="J192" s="107">
        <f ca="1">IFERROR(IF((VLOOKUP($E192,'NEA Backsheet'!$D$5:$CB$183,J$9,FALSE))="","",(VLOOKUP($E192,'NEA Backsheet'!$D$5:$CB$183,J$9,FALSE))),"")</f>
        <v>2724.6090025098765</v>
      </c>
      <c r="K192" s="105">
        <f ca="1">IFERROR(IF((VLOOKUP($E192,'NEA Backsheet'!$D$5:$CB$183,K$9,FALSE))="","",(VLOOKUP($E192,'NEA Backsheet'!$D$5:$CB$183,K$9,FALSE))),"")</f>
        <v>2663.8657012687549</v>
      </c>
      <c r="L192" s="106">
        <f ca="1">IFERROR(IF((VLOOKUP($E192,'NEA Backsheet'!$D$5:$CB$183,L$9,FALSE))="","",(VLOOKUP($E192,'NEA Backsheet'!$D$5:$CB$183,L$9,FALSE))),"")</f>
        <v>2582.8203691174253</v>
      </c>
      <c r="M192" s="106">
        <f ca="1">IFERROR(IF((VLOOKUP($E192,'NEA Backsheet'!$D$5:$CB$183,M$9,FALSE))="","",(VLOOKUP($E192,'NEA Backsheet'!$D$5:$CB$183,M$9,FALSE))),"")</f>
        <v>2801.0700986257134</v>
      </c>
      <c r="N192" s="108">
        <f ca="1">IFERROR(IF((VLOOKUP($E192,'NEA Backsheet'!$D$5:$CB$183,N$9,FALSE))="","",(VLOOKUP($E192,'NEA Backsheet'!$D$5:$CB$183,N$9,FALSE))),"")</f>
        <v>2719.2776700833383</v>
      </c>
      <c r="O192" s="152">
        <f ca="1">IFERROR(IF((VLOOKUP($E192,'NEA Backsheet'!$D$5:$CB$183,O$9,FALSE))="","",(VLOOKUP($E192,'NEA Backsheet'!$D$5:$CB$183,O$9,FALSE))),"")</f>
        <v>2703.21467718241</v>
      </c>
      <c r="P192" s="107">
        <f ca="1">IFERROR(IF((VLOOKUP($E192,'NEA Backsheet'!$D$5:$CB$183,P$9,FALSE))="","",(VLOOKUP($E192,'NEA Backsheet'!$D$5:$CB$183,P$9,FALSE))),"")</f>
        <v>2738.296180540055</v>
      </c>
      <c r="Q192" s="108">
        <f ca="1">IFERROR(IF((VLOOKUP($E192,'NEA Backsheet'!$D$5:$CB$183,Q$9,FALSE))="","",(VLOOKUP($E192,'NEA Backsheet'!$D$5:$CB$183,Q$9,FALSE))),"")</f>
        <v>2971.161971586575</v>
      </c>
      <c r="R192" s="195">
        <f ca="1">IFERROR(IF((VLOOKUP($E192,'NEA Backsheet'!$D$5:$CB$183,R$9,FALSE))="","",(VLOOKUP($E192,'NEA Backsheet'!$D$5:$CB$183,R$9,FALSE))),"")</f>
        <v>2822.6352611577622</v>
      </c>
    </row>
    <row r="194" spans="1:21" s="138" customFormat="1" x14ac:dyDescent="0.3">
      <c r="A194" s="22"/>
      <c r="B194" s="22"/>
      <c r="C194" s="22"/>
      <c r="D194" s="22"/>
      <c r="E194" s="23" t="s">
        <v>1070</v>
      </c>
      <c r="F194" s="22"/>
      <c r="G194" s="22"/>
      <c r="H194" s="22"/>
      <c r="I194" s="22"/>
      <c r="J194" s="22"/>
      <c r="K194" s="22"/>
      <c r="L194" s="22"/>
      <c r="M194" s="22"/>
      <c r="N194" s="22"/>
      <c r="O194" s="22"/>
      <c r="P194" s="22"/>
      <c r="Q194" s="22"/>
      <c r="R194" s="22"/>
      <c r="S194" s="22"/>
      <c r="U194" s="1"/>
    </row>
    <row r="196" spans="1:21" x14ac:dyDescent="0.3">
      <c r="E196" s="430" t="s">
        <v>1072</v>
      </c>
      <c r="F196" s="430"/>
      <c r="G196" s="430"/>
    </row>
  </sheetData>
  <sheetProtection formatColumns="0" formatRows="0" autoFilter="0"/>
  <autoFilter ref="B13:R192" xr:uid="{00000000-0009-0000-0000-00001D000000}"/>
  <mergeCells count="6">
    <mergeCell ref="E196:G196"/>
    <mergeCell ref="O11:R12"/>
    <mergeCell ref="B1:L1"/>
    <mergeCell ref="B2:L2"/>
    <mergeCell ref="G11:J12"/>
    <mergeCell ref="K11:N12"/>
  </mergeCells>
  <hyperlinks>
    <hyperlink ref="E6" location="Contents!A1" display="&lt;&lt; Contents" xr:uid="{00000000-0004-0000-1D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673" r:id="rId3"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1:Q192"/>
  <sheetViews>
    <sheetView showGridLines="0" zoomScale="70" zoomScaleNormal="7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14" width="17.6640625" customWidth="1"/>
    <col min="15" max="16" width="4.6640625" customWidth="1"/>
    <col min="17" max="17" width="9.109375" style="1" hidden="1" customWidth="1"/>
    <col min="18" max="18" width="4.6640625" customWidth="1"/>
  </cols>
  <sheetData>
    <row r="1" spans="1:17" ht="21" x14ac:dyDescent="0.4">
      <c r="A1" s="22"/>
      <c r="B1" s="377" t="s">
        <v>1025</v>
      </c>
      <c r="C1" s="377"/>
      <c r="D1" s="377"/>
      <c r="E1" s="377"/>
      <c r="F1" s="377"/>
      <c r="G1" s="377"/>
      <c r="H1" s="377"/>
      <c r="I1" s="377"/>
      <c r="J1" s="377"/>
      <c r="K1" s="377"/>
      <c r="L1" s="22"/>
      <c r="M1" s="22"/>
      <c r="N1" s="22"/>
      <c r="O1" s="22"/>
    </row>
    <row r="2" spans="1:17" x14ac:dyDescent="0.3">
      <c r="A2" s="22"/>
      <c r="B2" s="379"/>
      <c r="C2" s="379"/>
      <c r="D2" s="379"/>
      <c r="E2" s="379"/>
      <c r="F2" s="379"/>
      <c r="G2" s="379"/>
      <c r="H2" s="379"/>
      <c r="I2" s="379"/>
      <c r="J2" s="379"/>
      <c r="K2" s="379"/>
      <c r="L2" s="22"/>
      <c r="M2" s="22"/>
      <c r="N2" s="22"/>
      <c r="O2" s="22"/>
    </row>
    <row r="3" spans="1:17" x14ac:dyDescent="0.3">
      <c r="A3" s="22"/>
      <c r="B3" s="22"/>
      <c r="C3" s="22"/>
      <c r="D3" s="22"/>
      <c r="E3" s="22"/>
      <c r="F3" s="22"/>
      <c r="G3" s="22"/>
      <c r="H3" s="22"/>
      <c r="I3" s="22"/>
      <c r="J3" s="22"/>
      <c r="K3" s="22"/>
      <c r="L3" s="22"/>
      <c r="M3" s="22"/>
      <c r="N3" s="22"/>
      <c r="O3" s="22"/>
    </row>
    <row r="4" spans="1:17" x14ac:dyDescent="0.3">
      <c r="A4" s="22"/>
      <c r="B4" s="22"/>
      <c r="C4" s="22"/>
      <c r="D4" s="22"/>
      <c r="E4" s="23" t="s">
        <v>1005</v>
      </c>
      <c r="F4" s="22"/>
      <c r="G4" s="24" t="str">
        <f ca="1">'Org List'!J7</f>
        <v>ENG</v>
      </c>
      <c r="H4" s="22"/>
      <c r="I4" s="22"/>
      <c r="J4" s="22"/>
      <c r="K4" s="22"/>
      <c r="L4" s="22"/>
      <c r="M4" s="22"/>
      <c r="N4" s="22"/>
      <c r="O4" s="22"/>
      <c r="Q4" s="1">
        <f ca="1">MATCH($G$4, 'Comms by AT'!$B:$B, 0)</f>
        <v>4</v>
      </c>
    </row>
    <row r="5" spans="1:17" x14ac:dyDescent="0.3">
      <c r="A5" s="22"/>
      <c r="B5" s="22"/>
      <c r="C5" s="22"/>
      <c r="D5" s="22"/>
      <c r="E5" s="22"/>
      <c r="F5" s="22"/>
      <c r="G5" s="22"/>
      <c r="H5" s="22"/>
      <c r="I5" s="22"/>
      <c r="J5" s="22"/>
      <c r="K5" s="22"/>
      <c r="L5" s="22"/>
      <c r="M5" s="22"/>
      <c r="N5" s="22"/>
      <c r="O5" s="22"/>
      <c r="Q5" s="1">
        <f ca="1">COUNTIF('Comms by AT'!$C:$C, $G$4)</f>
        <v>181</v>
      </c>
    </row>
    <row r="6" spans="1:17" ht="20.100000000000001" customHeight="1" x14ac:dyDescent="0.3">
      <c r="E6" s="169" t="s">
        <v>1141</v>
      </c>
    </row>
    <row r="7" spans="1:17" x14ac:dyDescent="0.3">
      <c r="A7" s="22"/>
      <c r="B7" s="22"/>
      <c r="C7" s="22"/>
      <c r="D7" s="22"/>
      <c r="E7" s="23" t="s">
        <v>1006</v>
      </c>
      <c r="F7" s="22"/>
      <c r="G7" s="22"/>
      <c r="H7" s="22"/>
      <c r="I7" s="22"/>
      <c r="J7" s="22"/>
      <c r="K7" s="22"/>
      <c r="L7" s="22"/>
      <c r="M7" s="22"/>
      <c r="N7" s="22"/>
      <c r="O7" s="22"/>
    </row>
    <row r="9" spans="1:17" s="1" customFormat="1" hidden="1" x14ac:dyDescent="0.3">
      <c r="G9" s="1">
        <v>3</v>
      </c>
      <c r="H9" s="1">
        <v>4</v>
      </c>
      <c r="I9" s="1">
        <v>5</v>
      </c>
      <c r="J9" s="1">
        <v>6</v>
      </c>
      <c r="K9" s="1">
        <v>11</v>
      </c>
      <c r="L9" s="1">
        <v>12</v>
      </c>
      <c r="M9" s="1">
        <v>13</v>
      </c>
      <c r="N9" s="1">
        <v>14</v>
      </c>
    </row>
    <row r="10" spans="1:17" ht="15" thickBot="1" x14ac:dyDescent="0.35"/>
    <row r="11" spans="1:17" ht="15" customHeight="1" x14ac:dyDescent="0.3">
      <c r="B11" s="158"/>
      <c r="C11" s="159"/>
      <c r="D11" s="160"/>
      <c r="E11" s="154"/>
      <c r="F11" s="156"/>
      <c r="G11" s="424" t="s">
        <v>871</v>
      </c>
      <c r="H11" s="425"/>
      <c r="I11" s="425"/>
      <c r="J11" s="426"/>
      <c r="K11" s="424" t="s">
        <v>881</v>
      </c>
      <c r="L11" s="425"/>
      <c r="M11" s="425"/>
      <c r="N11" s="426"/>
    </row>
    <row r="12" spans="1:17" x14ac:dyDescent="0.3">
      <c r="B12" s="166"/>
      <c r="C12" s="167"/>
      <c r="D12" s="168"/>
      <c r="E12" s="164"/>
      <c r="F12" s="165"/>
      <c r="G12" s="427"/>
      <c r="H12" s="428"/>
      <c r="I12" s="428"/>
      <c r="J12" s="429"/>
      <c r="K12" s="427"/>
      <c r="L12" s="428"/>
      <c r="M12" s="428"/>
      <c r="N12" s="429"/>
    </row>
    <row r="13" spans="1:17" ht="15" thickBot="1" x14ac:dyDescent="0.35">
      <c r="B13" s="161" t="s">
        <v>1015</v>
      </c>
      <c r="C13" s="162" t="s">
        <v>1087</v>
      </c>
      <c r="D13" s="163" t="s">
        <v>1017</v>
      </c>
      <c r="E13" s="155" t="s">
        <v>195</v>
      </c>
      <c r="F13" s="157" t="s">
        <v>1007</v>
      </c>
      <c r="G13" s="66" t="s">
        <v>872</v>
      </c>
      <c r="H13" s="65" t="s">
        <v>873</v>
      </c>
      <c r="I13" s="65" t="s">
        <v>874</v>
      </c>
      <c r="J13" s="68" t="s">
        <v>875</v>
      </c>
      <c r="K13" s="146" t="s">
        <v>877</v>
      </c>
      <c r="L13" s="125" t="s">
        <v>878</v>
      </c>
      <c r="M13" s="65" t="s">
        <v>879</v>
      </c>
      <c r="N13" s="68" t="s">
        <v>880</v>
      </c>
    </row>
    <row r="14" spans="1:17" ht="15" customHeight="1" x14ac:dyDescent="0.3">
      <c r="A14" s="41">
        <v>0</v>
      </c>
      <c r="B14" s="74" t="str">
        <f ca="1">IFERROR(IF((VLOOKUP($E14,'Org List'!$AJ$10:$AL$190,3,FALSE))="","",(VLOOKUP($E14,'Org List'!$AJ$10:$AL$190,3,FALSE))),"")</f>
        <v/>
      </c>
      <c r="C14" s="75" t="str">
        <f ca="1">IFERROR(IF((VLOOKUP($E14,'Org List'!$AO$10:$AQ$190,3,FALSE))="","",(VLOOKUP($E14,'Org List'!$AO$10:$AQ$190,3,FALSE))),"")</f>
        <v/>
      </c>
      <c r="D14" s="92" t="str">
        <f ca="1">IFERROR(IF((VLOOKUP($E14,'Org List'!$AT$10:$AV$190,3,FALSE))="","",(VLOOKUP($E14,'Org List'!$AT$10:$AV$190,3,FALSE))),"")</f>
        <v/>
      </c>
      <c r="E14" s="74" t="str">
        <f t="shared" ref="E14:E45" ca="1" si="0">IF($A14&gt;$Q$5-1,"",INDIRECT("'Comms by AT'!D"&amp;$A14+$Q$4))</f>
        <v>ENG</v>
      </c>
      <c r="F14" s="76" t="str">
        <f ca="1">IF(E14="","",VLOOKUP(E14,'Org List'!$J$9:$K$640,2,0))</f>
        <v>England</v>
      </c>
      <c r="G14" s="95" t="str">
        <f ca="1">IFERROR(IF((VLOOKUP($E14,'DTOC Backsheet'!$D$5:$AF$183,G$9,FALSE))="","",(VLOOKUP($E14,'DTOC Backsheet'!$D$5:$AF$183,G$9,FALSE))),"")</f>
        <v/>
      </c>
      <c r="H14" s="96" t="str">
        <f ca="1">IFERROR(IF((VLOOKUP($E14,'DTOC Backsheet'!$D$5:$AF$183,H$9,FALSE))="","",(VLOOKUP($E14,'DTOC Backsheet'!$D$5:$AF$183,H$9,FALSE))),"")</f>
        <v/>
      </c>
      <c r="I14" s="96" t="str">
        <f ca="1">IFERROR(IF((VLOOKUP($E14,'DTOC Backsheet'!$D$5:$AF$183,I$9,FALSE))="","",(VLOOKUP($E14,'DTOC Backsheet'!$D$5:$AF$183,I$9,FALSE))),"")</f>
        <v/>
      </c>
      <c r="J14" s="97" t="str">
        <f ca="1">IFERROR(IF((VLOOKUP($E14,'DTOC Backsheet'!$D$5:$AF$183,J$9,FALSE))="","",(VLOOKUP($E14,'DTOC Backsheet'!$D$5:$AF$183,J$9,FALSE))),"")</f>
        <v/>
      </c>
      <c r="K14" s="150" t="str">
        <f ca="1">IFERROR(IF((VLOOKUP($E14,'DTOC Backsheet'!$D$5:$AF$183,K$9,FALSE))="","",(VLOOKUP($E14,'DTOC Backsheet'!$D$5:$AF$183,K$9,FALSE))),"")</f>
        <v/>
      </c>
      <c r="L14" s="97" t="str">
        <f ca="1">IFERROR(IF((VLOOKUP($E14,'DTOC Backsheet'!$D$5:$AF$183,L$9,FALSE))="","",(VLOOKUP($E14,'DTOC Backsheet'!$D$5:$AF$183,L$9,FALSE))),"")</f>
        <v/>
      </c>
      <c r="M14" s="96" t="str">
        <f ca="1">IFERROR(IF((VLOOKUP($E14,'DTOC Backsheet'!$D$5:$AF$183,M$9,FALSE))="","",(VLOOKUP($E14,'DTOC Backsheet'!$D$5:$AF$183,M$9,FALSE))),"")</f>
        <v/>
      </c>
      <c r="N14" s="98" t="str">
        <f ca="1">IFERROR(IF((VLOOKUP($E14,'DTOC Backsheet'!$D$5:$AF$183,N$9,FALSE))="","",(VLOOKUP($E14,'DTOC Backsheet'!$D$5:$AF$183,N$9,FALSE))),"")</f>
        <v/>
      </c>
    </row>
    <row r="15" spans="1:17" ht="15" customHeight="1" x14ac:dyDescent="0.3">
      <c r="A15" s="41">
        <v>1</v>
      </c>
      <c r="B15" s="77" t="str">
        <f ca="1">IFERROR(IF((VLOOKUP($E15,'Org List'!$AJ$10:$AL$190,3,FALSE))="","",(VLOOKUP($E15,'Org List'!$AJ$10:$AL$190,3,FALSE))),"")</f>
        <v>London Commissioning Region</v>
      </c>
      <c r="C15" s="78" t="str">
        <f ca="1">IFERROR(IF((VLOOKUP($E15,'Org List'!$AO$10:$AQ$190,3,FALSE))="","",(VLOOKUP($E15,'Org List'!$AO$10:$AQ$190,3,FALSE))),"")</f>
        <v/>
      </c>
      <c r="D15" s="93" t="str">
        <f ca="1">IFERROR(IF((VLOOKUP($E15,'Org List'!$AT$10:$AV$190,3,FALSE))="","",(VLOOKUP($E15,'Org List'!$AT$10:$AV$190,3,FALSE))),"")</f>
        <v/>
      </c>
      <c r="E15" s="77" t="str">
        <f t="shared" ca="1" si="0"/>
        <v>Y56</v>
      </c>
      <c r="F15" s="79" t="str">
        <f ca="1">IF(E15="","",VLOOKUP(E15,'Org List'!$J$9:$K$640,2,0))</f>
        <v>London Commissioning Region</v>
      </c>
      <c r="G15" s="100">
        <f ca="1">IFERROR(IF((VLOOKUP($E15,'DTOC Backsheet'!$D$5:$AF$183,G$9,FALSE))="","",(VLOOKUP($E15,'DTOC Backsheet'!$D$5:$AF$183,G$9,FALSE))),"")</f>
        <v>47858</v>
      </c>
      <c r="H15" s="101">
        <f ca="1">IFERROR(IF((VLOOKUP($E15,'DTOC Backsheet'!$D$5:$AF$183,H$9,FALSE))="","",(VLOOKUP($E15,'DTOC Backsheet'!$D$5:$AF$183,H$9,FALSE))),"")</f>
        <v>48210</v>
      </c>
      <c r="I15" s="101">
        <f ca="1">IFERROR(IF((VLOOKUP($E15,'DTOC Backsheet'!$D$5:$AF$183,I$9,FALSE))="","",(VLOOKUP($E15,'DTOC Backsheet'!$D$5:$AF$183,I$9,FALSE))),"")</f>
        <v>41478</v>
      </c>
      <c r="J15" s="102">
        <f ca="1">IFERROR(IF((VLOOKUP($E15,'DTOC Backsheet'!$D$5:$AF$183,J$9,FALSE))="","",(VLOOKUP($E15,'DTOC Backsheet'!$D$5:$AF$183,J$9,FALSE))),"")</f>
        <v>37956</v>
      </c>
      <c r="K15" s="151">
        <f ca="1">IFERROR(IF((VLOOKUP($E15,'DTOC Backsheet'!$D$5:$AF$183,K$9,FALSE))="","",(VLOOKUP($E15,'DTOC Backsheet'!$D$5:$AF$183,K$9,FALSE))),"")</f>
        <v>40982</v>
      </c>
      <c r="L15" s="102">
        <f ca="1">IFERROR(IF((VLOOKUP($E15,'DTOC Backsheet'!$D$5:$AF$183,L$9,FALSE))="","",(VLOOKUP($E15,'DTOC Backsheet'!$D$5:$AF$183,L$9,FALSE))),"")</f>
        <v>39480</v>
      </c>
      <c r="M15" s="101">
        <f ca="1">IFERROR(IF((VLOOKUP($E15,'DTOC Backsheet'!$D$5:$AF$183,M$9,FALSE))="","",(VLOOKUP($E15,'DTOC Backsheet'!$D$5:$AF$183,M$9,FALSE))),"")</f>
        <v>37627</v>
      </c>
      <c r="N15" s="103">
        <f ca="1">IFERROR(IF((VLOOKUP($E15,'DTOC Backsheet'!$D$5:$AF$183,N$9,FALSE))="","",(VLOOKUP($E15,'DTOC Backsheet'!$D$5:$AF$183,N$9,FALSE))),"")</f>
        <v>39501</v>
      </c>
    </row>
    <row r="16" spans="1:17" ht="15" customHeight="1" x14ac:dyDescent="0.3">
      <c r="A16" s="41">
        <v>2</v>
      </c>
      <c r="B16" s="77" t="str">
        <f ca="1">IFERROR(IF((VLOOKUP($E16,'Org List'!$AJ$10:$AL$190,3,FALSE))="","",(VLOOKUP($E16,'Org List'!$AJ$10:$AL$190,3,FALSE))),"")</f>
        <v>South West England Commissioning Region</v>
      </c>
      <c r="C16" s="78" t="str">
        <f ca="1">IFERROR(IF((VLOOKUP($E16,'Org List'!$AO$10:$AQ$190,3,FALSE))="","",(VLOOKUP($E16,'Org List'!$AO$10:$AQ$190,3,FALSE))),"")</f>
        <v/>
      </c>
      <c r="D16" s="93" t="str">
        <f ca="1">IFERROR(IF((VLOOKUP($E16,'Org List'!$AT$10:$AV$190,3,FALSE))="","",(VLOOKUP($E16,'Org List'!$AT$10:$AV$190,3,FALSE))),"")</f>
        <v/>
      </c>
      <c r="E16" s="77" t="str">
        <f t="shared" ca="1" si="0"/>
        <v>Y58</v>
      </c>
      <c r="F16" s="79" t="str">
        <f ca="1">IF(E16="","",VLOOKUP(E16,'Org List'!$J$9:$K$640,2,0))</f>
        <v>South West England Commissioning Region</v>
      </c>
      <c r="G16" s="100">
        <f ca="1">IFERROR(IF((VLOOKUP($E16,'DTOC Backsheet'!$D$5:$AF$183,G$9,FALSE))="","",(VLOOKUP($E16,'DTOC Backsheet'!$D$5:$AF$183,G$9,FALSE))),"")</f>
        <v>73411</v>
      </c>
      <c r="H16" s="101">
        <f ca="1">IFERROR(IF((VLOOKUP($E16,'DTOC Backsheet'!$D$5:$AF$183,H$9,FALSE))="","",(VLOOKUP($E16,'DTOC Backsheet'!$D$5:$AF$183,H$9,FALSE))),"")</f>
        <v>71078</v>
      </c>
      <c r="I16" s="101">
        <f ca="1">IFERROR(IF((VLOOKUP($E16,'DTOC Backsheet'!$D$5:$AF$183,I$9,FALSE))="","",(VLOOKUP($E16,'DTOC Backsheet'!$D$5:$AF$183,I$9,FALSE))),"")</f>
        <v>57384</v>
      </c>
      <c r="J16" s="102">
        <f ca="1">IFERROR(IF((VLOOKUP($E16,'DTOC Backsheet'!$D$5:$AF$183,J$9,FALSE))="","",(VLOOKUP($E16,'DTOC Backsheet'!$D$5:$AF$183,J$9,FALSE))),"")</f>
        <v>56470</v>
      </c>
      <c r="K16" s="151">
        <f ca="1">IFERROR(IF((VLOOKUP($E16,'DTOC Backsheet'!$D$5:$AF$183,K$9,FALSE))="","",(VLOOKUP($E16,'DTOC Backsheet'!$D$5:$AF$183,K$9,FALSE))),"")</f>
        <v>46488</v>
      </c>
      <c r="L16" s="102">
        <f ca="1">IFERROR(IF((VLOOKUP($E16,'DTOC Backsheet'!$D$5:$AF$183,L$9,FALSE))="","",(VLOOKUP($E16,'DTOC Backsheet'!$D$5:$AF$183,L$9,FALSE))),"")</f>
        <v>54098</v>
      </c>
      <c r="M16" s="101">
        <f ca="1">IFERROR(IF((VLOOKUP($E16,'DTOC Backsheet'!$D$5:$AF$183,M$9,FALSE))="","",(VLOOKUP($E16,'DTOC Backsheet'!$D$5:$AF$183,M$9,FALSE))),"")</f>
        <v>52157</v>
      </c>
      <c r="N16" s="103">
        <f ca="1">IFERROR(IF((VLOOKUP($E16,'DTOC Backsheet'!$D$5:$AF$183,N$9,FALSE))="","",(VLOOKUP($E16,'DTOC Backsheet'!$D$5:$AF$183,N$9,FALSE))),"")</f>
        <v>47412</v>
      </c>
    </row>
    <row r="17" spans="1:14" ht="15" customHeight="1" x14ac:dyDescent="0.3">
      <c r="A17" s="41">
        <v>3</v>
      </c>
      <c r="B17" s="77" t="str">
        <f ca="1">IFERROR(IF((VLOOKUP($E17,'Org List'!$AJ$10:$AL$190,3,FALSE))="","",(VLOOKUP($E17,'Org List'!$AJ$10:$AL$190,3,FALSE))),"")</f>
        <v>South East England Commissioning Region</v>
      </c>
      <c r="C17" s="78" t="str">
        <f ca="1">IFERROR(IF((VLOOKUP($E17,'Org List'!$AO$10:$AQ$190,3,FALSE))="","",(VLOOKUP($E17,'Org List'!$AO$10:$AQ$190,3,FALSE))),"")</f>
        <v/>
      </c>
      <c r="D17" s="93" t="str">
        <f ca="1">IFERROR(IF((VLOOKUP($E17,'Org List'!$AT$10:$AV$190,3,FALSE))="","",(VLOOKUP($E17,'Org List'!$AT$10:$AV$190,3,FALSE))),"")</f>
        <v/>
      </c>
      <c r="E17" s="77" t="str">
        <f t="shared" ca="1" si="0"/>
        <v>Y59</v>
      </c>
      <c r="F17" s="79" t="str">
        <f ca="1">IF(E17="","",VLOOKUP(E17,'Org List'!$J$9:$K$640,2,0))</f>
        <v>South East England Commissioning Region</v>
      </c>
      <c r="G17" s="100">
        <f ca="1">IFERROR(IF((VLOOKUP($E17,'DTOC Backsheet'!$D$5:$AF$183,G$9,FALSE))="","",(VLOOKUP($E17,'DTOC Backsheet'!$D$5:$AF$183,G$9,FALSE))),"")</f>
        <v>105798</v>
      </c>
      <c r="H17" s="101">
        <f ca="1">IFERROR(IF((VLOOKUP($E17,'DTOC Backsheet'!$D$5:$AF$183,H$9,FALSE))="","",(VLOOKUP($E17,'DTOC Backsheet'!$D$5:$AF$183,H$9,FALSE))),"")</f>
        <v>105982</v>
      </c>
      <c r="I17" s="101">
        <f ca="1">IFERROR(IF((VLOOKUP($E17,'DTOC Backsheet'!$D$5:$AF$183,I$9,FALSE))="","",(VLOOKUP($E17,'DTOC Backsheet'!$D$5:$AF$183,I$9,FALSE))),"")</f>
        <v>93319</v>
      </c>
      <c r="J17" s="102">
        <f ca="1">IFERROR(IF((VLOOKUP($E17,'DTOC Backsheet'!$D$5:$AF$183,J$9,FALSE))="","",(VLOOKUP($E17,'DTOC Backsheet'!$D$5:$AF$183,J$9,FALSE))),"")</f>
        <v>86874</v>
      </c>
      <c r="K17" s="151">
        <f ca="1">IFERROR(IF((VLOOKUP($E17,'DTOC Backsheet'!$D$5:$AF$183,K$9,FALSE))="","",(VLOOKUP($E17,'DTOC Backsheet'!$D$5:$AF$183,K$9,FALSE))),"")</f>
        <v>85653</v>
      </c>
      <c r="L17" s="102">
        <f ca="1">IFERROR(IF((VLOOKUP($E17,'DTOC Backsheet'!$D$5:$AF$183,L$9,FALSE))="","",(VLOOKUP($E17,'DTOC Backsheet'!$D$5:$AF$183,L$9,FALSE))),"")</f>
        <v>86060</v>
      </c>
      <c r="M17" s="101">
        <f ca="1">IFERROR(IF((VLOOKUP($E17,'DTOC Backsheet'!$D$5:$AF$183,M$9,FALSE))="","",(VLOOKUP($E17,'DTOC Backsheet'!$D$5:$AF$183,M$9,FALSE))),"")</f>
        <v>79453</v>
      </c>
      <c r="N17" s="103">
        <f ca="1">IFERROR(IF((VLOOKUP($E17,'DTOC Backsheet'!$D$5:$AF$183,N$9,FALSE))="","",(VLOOKUP($E17,'DTOC Backsheet'!$D$5:$AF$183,N$9,FALSE))),"")</f>
        <v>81401</v>
      </c>
    </row>
    <row r="18" spans="1:14" ht="15" customHeight="1" x14ac:dyDescent="0.3">
      <c r="A18" s="41">
        <v>4</v>
      </c>
      <c r="B18" s="77" t="str">
        <f ca="1">IFERROR(IF((VLOOKUP($E18,'Org List'!$AJ$10:$AL$190,3,FALSE))="","",(VLOOKUP($E18,'Org List'!$AJ$10:$AL$190,3,FALSE))),"")</f>
        <v>Midlands Commissioning Region</v>
      </c>
      <c r="C18" s="78" t="str">
        <f ca="1">IFERROR(IF((VLOOKUP($E18,'Org List'!$AO$10:$AQ$190,3,FALSE))="","",(VLOOKUP($E18,'Org List'!$AO$10:$AQ$190,3,FALSE))),"")</f>
        <v/>
      </c>
      <c r="D18" s="93" t="str">
        <f ca="1">IFERROR(IF((VLOOKUP($E18,'Org List'!$AT$10:$AV$190,3,FALSE))="","",(VLOOKUP($E18,'Org List'!$AT$10:$AV$190,3,FALSE))),"")</f>
        <v/>
      </c>
      <c r="E18" s="77" t="str">
        <f t="shared" ca="1" si="0"/>
        <v>Y60</v>
      </c>
      <c r="F18" s="79" t="str">
        <f ca="1">IF(E18="","",VLOOKUP(E18,'Org List'!$J$9:$K$640,2,0))</f>
        <v>Midlands Commissioning Region</v>
      </c>
      <c r="G18" s="100" t="str">
        <f ca="1">IFERROR(IF((VLOOKUP($E18,'DTOC Backsheet'!$D$5:$AF$183,G$9,FALSE))="","",(VLOOKUP($E18,'DTOC Backsheet'!$D$5:$AF$183,G$9,FALSE))),"")</f>
        <v/>
      </c>
      <c r="H18" s="101" t="str">
        <f ca="1">IFERROR(IF((VLOOKUP($E18,'DTOC Backsheet'!$D$5:$AF$183,H$9,FALSE))="","",(VLOOKUP($E18,'DTOC Backsheet'!$D$5:$AF$183,H$9,FALSE))),"")</f>
        <v/>
      </c>
      <c r="I18" s="101" t="str">
        <f ca="1">IFERROR(IF((VLOOKUP($E18,'DTOC Backsheet'!$D$5:$AF$183,I$9,FALSE))="","",(VLOOKUP($E18,'DTOC Backsheet'!$D$5:$AF$183,I$9,FALSE))),"")</f>
        <v/>
      </c>
      <c r="J18" s="102" t="str">
        <f ca="1">IFERROR(IF((VLOOKUP($E18,'DTOC Backsheet'!$D$5:$AF$183,J$9,FALSE))="","",(VLOOKUP($E18,'DTOC Backsheet'!$D$5:$AF$183,J$9,FALSE))),"")</f>
        <v/>
      </c>
      <c r="K18" s="151" t="str">
        <f ca="1">IFERROR(IF((VLOOKUP($E18,'DTOC Backsheet'!$D$5:$AF$183,K$9,FALSE))="","",(VLOOKUP($E18,'DTOC Backsheet'!$D$5:$AF$183,K$9,FALSE))),"")</f>
        <v/>
      </c>
      <c r="L18" s="102" t="str">
        <f ca="1">IFERROR(IF((VLOOKUP($E18,'DTOC Backsheet'!$D$5:$AF$183,L$9,FALSE))="","",(VLOOKUP($E18,'DTOC Backsheet'!$D$5:$AF$183,L$9,FALSE))),"")</f>
        <v/>
      </c>
      <c r="M18" s="101" t="str">
        <f ca="1">IFERROR(IF((VLOOKUP($E18,'DTOC Backsheet'!$D$5:$AF$183,M$9,FALSE))="","",(VLOOKUP($E18,'DTOC Backsheet'!$D$5:$AF$183,M$9,FALSE))),"")</f>
        <v/>
      </c>
      <c r="N18" s="103" t="str">
        <f ca="1">IFERROR(IF((VLOOKUP($E18,'DTOC Backsheet'!$D$5:$AF$183,N$9,FALSE))="","",(VLOOKUP($E18,'DTOC Backsheet'!$D$5:$AF$183,N$9,FALSE))),"")</f>
        <v/>
      </c>
    </row>
    <row r="19" spans="1:14" ht="15" customHeight="1" x14ac:dyDescent="0.3">
      <c r="A19" s="41">
        <v>5</v>
      </c>
      <c r="B19" s="77" t="str">
        <f ca="1">IFERROR(IF((VLOOKUP($E19,'Org List'!$AJ$10:$AL$190,3,FALSE))="","",(VLOOKUP($E19,'Org List'!$AJ$10:$AL$190,3,FALSE))),"")</f>
        <v>East of England Commissioning Region</v>
      </c>
      <c r="C19" s="78" t="str">
        <f ca="1">IFERROR(IF((VLOOKUP($E19,'Org List'!$AO$10:$AQ$190,3,FALSE))="","",(VLOOKUP($E19,'Org List'!$AO$10:$AQ$190,3,FALSE))),"")</f>
        <v/>
      </c>
      <c r="D19" s="93" t="str">
        <f ca="1">IFERROR(IF((VLOOKUP($E19,'Org List'!$AT$10:$AV$190,3,FALSE))="","",(VLOOKUP($E19,'Org List'!$AT$10:$AV$190,3,FALSE))),"")</f>
        <v/>
      </c>
      <c r="E19" s="77" t="str">
        <f t="shared" ca="1" si="0"/>
        <v>Y61</v>
      </c>
      <c r="F19" s="79" t="str">
        <f ca="1">IF(E19="","",VLOOKUP(E19,'Org List'!$J$9:$K$640,2,0))</f>
        <v>East of England Commissioning Region</v>
      </c>
      <c r="G19" s="100" t="str">
        <f ca="1">IFERROR(IF((VLOOKUP($E19,'DTOC Backsheet'!$D$5:$AF$183,G$9,FALSE))="","",(VLOOKUP($E19,'DTOC Backsheet'!$D$5:$AF$183,G$9,FALSE))),"")</f>
        <v/>
      </c>
      <c r="H19" s="101" t="str">
        <f ca="1">IFERROR(IF((VLOOKUP($E19,'DTOC Backsheet'!$D$5:$AF$183,H$9,FALSE))="","",(VLOOKUP($E19,'DTOC Backsheet'!$D$5:$AF$183,H$9,FALSE))),"")</f>
        <v/>
      </c>
      <c r="I19" s="101" t="str">
        <f ca="1">IFERROR(IF((VLOOKUP($E19,'DTOC Backsheet'!$D$5:$AF$183,I$9,FALSE))="","",(VLOOKUP($E19,'DTOC Backsheet'!$D$5:$AF$183,I$9,FALSE))),"")</f>
        <v/>
      </c>
      <c r="J19" s="102" t="str">
        <f ca="1">IFERROR(IF((VLOOKUP($E19,'DTOC Backsheet'!$D$5:$AF$183,J$9,FALSE))="","",(VLOOKUP($E19,'DTOC Backsheet'!$D$5:$AF$183,J$9,FALSE))),"")</f>
        <v/>
      </c>
      <c r="K19" s="151" t="str">
        <f ca="1">IFERROR(IF((VLOOKUP($E19,'DTOC Backsheet'!$D$5:$AF$183,K$9,FALSE))="","",(VLOOKUP($E19,'DTOC Backsheet'!$D$5:$AF$183,K$9,FALSE))),"")</f>
        <v/>
      </c>
      <c r="L19" s="102" t="str">
        <f ca="1">IFERROR(IF((VLOOKUP($E19,'DTOC Backsheet'!$D$5:$AF$183,L$9,FALSE))="","",(VLOOKUP($E19,'DTOC Backsheet'!$D$5:$AF$183,L$9,FALSE))),"")</f>
        <v/>
      </c>
      <c r="M19" s="101" t="str">
        <f ca="1">IFERROR(IF((VLOOKUP($E19,'DTOC Backsheet'!$D$5:$AF$183,M$9,FALSE))="","",(VLOOKUP($E19,'DTOC Backsheet'!$D$5:$AF$183,M$9,FALSE))),"")</f>
        <v/>
      </c>
      <c r="N19" s="103" t="str">
        <f ca="1">IFERROR(IF((VLOOKUP($E19,'DTOC Backsheet'!$D$5:$AF$183,N$9,FALSE))="","",(VLOOKUP($E19,'DTOC Backsheet'!$D$5:$AF$183,N$9,FALSE))),"")</f>
        <v/>
      </c>
    </row>
    <row r="20" spans="1:14" ht="15" customHeight="1" x14ac:dyDescent="0.3">
      <c r="A20" s="41">
        <v>6</v>
      </c>
      <c r="B20" s="77" t="str">
        <f ca="1">IFERROR(IF((VLOOKUP($E20,'Org List'!$AJ$10:$AL$190,3,FALSE))="","",(VLOOKUP($E20,'Org List'!$AJ$10:$AL$190,3,FALSE))),"")</f>
        <v>North West Commissioning Region</v>
      </c>
      <c r="C20" s="78" t="str">
        <f ca="1">IFERROR(IF((VLOOKUP($E20,'Org List'!$AO$10:$AQ$190,3,FALSE))="","",(VLOOKUP($E20,'Org List'!$AO$10:$AQ$190,3,FALSE))),"")</f>
        <v/>
      </c>
      <c r="D20" s="93" t="str">
        <f ca="1">IFERROR(IF((VLOOKUP($E20,'Org List'!$AT$10:$AV$190,3,FALSE))="","",(VLOOKUP($E20,'Org List'!$AT$10:$AV$190,3,FALSE))),"")</f>
        <v/>
      </c>
      <c r="E20" s="77" t="str">
        <f t="shared" ca="1" si="0"/>
        <v>Y62</v>
      </c>
      <c r="F20" s="79" t="str">
        <f ca="1">IF(E20="","",VLOOKUP(E20,'Org List'!$J$9:$K$640,2,0))</f>
        <v>North West Commissioning Region</v>
      </c>
      <c r="G20" s="100" t="str">
        <f ca="1">IFERROR(IF((VLOOKUP($E20,'DTOC Backsheet'!$D$5:$AF$183,G$9,FALSE))="","",(VLOOKUP($E20,'DTOC Backsheet'!$D$5:$AF$183,G$9,FALSE))),"")</f>
        <v/>
      </c>
      <c r="H20" s="101" t="str">
        <f ca="1">IFERROR(IF((VLOOKUP($E20,'DTOC Backsheet'!$D$5:$AF$183,H$9,FALSE))="","",(VLOOKUP($E20,'DTOC Backsheet'!$D$5:$AF$183,H$9,FALSE))),"")</f>
        <v/>
      </c>
      <c r="I20" s="101" t="str">
        <f ca="1">IFERROR(IF((VLOOKUP($E20,'DTOC Backsheet'!$D$5:$AF$183,I$9,FALSE))="","",(VLOOKUP($E20,'DTOC Backsheet'!$D$5:$AF$183,I$9,FALSE))),"")</f>
        <v/>
      </c>
      <c r="J20" s="102" t="str">
        <f ca="1">IFERROR(IF((VLOOKUP($E20,'DTOC Backsheet'!$D$5:$AF$183,J$9,FALSE))="","",(VLOOKUP($E20,'DTOC Backsheet'!$D$5:$AF$183,J$9,FALSE))),"")</f>
        <v/>
      </c>
      <c r="K20" s="151" t="str">
        <f ca="1">IFERROR(IF((VLOOKUP($E20,'DTOC Backsheet'!$D$5:$AF$183,K$9,FALSE))="","",(VLOOKUP($E20,'DTOC Backsheet'!$D$5:$AF$183,K$9,FALSE))),"")</f>
        <v/>
      </c>
      <c r="L20" s="102" t="str">
        <f ca="1">IFERROR(IF((VLOOKUP($E20,'DTOC Backsheet'!$D$5:$AF$183,L$9,FALSE))="","",(VLOOKUP($E20,'DTOC Backsheet'!$D$5:$AF$183,L$9,FALSE))),"")</f>
        <v/>
      </c>
      <c r="M20" s="101" t="str">
        <f ca="1">IFERROR(IF((VLOOKUP($E20,'DTOC Backsheet'!$D$5:$AF$183,M$9,FALSE))="","",(VLOOKUP($E20,'DTOC Backsheet'!$D$5:$AF$183,M$9,FALSE))),"")</f>
        <v/>
      </c>
      <c r="N20" s="103" t="str">
        <f ca="1">IFERROR(IF((VLOOKUP($E20,'DTOC Backsheet'!$D$5:$AF$183,N$9,FALSE))="","",(VLOOKUP($E20,'DTOC Backsheet'!$D$5:$AF$183,N$9,FALSE))),"")</f>
        <v/>
      </c>
    </row>
    <row r="21" spans="1:14" ht="15" customHeight="1" x14ac:dyDescent="0.3">
      <c r="A21" s="41">
        <v>7</v>
      </c>
      <c r="B21" s="77" t="str">
        <f ca="1">IFERROR(IF((VLOOKUP($E21,'Org List'!$AJ$10:$AL$190,3,FALSE))="","",(VLOOKUP($E21,'Org List'!$AJ$10:$AL$190,3,FALSE))),"")</f>
        <v>North East and Yorkshire Commissioning Region</v>
      </c>
      <c r="C21" s="78" t="str">
        <f ca="1">IFERROR(IF((VLOOKUP($E21,'Org List'!$AO$10:$AQ$190,3,FALSE))="","",(VLOOKUP($E21,'Org List'!$AO$10:$AQ$190,3,FALSE))),"")</f>
        <v/>
      </c>
      <c r="D21" s="93" t="str">
        <f ca="1">IFERROR(IF((VLOOKUP($E21,'Org List'!$AT$10:$AV$190,3,FALSE))="","",(VLOOKUP($E21,'Org List'!$AT$10:$AV$190,3,FALSE))),"")</f>
        <v/>
      </c>
      <c r="E21" s="77" t="str">
        <f t="shared" ca="1" si="0"/>
        <v>Y63</v>
      </c>
      <c r="F21" s="79" t="str">
        <f ca="1">IF(E21="","",VLOOKUP(E21,'Org List'!$J$9:$K$640,2,0))</f>
        <v>North East and Yorkshire Commissioning Region</v>
      </c>
      <c r="G21" s="100" t="str">
        <f ca="1">IFERROR(IF((VLOOKUP($E21,'DTOC Backsheet'!$D$5:$AF$183,G$9,FALSE))="","",(VLOOKUP($E21,'DTOC Backsheet'!$D$5:$AF$183,G$9,FALSE))),"")</f>
        <v/>
      </c>
      <c r="H21" s="101" t="str">
        <f ca="1">IFERROR(IF((VLOOKUP($E21,'DTOC Backsheet'!$D$5:$AF$183,H$9,FALSE))="","",(VLOOKUP($E21,'DTOC Backsheet'!$D$5:$AF$183,H$9,FALSE))),"")</f>
        <v/>
      </c>
      <c r="I21" s="101" t="str">
        <f ca="1">IFERROR(IF((VLOOKUP($E21,'DTOC Backsheet'!$D$5:$AF$183,I$9,FALSE))="","",(VLOOKUP($E21,'DTOC Backsheet'!$D$5:$AF$183,I$9,FALSE))),"")</f>
        <v/>
      </c>
      <c r="J21" s="102" t="str">
        <f ca="1">IFERROR(IF((VLOOKUP($E21,'DTOC Backsheet'!$D$5:$AF$183,J$9,FALSE))="","",(VLOOKUP($E21,'DTOC Backsheet'!$D$5:$AF$183,J$9,FALSE))),"")</f>
        <v/>
      </c>
      <c r="K21" s="151" t="str">
        <f ca="1">IFERROR(IF((VLOOKUP($E21,'DTOC Backsheet'!$D$5:$AF$183,K$9,FALSE))="","",(VLOOKUP($E21,'DTOC Backsheet'!$D$5:$AF$183,K$9,FALSE))),"")</f>
        <v/>
      </c>
      <c r="L21" s="102" t="str">
        <f ca="1">IFERROR(IF((VLOOKUP($E21,'DTOC Backsheet'!$D$5:$AF$183,L$9,FALSE))="","",(VLOOKUP($E21,'DTOC Backsheet'!$D$5:$AF$183,L$9,FALSE))),"")</f>
        <v/>
      </c>
      <c r="M21" s="101" t="str">
        <f ca="1">IFERROR(IF((VLOOKUP($E21,'DTOC Backsheet'!$D$5:$AF$183,M$9,FALSE))="","",(VLOOKUP($E21,'DTOC Backsheet'!$D$5:$AF$183,M$9,FALSE))),"")</f>
        <v/>
      </c>
      <c r="N21" s="103" t="str">
        <f ca="1">IFERROR(IF((VLOOKUP($E21,'DTOC Backsheet'!$D$5:$AF$183,N$9,FALSE))="","",(VLOOKUP($E21,'DTOC Backsheet'!$D$5:$AF$183,N$9,FALSE))),"")</f>
        <v/>
      </c>
    </row>
    <row r="22" spans="1:14" ht="15" customHeight="1" x14ac:dyDescent="0.3">
      <c r="A22" s="41">
        <v>8</v>
      </c>
      <c r="B22" s="77" t="str">
        <f ca="1">IFERROR(IF((VLOOKUP($E22,'Org List'!$AJ$10:$AL$190,3,FALSE))="","",(VLOOKUP($E22,'Org List'!$AJ$10:$AL$190,3,FALSE))),"")</f>
        <v/>
      </c>
      <c r="C22" s="78" t="str">
        <f ca="1">IFERROR(IF((VLOOKUP($E22,'Org List'!$AO$10:$AQ$190,3,FALSE))="","",(VLOOKUP($E22,'Org List'!$AO$10:$AQ$190,3,FALSE))),"")</f>
        <v>North East Region</v>
      </c>
      <c r="D22" s="93" t="str">
        <f ca="1">IFERROR(IF((VLOOKUP($E22,'Org List'!$AT$10:$AV$190,3,FALSE))="","",(VLOOKUP($E22,'Org List'!$AT$10:$AV$190,3,FALSE))),"")</f>
        <v/>
      </c>
      <c r="E22" s="77" t="str">
        <f t="shared" ca="1" si="0"/>
        <v>E12000001</v>
      </c>
      <c r="F22" s="79" t="str">
        <f ca="1">IF(E22="","",VLOOKUP(E22,'Org List'!$J$9:$K$640,2,0))</f>
        <v>North East Region</v>
      </c>
      <c r="G22" s="100">
        <f ca="1">IFERROR(IF((VLOOKUP($E22,'DTOC Backsheet'!$D$5:$AF$183,G$9,FALSE))="","",(VLOOKUP($E22,'DTOC Backsheet'!$D$5:$AF$183,G$9,FALSE))),"")</f>
        <v>12515</v>
      </c>
      <c r="H22" s="101">
        <f ca="1">IFERROR(IF((VLOOKUP($E22,'DTOC Backsheet'!$D$5:$AF$183,H$9,FALSE))="","",(VLOOKUP($E22,'DTOC Backsheet'!$D$5:$AF$183,H$9,FALSE))),"")</f>
        <v>10957</v>
      </c>
      <c r="I22" s="101">
        <f ca="1">IFERROR(IF((VLOOKUP($E22,'DTOC Backsheet'!$D$5:$AF$183,I$9,FALSE))="","",(VLOOKUP($E22,'DTOC Backsheet'!$D$5:$AF$183,I$9,FALSE))),"")</f>
        <v>10431</v>
      </c>
      <c r="J22" s="102">
        <f ca="1">IFERROR(IF((VLOOKUP($E22,'DTOC Backsheet'!$D$5:$AF$183,J$9,FALSE))="","",(VLOOKUP($E22,'DTOC Backsheet'!$D$5:$AF$183,J$9,FALSE))),"")</f>
        <v>12927</v>
      </c>
      <c r="K22" s="151">
        <f ca="1">IFERROR(IF((VLOOKUP($E22,'DTOC Backsheet'!$D$5:$AF$183,K$9,FALSE))="","",(VLOOKUP($E22,'DTOC Backsheet'!$D$5:$AF$183,K$9,FALSE))),"")</f>
        <v>12502</v>
      </c>
      <c r="L22" s="102">
        <f ca="1">IFERROR(IF((VLOOKUP($E22,'DTOC Backsheet'!$D$5:$AF$183,L$9,FALSE))="","",(VLOOKUP($E22,'DTOC Backsheet'!$D$5:$AF$183,L$9,FALSE))),"")</f>
        <v>10857</v>
      </c>
      <c r="M22" s="101">
        <f ca="1">IFERROR(IF((VLOOKUP($E22,'DTOC Backsheet'!$D$5:$AF$183,M$9,FALSE))="","",(VLOOKUP($E22,'DTOC Backsheet'!$D$5:$AF$183,M$9,FALSE))),"")</f>
        <v>10865</v>
      </c>
      <c r="N22" s="103">
        <f ca="1">IFERROR(IF((VLOOKUP($E22,'DTOC Backsheet'!$D$5:$AF$183,N$9,FALSE))="","",(VLOOKUP($E22,'DTOC Backsheet'!$D$5:$AF$183,N$9,FALSE))),"")</f>
        <v>10575</v>
      </c>
    </row>
    <row r="23" spans="1:14" ht="15" customHeight="1" x14ac:dyDescent="0.3">
      <c r="A23" s="41">
        <v>9</v>
      </c>
      <c r="B23" s="77" t="str">
        <f ca="1">IFERROR(IF((VLOOKUP($E23,'Org List'!$AJ$10:$AL$190,3,FALSE))="","",(VLOOKUP($E23,'Org List'!$AJ$10:$AL$190,3,FALSE))),"")</f>
        <v/>
      </c>
      <c r="C23" s="78" t="str">
        <f ca="1">IFERROR(IF((VLOOKUP($E23,'Org List'!$AO$10:$AQ$190,3,FALSE))="","",(VLOOKUP($E23,'Org List'!$AO$10:$AQ$190,3,FALSE))),"")</f>
        <v>North West Region</v>
      </c>
      <c r="D23" s="93" t="str">
        <f ca="1">IFERROR(IF((VLOOKUP($E23,'Org List'!$AT$10:$AV$190,3,FALSE))="","",(VLOOKUP($E23,'Org List'!$AT$10:$AV$190,3,FALSE))),"")</f>
        <v/>
      </c>
      <c r="E23" s="77" t="str">
        <f t="shared" ca="1" si="0"/>
        <v>E12000002</v>
      </c>
      <c r="F23" s="79" t="str">
        <f ca="1">IF(E23="","",VLOOKUP(E23,'Org List'!$J$9:$K$640,2,0))</f>
        <v>North West Region</v>
      </c>
      <c r="G23" s="100">
        <f ca="1">IFERROR(IF((VLOOKUP($E23,'DTOC Backsheet'!$D$5:$AF$183,G$9,FALSE))="","",(VLOOKUP($E23,'DTOC Backsheet'!$D$5:$AF$183,G$9,FALSE))),"")</f>
        <v>77721</v>
      </c>
      <c r="H23" s="101">
        <f ca="1">IFERROR(IF((VLOOKUP($E23,'DTOC Backsheet'!$D$5:$AF$183,H$9,FALSE))="","",(VLOOKUP($E23,'DTOC Backsheet'!$D$5:$AF$183,H$9,FALSE))),"")</f>
        <v>79854</v>
      </c>
      <c r="I23" s="101">
        <f ca="1">IFERROR(IF((VLOOKUP($E23,'DTOC Backsheet'!$D$5:$AF$183,I$9,FALSE))="","",(VLOOKUP($E23,'DTOC Backsheet'!$D$5:$AF$183,I$9,FALSE))),"")</f>
        <v>74494</v>
      </c>
      <c r="J23" s="102">
        <f ca="1">IFERROR(IF((VLOOKUP($E23,'DTOC Backsheet'!$D$5:$AF$183,J$9,FALSE))="","",(VLOOKUP($E23,'DTOC Backsheet'!$D$5:$AF$183,J$9,FALSE))),"")</f>
        <v>68284</v>
      </c>
      <c r="K23" s="151">
        <f ca="1">IFERROR(IF((VLOOKUP($E23,'DTOC Backsheet'!$D$5:$AF$183,K$9,FALSE))="","",(VLOOKUP($E23,'DTOC Backsheet'!$D$5:$AF$183,K$9,FALSE))),"")</f>
        <v>59646</v>
      </c>
      <c r="L23" s="102">
        <f ca="1">IFERROR(IF((VLOOKUP($E23,'DTOC Backsheet'!$D$5:$AF$183,L$9,FALSE))="","",(VLOOKUP($E23,'DTOC Backsheet'!$D$5:$AF$183,L$9,FALSE))),"")</f>
        <v>62758</v>
      </c>
      <c r="M23" s="101">
        <f ca="1">IFERROR(IF((VLOOKUP($E23,'DTOC Backsheet'!$D$5:$AF$183,M$9,FALSE))="","",(VLOOKUP($E23,'DTOC Backsheet'!$D$5:$AF$183,M$9,FALSE))),"")</f>
        <v>59723</v>
      </c>
      <c r="N23" s="103">
        <f ca="1">IFERROR(IF((VLOOKUP($E23,'DTOC Backsheet'!$D$5:$AF$183,N$9,FALSE))="","",(VLOOKUP($E23,'DTOC Backsheet'!$D$5:$AF$183,N$9,FALSE))),"")</f>
        <v>60318</v>
      </c>
    </row>
    <row r="24" spans="1:14" ht="15" customHeight="1" x14ac:dyDescent="0.3">
      <c r="A24" s="41">
        <v>10</v>
      </c>
      <c r="B24" s="77" t="str">
        <f ca="1">IFERROR(IF((VLOOKUP($E24,'Org List'!$AJ$10:$AL$190,3,FALSE))="","",(VLOOKUP($E24,'Org List'!$AJ$10:$AL$190,3,FALSE))),"")</f>
        <v/>
      </c>
      <c r="C24" s="78" t="str">
        <f ca="1">IFERROR(IF((VLOOKUP($E24,'Org List'!$AO$10:$AQ$190,3,FALSE))="","",(VLOOKUP($E24,'Org List'!$AO$10:$AQ$190,3,FALSE))),"")</f>
        <v>Yorkshire and The Humber Region</v>
      </c>
      <c r="D24" s="93" t="str">
        <f ca="1">IFERROR(IF((VLOOKUP($E24,'Org List'!$AT$10:$AV$190,3,FALSE))="","",(VLOOKUP($E24,'Org List'!$AT$10:$AV$190,3,FALSE))),"")</f>
        <v/>
      </c>
      <c r="E24" s="77" t="str">
        <f t="shared" ca="1" si="0"/>
        <v>E12000003</v>
      </c>
      <c r="F24" s="79" t="str">
        <f ca="1">IF(E24="","",VLOOKUP(E24,'Org List'!$J$9:$K$640,2,0))</f>
        <v>Yorkshire and The Humber Region</v>
      </c>
      <c r="G24" s="100">
        <f ca="1">IFERROR(IF((VLOOKUP($E24,'DTOC Backsheet'!$D$5:$AF$183,G$9,FALSE))="","",(VLOOKUP($E24,'DTOC Backsheet'!$D$5:$AF$183,G$9,FALSE))),"")</f>
        <v>44627</v>
      </c>
      <c r="H24" s="101">
        <f ca="1">IFERROR(IF((VLOOKUP($E24,'DTOC Backsheet'!$D$5:$AF$183,H$9,FALSE))="","",(VLOOKUP($E24,'DTOC Backsheet'!$D$5:$AF$183,H$9,FALSE))),"")</f>
        <v>43594</v>
      </c>
      <c r="I24" s="101">
        <f ca="1">IFERROR(IF((VLOOKUP($E24,'DTOC Backsheet'!$D$5:$AF$183,I$9,FALSE))="","",(VLOOKUP($E24,'DTOC Backsheet'!$D$5:$AF$183,I$9,FALSE))),"")</f>
        <v>40648</v>
      </c>
      <c r="J24" s="102">
        <f ca="1">IFERROR(IF((VLOOKUP($E24,'DTOC Backsheet'!$D$5:$AF$183,J$9,FALSE))="","",(VLOOKUP($E24,'DTOC Backsheet'!$D$5:$AF$183,J$9,FALSE))),"")</f>
        <v>43655</v>
      </c>
      <c r="K24" s="151">
        <f ca="1">IFERROR(IF((VLOOKUP($E24,'DTOC Backsheet'!$D$5:$AF$183,K$9,FALSE))="","",(VLOOKUP($E24,'DTOC Backsheet'!$D$5:$AF$183,K$9,FALSE))),"")</f>
        <v>39465</v>
      </c>
      <c r="L24" s="102">
        <f ca="1">IFERROR(IF((VLOOKUP($E24,'DTOC Backsheet'!$D$5:$AF$183,L$9,FALSE))="","",(VLOOKUP($E24,'DTOC Backsheet'!$D$5:$AF$183,L$9,FALSE))),"")</f>
        <v>42525</v>
      </c>
      <c r="M24" s="101">
        <f ca="1">IFERROR(IF((VLOOKUP($E24,'DTOC Backsheet'!$D$5:$AF$183,M$9,FALSE))="","",(VLOOKUP($E24,'DTOC Backsheet'!$D$5:$AF$183,M$9,FALSE))),"")</f>
        <v>41239</v>
      </c>
      <c r="N24" s="103">
        <f ca="1">IFERROR(IF((VLOOKUP($E24,'DTOC Backsheet'!$D$5:$AF$183,N$9,FALSE))="","",(VLOOKUP($E24,'DTOC Backsheet'!$D$5:$AF$183,N$9,FALSE))),"")</f>
        <v>37164</v>
      </c>
    </row>
    <row r="25" spans="1:14" ht="15" customHeight="1" x14ac:dyDescent="0.3">
      <c r="A25" s="41">
        <v>11</v>
      </c>
      <c r="B25" s="77" t="str">
        <f ca="1">IFERROR(IF((VLOOKUP($E25,'Org List'!$AJ$10:$AL$190,3,FALSE))="","",(VLOOKUP($E25,'Org List'!$AJ$10:$AL$190,3,FALSE))),"")</f>
        <v/>
      </c>
      <c r="C25" s="78" t="str">
        <f ca="1">IFERROR(IF((VLOOKUP($E25,'Org List'!$AO$10:$AQ$190,3,FALSE))="","",(VLOOKUP($E25,'Org List'!$AO$10:$AQ$190,3,FALSE))),"")</f>
        <v>East Midlands Region</v>
      </c>
      <c r="D25" s="93" t="str">
        <f ca="1">IFERROR(IF((VLOOKUP($E25,'Org List'!$AT$10:$AV$190,3,FALSE))="","",(VLOOKUP($E25,'Org List'!$AT$10:$AV$190,3,FALSE))),"")</f>
        <v/>
      </c>
      <c r="E25" s="77" t="str">
        <f t="shared" ca="1" si="0"/>
        <v>E12000004</v>
      </c>
      <c r="F25" s="79" t="str">
        <f ca="1">IF(E25="","",VLOOKUP(E25,'Org List'!$J$9:$K$640,2,0))</f>
        <v>East Midlands Region</v>
      </c>
      <c r="G25" s="100">
        <f ca="1">IFERROR(IF((VLOOKUP($E25,'DTOC Backsheet'!$D$5:$AF$183,G$9,FALSE))="","",(VLOOKUP($E25,'DTOC Backsheet'!$D$5:$AF$183,G$9,FALSE))),"")</f>
        <v>41345</v>
      </c>
      <c r="H25" s="101">
        <f ca="1">IFERROR(IF((VLOOKUP($E25,'DTOC Backsheet'!$D$5:$AF$183,H$9,FALSE))="","",(VLOOKUP($E25,'DTOC Backsheet'!$D$5:$AF$183,H$9,FALSE))),"")</f>
        <v>43337</v>
      </c>
      <c r="I25" s="101">
        <f ca="1">IFERROR(IF((VLOOKUP($E25,'DTOC Backsheet'!$D$5:$AF$183,I$9,FALSE))="","",(VLOOKUP($E25,'DTOC Backsheet'!$D$5:$AF$183,I$9,FALSE))),"")</f>
        <v>39219</v>
      </c>
      <c r="J25" s="102">
        <f ca="1">IFERROR(IF((VLOOKUP($E25,'DTOC Backsheet'!$D$5:$AF$183,J$9,FALSE))="","",(VLOOKUP($E25,'DTOC Backsheet'!$D$5:$AF$183,J$9,FALSE))),"")</f>
        <v>35515</v>
      </c>
      <c r="K25" s="151">
        <f ca="1">IFERROR(IF((VLOOKUP($E25,'DTOC Backsheet'!$D$5:$AF$183,K$9,FALSE))="","",(VLOOKUP($E25,'DTOC Backsheet'!$D$5:$AF$183,K$9,FALSE))),"")</f>
        <v>32230</v>
      </c>
      <c r="L25" s="102">
        <f ca="1">IFERROR(IF((VLOOKUP($E25,'DTOC Backsheet'!$D$5:$AF$183,L$9,FALSE))="","",(VLOOKUP($E25,'DTOC Backsheet'!$D$5:$AF$183,L$9,FALSE))),"")</f>
        <v>32013</v>
      </c>
      <c r="M25" s="101">
        <f ca="1">IFERROR(IF((VLOOKUP($E25,'DTOC Backsheet'!$D$5:$AF$183,M$9,FALSE))="","",(VLOOKUP($E25,'DTOC Backsheet'!$D$5:$AF$183,M$9,FALSE))),"")</f>
        <v>30715</v>
      </c>
      <c r="N25" s="103">
        <f ca="1">IFERROR(IF((VLOOKUP($E25,'DTOC Backsheet'!$D$5:$AF$183,N$9,FALSE))="","",(VLOOKUP($E25,'DTOC Backsheet'!$D$5:$AF$183,N$9,FALSE))),"")</f>
        <v>29231</v>
      </c>
    </row>
    <row r="26" spans="1:14" ht="15" customHeight="1" x14ac:dyDescent="0.3">
      <c r="A26" s="41">
        <v>12</v>
      </c>
      <c r="B26" s="77" t="str">
        <f ca="1">IFERROR(IF((VLOOKUP($E26,'Org List'!$AJ$10:$AL$190,3,FALSE))="","",(VLOOKUP($E26,'Org List'!$AJ$10:$AL$190,3,FALSE))),"")</f>
        <v/>
      </c>
      <c r="C26" s="78" t="str">
        <f ca="1">IFERROR(IF((VLOOKUP($E26,'Org List'!$AO$10:$AQ$190,3,FALSE))="","",(VLOOKUP($E26,'Org List'!$AO$10:$AQ$190,3,FALSE))),"")</f>
        <v>West Midlands Region</v>
      </c>
      <c r="D26" s="93" t="str">
        <f ca="1">IFERROR(IF((VLOOKUP($E26,'Org List'!$AT$10:$AV$190,3,FALSE))="","",(VLOOKUP($E26,'Org List'!$AT$10:$AV$190,3,FALSE))),"")</f>
        <v/>
      </c>
      <c r="E26" s="77" t="str">
        <f t="shared" ca="1" si="0"/>
        <v>E12000005</v>
      </c>
      <c r="F26" s="79" t="str">
        <f ca="1">IF(E26="","",VLOOKUP(E26,'Org List'!$J$9:$K$640,2,0))</f>
        <v>West Midlands Region</v>
      </c>
      <c r="G26" s="100">
        <f ca="1">IFERROR(IF((VLOOKUP($E26,'DTOC Backsheet'!$D$5:$AF$183,G$9,FALSE))="","",(VLOOKUP($E26,'DTOC Backsheet'!$D$5:$AF$183,G$9,FALSE))),"")</f>
        <v>68183</v>
      </c>
      <c r="H26" s="101">
        <f ca="1">IFERROR(IF((VLOOKUP($E26,'DTOC Backsheet'!$D$5:$AF$183,H$9,FALSE))="","",(VLOOKUP($E26,'DTOC Backsheet'!$D$5:$AF$183,H$9,FALSE))),"")</f>
        <v>64852</v>
      </c>
      <c r="I26" s="101">
        <f ca="1">IFERROR(IF((VLOOKUP($E26,'DTOC Backsheet'!$D$5:$AF$183,I$9,FALSE))="","",(VLOOKUP($E26,'DTOC Backsheet'!$D$5:$AF$183,I$9,FALSE))),"")</f>
        <v>55695</v>
      </c>
      <c r="J26" s="102">
        <f ca="1">IFERROR(IF((VLOOKUP($E26,'DTOC Backsheet'!$D$5:$AF$183,J$9,FALSE))="","",(VLOOKUP($E26,'DTOC Backsheet'!$D$5:$AF$183,J$9,FALSE))),"")</f>
        <v>52167</v>
      </c>
      <c r="K26" s="151">
        <f ca="1">IFERROR(IF((VLOOKUP($E26,'DTOC Backsheet'!$D$5:$AF$183,K$9,FALSE))="","",(VLOOKUP($E26,'DTOC Backsheet'!$D$5:$AF$183,K$9,FALSE))),"")</f>
        <v>52006</v>
      </c>
      <c r="L26" s="102">
        <f ca="1">IFERROR(IF((VLOOKUP($E26,'DTOC Backsheet'!$D$5:$AF$183,L$9,FALSE))="","",(VLOOKUP($E26,'DTOC Backsheet'!$D$5:$AF$183,L$9,FALSE))),"")</f>
        <v>50419</v>
      </c>
      <c r="M26" s="101">
        <f ca="1">IFERROR(IF((VLOOKUP($E26,'DTOC Backsheet'!$D$5:$AF$183,M$9,FALSE))="","",(VLOOKUP($E26,'DTOC Backsheet'!$D$5:$AF$183,M$9,FALSE))),"")</f>
        <v>49152</v>
      </c>
      <c r="N26" s="103">
        <f ca="1">IFERROR(IF((VLOOKUP($E26,'DTOC Backsheet'!$D$5:$AF$183,N$9,FALSE))="","",(VLOOKUP($E26,'DTOC Backsheet'!$D$5:$AF$183,N$9,FALSE))),"")</f>
        <v>49659</v>
      </c>
    </row>
    <row r="27" spans="1:14" ht="15" customHeight="1" x14ac:dyDescent="0.3">
      <c r="A27" s="41">
        <v>13</v>
      </c>
      <c r="B27" s="77" t="str">
        <f ca="1">IFERROR(IF((VLOOKUP($E27,'Org List'!$AJ$10:$AL$190,3,FALSE))="","",(VLOOKUP($E27,'Org List'!$AJ$10:$AL$190,3,FALSE))),"")</f>
        <v/>
      </c>
      <c r="C27" s="78" t="str">
        <f ca="1">IFERROR(IF((VLOOKUP($E27,'Org List'!$AO$10:$AQ$190,3,FALSE))="","",(VLOOKUP($E27,'Org List'!$AO$10:$AQ$190,3,FALSE))),"")</f>
        <v>East Region</v>
      </c>
      <c r="D27" s="93" t="str">
        <f ca="1">IFERROR(IF((VLOOKUP($E27,'Org List'!$AT$10:$AV$190,3,FALSE))="","",(VLOOKUP($E27,'Org List'!$AT$10:$AV$190,3,FALSE))),"")</f>
        <v/>
      </c>
      <c r="E27" s="77" t="str">
        <f t="shared" ca="1" si="0"/>
        <v>E12000006</v>
      </c>
      <c r="F27" s="79" t="str">
        <f ca="1">IF(E27="","",VLOOKUP(E27,'Org List'!$J$9:$K$640,2,0))</f>
        <v>East Region</v>
      </c>
      <c r="G27" s="100">
        <f ca="1">IFERROR(IF((VLOOKUP($E27,'DTOC Backsheet'!$D$5:$AF$183,G$9,FALSE))="","",(VLOOKUP($E27,'DTOC Backsheet'!$D$5:$AF$183,G$9,FALSE))),"")</f>
        <v>55194</v>
      </c>
      <c r="H27" s="101">
        <f ca="1">IFERROR(IF((VLOOKUP($E27,'DTOC Backsheet'!$D$5:$AF$183,H$9,FALSE))="","",(VLOOKUP($E27,'DTOC Backsheet'!$D$5:$AF$183,H$9,FALSE))),"")</f>
        <v>55777</v>
      </c>
      <c r="I27" s="101">
        <f ca="1">IFERROR(IF((VLOOKUP($E27,'DTOC Backsheet'!$D$5:$AF$183,I$9,FALSE))="","",(VLOOKUP($E27,'DTOC Backsheet'!$D$5:$AF$183,I$9,FALSE))),"")</f>
        <v>51750</v>
      </c>
      <c r="J27" s="102">
        <f ca="1">IFERROR(IF((VLOOKUP($E27,'DTOC Backsheet'!$D$5:$AF$183,J$9,FALSE))="","",(VLOOKUP($E27,'DTOC Backsheet'!$D$5:$AF$183,J$9,FALSE))),"")</f>
        <v>46738</v>
      </c>
      <c r="K27" s="151">
        <f ca="1">IFERROR(IF((VLOOKUP($E27,'DTOC Backsheet'!$D$5:$AF$183,K$9,FALSE))="","",(VLOOKUP($E27,'DTOC Backsheet'!$D$5:$AF$183,K$9,FALSE))),"")</f>
        <v>46995</v>
      </c>
      <c r="L27" s="102">
        <f ca="1">IFERROR(IF((VLOOKUP($E27,'DTOC Backsheet'!$D$5:$AF$183,L$9,FALSE))="","",(VLOOKUP($E27,'DTOC Backsheet'!$D$5:$AF$183,L$9,FALSE))),"")</f>
        <v>50375</v>
      </c>
      <c r="M27" s="101">
        <f ca="1">IFERROR(IF((VLOOKUP($E27,'DTOC Backsheet'!$D$5:$AF$183,M$9,FALSE))="","",(VLOOKUP($E27,'DTOC Backsheet'!$D$5:$AF$183,M$9,FALSE))),"")</f>
        <v>46862</v>
      </c>
      <c r="N27" s="103">
        <f ca="1">IFERROR(IF((VLOOKUP($E27,'DTOC Backsheet'!$D$5:$AF$183,N$9,FALSE))="","",(VLOOKUP($E27,'DTOC Backsheet'!$D$5:$AF$183,N$9,FALSE))),"")</f>
        <v>42464</v>
      </c>
    </row>
    <row r="28" spans="1:14" ht="15" customHeight="1" x14ac:dyDescent="0.3">
      <c r="A28" s="41">
        <v>14</v>
      </c>
      <c r="B28" s="77" t="str">
        <f ca="1">IFERROR(IF((VLOOKUP($E28,'Org List'!$AJ$10:$AL$190,3,FALSE))="","",(VLOOKUP($E28,'Org List'!$AJ$10:$AL$190,3,FALSE))),"")</f>
        <v/>
      </c>
      <c r="C28" s="78" t="str">
        <f ca="1">IFERROR(IF((VLOOKUP($E28,'Org List'!$AO$10:$AQ$190,3,FALSE))="","",(VLOOKUP($E28,'Org List'!$AO$10:$AQ$190,3,FALSE))),"")</f>
        <v>London Region</v>
      </c>
      <c r="D28" s="93" t="str">
        <f ca="1">IFERROR(IF((VLOOKUP($E28,'Org List'!$AT$10:$AV$190,3,FALSE))="","",(VLOOKUP($E28,'Org List'!$AT$10:$AV$190,3,FALSE))),"")</f>
        <v/>
      </c>
      <c r="E28" s="77" t="str">
        <f t="shared" ca="1" si="0"/>
        <v>E12000007</v>
      </c>
      <c r="F28" s="79" t="str">
        <f ca="1">IF(E28="","",VLOOKUP(E28,'Org List'!$J$9:$K$640,2,0))</f>
        <v>London Region</v>
      </c>
      <c r="G28" s="100">
        <f ca="1">IFERROR(IF((VLOOKUP($E28,'DTOC Backsheet'!$D$5:$AF$183,G$9,FALSE))="","",(VLOOKUP($E28,'DTOC Backsheet'!$D$5:$AF$183,G$9,FALSE))),"")</f>
        <v>47858</v>
      </c>
      <c r="H28" s="101">
        <f ca="1">IFERROR(IF((VLOOKUP($E28,'DTOC Backsheet'!$D$5:$AF$183,H$9,FALSE))="","",(VLOOKUP($E28,'DTOC Backsheet'!$D$5:$AF$183,H$9,FALSE))),"")</f>
        <v>48210</v>
      </c>
      <c r="I28" s="101">
        <f ca="1">IFERROR(IF((VLOOKUP($E28,'DTOC Backsheet'!$D$5:$AF$183,I$9,FALSE))="","",(VLOOKUP($E28,'DTOC Backsheet'!$D$5:$AF$183,I$9,FALSE))),"")</f>
        <v>41478</v>
      </c>
      <c r="J28" s="102">
        <f ca="1">IFERROR(IF((VLOOKUP($E28,'DTOC Backsheet'!$D$5:$AF$183,J$9,FALSE))="","",(VLOOKUP($E28,'DTOC Backsheet'!$D$5:$AF$183,J$9,FALSE))),"")</f>
        <v>37956</v>
      </c>
      <c r="K28" s="151">
        <f ca="1">IFERROR(IF((VLOOKUP($E28,'DTOC Backsheet'!$D$5:$AF$183,K$9,FALSE))="","",(VLOOKUP($E28,'DTOC Backsheet'!$D$5:$AF$183,K$9,FALSE))),"")</f>
        <v>40982</v>
      </c>
      <c r="L28" s="102">
        <f ca="1">IFERROR(IF((VLOOKUP($E28,'DTOC Backsheet'!$D$5:$AF$183,L$9,FALSE))="","",(VLOOKUP($E28,'DTOC Backsheet'!$D$5:$AF$183,L$9,FALSE))),"")</f>
        <v>39480</v>
      </c>
      <c r="M28" s="101">
        <f ca="1">IFERROR(IF((VLOOKUP($E28,'DTOC Backsheet'!$D$5:$AF$183,M$9,FALSE))="","",(VLOOKUP($E28,'DTOC Backsheet'!$D$5:$AF$183,M$9,FALSE))),"")</f>
        <v>37627</v>
      </c>
      <c r="N28" s="103">
        <f ca="1">IFERROR(IF((VLOOKUP($E28,'DTOC Backsheet'!$D$5:$AF$183,N$9,FALSE))="","",(VLOOKUP($E28,'DTOC Backsheet'!$D$5:$AF$183,N$9,FALSE))),"")</f>
        <v>39501</v>
      </c>
    </row>
    <row r="29" spans="1:14" ht="15" customHeight="1" x14ac:dyDescent="0.3">
      <c r="A29" s="41">
        <v>15</v>
      </c>
      <c r="B29" s="77" t="str">
        <f ca="1">IFERROR(IF((VLOOKUP($E29,'Org List'!$AJ$10:$AL$190,3,FALSE))="","",(VLOOKUP($E29,'Org List'!$AJ$10:$AL$190,3,FALSE))),"")</f>
        <v/>
      </c>
      <c r="C29" s="78" t="str">
        <f ca="1">IFERROR(IF((VLOOKUP($E29,'Org List'!$AO$10:$AQ$190,3,FALSE))="","",(VLOOKUP($E29,'Org List'!$AO$10:$AQ$190,3,FALSE))),"")</f>
        <v>South East Region</v>
      </c>
      <c r="D29" s="93" t="str">
        <f ca="1">IFERROR(IF((VLOOKUP($E29,'Org List'!$AT$10:$AV$190,3,FALSE))="","",(VLOOKUP($E29,'Org List'!$AT$10:$AV$190,3,FALSE))),"")</f>
        <v/>
      </c>
      <c r="E29" s="77" t="str">
        <f t="shared" ca="1" si="0"/>
        <v>E12000008</v>
      </c>
      <c r="F29" s="79" t="str">
        <f ca="1">IF(E29="","",VLOOKUP(E29,'Org List'!$J$9:$K$640,2,0))</f>
        <v>South East Region</v>
      </c>
      <c r="G29" s="100">
        <f ca="1">IFERROR(IF((VLOOKUP($E29,'DTOC Backsheet'!$D$5:$AF$183,G$9,FALSE))="","",(VLOOKUP($E29,'DTOC Backsheet'!$D$5:$AF$183,G$9,FALSE))),"")</f>
        <v>109725</v>
      </c>
      <c r="H29" s="101">
        <f ca="1">IFERROR(IF((VLOOKUP($E29,'DTOC Backsheet'!$D$5:$AF$183,H$9,FALSE))="","",(VLOOKUP($E29,'DTOC Backsheet'!$D$5:$AF$183,H$9,FALSE))),"")</f>
        <v>110406</v>
      </c>
      <c r="I29" s="101">
        <f ca="1">IFERROR(IF((VLOOKUP($E29,'DTOC Backsheet'!$D$5:$AF$183,I$9,FALSE))="","",(VLOOKUP($E29,'DTOC Backsheet'!$D$5:$AF$183,I$9,FALSE))),"")</f>
        <v>96785</v>
      </c>
      <c r="J29" s="102">
        <f ca="1">IFERROR(IF((VLOOKUP($E29,'DTOC Backsheet'!$D$5:$AF$183,J$9,FALSE))="","",(VLOOKUP($E29,'DTOC Backsheet'!$D$5:$AF$183,J$9,FALSE))),"")</f>
        <v>90139</v>
      </c>
      <c r="K29" s="151">
        <f ca="1">IFERROR(IF((VLOOKUP($E29,'DTOC Backsheet'!$D$5:$AF$183,K$9,FALSE))="","",(VLOOKUP($E29,'DTOC Backsheet'!$D$5:$AF$183,K$9,FALSE))),"")</f>
        <v>87656</v>
      </c>
      <c r="L29" s="102">
        <f ca="1">IFERROR(IF((VLOOKUP($E29,'DTOC Backsheet'!$D$5:$AF$183,L$9,FALSE))="","",(VLOOKUP($E29,'DTOC Backsheet'!$D$5:$AF$183,L$9,FALSE))),"")</f>
        <v>87706</v>
      </c>
      <c r="M29" s="101">
        <f ca="1">IFERROR(IF((VLOOKUP($E29,'DTOC Backsheet'!$D$5:$AF$183,M$9,FALSE))="","",(VLOOKUP($E29,'DTOC Backsheet'!$D$5:$AF$183,M$9,FALSE))),"")</f>
        <v>80939</v>
      </c>
      <c r="N29" s="103">
        <f ca="1">IFERROR(IF((VLOOKUP($E29,'DTOC Backsheet'!$D$5:$AF$183,N$9,FALSE))="","",(VLOOKUP($E29,'DTOC Backsheet'!$D$5:$AF$183,N$9,FALSE))),"")</f>
        <v>83054</v>
      </c>
    </row>
    <row r="30" spans="1:14" ht="15" customHeight="1" x14ac:dyDescent="0.3">
      <c r="A30" s="41">
        <v>16</v>
      </c>
      <c r="B30" s="77" t="str">
        <f ca="1">IFERROR(IF((VLOOKUP($E30,'Org List'!$AJ$10:$AL$190,3,FALSE))="","",(VLOOKUP($E30,'Org List'!$AJ$10:$AL$190,3,FALSE))),"")</f>
        <v/>
      </c>
      <c r="C30" s="78" t="str">
        <f ca="1">IFERROR(IF((VLOOKUP($E30,'Org List'!$AO$10:$AQ$190,3,FALSE))="","",(VLOOKUP($E30,'Org List'!$AO$10:$AQ$190,3,FALSE))),"")</f>
        <v>South West Region</v>
      </c>
      <c r="D30" s="93" t="str">
        <f ca="1">IFERROR(IF((VLOOKUP($E30,'Org List'!$AT$10:$AV$190,3,FALSE))="","",(VLOOKUP($E30,'Org List'!$AT$10:$AV$190,3,FALSE))),"")</f>
        <v/>
      </c>
      <c r="E30" s="77" t="str">
        <f t="shared" ca="1" si="0"/>
        <v>E12000009</v>
      </c>
      <c r="F30" s="79" t="str">
        <f ca="1">IF(E30="","",VLOOKUP(E30,'Org List'!$J$9:$K$640,2,0))</f>
        <v>South West Region</v>
      </c>
      <c r="G30" s="100">
        <f ca="1">IFERROR(IF((VLOOKUP($E30,'DTOC Backsheet'!$D$5:$AF$183,G$9,FALSE))="","",(VLOOKUP($E30,'DTOC Backsheet'!$D$5:$AF$183,G$9,FALSE))),"")</f>
        <v>73411</v>
      </c>
      <c r="H30" s="101">
        <f ca="1">IFERROR(IF((VLOOKUP($E30,'DTOC Backsheet'!$D$5:$AF$183,H$9,FALSE))="","",(VLOOKUP($E30,'DTOC Backsheet'!$D$5:$AF$183,H$9,FALSE))),"")</f>
        <v>71078</v>
      </c>
      <c r="I30" s="101">
        <f ca="1">IFERROR(IF((VLOOKUP($E30,'DTOC Backsheet'!$D$5:$AF$183,I$9,FALSE))="","",(VLOOKUP($E30,'DTOC Backsheet'!$D$5:$AF$183,I$9,FALSE))),"")</f>
        <v>57384</v>
      </c>
      <c r="J30" s="102">
        <f ca="1">IFERROR(IF((VLOOKUP($E30,'DTOC Backsheet'!$D$5:$AF$183,J$9,FALSE))="","",(VLOOKUP($E30,'DTOC Backsheet'!$D$5:$AF$183,J$9,FALSE))),"")</f>
        <v>56470</v>
      </c>
      <c r="K30" s="151">
        <f ca="1">IFERROR(IF((VLOOKUP($E30,'DTOC Backsheet'!$D$5:$AF$183,K$9,FALSE))="","",(VLOOKUP($E30,'DTOC Backsheet'!$D$5:$AF$183,K$9,FALSE))),"")</f>
        <v>46488</v>
      </c>
      <c r="L30" s="102">
        <f ca="1">IFERROR(IF((VLOOKUP($E30,'DTOC Backsheet'!$D$5:$AF$183,L$9,FALSE))="","",(VLOOKUP($E30,'DTOC Backsheet'!$D$5:$AF$183,L$9,FALSE))),"")</f>
        <v>54098</v>
      </c>
      <c r="M30" s="101">
        <f ca="1">IFERROR(IF((VLOOKUP($E30,'DTOC Backsheet'!$D$5:$AF$183,M$9,FALSE))="","",(VLOOKUP($E30,'DTOC Backsheet'!$D$5:$AF$183,M$9,FALSE))),"")</f>
        <v>52157</v>
      </c>
      <c r="N30" s="103">
        <f ca="1">IFERROR(IF((VLOOKUP($E30,'DTOC Backsheet'!$D$5:$AF$183,N$9,FALSE))="","",(VLOOKUP($E30,'DTOC Backsheet'!$D$5:$AF$183,N$9,FALSE))),"")</f>
        <v>47412</v>
      </c>
    </row>
    <row r="31" spans="1:14" ht="15" customHeight="1" x14ac:dyDescent="0.3">
      <c r="A31" s="41">
        <v>17</v>
      </c>
      <c r="B31" s="77" t="str">
        <f ca="1">IFERROR(IF((VLOOKUP($E31,'Org List'!$AJ$10:$AL$190,3,FALSE))="","",(VLOOKUP($E31,'Org List'!$AJ$10:$AL$190,3,FALSE))),"")</f>
        <v>North East and Yorkshire Commissioning Region</v>
      </c>
      <c r="C31" s="78" t="str">
        <f ca="1">IFERROR(IF((VLOOKUP($E31,'Org List'!$AO$10:$AQ$190,3,FALSE))="","",(VLOOKUP($E31,'Org List'!$AO$10:$AQ$190,3,FALSE))),"")</f>
        <v/>
      </c>
      <c r="D31" s="93" t="str">
        <f ca="1">IFERROR(IF((VLOOKUP($E31,'Org List'!$AT$10:$AV$190,3,FALSE))="","",(VLOOKUP($E31,'Org List'!$AT$10:$AV$190,3,FALSE))),"")</f>
        <v>NHS England North East and Yokrshire (Yorkshire And Humber)</v>
      </c>
      <c r="E31" s="77" t="str">
        <f t="shared" ca="1" si="0"/>
        <v>Q72</v>
      </c>
      <c r="F31" s="79" t="str">
        <f ca="1">IF(E31="","",VLOOKUP(E31,'Org List'!$J$9:$K$640,2,0))</f>
        <v>NHS England North East and Yokrshire (Yorkshire And Humber)</v>
      </c>
      <c r="G31" s="100">
        <f ca="1">IFERROR(IF((VLOOKUP($E31,'DTOC Backsheet'!$D$5:$AF$183,G$9,FALSE))="","",(VLOOKUP($E31,'DTOC Backsheet'!$D$5:$AF$183,G$9,FALSE))),"")</f>
        <v>44627</v>
      </c>
      <c r="H31" s="101">
        <f ca="1">IFERROR(IF((VLOOKUP($E31,'DTOC Backsheet'!$D$5:$AF$183,H$9,FALSE))="","",(VLOOKUP($E31,'DTOC Backsheet'!$D$5:$AF$183,H$9,FALSE))),"")</f>
        <v>43594</v>
      </c>
      <c r="I31" s="101">
        <f ca="1">IFERROR(IF((VLOOKUP($E31,'DTOC Backsheet'!$D$5:$AF$183,I$9,FALSE))="","",(VLOOKUP($E31,'DTOC Backsheet'!$D$5:$AF$183,I$9,FALSE))),"")</f>
        <v>40648</v>
      </c>
      <c r="J31" s="102">
        <f ca="1">IFERROR(IF((VLOOKUP($E31,'DTOC Backsheet'!$D$5:$AF$183,J$9,FALSE))="","",(VLOOKUP($E31,'DTOC Backsheet'!$D$5:$AF$183,J$9,FALSE))),"")</f>
        <v>43655</v>
      </c>
      <c r="K31" s="151">
        <f ca="1">IFERROR(IF((VLOOKUP($E31,'DTOC Backsheet'!$D$5:$AF$183,K$9,FALSE))="","",(VLOOKUP($E31,'DTOC Backsheet'!$D$5:$AF$183,K$9,FALSE))),"")</f>
        <v>39465</v>
      </c>
      <c r="L31" s="102">
        <f ca="1">IFERROR(IF((VLOOKUP($E31,'DTOC Backsheet'!$D$5:$AF$183,L$9,FALSE))="","",(VLOOKUP($E31,'DTOC Backsheet'!$D$5:$AF$183,L$9,FALSE))),"")</f>
        <v>42525</v>
      </c>
      <c r="M31" s="101">
        <f ca="1">IFERROR(IF((VLOOKUP($E31,'DTOC Backsheet'!$D$5:$AF$183,M$9,FALSE))="","",(VLOOKUP($E31,'DTOC Backsheet'!$D$5:$AF$183,M$9,FALSE))),"")</f>
        <v>41239</v>
      </c>
      <c r="N31" s="103">
        <f ca="1">IFERROR(IF((VLOOKUP($E31,'DTOC Backsheet'!$D$5:$AF$183,N$9,FALSE))="","",(VLOOKUP($E31,'DTOC Backsheet'!$D$5:$AF$183,N$9,FALSE))),"")</f>
        <v>37164</v>
      </c>
    </row>
    <row r="32" spans="1:14" ht="15" customHeight="1" x14ac:dyDescent="0.3">
      <c r="A32" s="41">
        <v>18</v>
      </c>
      <c r="B32" s="77" t="str">
        <f ca="1">IFERROR(IF((VLOOKUP($E32,'Org List'!$AJ$10:$AL$190,3,FALSE))="","",(VLOOKUP($E32,'Org List'!$AJ$10:$AL$190,3,FALSE))),"")</f>
        <v>North East and Yorkshire Commissioning Region</v>
      </c>
      <c r="C32" s="78" t="str">
        <f ca="1">IFERROR(IF((VLOOKUP($E32,'Org List'!$AO$10:$AQ$190,3,FALSE))="","",(VLOOKUP($E32,'Org List'!$AO$10:$AQ$190,3,FALSE))),"")</f>
        <v/>
      </c>
      <c r="D32" s="93" t="str">
        <f ca="1">IFERROR(IF((VLOOKUP($E32,'Org List'!$AT$10:$AV$190,3,FALSE))="","",(VLOOKUP($E32,'Org List'!$AT$10:$AV$190,3,FALSE))),"")</f>
        <v>NHS England North East and Yorkshire (Cumbria And North East)</v>
      </c>
      <c r="E32" s="77" t="str">
        <f t="shared" ca="1" si="0"/>
        <v>Q74</v>
      </c>
      <c r="F32" s="79" t="str">
        <f ca="1">IF(E32="","",VLOOKUP(E32,'Org List'!$J$9:$K$640,2,0))</f>
        <v>NHS England North East and Yorkshire (Cumbria And North East)</v>
      </c>
      <c r="G32" s="100">
        <f ca="1">IFERROR(IF((VLOOKUP($E32,'DTOC Backsheet'!$D$5:$AF$183,G$9,FALSE))="","",(VLOOKUP($E32,'DTOC Backsheet'!$D$5:$AF$183,G$9,FALSE))),"")</f>
        <v>25812</v>
      </c>
      <c r="H32" s="101">
        <f ca="1">IFERROR(IF((VLOOKUP($E32,'DTOC Backsheet'!$D$5:$AF$183,H$9,FALSE))="","",(VLOOKUP($E32,'DTOC Backsheet'!$D$5:$AF$183,H$9,FALSE))),"")</f>
        <v>24572</v>
      </c>
      <c r="I32" s="101">
        <f ca="1">IFERROR(IF((VLOOKUP($E32,'DTOC Backsheet'!$D$5:$AF$183,I$9,FALSE))="","",(VLOOKUP($E32,'DTOC Backsheet'!$D$5:$AF$183,I$9,FALSE))),"")</f>
        <v>21500</v>
      </c>
      <c r="J32" s="102">
        <f ca="1">IFERROR(IF((VLOOKUP($E32,'DTOC Backsheet'!$D$5:$AF$183,J$9,FALSE))="","",(VLOOKUP($E32,'DTOC Backsheet'!$D$5:$AF$183,J$9,FALSE))),"")</f>
        <v>24339</v>
      </c>
      <c r="K32" s="151">
        <f ca="1">IFERROR(IF((VLOOKUP($E32,'DTOC Backsheet'!$D$5:$AF$183,K$9,FALSE))="","",(VLOOKUP($E32,'DTOC Backsheet'!$D$5:$AF$183,K$9,FALSE))),"")</f>
        <v>20292</v>
      </c>
      <c r="L32" s="102">
        <f ca="1">IFERROR(IF((VLOOKUP($E32,'DTOC Backsheet'!$D$5:$AF$183,L$9,FALSE))="","",(VLOOKUP($E32,'DTOC Backsheet'!$D$5:$AF$183,L$9,FALSE))),"")</f>
        <v>18789</v>
      </c>
      <c r="M32" s="101">
        <f ca="1">IFERROR(IF((VLOOKUP($E32,'DTOC Backsheet'!$D$5:$AF$183,M$9,FALSE))="","",(VLOOKUP($E32,'DTOC Backsheet'!$D$5:$AF$183,M$9,FALSE))),"")</f>
        <v>18134</v>
      </c>
      <c r="N32" s="103">
        <f ca="1">IFERROR(IF((VLOOKUP($E32,'DTOC Backsheet'!$D$5:$AF$183,N$9,FALSE))="","",(VLOOKUP($E32,'DTOC Backsheet'!$D$5:$AF$183,N$9,FALSE))),"")</f>
        <v>17037</v>
      </c>
    </row>
    <row r="33" spans="1:14" ht="15" customHeight="1" x14ac:dyDescent="0.3">
      <c r="A33" s="41">
        <v>19</v>
      </c>
      <c r="B33" s="77" t="str">
        <f ca="1">IFERROR(IF((VLOOKUP($E33,'Org List'!$AJ$10:$AL$190,3,FALSE))="","",(VLOOKUP($E33,'Org List'!$AJ$10:$AL$190,3,FALSE))),"")</f>
        <v>North West Commissioning Region</v>
      </c>
      <c r="C33" s="78" t="str">
        <f ca="1">IFERROR(IF((VLOOKUP($E33,'Org List'!$AO$10:$AQ$190,3,FALSE))="","",(VLOOKUP($E33,'Org List'!$AO$10:$AQ$190,3,FALSE))),"")</f>
        <v/>
      </c>
      <c r="D33" s="93" t="str">
        <f ca="1">IFERROR(IF((VLOOKUP($E33,'Org List'!$AT$10:$AV$190,3,FALSE))="","",(VLOOKUP($E33,'Org List'!$AT$10:$AV$190,3,FALSE))),"")</f>
        <v>NHS England North West (Cheshire And Merseyside)</v>
      </c>
      <c r="E33" s="77" t="str">
        <f t="shared" ca="1" si="0"/>
        <v>Q75</v>
      </c>
      <c r="F33" s="79" t="str">
        <f ca="1">IF(E33="","",VLOOKUP(E33,'Org List'!$J$9:$K$640,2,0))</f>
        <v>NHS England North West (Cheshire And Merseyside)</v>
      </c>
      <c r="G33" s="100">
        <f ca="1">IFERROR(IF((VLOOKUP($E33,'DTOC Backsheet'!$D$5:$AF$183,G$9,FALSE))="","",(VLOOKUP($E33,'DTOC Backsheet'!$D$5:$AF$183,G$9,FALSE))),"")</f>
        <v>24365</v>
      </c>
      <c r="H33" s="101">
        <f ca="1">IFERROR(IF((VLOOKUP($E33,'DTOC Backsheet'!$D$5:$AF$183,H$9,FALSE))="","",(VLOOKUP($E33,'DTOC Backsheet'!$D$5:$AF$183,H$9,FALSE))),"")</f>
        <v>23819</v>
      </c>
      <c r="I33" s="101">
        <f ca="1">IFERROR(IF((VLOOKUP($E33,'DTOC Backsheet'!$D$5:$AF$183,I$9,FALSE))="","",(VLOOKUP($E33,'DTOC Backsheet'!$D$5:$AF$183,I$9,FALSE))),"")</f>
        <v>21588</v>
      </c>
      <c r="J33" s="102">
        <f ca="1">IFERROR(IF((VLOOKUP($E33,'DTOC Backsheet'!$D$5:$AF$183,J$9,FALSE))="","",(VLOOKUP($E33,'DTOC Backsheet'!$D$5:$AF$183,J$9,FALSE))),"")</f>
        <v>18732</v>
      </c>
      <c r="K33" s="151">
        <f ca="1">IFERROR(IF((VLOOKUP($E33,'DTOC Backsheet'!$D$5:$AF$183,K$9,FALSE))="","",(VLOOKUP($E33,'DTOC Backsheet'!$D$5:$AF$183,K$9,FALSE))),"")</f>
        <v>19169</v>
      </c>
      <c r="L33" s="102">
        <f ca="1">IFERROR(IF((VLOOKUP($E33,'DTOC Backsheet'!$D$5:$AF$183,L$9,FALSE))="","",(VLOOKUP($E33,'DTOC Backsheet'!$D$5:$AF$183,L$9,FALSE))),"")</f>
        <v>21508</v>
      </c>
      <c r="M33" s="101">
        <f ca="1">IFERROR(IF((VLOOKUP($E33,'DTOC Backsheet'!$D$5:$AF$183,M$9,FALSE))="","",(VLOOKUP($E33,'DTOC Backsheet'!$D$5:$AF$183,M$9,FALSE))),"")</f>
        <v>20586</v>
      </c>
      <c r="N33" s="103">
        <f ca="1">IFERROR(IF((VLOOKUP($E33,'DTOC Backsheet'!$D$5:$AF$183,N$9,FALSE))="","",(VLOOKUP($E33,'DTOC Backsheet'!$D$5:$AF$183,N$9,FALSE))),"")</f>
        <v>19924</v>
      </c>
    </row>
    <row r="34" spans="1:14" ht="15" customHeight="1" x14ac:dyDescent="0.3">
      <c r="A34" s="41">
        <v>20</v>
      </c>
      <c r="B34" s="77" t="str">
        <f ca="1">IFERROR(IF((VLOOKUP($E34,'Org List'!$AJ$10:$AL$190,3,FALSE))="","",(VLOOKUP($E34,'Org List'!$AJ$10:$AL$190,3,FALSE))),"")</f>
        <v>North West Commissioning Region</v>
      </c>
      <c r="C34" s="78" t="str">
        <f ca="1">IFERROR(IF((VLOOKUP($E34,'Org List'!$AO$10:$AQ$190,3,FALSE))="","",(VLOOKUP($E34,'Org List'!$AO$10:$AQ$190,3,FALSE))),"")</f>
        <v/>
      </c>
      <c r="D34" s="93" t="str">
        <f ca="1">IFERROR(IF((VLOOKUP($E34,'Org List'!$AT$10:$AV$190,3,FALSE))="","",(VLOOKUP($E34,'Org List'!$AT$10:$AV$190,3,FALSE))),"")</f>
        <v>NHS England North West (Greater Manchester)</v>
      </c>
      <c r="E34" s="77" t="str">
        <f t="shared" ca="1" si="0"/>
        <v>Q83</v>
      </c>
      <c r="F34" s="79" t="str">
        <f ca="1">IF(E34="","",VLOOKUP(E34,'Org List'!$J$9:$K$640,2,0))</f>
        <v>NHS England North West (Greater Manchester)</v>
      </c>
      <c r="G34" s="100">
        <f ca="1">IFERROR(IF((VLOOKUP($E34,'DTOC Backsheet'!$D$5:$AF$183,G$9,FALSE))="","",(VLOOKUP($E34,'DTOC Backsheet'!$D$5:$AF$183,G$9,FALSE))),"")</f>
        <v>23890</v>
      </c>
      <c r="H34" s="101">
        <f ca="1">IFERROR(IF((VLOOKUP($E34,'DTOC Backsheet'!$D$5:$AF$183,H$9,FALSE))="","",(VLOOKUP($E34,'DTOC Backsheet'!$D$5:$AF$183,H$9,FALSE))),"")</f>
        <v>26322</v>
      </c>
      <c r="I34" s="101">
        <f ca="1">IFERROR(IF((VLOOKUP($E34,'DTOC Backsheet'!$D$5:$AF$183,I$9,FALSE))="","",(VLOOKUP($E34,'DTOC Backsheet'!$D$5:$AF$183,I$9,FALSE))),"")</f>
        <v>26146</v>
      </c>
      <c r="J34" s="102">
        <f ca="1">IFERROR(IF((VLOOKUP($E34,'DTOC Backsheet'!$D$5:$AF$183,J$9,FALSE))="","",(VLOOKUP($E34,'DTOC Backsheet'!$D$5:$AF$183,J$9,FALSE))),"")</f>
        <v>25377</v>
      </c>
      <c r="K34" s="151">
        <f ca="1">IFERROR(IF((VLOOKUP($E34,'DTOC Backsheet'!$D$5:$AF$183,K$9,FALSE))="","",(VLOOKUP($E34,'DTOC Backsheet'!$D$5:$AF$183,K$9,FALSE))),"")</f>
        <v>21418</v>
      </c>
      <c r="L34" s="102">
        <f ca="1">IFERROR(IF((VLOOKUP($E34,'DTOC Backsheet'!$D$5:$AF$183,L$9,FALSE))="","",(VLOOKUP($E34,'DTOC Backsheet'!$D$5:$AF$183,L$9,FALSE))),"")</f>
        <v>21529</v>
      </c>
      <c r="M34" s="101">
        <f ca="1">IFERROR(IF((VLOOKUP($E34,'DTOC Backsheet'!$D$5:$AF$183,M$9,FALSE))="","",(VLOOKUP($E34,'DTOC Backsheet'!$D$5:$AF$183,M$9,FALSE))),"")</f>
        <v>19728</v>
      </c>
      <c r="N34" s="103">
        <f ca="1">IFERROR(IF((VLOOKUP($E34,'DTOC Backsheet'!$D$5:$AF$183,N$9,FALSE))="","",(VLOOKUP($E34,'DTOC Backsheet'!$D$5:$AF$183,N$9,FALSE))),"")</f>
        <v>21649</v>
      </c>
    </row>
    <row r="35" spans="1:14" ht="15" customHeight="1" x14ac:dyDescent="0.3">
      <c r="A35" s="41">
        <v>21</v>
      </c>
      <c r="B35" s="77" t="str">
        <f ca="1">IFERROR(IF((VLOOKUP($E35,'Org List'!$AJ$10:$AL$190,3,FALSE))="","",(VLOOKUP($E35,'Org List'!$AJ$10:$AL$190,3,FALSE))),"")</f>
        <v>North West Commissioning Region</v>
      </c>
      <c r="C35" s="78" t="str">
        <f ca="1">IFERROR(IF((VLOOKUP($E35,'Org List'!$AO$10:$AQ$190,3,FALSE))="","",(VLOOKUP($E35,'Org List'!$AO$10:$AQ$190,3,FALSE))),"")</f>
        <v/>
      </c>
      <c r="D35" s="93" t="str">
        <f ca="1">IFERROR(IF((VLOOKUP($E35,'Org List'!$AT$10:$AV$190,3,FALSE))="","",(VLOOKUP($E35,'Org List'!$AT$10:$AV$190,3,FALSE))),"")</f>
        <v>NHS England North West (Lancashire)</v>
      </c>
      <c r="E35" s="77" t="str">
        <f t="shared" ca="1" si="0"/>
        <v>Q84</v>
      </c>
      <c r="F35" s="79" t="str">
        <f ca="1">IF(E35="","",VLOOKUP(E35,'Org List'!$J$9:$K$640,2,0))</f>
        <v>NHS England North West (Lancashire)</v>
      </c>
      <c r="G35" s="100">
        <f ca="1">IFERROR(IF((VLOOKUP($E35,'DTOC Backsheet'!$D$5:$AF$183,G$9,FALSE))="","",(VLOOKUP($E35,'DTOC Backsheet'!$D$5:$AF$183,G$9,FALSE))),"")</f>
        <v>16169</v>
      </c>
      <c r="H35" s="101">
        <f ca="1">IFERROR(IF((VLOOKUP($E35,'DTOC Backsheet'!$D$5:$AF$183,H$9,FALSE))="","",(VLOOKUP($E35,'DTOC Backsheet'!$D$5:$AF$183,H$9,FALSE))),"")</f>
        <v>16098</v>
      </c>
      <c r="I35" s="101">
        <f ca="1">IFERROR(IF((VLOOKUP($E35,'DTOC Backsheet'!$D$5:$AF$183,I$9,FALSE))="","",(VLOOKUP($E35,'DTOC Backsheet'!$D$5:$AF$183,I$9,FALSE))),"")</f>
        <v>15691</v>
      </c>
      <c r="J35" s="102">
        <f ca="1">IFERROR(IF((VLOOKUP($E35,'DTOC Backsheet'!$D$5:$AF$183,J$9,FALSE))="","",(VLOOKUP($E35,'DTOC Backsheet'!$D$5:$AF$183,J$9,FALSE))),"")</f>
        <v>12763</v>
      </c>
      <c r="K35" s="151">
        <f ca="1">IFERROR(IF((VLOOKUP($E35,'DTOC Backsheet'!$D$5:$AF$183,K$9,FALSE))="","",(VLOOKUP($E35,'DTOC Backsheet'!$D$5:$AF$183,K$9,FALSE))),"")</f>
        <v>11269</v>
      </c>
      <c r="L35" s="102">
        <f ca="1">IFERROR(IF((VLOOKUP($E35,'DTOC Backsheet'!$D$5:$AF$183,L$9,FALSE))="","",(VLOOKUP($E35,'DTOC Backsheet'!$D$5:$AF$183,L$9,FALSE))),"")</f>
        <v>11789</v>
      </c>
      <c r="M35" s="101">
        <f ca="1">IFERROR(IF((VLOOKUP($E35,'DTOC Backsheet'!$D$5:$AF$183,M$9,FALSE))="","",(VLOOKUP($E35,'DTOC Backsheet'!$D$5:$AF$183,M$9,FALSE))),"")</f>
        <v>12140</v>
      </c>
      <c r="N35" s="103">
        <f ca="1">IFERROR(IF((VLOOKUP($E35,'DTOC Backsheet'!$D$5:$AF$183,N$9,FALSE))="","",(VLOOKUP($E35,'DTOC Backsheet'!$D$5:$AF$183,N$9,FALSE))),"")</f>
        <v>12283</v>
      </c>
    </row>
    <row r="36" spans="1:14" ht="15" customHeight="1" x14ac:dyDescent="0.3">
      <c r="A36" s="41">
        <v>22</v>
      </c>
      <c r="B36" s="77" t="str">
        <f ca="1">IFERROR(IF((VLOOKUP($E36,'Org List'!$AJ$10:$AL$190,3,FALSE))="","",(VLOOKUP($E36,'Org List'!$AJ$10:$AL$190,3,FALSE))),"")</f>
        <v>Midlands Commissioning Region</v>
      </c>
      <c r="C36" s="78" t="str">
        <f ca="1">IFERROR(IF((VLOOKUP($E36,'Org List'!$AO$10:$AQ$190,3,FALSE))="","",(VLOOKUP($E36,'Org List'!$AO$10:$AQ$190,3,FALSE))),"")</f>
        <v/>
      </c>
      <c r="D36" s="93" t="str">
        <f ca="1">IFERROR(IF((VLOOKUP($E36,'Org List'!$AT$10:$AV$190,3,FALSE))="","",(VLOOKUP($E36,'Org List'!$AT$10:$AV$190,3,FALSE))),"")</f>
        <v>NHS England Midlands (North Midlands)</v>
      </c>
      <c r="E36" s="77" t="str">
        <f t="shared" ca="1" si="0"/>
        <v>Q76</v>
      </c>
      <c r="F36" s="79" t="str">
        <f ca="1">IF(E36="","",VLOOKUP(E36,'Org List'!$J$9:$K$640,2,0))</f>
        <v>NHS England Midlands (North Midlands)</v>
      </c>
      <c r="G36" s="100">
        <f ca="1">IFERROR(IF((VLOOKUP($E36,'DTOC Backsheet'!$D$5:$AF$183,G$9,FALSE))="","",(VLOOKUP($E36,'DTOC Backsheet'!$D$5:$AF$183,G$9,FALSE))),"")</f>
        <v>32346</v>
      </c>
      <c r="H36" s="101">
        <f ca="1">IFERROR(IF((VLOOKUP($E36,'DTOC Backsheet'!$D$5:$AF$183,H$9,FALSE))="","",(VLOOKUP($E36,'DTOC Backsheet'!$D$5:$AF$183,H$9,FALSE))),"")</f>
        <v>32760</v>
      </c>
      <c r="I36" s="101">
        <f ca="1">IFERROR(IF((VLOOKUP($E36,'DTOC Backsheet'!$D$5:$AF$183,I$9,FALSE))="","",(VLOOKUP($E36,'DTOC Backsheet'!$D$5:$AF$183,I$9,FALSE))),"")</f>
        <v>30622</v>
      </c>
      <c r="J36" s="102">
        <f ca="1">IFERROR(IF((VLOOKUP($E36,'DTOC Backsheet'!$D$5:$AF$183,J$9,FALSE))="","",(VLOOKUP($E36,'DTOC Backsheet'!$D$5:$AF$183,J$9,FALSE))),"")</f>
        <v>31536</v>
      </c>
      <c r="K36" s="151">
        <f ca="1">IFERROR(IF((VLOOKUP($E36,'DTOC Backsheet'!$D$5:$AF$183,K$9,FALSE))="","",(VLOOKUP($E36,'DTOC Backsheet'!$D$5:$AF$183,K$9,FALSE))),"")</f>
        <v>28034</v>
      </c>
      <c r="L36" s="102">
        <f ca="1">IFERROR(IF((VLOOKUP($E36,'DTOC Backsheet'!$D$5:$AF$183,L$9,FALSE))="","",(VLOOKUP($E36,'DTOC Backsheet'!$D$5:$AF$183,L$9,FALSE))),"")</f>
        <v>26203</v>
      </c>
      <c r="M36" s="101">
        <f ca="1">IFERROR(IF((VLOOKUP($E36,'DTOC Backsheet'!$D$5:$AF$183,M$9,FALSE))="","",(VLOOKUP($E36,'DTOC Backsheet'!$D$5:$AF$183,M$9,FALSE))),"")</f>
        <v>27736</v>
      </c>
      <c r="N36" s="103">
        <f ca="1">IFERROR(IF((VLOOKUP($E36,'DTOC Backsheet'!$D$5:$AF$183,N$9,FALSE))="","",(VLOOKUP($E36,'DTOC Backsheet'!$D$5:$AF$183,N$9,FALSE))),"")</f>
        <v>27784</v>
      </c>
    </row>
    <row r="37" spans="1:14" ht="15" customHeight="1" x14ac:dyDescent="0.3">
      <c r="A37" s="41">
        <v>23</v>
      </c>
      <c r="B37" s="77" t="str">
        <f ca="1">IFERROR(IF((VLOOKUP($E37,'Org List'!$AJ$10:$AL$190,3,FALSE))="","",(VLOOKUP($E37,'Org List'!$AJ$10:$AL$190,3,FALSE))),"")</f>
        <v>Midlands Commissioning Region</v>
      </c>
      <c r="C37" s="78" t="str">
        <f ca="1">IFERROR(IF((VLOOKUP($E37,'Org List'!$AO$10:$AQ$190,3,FALSE))="","",(VLOOKUP($E37,'Org List'!$AO$10:$AQ$190,3,FALSE))),"")</f>
        <v/>
      </c>
      <c r="D37" s="93" t="str">
        <f ca="1">IFERROR(IF((VLOOKUP($E37,'Org List'!$AT$10:$AV$190,3,FALSE))="","",(VLOOKUP($E37,'Org List'!$AT$10:$AV$190,3,FALSE))),"")</f>
        <v>NHS England Midlands (West Midlands)</v>
      </c>
      <c r="E37" s="77" t="str">
        <f t="shared" ca="1" si="0"/>
        <v>Q77</v>
      </c>
      <c r="F37" s="79" t="str">
        <f ca="1">IF(E37="","",VLOOKUP(E37,'Org List'!$J$9:$K$640,2,0))</f>
        <v>NHS England Midlands (West Midlands)</v>
      </c>
      <c r="G37" s="100">
        <f ca="1">IFERROR(IF((VLOOKUP($E37,'DTOC Backsheet'!$D$5:$AF$183,G$9,FALSE))="","",(VLOOKUP($E37,'DTOC Backsheet'!$D$5:$AF$183,G$9,FALSE))),"")</f>
        <v>48403</v>
      </c>
      <c r="H37" s="101">
        <f ca="1">IFERROR(IF((VLOOKUP($E37,'DTOC Backsheet'!$D$5:$AF$183,H$9,FALSE))="","",(VLOOKUP($E37,'DTOC Backsheet'!$D$5:$AF$183,H$9,FALSE))),"")</f>
        <v>45453</v>
      </c>
      <c r="I37" s="101">
        <f ca="1">IFERROR(IF((VLOOKUP($E37,'DTOC Backsheet'!$D$5:$AF$183,I$9,FALSE))="","",(VLOOKUP($E37,'DTOC Backsheet'!$D$5:$AF$183,I$9,FALSE))),"")</f>
        <v>38628</v>
      </c>
      <c r="J37" s="102">
        <f ca="1">IFERROR(IF((VLOOKUP($E37,'DTOC Backsheet'!$D$5:$AF$183,J$9,FALSE))="","",(VLOOKUP($E37,'DTOC Backsheet'!$D$5:$AF$183,J$9,FALSE))),"")</f>
        <v>35452</v>
      </c>
      <c r="K37" s="151">
        <f ca="1">IFERROR(IF((VLOOKUP($E37,'DTOC Backsheet'!$D$5:$AF$183,K$9,FALSE))="","",(VLOOKUP($E37,'DTOC Backsheet'!$D$5:$AF$183,K$9,FALSE))),"")</f>
        <v>36579</v>
      </c>
      <c r="L37" s="102">
        <f ca="1">IFERROR(IF((VLOOKUP($E37,'DTOC Backsheet'!$D$5:$AF$183,L$9,FALSE))="","",(VLOOKUP($E37,'DTOC Backsheet'!$D$5:$AF$183,L$9,FALSE))),"")</f>
        <v>35486</v>
      </c>
      <c r="M37" s="101">
        <f ca="1">IFERROR(IF((VLOOKUP($E37,'DTOC Backsheet'!$D$5:$AF$183,M$9,FALSE))="","",(VLOOKUP($E37,'DTOC Backsheet'!$D$5:$AF$183,M$9,FALSE))),"")</f>
        <v>35164</v>
      </c>
      <c r="N37" s="103">
        <f ca="1">IFERROR(IF((VLOOKUP($E37,'DTOC Backsheet'!$D$5:$AF$183,N$9,FALSE))="","",(VLOOKUP($E37,'DTOC Backsheet'!$D$5:$AF$183,N$9,FALSE))),"")</f>
        <v>34611</v>
      </c>
    </row>
    <row r="38" spans="1:14" ht="15" customHeight="1" x14ac:dyDescent="0.3">
      <c r="A38" s="41">
        <v>24</v>
      </c>
      <c r="B38" s="77" t="str">
        <f ca="1">IFERROR(IF((VLOOKUP($E38,'Org List'!$AJ$10:$AL$190,3,FALSE))="","",(VLOOKUP($E38,'Org List'!$AJ$10:$AL$190,3,FALSE))),"")</f>
        <v>Midlands Commissioning Region</v>
      </c>
      <c r="C38" s="78" t="str">
        <f ca="1">IFERROR(IF((VLOOKUP($E38,'Org List'!$AO$10:$AQ$190,3,FALSE))="","",(VLOOKUP($E38,'Org List'!$AO$10:$AQ$190,3,FALSE))),"")</f>
        <v/>
      </c>
      <c r="D38" s="93" t="str">
        <f ca="1">IFERROR(IF((VLOOKUP($E38,'Org List'!$AT$10:$AV$190,3,FALSE))="","",(VLOOKUP($E38,'Org List'!$AT$10:$AV$190,3,FALSE))),"")</f>
        <v>NHS England Midlands (Central Midlands)</v>
      </c>
      <c r="E38" s="77" t="str">
        <f t="shared" ca="1" si="0"/>
        <v>Q78</v>
      </c>
      <c r="F38" s="79" t="str">
        <f ca="1">IF(E38="","",VLOOKUP(E38,'Org List'!$J$9:$K$640,2,0))</f>
        <v>NHS England Midlands (Central Midlands)</v>
      </c>
      <c r="G38" s="100">
        <f ca="1">IFERROR(IF((VLOOKUP($E38,'DTOC Backsheet'!$D$5:$AF$183,G$9,FALSE))="","",(VLOOKUP($E38,'DTOC Backsheet'!$D$5:$AF$183,G$9,FALSE))),"")</f>
        <v>50783</v>
      </c>
      <c r="H38" s="101">
        <f ca="1">IFERROR(IF((VLOOKUP($E38,'DTOC Backsheet'!$D$5:$AF$183,H$9,FALSE))="","",(VLOOKUP($E38,'DTOC Backsheet'!$D$5:$AF$183,H$9,FALSE))),"")</f>
        <v>50012</v>
      </c>
      <c r="I38" s="101">
        <f ca="1">IFERROR(IF((VLOOKUP($E38,'DTOC Backsheet'!$D$5:$AF$183,I$9,FALSE))="","",(VLOOKUP($E38,'DTOC Backsheet'!$D$5:$AF$183,I$9,FALSE))),"")</f>
        <v>43085</v>
      </c>
      <c r="J38" s="102">
        <f ca="1">IFERROR(IF((VLOOKUP($E38,'DTOC Backsheet'!$D$5:$AF$183,J$9,FALSE))="","",(VLOOKUP($E38,'DTOC Backsheet'!$D$5:$AF$183,J$9,FALSE))),"")</f>
        <v>36831</v>
      </c>
      <c r="K38" s="151">
        <f ca="1">IFERROR(IF((VLOOKUP($E38,'DTOC Backsheet'!$D$5:$AF$183,K$9,FALSE))="","",(VLOOKUP($E38,'DTOC Backsheet'!$D$5:$AF$183,K$9,FALSE))),"")</f>
        <v>33978</v>
      </c>
      <c r="L38" s="102">
        <f ca="1">IFERROR(IF((VLOOKUP($E38,'DTOC Backsheet'!$D$5:$AF$183,L$9,FALSE))="","",(VLOOKUP($E38,'DTOC Backsheet'!$D$5:$AF$183,L$9,FALSE))),"")</f>
        <v>35913</v>
      </c>
      <c r="M38" s="101">
        <f ca="1">IFERROR(IF((VLOOKUP($E38,'DTOC Backsheet'!$D$5:$AF$183,M$9,FALSE))="","",(VLOOKUP($E38,'DTOC Backsheet'!$D$5:$AF$183,M$9,FALSE))),"")</f>
        <v>29660</v>
      </c>
      <c r="N38" s="103">
        <f ca="1">IFERROR(IF((VLOOKUP($E38,'DTOC Backsheet'!$D$5:$AF$183,N$9,FALSE))="","",(VLOOKUP($E38,'DTOC Backsheet'!$D$5:$AF$183,N$9,FALSE))),"")</f>
        <v>28111</v>
      </c>
    </row>
    <row r="39" spans="1:14" ht="15" customHeight="1" x14ac:dyDescent="0.3">
      <c r="A39" s="41">
        <v>25</v>
      </c>
      <c r="B39" s="77" t="str">
        <f ca="1">IFERROR(IF((VLOOKUP($E39,'Org List'!$AJ$10:$AL$190,3,FALSE))="","",(VLOOKUP($E39,'Org List'!$AJ$10:$AL$190,3,FALSE))),"")</f>
        <v>East of England Commissioning Region</v>
      </c>
      <c r="C39" s="78" t="str">
        <f ca="1">IFERROR(IF((VLOOKUP($E39,'Org List'!$AO$10:$AQ$190,3,FALSE))="","",(VLOOKUP($E39,'Org List'!$AO$10:$AQ$190,3,FALSE))),"")</f>
        <v/>
      </c>
      <c r="D39" s="93" t="str">
        <f ca="1">IFERROR(IF((VLOOKUP($E39,'Org List'!$AT$10:$AV$190,3,FALSE))="","",(VLOOKUP($E39,'Org List'!$AT$10:$AV$190,3,FALSE))),"")</f>
        <v>NHS England East (East)</v>
      </c>
      <c r="E39" s="77" t="str">
        <f t="shared" ca="1" si="0"/>
        <v>Q79</v>
      </c>
      <c r="F39" s="79" t="str">
        <f ca="1">IF(E39="","",VLOOKUP(E39,'Org List'!$J$9:$K$640,2,0))</f>
        <v>NHS England East (East)</v>
      </c>
      <c r="G39" s="100">
        <f ca="1">IFERROR(IF((VLOOKUP($E39,'DTOC Backsheet'!$D$5:$AF$183,G$9,FALSE))="","",(VLOOKUP($E39,'DTOC Backsheet'!$D$5:$AF$183,G$9,FALSE))),"")</f>
        <v>37117</v>
      </c>
      <c r="H39" s="101">
        <f ca="1">IFERROR(IF((VLOOKUP($E39,'DTOC Backsheet'!$D$5:$AF$183,H$9,FALSE))="","",(VLOOKUP($E39,'DTOC Backsheet'!$D$5:$AF$183,H$9,FALSE))),"")</f>
        <v>40165</v>
      </c>
      <c r="I39" s="101">
        <f ca="1">IFERROR(IF((VLOOKUP($E39,'DTOC Backsheet'!$D$5:$AF$183,I$9,FALSE))="","",(VLOOKUP($E39,'DTOC Backsheet'!$D$5:$AF$183,I$9,FALSE))),"")</f>
        <v>37795</v>
      </c>
      <c r="J39" s="102">
        <f ca="1">IFERROR(IF((VLOOKUP($E39,'DTOC Backsheet'!$D$5:$AF$183,J$9,FALSE))="","",(VLOOKUP($E39,'DTOC Backsheet'!$D$5:$AF$183,J$9,FALSE))),"")</f>
        <v>33866</v>
      </c>
      <c r="K39" s="151">
        <f ca="1">IFERROR(IF((VLOOKUP($E39,'DTOC Backsheet'!$D$5:$AF$183,K$9,FALSE))="","",(VLOOKUP($E39,'DTOC Backsheet'!$D$5:$AF$183,K$9,FALSE))),"")</f>
        <v>34643</v>
      </c>
      <c r="L39" s="102">
        <f ca="1">IFERROR(IF((VLOOKUP($E39,'DTOC Backsheet'!$D$5:$AF$183,L$9,FALSE))="","",(VLOOKUP($E39,'DTOC Backsheet'!$D$5:$AF$183,L$9,FALSE))),"")</f>
        <v>36851</v>
      </c>
      <c r="M39" s="101">
        <f ca="1">IFERROR(IF((VLOOKUP($E39,'DTOC Backsheet'!$D$5:$AF$183,M$9,FALSE))="","",(VLOOKUP($E39,'DTOC Backsheet'!$D$5:$AF$183,M$9,FALSE))),"")</f>
        <v>35655</v>
      </c>
      <c r="N39" s="103">
        <f ca="1">IFERROR(IF((VLOOKUP($E39,'DTOC Backsheet'!$D$5:$AF$183,N$9,FALSE))="","",(VLOOKUP($E39,'DTOC Backsheet'!$D$5:$AF$183,N$9,FALSE))),"")</f>
        <v>32501</v>
      </c>
    </row>
    <row r="40" spans="1:14" ht="15" customHeight="1" x14ac:dyDescent="0.3">
      <c r="A40" s="41">
        <v>26</v>
      </c>
      <c r="B40" s="77" t="str">
        <f ca="1">IFERROR(IF((VLOOKUP($E40,'Org List'!$AJ$10:$AL$190,3,FALSE))="","",(VLOOKUP($E40,'Org List'!$AJ$10:$AL$190,3,FALSE))),"")</f>
        <v>South West England Commissioning Region</v>
      </c>
      <c r="C40" s="78" t="str">
        <f ca="1">IFERROR(IF((VLOOKUP($E40,'Org List'!$AO$10:$AQ$190,3,FALSE))="","",(VLOOKUP($E40,'Org List'!$AO$10:$AQ$190,3,FALSE))),"")</f>
        <v/>
      </c>
      <c r="D40" s="93" t="str">
        <f ca="1">IFERROR(IF((VLOOKUP($E40,'Org List'!$AT$10:$AV$190,3,FALSE))="","",(VLOOKUP($E40,'Org List'!$AT$10:$AV$190,3,FALSE))),"")</f>
        <v>NHS England South West (South West South)</v>
      </c>
      <c r="E40" s="77" t="str">
        <f t="shared" ca="1" si="0"/>
        <v>Q85</v>
      </c>
      <c r="F40" s="79" t="str">
        <f ca="1">IF(E40="","",VLOOKUP(E40,'Org List'!$J$9:$K$640,2,0))</f>
        <v>NHS England South West (South West South)</v>
      </c>
      <c r="G40" s="100">
        <f ca="1">IFERROR(IF((VLOOKUP($E40,'DTOC Backsheet'!$D$5:$AF$183,G$9,FALSE))="","",(VLOOKUP($E40,'DTOC Backsheet'!$D$5:$AF$183,G$9,FALSE))),"")</f>
        <v>48099</v>
      </c>
      <c r="H40" s="101">
        <f ca="1">IFERROR(IF((VLOOKUP($E40,'DTOC Backsheet'!$D$5:$AF$183,H$9,FALSE))="","",(VLOOKUP($E40,'DTOC Backsheet'!$D$5:$AF$183,H$9,FALSE))),"")</f>
        <v>45308</v>
      </c>
      <c r="I40" s="101">
        <f ca="1">IFERROR(IF((VLOOKUP($E40,'DTOC Backsheet'!$D$5:$AF$183,I$9,FALSE))="","",(VLOOKUP($E40,'DTOC Backsheet'!$D$5:$AF$183,I$9,FALSE))),"")</f>
        <v>35775</v>
      </c>
      <c r="J40" s="102">
        <f ca="1">IFERROR(IF((VLOOKUP($E40,'DTOC Backsheet'!$D$5:$AF$183,J$9,FALSE))="","",(VLOOKUP($E40,'DTOC Backsheet'!$D$5:$AF$183,J$9,FALSE))),"")</f>
        <v>35877</v>
      </c>
      <c r="K40" s="151">
        <f ca="1">IFERROR(IF((VLOOKUP($E40,'DTOC Backsheet'!$D$5:$AF$183,K$9,FALSE))="","",(VLOOKUP($E40,'DTOC Backsheet'!$D$5:$AF$183,K$9,FALSE))),"")</f>
        <v>28181</v>
      </c>
      <c r="L40" s="102">
        <f ca="1">IFERROR(IF((VLOOKUP($E40,'DTOC Backsheet'!$D$5:$AF$183,L$9,FALSE))="","",(VLOOKUP($E40,'DTOC Backsheet'!$D$5:$AF$183,L$9,FALSE))),"")</f>
        <v>32038</v>
      </c>
      <c r="M40" s="101">
        <f ca="1">IFERROR(IF((VLOOKUP($E40,'DTOC Backsheet'!$D$5:$AF$183,M$9,FALSE))="","",(VLOOKUP($E40,'DTOC Backsheet'!$D$5:$AF$183,M$9,FALSE))),"")</f>
        <v>30405</v>
      </c>
      <c r="N40" s="103">
        <f ca="1">IFERROR(IF((VLOOKUP($E40,'DTOC Backsheet'!$D$5:$AF$183,N$9,FALSE))="","",(VLOOKUP($E40,'DTOC Backsheet'!$D$5:$AF$183,N$9,FALSE))),"")</f>
        <v>28411</v>
      </c>
    </row>
    <row r="41" spans="1:14" ht="15" customHeight="1" x14ac:dyDescent="0.3">
      <c r="A41" s="41">
        <v>27</v>
      </c>
      <c r="B41" s="77" t="str">
        <f ca="1">IFERROR(IF((VLOOKUP($E41,'Org List'!$AJ$10:$AL$190,3,FALSE))="","",(VLOOKUP($E41,'Org List'!$AJ$10:$AL$190,3,FALSE))),"")</f>
        <v>South West England Commissioning Region</v>
      </c>
      <c r="C41" s="78" t="str">
        <f ca="1">IFERROR(IF((VLOOKUP($E41,'Org List'!$AO$10:$AQ$190,3,FALSE))="","",(VLOOKUP($E41,'Org List'!$AO$10:$AQ$190,3,FALSE))),"")</f>
        <v/>
      </c>
      <c r="D41" s="93" t="str">
        <f ca="1">IFERROR(IF((VLOOKUP($E41,'Org List'!$AT$10:$AV$190,3,FALSE))="","",(VLOOKUP($E41,'Org List'!$AT$10:$AV$190,3,FALSE))),"")</f>
        <v>NHS England South West (South West North)</v>
      </c>
      <c r="E41" s="77" t="str">
        <f t="shared" ca="1" si="0"/>
        <v>Q86</v>
      </c>
      <c r="F41" s="79" t="str">
        <f ca="1">IF(E41="","",VLOOKUP(E41,'Org List'!$J$9:$K$640,2,0))</f>
        <v>NHS England South West (South West North)</v>
      </c>
      <c r="G41" s="100">
        <f ca="1">IFERROR(IF((VLOOKUP($E41,'DTOC Backsheet'!$D$5:$AF$183,G$9,FALSE))="","",(VLOOKUP($E41,'DTOC Backsheet'!$D$5:$AF$183,G$9,FALSE))),"")</f>
        <v>25312</v>
      </c>
      <c r="H41" s="101">
        <f ca="1">IFERROR(IF((VLOOKUP($E41,'DTOC Backsheet'!$D$5:$AF$183,H$9,FALSE))="","",(VLOOKUP($E41,'DTOC Backsheet'!$D$5:$AF$183,H$9,FALSE))),"")</f>
        <v>25770</v>
      </c>
      <c r="I41" s="101">
        <f ca="1">IFERROR(IF((VLOOKUP($E41,'DTOC Backsheet'!$D$5:$AF$183,I$9,FALSE))="","",(VLOOKUP($E41,'DTOC Backsheet'!$D$5:$AF$183,I$9,FALSE))),"")</f>
        <v>21609</v>
      </c>
      <c r="J41" s="102">
        <f ca="1">IFERROR(IF((VLOOKUP($E41,'DTOC Backsheet'!$D$5:$AF$183,J$9,FALSE))="","",(VLOOKUP($E41,'DTOC Backsheet'!$D$5:$AF$183,J$9,FALSE))),"")</f>
        <v>20593</v>
      </c>
      <c r="K41" s="151">
        <f ca="1">IFERROR(IF((VLOOKUP($E41,'DTOC Backsheet'!$D$5:$AF$183,K$9,FALSE))="","",(VLOOKUP($E41,'DTOC Backsheet'!$D$5:$AF$183,K$9,FALSE))),"")</f>
        <v>18307</v>
      </c>
      <c r="L41" s="102">
        <f ca="1">IFERROR(IF((VLOOKUP($E41,'DTOC Backsheet'!$D$5:$AF$183,L$9,FALSE))="","",(VLOOKUP($E41,'DTOC Backsheet'!$D$5:$AF$183,L$9,FALSE))),"")</f>
        <v>22060</v>
      </c>
      <c r="M41" s="101">
        <f ca="1">IFERROR(IF((VLOOKUP($E41,'DTOC Backsheet'!$D$5:$AF$183,M$9,FALSE))="","",(VLOOKUP($E41,'DTOC Backsheet'!$D$5:$AF$183,M$9,FALSE))),"")</f>
        <v>21752</v>
      </c>
      <c r="N41" s="103">
        <f ca="1">IFERROR(IF((VLOOKUP($E41,'DTOC Backsheet'!$D$5:$AF$183,N$9,FALSE))="","",(VLOOKUP($E41,'DTOC Backsheet'!$D$5:$AF$183,N$9,FALSE))),"")</f>
        <v>19001</v>
      </c>
    </row>
    <row r="42" spans="1:14" ht="15" customHeight="1" x14ac:dyDescent="0.3">
      <c r="A42" s="41">
        <v>28</v>
      </c>
      <c r="B42" s="77" t="str">
        <f ca="1">IFERROR(IF((VLOOKUP($E42,'Org List'!$AJ$10:$AL$190,3,FALSE))="","",(VLOOKUP($E42,'Org List'!$AJ$10:$AL$190,3,FALSE))),"")</f>
        <v>South East England Commissioning Region</v>
      </c>
      <c r="C42" s="78" t="str">
        <f ca="1">IFERROR(IF((VLOOKUP($E42,'Org List'!$AO$10:$AQ$190,3,FALSE))="","",(VLOOKUP($E42,'Org List'!$AO$10:$AQ$190,3,FALSE))),"")</f>
        <v/>
      </c>
      <c r="D42" s="93" t="str">
        <f ca="1">IFERROR(IF((VLOOKUP($E42,'Org List'!$AT$10:$AV$190,3,FALSE))="","",(VLOOKUP($E42,'Org List'!$AT$10:$AV$190,3,FALSE))),"")</f>
        <v>NHS England South East (Hampshire, Isle of Wight and Thames Valley)</v>
      </c>
      <c r="E42" s="77" t="str">
        <f t="shared" ca="1" si="0"/>
        <v>Q87</v>
      </c>
      <c r="F42" s="79" t="str">
        <f ca="1">IF(E42="","",VLOOKUP(E42,'Org List'!$J$9:$K$640,2,0))</f>
        <v>NHS England South East (Hampshire, Isle of Wight and Thames Valley)</v>
      </c>
      <c r="G42" s="100">
        <f ca="1">IFERROR(IF((VLOOKUP($E42,'DTOC Backsheet'!$D$5:$AF$183,G$9,FALSE))="","",(VLOOKUP($E42,'DTOC Backsheet'!$D$5:$AF$183,G$9,FALSE))),"")</f>
        <v>61601</v>
      </c>
      <c r="H42" s="101">
        <f ca="1">IFERROR(IF((VLOOKUP($E42,'DTOC Backsheet'!$D$5:$AF$183,H$9,FALSE))="","",(VLOOKUP($E42,'DTOC Backsheet'!$D$5:$AF$183,H$9,FALSE))),"")</f>
        <v>60848</v>
      </c>
      <c r="I42" s="101">
        <f ca="1">IFERROR(IF((VLOOKUP($E42,'DTOC Backsheet'!$D$5:$AF$183,I$9,FALSE))="","",(VLOOKUP($E42,'DTOC Backsheet'!$D$5:$AF$183,I$9,FALSE))),"")</f>
        <v>54477</v>
      </c>
      <c r="J42" s="102">
        <f ca="1">IFERROR(IF((VLOOKUP($E42,'DTOC Backsheet'!$D$5:$AF$183,J$9,FALSE))="","",(VLOOKUP($E42,'DTOC Backsheet'!$D$5:$AF$183,J$9,FALSE))),"")</f>
        <v>50628</v>
      </c>
      <c r="K42" s="151">
        <f ca="1">IFERROR(IF((VLOOKUP($E42,'DTOC Backsheet'!$D$5:$AF$183,K$9,FALSE))="","",(VLOOKUP($E42,'DTOC Backsheet'!$D$5:$AF$183,K$9,FALSE))),"")</f>
        <v>48210</v>
      </c>
      <c r="L42" s="102">
        <f ca="1">IFERROR(IF((VLOOKUP($E42,'DTOC Backsheet'!$D$5:$AF$183,L$9,FALSE))="","",(VLOOKUP($E42,'DTOC Backsheet'!$D$5:$AF$183,L$9,FALSE))),"")</f>
        <v>47703</v>
      </c>
      <c r="M42" s="101">
        <f ca="1">IFERROR(IF((VLOOKUP($E42,'DTOC Backsheet'!$D$5:$AF$183,M$9,FALSE))="","",(VLOOKUP($E42,'DTOC Backsheet'!$D$5:$AF$183,M$9,FALSE))),"")</f>
        <v>41205</v>
      </c>
      <c r="N42" s="103">
        <f ca="1">IFERROR(IF((VLOOKUP($E42,'DTOC Backsheet'!$D$5:$AF$183,N$9,FALSE))="","",(VLOOKUP($E42,'DTOC Backsheet'!$D$5:$AF$183,N$9,FALSE))),"")</f>
        <v>42502</v>
      </c>
    </row>
    <row r="43" spans="1:14" ht="15" customHeight="1" x14ac:dyDescent="0.3">
      <c r="A43" s="41">
        <v>29</v>
      </c>
      <c r="B43" s="77" t="str">
        <f ca="1">IFERROR(IF((VLOOKUP($E43,'Org List'!$AJ$10:$AL$190,3,FALSE))="","",(VLOOKUP($E43,'Org List'!$AJ$10:$AL$190,3,FALSE))),"")</f>
        <v>South East England Commissioning Region</v>
      </c>
      <c r="C43" s="78" t="str">
        <f ca="1">IFERROR(IF((VLOOKUP($E43,'Org List'!$AO$10:$AQ$190,3,FALSE))="","",(VLOOKUP($E43,'Org List'!$AO$10:$AQ$190,3,FALSE))),"")</f>
        <v/>
      </c>
      <c r="D43" s="93" t="str">
        <f ca="1">IFERROR(IF((VLOOKUP($E43,'Org List'!$AT$10:$AV$190,3,FALSE))="","",(VLOOKUP($E43,'Org List'!$AT$10:$AV$190,3,FALSE))),"")</f>
        <v>NHS England South East (Kent, Surrey and Sussex)</v>
      </c>
      <c r="E43" s="77" t="str">
        <f t="shared" ca="1" si="0"/>
        <v>Q88</v>
      </c>
      <c r="F43" s="79" t="str">
        <f ca="1">IF(E43="","",VLOOKUP(E43,'Org List'!$J$9:$K$640,2,0))</f>
        <v>NHS England South East (Kent, Surrey and Sussex)</v>
      </c>
      <c r="G43" s="100">
        <f ca="1">IFERROR(IF((VLOOKUP($E43,'DTOC Backsheet'!$D$5:$AF$183,G$9,FALSE))="","",(VLOOKUP($E43,'DTOC Backsheet'!$D$5:$AF$183,G$9,FALSE))),"")</f>
        <v>44197</v>
      </c>
      <c r="H43" s="101">
        <f ca="1">IFERROR(IF((VLOOKUP($E43,'DTOC Backsheet'!$D$5:$AF$183,H$9,FALSE))="","",(VLOOKUP($E43,'DTOC Backsheet'!$D$5:$AF$183,H$9,FALSE))),"")</f>
        <v>45134</v>
      </c>
      <c r="I43" s="101">
        <f ca="1">IFERROR(IF((VLOOKUP($E43,'DTOC Backsheet'!$D$5:$AF$183,I$9,FALSE))="","",(VLOOKUP($E43,'DTOC Backsheet'!$D$5:$AF$183,I$9,FALSE))),"")</f>
        <v>38842</v>
      </c>
      <c r="J43" s="102">
        <f ca="1">IFERROR(IF((VLOOKUP($E43,'DTOC Backsheet'!$D$5:$AF$183,J$9,FALSE))="","",(VLOOKUP($E43,'DTOC Backsheet'!$D$5:$AF$183,J$9,FALSE))),"")</f>
        <v>36246</v>
      </c>
      <c r="K43" s="151">
        <f ca="1">IFERROR(IF((VLOOKUP($E43,'DTOC Backsheet'!$D$5:$AF$183,K$9,FALSE))="","",(VLOOKUP($E43,'DTOC Backsheet'!$D$5:$AF$183,K$9,FALSE))),"")</f>
        <v>37443</v>
      </c>
      <c r="L43" s="102">
        <f ca="1">IFERROR(IF((VLOOKUP($E43,'DTOC Backsheet'!$D$5:$AF$183,L$9,FALSE))="","",(VLOOKUP($E43,'DTOC Backsheet'!$D$5:$AF$183,L$9,FALSE))),"")</f>
        <v>38357</v>
      </c>
      <c r="M43" s="101">
        <f ca="1">IFERROR(IF((VLOOKUP($E43,'DTOC Backsheet'!$D$5:$AF$183,M$9,FALSE))="","",(VLOOKUP($E43,'DTOC Backsheet'!$D$5:$AF$183,M$9,FALSE))),"")</f>
        <v>38248</v>
      </c>
      <c r="N43" s="103">
        <f ca="1">IFERROR(IF((VLOOKUP($E43,'DTOC Backsheet'!$D$5:$AF$183,N$9,FALSE))="","",(VLOOKUP($E43,'DTOC Backsheet'!$D$5:$AF$183,N$9,FALSE))),"")</f>
        <v>38899</v>
      </c>
    </row>
    <row r="44" spans="1:14" ht="15" customHeight="1" x14ac:dyDescent="0.3">
      <c r="A44" s="41">
        <v>30</v>
      </c>
      <c r="B44" s="77" t="str">
        <f ca="1">IFERROR(IF((VLOOKUP($E44,'Org List'!$AJ$10:$AL$190,3,FALSE))="","",(VLOOKUP($E44,'Org List'!$AJ$10:$AL$190,3,FALSE))),"")</f>
        <v>London Commissioning Region</v>
      </c>
      <c r="C44" s="78" t="str">
        <f ca="1">IFERROR(IF((VLOOKUP($E44,'Org List'!$AO$10:$AQ$190,3,FALSE))="","",(VLOOKUP($E44,'Org List'!$AO$10:$AQ$190,3,FALSE))),"")</f>
        <v/>
      </c>
      <c r="D44" s="93" t="str">
        <f ca="1">IFERROR(IF((VLOOKUP($E44,'Org List'!$AT$10:$AV$190,3,FALSE))="","",(VLOOKUP($E44,'Org List'!$AT$10:$AV$190,3,FALSE))),"")</f>
        <v>NHS England London</v>
      </c>
      <c r="E44" s="77" t="str">
        <f t="shared" ca="1" si="0"/>
        <v>Q71</v>
      </c>
      <c r="F44" s="79" t="str">
        <f ca="1">IF(E44="","",VLOOKUP(E44,'Org List'!$J$9:$K$640,2,0))</f>
        <v>NHS England London</v>
      </c>
      <c r="G44" s="100">
        <f ca="1">IFERROR(IF((VLOOKUP($E44,'DTOC Backsheet'!$D$5:$AF$183,G$9,FALSE))="","",(VLOOKUP($E44,'DTOC Backsheet'!$D$5:$AF$183,G$9,FALSE))),"")</f>
        <v>47858</v>
      </c>
      <c r="H44" s="101">
        <f ca="1">IFERROR(IF((VLOOKUP($E44,'DTOC Backsheet'!$D$5:$AF$183,H$9,FALSE))="","",(VLOOKUP($E44,'DTOC Backsheet'!$D$5:$AF$183,H$9,FALSE))),"")</f>
        <v>48210</v>
      </c>
      <c r="I44" s="101">
        <f ca="1">IFERROR(IF((VLOOKUP($E44,'DTOC Backsheet'!$D$5:$AF$183,I$9,FALSE))="","",(VLOOKUP($E44,'DTOC Backsheet'!$D$5:$AF$183,I$9,FALSE))),"")</f>
        <v>41478</v>
      </c>
      <c r="J44" s="102">
        <f ca="1">IFERROR(IF((VLOOKUP($E44,'DTOC Backsheet'!$D$5:$AF$183,J$9,FALSE))="","",(VLOOKUP($E44,'DTOC Backsheet'!$D$5:$AF$183,J$9,FALSE))),"")</f>
        <v>37956</v>
      </c>
      <c r="K44" s="151">
        <f ca="1">IFERROR(IF((VLOOKUP($E44,'DTOC Backsheet'!$D$5:$AF$183,K$9,FALSE))="","",(VLOOKUP($E44,'DTOC Backsheet'!$D$5:$AF$183,K$9,FALSE))),"")</f>
        <v>40982</v>
      </c>
      <c r="L44" s="102">
        <f ca="1">IFERROR(IF((VLOOKUP($E44,'DTOC Backsheet'!$D$5:$AF$183,L$9,FALSE))="","",(VLOOKUP($E44,'DTOC Backsheet'!$D$5:$AF$183,L$9,FALSE))),"")</f>
        <v>39480</v>
      </c>
      <c r="M44" s="101">
        <f ca="1">IFERROR(IF((VLOOKUP($E44,'DTOC Backsheet'!$D$5:$AF$183,M$9,FALSE))="","",(VLOOKUP($E44,'DTOC Backsheet'!$D$5:$AF$183,M$9,FALSE))),"")</f>
        <v>37627</v>
      </c>
      <c r="N44" s="103">
        <f ca="1">IFERROR(IF((VLOOKUP($E44,'DTOC Backsheet'!$D$5:$AF$183,N$9,FALSE))="","",(VLOOKUP($E44,'DTOC Backsheet'!$D$5:$AF$183,N$9,FALSE))),"")</f>
        <v>39501</v>
      </c>
    </row>
    <row r="45" spans="1:14" ht="15" customHeight="1" x14ac:dyDescent="0.3">
      <c r="A45" s="41">
        <v>31</v>
      </c>
      <c r="B45" s="77" t="str">
        <f ca="1">IFERROR(IF((VLOOKUP($E45,'Org List'!$AJ$10:$AL$190,3,FALSE))="","",(VLOOKUP($E45,'Org List'!$AJ$10:$AL$190,3,FALSE))),"")</f>
        <v>London Commissioning Region</v>
      </c>
      <c r="C45" s="78" t="str">
        <f ca="1">IFERROR(IF((VLOOKUP($E45,'Org List'!$AO$10:$AQ$190,3,FALSE))="","",(VLOOKUP($E45,'Org List'!$AO$10:$AQ$190,3,FALSE))),"")</f>
        <v>London Region</v>
      </c>
      <c r="D45" s="93" t="str">
        <f ca="1">IFERROR(IF((VLOOKUP($E45,'Org List'!$AT$10:$AV$190,3,FALSE))="","",(VLOOKUP($E45,'Org List'!$AT$10:$AV$190,3,FALSE))),"")</f>
        <v>NHS England London</v>
      </c>
      <c r="E45" s="77" t="str">
        <f t="shared" ca="1" si="0"/>
        <v>E09000002</v>
      </c>
      <c r="F45" s="79" t="str">
        <f ca="1">IF(E45="","",VLOOKUP(E45,'Org List'!$J$9:$K$640,2,0))</f>
        <v>Barking and Dagenham</v>
      </c>
      <c r="G45" s="100">
        <f ca="1">IFERROR(IF((VLOOKUP($E45,'DTOC Backsheet'!$D$5:$AF$183,G$9,FALSE))="","",(VLOOKUP($E45,'DTOC Backsheet'!$D$5:$AF$183,G$9,FALSE))),"")</f>
        <v>510</v>
      </c>
      <c r="H45" s="101">
        <f ca="1">IFERROR(IF((VLOOKUP($E45,'DTOC Backsheet'!$D$5:$AF$183,H$9,FALSE))="","",(VLOOKUP($E45,'DTOC Backsheet'!$D$5:$AF$183,H$9,FALSE))),"")</f>
        <v>716</v>
      </c>
      <c r="I45" s="101">
        <f ca="1">IFERROR(IF((VLOOKUP($E45,'DTOC Backsheet'!$D$5:$AF$183,I$9,FALSE))="","",(VLOOKUP($E45,'DTOC Backsheet'!$D$5:$AF$183,I$9,FALSE))),"")</f>
        <v>463</v>
      </c>
      <c r="J45" s="102">
        <f ca="1">IFERROR(IF((VLOOKUP($E45,'DTOC Backsheet'!$D$5:$AF$183,J$9,FALSE))="","",(VLOOKUP($E45,'DTOC Backsheet'!$D$5:$AF$183,J$9,FALSE))),"")</f>
        <v>497</v>
      </c>
      <c r="K45" s="151">
        <f ca="1">IFERROR(IF((VLOOKUP($E45,'DTOC Backsheet'!$D$5:$AF$183,K$9,FALSE))="","",(VLOOKUP($E45,'DTOC Backsheet'!$D$5:$AF$183,K$9,FALSE))),"")</f>
        <v>558</v>
      </c>
      <c r="L45" s="102">
        <f ca="1">IFERROR(IF((VLOOKUP($E45,'DTOC Backsheet'!$D$5:$AF$183,L$9,FALSE))="","",(VLOOKUP($E45,'DTOC Backsheet'!$D$5:$AF$183,L$9,FALSE))),"")</f>
        <v>635</v>
      </c>
      <c r="M45" s="101">
        <f ca="1">IFERROR(IF((VLOOKUP($E45,'DTOC Backsheet'!$D$5:$AF$183,M$9,FALSE))="","",(VLOOKUP($E45,'DTOC Backsheet'!$D$5:$AF$183,M$9,FALSE))),"")</f>
        <v>830</v>
      </c>
      <c r="N45" s="103">
        <f ca="1">IFERROR(IF((VLOOKUP($E45,'DTOC Backsheet'!$D$5:$AF$183,N$9,FALSE))="","",(VLOOKUP($E45,'DTOC Backsheet'!$D$5:$AF$183,N$9,FALSE))),"")</f>
        <v>791</v>
      </c>
    </row>
    <row r="46" spans="1:14" ht="15" customHeight="1" x14ac:dyDescent="0.3">
      <c r="A46" s="41">
        <v>32</v>
      </c>
      <c r="B46" s="77" t="str">
        <f ca="1">IFERROR(IF((VLOOKUP($E46,'Org List'!$AJ$10:$AL$190,3,FALSE))="","",(VLOOKUP($E46,'Org List'!$AJ$10:$AL$190,3,FALSE))),"")</f>
        <v>London Commissioning Region</v>
      </c>
      <c r="C46" s="78" t="str">
        <f ca="1">IFERROR(IF((VLOOKUP($E46,'Org List'!$AO$10:$AQ$190,3,FALSE))="","",(VLOOKUP($E46,'Org List'!$AO$10:$AQ$190,3,FALSE))),"")</f>
        <v>London Region</v>
      </c>
      <c r="D46" s="93" t="str">
        <f ca="1">IFERROR(IF((VLOOKUP($E46,'Org List'!$AT$10:$AV$190,3,FALSE))="","",(VLOOKUP($E46,'Org List'!$AT$10:$AV$190,3,FALSE))),"")</f>
        <v>NHS England London</v>
      </c>
      <c r="E46" s="77" t="str">
        <f t="shared" ref="E46:E77" ca="1" si="1">IF($A46&gt;$Q$5-1,"",INDIRECT("'Comms by AT'!D"&amp;$A46+$Q$4))</f>
        <v>E09000003</v>
      </c>
      <c r="F46" s="79" t="str">
        <f ca="1">IF(E46="","",VLOOKUP(E46,'Org List'!$J$9:$K$640,2,0))</f>
        <v>Barnet</v>
      </c>
      <c r="G46" s="100">
        <f ca="1">IFERROR(IF((VLOOKUP($E46,'DTOC Backsheet'!$D$5:$AF$183,G$9,FALSE))="","",(VLOOKUP($E46,'DTOC Backsheet'!$D$5:$AF$183,G$9,FALSE))),"")</f>
        <v>3529</v>
      </c>
      <c r="H46" s="101">
        <f ca="1">IFERROR(IF((VLOOKUP($E46,'DTOC Backsheet'!$D$5:$AF$183,H$9,FALSE))="","",(VLOOKUP($E46,'DTOC Backsheet'!$D$5:$AF$183,H$9,FALSE))),"")</f>
        <v>2855</v>
      </c>
      <c r="I46" s="101">
        <f ca="1">IFERROR(IF((VLOOKUP($E46,'DTOC Backsheet'!$D$5:$AF$183,I$9,FALSE))="","",(VLOOKUP($E46,'DTOC Backsheet'!$D$5:$AF$183,I$9,FALSE))),"")</f>
        <v>1900</v>
      </c>
      <c r="J46" s="102">
        <f ca="1">IFERROR(IF((VLOOKUP($E46,'DTOC Backsheet'!$D$5:$AF$183,J$9,FALSE))="","",(VLOOKUP($E46,'DTOC Backsheet'!$D$5:$AF$183,J$9,FALSE))),"")</f>
        <v>1818</v>
      </c>
      <c r="K46" s="151">
        <f ca="1">IFERROR(IF((VLOOKUP($E46,'DTOC Backsheet'!$D$5:$AF$183,K$9,FALSE))="","",(VLOOKUP($E46,'DTOC Backsheet'!$D$5:$AF$183,K$9,FALSE))),"")</f>
        <v>1626</v>
      </c>
      <c r="L46" s="102">
        <f ca="1">IFERROR(IF((VLOOKUP($E46,'DTOC Backsheet'!$D$5:$AF$183,L$9,FALSE))="","",(VLOOKUP($E46,'DTOC Backsheet'!$D$5:$AF$183,L$9,FALSE))),"")</f>
        <v>1751</v>
      </c>
      <c r="M46" s="101">
        <f ca="1">IFERROR(IF((VLOOKUP($E46,'DTOC Backsheet'!$D$5:$AF$183,M$9,FALSE))="","",(VLOOKUP($E46,'DTOC Backsheet'!$D$5:$AF$183,M$9,FALSE))),"")</f>
        <v>2018</v>
      </c>
      <c r="N46" s="103">
        <f ca="1">IFERROR(IF((VLOOKUP($E46,'DTOC Backsheet'!$D$5:$AF$183,N$9,FALSE))="","",(VLOOKUP($E46,'DTOC Backsheet'!$D$5:$AF$183,N$9,FALSE))),"")</f>
        <v>2459</v>
      </c>
    </row>
    <row r="47" spans="1:14" ht="15" customHeight="1" x14ac:dyDescent="0.3">
      <c r="A47" s="41">
        <v>33</v>
      </c>
      <c r="B47" s="77" t="str">
        <f ca="1">IFERROR(IF((VLOOKUP($E47,'Org List'!$AJ$10:$AL$190,3,FALSE))="","",(VLOOKUP($E47,'Org List'!$AJ$10:$AL$190,3,FALSE))),"")</f>
        <v>North East and Yorkshire Commissioning Region</v>
      </c>
      <c r="C47" s="78" t="str">
        <f ca="1">IFERROR(IF((VLOOKUP($E47,'Org List'!$AO$10:$AQ$190,3,FALSE))="","",(VLOOKUP($E47,'Org List'!$AO$10:$AQ$190,3,FALSE))),"")</f>
        <v>Yorkshire and The Humber Region</v>
      </c>
      <c r="D47" s="93" t="str">
        <f ca="1">IFERROR(IF((VLOOKUP($E47,'Org List'!$AT$10:$AV$190,3,FALSE))="","",(VLOOKUP($E47,'Org List'!$AT$10:$AV$190,3,FALSE))),"")</f>
        <v>NHS England North East and Yokrshire (Yorkshire And Humber)</v>
      </c>
      <c r="E47" s="77" t="str">
        <f t="shared" ca="1" si="1"/>
        <v>E08000016</v>
      </c>
      <c r="F47" s="79" t="str">
        <f ca="1">IF(E47="","",VLOOKUP(E47,'Org List'!$J$9:$K$640,2,0))</f>
        <v>Barnsley</v>
      </c>
      <c r="G47" s="100">
        <f ca="1">IFERROR(IF((VLOOKUP($E47,'DTOC Backsheet'!$D$5:$AF$183,G$9,FALSE))="","",(VLOOKUP($E47,'DTOC Backsheet'!$D$5:$AF$183,G$9,FALSE))),"")</f>
        <v>257</v>
      </c>
      <c r="H47" s="101">
        <f ca="1">IFERROR(IF((VLOOKUP($E47,'DTOC Backsheet'!$D$5:$AF$183,H$9,FALSE))="","",(VLOOKUP($E47,'DTOC Backsheet'!$D$5:$AF$183,H$9,FALSE))),"")</f>
        <v>226</v>
      </c>
      <c r="I47" s="101">
        <f ca="1">IFERROR(IF((VLOOKUP($E47,'DTOC Backsheet'!$D$5:$AF$183,I$9,FALSE))="","",(VLOOKUP($E47,'DTOC Backsheet'!$D$5:$AF$183,I$9,FALSE))),"")</f>
        <v>804</v>
      </c>
      <c r="J47" s="102">
        <f ca="1">IFERROR(IF((VLOOKUP($E47,'DTOC Backsheet'!$D$5:$AF$183,J$9,FALSE))="","",(VLOOKUP($E47,'DTOC Backsheet'!$D$5:$AF$183,J$9,FALSE))),"")</f>
        <v>546</v>
      </c>
      <c r="K47" s="151">
        <f ca="1">IFERROR(IF((VLOOKUP($E47,'DTOC Backsheet'!$D$5:$AF$183,K$9,FALSE))="","",(VLOOKUP($E47,'DTOC Backsheet'!$D$5:$AF$183,K$9,FALSE))),"")</f>
        <v>341</v>
      </c>
      <c r="L47" s="102">
        <f ca="1">IFERROR(IF((VLOOKUP($E47,'DTOC Backsheet'!$D$5:$AF$183,L$9,FALSE))="","",(VLOOKUP($E47,'DTOC Backsheet'!$D$5:$AF$183,L$9,FALSE))),"")</f>
        <v>227</v>
      </c>
      <c r="M47" s="101">
        <f ca="1">IFERROR(IF((VLOOKUP($E47,'DTOC Backsheet'!$D$5:$AF$183,M$9,FALSE))="","",(VLOOKUP($E47,'DTOC Backsheet'!$D$5:$AF$183,M$9,FALSE))),"")</f>
        <v>157</v>
      </c>
      <c r="N47" s="103">
        <f ca="1">IFERROR(IF((VLOOKUP($E47,'DTOC Backsheet'!$D$5:$AF$183,N$9,FALSE))="","",(VLOOKUP($E47,'DTOC Backsheet'!$D$5:$AF$183,N$9,FALSE))),"")</f>
        <v>131</v>
      </c>
    </row>
    <row r="48" spans="1:14" ht="15" customHeight="1" x14ac:dyDescent="0.3">
      <c r="A48" s="41">
        <v>34</v>
      </c>
      <c r="B48" s="77" t="str">
        <f ca="1">IFERROR(IF((VLOOKUP($E48,'Org List'!$AJ$10:$AL$190,3,FALSE))="","",(VLOOKUP($E48,'Org List'!$AJ$10:$AL$190,3,FALSE))),"")</f>
        <v>South West England Commissioning Region</v>
      </c>
      <c r="C48" s="78" t="str">
        <f ca="1">IFERROR(IF((VLOOKUP($E48,'Org List'!$AO$10:$AQ$190,3,FALSE))="","",(VLOOKUP($E48,'Org List'!$AO$10:$AQ$190,3,FALSE))),"")</f>
        <v>South West Region</v>
      </c>
      <c r="D48" s="93" t="str">
        <f ca="1">IFERROR(IF((VLOOKUP($E48,'Org List'!$AT$10:$AV$190,3,FALSE))="","",(VLOOKUP($E48,'Org List'!$AT$10:$AV$190,3,FALSE))),"")</f>
        <v>NHS England South West (South West North)</v>
      </c>
      <c r="E48" s="77" t="str">
        <f t="shared" ca="1" si="1"/>
        <v>E06000022</v>
      </c>
      <c r="F48" s="79" t="str">
        <f ca="1">IF(E48="","",VLOOKUP(E48,'Org List'!$J$9:$K$640,2,0))</f>
        <v>Bath and North East Somerset</v>
      </c>
      <c r="G48" s="100">
        <f ca="1">IFERROR(IF((VLOOKUP($E48,'DTOC Backsheet'!$D$5:$AF$183,G$9,FALSE))="","",(VLOOKUP($E48,'DTOC Backsheet'!$D$5:$AF$183,G$9,FALSE))),"")</f>
        <v>1637</v>
      </c>
      <c r="H48" s="101">
        <f ca="1">IFERROR(IF((VLOOKUP($E48,'DTOC Backsheet'!$D$5:$AF$183,H$9,FALSE))="","",(VLOOKUP($E48,'DTOC Backsheet'!$D$5:$AF$183,H$9,FALSE))),"")</f>
        <v>1760</v>
      </c>
      <c r="I48" s="101">
        <f ca="1">IFERROR(IF((VLOOKUP($E48,'DTOC Backsheet'!$D$5:$AF$183,I$9,FALSE))="","",(VLOOKUP($E48,'DTOC Backsheet'!$D$5:$AF$183,I$9,FALSE))),"")</f>
        <v>1710</v>
      </c>
      <c r="J48" s="102">
        <f ca="1">IFERROR(IF((VLOOKUP($E48,'DTOC Backsheet'!$D$5:$AF$183,J$9,FALSE))="","",(VLOOKUP($E48,'DTOC Backsheet'!$D$5:$AF$183,J$9,FALSE))),"")</f>
        <v>1807</v>
      </c>
      <c r="K48" s="151">
        <f ca="1">IFERROR(IF((VLOOKUP($E48,'DTOC Backsheet'!$D$5:$AF$183,K$9,FALSE))="","",(VLOOKUP($E48,'DTOC Backsheet'!$D$5:$AF$183,K$9,FALSE))),"")</f>
        <v>1814</v>
      </c>
      <c r="L48" s="102">
        <f ca="1">IFERROR(IF((VLOOKUP($E48,'DTOC Backsheet'!$D$5:$AF$183,L$9,FALSE))="","",(VLOOKUP($E48,'DTOC Backsheet'!$D$5:$AF$183,L$9,FALSE))),"")</f>
        <v>1938</v>
      </c>
      <c r="M48" s="101">
        <f ca="1">IFERROR(IF((VLOOKUP($E48,'DTOC Backsheet'!$D$5:$AF$183,M$9,FALSE))="","",(VLOOKUP($E48,'DTOC Backsheet'!$D$5:$AF$183,M$9,FALSE))),"")</f>
        <v>1852</v>
      </c>
      <c r="N48" s="103">
        <f ca="1">IFERROR(IF((VLOOKUP($E48,'DTOC Backsheet'!$D$5:$AF$183,N$9,FALSE))="","",(VLOOKUP($E48,'DTOC Backsheet'!$D$5:$AF$183,N$9,FALSE))),"")</f>
        <v>1868</v>
      </c>
    </row>
    <row r="49" spans="1:14" ht="15" customHeight="1" x14ac:dyDescent="0.3">
      <c r="A49" s="41">
        <v>35</v>
      </c>
      <c r="B49" s="77" t="str">
        <f ca="1">IFERROR(IF((VLOOKUP($E49,'Org List'!$AJ$10:$AL$190,3,FALSE))="","",(VLOOKUP($E49,'Org List'!$AJ$10:$AL$190,3,FALSE))),"")</f>
        <v>East of England Commissioning Region</v>
      </c>
      <c r="C49" s="78" t="str">
        <f ca="1">IFERROR(IF((VLOOKUP($E49,'Org List'!$AO$10:$AQ$190,3,FALSE))="","",(VLOOKUP($E49,'Org List'!$AO$10:$AQ$190,3,FALSE))),"")</f>
        <v>East Region</v>
      </c>
      <c r="D49" s="93" t="str">
        <f ca="1">IFERROR(IF((VLOOKUP($E49,'Org List'!$AT$10:$AV$190,3,FALSE))="","",(VLOOKUP($E49,'Org List'!$AT$10:$AV$190,3,FALSE))),"")</f>
        <v>NHS England East (East)</v>
      </c>
      <c r="E49" s="77" t="str">
        <f t="shared" ca="1" si="1"/>
        <v>E06000055</v>
      </c>
      <c r="F49" s="79" t="str">
        <f ca="1">IF(E49="","",VLOOKUP(E49,'Org List'!$J$9:$K$640,2,0))</f>
        <v>Bedford</v>
      </c>
      <c r="G49" s="100">
        <f ca="1">IFERROR(IF((VLOOKUP($E49,'DTOC Backsheet'!$D$5:$AF$183,G$9,FALSE))="","",(VLOOKUP($E49,'DTOC Backsheet'!$D$5:$AF$183,G$9,FALSE))),"")</f>
        <v>602</v>
      </c>
      <c r="H49" s="101">
        <f ca="1">IFERROR(IF((VLOOKUP($E49,'DTOC Backsheet'!$D$5:$AF$183,H$9,FALSE))="","",(VLOOKUP($E49,'DTOC Backsheet'!$D$5:$AF$183,H$9,FALSE))),"")</f>
        <v>1027</v>
      </c>
      <c r="I49" s="101">
        <f ca="1">IFERROR(IF((VLOOKUP($E49,'DTOC Backsheet'!$D$5:$AF$183,I$9,FALSE))="","",(VLOOKUP($E49,'DTOC Backsheet'!$D$5:$AF$183,I$9,FALSE))),"")</f>
        <v>966</v>
      </c>
      <c r="J49" s="102">
        <f ca="1">IFERROR(IF((VLOOKUP($E49,'DTOC Backsheet'!$D$5:$AF$183,J$9,FALSE))="","",(VLOOKUP($E49,'DTOC Backsheet'!$D$5:$AF$183,J$9,FALSE))),"")</f>
        <v>742</v>
      </c>
      <c r="K49" s="151">
        <f ca="1">IFERROR(IF((VLOOKUP($E49,'DTOC Backsheet'!$D$5:$AF$183,K$9,FALSE))="","",(VLOOKUP($E49,'DTOC Backsheet'!$D$5:$AF$183,K$9,FALSE))),"")</f>
        <v>686</v>
      </c>
      <c r="L49" s="102">
        <f ca="1">IFERROR(IF((VLOOKUP($E49,'DTOC Backsheet'!$D$5:$AF$183,L$9,FALSE))="","",(VLOOKUP($E49,'DTOC Backsheet'!$D$5:$AF$183,L$9,FALSE))),"")</f>
        <v>1020</v>
      </c>
      <c r="M49" s="101">
        <f ca="1">IFERROR(IF((VLOOKUP($E49,'DTOC Backsheet'!$D$5:$AF$183,M$9,FALSE))="","",(VLOOKUP($E49,'DTOC Backsheet'!$D$5:$AF$183,M$9,FALSE))),"")</f>
        <v>768</v>
      </c>
      <c r="N49" s="103">
        <f ca="1">IFERROR(IF((VLOOKUP($E49,'DTOC Backsheet'!$D$5:$AF$183,N$9,FALSE))="","",(VLOOKUP($E49,'DTOC Backsheet'!$D$5:$AF$183,N$9,FALSE))),"")</f>
        <v>606</v>
      </c>
    </row>
    <row r="50" spans="1:14" ht="15" customHeight="1" x14ac:dyDescent="0.3">
      <c r="A50" s="41">
        <v>36</v>
      </c>
      <c r="B50" s="77" t="str">
        <f ca="1">IFERROR(IF((VLOOKUP($E50,'Org List'!$AJ$10:$AL$190,3,FALSE))="","",(VLOOKUP($E50,'Org List'!$AJ$10:$AL$190,3,FALSE))),"")</f>
        <v>London Commissioning Region</v>
      </c>
      <c r="C50" s="78" t="str">
        <f ca="1">IFERROR(IF((VLOOKUP($E50,'Org List'!$AO$10:$AQ$190,3,FALSE))="","",(VLOOKUP($E50,'Org List'!$AO$10:$AQ$190,3,FALSE))),"")</f>
        <v>London Region</v>
      </c>
      <c r="D50" s="93" t="str">
        <f ca="1">IFERROR(IF((VLOOKUP($E50,'Org List'!$AT$10:$AV$190,3,FALSE))="","",(VLOOKUP($E50,'Org List'!$AT$10:$AV$190,3,FALSE))),"")</f>
        <v>NHS England London</v>
      </c>
      <c r="E50" s="77" t="str">
        <f t="shared" ca="1" si="1"/>
        <v>E09000004</v>
      </c>
      <c r="F50" s="79" t="str">
        <f ca="1">IF(E50="","",VLOOKUP(E50,'Org List'!$J$9:$K$640,2,0))</f>
        <v>Bexley</v>
      </c>
      <c r="G50" s="100">
        <f ca="1">IFERROR(IF((VLOOKUP($E50,'DTOC Backsheet'!$D$5:$AF$183,G$9,FALSE))="","",(VLOOKUP($E50,'DTOC Backsheet'!$D$5:$AF$183,G$9,FALSE))),"")</f>
        <v>1077</v>
      </c>
      <c r="H50" s="101">
        <f ca="1">IFERROR(IF((VLOOKUP($E50,'DTOC Backsheet'!$D$5:$AF$183,H$9,FALSE))="","",(VLOOKUP($E50,'DTOC Backsheet'!$D$5:$AF$183,H$9,FALSE))),"")</f>
        <v>1145</v>
      </c>
      <c r="I50" s="101">
        <f ca="1">IFERROR(IF((VLOOKUP($E50,'DTOC Backsheet'!$D$5:$AF$183,I$9,FALSE))="","",(VLOOKUP($E50,'DTOC Backsheet'!$D$5:$AF$183,I$9,FALSE))),"")</f>
        <v>1303</v>
      </c>
      <c r="J50" s="102">
        <f ca="1">IFERROR(IF((VLOOKUP($E50,'DTOC Backsheet'!$D$5:$AF$183,J$9,FALSE))="","",(VLOOKUP($E50,'DTOC Backsheet'!$D$5:$AF$183,J$9,FALSE))),"")</f>
        <v>963</v>
      </c>
      <c r="K50" s="151">
        <f ca="1">IFERROR(IF((VLOOKUP($E50,'DTOC Backsheet'!$D$5:$AF$183,K$9,FALSE))="","",(VLOOKUP($E50,'DTOC Backsheet'!$D$5:$AF$183,K$9,FALSE))),"")</f>
        <v>877</v>
      </c>
      <c r="L50" s="102">
        <f ca="1">IFERROR(IF((VLOOKUP($E50,'DTOC Backsheet'!$D$5:$AF$183,L$9,FALSE))="","",(VLOOKUP($E50,'DTOC Backsheet'!$D$5:$AF$183,L$9,FALSE))),"")</f>
        <v>773</v>
      </c>
      <c r="M50" s="101">
        <f ca="1">IFERROR(IF((VLOOKUP($E50,'DTOC Backsheet'!$D$5:$AF$183,M$9,FALSE))="","",(VLOOKUP($E50,'DTOC Backsheet'!$D$5:$AF$183,M$9,FALSE))),"")</f>
        <v>532</v>
      </c>
      <c r="N50" s="103">
        <f ca="1">IFERROR(IF((VLOOKUP($E50,'DTOC Backsheet'!$D$5:$AF$183,N$9,FALSE))="","",(VLOOKUP($E50,'DTOC Backsheet'!$D$5:$AF$183,N$9,FALSE))),"")</f>
        <v>950</v>
      </c>
    </row>
    <row r="51" spans="1:14" ht="15" customHeight="1" x14ac:dyDescent="0.3">
      <c r="A51" s="41">
        <v>37</v>
      </c>
      <c r="B51" s="77" t="str">
        <f ca="1">IFERROR(IF((VLOOKUP($E51,'Org List'!$AJ$10:$AL$190,3,FALSE))="","",(VLOOKUP($E51,'Org List'!$AJ$10:$AL$190,3,FALSE))),"")</f>
        <v>Midlands Commissioning Region</v>
      </c>
      <c r="C51" s="78" t="str">
        <f ca="1">IFERROR(IF((VLOOKUP($E51,'Org List'!$AO$10:$AQ$190,3,FALSE))="","",(VLOOKUP($E51,'Org List'!$AO$10:$AQ$190,3,FALSE))),"")</f>
        <v>West Midlands Region</v>
      </c>
      <c r="D51" s="93" t="str">
        <f ca="1">IFERROR(IF((VLOOKUP($E51,'Org List'!$AT$10:$AV$190,3,FALSE))="","",(VLOOKUP($E51,'Org List'!$AT$10:$AV$190,3,FALSE))),"")</f>
        <v>NHS England Midlands (West Midlands)</v>
      </c>
      <c r="E51" s="77" t="str">
        <f t="shared" ca="1" si="1"/>
        <v>E08000025</v>
      </c>
      <c r="F51" s="79" t="str">
        <f ca="1">IF(E51="","",VLOOKUP(E51,'Org List'!$J$9:$K$640,2,0))</f>
        <v>Birmingham</v>
      </c>
      <c r="G51" s="100">
        <f ca="1">IFERROR(IF((VLOOKUP($E51,'DTOC Backsheet'!$D$5:$AF$183,G$9,FALSE))="","",(VLOOKUP($E51,'DTOC Backsheet'!$D$5:$AF$183,G$9,FALSE))),"")</f>
        <v>15660</v>
      </c>
      <c r="H51" s="101">
        <f ca="1">IFERROR(IF((VLOOKUP($E51,'DTOC Backsheet'!$D$5:$AF$183,H$9,FALSE))="","",(VLOOKUP($E51,'DTOC Backsheet'!$D$5:$AF$183,H$9,FALSE))),"")</f>
        <v>15116</v>
      </c>
      <c r="I51" s="101">
        <f ca="1">IFERROR(IF((VLOOKUP($E51,'DTOC Backsheet'!$D$5:$AF$183,I$9,FALSE))="","",(VLOOKUP($E51,'DTOC Backsheet'!$D$5:$AF$183,I$9,FALSE))),"")</f>
        <v>13832</v>
      </c>
      <c r="J51" s="102">
        <f ca="1">IFERROR(IF((VLOOKUP($E51,'DTOC Backsheet'!$D$5:$AF$183,J$9,FALSE))="","",(VLOOKUP($E51,'DTOC Backsheet'!$D$5:$AF$183,J$9,FALSE))),"")</f>
        <v>12122</v>
      </c>
      <c r="K51" s="151">
        <f ca="1">IFERROR(IF((VLOOKUP($E51,'DTOC Backsheet'!$D$5:$AF$183,K$9,FALSE))="","",(VLOOKUP($E51,'DTOC Backsheet'!$D$5:$AF$183,K$9,FALSE))),"")</f>
        <v>13762</v>
      </c>
      <c r="L51" s="102">
        <f ca="1">IFERROR(IF((VLOOKUP($E51,'DTOC Backsheet'!$D$5:$AF$183,L$9,FALSE))="","",(VLOOKUP($E51,'DTOC Backsheet'!$D$5:$AF$183,L$9,FALSE))),"")</f>
        <v>13635</v>
      </c>
      <c r="M51" s="101">
        <f ca="1">IFERROR(IF((VLOOKUP($E51,'DTOC Backsheet'!$D$5:$AF$183,M$9,FALSE))="","",(VLOOKUP($E51,'DTOC Backsheet'!$D$5:$AF$183,M$9,FALSE))),"")</f>
        <v>13025</v>
      </c>
      <c r="N51" s="103">
        <f ca="1">IFERROR(IF((VLOOKUP($E51,'DTOC Backsheet'!$D$5:$AF$183,N$9,FALSE))="","",(VLOOKUP($E51,'DTOC Backsheet'!$D$5:$AF$183,N$9,FALSE))),"")</f>
        <v>13220</v>
      </c>
    </row>
    <row r="52" spans="1:14" ht="15" customHeight="1" x14ac:dyDescent="0.3">
      <c r="A52" s="41">
        <v>38</v>
      </c>
      <c r="B52" s="77" t="str">
        <f ca="1">IFERROR(IF((VLOOKUP($E52,'Org List'!$AJ$10:$AL$190,3,FALSE))="","",(VLOOKUP($E52,'Org List'!$AJ$10:$AL$190,3,FALSE))),"")</f>
        <v>North West Commissioning Region</v>
      </c>
      <c r="C52" s="78" t="str">
        <f ca="1">IFERROR(IF((VLOOKUP($E52,'Org List'!$AO$10:$AQ$190,3,FALSE))="","",(VLOOKUP($E52,'Org List'!$AO$10:$AQ$190,3,FALSE))),"")</f>
        <v>North West Region</v>
      </c>
      <c r="D52" s="93" t="str">
        <f ca="1">IFERROR(IF((VLOOKUP($E52,'Org List'!$AT$10:$AV$190,3,FALSE))="","",(VLOOKUP($E52,'Org List'!$AT$10:$AV$190,3,FALSE))),"")</f>
        <v>NHS England North West (Lancashire)</v>
      </c>
      <c r="E52" s="77" t="str">
        <f t="shared" ca="1" si="1"/>
        <v>E06000008</v>
      </c>
      <c r="F52" s="79" t="str">
        <f ca="1">IF(E52="","",VLOOKUP(E52,'Org List'!$J$9:$K$640,2,0))</f>
        <v>Blackburn with Darwen</v>
      </c>
      <c r="G52" s="100">
        <f ca="1">IFERROR(IF((VLOOKUP($E52,'DTOC Backsheet'!$D$5:$AF$183,G$9,FALSE))="","",(VLOOKUP($E52,'DTOC Backsheet'!$D$5:$AF$183,G$9,FALSE))),"")</f>
        <v>934</v>
      </c>
      <c r="H52" s="101">
        <f ca="1">IFERROR(IF((VLOOKUP($E52,'DTOC Backsheet'!$D$5:$AF$183,H$9,FALSE))="","",(VLOOKUP($E52,'DTOC Backsheet'!$D$5:$AF$183,H$9,FALSE))),"")</f>
        <v>929</v>
      </c>
      <c r="I52" s="101">
        <f ca="1">IFERROR(IF((VLOOKUP($E52,'DTOC Backsheet'!$D$5:$AF$183,I$9,FALSE))="","",(VLOOKUP($E52,'DTOC Backsheet'!$D$5:$AF$183,I$9,FALSE))),"")</f>
        <v>868</v>
      </c>
      <c r="J52" s="102">
        <f ca="1">IFERROR(IF((VLOOKUP($E52,'DTOC Backsheet'!$D$5:$AF$183,J$9,FALSE))="","",(VLOOKUP($E52,'DTOC Backsheet'!$D$5:$AF$183,J$9,FALSE))),"")</f>
        <v>945</v>
      </c>
      <c r="K52" s="151">
        <f ca="1">IFERROR(IF((VLOOKUP($E52,'DTOC Backsheet'!$D$5:$AF$183,K$9,FALSE))="","",(VLOOKUP($E52,'DTOC Backsheet'!$D$5:$AF$183,K$9,FALSE))),"")</f>
        <v>787</v>
      </c>
      <c r="L52" s="102">
        <f ca="1">IFERROR(IF((VLOOKUP($E52,'DTOC Backsheet'!$D$5:$AF$183,L$9,FALSE))="","",(VLOOKUP($E52,'DTOC Backsheet'!$D$5:$AF$183,L$9,FALSE))),"")</f>
        <v>1296</v>
      </c>
      <c r="M52" s="101">
        <f ca="1">IFERROR(IF((VLOOKUP($E52,'DTOC Backsheet'!$D$5:$AF$183,M$9,FALSE))="","",(VLOOKUP($E52,'DTOC Backsheet'!$D$5:$AF$183,M$9,FALSE))),"")</f>
        <v>991</v>
      </c>
      <c r="N52" s="103">
        <f ca="1">IFERROR(IF((VLOOKUP($E52,'DTOC Backsheet'!$D$5:$AF$183,N$9,FALSE))="","",(VLOOKUP($E52,'DTOC Backsheet'!$D$5:$AF$183,N$9,FALSE))),"")</f>
        <v>986</v>
      </c>
    </row>
    <row r="53" spans="1:14" ht="15" customHeight="1" x14ac:dyDescent="0.3">
      <c r="A53" s="41">
        <v>39</v>
      </c>
      <c r="B53" s="77" t="str">
        <f ca="1">IFERROR(IF((VLOOKUP($E53,'Org List'!$AJ$10:$AL$190,3,FALSE))="","",(VLOOKUP($E53,'Org List'!$AJ$10:$AL$190,3,FALSE))),"")</f>
        <v>North West Commissioning Region</v>
      </c>
      <c r="C53" s="78" t="str">
        <f ca="1">IFERROR(IF((VLOOKUP($E53,'Org List'!$AO$10:$AQ$190,3,FALSE))="","",(VLOOKUP($E53,'Org List'!$AO$10:$AQ$190,3,FALSE))),"")</f>
        <v>North West Region</v>
      </c>
      <c r="D53" s="93" t="str">
        <f ca="1">IFERROR(IF((VLOOKUP($E53,'Org List'!$AT$10:$AV$190,3,FALSE))="","",(VLOOKUP($E53,'Org List'!$AT$10:$AV$190,3,FALSE))),"")</f>
        <v>NHS England North West (Lancashire)</v>
      </c>
      <c r="E53" s="77" t="str">
        <f t="shared" ca="1" si="1"/>
        <v>E06000009</v>
      </c>
      <c r="F53" s="79" t="str">
        <f ca="1">IF(E53="","",VLOOKUP(E53,'Org List'!$J$9:$K$640,2,0))</f>
        <v>Blackpool</v>
      </c>
      <c r="G53" s="100">
        <f ca="1">IFERROR(IF((VLOOKUP($E53,'DTOC Backsheet'!$D$5:$AF$183,G$9,FALSE))="","",(VLOOKUP($E53,'DTOC Backsheet'!$D$5:$AF$183,G$9,FALSE))),"")</f>
        <v>1185</v>
      </c>
      <c r="H53" s="101">
        <f ca="1">IFERROR(IF((VLOOKUP($E53,'DTOC Backsheet'!$D$5:$AF$183,H$9,FALSE))="","",(VLOOKUP($E53,'DTOC Backsheet'!$D$5:$AF$183,H$9,FALSE))),"")</f>
        <v>1378</v>
      </c>
      <c r="I53" s="101">
        <f ca="1">IFERROR(IF((VLOOKUP($E53,'DTOC Backsheet'!$D$5:$AF$183,I$9,FALSE))="","",(VLOOKUP($E53,'DTOC Backsheet'!$D$5:$AF$183,I$9,FALSE))),"")</f>
        <v>1664</v>
      </c>
      <c r="J53" s="102">
        <f ca="1">IFERROR(IF((VLOOKUP($E53,'DTOC Backsheet'!$D$5:$AF$183,J$9,FALSE))="","",(VLOOKUP($E53,'DTOC Backsheet'!$D$5:$AF$183,J$9,FALSE))),"")</f>
        <v>1217</v>
      </c>
      <c r="K53" s="151">
        <f ca="1">IFERROR(IF((VLOOKUP($E53,'DTOC Backsheet'!$D$5:$AF$183,K$9,FALSE))="","",(VLOOKUP($E53,'DTOC Backsheet'!$D$5:$AF$183,K$9,FALSE))),"")</f>
        <v>1145</v>
      </c>
      <c r="L53" s="102">
        <f ca="1">IFERROR(IF((VLOOKUP($E53,'DTOC Backsheet'!$D$5:$AF$183,L$9,FALSE))="","",(VLOOKUP($E53,'DTOC Backsheet'!$D$5:$AF$183,L$9,FALSE))),"")</f>
        <v>1456</v>
      </c>
      <c r="M53" s="101">
        <f ca="1">IFERROR(IF((VLOOKUP($E53,'DTOC Backsheet'!$D$5:$AF$183,M$9,FALSE))="","",(VLOOKUP($E53,'DTOC Backsheet'!$D$5:$AF$183,M$9,FALSE))),"")</f>
        <v>963</v>
      </c>
      <c r="N53" s="103">
        <f ca="1">IFERROR(IF((VLOOKUP($E53,'DTOC Backsheet'!$D$5:$AF$183,N$9,FALSE))="","",(VLOOKUP($E53,'DTOC Backsheet'!$D$5:$AF$183,N$9,FALSE))),"")</f>
        <v>832</v>
      </c>
    </row>
    <row r="54" spans="1:14" ht="15" customHeight="1" x14ac:dyDescent="0.3">
      <c r="A54" s="41">
        <v>40</v>
      </c>
      <c r="B54" s="77" t="str">
        <f ca="1">IFERROR(IF((VLOOKUP($E54,'Org List'!$AJ$10:$AL$190,3,FALSE))="","",(VLOOKUP($E54,'Org List'!$AJ$10:$AL$190,3,FALSE))),"")</f>
        <v>North West Commissioning Region</v>
      </c>
      <c r="C54" s="78" t="str">
        <f ca="1">IFERROR(IF((VLOOKUP($E54,'Org List'!$AO$10:$AQ$190,3,FALSE))="","",(VLOOKUP($E54,'Org List'!$AO$10:$AQ$190,3,FALSE))),"")</f>
        <v>North West Region</v>
      </c>
      <c r="D54" s="93" t="str">
        <f ca="1">IFERROR(IF((VLOOKUP($E54,'Org List'!$AT$10:$AV$190,3,FALSE))="","",(VLOOKUP($E54,'Org List'!$AT$10:$AV$190,3,FALSE))),"")</f>
        <v>NHS England North West (Greater Manchester)</v>
      </c>
      <c r="E54" s="77" t="str">
        <f t="shared" ca="1" si="1"/>
        <v>E08000001</v>
      </c>
      <c r="F54" s="79" t="str">
        <f ca="1">IF(E54="","",VLOOKUP(E54,'Org List'!$J$9:$K$640,2,0))</f>
        <v>Bolton</v>
      </c>
      <c r="G54" s="100">
        <f ca="1">IFERROR(IF((VLOOKUP($E54,'DTOC Backsheet'!$D$5:$AF$183,G$9,FALSE))="","",(VLOOKUP($E54,'DTOC Backsheet'!$D$5:$AF$183,G$9,FALSE))),"")</f>
        <v>2643</v>
      </c>
      <c r="H54" s="101">
        <f ca="1">IFERROR(IF((VLOOKUP($E54,'DTOC Backsheet'!$D$5:$AF$183,H$9,FALSE))="","",(VLOOKUP($E54,'DTOC Backsheet'!$D$5:$AF$183,H$9,FALSE))),"")</f>
        <v>2204</v>
      </c>
      <c r="I54" s="101">
        <f ca="1">IFERROR(IF((VLOOKUP($E54,'DTOC Backsheet'!$D$5:$AF$183,I$9,FALSE))="","",(VLOOKUP($E54,'DTOC Backsheet'!$D$5:$AF$183,I$9,FALSE))),"")</f>
        <v>2920</v>
      </c>
      <c r="J54" s="102">
        <f ca="1">IFERROR(IF((VLOOKUP($E54,'DTOC Backsheet'!$D$5:$AF$183,J$9,FALSE))="","",(VLOOKUP($E54,'DTOC Backsheet'!$D$5:$AF$183,J$9,FALSE))),"")</f>
        <v>2827</v>
      </c>
      <c r="K54" s="151">
        <f ca="1">IFERROR(IF((VLOOKUP($E54,'DTOC Backsheet'!$D$5:$AF$183,K$9,FALSE))="","",(VLOOKUP($E54,'DTOC Backsheet'!$D$5:$AF$183,K$9,FALSE))),"")</f>
        <v>1590</v>
      </c>
      <c r="L54" s="102">
        <f ca="1">IFERROR(IF((VLOOKUP($E54,'DTOC Backsheet'!$D$5:$AF$183,L$9,FALSE))="","",(VLOOKUP($E54,'DTOC Backsheet'!$D$5:$AF$183,L$9,FALSE))),"")</f>
        <v>1423</v>
      </c>
      <c r="M54" s="101">
        <f ca="1">IFERROR(IF((VLOOKUP($E54,'DTOC Backsheet'!$D$5:$AF$183,M$9,FALSE))="","",(VLOOKUP($E54,'DTOC Backsheet'!$D$5:$AF$183,M$9,FALSE))),"")</f>
        <v>1344</v>
      </c>
      <c r="N54" s="103">
        <f ca="1">IFERROR(IF((VLOOKUP($E54,'DTOC Backsheet'!$D$5:$AF$183,N$9,FALSE))="","",(VLOOKUP($E54,'DTOC Backsheet'!$D$5:$AF$183,N$9,FALSE))),"")</f>
        <v>2010</v>
      </c>
    </row>
    <row r="55" spans="1:14" ht="15" customHeight="1" x14ac:dyDescent="0.3">
      <c r="A55" s="41">
        <v>41</v>
      </c>
      <c r="B55" s="77" t="str">
        <f ca="1">IFERROR(IF((VLOOKUP($E55,'Org List'!$AJ$10:$AL$190,3,FALSE))="","",(VLOOKUP($E55,'Org List'!$AJ$10:$AL$190,3,FALSE))),"")</f>
        <v>South West England Commissioning Region</v>
      </c>
      <c r="C55" s="78" t="str">
        <f ca="1">IFERROR(IF((VLOOKUP($E55,'Org List'!$AO$10:$AQ$190,3,FALSE))="","",(VLOOKUP($E55,'Org List'!$AO$10:$AQ$190,3,FALSE))),"")</f>
        <v>South West Region</v>
      </c>
      <c r="D55" s="93" t="str">
        <f ca="1">IFERROR(IF((VLOOKUP($E55,'Org List'!$AT$10:$AV$190,3,FALSE))="","",(VLOOKUP($E55,'Org List'!$AT$10:$AV$190,3,FALSE))),"")</f>
        <v>NHS England South West (South West South)</v>
      </c>
      <c r="E55" s="77" t="str">
        <f t="shared" ca="1" si="1"/>
        <v>E06000058</v>
      </c>
      <c r="F55" s="79" t="str">
        <f ca="1">IF(E55="","",VLOOKUP(E55,'Org List'!$J$9:$K$640,2,0))</f>
        <v>Bournemouth, Christchurch and Poole</v>
      </c>
      <c r="G55" s="100" t="str">
        <f ca="1">IFERROR(IF((VLOOKUP($E55,'DTOC Backsheet'!$D$5:$AF$183,G$9,FALSE))="","",(VLOOKUP($E55,'DTOC Backsheet'!$D$5:$AF$183,G$9,FALSE))),"")</f>
        <v/>
      </c>
      <c r="H55" s="101" t="str">
        <f ca="1">IFERROR(IF((VLOOKUP($E55,'DTOC Backsheet'!$D$5:$AF$183,H$9,FALSE))="","",(VLOOKUP($E55,'DTOC Backsheet'!$D$5:$AF$183,H$9,FALSE))),"")</f>
        <v/>
      </c>
      <c r="I55" s="101" t="str">
        <f ca="1">IFERROR(IF((VLOOKUP($E55,'DTOC Backsheet'!$D$5:$AF$183,I$9,FALSE))="","",(VLOOKUP($E55,'DTOC Backsheet'!$D$5:$AF$183,I$9,FALSE))),"")</f>
        <v/>
      </c>
      <c r="J55" s="102" t="str">
        <f ca="1">IFERROR(IF((VLOOKUP($E55,'DTOC Backsheet'!$D$5:$AF$183,J$9,FALSE))="","",(VLOOKUP($E55,'DTOC Backsheet'!$D$5:$AF$183,J$9,FALSE))),"")</f>
        <v/>
      </c>
      <c r="K55" s="151" t="str">
        <f ca="1">IFERROR(IF((VLOOKUP($E55,'DTOC Backsheet'!$D$5:$AF$183,K$9,FALSE))="","",(VLOOKUP($E55,'DTOC Backsheet'!$D$5:$AF$183,K$9,FALSE))),"")</f>
        <v/>
      </c>
      <c r="L55" s="102" t="str">
        <f ca="1">IFERROR(IF((VLOOKUP($E55,'DTOC Backsheet'!$D$5:$AF$183,L$9,FALSE))="","",(VLOOKUP($E55,'DTOC Backsheet'!$D$5:$AF$183,L$9,FALSE))),"")</f>
        <v/>
      </c>
      <c r="M55" s="101" t="str">
        <f ca="1">IFERROR(IF((VLOOKUP($E55,'DTOC Backsheet'!$D$5:$AF$183,M$9,FALSE))="","",(VLOOKUP($E55,'DTOC Backsheet'!$D$5:$AF$183,M$9,FALSE))),"")</f>
        <v/>
      </c>
      <c r="N55" s="103" t="str">
        <f ca="1">IFERROR(IF((VLOOKUP($E55,'DTOC Backsheet'!$D$5:$AF$183,N$9,FALSE))="","",(VLOOKUP($E55,'DTOC Backsheet'!$D$5:$AF$183,N$9,FALSE))),"")</f>
        <v/>
      </c>
    </row>
    <row r="56" spans="1:14" ht="15" customHeight="1" x14ac:dyDescent="0.3">
      <c r="A56" s="41">
        <v>42</v>
      </c>
      <c r="B56" s="77" t="str">
        <f ca="1">IFERROR(IF((VLOOKUP($E56,'Org List'!$AJ$10:$AL$190,3,FALSE))="","",(VLOOKUP($E56,'Org List'!$AJ$10:$AL$190,3,FALSE))),"")</f>
        <v>South East England Commissioning Region</v>
      </c>
      <c r="C56" s="78" t="str">
        <f ca="1">IFERROR(IF((VLOOKUP($E56,'Org List'!$AO$10:$AQ$190,3,FALSE))="","",(VLOOKUP($E56,'Org List'!$AO$10:$AQ$190,3,FALSE))),"")</f>
        <v>South East Region</v>
      </c>
      <c r="D56" s="93" t="str">
        <f ca="1">IFERROR(IF((VLOOKUP($E56,'Org List'!$AT$10:$AV$190,3,FALSE))="","",(VLOOKUP($E56,'Org List'!$AT$10:$AV$190,3,FALSE))),"")</f>
        <v>NHS England South East (Hampshire, Isle of Wight and Thames Valley)</v>
      </c>
      <c r="E56" s="77" t="str">
        <f t="shared" ca="1" si="1"/>
        <v>E06000036</v>
      </c>
      <c r="F56" s="79" t="str">
        <f ca="1">IF(E56="","",VLOOKUP(E56,'Org List'!$J$9:$K$640,2,0))</f>
        <v>Bracknell Forest</v>
      </c>
      <c r="G56" s="100">
        <f ca="1">IFERROR(IF((VLOOKUP($E56,'DTOC Backsheet'!$D$5:$AF$183,G$9,FALSE))="","",(VLOOKUP($E56,'DTOC Backsheet'!$D$5:$AF$183,G$9,FALSE))),"")</f>
        <v>1229</v>
      </c>
      <c r="H56" s="101">
        <f ca="1">IFERROR(IF((VLOOKUP($E56,'DTOC Backsheet'!$D$5:$AF$183,H$9,FALSE))="","",(VLOOKUP($E56,'DTOC Backsheet'!$D$5:$AF$183,H$9,FALSE))),"")</f>
        <v>1100</v>
      </c>
      <c r="I56" s="101">
        <f ca="1">IFERROR(IF((VLOOKUP($E56,'DTOC Backsheet'!$D$5:$AF$183,I$9,FALSE))="","",(VLOOKUP($E56,'DTOC Backsheet'!$D$5:$AF$183,I$9,FALSE))),"")</f>
        <v>1147</v>
      </c>
      <c r="J56" s="102">
        <f ca="1">IFERROR(IF((VLOOKUP($E56,'DTOC Backsheet'!$D$5:$AF$183,J$9,FALSE))="","",(VLOOKUP($E56,'DTOC Backsheet'!$D$5:$AF$183,J$9,FALSE))),"")</f>
        <v>1003</v>
      </c>
      <c r="K56" s="151">
        <f ca="1">IFERROR(IF((VLOOKUP($E56,'DTOC Backsheet'!$D$5:$AF$183,K$9,FALSE))="","",(VLOOKUP($E56,'DTOC Backsheet'!$D$5:$AF$183,K$9,FALSE))),"")</f>
        <v>1146</v>
      </c>
      <c r="L56" s="102">
        <f ca="1">IFERROR(IF((VLOOKUP($E56,'DTOC Backsheet'!$D$5:$AF$183,L$9,FALSE))="","",(VLOOKUP($E56,'DTOC Backsheet'!$D$5:$AF$183,L$9,FALSE))),"")</f>
        <v>924</v>
      </c>
      <c r="M56" s="101">
        <f ca="1">IFERROR(IF((VLOOKUP($E56,'DTOC Backsheet'!$D$5:$AF$183,M$9,FALSE))="","",(VLOOKUP($E56,'DTOC Backsheet'!$D$5:$AF$183,M$9,FALSE))),"")</f>
        <v>599</v>
      </c>
      <c r="N56" s="103">
        <f ca="1">IFERROR(IF((VLOOKUP($E56,'DTOC Backsheet'!$D$5:$AF$183,N$9,FALSE))="","",(VLOOKUP($E56,'DTOC Backsheet'!$D$5:$AF$183,N$9,FALSE))),"")</f>
        <v>672</v>
      </c>
    </row>
    <row r="57" spans="1:14" ht="15" customHeight="1" x14ac:dyDescent="0.3">
      <c r="A57" s="41">
        <v>43</v>
      </c>
      <c r="B57" s="77" t="str">
        <f ca="1">IFERROR(IF((VLOOKUP($E57,'Org List'!$AJ$10:$AL$190,3,FALSE))="","",(VLOOKUP($E57,'Org List'!$AJ$10:$AL$190,3,FALSE))),"")</f>
        <v>North East and Yorkshire Commissioning Region</v>
      </c>
      <c r="C57" s="78" t="str">
        <f ca="1">IFERROR(IF((VLOOKUP($E57,'Org List'!$AO$10:$AQ$190,3,FALSE))="","",(VLOOKUP($E57,'Org List'!$AO$10:$AQ$190,3,FALSE))),"")</f>
        <v>Yorkshire and The Humber Region</v>
      </c>
      <c r="D57" s="93" t="str">
        <f ca="1">IFERROR(IF((VLOOKUP($E57,'Org List'!$AT$10:$AV$190,3,FALSE))="","",(VLOOKUP($E57,'Org List'!$AT$10:$AV$190,3,FALSE))),"")</f>
        <v>NHS England North East and Yokrshire (Yorkshire And Humber)</v>
      </c>
      <c r="E57" s="77" t="str">
        <f t="shared" ca="1" si="1"/>
        <v>E08000032</v>
      </c>
      <c r="F57" s="79" t="str">
        <f ca="1">IF(E57="","",VLOOKUP(E57,'Org List'!$J$9:$K$640,2,0))</f>
        <v>Bradford</v>
      </c>
      <c r="G57" s="100">
        <f ca="1">IFERROR(IF((VLOOKUP($E57,'DTOC Backsheet'!$D$5:$AF$183,G$9,FALSE))="","",(VLOOKUP($E57,'DTOC Backsheet'!$D$5:$AF$183,G$9,FALSE))),"")</f>
        <v>982</v>
      </c>
      <c r="H57" s="101">
        <f ca="1">IFERROR(IF((VLOOKUP($E57,'DTOC Backsheet'!$D$5:$AF$183,H$9,FALSE))="","",(VLOOKUP($E57,'DTOC Backsheet'!$D$5:$AF$183,H$9,FALSE))),"")</f>
        <v>1716</v>
      </c>
      <c r="I57" s="101">
        <f ca="1">IFERROR(IF((VLOOKUP($E57,'DTOC Backsheet'!$D$5:$AF$183,I$9,FALSE))="","",(VLOOKUP($E57,'DTOC Backsheet'!$D$5:$AF$183,I$9,FALSE))),"")</f>
        <v>1324</v>
      </c>
      <c r="J57" s="102">
        <f ca="1">IFERROR(IF((VLOOKUP($E57,'DTOC Backsheet'!$D$5:$AF$183,J$9,FALSE))="","",(VLOOKUP($E57,'DTOC Backsheet'!$D$5:$AF$183,J$9,FALSE))),"")</f>
        <v>954</v>
      </c>
      <c r="K57" s="151">
        <f ca="1">IFERROR(IF((VLOOKUP($E57,'DTOC Backsheet'!$D$5:$AF$183,K$9,FALSE))="","",(VLOOKUP($E57,'DTOC Backsheet'!$D$5:$AF$183,K$9,FALSE))),"")</f>
        <v>831</v>
      </c>
      <c r="L57" s="102">
        <f ca="1">IFERROR(IF((VLOOKUP($E57,'DTOC Backsheet'!$D$5:$AF$183,L$9,FALSE))="","",(VLOOKUP($E57,'DTOC Backsheet'!$D$5:$AF$183,L$9,FALSE))),"")</f>
        <v>958</v>
      </c>
      <c r="M57" s="101">
        <f ca="1">IFERROR(IF((VLOOKUP($E57,'DTOC Backsheet'!$D$5:$AF$183,M$9,FALSE))="","",(VLOOKUP($E57,'DTOC Backsheet'!$D$5:$AF$183,M$9,FALSE))),"")</f>
        <v>863</v>
      </c>
      <c r="N57" s="103">
        <f ca="1">IFERROR(IF((VLOOKUP($E57,'DTOC Backsheet'!$D$5:$AF$183,N$9,FALSE))="","",(VLOOKUP($E57,'DTOC Backsheet'!$D$5:$AF$183,N$9,FALSE))),"")</f>
        <v>1158</v>
      </c>
    </row>
    <row r="58" spans="1:14" ht="15" customHeight="1" x14ac:dyDescent="0.3">
      <c r="A58" s="41">
        <v>44</v>
      </c>
      <c r="B58" s="77" t="str">
        <f ca="1">IFERROR(IF((VLOOKUP($E58,'Org List'!$AJ$10:$AL$190,3,FALSE))="","",(VLOOKUP($E58,'Org List'!$AJ$10:$AL$190,3,FALSE))),"")</f>
        <v>London Commissioning Region</v>
      </c>
      <c r="C58" s="78" t="str">
        <f ca="1">IFERROR(IF((VLOOKUP($E58,'Org List'!$AO$10:$AQ$190,3,FALSE))="","",(VLOOKUP($E58,'Org List'!$AO$10:$AQ$190,3,FALSE))),"")</f>
        <v>London Region</v>
      </c>
      <c r="D58" s="93" t="str">
        <f ca="1">IFERROR(IF((VLOOKUP($E58,'Org List'!$AT$10:$AV$190,3,FALSE))="","",(VLOOKUP($E58,'Org List'!$AT$10:$AV$190,3,FALSE))),"")</f>
        <v>NHS England London</v>
      </c>
      <c r="E58" s="77" t="str">
        <f t="shared" ca="1" si="1"/>
        <v>E09000005</v>
      </c>
      <c r="F58" s="79" t="str">
        <f ca="1">IF(E58="","",VLOOKUP(E58,'Org List'!$J$9:$K$640,2,0))</f>
        <v>Brent</v>
      </c>
      <c r="G58" s="100">
        <f ca="1">IFERROR(IF((VLOOKUP($E58,'DTOC Backsheet'!$D$5:$AF$183,G$9,FALSE))="","",(VLOOKUP($E58,'DTOC Backsheet'!$D$5:$AF$183,G$9,FALSE))),"")</f>
        <v>1721</v>
      </c>
      <c r="H58" s="101">
        <f ca="1">IFERROR(IF((VLOOKUP($E58,'DTOC Backsheet'!$D$5:$AF$183,H$9,FALSE))="","",(VLOOKUP($E58,'DTOC Backsheet'!$D$5:$AF$183,H$9,FALSE))),"")</f>
        <v>1911</v>
      </c>
      <c r="I58" s="101">
        <f ca="1">IFERROR(IF((VLOOKUP($E58,'DTOC Backsheet'!$D$5:$AF$183,I$9,FALSE))="","",(VLOOKUP($E58,'DTOC Backsheet'!$D$5:$AF$183,I$9,FALSE))),"")</f>
        <v>2270</v>
      </c>
      <c r="J58" s="102">
        <f ca="1">IFERROR(IF((VLOOKUP($E58,'DTOC Backsheet'!$D$5:$AF$183,J$9,FALSE))="","",(VLOOKUP($E58,'DTOC Backsheet'!$D$5:$AF$183,J$9,FALSE))),"")</f>
        <v>2128</v>
      </c>
      <c r="K58" s="151">
        <f ca="1">IFERROR(IF((VLOOKUP($E58,'DTOC Backsheet'!$D$5:$AF$183,K$9,FALSE))="","",(VLOOKUP($E58,'DTOC Backsheet'!$D$5:$AF$183,K$9,FALSE))),"")</f>
        <v>3120</v>
      </c>
      <c r="L58" s="102">
        <f ca="1">IFERROR(IF((VLOOKUP($E58,'DTOC Backsheet'!$D$5:$AF$183,L$9,FALSE))="","",(VLOOKUP($E58,'DTOC Backsheet'!$D$5:$AF$183,L$9,FALSE))),"")</f>
        <v>2745</v>
      </c>
      <c r="M58" s="101">
        <f ca="1">IFERROR(IF((VLOOKUP($E58,'DTOC Backsheet'!$D$5:$AF$183,M$9,FALSE))="","",(VLOOKUP($E58,'DTOC Backsheet'!$D$5:$AF$183,M$9,FALSE))),"")</f>
        <v>3163</v>
      </c>
      <c r="N58" s="103">
        <f ca="1">IFERROR(IF((VLOOKUP($E58,'DTOC Backsheet'!$D$5:$AF$183,N$9,FALSE))="","",(VLOOKUP($E58,'DTOC Backsheet'!$D$5:$AF$183,N$9,FALSE))),"")</f>
        <v>2806</v>
      </c>
    </row>
    <row r="59" spans="1:14" ht="15" customHeight="1" x14ac:dyDescent="0.3">
      <c r="A59" s="41">
        <v>45</v>
      </c>
      <c r="B59" s="77" t="str">
        <f ca="1">IFERROR(IF((VLOOKUP($E59,'Org List'!$AJ$10:$AL$190,3,FALSE))="","",(VLOOKUP($E59,'Org List'!$AJ$10:$AL$190,3,FALSE))),"")</f>
        <v>South East England Commissioning Region</v>
      </c>
      <c r="C59" s="78" t="str">
        <f ca="1">IFERROR(IF((VLOOKUP($E59,'Org List'!$AO$10:$AQ$190,3,FALSE))="","",(VLOOKUP($E59,'Org List'!$AO$10:$AQ$190,3,FALSE))),"")</f>
        <v>South East Region</v>
      </c>
      <c r="D59" s="93" t="str">
        <f ca="1">IFERROR(IF((VLOOKUP($E59,'Org List'!$AT$10:$AV$190,3,FALSE))="","",(VLOOKUP($E59,'Org List'!$AT$10:$AV$190,3,FALSE))),"")</f>
        <v>NHS England South East (Kent, Surrey and Sussex)</v>
      </c>
      <c r="E59" s="77" t="str">
        <f t="shared" ca="1" si="1"/>
        <v>E06000043</v>
      </c>
      <c r="F59" s="79" t="str">
        <f ca="1">IF(E59="","",VLOOKUP(E59,'Org List'!$J$9:$K$640,2,0))</f>
        <v>Brighton and Hove</v>
      </c>
      <c r="G59" s="100">
        <f ca="1">IFERROR(IF((VLOOKUP($E59,'DTOC Backsheet'!$D$5:$AF$183,G$9,FALSE))="","",(VLOOKUP($E59,'DTOC Backsheet'!$D$5:$AF$183,G$9,FALSE))),"")</f>
        <v>2645</v>
      </c>
      <c r="H59" s="101">
        <f ca="1">IFERROR(IF((VLOOKUP($E59,'DTOC Backsheet'!$D$5:$AF$183,H$9,FALSE))="","",(VLOOKUP($E59,'DTOC Backsheet'!$D$5:$AF$183,H$9,FALSE))),"")</f>
        <v>2802</v>
      </c>
      <c r="I59" s="101">
        <f ca="1">IFERROR(IF((VLOOKUP($E59,'DTOC Backsheet'!$D$5:$AF$183,I$9,FALSE))="","",(VLOOKUP($E59,'DTOC Backsheet'!$D$5:$AF$183,I$9,FALSE))),"")</f>
        <v>2899</v>
      </c>
      <c r="J59" s="102">
        <f ca="1">IFERROR(IF((VLOOKUP($E59,'DTOC Backsheet'!$D$5:$AF$183,J$9,FALSE))="","",(VLOOKUP($E59,'DTOC Backsheet'!$D$5:$AF$183,J$9,FALSE))),"")</f>
        <v>2666</v>
      </c>
      <c r="K59" s="151">
        <f ca="1">IFERROR(IF((VLOOKUP($E59,'DTOC Backsheet'!$D$5:$AF$183,K$9,FALSE))="","",(VLOOKUP($E59,'DTOC Backsheet'!$D$5:$AF$183,K$9,FALSE))),"")</f>
        <v>2583</v>
      </c>
      <c r="L59" s="102">
        <f ca="1">IFERROR(IF((VLOOKUP($E59,'DTOC Backsheet'!$D$5:$AF$183,L$9,FALSE))="","",(VLOOKUP($E59,'DTOC Backsheet'!$D$5:$AF$183,L$9,FALSE))),"")</f>
        <v>2530</v>
      </c>
      <c r="M59" s="101">
        <f ca="1">IFERROR(IF((VLOOKUP($E59,'DTOC Backsheet'!$D$5:$AF$183,M$9,FALSE))="","",(VLOOKUP($E59,'DTOC Backsheet'!$D$5:$AF$183,M$9,FALSE))),"")</f>
        <v>2674</v>
      </c>
      <c r="N59" s="103">
        <f ca="1">IFERROR(IF((VLOOKUP($E59,'DTOC Backsheet'!$D$5:$AF$183,N$9,FALSE))="","",(VLOOKUP($E59,'DTOC Backsheet'!$D$5:$AF$183,N$9,FALSE))),"")</f>
        <v>2473</v>
      </c>
    </row>
    <row r="60" spans="1:14" ht="15" customHeight="1" x14ac:dyDescent="0.3">
      <c r="A60" s="41">
        <v>46</v>
      </c>
      <c r="B60" s="77" t="str">
        <f ca="1">IFERROR(IF((VLOOKUP($E60,'Org List'!$AJ$10:$AL$190,3,FALSE))="","",(VLOOKUP($E60,'Org List'!$AJ$10:$AL$190,3,FALSE))),"")</f>
        <v>South West England Commissioning Region</v>
      </c>
      <c r="C60" s="78" t="str">
        <f ca="1">IFERROR(IF((VLOOKUP($E60,'Org List'!$AO$10:$AQ$190,3,FALSE))="","",(VLOOKUP($E60,'Org List'!$AO$10:$AQ$190,3,FALSE))),"")</f>
        <v>South West Region</v>
      </c>
      <c r="D60" s="93" t="str">
        <f ca="1">IFERROR(IF((VLOOKUP($E60,'Org List'!$AT$10:$AV$190,3,FALSE))="","",(VLOOKUP($E60,'Org List'!$AT$10:$AV$190,3,FALSE))),"")</f>
        <v>NHS England South West (South West North)</v>
      </c>
      <c r="E60" s="77" t="str">
        <f t="shared" ca="1" si="1"/>
        <v>E06000023</v>
      </c>
      <c r="F60" s="79" t="str">
        <f ca="1">IF(E60="","",VLOOKUP(E60,'Org List'!$J$9:$K$640,2,0))</f>
        <v>Bristol, City of</v>
      </c>
      <c r="G60" s="100">
        <f ca="1">IFERROR(IF((VLOOKUP($E60,'DTOC Backsheet'!$D$5:$AF$183,G$9,FALSE))="","",(VLOOKUP($E60,'DTOC Backsheet'!$D$5:$AF$183,G$9,FALSE))),"")</f>
        <v>4837</v>
      </c>
      <c r="H60" s="101">
        <f ca="1">IFERROR(IF((VLOOKUP($E60,'DTOC Backsheet'!$D$5:$AF$183,H$9,FALSE))="","",(VLOOKUP($E60,'DTOC Backsheet'!$D$5:$AF$183,H$9,FALSE))),"")</f>
        <v>5952</v>
      </c>
      <c r="I60" s="101">
        <f ca="1">IFERROR(IF((VLOOKUP($E60,'DTOC Backsheet'!$D$5:$AF$183,I$9,FALSE))="","",(VLOOKUP($E60,'DTOC Backsheet'!$D$5:$AF$183,I$9,FALSE))),"")</f>
        <v>6252</v>
      </c>
      <c r="J60" s="102">
        <f ca="1">IFERROR(IF((VLOOKUP($E60,'DTOC Backsheet'!$D$5:$AF$183,J$9,FALSE))="","",(VLOOKUP($E60,'DTOC Backsheet'!$D$5:$AF$183,J$9,FALSE))),"")</f>
        <v>5464</v>
      </c>
      <c r="K60" s="151">
        <f ca="1">IFERROR(IF((VLOOKUP($E60,'DTOC Backsheet'!$D$5:$AF$183,K$9,FALSE))="","",(VLOOKUP($E60,'DTOC Backsheet'!$D$5:$AF$183,K$9,FALSE))),"")</f>
        <v>4433</v>
      </c>
      <c r="L60" s="102">
        <f ca="1">IFERROR(IF((VLOOKUP($E60,'DTOC Backsheet'!$D$5:$AF$183,L$9,FALSE))="","",(VLOOKUP($E60,'DTOC Backsheet'!$D$5:$AF$183,L$9,FALSE))),"")</f>
        <v>5221</v>
      </c>
      <c r="M60" s="101">
        <f ca="1">IFERROR(IF((VLOOKUP($E60,'DTOC Backsheet'!$D$5:$AF$183,M$9,FALSE))="","",(VLOOKUP($E60,'DTOC Backsheet'!$D$5:$AF$183,M$9,FALSE))),"")</f>
        <v>4997</v>
      </c>
      <c r="N60" s="103">
        <f ca="1">IFERROR(IF((VLOOKUP($E60,'DTOC Backsheet'!$D$5:$AF$183,N$9,FALSE))="","",(VLOOKUP($E60,'DTOC Backsheet'!$D$5:$AF$183,N$9,FALSE))),"")</f>
        <v>4405</v>
      </c>
    </row>
    <row r="61" spans="1:14" ht="15" customHeight="1" x14ac:dyDescent="0.3">
      <c r="A61" s="41">
        <v>47</v>
      </c>
      <c r="B61" s="77" t="str">
        <f ca="1">IFERROR(IF((VLOOKUP($E61,'Org List'!$AJ$10:$AL$190,3,FALSE))="","",(VLOOKUP($E61,'Org List'!$AJ$10:$AL$190,3,FALSE))),"")</f>
        <v>London Commissioning Region</v>
      </c>
      <c r="C61" s="78" t="str">
        <f ca="1">IFERROR(IF((VLOOKUP($E61,'Org List'!$AO$10:$AQ$190,3,FALSE))="","",(VLOOKUP($E61,'Org List'!$AO$10:$AQ$190,3,FALSE))),"")</f>
        <v>London Region</v>
      </c>
      <c r="D61" s="93" t="str">
        <f ca="1">IFERROR(IF((VLOOKUP($E61,'Org List'!$AT$10:$AV$190,3,FALSE))="","",(VLOOKUP($E61,'Org List'!$AT$10:$AV$190,3,FALSE))),"")</f>
        <v>NHS England London</v>
      </c>
      <c r="E61" s="77" t="str">
        <f t="shared" ca="1" si="1"/>
        <v>E09000006</v>
      </c>
      <c r="F61" s="79" t="str">
        <f ca="1">IF(E61="","",VLOOKUP(E61,'Org List'!$J$9:$K$640,2,0))</f>
        <v>Bromley</v>
      </c>
      <c r="G61" s="100">
        <f ca="1">IFERROR(IF((VLOOKUP($E61,'DTOC Backsheet'!$D$5:$AF$183,G$9,FALSE))="","",(VLOOKUP($E61,'DTOC Backsheet'!$D$5:$AF$183,G$9,FALSE))),"")</f>
        <v>1484</v>
      </c>
      <c r="H61" s="101">
        <f ca="1">IFERROR(IF((VLOOKUP($E61,'DTOC Backsheet'!$D$5:$AF$183,H$9,FALSE))="","",(VLOOKUP($E61,'DTOC Backsheet'!$D$5:$AF$183,H$9,FALSE))),"")</f>
        <v>1446</v>
      </c>
      <c r="I61" s="101">
        <f ca="1">IFERROR(IF((VLOOKUP($E61,'DTOC Backsheet'!$D$5:$AF$183,I$9,FALSE))="","",(VLOOKUP($E61,'DTOC Backsheet'!$D$5:$AF$183,I$9,FALSE))),"")</f>
        <v>1594</v>
      </c>
      <c r="J61" s="102">
        <f ca="1">IFERROR(IF((VLOOKUP($E61,'DTOC Backsheet'!$D$5:$AF$183,J$9,FALSE))="","",(VLOOKUP($E61,'DTOC Backsheet'!$D$5:$AF$183,J$9,FALSE))),"")</f>
        <v>1475</v>
      </c>
      <c r="K61" s="151">
        <f ca="1">IFERROR(IF((VLOOKUP($E61,'DTOC Backsheet'!$D$5:$AF$183,K$9,FALSE))="","",(VLOOKUP($E61,'DTOC Backsheet'!$D$5:$AF$183,K$9,FALSE))),"")</f>
        <v>756</v>
      </c>
      <c r="L61" s="102">
        <f ca="1">IFERROR(IF((VLOOKUP($E61,'DTOC Backsheet'!$D$5:$AF$183,L$9,FALSE))="","",(VLOOKUP($E61,'DTOC Backsheet'!$D$5:$AF$183,L$9,FALSE))),"")</f>
        <v>750</v>
      </c>
      <c r="M61" s="101">
        <f ca="1">IFERROR(IF((VLOOKUP($E61,'DTOC Backsheet'!$D$5:$AF$183,M$9,FALSE))="","",(VLOOKUP($E61,'DTOC Backsheet'!$D$5:$AF$183,M$9,FALSE))),"")</f>
        <v>320</v>
      </c>
      <c r="N61" s="103">
        <f ca="1">IFERROR(IF((VLOOKUP($E61,'DTOC Backsheet'!$D$5:$AF$183,N$9,FALSE))="","",(VLOOKUP($E61,'DTOC Backsheet'!$D$5:$AF$183,N$9,FALSE))),"")</f>
        <v>528</v>
      </c>
    </row>
    <row r="62" spans="1:14" ht="15" customHeight="1" x14ac:dyDescent="0.3">
      <c r="A62" s="41">
        <v>48</v>
      </c>
      <c r="B62" s="77" t="str">
        <f ca="1">IFERROR(IF((VLOOKUP($E62,'Org List'!$AJ$10:$AL$190,3,FALSE))="","",(VLOOKUP($E62,'Org List'!$AJ$10:$AL$190,3,FALSE))),"")</f>
        <v>South East England Commissioning Region</v>
      </c>
      <c r="C62" s="78" t="str">
        <f ca="1">IFERROR(IF((VLOOKUP($E62,'Org List'!$AO$10:$AQ$190,3,FALSE))="","",(VLOOKUP($E62,'Org List'!$AO$10:$AQ$190,3,FALSE))),"")</f>
        <v>South East Region</v>
      </c>
      <c r="D62" s="93" t="str">
        <f ca="1">IFERROR(IF((VLOOKUP($E62,'Org List'!$AT$10:$AV$190,3,FALSE))="","",(VLOOKUP($E62,'Org List'!$AT$10:$AV$190,3,FALSE))),"")</f>
        <v>NHS England South East (Hampshire, Isle of Wight and Thames Valley)</v>
      </c>
      <c r="E62" s="77" t="str">
        <f t="shared" ca="1" si="1"/>
        <v>E10000002</v>
      </c>
      <c r="F62" s="79" t="str">
        <f ca="1">IF(E62="","",VLOOKUP(E62,'Org List'!$J$9:$K$640,2,0))</f>
        <v>Buckinghamshire</v>
      </c>
      <c r="G62" s="100">
        <f ca="1">IFERROR(IF((VLOOKUP($E62,'DTOC Backsheet'!$D$5:$AF$183,G$9,FALSE))="","",(VLOOKUP($E62,'DTOC Backsheet'!$D$5:$AF$183,G$9,FALSE))),"")</f>
        <v>4029</v>
      </c>
      <c r="H62" s="101">
        <f ca="1">IFERROR(IF((VLOOKUP($E62,'DTOC Backsheet'!$D$5:$AF$183,H$9,FALSE))="","",(VLOOKUP($E62,'DTOC Backsheet'!$D$5:$AF$183,H$9,FALSE))),"")</f>
        <v>4794</v>
      </c>
      <c r="I62" s="101">
        <f ca="1">IFERROR(IF((VLOOKUP($E62,'DTOC Backsheet'!$D$5:$AF$183,I$9,FALSE))="","",(VLOOKUP($E62,'DTOC Backsheet'!$D$5:$AF$183,I$9,FALSE))),"")</f>
        <v>3902</v>
      </c>
      <c r="J62" s="102">
        <f ca="1">IFERROR(IF((VLOOKUP($E62,'DTOC Backsheet'!$D$5:$AF$183,J$9,FALSE))="","",(VLOOKUP($E62,'DTOC Backsheet'!$D$5:$AF$183,J$9,FALSE))),"")</f>
        <v>4358</v>
      </c>
      <c r="K62" s="151">
        <f ca="1">IFERROR(IF((VLOOKUP($E62,'DTOC Backsheet'!$D$5:$AF$183,K$9,FALSE))="","",(VLOOKUP($E62,'DTOC Backsheet'!$D$5:$AF$183,K$9,FALSE))),"")</f>
        <v>5128</v>
      </c>
      <c r="L62" s="102">
        <f ca="1">IFERROR(IF((VLOOKUP($E62,'DTOC Backsheet'!$D$5:$AF$183,L$9,FALSE))="","",(VLOOKUP($E62,'DTOC Backsheet'!$D$5:$AF$183,L$9,FALSE))),"")</f>
        <v>4843</v>
      </c>
      <c r="M62" s="101">
        <f ca="1">IFERROR(IF((VLOOKUP($E62,'DTOC Backsheet'!$D$5:$AF$183,M$9,FALSE))="","",(VLOOKUP($E62,'DTOC Backsheet'!$D$5:$AF$183,M$9,FALSE))),"")</f>
        <v>3736</v>
      </c>
      <c r="N62" s="103">
        <f ca="1">IFERROR(IF((VLOOKUP($E62,'DTOC Backsheet'!$D$5:$AF$183,N$9,FALSE))="","",(VLOOKUP($E62,'DTOC Backsheet'!$D$5:$AF$183,N$9,FALSE))),"")</f>
        <v>3687</v>
      </c>
    </row>
    <row r="63" spans="1:14" ht="15" customHeight="1" x14ac:dyDescent="0.3">
      <c r="A63" s="41">
        <v>49</v>
      </c>
      <c r="B63" s="77" t="str">
        <f ca="1">IFERROR(IF((VLOOKUP($E63,'Org List'!$AJ$10:$AL$190,3,FALSE))="","",(VLOOKUP($E63,'Org List'!$AJ$10:$AL$190,3,FALSE))),"")</f>
        <v>North West Commissioning Region</v>
      </c>
      <c r="C63" s="78" t="str">
        <f ca="1">IFERROR(IF((VLOOKUP($E63,'Org List'!$AO$10:$AQ$190,3,FALSE))="","",(VLOOKUP($E63,'Org List'!$AO$10:$AQ$190,3,FALSE))),"")</f>
        <v>North West Region</v>
      </c>
      <c r="D63" s="93" t="str">
        <f ca="1">IFERROR(IF((VLOOKUP($E63,'Org List'!$AT$10:$AV$190,3,FALSE))="","",(VLOOKUP($E63,'Org List'!$AT$10:$AV$190,3,FALSE))),"")</f>
        <v>NHS England North West (Greater Manchester)</v>
      </c>
      <c r="E63" s="77" t="str">
        <f t="shared" ca="1" si="1"/>
        <v>E08000002</v>
      </c>
      <c r="F63" s="79" t="str">
        <f ca="1">IF(E63="","",VLOOKUP(E63,'Org List'!$J$9:$K$640,2,0))</f>
        <v>Bury</v>
      </c>
      <c r="G63" s="100">
        <f ca="1">IFERROR(IF((VLOOKUP($E63,'DTOC Backsheet'!$D$5:$AF$183,G$9,FALSE))="","",(VLOOKUP($E63,'DTOC Backsheet'!$D$5:$AF$183,G$9,FALSE))),"")</f>
        <v>1743</v>
      </c>
      <c r="H63" s="101">
        <f ca="1">IFERROR(IF((VLOOKUP($E63,'DTOC Backsheet'!$D$5:$AF$183,H$9,FALSE))="","",(VLOOKUP($E63,'DTOC Backsheet'!$D$5:$AF$183,H$9,FALSE))),"")</f>
        <v>2662</v>
      </c>
      <c r="I63" s="101">
        <f ca="1">IFERROR(IF((VLOOKUP($E63,'DTOC Backsheet'!$D$5:$AF$183,I$9,FALSE))="","",(VLOOKUP($E63,'DTOC Backsheet'!$D$5:$AF$183,I$9,FALSE))),"")</f>
        <v>3177</v>
      </c>
      <c r="J63" s="102">
        <f ca="1">IFERROR(IF((VLOOKUP($E63,'DTOC Backsheet'!$D$5:$AF$183,J$9,FALSE))="","",(VLOOKUP($E63,'DTOC Backsheet'!$D$5:$AF$183,J$9,FALSE))),"")</f>
        <v>2635</v>
      </c>
      <c r="K63" s="151">
        <f ca="1">IFERROR(IF((VLOOKUP($E63,'DTOC Backsheet'!$D$5:$AF$183,K$9,FALSE))="","",(VLOOKUP($E63,'DTOC Backsheet'!$D$5:$AF$183,K$9,FALSE))),"")</f>
        <v>2207</v>
      </c>
      <c r="L63" s="102">
        <f ca="1">IFERROR(IF((VLOOKUP($E63,'DTOC Backsheet'!$D$5:$AF$183,L$9,FALSE))="","",(VLOOKUP($E63,'DTOC Backsheet'!$D$5:$AF$183,L$9,FALSE))),"")</f>
        <v>2031</v>
      </c>
      <c r="M63" s="101">
        <f ca="1">IFERROR(IF((VLOOKUP($E63,'DTOC Backsheet'!$D$5:$AF$183,M$9,FALSE))="","",(VLOOKUP($E63,'DTOC Backsheet'!$D$5:$AF$183,M$9,FALSE))),"")</f>
        <v>1676</v>
      </c>
      <c r="N63" s="103">
        <f ca="1">IFERROR(IF((VLOOKUP($E63,'DTOC Backsheet'!$D$5:$AF$183,N$9,FALSE))="","",(VLOOKUP($E63,'DTOC Backsheet'!$D$5:$AF$183,N$9,FALSE))),"")</f>
        <v>1374</v>
      </c>
    </row>
    <row r="64" spans="1:14" ht="15" customHeight="1" x14ac:dyDescent="0.3">
      <c r="A64" s="41">
        <v>50</v>
      </c>
      <c r="B64" s="77" t="str">
        <f ca="1">IFERROR(IF((VLOOKUP($E64,'Org List'!$AJ$10:$AL$190,3,FALSE))="","",(VLOOKUP($E64,'Org List'!$AJ$10:$AL$190,3,FALSE))),"")</f>
        <v>North East and Yorkshire Commissioning Region</v>
      </c>
      <c r="C64" s="78" t="str">
        <f ca="1">IFERROR(IF((VLOOKUP($E64,'Org List'!$AO$10:$AQ$190,3,FALSE))="","",(VLOOKUP($E64,'Org List'!$AO$10:$AQ$190,3,FALSE))),"")</f>
        <v>Yorkshire and The Humber Region</v>
      </c>
      <c r="D64" s="93" t="str">
        <f ca="1">IFERROR(IF((VLOOKUP($E64,'Org List'!$AT$10:$AV$190,3,FALSE))="","",(VLOOKUP($E64,'Org List'!$AT$10:$AV$190,3,FALSE))),"")</f>
        <v>NHS England North East and Yokrshire (Yorkshire And Humber)</v>
      </c>
      <c r="E64" s="77" t="str">
        <f t="shared" ca="1" si="1"/>
        <v>E08000033</v>
      </c>
      <c r="F64" s="79" t="str">
        <f ca="1">IF(E64="","",VLOOKUP(E64,'Org List'!$J$9:$K$640,2,0))</f>
        <v>Calderdale</v>
      </c>
      <c r="G64" s="100">
        <f ca="1">IFERROR(IF((VLOOKUP($E64,'DTOC Backsheet'!$D$5:$AF$183,G$9,FALSE))="","",(VLOOKUP($E64,'DTOC Backsheet'!$D$5:$AF$183,G$9,FALSE))),"")</f>
        <v>881</v>
      </c>
      <c r="H64" s="101">
        <f ca="1">IFERROR(IF((VLOOKUP($E64,'DTOC Backsheet'!$D$5:$AF$183,H$9,FALSE))="","",(VLOOKUP($E64,'DTOC Backsheet'!$D$5:$AF$183,H$9,FALSE))),"")</f>
        <v>1586</v>
      </c>
      <c r="I64" s="101">
        <f ca="1">IFERROR(IF((VLOOKUP($E64,'DTOC Backsheet'!$D$5:$AF$183,I$9,FALSE))="","",(VLOOKUP($E64,'DTOC Backsheet'!$D$5:$AF$183,I$9,FALSE))),"")</f>
        <v>1060</v>
      </c>
      <c r="J64" s="102">
        <f ca="1">IFERROR(IF((VLOOKUP($E64,'DTOC Backsheet'!$D$5:$AF$183,J$9,FALSE))="","",(VLOOKUP($E64,'DTOC Backsheet'!$D$5:$AF$183,J$9,FALSE))),"")</f>
        <v>820</v>
      </c>
      <c r="K64" s="151">
        <f ca="1">IFERROR(IF((VLOOKUP($E64,'DTOC Backsheet'!$D$5:$AF$183,K$9,FALSE))="","",(VLOOKUP($E64,'DTOC Backsheet'!$D$5:$AF$183,K$9,FALSE))),"")</f>
        <v>753</v>
      </c>
      <c r="L64" s="102">
        <f ca="1">IFERROR(IF((VLOOKUP($E64,'DTOC Backsheet'!$D$5:$AF$183,L$9,FALSE))="","",(VLOOKUP($E64,'DTOC Backsheet'!$D$5:$AF$183,L$9,FALSE))),"")</f>
        <v>495</v>
      </c>
      <c r="M64" s="101">
        <f ca="1">IFERROR(IF((VLOOKUP($E64,'DTOC Backsheet'!$D$5:$AF$183,M$9,FALSE))="","",(VLOOKUP($E64,'DTOC Backsheet'!$D$5:$AF$183,M$9,FALSE))),"")</f>
        <v>624</v>
      </c>
      <c r="N64" s="103">
        <f ca="1">IFERROR(IF((VLOOKUP($E64,'DTOC Backsheet'!$D$5:$AF$183,N$9,FALSE))="","",(VLOOKUP($E64,'DTOC Backsheet'!$D$5:$AF$183,N$9,FALSE))),"")</f>
        <v>415</v>
      </c>
    </row>
    <row r="65" spans="1:14" ht="15" customHeight="1" x14ac:dyDescent="0.3">
      <c r="A65" s="41">
        <v>51</v>
      </c>
      <c r="B65" s="77" t="str">
        <f ca="1">IFERROR(IF((VLOOKUP($E65,'Org List'!$AJ$10:$AL$190,3,FALSE))="","",(VLOOKUP($E65,'Org List'!$AJ$10:$AL$190,3,FALSE))),"")</f>
        <v>East of England Commissioning Region</v>
      </c>
      <c r="C65" s="78" t="str">
        <f ca="1">IFERROR(IF((VLOOKUP($E65,'Org List'!$AO$10:$AQ$190,3,FALSE))="","",(VLOOKUP($E65,'Org List'!$AO$10:$AQ$190,3,FALSE))),"")</f>
        <v>East Region</v>
      </c>
      <c r="D65" s="93" t="str">
        <f ca="1">IFERROR(IF((VLOOKUP($E65,'Org List'!$AT$10:$AV$190,3,FALSE))="","",(VLOOKUP($E65,'Org List'!$AT$10:$AV$190,3,FALSE))),"")</f>
        <v>NHS England East (East)</v>
      </c>
      <c r="E65" s="77" t="str">
        <f t="shared" ca="1" si="1"/>
        <v>E10000003</v>
      </c>
      <c r="F65" s="79" t="str">
        <f ca="1">IF(E65="","",VLOOKUP(E65,'Org List'!$J$9:$K$640,2,0))</f>
        <v>Cambridgeshire</v>
      </c>
      <c r="G65" s="100">
        <f ca="1">IFERROR(IF((VLOOKUP($E65,'DTOC Backsheet'!$D$5:$AF$183,G$9,FALSE))="","",(VLOOKUP($E65,'DTOC Backsheet'!$D$5:$AF$183,G$9,FALSE))),"")</f>
        <v>7303</v>
      </c>
      <c r="H65" s="101">
        <f ca="1">IFERROR(IF((VLOOKUP($E65,'DTOC Backsheet'!$D$5:$AF$183,H$9,FALSE))="","",(VLOOKUP($E65,'DTOC Backsheet'!$D$5:$AF$183,H$9,FALSE))),"")</f>
        <v>9303</v>
      </c>
      <c r="I65" s="101">
        <f ca="1">IFERROR(IF((VLOOKUP($E65,'DTOC Backsheet'!$D$5:$AF$183,I$9,FALSE))="","",(VLOOKUP($E65,'DTOC Backsheet'!$D$5:$AF$183,I$9,FALSE))),"")</f>
        <v>8138</v>
      </c>
      <c r="J65" s="102">
        <f ca="1">IFERROR(IF((VLOOKUP($E65,'DTOC Backsheet'!$D$5:$AF$183,J$9,FALSE))="","",(VLOOKUP($E65,'DTOC Backsheet'!$D$5:$AF$183,J$9,FALSE))),"")</f>
        <v>7874</v>
      </c>
      <c r="K65" s="151">
        <f ca="1">IFERROR(IF((VLOOKUP($E65,'DTOC Backsheet'!$D$5:$AF$183,K$9,FALSE))="","",(VLOOKUP($E65,'DTOC Backsheet'!$D$5:$AF$183,K$9,FALSE))),"")</f>
        <v>8631</v>
      </c>
      <c r="L65" s="102">
        <f ca="1">IFERROR(IF((VLOOKUP($E65,'DTOC Backsheet'!$D$5:$AF$183,L$9,FALSE))="","",(VLOOKUP($E65,'DTOC Backsheet'!$D$5:$AF$183,L$9,FALSE))),"")</f>
        <v>9989</v>
      </c>
      <c r="M65" s="101">
        <f ca="1">IFERROR(IF((VLOOKUP($E65,'DTOC Backsheet'!$D$5:$AF$183,M$9,FALSE))="","",(VLOOKUP($E65,'DTOC Backsheet'!$D$5:$AF$183,M$9,FALSE))),"")</f>
        <v>10418</v>
      </c>
      <c r="N65" s="103">
        <f ca="1">IFERROR(IF((VLOOKUP($E65,'DTOC Backsheet'!$D$5:$AF$183,N$9,FALSE))="","",(VLOOKUP($E65,'DTOC Backsheet'!$D$5:$AF$183,N$9,FALSE))),"")</f>
        <v>9348</v>
      </c>
    </row>
    <row r="66" spans="1:14" ht="15" customHeight="1" x14ac:dyDescent="0.3">
      <c r="A66" s="41">
        <v>52</v>
      </c>
      <c r="B66" s="77" t="str">
        <f ca="1">IFERROR(IF((VLOOKUP($E66,'Org List'!$AJ$10:$AL$190,3,FALSE))="","",(VLOOKUP($E66,'Org List'!$AJ$10:$AL$190,3,FALSE))),"")</f>
        <v>London Commissioning Region</v>
      </c>
      <c r="C66" s="78" t="str">
        <f ca="1">IFERROR(IF((VLOOKUP($E66,'Org List'!$AO$10:$AQ$190,3,FALSE))="","",(VLOOKUP($E66,'Org List'!$AO$10:$AQ$190,3,FALSE))),"")</f>
        <v>London Region</v>
      </c>
      <c r="D66" s="93" t="str">
        <f ca="1">IFERROR(IF((VLOOKUP($E66,'Org List'!$AT$10:$AV$190,3,FALSE))="","",(VLOOKUP($E66,'Org List'!$AT$10:$AV$190,3,FALSE))),"")</f>
        <v>NHS England London</v>
      </c>
      <c r="E66" s="77" t="str">
        <f t="shared" ca="1" si="1"/>
        <v>E09000007</v>
      </c>
      <c r="F66" s="79" t="str">
        <f ca="1">IF(E66="","",VLOOKUP(E66,'Org List'!$J$9:$K$640,2,0))</f>
        <v>Camden</v>
      </c>
      <c r="G66" s="100">
        <f ca="1">IFERROR(IF((VLOOKUP($E66,'DTOC Backsheet'!$D$5:$AF$183,G$9,FALSE))="","",(VLOOKUP($E66,'DTOC Backsheet'!$D$5:$AF$183,G$9,FALSE))),"")</f>
        <v>1565</v>
      </c>
      <c r="H66" s="101">
        <f ca="1">IFERROR(IF((VLOOKUP($E66,'DTOC Backsheet'!$D$5:$AF$183,H$9,FALSE))="","",(VLOOKUP($E66,'DTOC Backsheet'!$D$5:$AF$183,H$9,FALSE))),"")</f>
        <v>1547</v>
      </c>
      <c r="I66" s="101">
        <f ca="1">IFERROR(IF((VLOOKUP($E66,'DTOC Backsheet'!$D$5:$AF$183,I$9,FALSE))="","",(VLOOKUP($E66,'DTOC Backsheet'!$D$5:$AF$183,I$9,FALSE))),"")</f>
        <v>2074</v>
      </c>
      <c r="J66" s="102">
        <f ca="1">IFERROR(IF((VLOOKUP($E66,'DTOC Backsheet'!$D$5:$AF$183,J$9,FALSE))="","",(VLOOKUP($E66,'DTOC Backsheet'!$D$5:$AF$183,J$9,FALSE))),"")</f>
        <v>1701</v>
      </c>
      <c r="K66" s="151">
        <f ca="1">IFERROR(IF((VLOOKUP($E66,'DTOC Backsheet'!$D$5:$AF$183,K$9,FALSE))="","",(VLOOKUP($E66,'DTOC Backsheet'!$D$5:$AF$183,K$9,FALSE))),"")</f>
        <v>1604</v>
      </c>
      <c r="L66" s="102">
        <f ca="1">IFERROR(IF((VLOOKUP($E66,'DTOC Backsheet'!$D$5:$AF$183,L$9,FALSE))="","",(VLOOKUP($E66,'DTOC Backsheet'!$D$5:$AF$183,L$9,FALSE))),"")</f>
        <v>1205</v>
      </c>
      <c r="M66" s="101">
        <f ca="1">IFERROR(IF((VLOOKUP($E66,'DTOC Backsheet'!$D$5:$AF$183,M$9,FALSE))="","",(VLOOKUP($E66,'DTOC Backsheet'!$D$5:$AF$183,M$9,FALSE))),"")</f>
        <v>1014</v>
      </c>
      <c r="N66" s="103">
        <f ca="1">IFERROR(IF((VLOOKUP($E66,'DTOC Backsheet'!$D$5:$AF$183,N$9,FALSE))="","",(VLOOKUP($E66,'DTOC Backsheet'!$D$5:$AF$183,N$9,FALSE))),"")</f>
        <v>1288</v>
      </c>
    </row>
    <row r="67" spans="1:14" ht="15" customHeight="1" x14ac:dyDescent="0.3">
      <c r="A67" s="41">
        <v>53</v>
      </c>
      <c r="B67" s="77" t="str">
        <f ca="1">IFERROR(IF((VLOOKUP($E67,'Org List'!$AJ$10:$AL$190,3,FALSE))="","",(VLOOKUP($E67,'Org List'!$AJ$10:$AL$190,3,FALSE))),"")</f>
        <v>East of England Commissioning Region</v>
      </c>
      <c r="C67" s="78" t="str">
        <f ca="1">IFERROR(IF((VLOOKUP($E67,'Org List'!$AO$10:$AQ$190,3,FALSE))="","",(VLOOKUP($E67,'Org List'!$AO$10:$AQ$190,3,FALSE))),"")</f>
        <v>East Region</v>
      </c>
      <c r="D67" s="93" t="str">
        <f ca="1">IFERROR(IF((VLOOKUP($E67,'Org List'!$AT$10:$AV$190,3,FALSE))="","",(VLOOKUP($E67,'Org List'!$AT$10:$AV$190,3,FALSE))),"")</f>
        <v>NHS England East (East)</v>
      </c>
      <c r="E67" s="77" t="str">
        <f t="shared" ca="1" si="1"/>
        <v>E06000056</v>
      </c>
      <c r="F67" s="79" t="str">
        <f ca="1">IF(E67="","",VLOOKUP(E67,'Org List'!$J$9:$K$640,2,0))</f>
        <v>Central Bedfordshire</v>
      </c>
      <c r="G67" s="100">
        <f ca="1">IFERROR(IF((VLOOKUP($E67,'DTOC Backsheet'!$D$5:$AF$183,G$9,FALSE))="","",(VLOOKUP($E67,'DTOC Backsheet'!$D$5:$AF$183,G$9,FALSE))),"")</f>
        <v>1630</v>
      </c>
      <c r="H67" s="101">
        <f ca="1">IFERROR(IF((VLOOKUP($E67,'DTOC Backsheet'!$D$5:$AF$183,H$9,FALSE))="","",(VLOOKUP($E67,'DTOC Backsheet'!$D$5:$AF$183,H$9,FALSE))),"")</f>
        <v>1779</v>
      </c>
      <c r="I67" s="101">
        <f ca="1">IFERROR(IF((VLOOKUP($E67,'DTOC Backsheet'!$D$5:$AF$183,I$9,FALSE))="","",(VLOOKUP($E67,'DTOC Backsheet'!$D$5:$AF$183,I$9,FALSE))),"")</f>
        <v>1549</v>
      </c>
      <c r="J67" s="102">
        <f ca="1">IFERROR(IF((VLOOKUP($E67,'DTOC Backsheet'!$D$5:$AF$183,J$9,FALSE))="","",(VLOOKUP($E67,'DTOC Backsheet'!$D$5:$AF$183,J$9,FALSE))),"")</f>
        <v>985</v>
      </c>
      <c r="K67" s="151">
        <f ca="1">IFERROR(IF((VLOOKUP($E67,'DTOC Backsheet'!$D$5:$AF$183,K$9,FALSE))="","",(VLOOKUP($E67,'DTOC Backsheet'!$D$5:$AF$183,K$9,FALSE))),"")</f>
        <v>1342</v>
      </c>
      <c r="L67" s="102">
        <f ca="1">IFERROR(IF((VLOOKUP($E67,'DTOC Backsheet'!$D$5:$AF$183,L$9,FALSE))="","",(VLOOKUP($E67,'DTOC Backsheet'!$D$5:$AF$183,L$9,FALSE))),"")</f>
        <v>1239</v>
      </c>
      <c r="M67" s="101">
        <f ca="1">IFERROR(IF((VLOOKUP($E67,'DTOC Backsheet'!$D$5:$AF$183,M$9,FALSE))="","",(VLOOKUP($E67,'DTOC Backsheet'!$D$5:$AF$183,M$9,FALSE))),"")</f>
        <v>1509</v>
      </c>
      <c r="N67" s="103">
        <f ca="1">IFERROR(IF((VLOOKUP($E67,'DTOC Backsheet'!$D$5:$AF$183,N$9,FALSE))="","",(VLOOKUP($E67,'DTOC Backsheet'!$D$5:$AF$183,N$9,FALSE))),"")</f>
        <v>1268</v>
      </c>
    </row>
    <row r="68" spans="1:14" ht="15" customHeight="1" x14ac:dyDescent="0.3">
      <c r="A68" s="41">
        <v>54</v>
      </c>
      <c r="B68" s="77" t="str">
        <f ca="1">IFERROR(IF((VLOOKUP($E68,'Org List'!$AJ$10:$AL$190,3,FALSE))="","",(VLOOKUP($E68,'Org List'!$AJ$10:$AL$190,3,FALSE))),"")</f>
        <v>North West Commissioning Region</v>
      </c>
      <c r="C68" s="78" t="str">
        <f ca="1">IFERROR(IF((VLOOKUP($E68,'Org List'!$AO$10:$AQ$190,3,FALSE))="","",(VLOOKUP($E68,'Org List'!$AO$10:$AQ$190,3,FALSE))),"")</f>
        <v>North West Region</v>
      </c>
      <c r="D68" s="93" t="str">
        <f ca="1">IFERROR(IF((VLOOKUP($E68,'Org List'!$AT$10:$AV$190,3,FALSE))="","",(VLOOKUP($E68,'Org List'!$AT$10:$AV$190,3,FALSE))),"")</f>
        <v>NHS England North West (Cheshire And Merseyside)</v>
      </c>
      <c r="E68" s="77" t="str">
        <f t="shared" ca="1" si="1"/>
        <v>E06000049</v>
      </c>
      <c r="F68" s="79" t="str">
        <f ca="1">IF(E68="","",VLOOKUP(E68,'Org List'!$J$9:$K$640,2,0))</f>
        <v>Cheshire East</v>
      </c>
      <c r="G68" s="100">
        <f ca="1">IFERROR(IF((VLOOKUP($E68,'DTOC Backsheet'!$D$5:$AF$183,G$9,FALSE))="","",(VLOOKUP($E68,'DTOC Backsheet'!$D$5:$AF$183,G$9,FALSE))),"")</f>
        <v>4435</v>
      </c>
      <c r="H68" s="101">
        <f ca="1">IFERROR(IF((VLOOKUP($E68,'DTOC Backsheet'!$D$5:$AF$183,H$9,FALSE))="","",(VLOOKUP($E68,'DTOC Backsheet'!$D$5:$AF$183,H$9,FALSE))),"")</f>
        <v>4261</v>
      </c>
      <c r="I68" s="101">
        <f ca="1">IFERROR(IF((VLOOKUP($E68,'DTOC Backsheet'!$D$5:$AF$183,I$9,FALSE))="","",(VLOOKUP($E68,'DTOC Backsheet'!$D$5:$AF$183,I$9,FALSE))),"")</f>
        <v>2800</v>
      </c>
      <c r="J68" s="102">
        <f ca="1">IFERROR(IF((VLOOKUP($E68,'DTOC Backsheet'!$D$5:$AF$183,J$9,FALSE))="","",(VLOOKUP($E68,'DTOC Backsheet'!$D$5:$AF$183,J$9,FALSE))),"")</f>
        <v>2622</v>
      </c>
      <c r="K68" s="151">
        <f ca="1">IFERROR(IF((VLOOKUP($E68,'DTOC Backsheet'!$D$5:$AF$183,K$9,FALSE))="","",(VLOOKUP($E68,'DTOC Backsheet'!$D$5:$AF$183,K$9,FALSE))),"")</f>
        <v>2822</v>
      </c>
      <c r="L68" s="102">
        <f ca="1">IFERROR(IF((VLOOKUP($E68,'DTOC Backsheet'!$D$5:$AF$183,L$9,FALSE))="","",(VLOOKUP($E68,'DTOC Backsheet'!$D$5:$AF$183,L$9,FALSE))),"")</f>
        <v>3152</v>
      </c>
      <c r="M68" s="101">
        <f ca="1">IFERROR(IF((VLOOKUP($E68,'DTOC Backsheet'!$D$5:$AF$183,M$9,FALSE))="","",(VLOOKUP($E68,'DTOC Backsheet'!$D$5:$AF$183,M$9,FALSE))),"")</f>
        <v>3114</v>
      </c>
      <c r="N68" s="103">
        <f ca="1">IFERROR(IF((VLOOKUP($E68,'DTOC Backsheet'!$D$5:$AF$183,N$9,FALSE))="","",(VLOOKUP($E68,'DTOC Backsheet'!$D$5:$AF$183,N$9,FALSE))),"")</f>
        <v>3287</v>
      </c>
    </row>
    <row r="69" spans="1:14" ht="15" customHeight="1" x14ac:dyDescent="0.3">
      <c r="A69" s="41">
        <v>55</v>
      </c>
      <c r="B69" s="77" t="str">
        <f ca="1">IFERROR(IF((VLOOKUP($E69,'Org List'!$AJ$10:$AL$190,3,FALSE))="","",(VLOOKUP($E69,'Org List'!$AJ$10:$AL$190,3,FALSE))),"")</f>
        <v>North West Commissioning Region</v>
      </c>
      <c r="C69" s="78" t="str">
        <f ca="1">IFERROR(IF((VLOOKUP($E69,'Org List'!$AO$10:$AQ$190,3,FALSE))="","",(VLOOKUP($E69,'Org List'!$AO$10:$AQ$190,3,FALSE))),"")</f>
        <v>North West Region</v>
      </c>
      <c r="D69" s="93" t="str">
        <f ca="1">IFERROR(IF((VLOOKUP($E69,'Org List'!$AT$10:$AV$190,3,FALSE))="","",(VLOOKUP($E69,'Org List'!$AT$10:$AV$190,3,FALSE))),"")</f>
        <v>NHS England North West (Cheshire And Merseyside)</v>
      </c>
      <c r="E69" s="77" t="str">
        <f t="shared" ca="1" si="1"/>
        <v>E06000050</v>
      </c>
      <c r="F69" s="79" t="str">
        <f ca="1">IF(E69="","",VLOOKUP(E69,'Org List'!$J$9:$K$640,2,0))</f>
        <v>Cheshire West and Chester</v>
      </c>
      <c r="G69" s="100">
        <f ca="1">IFERROR(IF((VLOOKUP($E69,'DTOC Backsheet'!$D$5:$AF$183,G$9,FALSE))="","",(VLOOKUP($E69,'DTOC Backsheet'!$D$5:$AF$183,G$9,FALSE))),"")</f>
        <v>3603</v>
      </c>
      <c r="H69" s="101">
        <f ca="1">IFERROR(IF((VLOOKUP($E69,'DTOC Backsheet'!$D$5:$AF$183,H$9,FALSE))="","",(VLOOKUP($E69,'DTOC Backsheet'!$D$5:$AF$183,H$9,FALSE))),"")</f>
        <v>3243</v>
      </c>
      <c r="I69" s="101">
        <f ca="1">IFERROR(IF((VLOOKUP($E69,'DTOC Backsheet'!$D$5:$AF$183,I$9,FALSE))="","",(VLOOKUP($E69,'DTOC Backsheet'!$D$5:$AF$183,I$9,FALSE))),"")</f>
        <v>2591</v>
      </c>
      <c r="J69" s="102">
        <f ca="1">IFERROR(IF((VLOOKUP($E69,'DTOC Backsheet'!$D$5:$AF$183,J$9,FALSE))="","",(VLOOKUP($E69,'DTOC Backsheet'!$D$5:$AF$183,J$9,FALSE))),"")</f>
        <v>2905</v>
      </c>
      <c r="K69" s="151">
        <f ca="1">IFERROR(IF((VLOOKUP($E69,'DTOC Backsheet'!$D$5:$AF$183,K$9,FALSE))="","",(VLOOKUP($E69,'DTOC Backsheet'!$D$5:$AF$183,K$9,FALSE))),"")</f>
        <v>2380</v>
      </c>
      <c r="L69" s="102">
        <f ca="1">IFERROR(IF((VLOOKUP($E69,'DTOC Backsheet'!$D$5:$AF$183,L$9,FALSE))="","",(VLOOKUP($E69,'DTOC Backsheet'!$D$5:$AF$183,L$9,FALSE))),"")</f>
        <v>3198</v>
      </c>
      <c r="M69" s="101">
        <f ca="1">IFERROR(IF((VLOOKUP($E69,'DTOC Backsheet'!$D$5:$AF$183,M$9,FALSE))="","",(VLOOKUP($E69,'DTOC Backsheet'!$D$5:$AF$183,M$9,FALSE))),"")</f>
        <v>2457</v>
      </c>
      <c r="N69" s="103">
        <f ca="1">IFERROR(IF((VLOOKUP($E69,'DTOC Backsheet'!$D$5:$AF$183,N$9,FALSE))="","",(VLOOKUP($E69,'DTOC Backsheet'!$D$5:$AF$183,N$9,FALSE))),"")</f>
        <v>2114</v>
      </c>
    </row>
    <row r="70" spans="1:14" ht="15" customHeight="1" x14ac:dyDescent="0.3">
      <c r="A70" s="41">
        <v>56</v>
      </c>
      <c r="B70" s="77" t="str">
        <f ca="1">IFERROR(IF((VLOOKUP($E70,'Org List'!$AJ$10:$AL$190,3,FALSE))="","",(VLOOKUP($E70,'Org List'!$AJ$10:$AL$190,3,FALSE))),"")</f>
        <v>London Commissioning Region</v>
      </c>
      <c r="C70" s="78" t="str">
        <f ca="1">IFERROR(IF((VLOOKUP($E70,'Org List'!$AO$10:$AQ$190,3,FALSE))="","",(VLOOKUP($E70,'Org List'!$AO$10:$AQ$190,3,FALSE))),"")</f>
        <v>London Region</v>
      </c>
      <c r="D70" s="93" t="str">
        <f ca="1">IFERROR(IF((VLOOKUP($E70,'Org List'!$AT$10:$AV$190,3,FALSE))="","",(VLOOKUP($E70,'Org List'!$AT$10:$AV$190,3,FALSE))),"")</f>
        <v>NHS England London</v>
      </c>
      <c r="E70" s="77" t="str">
        <f t="shared" ca="1" si="1"/>
        <v>E09000001</v>
      </c>
      <c r="F70" s="79" t="str">
        <f ca="1">IF(E70="","",VLOOKUP(E70,'Org List'!$J$9:$K$640,2,0))</f>
        <v>City of London</v>
      </c>
      <c r="G70" s="100">
        <f ca="1">IFERROR(IF((VLOOKUP($E70,'DTOC Backsheet'!$D$5:$AF$183,G$9,FALSE))="","",(VLOOKUP($E70,'DTOC Backsheet'!$D$5:$AF$183,G$9,FALSE))),"")</f>
        <v>92</v>
      </c>
      <c r="H70" s="101">
        <f ca="1">IFERROR(IF((VLOOKUP($E70,'DTOC Backsheet'!$D$5:$AF$183,H$9,FALSE))="","",(VLOOKUP($E70,'DTOC Backsheet'!$D$5:$AF$183,H$9,FALSE))),"")</f>
        <v>127</v>
      </c>
      <c r="I70" s="101">
        <f ca="1">IFERROR(IF((VLOOKUP($E70,'DTOC Backsheet'!$D$5:$AF$183,I$9,FALSE))="","",(VLOOKUP($E70,'DTOC Backsheet'!$D$5:$AF$183,I$9,FALSE))),"")</f>
        <v>88</v>
      </c>
      <c r="J70" s="102">
        <f ca="1">IFERROR(IF((VLOOKUP($E70,'DTOC Backsheet'!$D$5:$AF$183,J$9,FALSE))="","",(VLOOKUP($E70,'DTOC Backsheet'!$D$5:$AF$183,J$9,FALSE))),"")</f>
        <v>19</v>
      </c>
      <c r="K70" s="151">
        <f ca="1">IFERROR(IF((VLOOKUP($E70,'DTOC Backsheet'!$D$5:$AF$183,K$9,FALSE))="","",(VLOOKUP($E70,'DTOC Backsheet'!$D$5:$AF$183,K$9,FALSE))),"")</f>
        <v>99</v>
      </c>
      <c r="L70" s="102">
        <f ca="1">IFERROR(IF((VLOOKUP($E70,'DTOC Backsheet'!$D$5:$AF$183,L$9,FALSE))="","",(VLOOKUP($E70,'DTOC Backsheet'!$D$5:$AF$183,L$9,FALSE))),"")</f>
        <v>117</v>
      </c>
      <c r="M70" s="101">
        <f ca="1">IFERROR(IF((VLOOKUP($E70,'DTOC Backsheet'!$D$5:$AF$183,M$9,FALSE))="","",(VLOOKUP($E70,'DTOC Backsheet'!$D$5:$AF$183,M$9,FALSE))),"")</f>
        <v>66</v>
      </c>
      <c r="N70" s="103">
        <f ca="1">IFERROR(IF((VLOOKUP($E70,'DTOC Backsheet'!$D$5:$AF$183,N$9,FALSE))="","",(VLOOKUP($E70,'DTOC Backsheet'!$D$5:$AF$183,N$9,FALSE))),"")</f>
        <v>77</v>
      </c>
    </row>
    <row r="71" spans="1:14" ht="15" customHeight="1" x14ac:dyDescent="0.3">
      <c r="A71" s="41">
        <v>57</v>
      </c>
      <c r="B71" s="77" t="str">
        <f ca="1">IFERROR(IF((VLOOKUP($E71,'Org List'!$AJ$10:$AL$190,3,FALSE))="","",(VLOOKUP($E71,'Org List'!$AJ$10:$AL$190,3,FALSE))),"")</f>
        <v>South West England Commissioning Region</v>
      </c>
      <c r="C71" s="78" t="str">
        <f ca="1">IFERROR(IF((VLOOKUP($E71,'Org List'!$AO$10:$AQ$190,3,FALSE))="","",(VLOOKUP($E71,'Org List'!$AO$10:$AQ$190,3,FALSE))),"")</f>
        <v>South West Region</v>
      </c>
      <c r="D71" s="93" t="str">
        <f ca="1">IFERROR(IF((VLOOKUP($E71,'Org List'!$AT$10:$AV$190,3,FALSE))="","",(VLOOKUP($E71,'Org List'!$AT$10:$AV$190,3,FALSE))),"")</f>
        <v>NHS England South West (South West South)</v>
      </c>
      <c r="E71" s="77" t="str">
        <f t="shared" ca="1" si="1"/>
        <v>E06000052</v>
      </c>
      <c r="F71" s="79" t="str">
        <f ca="1">IF(E71="","",VLOOKUP(E71,'Org List'!$J$9:$K$640,2,0))</f>
        <v>Cornwall &amp; Scilly</v>
      </c>
      <c r="G71" s="100">
        <f ca="1">IFERROR(IF((VLOOKUP($E71,'DTOC Backsheet'!$D$5:$AF$183,G$9,FALSE))="","",(VLOOKUP($E71,'DTOC Backsheet'!$D$5:$AF$183,G$9,FALSE))),"")</f>
        <v>12816</v>
      </c>
      <c r="H71" s="101">
        <f ca="1">IFERROR(IF((VLOOKUP($E71,'DTOC Backsheet'!$D$5:$AF$183,H$9,FALSE))="","",(VLOOKUP($E71,'DTOC Backsheet'!$D$5:$AF$183,H$9,FALSE))),"")</f>
        <v>12736</v>
      </c>
      <c r="I71" s="101">
        <f ca="1">IFERROR(IF((VLOOKUP($E71,'DTOC Backsheet'!$D$5:$AF$183,I$9,FALSE))="","",(VLOOKUP($E71,'DTOC Backsheet'!$D$5:$AF$183,I$9,FALSE))),"")</f>
        <v>9903</v>
      </c>
      <c r="J71" s="102">
        <f ca="1">IFERROR(IF((VLOOKUP($E71,'DTOC Backsheet'!$D$5:$AF$183,J$9,FALSE))="","",(VLOOKUP($E71,'DTOC Backsheet'!$D$5:$AF$183,J$9,FALSE))),"")</f>
        <v>7880</v>
      </c>
      <c r="K71" s="151">
        <f ca="1">IFERROR(IF((VLOOKUP($E71,'DTOC Backsheet'!$D$5:$AF$183,K$9,FALSE))="","",(VLOOKUP($E71,'DTOC Backsheet'!$D$5:$AF$183,K$9,FALSE))),"")</f>
        <v>6931</v>
      </c>
      <c r="L71" s="102">
        <f ca="1">IFERROR(IF((VLOOKUP($E71,'DTOC Backsheet'!$D$5:$AF$183,L$9,FALSE))="","",(VLOOKUP($E71,'DTOC Backsheet'!$D$5:$AF$183,L$9,FALSE))),"")</f>
        <v>8931</v>
      </c>
      <c r="M71" s="101">
        <f ca="1">IFERROR(IF((VLOOKUP($E71,'DTOC Backsheet'!$D$5:$AF$183,M$9,FALSE))="","",(VLOOKUP($E71,'DTOC Backsheet'!$D$5:$AF$183,M$9,FALSE))),"")</f>
        <v>9456</v>
      </c>
      <c r="N71" s="103">
        <f ca="1">IFERROR(IF((VLOOKUP($E71,'DTOC Backsheet'!$D$5:$AF$183,N$9,FALSE))="","",(VLOOKUP($E71,'DTOC Backsheet'!$D$5:$AF$183,N$9,FALSE))),"")</f>
        <v>8116</v>
      </c>
    </row>
    <row r="72" spans="1:14" ht="15" customHeight="1" x14ac:dyDescent="0.3">
      <c r="A72" s="41">
        <v>58</v>
      </c>
      <c r="B72" s="77" t="str">
        <f ca="1">IFERROR(IF((VLOOKUP($E72,'Org List'!$AJ$10:$AL$190,3,FALSE))="","",(VLOOKUP($E72,'Org List'!$AJ$10:$AL$190,3,FALSE))),"")</f>
        <v>North East and Yorkshire Commissioning Region</v>
      </c>
      <c r="C72" s="78" t="str">
        <f ca="1">IFERROR(IF((VLOOKUP($E72,'Org List'!$AO$10:$AQ$190,3,FALSE))="","",(VLOOKUP($E72,'Org List'!$AO$10:$AQ$190,3,FALSE))),"")</f>
        <v>North East Region</v>
      </c>
      <c r="D72" s="93" t="str">
        <f ca="1">IFERROR(IF((VLOOKUP($E72,'Org List'!$AT$10:$AV$190,3,FALSE))="","",(VLOOKUP($E72,'Org List'!$AT$10:$AV$190,3,FALSE))),"")</f>
        <v>NHS England North East and Yorkshire (Cumbria And North East)</v>
      </c>
      <c r="E72" s="77" t="str">
        <f t="shared" ca="1" si="1"/>
        <v>E06000047</v>
      </c>
      <c r="F72" s="79" t="str">
        <f ca="1">IF(E72="","",VLOOKUP(E72,'Org List'!$J$9:$K$640,2,0))</f>
        <v>County Durham</v>
      </c>
      <c r="G72" s="100">
        <f ca="1">IFERROR(IF((VLOOKUP($E72,'DTOC Backsheet'!$D$5:$AF$183,G$9,FALSE))="","",(VLOOKUP($E72,'DTOC Backsheet'!$D$5:$AF$183,G$9,FALSE))),"")</f>
        <v>1181</v>
      </c>
      <c r="H72" s="101">
        <f ca="1">IFERROR(IF((VLOOKUP($E72,'DTOC Backsheet'!$D$5:$AF$183,H$9,FALSE))="","",(VLOOKUP($E72,'DTOC Backsheet'!$D$5:$AF$183,H$9,FALSE))),"")</f>
        <v>1353</v>
      </c>
      <c r="I72" s="101">
        <f ca="1">IFERROR(IF((VLOOKUP($E72,'DTOC Backsheet'!$D$5:$AF$183,I$9,FALSE))="","",(VLOOKUP($E72,'DTOC Backsheet'!$D$5:$AF$183,I$9,FALSE))),"")</f>
        <v>1200</v>
      </c>
      <c r="J72" s="102">
        <f ca="1">IFERROR(IF((VLOOKUP($E72,'DTOC Backsheet'!$D$5:$AF$183,J$9,FALSE))="","",(VLOOKUP($E72,'DTOC Backsheet'!$D$5:$AF$183,J$9,FALSE))),"")</f>
        <v>1375</v>
      </c>
      <c r="K72" s="151">
        <f ca="1">IFERROR(IF((VLOOKUP($E72,'DTOC Backsheet'!$D$5:$AF$183,K$9,FALSE))="","",(VLOOKUP($E72,'DTOC Backsheet'!$D$5:$AF$183,K$9,FALSE))),"")</f>
        <v>1604</v>
      </c>
      <c r="L72" s="102">
        <f ca="1">IFERROR(IF((VLOOKUP($E72,'DTOC Backsheet'!$D$5:$AF$183,L$9,FALSE))="","",(VLOOKUP($E72,'DTOC Backsheet'!$D$5:$AF$183,L$9,FALSE))),"")</f>
        <v>1077</v>
      </c>
      <c r="M72" s="101">
        <f ca="1">IFERROR(IF((VLOOKUP($E72,'DTOC Backsheet'!$D$5:$AF$183,M$9,FALSE))="","",(VLOOKUP($E72,'DTOC Backsheet'!$D$5:$AF$183,M$9,FALSE))),"")</f>
        <v>933</v>
      </c>
      <c r="N72" s="103">
        <f ca="1">IFERROR(IF((VLOOKUP($E72,'DTOC Backsheet'!$D$5:$AF$183,N$9,FALSE))="","",(VLOOKUP($E72,'DTOC Backsheet'!$D$5:$AF$183,N$9,FALSE))),"")</f>
        <v>578</v>
      </c>
    </row>
    <row r="73" spans="1:14" ht="15" customHeight="1" x14ac:dyDescent="0.3">
      <c r="A73" s="41">
        <v>59</v>
      </c>
      <c r="B73" s="77" t="str">
        <f ca="1">IFERROR(IF((VLOOKUP($E73,'Org List'!$AJ$10:$AL$190,3,FALSE))="","",(VLOOKUP($E73,'Org List'!$AJ$10:$AL$190,3,FALSE))),"")</f>
        <v>Midlands Commissioning Region</v>
      </c>
      <c r="C73" s="78" t="str">
        <f ca="1">IFERROR(IF((VLOOKUP($E73,'Org List'!$AO$10:$AQ$190,3,FALSE))="","",(VLOOKUP($E73,'Org List'!$AO$10:$AQ$190,3,FALSE))),"")</f>
        <v>West Midlands Region</v>
      </c>
      <c r="D73" s="93" t="str">
        <f ca="1">IFERROR(IF((VLOOKUP($E73,'Org List'!$AT$10:$AV$190,3,FALSE))="","",(VLOOKUP($E73,'Org List'!$AT$10:$AV$190,3,FALSE))),"")</f>
        <v>NHS England Midlands (West Midlands)</v>
      </c>
      <c r="E73" s="77" t="str">
        <f t="shared" ca="1" si="1"/>
        <v>E08000026</v>
      </c>
      <c r="F73" s="79" t="str">
        <f ca="1">IF(E73="","",VLOOKUP(E73,'Org List'!$J$9:$K$640,2,0))</f>
        <v>Coventry</v>
      </c>
      <c r="G73" s="100">
        <f ca="1">IFERROR(IF((VLOOKUP($E73,'DTOC Backsheet'!$D$5:$AF$183,G$9,FALSE))="","",(VLOOKUP($E73,'DTOC Backsheet'!$D$5:$AF$183,G$9,FALSE))),"")</f>
        <v>5477</v>
      </c>
      <c r="H73" s="101">
        <f ca="1">IFERROR(IF((VLOOKUP($E73,'DTOC Backsheet'!$D$5:$AF$183,H$9,FALSE))="","",(VLOOKUP($E73,'DTOC Backsheet'!$D$5:$AF$183,H$9,FALSE))),"")</f>
        <v>3792</v>
      </c>
      <c r="I73" s="101">
        <f ca="1">IFERROR(IF((VLOOKUP($E73,'DTOC Backsheet'!$D$5:$AF$183,I$9,FALSE))="","",(VLOOKUP($E73,'DTOC Backsheet'!$D$5:$AF$183,I$9,FALSE))),"")</f>
        <v>3075</v>
      </c>
      <c r="J73" s="102">
        <f ca="1">IFERROR(IF((VLOOKUP($E73,'DTOC Backsheet'!$D$5:$AF$183,J$9,FALSE))="","",(VLOOKUP($E73,'DTOC Backsheet'!$D$5:$AF$183,J$9,FALSE))),"")</f>
        <v>2360</v>
      </c>
      <c r="K73" s="151">
        <f ca="1">IFERROR(IF((VLOOKUP($E73,'DTOC Backsheet'!$D$5:$AF$183,K$9,FALSE))="","",(VLOOKUP($E73,'DTOC Backsheet'!$D$5:$AF$183,K$9,FALSE))),"")</f>
        <v>2904</v>
      </c>
      <c r="L73" s="102">
        <f ca="1">IFERROR(IF((VLOOKUP($E73,'DTOC Backsheet'!$D$5:$AF$183,L$9,FALSE))="","",(VLOOKUP($E73,'DTOC Backsheet'!$D$5:$AF$183,L$9,FALSE))),"")</f>
        <v>2706</v>
      </c>
      <c r="M73" s="101">
        <f ca="1">IFERROR(IF((VLOOKUP($E73,'DTOC Backsheet'!$D$5:$AF$183,M$9,FALSE))="","",(VLOOKUP($E73,'DTOC Backsheet'!$D$5:$AF$183,M$9,FALSE))),"")</f>
        <v>3186</v>
      </c>
      <c r="N73" s="103">
        <f ca="1">IFERROR(IF((VLOOKUP($E73,'DTOC Backsheet'!$D$5:$AF$183,N$9,FALSE))="","",(VLOOKUP($E73,'DTOC Backsheet'!$D$5:$AF$183,N$9,FALSE))),"")</f>
        <v>3538</v>
      </c>
    </row>
    <row r="74" spans="1:14" ht="15" customHeight="1" x14ac:dyDescent="0.3">
      <c r="A74" s="41">
        <v>60</v>
      </c>
      <c r="B74" s="77" t="str">
        <f ca="1">IFERROR(IF((VLOOKUP($E74,'Org List'!$AJ$10:$AL$190,3,FALSE))="","",(VLOOKUP($E74,'Org List'!$AJ$10:$AL$190,3,FALSE))),"")</f>
        <v>London Commissioning Region</v>
      </c>
      <c r="C74" s="78" t="str">
        <f ca="1">IFERROR(IF((VLOOKUP($E74,'Org List'!$AO$10:$AQ$190,3,FALSE))="","",(VLOOKUP($E74,'Org List'!$AO$10:$AQ$190,3,FALSE))),"")</f>
        <v>London Region</v>
      </c>
      <c r="D74" s="93" t="str">
        <f ca="1">IFERROR(IF((VLOOKUP($E74,'Org List'!$AT$10:$AV$190,3,FALSE))="","",(VLOOKUP($E74,'Org List'!$AT$10:$AV$190,3,FALSE))),"")</f>
        <v>NHS England London</v>
      </c>
      <c r="E74" s="77" t="str">
        <f t="shared" ca="1" si="1"/>
        <v>E09000008</v>
      </c>
      <c r="F74" s="79" t="str">
        <f ca="1">IF(E74="","",VLOOKUP(E74,'Org List'!$J$9:$K$640,2,0))</f>
        <v>Croydon</v>
      </c>
      <c r="G74" s="100">
        <f ca="1">IFERROR(IF((VLOOKUP($E74,'DTOC Backsheet'!$D$5:$AF$183,G$9,FALSE))="","",(VLOOKUP($E74,'DTOC Backsheet'!$D$5:$AF$183,G$9,FALSE))),"")</f>
        <v>2604</v>
      </c>
      <c r="H74" s="101">
        <f ca="1">IFERROR(IF((VLOOKUP($E74,'DTOC Backsheet'!$D$5:$AF$183,H$9,FALSE))="","",(VLOOKUP($E74,'DTOC Backsheet'!$D$5:$AF$183,H$9,FALSE))),"")</f>
        <v>2563</v>
      </c>
      <c r="I74" s="101">
        <f ca="1">IFERROR(IF((VLOOKUP($E74,'DTOC Backsheet'!$D$5:$AF$183,I$9,FALSE))="","",(VLOOKUP($E74,'DTOC Backsheet'!$D$5:$AF$183,I$9,FALSE))),"")</f>
        <v>1549</v>
      </c>
      <c r="J74" s="102">
        <f ca="1">IFERROR(IF((VLOOKUP($E74,'DTOC Backsheet'!$D$5:$AF$183,J$9,FALSE))="","",(VLOOKUP($E74,'DTOC Backsheet'!$D$5:$AF$183,J$9,FALSE))),"")</f>
        <v>2042</v>
      </c>
      <c r="K74" s="151">
        <f ca="1">IFERROR(IF((VLOOKUP($E74,'DTOC Backsheet'!$D$5:$AF$183,K$9,FALSE))="","",(VLOOKUP($E74,'DTOC Backsheet'!$D$5:$AF$183,K$9,FALSE))),"")</f>
        <v>2262</v>
      </c>
      <c r="L74" s="102">
        <f ca="1">IFERROR(IF((VLOOKUP($E74,'DTOC Backsheet'!$D$5:$AF$183,L$9,FALSE))="","",(VLOOKUP($E74,'DTOC Backsheet'!$D$5:$AF$183,L$9,FALSE))),"")</f>
        <v>1783</v>
      </c>
      <c r="M74" s="101">
        <f ca="1">IFERROR(IF((VLOOKUP($E74,'DTOC Backsheet'!$D$5:$AF$183,M$9,FALSE))="","",(VLOOKUP($E74,'DTOC Backsheet'!$D$5:$AF$183,M$9,FALSE))),"")</f>
        <v>1558</v>
      </c>
      <c r="N74" s="103">
        <f ca="1">IFERROR(IF((VLOOKUP($E74,'DTOC Backsheet'!$D$5:$AF$183,N$9,FALSE))="","",(VLOOKUP($E74,'DTOC Backsheet'!$D$5:$AF$183,N$9,FALSE))),"")</f>
        <v>1889</v>
      </c>
    </row>
    <row r="75" spans="1:14" ht="15" customHeight="1" x14ac:dyDescent="0.3">
      <c r="A75" s="41">
        <v>61</v>
      </c>
      <c r="B75" s="77" t="str">
        <f ca="1">IFERROR(IF((VLOOKUP($E75,'Org List'!$AJ$10:$AL$190,3,FALSE))="","",(VLOOKUP($E75,'Org List'!$AJ$10:$AL$190,3,FALSE))),"")</f>
        <v>North East and Yorkshire Commissioning Region</v>
      </c>
      <c r="C75" s="78" t="str">
        <f ca="1">IFERROR(IF((VLOOKUP($E75,'Org List'!$AO$10:$AQ$190,3,FALSE))="","",(VLOOKUP($E75,'Org List'!$AO$10:$AQ$190,3,FALSE))),"")</f>
        <v>North West Region</v>
      </c>
      <c r="D75" s="93" t="str">
        <f ca="1">IFERROR(IF((VLOOKUP($E75,'Org List'!$AT$10:$AV$190,3,FALSE))="","",(VLOOKUP($E75,'Org List'!$AT$10:$AV$190,3,FALSE))),"")</f>
        <v>NHS England North East and Yorkshire (Cumbria And North East)</v>
      </c>
      <c r="E75" s="77" t="str">
        <f t="shared" ca="1" si="1"/>
        <v>E10000006</v>
      </c>
      <c r="F75" s="79" t="str">
        <f ca="1">IF(E75="","",VLOOKUP(E75,'Org List'!$J$9:$K$640,2,0))</f>
        <v>Cumbria</v>
      </c>
      <c r="G75" s="100">
        <f ca="1">IFERROR(IF((VLOOKUP($E75,'DTOC Backsheet'!$D$5:$AF$183,G$9,FALSE))="","",(VLOOKUP($E75,'DTOC Backsheet'!$D$5:$AF$183,G$9,FALSE))),"")</f>
        <v>13297</v>
      </c>
      <c r="H75" s="101">
        <f ca="1">IFERROR(IF((VLOOKUP($E75,'DTOC Backsheet'!$D$5:$AF$183,H$9,FALSE))="","",(VLOOKUP($E75,'DTOC Backsheet'!$D$5:$AF$183,H$9,FALSE))),"")</f>
        <v>13615</v>
      </c>
      <c r="I75" s="101">
        <f ca="1">IFERROR(IF((VLOOKUP($E75,'DTOC Backsheet'!$D$5:$AF$183,I$9,FALSE))="","",(VLOOKUP($E75,'DTOC Backsheet'!$D$5:$AF$183,I$9,FALSE))),"")</f>
        <v>11069</v>
      </c>
      <c r="J75" s="102">
        <f ca="1">IFERROR(IF((VLOOKUP($E75,'DTOC Backsheet'!$D$5:$AF$183,J$9,FALSE))="","",(VLOOKUP($E75,'DTOC Backsheet'!$D$5:$AF$183,J$9,FALSE))),"")</f>
        <v>11412</v>
      </c>
      <c r="K75" s="151">
        <f ca="1">IFERROR(IF((VLOOKUP($E75,'DTOC Backsheet'!$D$5:$AF$183,K$9,FALSE))="","",(VLOOKUP($E75,'DTOC Backsheet'!$D$5:$AF$183,K$9,FALSE))),"")</f>
        <v>7790</v>
      </c>
      <c r="L75" s="102">
        <f ca="1">IFERROR(IF((VLOOKUP($E75,'DTOC Backsheet'!$D$5:$AF$183,L$9,FALSE))="","",(VLOOKUP($E75,'DTOC Backsheet'!$D$5:$AF$183,L$9,FALSE))),"")</f>
        <v>7932</v>
      </c>
      <c r="M75" s="101">
        <f ca="1">IFERROR(IF((VLOOKUP($E75,'DTOC Backsheet'!$D$5:$AF$183,M$9,FALSE))="","",(VLOOKUP($E75,'DTOC Backsheet'!$D$5:$AF$183,M$9,FALSE))),"")</f>
        <v>7269</v>
      </c>
      <c r="N75" s="103">
        <f ca="1">IFERROR(IF((VLOOKUP($E75,'DTOC Backsheet'!$D$5:$AF$183,N$9,FALSE))="","",(VLOOKUP($E75,'DTOC Backsheet'!$D$5:$AF$183,N$9,FALSE))),"")</f>
        <v>6462</v>
      </c>
    </row>
    <row r="76" spans="1:14" ht="15" customHeight="1" x14ac:dyDescent="0.3">
      <c r="A76" s="41">
        <v>62</v>
      </c>
      <c r="B76" s="77" t="str">
        <f ca="1">IFERROR(IF((VLOOKUP($E76,'Org List'!$AJ$10:$AL$190,3,FALSE))="","",(VLOOKUP($E76,'Org List'!$AJ$10:$AL$190,3,FALSE))),"")</f>
        <v>North East and Yorkshire Commissioning Region</v>
      </c>
      <c r="C76" s="78" t="str">
        <f ca="1">IFERROR(IF((VLOOKUP($E76,'Org List'!$AO$10:$AQ$190,3,FALSE))="","",(VLOOKUP($E76,'Org List'!$AO$10:$AQ$190,3,FALSE))),"")</f>
        <v>North East Region</v>
      </c>
      <c r="D76" s="93" t="str">
        <f ca="1">IFERROR(IF((VLOOKUP($E76,'Org List'!$AT$10:$AV$190,3,FALSE))="","",(VLOOKUP($E76,'Org List'!$AT$10:$AV$190,3,FALSE))),"")</f>
        <v>NHS England North East and Yorkshire (Cumbria And North East)</v>
      </c>
      <c r="E76" s="77" t="str">
        <f t="shared" ca="1" si="1"/>
        <v>E06000005</v>
      </c>
      <c r="F76" s="79" t="str">
        <f ca="1">IF(E76="","",VLOOKUP(E76,'Org List'!$J$9:$K$640,2,0))</f>
        <v>Darlington</v>
      </c>
      <c r="G76" s="100">
        <f ca="1">IFERROR(IF((VLOOKUP($E76,'DTOC Backsheet'!$D$5:$AF$183,G$9,FALSE))="","",(VLOOKUP($E76,'DTOC Backsheet'!$D$5:$AF$183,G$9,FALSE))),"")</f>
        <v>319</v>
      </c>
      <c r="H76" s="101">
        <f ca="1">IFERROR(IF((VLOOKUP($E76,'DTOC Backsheet'!$D$5:$AF$183,H$9,FALSE))="","",(VLOOKUP($E76,'DTOC Backsheet'!$D$5:$AF$183,H$9,FALSE))),"")</f>
        <v>358</v>
      </c>
      <c r="I76" s="101">
        <f ca="1">IFERROR(IF((VLOOKUP($E76,'DTOC Backsheet'!$D$5:$AF$183,I$9,FALSE))="","",(VLOOKUP($E76,'DTOC Backsheet'!$D$5:$AF$183,I$9,FALSE))),"")</f>
        <v>459</v>
      </c>
      <c r="J76" s="102">
        <f ca="1">IFERROR(IF((VLOOKUP($E76,'DTOC Backsheet'!$D$5:$AF$183,J$9,FALSE))="","",(VLOOKUP($E76,'DTOC Backsheet'!$D$5:$AF$183,J$9,FALSE))),"")</f>
        <v>772</v>
      </c>
      <c r="K76" s="151">
        <f ca="1">IFERROR(IF((VLOOKUP($E76,'DTOC Backsheet'!$D$5:$AF$183,K$9,FALSE))="","",(VLOOKUP($E76,'DTOC Backsheet'!$D$5:$AF$183,K$9,FALSE))),"")</f>
        <v>488</v>
      </c>
      <c r="L76" s="102">
        <f ca="1">IFERROR(IF((VLOOKUP($E76,'DTOC Backsheet'!$D$5:$AF$183,L$9,FALSE))="","",(VLOOKUP($E76,'DTOC Backsheet'!$D$5:$AF$183,L$9,FALSE))),"")</f>
        <v>322</v>
      </c>
      <c r="M76" s="101">
        <f ca="1">IFERROR(IF((VLOOKUP($E76,'DTOC Backsheet'!$D$5:$AF$183,M$9,FALSE))="","",(VLOOKUP($E76,'DTOC Backsheet'!$D$5:$AF$183,M$9,FALSE))),"")</f>
        <v>211</v>
      </c>
      <c r="N76" s="103">
        <f ca="1">IFERROR(IF((VLOOKUP($E76,'DTOC Backsheet'!$D$5:$AF$183,N$9,FALSE))="","",(VLOOKUP($E76,'DTOC Backsheet'!$D$5:$AF$183,N$9,FALSE))),"")</f>
        <v>191</v>
      </c>
    </row>
    <row r="77" spans="1:14" ht="15" customHeight="1" x14ac:dyDescent="0.3">
      <c r="A77" s="41">
        <v>63</v>
      </c>
      <c r="B77" s="77" t="str">
        <f ca="1">IFERROR(IF((VLOOKUP($E77,'Org List'!$AJ$10:$AL$190,3,FALSE))="","",(VLOOKUP($E77,'Org List'!$AJ$10:$AL$190,3,FALSE))),"")</f>
        <v>Midlands Commissioning Region</v>
      </c>
      <c r="C77" s="78" t="str">
        <f ca="1">IFERROR(IF((VLOOKUP($E77,'Org List'!$AO$10:$AQ$190,3,FALSE))="","",(VLOOKUP($E77,'Org List'!$AO$10:$AQ$190,3,FALSE))),"")</f>
        <v>East Midlands Region</v>
      </c>
      <c r="D77" s="93" t="str">
        <f ca="1">IFERROR(IF((VLOOKUP($E77,'Org List'!$AT$10:$AV$190,3,FALSE))="","",(VLOOKUP($E77,'Org List'!$AT$10:$AV$190,3,FALSE))),"")</f>
        <v>NHS England Midlands (North Midlands)</v>
      </c>
      <c r="E77" s="77" t="str">
        <f t="shared" ca="1" si="1"/>
        <v>E06000015</v>
      </c>
      <c r="F77" s="79" t="str">
        <f ca="1">IF(E77="","",VLOOKUP(E77,'Org List'!$J$9:$K$640,2,0))</f>
        <v>Derby</v>
      </c>
      <c r="G77" s="100">
        <f ca="1">IFERROR(IF((VLOOKUP($E77,'DTOC Backsheet'!$D$5:$AF$183,G$9,FALSE))="","",(VLOOKUP($E77,'DTOC Backsheet'!$D$5:$AF$183,G$9,FALSE))),"")</f>
        <v>1046</v>
      </c>
      <c r="H77" s="101">
        <f ca="1">IFERROR(IF((VLOOKUP($E77,'DTOC Backsheet'!$D$5:$AF$183,H$9,FALSE))="","",(VLOOKUP($E77,'DTOC Backsheet'!$D$5:$AF$183,H$9,FALSE))),"")</f>
        <v>873</v>
      </c>
      <c r="I77" s="101">
        <f ca="1">IFERROR(IF((VLOOKUP($E77,'DTOC Backsheet'!$D$5:$AF$183,I$9,FALSE))="","",(VLOOKUP($E77,'DTOC Backsheet'!$D$5:$AF$183,I$9,FALSE))),"")</f>
        <v>1300</v>
      </c>
      <c r="J77" s="102">
        <f ca="1">IFERROR(IF((VLOOKUP($E77,'DTOC Backsheet'!$D$5:$AF$183,J$9,FALSE))="","",(VLOOKUP($E77,'DTOC Backsheet'!$D$5:$AF$183,J$9,FALSE))),"")</f>
        <v>879</v>
      </c>
      <c r="K77" s="151">
        <f ca="1">IFERROR(IF((VLOOKUP($E77,'DTOC Backsheet'!$D$5:$AF$183,K$9,FALSE))="","",(VLOOKUP($E77,'DTOC Backsheet'!$D$5:$AF$183,K$9,FALSE))),"")</f>
        <v>1097</v>
      </c>
      <c r="L77" s="102">
        <f ca="1">IFERROR(IF((VLOOKUP($E77,'DTOC Backsheet'!$D$5:$AF$183,L$9,FALSE))="","",(VLOOKUP($E77,'DTOC Backsheet'!$D$5:$AF$183,L$9,FALSE))),"")</f>
        <v>797</v>
      </c>
      <c r="M77" s="101">
        <f ca="1">IFERROR(IF((VLOOKUP($E77,'DTOC Backsheet'!$D$5:$AF$183,M$9,FALSE))="","",(VLOOKUP($E77,'DTOC Backsheet'!$D$5:$AF$183,M$9,FALSE))),"")</f>
        <v>977</v>
      </c>
      <c r="N77" s="103">
        <f ca="1">IFERROR(IF((VLOOKUP($E77,'DTOC Backsheet'!$D$5:$AF$183,N$9,FALSE))="","",(VLOOKUP($E77,'DTOC Backsheet'!$D$5:$AF$183,N$9,FALSE))),"")</f>
        <v>908</v>
      </c>
    </row>
    <row r="78" spans="1:14" ht="15" customHeight="1" x14ac:dyDescent="0.3">
      <c r="A78" s="41">
        <v>64</v>
      </c>
      <c r="B78" s="77" t="str">
        <f ca="1">IFERROR(IF((VLOOKUP($E78,'Org List'!$AJ$10:$AL$190,3,FALSE))="","",(VLOOKUP($E78,'Org List'!$AJ$10:$AL$190,3,FALSE))),"")</f>
        <v>Midlands Commissioning Region</v>
      </c>
      <c r="C78" s="78" t="str">
        <f ca="1">IFERROR(IF((VLOOKUP($E78,'Org List'!$AO$10:$AQ$190,3,FALSE))="","",(VLOOKUP($E78,'Org List'!$AO$10:$AQ$190,3,FALSE))),"")</f>
        <v>East Midlands Region</v>
      </c>
      <c r="D78" s="93" t="str">
        <f ca="1">IFERROR(IF((VLOOKUP($E78,'Org List'!$AT$10:$AV$190,3,FALSE))="","",(VLOOKUP($E78,'Org List'!$AT$10:$AV$190,3,FALSE))),"")</f>
        <v>NHS England Midlands (North Midlands)</v>
      </c>
      <c r="E78" s="77" t="str">
        <f t="shared" ref="E78:E109" ca="1" si="2">IF($A78&gt;$Q$5-1,"",INDIRECT("'Comms by AT'!D"&amp;$A78+$Q$4))</f>
        <v>E10000007</v>
      </c>
      <c r="F78" s="79" t="str">
        <f ca="1">IF(E78="","",VLOOKUP(E78,'Org List'!$J$9:$K$640,2,0))</f>
        <v>Derbyshire</v>
      </c>
      <c r="G78" s="100">
        <f ca="1">IFERROR(IF((VLOOKUP($E78,'DTOC Backsheet'!$D$5:$AF$183,G$9,FALSE))="","",(VLOOKUP($E78,'DTOC Backsheet'!$D$5:$AF$183,G$9,FALSE))),"")</f>
        <v>4471</v>
      </c>
      <c r="H78" s="101">
        <f ca="1">IFERROR(IF((VLOOKUP($E78,'DTOC Backsheet'!$D$5:$AF$183,H$9,FALSE))="","",(VLOOKUP($E78,'DTOC Backsheet'!$D$5:$AF$183,H$9,FALSE))),"")</f>
        <v>4171</v>
      </c>
      <c r="I78" s="101">
        <f ca="1">IFERROR(IF((VLOOKUP($E78,'DTOC Backsheet'!$D$5:$AF$183,I$9,FALSE))="","",(VLOOKUP($E78,'DTOC Backsheet'!$D$5:$AF$183,I$9,FALSE))),"")</f>
        <v>3208</v>
      </c>
      <c r="J78" s="102">
        <f ca="1">IFERROR(IF((VLOOKUP($E78,'DTOC Backsheet'!$D$5:$AF$183,J$9,FALSE))="","",(VLOOKUP($E78,'DTOC Backsheet'!$D$5:$AF$183,J$9,FALSE))),"")</f>
        <v>3760</v>
      </c>
      <c r="K78" s="151">
        <f ca="1">IFERROR(IF((VLOOKUP($E78,'DTOC Backsheet'!$D$5:$AF$183,K$9,FALSE))="","",(VLOOKUP($E78,'DTOC Backsheet'!$D$5:$AF$183,K$9,FALSE))),"")</f>
        <v>3052</v>
      </c>
      <c r="L78" s="102">
        <f ca="1">IFERROR(IF((VLOOKUP($E78,'DTOC Backsheet'!$D$5:$AF$183,L$9,FALSE))="","",(VLOOKUP($E78,'DTOC Backsheet'!$D$5:$AF$183,L$9,FALSE))),"")</f>
        <v>3583</v>
      </c>
      <c r="M78" s="101">
        <f ca="1">IFERROR(IF((VLOOKUP($E78,'DTOC Backsheet'!$D$5:$AF$183,M$9,FALSE))="","",(VLOOKUP($E78,'DTOC Backsheet'!$D$5:$AF$183,M$9,FALSE))),"")</f>
        <v>2962</v>
      </c>
      <c r="N78" s="103">
        <f ca="1">IFERROR(IF((VLOOKUP($E78,'DTOC Backsheet'!$D$5:$AF$183,N$9,FALSE))="","",(VLOOKUP($E78,'DTOC Backsheet'!$D$5:$AF$183,N$9,FALSE))),"")</f>
        <v>3423</v>
      </c>
    </row>
    <row r="79" spans="1:14" ht="15" customHeight="1" x14ac:dyDescent="0.3">
      <c r="A79" s="41">
        <v>65</v>
      </c>
      <c r="B79" s="77" t="str">
        <f ca="1">IFERROR(IF((VLOOKUP($E79,'Org List'!$AJ$10:$AL$190,3,FALSE))="","",(VLOOKUP($E79,'Org List'!$AJ$10:$AL$190,3,FALSE))),"")</f>
        <v>South West England Commissioning Region</v>
      </c>
      <c r="C79" s="78" t="str">
        <f ca="1">IFERROR(IF((VLOOKUP($E79,'Org List'!$AO$10:$AQ$190,3,FALSE))="","",(VLOOKUP($E79,'Org List'!$AO$10:$AQ$190,3,FALSE))),"")</f>
        <v>South West Region</v>
      </c>
      <c r="D79" s="93" t="str">
        <f ca="1">IFERROR(IF((VLOOKUP($E79,'Org List'!$AT$10:$AV$190,3,FALSE))="","",(VLOOKUP($E79,'Org List'!$AT$10:$AV$190,3,FALSE))),"")</f>
        <v>NHS England South West (South West South)</v>
      </c>
      <c r="E79" s="77" t="str">
        <f t="shared" ca="1" si="2"/>
        <v>E10000008</v>
      </c>
      <c r="F79" s="79" t="str">
        <f ca="1">IF(E79="","",VLOOKUP(E79,'Org List'!$J$9:$K$640,2,0))</f>
        <v>Devon</v>
      </c>
      <c r="G79" s="100">
        <f ca="1">IFERROR(IF((VLOOKUP($E79,'DTOC Backsheet'!$D$5:$AF$183,G$9,FALSE))="","",(VLOOKUP($E79,'DTOC Backsheet'!$D$5:$AF$183,G$9,FALSE))),"")</f>
        <v>13070</v>
      </c>
      <c r="H79" s="101">
        <f ca="1">IFERROR(IF((VLOOKUP($E79,'DTOC Backsheet'!$D$5:$AF$183,H$9,FALSE))="","",(VLOOKUP($E79,'DTOC Backsheet'!$D$5:$AF$183,H$9,FALSE))),"")</f>
        <v>10424</v>
      </c>
      <c r="I79" s="101">
        <f ca="1">IFERROR(IF((VLOOKUP($E79,'DTOC Backsheet'!$D$5:$AF$183,I$9,FALSE))="","",(VLOOKUP($E79,'DTOC Backsheet'!$D$5:$AF$183,I$9,FALSE))),"")</f>
        <v>7511</v>
      </c>
      <c r="J79" s="102">
        <f ca="1">IFERROR(IF((VLOOKUP($E79,'DTOC Backsheet'!$D$5:$AF$183,J$9,FALSE))="","",(VLOOKUP($E79,'DTOC Backsheet'!$D$5:$AF$183,J$9,FALSE))),"")</f>
        <v>8459</v>
      </c>
      <c r="K79" s="151">
        <f ca="1">IFERROR(IF((VLOOKUP($E79,'DTOC Backsheet'!$D$5:$AF$183,K$9,FALSE))="","",(VLOOKUP($E79,'DTOC Backsheet'!$D$5:$AF$183,K$9,FALSE))),"")</f>
        <v>6422</v>
      </c>
      <c r="L79" s="102">
        <f ca="1">IFERROR(IF((VLOOKUP($E79,'DTOC Backsheet'!$D$5:$AF$183,L$9,FALSE))="","",(VLOOKUP($E79,'DTOC Backsheet'!$D$5:$AF$183,L$9,FALSE))),"")</f>
        <v>7337</v>
      </c>
      <c r="M79" s="101">
        <f ca="1">IFERROR(IF((VLOOKUP($E79,'DTOC Backsheet'!$D$5:$AF$183,M$9,FALSE))="","",(VLOOKUP($E79,'DTOC Backsheet'!$D$5:$AF$183,M$9,FALSE))),"")</f>
        <v>8358</v>
      </c>
      <c r="N79" s="103">
        <f ca="1">IFERROR(IF((VLOOKUP($E79,'DTOC Backsheet'!$D$5:$AF$183,N$9,FALSE))="","",(VLOOKUP($E79,'DTOC Backsheet'!$D$5:$AF$183,N$9,FALSE))),"")</f>
        <v>7100</v>
      </c>
    </row>
    <row r="80" spans="1:14" ht="15" customHeight="1" x14ac:dyDescent="0.3">
      <c r="A80" s="41">
        <v>66</v>
      </c>
      <c r="B80" s="77" t="str">
        <f ca="1">IFERROR(IF((VLOOKUP($E80,'Org List'!$AJ$10:$AL$190,3,FALSE))="","",(VLOOKUP($E80,'Org List'!$AJ$10:$AL$190,3,FALSE))),"")</f>
        <v>North East and Yorkshire Commissioning Region</v>
      </c>
      <c r="C80" s="78" t="str">
        <f ca="1">IFERROR(IF((VLOOKUP($E80,'Org List'!$AO$10:$AQ$190,3,FALSE))="","",(VLOOKUP($E80,'Org List'!$AO$10:$AQ$190,3,FALSE))),"")</f>
        <v>Yorkshire and The Humber Region</v>
      </c>
      <c r="D80" s="93" t="str">
        <f ca="1">IFERROR(IF((VLOOKUP($E80,'Org List'!$AT$10:$AV$190,3,FALSE))="","",(VLOOKUP($E80,'Org List'!$AT$10:$AV$190,3,FALSE))),"")</f>
        <v>NHS England North East and Yokrshire (Yorkshire And Humber)</v>
      </c>
      <c r="E80" s="77" t="str">
        <f t="shared" ca="1" si="2"/>
        <v>E08000017</v>
      </c>
      <c r="F80" s="79" t="str">
        <f ca="1">IF(E80="","",VLOOKUP(E80,'Org List'!$J$9:$K$640,2,0))</f>
        <v>Doncaster</v>
      </c>
      <c r="G80" s="100">
        <f ca="1">IFERROR(IF((VLOOKUP($E80,'DTOC Backsheet'!$D$5:$AF$183,G$9,FALSE))="","",(VLOOKUP($E80,'DTOC Backsheet'!$D$5:$AF$183,G$9,FALSE))),"")</f>
        <v>1521</v>
      </c>
      <c r="H80" s="101">
        <f ca="1">IFERROR(IF((VLOOKUP($E80,'DTOC Backsheet'!$D$5:$AF$183,H$9,FALSE))="","",(VLOOKUP($E80,'DTOC Backsheet'!$D$5:$AF$183,H$9,FALSE))),"")</f>
        <v>2228</v>
      </c>
      <c r="I80" s="101">
        <f ca="1">IFERROR(IF((VLOOKUP($E80,'DTOC Backsheet'!$D$5:$AF$183,I$9,FALSE))="","",(VLOOKUP($E80,'DTOC Backsheet'!$D$5:$AF$183,I$9,FALSE))),"")</f>
        <v>1546</v>
      </c>
      <c r="J80" s="102">
        <f ca="1">IFERROR(IF((VLOOKUP($E80,'DTOC Backsheet'!$D$5:$AF$183,J$9,FALSE))="","",(VLOOKUP($E80,'DTOC Backsheet'!$D$5:$AF$183,J$9,FALSE))),"")</f>
        <v>1189</v>
      </c>
      <c r="K80" s="151">
        <f ca="1">IFERROR(IF((VLOOKUP($E80,'DTOC Backsheet'!$D$5:$AF$183,K$9,FALSE))="","",(VLOOKUP($E80,'DTOC Backsheet'!$D$5:$AF$183,K$9,FALSE))),"")</f>
        <v>834</v>
      </c>
      <c r="L80" s="102">
        <f ca="1">IFERROR(IF((VLOOKUP($E80,'DTOC Backsheet'!$D$5:$AF$183,L$9,FALSE))="","",(VLOOKUP($E80,'DTOC Backsheet'!$D$5:$AF$183,L$9,FALSE))),"")</f>
        <v>1143</v>
      </c>
      <c r="M80" s="101">
        <f ca="1">IFERROR(IF((VLOOKUP($E80,'DTOC Backsheet'!$D$5:$AF$183,M$9,FALSE))="","",(VLOOKUP($E80,'DTOC Backsheet'!$D$5:$AF$183,M$9,FALSE))),"")</f>
        <v>1348</v>
      </c>
      <c r="N80" s="103">
        <f ca="1">IFERROR(IF((VLOOKUP($E80,'DTOC Backsheet'!$D$5:$AF$183,N$9,FALSE))="","",(VLOOKUP($E80,'DTOC Backsheet'!$D$5:$AF$183,N$9,FALSE))),"")</f>
        <v>1858</v>
      </c>
    </row>
    <row r="81" spans="1:14" ht="15" customHeight="1" x14ac:dyDescent="0.3">
      <c r="A81" s="41">
        <v>67</v>
      </c>
      <c r="B81" s="77" t="str">
        <f ca="1">IFERROR(IF((VLOOKUP($E81,'Org List'!$AJ$10:$AL$190,3,FALSE))="","",(VLOOKUP($E81,'Org List'!$AJ$10:$AL$190,3,FALSE))),"")</f>
        <v>South West England Commissioning Region</v>
      </c>
      <c r="C81" s="78" t="str">
        <f ca="1">IFERROR(IF((VLOOKUP($E81,'Org List'!$AO$10:$AQ$190,3,FALSE))="","",(VLOOKUP($E81,'Org List'!$AO$10:$AQ$190,3,FALSE))),"")</f>
        <v>South West Region</v>
      </c>
      <c r="D81" s="93" t="str">
        <f ca="1">IFERROR(IF((VLOOKUP($E81,'Org List'!$AT$10:$AV$190,3,FALSE))="","",(VLOOKUP($E81,'Org List'!$AT$10:$AV$190,3,FALSE))),"")</f>
        <v>NHS England South West (South West South)</v>
      </c>
      <c r="E81" s="77" t="str">
        <f t="shared" ca="1" si="2"/>
        <v>E06000059</v>
      </c>
      <c r="F81" s="79" t="str">
        <f ca="1">IF(E81="","",VLOOKUP(E81,'Org List'!$J$9:$K$640,2,0))</f>
        <v>Dorset</v>
      </c>
      <c r="G81" s="100" t="str">
        <f ca="1">IFERROR(IF((VLOOKUP($E81,'DTOC Backsheet'!$D$5:$AF$183,G$9,FALSE))="","",(VLOOKUP($E81,'DTOC Backsheet'!$D$5:$AF$183,G$9,FALSE))),"")</f>
        <v/>
      </c>
      <c r="H81" s="101" t="str">
        <f ca="1">IFERROR(IF((VLOOKUP($E81,'DTOC Backsheet'!$D$5:$AF$183,H$9,FALSE))="","",(VLOOKUP($E81,'DTOC Backsheet'!$D$5:$AF$183,H$9,FALSE))),"")</f>
        <v/>
      </c>
      <c r="I81" s="101" t="str">
        <f ca="1">IFERROR(IF((VLOOKUP($E81,'DTOC Backsheet'!$D$5:$AF$183,I$9,FALSE))="","",(VLOOKUP($E81,'DTOC Backsheet'!$D$5:$AF$183,I$9,FALSE))),"")</f>
        <v/>
      </c>
      <c r="J81" s="102" t="str">
        <f ca="1">IFERROR(IF((VLOOKUP($E81,'DTOC Backsheet'!$D$5:$AF$183,J$9,FALSE))="","",(VLOOKUP($E81,'DTOC Backsheet'!$D$5:$AF$183,J$9,FALSE))),"")</f>
        <v/>
      </c>
      <c r="K81" s="151" t="str">
        <f ca="1">IFERROR(IF((VLOOKUP($E81,'DTOC Backsheet'!$D$5:$AF$183,K$9,FALSE))="","",(VLOOKUP($E81,'DTOC Backsheet'!$D$5:$AF$183,K$9,FALSE))),"")</f>
        <v/>
      </c>
      <c r="L81" s="102" t="str">
        <f ca="1">IFERROR(IF((VLOOKUP($E81,'DTOC Backsheet'!$D$5:$AF$183,L$9,FALSE))="","",(VLOOKUP($E81,'DTOC Backsheet'!$D$5:$AF$183,L$9,FALSE))),"")</f>
        <v/>
      </c>
      <c r="M81" s="101" t="str">
        <f ca="1">IFERROR(IF((VLOOKUP($E81,'DTOC Backsheet'!$D$5:$AF$183,M$9,FALSE))="","",(VLOOKUP($E81,'DTOC Backsheet'!$D$5:$AF$183,M$9,FALSE))),"")</f>
        <v/>
      </c>
      <c r="N81" s="103" t="str">
        <f ca="1">IFERROR(IF((VLOOKUP($E81,'DTOC Backsheet'!$D$5:$AF$183,N$9,FALSE))="","",(VLOOKUP($E81,'DTOC Backsheet'!$D$5:$AF$183,N$9,FALSE))),"")</f>
        <v/>
      </c>
    </row>
    <row r="82" spans="1:14" ht="15" customHeight="1" x14ac:dyDescent="0.3">
      <c r="A82" s="41">
        <v>68</v>
      </c>
      <c r="B82" s="77" t="str">
        <f ca="1">IFERROR(IF((VLOOKUP($E82,'Org List'!$AJ$10:$AL$190,3,FALSE))="","",(VLOOKUP($E82,'Org List'!$AJ$10:$AL$190,3,FALSE))),"")</f>
        <v>Midlands Commissioning Region</v>
      </c>
      <c r="C82" s="78" t="str">
        <f ca="1">IFERROR(IF((VLOOKUP($E82,'Org List'!$AO$10:$AQ$190,3,FALSE))="","",(VLOOKUP($E82,'Org List'!$AO$10:$AQ$190,3,FALSE))),"")</f>
        <v>West Midlands Region</v>
      </c>
      <c r="D82" s="93" t="str">
        <f ca="1">IFERROR(IF((VLOOKUP($E82,'Org List'!$AT$10:$AV$190,3,FALSE))="","",(VLOOKUP($E82,'Org List'!$AT$10:$AV$190,3,FALSE))),"")</f>
        <v>NHS England Midlands (West Midlands)</v>
      </c>
      <c r="E82" s="77" t="str">
        <f t="shared" ca="1" si="2"/>
        <v>E08000027</v>
      </c>
      <c r="F82" s="79" t="str">
        <f ca="1">IF(E82="","",VLOOKUP(E82,'Org List'!$J$9:$K$640,2,0))</f>
        <v>Dudley</v>
      </c>
      <c r="G82" s="100">
        <f ca="1">IFERROR(IF((VLOOKUP($E82,'DTOC Backsheet'!$D$5:$AF$183,G$9,FALSE))="","",(VLOOKUP($E82,'DTOC Backsheet'!$D$5:$AF$183,G$9,FALSE))),"")</f>
        <v>2616</v>
      </c>
      <c r="H82" s="101">
        <f ca="1">IFERROR(IF((VLOOKUP($E82,'DTOC Backsheet'!$D$5:$AF$183,H$9,FALSE))="","",(VLOOKUP($E82,'DTOC Backsheet'!$D$5:$AF$183,H$9,FALSE))),"")</f>
        <v>3576</v>
      </c>
      <c r="I82" s="101">
        <f ca="1">IFERROR(IF((VLOOKUP($E82,'DTOC Backsheet'!$D$5:$AF$183,I$9,FALSE))="","",(VLOOKUP($E82,'DTOC Backsheet'!$D$5:$AF$183,I$9,FALSE))),"")</f>
        <v>2682</v>
      </c>
      <c r="J82" s="102">
        <f ca="1">IFERROR(IF((VLOOKUP($E82,'DTOC Backsheet'!$D$5:$AF$183,J$9,FALSE))="","",(VLOOKUP($E82,'DTOC Backsheet'!$D$5:$AF$183,J$9,FALSE))),"")</f>
        <v>2185</v>
      </c>
      <c r="K82" s="151">
        <f ca="1">IFERROR(IF((VLOOKUP($E82,'DTOC Backsheet'!$D$5:$AF$183,K$9,FALSE))="","",(VLOOKUP($E82,'DTOC Backsheet'!$D$5:$AF$183,K$9,FALSE))),"")</f>
        <v>2036</v>
      </c>
      <c r="L82" s="102">
        <f ca="1">IFERROR(IF((VLOOKUP($E82,'DTOC Backsheet'!$D$5:$AF$183,L$9,FALSE))="","",(VLOOKUP($E82,'DTOC Backsheet'!$D$5:$AF$183,L$9,FALSE))),"")</f>
        <v>1274</v>
      </c>
      <c r="M82" s="101">
        <f ca="1">IFERROR(IF((VLOOKUP($E82,'DTOC Backsheet'!$D$5:$AF$183,M$9,FALSE))="","",(VLOOKUP($E82,'DTOC Backsheet'!$D$5:$AF$183,M$9,FALSE))),"")</f>
        <v>1704</v>
      </c>
      <c r="N82" s="103">
        <f ca="1">IFERROR(IF((VLOOKUP($E82,'DTOC Backsheet'!$D$5:$AF$183,N$9,FALSE))="","",(VLOOKUP($E82,'DTOC Backsheet'!$D$5:$AF$183,N$9,FALSE))),"")</f>
        <v>1763</v>
      </c>
    </row>
    <row r="83" spans="1:14" ht="15" customHeight="1" x14ac:dyDescent="0.3">
      <c r="A83" s="41">
        <v>69</v>
      </c>
      <c r="B83" s="77" t="str">
        <f ca="1">IFERROR(IF((VLOOKUP($E83,'Org List'!$AJ$10:$AL$190,3,FALSE))="","",(VLOOKUP($E83,'Org List'!$AJ$10:$AL$190,3,FALSE))),"")</f>
        <v>London Commissioning Region</v>
      </c>
      <c r="C83" s="78" t="str">
        <f ca="1">IFERROR(IF((VLOOKUP($E83,'Org List'!$AO$10:$AQ$190,3,FALSE))="","",(VLOOKUP($E83,'Org List'!$AO$10:$AQ$190,3,FALSE))),"")</f>
        <v>London Region</v>
      </c>
      <c r="D83" s="93" t="str">
        <f ca="1">IFERROR(IF((VLOOKUP($E83,'Org List'!$AT$10:$AV$190,3,FALSE))="","",(VLOOKUP($E83,'Org List'!$AT$10:$AV$190,3,FALSE))),"")</f>
        <v>NHS England London</v>
      </c>
      <c r="E83" s="77" t="str">
        <f t="shared" ca="1" si="2"/>
        <v>E09000009</v>
      </c>
      <c r="F83" s="79" t="str">
        <f ca="1">IF(E83="","",VLOOKUP(E83,'Org List'!$J$9:$K$640,2,0))</f>
        <v>Ealing</v>
      </c>
      <c r="G83" s="100">
        <f ca="1">IFERROR(IF((VLOOKUP($E83,'DTOC Backsheet'!$D$5:$AF$183,G$9,FALSE))="","",(VLOOKUP($E83,'DTOC Backsheet'!$D$5:$AF$183,G$9,FALSE))),"")</f>
        <v>3567</v>
      </c>
      <c r="H83" s="101">
        <f ca="1">IFERROR(IF((VLOOKUP($E83,'DTOC Backsheet'!$D$5:$AF$183,H$9,FALSE))="","",(VLOOKUP($E83,'DTOC Backsheet'!$D$5:$AF$183,H$9,FALSE))),"")</f>
        <v>4104</v>
      </c>
      <c r="I83" s="101">
        <f ca="1">IFERROR(IF((VLOOKUP($E83,'DTOC Backsheet'!$D$5:$AF$183,I$9,FALSE))="","",(VLOOKUP($E83,'DTOC Backsheet'!$D$5:$AF$183,I$9,FALSE))),"")</f>
        <v>2878</v>
      </c>
      <c r="J83" s="102">
        <f ca="1">IFERROR(IF((VLOOKUP($E83,'DTOC Backsheet'!$D$5:$AF$183,J$9,FALSE))="","",(VLOOKUP($E83,'DTOC Backsheet'!$D$5:$AF$183,J$9,FALSE))),"")</f>
        <v>1683</v>
      </c>
      <c r="K83" s="151">
        <f ca="1">IFERROR(IF((VLOOKUP($E83,'DTOC Backsheet'!$D$5:$AF$183,K$9,FALSE))="","",(VLOOKUP($E83,'DTOC Backsheet'!$D$5:$AF$183,K$9,FALSE))),"")</f>
        <v>1905</v>
      </c>
      <c r="L83" s="102">
        <f ca="1">IFERROR(IF((VLOOKUP($E83,'DTOC Backsheet'!$D$5:$AF$183,L$9,FALSE))="","",(VLOOKUP($E83,'DTOC Backsheet'!$D$5:$AF$183,L$9,FALSE))),"")</f>
        <v>2460</v>
      </c>
      <c r="M83" s="101">
        <f ca="1">IFERROR(IF((VLOOKUP($E83,'DTOC Backsheet'!$D$5:$AF$183,M$9,FALSE))="","",(VLOOKUP($E83,'DTOC Backsheet'!$D$5:$AF$183,M$9,FALSE))),"")</f>
        <v>2019</v>
      </c>
      <c r="N83" s="103">
        <f ca="1">IFERROR(IF((VLOOKUP($E83,'DTOC Backsheet'!$D$5:$AF$183,N$9,FALSE))="","",(VLOOKUP($E83,'DTOC Backsheet'!$D$5:$AF$183,N$9,FALSE))),"")</f>
        <v>1291</v>
      </c>
    </row>
    <row r="84" spans="1:14" ht="15" customHeight="1" x14ac:dyDescent="0.3">
      <c r="A84" s="41">
        <v>70</v>
      </c>
      <c r="B84" s="77" t="str">
        <f ca="1">IFERROR(IF((VLOOKUP($E84,'Org List'!$AJ$10:$AL$190,3,FALSE))="","",(VLOOKUP($E84,'Org List'!$AJ$10:$AL$190,3,FALSE))),"")</f>
        <v>North East and Yorkshire Commissioning Region</v>
      </c>
      <c r="C84" s="78" t="str">
        <f ca="1">IFERROR(IF((VLOOKUP($E84,'Org List'!$AO$10:$AQ$190,3,FALSE))="","",(VLOOKUP($E84,'Org List'!$AO$10:$AQ$190,3,FALSE))),"")</f>
        <v>Yorkshire and The Humber Region</v>
      </c>
      <c r="D84" s="93" t="str">
        <f ca="1">IFERROR(IF((VLOOKUP($E84,'Org List'!$AT$10:$AV$190,3,FALSE))="","",(VLOOKUP($E84,'Org List'!$AT$10:$AV$190,3,FALSE))),"")</f>
        <v>NHS England North East and Yokrshire (Yorkshire And Humber)</v>
      </c>
      <c r="E84" s="77" t="str">
        <f t="shared" ca="1" si="2"/>
        <v>E06000011</v>
      </c>
      <c r="F84" s="79" t="str">
        <f ca="1">IF(E84="","",VLOOKUP(E84,'Org List'!$J$9:$K$640,2,0))</f>
        <v>East Riding of Yorkshire</v>
      </c>
      <c r="G84" s="100">
        <f ca="1">IFERROR(IF((VLOOKUP($E84,'DTOC Backsheet'!$D$5:$AF$183,G$9,FALSE))="","",(VLOOKUP($E84,'DTOC Backsheet'!$D$5:$AF$183,G$9,FALSE))),"")</f>
        <v>3017</v>
      </c>
      <c r="H84" s="101">
        <f ca="1">IFERROR(IF((VLOOKUP($E84,'DTOC Backsheet'!$D$5:$AF$183,H$9,FALSE))="","",(VLOOKUP($E84,'DTOC Backsheet'!$D$5:$AF$183,H$9,FALSE))),"")</f>
        <v>2427</v>
      </c>
      <c r="I84" s="101">
        <f ca="1">IFERROR(IF((VLOOKUP($E84,'DTOC Backsheet'!$D$5:$AF$183,I$9,FALSE))="","",(VLOOKUP($E84,'DTOC Backsheet'!$D$5:$AF$183,I$9,FALSE))),"")</f>
        <v>2139</v>
      </c>
      <c r="J84" s="102">
        <f ca="1">IFERROR(IF((VLOOKUP($E84,'DTOC Backsheet'!$D$5:$AF$183,J$9,FALSE))="","",(VLOOKUP($E84,'DTOC Backsheet'!$D$5:$AF$183,J$9,FALSE))),"")</f>
        <v>1974</v>
      </c>
      <c r="K84" s="151">
        <f ca="1">IFERROR(IF((VLOOKUP($E84,'DTOC Backsheet'!$D$5:$AF$183,K$9,FALSE))="","",(VLOOKUP($E84,'DTOC Backsheet'!$D$5:$AF$183,K$9,FALSE))),"")</f>
        <v>1800</v>
      </c>
      <c r="L84" s="102">
        <f ca="1">IFERROR(IF((VLOOKUP($E84,'DTOC Backsheet'!$D$5:$AF$183,L$9,FALSE))="","",(VLOOKUP($E84,'DTOC Backsheet'!$D$5:$AF$183,L$9,FALSE))),"")</f>
        <v>1892</v>
      </c>
      <c r="M84" s="101">
        <f ca="1">IFERROR(IF((VLOOKUP($E84,'DTOC Backsheet'!$D$5:$AF$183,M$9,FALSE))="","",(VLOOKUP($E84,'DTOC Backsheet'!$D$5:$AF$183,M$9,FALSE))),"")</f>
        <v>2310</v>
      </c>
      <c r="N84" s="103">
        <f ca="1">IFERROR(IF((VLOOKUP($E84,'DTOC Backsheet'!$D$5:$AF$183,N$9,FALSE))="","",(VLOOKUP($E84,'DTOC Backsheet'!$D$5:$AF$183,N$9,FALSE))),"")</f>
        <v>2517</v>
      </c>
    </row>
    <row r="85" spans="1:14" ht="15" customHeight="1" x14ac:dyDescent="0.3">
      <c r="A85" s="41">
        <v>71</v>
      </c>
      <c r="B85" s="77" t="str">
        <f ca="1">IFERROR(IF((VLOOKUP($E85,'Org List'!$AJ$10:$AL$190,3,FALSE))="","",(VLOOKUP($E85,'Org List'!$AJ$10:$AL$190,3,FALSE))),"")</f>
        <v>South East England Commissioning Region</v>
      </c>
      <c r="C85" s="78" t="str">
        <f ca="1">IFERROR(IF((VLOOKUP($E85,'Org List'!$AO$10:$AQ$190,3,FALSE))="","",(VLOOKUP($E85,'Org List'!$AO$10:$AQ$190,3,FALSE))),"")</f>
        <v>South East Region</v>
      </c>
      <c r="D85" s="93" t="str">
        <f ca="1">IFERROR(IF((VLOOKUP($E85,'Org List'!$AT$10:$AV$190,3,FALSE))="","",(VLOOKUP($E85,'Org List'!$AT$10:$AV$190,3,FALSE))),"")</f>
        <v>NHS England South East (Kent, Surrey and Sussex)</v>
      </c>
      <c r="E85" s="77" t="str">
        <f t="shared" ca="1" si="2"/>
        <v>E10000011</v>
      </c>
      <c r="F85" s="79" t="str">
        <f ca="1">IF(E85="","",VLOOKUP(E85,'Org List'!$J$9:$K$640,2,0))</f>
        <v>East Sussex</v>
      </c>
      <c r="G85" s="100">
        <f ca="1">IFERROR(IF((VLOOKUP($E85,'DTOC Backsheet'!$D$5:$AF$183,G$9,FALSE))="","",(VLOOKUP($E85,'DTOC Backsheet'!$D$5:$AF$183,G$9,FALSE))),"")</f>
        <v>8582</v>
      </c>
      <c r="H85" s="101">
        <f ca="1">IFERROR(IF((VLOOKUP($E85,'DTOC Backsheet'!$D$5:$AF$183,H$9,FALSE))="","",(VLOOKUP($E85,'DTOC Backsheet'!$D$5:$AF$183,H$9,FALSE))),"")</f>
        <v>7589</v>
      </c>
      <c r="I85" s="101">
        <f ca="1">IFERROR(IF((VLOOKUP($E85,'DTOC Backsheet'!$D$5:$AF$183,I$9,FALSE))="","",(VLOOKUP($E85,'DTOC Backsheet'!$D$5:$AF$183,I$9,FALSE))),"")</f>
        <v>5085</v>
      </c>
      <c r="J85" s="102">
        <f ca="1">IFERROR(IF((VLOOKUP($E85,'DTOC Backsheet'!$D$5:$AF$183,J$9,FALSE))="","",(VLOOKUP($E85,'DTOC Backsheet'!$D$5:$AF$183,J$9,FALSE))),"")</f>
        <v>4407</v>
      </c>
      <c r="K85" s="151">
        <f ca="1">IFERROR(IF((VLOOKUP($E85,'DTOC Backsheet'!$D$5:$AF$183,K$9,FALSE))="","",(VLOOKUP($E85,'DTOC Backsheet'!$D$5:$AF$183,K$9,FALSE))),"")</f>
        <v>3897</v>
      </c>
      <c r="L85" s="102">
        <f ca="1">IFERROR(IF((VLOOKUP($E85,'DTOC Backsheet'!$D$5:$AF$183,L$9,FALSE))="","",(VLOOKUP($E85,'DTOC Backsheet'!$D$5:$AF$183,L$9,FALSE))),"")</f>
        <v>4836</v>
      </c>
      <c r="M85" s="101">
        <f ca="1">IFERROR(IF((VLOOKUP($E85,'DTOC Backsheet'!$D$5:$AF$183,M$9,FALSE))="","",(VLOOKUP($E85,'DTOC Backsheet'!$D$5:$AF$183,M$9,FALSE))),"")</f>
        <v>4028</v>
      </c>
      <c r="N85" s="103">
        <f ca="1">IFERROR(IF((VLOOKUP($E85,'DTOC Backsheet'!$D$5:$AF$183,N$9,FALSE))="","",(VLOOKUP($E85,'DTOC Backsheet'!$D$5:$AF$183,N$9,FALSE))),"")</f>
        <v>4851</v>
      </c>
    </row>
    <row r="86" spans="1:14" ht="15" customHeight="1" x14ac:dyDescent="0.3">
      <c r="A86" s="41">
        <v>72</v>
      </c>
      <c r="B86" s="77" t="str">
        <f ca="1">IFERROR(IF((VLOOKUP($E86,'Org List'!$AJ$10:$AL$190,3,FALSE))="","",(VLOOKUP($E86,'Org List'!$AJ$10:$AL$190,3,FALSE))),"")</f>
        <v>London Commissioning Region</v>
      </c>
      <c r="C86" s="78" t="str">
        <f ca="1">IFERROR(IF((VLOOKUP($E86,'Org List'!$AO$10:$AQ$190,3,FALSE))="","",(VLOOKUP($E86,'Org List'!$AO$10:$AQ$190,3,FALSE))),"")</f>
        <v>London Region</v>
      </c>
      <c r="D86" s="93" t="str">
        <f ca="1">IFERROR(IF((VLOOKUP($E86,'Org List'!$AT$10:$AV$190,3,FALSE))="","",(VLOOKUP($E86,'Org List'!$AT$10:$AV$190,3,FALSE))),"")</f>
        <v>NHS England London</v>
      </c>
      <c r="E86" s="77" t="str">
        <f t="shared" ca="1" si="2"/>
        <v>E09000010</v>
      </c>
      <c r="F86" s="79" t="str">
        <f ca="1">IF(E86="","",VLOOKUP(E86,'Org List'!$J$9:$K$640,2,0))</f>
        <v>Enfield</v>
      </c>
      <c r="G86" s="100">
        <f ca="1">IFERROR(IF((VLOOKUP($E86,'DTOC Backsheet'!$D$5:$AF$183,G$9,FALSE))="","",(VLOOKUP($E86,'DTOC Backsheet'!$D$5:$AF$183,G$9,FALSE))),"")</f>
        <v>1562</v>
      </c>
      <c r="H86" s="101">
        <f ca="1">IFERROR(IF((VLOOKUP($E86,'DTOC Backsheet'!$D$5:$AF$183,H$9,FALSE))="","",(VLOOKUP($E86,'DTOC Backsheet'!$D$5:$AF$183,H$9,FALSE))),"")</f>
        <v>1766</v>
      </c>
      <c r="I86" s="101">
        <f ca="1">IFERROR(IF((VLOOKUP($E86,'DTOC Backsheet'!$D$5:$AF$183,I$9,FALSE))="","",(VLOOKUP($E86,'DTOC Backsheet'!$D$5:$AF$183,I$9,FALSE))),"")</f>
        <v>1404</v>
      </c>
      <c r="J86" s="102">
        <f ca="1">IFERROR(IF((VLOOKUP($E86,'DTOC Backsheet'!$D$5:$AF$183,J$9,FALSE))="","",(VLOOKUP($E86,'DTOC Backsheet'!$D$5:$AF$183,J$9,FALSE))),"")</f>
        <v>1055</v>
      </c>
      <c r="K86" s="151">
        <f ca="1">IFERROR(IF((VLOOKUP($E86,'DTOC Backsheet'!$D$5:$AF$183,K$9,FALSE))="","",(VLOOKUP($E86,'DTOC Backsheet'!$D$5:$AF$183,K$9,FALSE))),"")</f>
        <v>1303</v>
      </c>
      <c r="L86" s="102">
        <f ca="1">IFERROR(IF((VLOOKUP($E86,'DTOC Backsheet'!$D$5:$AF$183,L$9,FALSE))="","",(VLOOKUP($E86,'DTOC Backsheet'!$D$5:$AF$183,L$9,FALSE))),"")</f>
        <v>1312</v>
      </c>
      <c r="M86" s="101">
        <f ca="1">IFERROR(IF((VLOOKUP($E86,'DTOC Backsheet'!$D$5:$AF$183,M$9,FALSE))="","",(VLOOKUP($E86,'DTOC Backsheet'!$D$5:$AF$183,M$9,FALSE))),"")</f>
        <v>1171</v>
      </c>
      <c r="N86" s="103">
        <f ca="1">IFERROR(IF((VLOOKUP($E86,'DTOC Backsheet'!$D$5:$AF$183,N$9,FALSE))="","",(VLOOKUP($E86,'DTOC Backsheet'!$D$5:$AF$183,N$9,FALSE))),"")</f>
        <v>1050</v>
      </c>
    </row>
    <row r="87" spans="1:14" ht="15" customHeight="1" x14ac:dyDescent="0.3">
      <c r="A87" s="41">
        <v>73</v>
      </c>
      <c r="B87" s="77" t="str">
        <f ca="1">IFERROR(IF((VLOOKUP($E87,'Org List'!$AJ$10:$AL$190,3,FALSE))="","",(VLOOKUP($E87,'Org List'!$AJ$10:$AL$190,3,FALSE))),"")</f>
        <v>East of England Commissioning Region</v>
      </c>
      <c r="C87" s="78" t="str">
        <f ca="1">IFERROR(IF((VLOOKUP($E87,'Org List'!$AO$10:$AQ$190,3,FALSE))="","",(VLOOKUP($E87,'Org List'!$AO$10:$AQ$190,3,FALSE))),"")</f>
        <v>East Region</v>
      </c>
      <c r="D87" s="93" t="str">
        <f ca="1">IFERROR(IF((VLOOKUP($E87,'Org List'!$AT$10:$AV$190,3,FALSE))="","",(VLOOKUP($E87,'Org List'!$AT$10:$AV$190,3,FALSE))),"")</f>
        <v>NHS England East (East)</v>
      </c>
      <c r="E87" s="77" t="str">
        <f t="shared" ca="1" si="2"/>
        <v>E10000012</v>
      </c>
      <c r="F87" s="79" t="str">
        <f ca="1">IF(E87="","",VLOOKUP(E87,'Org List'!$J$9:$K$640,2,0))</f>
        <v>Essex</v>
      </c>
      <c r="G87" s="100">
        <f ca="1">IFERROR(IF((VLOOKUP($E87,'DTOC Backsheet'!$D$5:$AF$183,G$9,FALSE))="","",(VLOOKUP($E87,'DTOC Backsheet'!$D$5:$AF$183,G$9,FALSE))),"")</f>
        <v>10100</v>
      </c>
      <c r="H87" s="101">
        <f ca="1">IFERROR(IF((VLOOKUP($E87,'DTOC Backsheet'!$D$5:$AF$183,H$9,FALSE))="","",(VLOOKUP($E87,'DTOC Backsheet'!$D$5:$AF$183,H$9,FALSE))),"")</f>
        <v>11764</v>
      </c>
      <c r="I87" s="101">
        <f ca="1">IFERROR(IF((VLOOKUP($E87,'DTOC Backsheet'!$D$5:$AF$183,I$9,FALSE))="","",(VLOOKUP($E87,'DTOC Backsheet'!$D$5:$AF$183,I$9,FALSE))),"")</f>
        <v>10031</v>
      </c>
      <c r="J87" s="102">
        <f ca="1">IFERROR(IF((VLOOKUP($E87,'DTOC Backsheet'!$D$5:$AF$183,J$9,FALSE))="","",(VLOOKUP($E87,'DTOC Backsheet'!$D$5:$AF$183,J$9,FALSE))),"")</f>
        <v>8015</v>
      </c>
      <c r="K87" s="151">
        <f ca="1">IFERROR(IF((VLOOKUP($E87,'DTOC Backsheet'!$D$5:$AF$183,K$9,FALSE))="","",(VLOOKUP($E87,'DTOC Backsheet'!$D$5:$AF$183,K$9,FALSE))),"")</f>
        <v>9796</v>
      </c>
      <c r="L87" s="102">
        <f ca="1">IFERROR(IF((VLOOKUP($E87,'DTOC Backsheet'!$D$5:$AF$183,L$9,FALSE))="","",(VLOOKUP($E87,'DTOC Backsheet'!$D$5:$AF$183,L$9,FALSE))),"")</f>
        <v>9052</v>
      </c>
      <c r="M87" s="101">
        <f ca="1">IFERROR(IF((VLOOKUP($E87,'DTOC Backsheet'!$D$5:$AF$183,M$9,FALSE))="","",(VLOOKUP($E87,'DTOC Backsheet'!$D$5:$AF$183,M$9,FALSE))),"")</f>
        <v>9125</v>
      </c>
      <c r="N87" s="103">
        <f ca="1">IFERROR(IF((VLOOKUP($E87,'DTOC Backsheet'!$D$5:$AF$183,N$9,FALSE))="","",(VLOOKUP($E87,'DTOC Backsheet'!$D$5:$AF$183,N$9,FALSE))),"")</f>
        <v>7949</v>
      </c>
    </row>
    <row r="88" spans="1:14" ht="15" customHeight="1" x14ac:dyDescent="0.3">
      <c r="A88" s="41">
        <v>74</v>
      </c>
      <c r="B88" s="77" t="str">
        <f ca="1">IFERROR(IF((VLOOKUP($E88,'Org List'!$AJ$10:$AL$190,3,FALSE))="","",(VLOOKUP($E88,'Org List'!$AJ$10:$AL$190,3,FALSE))),"")</f>
        <v>North East and Yorkshire Commissioning Region</v>
      </c>
      <c r="C88" s="78" t="str">
        <f ca="1">IFERROR(IF((VLOOKUP($E88,'Org List'!$AO$10:$AQ$190,3,FALSE))="","",(VLOOKUP($E88,'Org List'!$AO$10:$AQ$190,3,FALSE))),"")</f>
        <v>North East Region</v>
      </c>
      <c r="D88" s="93" t="str">
        <f ca="1">IFERROR(IF((VLOOKUP($E88,'Org List'!$AT$10:$AV$190,3,FALSE))="","",(VLOOKUP($E88,'Org List'!$AT$10:$AV$190,3,FALSE))),"")</f>
        <v>NHS England North East and Yorkshire (Cumbria And North East)</v>
      </c>
      <c r="E88" s="77" t="str">
        <f t="shared" ca="1" si="2"/>
        <v>E08000037</v>
      </c>
      <c r="F88" s="79" t="str">
        <f ca="1">IF(E88="","",VLOOKUP(E88,'Org List'!$J$9:$K$640,2,0))</f>
        <v>Gateshead</v>
      </c>
      <c r="G88" s="100">
        <f ca="1">IFERROR(IF((VLOOKUP($E88,'DTOC Backsheet'!$D$5:$AF$183,G$9,FALSE))="","",(VLOOKUP($E88,'DTOC Backsheet'!$D$5:$AF$183,G$9,FALSE))),"")</f>
        <v>1376</v>
      </c>
      <c r="H88" s="101">
        <f ca="1">IFERROR(IF((VLOOKUP($E88,'DTOC Backsheet'!$D$5:$AF$183,H$9,FALSE))="","",(VLOOKUP($E88,'DTOC Backsheet'!$D$5:$AF$183,H$9,FALSE))),"")</f>
        <v>1079</v>
      </c>
      <c r="I88" s="101">
        <f ca="1">IFERROR(IF((VLOOKUP($E88,'DTOC Backsheet'!$D$5:$AF$183,I$9,FALSE))="","",(VLOOKUP($E88,'DTOC Backsheet'!$D$5:$AF$183,I$9,FALSE))),"")</f>
        <v>600</v>
      </c>
      <c r="J88" s="102">
        <f ca="1">IFERROR(IF((VLOOKUP($E88,'DTOC Backsheet'!$D$5:$AF$183,J$9,FALSE))="","",(VLOOKUP($E88,'DTOC Backsheet'!$D$5:$AF$183,J$9,FALSE))),"")</f>
        <v>926</v>
      </c>
      <c r="K88" s="151">
        <f ca="1">IFERROR(IF((VLOOKUP($E88,'DTOC Backsheet'!$D$5:$AF$183,K$9,FALSE))="","",(VLOOKUP($E88,'DTOC Backsheet'!$D$5:$AF$183,K$9,FALSE))),"")</f>
        <v>1028</v>
      </c>
      <c r="L88" s="102">
        <f ca="1">IFERROR(IF((VLOOKUP($E88,'DTOC Backsheet'!$D$5:$AF$183,L$9,FALSE))="","",(VLOOKUP($E88,'DTOC Backsheet'!$D$5:$AF$183,L$9,FALSE))),"")</f>
        <v>1134</v>
      </c>
      <c r="M88" s="101">
        <f ca="1">IFERROR(IF((VLOOKUP($E88,'DTOC Backsheet'!$D$5:$AF$183,M$9,FALSE))="","",(VLOOKUP($E88,'DTOC Backsheet'!$D$5:$AF$183,M$9,FALSE))),"")</f>
        <v>1164</v>
      </c>
      <c r="N88" s="103">
        <f ca="1">IFERROR(IF((VLOOKUP($E88,'DTOC Backsheet'!$D$5:$AF$183,N$9,FALSE))="","",(VLOOKUP($E88,'DTOC Backsheet'!$D$5:$AF$183,N$9,FALSE))),"")</f>
        <v>830</v>
      </c>
    </row>
    <row r="89" spans="1:14" ht="15" customHeight="1" x14ac:dyDescent="0.3">
      <c r="A89" s="41">
        <v>75</v>
      </c>
      <c r="B89" s="77" t="str">
        <f ca="1">IFERROR(IF((VLOOKUP($E89,'Org List'!$AJ$10:$AL$190,3,FALSE))="","",(VLOOKUP($E89,'Org List'!$AJ$10:$AL$190,3,FALSE))),"")</f>
        <v>South West England Commissioning Region</v>
      </c>
      <c r="C89" s="78" t="str">
        <f ca="1">IFERROR(IF((VLOOKUP($E89,'Org List'!$AO$10:$AQ$190,3,FALSE))="","",(VLOOKUP($E89,'Org List'!$AO$10:$AQ$190,3,FALSE))),"")</f>
        <v>South West Region</v>
      </c>
      <c r="D89" s="93" t="str">
        <f ca="1">IFERROR(IF((VLOOKUP($E89,'Org List'!$AT$10:$AV$190,3,FALSE))="","",(VLOOKUP($E89,'Org List'!$AT$10:$AV$190,3,FALSE))),"")</f>
        <v>NHS England South West (South West North)</v>
      </c>
      <c r="E89" s="77" t="str">
        <f t="shared" ca="1" si="2"/>
        <v>E10000013</v>
      </c>
      <c r="F89" s="79" t="str">
        <f ca="1">IF(E89="","",VLOOKUP(E89,'Org List'!$J$9:$K$640,2,0))</f>
        <v>Gloucestershire</v>
      </c>
      <c r="G89" s="100">
        <f ca="1">IFERROR(IF((VLOOKUP($E89,'DTOC Backsheet'!$D$5:$AF$183,G$9,FALSE))="","",(VLOOKUP($E89,'DTOC Backsheet'!$D$5:$AF$183,G$9,FALSE))),"")</f>
        <v>5156</v>
      </c>
      <c r="H89" s="101">
        <f ca="1">IFERROR(IF((VLOOKUP($E89,'DTOC Backsheet'!$D$5:$AF$183,H$9,FALSE))="","",(VLOOKUP($E89,'DTOC Backsheet'!$D$5:$AF$183,H$9,FALSE))),"")</f>
        <v>5239</v>
      </c>
      <c r="I89" s="101">
        <f ca="1">IFERROR(IF((VLOOKUP($E89,'DTOC Backsheet'!$D$5:$AF$183,I$9,FALSE))="","",(VLOOKUP($E89,'DTOC Backsheet'!$D$5:$AF$183,I$9,FALSE))),"")</f>
        <v>3276</v>
      </c>
      <c r="J89" s="102">
        <f ca="1">IFERROR(IF((VLOOKUP($E89,'DTOC Backsheet'!$D$5:$AF$183,J$9,FALSE))="","",(VLOOKUP($E89,'DTOC Backsheet'!$D$5:$AF$183,J$9,FALSE))),"")</f>
        <v>2317</v>
      </c>
      <c r="K89" s="151">
        <f ca="1">IFERROR(IF((VLOOKUP($E89,'DTOC Backsheet'!$D$5:$AF$183,K$9,FALSE))="","",(VLOOKUP($E89,'DTOC Backsheet'!$D$5:$AF$183,K$9,FALSE))),"")</f>
        <v>2749</v>
      </c>
      <c r="L89" s="102">
        <f ca="1">IFERROR(IF((VLOOKUP($E89,'DTOC Backsheet'!$D$5:$AF$183,L$9,FALSE))="","",(VLOOKUP($E89,'DTOC Backsheet'!$D$5:$AF$183,L$9,FALSE))),"")</f>
        <v>3882</v>
      </c>
      <c r="M89" s="101">
        <f ca="1">IFERROR(IF((VLOOKUP($E89,'DTOC Backsheet'!$D$5:$AF$183,M$9,FALSE))="","",(VLOOKUP($E89,'DTOC Backsheet'!$D$5:$AF$183,M$9,FALSE))),"")</f>
        <v>3898</v>
      </c>
      <c r="N89" s="103">
        <f ca="1">IFERROR(IF((VLOOKUP($E89,'DTOC Backsheet'!$D$5:$AF$183,N$9,FALSE))="","",(VLOOKUP($E89,'DTOC Backsheet'!$D$5:$AF$183,N$9,FALSE))),"")</f>
        <v>3220</v>
      </c>
    </row>
    <row r="90" spans="1:14" ht="15" customHeight="1" x14ac:dyDescent="0.3">
      <c r="A90" s="41">
        <v>76</v>
      </c>
      <c r="B90" s="77" t="str">
        <f ca="1">IFERROR(IF((VLOOKUP($E90,'Org List'!$AJ$10:$AL$190,3,FALSE))="","",(VLOOKUP($E90,'Org List'!$AJ$10:$AL$190,3,FALSE))),"")</f>
        <v>London Commissioning Region</v>
      </c>
      <c r="C90" s="78" t="str">
        <f ca="1">IFERROR(IF((VLOOKUP($E90,'Org List'!$AO$10:$AQ$190,3,FALSE))="","",(VLOOKUP($E90,'Org List'!$AO$10:$AQ$190,3,FALSE))),"")</f>
        <v>London Region</v>
      </c>
      <c r="D90" s="93" t="str">
        <f ca="1">IFERROR(IF((VLOOKUP($E90,'Org List'!$AT$10:$AV$190,3,FALSE))="","",(VLOOKUP($E90,'Org List'!$AT$10:$AV$190,3,FALSE))),"")</f>
        <v>NHS England London</v>
      </c>
      <c r="E90" s="77" t="str">
        <f t="shared" ca="1" si="2"/>
        <v>E09000011</v>
      </c>
      <c r="F90" s="79" t="str">
        <f ca="1">IF(E90="","",VLOOKUP(E90,'Org List'!$J$9:$K$640,2,0))</f>
        <v>Greenwich</v>
      </c>
      <c r="G90" s="100">
        <f ca="1">IFERROR(IF((VLOOKUP($E90,'DTOC Backsheet'!$D$5:$AF$183,G$9,FALSE))="","",(VLOOKUP($E90,'DTOC Backsheet'!$D$5:$AF$183,G$9,FALSE))),"")</f>
        <v>868</v>
      </c>
      <c r="H90" s="101">
        <f ca="1">IFERROR(IF((VLOOKUP($E90,'DTOC Backsheet'!$D$5:$AF$183,H$9,FALSE))="","",(VLOOKUP($E90,'DTOC Backsheet'!$D$5:$AF$183,H$9,FALSE))),"")</f>
        <v>1563</v>
      </c>
      <c r="I90" s="101">
        <f ca="1">IFERROR(IF((VLOOKUP($E90,'DTOC Backsheet'!$D$5:$AF$183,I$9,FALSE))="","",(VLOOKUP($E90,'DTOC Backsheet'!$D$5:$AF$183,I$9,FALSE))),"")</f>
        <v>1374</v>
      </c>
      <c r="J90" s="102">
        <f ca="1">IFERROR(IF((VLOOKUP($E90,'DTOC Backsheet'!$D$5:$AF$183,J$9,FALSE))="","",(VLOOKUP($E90,'DTOC Backsheet'!$D$5:$AF$183,J$9,FALSE))),"")</f>
        <v>1122</v>
      </c>
      <c r="K90" s="151">
        <f ca="1">IFERROR(IF((VLOOKUP($E90,'DTOC Backsheet'!$D$5:$AF$183,K$9,FALSE))="","",(VLOOKUP($E90,'DTOC Backsheet'!$D$5:$AF$183,K$9,FALSE))),"")</f>
        <v>636</v>
      </c>
      <c r="L90" s="102">
        <f ca="1">IFERROR(IF((VLOOKUP($E90,'DTOC Backsheet'!$D$5:$AF$183,L$9,FALSE))="","",(VLOOKUP($E90,'DTOC Backsheet'!$D$5:$AF$183,L$9,FALSE))),"")</f>
        <v>891</v>
      </c>
      <c r="M90" s="101">
        <f ca="1">IFERROR(IF((VLOOKUP($E90,'DTOC Backsheet'!$D$5:$AF$183,M$9,FALSE))="","",(VLOOKUP($E90,'DTOC Backsheet'!$D$5:$AF$183,M$9,FALSE))),"")</f>
        <v>577</v>
      </c>
      <c r="N90" s="103">
        <f ca="1">IFERROR(IF((VLOOKUP($E90,'DTOC Backsheet'!$D$5:$AF$183,N$9,FALSE))="","",(VLOOKUP($E90,'DTOC Backsheet'!$D$5:$AF$183,N$9,FALSE))),"")</f>
        <v>579</v>
      </c>
    </row>
    <row r="91" spans="1:14" ht="15" customHeight="1" x14ac:dyDescent="0.3">
      <c r="A91" s="41">
        <v>77</v>
      </c>
      <c r="B91" s="77" t="str">
        <f ca="1">IFERROR(IF((VLOOKUP($E91,'Org List'!$AJ$10:$AL$190,3,FALSE))="","",(VLOOKUP($E91,'Org List'!$AJ$10:$AL$190,3,FALSE))),"")</f>
        <v>London Commissioning Region</v>
      </c>
      <c r="C91" s="78" t="str">
        <f ca="1">IFERROR(IF((VLOOKUP($E91,'Org List'!$AO$10:$AQ$190,3,FALSE))="","",(VLOOKUP($E91,'Org List'!$AO$10:$AQ$190,3,FALSE))),"")</f>
        <v>London Region</v>
      </c>
      <c r="D91" s="93" t="str">
        <f ca="1">IFERROR(IF((VLOOKUP($E91,'Org List'!$AT$10:$AV$190,3,FALSE))="","",(VLOOKUP($E91,'Org List'!$AT$10:$AV$190,3,FALSE))),"")</f>
        <v>NHS England London</v>
      </c>
      <c r="E91" s="77" t="str">
        <f t="shared" ca="1" si="2"/>
        <v>E09000012</v>
      </c>
      <c r="F91" s="79" t="str">
        <f ca="1">IF(E91="","",VLOOKUP(E91,'Org List'!$J$9:$K$640,2,0))</f>
        <v>Hackney</v>
      </c>
      <c r="G91" s="100">
        <f ca="1">IFERROR(IF((VLOOKUP($E91,'DTOC Backsheet'!$D$5:$AF$183,G$9,FALSE))="","",(VLOOKUP($E91,'DTOC Backsheet'!$D$5:$AF$183,G$9,FALSE))),"")</f>
        <v>2558</v>
      </c>
      <c r="H91" s="101">
        <f ca="1">IFERROR(IF((VLOOKUP($E91,'DTOC Backsheet'!$D$5:$AF$183,H$9,FALSE))="","",(VLOOKUP($E91,'DTOC Backsheet'!$D$5:$AF$183,H$9,FALSE))),"")</f>
        <v>2331</v>
      </c>
      <c r="I91" s="101">
        <f ca="1">IFERROR(IF((VLOOKUP($E91,'DTOC Backsheet'!$D$5:$AF$183,I$9,FALSE))="","",(VLOOKUP($E91,'DTOC Backsheet'!$D$5:$AF$183,I$9,FALSE))),"")</f>
        <v>1743</v>
      </c>
      <c r="J91" s="102">
        <f ca="1">IFERROR(IF((VLOOKUP($E91,'DTOC Backsheet'!$D$5:$AF$183,J$9,FALSE))="","",(VLOOKUP($E91,'DTOC Backsheet'!$D$5:$AF$183,J$9,FALSE))),"")</f>
        <v>1407</v>
      </c>
      <c r="K91" s="151">
        <f ca="1">IFERROR(IF((VLOOKUP($E91,'DTOC Backsheet'!$D$5:$AF$183,K$9,FALSE))="","",(VLOOKUP($E91,'DTOC Backsheet'!$D$5:$AF$183,K$9,FALSE))),"")</f>
        <v>1244</v>
      </c>
      <c r="L91" s="102">
        <f ca="1">IFERROR(IF((VLOOKUP($E91,'DTOC Backsheet'!$D$5:$AF$183,L$9,FALSE))="","",(VLOOKUP($E91,'DTOC Backsheet'!$D$5:$AF$183,L$9,FALSE))),"")</f>
        <v>1311</v>
      </c>
      <c r="M91" s="101">
        <f ca="1">IFERROR(IF((VLOOKUP($E91,'DTOC Backsheet'!$D$5:$AF$183,M$9,FALSE))="","",(VLOOKUP($E91,'DTOC Backsheet'!$D$5:$AF$183,M$9,FALSE))),"")</f>
        <v>1791</v>
      </c>
      <c r="N91" s="103">
        <f ca="1">IFERROR(IF((VLOOKUP($E91,'DTOC Backsheet'!$D$5:$AF$183,N$9,FALSE))="","",(VLOOKUP($E91,'DTOC Backsheet'!$D$5:$AF$183,N$9,FALSE))),"")</f>
        <v>1413</v>
      </c>
    </row>
    <row r="92" spans="1:14" ht="15" customHeight="1" x14ac:dyDescent="0.3">
      <c r="A92" s="41">
        <v>78</v>
      </c>
      <c r="B92" s="77" t="str">
        <f ca="1">IFERROR(IF((VLOOKUP($E92,'Org List'!$AJ$10:$AL$190,3,FALSE))="","",(VLOOKUP($E92,'Org List'!$AJ$10:$AL$190,3,FALSE))),"")</f>
        <v>North West Commissioning Region</v>
      </c>
      <c r="C92" s="78" t="str">
        <f ca="1">IFERROR(IF((VLOOKUP($E92,'Org List'!$AO$10:$AQ$190,3,FALSE))="","",(VLOOKUP($E92,'Org List'!$AO$10:$AQ$190,3,FALSE))),"")</f>
        <v>North West Region</v>
      </c>
      <c r="D92" s="93" t="str">
        <f ca="1">IFERROR(IF((VLOOKUP($E92,'Org List'!$AT$10:$AV$190,3,FALSE))="","",(VLOOKUP($E92,'Org List'!$AT$10:$AV$190,3,FALSE))),"")</f>
        <v>NHS England North West (Cheshire And Merseyside)</v>
      </c>
      <c r="E92" s="77" t="str">
        <f t="shared" ca="1" si="2"/>
        <v>E06000006</v>
      </c>
      <c r="F92" s="79" t="str">
        <f ca="1">IF(E92="","",VLOOKUP(E92,'Org List'!$J$9:$K$640,2,0))</f>
        <v>Halton</v>
      </c>
      <c r="G92" s="100">
        <f ca="1">IFERROR(IF((VLOOKUP($E92,'DTOC Backsheet'!$D$5:$AF$183,G$9,FALSE))="","",(VLOOKUP($E92,'DTOC Backsheet'!$D$5:$AF$183,G$9,FALSE))),"")</f>
        <v>1185</v>
      </c>
      <c r="H92" s="101">
        <f ca="1">IFERROR(IF((VLOOKUP($E92,'DTOC Backsheet'!$D$5:$AF$183,H$9,FALSE))="","",(VLOOKUP($E92,'DTOC Backsheet'!$D$5:$AF$183,H$9,FALSE))),"")</f>
        <v>1429</v>
      </c>
      <c r="I92" s="101">
        <f ca="1">IFERROR(IF((VLOOKUP($E92,'DTOC Backsheet'!$D$5:$AF$183,I$9,FALSE))="","",(VLOOKUP($E92,'DTOC Backsheet'!$D$5:$AF$183,I$9,FALSE))),"")</f>
        <v>1786</v>
      </c>
      <c r="J92" s="102">
        <f ca="1">IFERROR(IF((VLOOKUP($E92,'DTOC Backsheet'!$D$5:$AF$183,J$9,FALSE))="","",(VLOOKUP($E92,'DTOC Backsheet'!$D$5:$AF$183,J$9,FALSE))),"")</f>
        <v>1425</v>
      </c>
      <c r="K92" s="151">
        <f ca="1">IFERROR(IF((VLOOKUP($E92,'DTOC Backsheet'!$D$5:$AF$183,K$9,FALSE))="","",(VLOOKUP($E92,'DTOC Backsheet'!$D$5:$AF$183,K$9,FALSE))),"")</f>
        <v>1741</v>
      </c>
      <c r="L92" s="102">
        <f ca="1">IFERROR(IF((VLOOKUP($E92,'DTOC Backsheet'!$D$5:$AF$183,L$9,FALSE))="","",(VLOOKUP($E92,'DTOC Backsheet'!$D$5:$AF$183,L$9,FALSE))),"")</f>
        <v>1787</v>
      </c>
      <c r="M92" s="101">
        <f ca="1">IFERROR(IF((VLOOKUP($E92,'DTOC Backsheet'!$D$5:$AF$183,M$9,FALSE))="","",(VLOOKUP($E92,'DTOC Backsheet'!$D$5:$AF$183,M$9,FALSE))),"")</f>
        <v>1439</v>
      </c>
      <c r="N92" s="103">
        <f ca="1">IFERROR(IF((VLOOKUP($E92,'DTOC Backsheet'!$D$5:$AF$183,N$9,FALSE))="","",(VLOOKUP($E92,'DTOC Backsheet'!$D$5:$AF$183,N$9,FALSE))),"")</f>
        <v>916</v>
      </c>
    </row>
    <row r="93" spans="1:14" ht="15" customHeight="1" x14ac:dyDescent="0.3">
      <c r="A93" s="41">
        <v>79</v>
      </c>
      <c r="B93" s="77" t="str">
        <f ca="1">IFERROR(IF((VLOOKUP($E93,'Org List'!$AJ$10:$AL$190,3,FALSE))="","",(VLOOKUP($E93,'Org List'!$AJ$10:$AL$190,3,FALSE))),"")</f>
        <v>London Commissioning Region</v>
      </c>
      <c r="C93" s="78" t="str">
        <f ca="1">IFERROR(IF((VLOOKUP($E93,'Org List'!$AO$10:$AQ$190,3,FALSE))="","",(VLOOKUP($E93,'Org List'!$AO$10:$AQ$190,3,FALSE))),"")</f>
        <v>London Region</v>
      </c>
      <c r="D93" s="93" t="str">
        <f ca="1">IFERROR(IF((VLOOKUP($E93,'Org List'!$AT$10:$AV$190,3,FALSE))="","",(VLOOKUP($E93,'Org List'!$AT$10:$AV$190,3,FALSE))),"")</f>
        <v>NHS England London</v>
      </c>
      <c r="E93" s="77" t="str">
        <f t="shared" ca="1" si="2"/>
        <v>E09000013</v>
      </c>
      <c r="F93" s="79" t="str">
        <f ca="1">IF(E93="","",VLOOKUP(E93,'Org List'!$J$9:$K$640,2,0))</f>
        <v>Hammersmith and Fulham</v>
      </c>
      <c r="G93" s="100">
        <f ca="1">IFERROR(IF((VLOOKUP($E93,'DTOC Backsheet'!$D$5:$AF$183,G$9,FALSE))="","",(VLOOKUP($E93,'DTOC Backsheet'!$D$5:$AF$183,G$9,FALSE))),"")</f>
        <v>1868</v>
      </c>
      <c r="H93" s="101">
        <f ca="1">IFERROR(IF((VLOOKUP($E93,'DTOC Backsheet'!$D$5:$AF$183,H$9,FALSE))="","",(VLOOKUP($E93,'DTOC Backsheet'!$D$5:$AF$183,H$9,FALSE))),"")</f>
        <v>1146</v>
      </c>
      <c r="I93" s="101">
        <f ca="1">IFERROR(IF((VLOOKUP($E93,'DTOC Backsheet'!$D$5:$AF$183,I$9,FALSE))="","",(VLOOKUP($E93,'DTOC Backsheet'!$D$5:$AF$183,I$9,FALSE))),"")</f>
        <v>698</v>
      </c>
      <c r="J93" s="102">
        <f ca="1">IFERROR(IF((VLOOKUP($E93,'DTOC Backsheet'!$D$5:$AF$183,J$9,FALSE))="","",(VLOOKUP($E93,'DTOC Backsheet'!$D$5:$AF$183,J$9,FALSE))),"")</f>
        <v>756</v>
      </c>
      <c r="K93" s="151">
        <f ca="1">IFERROR(IF((VLOOKUP($E93,'DTOC Backsheet'!$D$5:$AF$183,K$9,FALSE))="","",(VLOOKUP($E93,'DTOC Backsheet'!$D$5:$AF$183,K$9,FALSE))),"")</f>
        <v>1307</v>
      </c>
      <c r="L93" s="102">
        <f ca="1">IFERROR(IF((VLOOKUP($E93,'DTOC Backsheet'!$D$5:$AF$183,L$9,FALSE))="","",(VLOOKUP($E93,'DTOC Backsheet'!$D$5:$AF$183,L$9,FALSE))),"")</f>
        <v>1043</v>
      </c>
      <c r="M93" s="101">
        <f ca="1">IFERROR(IF((VLOOKUP($E93,'DTOC Backsheet'!$D$5:$AF$183,M$9,FALSE))="","",(VLOOKUP($E93,'DTOC Backsheet'!$D$5:$AF$183,M$9,FALSE))),"")</f>
        <v>934</v>
      </c>
      <c r="N93" s="103">
        <f ca="1">IFERROR(IF((VLOOKUP($E93,'DTOC Backsheet'!$D$5:$AF$183,N$9,FALSE))="","",(VLOOKUP($E93,'DTOC Backsheet'!$D$5:$AF$183,N$9,FALSE))),"")</f>
        <v>780</v>
      </c>
    </row>
    <row r="94" spans="1:14" ht="15" customHeight="1" x14ac:dyDescent="0.3">
      <c r="A94" s="41">
        <v>80</v>
      </c>
      <c r="B94" s="77" t="str">
        <f ca="1">IFERROR(IF((VLOOKUP($E94,'Org List'!$AJ$10:$AL$190,3,FALSE))="","",(VLOOKUP($E94,'Org List'!$AJ$10:$AL$190,3,FALSE))),"")</f>
        <v>South East England Commissioning Region</v>
      </c>
      <c r="C94" s="78" t="str">
        <f ca="1">IFERROR(IF((VLOOKUP($E94,'Org List'!$AO$10:$AQ$190,3,FALSE))="","",(VLOOKUP($E94,'Org List'!$AO$10:$AQ$190,3,FALSE))),"")</f>
        <v>South East Region</v>
      </c>
      <c r="D94" s="93" t="str">
        <f ca="1">IFERROR(IF((VLOOKUP($E94,'Org List'!$AT$10:$AV$190,3,FALSE))="","",(VLOOKUP($E94,'Org List'!$AT$10:$AV$190,3,FALSE))),"")</f>
        <v>NHS England South East (Hampshire, Isle of Wight and Thames Valley)</v>
      </c>
      <c r="E94" s="77" t="str">
        <f t="shared" ca="1" si="2"/>
        <v>E10000014</v>
      </c>
      <c r="F94" s="79" t="str">
        <f ca="1">IF(E94="","",VLOOKUP(E94,'Org List'!$J$9:$K$640,2,0))</f>
        <v>Hampshire</v>
      </c>
      <c r="G94" s="100">
        <f ca="1">IFERROR(IF((VLOOKUP($E94,'DTOC Backsheet'!$D$5:$AF$183,G$9,FALSE))="","",(VLOOKUP($E94,'DTOC Backsheet'!$D$5:$AF$183,G$9,FALSE))),"")</f>
        <v>25042</v>
      </c>
      <c r="H94" s="101">
        <f ca="1">IFERROR(IF((VLOOKUP($E94,'DTOC Backsheet'!$D$5:$AF$183,H$9,FALSE))="","",(VLOOKUP($E94,'DTOC Backsheet'!$D$5:$AF$183,H$9,FALSE))),"")</f>
        <v>26733</v>
      </c>
      <c r="I94" s="101">
        <f ca="1">IFERROR(IF((VLOOKUP($E94,'DTOC Backsheet'!$D$5:$AF$183,I$9,FALSE))="","",(VLOOKUP($E94,'DTOC Backsheet'!$D$5:$AF$183,I$9,FALSE))),"")</f>
        <v>25501</v>
      </c>
      <c r="J94" s="102">
        <f ca="1">IFERROR(IF((VLOOKUP($E94,'DTOC Backsheet'!$D$5:$AF$183,J$9,FALSE))="","",(VLOOKUP($E94,'DTOC Backsheet'!$D$5:$AF$183,J$9,FALSE))),"")</f>
        <v>22333</v>
      </c>
      <c r="K94" s="151">
        <f ca="1">IFERROR(IF((VLOOKUP($E94,'DTOC Backsheet'!$D$5:$AF$183,K$9,FALSE))="","",(VLOOKUP($E94,'DTOC Backsheet'!$D$5:$AF$183,K$9,FALSE))),"")</f>
        <v>21959</v>
      </c>
      <c r="L94" s="102">
        <f ca="1">IFERROR(IF((VLOOKUP($E94,'DTOC Backsheet'!$D$5:$AF$183,L$9,FALSE))="","",(VLOOKUP($E94,'DTOC Backsheet'!$D$5:$AF$183,L$9,FALSE))),"")</f>
        <v>20280</v>
      </c>
      <c r="M94" s="101">
        <f ca="1">IFERROR(IF((VLOOKUP($E94,'DTOC Backsheet'!$D$5:$AF$183,M$9,FALSE))="","",(VLOOKUP($E94,'DTOC Backsheet'!$D$5:$AF$183,M$9,FALSE))),"")</f>
        <v>17532</v>
      </c>
      <c r="N94" s="103">
        <f ca="1">IFERROR(IF((VLOOKUP($E94,'DTOC Backsheet'!$D$5:$AF$183,N$9,FALSE))="","",(VLOOKUP($E94,'DTOC Backsheet'!$D$5:$AF$183,N$9,FALSE))),"")</f>
        <v>17997</v>
      </c>
    </row>
    <row r="95" spans="1:14" ht="15" customHeight="1" x14ac:dyDescent="0.3">
      <c r="A95" s="41">
        <v>81</v>
      </c>
      <c r="B95" s="77" t="str">
        <f ca="1">IFERROR(IF((VLOOKUP($E95,'Org List'!$AJ$10:$AL$190,3,FALSE))="","",(VLOOKUP($E95,'Org List'!$AJ$10:$AL$190,3,FALSE))),"")</f>
        <v>London Commissioning Region</v>
      </c>
      <c r="C95" s="78" t="str">
        <f ca="1">IFERROR(IF((VLOOKUP($E95,'Org List'!$AO$10:$AQ$190,3,FALSE))="","",(VLOOKUP($E95,'Org List'!$AO$10:$AQ$190,3,FALSE))),"")</f>
        <v>London Region</v>
      </c>
      <c r="D95" s="93" t="str">
        <f ca="1">IFERROR(IF((VLOOKUP($E95,'Org List'!$AT$10:$AV$190,3,FALSE))="","",(VLOOKUP($E95,'Org List'!$AT$10:$AV$190,3,FALSE))),"")</f>
        <v>NHS England London</v>
      </c>
      <c r="E95" s="77" t="str">
        <f t="shared" ca="1" si="2"/>
        <v>E09000014</v>
      </c>
      <c r="F95" s="79" t="str">
        <f ca="1">IF(E95="","",VLOOKUP(E95,'Org List'!$J$9:$K$640,2,0))</f>
        <v>Haringey</v>
      </c>
      <c r="G95" s="100">
        <f ca="1">IFERROR(IF((VLOOKUP($E95,'DTOC Backsheet'!$D$5:$AF$183,G$9,FALSE))="","",(VLOOKUP($E95,'DTOC Backsheet'!$D$5:$AF$183,G$9,FALSE))),"")</f>
        <v>2386</v>
      </c>
      <c r="H95" s="101">
        <f ca="1">IFERROR(IF((VLOOKUP($E95,'DTOC Backsheet'!$D$5:$AF$183,H$9,FALSE))="","",(VLOOKUP($E95,'DTOC Backsheet'!$D$5:$AF$183,H$9,FALSE))),"")</f>
        <v>1449</v>
      </c>
      <c r="I95" s="101">
        <f ca="1">IFERROR(IF((VLOOKUP($E95,'DTOC Backsheet'!$D$5:$AF$183,I$9,FALSE))="","",(VLOOKUP($E95,'DTOC Backsheet'!$D$5:$AF$183,I$9,FALSE))),"")</f>
        <v>1989</v>
      </c>
      <c r="J95" s="102">
        <f ca="1">IFERROR(IF((VLOOKUP($E95,'DTOC Backsheet'!$D$5:$AF$183,J$9,FALSE))="","",(VLOOKUP($E95,'DTOC Backsheet'!$D$5:$AF$183,J$9,FALSE))),"")</f>
        <v>1538</v>
      </c>
      <c r="K95" s="151">
        <f ca="1">IFERROR(IF((VLOOKUP($E95,'DTOC Backsheet'!$D$5:$AF$183,K$9,FALSE))="","",(VLOOKUP($E95,'DTOC Backsheet'!$D$5:$AF$183,K$9,FALSE))),"")</f>
        <v>1524</v>
      </c>
      <c r="L95" s="102">
        <f ca="1">IFERROR(IF((VLOOKUP($E95,'DTOC Backsheet'!$D$5:$AF$183,L$9,FALSE))="","",(VLOOKUP($E95,'DTOC Backsheet'!$D$5:$AF$183,L$9,FALSE))),"")</f>
        <v>1557</v>
      </c>
      <c r="M95" s="101">
        <f ca="1">IFERROR(IF((VLOOKUP($E95,'DTOC Backsheet'!$D$5:$AF$183,M$9,FALSE))="","",(VLOOKUP($E95,'DTOC Backsheet'!$D$5:$AF$183,M$9,FALSE))),"")</f>
        <v>1348</v>
      </c>
      <c r="N95" s="103">
        <f ca="1">IFERROR(IF((VLOOKUP($E95,'DTOC Backsheet'!$D$5:$AF$183,N$9,FALSE))="","",(VLOOKUP($E95,'DTOC Backsheet'!$D$5:$AF$183,N$9,FALSE))),"")</f>
        <v>1214</v>
      </c>
    </row>
    <row r="96" spans="1:14" ht="15" customHeight="1" x14ac:dyDescent="0.3">
      <c r="A96" s="41">
        <v>82</v>
      </c>
      <c r="B96" s="77" t="str">
        <f ca="1">IFERROR(IF((VLOOKUP($E96,'Org List'!$AJ$10:$AL$190,3,FALSE))="","",(VLOOKUP($E96,'Org List'!$AJ$10:$AL$190,3,FALSE))),"")</f>
        <v>London Commissioning Region</v>
      </c>
      <c r="C96" s="78" t="str">
        <f ca="1">IFERROR(IF((VLOOKUP($E96,'Org List'!$AO$10:$AQ$190,3,FALSE))="","",(VLOOKUP($E96,'Org List'!$AO$10:$AQ$190,3,FALSE))),"")</f>
        <v>London Region</v>
      </c>
      <c r="D96" s="93" t="str">
        <f ca="1">IFERROR(IF((VLOOKUP($E96,'Org List'!$AT$10:$AV$190,3,FALSE))="","",(VLOOKUP($E96,'Org List'!$AT$10:$AV$190,3,FALSE))),"")</f>
        <v>NHS England London</v>
      </c>
      <c r="E96" s="77" t="str">
        <f t="shared" ca="1" si="2"/>
        <v>E09000015</v>
      </c>
      <c r="F96" s="79" t="str">
        <f ca="1">IF(E96="","",VLOOKUP(E96,'Org List'!$J$9:$K$640,2,0))</f>
        <v>Harrow</v>
      </c>
      <c r="G96" s="100">
        <f ca="1">IFERROR(IF((VLOOKUP($E96,'DTOC Backsheet'!$D$5:$AF$183,G$9,FALSE))="","",(VLOOKUP($E96,'DTOC Backsheet'!$D$5:$AF$183,G$9,FALSE))),"")</f>
        <v>1187</v>
      </c>
      <c r="H96" s="101">
        <f ca="1">IFERROR(IF((VLOOKUP($E96,'DTOC Backsheet'!$D$5:$AF$183,H$9,FALSE))="","",(VLOOKUP($E96,'DTOC Backsheet'!$D$5:$AF$183,H$9,FALSE))),"")</f>
        <v>1753</v>
      </c>
      <c r="I96" s="101">
        <f ca="1">IFERROR(IF((VLOOKUP($E96,'DTOC Backsheet'!$D$5:$AF$183,I$9,FALSE))="","",(VLOOKUP($E96,'DTOC Backsheet'!$D$5:$AF$183,I$9,FALSE))),"")</f>
        <v>1347</v>
      </c>
      <c r="J96" s="102">
        <f ca="1">IFERROR(IF((VLOOKUP($E96,'DTOC Backsheet'!$D$5:$AF$183,J$9,FALSE))="","",(VLOOKUP($E96,'DTOC Backsheet'!$D$5:$AF$183,J$9,FALSE))),"")</f>
        <v>1353</v>
      </c>
      <c r="K96" s="151">
        <f ca="1">IFERROR(IF((VLOOKUP($E96,'DTOC Backsheet'!$D$5:$AF$183,K$9,FALSE))="","",(VLOOKUP($E96,'DTOC Backsheet'!$D$5:$AF$183,K$9,FALSE))),"")</f>
        <v>1520</v>
      </c>
      <c r="L96" s="102">
        <f ca="1">IFERROR(IF((VLOOKUP($E96,'DTOC Backsheet'!$D$5:$AF$183,L$9,FALSE))="","",(VLOOKUP($E96,'DTOC Backsheet'!$D$5:$AF$183,L$9,FALSE))),"")</f>
        <v>1576</v>
      </c>
      <c r="M96" s="101">
        <f ca="1">IFERROR(IF((VLOOKUP($E96,'DTOC Backsheet'!$D$5:$AF$183,M$9,FALSE))="","",(VLOOKUP($E96,'DTOC Backsheet'!$D$5:$AF$183,M$9,FALSE))),"")</f>
        <v>1298</v>
      </c>
      <c r="N96" s="103">
        <f ca="1">IFERROR(IF((VLOOKUP($E96,'DTOC Backsheet'!$D$5:$AF$183,N$9,FALSE))="","",(VLOOKUP($E96,'DTOC Backsheet'!$D$5:$AF$183,N$9,FALSE))),"")</f>
        <v>1082</v>
      </c>
    </row>
    <row r="97" spans="1:14" ht="15" customHeight="1" x14ac:dyDescent="0.3">
      <c r="A97" s="41">
        <v>83</v>
      </c>
      <c r="B97" s="77" t="str">
        <f ca="1">IFERROR(IF((VLOOKUP($E97,'Org List'!$AJ$10:$AL$190,3,FALSE))="","",(VLOOKUP($E97,'Org List'!$AJ$10:$AL$190,3,FALSE))),"")</f>
        <v>North East and Yorkshire Commissioning Region</v>
      </c>
      <c r="C97" s="78" t="str">
        <f ca="1">IFERROR(IF((VLOOKUP($E97,'Org List'!$AO$10:$AQ$190,3,FALSE))="","",(VLOOKUP($E97,'Org List'!$AO$10:$AQ$190,3,FALSE))),"")</f>
        <v>North East Region</v>
      </c>
      <c r="D97" s="93" t="str">
        <f ca="1">IFERROR(IF((VLOOKUP($E97,'Org List'!$AT$10:$AV$190,3,FALSE))="","",(VLOOKUP($E97,'Org List'!$AT$10:$AV$190,3,FALSE))),"")</f>
        <v>NHS England North East and Yorkshire (Cumbria And North East)</v>
      </c>
      <c r="E97" s="77" t="str">
        <f t="shared" ca="1" si="2"/>
        <v>E06000001</v>
      </c>
      <c r="F97" s="79" t="str">
        <f ca="1">IF(E97="","",VLOOKUP(E97,'Org List'!$J$9:$K$640,2,0))</f>
        <v>Hartlepool</v>
      </c>
      <c r="G97" s="100">
        <f ca="1">IFERROR(IF((VLOOKUP($E97,'DTOC Backsheet'!$D$5:$AF$183,G$9,FALSE))="","",(VLOOKUP($E97,'DTOC Backsheet'!$D$5:$AF$183,G$9,FALSE))),"")</f>
        <v>1190</v>
      </c>
      <c r="H97" s="101">
        <f ca="1">IFERROR(IF((VLOOKUP($E97,'DTOC Backsheet'!$D$5:$AF$183,H$9,FALSE))="","",(VLOOKUP($E97,'DTOC Backsheet'!$D$5:$AF$183,H$9,FALSE))),"")</f>
        <v>882</v>
      </c>
      <c r="I97" s="101">
        <f ca="1">IFERROR(IF((VLOOKUP($E97,'DTOC Backsheet'!$D$5:$AF$183,I$9,FALSE))="","",(VLOOKUP($E97,'DTOC Backsheet'!$D$5:$AF$183,I$9,FALSE))),"")</f>
        <v>1097</v>
      </c>
      <c r="J97" s="102">
        <f ca="1">IFERROR(IF((VLOOKUP($E97,'DTOC Backsheet'!$D$5:$AF$183,J$9,FALSE))="","",(VLOOKUP($E97,'DTOC Backsheet'!$D$5:$AF$183,J$9,FALSE))),"")</f>
        <v>730</v>
      </c>
      <c r="K97" s="151">
        <f ca="1">IFERROR(IF((VLOOKUP($E97,'DTOC Backsheet'!$D$5:$AF$183,K$9,FALSE))="","",(VLOOKUP($E97,'DTOC Backsheet'!$D$5:$AF$183,K$9,FALSE))),"")</f>
        <v>987</v>
      </c>
      <c r="L97" s="102">
        <f ca="1">IFERROR(IF((VLOOKUP($E97,'DTOC Backsheet'!$D$5:$AF$183,L$9,FALSE))="","",(VLOOKUP($E97,'DTOC Backsheet'!$D$5:$AF$183,L$9,FALSE))),"")</f>
        <v>741</v>
      </c>
      <c r="M97" s="101">
        <f ca="1">IFERROR(IF((VLOOKUP($E97,'DTOC Backsheet'!$D$5:$AF$183,M$9,FALSE))="","",(VLOOKUP($E97,'DTOC Backsheet'!$D$5:$AF$183,M$9,FALSE))),"")</f>
        <v>455</v>
      </c>
      <c r="N97" s="103">
        <f ca="1">IFERROR(IF((VLOOKUP($E97,'DTOC Backsheet'!$D$5:$AF$183,N$9,FALSE))="","",(VLOOKUP($E97,'DTOC Backsheet'!$D$5:$AF$183,N$9,FALSE))),"")</f>
        <v>353</v>
      </c>
    </row>
    <row r="98" spans="1:14" ht="15" customHeight="1" x14ac:dyDescent="0.3">
      <c r="A98" s="41">
        <v>84</v>
      </c>
      <c r="B98" s="77" t="str">
        <f ca="1">IFERROR(IF((VLOOKUP($E98,'Org List'!$AJ$10:$AL$190,3,FALSE))="","",(VLOOKUP($E98,'Org List'!$AJ$10:$AL$190,3,FALSE))),"")</f>
        <v>London Commissioning Region</v>
      </c>
      <c r="C98" s="78" t="str">
        <f ca="1">IFERROR(IF((VLOOKUP($E98,'Org List'!$AO$10:$AQ$190,3,FALSE))="","",(VLOOKUP($E98,'Org List'!$AO$10:$AQ$190,3,FALSE))),"")</f>
        <v>London Region</v>
      </c>
      <c r="D98" s="93" t="str">
        <f ca="1">IFERROR(IF((VLOOKUP($E98,'Org List'!$AT$10:$AV$190,3,FALSE))="","",(VLOOKUP($E98,'Org List'!$AT$10:$AV$190,3,FALSE))),"")</f>
        <v>NHS England London</v>
      </c>
      <c r="E98" s="77" t="str">
        <f t="shared" ca="1" si="2"/>
        <v>E09000016</v>
      </c>
      <c r="F98" s="79" t="str">
        <f ca="1">IF(E98="","",VLOOKUP(E98,'Org List'!$J$9:$K$640,2,0))</f>
        <v>Havering</v>
      </c>
      <c r="G98" s="100">
        <f ca="1">IFERROR(IF((VLOOKUP($E98,'DTOC Backsheet'!$D$5:$AF$183,G$9,FALSE))="","",(VLOOKUP($E98,'DTOC Backsheet'!$D$5:$AF$183,G$9,FALSE))),"")</f>
        <v>898</v>
      </c>
      <c r="H98" s="101">
        <f ca="1">IFERROR(IF((VLOOKUP($E98,'DTOC Backsheet'!$D$5:$AF$183,H$9,FALSE))="","",(VLOOKUP($E98,'DTOC Backsheet'!$D$5:$AF$183,H$9,FALSE))),"")</f>
        <v>970</v>
      </c>
      <c r="I98" s="101">
        <f ca="1">IFERROR(IF((VLOOKUP($E98,'DTOC Backsheet'!$D$5:$AF$183,I$9,FALSE))="","",(VLOOKUP($E98,'DTOC Backsheet'!$D$5:$AF$183,I$9,FALSE))),"")</f>
        <v>963</v>
      </c>
      <c r="J98" s="102">
        <f ca="1">IFERROR(IF((VLOOKUP($E98,'DTOC Backsheet'!$D$5:$AF$183,J$9,FALSE))="","",(VLOOKUP($E98,'DTOC Backsheet'!$D$5:$AF$183,J$9,FALSE))),"")</f>
        <v>1094</v>
      </c>
      <c r="K98" s="151">
        <f ca="1">IFERROR(IF((VLOOKUP($E98,'DTOC Backsheet'!$D$5:$AF$183,K$9,FALSE))="","",(VLOOKUP($E98,'DTOC Backsheet'!$D$5:$AF$183,K$9,FALSE))),"")</f>
        <v>1417</v>
      </c>
      <c r="L98" s="102">
        <f ca="1">IFERROR(IF((VLOOKUP($E98,'DTOC Backsheet'!$D$5:$AF$183,L$9,FALSE))="","",(VLOOKUP($E98,'DTOC Backsheet'!$D$5:$AF$183,L$9,FALSE))),"")</f>
        <v>1408</v>
      </c>
      <c r="M98" s="101">
        <f ca="1">IFERROR(IF((VLOOKUP($E98,'DTOC Backsheet'!$D$5:$AF$183,M$9,FALSE))="","",(VLOOKUP($E98,'DTOC Backsheet'!$D$5:$AF$183,M$9,FALSE))),"")</f>
        <v>1188</v>
      </c>
      <c r="N98" s="103">
        <f ca="1">IFERROR(IF((VLOOKUP($E98,'DTOC Backsheet'!$D$5:$AF$183,N$9,FALSE))="","",(VLOOKUP($E98,'DTOC Backsheet'!$D$5:$AF$183,N$9,FALSE))),"")</f>
        <v>1319</v>
      </c>
    </row>
    <row r="99" spans="1:14" ht="15" customHeight="1" x14ac:dyDescent="0.3">
      <c r="A99" s="41">
        <v>85</v>
      </c>
      <c r="B99" s="77" t="str">
        <f ca="1">IFERROR(IF((VLOOKUP($E99,'Org List'!$AJ$10:$AL$190,3,FALSE))="","",(VLOOKUP($E99,'Org List'!$AJ$10:$AL$190,3,FALSE))),"")</f>
        <v>Midlands Commissioning Region</v>
      </c>
      <c r="C99" s="78" t="str">
        <f ca="1">IFERROR(IF((VLOOKUP($E99,'Org List'!$AO$10:$AQ$190,3,FALSE))="","",(VLOOKUP($E99,'Org List'!$AO$10:$AQ$190,3,FALSE))),"")</f>
        <v>West Midlands Region</v>
      </c>
      <c r="D99" s="93" t="str">
        <f ca="1">IFERROR(IF((VLOOKUP($E99,'Org List'!$AT$10:$AV$190,3,FALSE))="","",(VLOOKUP($E99,'Org List'!$AT$10:$AV$190,3,FALSE))),"")</f>
        <v>NHS England Midlands (West Midlands)</v>
      </c>
      <c r="E99" s="77" t="str">
        <f t="shared" ca="1" si="2"/>
        <v>E06000019</v>
      </c>
      <c r="F99" s="79" t="str">
        <f ca="1">IF(E99="","",VLOOKUP(E99,'Org List'!$J$9:$K$640,2,0))</f>
        <v>Herefordshire, County of</v>
      </c>
      <c r="G99" s="100">
        <f ca="1">IFERROR(IF((VLOOKUP($E99,'DTOC Backsheet'!$D$5:$AF$183,G$9,FALSE))="","",(VLOOKUP($E99,'DTOC Backsheet'!$D$5:$AF$183,G$9,FALSE))),"")</f>
        <v>1711</v>
      </c>
      <c r="H99" s="101">
        <f ca="1">IFERROR(IF((VLOOKUP($E99,'DTOC Backsheet'!$D$5:$AF$183,H$9,FALSE))="","",(VLOOKUP($E99,'DTOC Backsheet'!$D$5:$AF$183,H$9,FALSE))),"")</f>
        <v>1978</v>
      </c>
      <c r="I99" s="101">
        <f ca="1">IFERROR(IF((VLOOKUP($E99,'DTOC Backsheet'!$D$5:$AF$183,I$9,FALSE))="","",(VLOOKUP($E99,'DTOC Backsheet'!$D$5:$AF$183,I$9,FALSE))),"")</f>
        <v>1451</v>
      </c>
      <c r="J99" s="102">
        <f ca="1">IFERROR(IF((VLOOKUP($E99,'DTOC Backsheet'!$D$5:$AF$183,J$9,FALSE))="","",(VLOOKUP($E99,'DTOC Backsheet'!$D$5:$AF$183,J$9,FALSE))),"")</f>
        <v>1536</v>
      </c>
      <c r="K99" s="151">
        <f ca="1">IFERROR(IF((VLOOKUP($E99,'DTOC Backsheet'!$D$5:$AF$183,K$9,FALSE))="","",(VLOOKUP($E99,'DTOC Backsheet'!$D$5:$AF$183,K$9,FALSE))),"")</f>
        <v>1747</v>
      </c>
      <c r="L99" s="102">
        <f ca="1">IFERROR(IF((VLOOKUP($E99,'DTOC Backsheet'!$D$5:$AF$183,L$9,FALSE))="","",(VLOOKUP($E99,'DTOC Backsheet'!$D$5:$AF$183,L$9,FALSE))),"")</f>
        <v>2125</v>
      </c>
      <c r="M99" s="101">
        <f ca="1">IFERROR(IF((VLOOKUP($E99,'DTOC Backsheet'!$D$5:$AF$183,M$9,FALSE))="","",(VLOOKUP($E99,'DTOC Backsheet'!$D$5:$AF$183,M$9,FALSE))),"")</f>
        <v>1687</v>
      </c>
      <c r="N99" s="103">
        <f ca="1">IFERROR(IF((VLOOKUP($E99,'DTOC Backsheet'!$D$5:$AF$183,N$9,FALSE))="","",(VLOOKUP($E99,'DTOC Backsheet'!$D$5:$AF$183,N$9,FALSE))),"")</f>
        <v>1208</v>
      </c>
    </row>
    <row r="100" spans="1:14" ht="15" customHeight="1" x14ac:dyDescent="0.3">
      <c r="A100" s="41">
        <v>86</v>
      </c>
      <c r="B100" s="77" t="str">
        <f ca="1">IFERROR(IF((VLOOKUP($E100,'Org List'!$AJ$10:$AL$190,3,FALSE))="","",(VLOOKUP($E100,'Org List'!$AJ$10:$AL$190,3,FALSE))),"")</f>
        <v>East of England Commissioning Region</v>
      </c>
      <c r="C100" s="78" t="str">
        <f ca="1">IFERROR(IF((VLOOKUP($E100,'Org List'!$AO$10:$AQ$190,3,FALSE))="","",(VLOOKUP($E100,'Org List'!$AO$10:$AQ$190,3,FALSE))),"")</f>
        <v>East Region</v>
      </c>
      <c r="D100" s="93" t="str">
        <f ca="1">IFERROR(IF((VLOOKUP($E100,'Org List'!$AT$10:$AV$190,3,FALSE))="","",(VLOOKUP($E100,'Org List'!$AT$10:$AV$190,3,FALSE))),"")</f>
        <v>NHS England East (East)</v>
      </c>
      <c r="E100" s="77" t="str">
        <f t="shared" ca="1" si="2"/>
        <v>E10000015</v>
      </c>
      <c r="F100" s="79" t="str">
        <f ca="1">IF(E100="","",VLOOKUP(E100,'Org List'!$J$9:$K$640,2,0))</f>
        <v>Hertfordshire</v>
      </c>
      <c r="G100" s="100">
        <f ca="1">IFERROR(IF((VLOOKUP($E100,'DTOC Backsheet'!$D$5:$AF$183,G$9,FALSE))="","",(VLOOKUP($E100,'DTOC Backsheet'!$D$5:$AF$183,G$9,FALSE))),"")</f>
        <v>15392</v>
      </c>
      <c r="H100" s="101">
        <f ca="1">IFERROR(IF((VLOOKUP($E100,'DTOC Backsheet'!$D$5:$AF$183,H$9,FALSE))="","",(VLOOKUP($E100,'DTOC Backsheet'!$D$5:$AF$183,H$9,FALSE))),"")</f>
        <v>12044</v>
      </c>
      <c r="I100" s="101">
        <f ca="1">IFERROR(IF((VLOOKUP($E100,'DTOC Backsheet'!$D$5:$AF$183,I$9,FALSE))="","",(VLOOKUP($E100,'DTOC Backsheet'!$D$5:$AF$183,I$9,FALSE))),"")</f>
        <v>11078</v>
      </c>
      <c r="J100" s="102">
        <f ca="1">IFERROR(IF((VLOOKUP($E100,'DTOC Backsheet'!$D$5:$AF$183,J$9,FALSE))="","",(VLOOKUP($E100,'DTOC Backsheet'!$D$5:$AF$183,J$9,FALSE))),"")</f>
        <v>10537</v>
      </c>
      <c r="K100" s="151">
        <f ca="1">IFERROR(IF((VLOOKUP($E100,'DTOC Backsheet'!$D$5:$AF$183,K$9,FALSE))="","",(VLOOKUP($E100,'DTOC Backsheet'!$D$5:$AF$183,K$9,FALSE))),"")</f>
        <v>9698</v>
      </c>
      <c r="L100" s="102">
        <f ca="1">IFERROR(IF((VLOOKUP($E100,'DTOC Backsheet'!$D$5:$AF$183,L$9,FALSE))="","",(VLOOKUP($E100,'DTOC Backsheet'!$D$5:$AF$183,L$9,FALSE))),"")</f>
        <v>10545</v>
      </c>
      <c r="M100" s="101">
        <f ca="1">IFERROR(IF((VLOOKUP($E100,'DTOC Backsheet'!$D$5:$AF$183,M$9,FALSE))="","",(VLOOKUP($E100,'DTOC Backsheet'!$D$5:$AF$183,M$9,FALSE))),"")</f>
        <v>8601</v>
      </c>
      <c r="N100" s="103">
        <f ca="1">IFERROR(IF((VLOOKUP($E100,'DTOC Backsheet'!$D$5:$AF$183,N$9,FALSE))="","",(VLOOKUP($E100,'DTOC Backsheet'!$D$5:$AF$183,N$9,FALSE))),"")</f>
        <v>7663</v>
      </c>
    </row>
    <row r="101" spans="1:14" ht="15" customHeight="1" x14ac:dyDescent="0.3">
      <c r="A101" s="41">
        <v>87</v>
      </c>
      <c r="B101" s="77" t="str">
        <f ca="1">IFERROR(IF((VLOOKUP($E101,'Org List'!$AJ$10:$AL$190,3,FALSE))="","",(VLOOKUP($E101,'Org List'!$AJ$10:$AL$190,3,FALSE))),"")</f>
        <v>London Commissioning Region</v>
      </c>
      <c r="C101" s="78" t="str">
        <f ca="1">IFERROR(IF((VLOOKUP($E101,'Org List'!$AO$10:$AQ$190,3,FALSE))="","",(VLOOKUP($E101,'Org List'!$AO$10:$AQ$190,3,FALSE))),"")</f>
        <v>London Region</v>
      </c>
      <c r="D101" s="93" t="str">
        <f ca="1">IFERROR(IF((VLOOKUP($E101,'Org List'!$AT$10:$AV$190,3,FALSE))="","",(VLOOKUP($E101,'Org List'!$AT$10:$AV$190,3,FALSE))),"")</f>
        <v>NHS England London</v>
      </c>
      <c r="E101" s="77" t="str">
        <f t="shared" ca="1" si="2"/>
        <v>E09000017</v>
      </c>
      <c r="F101" s="79" t="str">
        <f ca="1">IF(E101="","",VLOOKUP(E101,'Org List'!$J$9:$K$640,2,0))</f>
        <v>Hillingdon</v>
      </c>
      <c r="G101" s="100">
        <f ca="1">IFERROR(IF((VLOOKUP($E101,'DTOC Backsheet'!$D$5:$AF$183,G$9,FALSE))="","",(VLOOKUP($E101,'DTOC Backsheet'!$D$5:$AF$183,G$9,FALSE))),"")</f>
        <v>2434</v>
      </c>
      <c r="H101" s="101">
        <f ca="1">IFERROR(IF((VLOOKUP($E101,'DTOC Backsheet'!$D$5:$AF$183,H$9,FALSE))="","",(VLOOKUP($E101,'DTOC Backsheet'!$D$5:$AF$183,H$9,FALSE))),"")</f>
        <v>1856</v>
      </c>
      <c r="I101" s="101">
        <f ca="1">IFERROR(IF((VLOOKUP($E101,'DTOC Backsheet'!$D$5:$AF$183,I$9,FALSE))="","",(VLOOKUP($E101,'DTOC Backsheet'!$D$5:$AF$183,I$9,FALSE))),"")</f>
        <v>1258</v>
      </c>
      <c r="J101" s="102">
        <f ca="1">IFERROR(IF((VLOOKUP($E101,'DTOC Backsheet'!$D$5:$AF$183,J$9,FALSE))="","",(VLOOKUP($E101,'DTOC Backsheet'!$D$5:$AF$183,J$9,FALSE))),"")</f>
        <v>983</v>
      </c>
      <c r="K101" s="151">
        <f ca="1">IFERROR(IF((VLOOKUP($E101,'DTOC Backsheet'!$D$5:$AF$183,K$9,FALSE))="","",(VLOOKUP($E101,'DTOC Backsheet'!$D$5:$AF$183,K$9,FALSE))),"")</f>
        <v>1356</v>
      </c>
      <c r="L101" s="102">
        <f ca="1">IFERROR(IF((VLOOKUP($E101,'DTOC Backsheet'!$D$5:$AF$183,L$9,FALSE))="","",(VLOOKUP($E101,'DTOC Backsheet'!$D$5:$AF$183,L$9,FALSE))),"")</f>
        <v>1112</v>
      </c>
      <c r="M101" s="101">
        <f ca="1">IFERROR(IF((VLOOKUP($E101,'DTOC Backsheet'!$D$5:$AF$183,M$9,FALSE))="","",(VLOOKUP($E101,'DTOC Backsheet'!$D$5:$AF$183,M$9,FALSE))),"")</f>
        <v>1598</v>
      </c>
      <c r="N101" s="103">
        <f ca="1">IFERROR(IF((VLOOKUP($E101,'DTOC Backsheet'!$D$5:$AF$183,N$9,FALSE))="","",(VLOOKUP($E101,'DTOC Backsheet'!$D$5:$AF$183,N$9,FALSE))),"")</f>
        <v>1328</v>
      </c>
    </row>
    <row r="102" spans="1:14" ht="15" customHeight="1" x14ac:dyDescent="0.3">
      <c r="A102" s="41">
        <v>88</v>
      </c>
      <c r="B102" s="77" t="str">
        <f ca="1">IFERROR(IF((VLOOKUP($E102,'Org List'!$AJ$10:$AL$190,3,FALSE))="","",(VLOOKUP($E102,'Org List'!$AJ$10:$AL$190,3,FALSE))),"")</f>
        <v>London Commissioning Region</v>
      </c>
      <c r="C102" s="78" t="str">
        <f ca="1">IFERROR(IF((VLOOKUP($E102,'Org List'!$AO$10:$AQ$190,3,FALSE))="","",(VLOOKUP($E102,'Org List'!$AO$10:$AQ$190,3,FALSE))),"")</f>
        <v>London Region</v>
      </c>
      <c r="D102" s="93" t="str">
        <f ca="1">IFERROR(IF((VLOOKUP($E102,'Org List'!$AT$10:$AV$190,3,FALSE))="","",(VLOOKUP($E102,'Org List'!$AT$10:$AV$190,3,FALSE))),"")</f>
        <v>NHS England London</v>
      </c>
      <c r="E102" s="77" t="str">
        <f t="shared" ca="1" si="2"/>
        <v>E09000018</v>
      </c>
      <c r="F102" s="79" t="str">
        <f ca="1">IF(E102="","",VLOOKUP(E102,'Org List'!$J$9:$K$640,2,0))</f>
        <v>Hounslow</v>
      </c>
      <c r="G102" s="100">
        <f ca="1">IFERROR(IF((VLOOKUP($E102,'DTOC Backsheet'!$D$5:$AF$183,G$9,FALSE))="","",(VLOOKUP($E102,'DTOC Backsheet'!$D$5:$AF$183,G$9,FALSE))),"")</f>
        <v>1509</v>
      </c>
      <c r="H102" s="101">
        <f ca="1">IFERROR(IF((VLOOKUP($E102,'DTOC Backsheet'!$D$5:$AF$183,H$9,FALSE))="","",(VLOOKUP($E102,'DTOC Backsheet'!$D$5:$AF$183,H$9,FALSE))),"")</f>
        <v>1530</v>
      </c>
      <c r="I102" s="101">
        <f ca="1">IFERROR(IF((VLOOKUP($E102,'DTOC Backsheet'!$D$5:$AF$183,I$9,FALSE))="","",(VLOOKUP($E102,'DTOC Backsheet'!$D$5:$AF$183,I$9,FALSE))),"")</f>
        <v>789</v>
      </c>
      <c r="J102" s="102">
        <f ca="1">IFERROR(IF((VLOOKUP($E102,'DTOC Backsheet'!$D$5:$AF$183,J$9,FALSE))="","",(VLOOKUP($E102,'DTOC Backsheet'!$D$5:$AF$183,J$9,FALSE))),"")</f>
        <v>905</v>
      </c>
      <c r="K102" s="151">
        <f ca="1">IFERROR(IF((VLOOKUP($E102,'DTOC Backsheet'!$D$5:$AF$183,K$9,FALSE))="","",(VLOOKUP($E102,'DTOC Backsheet'!$D$5:$AF$183,K$9,FALSE))),"")</f>
        <v>611</v>
      </c>
      <c r="L102" s="102">
        <f ca="1">IFERROR(IF((VLOOKUP($E102,'DTOC Backsheet'!$D$5:$AF$183,L$9,FALSE))="","",(VLOOKUP($E102,'DTOC Backsheet'!$D$5:$AF$183,L$9,FALSE))),"")</f>
        <v>1111</v>
      </c>
      <c r="M102" s="101">
        <f ca="1">IFERROR(IF((VLOOKUP($E102,'DTOC Backsheet'!$D$5:$AF$183,M$9,FALSE))="","",(VLOOKUP($E102,'DTOC Backsheet'!$D$5:$AF$183,M$9,FALSE))),"")</f>
        <v>600</v>
      </c>
      <c r="N102" s="103">
        <f ca="1">IFERROR(IF((VLOOKUP($E102,'DTOC Backsheet'!$D$5:$AF$183,N$9,FALSE))="","",(VLOOKUP($E102,'DTOC Backsheet'!$D$5:$AF$183,N$9,FALSE))),"")</f>
        <v>1055</v>
      </c>
    </row>
    <row r="103" spans="1:14" ht="15" customHeight="1" x14ac:dyDescent="0.3">
      <c r="A103" s="41">
        <v>89</v>
      </c>
      <c r="B103" s="77" t="str">
        <f ca="1">IFERROR(IF((VLOOKUP($E103,'Org List'!$AJ$10:$AL$190,3,FALSE))="","",(VLOOKUP($E103,'Org List'!$AJ$10:$AL$190,3,FALSE))),"")</f>
        <v>South East England Commissioning Region</v>
      </c>
      <c r="C103" s="78" t="str">
        <f ca="1">IFERROR(IF((VLOOKUP($E103,'Org List'!$AO$10:$AQ$190,3,FALSE))="","",(VLOOKUP($E103,'Org List'!$AO$10:$AQ$190,3,FALSE))),"")</f>
        <v>South East Region</v>
      </c>
      <c r="D103" s="93" t="str">
        <f ca="1">IFERROR(IF((VLOOKUP($E103,'Org List'!$AT$10:$AV$190,3,FALSE))="","",(VLOOKUP($E103,'Org List'!$AT$10:$AV$190,3,FALSE))),"")</f>
        <v>NHS England South East (Hampshire, Isle of Wight and Thames Valley)</v>
      </c>
      <c r="E103" s="77" t="str">
        <f t="shared" ca="1" si="2"/>
        <v>E06000046</v>
      </c>
      <c r="F103" s="79" t="str">
        <f ca="1">IF(E103="","",VLOOKUP(E103,'Org List'!$J$9:$K$640,2,0))</f>
        <v>Isle of Wight</v>
      </c>
      <c r="G103" s="100">
        <f ca="1">IFERROR(IF((VLOOKUP($E103,'DTOC Backsheet'!$D$5:$AF$183,G$9,FALSE))="","",(VLOOKUP($E103,'DTOC Backsheet'!$D$5:$AF$183,G$9,FALSE))),"")</f>
        <v>768</v>
      </c>
      <c r="H103" s="101">
        <f ca="1">IFERROR(IF((VLOOKUP($E103,'DTOC Backsheet'!$D$5:$AF$183,H$9,FALSE))="","",(VLOOKUP($E103,'DTOC Backsheet'!$D$5:$AF$183,H$9,FALSE))),"")</f>
        <v>868</v>
      </c>
      <c r="I103" s="101">
        <f ca="1">IFERROR(IF((VLOOKUP($E103,'DTOC Backsheet'!$D$5:$AF$183,I$9,FALSE))="","",(VLOOKUP($E103,'DTOC Backsheet'!$D$5:$AF$183,I$9,FALSE))),"")</f>
        <v>635</v>
      </c>
      <c r="J103" s="102">
        <f ca="1">IFERROR(IF((VLOOKUP($E103,'DTOC Backsheet'!$D$5:$AF$183,J$9,FALSE))="","",(VLOOKUP($E103,'DTOC Backsheet'!$D$5:$AF$183,J$9,FALSE))),"")</f>
        <v>482</v>
      </c>
      <c r="K103" s="151">
        <f ca="1">IFERROR(IF((VLOOKUP($E103,'DTOC Backsheet'!$D$5:$AF$183,K$9,FALSE))="","",(VLOOKUP($E103,'DTOC Backsheet'!$D$5:$AF$183,K$9,FALSE))),"")</f>
        <v>522</v>
      </c>
      <c r="L103" s="102">
        <f ca="1">IFERROR(IF((VLOOKUP($E103,'DTOC Backsheet'!$D$5:$AF$183,L$9,FALSE))="","",(VLOOKUP($E103,'DTOC Backsheet'!$D$5:$AF$183,L$9,FALSE))),"")</f>
        <v>700</v>
      </c>
      <c r="M103" s="101">
        <f ca="1">IFERROR(IF((VLOOKUP($E103,'DTOC Backsheet'!$D$5:$AF$183,M$9,FALSE))="","",(VLOOKUP($E103,'DTOC Backsheet'!$D$5:$AF$183,M$9,FALSE))),"")</f>
        <v>1151</v>
      </c>
      <c r="N103" s="103">
        <f ca="1">IFERROR(IF((VLOOKUP($E103,'DTOC Backsheet'!$D$5:$AF$183,N$9,FALSE))="","",(VLOOKUP($E103,'DTOC Backsheet'!$D$5:$AF$183,N$9,FALSE))),"")</f>
        <v>1464</v>
      </c>
    </row>
    <row r="104" spans="1:14" ht="15" customHeight="1" x14ac:dyDescent="0.3">
      <c r="A104" s="41">
        <v>90</v>
      </c>
      <c r="B104" s="77" t="str">
        <f ca="1">IFERROR(IF((VLOOKUP($E104,'Org List'!$AJ$10:$AL$190,3,FALSE))="","",(VLOOKUP($E104,'Org List'!$AJ$10:$AL$190,3,FALSE))),"")</f>
        <v>London Commissioning Region</v>
      </c>
      <c r="C104" s="78" t="str">
        <f ca="1">IFERROR(IF((VLOOKUP($E104,'Org List'!$AO$10:$AQ$190,3,FALSE))="","",(VLOOKUP($E104,'Org List'!$AO$10:$AQ$190,3,FALSE))),"")</f>
        <v>London Region</v>
      </c>
      <c r="D104" s="93" t="str">
        <f ca="1">IFERROR(IF((VLOOKUP($E104,'Org List'!$AT$10:$AV$190,3,FALSE))="","",(VLOOKUP($E104,'Org List'!$AT$10:$AV$190,3,FALSE))),"")</f>
        <v>NHS England London</v>
      </c>
      <c r="E104" s="77" t="str">
        <f t="shared" ca="1" si="2"/>
        <v>E09000019</v>
      </c>
      <c r="F104" s="79" t="str">
        <f ca="1">IF(E104="","",VLOOKUP(E104,'Org List'!$J$9:$K$640,2,0))</f>
        <v>Islington</v>
      </c>
      <c r="G104" s="100">
        <f ca="1">IFERROR(IF((VLOOKUP($E104,'DTOC Backsheet'!$D$5:$AF$183,G$9,FALSE))="","",(VLOOKUP($E104,'DTOC Backsheet'!$D$5:$AF$183,G$9,FALSE))),"")</f>
        <v>1408</v>
      </c>
      <c r="H104" s="101">
        <f ca="1">IFERROR(IF((VLOOKUP($E104,'DTOC Backsheet'!$D$5:$AF$183,H$9,FALSE))="","",(VLOOKUP($E104,'DTOC Backsheet'!$D$5:$AF$183,H$9,FALSE))),"")</f>
        <v>1806</v>
      </c>
      <c r="I104" s="101">
        <f ca="1">IFERROR(IF((VLOOKUP($E104,'DTOC Backsheet'!$D$5:$AF$183,I$9,FALSE))="","",(VLOOKUP($E104,'DTOC Backsheet'!$D$5:$AF$183,I$9,FALSE))),"")</f>
        <v>1697</v>
      </c>
      <c r="J104" s="102">
        <f ca="1">IFERROR(IF((VLOOKUP($E104,'DTOC Backsheet'!$D$5:$AF$183,J$9,FALSE))="","",(VLOOKUP($E104,'DTOC Backsheet'!$D$5:$AF$183,J$9,FALSE))),"")</f>
        <v>1643</v>
      </c>
      <c r="K104" s="151">
        <f ca="1">IFERROR(IF((VLOOKUP($E104,'DTOC Backsheet'!$D$5:$AF$183,K$9,FALSE))="","",(VLOOKUP($E104,'DTOC Backsheet'!$D$5:$AF$183,K$9,FALSE))),"")</f>
        <v>1609</v>
      </c>
      <c r="L104" s="102">
        <f ca="1">IFERROR(IF((VLOOKUP($E104,'DTOC Backsheet'!$D$5:$AF$183,L$9,FALSE))="","",(VLOOKUP($E104,'DTOC Backsheet'!$D$5:$AF$183,L$9,FALSE))),"")</f>
        <v>1316</v>
      </c>
      <c r="M104" s="101">
        <f ca="1">IFERROR(IF((VLOOKUP($E104,'DTOC Backsheet'!$D$5:$AF$183,M$9,FALSE))="","",(VLOOKUP($E104,'DTOC Backsheet'!$D$5:$AF$183,M$9,FALSE))),"")</f>
        <v>1874</v>
      </c>
      <c r="N104" s="103">
        <f ca="1">IFERROR(IF((VLOOKUP($E104,'DTOC Backsheet'!$D$5:$AF$183,N$9,FALSE))="","",(VLOOKUP($E104,'DTOC Backsheet'!$D$5:$AF$183,N$9,FALSE))),"")</f>
        <v>2175</v>
      </c>
    </row>
    <row r="105" spans="1:14" ht="15" customHeight="1" x14ac:dyDescent="0.3">
      <c r="A105" s="41">
        <v>91</v>
      </c>
      <c r="B105" s="77" t="str">
        <f ca="1">IFERROR(IF((VLOOKUP($E105,'Org List'!$AJ$10:$AL$190,3,FALSE))="","",(VLOOKUP($E105,'Org List'!$AJ$10:$AL$190,3,FALSE))),"")</f>
        <v>London Commissioning Region</v>
      </c>
      <c r="C105" s="78" t="str">
        <f ca="1">IFERROR(IF((VLOOKUP($E105,'Org List'!$AO$10:$AQ$190,3,FALSE))="","",(VLOOKUP($E105,'Org List'!$AO$10:$AQ$190,3,FALSE))),"")</f>
        <v>London Region</v>
      </c>
      <c r="D105" s="93" t="str">
        <f ca="1">IFERROR(IF((VLOOKUP($E105,'Org List'!$AT$10:$AV$190,3,FALSE))="","",(VLOOKUP($E105,'Org List'!$AT$10:$AV$190,3,FALSE))),"")</f>
        <v>NHS England London</v>
      </c>
      <c r="E105" s="77" t="str">
        <f t="shared" ca="1" si="2"/>
        <v>E09000020</v>
      </c>
      <c r="F105" s="79" t="str">
        <f ca="1">IF(E105="","",VLOOKUP(E105,'Org List'!$J$9:$K$640,2,0))</f>
        <v>Kensington and Chelsea</v>
      </c>
      <c r="G105" s="100">
        <f ca="1">IFERROR(IF((VLOOKUP($E105,'DTOC Backsheet'!$D$5:$AF$183,G$9,FALSE))="","",(VLOOKUP($E105,'DTOC Backsheet'!$D$5:$AF$183,G$9,FALSE))),"")</f>
        <v>740</v>
      </c>
      <c r="H105" s="101">
        <f ca="1">IFERROR(IF((VLOOKUP($E105,'DTOC Backsheet'!$D$5:$AF$183,H$9,FALSE))="","",(VLOOKUP($E105,'DTOC Backsheet'!$D$5:$AF$183,H$9,FALSE))),"")</f>
        <v>1011</v>
      </c>
      <c r="I105" s="101">
        <f ca="1">IFERROR(IF((VLOOKUP($E105,'DTOC Backsheet'!$D$5:$AF$183,I$9,FALSE))="","",(VLOOKUP($E105,'DTOC Backsheet'!$D$5:$AF$183,I$9,FALSE))),"")</f>
        <v>1056</v>
      </c>
      <c r="J105" s="102">
        <f ca="1">IFERROR(IF((VLOOKUP($E105,'DTOC Backsheet'!$D$5:$AF$183,J$9,FALSE))="","",(VLOOKUP($E105,'DTOC Backsheet'!$D$5:$AF$183,J$9,FALSE))),"")</f>
        <v>846</v>
      </c>
      <c r="K105" s="151">
        <f ca="1">IFERROR(IF((VLOOKUP($E105,'DTOC Backsheet'!$D$5:$AF$183,K$9,FALSE))="","",(VLOOKUP($E105,'DTOC Backsheet'!$D$5:$AF$183,K$9,FALSE))),"")</f>
        <v>532</v>
      </c>
      <c r="L105" s="102">
        <f ca="1">IFERROR(IF((VLOOKUP($E105,'DTOC Backsheet'!$D$5:$AF$183,L$9,FALSE))="","",(VLOOKUP($E105,'DTOC Backsheet'!$D$5:$AF$183,L$9,FALSE))),"")</f>
        <v>585</v>
      </c>
      <c r="M105" s="101">
        <f ca="1">IFERROR(IF((VLOOKUP($E105,'DTOC Backsheet'!$D$5:$AF$183,M$9,FALSE))="","",(VLOOKUP($E105,'DTOC Backsheet'!$D$5:$AF$183,M$9,FALSE))),"")</f>
        <v>369</v>
      </c>
      <c r="N105" s="103">
        <f ca="1">IFERROR(IF((VLOOKUP($E105,'DTOC Backsheet'!$D$5:$AF$183,N$9,FALSE))="","",(VLOOKUP($E105,'DTOC Backsheet'!$D$5:$AF$183,N$9,FALSE))),"")</f>
        <v>631</v>
      </c>
    </row>
    <row r="106" spans="1:14" ht="15" customHeight="1" x14ac:dyDescent="0.3">
      <c r="A106" s="41">
        <v>92</v>
      </c>
      <c r="B106" s="77" t="str">
        <f ca="1">IFERROR(IF((VLOOKUP($E106,'Org List'!$AJ$10:$AL$190,3,FALSE))="","",(VLOOKUP($E106,'Org List'!$AJ$10:$AL$190,3,FALSE))),"")</f>
        <v>South East England Commissioning Region</v>
      </c>
      <c r="C106" s="78" t="str">
        <f ca="1">IFERROR(IF((VLOOKUP($E106,'Org List'!$AO$10:$AQ$190,3,FALSE))="","",(VLOOKUP($E106,'Org List'!$AO$10:$AQ$190,3,FALSE))),"")</f>
        <v>South East Region</v>
      </c>
      <c r="D106" s="93" t="str">
        <f ca="1">IFERROR(IF((VLOOKUP($E106,'Org List'!$AT$10:$AV$190,3,FALSE))="","",(VLOOKUP($E106,'Org List'!$AT$10:$AV$190,3,FALSE))),"")</f>
        <v>NHS England South East (Kent, Surrey and Sussex)</v>
      </c>
      <c r="E106" s="77" t="str">
        <f t="shared" ca="1" si="2"/>
        <v>E10000016</v>
      </c>
      <c r="F106" s="79" t="str">
        <f ca="1">IF(E106="","",VLOOKUP(E106,'Org List'!$J$9:$K$640,2,0))</f>
        <v>Kent</v>
      </c>
      <c r="G106" s="100">
        <f ca="1">IFERROR(IF((VLOOKUP($E106,'DTOC Backsheet'!$D$5:$AF$183,G$9,FALSE))="","",(VLOOKUP($E106,'DTOC Backsheet'!$D$5:$AF$183,G$9,FALSE))),"")</f>
        <v>14373</v>
      </c>
      <c r="H106" s="101">
        <f ca="1">IFERROR(IF((VLOOKUP($E106,'DTOC Backsheet'!$D$5:$AF$183,H$9,FALSE))="","",(VLOOKUP($E106,'DTOC Backsheet'!$D$5:$AF$183,H$9,FALSE))),"")</f>
        <v>13316</v>
      </c>
      <c r="I106" s="101">
        <f ca="1">IFERROR(IF((VLOOKUP($E106,'DTOC Backsheet'!$D$5:$AF$183,I$9,FALSE))="","",(VLOOKUP($E106,'DTOC Backsheet'!$D$5:$AF$183,I$9,FALSE))),"")</f>
        <v>12705</v>
      </c>
      <c r="J106" s="102">
        <f ca="1">IFERROR(IF((VLOOKUP($E106,'DTOC Backsheet'!$D$5:$AF$183,J$9,FALSE))="","",(VLOOKUP($E106,'DTOC Backsheet'!$D$5:$AF$183,J$9,FALSE))),"")</f>
        <v>13809</v>
      </c>
      <c r="K106" s="151">
        <f ca="1">IFERROR(IF((VLOOKUP($E106,'DTOC Backsheet'!$D$5:$AF$183,K$9,FALSE))="","",(VLOOKUP($E106,'DTOC Backsheet'!$D$5:$AF$183,K$9,FALSE))),"")</f>
        <v>14405</v>
      </c>
      <c r="L106" s="102">
        <f ca="1">IFERROR(IF((VLOOKUP($E106,'DTOC Backsheet'!$D$5:$AF$183,L$9,FALSE))="","",(VLOOKUP($E106,'DTOC Backsheet'!$D$5:$AF$183,L$9,FALSE))),"")</f>
        <v>14302</v>
      </c>
      <c r="M106" s="101">
        <f ca="1">IFERROR(IF((VLOOKUP($E106,'DTOC Backsheet'!$D$5:$AF$183,M$9,FALSE))="","",(VLOOKUP($E106,'DTOC Backsheet'!$D$5:$AF$183,M$9,FALSE))),"")</f>
        <v>14724</v>
      </c>
      <c r="N106" s="103">
        <f ca="1">IFERROR(IF((VLOOKUP($E106,'DTOC Backsheet'!$D$5:$AF$183,N$9,FALSE))="","",(VLOOKUP($E106,'DTOC Backsheet'!$D$5:$AF$183,N$9,FALSE))),"")</f>
        <v>14544</v>
      </c>
    </row>
    <row r="107" spans="1:14" ht="15" customHeight="1" x14ac:dyDescent="0.3">
      <c r="A107" s="41">
        <v>93</v>
      </c>
      <c r="B107" s="77" t="str">
        <f ca="1">IFERROR(IF((VLOOKUP($E107,'Org List'!$AJ$10:$AL$190,3,FALSE))="","",(VLOOKUP($E107,'Org List'!$AJ$10:$AL$190,3,FALSE))),"")</f>
        <v>North East and Yorkshire Commissioning Region</v>
      </c>
      <c r="C107" s="78" t="str">
        <f ca="1">IFERROR(IF((VLOOKUP($E107,'Org List'!$AO$10:$AQ$190,3,FALSE))="","",(VLOOKUP($E107,'Org List'!$AO$10:$AQ$190,3,FALSE))),"")</f>
        <v>Yorkshire and The Humber Region</v>
      </c>
      <c r="D107" s="93" t="str">
        <f ca="1">IFERROR(IF((VLOOKUP($E107,'Org List'!$AT$10:$AV$190,3,FALSE))="","",(VLOOKUP($E107,'Org List'!$AT$10:$AV$190,3,FALSE))),"")</f>
        <v>NHS England North East and Yokrshire (Yorkshire And Humber)</v>
      </c>
      <c r="E107" s="77" t="str">
        <f t="shared" ca="1" si="2"/>
        <v>E06000010</v>
      </c>
      <c r="F107" s="79" t="str">
        <f ca="1">IF(E107="","",VLOOKUP(E107,'Org List'!$J$9:$K$640,2,0))</f>
        <v>Kingston upon Hull, City of</v>
      </c>
      <c r="G107" s="100">
        <f ca="1">IFERROR(IF((VLOOKUP($E107,'DTOC Backsheet'!$D$5:$AF$183,G$9,FALSE))="","",(VLOOKUP($E107,'DTOC Backsheet'!$D$5:$AF$183,G$9,FALSE))),"")</f>
        <v>1810</v>
      </c>
      <c r="H107" s="101">
        <f ca="1">IFERROR(IF((VLOOKUP($E107,'DTOC Backsheet'!$D$5:$AF$183,H$9,FALSE))="","",(VLOOKUP($E107,'DTOC Backsheet'!$D$5:$AF$183,H$9,FALSE))),"")</f>
        <v>2180</v>
      </c>
      <c r="I107" s="101">
        <f ca="1">IFERROR(IF((VLOOKUP($E107,'DTOC Backsheet'!$D$5:$AF$183,I$9,FALSE))="","",(VLOOKUP($E107,'DTOC Backsheet'!$D$5:$AF$183,I$9,FALSE))),"")</f>
        <v>2049</v>
      </c>
      <c r="J107" s="102">
        <f ca="1">IFERROR(IF((VLOOKUP($E107,'DTOC Backsheet'!$D$5:$AF$183,J$9,FALSE))="","",(VLOOKUP($E107,'DTOC Backsheet'!$D$5:$AF$183,J$9,FALSE))),"")</f>
        <v>2436</v>
      </c>
      <c r="K107" s="151">
        <f ca="1">IFERROR(IF((VLOOKUP($E107,'DTOC Backsheet'!$D$5:$AF$183,K$9,FALSE))="","",(VLOOKUP($E107,'DTOC Backsheet'!$D$5:$AF$183,K$9,FALSE))),"")</f>
        <v>1637</v>
      </c>
      <c r="L107" s="102">
        <f ca="1">IFERROR(IF((VLOOKUP($E107,'DTOC Backsheet'!$D$5:$AF$183,L$9,FALSE))="","",(VLOOKUP($E107,'DTOC Backsheet'!$D$5:$AF$183,L$9,FALSE))),"")</f>
        <v>2001</v>
      </c>
      <c r="M107" s="101">
        <f ca="1">IFERROR(IF((VLOOKUP($E107,'DTOC Backsheet'!$D$5:$AF$183,M$9,FALSE))="","",(VLOOKUP($E107,'DTOC Backsheet'!$D$5:$AF$183,M$9,FALSE))),"")</f>
        <v>2026</v>
      </c>
      <c r="N107" s="103">
        <f ca="1">IFERROR(IF((VLOOKUP($E107,'DTOC Backsheet'!$D$5:$AF$183,N$9,FALSE))="","",(VLOOKUP($E107,'DTOC Backsheet'!$D$5:$AF$183,N$9,FALSE))),"")</f>
        <v>1956</v>
      </c>
    </row>
    <row r="108" spans="1:14" ht="15" customHeight="1" x14ac:dyDescent="0.3">
      <c r="A108" s="41">
        <v>94</v>
      </c>
      <c r="B108" s="77" t="str">
        <f ca="1">IFERROR(IF((VLOOKUP($E108,'Org List'!$AJ$10:$AL$190,3,FALSE))="","",(VLOOKUP($E108,'Org List'!$AJ$10:$AL$190,3,FALSE))),"")</f>
        <v>London Commissioning Region</v>
      </c>
      <c r="C108" s="78" t="str">
        <f ca="1">IFERROR(IF((VLOOKUP($E108,'Org List'!$AO$10:$AQ$190,3,FALSE))="","",(VLOOKUP($E108,'Org List'!$AO$10:$AQ$190,3,FALSE))),"")</f>
        <v>London Region</v>
      </c>
      <c r="D108" s="93" t="str">
        <f ca="1">IFERROR(IF((VLOOKUP($E108,'Org List'!$AT$10:$AV$190,3,FALSE))="","",(VLOOKUP($E108,'Org List'!$AT$10:$AV$190,3,FALSE))),"")</f>
        <v>NHS England London</v>
      </c>
      <c r="E108" s="77" t="str">
        <f t="shared" ca="1" si="2"/>
        <v>E09000021</v>
      </c>
      <c r="F108" s="79" t="str">
        <f ca="1">IF(E108="","",VLOOKUP(E108,'Org List'!$J$9:$K$640,2,0))</f>
        <v>Kingston upon Thames</v>
      </c>
      <c r="G108" s="100">
        <f ca="1">IFERROR(IF((VLOOKUP($E108,'DTOC Backsheet'!$D$5:$AF$183,G$9,FALSE))="","",(VLOOKUP($E108,'DTOC Backsheet'!$D$5:$AF$183,G$9,FALSE))),"")</f>
        <v>1095</v>
      </c>
      <c r="H108" s="101">
        <f ca="1">IFERROR(IF((VLOOKUP($E108,'DTOC Backsheet'!$D$5:$AF$183,H$9,FALSE))="","",(VLOOKUP($E108,'DTOC Backsheet'!$D$5:$AF$183,H$9,FALSE))),"")</f>
        <v>604</v>
      </c>
      <c r="I108" s="101">
        <f ca="1">IFERROR(IF((VLOOKUP($E108,'DTOC Backsheet'!$D$5:$AF$183,I$9,FALSE))="","",(VLOOKUP($E108,'DTOC Backsheet'!$D$5:$AF$183,I$9,FALSE))),"")</f>
        <v>649</v>
      </c>
      <c r="J108" s="102">
        <f ca="1">IFERROR(IF((VLOOKUP($E108,'DTOC Backsheet'!$D$5:$AF$183,J$9,FALSE))="","",(VLOOKUP($E108,'DTOC Backsheet'!$D$5:$AF$183,J$9,FALSE))),"")</f>
        <v>703</v>
      </c>
      <c r="K108" s="151">
        <f ca="1">IFERROR(IF((VLOOKUP($E108,'DTOC Backsheet'!$D$5:$AF$183,K$9,FALSE))="","",(VLOOKUP($E108,'DTOC Backsheet'!$D$5:$AF$183,K$9,FALSE))),"")</f>
        <v>668</v>
      </c>
      <c r="L108" s="102">
        <f ca="1">IFERROR(IF((VLOOKUP($E108,'DTOC Backsheet'!$D$5:$AF$183,L$9,FALSE))="","",(VLOOKUP($E108,'DTOC Backsheet'!$D$5:$AF$183,L$9,FALSE))),"")</f>
        <v>445</v>
      </c>
      <c r="M108" s="101">
        <f ca="1">IFERROR(IF((VLOOKUP($E108,'DTOC Backsheet'!$D$5:$AF$183,M$9,FALSE))="","",(VLOOKUP($E108,'DTOC Backsheet'!$D$5:$AF$183,M$9,FALSE))),"")</f>
        <v>468</v>
      </c>
      <c r="N108" s="103">
        <f ca="1">IFERROR(IF((VLOOKUP($E108,'DTOC Backsheet'!$D$5:$AF$183,N$9,FALSE))="","",(VLOOKUP($E108,'DTOC Backsheet'!$D$5:$AF$183,N$9,FALSE))),"")</f>
        <v>561</v>
      </c>
    </row>
    <row r="109" spans="1:14" ht="15" customHeight="1" x14ac:dyDescent="0.3">
      <c r="A109" s="41">
        <v>95</v>
      </c>
      <c r="B109" s="77" t="str">
        <f ca="1">IFERROR(IF((VLOOKUP($E109,'Org List'!$AJ$10:$AL$190,3,FALSE))="","",(VLOOKUP($E109,'Org List'!$AJ$10:$AL$190,3,FALSE))),"")</f>
        <v>North East and Yorkshire Commissioning Region</v>
      </c>
      <c r="C109" s="78" t="str">
        <f ca="1">IFERROR(IF((VLOOKUP($E109,'Org List'!$AO$10:$AQ$190,3,FALSE))="","",(VLOOKUP($E109,'Org List'!$AO$10:$AQ$190,3,FALSE))),"")</f>
        <v>Yorkshire and The Humber Region</v>
      </c>
      <c r="D109" s="93" t="str">
        <f ca="1">IFERROR(IF((VLOOKUP($E109,'Org List'!$AT$10:$AV$190,3,FALSE))="","",(VLOOKUP($E109,'Org List'!$AT$10:$AV$190,3,FALSE))),"")</f>
        <v>NHS England North East and Yokrshire (Yorkshire And Humber)</v>
      </c>
      <c r="E109" s="77" t="str">
        <f t="shared" ca="1" si="2"/>
        <v>E08000034</v>
      </c>
      <c r="F109" s="79" t="str">
        <f ca="1">IF(E109="","",VLOOKUP(E109,'Org List'!$J$9:$K$640,2,0))</f>
        <v>Kirklees</v>
      </c>
      <c r="G109" s="100">
        <f ca="1">IFERROR(IF((VLOOKUP($E109,'DTOC Backsheet'!$D$5:$AF$183,G$9,FALSE))="","",(VLOOKUP($E109,'DTOC Backsheet'!$D$5:$AF$183,G$9,FALSE))),"")</f>
        <v>2439</v>
      </c>
      <c r="H109" s="101">
        <f ca="1">IFERROR(IF((VLOOKUP($E109,'DTOC Backsheet'!$D$5:$AF$183,H$9,FALSE))="","",(VLOOKUP($E109,'DTOC Backsheet'!$D$5:$AF$183,H$9,FALSE))),"")</f>
        <v>2247</v>
      </c>
      <c r="I109" s="101">
        <f ca="1">IFERROR(IF((VLOOKUP($E109,'DTOC Backsheet'!$D$5:$AF$183,I$9,FALSE))="","",(VLOOKUP($E109,'DTOC Backsheet'!$D$5:$AF$183,I$9,FALSE))),"")</f>
        <v>2534</v>
      </c>
      <c r="J109" s="102">
        <f ca="1">IFERROR(IF((VLOOKUP($E109,'DTOC Backsheet'!$D$5:$AF$183,J$9,FALSE))="","",(VLOOKUP($E109,'DTOC Backsheet'!$D$5:$AF$183,J$9,FALSE))),"")</f>
        <v>2308</v>
      </c>
      <c r="K109" s="151">
        <f ca="1">IFERROR(IF((VLOOKUP($E109,'DTOC Backsheet'!$D$5:$AF$183,K$9,FALSE))="","",(VLOOKUP($E109,'DTOC Backsheet'!$D$5:$AF$183,K$9,FALSE))),"")</f>
        <v>3004</v>
      </c>
      <c r="L109" s="102">
        <f ca="1">IFERROR(IF((VLOOKUP($E109,'DTOC Backsheet'!$D$5:$AF$183,L$9,FALSE))="","",(VLOOKUP($E109,'DTOC Backsheet'!$D$5:$AF$183,L$9,FALSE))),"")</f>
        <v>2873</v>
      </c>
      <c r="M109" s="101">
        <f ca="1">IFERROR(IF((VLOOKUP($E109,'DTOC Backsheet'!$D$5:$AF$183,M$9,FALSE))="","",(VLOOKUP($E109,'DTOC Backsheet'!$D$5:$AF$183,M$9,FALSE))),"")</f>
        <v>2155</v>
      </c>
      <c r="N109" s="103">
        <f ca="1">IFERROR(IF((VLOOKUP($E109,'DTOC Backsheet'!$D$5:$AF$183,N$9,FALSE))="","",(VLOOKUP($E109,'DTOC Backsheet'!$D$5:$AF$183,N$9,FALSE))),"")</f>
        <v>2301</v>
      </c>
    </row>
    <row r="110" spans="1:14" ht="15" customHeight="1" x14ac:dyDescent="0.3">
      <c r="A110" s="41">
        <v>96</v>
      </c>
      <c r="B110" s="77" t="str">
        <f ca="1">IFERROR(IF((VLOOKUP($E110,'Org List'!$AJ$10:$AL$190,3,FALSE))="","",(VLOOKUP($E110,'Org List'!$AJ$10:$AL$190,3,FALSE))),"")</f>
        <v>North West Commissioning Region</v>
      </c>
      <c r="C110" s="78" t="str">
        <f ca="1">IFERROR(IF((VLOOKUP($E110,'Org List'!$AO$10:$AQ$190,3,FALSE))="","",(VLOOKUP($E110,'Org List'!$AO$10:$AQ$190,3,FALSE))),"")</f>
        <v>North West Region</v>
      </c>
      <c r="D110" s="93" t="str">
        <f ca="1">IFERROR(IF((VLOOKUP($E110,'Org List'!$AT$10:$AV$190,3,FALSE))="","",(VLOOKUP($E110,'Org List'!$AT$10:$AV$190,3,FALSE))),"")</f>
        <v>NHS England North West (Cheshire And Merseyside)</v>
      </c>
      <c r="E110" s="77" t="str">
        <f t="shared" ref="E110:E141" ca="1" si="3">IF($A110&gt;$Q$5-1,"",INDIRECT("'Comms by AT'!D"&amp;$A110+$Q$4))</f>
        <v>E08000011</v>
      </c>
      <c r="F110" s="79" t="str">
        <f ca="1">IF(E110="","",VLOOKUP(E110,'Org List'!$J$9:$K$640,2,0))</f>
        <v>Knowsley</v>
      </c>
      <c r="G110" s="100">
        <f ca="1">IFERROR(IF((VLOOKUP($E110,'DTOC Backsheet'!$D$5:$AF$183,G$9,FALSE))="","",(VLOOKUP($E110,'DTOC Backsheet'!$D$5:$AF$183,G$9,FALSE))),"")</f>
        <v>1226</v>
      </c>
      <c r="H110" s="101">
        <f ca="1">IFERROR(IF((VLOOKUP($E110,'DTOC Backsheet'!$D$5:$AF$183,H$9,FALSE))="","",(VLOOKUP($E110,'DTOC Backsheet'!$D$5:$AF$183,H$9,FALSE))),"")</f>
        <v>1643</v>
      </c>
      <c r="I110" s="101">
        <f ca="1">IFERROR(IF((VLOOKUP($E110,'DTOC Backsheet'!$D$5:$AF$183,I$9,FALSE))="","",(VLOOKUP($E110,'DTOC Backsheet'!$D$5:$AF$183,I$9,FALSE))),"")</f>
        <v>848</v>
      </c>
      <c r="J110" s="102">
        <f ca="1">IFERROR(IF((VLOOKUP($E110,'DTOC Backsheet'!$D$5:$AF$183,J$9,FALSE))="","",(VLOOKUP($E110,'DTOC Backsheet'!$D$5:$AF$183,J$9,FALSE))),"")</f>
        <v>905</v>
      </c>
      <c r="K110" s="151">
        <f ca="1">IFERROR(IF((VLOOKUP($E110,'DTOC Backsheet'!$D$5:$AF$183,K$9,FALSE))="","",(VLOOKUP($E110,'DTOC Backsheet'!$D$5:$AF$183,K$9,FALSE))),"")</f>
        <v>957</v>
      </c>
      <c r="L110" s="102">
        <f ca="1">IFERROR(IF((VLOOKUP($E110,'DTOC Backsheet'!$D$5:$AF$183,L$9,FALSE))="","",(VLOOKUP($E110,'DTOC Backsheet'!$D$5:$AF$183,L$9,FALSE))),"")</f>
        <v>1435</v>
      </c>
      <c r="M110" s="101">
        <f ca="1">IFERROR(IF((VLOOKUP($E110,'DTOC Backsheet'!$D$5:$AF$183,M$9,FALSE))="","",(VLOOKUP($E110,'DTOC Backsheet'!$D$5:$AF$183,M$9,FALSE))),"")</f>
        <v>1053</v>
      </c>
      <c r="N110" s="103">
        <f ca="1">IFERROR(IF((VLOOKUP($E110,'DTOC Backsheet'!$D$5:$AF$183,N$9,FALSE))="","",(VLOOKUP($E110,'DTOC Backsheet'!$D$5:$AF$183,N$9,FALSE))),"")</f>
        <v>1348</v>
      </c>
    </row>
    <row r="111" spans="1:14" ht="15" customHeight="1" x14ac:dyDescent="0.3">
      <c r="A111" s="41">
        <v>97</v>
      </c>
      <c r="B111" s="77" t="str">
        <f ca="1">IFERROR(IF((VLOOKUP($E111,'Org List'!$AJ$10:$AL$190,3,FALSE))="","",(VLOOKUP($E111,'Org List'!$AJ$10:$AL$190,3,FALSE))),"")</f>
        <v>London Commissioning Region</v>
      </c>
      <c r="C111" s="78" t="str">
        <f ca="1">IFERROR(IF((VLOOKUP($E111,'Org List'!$AO$10:$AQ$190,3,FALSE))="","",(VLOOKUP($E111,'Org List'!$AO$10:$AQ$190,3,FALSE))),"")</f>
        <v>London Region</v>
      </c>
      <c r="D111" s="93" t="str">
        <f ca="1">IFERROR(IF((VLOOKUP($E111,'Org List'!$AT$10:$AV$190,3,FALSE))="","",(VLOOKUP($E111,'Org List'!$AT$10:$AV$190,3,FALSE))),"")</f>
        <v>NHS England London</v>
      </c>
      <c r="E111" s="77" t="str">
        <f t="shared" ca="1" si="3"/>
        <v>E09000022</v>
      </c>
      <c r="F111" s="79" t="str">
        <f ca="1">IF(E111="","",VLOOKUP(E111,'Org List'!$J$9:$K$640,2,0))</f>
        <v>Lambeth</v>
      </c>
      <c r="G111" s="100">
        <f ca="1">IFERROR(IF((VLOOKUP($E111,'DTOC Backsheet'!$D$5:$AF$183,G$9,FALSE))="","",(VLOOKUP($E111,'DTOC Backsheet'!$D$5:$AF$183,G$9,FALSE))),"")</f>
        <v>2103</v>
      </c>
      <c r="H111" s="101">
        <f ca="1">IFERROR(IF((VLOOKUP($E111,'DTOC Backsheet'!$D$5:$AF$183,H$9,FALSE))="","",(VLOOKUP($E111,'DTOC Backsheet'!$D$5:$AF$183,H$9,FALSE))),"")</f>
        <v>1990</v>
      </c>
      <c r="I111" s="101">
        <f ca="1">IFERROR(IF((VLOOKUP($E111,'DTOC Backsheet'!$D$5:$AF$183,I$9,FALSE))="","",(VLOOKUP($E111,'DTOC Backsheet'!$D$5:$AF$183,I$9,FALSE))),"")</f>
        <v>1591</v>
      </c>
      <c r="J111" s="102">
        <f ca="1">IFERROR(IF((VLOOKUP($E111,'DTOC Backsheet'!$D$5:$AF$183,J$9,FALSE))="","",(VLOOKUP($E111,'DTOC Backsheet'!$D$5:$AF$183,J$9,FALSE))),"")</f>
        <v>1629</v>
      </c>
      <c r="K111" s="151">
        <f ca="1">IFERROR(IF((VLOOKUP($E111,'DTOC Backsheet'!$D$5:$AF$183,K$9,FALSE))="","",(VLOOKUP($E111,'DTOC Backsheet'!$D$5:$AF$183,K$9,FALSE))),"")</f>
        <v>1768</v>
      </c>
      <c r="L111" s="102">
        <f ca="1">IFERROR(IF((VLOOKUP($E111,'DTOC Backsheet'!$D$5:$AF$183,L$9,FALSE))="","",(VLOOKUP($E111,'DTOC Backsheet'!$D$5:$AF$183,L$9,FALSE))),"")</f>
        <v>1420</v>
      </c>
      <c r="M111" s="101">
        <f ca="1">IFERROR(IF((VLOOKUP($E111,'DTOC Backsheet'!$D$5:$AF$183,M$9,FALSE))="","",(VLOOKUP($E111,'DTOC Backsheet'!$D$5:$AF$183,M$9,FALSE))),"")</f>
        <v>1404</v>
      </c>
      <c r="N111" s="103">
        <f ca="1">IFERROR(IF((VLOOKUP($E111,'DTOC Backsheet'!$D$5:$AF$183,N$9,FALSE))="","",(VLOOKUP($E111,'DTOC Backsheet'!$D$5:$AF$183,N$9,FALSE))),"")</f>
        <v>2147</v>
      </c>
    </row>
    <row r="112" spans="1:14" ht="15" customHeight="1" x14ac:dyDescent="0.3">
      <c r="A112" s="41">
        <v>98</v>
      </c>
      <c r="B112" s="77" t="str">
        <f ca="1">IFERROR(IF((VLOOKUP($E112,'Org List'!$AJ$10:$AL$190,3,FALSE))="","",(VLOOKUP($E112,'Org List'!$AJ$10:$AL$190,3,FALSE))),"")</f>
        <v>North West Commissioning Region</v>
      </c>
      <c r="C112" s="78" t="str">
        <f ca="1">IFERROR(IF((VLOOKUP($E112,'Org List'!$AO$10:$AQ$190,3,FALSE))="","",(VLOOKUP($E112,'Org List'!$AO$10:$AQ$190,3,FALSE))),"")</f>
        <v>North West Region</v>
      </c>
      <c r="D112" s="93" t="str">
        <f ca="1">IFERROR(IF((VLOOKUP($E112,'Org List'!$AT$10:$AV$190,3,FALSE))="","",(VLOOKUP($E112,'Org List'!$AT$10:$AV$190,3,FALSE))),"")</f>
        <v>NHS England North West (Lancashire)</v>
      </c>
      <c r="E112" s="77" t="str">
        <f t="shared" ca="1" si="3"/>
        <v>E10000017</v>
      </c>
      <c r="F112" s="79" t="str">
        <f ca="1">IF(E112="","",VLOOKUP(E112,'Org List'!$J$9:$K$640,2,0))</f>
        <v>Lancashire</v>
      </c>
      <c r="G112" s="100">
        <f ca="1">IFERROR(IF((VLOOKUP($E112,'DTOC Backsheet'!$D$5:$AF$183,G$9,FALSE))="","",(VLOOKUP($E112,'DTOC Backsheet'!$D$5:$AF$183,G$9,FALSE))),"")</f>
        <v>14050</v>
      </c>
      <c r="H112" s="101">
        <f ca="1">IFERROR(IF((VLOOKUP($E112,'DTOC Backsheet'!$D$5:$AF$183,H$9,FALSE))="","",(VLOOKUP($E112,'DTOC Backsheet'!$D$5:$AF$183,H$9,FALSE))),"")</f>
        <v>13791</v>
      </c>
      <c r="I112" s="101">
        <f ca="1">IFERROR(IF((VLOOKUP($E112,'DTOC Backsheet'!$D$5:$AF$183,I$9,FALSE))="","",(VLOOKUP($E112,'DTOC Backsheet'!$D$5:$AF$183,I$9,FALSE))),"")</f>
        <v>13159</v>
      </c>
      <c r="J112" s="102">
        <f ca="1">IFERROR(IF((VLOOKUP($E112,'DTOC Backsheet'!$D$5:$AF$183,J$9,FALSE))="","",(VLOOKUP($E112,'DTOC Backsheet'!$D$5:$AF$183,J$9,FALSE))),"")</f>
        <v>10601</v>
      </c>
      <c r="K112" s="151">
        <f ca="1">IFERROR(IF((VLOOKUP($E112,'DTOC Backsheet'!$D$5:$AF$183,K$9,FALSE))="","",(VLOOKUP($E112,'DTOC Backsheet'!$D$5:$AF$183,K$9,FALSE))),"")</f>
        <v>9337</v>
      </c>
      <c r="L112" s="102">
        <f ca="1">IFERROR(IF((VLOOKUP($E112,'DTOC Backsheet'!$D$5:$AF$183,L$9,FALSE))="","",(VLOOKUP($E112,'DTOC Backsheet'!$D$5:$AF$183,L$9,FALSE))),"")</f>
        <v>9037</v>
      </c>
      <c r="M112" s="101">
        <f ca="1">IFERROR(IF((VLOOKUP($E112,'DTOC Backsheet'!$D$5:$AF$183,M$9,FALSE))="","",(VLOOKUP($E112,'DTOC Backsheet'!$D$5:$AF$183,M$9,FALSE))),"")</f>
        <v>10186</v>
      </c>
      <c r="N112" s="103">
        <f ca="1">IFERROR(IF((VLOOKUP($E112,'DTOC Backsheet'!$D$5:$AF$183,N$9,FALSE))="","",(VLOOKUP($E112,'DTOC Backsheet'!$D$5:$AF$183,N$9,FALSE))),"")</f>
        <v>10465</v>
      </c>
    </row>
    <row r="113" spans="1:14" ht="15" customHeight="1" x14ac:dyDescent="0.3">
      <c r="A113" s="41">
        <v>99</v>
      </c>
      <c r="B113" s="77" t="str">
        <f ca="1">IFERROR(IF((VLOOKUP($E113,'Org List'!$AJ$10:$AL$190,3,FALSE))="","",(VLOOKUP($E113,'Org List'!$AJ$10:$AL$190,3,FALSE))),"")</f>
        <v>North East and Yorkshire Commissioning Region</v>
      </c>
      <c r="C113" s="78" t="str">
        <f ca="1">IFERROR(IF((VLOOKUP($E113,'Org List'!$AO$10:$AQ$190,3,FALSE))="","",(VLOOKUP($E113,'Org List'!$AO$10:$AQ$190,3,FALSE))),"")</f>
        <v>Yorkshire and The Humber Region</v>
      </c>
      <c r="D113" s="93" t="str">
        <f ca="1">IFERROR(IF((VLOOKUP($E113,'Org List'!$AT$10:$AV$190,3,FALSE))="","",(VLOOKUP($E113,'Org List'!$AT$10:$AV$190,3,FALSE))),"")</f>
        <v>NHS England North East and Yokrshire (Yorkshire And Humber)</v>
      </c>
      <c r="E113" s="77" t="str">
        <f t="shared" ca="1" si="3"/>
        <v>E08000035</v>
      </c>
      <c r="F113" s="79" t="str">
        <f ca="1">IF(E113="","",VLOOKUP(E113,'Org List'!$J$9:$K$640,2,0))</f>
        <v>Leeds</v>
      </c>
      <c r="G113" s="100">
        <f ca="1">IFERROR(IF((VLOOKUP($E113,'DTOC Backsheet'!$D$5:$AF$183,G$9,FALSE))="","",(VLOOKUP($E113,'DTOC Backsheet'!$D$5:$AF$183,G$9,FALSE))),"")</f>
        <v>8576</v>
      </c>
      <c r="H113" s="101">
        <f ca="1">IFERROR(IF((VLOOKUP($E113,'DTOC Backsheet'!$D$5:$AF$183,H$9,FALSE))="","",(VLOOKUP($E113,'DTOC Backsheet'!$D$5:$AF$183,H$9,FALSE))),"")</f>
        <v>9552</v>
      </c>
      <c r="I113" s="101">
        <f ca="1">IFERROR(IF((VLOOKUP($E113,'DTOC Backsheet'!$D$5:$AF$183,I$9,FALSE))="","",(VLOOKUP($E113,'DTOC Backsheet'!$D$5:$AF$183,I$9,FALSE))),"")</f>
        <v>10328</v>
      </c>
      <c r="J113" s="102">
        <f ca="1">IFERROR(IF((VLOOKUP($E113,'DTOC Backsheet'!$D$5:$AF$183,J$9,FALSE))="","",(VLOOKUP($E113,'DTOC Backsheet'!$D$5:$AF$183,J$9,FALSE))),"")</f>
        <v>10646</v>
      </c>
      <c r="K113" s="151">
        <f ca="1">IFERROR(IF((VLOOKUP($E113,'DTOC Backsheet'!$D$5:$AF$183,K$9,FALSE))="","",(VLOOKUP($E113,'DTOC Backsheet'!$D$5:$AF$183,K$9,FALSE))),"")</f>
        <v>8957</v>
      </c>
      <c r="L113" s="102">
        <f ca="1">IFERROR(IF((VLOOKUP($E113,'DTOC Backsheet'!$D$5:$AF$183,L$9,FALSE))="","",(VLOOKUP($E113,'DTOC Backsheet'!$D$5:$AF$183,L$9,FALSE))),"")</f>
        <v>10227</v>
      </c>
      <c r="M113" s="101">
        <f ca="1">IFERROR(IF((VLOOKUP($E113,'DTOC Backsheet'!$D$5:$AF$183,M$9,FALSE))="","",(VLOOKUP($E113,'DTOC Backsheet'!$D$5:$AF$183,M$9,FALSE))),"")</f>
        <v>9428</v>
      </c>
      <c r="N113" s="103">
        <f ca="1">IFERROR(IF((VLOOKUP($E113,'DTOC Backsheet'!$D$5:$AF$183,N$9,FALSE))="","",(VLOOKUP($E113,'DTOC Backsheet'!$D$5:$AF$183,N$9,FALSE))),"")</f>
        <v>8495</v>
      </c>
    </row>
    <row r="114" spans="1:14" ht="15" customHeight="1" x14ac:dyDescent="0.3">
      <c r="A114" s="41">
        <v>100</v>
      </c>
      <c r="B114" s="77" t="str">
        <f ca="1">IFERROR(IF((VLOOKUP($E114,'Org List'!$AJ$10:$AL$190,3,FALSE))="","",(VLOOKUP($E114,'Org List'!$AJ$10:$AL$190,3,FALSE))),"")</f>
        <v>Midlands Commissioning Region</v>
      </c>
      <c r="C114" s="78" t="str">
        <f ca="1">IFERROR(IF((VLOOKUP($E114,'Org List'!$AO$10:$AQ$190,3,FALSE))="","",(VLOOKUP($E114,'Org List'!$AO$10:$AQ$190,3,FALSE))),"")</f>
        <v>East Midlands Region</v>
      </c>
      <c r="D114" s="93" t="str">
        <f ca="1">IFERROR(IF((VLOOKUP($E114,'Org List'!$AT$10:$AV$190,3,FALSE))="","",(VLOOKUP($E114,'Org List'!$AT$10:$AV$190,3,FALSE))),"")</f>
        <v>NHS England Midlands (Central Midlands)</v>
      </c>
      <c r="E114" s="77" t="str">
        <f t="shared" ca="1" si="3"/>
        <v>E06000016</v>
      </c>
      <c r="F114" s="79" t="str">
        <f ca="1">IF(E114="","",VLOOKUP(E114,'Org List'!$J$9:$K$640,2,0))</f>
        <v>Leicester</v>
      </c>
      <c r="G114" s="100">
        <f ca="1">IFERROR(IF((VLOOKUP($E114,'DTOC Backsheet'!$D$5:$AF$183,G$9,FALSE))="","",(VLOOKUP($E114,'DTOC Backsheet'!$D$5:$AF$183,G$9,FALSE))),"")</f>
        <v>2145</v>
      </c>
      <c r="H114" s="101">
        <f ca="1">IFERROR(IF((VLOOKUP($E114,'DTOC Backsheet'!$D$5:$AF$183,H$9,FALSE))="","",(VLOOKUP($E114,'DTOC Backsheet'!$D$5:$AF$183,H$9,FALSE))),"")</f>
        <v>2839</v>
      </c>
      <c r="I114" s="101">
        <f ca="1">IFERROR(IF((VLOOKUP($E114,'DTOC Backsheet'!$D$5:$AF$183,I$9,FALSE))="","",(VLOOKUP($E114,'DTOC Backsheet'!$D$5:$AF$183,I$9,FALSE))),"")</f>
        <v>2077</v>
      </c>
      <c r="J114" s="102">
        <f ca="1">IFERROR(IF((VLOOKUP($E114,'DTOC Backsheet'!$D$5:$AF$183,J$9,FALSE))="","",(VLOOKUP($E114,'DTOC Backsheet'!$D$5:$AF$183,J$9,FALSE))),"")</f>
        <v>1484</v>
      </c>
      <c r="K114" s="151">
        <f ca="1">IFERROR(IF((VLOOKUP($E114,'DTOC Backsheet'!$D$5:$AF$183,K$9,FALSE))="","",(VLOOKUP($E114,'DTOC Backsheet'!$D$5:$AF$183,K$9,FALSE))),"")</f>
        <v>1244</v>
      </c>
      <c r="L114" s="102">
        <f ca="1">IFERROR(IF((VLOOKUP($E114,'DTOC Backsheet'!$D$5:$AF$183,L$9,FALSE))="","",(VLOOKUP($E114,'DTOC Backsheet'!$D$5:$AF$183,L$9,FALSE))),"")</f>
        <v>1310</v>
      </c>
      <c r="M114" s="101">
        <f ca="1">IFERROR(IF((VLOOKUP($E114,'DTOC Backsheet'!$D$5:$AF$183,M$9,FALSE))="","",(VLOOKUP($E114,'DTOC Backsheet'!$D$5:$AF$183,M$9,FALSE))),"")</f>
        <v>1439</v>
      </c>
      <c r="N114" s="103">
        <f ca="1">IFERROR(IF((VLOOKUP($E114,'DTOC Backsheet'!$D$5:$AF$183,N$9,FALSE))="","",(VLOOKUP($E114,'DTOC Backsheet'!$D$5:$AF$183,N$9,FALSE))),"")</f>
        <v>1426</v>
      </c>
    </row>
    <row r="115" spans="1:14" ht="15" customHeight="1" x14ac:dyDescent="0.3">
      <c r="A115" s="41">
        <v>101</v>
      </c>
      <c r="B115" s="77" t="str">
        <f ca="1">IFERROR(IF((VLOOKUP($E115,'Org List'!$AJ$10:$AL$190,3,FALSE))="","",(VLOOKUP($E115,'Org List'!$AJ$10:$AL$190,3,FALSE))),"")</f>
        <v>Midlands Commissioning Region</v>
      </c>
      <c r="C115" s="78" t="str">
        <f ca="1">IFERROR(IF((VLOOKUP($E115,'Org List'!$AO$10:$AQ$190,3,FALSE))="","",(VLOOKUP($E115,'Org List'!$AO$10:$AQ$190,3,FALSE))),"")</f>
        <v>East Midlands Region</v>
      </c>
      <c r="D115" s="93" t="str">
        <f ca="1">IFERROR(IF((VLOOKUP($E115,'Org List'!$AT$10:$AV$190,3,FALSE))="","",(VLOOKUP($E115,'Org List'!$AT$10:$AV$190,3,FALSE))),"")</f>
        <v>NHS England Midlands (Central Midlands)</v>
      </c>
      <c r="E115" s="77" t="str">
        <f t="shared" ca="1" si="3"/>
        <v>E10000018</v>
      </c>
      <c r="F115" s="79" t="str">
        <f ca="1">IF(E115="","",VLOOKUP(E115,'Org List'!$J$9:$K$640,2,0))</f>
        <v>Leicestershire</v>
      </c>
      <c r="G115" s="100">
        <f ca="1">IFERROR(IF((VLOOKUP($E115,'DTOC Backsheet'!$D$5:$AF$183,G$9,FALSE))="","",(VLOOKUP($E115,'DTOC Backsheet'!$D$5:$AF$183,G$9,FALSE))),"")</f>
        <v>4649</v>
      </c>
      <c r="H115" s="101">
        <f ca="1">IFERROR(IF((VLOOKUP($E115,'DTOC Backsheet'!$D$5:$AF$183,H$9,FALSE))="","",(VLOOKUP($E115,'DTOC Backsheet'!$D$5:$AF$183,H$9,FALSE))),"")</f>
        <v>4598</v>
      </c>
      <c r="I115" s="101">
        <f ca="1">IFERROR(IF((VLOOKUP($E115,'DTOC Backsheet'!$D$5:$AF$183,I$9,FALSE))="","",(VLOOKUP($E115,'DTOC Backsheet'!$D$5:$AF$183,I$9,FALSE))),"")</f>
        <v>4681</v>
      </c>
      <c r="J115" s="102">
        <f ca="1">IFERROR(IF((VLOOKUP($E115,'DTOC Backsheet'!$D$5:$AF$183,J$9,FALSE))="","",(VLOOKUP($E115,'DTOC Backsheet'!$D$5:$AF$183,J$9,FALSE))),"")</f>
        <v>4106</v>
      </c>
      <c r="K115" s="151">
        <f ca="1">IFERROR(IF((VLOOKUP($E115,'DTOC Backsheet'!$D$5:$AF$183,K$9,FALSE))="","",(VLOOKUP($E115,'DTOC Backsheet'!$D$5:$AF$183,K$9,FALSE))),"")</f>
        <v>2680</v>
      </c>
      <c r="L115" s="102">
        <f ca="1">IFERROR(IF((VLOOKUP($E115,'DTOC Backsheet'!$D$5:$AF$183,L$9,FALSE))="","",(VLOOKUP($E115,'DTOC Backsheet'!$D$5:$AF$183,L$9,FALSE))),"")</f>
        <v>3202</v>
      </c>
      <c r="M115" s="101">
        <f ca="1">IFERROR(IF((VLOOKUP($E115,'DTOC Backsheet'!$D$5:$AF$183,M$9,FALSE))="","",(VLOOKUP($E115,'DTOC Backsheet'!$D$5:$AF$183,M$9,FALSE))),"")</f>
        <v>3648</v>
      </c>
      <c r="N115" s="103">
        <f ca="1">IFERROR(IF((VLOOKUP($E115,'DTOC Backsheet'!$D$5:$AF$183,N$9,FALSE))="","",(VLOOKUP($E115,'DTOC Backsheet'!$D$5:$AF$183,N$9,FALSE))),"")</f>
        <v>3482</v>
      </c>
    </row>
    <row r="116" spans="1:14" ht="15" customHeight="1" x14ac:dyDescent="0.3">
      <c r="A116" s="41">
        <v>102</v>
      </c>
      <c r="B116" s="77" t="str">
        <f ca="1">IFERROR(IF((VLOOKUP($E116,'Org List'!$AJ$10:$AL$190,3,FALSE))="","",(VLOOKUP($E116,'Org List'!$AJ$10:$AL$190,3,FALSE))),"")</f>
        <v>London Commissioning Region</v>
      </c>
      <c r="C116" s="78" t="str">
        <f ca="1">IFERROR(IF((VLOOKUP($E116,'Org List'!$AO$10:$AQ$190,3,FALSE))="","",(VLOOKUP($E116,'Org List'!$AO$10:$AQ$190,3,FALSE))),"")</f>
        <v>London Region</v>
      </c>
      <c r="D116" s="93" t="str">
        <f ca="1">IFERROR(IF((VLOOKUP($E116,'Org List'!$AT$10:$AV$190,3,FALSE))="","",(VLOOKUP($E116,'Org List'!$AT$10:$AV$190,3,FALSE))),"")</f>
        <v>NHS England London</v>
      </c>
      <c r="E116" s="77" t="str">
        <f t="shared" ca="1" si="3"/>
        <v>E09000023</v>
      </c>
      <c r="F116" s="79" t="str">
        <f ca="1">IF(E116="","",VLOOKUP(E116,'Org List'!$J$9:$K$640,2,0))</f>
        <v>Lewisham</v>
      </c>
      <c r="G116" s="100">
        <f ca="1">IFERROR(IF((VLOOKUP($E116,'DTOC Backsheet'!$D$5:$AF$183,G$9,FALSE))="","",(VLOOKUP($E116,'DTOC Backsheet'!$D$5:$AF$183,G$9,FALSE))),"")</f>
        <v>892</v>
      </c>
      <c r="H116" s="101">
        <f ca="1">IFERROR(IF((VLOOKUP($E116,'DTOC Backsheet'!$D$5:$AF$183,H$9,FALSE))="","",(VLOOKUP($E116,'DTOC Backsheet'!$D$5:$AF$183,H$9,FALSE))),"")</f>
        <v>1218</v>
      </c>
      <c r="I116" s="101">
        <f ca="1">IFERROR(IF((VLOOKUP($E116,'DTOC Backsheet'!$D$5:$AF$183,I$9,FALSE))="","",(VLOOKUP($E116,'DTOC Backsheet'!$D$5:$AF$183,I$9,FALSE))),"")</f>
        <v>1594</v>
      </c>
      <c r="J116" s="102">
        <f ca="1">IFERROR(IF((VLOOKUP($E116,'DTOC Backsheet'!$D$5:$AF$183,J$9,FALSE))="","",(VLOOKUP($E116,'DTOC Backsheet'!$D$5:$AF$183,J$9,FALSE))),"")</f>
        <v>1082</v>
      </c>
      <c r="K116" s="151">
        <f ca="1">IFERROR(IF((VLOOKUP($E116,'DTOC Backsheet'!$D$5:$AF$183,K$9,FALSE))="","",(VLOOKUP($E116,'DTOC Backsheet'!$D$5:$AF$183,K$9,FALSE))),"")</f>
        <v>672</v>
      </c>
      <c r="L116" s="102">
        <f ca="1">IFERROR(IF((VLOOKUP($E116,'DTOC Backsheet'!$D$5:$AF$183,L$9,FALSE))="","",(VLOOKUP($E116,'DTOC Backsheet'!$D$5:$AF$183,L$9,FALSE))),"")</f>
        <v>646</v>
      </c>
      <c r="M116" s="101">
        <f ca="1">IFERROR(IF((VLOOKUP($E116,'DTOC Backsheet'!$D$5:$AF$183,M$9,FALSE))="","",(VLOOKUP($E116,'DTOC Backsheet'!$D$5:$AF$183,M$9,FALSE))),"")</f>
        <v>851</v>
      </c>
      <c r="N116" s="103">
        <f ca="1">IFERROR(IF((VLOOKUP($E116,'DTOC Backsheet'!$D$5:$AF$183,N$9,FALSE))="","",(VLOOKUP($E116,'DTOC Backsheet'!$D$5:$AF$183,N$9,FALSE))),"")</f>
        <v>1026</v>
      </c>
    </row>
    <row r="117" spans="1:14" ht="15" customHeight="1" x14ac:dyDescent="0.3">
      <c r="A117" s="41">
        <v>103</v>
      </c>
      <c r="B117" s="77" t="str">
        <f ca="1">IFERROR(IF((VLOOKUP($E117,'Org List'!$AJ$10:$AL$190,3,FALSE))="","",(VLOOKUP($E117,'Org List'!$AJ$10:$AL$190,3,FALSE))),"")</f>
        <v>Midlands Commissioning Region</v>
      </c>
      <c r="C117" s="78" t="str">
        <f ca="1">IFERROR(IF((VLOOKUP($E117,'Org List'!$AO$10:$AQ$190,3,FALSE))="","",(VLOOKUP($E117,'Org List'!$AO$10:$AQ$190,3,FALSE))),"")</f>
        <v>East Midlands Region</v>
      </c>
      <c r="D117" s="93" t="str">
        <f ca="1">IFERROR(IF((VLOOKUP($E117,'Org List'!$AT$10:$AV$190,3,FALSE))="","",(VLOOKUP($E117,'Org List'!$AT$10:$AV$190,3,FALSE))),"")</f>
        <v>NHS England Midlands (Central Midlands)</v>
      </c>
      <c r="E117" s="77" t="str">
        <f t="shared" ca="1" si="3"/>
        <v>E10000019</v>
      </c>
      <c r="F117" s="79" t="str">
        <f ca="1">IF(E117="","",VLOOKUP(E117,'Org List'!$J$9:$K$640,2,0))</f>
        <v>Lincolnshire</v>
      </c>
      <c r="G117" s="100">
        <f ca="1">IFERROR(IF((VLOOKUP($E117,'DTOC Backsheet'!$D$5:$AF$183,G$9,FALSE))="","",(VLOOKUP($E117,'DTOC Backsheet'!$D$5:$AF$183,G$9,FALSE))),"")</f>
        <v>7446</v>
      </c>
      <c r="H117" s="101">
        <f ca="1">IFERROR(IF((VLOOKUP($E117,'DTOC Backsheet'!$D$5:$AF$183,H$9,FALSE))="","",(VLOOKUP($E117,'DTOC Backsheet'!$D$5:$AF$183,H$9,FALSE))),"")</f>
        <v>6539</v>
      </c>
      <c r="I117" s="101">
        <f ca="1">IFERROR(IF((VLOOKUP($E117,'DTOC Backsheet'!$D$5:$AF$183,I$9,FALSE))="","",(VLOOKUP($E117,'DTOC Backsheet'!$D$5:$AF$183,I$9,FALSE))),"")</f>
        <v>7015</v>
      </c>
      <c r="J117" s="102">
        <f ca="1">IFERROR(IF((VLOOKUP($E117,'DTOC Backsheet'!$D$5:$AF$183,J$9,FALSE))="","",(VLOOKUP($E117,'DTOC Backsheet'!$D$5:$AF$183,J$9,FALSE))),"")</f>
        <v>6192</v>
      </c>
      <c r="K117" s="151">
        <f ca="1">IFERROR(IF((VLOOKUP($E117,'DTOC Backsheet'!$D$5:$AF$183,K$9,FALSE))="","",(VLOOKUP($E117,'DTOC Backsheet'!$D$5:$AF$183,K$9,FALSE))),"")</f>
        <v>6119</v>
      </c>
      <c r="L117" s="102">
        <f ca="1">IFERROR(IF((VLOOKUP($E117,'DTOC Backsheet'!$D$5:$AF$183,L$9,FALSE))="","",(VLOOKUP($E117,'DTOC Backsheet'!$D$5:$AF$183,L$9,FALSE))),"")</f>
        <v>6852</v>
      </c>
      <c r="M117" s="101">
        <f ca="1">IFERROR(IF((VLOOKUP($E117,'DTOC Backsheet'!$D$5:$AF$183,M$9,FALSE))="","",(VLOOKUP($E117,'DTOC Backsheet'!$D$5:$AF$183,M$9,FALSE))),"")</f>
        <v>5192</v>
      </c>
      <c r="N117" s="103">
        <f ca="1">IFERROR(IF((VLOOKUP($E117,'DTOC Backsheet'!$D$5:$AF$183,N$9,FALSE))="","",(VLOOKUP($E117,'DTOC Backsheet'!$D$5:$AF$183,N$9,FALSE))),"")</f>
        <v>4845</v>
      </c>
    </row>
    <row r="118" spans="1:14" ht="15" customHeight="1" x14ac:dyDescent="0.3">
      <c r="A118" s="41">
        <v>104</v>
      </c>
      <c r="B118" s="77" t="str">
        <f ca="1">IFERROR(IF((VLOOKUP($E118,'Org List'!$AJ$10:$AL$190,3,FALSE))="","",(VLOOKUP($E118,'Org List'!$AJ$10:$AL$190,3,FALSE))),"")</f>
        <v>North West Commissioning Region</v>
      </c>
      <c r="C118" s="78" t="str">
        <f ca="1">IFERROR(IF((VLOOKUP($E118,'Org List'!$AO$10:$AQ$190,3,FALSE))="","",(VLOOKUP($E118,'Org List'!$AO$10:$AQ$190,3,FALSE))),"")</f>
        <v>North West Region</v>
      </c>
      <c r="D118" s="93" t="str">
        <f ca="1">IFERROR(IF((VLOOKUP($E118,'Org List'!$AT$10:$AV$190,3,FALSE))="","",(VLOOKUP($E118,'Org List'!$AT$10:$AV$190,3,FALSE))),"")</f>
        <v>NHS England North West (Cheshire And Merseyside)</v>
      </c>
      <c r="E118" s="77" t="str">
        <f t="shared" ca="1" si="3"/>
        <v>E08000012</v>
      </c>
      <c r="F118" s="79" t="str">
        <f ca="1">IF(E118="","",VLOOKUP(E118,'Org List'!$J$9:$K$640,2,0))</f>
        <v>Liverpool</v>
      </c>
      <c r="G118" s="100">
        <f ca="1">IFERROR(IF((VLOOKUP($E118,'DTOC Backsheet'!$D$5:$AF$183,G$9,FALSE))="","",(VLOOKUP($E118,'DTOC Backsheet'!$D$5:$AF$183,G$9,FALSE))),"")</f>
        <v>4875</v>
      </c>
      <c r="H118" s="101">
        <f ca="1">IFERROR(IF((VLOOKUP($E118,'DTOC Backsheet'!$D$5:$AF$183,H$9,FALSE))="","",(VLOOKUP($E118,'DTOC Backsheet'!$D$5:$AF$183,H$9,FALSE))),"")</f>
        <v>4531</v>
      </c>
      <c r="I118" s="101">
        <f ca="1">IFERROR(IF((VLOOKUP($E118,'DTOC Backsheet'!$D$5:$AF$183,I$9,FALSE))="","",(VLOOKUP($E118,'DTOC Backsheet'!$D$5:$AF$183,I$9,FALSE))),"")</f>
        <v>4851</v>
      </c>
      <c r="J118" s="102">
        <f ca="1">IFERROR(IF((VLOOKUP($E118,'DTOC Backsheet'!$D$5:$AF$183,J$9,FALSE))="","",(VLOOKUP($E118,'DTOC Backsheet'!$D$5:$AF$183,J$9,FALSE))),"")</f>
        <v>3965</v>
      </c>
      <c r="K118" s="151">
        <f ca="1">IFERROR(IF((VLOOKUP($E118,'DTOC Backsheet'!$D$5:$AF$183,K$9,FALSE))="","",(VLOOKUP($E118,'DTOC Backsheet'!$D$5:$AF$183,K$9,FALSE))),"")</f>
        <v>4264</v>
      </c>
      <c r="L118" s="102">
        <f ca="1">IFERROR(IF((VLOOKUP($E118,'DTOC Backsheet'!$D$5:$AF$183,L$9,FALSE))="","",(VLOOKUP($E118,'DTOC Backsheet'!$D$5:$AF$183,L$9,FALSE))),"")</f>
        <v>5163</v>
      </c>
      <c r="M118" s="101">
        <f ca="1">IFERROR(IF((VLOOKUP($E118,'DTOC Backsheet'!$D$5:$AF$183,M$9,FALSE))="","",(VLOOKUP($E118,'DTOC Backsheet'!$D$5:$AF$183,M$9,FALSE))),"")</f>
        <v>4976</v>
      </c>
      <c r="N118" s="103">
        <f ca="1">IFERROR(IF((VLOOKUP($E118,'DTOC Backsheet'!$D$5:$AF$183,N$9,FALSE))="","",(VLOOKUP($E118,'DTOC Backsheet'!$D$5:$AF$183,N$9,FALSE))),"")</f>
        <v>5243</v>
      </c>
    </row>
    <row r="119" spans="1:14" ht="15" customHeight="1" x14ac:dyDescent="0.3">
      <c r="A119" s="41">
        <v>105</v>
      </c>
      <c r="B119" s="77" t="str">
        <f ca="1">IFERROR(IF((VLOOKUP($E119,'Org List'!$AJ$10:$AL$190,3,FALSE))="","",(VLOOKUP($E119,'Org List'!$AJ$10:$AL$190,3,FALSE))),"")</f>
        <v>East of England Commissioning Region</v>
      </c>
      <c r="C119" s="78" t="str">
        <f ca="1">IFERROR(IF((VLOOKUP($E119,'Org List'!$AO$10:$AQ$190,3,FALSE))="","",(VLOOKUP($E119,'Org List'!$AO$10:$AQ$190,3,FALSE))),"")</f>
        <v>East Region</v>
      </c>
      <c r="D119" s="93" t="str">
        <f ca="1">IFERROR(IF((VLOOKUP($E119,'Org List'!$AT$10:$AV$190,3,FALSE))="","",(VLOOKUP($E119,'Org List'!$AT$10:$AV$190,3,FALSE))),"")</f>
        <v>NHS England East (East)</v>
      </c>
      <c r="E119" s="77" t="str">
        <f t="shared" ca="1" si="3"/>
        <v>E06000032</v>
      </c>
      <c r="F119" s="79" t="str">
        <f ca="1">IF(E119="","",VLOOKUP(E119,'Org List'!$J$9:$K$640,2,0))</f>
        <v>Luton</v>
      </c>
      <c r="G119" s="100">
        <f ca="1">IFERROR(IF((VLOOKUP($E119,'DTOC Backsheet'!$D$5:$AF$183,G$9,FALSE))="","",(VLOOKUP($E119,'DTOC Backsheet'!$D$5:$AF$183,G$9,FALSE))),"")</f>
        <v>453</v>
      </c>
      <c r="H119" s="101">
        <f ca="1">IFERROR(IF((VLOOKUP($E119,'DTOC Backsheet'!$D$5:$AF$183,H$9,FALSE))="","",(VLOOKUP($E119,'DTOC Backsheet'!$D$5:$AF$183,H$9,FALSE))),"")</f>
        <v>762</v>
      </c>
      <c r="I119" s="101">
        <f ca="1">IFERROR(IF((VLOOKUP($E119,'DTOC Backsheet'!$D$5:$AF$183,I$9,FALSE))="","",(VLOOKUP($E119,'DTOC Backsheet'!$D$5:$AF$183,I$9,FALSE))),"")</f>
        <v>362</v>
      </c>
      <c r="J119" s="102">
        <f ca="1">IFERROR(IF((VLOOKUP($E119,'DTOC Backsheet'!$D$5:$AF$183,J$9,FALSE))="","",(VLOOKUP($E119,'DTOC Backsheet'!$D$5:$AF$183,J$9,FALSE))),"")</f>
        <v>608</v>
      </c>
      <c r="K119" s="151">
        <f ca="1">IFERROR(IF((VLOOKUP($E119,'DTOC Backsheet'!$D$5:$AF$183,K$9,FALSE))="","",(VLOOKUP($E119,'DTOC Backsheet'!$D$5:$AF$183,K$9,FALSE))),"")</f>
        <v>626</v>
      </c>
      <c r="L119" s="102">
        <f ca="1">IFERROR(IF((VLOOKUP($E119,'DTOC Backsheet'!$D$5:$AF$183,L$9,FALSE))="","",(VLOOKUP($E119,'DTOC Backsheet'!$D$5:$AF$183,L$9,FALSE))),"")</f>
        <v>720</v>
      </c>
      <c r="M119" s="101">
        <f ca="1">IFERROR(IF((VLOOKUP($E119,'DTOC Backsheet'!$D$5:$AF$183,M$9,FALSE))="","",(VLOOKUP($E119,'DTOC Backsheet'!$D$5:$AF$183,M$9,FALSE))),"")</f>
        <v>329</v>
      </c>
      <c r="N119" s="103">
        <f ca="1">IFERROR(IF((VLOOKUP($E119,'DTOC Backsheet'!$D$5:$AF$183,N$9,FALSE))="","",(VLOOKUP($E119,'DTOC Backsheet'!$D$5:$AF$183,N$9,FALSE))),"")</f>
        <v>426</v>
      </c>
    </row>
    <row r="120" spans="1:14" ht="15" customHeight="1" x14ac:dyDescent="0.3">
      <c r="A120" s="41">
        <v>106</v>
      </c>
      <c r="B120" s="77" t="str">
        <f ca="1">IFERROR(IF((VLOOKUP($E120,'Org List'!$AJ$10:$AL$190,3,FALSE))="","",(VLOOKUP($E120,'Org List'!$AJ$10:$AL$190,3,FALSE))),"")</f>
        <v>North West Commissioning Region</v>
      </c>
      <c r="C120" s="78" t="str">
        <f ca="1">IFERROR(IF((VLOOKUP($E120,'Org List'!$AO$10:$AQ$190,3,FALSE))="","",(VLOOKUP($E120,'Org List'!$AO$10:$AQ$190,3,FALSE))),"")</f>
        <v>North West Region</v>
      </c>
      <c r="D120" s="93" t="str">
        <f ca="1">IFERROR(IF((VLOOKUP($E120,'Org List'!$AT$10:$AV$190,3,FALSE))="","",(VLOOKUP($E120,'Org List'!$AT$10:$AV$190,3,FALSE))),"")</f>
        <v>NHS England North West (Greater Manchester)</v>
      </c>
      <c r="E120" s="77" t="str">
        <f t="shared" ca="1" si="3"/>
        <v>E08000003</v>
      </c>
      <c r="F120" s="79" t="str">
        <f ca="1">IF(E120="","",VLOOKUP(E120,'Org List'!$J$9:$K$640,2,0))</f>
        <v>Manchester</v>
      </c>
      <c r="G120" s="100">
        <f ca="1">IFERROR(IF((VLOOKUP($E120,'DTOC Backsheet'!$D$5:$AF$183,G$9,FALSE))="","",(VLOOKUP($E120,'DTOC Backsheet'!$D$5:$AF$183,G$9,FALSE))),"")</f>
        <v>5507</v>
      </c>
      <c r="H120" s="101">
        <f ca="1">IFERROR(IF((VLOOKUP($E120,'DTOC Backsheet'!$D$5:$AF$183,H$9,FALSE))="","",(VLOOKUP($E120,'DTOC Backsheet'!$D$5:$AF$183,H$9,FALSE))),"")</f>
        <v>5641</v>
      </c>
      <c r="I120" s="101">
        <f ca="1">IFERROR(IF((VLOOKUP($E120,'DTOC Backsheet'!$D$5:$AF$183,I$9,FALSE))="","",(VLOOKUP($E120,'DTOC Backsheet'!$D$5:$AF$183,I$9,FALSE))),"")</f>
        <v>6078</v>
      </c>
      <c r="J120" s="102">
        <f ca="1">IFERROR(IF((VLOOKUP($E120,'DTOC Backsheet'!$D$5:$AF$183,J$9,FALSE))="","",(VLOOKUP($E120,'DTOC Backsheet'!$D$5:$AF$183,J$9,FALSE))),"")</f>
        <v>6245</v>
      </c>
      <c r="K120" s="151">
        <f ca="1">IFERROR(IF((VLOOKUP($E120,'DTOC Backsheet'!$D$5:$AF$183,K$9,FALSE))="","",(VLOOKUP($E120,'DTOC Backsheet'!$D$5:$AF$183,K$9,FALSE))),"")</f>
        <v>5459</v>
      </c>
      <c r="L120" s="102">
        <f ca="1">IFERROR(IF((VLOOKUP($E120,'DTOC Backsheet'!$D$5:$AF$183,L$9,FALSE))="","",(VLOOKUP($E120,'DTOC Backsheet'!$D$5:$AF$183,L$9,FALSE))),"")</f>
        <v>5843</v>
      </c>
      <c r="M120" s="101">
        <f ca="1">IFERROR(IF((VLOOKUP($E120,'DTOC Backsheet'!$D$5:$AF$183,M$9,FALSE))="","",(VLOOKUP($E120,'DTOC Backsheet'!$D$5:$AF$183,M$9,FALSE))),"")</f>
        <v>4477</v>
      </c>
      <c r="N120" s="103">
        <f ca="1">IFERROR(IF((VLOOKUP($E120,'DTOC Backsheet'!$D$5:$AF$183,N$9,FALSE))="","",(VLOOKUP($E120,'DTOC Backsheet'!$D$5:$AF$183,N$9,FALSE))),"")</f>
        <v>5751</v>
      </c>
    </row>
    <row r="121" spans="1:14" ht="15" customHeight="1" x14ac:dyDescent="0.3">
      <c r="A121" s="41">
        <v>107</v>
      </c>
      <c r="B121" s="77" t="str">
        <f ca="1">IFERROR(IF((VLOOKUP($E121,'Org List'!$AJ$10:$AL$190,3,FALSE))="","",(VLOOKUP($E121,'Org List'!$AJ$10:$AL$190,3,FALSE))),"")</f>
        <v>South East England Commissioning Region</v>
      </c>
      <c r="C121" s="78" t="str">
        <f ca="1">IFERROR(IF((VLOOKUP($E121,'Org List'!$AO$10:$AQ$190,3,FALSE))="","",(VLOOKUP($E121,'Org List'!$AO$10:$AQ$190,3,FALSE))),"")</f>
        <v>South East Region</v>
      </c>
      <c r="D121" s="93" t="str">
        <f ca="1">IFERROR(IF((VLOOKUP($E121,'Org List'!$AT$10:$AV$190,3,FALSE))="","",(VLOOKUP($E121,'Org List'!$AT$10:$AV$190,3,FALSE))),"")</f>
        <v>NHS England South East (Kent, Surrey and Sussex)</v>
      </c>
      <c r="E121" s="77" t="str">
        <f t="shared" ca="1" si="3"/>
        <v>E06000035</v>
      </c>
      <c r="F121" s="79" t="str">
        <f ca="1">IF(E121="","",VLOOKUP(E121,'Org List'!$J$9:$K$640,2,0))</f>
        <v>Medway</v>
      </c>
      <c r="G121" s="100">
        <f ca="1">IFERROR(IF((VLOOKUP($E121,'DTOC Backsheet'!$D$5:$AF$183,G$9,FALSE))="","",(VLOOKUP($E121,'DTOC Backsheet'!$D$5:$AF$183,G$9,FALSE))),"")</f>
        <v>1426</v>
      </c>
      <c r="H121" s="101">
        <f ca="1">IFERROR(IF((VLOOKUP($E121,'DTOC Backsheet'!$D$5:$AF$183,H$9,FALSE))="","",(VLOOKUP($E121,'DTOC Backsheet'!$D$5:$AF$183,H$9,FALSE))),"")</f>
        <v>1500</v>
      </c>
      <c r="I121" s="101">
        <f ca="1">IFERROR(IF((VLOOKUP($E121,'DTOC Backsheet'!$D$5:$AF$183,I$9,FALSE))="","",(VLOOKUP($E121,'DTOC Backsheet'!$D$5:$AF$183,I$9,FALSE))),"")</f>
        <v>1181</v>
      </c>
      <c r="J121" s="102">
        <f ca="1">IFERROR(IF((VLOOKUP($E121,'DTOC Backsheet'!$D$5:$AF$183,J$9,FALSE))="","",(VLOOKUP($E121,'DTOC Backsheet'!$D$5:$AF$183,J$9,FALSE))),"")</f>
        <v>981</v>
      </c>
      <c r="K121" s="151">
        <f ca="1">IFERROR(IF((VLOOKUP($E121,'DTOC Backsheet'!$D$5:$AF$183,K$9,FALSE))="","",(VLOOKUP($E121,'DTOC Backsheet'!$D$5:$AF$183,K$9,FALSE))),"")</f>
        <v>708</v>
      </c>
      <c r="L121" s="102">
        <f ca="1">IFERROR(IF((VLOOKUP($E121,'DTOC Backsheet'!$D$5:$AF$183,L$9,FALSE))="","",(VLOOKUP($E121,'DTOC Backsheet'!$D$5:$AF$183,L$9,FALSE))),"")</f>
        <v>622</v>
      </c>
      <c r="M121" s="101">
        <f ca="1">IFERROR(IF((VLOOKUP($E121,'DTOC Backsheet'!$D$5:$AF$183,M$9,FALSE))="","",(VLOOKUP($E121,'DTOC Backsheet'!$D$5:$AF$183,M$9,FALSE))),"")</f>
        <v>1181</v>
      </c>
      <c r="N121" s="103">
        <f ca="1">IFERROR(IF((VLOOKUP($E121,'DTOC Backsheet'!$D$5:$AF$183,N$9,FALSE))="","",(VLOOKUP($E121,'DTOC Backsheet'!$D$5:$AF$183,N$9,FALSE))),"")</f>
        <v>1132</v>
      </c>
    </row>
    <row r="122" spans="1:14" ht="15" customHeight="1" x14ac:dyDescent="0.3">
      <c r="A122" s="41">
        <v>108</v>
      </c>
      <c r="B122" s="77" t="str">
        <f ca="1">IFERROR(IF((VLOOKUP($E122,'Org List'!$AJ$10:$AL$190,3,FALSE))="","",(VLOOKUP($E122,'Org List'!$AJ$10:$AL$190,3,FALSE))),"")</f>
        <v>London Commissioning Region</v>
      </c>
      <c r="C122" s="78" t="str">
        <f ca="1">IFERROR(IF((VLOOKUP($E122,'Org List'!$AO$10:$AQ$190,3,FALSE))="","",(VLOOKUP($E122,'Org List'!$AO$10:$AQ$190,3,FALSE))),"")</f>
        <v>London Region</v>
      </c>
      <c r="D122" s="93" t="str">
        <f ca="1">IFERROR(IF((VLOOKUP($E122,'Org List'!$AT$10:$AV$190,3,FALSE))="","",(VLOOKUP($E122,'Org List'!$AT$10:$AV$190,3,FALSE))),"")</f>
        <v>NHS England London</v>
      </c>
      <c r="E122" s="77" t="str">
        <f t="shared" ca="1" si="3"/>
        <v>E09000024</v>
      </c>
      <c r="F122" s="79" t="str">
        <f ca="1">IF(E122="","",VLOOKUP(E122,'Org List'!$J$9:$K$640,2,0))</f>
        <v>Merton</v>
      </c>
      <c r="G122" s="100">
        <f ca="1">IFERROR(IF((VLOOKUP($E122,'DTOC Backsheet'!$D$5:$AF$183,G$9,FALSE))="","",(VLOOKUP($E122,'DTOC Backsheet'!$D$5:$AF$183,G$9,FALSE))),"")</f>
        <v>833</v>
      </c>
      <c r="H122" s="101">
        <f ca="1">IFERROR(IF((VLOOKUP($E122,'DTOC Backsheet'!$D$5:$AF$183,H$9,FALSE))="","",(VLOOKUP($E122,'DTOC Backsheet'!$D$5:$AF$183,H$9,FALSE))),"")</f>
        <v>1267</v>
      </c>
      <c r="I122" s="101">
        <f ca="1">IFERROR(IF((VLOOKUP($E122,'DTOC Backsheet'!$D$5:$AF$183,I$9,FALSE))="","",(VLOOKUP($E122,'DTOC Backsheet'!$D$5:$AF$183,I$9,FALSE))),"")</f>
        <v>781</v>
      </c>
      <c r="J122" s="102">
        <f ca="1">IFERROR(IF((VLOOKUP($E122,'DTOC Backsheet'!$D$5:$AF$183,J$9,FALSE))="","",(VLOOKUP($E122,'DTOC Backsheet'!$D$5:$AF$183,J$9,FALSE))),"")</f>
        <v>660</v>
      </c>
      <c r="K122" s="151">
        <f ca="1">IFERROR(IF((VLOOKUP($E122,'DTOC Backsheet'!$D$5:$AF$183,K$9,FALSE))="","",(VLOOKUP($E122,'DTOC Backsheet'!$D$5:$AF$183,K$9,FALSE))),"")</f>
        <v>767</v>
      </c>
      <c r="L122" s="102">
        <f ca="1">IFERROR(IF((VLOOKUP($E122,'DTOC Backsheet'!$D$5:$AF$183,L$9,FALSE))="","",(VLOOKUP($E122,'DTOC Backsheet'!$D$5:$AF$183,L$9,FALSE))),"")</f>
        <v>690</v>
      </c>
      <c r="M122" s="101">
        <f ca="1">IFERROR(IF((VLOOKUP($E122,'DTOC Backsheet'!$D$5:$AF$183,M$9,FALSE))="","",(VLOOKUP($E122,'DTOC Backsheet'!$D$5:$AF$183,M$9,FALSE))),"")</f>
        <v>675</v>
      </c>
      <c r="N122" s="103">
        <f ca="1">IFERROR(IF((VLOOKUP($E122,'DTOC Backsheet'!$D$5:$AF$183,N$9,FALSE))="","",(VLOOKUP($E122,'DTOC Backsheet'!$D$5:$AF$183,N$9,FALSE))),"")</f>
        <v>679</v>
      </c>
    </row>
    <row r="123" spans="1:14" ht="15" customHeight="1" x14ac:dyDescent="0.3">
      <c r="A123" s="41">
        <v>109</v>
      </c>
      <c r="B123" s="77" t="str">
        <f ca="1">IFERROR(IF((VLOOKUP($E123,'Org List'!$AJ$10:$AL$190,3,FALSE))="","",(VLOOKUP($E123,'Org List'!$AJ$10:$AL$190,3,FALSE))),"")</f>
        <v>North East and Yorkshire Commissioning Region</v>
      </c>
      <c r="C123" s="78" t="str">
        <f ca="1">IFERROR(IF((VLOOKUP($E123,'Org List'!$AO$10:$AQ$190,3,FALSE))="","",(VLOOKUP($E123,'Org List'!$AO$10:$AQ$190,3,FALSE))),"")</f>
        <v>North East Region</v>
      </c>
      <c r="D123" s="93" t="str">
        <f ca="1">IFERROR(IF((VLOOKUP($E123,'Org List'!$AT$10:$AV$190,3,FALSE))="","",(VLOOKUP($E123,'Org List'!$AT$10:$AV$190,3,FALSE))),"")</f>
        <v>NHS England North East and Yorkshire (Cumbria And North East)</v>
      </c>
      <c r="E123" s="77" t="str">
        <f t="shared" ca="1" si="3"/>
        <v>E06000002</v>
      </c>
      <c r="F123" s="79" t="str">
        <f ca="1">IF(E123="","",VLOOKUP(E123,'Org List'!$J$9:$K$640,2,0))</f>
        <v>Middlesbrough</v>
      </c>
      <c r="G123" s="100">
        <f ca="1">IFERROR(IF((VLOOKUP($E123,'DTOC Backsheet'!$D$5:$AF$183,G$9,FALSE))="","",(VLOOKUP($E123,'DTOC Backsheet'!$D$5:$AF$183,G$9,FALSE))),"")</f>
        <v>1036</v>
      </c>
      <c r="H123" s="101">
        <f ca="1">IFERROR(IF((VLOOKUP($E123,'DTOC Backsheet'!$D$5:$AF$183,H$9,FALSE))="","",(VLOOKUP($E123,'DTOC Backsheet'!$D$5:$AF$183,H$9,FALSE))),"")</f>
        <v>949</v>
      </c>
      <c r="I123" s="101">
        <f ca="1">IFERROR(IF((VLOOKUP($E123,'DTOC Backsheet'!$D$5:$AF$183,I$9,FALSE))="","",(VLOOKUP($E123,'DTOC Backsheet'!$D$5:$AF$183,I$9,FALSE))),"")</f>
        <v>988</v>
      </c>
      <c r="J123" s="102">
        <f ca="1">IFERROR(IF((VLOOKUP($E123,'DTOC Backsheet'!$D$5:$AF$183,J$9,FALSE))="","",(VLOOKUP($E123,'DTOC Backsheet'!$D$5:$AF$183,J$9,FALSE))),"")</f>
        <v>1459</v>
      </c>
      <c r="K123" s="151">
        <f ca="1">IFERROR(IF((VLOOKUP($E123,'DTOC Backsheet'!$D$5:$AF$183,K$9,FALSE))="","",(VLOOKUP($E123,'DTOC Backsheet'!$D$5:$AF$183,K$9,FALSE))),"")</f>
        <v>1531</v>
      </c>
      <c r="L123" s="102">
        <f ca="1">IFERROR(IF((VLOOKUP($E123,'DTOC Backsheet'!$D$5:$AF$183,L$9,FALSE))="","",(VLOOKUP($E123,'DTOC Backsheet'!$D$5:$AF$183,L$9,FALSE))),"")</f>
        <v>1427</v>
      </c>
      <c r="M123" s="101">
        <f ca="1">IFERROR(IF((VLOOKUP($E123,'DTOC Backsheet'!$D$5:$AF$183,M$9,FALSE))="","",(VLOOKUP($E123,'DTOC Backsheet'!$D$5:$AF$183,M$9,FALSE))),"")</f>
        <v>1093</v>
      </c>
      <c r="N123" s="103">
        <f ca="1">IFERROR(IF((VLOOKUP($E123,'DTOC Backsheet'!$D$5:$AF$183,N$9,FALSE))="","",(VLOOKUP($E123,'DTOC Backsheet'!$D$5:$AF$183,N$9,FALSE))),"")</f>
        <v>1784</v>
      </c>
    </row>
    <row r="124" spans="1:14" ht="15" customHeight="1" x14ac:dyDescent="0.3">
      <c r="A124" s="41">
        <v>110</v>
      </c>
      <c r="B124" s="77" t="str">
        <f ca="1">IFERROR(IF((VLOOKUP($E124,'Org List'!$AJ$10:$AL$190,3,FALSE))="","",(VLOOKUP($E124,'Org List'!$AJ$10:$AL$190,3,FALSE))),"")</f>
        <v>East of England Commissioning Region</v>
      </c>
      <c r="C124" s="78" t="str">
        <f ca="1">IFERROR(IF((VLOOKUP($E124,'Org List'!$AO$10:$AQ$190,3,FALSE))="","",(VLOOKUP($E124,'Org List'!$AO$10:$AQ$190,3,FALSE))),"")</f>
        <v>South East Region</v>
      </c>
      <c r="D124" s="93" t="str">
        <f ca="1">IFERROR(IF((VLOOKUP($E124,'Org List'!$AT$10:$AV$190,3,FALSE))="","",(VLOOKUP($E124,'Org List'!$AT$10:$AV$190,3,FALSE))),"")</f>
        <v>NHS England East (East)</v>
      </c>
      <c r="E124" s="77" t="str">
        <f t="shared" ca="1" si="3"/>
        <v>E06000042</v>
      </c>
      <c r="F124" s="79" t="str">
        <f ca="1">IF(E124="","",VLOOKUP(E124,'Org List'!$J$9:$K$640,2,0))</f>
        <v>Milton Keynes</v>
      </c>
      <c r="G124" s="100">
        <f ca="1">IFERROR(IF((VLOOKUP($E124,'DTOC Backsheet'!$D$5:$AF$183,G$9,FALSE))="","",(VLOOKUP($E124,'DTOC Backsheet'!$D$5:$AF$183,G$9,FALSE))),"")</f>
        <v>3927</v>
      </c>
      <c r="H124" s="101">
        <f ca="1">IFERROR(IF((VLOOKUP($E124,'DTOC Backsheet'!$D$5:$AF$183,H$9,FALSE))="","",(VLOOKUP($E124,'DTOC Backsheet'!$D$5:$AF$183,H$9,FALSE))),"")</f>
        <v>4424</v>
      </c>
      <c r="I124" s="101">
        <f ca="1">IFERROR(IF((VLOOKUP($E124,'DTOC Backsheet'!$D$5:$AF$183,I$9,FALSE))="","",(VLOOKUP($E124,'DTOC Backsheet'!$D$5:$AF$183,I$9,FALSE))),"")</f>
        <v>3466</v>
      </c>
      <c r="J124" s="102">
        <f ca="1">IFERROR(IF((VLOOKUP($E124,'DTOC Backsheet'!$D$5:$AF$183,J$9,FALSE))="","",(VLOOKUP($E124,'DTOC Backsheet'!$D$5:$AF$183,J$9,FALSE))),"")</f>
        <v>3265</v>
      </c>
      <c r="K124" s="151">
        <f ca="1">IFERROR(IF((VLOOKUP($E124,'DTOC Backsheet'!$D$5:$AF$183,K$9,FALSE))="","",(VLOOKUP($E124,'DTOC Backsheet'!$D$5:$AF$183,K$9,FALSE))),"")</f>
        <v>2003</v>
      </c>
      <c r="L124" s="102">
        <f ca="1">IFERROR(IF((VLOOKUP($E124,'DTOC Backsheet'!$D$5:$AF$183,L$9,FALSE))="","",(VLOOKUP($E124,'DTOC Backsheet'!$D$5:$AF$183,L$9,FALSE))),"")</f>
        <v>1646</v>
      </c>
      <c r="M124" s="101">
        <f ca="1">IFERROR(IF((VLOOKUP($E124,'DTOC Backsheet'!$D$5:$AF$183,M$9,FALSE))="","",(VLOOKUP($E124,'DTOC Backsheet'!$D$5:$AF$183,M$9,FALSE))),"")</f>
        <v>1486</v>
      </c>
      <c r="N124" s="103">
        <f ca="1">IFERROR(IF((VLOOKUP($E124,'DTOC Backsheet'!$D$5:$AF$183,N$9,FALSE))="","",(VLOOKUP($E124,'DTOC Backsheet'!$D$5:$AF$183,N$9,FALSE))),"")</f>
        <v>1653</v>
      </c>
    </row>
    <row r="125" spans="1:14" ht="15" customHeight="1" x14ac:dyDescent="0.3">
      <c r="A125" s="41">
        <v>111</v>
      </c>
      <c r="B125" s="77" t="str">
        <f ca="1">IFERROR(IF((VLOOKUP($E125,'Org List'!$AJ$10:$AL$190,3,FALSE))="","",(VLOOKUP($E125,'Org List'!$AJ$10:$AL$190,3,FALSE))),"")</f>
        <v>North East and Yorkshire Commissioning Region</v>
      </c>
      <c r="C125" s="78" t="str">
        <f ca="1">IFERROR(IF((VLOOKUP($E125,'Org List'!$AO$10:$AQ$190,3,FALSE))="","",(VLOOKUP($E125,'Org List'!$AO$10:$AQ$190,3,FALSE))),"")</f>
        <v>North East Region</v>
      </c>
      <c r="D125" s="93" t="str">
        <f ca="1">IFERROR(IF((VLOOKUP($E125,'Org List'!$AT$10:$AV$190,3,FALSE))="","",(VLOOKUP($E125,'Org List'!$AT$10:$AV$190,3,FALSE))),"")</f>
        <v>NHS England North East and Yorkshire (Cumbria And North East)</v>
      </c>
      <c r="E125" s="77" t="str">
        <f t="shared" ca="1" si="3"/>
        <v>E08000021</v>
      </c>
      <c r="F125" s="79" t="str">
        <f ca="1">IF(E125="","",VLOOKUP(E125,'Org List'!$J$9:$K$640,2,0))</f>
        <v>Newcastle upon Tyne</v>
      </c>
      <c r="G125" s="100">
        <f ca="1">IFERROR(IF((VLOOKUP($E125,'DTOC Backsheet'!$D$5:$AF$183,G$9,FALSE))="","",(VLOOKUP($E125,'DTOC Backsheet'!$D$5:$AF$183,G$9,FALSE))),"")</f>
        <v>1688</v>
      </c>
      <c r="H125" s="101">
        <f ca="1">IFERROR(IF((VLOOKUP($E125,'DTOC Backsheet'!$D$5:$AF$183,H$9,FALSE))="","",(VLOOKUP($E125,'DTOC Backsheet'!$D$5:$AF$183,H$9,FALSE))),"")</f>
        <v>1121</v>
      </c>
      <c r="I125" s="101">
        <f ca="1">IFERROR(IF((VLOOKUP($E125,'DTOC Backsheet'!$D$5:$AF$183,I$9,FALSE))="","",(VLOOKUP($E125,'DTOC Backsheet'!$D$5:$AF$183,I$9,FALSE))),"")</f>
        <v>1120</v>
      </c>
      <c r="J125" s="102">
        <f ca="1">IFERROR(IF((VLOOKUP($E125,'DTOC Backsheet'!$D$5:$AF$183,J$9,FALSE))="","",(VLOOKUP($E125,'DTOC Backsheet'!$D$5:$AF$183,J$9,FALSE))),"")</f>
        <v>1294</v>
      </c>
      <c r="K125" s="151">
        <f ca="1">IFERROR(IF((VLOOKUP($E125,'DTOC Backsheet'!$D$5:$AF$183,K$9,FALSE))="","",(VLOOKUP($E125,'DTOC Backsheet'!$D$5:$AF$183,K$9,FALSE))),"")</f>
        <v>1048</v>
      </c>
      <c r="L125" s="102">
        <f ca="1">IFERROR(IF((VLOOKUP($E125,'DTOC Backsheet'!$D$5:$AF$183,L$9,FALSE))="","",(VLOOKUP($E125,'DTOC Backsheet'!$D$5:$AF$183,L$9,FALSE))),"")</f>
        <v>1019</v>
      </c>
      <c r="M125" s="101">
        <f ca="1">IFERROR(IF((VLOOKUP($E125,'DTOC Backsheet'!$D$5:$AF$183,M$9,FALSE))="","",(VLOOKUP($E125,'DTOC Backsheet'!$D$5:$AF$183,M$9,FALSE))),"")</f>
        <v>905</v>
      </c>
      <c r="N125" s="103">
        <f ca="1">IFERROR(IF((VLOOKUP($E125,'DTOC Backsheet'!$D$5:$AF$183,N$9,FALSE))="","",(VLOOKUP($E125,'DTOC Backsheet'!$D$5:$AF$183,N$9,FALSE))),"")</f>
        <v>729</v>
      </c>
    </row>
    <row r="126" spans="1:14" ht="15" customHeight="1" x14ac:dyDescent="0.3">
      <c r="A126" s="41">
        <v>112</v>
      </c>
      <c r="B126" s="77" t="str">
        <f ca="1">IFERROR(IF((VLOOKUP($E126,'Org List'!$AJ$10:$AL$190,3,FALSE))="","",(VLOOKUP($E126,'Org List'!$AJ$10:$AL$190,3,FALSE))),"")</f>
        <v>London Commissioning Region</v>
      </c>
      <c r="C126" s="78" t="str">
        <f ca="1">IFERROR(IF((VLOOKUP($E126,'Org List'!$AO$10:$AQ$190,3,FALSE))="","",(VLOOKUP($E126,'Org List'!$AO$10:$AQ$190,3,FALSE))),"")</f>
        <v>London Region</v>
      </c>
      <c r="D126" s="93" t="str">
        <f ca="1">IFERROR(IF((VLOOKUP($E126,'Org List'!$AT$10:$AV$190,3,FALSE))="","",(VLOOKUP($E126,'Org List'!$AT$10:$AV$190,3,FALSE))),"")</f>
        <v>NHS England London</v>
      </c>
      <c r="E126" s="77" t="str">
        <f t="shared" ca="1" si="3"/>
        <v>E09000025</v>
      </c>
      <c r="F126" s="79" t="str">
        <f ca="1">IF(E126="","",VLOOKUP(E126,'Org List'!$J$9:$K$640,2,0))</f>
        <v>Newham</v>
      </c>
      <c r="G126" s="100">
        <f ca="1">IFERROR(IF((VLOOKUP($E126,'DTOC Backsheet'!$D$5:$AF$183,G$9,FALSE))="","",(VLOOKUP($E126,'DTOC Backsheet'!$D$5:$AF$183,G$9,FALSE))),"")</f>
        <v>707</v>
      </c>
      <c r="H126" s="101">
        <f ca="1">IFERROR(IF((VLOOKUP($E126,'DTOC Backsheet'!$D$5:$AF$183,H$9,FALSE))="","",(VLOOKUP($E126,'DTOC Backsheet'!$D$5:$AF$183,H$9,FALSE))),"")</f>
        <v>1030</v>
      </c>
      <c r="I126" s="101">
        <f ca="1">IFERROR(IF((VLOOKUP($E126,'DTOC Backsheet'!$D$5:$AF$183,I$9,FALSE))="","",(VLOOKUP($E126,'DTOC Backsheet'!$D$5:$AF$183,I$9,FALSE))),"")</f>
        <v>910</v>
      </c>
      <c r="J126" s="102">
        <f ca="1">IFERROR(IF((VLOOKUP($E126,'DTOC Backsheet'!$D$5:$AF$183,J$9,FALSE))="","",(VLOOKUP($E126,'DTOC Backsheet'!$D$5:$AF$183,J$9,FALSE))),"")</f>
        <v>747</v>
      </c>
      <c r="K126" s="151">
        <f ca="1">IFERROR(IF((VLOOKUP($E126,'DTOC Backsheet'!$D$5:$AF$183,K$9,FALSE))="","",(VLOOKUP($E126,'DTOC Backsheet'!$D$5:$AF$183,K$9,FALSE))),"")</f>
        <v>862</v>
      </c>
      <c r="L126" s="102">
        <f ca="1">IFERROR(IF((VLOOKUP($E126,'DTOC Backsheet'!$D$5:$AF$183,L$9,FALSE))="","",(VLOOKUP($E126,'DTOC Backsheet'!$D$5:$AF$183,L$9,FALSE))),"")</f>
        <v>1135</v>
      </c>
      <c r="M126" s="101">
        <f ca="1">IFERROR(IF((VLOOKUP($E126,'DTOC Backsheet'!$D$5:$AF$183,M$9,FALSE))="","",(VLOOKUP($E126,'DTOC Backsheet'!$D$5:$AF$183,M$9,FALSE))),"")</f>
        <v>831</v>
      </c>
      <c r="N126" s="103">
        <f ca="1">IFERROR(IF((VLOOKUP($E126,'DTOC Backsheet'!$D$5:$AF$183,N$9,FALSE))="","",(VLOOKUP($E126,'DTOC Backsheet'!$D$5:$AF$183,N$9,FALSE))),"")</f>
        <v>792</v>
      </c>
    </row>
    <row r="127" spans="1:14" ht="15" customHeight="1" x14ac:dyDescent="0.3">
      <c r="A127" s="41">
        <v>113</v>
      </c>
      <c r="B127" s="77" t="str">
        <f ca="1">IFERROR(IF((VLOOKUP($E127,'Org List'!$AJ$10:$AL$190,3,FALSE))="","",(VLOOKUP($E127,'Org List'!$AJ$10:$AL$190,3,FALSE))),"")</f>
        <v>East of England Commissioning Region</v>
      </c>
      <c r="C127" s="78" t="str">
        <f ca="1">IFERROR(IF((VLOOKUP($E127,'Org List'!$AO$10:$AQ$190,3,FALSE))="","",(VLOOKUP($E127,'Org List'!$AO$10:$AQ$190,3,FALSE))),"")</f>
        <v>East Region</v>
      </c>
      <c r="D127" s="93" t="str">
        <f ca="1">IFERROR(IF((VLOOKUP($E127,'Org List'!$AT$10:$AV$190,3,FALSE))="","",(VLOOKUP($E127,'Org List'!$AT$10:$AV$190,3,FALSE))),"")</f>
        <v>NHS England East (East)</v>
      </c>
      <c r="E127" s="77" t="str">
        <f t="shared" ca="1" si="3"/>
        <v>E10000020</v>
      </c>
      <c r="F127" s="79" t="str">
        <f ca="1">IF(E127="","",VLOOKUP(E127,'Org List'!$J$9:$K$640,2,0))</f>
        <v>Norfolk</v>
      </c>
      <c r="G127" s="100">
        <f ca="1">IFERROR(IF((VLOOKUP($E127,'DTOC Backsheet'!$D$5:$AF$183,G$9,FALSE))="","",(VLOOKUP($E127,'DTOC Backsheet'!$D$5:$AF$183,G$9,FALSE))),"")</f>
        <v>7477</v>
      </c>
      <c r="H127" s="101">
        <f ca="1">IFERROR(IF((VLOOKUP($E127,'DTOC Backsheet'!$D$5:$AF$183,H$9,FALSE))="","",(VLOOKUP($E127,'DTOC Backsheet'!$D$5:$AF$183,H$9,FALSE))),"")</f>
        <v>7197</v>
      </c>
      <c r="I127" s="101">
        <f ca="1">IFERROR(IF((VLOOKUP($E127,'DTOC Backsheet'!$D$5:$AF$183,I$9,FALSE))="","",(VLOOKUP($E127,'DTOC Backsheet'!$D$5:$AF$183,I$9,FALSE))),"")</f>
        <v>8513</v>
      </c>
      <c r="J127" s="102">
        <f ca="1">IFERROR(IF((VLOOKUP($E127,'DTOC Backsheet'!$D$5:$AF$183,J$9,FALSE))="","",(VLOOKUP($E127,'DTOC Backsheet'!$D$5:$AF$183,J$9,FALSE))),"")</f>
        <v>7920</v>
      </c>
      <c r="K127" s="151">
        <f ca="1">IFERROR(IF((VLOOKUP($E127,'DTOC Backsheet'!$D$5:$AF$183,K$9,FALSE))="","",(VLOOKUP($E127,'DTOC Backsheet'!$D$5:$AF$183,K$9,FALSE))),"")</f>
        <v>7286</v>
      </c>
      <c r="L127" s="102">
        <f ca="1">IFERROR(IF((VLOOKUP($E127,'DTOC Backsheet'!$D$5:$AF$183,L$9,FALSE))="","",(VLOOKUP($E127,'DTOC Backsheet'!$D$5:$AF$183,L$9,FALSE))),"")</f>
        <v>8314</v>
      </c>
      <c r="M127" s="101">
        <f ca="1">IFERROR(IF((VLOOKUP($E127,'DTOC Backsheet'!$D$5:$AF$183,M$9,FALSE))="","",(VLOOKUP($E127,'DTOC Backsheet'!$D$5:$AF$183,M$9,FALSE))),"")</f>
        <v>7941</v>
      </c>
      <c r="N127" s="103">
        <f ca="1">IFERROR(IF((VLOOKUP($E127,'DTOC Backsheet'!$D$5:$AF$183,N$9,FALSE))="","",(VLOOKUP($E127,'DTOC Backsheet'!$D$5:$AF$183,N$9,FALSE))),"")</f>
        <v>7654</v>
      </c>
    </row>
    <row r="128" spans="1:14" ht="15" customHeight="1" x14ac:dyDescent="0.3">
      <c r="A128" s="41">
        <v>114</v>
      </c>
      <c r="B128" s="77" t="str">
        <f ca="1">IFERROR(IF((VLOOKUP($E128,'Org List'!$AJ$10:$AL$190,3,FALSE))="","",(VLOOKUP($E128,'Org List'!$AJ$10:$AL$190,3,FALSE))),"")</f>
        <v>North East and Yorkshire Commissioning Region</v>
      </c>
      <c r="C128" s="78" t="str">
        <f ca="1">IFERROR(IF((VLOOKUP($E128,'Org List'!$AO$10:$AQ$190,3,FALSE))="","",(VLOOKUP($E128,'Org List'!$AO$10:$AQ$190,3,FALSE))),"")</f>
        <v>Yorkshire and The Humber Region</v>
      </c>
      <c r="D128" s="93" t="str">
        <f ca="1">IFERROR(IF((VLOOKUP($E128,'Org List'!$AT$10:$AV$190,3,FALSE))="","",(VLOOKUP($E128,'Org List'!$AT$10:$AV$190,3,FALSE))),"")</f>
        <v>NHS England North East and Yokrshire (Yorkshire And Humber)</v>
      </c>
      <c r="E128" s="77" t="str">
        <f t="shared" ca="1" si="3"/>
        <v>E06000012</v>
      </c>
      <c r="F128" s="79" t="str">
        <f ca="1">IF(E128="","",VLOOKUP(E128,'Org List'!$J$9:$K$640,2,0))</f>
        <v>North East Lincolnshire</v>
      </c>
      <c r="G128" s="100">
        <f ca="1">IFERROR(IF((VLOOKUP($E128,'DTOC Backsheet'!$D$5:$AF$183,G$9,FALSE))="","",(VLOOKUP($E128,'DTOC Backsheet'!$D$5:$AF$183,G$9,FALSE))),"")</f>
        <v>1048</v>
      </c>
      <c r="H128" s="101">
        <f ca="1">IFERROR(IF((VLOOKUP($E128,'DTOC Backsheet'!$D$5:$AF$183,H$9,FALSE))="","",(VLOOKUP($E128,'DTOC Backsheet'!$D$5:$AF$183,H$9,FALSE))),"")</f>
        <v>703</v>
      </c>
      <c r="I128" s="101">
        <f ca="1">IFERROR(IF((VLOOKUP($E128,'DTOC Backsheet'!$D$5:$AF$183,I$9,FALSE))="","",(VLOOKUP($E128,'DTOC Backsheet'!$D$5:$AF$183,I$9,FALSE))),"")</f>
        <v>679</v>
      </c>
      <c r="J128" s="102">
        <f ca="1">IFERROR(IF((VLOOKUP($E128,'DTOC Backsheet'!$D$5:$AF$183,J$9,FALSE))="","",(VLOOKUP($E128,'DTOC Backsheet'!$D$5:$AF$183,J$9,FALSE))),"")</f>
        <v>547</v>
      </c>
      <c r="K128" s="151">
        <f ca="1">IFERROR(IF((VLOOKUP($E128,'DTOC Backsheet'!$D$5:$AF$183,K$9,FALSE))="","",(VLOOKUP($E128,'DTOC Backsheet'!$D$5:$AF$183,K$9,FALSE))),"")</f>
        <v>637</v>
      </c>
      <c r="L128" s="102">
        <f ca="1">IFERROR(IF((VLOOKUP($E128,'DTOC Backsheet'!$D$5:$AF$183,L$9,FALSE))="","",(VLOOKUP($E128,'DTOC Backsheet'!$D$5:$AF$183,L$9,FALSE))),"")</f>
        <v>782</v>
      </c>
      <c r="M128" s="101">
        <f ca="1">IFERROR(IF((VLOOKUP($E128,'DTOC Backsheet'!$D$5:$AF$183,M$9,FALSE))="","",(VLOOKUP($E128,'DTOC Backsheet'!$D$5:$AF$183,M$9,FALSE))),"")</f>
        <v>1105</v>
      </c>
      <c r="N128" s="103">
        <f ca="1">IFERROR(IF((VLOOKUP($E128,'DTOC Backsheet'!$D$5:$AF$183,N$9,FALSE))="","",(VLOOKUP($E128,'DTOC Backsheet'!$D$5:$AF$183,N$9,FALSE))),"")</f>
        <v>823</v>
      </c>
    </row>
    <row r="129" spans="1:14" ht="15" customHeight="1" x14ac:dyDescent="0.3">
      <c r="A129" s="41">
        <v>115</v>
      </c>
      <c r="B129" s="77" t="str">
        <f ca="1">IFERROR(IF((VLOOKUP($E129,'Org List'!$AJ$10:$AL$190,3,FALSE))="","",(VLOOKUP($E129,'Org List'!$AJ$10:$AL$190,3,FALSE))),"")</f>
        <v>North East and Yorkshire Commissioning Region</v>
      </c>
      <c r="C129" s="78" t="str">
        <f ca="1">IFERROR(IF((VLOOKUP($E129,'Org List'!$AO$10:$AQ$190,3,FALSE))="","",(VLOOKUP($E129,'Org List'!$AO$10:$AQ$190,3,FALSE))),"")</f>
        <v>Yorkshire and The Humber Region</v>
      </c>
      <c r="D129" s="93" t="str">
        <f ca="1">IFERROR(IF((VLOOKUP($E129,'Org List'!$AT$10:$AV$190,3,FALSE))="","",(VLOOKUP($E129,'Org List'!$AT$10:$AV$190,3,FALSE))),"")</f>
        <v>NHS England North East and Yokrshire (Yorkshire And Humber)</v>
      </c>
      <c r="E129" s="77" t="str">
        <f t="shared" ca="1" si="3"/>
        <v>E06000013</v>
      </c>
      <c r="F129" s="79" t="str">
        <f ca="1">IF(E129="","",VLOOKUP(E129,'Org List'!$J$9:$K$640,2,0))</f>
        <v>North Lincolnshire</v>
      </c>
      <c r="G129" s="100">
        <f ca="1">IFERROR(IF((VLOOKUP($E129,'DTOC Backsheet'!$D$5:$AF$183,G$9,FALSE))="","",(VLOOKUP($E129,'DTOC Backsheet'!$D$5:$AF$183,G$9,FALSE))),"")</f>
        <v>743</v>
      </c>
      <c r="H129" s="101">
        <f ca="1">IFERROR(IF((VLOOKUP($E129,'DTOC Backsheet'!$D$5:$AF$183,H$9,FALSE))="","",(VLOOKUP($E129,'DTOC Backsheet'!$D$5:$AF$183,H$9,FALSE))),"")</f>
        <v>710</v>
      </c>
      <c r="I129" s="101">
        <f ca="1">IFERROR(IF((VLOOKUP($E129,'DTOC Backsheet'!$D$5:$AF$183,I$9,FALSE))="","",(VLOOKUP($E129,'DTOC Backsheet'!$D$5:$AF$183,I$9,FALSE))),"")</f>
        <v>465</v>
      </c>
      <c r="J129" s="102">
        <f ca="1">IFERROR(IF((VLOOKUP($E129,'DTOC Backsheet'!$D$5:$AF$183,J$9,FALSE))="","",(VLOOKUP($E129,'DTOC Backsheet'!$D$5:$AF$183,J$9,FALSE))),"")</f>
        <v>515</v>
      </c>
      <c r="K129" s="151">
        <f ca="1">IFERROR(IF((VLOOKUP($E129,'DTOC Backsheet'!$D$5:$AF$183,K$9,FALSE))="","",(VLOOKUP($E129,'DTOC Backsheet'!$D$5:$AF$183,K$9,FALSE))),"")</f>
        <v>861</v>
      </c>
      <c r="L129" s="102">
        <f ca="1">IFERROR(IF((VLOOKUP($E129,'DTOC Backsheet'!$D$5:$AF$183,L$9,FALSE))="","",(VLOOKUP($E129,'DTOC Backsheet'!$D$5:$AF$183,L$9,FALSE))),"")</f>
        <v>977</v>
      </c>
      <c r="M129" s="101">
        <f ca="1">IFERROR(IF((VLOOKUP($E129,'DTOC Backsheet'!$D$5:$AF$183,M$9,FALSE))="","",(VLOOKUP($E129,'DTOC Backsheet'!$D$5:$AF$183,M$9,FALSE))),"")</f>
        <v>843</v>
      </c>
      <c r="N129" s="103">
        <f ca="1">IFERROR(IF((VLOOKUP($E129,'DTOC Backsheet'!$D$5:$AF$183,N$9,FALSE))="","",(VLOOKUP($E129,'DTOC Backsheet'!$D$5:$AF$183,N$9,FALSE))),"")</f>
        <v>558</v>
      </c>
    </row>
    <row r="130" spans="1:14" ht="15" customHeight="1" x14ac:dyDescent="0.3">
      <c r="A130" s="41">
        <v>116</v>
      </c>
      <c r="B130" s="77" t="str">
        <f ca="1">IFERROR(IF((VLOOKUP($E130,'Org List'!$AJ$10:$AL$190,3,FALSE))="","",(VLOOKUP($E130,'Org List'!$AJ$10:$AL$190,3,FALSE))),"")</f>
        <v>South West England Commissioning Region</v>
      </c>
      <c r="C130" s="78" t="str">
        <f ca="1">IFERROR(IF((VLOOKUP($E130,'Org List'!$AO$10:$AQ$190,3,FALSE))="","",(VLOOKUP($E130,'Org List'!$AO$10:$AQ$190,3,FALSE))),"")</f>
        <v>South West Region</v>
      </c>
      <c r="D130" s="93" t="str">
        <f ca="1">IFERROR(IF((VLOOKUP($E130,'Org List'!$AT$10:$AV$190,3,FALSE))="","",(VLOOKUP($E130,'Org List'!$AT$10:$AV$190,3,FALSE))),"")</f>
        <v>NHS England South West (South West North)</v>
      </c>
      <c r="E130" s="77" t="str">
        <f t="shared" ca="1" si="3"/>
        <v>E06000024</v>
      </c>
      <c r="F130" s="79" t="str">
        <f ca="1">IF(E130="","",VLOOKUP(E130,'Org List'!$J$9:$K$640,2,0))</f>
        <v>North Somerset</v>
      </c>
      <c r="G130" s="100">
        <f ca="1">IFERROR(IF((VLOOKUP($E130,'DTOC Backsheet'!$D$5:$AF$183,G$9,FALSE))="","",(VLOOKUP($E130,'DTOC Backsheet'!$D$5:$AF$183,G$9,FALSE))),"")</f>
        <v>1811</v>
      </c>
      <c r="H130" s="101">
        <f ca="1">IFERROR(IF((VLOOKUP($E130,'DTOC Backsheet'!$D$5:$AF$183,H$9,FALSE))="","",(VLOOKUP($E130,'DTOC Backsheet'!$D$5:$AF$183,H$9,FALSE))),"")</f>
        <v>1333</v>
      </c>
      <c r="I130" s="101">
        <f ca="1">IFERROR(IF((VLOOKUP($E130,'DTOC Backsheet'!$D$5:$AF$183,I$9,FALSE))="","",(VLOOKUP($E130,'DTOC Backsheet'!$D$5:$AF$183,I$9,FALSE))),"")</f>
        <v>1181</v>
      </c>
      <c r="J130" s="102">
        <f ca="1">IFERROR(IF((VLOOKUP($E130,'DTOC Backsheet'!$D$5:$AF$183,J$9,FALSE))="","",(VLOOKUP($E130,'DTOC Backsheet'!$D$5:$AF$183,J$9,FALSE))),"")</f>
        <v>1804</v>
      </c>
      <c r="K130" s="151">
        <f ca="1">IFERROR(IF((VLOOKUP($E130,'DTOC Backsheet'!$D$5:$AF$183,K$9,FALSE))="","",(VLOOKUP($E130,'DTOC Backsheet'!$D$5:$AF$183,K$9,FALSE))),"")</f>
        <v>1323</v>
      </c>
      <c r="L130" s="102">
        <f ca="1">IFERROR(IF((VLOOKUP($E130,'DTOC Backsheet'!$D$5:$AF$183,L$9,FALSE))="","",(VLOOKUP($E130,'DTOC Backsheet'!$D$5:$AF$183,L$9,FALSE))),"")</f>
        <v>1969</v>
      </c>
      <c r="M130" s="101">
        <f ca="1">IFERROR(IF((VLOOKUP($E130,'DTOC Backsheet'!$D$5:$AF$183,M$9,FALSE))="","",(VLOOKUP($E130,'DTOC Backsheet'!$D$5:$AF$183,M$9,FALSE))),"")</f>
        <v>2447</v>
      </c>
      <c r="N130" s="103">
        <f ca="1">IFERROR(IF((VLOOKUP($E130,'DTOC Backsheet'!$D$5:$AF$183,N$9,FALSE))="","",(VLOOKUP($E130,'DTOC Backsheet'!$D$5:$AF$183,N$9,FALSE))),"")</f>
        <v>1525</v>
      </c>
    </row>
    <row r="131" spans="1:14" ht="15" customHeight="1" x14ac:dyDescent="0.3">
      <c r="A131" s="41">
        <v>117</v>
      </c>
      <c r="B131" s="77" t="str">
        <f ca="1">IFERROR(IF((VLOOKUP($E131,'Org List'!$AJ$10:$AL$190,3,FALSE))="","",(VLOOKUP($E131,'Org List'!$AJ$10:$AL$190,3,FALSE))),"")</f>
        <v>North East and Yorkshire Commissioning Region</v>
      </c>
      <c r="C131" s="78" t="str">
        <f ca="1">IFERROR(IF((VLOOKUP($E131,'Org List'!$AO$10:$AQ$190,3,FALSE))="","",(VLOOKUP($E131,'Org List'!$AO$10:$AQ$190,3,FALSE))),"")</f>
        <v>North East Region</v>
      </c>
      <c r="D131" s="93" t="str">
        <f ca="1">IFERROR(IF((VLOOKUP($E131,'Org List'!$AT$10:$AV$190,3,FALSE))="","",(VLOOKUP($E131,'Org List'!$AT$10:$AV$190,3,FALSE))),"")</f>
        <v>NHS England North East and Yorkshire (Cumbria And North East)</v>
      </c>
      <c r="E131" s="77" t="str">
        <f t="shared" ca="1" si="3"/>
        <v>E08000022</v>
      </c>
      <c r="F131" s="79" t="str">
        <f ca="1">IF(E131="","",VLOOKUP(E131,'Org List'!$J$9:$K$640,2,0))</f>
        <v>North Tyneside</v>
      </c>
      <c r="G131" s="100">
        <f ca="1">IFERROR(IF((VLOOKUP($E131,'DTOC Backsheet'!$D$5:$AF$183,G$9,FALSE))="","",(VLOOKUP($E131,'DTOC Backsheet'!$D$5:$AF$183,G$9,FALSE))),"")</f>
        <v>1023</v>
      </c>
      <c r="H131" s="101">
        <f ca="1">IFERROR(IF((VLOOKUP($E131,'DTOC Backsheet'!$D$5:$AF$183,H$9,FALSE))="","",(VLOOKUP($E131,'DTOC Backsheet'!$D$5:$AF$183,H$9,FALSE))),"")</f>
        <v>891</v>
      </c>
      <c r="I131" s="101">
        <f ca="1">IFERROR(IF((VLOOKUP($E131,'DTOC Backsheet'!$D$5:$AF$183,I$9,FALSE))="","",(VLOOKUP($E131,'DTOC Backsheet'!$D$5:$AF$183,I$9,FALSE))),"")</f>
        <v>688</v>
      </c>
      <c r="J131" s="102">
        <f ca="1">IFERROR(IF((VLOOKUP($E131,'DTOC Backsheet'!$D$5:$AF$183,J$9,FALSE))="","",(VLOOKUP($E131,'DTOC Backsheet'!$D$5:$AF$183,J$9,FALSE))),"")</f>
        <v>851</v>
      </c>
      <c r="K131" s="151">
        <f ca="1">IFERROR(IF((VLOOKUP($E131,'DTOC Backsheet'!$D$5:$AF$183,K$9,FALSE))="","",(VLOOKUP($E131,'DTOC Backsheet'!$D$5:$AF$183,K$9,FALSE))),"")</f>
        <v>647</v>
      </c>
      <c r="L131" s="102">
        <f ca="1">IFERROR(IF((VLOOKUP($E131,'DTOC Backsheet'!$D$5:$AF$183,L$9,FALSE))="","",(VLOOKUP($E131,'DTOC Backsheet'!$D$5:$AF$183,L$9,FALSE))),"")</f>
        <v>799</v>
      </c>
      <c r="M131" s="101">
        <f ca="1">IFERROR(IF((VLOOKUP($E131,'DTOC Backsheet'!$D$5:$AF$183,M$9,FALSE))="","",(VLOOKUP($E131,'DTOC Backsheet'!$D$5:$AF$183,M$9,FALSE))),"")</f>
        <v>1261</v>
      </c>
      <c r="N131" s="103">
        <f ca="1">IFERROR(IF((VLOOKUP($E131,'DTOC Backsheet'!$D$5:$AF$183,N$9,FALSE))="","",(VLOOKUP($E131,'DTOC Backsheet'!$D$5:$AF$183,N$9,FALSE))),"")</f>
        <v>786</v>
      </c>
    </row>
    <row r="132" spans="1:14" ht="15" customHeight="1" x14ac:dyDescent="0.3">
      <c r="A132" s="41">
        <v>118</v>
      </c>
      <c r="B132" s="77" t="str">
        <f ca="1">IFERROR(IF((VLOOKUP($E132,'Org List'!$AJ$10:$AL$190,3,FALSE))="","",(VLOOKUP($E132,'Org List'!$AJ$10:$AL$190,3,FALSE))),"")</f>
        <v>North East and Yorkshire Commissioning Region</v>
      </c>
      <c r="C132" s="78" t="str">
        <f ca="1">IFERROR(IF((VLOOKUP($E132,'Org List'!$AO$10:$AQ$190,3,FALSE))="","",(VLOOKUP($E132,'Org List'!$AO$10:$AQ$190,3,FALSE))),"")</f>
        <v>Yorkshire and The Humber Region</v>
      </c>
      <c r="D132" s="93" t="str">
        <f ca="1">IFERROR(IF((VLOOKUP($E132,'Org List'!$AT$10:$AV$190,3,FALSE))="","",(VLOOKUP($E132,'Org List'!$AT$10:$AV$190,3,FALSE))),"")</f>
        <v>NHS England North East and Yokrshire (Yorkshire And Humber)</v>
      </c>
      <c r="E132" s="77" t="str">
        <f t="shared" ca="1" si="3"/>
        <v>E10000023</v>
      </c>
      <c r="F132" s="79" t="str">
        <f ca="1">IF(E132="","",VLOOKUP(E132,'Org List'!$J$9:$K$640,2,0))</f>
        <v>North Yorkshire</v>
      </c>
      <c r="G132" s="100">
        <f ca="1">IFERROR(IF((VLOOKUP($E132,'DTOC Backsheet'!$D$5:$AF$183,G$9,FALSE))="","",(VLOOKUP($E132,'DTOC Backsheet'!$D$5:$AF$183,G$9,FALSE))),"")</f>
        <v>6790</v>
      </c>
      <c r="H132" s="101">
        <f ca="1">IFERROR(IF((VLOOKUP($E132,'DTOC Backsheet'!$D$5:$AF$183,H$9,FALSE))="","",(VLOOKUP($E132,'DTOC Backsheet'!$D$5:$AF$183,H$9,FALSE))),"")</f>
        <v>5746</v>
      </c>
      <c r="I132" s="101">
        <f ca="1">IFERROR(IF((VLOOKUP($E132,'DTOC Backsheet'!$D$5:$AF$183,I$9,FALSE))="","",(VLOOKUP($E132,'DTOC Backsheet'!$D$5:$AF$183,I$9,FALSE))),"")</f>
        <v>5815</v>
      </c>
      <c r="J132" s="102">
        <f ca="1">IFERROR(IF((VLOOKUP($E132,'DTOC Backsheet'!$D$5:$AF$183,J$9,FALSE))="","",(VLOOKUP($E132,'DTOC Backsheet'!$D$5:$AF$183,J$9,FALSE))),"")</f>
        <v>6080</v>
      </c>
      <c r="K132" s="151">
        <f ca="1">IFERROR(IF((VLOOKUP($E132,'DTOC Backsheet'!$D$5:$AF$183,K$9,FALSE))="","",(VLOOKUP($E132,'DTOC Backsheet'!$D$5:$AF$183,K$9,FALSE))),"")</f>
        <v>6089</v>
      </c>
      <c r="L132" s="102">
        <f ca="1">IFERROR(IF((VLOOKUP($E132,'DTOC Backsheet'!$D$5:$AF$183,L$9,FALSE))="","",(VLOOKUP($E132,'DTOC Backsheet'!$D$5:$AF$183,L$9,FALSE))),"")</f>
        <v>6126</v>
      </c>
      <c r="M132" s="101">
        <f ca="1">IFERROR(IF((VLOOKUP($E132,'DTOC Backsheet'!$D$5:$AF$183,M$9,FALSE))="","",(VLOOKUP($E132,'DTOC Backsheet'!$D$5:$AF$183,M$9,FALSE))),"")</f>
        <v>5454</v>
      </c>
      <c r="N132" s="103">
        <f ca="1">IFERROR(IF((VLOOKUP($E132,'DTOC Backsheet'!$D$5:$AF$183,N$9,FALSE))="","",(VLOOKUP($E132,'DTOC Backsheet'!$D$5:$AF$183,N$9,FALSE))),"")</f>
        <v>4751</v>
      </c>
    </row>
    <row r="133" spans="1:14" ht="15" customHeight="1" x14ac:dyDescent="0.3">
      <c r="A133" s="41">
        <v>119</v>
      </c>
      <c r="B133" s="77" t="str">
        <f ca="1">IFERROR(IF((VLOOKUP($E133,'Org List'!$AJ$10:$AL$190,3,FALSE))="","",(VLOOKUP($E133,'Org List'!$AJ$10:$AL$190,3,FALSE))),"")</f>
        <v>Midlands Commissioning Region</v>
      </c>
      <c r="C133" s="78" t="str">
        <f ca="1">IFERROR(IF((VLOOKUP($E133,'Org List'!$AO$10:$AQ$190,3,FALSE))="","",(VLOOKUP($E133,'Org List'!$AO$10:$AQ$190,3,FALSE))),"")</f>
        <v>East Midlands Region</v>
      </c>
      <c r="D133" s="93" t="str">
        <f ca="1">IFERROR(IF((VLOOKUP($E133,'Org List'!$AT$10:$AV$190,3,FALSE))="","",(VLOOKUP($E133,'Org List'!$AT$10:$AV$190,3,FALSE))),"")</f>
        <v>NHS England Midlands (Central Midlands)</v>
      </c>
      <c r="E133" s="77" t="str">
        <f t="shared" ca="1" si="3"/>
        <v>E10000021</v>
      </c>
      <c r="F133" s="79" t="str">
        <f ca="1">IF(E133="","",VLOOKUP(E133,'Org List'!$J$9:$K$640,2,0))</f>
        <v>Northamptonshire</v>
      </c>
      <c r="G133" s="100">
        <f ca="1">IFERROR(IF((VLOOKUP($E133,'DTOC Backsheet'!$D$5:$AF$183,G$9,FALSE))="","",(VLOOKUP($E133,'DTOC Backsheet'!$D$5:$AF$183,G$9,FALSE))),"")</f>
        <v>14348</v>
      </c>
      <c r="H133" s="101">
        <f ca="1">IFERROR(IF((VLOOKUP($E133,'DTOC Backsheet'!$D$5:$AF$183,H$9,FALSE))="","",(VLOOKUP($E133,'DTOC Backsheet'!$D$5:$AF$183,H$9,FALSE))),"")</f>
        <v>15838</v>
      </c>
      <c r="I133" s="101">
        <f ca="1">IFERROR(IF((VLOOKUP($E133,'DTOC Backsheet'!$D$5:$AF$183,I$9,FALSE))="","",(VLOOKUP($E133,'DTOC Backsheet'!$D$5:$AF$183,I$9,FALSE))),"")</f>
        <v>11756</v>
      </c>
      <c r="J133" s="102">
        <f ca="1">IFERROR(IF((VLOOKUP($E133,'DTOC Backsheet'!$D$5:$AF$183,J$9,FALSE))="","",(VLOOKUP($E133,'DTOC Backsheet'!$D$5:$AF$183,J$9,FALSE))),"")</f>
        <v>8761</v>
      </c>
      <c r="K133" s="151">
        <f ca="1">IFERROR(IF((VLOOKUP($E133,'DTOC Backsheet'!$D$5:$AF$183,K$9,FALSE))="","",(VLOOKUP($E133,'DTOC Backsheet'!$D$5:$AF$183,K$9,FALSE))),"")</f>
        <v>9391</v>
      </c>
      <c r="L133" s="102">
        <f ca="1">IFERROR(IF((VLOOKUP($E133,'DTOC Backsheet'!$D$5:$AF$183,L$9,FALSE))="","",(VLOOKUP($E133,'DTOC Backsheet'!$D$5:$AF$183,L$9,FALSE))),"")</f>
        <v>9227</v>
      </c>
      <c r="M133" s="101">
        <f ca="1">IFERROR(IF((VLOOKUP($E133,'DTOC Backsheet'!$D$5:$AF$183,M$9,FALSE))="","",(VLOOKUP($E133,'DTOC Backsheet'!$D$5:$AF$183,M$9,FALSE))),"")</f>
        <v>6480</v>
      </c>
      <c r="N133" s="103">
        <f ca="1">IFERROR(IF((VLOOKUP($E133,'DTOC Backsheet'!$D$5:$AF$183,N$9,FALSE))="","",(VLOOKUP($E133,'DTOC Backsheet'!$D$5:$AF$183,N$9,FALSE))),"")</f>
        <v>6587</v>
      </c>
    </row>
    <row r="134" spans="1:14" ht="15" customHeight="1" x14ac:dyDescent="0.3">
      <c r="A134" s="41">
        <v>120</v>
      </c>
      <c r="B134" s="77" t="str">
        <f ca="1">IFERROR(IF((VLOOKUP($E134,'Org List'!$AJ$10:$AL$190,3,FALSE))="","",(VLOOKUP($E134,'Org List'!$AJ$10:$AL$190,3,FALSE))),"")</f>
        <v>North East and Yorkshire Commissioning Region</v>
      </c>
      <c r="C134" s="78" t="str">
        <f ca="1">IFERROR(IF((VLOOKUP($E134,'Org List'!$AO$10:$AQ$190,3,FALSE))="","",(VLOOKUP($E134,'Org List'!$AO$10:$AQ$190,3,FALSE))),"")</f>
        <v>North East Region</v>
      </c>
      <c r="D134" s="93" t="str">
        <f ca="1">IFERROR(IF((VLOOKUP($E134,'Org List'!$AT$10:$AV$190,3,FALSE))="","",(VLOOKUP($E134,'Org List'!$AT$10:$AV$190,3,FALSE))),"")</f>
        <v>NHS England North East and Yorkshire (Cumbria And North East)</v>
      </c>
      <c r="E134" s="77" t="str">
        <f t="shared" ca="1" si="3"/>
        <v>E06000057</v>
      </c>
      <c r="F134" s="79" t="str">
        <f ca="1">IF(E134="","",VLOOKUP(E134,'Org List'!$J$9:$K$640,2,0))</f>
        <v>Northumberland</v>
      </c>
      <c r="G134" s="100">
        <f ca="1">IFERROR(IF((VLOOKUP($E134,'DTOC Backsheet'!$D$5:$AF$183,G$9,FALSE))="","",(VLOOKUP($E134,'DTOC Backsheet'!$D$5:$AF$183,G$9,FALSE))),"")</f>
        <v>965</v>
      </c>
      <c r="H134" s="101">
        <f ca="1">IFERROR(IF((VLOOKUP($E134,'DTOC Backsheet'!$D$5:$AF$183,H$9,FALSE))="","",(VLOOKUP($E134,'DTOC Backsheet'!$D$5:$AF$183,H$9,FALSE))),"")</f>
        <v>780</v>
      </c>
      <c r="I134" s="101">
        <f ca="1">IFERROR(IF((VLOOKUP($E134,'DTOC Backsheet'!$D$5:$AF$183,I$9,FALSE))="","",(VLOOKUP($E134,'DTOC Backsheet'!$D$5:$AF$183,I$9,FALSE))),"")</f>
        <v>795</v>
      </c>
      <c r="J134" s="102">
        <f ca="1">IFERROR(IF((VLOOKUP($E134,'DTOC Backsheet'!$D$5:$AF$183,J$9,FALSE))="","",(VLOOKUP($E134,'DTOC Backsheet'!$D$5:$AF$183,J$9,FALSE))),"")</f>
        <v>1122</v>
      </c>
      <c r="K134" s="151">
        <f ca="1">IFERROR(IF((VLOOKUP($E134,'DTOC Backsheet'!$D$5:$AF$183,K$9,FALSE))="","",(VLOOKUP($E134,'DTOC Backsheet'!$D$5:$AF$183,K$9,FALSE))),"")</f>
        <v>817</v>
      </c>
      <c r="L134" s="102">
        <f ca="1">IFERROR(IF((VLOOKUP($E134,'DTOC Backsheet'!$D$5:$AF$183,L$9,FALSE))="","",(VLOOKUP($E134,'DTOC Backsheet'!$D$5:$AF$183,L$9,FALSE))),"")</f>
        <v>658</v>
      </c>
      <c r="M134" s="101">
        <f ca="1">IFERROR(IF((VLOOKUP($E134,'DTOC Backsheet'!$D$5:$AF$183,M$9,FALSE))="","",(VLOOKUP($E134,'DTOC Backsheet'!$D$5:$AF$183,M$9,FALSE))),"")</f>
        <v>835</v>
      </c>
      <c r="N134" s="103">
        <f ca="1">IFERROR(IF((VLOOKUP($E134,'DTOC Backsheet'!$D$5:$AF$183,N$9,FALSE))="","",(VLOOKUP($E134,'DTOC Backsheet'!$D$5:$AF$183,N$9,FALSE))),"")</f>
        <v>865</v>
      </c>
    </row>
    <row r="135" spans="1:14" ht="15" customHeight="1" x14ac:dyDescent="0.3">
      <c r="A135" s="41">
        <v>121</v>
      </c>
      <c r="B135" s="77" t="str">
        <f ca="1">IFERROR(IF((VLOOKUP($E135,'Org List'!$AJ$10:$AL$190,3,FALSE))="","",(VLOOKUP($E135,'Org List'!$AJ$10:$AL$190,3,FALSE))),"")</f>
        <v>Midlands Commissioning Region</v>
      </c>
      <c r="C135" s="78" t="str">
        <f ca="1">IFERROR(IF((VLOOKUP($E135,'Org List'!$AO$10:$AQ$190,3,FALSE))="","",(VLOOKUP($E135,'Org List'!$AO$10:$AQ$190,3,FALSE))),"")</f>
        <v>East Midlands Region</v>
      </c>
      <c r="D135" s="93" t="str">
        <f ca="1">IFERROR(IF((VLOOKUP($E135,'Org List'!$AT$10:$AV$190,3,FALSE))="","",(VLOOKUP($E135,'Org List'!$AT$10:$AV$190,3,FALSE))),"")</f>
        <v>NHS England Midlands (North Midlands)</v>
      </c>
      <c r="E135" s="77" t="str">
        <f t="shared" ca="1" si="3"/>
        <v>E06000018</v>
      </c>
      <c r="F135" s="79" t="str">
        <f ca="1">IF(E135="","",VLOOKUP(E135,'Org List'!$J$9:$K$640,2,0))</f>
        <v>Nottingham</v>
      </c>
      <c r="G135" s="100">
        <f ca="1">IFERROR(IF((VLOOKUP($E135,'DTOC Backsheet'!$D$5:$AF$183,G$9,FALSE))="","",(VLOOKUP($E135,'DTOC Backsheet'!$D$5:$AF$183,G$9,FALSE))),"")</f>
        <v>2913</v>
      </c>
      <c r="H135" s="101">
        <f ca="1">IFERROR(IF((VLOOKUP($E135,'DTOC Backsheet'!$D$5:$AF$183,H$9,FALSE))="","",(VLOOKUP($E135,'DTOC Backsheet'!$D$5:$AF$183,H$9,FALSE))),"")</f>
        <v>4134</v>
      </c>
      <c r="I135" s="101">
        <f ca="1">IFERROR(IF((VLOOKUP($E135,'DTOC Backsheet'!$D$5:$AF$183,I$9,FALSE))="","",(VLOOKUP($E135,'DTOC Backsheet'!$D$5:$AF$183,I$9,FALSE))),"")</f>
        <v>4503</v>
      </c>
      <c r="J135" s="102">
        <f ca="1">IFERROR(IF((VLOOKUP($E135,'DTOC Backsheet'!$D$5:$AF$183,J$9,FALSE))="","",(VLOOKUP($E135,'DTOC Backsheet'!$D$5:$AF$183,J$9,FALSE))),"")</f>
        <v>3792</v>
      </c>
      <c r="K135" s="151">
        <f ca="1">IFERROR(IF((VLOOKUP($E135,'DTOC Backsheet'!$D$5:$AF$183,K$9,FALSE))="","",(VLOOKUP($E135,'DTOC Backsheet'!$D$5:$AF$183,K$9,FALSE))),"")</f>
        <v>3317</v>
      </c>
      <c r="L135" s="102">
        <f ca="1">IFERROR(IF((VLOOKUP($E135,'DTOC Backsheet'!$D$5:$AF$183,L$9,FALSE))="","",(VLOOKUP($E135,'DTOC Backsheet'!$D$5:$AF$183,L$9,FALSE))),"")</f>
        <v>3101</v>
      </c>
      <c r="M135" s="101">
        <f ca="1">IFERROR(IF((VLOOKUP($E135,'DTOC Backsheet'!$D$5:$AF$183,M$9,FALSE))="","",(VLOOKUP($E135,'DTOC Backsheet'!$D$5:$AF$183,M$9,FALSE))),"")</f>
        <v>4542</v>
      </c>
      <c r="N135" s="103">
        <f ca="1">IFERROR(IF((VLOOKUP($E135,'DTOC Backsheet'!$D$5:$AF$183,N$9,FALSE))="","",(VLOOKUP($E135,'DTOC Backsheet'!$D$5:$AF$183,N$9,FALSE))),"")</f>
        <v>3402</v>
      </c>
    </row>
    <row r="136" spans="1:14" ht="15" customHeight="1" x14ac:dyDescent="0.3">
      <c r="A136" s="41">
        <v>122</v>
      </c>
      <c r="B136" s="77" t="str">
        <f ca="1">IFERROR(IF((VLOOKUP($E136,'Org List'!$AJ$10:$AL$190,3,FALSE))="","",(VLOOKUP($E136,'Org List'!$AJ$10:$AL$190,3,FALSE))),"")</f>
        <v>Midlands Commissioning Region</v>
      </c>
      <c r="C136" s="78" t="str">
        <f ca="1">IFERROR(IF((VLOOKUP($E136,'Org List'!$AO$10:$AQ$190,3,FALSE))="","",(VLOOKUP($E136,'Org List'!$AO$10:$AQ$190,3,FALSE))),"")</f>
        <v>East Midlands Region</v>
      </c>
      <c r="D136" s="93" t="str">
        <f ca="1">IFERROR(IF((VLOOKUP($E136,'Org List'!$AT$10:$AV$190,3,FALSE))="","",(VLOOKUP($E136,'Org List'!$AT$10:$AV$190,3,FALSE))),"")</f>
        <v>NHS England Midlands (North Midlands)</v>
      </c>
      <c r="E136" s="77" t="str">
        <f t="shared" ca="1" si="3"/>
        <v>E10000024</v>
      </c>
      <c r="F136" s="79" t="str">
        <f ca="1">IF(E136="","",VLOOKUP(E136,'Org List'!$J$9:$K$640,2,0))</f>
        <v>Nottinghamshire</v>
      </c>
      <c r="G136" s="100">
        <f ca="1">IFERROR(IF((VLOOKUP($E136,'DTOC Backsheet'!$D$5:$AF$183,G$9,FALSE))="","",(VLOOKUP($E136,'DTOC Backsheet'!$D$5:$AF$183,G$9,FALSE))),"")</f>
        <v>4136</v>
      </c>
      <c r="H136" s="101">
        <f ca="1">IFERROR(IF((VLOOKUP($E136,'DTOC Backsheet'!$D$5:$AF$183,H$9,FALSE))="","",(VLOOKUP($E136,'DTOC Backsheet'!$D$5:$AF$183,H$9,FALSE))),"")</f>
        <v>4183</v>
      </c>
      <c r="I136" s="101">
        <f ca="1">IFERROR(IF((VLOOKUP($E136,'DTOC Backsheet'!$D$5:$AF$183,I$9,FALSE))="","",(VLOOKUP($E136,'DTOC Backsheet'!$D$5:$AF$183,I$9,FALSE))),"")</f>
        <v>4544</v>
      </c>
      <c r="J136" s="102">
        <f ca="1">IFERROR(IF((VLOOKUP($E136,'DTOC Backsheet'!$D$5:$AF$183,J$9,FALSE))="","",(VLOOKUP($E136,'DTOC Backsheet'!$D$5:$AF$183,J$9,FALSE))),"")</f>
        <v>6390</v>
      </c>
      <c r="K136" s="151">
        <f ca="1">IFERROR(IF((VLOOKUP($E136,'DTOC Backsheet'!$D$5:$AF$183,K$9,FALSE))="","",(VLOOKUP($E136,'DTOC Backsheet'!$D$5:$AF$183,K$9,FALSE))),"")</f>
        <v>5141</v>
      </c>
      <c r="L136" s="102">
        <f ca="1">IFERROR(IF((VLOOKUP($E136,'DTOC Backsheet'!$D$5:$AF$183,L$9,FALSE))="","",(VLOOKUP($E136,'DTOC Backsheet'!$D$5:$AF$183,L$9,FALSE))),"")</f>
        <v>3789</v>
      </c>
      <c r="M136" s="101">
        <f ca="1">IFERROR(IF((VLOOKUP($E136,'DTOC Backsheet'!$D$5:$AF$183,M$9,FALSE))="","",(VLOOKUP($E136,'DTOC Backsheet'!$D$5:$AF$183,M$9,FALSE))),"")</f>
        <v>5267</v>
      </c>
      <c r="N136" s="103">
        <f ca="1">IFERROR(IF((VLOOKUP($E136,'DTOC Backsheet'!$D$5:$AF$183,N$9,FALSE))="","",(VLOOKUP($E136,'DTOC Backsheet'!$D$5:$AF$183,N$9,FALSE))),"")</f>
        <v>5003</v>
      </c>
    </row>
    <row r="137" spans="1:14" ht="15" customHeight="1" x14ac:dyDescent="0.3">
      <c r="A137" s="41">
        <v>123</v>
      </c>
      <c r="B137" s="77" t="str">
        <f ca="1">IFERROR(IF((VLOOKUP($E137,'Org List'!$AJ$10:$AL$190,3,FALSE))="","",(VLOOKUP($E137,'Org List'!$AJ$10:$AL$190,3,FALSE))),"")</f>
        <v>North West Commissioning Region</v>
      </c>
      <c r="C137" s="78" t="str">
        <f ca="1">IFERROR(IF((VLOOKUP($E137,'Org List'!$AO$10:$AQ$190,3,FALSE))="","",(VLOOKUP($E137,'Org List'!$AO$10:$AQ$190,3,FALSE))),"")</f>
        <v>North West Region</v>
      </c>
      <c r="D137" s="93" t="str">
        <f ca="1">IFERROR(IF((VLOOKUP($E137,'Org List'!$AT$10:$AV$190,3,FALSE))="","",(VLOOKUP($E137,'Org List'!$AT$10:$AV$190,3,FALSE))),"")</f>
        <v>NHS England North West (Greater Manchester)</v>
      </c>
      <c r="E137" s="77" t="str">
        <f t="shared" ca="1" si="3"/>
        <v>E08000004</v>
      </c>
      <c r="F137" s="79" t="str">
        <f ca="1">IF(E137="","",VLOOKUP(E137,'Org List'!$J$9:$K$640,2,0))</f>
        <v>Oldham</v>
      </c>
      <c r="G137" s="100">
        <f ca="1">IFERROR(IF((VLOOKUP($E137,'DTOC Backsheet'!$D$5:$AF$183,G$9,FALSE))="","",(VLOOKUP($E137,'DTOC Backsheet'!$D$5:$AF$183,G$9,FALSE))),"")</f>
        <v>1160</v>
      </c>
      <c r="H137" s="101">
        <f ca="1">IFERROR(IF((VLOOKUP($E137,'DTOC Backsheet'!$D$5:$AF$183,H$9,FALSE))="","",(VLOOKUP($E137,'DTOC Backsheet'!$D$5:$AF$183,H$9,FALSE))),"")</f>
        <v>845</v>
      </c>
      <c r="I137" s="101">
        <f ca="1">IFERROR(IF((VLOOKUP($E137,'DTOC Backsheet'!$D$5:$AF$183,I$9,FALSE))="","",(VLOOKUP($E137,'DTOC Backsheet'!$D$5:$AF$183,I$9,FALSE))),"")</f>
        <v>1082</v>
      </c>
      <c r="J137" s="102">
        <f ca="1">IFERROR(IF((VLOOKUP($E137,'DTOC Backsheet'!$D$5:$AF$183,J$9,FALSE))="","",(VLOOKUP($E137,'DTOC Backsheet'!$D$5:$AF$183,J$9,FALSE))),"")</f>
        <v>1126</v>
      </c>
      <c r="K137" s="151">
        <f ca="1">IFERROR(IF((VLOOKUP($E137,'DTOC Backsheet'!$D$5:$AF$183,K$9,FALSE))="","",(VLOOKUP($E137,'DTOC Backsheet'!$D$5:$AF$183,K$9,FALSE))),"")</f>
        <v>1192</v>
      </c>
      <c r="L137" s="102">
        <f ca="1">IFERROR(IF((VLOOKUP($E137,'DTOC Backsheet'!$D$5:$AF$183,L$9,FALSE))="","",(VLOOKUP($E137,'DTOC Backsheet'!$D$5:$AF$183,L$9,FALSE))),"")</f>
        <v>1591</v>
      </c>
      <c r="M137" s="101">
        <f ca="1">IFERROR(IF((VLOOKUP($E137,'DTOC Backsheet'!$D$5:$AF$183,M$9,FALSE))="","",(VLOOKUP($E137,'DTOC Backsheet'!$D$5:$AF$183,M$9,FALSE))),"")</f>
        <v>1191</v>
      </c>
      <c r="N137" s="103">
        <f ca="1">IFERROR(IF((VLOOKUP($E137,'DTOC Backsheet'!$D$5:$AF$183,N$9,FALSE))="","",(VLOOKUP($E137,'DTOC Backsheet'!$D$5:$AF$183,N$9,FALSE))),"")</f>
        <v>1118</v>
      </c>
    </row>
    <row r="138" spans="1:14" ht="15" customHeight="1" x14ac:dyDescent="0.3">
      <c r="A138" s="41">
        <v>124</v>
      </c>
      <c r="B138" s="77" t="str">
        <f ca="1">IFERROR(IF((VLOOKUP($E138,'Org List'!$AJ$10:$AL$190,3,FALSE))="","",(VLOOKUP($E138,'Org List'!$AJ$10:$AL$190,3,FALSE))),"")</f>
        <v>South East England Commissioning Region</v>
      </c>
      <c r="C138" s="78" t="str">
        <f ca="1">IFERROR(IF((VLOOKUP($E138,'Org List'!$AO$10:$AQ$190,3,FALSE))="","",(VLOOKUP($E138,'Org List'!$AO$10:$AQ$190,3,FALSE))),"")</f>
        <v>South East Region</v>
      </c>
      <c r="D138" s="93" t="str">
        <f ca="1">IFERROR(IF((VLOOKUP($E138,'Org List'!$AT$10:$AV$190,3,FALSE))="","",(VLOOKUP($E138,'Org List'!$AT$10:$AV$190,3,FALSE))),"")</f>
        <v>NHS England South East (Hampshire, Isle of Wight and Thames Valley)</v>
      </c>
      <c r="E138" s="77" t="str">
        <f t="shared" ca="1" si="3"/>
        <v>E10000025</v>
      </c>
      <c r="F138" s="79" t="str">
        <f ca="1">IF(E138="","",VLOOKUP(E138,'Org List'!$J$9:$K$640,2,0))</f>
        <v>Oxfordshire</v>
      </c>
      <c r="G138" s="100">
        <f ca="1">IFERROR(IF((VLOOKUP($E138,'DTOC Backsheet'!$D$5:$AF$183,G$9,FALSE))="","",(VLOOKUP($E138,'DTOC Backsheet'!$D$5:$AF$183,G$9,FALSE))),"")</f>
        <v>17598</v>
      </c>
      <c r="H138" s="101">
        <f ca="1">IFERROR(IF((VLOOKUP($E138,'DTOC Backsheet'!$D$5:$AF$183,H$9,FALSE))="","",(VLOOKUP($E138,'DTOC Backsheet'!$D$5:$AF$183,H$9,FALSE))),"")</f>
        <v>14180</v>
      </c>
      <c r="I138" s="101">
        <f ca="1">IFERROR(IF((VLOOKUP($E138,'DTOC Backsheet'!$D$5:$AF$183,I$9,FALSE))="","",(VLOOKUP($E138,'DTOC Backsheet'!$D$5:$AF$183,I$9,FALSE))),"")</f>
        <v>11282</v>
      </c>
      <c r="J138" s="102">
        <f ca="1">IFERROR(IF((VLOOKUP($E138,'DTOC Backsheet'!$D$5:$AF$183,J$9,FALSE))="","",(VLOOKUP($E138,'DTOC Backsheet'!$D$5:$AF$183,J$9,FALSE))),"")</f>
        <v>11566</v>
      </c>
      <c r="K138" s="151">
        <f ca="1">IFERROR(IF((VLOOKUP($E138,'DTOC Backsheet'!$D$5:$AF$183,K$9,FALSE))="","",(VLOOKUP($E138,'DTOC Backsheet'!$D$5:$AF$183,K$9,FALSE))),"")</f>
        <v>9284</v>
      </c>
      <c r="L138" s="102">
        <f ca="1">IFERROR(IF((VLOOKUP($E138,'DTOC Backsheet'!$D$5:$AF$183,L$9,FALSE))="","",(VLOOKUP($E138,'DTOC Backsheet'!$D$5:$AF$183,L$9,FALSE))),"")</f>
        <v>9988</v>
      </c>
      <c r="M138" s="101">
        <f ca="1">IFERROR(IF((VLOOKUP($E138,'DTOC Backsheet'!$D$5:$AF$183,M$9,FALSE))="","",(VLOOKUP($E138,'DTOC Backsheet'!$D$5:$AF$183,M$9,FALSE))),"")</f>
        <v>8078</v>
      </c>
      <c r="N138" s="103">
        <f ca="1">IFERROR(IF((VLOOKUP($E138,'DTOC Backsheet'!$D$5:$AF$183,N$9,FALSE))="","",(VLOOKUP($E138,'DTOC Backsheet'!$D$5:$AF$183,N$9,FALSE))),"")</f>
        <v>8606</v>
      </c>
    </row>
    <row r="139" spans="1:14" ht="15" customHeight="1" x14ac:dyDescent="0.3">
      <c r="A139" s="41">
        <v>125</v>
      </c>
      <c r="B139" s="77" t="str">
        <f ca="1">IFERROR(IF((VLOOKUP($E139,'Org List'!$AJ$10:$AL$190,3,FALSE))="","",(VLOOKUP($E139,'Org List'!$AJ$10:$AL$190,3,FALSE))),"")</f>
        <v>East of England Commissioning Region</v>
      </c>
      <c r="C139" s="78" t="str">
        <f ca="1">IFERROR(IF((VLOOKUP($E139,'Org List'!$AO$10:$AQ$190,3,FALSE))="","",(VLOOKUP($E139,'Org List'!$AO$10:$AQ$190,3,FALSE))),"")</f>
        <v>East Region</v>
      </c>
      <c r="D139" s="93" t="str">
        <f ca="1">IFERROR(IF((VLOOKUP($E139,'Org List'!$AT$10:$AV$190,3,FALSE))="","",(VLOOKUP($E139,'Org List'!$AT$10:$AV$190,3,FALSE))),"")</f>
        <v>NHS England East (East)</v>
      </c>
      <c r="E139" s="77" t="str">
        <f t="shared" ca="1" si="3"/>
        <v>E06000031</v>
      </c>
      <c r="F139" s="79" t="str">
        <f ca="1">IF(E139="","",VLOOKUP(E139,'Org List'!$J$9:$K$640,2,0))</f>
        <v>Peterborough</v>
      </c>
      <c r="G139" s="100">
        <f ca="1">IFERROR(IF((VLOOKUP($E139,'DTOC Backsheet'!$D$5:$AF$183,G$9,FALSE))="","",(VLOOKUP($E139,'DTOC Backsheet'!$D$5:$AF$183,G$9,FALSE))),"")</f>
        <v>1912</v>
      </c>
      <c r="H139" s="101">
        <f ca="1">IFERROR(IF((VLOOKUP($E139,'DTOC Backsheet'!$D$5:$AF$183,H$9,FALSE))="","",(VLOOKUP($E139,'DTOC Backsheet'!$D$5:$AF$183,H$9,FALSE))),"")</f>
        <v>1941</v>
      </c>
      <c r="I139" s="101">
        <f ca="1">IFERROR(IF((VLOOKUP($E139,'DTOC Backsheet'!$D$5:$AF$183,I$9,FALSE))="","",(VLOOKUP($E139,'DTOC Backsheet'!$D$5:$AF$183,I$9,FALSE))),"")</f>
        <v>1893</v>
      </c>
      <c r="J139" s="102">
        <f ca="1">IFERROR(IF((VLOOKUP($E139,'DTOC Backsheet'!$D$5:$AF$183,J$9,FALSE))="","",(VLOOKUP($E139,'DTOC Backsheet'!$D$5:$AF$183,J$9,FALSE))),"")</f>
        <v>1868</v>
      </c>
      <c r="K139" s="151">
        <f ca="1">IFERROR(IF((VLOOKUP($E139,'DTOC Backsheet'!$D$5:$AF$183,K$9,FALSE))="","",(VLOOKUP($E139,'DTOC Backsheet'!$D$5:$AF$183,K$9,FALSE))),"")</f>
        <v>2040</v>
      </c>
      <c r="L139" s="102">
        <f ca="1">IFERROR(IF((VLOOKUP($E139,'DTOC Backsheet'!$D$5:$AF$183,L$9,FALSE))="","",(VLOOKUP($E139,'DTOC Backsheet'!$D$5:$AF$183,L$9,FALSE))),"")</f>
        <v>2395</v>
      </c>
      <c r="M139" s="101">
        <f ca="1">IFERROR(IF((VLOOKUP($E139,'DTOC Backsheet'!$D$5:$AF$183,M$9,FALSE))="","",(VLOOKUP($E139,'DTOC Backsheet'!$D$5:$AF$183,M$9,FALSE))),"")</f>
        <v>1680</v>
      </c>
      <c r="N139" s="103">
        <f ca="1">IFERROR(IF((VLOOKUP($E139,'DTOC Backsheet'!$D$5:$AF$183,N$9,FALSE))="","",(VLOOKUP($E139,'DTOC Backsheet'!$D$5:$AF$183,N$9,FALSE))),"")</f>
        <v>1718</v>
      </c>
    </row>
    <row r="140" spans="1:14" ht="15" customHeight="1" x14ac:dyDescent="0.3">
      <c r="A140" s="41">
        <v>126</v>
      </c>
      <c r="B140" s="77" t="str">
        <f ca="1">IFERROR(IF((VLOOKUP($E140,'Org List'!$AJ$10:$AL$190,3,FALSE))="","",(VLOOKUP($E140,'Org List'!$AJ$10:$AL$190,3,FALSE))),"")</f>
        <v>South West England Commissioning Region</v>
      </c>
      <c r="C140" s="78" t="str">
        <f ca="1">IFERROR(IF((VLOOKUP($E140,'Org List'!$AO$10:$AQ$190,3,FALSE))="","",(VLOOKUP($E140,'Org List'!$AO$10:$AQ$190,3,FALSE))),"")</f>
        <v>South West Region</v>
      </c>
      <c r="D140" s="93" t="str">
        <f ca="1">IFERROR(IF((VLOOKUP($E140,'Org List'!$AT$10:$AV$190,3,FALSE))="","",(VLOOKUP($E140,'Org List'!$AT$10:$AV$190,3,FALSE))),"")</f>
        <v>NHS England South West (South West South)</v>
      </c>
      <c r="E140" s="77" t="str">
        <f t="shared" ca="1" si="3"/>
        <v>E06000026</v>
      </c>
      <c r="F140" s="79" t="str">
        <f ca="1">IF(E140="","",VLOOKUP(E140,'Org List'!$J$9:$K$640,2,0))</f>
        <v>Plymouth</v>
      </c>
      <c r="G140" s="100">
        <f ca="1">IFERROR(IF((VLOOKUP($E140,'DTOC Backsheet'!$D$5:$AF$183,G$9,FALSE))="","",(VLOOKUP($E140,'DTOC Backsheet'!$D$5:$AF$183,G$9,FALSE))),"")</f>
        <v>5632</v>
      </c>
      <c r="H140" s="101">
        <f ca="1">IFERROR(IF((VLOOKUP($E140,'DTOC Backsheet'!$D$5:$AF$183,H$9,FALSE))="","",(VLOOKUP($E140,'DTOC Backsheet'!$D$5:$AF$183,H$9,FALSE))),"")</f>
        <v>5073</v>
      </c>
      <c r="I140" s="101">
        <f ca="1">IFERROR(IF((VLOOKUP($E140,'DTOC Backsheet'!$D$5:$AF$183,I$9,FALSE))="","",(VLOOKUP($E140,'DTOC Backsheet'!$D$5:$AF$183,I$9,FALSE))),"")</f>
        <v>4454</v>
      </c>
      <c r="J140" s="102">
        <f ca="1">IFERROR(IF((VLOOKUP($E140,'DTOC Backsheet'!$D$5:$AF$183,J$9,FALSE))="","",(VLOOKUP($E140,'DTOC Backsheet'!$D$5:$AF$183,J$9,FALSE))),"")</f>
        <v>6276</v>
      </c>
      <c r="K140" s="151">
        <f ca="1">IFERROR(IF((VLOOKUP($E140,'DTOC Backsheet'!$D$5:$AF$183,K$9,FALSE))="","",(VLOOKUP($E140,'DTOC Backsheet'!$D$5:$AF$183,K$9,FALSE))),"")</f>
        <v>3632</v>
      </c>
      <c r="L140" s="102">
        <f ca="1">IFERROR(IF((VLOOKUP($E140,'DTOC Backsheet'!$D$5:$AF$183,L$9,FALSE))="","",(VLOOKUP($E140,'DTOC Backsheet'!$D$5:$AF$183,L$9,FALSE))),"")</f>
        <v>3259</v>
      </c>
      <c r="M140" s="101">
        <f ca="1">IFERROR(IF((VLOOKUP($E140,'DTOC Backsheet'!$D$5:$AF$183,M$9,FALSE))="","",(VLOOKUP($E140,'DTOC Backsheet'!$D$5:$AF$183,M$9,FALSE))),"")</f>
        <v>2447</v>
      </c>
      <c r="N140" s="103">
        <f ca="1">IFERROR(IF((VLOOKUP($E140,'DTOC Backsheet'!$D$5:$AF$183,N$9,FALSE))="","",(VLOOKUP($E140,'DTOC Backsheet'!$D$5:$AF$183,N$9,FALSE))),"")</f>
        <v>2632</v>
      </c>
    </row>
    <row r="141" spans="1:14" ht="15" customHeight="1" x14ac:dyDescent="0.3">
      <c r="A141" s="41">
        <v>127</v>
      </c>
      <c r="B141" s="77" t="str">
        <f ca="1">IFERROR(IF((VLOOKUP($E141,'Org List'!$AJ$10:$AL$190,3,FALSE))="","",(VLOOKUP($E141,'Org List'!$AJ$10:$AL$190,3,FALSE))),"")</f>
        <v>South East England Commissioning Region</v>
      </c>
      <c r="C141" s="78" t="str">
        <f ca="1">IFERROR(IF((VLOOKUP($E141,'Org List'!$AO$10:$AQ$190,3,FALSE))="","",(VLOOKUP($E141,'Org List'!$AO$10:$AQ$190,3,FALSE))),"")</f>
        <v>South East Region</v>
      </c>
      <c r="D141" s="93" t="str">
        <f ca="1">IFERROR(IF((VLOOKUP($E141,'Org List'!$AT$10:$AV$190,3,FALSE))="","",(VLOOKUP($E141,'Org List'!$AT$10:$AV$190,3,FALSE))),"")</f>
        <v>NHS England South East (Hampshire, Isle of Wight and Thames Valley)</v>
      </c>
      <c r="E141" s="77" t="str">
        <f t="shared" ca="1" si="3"/>
        <v>E06000044</v>
      </c>
      <c r="F141" s="79" t="str">
        <f ca="1">IF(E141="","",VLOOKUP(E141,'Org List'!$J$9:$K$640,2,0))</f>
        <v>Portsmouth</v>
      </c>
      <c r="G141" s="100">
        <f ca="1">IFERROR(IF((VLOOKUP($E141,'DTOC Backsheet'!$D$5:$AF$183,G$9,FALSE))="","",(VLOOKUP($E141,'DTOC Backsheet'!$D$5:$AF$183,G$9,FALSE))),"")</f>
        <v>2591</v>
      </c>
      <c r="H141" s="101">
        <f ca="1">IFERROR(IF((VLOOKUP($E141,'DTOC Backsheet'!$D$5:$AF$183,H$9,FALSE))="","",(VLOOKUP($E141,'DTOC Backsheet'!$D$5:$AF$183,H$9,FALSE))),"")</f>
        <v>2112</v>
      </c>
      <c r="I141" s="101">
        <f ca="1">IFERROR(IF((VLOOKUP($E141,'DTOC Backsheet'!$D$5:$AF$183,I$9,FALSE))="","",(VLOOKUP($E141,'DTOC Backsheet'!$D$5:$AF$183,I$9,FALSE))),"")</f>
        <v>1756</v>
      </c>
      <c r="J141" s="102">
        <f ca="1">IFERROR(IF((VLOOKUP($E141,'DTOC Backsheet'!$D$5:$AF$183,J$9,FALSE))="","",(VLOOKUP($E141,'DTOC Backsheet'!$D$5:$AF$183,J$9,FALSE))),"")</f>
        <v>1953</v>
      </c>
      <c r="K141" s="151">
        <f ca="1">IFERROR(IF((VLOOKUP($E141,'DTOC Backsheet'!$D$5:$AF$183,K$9,FALSE))="","",(VLOOKUP($E141,'DTOC Backsheet'!$D$5:$AF$183,K$9,FALSE))),"")</f>
        <v>1388</v>
      </c>
      <c r="L141" s="102">
        <f ca="1">IFERROR(IF((VLOOKUP($E141,'DTOC Backsheet'!$D$5:$AF$183,L$9,FALSE))="","",(VLOOKUP($E141,'DTOC Backsheet'!$D$5:$AF$183,L$9,FALSE))),"")</f>
        <v>873</v>
      </c>
      <c r="M141" s="101">
        <f ca="1">IFERROR(IF((VLOOKUP($E141,'DTOC Backsheet'!$D$5:$AF$183,M$9,FALSE))="","",(VLOOKUP($E141,'DTOC Backsheet'!$D$5:$AF$183,M$9,FALSE))),"")</f>
        <v>1111</v>
      </c>
      <c r="N141" s="103">
        <f ca="1">IFERROR(IF((VLOOKUP($E141,'DTOC Backsheet'!$D$5:$AF$183,N$9,FALSE))="","",(VLOOKUP($E141,'DTOC Backsheet'!$D$5:$AF$183,N$9,FALSE))),"")</f>
        <v>1301</v>
      </c>
    </row>
    <row r="142" spans="1:14" ht="15" customHeight="1" x14ac:dyDescent="0.3">
      <c r="A142" s="41">
        <v>128</v>
      </c>
      <c r="B142" s="77" t="str">
        <f ca="1">IFERROR(IF((VLOOKUP($E142,'Org List'!$AJ$10:$AL$190,3,FALSE))="","",(VLOOKUP($E142,'Org List'!$AJ$10:$AL$190,3,FALSE))),"")</f>
        <v>South East England Commissioning Region</v>
      </c>
      <c r="C142" s="78" t="str">
        <f ca="1">IFERROR(IF((VLOOKUP($E142,'Org List'!$AO$10:$AQ$190,3,FALSE))="","",(VLOOKUP($E142,'Org List'!$AO$10:$AQ$190,3,FALSE))),"")</f>
        <v>South East Region</v>
      </c>
      <c r="D142" s="93" t="str">
        <f ca="1">IFERROR(IF((VLOOKUP($E142,'Org List'!$AT$10:$AV$190,3,FALSE))="","",(VLOOKUP($E142,'Org List'!$AT$10:$AV$190,3,FALSE))),"")</f>
        <v>NHS England South East (Hampshire, Isle of Wight and Thames Valley)</v>
      </c>
      <c r="E142" s="77" t="str">
        <f t="shared" ref="E142:E173" ca="1" si="4">IF($A142&gt;$Q$5-1,"",INDIRECT("'Comms by AT'!D"&amp;$A142+$Q$4))</f>
        <v>E06000038</v>
      </c>
      <c r="F142" s="79" t="str">
        <f ca="1">IF(E142="","",VLOOKUP(E142,'Org List'!$J$9:$K$640,2,0))</f>
        <v>Reading</v>
      </c>
      <c r="G142" s="100">
        <f ca="1">IFERROR(IF((VLOOKUP($E142,'DTOC Backsheet'!$D$5:$AF$183,G$9,FALSE))="","",(VLOOKUP($E142,'DTOC Backsheet'!$D$5:$AF$183,G$9,FALSE))),"")</f>
        <v>1562</v>
      </c>
      <c r="H142" s="101">
        <f ca="1">IFERROR(IF((VLOOKUP($E142,'DTOC Backsheet'!$D$5:$AF$183,H$9,FALSE))="","",(VLOOKUP($E142,'DTOC Backsheet'!$D$5:$AF$183,H$9,FALSE))),"")</f>
        <v>1931</v>
      </c>
      <c r="I142" s="101">
        <f ca="1">IFERROR(IF((VLOOKUP($E142,'DTOC Backsheet'!$D$5:$AF$183,I$9,FALSE))="","",(VLOOKUP($E142,'DTOC Backsheet'!$D$5:$AF$183,I$9,FALSE))),"")</f>
        <v>1864</v>
      </c>
      <c r="J142" s="102">
        <f ca="1">IFERROR(IF((VLOOKUP($E142,'DTOC Backsheet'!$D$5:$AF$183,J$9,FALSE))="","",(VLOOKUP($E142,'DTOC Backsheet'!$D$5:$AF$183,J$9,FALSE))),"")</f>
        <v>1222</v>
      </c>
      <c r="K142" s="151">
        <f ca="1">IFERROR(IF((VLOOKUP($E142,'DTOC Backsheet'!$D$5:$AF$183,K$9,FALSE))="","",(VLOOKUP($E142,'DTOC Backsheet'!$D$5:$AF$183,K$9,FALSE))),"")</f>
        <v>1015</v>
      </c>
      <c r="L142" s="102">
        <f ca="1">IFERROR(IF((VLOOKUP($E142,'DTOC Backsheet'!$D$5:$AF$183,L$9,FALSE))="","",(VLOOKUP($E142,'DTOC Backsheet'!$D$5:$AF$183,L$9,FALSE))),"")</f>
        <v>1231</v>
      </c>
      <c r="M142" s="101">
        <f ca="1">IFERROR(IF((VLOOKUP($E142,'DTOC Backsheet'!$D$5:$AF$183,M$9,FALSE))="","",(VLOOKUP($E142,'DTOC Backsheet'!$D$5:$AF$183,M$9,FALSE))),"")</f>
        <v>1672</v>
      </c>
      <c r="N142" s="103">
        <f ca="1">IFERROR(IF((VLOOKUP($E142,'DTOC Backsheet'!$D$5:$AF$183,N$9,FALSE))="","",(VLOOKUP($E142,'DTOC Backsheet'!$D$5:$AF$183,N$9,FALSE))),"")</f>
        <v>1354</v>
      </c>
    </row>
    <row r="143" spans="1:14" ht="15" customHeight="1" x14ac:dyDescent="0.3">
      <c r="A143" s="41">
        <v>129</v>
      </c>
      <c r="B143" s="77" t="str">
        <f ca="1">IFERROR(IF((VLOOKUP($E143,'Org List'!$AJ$10:$AL$190,3,FALSE))="","",(VLOOKUP($E143,'Org List'!$AJ$10:$AL$190,3,FALSE))),"")</f>
        <v>London Commissioning Region</v>
      </c>
      <c r="C143" s="78" t="str">
        <f ca="1">IFERROR(IF((VLOOKUP($E143,'Org List'!$AO$10:$AQ$190,3,FALSE))="","",(VLOOKUP($E143,'Org List'!$AO$10:$AQ$190,3,FALSE))),"")</f>
        <v>London Region</v>
      </c>
      <c r="D143" s="93" t="str">
        <f ca="1">IFERROR(IF((VLOOKUP($E143,'Org List'!$AT$10:$AV$190,3,FALSE))="","",(VLOOKUP($E143,'Org List'!$AT$10:$AV$190,3,FALSE))),"")</f>
        <v>NHS England London</v>
      </c>
      <c r="E143" s="77" t="str">
        <f t="shared" ca="1" si="4"/>
        <v>E09000026</v>
      </c>
      <c r="F143" s="79" t="str">
        <f ca="1">IF(E143="","",VLOOKUP(E143,'Org List'!$J$9:$K$640,2,0))</f>
        <v>Redbridge</v>
      </c>
      <c r="G143" s="100">
        <f ca="1">IFERROR(IF((VLOOKUP($E143,'DTOC Backsheet'!$D$5:$AF$183,G$9,FALSE))="","",(VLOOKUP($E143,'DTOC Backsheet'!$D$5:$AF$183,G$9,FALSE))),"")</f>
        <v>794</v>
      </c>
      <c r="H143" s="101">
        <f ca="1">IFERROR(IF((VLOOKUP($E143,'DTOC Backsheet'!$D$5:$AF$183,H$9,FALSE))="","",(VLOOKUP($E143,'DTOC Backsheet'!$D$5:$AF$183,H$9,FALSE))),"")</f>
        <v>531</v>
      </c>
      <c r="I143" s="101">
        <f ca="1">IFERROR(IF((VLOOKUP($E143,'DTOC Backsheet'!$D$5:$AF$183,I$9,FALSE))="","",(VLOOKUP($E143,'DTOC Backsheet'!$D$5:$AF$183,I$9,FALSE))),"")</f>
        <v>663</v>
      </c>
      <c r="J143" s="102">
        <f ca="1">IFERROR(IF((VLOOKUP($E143,'DTOC Backsheet'!$D$5:$AF$183,J$9,FALSE))="","",(VLOOKUP($E143,'DTOC Backsheet'!$D$5:$AF$183,J$9,FALSE))),"")</f>
        <v>830</v>
      </c>
      <c r="K143" s="151">
        <f ca="1">IFERROR(IF((VLOOKUP($E143,'DTOC Backsheet'!$D$5:$AF$183,K$9,FALSE))="","",(VLOOKUP($E143,'DTOC Backsheet'!$D$5:$AF$183,K$9,FALSE))),"")</f>
        <v>919</v>
      </c>
      <c r="L143" s="102">
        <f ca="1">IFERROR(IF((VLOOKUP($E143,'DTOC Backsheet'!$D$5:$AF$183,L$9,FALSE))="","",(VLOOKUP($E143,'DTOC Backsheet'!$D$5:$AF$183,L$9,FALSE))),"")</f>
        <v>1208</v>
      </c>
      <c r="M143" s="101">
        <f ca="1">IFERROR(IF((VLOOKUP($E143,'DTOC Backsheet'!$D$5:$AF$183,M$9,FALSE))="","",(VLOOKUP($E143,'DTOC Backsheet'!$D$5:$AF$183,M$9,FALSE))),"")</f>
        <v>1323</v>
      </c>
      <c r="N143" s="103">
        <f ca="1">IFERROR(IF((VLOOKUP($E143,'DTOC Backsheet'!$D$5:$AF$183,N$9,FALSE))="","",(VLOOKUP($E143,'DTOC Backsheet'!$D$5:$AF$183,N$9,FALSE))),"")</f>
        <v>1071</v>
      </c>
    </row>
    <row r="144" spans="1:14" ht="15" customHeight="1" x14ac:dyDescent="0.3">
      <c r="A144" s="41">
        <v>130</v>
      </c>
      <c r="B144" s="77" t="str">
        <f ca="1">IFERROR(IF((VLOOKUP($E144,'Org List'!$AJ$10:$AL$190,3,FALSE))="","",(VLOOKUP($E144,'Org List'!$AJ$10:$AL$190,3,FALSE))),"")</f>
        <v>North East and Yorkshire Commissioning Region</v>
      </c>
      <c r="C144" s="78" t="str">
        <f ca="1">IFERROR(IF((VLOOKUP($E144,'Org List'!$AO$10:$AQ$190,3,FALSE))="","",(VLOOKUP($E144,'Org List'!$AO$10:$AQ$190,3,FALSE))),"")</f>
        <v>North East Region</v>
      </c>
      <c r="D144" s="93" t="str">
        <f ca="1">IFERROR(IF((VLOOKUP($E144,'Org List'!$AT$10:$AV$190,3,FALSE))="","",(VLOOKUP($E144,'Org List'!$AT$10:$AV$190,3,FALSE))),"")</f>
        <v>NHS England North East and Yorkshire (Cumbria And North East)</v>
      </c>
      <c r="E144" s="77" t="str">
        <f t="shared" ca="1" si="4"/>
        <v>E06000003</v>
      </c>
      <c r="F144" s="79" t="str">
        <f ca="1">IF(E144="","",VLOOKUP(E144,'Org List'!$J$9:$K$640,2,0))</f>
        <v>Redcar and Cleveland</v>
      </c>
      <c r="G144" s="100">
        <f ca="1">IFERROR(IF((VLOOKUP($E144,'DTOC Backsheet'!$D$5:$AF$183,G$9,FALSE))="","",(VLOOKUP($E144,'DTOC Backsheet'!$D$5:$AF$183,G$9,FALSE))),"")</f>
        <v>1377</v>
      </c>
      <c r="H144" s="101">
        <f ca="1">IFERROR(IF((VLOOKUP($E144,'DTOC Backsheet'!$D$5:$AF$183,H$9,FALSE))="","",(VLOOKUP($E144,'DTOC Backsheet'!$D$5:$AF$183,H$9,FALSE))),"")</f>
        <v>1619</v>
      </c>
      <c r="I144" s="101">
        <f ca="1">IFERROR(IF((VLOOKUP($E144,'DTOC Backsheet'!$D$5:$AF$183,I$9,FALSE))="","",(VLOOKUP($E144,'DTOC Backsheet'!$D$5:$AF$183,I$9,FALSE))),"")</f>
        <v>1359</v>
      </c>
      <c r="J144" s="102">
        <f ca="1">IFERROR(IF((VLOOKUP($E144,'DTOC Backsheet'!$D$5:$AF$183,J$9,FALSE))="","",(VLOOKUP($E144,'DTOC Backsheet'!$D$5:$AF$183,J$9,FALSE))),"")</f>
        <v>1768</v>
      </c>
      <c r="K144" s="151">
        <f ca="1">IFERROR(IF((VLOOKUP($E144,'DTOC Backsheet'!$D$5:$AF$183,K$9,FALSE))="","",(VLOOKUP($E144,'DTOC Backsheet'!$D$5:$AF$183,K$9,FALSE))),"")</f>
        <v>2011</v>
      </c>
      <c r="L144" s="102">
        <f ca="1">IFERROR(IF((VLOOKUP($E144,'DTOC Backsheet'!$D$5:$AF$183,L$9,FALSE))="","",(VLOOKUP($E144,'DTOC Backsheet'!$D$5:$AF$183,L$9,FALSE))),"")</f>
        <v>1637</v>
      </c>
      <c r="M144" s="101">
        <f ca="1">IFERROR(IF((VLOOKUP($E144,'DTOC Backsheet'!$D$5:$AF$183,M$9,FALSE))="","",(VLOOKUP($E144,'DTOC Backsheet'!$D$5:$AF$183,M$9,FALSE))),"")</f>
        <v>1413</v>
      </c>
      <c r="N144" s="103">
        <f ca="1">IFERROR(IF((VLOOKUP($E144,'DTOC Backsheet'!$D$5:$AF$183,N$9,FALSE))="","",(VLOOKUP($E144,'DTOC Backsheet'!$D$5:$AF$183,N$9,FALSE))),"")</f>
        <v>1979</v>
      </c>
    </row>
    <row r="145" spans="1:14" ht="15" customHeight="1" x14ac:dyDescent="0.3">
      <c r="A145" s="41">
        <v>131</v>
      </c>
      <c r="B145" s="77" t="str">
        <f ca="1">IFERROR(IF((VLOOKUP($E145,'Org List'!$AJ$10:$AL$190,3,FALSE))="","",(VLOOKUP($E145,'Org List'!$AJ$10:$AL$190,3,FALSE))),"")</f>
        <v>London Commissioning Region</v>
      </c>
      <c r="C145" s="78" t="str">
        <f ca="1">IFERROR(IF((VLOOKUP($E145,'Org List'!$AO$10:$AQ$190,3,FALSE))="","",(VLOOKUP($E145,'Org List'!$AO$10:$AQ$190,3,FALSE))),"")</f>
        <v>London Region</v>
      </c>
      <c r="D145" s="93" t="str">
        <f ca="1">IFERROR(IF((VLOOKUP($E145,'Org List'!$AT$10:$AV$190,3,FALSE))="","",(VLOOKUP($E145,'Org List'!$AT$10:$AV$190,3,FALSE))),"")</f>
        <v>NHS England London</v>
      </c>
      <c r="E145" s="77" t="str">
        <f t="shared" ca="1" si="4"/>
        <v>E09000027</v>
      </c>
      <c r="F145" s="79" t="str">
        <f ca="1">IF(E145="","",VLOOKUP(E145,'Org List'!$J$9:$K$640,2,0))</f>
        <v>Richmond upon Thames</v>
      </c>
      <c r="G145" s="100">
        <f ca="1">IFERROR(IF((VLOOKUP($E145,'DTOC Backsheet'!$D$5:$AF$183,G$9,FALSE))="","",(VLOOKUP($E145,'DTOC Backsheet'!$D$5:$AF$183,G$9,FALSE))),"")</f>
        <v>1438</v>
      </c>
      <c r="H145" s="101">
        <f ca="1">IFERROR(IF((VLOOKUP($E145,'DTOC Backsheet'!$D$5:$AF$183,H$9,FALSE))="","",(VLOOKUP($E145,'DTOC Backsheet'!$D$5:$AF$183,H$9,FALSE))),"")</f>
        <v>1351</v>
      </c>
      <c r="I145" s="101">
        <f ca="1">IFERROR(IF((VLOOKUP($E145,'DTOC Backsheet'!$D$5:$AF$183,I$9,FALSE))="","",(VLOOKUP($E145,'DTOC Backsheet'!$D$5:$AF$183,I$9,FALSE))),"")</f>
        <v>1194</v>
      </c>
      <c r="J145" s="102">
        <f ca="1">IFERROR(IF((VLOOKUP($E145,'DTOC Backsheet'!$D$5:$AF$183,J$9,FALSE))="","",(VLOOKUP($E145,'DTOC Backsheet'!$D$5:$AF$183,J$9,FALSE))),"")</f>
        <v>1250</v>
      </c>
      <c r="K145" s="151">
        <f ca="1">IFERROR(IF((VLOOKUP($E145,'DTOC Backsheet'!$D$5:$AF$183,K$9,FALSE))="","",(VLOOKUP($E145,'DTOC Backsheet'!$D$5:$AF$183,K$9,FALSE))),"")</f>
        <v>1200</v>
      </c>
      <c r="L145" s="102">
        <f ca="1">IFERROR(IF((VLOOKUP($E145,'DTOC Backsheet'!$D$5:$AF$183,L$9,FALSE))="","",(VLOOKUP($E145,'DTOC Backsheet'!$D$5:$AF$183,L$9,FALSE))),"")</f>
        <v>1237</v>
      </c>
      <c r="M145" s="101">
        <f ca="1">IFERROR(IF((VLOOKUP($E145,'DTOC Backsheet'!$D$5:$AF$183,M$9,FALSE))="","",(VLOOKUP($E145,'DTOC Backsheet'!$D$5:$AF$183,M$9,FALSE))),"")</f>
        <v>599</v>
      </c>
      <c r="N145" s="103">
        <f ca="1">IFERROR(IF((VLOOKUP($E145,'DTOC Backsheet'!$D$5:$AF$183,N$9,FALSE))="","",(VLOOKUP($E145,'DTOC Backsheet'!$D$5:$AF$183,N$9,FALSE))),"")</f>
        <v>793</v>
      </c>
    </row>
    <row r="146" spans="1:14" ht="15" customHeight="1" x14ac:dyDescent="0.3">
      <c r="A146" s="41">
        <v>132</v>
      </c>
      <c r="B146" s="77" t="str">
        <f ca="1">IFERROR(IF((VLOOKUP($E146,'Org List'!$AJ$10:$AL$190,3,FALSE))="","",(VLOOKUP($E146,'Org List'!$AJ$10:$AL$190,3,FALSE))),"")</f>
        <v>North West Commissioning Region</v>
      </c>
      <c r="C146" s="78" t="str">
        <f ca="1">IFERROR(IF((VLOOKUP($E146,'Org List'!$AO$10:$AQ$190,3,FALSE))="","",(VLOOKUP($E146,'Org List'!$AO$10:$AQ$190,3,FALSE))),"")</f>
        <v>North West Region</v>
      </c>
      <c r="D146" s="93" t="str">
        <f ca="1">IFERROR(IF((VLOOKUP($E146,'Org List'!$AT$10:$AV$190,3,FALSE))="","",(VLOOKUP($E146,'Org List'!$AT$10:$AV$190,3,FALSE))),"")</f>
        <v>NHS England North West (Greater Manchester)</v>
      </c>
      <c r="E146" s="77" t="str">
        <f t="shared" ca="1" si="4"/>
        <v>E08000005</v>
      </c>
      <c r="F146" s="79" t="str">
        <f ca="1">IF(E146="","",VLOOKUP(E146,'Org List'!$J$9:$K$640,2,0))</f>
        <v>Rochdale</v>
      </c>
      <c r="G146" s="100">
        <f ca="1">IFERROR(IF((VLOOKUP($E146,'DTOC Backsheet'!$D$5:$AF$183,G$9,FALSE))="","",(VLOOKUP($E146,'DTOC Backsheet'!$D$5:$AF$183,G$9,FALSE))),"")</f>
        <v>483</v>
      </c>
      <c r="H146" s="101">
        <f ca="1">IFERROR(IF((VLOOKUP($E146,'DTOC Backsheet'!$D$5:$AF$183,H$9,FALSE))="","",(VLOOKUP($E146,'DTOC Backsheet'!$D$5:$AF$183,H$9,FALSE))),"")</f>
        <v>740</v>
      </c>
      <c r="I146" s="101">
        <f ca="1">IFERROR(IF((VLOOKUP($E146,'DTOC Backsheet'!$D$5:$AF$183,I$9,FALSE))="","",(VLOOKUP($E146,'DTOC Backsheet'!$D$5:$AF$183,I$9,FALSE))),"")</f>
        <v>843</v>
      </c>
      <c r="J146" s="102">
        <f ca="1">IFERROR(IF((VLOOKUP($E146,'DTOC Backsheet'!$D$5:$AF$183,J$9,FALSE))="","",(VLOOKUP($E146,'DTOC Backsheet'!$D$5:$AF$183,J$9,FALSE))),"")</f>
        <v>1088</v>
      </c>
      <c r="K146" s="151">
        <f ca="1">IFERROR(IF((VLOOKUP($E146,'DTOC Backsheet'!$D$5:$AF$183,K$9,FALSE))="","",(VLOOKUP($E146,'DTOC Backsheet'!$D$5:$AF$183,K$9,FALSE))),"")</f>
        <v>1130</v>
      </c>
      <c r="L146" s="102">
        <f ca="1">IFERROR(IF((VLOOKUP($E146,'DTOC Backsheet'!$D$5:$AF$183,L$9,FALSE))="","",(VLOOKUP($E146,'DTOC Backsheet'!$D$5:$AF$183,L$9,FALSE))),"")</f>
        <v>1022</v>
      </c>
      <c r="M146" s="101">
        <f ca="1">IFERROR(IF((VLOOKUP($E146,'DTOC Backsheet'!$D$5:$AF$183,M$9,FALSE))="","",(VLOOKUP($E146,'DTOC Backsheet'!$D$5:$AF$183,M$9,FALSE))),"")</f>
        <v>1176</v>
      </c>
      <c r="N146" s="103">
        <f ca="1">IFERROR(IF((VLOOKUP($E146,'DTOC Backsheet'!$D$5:$AF$183,N$9,FALSE))="","",(VLOOKUP($E146,'DTOC Backsheet'!$D$5:$AF$183,N$9,FALSE))),"")</f>
        <v>798</v>
      </c>
    </row>
    <row r="147" spans="1:14" ht="15" customHeight="1" x14ac:dyDescent="0.3">
      <c r="A147" s="41">
        <v>133</v>
      </c>
      <c r="B147" s="77" t="str">
        <f ca="1">IFERROR(IF((VLOOKUP($E147,'Org List'!$AJ$10:$AL$190,3,FALSE))="","",(VLOOKUP($E147,'Org List'!$AJ$10:$AL$190,3,FALSE))),"")</f>
        <v>North East and Yorkshire Commissioning Region</v>
      </c>
      <c r="C147" s="78" t="str">
        <f ca="1">IFERROR(IF((VLOOKUP($E147,'Org List'!$AO$10:$AQ$190,3,FALSE))="","",(VLOOKUP($E147,'Org List'!$AO$10:$AQ$190,3,FALSE))),"")</f>
        <v>Yorkshire and The Humber Region</v>
      </c>
      <c r="D147" s="93" t="str">
        <f ca="1">IFERROR(IF((VLOOKUP($E147,'Org List'!$AT$10:$AV$190,3,FALSE))="","",(VLOOKUP($E147,'Org List'!$AT$10:$AV$190,3,FALSE))),"")</f>
        <v>NHS England North East and Yokrshire (Yorkshire And Humber)</v>
      </c>
      <c r="E147" s="77" t="str">
        <f t="shared" ca="1" si="4"/>
        <v>E08000018</v>
      </c>
      <c r="F147" s="79" t="str">
        <f ca="1">IF(E147="","",VLOOKUP(E147,'Org List'!$J$9:$K$640,2,0))</f>
        <v>Rotherham</v>
      </c>
      <c r="G147" s="100">
        <f ca="1">IFERROR(IF((VLOOKUP($E147,'DTOC Backsheet'!$D$5:$AF$183,G$9,FALSE))="","",(VLOOKUP($E147,'DTOC Backsheet'!$D$5:$AF$183,G$9,FALSE))),"")</f>
        <v>2707</v>
      </c>
      <c r="H147" s="101">
        <f ca="1">IFERROR(IF((VLOOKUP($E147,'DTOC Backsheet'!$D$5:$AF$183,H$9,FALSE))="","",(VLOOKUP($E147,'DTOC Backsheet'!$D$5:$AF$183,H$9,FALSE))),"")</f>
        <v>2401</v>
      </c>
      <c r="I147" s="101">
        <f ca="1">IFERROR(IF((VLOOKUP($E147,'DTOC Backsheet'!$D$5:$AF$183,I$9,FALSE))="","",(VLOOKUP($E147,'DTOC Backsheet'!$D$5:$AF$183,I$9,FALSE))),"")</f>
        <v>1470</v>
      </c>
      <c r="J147" s="102">
        <f ca="1">IFERROR(IF((VLOOKUP($E147,'DTOC Backsheet'!$D$5:$AF$183,J$9,FALSE))="","",(VLOOKUP($E147,'DTOC Backsheet'!$D$5:$AF$183,J$9,FALSE))),"")</f>
        <v>1227</v>
      </c>
      <c r="K147" s="151">
        <f ca="1">IFERROR(IF((VLOOKUP($E147,'DTOC Backsheet'!$D$5:$AF$183,K$9,FALSE))="","",(VLOOKUP($E147,'DTOC Backsheet'!$D$5:$AF$183,K$9,FALSE))),"")</f>
        <v>1346</v>
      </c>
      <c r="L147" s="102">
        <f ca="1">IFERROR(IF((VLOOKUP($E147,'DTOC Backsheet'!$D$5:$AF$183,L$9,FALSE))="","",(VLOOKUP($E147,'DTOC Backsheet'!$D$5:$AF$183,L$9,FALSE))),"")</f>
        <v>2038</v>
      </c>
      <c r="M147" s="101">
        <f ca="1">IFERROR(IF((VLOOKUP($E147,'DTOC Backsheet'!$D$5:$AF$183,M$9,FALSE))="","",(VLOOKUP($E147,'DTOC Backsheet'!$D$5:$AF$183,M$9,FALSE))),"")</f>
        <v>2082</v>
      </c>
      <c r="N147" s="103">
        <f ca="1">IFERROR(IF((VLOOKUP($E147,'DTOC Backsheet'!$D$5:$AF$183,N$9,FALSE))="","",(VLOOKUP($E147,'DTOC Backsheet'!$D$5:$AF$183,N$9,FALSE))),"")</f>
        <v>2448</v>
      </c>
    </row>
    <row r="148" spans="1:14" ht="15" customHeight="1" x14ac:dyDescent="0.3">
      <c r="A148" s="41">
        <v>134</v>
      </c>
      <c r="B148" s="77" t="str">
        <f ca="1">IFERROR(IF((VLOOKUP($E148,'Org List'!$AJ$10:$AL$190,3,FALSE))="","",(VLOOKUP($E148,'Org List'!$AJ$10:$AL$190,3,FALSE))),"")</f>
        <v>Midlands Commissioning Region</v>
      </c>
      <c r="C148" s="78" t="str">
        <f ca="1">IFERROR(IF((VLOOKUP($E148,'Org List'!$AO$10:$AQ$190,3,FALSE))="","",(VLOOKUP($E148,'Org List'!$AO$10:$AQ$190,3,FALSE))),"")</f>
        <v>East Midlands Region</v>
      </c>
      <c r="D148" s="93" t="str">
        <f ca="1">IFERROR(IF((VLOOKUP($E148,'Org List'!$AT$10:$AV$190,3,FALSE))="","",(VLOOKUP($E148,'Org List'!$AT$10:$AV$190,3,FALSE))),"")</f>
        <v>NHS England Midlands (Central Midlands)</v>
      </c>
      <c r="E148" s="77" t="str">
        <f t="shared" ca="1" si="4"/>
        <v>E06000017</v>
      </c>
      <c r="F148" s="79" t="str">
        <f ca="1">IF(E148="","",VLOOKUP(E148,'Org List'!$J$9:$K$640,2,0))</f>
        <v>Rutland</v>
      </c>
      <c r="G148" s="100">
        <f ca="1">IFERROR(IF((VLOOKUP($E148,'DTOC Backsheet'!$D$5:$AF$183,G$9,FALSE))="","",(VLOOKUP($E148,'DTOC Backsheet'!$D$5:$AF$183,G$9,FALSE))),"")</f>
        <v>191</v>
      </c>
      <c r="H148" s="101">
        <f ca="1">IFERROR(IF((VLOOKUP($E148,'DTOC Backsheet'!$D$5:$AF$183,H$9,FALSE))="","",(VLOOKUP($E148,'DTOC Backsheet'!$D$5:$AF$183,H$9,FALSE))),"")</f>
        <v>162</v>
      </c>
      <c r="I148" s="101">
        <f ca="1">IFERROR(IF((VLOOKUP($E148,'DTOC Backsheet'!$D$5:$AF$183,I$9,FALSE))="","",(VLOOKUP($E148,'DTOC Backsheet'!$D$5:$AF$183,I$9,FALSE))),"")</f>
        <v>135</v>
      </c>
      <c r="J148" s="102">
        <f ca="1">IFERROR(IF((VLOOKUP($E148,'DTOC Backsheet'!$D$5:$AF$183,J$9,FALSE))="","",(VLOOKUP($E148,'DTOC Backsheet'!$D$5:$AF$183,J$9,FALSE))),"")</f>
        <v>151</v>
      </c>
      <c r="K148" s="151">
        <f ca="1">IFERROR(IF((VLOOKUP($E148,'DTOC Backsheet'!$D$5:$AF$183,K$9,FALSE))="","",(VLOOKUP($E148,'DTOC Backsheet'!$D$5:$AF$183,K$9,FALSE))),"")</f>
        <v>189</v>
      </c>
      <c r="L148" s="102">
        <f ca="1">IFERROR(IF((VLOOKUP($E148,'DTOC Backsheet'!$D$5:$AF$183,L$9,FALSE))="","",(VLOOKUP($E148,'DTOC Backsheet'!$D$5:$AF$183,L$9,FALSE))),"")</f>
        <v>152</v>
      </c>
      <c r="M148" s="101">
        <f ca="1">IFERROR(IF((VLOOKUP($E148,'DTOC Backsheet'!$D$5:$AF$183,M$9,FALSE))="","",(VLOOKUP($E148,'DTOC Backsheet'!$D$5:$AF$183,M$9,FALSE))),"")</f>
        <v>208</v>
      </c>
      <c r="N148" s="103">
        <f ca="1">IFERROR(IF((VLOOKUP($E148,'DTOC Backsheet'!$D$5:$AF$183,N$9,FALSE))="","",(VLOOKUP($E148,'DTOC Backsheet'!$D$5:$AF$183,N$9,FALSE))),"")</f>
        <v>155</v>
      </c>
    </row>
    <row r="149" spans="1:14" ht="15" customHeight="1" x14ac:dyDescent="0.3">
      <c r="A149" s="41">
        <v>135</v>
      </c>
      <c r="B149" s="77" t="str">
        <f ca="1">IFERROR(IF((VLOOKUP($E149,'Org List'!$AJ$10:$AL$190,3,FALSE))="","",(VLOOKUP($E149,'Org List'!$AJ$10:$AL$190,3,FALSE))),"")</f>
        <v>North West Commissioning Region</v>
      </c>
      <c r="C149" s="78" t="str">
        <f ca="1">IFERROR(IF((VLOOKUP($E149,'Org List'!$AO$10:$AQ$190,3,FALSE))="","",(VLOOKUP($E149,'Org List'!$AO$10:$AQ$190,3,FALSE))),"")</f>
        <v>North West Region</v>
      </c>
      <c r="D149" s="93" t="str">
        <f ca="1">IFERROR(IF((VLOOKUP($E149,'Org List'!$AT$10:$AV$190,3,FALSE))="","",(VLOOKUP($E149,'Org List'!$AT$10:$AV$190,3,FALSE))),"")</f>
        <v>NHS England North West (Greater Manchester)</v>
      </c>
      <c r="E149" s="77" t="str">
        <f t="shared" ca="1" si="4"/>
        <v>E08000006</v>
      </c>
      <c r="F149" s="79" t="str">
        <f ca="1">IF(E149="","",VLOOKUP(E149,'Org List'!$J$9:$K$640,2,0))</f>
        <v>Salford</v>
      </c>
      <c r="G149" s="100">
        <f ca="1">IFERROR(IF((VLOOKUP($E149,'DTOC Backsheet'!$D$5:$AF$183,G$9,FALSE))="","",(VLOOKUP($E149,'DTOC Backsheet'!$D$5:$AF$183,G$9,FALSE))),"")</f>
        <v>1864</v>
      </c>
      <c r="H149" s="101">
        <f ca="1">IFERROR(IF((VLOOKUP($E149,'DTOC Backsheet'!$D$5:$AF$183,H$9,FALSE))="","",(VLOOKUP($E149,'DTOC Backsheet'!$D$5:$AF$183,H$9,FALSE))),"")</f>
        <v>1745</v>
      </c>
      <c r="I149" s="101">
        <f ca="1">IFERROR(IF((VLOOKUP($E149,'DTOC Backsheet'!$D$5:$AF$183,I$9,FALSE))="","",(VLOOKUP($E149,'DTOC Backsheet'!$D$5:$AF$183,I$9,FALSE))),"")</f>
        <v>1334</v>
      </c>
      <c r="J149" s="102">
        <f ca="1">IFERROR(IF((VLOOKUP($E149,'DTOC Backsheet'!$D$5:$AF$183,J$9,FALSE))="","",(VLOOKUP($E149,'DTOC Backsheet'!$D$5:$AF$183,J$9,FALSE))),"")</f>
        <v>1396</v>
      </c>
      <c r="K149" s="151">
        <f ca="1">IFERROR(IF((VLOOKUP($E149,'DTOC Backsheet'!$D$5:$AF$183,K$9,FALSE))="","",(VLOOKUP($E149,'DTOC Backsheet'!$D$5:$AF$183,K$9,FALSE))),"")</f>
        <v>760</v>
      </c>
      <c r="L149" s="102">
        <f ca="1">IFERROR(IF((VLOOKUP($E149,'DTOC Backsheet'!$D$5:$AF$183,L$9,FALSE))="","",(VLOOKUP($E149,'DTOC Backsheet'!$D$5:$AF$183,L$9,FALSE))),"")</f>
        <v>919</v>
      </c>
      <c r="M149" s="101">
        <f ca="1">IFERROR(IF((VLOOKUP($E149,'DTOC Backsheet'!$D$5:$AF$183,M$9,FALSE))="","",(VLOOKUP($E149,'DTOC Backsheet'!$D$5:$AF$183,M$9,FALSE))),"")</f>
        <v>793</v>
      </c>
      <c r="N149" s="103">
        <f ca="1">IFERROR(IF((VLOOKUP($E149,'DTOC Backsheet'!$D$5:$AF$183,N$9,FALSE))="","",(VLOOKUP($E149,'DTOC Backsheet'!$D$5:$AF$183,N$9,FALSE))),"")</f>
        <v>1475</v>
      </c>
    </row>
    <row r="150" spans="1:14" ht="15" customHeight="1" x14ac:dyDescent="0.3">
      <c r="A150" s="41">
        <v>136</v>
      </c>
      <c r="B150" s="77" t="str">
        <f ca="1">IFERROR(IF((VLOOKUP($E150,'Org List'!$AJ$10:$AL$190,3,FALSE))="","",(VLOOKUP($E150,'Org List'!$AJ$10:$AL$190,3,FALSE))),"")</f>
        <v>Midlands Commissioning Region</v>
      </c>
      <c r="C150" s="78" t="str">
        <f ca="1">IFERROR(IF((VLOOKUP($E150,'Org List'!$AO$10:$AQ$190,3,FALSE))="","",(VLOOKUP($E150,'Org List'!$AO$10:$AQ$190,3,FALSE))),"")</f>
        <v>West Midlands Region</v>
      </c>
      <c r="D150" s="93" t="str">
        <f ca="1">IFERROR(IF((VLOOKUP($E150,'Org List'!$AT$10:$AV$190,3,FALSE))="","",(VLOOKUP($E150,'Org List'!$AT$10:$AV$190,3,FALSE))),"")</f>
        <v>NHS England Midlands (West Midlands)</v>
      </c>
      <c r="E150" s="77" t="str">
        <f t="shared" ca="1" si="4"/>
        <v>E08000028</v>
      </c>
      <c r="F150" s="79" t="str">
        <f ca="1">IF(E150="","",VLOOKUP(E150,'Org List'!$J$9:$K$640,2,0))</f>
        <v>Sandwell</v>
      </c>
      <c r="G150" s="100">
        <f ca="1">IFERROR(IF((VLOOKUP($E150,'DTOC Backsheet'!$D$5:$AF$183,G$9,FALSE))="","",(VLOOKUP($E150,'DTOC Backsheet'!$D$5:$AF$183,G$9,FALSE))),"")</f>
        <v>1395</v>
      </c>
      <c r="H150" s="101">
        <f ca="1">IFERROR(IF((VLOOKUP($E150,'DTOC Backsheet'!$D$5:$AF$183,H$9,FALSE))="","",(VLOOKUP($E150,'DTOC Backsheet'!$D$5:$AF$183,H$9,FALSE))),"")</f>
        <v>1181</v>
      </c>
      <c r="I150" s="101">
        <f ca="1">IFERROR(IF((VLOOKUP($E150,'DTOC Backsheet'!$D$5:$AF$183,I$9,FALSE))="","",(VLOOKUP($E150,'DTOC Backsheet'!$D$5:$AF$183,I$9,FALSE))),"")</f>
        <v>851</v>
      </c>
      <c r="J150" s="102">
        <f ca="1">IFERROR(IF((VLOOKUP($E150,'DTOC Backsheet'!$D$5:$AF$183,J$9,FALSE))="","",(VLOOKUP($E150,'DTOC Backsheet'!$D$5:$AF$183,J$9,FALSE))),"")</f>
        <v>820</v>
      </c>
      <c r="K150" s="151">
        <f ca="1">IFERROR(IF((VLOOKUP($E150,'DTOC Backsheet'!$D$5:$AF$183,K$9,FALSE))="","",(VLOOKUP($E150,'DTOC Backsheet'!$D$5:$AF$183,K$9,FALSE))),"")</f>
        <v>927</v>
      </c>
      <c r="L150" s="102">
        <f ca="1">IFERROR(IF((VLOOKUP($E150,'DTOC Backsheet'!$D$5:$AF$183,L$9,FALSE))="","",(VLOOKUP($E150,'DTOC Backsheet'!$D$5:$AF$183,L$9,FALSE))),"")</f>
        <v>649</v>
      </c>
      <c r="M150" s="101">
        <f ca="1">IFERROR(IF((VLOOKUP($E150,'DTOC Backsheet'!$D$5:$AF$183,M$9,FALSE))="","",(VLOOKUP($E150,'DTOC Backsheet'!$D$5:$AF$183,M$9,FALSE))),"")</f>
        <v>537</v>
      </c>
      <c r="N150" s="103">
        <f ca="1">IFERROR(IF((VLOOKUP($E150,'DTOC Backsheet'!$D$5:$AF$183,N$9,FALSE))="","",(VLOOKUP($E150,'DTOC Backsheet'!$D$5:$AF$183,N$9,FALSE))),"")</f>
        <v>514</v>
      </c>
    </row>
    <row r="151" spans="1:14" ht="15" customHeight="1" x14ac:dyDescent="0.3">
      <c r="A151" s="41">
        <v>137</v>
      </c>
      <c r="B151" s="77" t="str">
        <f ca="1">IFERROR(IF((VLOOKUP($E151,'Org List'!$AJ$10:$AL$190,3,FALSE))="","",(VLOOKUP($E151,'Org List'!$AJ$10:$AL$190,3,FALSE))),"")</f>
        <v>North West Commissioning Region</v>
      </c>
      <c r="C151" s="78" t="str">
        <f ca="1">IFERROR(IF((VLOOKUP($E151,'Org List'!$AO$10:$AQ$190,3,FALSE))="","",(VLOOKUP($E151,'Org List'!$AO$10:$AQ$190,3,FALSE))),"")</f>
        <v>North West Region</v>
      </c>
      <c r="D151" s="93" t="str">
        <f ca="1">IFERROR(IF((VLOOKUP($E151,'Org List'!$AT$10:$AV$190,3,FALSE))="","",(VLOOKUP($E151,'Org List'!$AT$10:$AV$190,3,FALSE))),"")</f>
        <v>NHS England North West (Cheshire And Merseyside)</v>
      </c>
      <c r="E151" s="77" t="str">
        <f t="shared" ca="1" si="4"/>
        <v>E08000014</v>
      </c>
      <c r="F151" s="79" t="str">
        <f ca="1">IF(E151="","",VLOOKUP(E151,'Org List'!$J$9:$K$640,2,0))</f>
        <v>Sefton</v>
      </c>
      <c r="G151" s="100">
        <f ca="1">IFERROR(IF((VLOOKUP($E151,'DTOC Backsheet'!$D$5:$AF$183,G$9,FALSE))="","",(VLOOKUP($E151,'DTOC Backsheet'!$D$5:$AF$183,G$9,FALSE))),"")</f>
        <v>2881</v>
      </c>
      <c r="H151" s="101">
        <f ca="1">IFERROR(IF((VLOOKUP($E151,'DTOC Backsheet'!$D$5:$AF$183,H$9,FALSE))="","",(VLOOKUP($E151,'DTOC Backsheet'!$D$5:$AF$183,H$9,FALSE))),"")</f>
        <v>2715</v>
      </c>
      <c r="I151" s="101">
        <f ca="1">IFERROR(IF((VLOOKUP($E151,'DTOC Backsheet'!$D$5:$AF$183,I$9,FALSE))="","",(VLOOKUP($E151,'DTOC Backsheet'!$D$5:$AF$183,I$9,FALSE))),"")</f>
        <v>3459</v>
      </c>
      <c r="J151" s="102">
        <f ca="1">IFERROR(IF((VLOOKUP($E151,'DTOC Backsheet'!$D$5:$AF$183,J$9,FALSE))="","",(VLOOKUP($E151,'DTOC Backsheet'!$D$5:$AF$183,J$9,FALSE))),"")</f>
        <v>2916</v>
      </c>
      <c r="K151" s="151">
        <f ca="1">IFERROR(IF((VLOOKUP($E151,'DTOC Backsheet'!$D$5:$AF$183,K$9,FALSE))="","",(VLOOKUP($E151,'DTOC Backsheet'!$D$5:$AF$183,K$9,FALSE))),"")</f>
        <v>2594</v>
      </c>
      <c r="L151" s="102">
        <f ca="1">IFERROR(IF((VLOOKUP($E151,'DTOC Backsheet'!$D$5:$AF$183,L$9,FALSE))="","",(VLOOKUP($E151,'DTOC Backsheet'!$D$5:$AF$183,L$9,FALSE))),"")</f>
        <v>2838</v>
      </c>
      <c r="M151" s="101">
        <f ca="1">IFERROR(IF((VLOOKUP($E151,'DTOC Backsheet'!$D$5:$AF$183,M$9,FALSE))="","",(VLOOKUP($E151,'DTOC Backsheet'!$D$5:$AF$183,M$9,FALSE))),"")</f>
        <v>2508</v>
      </c>
      <c r="N151" s="103">
        <f ca="1">IFERROR(IF((VLOOKUP($E151,'DTOC Backsheet'!$D$5:$AF$183,N$9,FALSE))="","",(VLOOKUP($E151,'DTOC Backsheet'!$D$5:$AF$183,N$9,FALSE))),"")</f>
        <v>2938</v>
      </c>
    </row>
    <row r="152" spans="1:14" ht="15" customHeight="1" x14ac:dyDescent="0.3">
      <c r="A152" s="41">
        <v>138</v>
      </c>
      <c r="B152" s="77" t="str">
        <f ca="1">IFERROR(IF((VLOOKUP($E152,'Org List'!$AJ$10:$AL$190,3,FALSE))="","",(VLOOKUP($E152,'Org List'!$AJ$10:$AL$190,3,FALSE))),"")</f>
        <v>North East and Yorkshire Commissioning Region</v>
      </c>
      <c r="C152" s="78" t="str">
        <f ca="1">IFERROR(IF((VLOOKUP($E152,'Org List'!$AO$10:$AQ$190,3,FALSE))="","",(VLOOKUP($E152,'Org List'!$AO$10:$AQ$190,3,FALSE))),"")</f>
        <v>Yorkshire and The Humber Region</v>
      </c>
      <c r="D152" s="93" t="str">
        <f ca="1">IFERROR(IF((VLOOKUP($E152,'Org List'!$AT$10:$AV$190,3,FALSE))="","",(VLOOKUP($E152,'Org List'!$AT$10:$AV$190,3,FALSE))),"")</f>
        <v>NHS England North East and Yokrshire (Yorkshire And Humber)</v>
      </c>
      <c r="E152" s="77" t="str">
        <f t="shared" ca="1" si="4"/>
        <v>E08000019</v>
      </c>
      <c r="F152" s="79" t="str">
        <f ca="1">IF(E152="","",VLOOKUP(E152,'Org List'!$J$9:$K$640,2,0))</f>
        <v>Sheffield</v>
      </c>
      <c r="G152" s="100">
        <f ca="1">IFERROR(IF((VLOOKUP($E152,'DTOC Backsheet'!$D$5:$AF$183,G$9,FALSE))="","",(VLOOKUP($E152,'DTOC Backsheet'!$D$5:$AF$183,G$9,FALSE))),"")</f>
        <v>9566</v>
      </c>
      <c r="H152" s="101">
        <f ca="1">IFERROR(IF((VLOOKUP($E152,'DTOC Backsheet'!$D$5:$AF$183,H$9,FALSE))="","",(VLOOKUP($E152,'DTOC Backsheet'!$D$5:$AF$183,H$9,FALSE))),"")</f>
        <v>7543</v>
      </c>
      <c r="I152" s="101">
        <f ca="1">IFERROR(IF((VLOOKUP($E152,'DTOC Backsheet'!$D$5:$AF$183,I$9,FALSE))="","",(VLOOKUP($E152,'DTOC Backsheet'!$D$5:$AF$183,I$9,FALSE))),"")</f>
        <v>5689</v>
      </c>
      <c r="J152" s="102">
        <f ca="1">IFERROR(IF((VLOOKUP($E152,'DTOC Backsheet'!$D$5:$AF$183,J$9,FALSE))="","",(VLOOKUP($E152,'DTOC Backsheet'!$D$5:$AF$183,J$9,FALSE))),"")</f>
        <v>9366</v>
      </c>
      <c r="K152" s="151">
        <f ca="1">IFERROR(IF((VLOOKUP($E152,'DTOC Backsheet'!$D$5:$AF$183,K$9,FALSE))="","",(VLOOKUP($E152,'DTOC Backsheet'!$D$5:$AF$183,K$9,FALSE))),"")</f>
        <v>6670</v>
      </c>
      <c r="L152" s="102">
        <f ca="1">IFERROR(IF((VLOOKUP($E152,'DTOC Backsheet'!$D$5:$AF$183,L$9,FALSE))="","",(VLOOKUP($E152,'DTOC Backsheet'!$D$5:$AF$183,L$9,FALSE))),"")</f>
        <v>7388</v>
      </c>
      <c r="M152" s="101">
        <f ca="1">IFERROR(IF((VLOOKUP($E152,'DTOC Backsheet'!$D$5:$AF$183,M$9,FALSE))="","",(VLOOKUP($E152,'DTOC Backsheet'!$D$5:$AF$183,M$9,FALSE))),"")</f>
        <v>7492</v>
      </c>
      <c r="N152" s="103">
        <f ca="1">IFERROR(IF((VLOOKUP($E152,'DTOC Backsheet'!$D$5:$AF$183,N$9,FALSE))="","",(VLOOKUP($E152,'DTOC Backsheet'!$D$5:$AF$183,N$9,FALSE))),"")</f>
        <v>4663</v>
      </c>
    </row>
    <row r="153" spans="1:14" ht="15" customHeight="1" x14ac:dyDescent="0.3">
      <c r="A153" s="41">
        <v>139</v>
      </c>
      <c r="B153" s="77" t="str">
        <f ca="1">IFERROR(IF((VLOOKUP($E153,'Org List'!$AJ$10:$AL$190,3,FALSE))="","",(VLOOKUP($E153,'Org List'!$AJ$10:$AL$190,3,FALSE))),"")</f>
        <v>Midlands Commissioning Region</v>
      </c>
      <c r="C153" s="78" t="str">
        <f ca="1">IFERROR(IF((VLOOKUP($E153,'Org List'!$AO$10:$AQ$190,3,FALSE))="","",(VLOOKUP($E153,'Org List'!$AO$10:$AQ$190,3,FALSE))),"")</f>
        <v>West Midlands Region</v>
      </c>
      <c r="D153" s="93" t="str">
        <f ca="1">IFERROR(IF((VLOOKUP($E153,'Org List'!$AT$10:$AV$190,3,FALSE))="","",(VLOOKUP($E153,'Org List'!$AT$10:$AV$190,3,FALSE))),"")</f>
        <v>NHS England Midlands (North Midlands)</v>
      </c>
      <c r="E153" s="77" t="str">
        <f t="shared" ca="1" si="4"/>
        <v>E06000051</v>
      </c>
      <c r="F153" s="79" t="str">
        <f ca="1">IF(E153="","",VLOOKUP(E153,'Org List'!$J$9:$K$640,2,0))</f>
        <v>Shropshire</v>
      </c>
      <c r="G153" s="100">
        <f ca="1">IFERROR(IF((VLOOKUP($E153,'DTOC Backsheet'!$D$5:$AF$183,G$9,FALSE))="","",(VLOOKUP($E153,'DTOC Backsheet'!$D$5:$AF$183,G$9,FALSE))),"")</f>
        <v>2425</v>
      </c>
      <c r="H153" s="101">
        <f ca="1">IFERROR(IF((VLOOKUP($E153,'DTOC Backsheet'!$D$5:$AF$183,H$9,FALSE))="","",(VLOOKUP($E153,'DTOC Backsheet'!$D$5:$AF$183,H$9,FALSE))),"")</f>
        <v>2004</v>
      </c>
      <c r="I153" s="101">
        <f ca="1">IFERROR(IF((VLOOKUP($E153,'DTOC Backsheet'!$D$5:$AF$183,I$9,FALSE))="","",(VLOOKUP($E153,'DTOC Backsheet'!$D$5:$AF$183,I$9,FALSE))),"")</f>
        <v>1565</v>
      </c>
      <c r="J153" s="102">
        <f ca="1">IFERROR(IF((VLOOKUP($E153,'DTOC Backsheet'!$D$5:$AF$183,J$9,FALSE))="","",(VLOOKUP($E153,'DTOC Backsheet'!$D$5:$AF$183,J$9,FALSE))),"")</f>
        <v>1729</v>
      </c>
      <c r="K153" s="151">
        <f ca="1">IFERROR(IF((VLOOKUP($E153,'DTOC Backsheet'!$D$5:$AF$183,K$9,FALSE))="","",(VLOOKUP($E153,'DTOC Backsheet'!$D$5:$AF$183,K$9,FALSE))),"")</f>
        <v>1153</v>
      </c>
      <c r="L153" s="102">
        <f ca="1">IFERROR(IF((VLOOKUP($E153,'DTOC Backsheet'!$D$5:$AF$183,L$9,FALSE))="","",(VLOOKUP($E153,'DTOC Backsheet'!$D$5:$AF$183,L$9,FALSE))),"")</f>
        <v>858</v>
      </c>
      <c r="M153" s="101">
        <f ca="1">IFERROR(IF((VLOOKUP($E153,'DTOC Backsheet'!$D$5:$AF$183,M$9,FALSE))="","",(VLOOKUP($E153,'DTOC Backsheet'!$D$5:$AF$183,M$9,FALSE))),"")</f>
        <v>1025</v>
      </c>
      <c r="N153" s="103">
        <f ca="1">IFERROR(IF((VLOOKUP($E153,'DTOC Backsheet'!$D$5:$AF$183,N$9,FALSE))="","",(VLOOKUP($E153,'DTOC Backsheet'!$D$5:$AF$183,N$9,FALSE))),"")</f>
        <v>756</v>
      </c>
    </row>
    <row r="154" spans="1:14" ht="15" customHeight="1" x14ac:dyDescent="0.3">
      <c r="A154" s="41">
        <v>140</v>
      </c>
      <c r="B154" s="77" t="str">
        <f ca="1">IFERROR(IF((VLOOKUP($E154,'Org List'!$AJ$10:$AL$190,3,FALSE))="","",(VLOOKUP($E154,'Org List'!$AJ$10:$AL$190,3,FALSE))),"")</f>
        <v>South East England Commissioning Region</v>
      </c>
      <c r="C154" s="78" t="str">
        <f ca="1">IFERROR(IF((VLOOKUP($E154,'Org List'!$AO$10:$AQ$190,3,FALSE))="","",(VLOOKUP($E154,'Org List'!$AO$10:$AQ$190,3,FALSE))),"")</f>
        <v>South East Region</v>
      </c>
      <c r="D154" s="93" t="str">
        <f ca="1">IFERROR(IF((VLOOKUP($E154,'Org List'!$AT$10:$AV$190,3,FALSE))="","",(VLOOKUP($E154,'Org List'!$AT$10:$AV$190,3,FALSE))),"")</f>
        <v>NHS England South East (Hampshire, Isle of Wight and Thames Valley)</v>
      </c>
      <c r="E154" s="77" t="str">
        <f t="shared" ca="1" si="4"/>
        <v>E06000039</v>
      </c>
      <c r="F154" s="79" t="str">
        <f ca="1">IF(E154="","",VLOOKUP(E154,'Org List'!$J$9:$K$640,2,0))</f>
        <v>Slough</v>
      </c>
      <c r="G154" s="100">
        <f ca="1">IFERROR(IF((VLOOKUP($E154,'DTOC Backsheet'!$D$5:$AF$183,G$9,FALSE))="","",(VLOOKUP($E154,'DTOC Backsheet'!$D$5:$AF$183,G$9,FALSE))),"")</f>
        <v>864</v>
      </c>
      <c r="H154" s="101">
        <f ca="1">IFERROR(IF((VLOOKUP($E154,'DTOC Backsheet'!$D$5:$AF$183,H$9,FALSE))="","",(VLOOKUP($E154,'DTOC Backsheet'!$D$5:$AF$183,H$9,FALSE))),"")</f>
        <v>798</v>
      </c>
      <c r="I154" s="101">
        <f ca="1">IFERROR(IF((VLOOKUP($E154,'DTOC Backsheet'!$D$5:$AF$183,I$9,FALSE))="","",(VLOOKUP($E154,'DTOC Backsheet'!$D$5:$AF$183,I$9,FALSE))),"")</f>
        <v>644</v>
      </c>
      <c r="J154" s="102">
        <f ca="1">IFERROR(IF((VLOOKUP($E154,'DTOC Backsheet'!$D$5:$AF$183,J$9,FALSE))="","",(VLOOKUP($E154,'DTOC Backsheet'!$D$5:$AF$183,J$9,FALSE))),"")</f>
        <v>765</v>
      </c>
      <c r="K154" s="151">
        <f ca="1">IFERROR(IF((VLOOKUP($E154,'DTOC Backsheet'!$D$5:$AF$183,K$9,FALSE))="","",(VLOOKUP($E154,'DTOC Backsheet'!$D$5:$AF$183,K$9,FALSE))),"")</f>
        <v>770</v>
      </c>
      <c r="L154" s="102">
        <f ca="1">IFERROR(IF((VLOOKUP($E154,'DTOC Backsheet'!$D$5:$AF$183,L$9,FALSE))="","",(VLOOKUP($E154,'DTOC Backsheet'!$D$5:$AF$183,L$9,FALSE))),"")</f>
        <v>1458</v>
      </c>
      <c r="M154" s="101">
        <f ca="1">IFERROR(IF((VLOOKUP($E154,'DTOC Backsheet'!$D$5:$AF$183,M$9,FALSE))="","",(VLOOKUP($E154,'DTOC Backsheet'!$D$5:$AF$183,M$9,FALSE))),"")</f>
        <v>829</v>
      </c>
      <c r="N154" s="103">
        <f ca="1">IFERROR(IF((VLOOKUP($E154,'DTOC Backsheet'!$D$5:$AF$183,N$9,FALSE))="","",(VLOOKUP($E154,'DTOC Backsheet'!$D$5:$AF$183,N$9,FALSE))),"")</f>
        <v>645</v>
      </c>
    </row>
    <row r="155" spans="1:14" ht="15" customHeight="1" x14ac:dyDescent="0.3">
      <c r="A155" s="41">
        <v>141</v>
      </c>
      <c r="B155" s="77" t="str">
        <f ca="1">IFERROR(IF((VLOOKUP($E155,'Org List'!$AJ$10:$AL$190,3,FALSE))="","",(VLOOKUP($E155,'Org List'!$AJ$10:$AL$190,3,FALSE))),"")</f>
        <v>Midlands Commissioning Region</v>
      </c>
      <c r="C155" s="78" t="str">
        <f ca="1">IFERROR(IF((VLOOKUP($E155,'Org List'!$AO$10:$AQ$190,3,FALSE))="","",(VLOOKUP($E155,'Org List'!$AO$10:$AQ$190,3,FALSE))),"")</f>
        <v>West Midlands Region</v>
      </c>
      <c r="D155" s="93" t="str">
        <f ca="1">IFERROR(IF((VLOOKUP($E155,'Org List'!$AT$10:$AV$190,3,FALSE))="","",(VLOOKUP($E155,'Org List'!$AT$10:$AV$190,3,FALSE))),"")</f>
        <v>NHS England Midlands (West Midlands)</v>
      </c>
      <c r="E155" s="77" t="str">
        <f t="shared" ca="1" si="4"/>
        <v>E08000029</v>
      </c>
      <c r="F155" s="79" t="str">
        <f ca="1">IF(E155="","",VLOOKUP(E155,'Org List'!$J$9:$K$640,2,0))</f>
        <v>Solihull</v>
      </c>
      <c r="G155" s="100">
        <f ca="1">IFERROR(IF((VLOOKUP($E155,'DTOC Backsheet'!$D$5:$AF$183,G$9,FALSE))="","",(VLOOKUP($E155,'DTOC Backsheet'!$D$5:$AF$183,G$9,FALSE))),"")</f>
        <v>2872</v>
      </c>
      <c r="H155" s="101">
        <f ca="1">IFERROR(IF((VLOOKUP($E155,'DTOC Backsheet'!$D$5:$AF$183,H$9,FALSE))="","",(VLOOKUP($E155,'DTOC Backsheet'!$D$5:$AF$183,H$9,FALSE))),"")</f>
        <v>1844</v>
      </c>
      <c r="I155" s="101">
        <f ca="1">IFERROR(IF((VLOOKUP($E155,'DTOC Backsheet'!$D$5:$AF$183,I$9,FALSE))="","",(VLOOKUP($E155,'DTOC Backsheet'!$D$5:$AF$183,I$9,FALSE))),"")</f>
        <v>1171</v>
      </c>
      <c r="J155" s="102">
        <f ca="1">IFERROR(IF((VLOOKUP($E155,'DTOC Backsheet'!$D$5:$AF$183,J$9,FALSE))="","",(VLOOKUP($E155,'DTOC Backsheet'!$D$5:$AF$183,J$9,FALSE))),"")</f>
        <v>1773</v>
      </c>
      <c r="K155" s="151">
        <f ca="1">IFERROR(IF((VLOOKUP($E155,'DTOC Backsheet'!$D$5:$AF$183,K$9,FALSE))="","",(VLOOKUP($E155,'DTOC Backsheet'!$D$5:$AF$183,K$9,FALSE))),"")</f>
        <v>2159</v>
      </c>
      <c r="L155" s="102">
        <f ca="1">IFERROR(IF((VLOOKUP($E155,'DTOC Backsheet'!$D$5:$AF$183,L$9,FALSE))="","",(VLOOKUP($E155,'DTOC Backsheet'!$D$5:$AF$183,L$9,FALSE))),"")</f>
        <v>2022</v>
      </c>
      <c r="M155" s="101">
        <f ca="1">IFERROR(IF((VLOOKUP($E155,'DTOC Backsheet'!$D$5:$AF$183,M$9,FALSE))="","",(VLOOKUP($E155,'DTOC Backsheet'!$D$5:$AF$183,M$9,FALSE))),"")</f>
        <v>2094</v>
      </c>
      <c r="N155" s="103">
        <f ca="1">IFERROR(IF((VLOOKUP($E155,'DTOC Backsheet'!$D$5:$AF$183,N$9,FALSE))="","",(VLOOKUP($E155,'DTOC Backsheet'!$D$5:$AF$183,N$9,FALSE))),"")</f>
        <v>2334</v>
      </c>
    </row>
    <row r="156" spans="1:14" ht="15" customHeight="1" x14ac:dyDescent="0.3">
      <c r="A156" s="41">
        <v>142</v>
      </c>
      <c r="B156" s="77" t="str">
        <f ca="1">IFERROR(IF((VLOOKUP($E156,'Org List'!$AJ$10:$AL$190,3,FALSE))="","",(VLOOKUP($E156,'Org List'!$AJ$10:$AL$190,3,FALSE))),"")</f>
        <v>South West England Commissioning Region</v>
      </c>
      <c r="C156" s="78" t="str">
        <f ca="1">IFERROR(IF((VLOOKUP($E156,'Org List'!$AO$10:$AQ$190,3,FALSE))="","",(VLOOKUP($E156,'Org List'!$AO$10:$AQ$190,3,FALSE))),"")</f>
        <v>South West Region</v>
      </c>
      <c r="D156" s="93" t="str">
        <f ca="1">IFERROR(IF((VLOOKUP($E156,'Org List'!$AT$10:$AV$190,3,FALSE))="","",(VLOOKUP($E156,'Org List'!$AT$10:$AV$190,3,FALSE))),"")</f>
        <v>NHS England South West (South West South)</v>
      </c>
      <c r="E156" s="77" t="str">
        <f t="shared" ca="1" si="4"/>
        <v>E10000027</v>
      </c>
      <c r="F156" s="79" t="str">
        <f ca="1">IF(E156="","",VLOOKUP(E156,'Org List'!$J$9:$K$640,2,0))</f>
        <v>Somerset</v>
      </c>
      <c r="G156" s="100">
        <f ca="1">IFERROR(IF((VLOOKUP($E156,'DTOC Backsheet'!$D$5:$AF$183,G$9,FALSE))="","",(VLOOKUP($E156,'DTOC Backsheet'!$D$5:$AF$183,G$9,FALSE))),"")</f>
        <v>6782</v>
      </c>
      <c r="H156" s="101">
        <f ca="1">IFERROR(IF((VLOOKUP($E156,'DTOC Backsheet'!$D$5:$AF$183,H$9,FALSE))="","",(VLOOKUP($E156,'DTOC Backsheet'!$D$5:$AF$183,H$9,FALSE))),"")</f>
        <v>5725</v>
      </c>
      <c r="I156" s="101">
        <f ca="1">IFERROR(IF((VLOOKUP($E156,'DTOC Backsheet'!$D$5:$AF$183,I$9,FALSE))="","",(VLOOKUP($E156,'DTOC Backsheet'!$D$5:$AF$183,I$9,FALSE))),"")</f>
        <v>4358</v>
      </c>
      <c r="J156" s="102">
        <f ca="1">IFERROR(IF((VLOOKUP($E156,'DTOC Backsheet'!$D$5:$AF$183,J$9,FALSE))="","",(VLOOKUP($E156,'DTOC Backsheet'!$D$5:$AF$183,J$9,FALSE))),"")</f>
        <v>3965</v>
      </c>
      <c r="K156" s="151">
        <f ca="1">IFERROR(IF((VLOOKUP($E156,'DTOC Backsheet'!$D$5:$AF$183,K$9,FALSE))="","",(VLOOKUP($E156,'DTOC Backsheet'!$D$5:$AF$183,K$9,FALSE))),"")</f>
        <v>3127</v>
      </c>
      <c r="L156" s="102">
        <f ca="1">IFERROR(IF((VLOOKUP($E156,'DTOC Backsheet'!$D$5:$AF$183,L$9,FALSE))="","",(VLOOKUP($E156,'DTOC Backsheet'!$D$5:$AF$183,L$9,FALSE))),"")</f>
        <v>3886</v>
      </c>
      <c r="M156" s="101">
        <f ca="1">IFERROR(IF((VLOOKUP($E156,'DTOC Backsheet'!$D$5:$AF$183,M$9,FALSE))="","",(VLOOKUP($E156,'DTOC Backsheet'!$D$5:$AF$183,M$9,FALSE))),"")</f>
        <v>3075</v>
      </c>
      <c r="N156" s="103">
        <f ca="1">IFERROR(IF((VLOOKUP($E156,'DTOC Backsheet'!$D$5:$AF$183,N$9,FALSE))="","",(VLOOKUP($E156,'DTOC Backsheet'!$D$5:$AF$183,N$9,FALSE))),"")</f>
        <v>2607</v>
      </c>
    </row>
    <row r="157" spans="1:14" ht="15" customHeight="1" x14ac:dyDescent="0.3">
      <c r="A157" s="41">
        <v>143</v>
      </c>
      <c r="B157" s="77" t="str">
        <f ca="1">IFERROR(IF((VLOOKUP($E157,'Org List'!$AJ$10:$AL$190,3,FALSE))="","",(VLOOKUP($E157,'Org List'!$AJ$10:$AL$190,3,FALSE))),"")</f>
        <v>South West England Commissioning Region</v>
      </c>
      <c r="C157" s="78" t="str">
        <f ca="1">IFERROR(IF((VLOOKUP($E157,'Org List'!$AO$10:$AQ$190,3,FALSE))="","",(VLOOKUP($E157,'Org List'!$AO$10:$AQ$190,3,FALSE))),"")</f>
        <v>South West Region</v>
      </c>
      <c r="D157" s="93" t="str">
        <f ca="1">IFERROR(IF((VLOOKUP($E157,'Org List'!$AT$10:$AV$190,3,FALSE))="","",(VLOOKUP($E157,'Org List'!$AT$10:$AV$190,3,FALSE))),"")</f>
        <v>NHS England South West (South West North)</v>
      </c>
      <c r="E157" s="77" t="str">
        <f t="shared" ca="1" si="4"/>
        <v>E06000025</v>
      </c>
      <c r="F157" s="79" t="str">
        <f ca="1">IF(E157="","",VLOOKUP(E157,'Org List'!$J$9:$K$640,2,0))</f>
        <v>South Gloucestershire</v>
      </c>
      <c r="G157" s="100">
        <f ca="1">IFERROR(IF((VLOOKUP($E157,'DTOC Backsheet'!$D$5:$AF$183,G$9,FALSE))="","",(VLOOKUP($E157,'DTOC Backsheet'!$D$5:$AF$183,G$9,FALSE))),"")</f>
        <v>1428</v>
      </c>
      <c r="H157" s="101">
        <f ca="1">IFERROR(IF((VLOOKUP($E157,'DTOC Backsheet'!$D$5:$AF$183,H$9,FALSE))="","",(VLOOKUP($E157,'DTOC Backsheet'!$D$5:$AF$183,H$9,FALSE))),"")</f>
        <v>2240</v>
      </c>
      <c r="I157" s="101">
        <f ca="1">IFERROR(IF((VLOOKUP($E157,'DTOC Backsheet'!$D$5:$AF$183,I$9,FALSE))="","",(VLOOKUP($E157,'DTOC Backsheet'!$D$5:$AF$183,I$9,FALSE))),"")</f>
        <v>1842</v>
      </c>
      <c r="J157" s="102">
        <f ca="1">IFERROR(IF((VLOOKUP($E157,'DTOC Backsheet'!$D$5:$AF$183,J$9,FALSE))="","",(VLOOKUP($E157,'DTOC Backsheet'!$D$5:$AF$183,J$9,FALSE))),"")</f>
        <v>2710</v>
      </c>
      <c r="K157" s="151">
        <f ca="1">IFERROR(IF((VLOOKUP($E157,'DTOC Backsheet'!$D$5:$AF$183,K$9,FALSE))="","",(VLOOKUP($E157,'DTOC Backsheet'!$D$5:$AF$183,K$9,FALSE))),"")</f>
        <v>2522</v>
      </c>
      <c r="L157" s="102">
        <f ca="1">IFERROR(IF((VLOOKUP($E157,'DTOC Backsheet'!$D$5:$AF$183,L$9,FALSE))="","",(VLOOKUP($E157,'DTOC Backsheet'!$D$5:$AF$183,L$9,FALSE))),"")</f>
        <v>2380</v>
      </c>
      <c r="M157" s="101">
        <f ca="1">IFERROR(IF((VLOOKUP($E157,'DTOC Backsheet'!$D$5:$AF$183,M$9,FALSE))="","",(VLOOKUP($E157,'DTOC Backsheet'!$D$5:$AF$183,M$9,FALSE))),"")</f>
        <v>2389</v>
      </c>
      <c r="N157" s="103">
        <f ca="1">IFERROR(IF((VLOOKUP($E157,'DTOC Backsheet'!$D$5:$AF$183,N$9,FALSE))="","",(VLOOKUP($E157,'DTOC Backsheet'!$D$5:$AF$183,N$9,FALSE))),"")</f>
        <v>2613</v>
      </c>
    </row>
    <row r="158" spans="1:14" ht="15" customHeight="1" x14ac:dyDescent="0.3">
      <c r="A158" s="41">
        <v>144</v>
      </c>
      <c r="B158" s="77" t="str">
        <f ca="1">IFERROR(IF((VLOOKUP($E158,'Org List'!$AJ$10:$AL$190,3,FALSE))="","",(VLOOKUP($E158,'Org List'!$AJ$10:$AL$190,3,FALSE))),"")</f>
        <v>North East and Yorkshire Commissioning Region</v>
      </c>
      <c r="C158" s="78" t="str">
        <f ca="1">IFERROR(IF((VLOOKUP($E158,'Org List'!$AO$10:$AQ$190,3,FALSE))="","",(VLOOKUP($E158,'Org List'!$AO$10:$AQ$190,3,FALSE))),"")</f>
        <v>North East Region</v>
      </c>
      <c r="D158" s="93" t="str">
        <f ca="1">IFERROR(IF((VLOOKUP($E158,'Org List'!$AT$10:$AV$190,3,FALSE))="","",(VLOOKUP($E158,'Org List'!$AT$10:$AV$190,3,FALSE))),"")</f>
        <v>NHS England North East and Yorkshire (Cumbria And North East)</v>
      </c>
      <c r="E158" s="77" t="str">
        <f t="shared" ca="1" si="4"/>
        <v>E08000023</v>
      </c>
      <c r="F158" s="79" t="str">
        <f ca="1">IF(E158="","",VLOOKUP(E158,'Org List'!$J$9:$K$640,2,0))</f>
        <v>South Tyneside</v>
      </c>
      <c r="G158" s="100">
        <f ca="1">IFERROR(IF((VLOOKUP($E158,'DTOC Backsheet'!$D$5:$AF$183,G$9,FALSE))="","",(VLOOKUP($E158,'DTOC Backsheet'!$D$5:$AF$183,G$9,FALSE))),"")</f>
        <v>693</v>
      </c>
      <c r="H158" s="101">
        <f ca="1">IFERROR(IF((VLOOKUP($E158,'DTOC Backsheet'!$D$5:$AF$183,H$9,FALSE))="","",(VLOOKUP($E158,'DTOC Backsheet'!$D$5:$AF$183,H$9,FALSE))),"")</f>
        <v>593</v>
      </c>
      <c r="I158" s="101">
        <f ca="1">IFERROR(IF((VLOOKUP($E158,'DTOC Backsheet'!$D$5:$AF$183,I$9,FALSE))="","",(VLOOKUP($E158,'DTOC Backsheet'!$D$5:$AF$183,I$9,FALSE))),"")</f>
        <v>625</v>
      </c>
      <c r="J158" s="102">
        <f ca="1">IFERROR(IF((VLOOKUP($E158,'DTOC Backsheet'!$D$5:$AF$183,J$9,FALSE))="","",(VLOOKUP($E158,'DTOC Backsheet'!$D$5:$AF$183,J$9,FALSE))),"")</f>
        <v>871</v>
      </c>
      <c r="K158" s="151">
        <f ca="1">IFERROR(IF((VLOOKUP($E158,'DTOC Backsheet'!$D$5:$AF$183,K$9,FALSE))="","",(VLOOKUP($E158,'DTOC Backsheet'!$D$5:$AF$183,K$9,FALSE))),"")</f>
        <v>587</v>
      </c>
      <c r="L158" s="102">
        <f ca="1">IFERROR(IF((VLOOKUP($E158,'DTOC Backsheet'!$D$5:$AF$183,L$9,FALSE))="","",(VLOOKUP($E158,'DTOC Backsheet'!$D$5:$AF$183,L$9,FALSE))),"")</f>
        <v>376</v>
      </c>
      <c r="M158" s="101">
        <f ca="1">IFERROR(IF((VLOOKUP($E158,'DTOC Backsheet'!$D$5:$AF$183,M$9,FALSE))="","",(VLOOKUP($E158,'DTOC Backsheet'!$D$5:$AF$183,M$9,FALSE))),"")</f>
        <v>594</v>
      </c>
      <c r="N158" s="103">
        <f ca="1">IFERROR(IF((VLOOKUP($E158,'DTOC Backsheet'!$D$5:$AF$183,N$9,FALSE))="","",(VLOOKUP($E158,'DTOC Backsheet'!$D$5:$AF$183,N$9,FALSE))),"")</f>
        <v>616</v>
      </c>
    </row>
    <row r="159" spans="1:14" ht="15" customHeight="1" x14ac:dyDescent="0.3">
      <c r="A159" s="41">
        <v>145</v>
      </c>
      <c r="B159" s="77" t="str">
        <f ca="1">IFERROR(IF((VLOOKUP($E159,'Org List'!$AJ$10:$AL$190,3,FALSE))="","",(VLOOKUP($E159,'Org List'!$AJ$10:$AL$190,3,FALSE))),"")</f>
        <v>South East England Commissioning Region</v>
      </c>
      <c r="C159" s="78" t="str">
        <f ca="1">IFERROR(IF((VLOOKUP($E159,'Org List'!$AO$10:$AQ$190,3,FALSE))="","",(VLOOKUP($E159,'Org List'!$AO$10:$AQ$190,3,FALSE))),"")</f>
        <v>South East Region</v>
      </c>
      <c r="D159" s="93" t="str">
        <f ca="1">IFERROR(IF((VLOOKUP($E159,'Org List'!$AT$10:$AV$190,3,FALSE))="","",(VLOOKUP($E159,'Org List'!$AT$10:$AV$190,3,FALSE))),"")</f>
        <v>NHS England South East (Hampshire, Isle of Wight and Thames Valley)</v>
      </c>
      <c r="E159" s="77" t="str">
        <f t="shared" ca="1" si="4"/>
        <v>E06000045</v>
      </c>
      <c r="F159" s="79" t="str">
        <f ca="1">IF(E159="","",VLOOKUP(E159,'Org List'!$J$9:$K$640,2,0))</f>
        <v>Southampton</v>
      </c>
      <c r="G159" s="100">
        <f ca="1">IFERROR(IF((VLOOKUP($E159,'DTOC Backsheet'!$D$5:$AF$183,G$9,FALSE))="","",(VLOOKUP($E159,'DTOC Backsheet'!$D$5:$AF$183,G$9,FALSE))),"")</f>
        <v>3610</v>
      </c>
      <c r="H159" s="101">
        <f ca="1">IFERROR(IF((VLOOKUP($E159,'DTOC Backsheet'!$D$5:$AF$183,H$9,FALSE))="","",(VLOOKUP($E159,'DTOC Backsheet'!$D$5:$AF$183,H$9,FALSE))),"")</f>
        <v>3832</v>
      </c>
      <c r="I159" s="101">
        <f ca="1">IFERROR(IF((VLOOKUP($E159,'DTOC Backsheet'!$D$5:$AF$183,I$9,FALSE))="","",(VLOOKUP($E159,'DTOC Backsheet'!$D$5:$AF$183,I$9,FALSE))),"")</f>
        <v>3569</v>
      </c>
      <c r="J159" s="102">
        <f ca="1">IFERROR(IF((VLOOKUP($E159,'DTOC Backsheet'!$D$5:$AF$183,J$9,FALSE))="","",(VLOOKUP($E159,'DTOC Backsheet'!$D$5:$AF$183,J$9,FALSE))),"")</f>
        <v>3080</v>
      </c>
      <c r="K159" s="151">
        <f ca="1">IFERROR(IF((VLOOKUP($E159,'DTOC Backsheet'!$D$5:$AF$183,K$9,FALSE))="","",(VLOOKUP($E159,'DTOC Backsheet'!$D$5:$AF$183,K$9,FALSE))),"")</f>
        <v>3712</v>
      </c>
      <c r="L159" s="102">
        <f ca="1">IFERROR(IF((VLOOKUP($E159,'DTOC Backsheet'!$D$5:$AF$183,L$9,FALSE))="","",(VLOOKUP($E159,'DTOC Backsheet'!$D$5:$AF$183,L$9,FALSE))),"")</f>
        <v>3912</v>
      </c>
      <c r="M159" s="101">
        <f ca="1">IFERROR(IF((VLOOKUP($E159,'DTOC Backsheet'!$D$5:$AF$183,M$9,FALSE))="","",(VLOOKUP($E159,'DTOC Backsheet'!$D$5:$AF$183,M$9,FALSE))),"")</f>
        <v>3229</v>
      </c>
      <c r="N159" s="103">
        <f ca="1">IFERROR(IF((VLOOKUP($E159,'DTOC Backsheet'!$D$5:$AF$183,N$9,FALSE))="","",(VLOOKUP($E159,'DTOC Backsheet'!$D$5:$AF$183,N$9,FALSE))),"")</f>
        <v>3230</v>
      </c>
    </row>
    <row r="160" spans="1:14" ht="15" customHeight="1" x14ac:dyDescent="0.3">
      <c r="A160" s="41">
        <v>146</v>
      </c>
      <c r="B160" s="77" t="str">
        <f ca="1">IFERROR(IF((VLOOKUP($E160,'Org List'!$AJ$10:$AL$190,3,FALSE))="","",(VLOOKUP($E160,'Org List'!$AJ$10:$AL$190,3,FALSE))),"")</f>
        <v>East of England Commissioning Region</v>
      </c>
      <c r="C160" s="78" t="str">
        <f ca="1">IFERROR(IF((VLOOKUP($E160,'Org List'!$AO$10:$AQ$190,3,FALSE))="","",(VLOOKUP($E160,'Org List'!$AO$10:$AQ$190,3,FALSE))),"")</f>
        <v>East Region</v>
      </c>
      <c r="D160" s="93" t="str">
        <f ca="1">IFERROR(IF((VLOOKUP($E160,'Org List'!$AT$10:$AV$190,3,FALSE))="","",(VLOOKUP($E160,'Org List'!$AT$10:$AV$190,3,FALSE))),"")</f>
        <v>NHS England East (East)</v>
      </c>
      <c r="E160" s="77" t="str">
        <f t="shared" ca="1" si="4"/>
        <v>E06000033</v>
      </c>
      <c r="F160" s="79" t="str">
        <f ca="1">IF(E160="","",VLOOKUP(E160,'Org List'!$J$9:$K$640,2,0))</f>
        <v>Southend-on-Sea</v>
      </c>
      <c r="G160" s="100">
        <f ca="1">IFERROR(IF((VLOOKUP($E160,'DTOC Backsheet'!$D$5:$AF$183,G$9,FALSE))="","",(VLOOKUP($E160,'DTOC Backsheet'!$D$5:$AF$183,G$9,FALSE))),"")</f>
        <v>1090</v>
      </c>
      <c r="H160" s="101">
        <f ca="1">IFERROR(IF((VLOOKUP($E160,'DTOC Backsheet'!$D$5:$AF$183,H$9,FALSE))="","",(VLOOKUP($E160,'DTOC Backsheet'!$D$5:$AF$183,H$9,FALSE))),"")</f>
        <v>1153</v>
      </c>
      <c r="I160" s="101">
        <f ca="1">IFERROR(IF((VLOOKUP($E160,'DTOC Backsheet'!$D$5:$AF$183,I$9,FALSE))="","",(VLOOKUP($E160,'DTOC Backsheet'!$D$5:$AF$183,I$9,FALSE))),"")</f>
        <v>1441</v>
      </c>
      <c r="J160" s="102">
        <f ca="1">IFERROR(IF((VLOOKUP($E160,'DTOC Backsheet'!$D$5:$AF$183,J$9,FALSE))="","",(VLOOKUP($E160,'DTOC Backsheet'!$D$5:$AF$183,J$9,FALSE))),"")</f>
        <v>1069</v>
      </c>
      <c r="K160" s="151">
        <f ca="1">IFERROR(IF((VLOOKUP($E160,'DTOC Backsheet'!$D$5:$AF$183,K$9,FALSE))="","",(VLOOKUP($E160,'DTOC Backsheet'!$D$5:$AF$183,K$9,FALSE))),"")</f>
        <v>702</v>
      </c>
      <c r="L160" s="102">
        <f ca="1">IFERROR(IF((VLOOKUP($E160,'DTOC Backsheet'!$D$5:$AF$183,L$9,FALSE))="","",(VLOOKUP($E160,'DTOC Backsheet'!$D$5:$AF$183,L$9,FALSE))),"")</f>
        <v>677</v>
      </c>
      <c r="M160" s="101">
        <f ca="1">IFERROR(IF((VLOOKUP($E160,'DTOC Backsheet'!$D$5:$AF$183,M$9,FALSE))="","",(VLOOKUP($E160,'DTOC Backsheet'!$D$5:$AF$183,M$9,FALSE))),"")</f>
        <v>499</v>
      </c>
      <c r="N160" s="103">
        <f ca="1">IFERROR(IF((VLOOKUP($E160,'DTOC Backsheet'!$D$5:$AF$183,N$9,FALSE))="","",(VLOOKUP($E160,'DTOC Backsheet'!$D$5:$AF$183,N$9,FALSE))),"")</f>
        <v>309</v>
      </c>
    </row>
    <row r="161" spans="1:14" ht="15" customHeight="1" x14ac:dyDescent="0.3">
      <c r="A161" s="41">
        <v>147</v>
      </c>
      <c r="B161" s="77" t="str">
        <f ca="1">IFERROR(IF((VLOOKUP($E161,'Org List'!$AJ$10:$AL$190,3,FALSE))="","",(VLOOKUP($E161,'Org List'!$AJ$10:$AL$190,3,FALSE))),"")</f>
        <v>London Commissioning Region</v>
      </c>
      <c r="C161" s="78" t="str">
        <f ca="1">IFERROR(IF((VLOOKUP($E161,'Org List'!$AO$10:$AQ$190,3,FALSE))="","",(VLOOKUP($E161,'Org List'!$AO$10:$AQ$190,3,FALSE))),"")</f>
        <v>London Region</v>
      </c>
      <c r="D161" s="93" t="str">
        <f ca="1">IFERROR(IF((VLOOKUP($E161,'Org List'!$AT$10:$AV$190,3,FALSE))="","",(VLOOKUP($E161,'Org List'!$AT$10:$AV$190,3,FALSE))),"")</f>
        <v>NHS England London</v>
      </c>
      <c r="E161" s="77" t="str">
        <f t="shared" ca="1" si="4"/>
        <v>E09000028</v>
      </c>
      <c r="F161" s="79" t="str">
        <f ca="1">IF(E161="","",VLOOKUP(E161,'Org List'!$J$9:$K$640,2,0))</f>
        <v>Southwark</v>
      </c>
      <c r="G161" s="100">
        <f ca="1">IFERROR(IF((VLOOKUP($E161,'DTOC Backsheet'!$D$5:$AF$183,G$9,FALSE))="","",(VLOOKUP($E161,'DTOC Backsheet'!$D$5:$AF$183,G$9,FALSE))),"")</f>
        <v>1290</v>
      </c>
      <c r="H161" s="101">
        <f ca="1">IFERROR(IF((VLOOKUP($E161,'DTOC Backsheet'!$D$5:$AF$183,H$9,FALSE))="","",(VLOOKUP($E161,'DTOC Backsheet'!$D$5:$AF$183,H$9,FALSE))),"")</f>
        <v>847</v>
      </c>
      <c r="I161" s="101">
        <f ca="1">IFERROR(IF((VLOOKUP($E161,'DTOC Backsheet'!$D$5:$AF$183,I$9,FALSE))="","",(VLOOKUP($E161,'DTOC Backsheet'!$D$5:$AF$183,I$9,FALSE))),"")</f>
        <v>1016</v>
      </c>
      <c r="J161" s="102">
        <f ca="1">IFERROR(IF((VLOOKUP($E161,'DTOC Backsheet'!$D$5:$AF$183,J$9,FALSE))="","",(VLOOKUP($E161,'DTOC Backsheet'!$D$5:$AF$183,J$9,FALSE))),"")</f>
        <v>948</v>
      </c>
      <c r="K161" s="151">
        <f ca="1">IFERROR(IF((VLOOKUP($E161,'DTOC Backsheet'!$D$5:$AF$183,K$9,FALSE))="","",(VLOOKUP($E161,'DTOC Backsheet'!$D$5:$AF$183,K$9,FALSE))),"")</f>
        <v>956</v>
      </c>
      <c r="L161" s="102">
        <f ca="1">IFERROR(IF((VLOOKUP($E161,'DTOC Backsheet'!$D$5:$AF$183,L$9,FALSE))="","",(VLOOKUP($E161,'DTOC Backsheet'!$D$5:$AF$183,L$9,FALSE))),"")</f>
        <v>993</v>
      </c>
      <c r="M161" s="101">
        <f ca="1">IFERROR(IF((VLOOKUP($E161,'DTOC Backsheet'!$D$5:$AF$183,M$9,FALSE))="","",(VLOOKUP($E161,'DTOC Backsheet'!$D$5:$AF$183,M$9,FALSE))),"")</f>
        <v>1338</v>
      </c>
      <c r="N161" s="103">
        <f ca="1">IFERROR(IF((VLOOKUP($E161,'DTOC Backsheet'!$D$5:$AF$183,N$9,FALSE))="","",(VLOOKUP($E161,'DTOC Backsheet'!$D$5:$AF$183,N$9,FALSE))),"")</f>
        <v>2074</v>
      </c>
    </row>
    <row r="162" spans="1:14" ht="15" customHeight="1" x14ac:dyDescent="0.3">
      <c r="A162" s="41">
        <v>148</v>
      </c>
      <c r="B162" s="77" t="str">
        <f ca="1">IFERROR(IF((VLOOKUP($E162,'Org List'!$AJ$10:$AL$190,3,FALSE))="","",(VLOOKUP($E162,'Org List'!$AJ$10:$AL$190,3,FALSE))),"")</f>
        <v>North West Commissioning Region</v>
      </c>
      <c r="C162" s="78" t="str">
        <f ca="1">IFERROR(IF((VLOOKUP($E162,'Org List'!$AO$10:$AQ$190,3,FALSE))="","",(VLOOKUP($E162,'Org List'!$AO$10:$AQ$190,3,FALSE))),"")</f>
        <v>North West Region</v>
      </c>
      <c r="D162" s="93" t="str">
        <f ca="1">IFERROR(IF((VLOOKUP($E162,'Org List'!$AT$10:$AV$190,3,FALSE))="","",(VLOOKUP($E162,'Org List'!$AT$10:$AV$190,3,FALSE))),"")</f>
        <v>NHS England North West (Cheshire And Merseyside)</v>
      </c>
      <c r="E162" s="77" t="str">
        <f t="shared" ca="1" si="4"/>
        <v>E08000013</v>
      </c>
      <c r="F162" s="79" t="str">
        <f ca="1">IF(E162="","",VLOOKUP(E162,'Org List'!$J$9:$K$640,2,0))</f>
        <v>St. Helens</v>
      </c>
      <c r="G162" s="100">
        <f ca="1">IFERROR(IF((VLOOKUP($E162,'DTOC Backsheet'!$D$5:$AF$183,G$9,FALSE))="","",(VLOOKUP($E162,'DTOC Backsheet'!$D$5:$AF$183,G$9,FALSE))),"")</f>
        <v>1073</v>
      </c>
      <c r="H162" s="101">
        <f ca="1">IFERROR(IF((VLOOKUP($E162,'DTOC Backsheet'!$D$5:$AF$183,H$9,FALSE))="","",(VLOOKUP($E162,'DTOC Backsheet'!$D$5:$AF$183,H$9,FALSE))),"")</f>
        <v>1498</v>
      </c>
      <c r="I162" s="101">
        <f ca="1">IFERROR(IF((VLOOKUP($E162,'DTOC Backsheet'!$D$5:$AF$183,I$9,FALSE))="","",(VLOOKUP($E162,'DTOC Backsheet'!$D$5:$AF$183,I$9,FALSE))),"")</f>
        <v>1006</v>
      </c>
      <c r="J162" s="102">
        <f ca="1">IFERROR(IF((VLOOKUP($E162,'DTOC Backsheet'!$D$5:$AF$183,J$9,FALSE))="","",(VLOOKUP($E162,'DTOC Backsheet'!$D$5:$AF$183,J$9,FALSE))),"")</f>
        <v>694</v>
      </c>
      <c r="K162" s="151">
        <f ca="1">IFERROR(IF((VLOOKUP($E162,'DTOC Backsheet'!$D$5:$AF$183,K$9,FALSE))="","",(VLOOKUP($E162,'DTOC Backsheet'!$D$5:$AF$183,K$9,FALSE))),"")</f>
        <v>797</v>
      </c>
      <c r="L162" s="102">
        <f ca="1">IFERROR(IF((VLOOKUP($E162,'DTOC Backsheet'!$D$5:$AF$183,L$9,FALSE))="","",(VLOOKUP($E162,'DTOC Backsheet'!$D$5:$AF$183,L$9,FALSE))),"")</f>
        <v>542</v>
      </c>
      <c r="M162" s="101">
        <f ca="1">IFERROR(IF((VLOOKUP($E162,'DTOC Backsheet'!$D$5:$AF$183,M$9,FALSE))="","",(VLOOKUP($E162,'DTOC Backsheet'!$D$5:$AF$183,M$9,FALSE))),"")</f>
        <v>818</v>
      </c>
      <c r="N162" s="103">
        <f ca="1">IFERROR(IF((VLOOKUP($E162,'DTOC Backsheet'!$D$5:$AF$183,N$9,FALSE))="","",(VLOOKUP($E162,'DTOC Backsheet'!$D$5:$AF$183,N$9,FALSE))),"")</f>
        <v>794</v>
      </c>
    </row>
    <row r="163" spans="1:14" ht="15" customHeight="1" x14ac:dyDescent="0.3">
      <c r="A163" s="41">
        <v>149</v>
      </c>
      <c r="B163" s="77" t="str">
        <f ca="1">IFERROR(IF((VLOOKUP($E163,'Org List'!$AJ$10:$AL$190,3,FALSE))="","",(VLOOKUP($E163,'Org List'!$AJ$10:$AL$190,3,FALSE))),"")</f>
        <v>Midlands Commissioning Region</v>
      </c>
      <c r="C163" s="78" t="str">
        <f ca="1">IFERROR(IF((VLOOKUP($E163,'Org List'!$AO$10:$AQ$190,3,FALSE))="","",(VLOOKUP($E163,'Org List'!$AO$10:$AQ$190,3,FALSE))),"")</f>
        <v>West Midlands Region</v>
      </c>
      <c r="D163" s="93" t="str">
        <f ca="1">IFERROR(IF((VLOOKUP($E163,'Org List'!$AT$10:$AV$190,3,FALSE))="","",(VLOOKUP($E163,'Org List'!$AT$10:$AV$190,3,FALSE))),"")</f>
        <v>NHS England Midlands (North Midlands)</v>
      </c>
      <c r="E163" s="77" t="str">
        <f t="shared" ca="1" si="4"/>
        <v>E10000028</v>
      </c>
      <c r="F163" s="79" t="str">
        <f ca="1">IF(E163="","",VLOOKUP(E163,'Org List'!$J$9:$K$640,2,0))</f>
        <v>Staffordshire</v>
      </c>
      <c r="G163" s="100">
        <f ca="1">IFERROR(IF((VLOOKUP($E163,'DTOC Backsheet'!$D$5:$AF$183,G$9,FALSE))="","",(VLOOKUP($E163,'DTOC Backsheet'!$D$5:$AF$183,G$9,FALSE))),"")</f>
        <v>11238</v>
      </c>
      <c r="H163" s="101">
        <f ca="1">IFERROR(IF((VLOOKUP($E163,'DTOC Backsheet'!$D$5:$AF$183,H$9,FALSE))="","",(VLOOKUP($E163,'DTOC Backsheet'!$D$5:$AF$183,H$9,FALSE))),"")</f>
        <v>11069</v>
      </c>
      <c r="I163" s="101">
        <f ca="1">IFERROR(IF((VLOOKUP($E163,'DTOC Backsheet'!$D$5:$AF$183,I$9,FALSE))="","",(VLOOKUP($E163,'DTOC Backsheet'!$D$5:$AF$183,I$9,FALSE))),"")</f>
        <v>10517</v>
      </c>
      <c r="J163" s="102">
        <f ca="1">IFERROR(IF((VLOOKUP($E163,'DTOC Backsheet'!$D$5:$AF$183,J$9,FALSE))="","",(VLOOKUP($E163,'DTOC Backsheet'!$D$5:$AF$183,J$9,FALSE))),"")</f>
        <v>10831</v>
      </c>
      <c r="K163" s="151">
        <f ca="1">IFERROR(IF((VLOOKUP($E163,'DTOC Backsheet'!$D$5:$AF$183,K$9,FALSE))="","",(VLOOKUP($E163,'DTOC Backsheet'!$D$5:$AF$183,K$9,FALSE))),"")</f>
        <v>10621</v>
      </c>
      <c r="L163" s="102">
        <f ca="1">IFERROR(IF((VLOOKUP($E163,'DTOC Backsheet'!$D$5:$AF$183,L$9,FALSE))="","",(VLOOKUP($E163,'DTOC Backsheet'!$D$5:$AF$183,L$9,FALSE))),"")</f>
        <v>9775</v>
      </c>
      <c r="M163" s="101">
        <f ca="1">IFERROR(IF((VLOOKUP($E163,'DTOC Backsheet'!$D$5:$AF$183,M$9,FALSE))="","",(VLOOKUP($E163,'DTOC Backsheet'!$D$5:$AF$183,M$9,FALSE))),"")</f>
        <v>9121</v>
      </c>
      <c r="N163" s="103">
        <f ca="1">IFERROR(IF((VLOOKUP($E163,'DTOC Backsheet'!$D$5:$AF$183,N$9,FALSE))="","",(VLOOKUP($E163,'DTOC Backsheet'!$D$5:$AF$183,N$9,FALSE))),"")</f>
        <v>9943</v>
      </c>
    </row>
    <row r="164" spans="1:14" ht="15" customHeight="1" x14ac:dyDescent="0.3">
      <c r="A164" s="41">
        <v>150</v>
      </c>
      <c r="B164" s="77" t="str">
        <f ca="1">IFERROR(IF((VLOOKUP($E164,'Org List'!$AJ$10:$AL$190,3,FALSE))="","",(VLOOKUP($E164,'Org List'!$AJ$10:$AL$190,3,FALSE))),"")</f>
        <v>North West Commissioning Region</v>
      </c>
      <c r="C164" s="78" t="str">
        <f ca="1">IFERROR(IF((VLOOKUP($E164,'Org List'!$AO$10:$AQ$190,3,FALSE))="","",(VLOOKUP($E164,'Org List'!$AO$10:$AQ$190,3,FALSE))),"")</f>
        <v>North West Region</v>
      </c>
      <c r="D164" s="93" t="str">
        <f ca="1">IFERROR(IF((VLOOKUP($E164,'Org List'!$AT$10:$AV$190,3,FALSE))="","",(VLOOKUP($E164,'Org List'!$AT$10:$AV$190,3,FALSE))),"")</f>
        <v>NHS England North West (Greater Manchester)</v>
      </c>
      <c r="E164" s="77" t="str">
        <f t="shared" ca="1" si="4"/>
        <v>E08000007</v>
      </c>
      <c r="F164" s="79" t="str">
        <f ca="1">IF(E164="","",VLOOKUP(E164,'Org List'!$J$9:$K$640,2,0))</f>
        <v>Stockport</v>
      </c>
      <c r="G164" s="100">
        <f ca="1">IFERROR(IF((VLOOKUP($E164,'DTOC Backsheet'!$D$5:$AF$183,G$9,FALSE))="","",(VLOOKUP($E164,'DTOC Backsheet'!$D$5:$AF$183,G$9,FALSE))),"")</f>
        <v>3003</v>
      </c>
      <c r="H164" s="101">
        <f ca="1">IFERROR(IF((VLOOKUP($E164,'DTOC Backsheet'!$D$5:$AF$183,H$9,FALSE))="","",(VLOOKUP($E164,'DTOC Backsheet'!$D$5:$AF$183,H$9,FALSE))),"")</f>
        <v>3527</v>
      </c>
      <c r="I164" s="101">
        <f ca="1">IFERROR(IF((VLOOKUP($E164,'DTOC Backsheet'!$D$5:$AF$183,I$9,FALSE))="","",(VLOOKUP($E164,'DTOC Backsheet'!$D$5:$AF$183,I$9,FALSE))),"")</f>
        <v>2820</v>
      </c>
      <c r="J164" s="102">
        <f ca="1">IFERROR(IF((VLOOKUP($E164,'DTOC Backsheet'!$D$5:$AF$183,J$9,FALSE))="","",(VLOOKUP($E164,'DTOC Backsheet'!$D$5:$AF$183,J$9,FALSE))),"")</f>
        <v>3232</v>
      </c>
      <c r="K164" s="151">
        <f ca="1">IFERROR(IF((VLOOKUP($E164,'DTOC Backsheet'!$D$5:$AF$183,K$9,FALSE))="","",(VLOOKUP($E164,'DTOC Backsheet'!$D$5:$AF$183,K$9,FALSE))),"")</f>
        <v>2727</v>
      </c>
      <c r="L164" s="102">
        <f ca="1">IFERROR(IF((VLOOKUP($E164,'DTOC Backsheet'!$D$5:$AF$183,L$9,FALSE))="","",(VLOOKUP($E164,'DTOC Backsheet'!$D$5:$AF$183,L$9,FALSE))),"")</f>
        <v>2575</v>
      </c>
      <c r="M164" s="101">
        <f ca="1">IFERROR(IF((VLOOKUP($E164,'DTOC Backsheet'!$D$5:$AF$183,M$9,FALSE))="","",(VLOOKUP($E164,'DTOC Backsheet'!$D$5:$AF$183,M$9,FALSE))),"")</f>
        <v>2713</v>
      </c>
      <c r="N164" s="103">
        <f ca="1">IFERROR(IF((VLOOKUP($E164,'DTOC Backsheet'!$D$5:$AF$183,N$9,FALSE))="","",(VLOOKUP($E164,'DTOC Backsheet'!$D$5:$AF$183,N$9,FALSE))),"")</f>
        <v>2361</v>
      </c>
    </row>
    <row r="165" spans="1:14" ht="15" customHeight="1" x14ac:dyDescent="0.3">
      <c r="A165" s="41">
        <v>151</v>
      </c>
      <c r="B165" s="77" t="str">
        <f ca="1">IFERROR(IF((VLOOKUP($E165,'Org List'!$AJ$10:$AL$190,3,FALSE))="","",(VLOOKUP($E165,'Org List'!$AJ$10:$AL$190,3,FALSE))),"")</f>
        <v>North East and Yorkshire Commissioning Region</v>
      </c>
      <c r="C165" s="78" t="str">
        <f ca="1">IFERROR(IF((VLOOKUP($E165,'Org List'!$AO$10:$AQ$190,3,FALSE))="","",(VLOOKUP($E165,'Org List'!$AO$10:$AQ$190,3,FALSE))),"")</f>
        <v>North East Region</v>
      </c>
      <c r="D165" s="93" t="str">
        <f ca="1">IFERROR(IF((VLOOKUP($E165,'Org List'!$AT$10:$AV$190,3,FALSE))="","",(VLOOKUP($E165,'Org List'!$AT$10:$AV$190,3,FALSE))),"")</f>
        <v>NHS England North East and Yorkshire (Cumbria And North East)</v>
      </c>
      <c r="E165" s="77" t="str">
        <f t="shared" ca="1" si="4"/>
        <v>E06000004</v>
      </c>
      <c r="F165" s="79" t="str">
        <f ca="1">IF(E165="","",VLOOKUP(E165,'Org List'!$J$9:$K$640,2,0))</f>
        <v>Stockton-on-Tees</v>
      </c>
      <c r="G165" s="100">
        <f ca="1">IFERROR(IF((VLOOKUP($E165,'DTOC Backsheet'!$D$5:$AF$183,G$9,FALSE))="","",(VLOOKUP($E165,'DTOC Backsheet'!$D$5:$AF$183,G$9,FALSE))),"")</f>
        <v>1173</v>
      </c>
      <c r="H165" s="101">
        <f ca="1">IFERROR(IF((VLOOKUP($E165,'DTOC Backsheet'!$D$5:$AF$183,H$9,FALSE))="","",(VLOOKUP($E165,'DTOC Backsheet'!$D$5:$AF$183,H$9,FALSE))),"")</f>
        <v>865</v>
      </c>
      <c r="I165" s="101">
        <f ca="1">IFERROR(IF((VLOOKUP($E165,'DTOC Backsheet'!$D$5:$AF$183,I$9,FALSE))="","",(VLOOKUP($E165,'DTOC Backsheet'!$D$5:$AF$183,I$9,FALSE))),"")</f>
        <v>959</v>
      </c>
      <c r="J165" s="102">
        <f ca="1">IFERROR(IF((VLOOKUP($E165,'DTOC Backsheet'!$D$5:$AF$183,J$9,FALSE))="","",(VLOOKUP($E165,'DTOC Backsheet'!$D$5:$AF$183,J$9,FALSE))),"")</f>
        <v>1116</v>
      </c>
      <c r="K165" s="151">
        <f ca="1">IFERROR(IF((VLOOKUP($E165,'DTOC Backsheet'!$D$5:$AF$183,K$9,FALSE))="","",(VLOOKUP($E165,'DTOC Backsheet'!$D$5:$AF$183,K$9,FALSE))),"")</f>
        <v>1211</v>
      </c>
      <c r="L165" s="102">
        <f ca="1">IFERROR(IF((VLOOKUP($E165,'DTOC Backsheet'!$D$5:$AF$183,L$9,FALSE))="","",(VLOOKUP($E165,'DTOC Backsheet'!$D$5:$AF$183,L$9,FALSE))),"")</f>
        <v>969</v>
      </c>
      <c r="M165" s="101">
        <f ca="1">IFERROR(IF((VLOOKUP($E165,'DTOC Backsheet'!$D$5:$AF$183,M$9,FALSE))="","",(VLOOKUP($E165,'DTOC Backsheet'!$D$5:$AF$183,M$9,FALSE))),"")</f>
        <v>776</v>
      </c>
      <c r="N165" s="103">
        <f ca="1">IFERROR(IF((VLOOKUP($E165,'DTOC Backsheet'!$D$5:$AF$183,N$9,FALSE))="","",(VLOOKUP($E165,'DTOC Backsheet'!$D$5:$AF$183,N$9,FALSE))),"")</f>
        <v>686</v>
      </c>
    </row>
    <row r="166" spans="1:14" ht="15" customHeight="1" x14ac:dyDescent="0.3">
      <c r="A166" s="41">
        <v>152</v>
      </c>
      <c r="B166" s="77" t="str">
        <f ca="1">IFERROR(IF((VLOOKUP($E166,'Org List'!$AJ$10:$AL$190,3,FALSE))="","",(VLOOKUP($E166,'Org List'!$AJ$10:$AL$190,3,FALSE))),"")</f>
        <v>Midlands Commissioning Region</v>
      </c>
      <c r="C166" s="78" t="str">
        <f ca="1">IFERROR(IF((VLOOKUP($E166,'Org List'!$AO$10:$AQ$190,3,FALSE))="","",(VLOOKUP($E166,'Org List'!$AO$10:$AQ$190,3,FALSE))),"")</f>
        <v>West Midlands Region</v>
      </c>
      <c r="D166" s="93" t="str">
        <f ca="1">IFERROR(IF((VLOOKUP($E166,'Org List'!$AT$10:$AV$190,3,FALSE))="","",(VLOOKUP($E166,'Org List'!$AT$10:$AV$190,3,FALSE))),"")</f>
        <v>NHS England Midlands (North Midlands)</v>
      </c>
      <c r="E166" s="77" t="str">
        <f t="shared" ca="1" si="4"/>
        <v>E06000021</v>
      </c>
      <c r="F166" s="79" t="str">
        <f ca="1">IF(E166="","",VLOOKUP(E166,'Org List'!$J$9:$K$640,2,0))</f>
        <v>Stoke-on-Trent</v>
      </c>
      <c r="G166" s="100">
        <f ca="1">IFERROR(IF((VLOOKUP($E166,'DTOC Backsheet'!$D$5:$AF$183,G$9,FALSE))="","",(VLOOKUP($E166,'DTOC Backsheet'!$D$5:$AF$183,G$9,FALSE))),"")</f>
        <v>5225</v>
      </c>
      <c r="H166" s="101">
        <f ca="1">IFERROR(IF((VLOOKUP($E166,'DTOC Backsheet'!$D$5:$AF$183,H$9,FALSE))="","",(VLOOKUP($E166,'DTOC Backsheet'!$D$5:$AF$183,H$9,FALSE))),"")</f>
        <v>5470</v>
      </c>
      <c r="I166" s="101">
        <f ca="1">IFERROR(IF((VLOOKUP($E166,'DTOC Backsheet'!$D$5:$AF$183,I$9,FALSE))="","",(VLOOKUP($E166,'DTOC Backsheet'!$D$5:$AF$183,I$9,FALSE))),"")</f>
        <v>4338</v>
      </c>
      <c r="J166" s="102">
        <f ca="1">IFERROR(IF((VLOOKUP($E166,'DTOC Backsheet'!$D$5:$AF$183,J$9,FALSE))="","",(VLOOKUP($E166,'DTOC Backsheet'!$D$5:$AF$183,J$9,FALSE))),"")</f>
        <v>3571</v>
      </c>
      <c r="K166" s="151">
        <f ca="1">IFERROR(IF((VLOOKUP($E166,'DTOC Backsheet'!$D$5:$AF$183,K$9,FALSE))="","",(VLOOKUP($E166,'DTOC Backsheet'!$D$5:$AF$183,K$9,FALSE))),"")</f>
        <v>3217</v>
      </c>
      <c r="L166" s="102">
        <f ca="1">IFERROR(IF((VLOOKUP($E166,'DTOC Backsheet'!$D$5:$AF$183,L$9,FALSE))="","",(VLOOKUP($E166,'DTOC Backsheet'!$D$5:$AF$183,L$9,FALSE))),"")</f>
        <v>3574</v>
      </c>
      <c r="M166" s="101">
        <f ca="1">IFERROR(IF((VLOOKUP($E166,'DTOC Backsheet'!$D$5:$AF$183,M$9,FALSE))="","",(VLOOKUP($E166,'DTOC Backsheet'!$D$5:$AF$183,M$9,FALSE))),"")</f>
        <v>3206</v>
      </c>
      <c r="N166" s="103">
        <f ca="1">IFERROR(IF((VLOOKUP($E166,'DTOC Backsheet'!$D$5:$AF$183,N$9,FALSE))="","",(VLOOKUP($E166,'DTOC Backsheet'!$D$5:$AF$183,N$9,FALSE))),"")</f>
        <v>3798</v>
      </c>
    </row>
    <row r="167" spans="1:14" ht="15" customHeight="1" x14ac:dyDescent="0.3">
      <c r="A167" s="41">
        <v>153</v>
      </c>
      <c r="B167" s="77" t="str">
        <f ca="1">IFERROR(IF((VLOOKUP($E167,'Org List'!$AJ$10:$AL$190,3,FALSE))="","",(VLOOKUP($E167,'Org List'!$AJ$10:$AL$190,3,FALSE))),"")</f>
        <v>East of England Commissioning Region</v>
      </c>
      <c r="C167" s="78" t="str">
        <f ca="1">IFERROR(IF((VLOOKUP($E167,'Org List'!$AO$10:$AQ$190,3,FALSE))="","",(VLOOKUP($E167,'Org List'!$AO$10:$AQ$190,3,FALSE))),"")</f>
        <v>East Region</v>
      </c>
      <c r="D167" s="93" t="str">
        <f ca="1">IFERROR(IF((VLOOKUP($E167,'Org List'!$AT$10:$AV$190,3,FALSE))="","",(VLOOKUP($E167,'Org List'!$AT$10:$AV$190,3,FALSE))),"")</f>
        <v>NHS England East (East)</v>
      </c>
      <c r="E167" s="77" t="str">
        <f t="shared" ca="1" si="4"/>
        <v>E10000029</v>
      </c>
      <c r="F167" s="79" t="str">
        <f ca="1">IF(E167="","",VLOOKUP(E167,'Org List'!$J$9:$K$640,2,0))</f>
        <v>Suffolk</v>
      </c>
      <c r="G167" s="100">
        <f ca="1">IFERROR(IF((VLOOKUP($E167,'DTOC Backsheet'!$D$5:$AF$183,G$9,FALSE))="","",(VLOOKUP($E167,'DTOC Backsheet'!$D$5:$AF$183,G$9,FALSE))),"")</f>
        <v>8275</v>
      </c>
      <c r="H167" s="101">
        <f ca="1">IFERROR(IF((VLOOKUP($E167,'DTOC Backsheet'!$D$5:$AF$183,H$9,FALSE))="","",(VLOOKUP($E167,'DTOC Backsheet'!$D$5:$AF$183,H$9,FALSE))),"")</f>
        <v>7839</v>
      </c>
      <c r="I167" s="101">
        <f ca="1">IFERROR(IF((VLOOKUP($E167,'DTOC Backsheet'!$D$5:$AF$183,I$9,FALSE))="","",(VLOOKUP($E167,'DTOC Backsheet'!$D$5:$AF$183,I$9,FALSE))),"")</f>
        <v>7013</v>
      </c>
      <c r="J167" s="102">
        <f ca="1">IFERROR(IF((VLOOKUP($E167,'DTOC Backsheet'!$D$5:$AF$183,J$9,FALSE))="","",(VLOOKUP($E167,'DTOC Backsheet'!$D$5:$AF$183,J$9,FALSE))),"")</f>
        <v>6363</v>
      </c>
      <c r="K167" s="151">
        <f ca="1">IFERROR(IF((VLOOKUP($E167,'DTOC Backsheet'!$D$5:$AF$183,K$9,FALSE))="","",(VLOOKUP($E167,'DTOC Backsheet'!$D$5:$AF$183,K$9,FALSE))),"")</f>
        <v>5803</v>
      </c>
      <c r="L167" s="102">
        <f ca="1">IFERROR(IF((VLOOKUP($E167,'DTOC Backsheet'!$D$5:$AF$183,L$9,FALSE))="","",(VLOOKUP($E167,'DTOC Backsheet'!$D$5:$AF$183,L$9,FALSE))),"")</f>
        <v>5673</v>
      </c>
      <c r="M167" s="101">
        <f ca="1">IFERROR(IF((VLOOKUP($E167,'DTOC Backsheet'!$D$5:$AF$183,M$9,FALSE))="","",(VLOOKUP($E167,'DTOC Backsheet'!$D$5:$AF$183,M$9,FALSE))),"")</f>
        <v>5391</v>
      </c>
      <c r="N167" s="103">
        <f ca="1">IFERROR(IF((VLOOKUP($E167,'DTOC Backsheet'!$D$5:$AF$183,N$9,FALSE))="","",(VLOOKUP($E167,'DTOC Backsheet'!$D$5:$AF$183,N$9,FALSE))),"")</f>
        <v>4801</v>
      </c>
    </row>
    <row r="168" spans="1:14" ht="15" customHeight="1" x14ac:dyDescent="0.3">
      <c r="A168" s="41">
        <v>154</v>
      </c>
      <c r="B168" s="77" t="str">
        <f ca="1">IFERROR(IF((VLOOKUP($E168,'Org List'!$AJ$10:$AL$190,3,FALSE))="","",(VLOOKUP($E168,'Org List'!$AJ$10:$AL$190,3,FALSE))),"")</f>
        <v>North East and Yorkshire Commissioning Region</v>
      </c>
      <c r="C168" s="78" t="str">
        <f ca="1">IFERROR(IF((VLOOKUP($E168,'Org List'!$AO$10:$AQ$190,3,FALSE))="","",(VLOOKUP($E168,'Org List'!$AO$10:$AQ$190,3,FALSE))),"")</f>
        <v>North East Region</v>
      </c>
      <c r="D168" s="93" t="str">
        <f ca="1">IFERROR(IF((VLOOKUP($E168,'Org List'!$AT$10:$AV$190,3,FALSE))="","",(VLOOKUP($E168,'Org List'!$AT$10:$AV$190,3,FALSE))),"")</f>
        <v>NHS England North East and Yorkshire (Cumbria And North East)</v>
      </c>
      <c r="E168" s="77" t="str">
        <f t="shared" ca="1" si="4"/>
        <v>E08000024</v>
      </c>
      <c r="F168" s="79" t="str">
        <f ca="1">IF(E168="","",VLOOKUP(E168,'Org List'!$J$9:$K$640,2,0))</f>
        <v>Sunderland</v>
      </c>
      <c r="G168" s="100">
        <f ca="1">IFERROR(IF((VLOOKUP($E168,'DTOC Backsheet'!$D$5:$AF$183,G$9,FALSE))="","",(VLOOKUP($E168,'DTOC Backsheet'!$D$5:$AF$183,G$9,FALSE))),"")</f>
        <v>494</v>
      </c>
      <c r="H168" s="101">
        <f ca="1">IFERROR(IF((VLOOKUP($E168,'DTOC Backsheet'!$D$5:$AF$183,H$9,FALSE))="","",(VLOOKUP($E168,'DTOC Backsheet'!$D$5:$AF$183,H$9,FALSE))),"")</f>
        <v>467</v>
      </c>
      <c r="I168" s="101">
        <f ca="1">IFERROR(IF((VLOOKUP($E168,'DTOC Backsheet'!$D$5:$AF$183,I$9,FALSE))="","",(VLOOKUP($E168,'DTOC Backsheet'!$D$5:$AF$183,I$9,FALSE))),"")</f>
        <v>541</v>
      </c>
      <c r="J168" s="102">
        <f ca="1">IFERROR(IF((VLOOKUP($E168,'DTOC Backsheet'!$D$5:$AF$183,J$9,FALSE))="","",(VLOOKUP($E168,'DTOC Backsheet'!$D$5:$AF$183,J$9,FALSE))),"")</f>
        <v>643</v>
      </c>
      <c r="K168" s="151">
        <f ca="1">IFERROR(IF((VLOOKUP($E168,'DTOC Backsheet'!$D$5:$AF$183,K$9,FALSE))="","",(VLOOKUP($E168,'DTOC Backsheet'!$D$5:$AF$183,K$9,FALSE))),"")</f>
        <v>543</v>
      </c>
      <c r="L168" s="102">
        <f ca="1">IFERROR(IF((VLOOKUP($E168,'DTOC Backsheet'!$D$5:$AF$183,L$9,FALSE))="","",(VLOOKUP($E168,'DTOC Backsheet'!$D$5:$AF$183,L$9,FALSE))),"")</f>
        <v>698</v>
      </c>
      <c r="M168" s="101">
        <f ca="1">IFERROR(IF((VLOOKUP($E168,'DTOC Backsheet'!$D$5:$AF$183,M$9,FALSE))="","",(VLOOKUP($E168,'DTOC Backsheet'!$D$5:$AF$183,M$9,FALSE))),"")</f>
        <v>1225</v>
      </c>
      <c r="N168" s="103">
        <f ca="1">IFERROR(IF((VLOOKUP($E168,'DTOC Backsheet'!$D$5:$AF$183,N$9,FALSE))="","",(VLOOKUP($E168,'DTOC Backsheet'!$D$5:$AF$183,N$9,FALSE))),"")</f>
        <v>1178</v>
      </c>
    </row>
    <row r="169" spans="1:14" ht="15" customHeight="1" x14ac:dyDescent="0.3">
      <c r="A169" s="41">
        <v>155</v>
      </c>
      <c r="B169" s="77" t="str">
        <f ca="1">IFERROR(IF((VLOOKUP($E169,'Org List'!$AJ$10:$AL$190,3,FALSE))="","",(VLOOKUP($E169,'Org List'!$AJ$10:$AL$190,3,FALSE))),"")</f>
        <v>South East England Commissioning Region</v>
      </c>
      <c r="C169" s="78" t="str">
        <f ca="1">IFERROR(IF((VLOOKUP($E169,'Org List'!$AO$10:$AQ$190,3,FALSE))="","",(VLOOKUP($E169,'Org List'!$AO$10:$AQ$190,3,FALSE))),"")</f>
        <v>South East Region</v>
      </c>
      <c r="D169" s="93" t="str">
        <f ca="1">IFERROR(IF((VLOOKUP($E169,'Org List'!$AT$10:$AV$190,3,FALSE))="","",(VLOOKUP($E169,'Org List'!$AT$10:$AV$190,3,FALSE))),"")</f>
        <v>NHS England South East (Kent, Surrey and Sussex)</v>
      </c>
      <c r="E169" s="77" t="str">
        <f t="shared" ca="1" si="4"/>
        <v>E10000030</v>
      </c>
      <c r="F169" s="79" t="str">
        <f ca="1">IF(E169="","",VLOOKUP(E169,'Org List'!$J$9:$K$640,2,0))</f>
        <v>Surrey</v>
      </c>
      <c r="G169" s="100">
        <f ca="1">IFERROR(IF((VLOOKUP($E169,'DTOC Backsheet'!$D$5:$AF$183,G$9,FALSE))="","",(VLOOKUP($E169,'DTOC Backsheet'!$D$5:$AF$183,G$9,FALSE))),"")</f>
        <v>8344</v>
      </c>
      <c r="H169" s="101">
        <f ca="1">IFERROR(IF((VLOOKUP($E169,'DTOC Backsheet'!$D$5:$AF$183,H$9,FALSE))="","",(VLOOKUP($E169,'DTOC Backsheet'!$D$5:$AF$183,H$9,FALSE))),"")</f>
        <v>9252</v>
      </c>
      <c r="I169" s="101">
        <f ca="1">IFERROR(IF((VLOOKUP($E169,'DTOC Backsheet'!$D$5:$AF$183,I$9,FALSE))="","",(VLOOKUP($E169,'DTOC Backsheet'!$D$5:$AF$183,I$9,FALSE))),"")</f>
        <v>7712</v>
      </c>
      <c r="J169" s="102">
        <f ca="1">IFERROR(IF((VLOOKUP($E169,'DTOC Backsheet'!$D$5:$AF$183,J$9,FALSE))="","",(VLOOKUP($E169,'DTOC Backsheet'!$D$5:$AF$183,J$9,FALSE))),"")</f>
        <v>6102</v>
      </c>
      <c r="K169" s="151">
        <f ca="1">IFERROR(IF((VLOOKUP($E169,'DTOC Backsheet'!$D$5:$AF$183,K$9,FALSE))="","",(VLOOKUP($E169,'DTOC Backsheet'!$D$5:$AF$183,K$9,FALSE))),"")</f>
        <v>8295</v>
      </c>
      <c r="L169" s="102">
        <f ca="1">IFERROR(IF((VLOOKUP($E169,'DTOC Backsheet'!$D$5:$AF$183,L$9,FALSE))="","",(VLOOKUP($E169,'DTOC Backsheet'!$D$5:$AF$183,L$9,FALSE))),"")</f>
        <v>7922</v>
      </c>
      <c r="M169" s="101">
        <f ca="1">IFERROR(IF((VLOOKUP($E169,'DTOC Backsheet'!$D$5:$AF$183,M$9,FALSE))="","",(VLOOKUP($E169,'DTOC Backsheet'!$D$5:$AF$183,M$9,FALSE))),"")</f>
        <v>8209</v>
      </c>
      <c r="N169" s="103">
        <f ca="1">IFERROR(IF((VLOOKUP($E169,'DTOC Backsheet'!$D$5:$AF$183,N$9,FALSE))="","",(VLOOKUP($E169,'DTOC Backsheet'!$D$5:$AF$183,N$9,FALSE))),"")</f>
        <v>8536</v>
      </c>
    </row>
    <row r="170" spans="1:14" ht="15" customHeight="1" x14ac:dyDescent="0.3">
      <c r="A170" s="41">
        <v>156</v>
      </c>
      <c r="B170" s="77" t="str">
        <f ca="1">IFERROR(IF((VLOOKUP($E170,'Org List'!$AJ$10:$AL$190,3,FALSE))="","",(VLOOKUP($E170,'Org List'!$AJ$10:$AL$190,3,FALSE))),"")</f>
        <v>London Commissioning Region</v>
      </c>
      <c r="C170" s="78" t="str">
        <f ca="1">IFERROR(IF((VLOOKUP($E170,'Org List'!$AO$10:$AQ$190,3,FALSE))="","",(VLOOKUP($E170,'Org List'!$AO$10:$AQ$190,3,FALSE))),"")</f>
        <v>London Region</v>
      </c>
      <c r="D170" s="93" t="str">
        <f ca="1">IFERROR(IF((VLOOKUP($E170,'Org List'!$AT$10:$AV$190,3,FALSE))="","",(VLOOKUP($E170,'Org List'!$AT$10:$AV$190,3,FALSE))),"")</f>
        <v>NHS England London</v>
      </c>
      <c r="E170" s="77" t="str">
        <f t="shared" ca="1" si="4"/>
        <v>E09000029</v>
      </c>
      <c r="F170" s="79" t="str">
        <f ca="1">IF(E170="","",VLOOKUP(E170,'Org List'!$J$9:$K$640,2,0))</f>
        <v>Sutton</v>
      </c>
      <c r="G170" s="100">
        <f ca="1">IFERROR(IF((VLOOKUP($E170,'DTOC Backsheet'!$D$5:$AF$183,G$9,FALSE))="","",(VLOOKUP($E170,'DTOC Backsheet'!$D$5:$AF$183,G$9,FALSE))),"")</f>
        <v>675</v>
      </c>
      <c r="H170" s="101">
        <f ca="1">IFERROR(IF((VLOOKUP($E170,'DTOC Backsheet'!$D$5:$AF$183,H$9,FALSE))="","",(VLOOKUP($E170,'DTOC Backsheet'!$D$5:$AF$183,H$9,FALSE))),"")</f>
        <v>911</v>
      </c>
      <c r="I170" s="101">
        <f ca="1">IFERROR(IF((VLOOKUP($E170,'DTOC Backsheet'!$D$5:$AF$183,I$9,FALSE))="","",(VLOOKUP($E170,'DTOC Backsheet'!$D$5:$AF$183,I$9,FALSE))),"")</f>
        <v>535</v>
      </c>
      <c r="J170" s="102">
        <f ca="1">IFERROR(IF((VLOOKUP($E170,'DTOC Backsheet'!$D$5:$AF$183,J$9,FALSE))="","",(VLOOKUP($E170,'DTOC Backsheet'!$D$5:$AF$183,J$9,FALSE))),"")</f>
        <v>652</v>
      </c>
      <c r="K170" s="151">
        <f ca="1">IFERROR(IF((VLOOKUP($E170,'DTOC Backsheet'!$D$5:$AF$183,K$9,FALSE))="","",(VLOOKUP($E170,'DTOC Backsheet'!$D$5:$AF$183,K$9,FALSE))),"")</f>
        <v>1109</v>
      </c>
      <c r="L170" s="102">
        <f ca="1">IFERROR(IF((VLOOKUP($E170,'DTOC Backsheet'!$D$5:$AF$183,L$9,FALSE))="","",(VLOOKUP($E170,'DTOC Backsheet'!$D$5:$AF$183,L$9,FALSE))),"")</f>
        <v>964</v>
      </c>
      <c r="M170" s="101">
        <f ca="1">IFERROR(IF((VLOOKUP($E170,'DTOC Backsheet'!$D$5:$AF$183,M$9,FALSE))="","",(VLOOKUP($E170,'DTOC Backsheet'!$D$5:$AF$183,M$9,FALSE))),"")</f>
        <v>804</v>
      </c>
      <c r="N170" s="103">
        <f ca="1">IFERROR(IF((VLOOKUP($E170,'DTOC Backsheet'!$D$5:$AF$183,N$9,FALSE))="","",(VLOOKUP($E170,'DTOC Backsheet'!$D$5:$AF$183,N$9,FALSE))),"")</f>
        <v>637</v>
      </c>
    </row>
    <row r="171" spans="1:14" ht="15" customHeight="1" x14ac:dyDescent="0.3">
      <c r="A171" s="41">
        <v>157</v>
      </c>
      <c r="B171" s="77" t="str">
        <f ca="1">IFERROR(IF((VLOOKUP($E171,'Org List'!$AJ$10:$AL$190,3,FALSE))="","",(VLOOKUP($E171,'Org List'!$AJ$10:$AL$190,3,FALSE))),"")</f>
        <v>South West England Commissioning Region</v>
      </c>
      <c r="C171" s="78" t="str">
        <f ca="1">IFERROR(IF((VLOOKUP($E171,'Org List'!$AO$10:$AQ$190,3,FALSE))="","",(VLOOKUP($E171,'Org List'!$AO$10:$AQ$190,3,FALSE))),"")</f>
        <v>South West Region</v>
      </c>
      <c r="D171" s="93" t="str">
        <f ca="1">IFERROR(IF((VLOOKUP($E171,'Org List'!$AT$10:$AV$190,3,FALSE))="","",(VLOOKUP($E171,'Org List'!$AT$10:$AV$190,3,FALSE))),"")</f>
        <v>NHS England South West (South West North)</v>
      </c>
      <c r="E171" s="77" t="str">
        <f t="shared" ca="1" si="4"/>
        <v>E06000030</v>
      </c>
      <c r="F171" s="79" t="str">
        <f ca="1">IF(E171="","",VLOOKUP(E171,'Org List'!$J$9:$K$640,2,0))</f>
        <v>Swindon</v>
      </c>
      <c r="G171" s="100">
        <f ca="1">IFERROR(IF((VLOOKUP($E171,'DTOC Backsheet'!$D$5:$AF$183,G$9,FALSE))="","",(VLOOKUP($E171,'DTOC Backsheet'!$D$5:$AF$183,G$9,FALSE))),"")</f>
        <v>2695</v>
      </c>
      <c r="H171" s="101">
        <f ca="1">IFERROR(IF((VLOOKUP($E171,'DTOC Backsheet'!$D$5:$AF$183,H$9,FALSE))="","",(VLOOKUP($E171,'DTOC Backsheet'!$D$5:$AF$183,H$9,FALSE))),"")</f>
        <v>2499</v>
      </c>
      <c r="I171" s="101">
        <f ca="1">IFERROR(IF((VLOOKUP($E171,'DTOC Backsheet'!$D$5:$AF$183,I$9,FALSE))="","",(VLOOKUP($E171,'DTOC Backsheet'!$D$5:$AF$183,I$9,FALSE))),"")</f>
        <v>1828</v>
      </c>
      <c r="J171" s="102">
        <f ca="1">IFERROR(IF((VLOOKUP($E171,'DTOC Backsheet'!$D$5:$AF$183,J$9,FALSE))="","",(VLOOKUP($E171,'DTOC Backsheet'!$D$5:$AF$183,J$9,FALSE))),"")</f>
        <v>1182</v>
      </c>
      <c r="K171" s="151">
        <f ca="1">IFERROR(IF((VLOOKUP($E171,'DTOC Backsheet'!$D$5:$AF$183,K$9,FALSE))="","",(VLOOKUP($E171,'DTOC Backsheet'!$D$5:$AF$183,K$9,FALSE))),"")</f>
        <v>910</v>
      </c>
      <c r="L171" s="102">
        <f ca="1">IFERROR(IF((VLOOKUP($E171,'DTOC Backsheet'!$D$5:$AF$183,L$9,FALSE))="","",(VLOOKUP($E171,'DTOC Backsheet'!$D$5:$AF$183,L$9,FALSE))),"")</f>
        <v>1204</v>
      </c>
      <c r="M171" s="101">
        <f ca="1">IFERROR(IF((VLOOKUP($E171,'DTOC Backsheet'!$D$5:$AF$183,M$9,FALSE))="","",(VLOOKUP($E171,'DTOC Backsheet'!$D$5:$AF$183,M$9,FALSE))),"")</f>
        <v>1152</v>
      </c>
      <c r="N171" s="103">
        <f ca="1">IFERROR(IF((VLOOKUP($E171,'DTOC Backsheet'!$D$5:$AF$183,N$9,FALSE))="","",(VLOOKUP($E171,'DTOC Backsheet'!$D$5:$AF$183,N$9,FALSE))),"")</f>
        <v>1203</v>
      </c>
    </row>
    <row r="172" spans="1:14" ht="15" customHeight="1" x14ac:dyDescent="0.3">
      <c r="A172" s="41">
        <v>158</v>
      </c>
      <c r="B172" s="77" t="str">
        <f ca="1">IFERROR(IF((VLOOKUP($E172,'Org List'!$AJ$10:$AL$190,3,FALSE))="","",(VLOOKUP($E172,'Org List'!$AJ$10:$AL$190,3,FALSE))),"")</f>
        <v>North West Commissioning Region</v>
      </c>
      <c r="C172" s="78" t="str">
        <f ca="1">IFERROR(IF((VLOOKUP($E172,'Org List'!$AO$10:$AQ$190,3,FALSE))="","",(VLOOKUP($E172,'Org List'!$AO$10:$AQ$190,3,FALSE))),"")</f>
        <v>North West Region</v>
      </c>
      <c r="D172" s="93" t="str">
        <f ca="1">IFERROR(IF((VLOOKUP($E172,'Org List'!$AT$10:$AV$190,3,FALSE))="","",(VLOOKUP($E172,'Org List'!$AT$10:$AV$190,3,FALSE))),"")</f>
        <v>NHS England North West (Greater Manchester)</v>
      </c>
      <c r="E172" s="77" t="str">
        <f t="shared" ca="1" si="4"/>
        <v>E08000008</v>
      </c>
      <c r="F172" s="79" t="str">
        <f ca="1">IF(E172="","",VLOOKUP(E172,'Org List'!$J$9:$K$640,2,0))</f>
        <v>Tameside</v>
      </c>
      <c r="G172" s="100">
        <f ca="1">IFERROR(IF((VLOOKUP($E172,'DTOC Backsheet'!$D$5:$AF$183,G$9,FALSE))="","",(VLOOKUP($E172,'DTOC Backsheet'!$D$5:$AF$183,G$9,FALSE))),"")</f>
        <v>2293</v>
      </c>
      <c r="H172" s="101">
        <f ca="1">IFERROR(IF((VLOOKUP($E172,'DTOC Backsheet'!$D$5:$AF$183,H$9,FALSE))="","",(VLOOKUP($E172,'DTOC Backsheet'!$D$5:$AF$183,H$9,FALSE))),"")</f>
        <v>2776</v>
      </c>
      <c r="I172" s="101">
        <f ca="1">IFERROR(IF((VLOOKUP($E172,'DTOC Backsheet'!$D$5:$AF$183,I$9,FALSE))="","",(VLOOKUP($E172,'DTOC Backsheet'!$D$5:$AF$183,I$9,FALSE))),"")</f>
        <v>2473</v>
      </c>
      <c r="J172" s="102">
        <f ca="1">IFERROR(IF((VLOOKUP($E172,'DTOC Backsheet'!$D$5:$AF$183,J$9,FALSE))="","",(VLOOKUP($E172,'DTOC Backsheet'!$D$5:$AF$183,J$9,FALSE))),"")</f>
        <v>2573</v>
      </c>
      <c r="K172" s="151">
        <f ca="1">IFERROR(IF((VLOOKUP($E172,'DTOC Backsheet'!$D$5:$AF$183,K$9,FALSE))="","",(VLOOKUP($E172,'DTOC Backsheet'!$D$5:$AF$183,K$9,FALSE))),"")</f>
        <v>2708</v>
      </c>
      <c r="L172" s="102">
        <f ca="1">IFERROR(IF((VLOOKUP($E172,'DTOC Backsheet'!$D$5:$AF$183,L$9,FALSE))="","",(VLOOKUP($E172,'DTOC Backsheet'!$D$5:$AF$183,L$9,FALSE))),"")</f>
        <v>2273</v>
      </c>
      <c r="M172" s="101">
        <f ca="1">IFERROR(IF((VLOOKUP($E172,'DTOC Backsheet'!$D$5:$AF$183,M$9,FALSE))="","",(VLOOKUP($E172,'DTOC Backsheet'!$D$5:$AF$183,M$9,FALSE))),"")</f>
        <v>2458</v>
      </c>
      <c r="N172" s="103">
        <f ca="1">IFERROR(IF((VLOOKUP($E172,'DTOC Backsheet'!$D$5:$AF$183,N$9,FALSE))="","",(VLOOKUP($E172,'DTOC Backsheet'!$D$5:$AF$183,N$9,FALSE))),"")</f>
        <v>2191</v>
      </c>
    </row>
    <row r="173" spans="1:14" ht="15" customHeight="1" x14ac:dyDescent="0.3">
      <c r="A173" s="41">
        <v>159</v>
      </c>
      <c r="B173" s="77" t="str">
        <f ca="1">IFERROR(IF((VLOOKUP($E173,'Org List'!$AJ$10:$AL$190,3,FALSE))="","",(VLOOKUP($E173,'Org List'!$AJ$10:$AL$190,3,FALSE))),"")</f>
        <v>Midlands Commissioning Region</v>
      </c>
      <c r="C173" s="78" t="str">
        <f ca="1">IFERROR(IF((VLOOKUP($E173,'Org List'!$AO$10:$AQ$190,3,FALSE))="","",(VLOOKUP($E173,'Org List'!$AO$10:$AQ$190,3,FALSE))),"")</f>
        <v>West Midlands Region</v>
      </c>
      <c r="D173" s="93" t="str">
        <f ca="1">IFERROR(IF((VLOOKUP($E173,'Org List'!$AT$10:$AV$190,3,FALSE))="","",(VLOOKUP($E173,'Org List'!$AT$10:$AV$190,3,FALSE))),"")</f>
        <v>NHS England Midlands (North Midlands)</v>
      </c>
      <c r="E173" s="77" t="str">
        <f t="shared" ca="1" si="4"/>
        <v>E06000020</v>
      </c>
      <c r="F173" s="79" t="str">
        <f ca="1">IF(E173="","",VLOOKUP(E173,'Org List'!$J$9:$K$640,2,0))</f>
        <v>Telford and Wrekin</v>
      </c>
      <c r="G173" s="100">
        <f ca="1">IFERROR(IF((VLOOKUP($E173,'DTOC Backsheet'!$D$5:$AF$183,G$9,FALSE))="","",(VLOOKUP($E173,'DTOC Backsheet'!$D$5:$AF$183,G$9,FALSE))),"")</f>
        <v>892</v>
      </c>
      <c r="H173" s="101">
        <f ca="1">IFERROR(IF((VLOOKUP($E173,'DTOC Backsheet'!$D$5:$AF$183,H$9,FALSE))="","",(VLOOKUP($E173,'DTOC Backsheet'!$D$5:$AF$183,H$9,FALSE))),"")</f>
        <v>856</v>
      </c>
      <c r="I173" s="101">
        <f ca="1">IFERROR(IF((VLOOKUP($E173,'DTOC Backsheet'!$D$5:$AF$183,I$9,FALSE))="","",(VLOOKUP($E173,'DTOC Backsheet'!$D$5:$AF$183,I$9,FALSE))),"")</f>
        <v>647</v>
      </c>
      <c r="J173" s="102">
        <f ca="1">IFERROR(IF((VLOOKUP($E173,'DTOC Backsheet'!$D$5:$AF$183,J$9,FALSE))="","",(VLOOKUP($E173,'DTOC Backsheet'!$D$5:$AF$183,J$9,FALSE))),"")</f>
        <v>584</v>
      </c>
      <c r="K173" s="151">
        <f ca="1">IFERROR(IF((VLOOKUP($E173,'DTOC Backsheet'!$D$5:$AF$183,K$9,FALSE))="","",(VLOOKUP($E173,'DTOC Backsheet'!$D$5:$AF$183,K$9,FALSE))),"")</f>
        <v>436</v>
      </c>
      <c r="L173" s="102">
        <f ca="1">IFERROR(IF((VLOOKUP($E173,'DTOC Backsheet'!$D$5:$AF$183,L$9,FALSE))="","",(VLOOKUP($E173,'DTOC Backsheet'!$D$5:$AF$183,L$9,FALSE))),"")</f>
        <v>726</v>
      </c>
      <c r="M173" s="101">
        <f ca="1">IFERROR(IF((VLOOKUP($E173,'DTOC Backsheet'!$D$5:$AF$183,M$9,FALSE))="","",(VLOOKUP($E173,'DTOC Backsheet'!$D$5:$AF$183,M$9,FALSE))),"")</f>
        <v>636</v>
      </c>
      <c r="N173" s="103">
        <f ca="1">IFERROR(IF((VLOOKUP($E173,'DTOC Backsheet'!$D$5:$AF$183,N$9,FALSE))="","",(VLOOKUP($E173,'DTOC Backsheet'!$D$5:$AF$183,N$9,FALSE))),"")</f>
        <v>551</v>
      </c>
    </row>
    <row r="174" spans="1:14" ht="15" customHeight="1" x14ac:dyDescent="0.3">
      <c r="A174" s="41">
        <v>160</v>
      </c>
      <c r="B174" s="77" t="str">
        <f ca="1">IFERROR(IF((VLOOKUP($E174,'Org List'!$AJ$10:$AL$190,3,FALSE))="","",(VLOOKUP($E174,'Org List'!$AJ$10:$AL$190,3,FALSE))),"")</f>
        <v>East of England Commissioning Region</v>
      </c>
      <c r="C174" s="78" t="str">
        <f ca="1">IFERROR(IF((VLOOKUP($E174,'Org List'!$AO$10:$AQ$190,3,FALSE))="","",(VLOOKUP($E174,'Org List'!$AO$10:$AQ$190,3,FALSE))),"")</f>
        <v>East Region</v>
      </c>
      <c r="D174" s="93" t="str">
        <f ca="1">IFERROR(IF((VLOOKUP($E174,'Org List'!$AT$10:$AV$190,3,FALSE))="","",(VLOOKUP($E174,'Org List'!$AT$10:$AV$190,3,FALSE))),"")</f>
        <v>NHS England East (East)</v>
      </c>
      <c r="E174" s="77" t="str">
        <f t="shared" ref="E174:E192" ca="1" si="5">IF($A174&gt;$Q$5-1,"",INDIRECT("'Comms by AT'!D"&amp;$A174+$Q$4))</f>
        <v>E06000034</v>
      </c>
      <c r="F174" s="79" t="str">
        <f ca="1">IF(E174="","",VLOOKUP(E174,'Org List'!$J$9:$K$640,2,0))</f>
        <v>Thurrock</v>
      </c>
      <c r="G174" s="100">
        <f ca="1">IFERROR(IF((VLOOKUP($E174,'DTOC Backsheet'!$D$5:$AF$183,G$9,FALSE))="","",(VLOOKUP($E174,'DTOC Backsheet'!$D$5:$AF$183,G$9,FALSE))),"")</f>
        <v>960</v>
      </c>
      <c r="H174" s="101">
        <f ca="1">IFERROR(IF((VLOOKUP($E174,'DTOC Backsheet'!$D$5:$AF$183,H$9,FALSE))="","",(VLOOKUP($E174,'DTOC Backsheet'!$D$5:$AF$183,H$9,FALSE))),"")</f>
        <v>968</v>
      </c>
      <c r="I174" s="101">
        <f ca="1">IFERROR(IF((VLOOKUP($E174,'DTOC Backsheet'!$D$5:$AF$183,I$9,FALSE))="","",(VLOOKUP($E174,'DTOC Backsheet'!$D$5:$AF$183,I$9,FALSE))),"")</f>
        <v>766</v>
      </c>
      <c r="J174" s="102">
        <f ca="1">IFERROR(IF((VLOOKUP($E174,'DTOC Backsheet'!$D$5:$AF$183,J$9,FALSE))="","",(VLOOKUP($E174,'DTOC Backsheet'!$D$5:$AF$183,J$9,FALSE))),"")</f>
        <v>757</v>
      </c>
      <c r="K174" s="151">
        <f ca="1">IFERROR(IF((VLOOKUP($E174,'DTOC Backsheet'!$D$5:$AF$183,K$9,FALSE))="","",(VLOOKUP($E174,'DTOC Backsheet'!$D$5:$AF$183,K$9,FALSE))),"")</f>
        <v>385</v>
      </c>
      <c r="L174" s="102">
        <f ca="1">IFERROR(IF((VLOOKUP($E174,'DTOC Backsheet'!$D$5:$AF$183,L$9,FALSE))="","",(VLOOKUP($E174,'DTOC Backsheet'!$D$5:$AF$183,L$9,FALSE))),"")</f>
        <v>751</v>
      </c>
      <c r="M174" s="101">
        <f ca="1">IFERROR(IF((VLOOKUP($E174,'DTOC Backsheet'!$D$5:$AF$183,M$9,FALSE))="","",(VLOOKUP($E174,'DTOC Backsheet'!$D$5:$AF$183,M$9,FALSE))),"")</f>
        <v>601</v>
      </c>
      <c r="N174" s="103">
        <f ca="1">IFERROR(IF((VLOOKUP($E174,'DTOC Backsheet'!$D$5:$AF$183,N$9,FALSE))="","",(VLOOKUP($E174,'DTOC Backsheet'!$D$5:$AF$183,N$9,FALSE))),"")</f>
        <v>722</v>
      </c>
    </row>
    <row r="175" spans="1:14" ht="15" customHeight="1" x14ac:dyDescent="0.3">
      <c r="A175" s="41">
        <v>161</v>
      </c>
      <c r="B175" s="77" t="str">
        <f ca="1">IFERROR(IF((VLOOKUP($E175,'Org List'!$AJ$10:$AL$190,3,FALSE))="","",(VLOOKUP($E175,'Org List'!$AJ$10:$AL$190,3,FALSE))),"")</f>
        <v>South West England Commissioning Region</v>
      </c>
      <c r="C175" s="78" t="str">
        <f ca="1">IFERROR(IF((VLOOKUP($E175,'Org List'!$AO$10:$AQ$190,3,FALSE))="","",(VLOOKUP($E175,'Org List'!$AO$10:$AQ$190,3,FALSE))),"")</f>
        <v>South West Region</v>
      </c>
      <c r="D175" s="93" t="str">
        <f ca="1">IFERROR(IF((VLOOKUP($E175,'Org List'!$AT$10:$AV$190,3,FALSE))="","",(VLOOKUP($E175,'Org List'!$AT$10:$AV$190,3,FALSE))),"")</f>
        <v>NHS England South West (South West South)</v>
      </c>
      <c r="E175" s="77" t="str">
        <f t="shared" ca="1" si="5"/>
        <v>E06000027</v>
      </c>
      <c r="F175" s="79" t="str">
        <f ca="1">IF(E175="","",VLOOKUP(E175,'Org List'!$J$9:$K$640,2,0))</f>
        <v>Torbay</v>
      </c>
      <c r="G175" s="100">
        <f ca="1">IFERROR(IF((VLOOKUP($E175,'DTOC Backsheet'!$D$5:$AF$183,G$9,FALSE))="","",(VLOOKUP($E175,'DTOC Backsheet'!$D$5:$AF$183,G$9,FALSE))),"")</f>
        <v>612</v>
      </c>
      <c r="H175" s="101">
        <f ca="1">IFERROR(IF((VLOOKUP($E175,'DTOC Backsheet'!$D$5:$AF$183,H$9,FALSE))="","",(VLOOKUP($E175,'DTOC Backsheet'!$D$5:$AF$183,H$9,FALSE))),"")</f>
        <v>957</v>
      </c>
      <c r="I175" s="101">
        <f ca="1">IFERROR(IF((VLOOKUP($E175,'DTOC Backsheet'!$D$5:$AF$183,I$9,FALSE))="","",(VLOOKUP($E175,'DTOC Backsheet'!$D$5:$AF$183,I$9,FALSE))),"")</f>
        <v>881</v>
      </c>
      <c r="J175" s="102">
        <f ca="1">IFERROR(IF((VLOOKUP($E175,'DTOC Backsheet'!$D$5:$AF$183,J$9,FALSE))="","",(VLOOKUP($E175,'DTOC Backsheet'!$D$5:$AF$183,J$9,FALSE))),"")</f>
        <v>698</v>
      </c>
      <c r="K175" s="151">
        <f ca="1">IFERROR(IF((VLOOKUP($E175,'DTOC Backsheet'!$D$5:$AF$183,K$9,FALSE))="","",(VLOOKUP($E175,'DTOC Backsheet'!$D$5:$AF$183,K$9,FALSE))),"")</f>
        <v>1020</v>
      </c>
      <c r="L175" s="102">
        <f ca="1">IFERROR(IF((VLOOKUP($E175,'DTOC Backsheet'!$D$5:$AF$183,L$9,FALSE))="","",(VLOOKUP($E175,'DTOC Backsheet'!$D$5:$AF$183,L$9,FALSE))),"")</f>
        <v>746</v>
      </c>
      <c r="M175" s="101">
        <f ca="1">IFERROR(IF((VLOOKUP($E175,'DTOC Backsheet'!$D$5:$AF$183,M$9,FALSE))="","",(VLOOKUP($E175,'DTOC Backsheet'!$D$5:$AF$183,M$9,FALSE))),"")</f>
        <v>734</v>
      </c>
      <c r="N175" s="103">
        <f ca="1">IFERROR(IF((VLOOKUP($E175,'DTOC Backsheet'!$D$5:$AF$183,N$9,FALSE))="","",(VLOOKUP($E175,'DTOC Backsheet'!$D$5:$AF$183,N$9,FALSE))),"")</f>
        <v>777</v>
      </c>
    </row>
    <row r="176" spans="1:14" ht="15" customHeight="1" x14ac:dyDescent="0.3">
      <c r="A176" s="41">
        <v>162</v>
      </c>
      <c r="B176" s="77" t="str">
        <f ca="1">IFERROR(IF((VLOOKUP($E176,'Org List'!$AJ$10:$AL$190,3,FALSE))="","",(VLOOKUP($E176,'Org List'!$AJ$10:$AL$190,3,FALSE))),"")</f>
        <v>London Commissioning Region</v>
      </c>
      <c r="C176" s="78" t="str">
        <f ca="1">IFERROR(IF((VLOOKUP($E176,'Org List'!$AO$10:$AQ$190,3,FALSE))="","",(VLOOKUP($E176,'Org List'!$AO$10:$AQ$190,3,FALSE))),"")</f>
        <v>London Region</v>
      </c>
      <c r="D176" s="93" t="str">
        <f ca="1">IFERROR(IF((VLOOKUP($E176,'Org List'!$AT$10:$AV$190,3,FALSE))="","",(VLOOKUP($E176,'Org List'!$AT$10:$AV$190,3,FALSE))),"")</f>
        <v>NHS England London</v>
      </c>
      <c r="E176" s="77" t="str">
        <f t="shared" ca="1" si="5"/>
        <v>E09000030</v>
      </c>
      <c r="F176" s="79" t="str">
        <f ca="1">IF(E176="","",VLOOKUP(E176,'Org List'!$J$9:$K$640,2,0))</f>
        <v>Tower Hamlets</v>
      </c>
      <c r="G176" s="100">
        <f ca="1">IFERROR(IF((VLOOKUP($E176,'DTOC Backsheet'!$D$5:$AF$183,G$9,FALSE))="","",(VLOOKUP($E176,'DTOC Backsheet'!$D$5:$AF$183,G$9,FALSE))),"")</f>
        <v>1277</v>
      </c>
      <c r="H176" s="101">
        <f ca="1">IFERROR(IF((VLOOKUP($E176,'DTOC Backsheet'!$D$5:$AF$183,H$9,FALSE))="","",(VLOOKUP($E176,'DTOC Backsheet'!$D$5:$AF$183,H$9,FALSE))),"")</f>
        <v>1705</v>
      </c>
      <c r="I176" s="101">
        <f ca="1">IFERROR(IF((VLOOKUP($E176,'DTOC Backsheet'!$D$5:$AF$183,I$9,FALSE))="","",(VLOOKUP($E176,'DTOC Backsheet'!$D$5:$AF$183,I$9,FALSE))),"")</f>
        <v>1226</v>
      </c>
      <c r="J176" s="102">
        <f ca="1">IFERROR(IF((VLOOKUP($E176,'DTOC Backsheet'!$D$5:$AF$183,J$9,FALSE))="","",(VLOOKUP($E176,'DTOC Backsheet'!$D$5:$AF$183,J$9,FALSE))),"")</f>
        <v>1145</v>
      </c>
      <c r="K176" s="151">
        <f ca="1">IFERROR(IF((VLOOKUP($E176,'DTOC Backsheet'!$D$5:$AF$183,K$9,FALSE))="","",(VLOOKUP($E176,'DTOC Backsheet'!$D$5:$AF$183,K$9,FALSE))),"")</f>
        <v>1551</v>
      </c>
      <c r="L176" s="102">
        <f ca="1">IFERROR(IF((VLOOKUP($E176,'DTOC Backsheet'!$D$5:$AF$183,L$9,FALSE))="","",(VLOOKUP($E176,'DTOC Backsheet'!$D$5:$AF$183,L$9,FALSE))),"")</f>
        <v>1227</v>
      </c>
      <c r="M176" s="101">
        <f ca="1">IFERROR(IF((VLOOKUP($E176,'DTOC Backsheet'!$D$5:$AF$183,M$9,FALSE))="","",(VLOOKUP($E176,'DTOC Backsheet'!$D$5:$AF$183,M$9,FALSE))),"")</f>
        <v>1466</v>
      </c>
      <c r="N176" s="103">
        <f ca="1">IFERROR(IF((VLOOKUP($E176,'DTOC Backsheet'!$D$5:$AF$183,N$9,FALSE))="","",(VLOOKUP($E176,'DTOC Backsheet'!$D$5:$AF$183,N$9,FALSE))),"")</f>
        <v>1516</v>
      </c>
    </row>
    <row r="177" spans="1:14" ht="15" customHeight="1" x14ac:dyDescent="0.3">
      <c r="A177" s="41">
        <v>163</v>
      </c>
      <c r="B177" s="77" t="str">
        <f ca="1">IFERROR(IF((VLOOKUP($E177,'Org List'!$AJ$10:$AL$190,3,FALSE))="","",(VLOOKUP($E177,'Org List'!$AJ$10:$AL$190,3,FALSE))),"")</f>
        <v>North West Commissioning Region</v>
      </c>
      <c r="C177" s="78" t="str">
        <f ca="1">IFERROR(IF((VLOOKUP($E177,'Org List'!$AO$10:$AQ$190,3,FALSE))="","",(VLOOKUP($E177,'Org List'!$AO$10:$AQ$190,3,FALSE))),"")</f>
        <v>North West Region</v>
      </c>
      <c r="D177" s="93" t="str">
        <f ca="1">IFERROR(IF((VLOOKUP($E177,'Org List'!$AT$10:$AV$190,3,FALSE))="","",(VLOOKUP($E177,'Org List'!$AT$10:$AV$190,3,FALSE))),"")</f>
        <v>NHS England North West (Greater Manchester)</v>
      </c>
      <c r="E177" s="77" t="str">
        <f t="shared" ca="1" si="5"/>
        <v>E08000009</v>
      </c>
      <c r="F177" s="79" t="str">
        <f ca="1">IF(E177="","",VLOOKUP(E177,'Org List'!$J$9:$K$640,2,0))</f>
        <v>Trafford</v>
      </c>
      <c r="G177" s="100">
        <f ca="1">IFERROR(IF((VLOOKUP($E177,'DTOC Backsheet'!$D$5:$AF$183,G$9,FALSE))="","",(VLOOKUP($E177,'DTOC Backsheet'!$D$5:$AF$183,G$9,FALSE))),"")</f>
        <v>4108</v>
      </c>
      <c r="H177" s="101">
        <f ca="1">IFERROR(IF((VLOOKUP($E177,'DTOC Backsheet'!$D$5:$AF$183,H$9,FALSE))="","",(VLOOKUP($E177,'DTOC Backsheet'!$D$5:$AF$183,H$9,FALSE))),"")</f>
        <v>4582</v>
      </c>
      <c r="I177" s="101">
        <f ca="1">IFERROR(IF((VLOOKUP($E177,'DTOC Backsheet'!$D$5:$AF$183,I$9,FALSE))="","",(VLOOKUP($E177,'DTOC Backsheet'!$D$5:$AF$183,I$9,FALSE))),"")</f>
        <v>4034</v>
      </c>
      <c r="J177" s="102">
        <f ca="1">IFERROR(IF((VLOOKUP($E177,'DTOC Backsheet'!$D$5:$AF$183,J$9,FALSE))="","",(VLOOKUP($E177,'DTOC Backsheet'!$D$5:$AF$183,J$9,FALSE))),"")</f>
        <v>2793</v>
      </c>
      <c r="K177" s="151">
        <f ca="1">IFERROR(IF((VLOOKUP($E177,'DTOC Backsheet'!$D$5:$AF$183,K$9,FALSE))="","",(VLOOKUP($E177,'DTOC Backsheet'!$D$5:$AF$183,K$9,FALSE))),"")</f>
        <v>2662</v>
      </c>
      <c r="L177" s="102">
        <f ca="1">IFERROR(IF((VLOOKUP($E177,'DTOC Backsheet'!$D$5:$AF$183,L$9,FALSE))="","",(VLOOKUP($E177,'DTOC Backsheet'!$D$5:$AF$183,L$9,FALSE))),"")</f>
        <v>2837</v>
      </c>
      <c r="M177" s="101">
        <f ca="1">IFERROR(IF((VLOOKUP($E177,'DTOC Backsheet'!$D$5:$AF$183,M$9,FALSE))="","",(VLOOKUP($E177,'DTOC Backsheet'!$D$5:$AF$183,M$9,FALSE))),"")</f>
        <v>2766</v>
      </c>
      <c r="N177" s="103">
        <f ca="1">IFERROR(IF((VLOOKUP($E177,'DTOC Backsheet'!$D$5:$AF$183,N$9,FALSE))="","",(VLOOKUP($E177,'DTOC Backsheet'!$D$5:$AF$183,N$9,FALSE))),"")</f>
        <v>3191</v>
      </c>
    </row>
    <row r="178" spans="1:14" ht="15" customHeight="1" x14ac:dyDescent="0.3">
      <c r="A178" s="41">
        <v>164</v>
      </c>
      <c r="B178" s="77" t="str">
        <f ca="1">IFERROR(IF((VLOOKUP($E178,'Org List'!$AJ$10:$AL$190,3,FALSE))="","",(VLOOKUP($E178,'Org List'!$AJ$10:$AL$190,3,FALSE))),"")</f>
        <v>North East and Yorkshire Commissioning Region</v>
      </c>
      <c r="C178" s="78" t="str">
        <f ca="1">IFERROR(IF((VLOOKUP($E178,'Org List'!$AO$10:$AQ$190,3,FALSE))="","",(VLOOKUP($E178,'Org List'!$AO$10:$AQ$190,3,FALSE))),"")</f>
        <v>Yorkshire and The Humber Region</v>
      </c>
      <c r="D178" s="93" t="str">
        <f ca="1">IFERROR(IF((VLOOKUP($E178,'Org List'!$AT$10:$AV$190,3,FALSE))="","",(VLOOKUP($E178,'Org List'!$AT$10:$AV$190,3,FALSE))),"")</f>
        <v>NHS England North East and Yokrshire (Yorkshire And Humber)</v>
      </c>
      <c r="E178" s="77" t="str">
        <f t="shared" ca="1" si="5"/>
        <v>E08000036</v>
      </c>
      <c r="F178" s="79" t="str">
        <f ca="1">IF(E178="","",VLOOKUP(E178,'Org List'!$J$9:$K$640,2,0))</f>
        <v>Wakefield</v>
      </c>
      <c r="G178" s="100">
        <f ca="1">IFERROR(IF((VLOOKUP($E178,'DTOC Backsheet'!$D$5:$AF$183,G$9,FALSE))="","",(VLOOKUP($E178,'DTOC Backsheet'!$D$5:$AF$183,G$9,FALSE))),"")</f>
        <v>2395</v>
      </c>
      <c r="H178" s="101">
        <f ca="1">IFERROR(IF((VLOOKUP($E178,'DTOC Backsheet'!$D$5:$AF$183,H$9,FALSE))="","",(VLOOKUP($E178,'DTOC Backsheet'!$D$5:$AF$183,H$9,FALSE))),"")</f>
        <v>2489</v>
      </c>
      <c r="I178" s="101">
        <f ca="1">IFERROR(IF((VLOOKUP($E178,'DTOC Backsheet'!$D$5:$AF$183,I$9,FALSE))="","",(VLOOKUP($E178,'DTOC Backsheet'!$D$5:$AF$183,I$9,FALSE))),"")</f>
        <v>2301</v>
      </c>
      <c r="J178" s="102">
        <f ca="1">IFERROR(IF((VLOOKUP($E178,'DTOC Backsheet'!$D$5:$AF$183,J$9,FALSE))="","",(VLOOKUP($E178,'DTOC Backsheet'!$D$5:$AF$183,J$9,FALSE))),"")</f>
        <v>2733</v>
      </c>
      <c r="K178" s="151">
        <f ca="1">IFERROR(IF((VLOOKUP($E178,'DTOC Backsheet'!$D$5:$AF$183,K$9,FALSE))="","",(VLOOKUP($E178,'DTOC Backsheet'!$D$5:$AF$183,K$9,FALSE))),"")</f>
        <v>2704</v>
      </c>
      <c r="L178" s="102">
        <f ca="1">IFERROR(IF((VLOOKUP($E178,'DTOC Backsheet'!$D$5:$AF$183,L$9,FALSE))="","",(VLOOKUP($E178,'DTOC Backsheet'!$D$5:$AF$183,L$9,FALSE))),"")</f>
        <v>2838</v>
      </c>
      <c r="M178" s="101">
        <f ca="1">IFERROR(IF((VLOOKUP($E178,'DTOC Backsheet'!$D$5:$AF$183,M$9,FALSE))="","",(VLOOKUP($E178,'DTOC Backsheet'!$D$5:$AF$183,M$9,FALSE))),"")</f>
        <v>2545</v>
      </c>
      <c r="N178" s="103">
        <f ca="1">IFERROR(IF((VLOOKUP($E178,'DTOC Backsheet'!$D$5:$AF$183,N$9,FALSE))="","",(VLOOKUP($E178,'DTOC Backsheet'!$D$5:$AF$183,N$9,FALSE))),"")</f>
        <v>2489</v>
      </c>
    </row>
    <row r="179" spans="1:14" ht="15" customHeight="1" x14ac:dyDescent="0.3">
      <c r="A179" s="41">
        <v>165</v>
      </c>
      <c r="B179" s="77" t="str">
        <f ca="1">IFERROR(IF((VLOOKUP($E179,'Org List'!$AJ$10:$AL$190,3,FALSE))="","",(VLOOKUP($E179,'Org List'!$AJ$10:$AL$190,3,FALSE))),"")</f>
        <v>Midlands Commissioning Region</v>
      </c>
      <c r="C179" s="78" t="str">
        <f ca="1">IFERROR(IF((VLOOKUP($E179,'Org List'!$AO$10:$AQ$190,3,FALSE))="","",(VLOOKUP($E179,'Org List'!$AO$10:$AQ$190,3,FALSE))),"")</f>
        <v>West Midlands Region</v>
      </c>
      <c r="D179" s="93" t="str">
        <f ca="1">IFERROR(IF((VLOOKUP($E179,'Org List'!$AT$10:$AV$190,3,FALSE))="","",(VLOOKUP($E179,'Org List'!$AT$10:$AV$190,3,FALSE))),"")</f>
        <v>NHS England Midlands (West Midlands)</v>
      </c>
      <c r="E179" s="77" t="str">
        <f t="shared" ca="1" si="5"/>
        <v>E08000030</v>
      </c>
      <c r="F179" s="79" t="str">
        <f ca="1">IF(E179="","",VLOOKUP(E179,'Org List'!$J$9:$K$640,2,0))</f>
        <v>Walsall</v>
      </c>
      <c r="G179" s="100">
        <f ca="1">IFERROR(IF((VLOOKUP($E179,'DTOC Backsheet'!$D$5:$AF$183,G$9,FALSE))="","",(VLOOKUP($E179,'DTOC Backsheet'!$D$5:$AF$183,G$9,FALSE))),"")</f>
        <v>1818</v>
      </c>
      <c r="H179" s="101">
        <f ca="1">IFERROR(IF((VLOOKUP($E179,'DTOC Backsheet'!$D$5:$AF$183,H$9,FALSE))="","",(VLOOKUP($E179,'DTOC Backsheet'!$D$5:$AF$183,H$9,FALSE))),"")</f>
        <v>1838</v>
      </c>
      <c r="I179" s="101">
        <f ca="1">IFERROR(IF((VLOOKUP($E179,'DTOC Backsheet'!$D$5:$AF$183,I$9,FALSE))="","",(VLOOKUP($E179,'DTOC Backsheet'!$D$5:$AF$183,I$9,FALSE))),"")</f>
        <v>1905</v>
      </c>
      <c r="J179" s="102">
        <f ca="1">IFERROR(IF((VLOOKUP($E179,'DTOC Backsheet'!$D$5:$AF$183,J$9,FALSE))="","",(VLOOKUP($E179,'DTOC Backsheet'!$D$5:$AF$183,J$9,FALSE))),"")</f>
        <v>1548</v>
      </c>
      <c r="K179" s="151">
        <f ca="1">IFERROR(IF((VLOOKUP($E179,'DTOC Backsheet'!$D$5:$AF$183,K$9,FALSE))="","",(VLOOKUP($E179,'DTOC Backsheet'!$D$5:$AF$183,K$9,FALSE))),"")</f>
        <v>2188</v>
      </c>
      <c r="L179" s="102">
        <f ca="1">IFERROR(IF((VLOOKUP($E179,'DTOC Backsheet'!$D$5:$AF$183,L$9,FALSE))="","",(VLOOKUP($E179,'DTOC Backsheet'!$D$5:$AF$183,L$9,FALSE))),"")</f>
        <v>2020</v>
      </c>
      <c r="M179" s="101">
        <f ca="1">IFERROR(IF((VLOOKUP($E179,'DTOC Backsheet'!$D$5:$AF$183,M$9,FALSE))="","",(VLOOKUP($E179,'DTOC Backsheet'!$D$5:$AF$183,M$9,FALSE))),"")</f>
        <v>2278</v>
      </c>
      <c r="N179" s="103">
        <f ca="1">IFERROR(IF((VLOOKUP($E179,'DTOC Backsheet'!$D$5:$AF$183,N$9,FALSE))="","",(VLOOKUP($E179,'DTOC Backsheet'!$D$5:$AF$183,N$9,FALSE))),"")</f>
        <v>1805</v>
      </c>
    </row>
    <row r="180" spans="1:14" ht="15" customHeight="1" x14ac:dyDescent="0.3">
      <c r="A180" s="41">
        <v>166</v>
      </c>
      <c r="B180" s="77" t="str">
        <f ca="1">IFERROR(IF((VLOOKUP($E180,'Org List'!$AJ$10:$AL$190,3,FALSE))="","",(VLOOKUP($E180,'Org List'!$AJ$10:$AL$190,3,FALSE))),"")</f>
        <v>London Commissioning Region</v>
      </c>
      <c r="C180" s="78" t="str">
        <f ca="1">IFERROR(IF((VLOOKUP($E180,'Org List'!$AO$10:$AQ$190,3,FALSE))="","",(VLOOKUP($E180,'Org List'!$AO$10:$AQ$190,3,FALSE))),"")</f>
        <v>London Region</v>
      </c>
      <c r="D180" s="93" t="str">
        <f ca="1">IFERROR(IF((VLOOKUP($E180,'Org List'!$AT$10:$AV$190,3,FALSE))="","",(VLOOKUP($E180,'Org List'!$AT$10:$AV$190,3,FALSE))),"")</f>
        <v>NHS England London</v>
      </c>
      <c r="E180" s="77" t="str">
        <f t="shared" ca="1" si="5"/>
        <v>E09000031</v>
      </c>
      <c r="F180" s="79" t="str">
        <f ca="1">IF(E180="","",VLOOKUP(E180,'Org List'!$J$9:$K$640,2,0))</f>
        <v>Waltham Forest</v>
      </c>
      <c r="G180" s="100">
        <f ca="1">IFERROR(IF((VLOOKUP($E180,'DTOC Backsheet'!$D$5:$AF$183,G$9,FALSE))="","",(VLOOKUP($E180,'DTOC Backsheet'!$D$5:$AF$183,G$9,FALSE))),"")</f>
        <v>1500</v>
      </c>
      <c r="H180" s="101">
        <f ca="1">IFERROR(IF((VLOOKUP($E180,'DTOC Backsheet'!$D$5:$AF$183,H$9,FALSE))="","",(VLOOKUP($E180,'DTOC Backsheet'!$D$5:$AF$183,H$9,FALSE))),"")</f>
        <v>1135</v>
      </c>
      <c r="I180" s="101">
        <f ca="1">IFERROR(IF((VLOOKUP($E180,'DTOC Backsheet'!$D$5:$AF$183,I$9,FALSE))="","",(VLOOKUP($E180,'DTOC Backsheet'!$D$5:$AF$183,I$9,FALSE))),"")</f>
        <v>693</v>
      </c>
      <c r="J180" s="102">
        <f ca="1">IFERROR(IF((VLOOKUP($E180,'DTOC Backsheet'!$D$5:$AF$183,J$9,FALSE))="","",(VLOOKUP($E180,'DTOC Backsheet'!$D$5:$AF$183,J$9,FALSE))),"")</f>
        <v>899</v>
      </c>
      <c r="K180" s="151">
        <f ca="1">IFERROR(IF((VLOOKUP($E180,'DTOC Backsheet'!$D$5:$AF$183,K$9,FALSE))="","",(VLOOKUP($E180,'DTOC Backsheet'!$D$5:$AF$183,K$9,FALSE))),"")</f>
        <v>1740</v>
      </c>
      <c r="L180" s="102">
        <f ca="1">IFERROR(IF((VLOOKUP($E180,'DTOC Backsheet'!$D$5:$AF$183,L$9,FALSE))="","",(VLOOKUP($E180,'DTOC Backsheet'!$D$5:$AF$183,L$9,FALSE))),"")</f>
        <v>2100</v>
      </c>
      <c r="M180" s="101">
        <f ca="1">IFERROR(IF((VLOOKUP($E180,'DTOC Backsheet'!$D$5:$AF$183,M$9,FALSE))="","",(VLOOKUP($E180,'DTOC Backsheet'!$D$5:$AF$183,M$9,FALSE))),"")</f>
        <v>1522</v>
      </c>
      <c r="N180" s="103">
        <f ca="1">IFERROR(IF((VLOOKUP($E180,'DTOC Backsheet'!$D$5:$AF$183,N$9,FALSE))="","",(VLOOKUP($E180,'DTOC Backsheet'!$D$5:$AF$183,N$9,FALSE))),"")</f>
        <v>1403</v>
      </c>
    </row>
    <row r="181" spans="1:14" ht="15" customHeight="1" x14ac:dyDescent="0.3">
      <c r="A181" s="41">
        <v>167</v>
      </c>
      <c r="B181" s="77" t="str">
        <f ca="1">IFERROR(IF((VLOOKUP($E181,'Org List'!$AJ$10:$AL$190,3,FALSE))="","",(VLOOKUP($E181,'Org List'!$AJ$10:$AL$190,3,FALSE))),"")</f>
        <v>London Commissioning Region</v>
      </c>
      <c r="C181" s="78" t="str">
        <f ca="1">IFERROR(IF((VLOOKUP($E181,'Org List'!$AO$10:$AQ$190,3,FALSE))="","",(VLOOKUP($E181,'Org List'!$AO$10:$AQ$190,3,FALSE))),"")</f>
        <v>London Region</v>
      </c>
      <c r="D181" s="93" t="str">
        <f ca="1">IFERROR(IF((VLOOKUP($E181,'Org List'!$AT$10:$AV$190,3,FALSE))="","",(VLOOKUP($E181,'Org List'!$AT$10:$AV$190,3,FALSE))),"")</f>
        <v>NHS England London</v>
      </c>
      <c r="E181" s="77" t="str">
        <f t="shared" ca="1" si="5"/>
        <v>E09000032</v>
      </c>
      <c r="F181" s="79" t="str">
        <f ca="1">IF(E181="","",VLOOKUP(E181,'Org List'!$J$9:$K$640,2,0))</f>
        <v>Wandsworth</v>
      </c>
      <c r="G181" s="100">
        <f ca="1">IFERROR(IF((VLOOKUP($E181,'DTOC Backsheet'!$D$5:$AF$183,G$9,FALSE))="","",(VLOOKUP($E181,'DTOC Backsheet'!$D$5:$AF$183,G$9,FALSE))),"")</f>
        <v>1134</v>
      </c>
      <c r="H181" s="101">
        <f ca="1">IFERROR(IF((VLOOKUP($E181,'DTOC Backsheet'!$D$5:$AF$183,H$9,FALSE))="","",(VLOOKUP($E181,'DTOC Backsheet'!$D$5:$AF$183,H$9,FALSE))),"")</f>
        <v>1201</v>
      </c>
      <c r="I181" s="101">
        <f ca="1">IFERROR(IF((VLOOKUP($E181,'DTOC Backsheet'!$D$5:$AF$183,I$9,FALSE))="","",(VLOOKUP($E181,'DTOC Backsheet'!$D$5:$AF$183,I$9,FALSE))),"")</f>
        <v>1202</v>
      </c>
      <c r="J181" s="102">
        <f ca="1">IFERROR(IF((VLOOKUP($E181,'DTOC Backsheet'!$D$5:$AF$183,J$9,FALSE))="","",(VLOOKUP($E181,'DTOC Backsheet'!$D$5:$AF$183,J$9,FALSE))),"")</f>
        <v>1035</v>
      </c>
      <c r="K181" s="151">
        <f ca="1">IFERROR(IF((VLOOKUP($E181,'DTOC Backsheet'!$D$5:$AF$183,K$9,FALSE))="","",(VLOOKUP($E181,'DTOC Backsheet'!$D$5:$AF$183,K$9,FALSE))),"")</f>
        <v>1285</v>
      </c>
      <c r="L181" s="102">
        <f ca="1">IFERROR(IF((VLOOKUP($E181,'DTOC Backsheet'!$D$5:$AF$183,L$9,FALSE))="","",(VLOOKUP($E181,'DTOC Backsheet'!$D$5:$AF$183,L$9,FALSE))),"")</f>
        <v>720</v>
      </c>
      <c r="M181" s="101">
        <f ca="1">IFERROR(IF((VLOOKUP($E181,'DTOC Backsheet'!$D$5:$AF$183,M$9,FALSE))="","",(VLOOKUP($E181,'DTOC Backsheet'!$D$5:$AF$183,M$9,FALSE))),"")</f>
        <v>805</v>
      </c>
      <c r="N181" s="103">
        <f ca="1">IFERROR(IF((VLOOKUP($E181,'DTOC Backsheet'!$D$5:$AF$183,N$9,FALSE))="","",(VLOOKUP($E181,'DTOC Backsheet'!$D$5:$AF$183,N$9,FALSE))),"")</f>
        <v>779</v>
      </c>
    </row>
    <row r="182" spans="1:14" ht="15" customHeight="1" x14ac:dyDescent="0.3">
      <c r="A182" s="41">
        <v>168</v>
      </c>
      <c r="B182" s="77" t="str">
        <f ca="1">IFERROR(IF((VLOOKUP($E182,'Org List'!$AJ$10:$AL$190,3,FALSE))="","",(VLOOKUP($E182,'Org List'!$AJ$10:$AL$190,3,FALSE))),"")</f>
        <v>North West Commissioning Region</v>
      </c>
      <c r="C182" s="78" t="str">
        <f ca="1">IFERROR(IF((VLOOKUP($E182,'Org List'!$AO$10:$AQ$190,3,FALSE))="","",(VLOOKUP($E182,'Org List'!$AO$10:$AQ$190,3,FALSE))),"")</f>
        <v>North West Region</v>
      </c>
      <c r="D182" s="93" t="str">
        <f ca="1">IFERROR(IF((VLOOKUP($E182,'Org List'!$AT$10:$AV$190,3,FALSE))="","",(VLOOKUP($E182,'Org List'!$AT$10:$AV$190,3,FALSE))),"")</f>
        <v>NHS England North West (Cheshire And Merseyside)</v>
      </c>
      <c r="E182" s="77" t="str">
        <f t="shared" ca="1" si="5"/>
        <v>E06000007</v>
      </c>
      <c r="F182" s="79" t="str">
        <f ca="1">IF(E182="","",VLOOKUP(E182,'Org List'!$J$9:$K$640,2,0))</f>
        <v>Warrington</v>
      </c>
      <c r="G182" s="100">
        <f ca="1">IFERROR(IF((VLOOKUP($E182,'DTOC Backsheet'!$D$5:$AF$183,G$9,FALSE))="","",(VLOOKUP($E182,'DTOC Backsheet'!$D$5:$AF$183,G$9,FALSE))),"")</f>
        <v>1833</v>
      </c>
      <c r="H182" s="101">
        <f ca="1">IFERROR(IF((VLOOKUP($E182,'DTOC Backsheet'!$D$5:$AF$183,H$9,FALSE))="","",(VLOOKUP($E182,'DTOC Backsheet'!$D$5:$AF$183,H$9,FALSE))),"")</f>
        <v>1865</v>
      </c>
      <c r="I182" s="101">
        <f ca="1">IFERROR(IF((VLOOKUP($E182,'DTOC Backsheet'!$D$5:$AF$183,I$9,FALSE))="","",(VLOOKUP($E182,'DTOC Backsheet'!$D$5:$AF$183,I$9,FALSE))),"")</f>
        <v>2586</v>
      </c>
      <c r="J182" s="102">
        <f ca="1">IFERROR(IF((VLOOKUP($E182,'DTOC Backsheet'!$D$5:$AF$183,J$9,FALSE))="","",(VLOOKUP($E182,'DTOC Backsheet'!$D$5:$AF$183,J$9,FALSE))),"")</f>
        <v>2083</v>
      </c>
      <c r="K182" s="151">
        <f ca="1">IFERROR(IF((VLOOKUP($E182,'DTOC Backsheet'!$D$5:$AF$183,K$9,FALSE))="","",(VLOOKUP($E182,'DTOC Backsheet'!$D$5:$AF$183,K$9,FALSE))),"")</f>
        <v>2053</v>
      </c>
      <c r="L182" s="102">
        <f ca="1">IFERROR(IF((VLOOKUP($E182,'DTOC Backsheet'!$D$5:$AF$183,L$9,FALSE))="","",(VLOOKUP($E182,'DTOC Backsheet'!$D$5:$AF$183,L$9,FALSE))),"")</f>
        <v>1554</v>
      </c>
      <c r="M182" s="101">
        <f ca="1">IFERROR(IF((VLOOKUP($E182,'DTOC Backsheet'!$D$5:$AF$183,M$9,FALSE))="","",(VLOOKUP($E182,'DTOC Backsheet'!$D$5:$AF$183,M$9,FALSE))),"")</f>
        <v>2466</v>
      </c>
      <c r="N182" s="103">
        <f ca="1">IFERROR(IF((VLOOKUP($E182,'DTOC Backsheet'!$D$5:$AF$183,N$9,FALSE))="","",(VLOOKUP($E182,'DTOC Backsheet'!$D$5:$AF$183,N$9,FALSE))),"")</f>
        <v>1556</v>
      </c>
    </row>
    <row r="183" spans="1:14" ht="15" customHeight="1" x14ac:dyDescent="0.3">
      <c r="A183" s="41">
        <v>169</v>
      </c>
      <c r="B183" s="77" t="str">
        <f ca="1">IFERROR(IF((VLOOKUP($E183,'Org List'!$AJ$10:$AL$190,3,FALSE))="","",(VLOOKUP($E183,'Org List'!$AJ$10:$AL$190,3,FALSE))),"")</f>
        <v>Midlands Commissioning Region</v>
      </c>
      <c r="C183" s="78" t="str">
        <f ca="1">IFERROR(IF((VLOOKUP($E183,'Org List'!$AO$10:$AQ$190,3,FALSE))="","",(VLOOKUP($E183,'Org List'!$AO$10:$AQ$190,3,FALSE))),"")</f>
        <v>West Midlands Region</v>
      </c>
      <c r="D183" s="93" t="str">
        <f ca="1">IFERROR(IF((VLOOKUP($E183,'Org List'!$AT$10:$AV$190,3,FALSE))="","",(VLOOKUP($E183,'Org List'!$AT$10:$AV$190,3,FALSE))),"")</f>
        <v>NHS England Midlands (West Midlands)</v>
      </c>
      <c r="E183" s="77" t="str">
        <f t="shared" ca="1" si="5"/>
        <v>E10000031</v>
      </c>
      <c r="F183" s="79" t="str">
        <f ca="1">IF(E183="","",VLOOKUP(E183,'Org List'!$J$9:$K$640,2,0))</f>
        <v>Warwickshire</v>
      </c>
      <c r="G183" s="100">
        <f ca="1">IFERROR(IF((VLOOKUP($E183,'DTOC Backsheet'!$D$5:$AF$183,G$9,FALSE))="","",(VLOOKUP($E183,'DTOC Backsheet'!$D$5:$AF$183,G$9,FALSE))),"")</f>
        <v>7373</v>
      </c>
      <c r="H183" s="101">
        <f ca="1">IFERROR(IF((VLOOKUP($E183,'DTOC Backsheet'!$D$5:$AF$183,H$9,FALSE))="","",(VLOOKUP($E183,'DTOC Backsheet'!$D$5:$AF$183,H$9,FALSE))),"")</f>
        <v>6446</v>
      </c>
      <c r="I183" s="101">
        <f ca="1">IFERROR(IF((VLOOKUP($E183,'DTOC Backsheet'!$D$5:$AF$183,I$9,FALSE))="","",(VLOOKUP($E183,'DTOC Backsheet'!$D$5:$AF$183,I$9,FALSE))),"")</f>
        <v>5133</v>
      </c>
      <c r="J183" s="102">
        <f ca="1">IFERROR(IF((VLOOKUP($E183,'DTOC Backsheet'!$D$5:$AF$183,J$9,FALSE))="","",(VLOOKUP($E183,'DTOC Backsheet'!$D$5:$AF$183,J$9,FALSE))),"")</f>
        <v>4841</v>
      </c>
      <c r="K183" s="151">
        <f ca="1">IFERROR(IF((VLOOKUP($E183,'DTOC Backsheet'!$D$5:$AF$183,K$9,FALSE))="","",(VLOOKUP($E183,'DTOC Backsheet'!$D$5:$AF$183,K$9,FALSE))),"")</f>
        <v>3747</v>
      </c>
      <c r="L183" s="102">
        <f ca="1">IFERROR(IF((VLOOKUP($E183,'DTOC Backsheet'!$D$5:$AF$183,L$9,FALSE))="","",(VLOOKUP($E183,'DTOC Backsheet'!$D$5:$AF$183,L$9,FALSE))),"")</f>
        <v>4083</v>
      </c>
      <c r="M183" s="101">
        <f ca="1">IFERROR(IF((VLOOKUP($E183,'DTOC Backsheet'!$D$5:$AF$183,M$9,FALSE))="","",(VLOOKUP($E183,'DTOC Backsheet'!$D$5:$AF$183,M$9,FALSE))),"")</f>
        <v>3923</v>
      </c>
      <c r="N183" s="103">
        <f ca="1">IFERROR(IF((VLOOKUP($E183,'DTOC Backsheet'!$D$5:$AF$183,N$9,FALSE))="","",(VLOOKUP($E183,'DTOC Backsheet'!$D$5:$AF$183,N$9,FALSE))),"")</f>
        <v>4073</v>
      </c>
    </row>
    <row r="184" spans="1:14" ht="15" customHeight="1" x14ac:dyDescent="0.3">
      <c r="A184" s="41">
        <v>170</v>
      </c>
      <c r="B184" s="77" t="str">
        <f ca="1">IFERROR(IF((VLOOKUP($E184,'Org List'!$AJ$10:$AL$190,3,FALSE))="","",(VLOOKUP($E184,'Org List'!$AJ$10:$AL$190,3,FALSE))),"")</f>
        <v>South East England Commissioning Region</v>
      </c>
      <c r="C184" s="78" t="str">
        <f ca="1">IFERROR(IF((VLOOKUP($E184,'Org List'!$AO$10:$AQ$190,3,FALSE))="","",(VLOOKUP($E184,'Org List'!$AO$10:$AQ$190,3,FALSE))),"")</f>
        <v>South East Region</v>
      </c>
      <c r="D184" s="93" t="str">
        <f ca="1">IFERROR(IF((VLOOKUP($E184,'Org List'!$AT$10:$AV$190,3,FALSE))="","",(VLOOKUP($E184,'Org List'!$AT$10:$AV$190,3,FALSE))),"")</f>
        <v>NHS England South East (Hampshire, Isle of Wight and Thames Valley)</v>
      </c>
      <c r="E184" s="77" t="str">
        <f t="shared" ca="1" si="5"/>
        <v>E06000037</v>
      </c>
      <c r="F184" s="79" t="str">
        <f ca="1">IF(E184="","",VLOOKUP(E184,'Org List'!$J$9:$K$640,2,0))</f>
        <v>West Berkshire</v>
      </c>
      <c r="G184" s="100">
        <f ca="1">IFERROR(IF((VLOOKUP($E184,'DTOC Backsheet'!$D$5:$AF$183,G$9,FALSE))="","",(VLOOKUP($E184,'DTOC Backsheet'!$D$5:$AF$183,G$9,FALSE))),"")</f>
        <v>2504</v>
      </c>
      <c r="H184" s="101">
        <f ca="1">IFERROR(IF((VLOOKUP($E184,'DTOC Backsheet'!$D$5:$AF$183,H$9,FALSE))="","",(VLOOKUP($E184,'DTOC Backsheet'!$D$5:$AF$183,H$9,FALSE))),"")</f>
        <v>2081</v>
      </c>
      <c r="I184" s="101">
        <f ca="1">IFERROR(IF((VLOOKUP($E184,'DTOC Backsheet'!$D$5:$AF$183,I$9,FALSE))="","",(VLOOKUP($E184,'DTOC Backsheet'!$D$5:$AF$183,I$9,FALSE))),"")</f>
        <v>1899</v>
      </c>
      <c r="J184" s="102">
        <f ca="1">IFERROR(IF((VLOOKUP($E184,'DTOC Backsheet'!$D$5:$AF$183,J$9,FALSE))="","",(VLOOKUP($E184,'DTOC Backsheet'!$D$5:$AF$183,J$9,FALSE))),"")</f>
        <v>1696</v>
      </c>
      <c r="K184" s="151">
        <f ca="1">IFERROR(IF((VLOOKUP($E184,'DTOC Backsheet'!$D$5:$AF$183,K$9,FALSE))="","",(VLOOKUP($E184,'DTOC Backsheet'!$D$5:$AF$183,K$9,FALSE))),"")</f>
        <v>1140</v>
      </c>
      <c r="L184" s="102">
        <f ca="1">IFERROR(IF((VLOOKUP($E184,'DTOC Backsheet'!$D$5:$AF$183,L$9,FALSE))="","",(VLOOKUP($E184,'DTOC Backsheet'!$D$5:$AF$183,L$9,FALSE))),"")</f>
        <v>1093</v>
      </c>
      <c r="M184" s="101">
        <f ca="1">IFERROR(IF((VLOOKUP($E184,'DTOC Backsheet'!$D$5:$AF$183,M$9,FALSE))="","",(VLOOKUP($E184,'DTOC Backsheet'!$D$5:$AF$183,M$9,FALSE))),"")</f>
        <v>1291</v>
      </c>
      <c r="N184" s="103">
        <f ca="1">IFERROR(IF((VLOOKUP($E184,'DTOC Backsheet'!$D$5:$AF$183,N$9,FALSE))="","",(VLOOKUP($E184,'DTOC Backsheet'!$D$5:$AF$183,N$9,FALSE))),"")</f>
        <v>1911</v>
      </c>
    </row>
    <row r="185" spans="1:14" ht="15" customHeight="1" x14ac:dyDescent="0.3">
      <c r="A185" s="41">
        <v>171</v>
      </c>
      <c r="B185" s="77" t="str">
        <f ca="1">IFERROR(IF((VLOOKUP($E185,'Org List'!$AJ$10:$AL$190,3,FALSE))="","",(VLOOKUP($E185,'Org List'!$AJ$10:$AL$190,3,FALSE))),"")</f>
        <v>South East England Commissioning Region</v>
      </c>
      <c r="C185" s="78" t="str">
        <f ca="1">IFERROR(IF((VLOOKUP($E185,'Org List'!$AO$10:$AQ$190,3,FALSE))="","",(VLOOKUP($E185,'Org List'!$AO$10:$AQ$190,3,FALSE))),"")</f>
        <v>South East Region</v>
      </c>
      <c r="D185" s="93" t="str">
        <f ca="1">IFERROR(IF((VLOOKUP($E185,'Org List'!$AT$10:$AV$190,3,FALSE))="","",(VLOOKUP($E185,'Org List'!$AT$10:$AV$190,3,FALSE))),"")</f>
        <v>NHS England South East (Kent, Surrey and Sussex)</v>
      </c>
      <c r="E185" s="77" t="str">
        <f t="shared" ca="1" si="5"/>
        <v>E10000032</v>
      </c>
      <c r="F185" s="79" t="str">
        <f ca="1">IF(E185="","",VLOOKUP(E185,'Org List'!$J$9:$K$640,2,0))</f>
        <v>West Sussex</v>
      </c>
      <c r="G185" s="100">
        <f ca="1">IFERROR(IF((VLOOKUP($E185,'DTOC Backsheet'!$D$5:$AF$183,G$9,FALSE))="","",(VLOOKUP($E185,'DTOC Backsheet'!$D$5:$AF$183,G$9,FALSE))),"")</f>
        <v>8827</v>
      </c>
      <c r="H185" s="101">
        <f ca="1">IFERROR(IF((VLOOKUP($E185,'DTOC Backsheet'!$D$5:$AF$183,H$9,FALSE))="","",(VLOOKUP($E185,'DTOC Backsheet'!$D$5:$AF$183,H$9,FALSE))),"")</f>
        <v>10675</v>
      </c>
      <c r="I185" s="101">
        <f ca="1">IFERROR(IF((VLOOKUP($E185,'DTOC Backsheet'!$D$5:$AF$183,I$9,FALSE))="","",(VLOOKUP($E185,'DTOC Backsheet'!$D$5:$AF$183,I$9,FALSE))),"")</f>
        <v>9260</v>
      </c>
      <c r="J185" s="102">
        <f ca="1">IFERROR(IF((VLOOKUP($E185,'DTOC Backsheet'!$D$5:$AF$183,J$9,FALSE))="","",(VLOOKUP($E185,'DTOC Backsheet'!$D$5:$AF$183,J$9,FALSE))),"")</f>
        <v>8281</v>
      </c>
      <c r="K185" s="151">
        <f ca="1">IFERROR(IF((VLOOKUP($E185,'DTOC Backsheet'!$D$5:$AF$183,K$9,FALSE))="","",(VLOOKUP($E185,'DTOC Backsheet'!$D$5:$AF$183,K$9,FALSE))),"")</f>
        <v>7555</v>
      </c>
      <c r="L185" s="102">
        <f ca="1">IFERROR(IF((VLOOKUP($E185,'DTOC Backsheet'!$D$5:$AF$183,L$9,FALSE))="","",(VLOOKUP($E185,'DTOC Backsheet'!$D$5:$AF$183,L$9,FALSE))),"")</f>
        <v>8145</v>
      </c>
      <c r="M185" s="101">
        <f ca="1">IFERROR(IF((VLOOKUP($E185,'DTOC Backsheet'!$D$5:$AF$183,M$9,FALSE))="","",(VLOOKUP($E185,'DTOC Backsheet'!$D$5:$AF$183,M$9,FALSE))),"")</f>
        <v>7432</v>
      </c>
      <c r="N185" s="103">
        <f ca="1">IFERROR(IF((VLOOKUP($E185,'DTOC Backsheet'!$D$5:$AF$183,N$9,FALSE))="","",(VLOOKUP($E185,'DTOC Backsheet'!$D$5:$AF$183,N$9,FALSE))),"")</f>
        <v>7363</v>
      </c>
    </row>
    <row r="186" spans="1:14" ht="15" customHeight="1" x14ac:dyDescent="0.3">
      <c r="A186" s="41">
        <v>172</v>
      </c>
      <c r="B186" s="77" t="str">
        <f ca="1">IFERROR(IF((VLOOKUP($E186,'Org List'!$AJ$10:$AL$190,3,FALSE))="","",(VLOOKUP($E186,'Org List'!$AJ$10:$AL$190,3,FALSE))),"")</f>
        <v>London Commissioning Region</v>
      </c>
      <c r="C186" s="78" t="str">
        <f ca="1">IFERROR(IF((VLOOKUP($E186,'Org List'!$AO$10:$AQ$190,3,FALSE))="","",(VLOOKUP($E186,'Org List'!$AO$10:$AQ$190,3,FALSE))),"")</f>
        <v>London Region</v>
      </c>
      <c r="D186" s="93" t="str">
        <f ca="1">IFERROR(IF((VLOOKUP($E186,'Org List'!$AT$10:$AV$190,3,FALSE))="","",(VLOOKUP($E186,'Org List'!$AT$10:$AV$190,3,FALSE))),"")</f>
        <v>NHS England London</v>
      </c>
      <c r="E186" s="77" t="str">
        <f t="shared" ca="1" si="5"/>
        <v>E09000033</v>
      </c>
      <c r="F186" s="79" t="str">
        <f ca="1">IF(E186="","",VLOOKUP(E186,'Org List'!$J$9:$K$640,2,0))</f>
        <v>Westminster</v>
      </c>
      <c r="G186" s="100">
        <f ca="1">IFERROR(IF((VLOOKUP($E186,'DTOC Backsheet'!$D$5:$AF$183,G$9,FALSE))="","",(VLOOKUP($E186,'DTOC Backsheet'!$D$5:$AF$183,G$9,FALSE))),"")</f>
        <v>553</v>
      </c>
      <c r="H186" s="101">
        <f ca="1">IFERROR(IF((VLOOKUP($E186,'DTOC Backsheet'!$D$5:$AF$183,H$9,FALSE))="","",(VLOOKUP($E186,'DTOC Backsheet'!$D$5:$AF$183,H$9,FALSE))),"")</f>
        <v>825</v>
      </c>
      <c r="I186" s="101">
        <f ca="1">IFERROR(IF((VLOOKUP($E186,'DTOC Backsheet'!$D$5:$AF$183,I$9,FALSE))="","",(VLOOKUP($E186,'DTOC Backsheet'!$D$5:$AF$183,I$9,FALSE))),"")</f>
        <v>987</v>
      </c>
      <c r="J186" s="102">
        <f ca="1">IFERROR(IF((VLOOKUP($E186,'DTOC Backsheet'!$D$5:$AF$183,J$9,FALSE))="","",(VLOOKUP($E186,'DTOC Backsheet'!$D$5:$AF$183,J$9,FALSE))),"")</f>
        <v>1348</v>
      </c>
      <c r="K186" s="151">
        <f ca="1">IFERROR(IF((VLOOKUP($E186,'DTOC Backsheet'!$D$5:$AF$183,K$9,FALSE))="","",(VLOOKUP($E186,'DTOC Backsheet'!$D$5:$AF$183,K$9,FALSE))),"")</f>
        <v>1619</v>
      </c>
      <c r="L186" s="102">
        <f ca="1">IFERROR(IF((VLOOKUP($E186,'DTOC Backsheet'!$D$5:$AF$183,L$9,FALSE))="","",(VLOOKUP($E186,'DTOC Backsheet'!$D$5:$AF$183,L$9,FALSE))),"")</f>
        <v>1254</v>
      </c>
      <c r="M186" s="101">
        <f ca="1">IFERROR(IF((VLOOKUP($E186,'DTOC Backsheet'!$D$5:$AF$183,M$9,FALSE))="","",(VLOOKUP($E186,'DTOC Backsheet'!$D$5:$AF$183,M$9,FALSE))),"")</f>
        <v>1273</v>
      </c>
      <c r="N186" s="103">
        <f ca="1">IFERROR(IF((VLOOKUP($E186,'DTOC Backsheet'!$D$5:$AF$183,N$9,FALSE))="","",(VLOOKUP($E186,'DTOC Backsheet'!$D$5:$AF$183,N$9,FALSE))),"")</f>
        <v>1318</v>
      </c>
    </row>
    <row r="187" spans="1:14" ht="15" customHeight="1" x14ac:dyDescent="0.3">
      <c r="A187" s="41">
        <v>173</v>
      </c>
      <c r="B187" s="77" t="str">
        <f ca="1">IFERROR(IF((VLOOKUP($E187,'Org List'!$AJ$10:$AL$190,3,FALSE))="","",(VLOOKUP($E187,'Org List'!$AJ$10:$AL$190,3,FALSE))),"")</f>
        <v>North West Commissioning Region</v>
      </c>
      <c r="C187" s="78" t="str">
        <f ca="1">IFERROR(IF((VLOOKUP($E187,'Org List'!$AO$10:$AQ$190,3,FALSE))="","",(VLOOKUP($E187,'Org List'!$AO$10:$AQ$190,3,FALSE))),"")</f>
        <v>North West Region</v>
      </c>
      <c r="D187" s="93" t="str">
        <f ca="1">IFERROR(IF((VLOOKUP($E187,'Org List'!$AT$10:$AV$190,3,FALSE))="","",(VLOOKUP($E187,'Org List'!$AT$10:$AV$190,3,FALSE))),"")</f>
        <v>NHS England North West (Greater Manchester)</v>
      </c>
      <c r="E187" s="77" t="str">
        <f t="shared" ca="1" si="5"/>
        <v>E08000010</v>
      </c>
      <c r="F187" s="79" t="str">
        <f ca="1">IF(E187="","",VLOOKUP(E187,'Org List'!$J$9:$K$640,2,0))</f>
        <v>Wigan</v>
      </c>
      <c r="G187" s="100">
        <f ca="1">IFERROR(IF((VLOOKUP($E187,'DTOC Backsheet'!$D$5:$AF$183,G$9,FALSE))="","",(VLOOKUP($E187,'DTOC Backsheet'!$D$5:$AF$183,G$9,FALSE))),"")</f>
        <v>1086</v>
      </c>
      <c r="H187" s="101">
        <f ca="1">IFERROR(IF((VLOOKUP($E187,'DTOC Backsheet'!$D$5:$AF$183,H$9,FALSE))="","",(VLOOKUP($E187,'DTOC Backsheet'!$D$5:$AF$183,H$9,FALSE))),"")</f>
        <v>1600</v>
      </c>
      <c r="I187" s="101">
        <f ca="1">IFERROR(IF((VLOOKUP($E187,'DTOC Backsheet'!$D$5:$AF$183,I$9,FALSE))="","",(VLOOKUP($E187,'DTOC Backsheet'!$D$5:$AF$183,I$9,FALSE))),"")</f>
        <v>1385</v>
      </c>
      <c r="J187" s="102">
        <f ca="1">IFERROR(IF((VLOOKUP($E187,'DTOC Backsheet'!$D$5:$AF$183,J$9,FALSE))="","",(VLOOKUP($E187,'DTOC Backsheet'!$D$5:$AF$183,J$9,FALSE))),"")</f>
        <v>1462</v>
      </c>
      <c r="K187" s="151">
        <f ca="1">IFERROR(IF((VLOOKUP($E187,'DTOC Backsheet'!$D$5:$AF$183,K$9,FALSE))="","",(VLOOKUP($E187,'DTOC Backsheet'!$D$5:$AF$183,K$9,FALSE))),"")</f>
        <v>983</v>
      </c>
      <c r="L187" s="102">
        <f ca="1">IFERROR(IF((VLOOKUP($E187,'DTOC Backsheet'!$D$5:$AF$183,L$9,FALSE))="","",(VLOOKUP($E187,'DTOC Backsheet'!$D$5:$AF$183,L$9,FALSE))),"")</f>
        <v>1015</v>
      </c>
      <c r="M187" s="101">
        <f ca="1">IFERROR(IF((VLOOKUP($E187,'DTOC Backsheet'!$D$5:$AF$183,M$9,FALSE))="","",(VLOOKUP($E187,'DTOC Backsheet'!$D$5:$AF$183,M$9,FALSE))),"")</f>
        <v>1134</v>
      </c>
      <c r="N187" s="103">
        <f ca="1">IFERROR(IF((VLOOKUP($E187,'DTOC Backsheet'!$D$5:$AF$183,N$9,FALSE))="","",(VLOOKUP($E187,'DTOC Backsheet'!$D$5:$AF$183,N$9,FALSE))),"")</f>
        <v>1380</v>
      </c>
    </row>
    <row r="188" spans="1:14" ht="15" customHeight="1" x14ac:dyDescent="0.3">
      <c r="A188" s="41">
        <v>174</v>
      </c>
      <c r="B188" s="77" t="str">
        <f ca="1">IFERROR(IF((VLOOKUP($E188,'Org List'!$AJ$10:$AL$190,3,FALSE))="","",(VLOOKUP($E188,'Org List'!$AJ$10:$AL$190,3,FALSE))),"")</f>
        <v>South West England Commissioning Region</v>
      </c>
      <c r="C188" s="78" t="str">
        <f ca="1">IFERROR(IF((VLOOKUP($E188,'Org List'!$AO$10:$AQ$190,3,FALSE))="","",(VLOOKUP($E188,'Org List'!$AO$10:$AQ$190,3,FALSE))),"")</f>
        <v>South West Region</v>
      </c>
      <c r="D188" s="93" t="str">
        <f ca="1">IFERROR(IF((VLOOKUP($E188,'Org List'!$AT$10:$AV$190,3,FALSE))="","",(VLOOKUP($E188,'Org List'!$AT$10:$AV$190,3,FALSE))),"")</f>
        <v>NHS England South West (South West North)</v>
      </c>
      <c r="E188" s="77" t="str">
        <f t="shared" ca="1" si="5"/>
        <v>E06000054</v>
      </c>
      <c r="F188" s="79" t="str">
        <f ca="1">IF(E188="","",VLOOKUP(E188,'Org List'!$J$9:$K$640,2,0))</f>
        <v>Wiltshire</v>
      </c>
      <c r="G188" s="100">
        <f ca="1">IFERROR(IF((VLOOKUP($E188,'DTOC Backsheet'!$D$5:$AF$183,G$9,FALSE))="","",(VLOOKUP($E188,'DTOC Backsheet'!$D$5:$AF$183,G$9,FALSE))),"")</f>
        <v>7748</v>
      </c>
      <c r="H188" s="101">
        <f ca="1">IFERROR(IF((VLOOKUP($E188,'DTOC Backsheet'!$D$5:$AF$183,H$9,FALSE))="","",(VLOOKUP($E188,'DTOC Backsheet'!$D$5:$AF$183,H$9,FALSE))),"")</f>
        <v>6747</v>
      </c>
      <c r="I188" s="101">
        <f ca="1">IFERROR(IF((VLOOKUP($E188,'DTOC Backsheet'!$D$5:$AF$183,I$9,FALSE))="","",(VLOOKUP($E188,'DTOC Backsheet'!$D$5:$AF$183,I$9,FALSE))),"")</f>
        <v>5520</v>
      </c>
      <c r="J188" s="102">
        <f ca="1">IFERROR(IF((VLOOKUP($E188,'DTOC Backsheet'!$D$5:$AF$183,J$9,FALSE))="","",(VLOOKUP($E188,'DTOC Backsheet'!$D$5:$AF$183,J$9,FALSE))),"")</f>
        <v>5309</v>
      </c>
      <c r="K188" s="151">
        <f ca="1">IFERROR(IF((VLOOKUP($E188,'DTOC Backsheet'!$D$5:$AF$183,K$9,FALSE))="","",(VLOOKUP($E188,'DTOC Backsheet'!$D$5:$AF$183,K$9,FALSE))),"")</f>
        <v>4556</v>
      </c>
      <c r="L188" s="102">
        <f ca="1">IFERROR(IF((VLOOKUP($E188,'DTOC Backsheet'!$D$5:$AF$183,L$9,FALSE))="","",(VLOOKUP($E188,'DTOC Backsheet'!$D$5:$AF$183,L$9,FALSE))),"")</f>
        <v>5466</v>
      </c>
      <c r="M188" s="101">
        <f ca="1">IFERROR(IF((VLOOKUP($E188,'DTOC Backsheet'!$D$5:$AF$183,M$9,FALSE))="","",(VLOOKUP($E188,'DTOC Backsheet'!$D$5:$AF$183,M$9,FALSE))),"")</f>
        <v>5017</v>
      </c>
      <c r="N188" s="103">
        <f ca="1">IFERROR(IF((VLOOKUP($E188,'DTOC Backsheet'!$D$5:$AF$183,N$9,FALSE))="","",(VLOOKUP($E188,'DTOC Backsheet'!$D$5:$AF$183,N$9,FALSE))),"")</f>
        <v>4167</v>
      </c>
    </row>
    <row r="189" spans="1:14" ht="15" customHeight="1" x14ac:dyDescent="0.3">
      <c r="A189" s="41">
        <v>175</v>
      </c>
      <c r="B189" s="77" t="str">
        <f ca="1">IFERROR(IF((VLOOKUP($E189,'Org List'!$AJ$10:$AL$190,3,FALSE))="","",(VLOOKUP($E189,'Org List'!$AJ$10:$AL$190,3,FALSE))),"")</f>
        <v>South East England Commissioning Region</v>
      </c>
      <c r="C189" s="78" t="str">
        <f ca="1">IFERROR(IF((VLOOKUP($E189,'Org List'!$AO$10:$AQ$190,3,FALSE))="","",(VLOOKUP($E189,'Org List'!$AO$10:$AQ$190,3,FALSE))),"")</f>
        <v>South East Region</v>
      </c>
      <c r="D189" s="93" t="str">
        <f ca="1">IFERROR(IF((VLOOKUP($E189,'Org List'!$AT$10:$AV$190,3,FALSE))="","",(VLOOKUP($E189,'Org List'!$AT$10:$AV$190,3,FALSE))),"")</f>
        <v>NHS England South East (Hampshire, Isle of Wight and Thames Valley)</v>
      </c>
      <c r="E189" s="77" t="str">
        <f t="shared" ca="1" si="5"/>
        <v>E06000040</v>
      </c>
      <c r="F189" s="79" t="str">
        <f ca="1">IF(E189="","",VLOOKUP(E189,'Org List'!$J$9:$K$640,2,0))</f>
        <v>Windsor and Maidenhead</v>
      </c>
      <c r="G189" s="100">
        <f ca="1">IFERROR(IF((VLOOKUP($E189,'DTOC Backsheet'!$D$5:$AF$183,G$9,FALSE))="","",(VLOOKUP($E189,'DTOC Backsheet'!$D$5:$AF$183,G$9,FALSE))),"")</f>
        <v>1060</v>
      </c>
      <c r="H189" s="101">
        <f ca="1">IFERROR(IF((VLOOKUP($E189,'DTOC Backsheet'!$D$5:$AF$183,H$9,FALSE))="","",(VLOOKUP($E189,'DTOC Backsheet'!$D$5:$AF$183,H$9,FALSE))),"")</f>
        <v>1435</v>
      </c>
      <c r="I189" s="101">
        <f ca="1">IFERROR(IF((VLOOKUP($E189,'DTOC Backsheet'!$D$5:$AF$183,I$9,FALSE))="","",(VLOOKUP($E189,'DTOC Backsheet'!$D$5:$AF$183,I$9,FALSE))),"")</f>
        <v>1440</v>
      </c>
      <c r="J189" s="102">
        <f ca="1">IFERROR(IF((VLOOKUP($E189,'DTOC Backsheet'!$D$5:$AF$183,J$9,FALSE))="","",(VLOOKUP($E189,'DTOC Backsheet'!$D$5:$AF$183,J$9,FALSE))),"")</f>
        <v>1047</v>
      </c>
      <c r="K189" s="151">
        <f ca="1">IFERROR(IF((VLOOKUP($E189,'DTOC Backsheet'!$D$5:$AF$183,K$9,FALSE))="","",(VLOOKUP($E189,'DTOC Backsheet'!$D$5:$AF$183,K$9,FALSE))),"")</f>
        <v>1219</v>
      </c>
      <c r="L189" s="102">
        <f ca="1">IFERROR(IF((VLOOKUP($E189,'DTOC Backsheet'!$D$5:$AF$183,L$9,FALSE))="","",(VLOOKUP($E189,'DTOC Backsheet'!$D$5:$AF$183,L$9,FALSE))),"")</f>
        <v>1810</v>
      </c>
      <c r="M189" s="101">
        <f ca="1">IFERROR(IF((VLOOKUP($E189,'DTOC Backsheet'!$D$5:$AF$183,M$9,FALSE))="","",(VLOOKUP($E189,'DTOC Backsheet'!$D$5:$AF$183,M$9,FALSE))),"")</f>
        <v>1440</v>
      </c>
      <c r="N189" s="103">
        <f ca="1">IFERROR(IF((VLOOKUP($E189,'DTOC Backsheet'!$D$5:$AF$183,N$9,FALSE))="","",(VLOOKUP($E189,'DTOC Backsheet'!$D$5:$AF$183,N$9,FALSE))),"")</f>
        <v>689</v>
      </c>
    </row>
    <row r="190" spans="1:14" ht="15" customHeight="1" x14ac:dyDescent="0.3">
      <c r="A190" s="41">
        <v>176</v>
      </c>
      <c r="B190" s="77" t="str">
        <f ca="1">IFERROR(IF((VLOOKUP($E190,'Org List'!$AJ$10:$AL$190,3,FALSE))="","",(VLOOKUP($E190,'Org List'!$AJ$10:$AL$190,3,FALSE))),"")</f>
        <v>North West Commissioning Region</v>
      </c>
      <c r="C190" s="78" t="str">
        <f ca="1">IFERROR(IF((VLOOKUP($E190,'Org List'!$AO$10:$AQ$190,3,FALSE))="","",(VLOOKUP($E190,'Org List'!$AO$10:$AQ$190,3,FALSE))),"")</f>
        <v>North West Region</v>
      </c>
      <c r="D190" s="93" t="str">
        <f ca="1">IFERROR(IF((VLOOKUP($E190,'Org List'!$AT$10:$AV$190,3,FALSE))="","",(VLOOKUP($E190,'Org List'!$AT$10:$AV$190,3,FALSE))),"")</f>
        <v>NHS England North West (Cheshire And Merseyside)</v>
      </c>
      <c r="E190" s="77" t="str">
        <f t="shared" ca="1" si="5"/>
        <v>E08000015</v>
      </c>
      <c r="F190" s="79" t="str">
        <f ca="1">IF(E190="","",VLOOKUP(E190,'Org List'!$J$9:$K$640,2,0))</f>
        <v>Wirral</v>
      </c>
      <c r="G190" s="100">
        <f ca="1">IFERROR(IF((VLOOKUP($E190,'DTOC Backsheet'!$D$5:$AF$183,G$9,FALSE))="","",(VLOOKUP($E190,'DTOC Backsheet'!$D$5:$AF$183,G$9,FALSE))),"")</f>
        <v>3254</v>
      </c>
      <c r="H190" s="101">
        <f ca="1">IFERROR(IF((VLOOKUP($E190,'DTOC Backsheet'!$D$5:$AF$183,H$9,FALSE))="","",(VLOOKUP($E190,'DTOC Backsheet'!$D$5:$AF$183,H$9,FALSE))),"")</f>
        <v>2634</v>
      </c>
      <c r="I190" s="101">
        <f ca="1">IFERROR(IF((VLOOKUP($E190,'DTOC Backsheet'!$D$5:$AF$183,I$9,FALSE))="","",(VLOOKUP($E190,'DTOC Backsheet'!$D$5:$AF$183,I$9,FALSE))),"")</f>
        <v>1661</v>
      </c>
      <c r="J190" s="102">
        <f ca="1">IFERROR(IF((VLOOKUP($E190,'DTOC Backsheet'!$D$5:$AF$183,J$9,FALSE))="","",(VLOOKUP($E190,'DTOC Backsheet'!$D$5:$AF$183,J$9,FALSE))),"")</f>
        <v>1217</v>
      </c>
      <c r="K190" s="151">
        <f ca="1">IFERROR(IF((VLOOKUP($E190,'DTOC Backsheet'!$D$5:$AF$183,K$9,FALSE))="","",(VLOOKUP($E190,'DTOC Backsheet'!$D$5:$AF$183,K$9,FALSE))),"")</f>
        <v>1561</v>
      </c>
      <c r="L190" s="102">
        <f ca="1">IFERROR(IF((VLOOKUP($E190,'DTOC Backsheet'!$D$5:$AF$183,L$9,FALSE))="","",(VLOOKUP($E190,'DTOC Backsheet'!$D$5:$AF$183,L$9,FALSE))),"")</f>
        <v>1839</v>
      </c>
      <c r="M190" s="101">
        <f ca="1">IFERROR(IF((VLOOKUP($E190,'DTOC Backsheet'!$D$5:$AF$183,M$9,FALSE))="","",(VLOOKUP($E190,'DTOC Backsheet'!$D$5:$AF$183,M$9,FALSE))),"")</f>
        <v>1755</v>
      </c>
      <c r="N190" s="103">
        <f ca="1">IFERROR(IF((VLOOKUP($E190,'DTOC Backsheet'!$D$5:$AF$183,N$9,FALSE))="","",(VLOOKUP($E190,'DTOC Backsheet'!$D$5:$AF$183,N$9,FALSE))),"")</f>
        <v>1728</v>
      </c>
    </row>
    <row r="191" spans="1:14" ht="15" customHeight="1" x14ac:dyDescent="0.3">
      <c r="A191" s="41">
        <v>177</v>
      </c>
      <c r="B191" s="77" t="str">
        <f ca="1">IFERROR(IF((VLOOKUP($E191,'Org List'!$AJ$10:$AL$190,3,FALSE))="","",(VLOOKUP($E191,'Org List'!$AJ$10:$AL$190,3,FALSE))),"")</f>
        <v>South East England Commissioning Region</v>
      </c>
      <c r="C191" s="78" t="str">
        <f ca="1">IFERROR(IF((VLOOKUP($E191,'Org List'!$AO$10:$AQ$190,3,FALSE))="","",(VLOOKUP($E191,'Org List'!$AO$10:$AQ$190,3,FALSE))),"")</f>
        <v>South East Region</v>
      </c>
      <c r="D191" s="93" t="str">
        <f ca="1">IFERROR(IF((VLOOKUP($E191,'Org List'!$AT$10:$AV$190,3,FALSE))="","",(VLOOKUP($E191,'Org List'!$AT$10:$AV$190,3,FALSE))),"")</f>
        <v>NHS England South East (Hampshire, Isle of Wight and Thames Valley)</v>
      </c>
      <c r="E191" s="77" t="str">
        <f t="shared" ca="1" si="5"/>
        <v>E06000041</v>
      </c>
      <c r="F191" s="79" t="str">
        <f ca="1">IF(E191="","",VLOOKUP(E191,'Org List'!$J$9:$K$640,2,0))</f>
        <v>Wokingham</v>
      </c>
      <c r="G191" s="100">
        <f ca="1">IFERROR(IF((VLOOKUP($E191,'DTOC Backsheet'!$D$5:$AF$183,G$9,FALSE))="","",(VLOOKUP($E191,'DTOC Backsheet'!$D$5:$AF$183,G$9,FALSE))),"")</f>
        <v>744</v>
      </c>
      <c r="H191" s="101">
        <f ca="1">IFERROR(IF((VLOOKUP($E191,'DTOC Backsheet'!$D$5:$AF$183,H$9,FALSE))="","",(VLOOKUP($E191,'DTOC Backsheet'!$D$5:$AF$183,H$9,FALSE))),"")</f>
        <v>984</v>
      </c>
      <c r="I191" s="101">
        <f ca="1">IFERROR(IF((VLOOKUP($E191,'DTOC Backsheet'!$D$5:$AF$183,I$9,FALSE))="","",(VLOOKUP($E191,'DTOC Backsheet'!$D$5:$AF$183,I$9,FALSE))),"")</f>
        <v>838</v>
      </c>
      <c r="J191" s="102">
        <f ca="1">IFERROR(IF((VLOOKUP($E191,'DTOC Backsheet'!$D$5:$AF$183,J$9,FALSE))="","",(VLOOKUP($E191,'DTOC Backsheet'!$D$5:$AF$183,J$9,FALSE))),"")</f>
        <v>1123</v>
      </c>
      <c r="K191" s="151">
        <f ca="1">IFERROR(IF((VLOOKUP($E191,'DTOC Backsheet'!$D$5:$AF$183,K$9,FALSE))="","",(VLOOKUP($E191,'DTOC Backsheet'!$D$5:$AF$183,K$9,FALSE))),"")</f>
        <v>927</v>
      </c>
      <c r="L191" s="102">
        <f ca="1">IFERROR(IF((VLOOKUP($E191,'DTOC Backsheet'!$D$5:$AF$183,L$9,FALSE))="","",(VLOOKUP($E191,'DTOC Backsheet'!$D$5:$AF$183,L$9,FALSE))),"")</f>
        <v>591</v>
      </c>
      <c r="M191" s="101">
        <f ca="1">IFERROR(IF((VLOOKUP($E191,'DTOC Backsheet'!$D$5:$AF$183,M$9,FALSE))="","",(VLOOKUP($E191,'DTOC Backsheet'!$D$5:$AF$183,M$9,FALSE))),"")</f>
        <v>537</v>
      </c>
      <c r="N191" s="103">
        <f ca="1">IFERROR(IF((VLOOKUP($E191,'DTOC Backsheet'!$D$5:$AF$183,N$9,FALSE))="","",(VLOOKUP($E191,'DTOC Backsheet'!$D$5:$AF$183,N$9,FALSE))),"")</f>
        <v>946</v>
      </c>
    </row>
    <row r="192" spans="1:14" ht="15" customHeight="1" thickBot="1" x14ac:dyDescent="0.35">
      <c r="A192" s="41">
        <v>178</v>
      </c>
      <c r="B192" s="80" t="str">
        <f ca="1">IFERROR(IF((VLOOKUP($E192,'Org List'!$AJ$10:$AL$190,3,FALSE))="","",(VLOOKUP($E192,'Org List'!$AJ$10:$AL$190,3,FALSE))),"")</f>
        <v>Midlands Commissioning Region</v>
      </c>
      <c r="C192" s="81" t="str">
        <f ca="1">IFERROR(IF((VLOOKUP($E192,'Org List'!$AO$10:$AQ$190,3,FALSE))="","",(VLOOKUP($E192,'Org List'!$AO$10:$AQ$190,3,FALSE))),"")</f>
        <v>West Midlands Region</v>
      </c>
      <c r="D192" s="94" t="str">
        <f ca="1">IFERROR(IF((VLOOKUP($E192,'Org List'!$AT$10:$AV$190,3,FALSE))="","",(VLOOKUP($E192,'Org List'!$AT$10:$AV$190,3,FALSE))),"")</f>
        <v>NHS England Midlands (West Midlands)</v>
      </c>
      <c r="E192" s="80" t="str">
        <f t="shared" ca="1" si="5"/>
        <v>E08000031</v>
      </c>
      <c r="F192" s="82" t="str">
        <f ca="1">IF(E192="","",VLOOKUP(E192,'Org List'!$J$9:$K$640,2,0))</f>
        <v>Wolverhampton</v>
      </c>
      <c r="G192" s="105">
        <f ca="1">IFERROR(IF((VLOOKUP($E192,'DTOC Backsheet'!$D$5:$AF$183,G$9,FALSE))="","",(VLOOKUP($E192,'DTOC Backsheet'!$D$5:$AF$183,G$9,FALSE))),"")</f>
        <v>2135</v>
      </c>
      <c r="H192" s="106">
        <f ca="1">IFERROR(IF((VLOOKUP($E192,'DTOC Backsheet'!$D$5:$AF$183,H$9,FALSE))="","",(VLOOKUP($E192,'DTOC Backsheet'!$D$5:$AF$183,H$9,FALSE))),"")</f>
        <v>2087</v>
      </c>
      <c r="I192" s="106">
        <f ca="1">IFERROR(IF((VLOOKUP($E192,'DTOC Backsheet'!$D$5:$AF$183,I$9,FALSE))="","",(VLOOKUP($E192,'DTOC Backsheet'!$D$5:$AF$183,I$9,FALSE))),"")</f>
        <v>1568</v>
      </c>
      <c r="J192" s="107">
        <f ca="1">IFERROR(IF((VLOOKUP($E192,'DTOC Backsheet'!$D$5:$AF$183,J$9,FALSE))="","",(VLOOKUP($E192,'DTOC Backsheet'!$D$5:$AF$183,J$9,FALSE))),"")</f>
        <v>1342</v>
      </c>
      <c r="K192" s="152">
        <f ca="1">IFERROR(IF((VLOOKUP($E192,'DTOC Backsheet'!$D$5:$AF$183,K$9,FALSE))="","",(VLOOKUP($E192,'DTOC Backsheet'!$D$5:$AF$183,K$9,FALSE))),"")</f>
        <v>1203</v>
      </c>
      <c r="L192" s="107">
        <f ca="1">IFERROR(IF((VLOOKUP($E192,'DTOC Backsheet'!$D$5:$AF$183,L$9,FALSE))="","",(VLOOKUP($E192,'DTOC Backsheet'!$D$5:$AF$183,L$9,FALSE))),"")</f>
        <v>1427</v>
      </c>
      <c r="M192" s="106">
        <f ca="1">IFERROR(IF((VLOOKUP($E192,'DTOC Backsheet'!$D$5:$AF$183,M$9,FALSE))="","",(VLOOKUP($E192,'DTOC Backsheet'!$D$5:$AF$183,M$9,FALSE))),"")</f>
        <v>1112</v>
      </c>
      <c r="N192" s="108">
        <f ca="1">IFERROR(IF((VLOOKUP($E192,'DTOC Backsheet'!$D$5:$AF$183,N$9,FALSE))="","",(VLOOKUP($E192,'DTOC Backsheet'!$D$5:$AF$183,N$9,FALSE))),"")</f>
        <v>816</v>
      </c>
    </row>
  </sheetData>
  <sheetProtection formatColumns="0" formatRows="0" autoFilter="0"/>
  <autoFilter ref="B13:N192" xr:uid="{00000000-0009-0000-0000-00001E000000}"/>
  <mergeCells count="4">
    <mergeCell ref="B1:K1"/>
    <mergeCell ref="B2:K2"/>
    <mergeCell ref="K11:N12"/>
    <mergeCell ref="G11:J12"/>
  </mergeCells>
  <hyperlinks>
    <hyperlink ref="E6" location="Contents!A1" display="&lt;&lt; Contents" xr:uid="{00000000-0004-0000-1E00-000000000000}"/>
  </hyperlink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29697" r:id="rId4"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rgb="FFFFFF00"/>
  </sheetPr>
  <dimension ref="A1:AF183"/>
  <sheetViews>
    <sheetView zoomScale="80" zoomScaleNormal="80" workbookViewId="0">
      <selection activeCell="E3" sqref="E3"/>
    </sheetView>
  </sheetViews>
  <sheetFormatPr defaultRowHeight="14.4" x14ac:dyDescent="0.3"/>
  <cols>
    <col min="6" max="17" width="9.6640625" customWidth="1"/>
    <col min="18" max="20" width="12.6640625" customWidth="1"/>
  </cols>
  <sheetData>
    <row r="1" spans="1:32" x14ac:dyDescent="0.3">
      <c r="D1">
        <v>1</v>
      </c>
      <c r="E1">
        <v>2</v>
      </c>
      <c r="F1">
        <v>3</v>
      </c>
      <c r="G1">
        <v>4</v>
      </c>
      <c r="H1">
        <v>5</v>
      </c>
      <c r="I1">
        <v>6</v>
      </c>
      <c r="J1">
        <v>7</v>
      </c>
      <c r="K1">
        <v>8</v>
      </c>
      <c r="L1">
        <v>9</v>
      </c>
      <c r="M1">
        <v>10</v>
      </c>
      <c r="N1">
        <v>11</v>
      </c>
      <c r="O1">
        <v>12</v>
      </c>
      <c r="P1">
        <v>13</v>
      </c>
      <c r="Q1">
        <v>14</v>
      </c>
      <c r="R1">
        <v>15</v>
      </c>
      <c r="S1">
        <v>16</v>
      </c>
      <c r="T1">
        <v>17</v>
      </c>
      <c r="U1">
        <v>18</v>
      </c>
      <c r="V1">
        <v>19</v>
      </c>
      <c r="W1">
        <v>20</v>
      </c>
      <c r="X1">
        <v>21</v>
      </c>
      <c r="Y1">
        <v>22</v>
      </c>
      <c r="Z1">
        <v>23</v>
      </c>
      <c r="AA1">
        <v>24</v>
      </c>
      <c r="AB1">
        <v>25</v>
      </c>
      <c r="AC1">
        <v>26</v>
      </c>
      <c r="AD1">
        <v>27</v>
      </c>
      <c r="AE1">
        <v>28</v>
      </c>
      <c r="AF1">
        <v>29</v>
      </c>
    </row>
    <row r="3" spans="1:32" x14ac:dyDescent="0.3">
      <c r="F3" s="386" t="s">
        <v>871</v>
      </c>
      <c r="G3" s="386"/>
      <c r="H3" s="386"/>
      <c r="I3" s="386"/>
      <c r="J3" s="386" t="s">
        <v>876</v>
      </c>
      <c r="K3" s="386"/>
      <c r="L3" s="386"/>
      <c r="M3" s="386"/>
      <c r="N3" s="386" t="s">
        <v>881</v>
      </c>
      <c r="O3" s="386"/>
      <c r="P3" s="386"/>
      <c r="Q3" s="386"/>
      <c r="R3" s="386" t="s">
        <v>886</v>
      </c>
      <c r="S3" s="386"/>
      <c r="T3" s="386"/>
      <c r="U3" s="386" t="s">
        <v>883</v>
      </c>
      <c r="V3" s="386"/>
      <c r="W3" s="386"/>
      <c r="X3" s="386"/>
      <c r="Y3" s="386" t="s">
        <v>884</v>
      </c>
      <c r="Z3" s="386"/>
      <c r="AA3" s="386"/>
      <c r="AB3" s="386"/>
      <c r="AC3" s="386" t="s">
        <v>885</v>
      </c>
      <c r="AD3" s="386"/>
      <c r="AE3" s="386"/>
      <c r="AF3" s="386"/>
    </row>
    <row r="4" spans="1:32" x14ac:dyDescent="0.3">
      <c r="A4" t="s">
        <v>868</v>
      </c>
      <c r="B4" t="s">
        <v>869</v>
      </c>
      <c r="C4" t="s">
        <v>870</v>
      </c>
      <c r="D4" t="s">
        <v>195</v>
      </c>
      <c r="E4" t="s">
        <v>216</v>
      </c>
      <c r="F4" t="s">
        <v>872</v>
      </c>
      <c r="G4" t="s">
        <v>873</v>
      </c>
      <c r="H4" t="s">
        <v>874</v>
      </c>
      <c r="I4" t="s">
        <v>875</v>
      </c>
      <c r="J4" t="s">
        <v>877</v>
      </c>
      <c r="K4" t="s">
        <v>878</v>
      </c>
      <c r="L4" t="s">
        <v>879</v>
      </c>
      <c r="M4" t="s">
        <v>880</v>
      </c>
      <c r="N4" t="s">
        <v>877</v>
      </c>
      <c r="O4" t="s">
        <v>878</v>
      </c>
      <c r="P4" t="s">
        <v>879</v>
      </c>
      <c r="Q4" t="s">
        <v>880</v>
      </c>
      <c r="R4">
        <v>2017</v>
      </c>
      <c r="S4">
        <v>2018</v>
      </c>
      <c r="T4">
        <v>2019</v>
      </c>
      <c r="U4" t="s">
        <v>872</v>
      </c>
      <c r="V4" t="s">
        <v>873</v>
      </c>
      <c r="W4" t="s">
        <v>874</v>
      </c>
      <c r="X4" t="s">
        <v>875</v>
      </c>
      <c r="Y4" t="s">
        <v>877</v>
      </c>
      <c r="Z4" t="s">
        <v>878</v>
      </c>
      <c r="AA4" t="s">
        <v>879</v>
      </c>
      <c r="AB4" t="s">
        <v>880</v>
      </c>
      <c r="AC4" t="s">
        <v>877</v>
      </c>
      <c r="AD4" t="s">
        <v>878</v>
      </c>
      <c r="AE4" t="s">
        <v>879</v>
      </c>
      <c r="AF4" t="s">
        <v>880</v>
      </c>
    </row>
    <row r="5" spans="1:32" x14ac:dyDescent="0.3">
      <c r="D5" t="s">
        <v>216</v>
      </c>
      <c r="E5" t="s">
        <v>867</v>
      </c>
      <c r="F5" s="5">
        <f>SUM(F$34:F$183)</f>
        <v>530579</v>
      </c>
      <c r="G5" s="5">
        <f t="shared" ref="G5:T5" si="0">SUM(G$34:G$183)</f>
        <v>528065</v>
      </c>
      <c r="H5" s="5">
        <f t="shared" si="0"/>
        <v>467884</v>
      </c>
      <c r="I5" s="5">
        <f t="shared" si="0"/>
        <v>443851</v>
      </c>
      <c r="J5" s="5"/>
      <c r="K5" s="5"/>
      <c r="L5" s="5"/>
      <c r="M5" s="5"/>
      <c r="N5" s="5">
        <f t="shared" si="0"/>
        <v>417970</v>
      </c>
      <c r="O5" s="5">
        <f t="shared" si="0"/>
        <v>430231</v>
      </c>
      <c r="P5" s="5">
        <f t="shared" si="0"/>
        <v>409279</v>
      </c>
      <c r="Q5" s="5">
        <f t="shared" si="0"/>
        <v>399378</v>
      </c>
      <c r="R5" s="5">
        <f t="shared" si="0"/>
        <v>43752473</v>
      </c>
      <c r="S5" s="5">
        <f t="shared" si="0"/>
        <v>44035448.002999999</v>
      </c>
      <c r="T5" s="5">
        <f t="shared" si="0"/>
        <v>44283874.020999998</v>
      </c>
      <c r="U5" s="5">
        <f>(F5/$R5)*100000</f>
        <v>1212.6834522016618</v>
      </c>
      <c r="V5" s="5">
        <f t="shared" ref="V5:W20" si="1">(G5/$R5)*100000</f>
        <v>1206.9374912819214</v>
      </c>
      <c r="W5" s="5">
        <f t="shared" si="1"/>
        <v>1069.3886948973147</v>
      </c>
      <c r="X5" s="5">
        <f>(I5/$S5)*100000</f>
        <v>1007.9402393493574</v>
      </c>
      <c r="Y5" s="5">
        <f>(J5/$S5)*100000</f>
        <v>0</v>
      </c>
      <c r="Z5" s="5">
        <f t="shared" ref="Z5:AA20" si="2">(K5/$S5)*100000</f>
        <v>0</v>
      </c>
      <c r="AA5" s="5">
        <f t="shared" si="2"/>
        <v>0</v>
      </c>
      <c r="AB5" s="5">
        <f>(M5/$T5)*100000</f>
        <v>0</v>
      </c>
      <c r="AC5" s="5">
        <f>(N5/$S5)*100000</f>
        <v>949.16713455833349</v>
      </c>
      <c r="AD5" s="5">
        <f t="shared" ref="AD5:AE20" si="3">(O5/$S5)*100000</f>
        <v>977.01061192948384</v>
      </c>
      <c r="AE5" s="5">
        <f t="shared" si="3"/>
        <v>929.43076217168743</v>
      </c>
      <c r="AF5" s="5">
        <f>(Q5/$T5)*100000</f>
        <v>901.85876649050545</v>
      </c>
    </row>
    <row r="6" spans="1:32" x14ac:dyDescent="0.3">
      <c r="D6" t="s">
        <v>223</v>
      </c>
      <c r="E6" t="s">
        <v>224</v>
      </c>
      <c r="F6" s="5">
        <f>SUMIFS(F$34:F$183,$A$34:$A$183,$D6)</f>
        <v>134863</v>
      </c>
      <c r="G6" s="5">
        <f t="shared" ref="G6:T10" si="4">SUMIFS(G$34:G$183,$A$34:$A$183,$D6)</f>
        <v>134405</v>
      </c>
      <c r="H6" s="5">
        <f t="shared" si="4"/>
        <v>125573</v>
      </c>
      <c r="I6" s="5">
        <f t="shared" si="4"/>
        <v>124866</v>
      </c>
      <c r="J6" s="5"/>
      <c r="K6" s="5"/>
      <c r="L6" s="5"/>
      <c r="M6" s="5"/>
      <c r="N6" s="5">
        <f t="shared" si="4"/>
        <v>111613</v>
      </c>
      <c r="O6" s="5">
        <f t="shared" si="4"/>
        <v>116140</v>
      </c>
      <c r="P6" s="5">
        <f t="shared" si="4"/>
        <v>111827</v>
      </c>
      <c r="Q6" s="5">
        <f t="shared" si="4"/>
        <v>108057</v>
      </c>
      <c r="R6" s="5">
        <f t="shared" si="4"/>
        <v>12124316</v>
      </c>
      <c r="S6" s="5">
        <f t="shared" si="4"/>
        <v>12157942.972999999</v>
      </c>
      <c r="T6" s="5">
        <f t="shared" si="4"/>
        <v>12191306.898</v>
      </c>
      <c r="U6" s="5">
        <f t="shared" ref="U6:W69" si="5">(F6/$R6)*100000</f>
        <v>1112.3349143984701</v>
      </c>
      <c r="V6" s="5">
        <f t="shared" si="1"/>
        <v>1108.5573817112652</v>
      </c>
      <c r="W6" s="5">
        <f t="shared" si="1"/>
        <v>1035.7120352191414</v>
      </c>
      <c r="X6" s="5">
        <f t="shared" ref="X6:AA69" si="6">(I6/$S6)*100000</f>
        <v>1027.0322889102106</v>
      </c>
      <c r="Y6" s="5">
        <f t="shared" si="6"/>
        <v>0</v>
      </c>
      <c r="Z6" s="5">
        <f t="shared" si="2"/>
        <v>0</v>
      </c>
      <c r="AA6" s="5">
        <f t="shared" si="2"/>
        <v>0</v>
      </c>
      <c r="AB6" s="5">
        <f t="shared" ref="AB6:AB69" si="7">(M6/$T6)*100000</f>
        <v>0</v>
      </c>
      <c r="AC6" s="5">
        <f t="shared" ref="AC6:AE69" si="8">(N6/$S6)*100000</f>
        <v>918.02536208523804</v>
      </c>
      <c r="AD6" s="5">
        <f t="shared" si="3"/>
        <v>955.26027929165559</v>
      </c>
      <c r="AE6" s="5">
        <f t="shared" si="3"/>
        <v>919.7855282619937</v>
      </c>
      <c r="AF6" s="5">
        <f t="shared" ref="AF6:AF69" si="9">(Q6/$T6)*100000</f>
        <v>886.34467907396288</v>
      </c>
    </row>
    <row r="7" spans="1:32" x14ac:dyDescent="0.3">
      <c r="D7" t="s">
        <v>229</v>
      </c>
      <c r="E7" t="s">
        <v>230</v>
      </c>
      <c r="F7" s="5">
        <f t="shared" ref="F7:F10" si="10">SUMIFS(F$34:F$183,$A$34:$A$183,$D7)</f>
        <v>168649</v>
      </c>
      <c r="G7" s="5">
        <f t="shared" si="4"/>
        <v>168390</v>
      </c>
      <c r="H7" s="5">
        <f t="shared" si="4"/>
        <v>150130</v>
      </c>
      <c r="I7" s="5">
        <f t="shared" si="4"/>
        <v>137685</v>
      </c>
      <c r="J7" s="5"/>
      <c r="K7" s="5"/>
      <c r="L7" s="5"/>
      <c r="M7" s="5"/>
      <c r="N7" s="5">
        <f t="shared" si="4"/>
        <v>133234</v>
      </c>
      <c r="O7" s="5">
        <f t="shared" si="4"/>
        <v>134453</v>
      </c>
      <c r="P7" s="5">
        <f t="shared" si="4"/>
        <v>128215</v>
      </c>
      <c r="Q7" s="5">
        <f t="shared" si="4"/>
        <v>123007</v>
      </c>
      <c r="R7" s="5">
        <f t="shared" si="4"/>
        <v>13404590</v>
      </c>
      <c r="S7" s="5">
        <f t="shared" si="4"/>
        <v>13471213.315999998</v>
      </c>
      <c r="T7" s="5">
        <f t="shared" si="4"/>
        <v>13550141.694000002</v>
      </c>
      <c r="U7" s="5">
        <f t="shared" si="5"/>
        <v>1258.1436657145052</v>
      </c>
      <c r="V7" s="5">
        <f t="shared" si="1"/>
        <v>1256.2114917352935</v>
      </c>
      <c r="W7" s="5">
        <f t="shared" si="1"/>
        <v>1119.9894961352791</v>
      </c>
      <c r="X7" s="5">
        <f t="shared" si="6"/>
        <v>1022.0682931096422</v>
      </c>
      <c r="Y7" s="5">
        <f t="shared" si="6"/>
        <v>0</v>
      </c>
      <c r="Z7" s="5">
        <f t="shared" si="2"/>
        <v>0</v>
      </c>
      <c r="AA7" s="5">
        <f t="shared" si="2"/>
        <v>0</v>
      </c>
      <c r="AB7" s="5">
        <f t="shared" si="7"/>
        <v>0</v>
      </c>
      <c r="AC7" s="5">
        <f t="shared" si="8"/>
        <v>989.0274682367002</v>
      </c>
      <c r="AD7" s="5">
        <f t="shared" si="3"/>
        <v>998.07639331423695</v>
      </c>
      <c r="AE7" s="5">
        <f t="shared" si="3"/>
        <v>951.77024513238757</v>
      </c>
      <c r="AF7" s="5">
        <f t="shared" si="9"/>
        <v>907.79124512378689</v>
      </c>
    </row>
    <row r="8" spans="1:32" x14ac:dyDescent="0.3">
      <c r="D8" t="s">
        <v>238</v>
      </c>
      <c r="E8" t="s">
        <v>239</v>
      </c>
      <c r="F8" s="5">
        <f t="shared" si="10"/>
        <v>47858</v>
      </c>
      <c r="G8" s="5">
        <f t="shared" si="4"/>
        <v>48210</v>
      </c>
      <c r="H8" s="5">
        <f t="shared" si="4"/>
        <v>41478</v>
      </c>
      <c r="I8" s="5">
        <f t="shared" si="4"/>
        <v>37956</v>
      </c>
      <c r="J8" s="5"/>
      <c r="K8" s="5"/>
      <c r="L8" s="5"/>
      <c r="M8" s="5"/>
      <c r="N8" s="5">
        <f t="shared" si="4"/>
        <v>40982</v>
      </c>
      <c r="O8" s="5">
        <f t="shared" si="4"/>
        <v>39480</v>
      </c>
      <c r="P8" s="5">
        <f t="shared" si="4"/>
        <v>37627</v>
      </c>
      <c r="Q8" s="5">
        <f t="shared" si="4"/>
        <v>39501</v>
      </c>
      <c r="R8" s="5">
        <f t="shared" si="4"/>
        <v>6823642</v>
      </c>
      <c r="S8" s="5">
        <f t="shared" si="4"/>
        <v>6931225.0069999984</v>
      </c>
      <c r="T8" s="5">
        <f t="shared" si="4"/>
        <v>6996410.544999999</v>
      </c>
      <c r="U8" s="5">
        <f t="shared" si="5"/>
        <v>701.35566901077163</v>
      </c>
      <c r="V8" s="5">
        <f t="shared" si="1"/>
        <v>706.51420458458995</v>
      </c>
      <c r="W8" s="5">
        <f t="shared" si="1"/>
        <v>607.8572117353167</v>
      </c>
      <c r="X8" s="5">
        <f t="shared" si="6"/>
        <v>547.60882761225321</v>
      </c>
      <c r="Y8" s="5">
        <f t="shared" si="6"/>
        <v>0</v>
      </c>
      <c r="Z8" s="5">
        <f t="shared" si="2"/>
        <v>0</v>
      </c>
      <c r="AA8" s="5">
        <f t="shared" si="2"/>
        <v>0</v>
      </c>
      <c r="AB8" s="5">
        <f t="shared" si="7"/>
        <v>0</v>
      </c>
      <c r="AC8" s="5">
        <f t="shared" si="8"/>
        <v>591.26633399740115</v>
      </c>
      <c r="AD8" s="5">
        <f t="shared" si="3"/>
        <v>569.59628290999456</v>
      </c>
      <c r="AE8" s="5">
        <f t="shared" si="3"/>
        <v>542.86219192133649</v>
      </c>
      <c r="AF8" s="5">
        <f t="shared" si="9"/>
        <v>564.58950980555994</v>
      </c>
    </row>
    <row r="9" spans="1:32" x14ac:dyDescent="0.3">
      <c r="D9" t="s">
        <v>247</v>
      </c>
      <c r="E9" t="s">
        <v>248</v>
      </c>
      <c r="F9" s="5">
        <f t="shared" si="10"/>
        <v>73411</v>
      </c>
      <c r="G9" s="5">
        <f t="shared" si="4"/>
        <v>71078</v>
      </c>
      <c r="H9" s="5">
        <f t="shared" si="4"/>
        <v>57384</v>
      </c>
      <c r="I9" s="5">
        <f t="shared" si="4"/>
        <v>56470</v>
      </c>
      <c r="J9" s="5"/>
      <c r="K9" s="5"/>
      <c r="L9" s="5"/>
      <c r="M9" s="5"/>
      <c r="N9" s="5">
        <f t="shared" si="4"/>
        <v>46488</v>
      </c>
      <c r="O9" s="5">
        <f t="shared" si="4"/>
        <v>54098</v>
      </c>
      <c r="P9" s="5">
        <f t="shared" si="4"/>
        <v>52157</v>
      </c>
      <c r="Q9" s="5">
        <f t="shared" si="4"/>
        <v>47412</v>
      </c>
      <c r="R9" s="5">
        <f t="shared" si="4"/>
        <v>4462839</v>
      </c>
      <c r="S9" s="5">
        <f t="shared" si="4"/>
        <v>4486710.7970000003</v>
      </c>
      <c r="T9" s="5">
        <f t="shared" si="4"/>
        <v>4514897.6939999992</v>
      </c>
      <c r="U9" s="5">
        <f t="shared" si="5"/>
        <v>1644.9394656630006</v>
      </c>
      <c r="V9" s="5">
        <f t="shared" si="1"/>
        <v>1592.6633248477033</v>
      </c>
      <c r="W9" s="5">
        <f t="shared" si="1"/>
        <v>1285.8182874174936</v>
      </c>
      <c r="X9" s="5">
        <f t="shared" si="6"/>
        <v>1258.6057482857636</v>
      </c>
      <c r="Y9" s="5">
        <f t="shared" si="6"/>
        <v>0</v>
      </c>
      <c r="Z9" s="5">
        <f t="shared" si="2"/>
        <v>0</v>
      </c>
      <c r="AA9" s="5">
        <f t="shared" si="2"/>
        <v>0</v>
      </c>
      <c r="AB9" s="5">
        <f t="shared" si="7"/>
        <v>0</v>
      </c>
      <c r="AC9" s="5">
        <f t="shared" si="8"/>
        <v>1036.1265101170279</v>
      </c>
      <c r="AD9" s="5">
        <f t="shared" si="3"/>
        <v>1205.7385119667654</v>
      </c>
      <c r="AE9" s="5">
        <f t="shared" si="3"/>
        <v>1162.4774218760506</v>
      </c>
      <c r="AF9" s="5">
        <f t="shared" si="9"/>
        <v>1050.1234626646672</v>
      </c>
    </row>
    <row r="10" spans="1:32" x14ac:dyDescent="0.3">
      <c r="D10" t="s">
        <v>256</v>
      </c>
      <c r="E10" t="s">
        <v>257</v>
      </c>
      <c r="F10" s="5">
        <f t="shared" si="10"/>
        <v>105798</v>
      </c>
      <c r="G10" s="5">
        <f t="shared" si="4"/>
        <v>105982</v>
      </c>
      <c r="H10" s="5">
        <f t="shared" si="4"/>
        <v>93319</v>
      </c>
      <c r="I10" s="5">
        <f t="shared" si="4"/>
        <v>86874</v>
      </c>
      <c r="J10" s="5"/>
      <c r="K10" s="5"/>
      <c r="L10" s="5"/>
      <c r="M10" s="5"/>
      <c r="N10" s="5">
        <f t="shared" si="4"/>
        <v>85653</v>
      </c>
      <c r="O10" s="5">
        <f t="shared" si="4"/>
        <v>86060</v>
      </c>
      <c r="P10" s="5">
        <f t="shared" si="4"/>
        <v>79453</v>
      </c>
      <c r="Q10" s="5">
        <f t="shared" si="4"/>
        <v>81401</v>
      </c>
      <c r="R10" s="5">
        <f t="shared" si="4"/>
        <v>6937086</v>
      </c>
      <c r="S10" s="5">
        <f t="shared" si="4"/>
        <v>6988355.9099999992</v>
      </c>
      <c r="T10" s="5">
        <f t="shared" si="4"/>
        <v>7031117.1899999985</v>
      </c>
      <c r="U10" s="5">
        <f t="shared" si="5"/>
        <v>1525.1072280205262</v>
      </c>
      <c r="V10" s="5">
        <f t="shared" si="1"/>
        <v>1527.7596385571694</v>
      </c>
      <c r="W10" s="5">
        <f t="shared" si="1"/>
        <v>1345.2190155924261</v>
      </c>
      <c r="X10" s="5">
        <f t="shared" si="6"/>
        <v>1243.1250084971705</v>
      </c>
      <c r="Y10" s="5">
        <f t="shared" si="6"/>
        <v>0</v>
      </c>
      <c r="Z10" s="5">
        <f t="shared" si="2"/>
        <v>0</v>
      </c>
      <c r="AA10" s="5">
        <f t="shared" si="2"/>
        <v>0</v>
      </c>
      <c r="AB10" s="5">
        <f t="shared" si="7"/>
        <v>0</v>
      </c>
      <c r="AC10" s="5">
        <f t="shared" si="8"/>
        <v>1225.6530878376516</v>
      </c>
      <c r="AD10" s="5">
        <f t="shared" si="3"/>
        <v>1231.4770613908245</v>
      </c>
      <c r="AE10" s="5">
        <f t="shared" si="3"/>
        <v>1136.9340803937389</v>
      </c>
      <c r="AF10" s="5">
        <f t="shared" si="9"/>
        <v>1157.724978837965</v>
      </c>
    </row>
    <row r="11" spans="1:32" x14ac:dyDescent="0.3">
      <c r="D11" t="s">
        <v>218</v>
      </c>
      <c r="E11" t="s">
        <v>1076</v>
      </c>
      <c r="F11" s="5">
        <f>SUMIFS(F$34:F$183,$B$34:$B$183,$D11)</f>
        <v>12515</v>
      </c>
      <c r="G11" s="5">
        <f t="shared" ref="G11:T19" si="11">SUMIFS(G$34:G$183,$B$34:$B$183,$D11)</f>
        <v>10957</v>
      </c>
      <c r="H11" s="5">
        <f t="shared" si="11"/>
        <v>10431</v>
      </c>
      <c r="I11" s="5">
        <f t="shared" si="11"/>
        <v>12927</v>
      </c>
      <c r="J11" s="5"/>
      <c r="K11" s="5"/>
      <c r="L11" s="5"/>
      <c r="M11" s="5"/>
      <c r="N11" s="5">
        <f t="shared" si="11"/>
        <v>12502</v>
      </c>
      <c r="O11" s="5">
        <f t="shared" si="11"/>
        <v>10857</v>
      </c>
      <c r="P11" s="5">
        <f t="shared" si="11"/>
        <v>10865</v>
      </c>
      <c r="Q11" s="5">
        <f t="shared" si="11"/>
        <v>10575</v>
      </c>
      <c r="R11" s="5">
        <f t="shared" si="11"/>
        <v>2117316</v>
      </c>
      <c r="S11" s="5">
        <f t="shared" si="11"/>
        <v>2121409.7739999997</v>
      </c>
      <c r="T11" s="5">
        <f t="shared" si="11"/>
        <v>2125069.0280000004</v>
      </c>
      <c r="U11" s="5">
        <f t="shared" si="5"/>
        <v>591.07851638583952</v>
      </c>
      <c r="V11" s="5">
        <f t="shared" si="1"/>
        <v>517.49479057448207</v>
      </c>
      <c r="W11" s="5">
        <f t="shared" si="1"/>
        <v>492.65201793213669</v>
      </c>
      <c r="X11" s="5">
        <f t="shared" si="6"/>
        <v>609.35893472507416</v>
      </c>
      <c r="Y11" s="5">
        <f t="shared" si="6"/>
        <v>0</v>
      </c>
      <c r="Z11" s="5">
        <f t="shared" si="2"/>
        <v>0</v>
      </c>
      <c r="AA11" s="5">
        <f t="shared" si="2"/>
        <v>0</v>
      </c>
      <c r="AB11" s="5">
        <f t="shared" si="7"/>
        <v>0</v>
      </c>
      <c r="AC11" s="5">
        <f t="shared" si="8"/>
        <v>589.32508717667486</v>
      </c>
      <c r="AD11" s="5">
        <f t="shared" si="3"/>
        <v>511.78231254816501</v>
      </c>
      <c r="AE11" s="5">
        <f t="shared" si="3"/>
        <v>512.15942026672315</v>
      </c>
      <c r="AF11" s="5">
        <f t="shared" si="9"/>
        <v>497.63089389866155</v>
      </c>
    </row>
    <row r="12" spans="1:32" x14ac:dyDescent="0.3">
      <c r="D12" t="s">
        <v>233</v>
      </c>
      <c r="E12" t="s">
        <v>1077</v>
      </c>
      <c r="F12" s="5">
        <f t="shared" ref="F12:F19" si="12">SUMIFS(F$34:F$183,$B$34:$B$183,$D12)</f>
        <v>77721</v>
      </c>
      <c r="G12" s="5">
        <f t="shared" si="11"/>
        <v>79854</v>
      </c>
      <c r="H12" s="5">
        <f t="shared" si="11"/>
        <v>74494</v>
      </c>
      <c r="I12" s="5">
        <f t="shared" si="11"/>
        <v>68284</v>
      </c>
      <c r="J12" s="5"/>
      <c r="K12" s="5"/>
      <c r="L12" s="5"/>
      <c r="M12" s="5"/>
      <c r="N12" s="5">
        <f t="shared" si="11"/>
        <v>59646</v>
      </c>
      <c r="O12" s="5">
        <f t="shared" si="11"/>
        <v>62758</v>
      </c>
      <c r="P12" s="5">
        <f t="shared" si="11"/>
        <v>59723</v>
      </c>
      <c r="Q12" s="5">
        <f t="shared" si="11"/>
        <v>60318</v>
      </c>
      <c r="R12" s="5">
        <f t="shared" si="11"/>
        <v>5715351</v>
      </c>
      <c r="S12" s="5">
        <f t="shared" si="11"/>
        <v>5729357.4299999997</v>
      </c>
      <c r="T12" s="5">
        <f t="shared" si="11"/>
        <v>5745463.9309999999</v>
      </c>
      <c r="U12" s="5">
        <f t="shared" si="5"/>
        <v>1359.8639873561572</v>
      </c>
      <c r="V12" s="5">
        <f t="shared" si="1"/>
        <v>1397.1845298740182</v>
      </c>
      <c r="W12" s="5">
        <f t="shared" si="1"/>
        <v>1303.4020132796743</v>
      </c>
      <c r="X12" s="5">
        <f t="shared" si="6"/>
        <v>1191.8264977229742</v>
      </c>
      <c r="Y12" s="5">
        <f t="shared" si="6"/>
        <v>0</v>
      </c>
      <c r="Z12" s="5">
        <f t="shared" si="2"/>
        <v>0</v>
      </c>
      <c r="AA12" s="5">
        <f t="shared" si="2"/>
        <v>0</v>
      </c>
      <c r="AB12" s="5">
        <f t="shared" si="7"/>
        <v>0</v>
      </c>
      <c r="AC12" s="5">
        <f t="shared" si="8"/>
        <v>1041.0591541676604</v>
      </c>
      <c r="AD12" s="5">
        <f t="shared" si="3"/>
        <v>1095.3758910447311</v>
      </c>
      <c r="AE12" s="5">
        <f t="shared" si="3"/>
        <v>1042.4031094181535</v>
      </c>
      <c r="AF12" s="5">
        <f t="shared" si="9"/>
        <v>1049.8368926232495</v>
      </c>
    </row>
    <row r="13" spans="1:32" x14ac:dyDescent="0.3">
      <c r="D13" t="s">
        <v>242</v>
      </c>
      <c r="E13" t="s">
        <v>1078</v>
      </c>
      <c r="F13" s="5">
        <f t="shared" si="12"/>
        <v>44627</v>
      </c>
      <c r="G13" s="5">
        <f t="shared" si="11"/>
        <v>43594</v>
      </c>
      <c r="H13" s="5">
        <f t="shared" si="11"/>
        <v>40648</v>
      </c>
      <c r="I13" s="5">
        <f t="shared" si="11"/>
        <v>43655</v>
      </c>
      <c r="J13" s="5"/>
      <c r="K13" s="5"/>
      <c r="L13" s="5"/>
      <c r="M13" s="5"/>
      <c r="N13" s="5">
        <f t="shared" si="11"/>
        <v>39465</v>
      </c>
      <c r="O13" s="5">
        <f t="shared" si="11"/>
        <v>42525</v>
      </c>
      <c r="P13" s="5">
        <f t="shared" si="11"/>
        <v>41239</v>
      </c>
      <c r="Q13" s="5">
        <f t="shared" si="11"/>
        <v>37164</v>
      </c>
      <c r="R13" s="5">
        <f t="shared" si="11"/>
        <v>4291649</v>
      </c>
      <c r="S13" s="5">
        <f t="shared" si="11"/>
        <v>4307175.7690000003</v>
      </c>
      <c r="T13" s="5">
        <f t="shared" si="11"/>
        <v>4320773.9389999993</v>
      </c>
      <c r="U13" s="5">
        <f t="shared" si="5"/>
        <v>1039.8567077596513</v>
      </c>
      <c r="V13" s="5">
        <f t="shared" si="1"/>
        <v>1015.7867057627499</v>
      </c>
      <c r="W13" s="5">
        <f t="shared" si="1"/>
        <v>947.14176299133499</v>
      </c>
      <c r="X13" s="5">
        <f t="shared" si="6"/>
        <v>1013.5411773579746</v>
      </c>
      <c r="Y13" s="5">
        <f t="shared" si="6"/>
        <v>0</v>
      </c>
      <c r="Z13" s="5">
        <f t="shared" si="2"/>
        <v>0</v>
      </c>
      <c r="AA13" s="5">
        <f t="shared" si="2"/>
        <v>0</v>
      </c>
      <c r="AB13" s="5">
        <f t="shared" si="7"/>
        <v>0</v>
      </c>
      <c r="AC13" s="5">
        <f t="shared" si="8"/>
        <v>916.26165535293705</v>
      </c>
      <c r="AD13" s="5">
        <f t="shared" si="3"/>
        <v>987.30588860721275</v>
      </c>
      <c r="AE13" s="5">
        <f t="shared" si="3"/>
        <v>957.44873698466427</v>
      </c>
      <c r="AF13" s="5">
        <f t="shared" si="9"/>
        <v>860.12368442958257</v>
      </c>
    </row>
    <row r="14" spans="1:32" x14ac:dyDescent="0.3">
      <c r="D14" t="s">
        <v>251</v>
      </c>
      <c r="E14" t="s">
        <v>1079</v>
      </c>
      <c r="F14" s="5">
        <f t="shared" si="12"/>
        <v>41345</v>
      </c>
      <c r="G14" s="5">
        <f t="shared" si="11"/>
        <v>43337</v>
      </c>
      <c r="H14" s="5">
        <f t="shared" si="11"/>
        <v>39219</v>
      </c>
      <c r="I14" s="5">
        <f t="shared" si="11"/>
        <v>35515</v>
      </c>
      <c r="J14" s="5"/>
      <c r="K14" s="5"/>
      <c r="L14" s="5"/>
      <c r="M14" s="5"/>
      <c r="N14" s="5">
        <f t="shared" si="11"/>
        <v>32230</v>
      </c>
      <c r="O14" s="5">
        <f t="shared" si="11"/>
        <v>32013</v>
      </c>
      <c r="P14" s="5">
        <f t="shared" si="11"/>
        <v>30715</v>
      </c>
      <c r="Q14" s="5">
        <f t="shared" si="11"/>
        <v>29231</v>
      </c>
      <c r="R14" s="5">
        <f t="shared" si="11"/>
        <v>3782923</v>
      </c>
      <c r="S14" s="5">
        <f t="shared" si="11"/>
        <v>3793658.0320000001</v>
      </c>
      <c r="T14" s="5">
        <f t="shared" si="11"/>
        <v>3814771.4560000002</v>
      </c>
      <c r="U14" s="5">
        <f t="shared" si="5"/>
        <v>1092.9379212846784</v>
      </c>
      <c r="V14" s="5">
        <f t="shared" si="1"/>
        <v>1145.5956148195455</v>
      </c>
      <c r="W14" s="5">
        <f t="shared" si="1"/>
        <v>1036.7379933453576</v>
      </c>
      <c r="X14" s="5">
        <f t="shared" si="6"/>
        <v>936.16766984336346</v>
      </c>
      <c r="Y14" s="5">
        <f t="shared" si="6"/>
        <v>0</v>
      </c>
      <c r="Z14" s="5">
        <f t="shared" si="2"/>
        <v>0</v>
      </c>
      <c r="AA14" s="5">
        <f t="shared" si="2"/>
        <v>0</v>
      </c>
      <c r="AB14" s="5">
        <f t="shared" si="7"/>
        <v>0</v>
      </c>
      <c r="AC14" s="5">
        <f t="shared" si="8"/>
        <v>849.57578485292436</v>
      </c>
      <c r="AD14" s="5">
        <f t="shared" si="3"/>
        <v>843.85571208491046</v>
      </c>
      <c r="AE14" s="5">
        <f t="shared" si="3"/>
        <v>809.64071460619198</v>
      </c>
      <c r="AF14" s="5">
        <f t="shared" si="9"/>
        <v>766.25822377968427</v>
      </c>
    </row>
    <row r="15" spans="1:32" x14ac:dyDescent="0.3">
      <c r="D15" t="s">
        <v>260</v>
      </c>
      <c r="E15" t="s">
        <v>1080</v>
      </c>
      <c r="F15" s="5">
        <f t="shared" si="12"/>
        <v>68183</v>
      </c>
      <c r="G15" s="5">
        <f t="shared" si="11"/>
        <v>64852</v>
      </c>
      <c r="H15" s="5">
        <f t="shared" si="11"/>
        <v>55695</v>
      </c>
      <c r="I15" s="5">
        <f t="shared" si="11"/>
        <v>52167</v>
      </c>
      <c r="J15" s="5"/>
      <c r="K15" s="5"/>
      <c r="L15" s="5"/>
      <c r="M15" s="5"/>
      <c r="N15" s="5">
        <f t="shared" si="11"/>
        <v>52006</v>
      </c>
      <c r="O15" s="5">
        <f t="shared" si="11"/>
        <v>50419</v>
      </c>
      <c r="P15" s="5">
        <f t="shared" si="11"/>
        <v>49152</v>
      </c>
      <c r="Q15" s="5">
        <f t="shared" si="11"/>
        <v>49659</v>
      </c>
      <c r="R15" s="5">
        <f t="shared" si="11"/>
        <v>4577802</v>
      </c>
      <c r="S15" s="5">
        <f t="shared" si="11"/>
        <v>4591413.6689999988</v>
      </c>
      <c r="T15" s="5">
        <f t="shared" si="11"/>
        <v>4614553.0350000001</v>
      </c>
      <c r="U15" s="5">
        <f t="shared" si="5"/>
        <v>1489.4265850729237</v>
      </c>
      <c r="V15" s="5">
        <f t="shared" si="1"/>
        <v>1416.6624069804679</v>
      </c>
      <c r="W15" s="5">
        <f t="shared" si="1"/>
        <v>1216.6319119961938</v>
      </c>
      <c r="X15" s="5">
        <f t="shared" si="6"/>
        <v>1136.1860150440741</v>
      </c>
      <c r="Y15" s="5">
        <f t="shared" si="6"/>
        <v>0</v>
      </c>
      <c r="Z15" s="5">
        <f t="shared" si="2"/>
        <v>0</v>
      </c>
      <c r="AA15" s="5">
        <f t="shared" si="2"/>
        <v>0</v>
      </c>
      <c r="AB15" s="5">
        <f t="shared" si="7"/>
        <v>0</v>
      </c>
      <c r="AC15" s="5">
        <f t="shared" si="8"/>
        <v>1132.6794697487323</v>
      </c>
      <c r="AD15" s="5">
        <f t="shared" si="3"/>
        <v>1098.1149518375059</v>
      </c>
      <c r="AE15" s="5">
        <f t="shared" si="3"/>
        <v>1070.5199649480769</v>
      </c>
      <c r="AF15" s="5">
        <f t="shared" si="9"/>
        <v>1076.1388941323544</v>
      </c>
    </row>
    <row r="16" spans="1:32" x14ac:dyDescent="0.3">
      <c r="D16" t="s">
        <v>267</v>
      </c>
      <c r="E16" t="s">
        <v>1081</v>
      </c>
      <c r="F16" s="5">
        <f t="shared" si="12"/>
        <v>55194</v>
      </c>
      <c r="G16" s="5">
        <f t="shared" si="11"/>
        <v>55777</v>
      </c>
      <c r="H16" s="5">
        <f t="shared" si="11"/>
        <v>51750</v>
      </c>
      <c r="I16" s="5">
        <f t="shared" si="11"/>
        <v>46738</v>
      </c>
      <c r="J16" s="5"/>
      <c r="K16" s="5"/>
      <c r="L16" s="5"/>
      <c r="M16" s="5"/>
      <c r="N16" s="5">
        <f t="shared" si="11"/>
        <v>46995</v>
      </c>
      <c r="O16" s="5">
        <f t="shared" si="11"/>
        <v>50375</v>
      </c>
      <c r="P16" s="5">
        <f t="shared" si="11"/>
        <v>46862</v>
      </c>
      <c r="Q16" s="5">
        <f t="shared" si="11"/>
        <v>42464</v>
      </c>
      <c r="R16" s="5">
        <f t="shared" si="11"/>
        <v>4843991</v>
      </c>
      <c r="S16" s="5">
        <f t="shared" si="11"/>
        <v>4883253.2450000001</v>
      </c>
      <c r="T16" s="5">
        <f t="shared" si="11"/>
        <v>4916003.267</v>
      </c>
      <c r="U16" s="5">
        <f t="shared" si="5"/>
        <v>1139.4323399857681</v>
      </c>
      <c r="V16" s="5">
        <f t="shared" si="1"/>
        <v>1151.4678701921619</v>
      </c>
      <c r="W16" s="5">
        <f t="shared" si="1"/>
        <v>1068.3339419912218</v>
      </c>
      <c r="X16" s="5">
        <f t="shared" si="6"/>
        <v>957.10784706599839</v>
      </c>
      <c r="Y16" s="5">
        <f t="shared" si="6"/>
        <v>0</v>
      </c>
      <c r="Z16" s="5">
        <f t="shared" si="2"/>
        <v>0</v>
      </c>
      <c r="AA16" s="5">
        <f t="shared" si="2"/>
        <v>0</v>
      </c>
      <c r="AB16" s="5">
        <f t="shared" si="7"/>
        <v>0</v>
      </c>
      <c r="AC16" s="5">
        <f t="shared" si="8"/>
        <v>962.37073201391991</v>
      </c>
      <c r="AD16" s="5">
        <f t="shared" si="3"/>
        <v>1031.5868842472862</v>
      </c>
      <c r="AE16" s="5">
        <f t="shared" si="3"/>
        <v>959.64713785799165</v>
      </c>
      <c r="AF16" s="5">
        <f t="shared" si="9"/>
        <v>863.79112652448941</v>
      </c>
    </row>
    <row r="17" spans="4:32" x14ac:dyDescent="0.3">
      <c r="D17" t="s">
        <v>273</v>
      </c>
      <c r="E17" t="s">
        <v>1082</v>
      </c>
      <c r="F17" s="5">
        <f t="shared" si="12"/>
        <v>47858</v>
      </c>
      <c r="G17" s="5">
        <f t="shared" si="11"/>
        <v>48210</v>
      </c>
      <c r="H17" s="5">
        <f t="shared" si="11"/>
        <v>41478</v>
      </c>
      <c r="I17" s="5">
        <f t="shared" si="11"/>
        <v>37956</v>
      </c>
      <c r="J17" s="5"/>
      <c r="K17" s="5"/>
      <c r="L17" s="5"/>
      <c r="M17" s="5"/>
      <c r="N17" s="5">
        <f t="shared" si="11"/>
        <v>40982</v>
      </c>
      <c r="O17" s="5">
        <f t="shared" si="11"/>
        <v>39480</v>
      </c>
      <c r="P17" s="5">
        <f t="shared" si="11"/>
        <v>37627</v>
      </c>
      <c r="Q17" s="5">
        <f t="shared" si="11"/>
        <v>39501</v>
      </c>
      <c r="R17" s="5">
        <f t="shared" si="11"/>
        <v>6823642</v>
      </c>
      <c r="S17" s="5">
        <f t="shared" si="11"/>
        <v>6931225.0069999984</v>
      </c>
      <c r="T17" s="5">
        <f t="shared" si="11"/>
        <v>6996410.544999999</v>
      </c>
      <c r="U17" s="5">
        <f t="shared" si="5"/>
        <v>701.35566901077163</v>
      </c>
      <c r="V17" s="5">
        <f t="shared" si="1"/>
        <v>706.51420458458995</v>
      </c>
      <c r="W17" s="5">
        <f t="shared" si="1"/>
        <v>607.8572117353167</v>
      </c>
      <c r="X17" s="5">
        <f t="shared" si="6"/>
        <v>547.60882761225321</v>
      </c>
      <c r="Y17" s="5">
        <f t="shared" si="6"/>
        <v>0</v>
      </c>
      <c r="Z17" s="5">
        <f t="shared" si="2"/>
        <v>0</v>
      </c>
      <c r="AA17" s="5">
        <f t="shared" si="2"/>
        <v>0</v>
      </c>
      <c r="AB17" s="5">
        <f t="shared" si="7"/>
        <v>0</v>
      </c>
      <c r="AC17" s="5">
        <f t="shared" si="8"/>
        <v>591.26633399740115</v>
      </c>
      <c r="AD17" s="5">
        <f t="shared" si="3"/>
        <v>569.59628290999456</v>
      </c>
      <c r="AE17" s="5">
        <f t="shared" si="3"/>
        <v>542.86219192133649</v>
      </c>
      <c r="AF17" s="5">
        <f t="shared" si="9"/>
        <v>564.58950980555994</v>
      </c>
    </row>
    <row r="18" spans="4:32" x14ac:dyDescent="0.3">
      <c r="D18" t="s">
        <v>280</v>
      </c>
      <c r="E18" t="s">
        <v>1083</v>
      </c>
      <c r="F18" s="5">
        <f t="shared" si="12"/>
        <v>109725</v>
      </c>
      <c r="G18" s="5">
        <f t="shared" si="11"/>
        <v>110406</v>
      </c>
      <c r="H18" s="5">
        <f t="shared" si="11"/>
        <v>96785</v>
      </c>
      <c r="I18" s="5">
        <f t="shared" si="11"/>
        <v>90139</v>
      </c>
      <c r="J18" s="5"/>
      <c r="K18" s="5"/>
      <c r="L18" s="5"/>
      <c r="M18" s="5"/>
      <c r="N18" s="5">
        <f t="shared" si="11"/>
        <v>87656</v>
      </c>
      <c r="O18" s="5">
        <f t="shared" si="11"/>
        <v>87706</v>
      </c>
      <c r="P18" s="5">
        <f t="shared" si="11"/>
        <v>80939</v>
      </c>
      <c r="Q18" s="5">
        <f t="shared" si="11"/>
        <v>83054</v>
      </c>
      <c r="R18" s="5">
        <f t="shared" si="11"/>
        <v>7136960</v>
      </c>
      <c r="S18" s="5">
        <f t="shared" si="11"/>
        <v>7191244.2799999993</v>
      </c>
      <c r="T18" s="5">
        <f t="shared" si="11"/>
        <v>7235931.1259999983</v>
      </c>
      <c r="U18" s="5">
        <f t="shared" si="5"/>
        <v>1537.4192933686049</v>
      </c>
      <c r="V18" s="5">
        <f t="shared" si="1"/>
        <v>1546.9611711428954</v>
      </c>
      <c r="W18" s="5">
        <f t="shared" si="1"/>
        <v>1356.1096040891359</v>
      </c>
      <c r="X18" s="5">
        <f t="shared" si="6"/>
        <v>1253.4548471770174</v>
      </c>
      <c r="Y18" s="5">
        <f t="shared" si="6"/>
        <v>0</v>
      </c>
      <c r="Z18" s="5">
        <f t="shared" si="2"/>
        <v>0</v>
      </c>
      <c r="AA18" s="5">
        <f t="shared" si="2"/>
        <v>0</v>
      </c>
      <c r="AB18" s="5">
        <f t="shared" si="7"/>
        <v>0</v>
      </c>
      <c r="AC18" s="5">
        <f t="shared" si="8"/>
        <v>1218.926747402885</v>
      </c>
      <c r="AD18" s="5">
        <f t="shared" si="3"/>
        <v>1219.6220373701449</v>
      </c>
      <c r="AE18" s="5">
        <f t="shared" si="3"/>
        <v>1125.5214932011741</v>
      </c>
      <c r="AF18" s="5">
        <f t="shared" si="9"/>
        <v>1147.7997586457404</v>
      </c>
    </row>
    <row r="19" spans="4:32" x14ac:dyDescent="0.3">
      <c r="D19" t="s">
        <v>288</v>
      </c>
      <c r="E19" t="s">
        <v>1084</v>
      </c>
      <c r="F19" s="5">
        <f t="shared" si="12"/>
        <v>73411</v>
      </c>
      <c r="G19" s="5">
        <f t="shared" si="11"/>
        <v>71078</v>
      </c>
      <c r="H19" s="5">
        <f t="shared" si="11"/>
        <v>57384</v>
      </c>
      <c r="I19" s="5">
        <f t="shared" si="11"/>
        <v>56470</v>
      </c>
      <c r="J19" s="5"/>
      <c r="K19" s="5"/>
      <c r="L19" s="5"/>
      <c r="M19" s="5"/>
      <c r="N19" s="5">
        <f t="shared" si="11"/>
        <v>46488</v>
      </c>
      <c r="O19" s="5">
        <f t="shared" si="11"/>
        <v>54098</v>
      </c>
      <c r="P19" s="5">
        <f t="shared" si="11"/>
        <v>52157</v>
      </c>
      <c r="Q19" s="5">
        <f t="shared" si="11"/>
        <v>47412</v>
      </c>
      <c r="R19" s="5">
        <f t="shared" si="11"/>
        <v>4462839</v>
      </c>
      <c r="S19" s="5">
        <f t="shared" si="11"/>
        <v>4486710.7970000003</v>
      </c>
      <c r="T19" s="5">
        <f t="shared" si="11"/>
        <v>4514897.6939999992</v>
      </c>
      <c r="U19" s="5">
        <f t="shared" si="5"/>
        <v>1644.9394656630006</v>
      </c>
      <c r="V19" s="5">
        <f t="shared" si="1"/>
        <v>1592.6633248477033</v>
      </c>
      <c r="W19" s="5">
        <f t="shared" si="1"/>
        <v>1285.8182874174936</v>
      </c>
      <c r="X19" s="5">
        <f t="shared" si="6"/>
        <v>1258.6057482857636</v>
      </c>
      <c r="Y19" s="5">
        <f t="shared" si="6"/>
        <v>0</v>
      </c>
      <c r="Z19" s="5">
        <f t="shared" si="2"/>
        <v>0</v>
      </c>
      <c r="AA19" s="5">
        <f t="shared" si="2"/>
        <v>0</v>
      </c>
      <c r="AB19" s="5">
        <f t="shared" si="7"/>
        <v>0</v>
      </c>
      <c r="AC19" s="5">
        <f t="shared" si="8"/>
        <v>1036.1265101170279</v>
      </c>
      <c r="AD19" s="5">
        <f t="shared" si="3"/>
        <v>1205.7385119667654</v>
      </c>
      <c r="AE19" s="5">
        <f t="shared" si="3"/>
        <v>1162.4774218760506</v>
      </c>
      <c r="AF19" s="5">
        <f t="shared" si="9"/>
        <v>1050.1234626646672</v>
      </c>
    </row>
    <row r="20" spans="4:32" x14ac:dyDescent="0.3">
      <c r="D20" t="s">
        <v>217</v>
      </c>
      <c r="E20" t="s">
        <v>213</v>
      </c>
      <c r="F20" s="5">
        <f>SUMIFS(F$34:F$183,$C$34:$C$183,$D20)</f>
        <v>44627</v>
      </c>
      <c r="G20" s="5">
        <f t="shared" ref="G20:T33" si="13">SUMIFS(G$34:G$183,$C$34:$C$183,$D20)</f>
        <v>43594</v>
      </c>
      <c r="H20" s="5">
        <f t="shared" si="13"/>
        <v>40648</v>
      </c>
      <c r="I20" s="5">
        <f t="shared" si="13"/>
        <v>43655</v>
      </c>
      <c r="J20" s="5"/>
      <c r="K20" s="5"/>
      <c r="L20" s="5"/>
      <c r="M20" s="5"/>
      <c r="N20" s="5">
        <f t="shared" si="13"/>
        <v>39465</v>
      </c>
      <c r="O20" s="5">
        <f t="shared" si="13"/>
        <v>42525</v>
      </c>
      <c r="P20" s="5">
        <f t="shared" si="13"/>
        <v>41239</v>
      </c>
      <c r="Q20" s="5">
        <f t="shared" si="13"/>
        <v>37164</v>
      </c>
      <c r="R20" s="5">
        <f t="shared" si="13"/>
        <v>4291649</v>
      </c>
      <c r="S20" s="5">
        <f t="shared" si="13"/>
        <v>4307175.7690000003</v>
      </c>
      <c r="T20" s="5">
        <f t="shared" si="13"/>
        <v>4320773.9389999993</v>
      </c>
      <c r="U20" s="5">
        <f t="shared" si="5"/>
        <v>1039.8567077596513</v>
      </c>
      <c r="V20" s="5">
        <f t="shared" si="1"/>
        <v>1015.7867057627499</v>
      </c>
      <c r="W20" s="5">
        <f t="shared" si="1"/>
        <v>947.14176299133499</v>
      </c>
      <c r="X20" s="5">
        <f t="shared" si="6"/>
        <v>1013.5411773579746</v>
      </c>
      <c r="Y20" s="5">
        <f t="shared" si="6"/>
        <v>0</v>
      </c>
      <c r="Z20" s="5">
        <f t="shared" si="2"/>
        <v>0</v>
      </c>
      <c r="AA20" s="5">
        <f t="shared" si="2"/>
        <v>0</v>
      </c>
      <c r="AB20" s="5">
        <f t="shared" si="7"/>
        <v>0</v>
      </c>
      <c r="AC20" s="5">
        <f t="shared" si="8"/>
        <v>916.26165535293705</v>
      </c>
      <c r="AD20" s="5">
        <f t="shared" si="3"/>
        <v>987.30588860721275</v>
      </c>
      <c r="AE20" s="5">
        <f t="shared" si="3"/>
        <v>957.44873698466427</v>
      </c>
      <c r="AF20" s="5">
        <f t="shared" si="9"/>
        <v>860.12368442958257</v>
      </c>
    </row>
    <row r="21" spans="4:32" x14ac:dyDescent="0.3">
      <c r="D21" t="s">
        <v>231</v>
      </c>
      <c r="E21" t="s">
        <v>232</v>
      </c>
      <c r="F21" s="5">
        <f t="shared" ref="F21:F33" si="14">SUMIFS(F$34:F$183,$C$34:$C$183,$D21)</f>
        <v>25812</v>
      </c>
      <c r="G21" s="5">
        <f t="shared" si="13"/>
        <v>24572</v>
      </c>
      <c r="H21" s="5">
        <f t="shared" si="13"/>
        <v>21500</v>
      </c>
      <c r="I21" s="5">
        <f t="shared" si="13"/>
        <v>24339</v>
      </c>
      <c r="J21" s="5"/>
      <c r="K21" s="5"/>
      <c r="L21" s="5"/>
      <c r="M21" s="5"/>
      <c r="N21" s="5">
        <f t="shared" si="13"/>
        <v>20292</v>
      </c>
      <c r="O21" s="5">
        <f t="shared" si="13"/>
        <v>18789</v>
      </c>
      <c r="P21" s="5">
        <f t="shared" si="13"/>
        <v>18134</v>
      </c>
      <c r="Q21" s="5">
        <f t="shared" si="13"/>
        <v>17037</v>
      </c>
      <c r="R21" s="5">
        <f t="shared" si="13"/>
        <v>2523067</v>
      </c>
      <c r="S21" s="5">
        <f t="shared" si="13"/>
        <v>2526521.6689999998</v>
      </c>
      <c r="T21" s="5">
        <f t="shared" si="13"/>
        <v>2529724.0010000006</v>
      </c>
      <c r="U21" s="5">
        <f t="shared" si="5"/>
        <v>1023.040608909712</v>
      </c>
      <c r="V21" s="5">
        <f t="shared" si="5"/>
        <v>973.89407415657217</v>
      </c>
      <c r="W21" s="5">
        <f t="shared" si="5"/>
        <v>852.13749773589052</v>
      </c>
      <c r="X21" s="5">
        <f t="shared" si="6"/>
        <v>963.34024357026021</v>
      </c>
      <c r="Y21" s="5">
        <f t="shared" si="6"/>
        <v>0</v>
      </c>
      <c r="Z21" s="5">
        <f t="shared" si="6"/>
        <v>0</v>
      </c>
      <c r="AA21" s="5">
        <f t="shared" si="6"/>
        <v>0</v>
      </c>
      <c r="AB21" s="5">
        <f t="shared" si="7"/>
        <v>0</v>
      </c>
      <c r="AC21" s="5">
        <f t="shared" si="8"/>
        <v>803.15954733258218</v>
      </c>
      <c r="AD21" s="5">
        <f t="shared" si="8"/>
        <v>743.67064531992355</v>
      </c>
      <c r="AE21" s="5">
        <f t="shared" si="8"/>
        <v>717.74567471560454</v>
      </c>
      <c r="AF21" s="5">
        <f t="shared" si="9"/>
        <v>673.47267896676749</v>
      </c>
    </row>
    <row r="22" spans="4:32" x14ac:dyDescent="0.3">
      <c r="D22" t="s">
        <v>240</v>
      </c>
      <c r="E22" t="s">
        <v>241</v>
      </c>
      <c r="F22" s="5">
        <f t="shared" si="14"/>
        <v>24365</v>
      </c>
      <c r="G22" s="5">
        <f t="shared" si="13"/>
        <v>23819</v>
      </c>
      <c r="H22" s="5">
        <f t="shared" si="13"/>
        <v>21588</v>
      </c>
      <c r="I22" s="5">
        <f t="shared" si="13"/>
        <v>18732</v>
      </c>
      <c r="J22" s="5"/>
      <c r="K22" s="5"/>
      <c r="L22" s="5"/>
      <c r="M22" s="5"/>
      <c r="N22" s="5">
        <f t="shared" si="13"/>
        <v>19169</v>
      </c>
      <c r="O22" s="5">
        <f t="shared" si="13"/>
        <v>21508</v>
      </c>
      <c r="P22" s="5">
        <f t="shared" si="13"/>
        <v>20586</v>
      </c>
      <c r="Q22" s="5">
        <f t="shared" si="13"/>
        <v>19924</v>
      </c>
      <c r="R22" s="5">
        <f t="shared" si="13"/>
        <v>1970434</v>
      </c>
      <c r="S22" s="5">
        <f t="shared" si="13"/>
        <v>1976059.1539999999</v>
      </c>
      <c r="T22" s="5">
        <f t="shared" si="13"/>
        <v>1981283.0609999998</v>
      </c>
      <c r="U22" s="5">
        <f t="shared" si="5"/>
        <v>1236.5296173330344</v>
      </c>
      <c r="V22" s="5">
        <f t="shared" si="5"/>
        <v>1208.8199858508328</v>
      </c>
      <c r="W22" s="5">
        <f t="shared" si="5"/>
        <v>1095.5961986039624</v>
      </c>
      <c r="X22" s="5">
        <f t="shared" si="6"/>
        <v>947.94733052814274</v>
      </c>
      <c r="Y22" s="5">
        <f t="shared" si="6"/>
        <v>0</v>
      </c>
      <c r="Z22" s="5">
        <f t="shared" si="6"/>
        <v>0</v>
      </c>
      <c r="AA22" s="5">
        <f t="shared" si="6"/>
        <v>0</v>
      </c>
      <c r="AB22" s="5">
        <f t="shared" si="7"/>
        <v>0</v>
      </c>
      <c r="AC22" s="5">
        <f t="shared" si="8"/>
        <v>970.06205311199915</v>
      </c>
      <c r="AD22" s="5">
        <f t="shared" si="8"/>
        <v>1088.4289549967593</v>
      </c>
      <c r="AE22" s="5">
        <f t="shared" si="8"/>
        <v>1041.7704327488975</v>
      </c>
      <c r="AF22" s="5">
        <f t="shared" si="9"/>
        <v>1005.6109796822213</v>
      </c>
    </row>
    <row r="23" spans="4:32" x14ac:dyDescent="0.3">
      <c r="D23" t="s">
        <v>249</v>
      </c>
      <c r="E23" t="s">
        <v>250</v>
      </c>
      <c r="F23" s="5">
        <f t="shared" si="14"/>
        <v>23890</v>
      </c>
      <c r="G23" s="5">
        <f t="shared" si="13"/>
        <v>26322</v>
      </c>
      <c r="H23" s="5">
        <f t="shared" si="13"/>
        <v>26146</v>
      </c>
      <c r="I23" s="5">
        <f t="shared" si="13"/>
        <v>25377</v>
      </c>
      <c r="J23" s="5"/>
      <c r="K23" s="5"/>
      <c r="L23" s="5"/>
      <c r="M23" s="5"/>
      <c r="N23" s="5">
        <f t="shared" si="13"/>
        <v>21418</v>
      </c>
      <c r="O23" s="5">
        <f t="shared" si="13"/>
        <v>21529</v>
      </c>
      <c r="P23" s="5">
        <f t="shared" si="13"/>
        <v>19728</v>
      </c>
      <c r="Q23" s="5">
        <f t="shared" si="13"/>
        <v>21649</v>
      </c>
      <c r="R23" s="5">
        <f t="shared" si="13"/>
        <v>2163942</v>
      </c>
      <c r="S23" s="5">
        <f t="shared" si="13"/>
        <v>2174282.693</v>
      </c>
      <c r="T23" s="5">
        <f t="shared" si="13"/>
        <v>2183937.1129999999</v>
      </c>
      <c r="U23" s="5">
        <f t="shared" si="5"/>
        <v>1104.0037117445847</v>
      </c>
      <c r="V23" s="5">
        <f t="shared" si="5"/>
        <v>1216.3911971762643</v>
      </c>
      <c r="W23" s="5">
        <f t="shared" si="5"/>
        <v>1208.2578923094982</v>
      </c>
      <c r="X23" s="5">
        <f t="shared" si="6"/>
        <v>1167.1435403363164</v>
      </c>
      <c r="Y23" s="5">
        <f t="shared" si="6"/>
        <v>0</v>
      </c>
      <c r="Z23" s="5">
        <f t="shared" si="6"/>
        <v>0</v>
      </c>
      <c r="AA23" s="5">
        <f t="shared" si="6"/>
        <v>0</v>
      </c>
      <c r="AB23" s="5">
        <f t="shared" si="7"/>
        <v>0</v>
      </c>
      <c r="AC23" s="5">
        <f t="shared" si="8"/>
        <v>985.06050151409636</v>
      </c>
      <c r="AD23" s="5">
        <f t="shared" si="8"/>
        <v>990.16563344369138</v>
      </c>
      <c r="AE23" s="5">
        <f t="shared" si="8"/>
        <v>907.33371808152458</v>
      </c>
      <c r="AF23" s="5">
        <f t="shared" si="9"/>
        <v>991.28312217110999</v>
      </c>
    </row>
    <row r="24" spans="4:32" x14ac:dyDescent="0.3">
      <c r="D24" t="s">
        <v>258</v>
      </c>
      <c r="E24" t="s">
        <v>259</v>
      </c>
      <c r="F24" s="5">
        <f t="shared" si="14"/>
        <v>16169</v>
      </c>
      <c r="G24" s="5">
        <f t="shared" si="13"/>
        <v>16098</v>
      </c>
      <c r="H24" s="5">
        <f t="shared" si="13"/>
        <v>15691</v>
      </c>
      <c r="I24" s="5">
        <f t="shared" si="13"/>
        <v>12763</v>
      </c>
      <c r="J24" s="5"/>
      <c r="K24" s="5"/>
      <c r="L24" s="5"/>
      <c r="M24" s="5"/>
      <c r="N24" s="5">
        <f t="shared" si="13"/>
        <v>11269</v>
      </c>
      <c r="O24" s="5">
        <f t="shared" si="13"/>
        <v>11789</v>
      </c>
      <c r="P24" s="5">
        <f t="shared" si="13"/>
        <v>12140</v>
      </c>
      <c r="Q24" s="5">
        <f t="shared" si="13"/>
        <v>12283</v>
      </c>
      <c r="R24" s="5">
        <f t="shared" si="13"/>
        <v>1175224</v>
      </c>
      <c r="S24" s="5">
        <f t="shared" si="13"/>
        <v>1173903.6880000001</v>
      </c>
      <c r="T24" s="5">
        <f t="shared" si="13"/>
        <v>1175588.784</v>
      </c>
      <c r="U24" s="5">
        <f t="shared" si="5"/>
        <v>1375.822821862045</v>
      </c>
      <c r="V24" s="5">
        <f t="shared" si="5"/>
        <v>1369.7814203930484</v>
      </c>
      <c r="W24" s="5">
        <f t="shared" si="5"/>
        <v>1335.1497246482372</v>
      </c>
      <c r="X24" s="5">
        <f t="shared" si="6"/>
        <v>1087.2271831554208</v>
      </c>
      <c r="Y24" s="5">
        <f t="shared" si="6"/>
        <v>0</v>
      </c>
      <c r="Z24" s="5">
        <f t="shared" si="6"/>
        <v>0</v>
      </c>
      <c r="AA24" s="5">
        <f t="shared" si="6"/>
        <v>0</v>
      </c>
      <c r="AB24" s="5">
        <f t="shared" si="7"/>
        <v>0</v>
      </c>
      <c r="AC24" s="5">
        <f t="shared" si="8"/>
        <v>959.95950223132786</v>
      </c>
      <c r="AD24" s="5">
        <f t="shared" si="8"/>
        <v>1004.2561515489506</v>
      </c>
      <c r="AE24" s="5">
        <f t="shared" si="8"/>
        <v>1034.1563898383458</v>
      </c>
      <c r="AF24" s="5">
        <f t="shared" si="9"/>
        <v>1044.8381412934609</v>
      </c>
    </row>
    <row r="25" spans="4:32" x14ac:dyDescent="0.3">
      <c r="D25" t="s">
        <v>265</v>
      </c>
      <c r="E25" t="s">
        <v>266</v>
      </c>
      <c r="F25" s="5">
        <f t="shared" si="14"/>
        <v>32346</v>
      </c>
      <c r="G25" s="5">
        <f t="shared" si="13"/>
        <v>32760</v>
      </c>
      <c r="H25" s="5">
        <f t="shared" si="13"/>
        <v>30622</v>
      </c>
      <c r="I25" s="5">
        <f t="shared" si="13"/>
        <v>31536</v>
      </c>
      <c r="J25" s="5"/>
      <c r="K25" s="5"/>
      <c r="L25" s="5"/>
      <c r="M25" s="5"/>
      <c r="N25" s="5">
        <f t="shared" si="13"/>
        <v>28034</v>
      </c>
      <c r="O25" s="5">
        <f t="shared" si="13"/>
        <v>26203</v>
      </c>
      <c r="P25" s="5">
        <f t="shared" si="13"/>
        <v>27736</v>
      </c>
      <c r="Q25" s="5">
        <f t="shared" si="13"/>
        <v>27784</v>
      </c>
      <c r="R25" s="5">
        <f t="shared" si="13"/>
        <v>3043263</v>
      </c>
      <c r="S25" s="5">
        <f t="shared" si="13"/>
        <v>3048253.4649999999</v>
      </c>
      <c r="T25" s="5">
        <f t="shared" si="13"/>
        <v>3060180.997</v>
      </c>
      <c r="U25" s="5">
        <f t="shared" si="5"/>
        <v>1062.8723182978272</v>
      </c>
      <c r="V25" s="5">
        <f t="shared" si="5"/>
        <v>1076.4761376193908</v>
      </c>
      <c r="W25" s="5">
        <f t="shared" si="5"/>
        <v>1006.2225972582719</v>
      </c>
      <c r="X25" s="5">
        <f t="shared" si="6"/>
        <v>1034.5596375792195</v>
      </c>
      <c r="Y25" s="5">
        <f t="shared" si="6"/>
        <v>0</v>
      </c>
      <c r="Z25" s="5">
        <f t="shared" si="6"/>
        <v>0</v>
      </c>
      <c r="AA25" s="5">
        <f t="shared" si="6"/>
        <v>0</v>
      </c>
      <c r="AB25" s="5">
        <f t="shared" si="7"/>
        <v>0</v>
      </c>
      <c r="AC25" s="5">
        <f t="shared" si="8"/>
        <v>919.67417807888899</v>
      </c>
      <c r="AD25" s="5">
        <f t="shared" si="8"/>
        <v>859.60699465652874</v>
      </c>
      <c r="AE25" s="5">
        <f t="shared" si="8"/>
        <v>909.89808814996297</v>
      </c>
      <c r="AF25" s="5">
        <f t="shared" si="9"/>
        <v>907.92015332549306</v>
      </c>
    </row>
    <row r="26" spans="4:32" x14ac:dyDescent="0.3">
      <c r="D26" t="s">
        <v>271</v>
      </c>
      <c r="E26" t="s">
        <v>272</v>
      </c>
      <c r="F26" s="5">
        <f t="shared" si="14"/>
        <v>48403</v>
      </c>
      <c r="G26" s="5">
        <f t="shared" si="13"/>
        <v>45453</v>
      </c>
      <c r="H26" s="5">
        <f t="shared" si="13"/>
        <v>38628</v>
      </c>
      <c r="I26" s="5">
        <f t="shared" si="13"/>
        <v>35452</v>
      </c>
      <c r="J26" s="5"/>
      <c r="K26" s="5"/>
      <c r="L26" s="5"/>
      <c r="M26" s="5"/>
      <c r="N26" s="5">
        <f t="shared" si="13"/>
        <v>36579</v>
      </c>
      <c r="O26" s="5">
        <f t="shared" si="13"/>
        <v>35486</v>
      </c>
      <c r="P26" s="5">
        <f t="shared" si="13"/>
        <v>35164</v>
      </c>
      <c r="Q26" s="5">
        <f t="shared" si="13"/>
        <v>34611</v>
      </c>
      <c r="R26" s="5">
        <f t="shared" si="13"/>
        <v>3284410</v>
      </c>
      <c r="S26" s="5">
        <f t="shared" si="13"/>
        <v>3297586.821</v>
      </c>
      <c r="T26" s="5">
        <f t="shared" si="13"/>
        <v>3316346.3819999998</v>
      </c>
      <c r="U26" s="5">
        <f t="shared" si="5"/>
        <v>1473.719785288682</v>
      </c>
      <c r="V26" s="5">
        <f t="shared" si="5"/>
        <v>1383.9015226479032</v>
      </c>
      <c r="W26" s="5">
        <f t="shared" si="5"/>
        <v>1176.1016438264407</v>
      </c>
      <c r="X26" s="5">
        <f t="shared" si="6"/>
        <v>1075.0892068779285</v>
      </c>
      <c r="Y26" s="5">
        <f t="shared" si="6"/>
        <v>0</v>
      </c>
      <c r="Z26" s="5">
        <f t="shared" si="6"/>
        <v>0</v>
      </c>
      <c r="AA26" s="5">
        <f t="shared" si="6"/>
        <v>0</v>
      </c>
      <c r="AB26" s="5">
        <f t="shared" si="7"/>
        <v>0</v>
      </c>
      <c r="AC26" s="5">
        <f t="shared" si="8"/>
        <v>1109.2657141596453</v>
      </c>
      <c r="AD26" s="5">
        <f t="shared" si="8"/>
        <v>1076.1202638855405</v>
      </c>
      <c r="AE26" s="5">
        <f t="shared" si="8"/>
        <v>1066.3555475193355</v>
      </c>
      <c r="AF26" s="5">
        <f t="shared" si="9"/>
        <v>1043.6485219956737</v>
      </c>
    </row>
    <row r="27" spans="4:32" x14ac:dyDescent="0.3">
      <c r="D27" t="s">
        <v>278</v>
      </c>
      <c r="E27" t="s">
        <v>279</v>
      </c>
      <c r="F27" s="5">
        <f t="shared" si="14"/>
        <v>50783</v>
      </c>
      <c r="G27" s="5">
        <f t="shared" si="13"/>
        <v>50012</v>
      </c>
      <c r="H27" s="5">
        <f t="shared" si="13"/>
        <v>43085</v>
      </c>
      <c r="I27" s="5">
        <f t="shared" si="13"/>
        <v>36831</v>
      </c>
      <c r="J27" s="5"/>
      <c r="K27" s="5"/>
      <c r="L27" s="5"/>
      <c r="M27" s="5"/>
      <c r="N27" s="5">
        <f t="shared" si="13"/>
        <v>33978</v>
      </c>
      <c r="O27" s="5">
        <f t="shared" si="13"/>
        <v>35913</v>
      </c>
      <c r="P27" s="5">
        <f t="shared" si="13"/>
        <v>29660</v>
      </c>
      <c r="Q27" s="5">
        <f t="shared" si="13"/>
        <v>28111</v>
      </c>
      <c r="R27" s="5">
        <f t="shared" si="13"/>
        <v>3651448</v>
      </c>
      <c r="S27" s="5">
        <f t="shared" si="13"/>
        <v>3680307.4890000001</v>
      </c>
      <c r="T27" s="5">
        <f t="shared" si="13"/>
        <v>3707733.2159999995</v>
      </c>
      <c r="U27" s="5">
        <f t="shared" si="5"/>
        <v>1390.7633355315481</v>
      </c>
      <c r="V27" s="5">
        <f t="shared" si="5"/>
        <v>1369.6484244058795</v>
      </c>
      <c r="W27" s="5">
        <f t="shared" si="5"/>
        <v>1179.9428610239006</v>
      </c>
      <c r="X27" s="5">
        <f t="shared" si="6"/>
        <v>1000.7587711103886</v>
      </c>
      <c r="Y27" s="5">
        <f t="shared" si="6"/>
        <v>0</v>
      </c>
      <c r="Z27" s="5">
        <f t="shared" si="6"/>
        <v>0</v>
      </c>
      <c r="AA27" s="5">
        <f t="shared" si="6"/>
        <v>0</v>
      </c>
      <c r="AB27" s="5">
        <f t="shared" si="7"/>
        <v>0</v>
      </c>
      <c r="AC27" s="5">
        <f t="shared" si="8"/>
        <v>923.23807457817554</v>
      </c>
      <c r="AD27" s="5">
        <f t="shared" si="8"/>
        <v>975.81520314103295</v>
      </c>
      <c r="AE27" s="5">
        <f t="shared" si="8"/>
        <v>805.91092153713248</v>
      </c>
      <c r="AF27" s="5">
        <f t="shared" si="9"/>
        <v>758.17213273847381</v>
      </c>
    </row>
    <row r="28" spans="4:32" x14ac:dyDescent="0.3">
      <c r="D28" t="s">
        <v>286</v>
      </c>
      <c r="E28" t="s">
        <v>287</v>
      </c>
      <c r="F28" s="5">
        <f t="shared" si="14"/>
        <v>37117</v>
      </c>
      <c r="G28" s="5">
        <f t="shared" si="13"/>
        <v>40165</v>
      </c>
      <c r="H28" s="5">
        <f t="shared" si="13"/>
        <v>37795</v>
      </c>
      <c r="I28" s="5">
        <f t="shared" si="13"/>
        <v>33866</v>
      </c>
      <c r="J28" s="5"/>
      <c r="K28" s="5"/>
      <c r="L28" s="5"/>
      <c r="M28" s="5"/>
      <c r="N28" s="5">
        <f t="shared" si="13"/>
        <v>34643</v>
      </c>
      <c r="O28" s="5">
        <f t="shared" si="13"/>
        <v>36851</v>
      </c>
      <c r="P28" s="5">
        <f t="shared" si="13"/>
        <v>35655</v>
      </c>
      <c r="Q28" s="5">
        <f t="shared" si="13"/>
        <v>32501</v>
      </c>
      <c r="R28" s="5">
        <f t="shared" si="13"/>
        <v>3425469</v>
      </c>
      <c r="S28" s="5">
        <f t="shared" si="13"/>
        <v>3445065.5410000007</v>
      </c>
      <c r="T28" s="5">
        <f t="shared" si="13"/>
        <v>3465881.0989999995</v>
      </c>
      <c r="U28" s="5">
        <f t="shared" si="5"/>
        <v>1083.5596527074104</v>
      </c>
      <c r="V28" s="5">
        <f t="shared" si="5"/>
        <v>1172.5401689520472</v>
      </c>
      <c r="W28" s="5">
        <f t="shared" si="5"/>
        <v>1103.3525628169457</v>
      </c>
      <c r="X28" s="5">
        <f t="shared" si="6"/>
        <v>983.02919340598964</v>
      </c>
      <c r="Y28" s="5">
        <f t="shared" si="6"/>
        <v>0</v>
      </c>
      <c r="Z28" s="5">
        <f t="shared" si="6"/>
        <v>0</v>
      </c>
      <c r="AA28" s="5">
        <f t="shared" si="6"/>
        <v>0</v>
      </c>
      <c r="AB28" s="5">
        <f t="shared" si="7"/>
        <v>0</v>
      </c>
      <c r="AC28" s="5">
        <f t="shared" si="8"/>
        <v>1005.5831910223734</v>
      </c>
      <c r="AD28" s="5">
        <f t="shared" si="8"/>
        <v>1069.6748599245298</v>
      </c>
      <c r="AE28" s="5">
        <f t="shared" si="8"/>
        <v>1034.9585392691952</v>
      </c>
      <c r="AF28" s="5">
        <f t="shared" si="9"/>
        <v>937.74134402295056</v>
      </c>
    </row>
    <row r="29" spans="4:32" x14ac:dyDescent="0.3">
      <c r="D29" t="s">
        <v>293</v>
      </c>
      <c r="E29" t="s">
        <v>294</v>
      </c>
      <c r="F29" s="5">
        <f t="shared" si="14"/>
        <v>48099</v>
      </c>
      <c r="G29" s="5">
        <f t="shared" si="13"/>
        <v>45308</v>
      </c>
      <c r="H29" s="5">
        <f t="shared" si="13"/>
        <v>35775</v>
      </c>
      <c r="I29" s="5">
        <f t="shared" si="13"/>
        <v>35877</v>
      </c>
      <c r="J29" s="5"/>
      <c r="K29" s="5"/>
      <c r="L29" s="5"/>
      <c r="M29" s="5"/>
      <c r="N29" s="5">
        <f t="shared" si="13"/>
        <v>28181</v>
      </c>
      <c r="O29" s="5">
        <f t="shared" si="13"/>
        <v>32038</v>
      </c>
      <c r="P29" s="5">
        <f t="shared" si="13"/>
        <v>30405</v>
      </c>
      <c r="Q29" s="5">
        <f t="shared" si="13"/>
        <v>28411</v>
      </c>
      <c r="R29" s="5">
        <f t="shared" si="13"/>
        <v>2491901</v>
      </c>
      <c r="S29" s="5">
        <f t="shared" si="13"/>
        <v>2500238.5759999999</v>
      </c>
      <c r="T29" s="5">
        <f t="shared" si="13"/>
        <v>2512973.2919999999</v>
      </c>
      <c r="U29" s="5">
        <f t="shared" si="5"/>
        <v>1930.2131184184282</v>
      </c>
      <c r="V29" s="5">
        <f t="shared" si="5"/>
        <v>1818.2102740036623</v>
      </c>
      <c r="W29" s="5">
        <f t="shared" si="5"/>
        <v>1435.6509347682752</v>
      </c>
      <c r="X29" s="5">
        <f t="shared" si="6"/>
        <v>1434.943062809539</v>
      </c>
      <c r="Y29" s="5">
        <f t="shared" si="6"/>
        <v>0</v>
      </c>
      <c r="Z29" s="5">
        <f t="shared" si="6"/>
        <v>0</v>
      </c>
      <c r="AA29" s="5">
        <f t="shared" si="6"/>
        <v>0</v>
      </c>
      <c r="AB29" s="5">
        <f t="shared" si="7"/>
        <v>0</v>
      </c>
      <c r="AC29" s="5">
        <f t="shared" si="8"/>
        <v>1127.1324373006555</v>
      </c>
      <c r="AD29" s="5">
        <f t="shared" si="8"/>
        <v>1281.3977157034312</v>
      </c>
      <c r="AE29" s="5">
        <f t="shared" si="8"/>
        <v>1216.0839486223495</v>
      </c>
      <c r="AF29" s="5">
        <f t="shared" si="9"/>
        <v>1130.5730980287715</v>
      </c>
    </row>
    <row r="30" spans="4:32" x14ac:dyDescent="0.3">
      <c r="D30" t="s">
        <v>299</v>
      </c>
      <c r="E30" t="s">
        <v>300</v>
      </c>
      <c r="F30" s="5">
        <f t="shared" si="14"/>
        <v>25312</v>
      </c>
      <c r="G30" s="5">
        <f t="shared" si="13"/>
        <v>25770</v>
      </c>
      <c r="H30" s="5">
        <f t="shared" si="13"/>
        <v>21609</v>
      </c>
      <c r="I30" s="5">
        <f t="shared" si="13"/>
        <v>20593</v>
      </c>
      <c r="J30" s="5"/>
      <c r="K30" s="5"/>
      <c r="L30" s="5"/>
      <c r="M30" s="5"/>
      <c r="N30" s="5">
        <f t="shared" si="13"/>
        <v>18307</v>
      </c>
      <c r="O30" s="5">
        <f t="shared" si="13"/>
        <v>22060</v>
      </c>
      <c r="P30" s="5">
        <f t="shared" si="13"/>
        <v>21752</v>
      </c>
      <c r="Q30" s="5">
        <f t="shared" si="13"/>
        <v>19001</v>
      </c>
      <c r="R30" s="5">
        <f t="shared" si="13"/>
        <v>1970938</v>
      </c>
      <c r="S30" s="5">
        <f t="shared" si="13"/>
        <v>1986472.2210000001</v>
      </c>
      <c r="T30" s="5">
        <f t="shared" si="13"/>
        <v>2001924.402</v>
      </c>
      <c r="U30" s="5">
        <f t="shared" si="5"/>
        <v>1284.2616053878914</v>
      </c>
      <c r="V30" s="5">
        <f t="shared" si="5"/>
        <v>1307.4992719202735</v>
      </c>
      <c r="W30" s="5">
        <f t="shared" si="5"/>
        <v>1096.3815198651607</v>
      </c>
      <c r="X30" s="5">
        <f t="shared" si="6"/>
        <v>1036.6618663126021</v>
      </c>
      <c r="Y30" s="5">
        <f t="shared" si="6"/>
        <v>0</v>
      </c>
      <c r="Z30" s="5">
        <f t="shared" si="6"/>
        <v>0</v>
      </c>
      <c r="AA30" s="5">
        <f t="shared" si="6"/>
        <v>0</v>
      </c>
      <c r="AB30" s="5">
        <f t="shared" si="7"/>
        <v>0</v>
      </c>
      <c r="AC30" s="5">
        <f t="shared" si="8"/>
        <v>921.58348888383478</v>
      </c>
      <c r="AD30" s="5">
        <f t="shared" si="8"/>
        <v>1110.5113762373624</v>
      </c>
      <c r="AE30" s="5">
        <f t="shared" si="8"/>
        <v>1095.0065029879922</v>
      </c>
      <c r="AF30" s="5">
        <f t="shared" si="9"/>
        <v>949.13673967994328</v>
      </c>
    </row>
    <row r="31" spans="4:32" x14ac:dyDescent="0.3">
      <c r="D31" t="s">
        <v>304</v>
      </c>
      <c r="E31" t="s">
        <v>305</v>
      </c>
      <c r="F31" s="5">
        <f t="shared" si="14"/>
        <v>61601</v>
      </c>
      <c r="G31" s="5">
        <f t="shared" si="13"/>
        <v>60848</v>
      </c>
      <c r="H31" s="5">
        <f t="shared" si="13"/>
        <v>54477</v>
      </c>
      <c r="I31" s="5">
        <f t="shared" si="13"/>
        <v>50628</v>
      </c>
      <c r="J31" s="5"/>
      <c r="K31" s="5"/>
      <c r="L31" s="5"/>
      <c r="M31" s="5"/>
      <c r="N31" s="5">
        <f t="shared" si="13"/>
        <v>48210</v>
      </c>
      <c r="O31" s="5">
        <f t="shared" si="13"/>
        <v>47703</v>
      </c>
      <c r="P31" s="5">
        <f t="shared" si="13"/>
        <v>41205</v>
      </c>
      <c r="Q31" s="5">
        <f t="shared" si="13"/>
        <v>42502</v>
      </c>
      <c r="R31" s="5">
        <f t="shared" si="13"/>
        <v>3217391</v>
      </c>
      <c r="S31" s="5">
        <f t="shared" si="13"/>
        <v>3235834.5500000007</v>
      </c>
      <c r="T31" s="5">
        <f t="shared" si="13"/>
        <v>3252025.4139999989</v>
      </c>
      <c r="U31" s="5">
        <f t="shared" si="5"/>
        <v>1914.6258567889324</v>
      </c>
      <c r="V31" s="5">
        <f t="shared" si="5"/>
        <v>1891.2218005209809</v>
      </c>
      <c r="W31" s="5">
        <f t="shared" si="5"/>
        <v>1693.2042142220203</v>
      </c>
      <c r="X31" s="5">
        <f t="shared" si="6"/>
        <v>1564.6040988096868</v>
      </c>
      <c r="Y31" s="5">
        <f t="shared" si="6"/>
        <v>0</v>
      </c>
      <c r="Z31" s="5">
        <f t="shared" si="6"/>
        <v>0</v>
      </c>
      <c r="AA31" s="5">
        <f t="shared" si="6"/>
        <v>0</v>
      </c>
      <c r="AB31" s="5">
        <f t="shared" si="7"/>
        <v>0</v>
      </c>
      <c r="AC31" s="5">
        <f t="shared" si="8"/>
        <v>1489.8783993761358</v>
      </c>
      <c r="AD31" s="5">
        <f t="shared" si="8"/>
        <v>1474.2101075594237</v>
      </c>
      <c r="AE31" s="5">
        <f t="shared" si="8"/>
        <v>1273.3963793049923</v>
      </c>
      <c r="AF31" s="5">
        <f t="shared" si="9"/>
        <v>1306.9393559173463</v>
      </c>
    </row>
    <row r="32" spans="4:32" x14ac:dyDescent="0.3">
      <c r="D32" t="s">
        <v>310</v>
      </c>
      <c r="E32" t="s">
        <v>311</v>
      </c>
      <c r="F32" s="5">
        <f t="shared" si="14"/>
        <v>44197</v>
      </c>
      <c r="G32" s="5">
        <f t="shared" si="13"/>
        <v>45134</v>
      </c>
      <c r="H32" s="5">
        <f t="shared" si="13"/>
        <v>38842</v>
      </c>
      <c r="I32" s="5">
        <f t="shared" si="13"/>
        <v>36246</v>
      </c>
      <c r="J32" s="5"/>
      <c r="K32" s="5"/>
      <c r="L32" s="5"/>
      <c r="M32" s="5"/>
      <c r="N32" s="5">
        <f t="shared" si="13"/>
        <v>37443</v>
      </c>
      <c r="O32" s="5">
        <f t="shared" si="13"/>
        <v>38357</v>
      </c>
      <c r="P32" s="5">
        <f t="shared" si="13"/>
        <v>38248</v>
      </c>
      <c r="Q32" s="5">
        <f t="shared" si="13"/>
        <v>38899</v>
      </c>
      <c r="R32" s="5">
        <f t="shared" si="13"/>
        <v>3719695</v>
      </c>
      <c r="S32" s="5">
        <f t="shared" si="13"/>
        <v>3752521.3599999994</v>
      </c>
      <c r="T32" s="5">
        <f t="shared" si="13"/>
        <v>3779091.7760000001</v>
      </c>
      <c r="U32" s="5">
        <f t="shared" si="5"/>
        <v>1188.1888165561961</v>
      </c>
      <c r="V32" s="5">
        <f t="shared" si="5"/>
        <v>1213.3790539278086</v>
      </c>
      <c r="W32" s="5">
        <f t="shared" si="5"/>
        <v>1044.2254002008228</v>
      </c>
      <c r="X32" s="5">
        <f t="shared" si="6"/>
        <v>965.91055780159525</v>
      </c>
      <c r="Y32" s="5">
        <f t="shared" si="6"/>
        <v>0</v>
      </c>
      <c r="Z32" s="5">
        <f t="shared" si="6"/>
        <v>0</v>
      </c>
      <c r="AA32" s="5">
        <f t="shared" si="6"/>
        <v>0</v>
      </c>
      <c r="AB32" s="5">
        <f t="shared" si="7"/>
        <v>0</v>
      </c>
      <c r="AC32" s="5">
        <f t="shared" si="8"/>
        <v>997.80911040570356</v>
      </c>
      <c r="AD32" s="5">
        <f t="shared" si="8"/>
        <v>1022.1660670307285</v>
      </c>
      <c r="AE32" s="5">
        <f t="shared" si="8"/>
        <v>1019.2613533850746</v>
      </c>
      <c r="AF32" s="5">
        <f t="shared" si="9"/>
        <v>1029.321390050306</v>
      </c>
    </row>
    <row r="33" spans="1:32" x14ac:dyDescent="0.3">
      <c r="D33" t="s">
        <v>314</v>
      </c>
      <c r="E33" t="s">
        <v>315</v>
      </c>
      <c r="F33" s="5">
        <f t="shared" si="14"/>
        <v>47858</v>
      </c>
      <c r="G33" s="5">
        <f t="shared" si="13"/>
        <v>48210</v>
      </c>
      <c r="H33" s="5">
        <f t="shared" si="13"/>
        <v>41478</v>
      </c>
      <c r="I33" s="5">
        <f t="shared" si="13"/>
        <v>37956</v>
      </c>
      <c r="J33" s="5"/>
      <c r="K33" s="5"/>
      <c r="L33" s="5"/>
      <c r="M33" s="5"/>
      <c r="N33" s="5">
        <f t="shared" si="13"/>
        <v>40982</v>
      </c>
      <c r="O33" s="5">
        <f t="shared" si="13"/>
        <v>39480</v>
      </c>
      <c r="P33" s="5">
        <f t="shared" si="13"/>
        <v>37627</v>
      </c>
      <c r="Q33" s="5">
        <f t="shared" si="13"/>
        <v>39501</v>
      </c>
      <c r="R33" s="5">
        <f t="shared" si="13"/>
        <v>6823642</v>
      </c>
      <c r="S33" s="5">
        <f t="shared" si="13"/>
        <v>6931225.0069999984</v>
      </c>
      <c r="T33" s="5">
        <f t="shared" si="13"/>
        <v>6996410.544999999</v>
      </c>
      <c r="U33" s="5">
        <f t="shared" si="5"/>
        <v>701.35566901077163</v>
      </c>
      <c r="V33" s="5">
        <f t="shared" si="5"/>
        <v>706.51420458458995</v>
      </c>
      <c r="W33" s="5">
        <f t="shared" si="5"/>
        <v>607.8572117353167</v>
      </c>
      <c r="X33" s="5">
        <f t="shared" si="6"/>
        <v>547.60882761225321</v>
      </c>
      <c r="Y33" s="5">
        <f t="shared" si="6"/>
        <v>0</v>
      </c>
      <c r="Z33" s="5">
        <f t="shared" si="6"/>
        <v>0</v>
      </c>
      <c r="AA33" s="5">
        <f t="shared" si="6"/>
        <v>0</v>
      </c>
      <c r="AB33" s="5">
        <f t="shared" si="7"/>
        <v>0</v>
      </c>
      <c r="AC33" s="5">
        <f t="shared" si="8"/>
        <v>591.26633399740115</v>
      </c>
      <c r="AD33" s="5">
        <f t="shared" si="8"/>
        <v>569.59628290999456</v>
      </c>
      <c r="AE33" s="5">
        <f t="shared" si="8"/>
        <v>542.86219192133649</v>
      </c>
      <c r="AF33" s="5">
        <f t="shared" si="9"/>
        <v>564.58950980555994</v>
      </c>
    </row>
    <row r="34" spans="1:32" x14ac:dyDescent="0.3">
      <c r="A34" t="s">
        <v>238</v>
      </c>
      <c r="B34" t="s">
        <v>273</v>
      </c>
      <c r="C34" t="s">
        <v>314</v>
      </c>
      <c r="D34" t="s">
        <v>215</v>
      </c>
      <c r="E34" t="s">
        <v>211</v>
      </c>
      <c r="F34" s="4">
        <v>510</v>
      </c>
      <c r="G34" s="4">
        <v>716</v>
      </c>
      <c r="H34" s="4">
        <v>463</v>
      </c>
      <c r="I34" s="4">
        <v>497</v>
      </c>
      <c r="J34" s="4"/>
      <c r="K34" s="4"/>
      <c r="L34" s="4"/>
      <c r="M34" s="4"/>
      <c r="N34" s="4">
        <v>558</v>
      </c>
      <c r="O34" s="4">
        <v>635</v>
      </c>
      <c r="P34" s="4">
        <v>830</v>
      </c>
      <c r="Q34" s="4">
        <v>791</v>
      </c>
      <c r="R34" s="4">
        <v>147822</v>
      </c>
      <c r="S34" s="4">
        <v>151023.11999999994</v>
      </c>
      <c r="T34" s="4">
        <v>153332.55599999989</v>
      </c>
      <c r="U34" s="5">
        <f t="shared" si="5"/>
        <v>345.00953849900554</v>
      </c>
      <c r="V34" s="5">
        <f t="shared" si="5"/>
        <v>484.36633248095677</v>
      </c>
      <c r="W34" s="5">
        <f t="shared" si="5"/>
        <v>313.21454181380312</v>
      </c>
      <c r="X34" s="5">
        <f t="shared" si="6"/>
        <v>329.08868522912263</v>
      </c>
      <c r="Y34" s="5">
        <f t="shared" si="6"/>
        <v>0</v>
      </c>
      <c r="Z34" s="5">
        <f t="shared" si="6"/>
        <v>0</v>
      </c>
      <c r="AA34" s="5">
        <f t="shared" si="6"/>
        <v>0</v>
      </c>
      <c r="AB34" s="5">
        <f t="shared" si="7"/>
        <v>0</v>
      </c>
      <c r="AC34" s="5">
        <f t="shared" si="8"/>
        <v>369.47985182666082</v>
      </c>
      <c r="AD34" s="5">
        <f t="shared" si="8"/>
        <v>420.46542277765167</v>
      </c>
      <c r="AE34" s="5">
        <f t="shared" si="8"/>
        <v>549.58472583535581</v>
      </c>
      <c r="AF34" s="5">
        <f t="shared" si="9"/>
        <v>515.87218046505438</v>
      </c>
    </row>
    <row r="35" spans="1:32" x14ac:dyDescent="0.3">
      <c r="A35" t="s">
        <v>238</v>
      </c>
      <c r="B35" t="s">
        <v>273</v>
      </c>
      <c r="C35" t="s">
        <v>314</v>
      </c>
      <c r="D35" t="s">
        <v>227</v>
      </c>
      <c r="E35" t="s">
        <v>228</v>
      </c>
      <c r="F35" s="4">
        <v>3529</v>
      </c>
      <c r="G35" s="4">
        <v>2855</v>
      </c>
      <c r="H35" s="4">
        <v>1900</v>
      </c>
      <c r="I35" s="4">
        <v>1818</v>
      </c>
      <c r="J35" s="4"/>
      <c r="K35" s="4"/>
      <c r="L35" s="4"/>
      <c r="M35" s="4"/>
      <c r="N35" s="4">
        <v>1626</v>
      </c>
      <c r="O35" s="4">
        <v>1751</v>
      </c>
      <c r="P35" s="4">
        <v>2018</v>
      </c>
      <c r="Q35" s="4">
        <v>2459</v>
      </c>
      <c r="R35" s="4">
        <v>296301</v>
      </c>
      <c r="S35" s="4">
        <v>302028.74099999986</v>
      </c>
      <c r="T35" s="4">
        <v>305361.33999999997</v>
      </c>
      <c r="U35" s="5">
        <f t="shared" si="5"/>
        <v>1191.0185925798428</v>
      </c>
      <c r="V35" s="5">
        <f t="shared" si="5"/>
        <v>963.54720368814139</v>
      </c>
      <c r="W35" s="5">
        <f t="shared" si="5"/>
        <v>641.23982031785249</v>
      </c>
      <c r="X35" s="5">
        <f t="shared" si="6"/>
        <v>601.92947001689515</v>
      </c>
      <c r="Y35" s="5">
        <f t="shared" si="6"/>
        <v>0</v>
      </c>
      <c r="Z35" s="5">
        <f t="shared" si="6"/>
        <v>0</v>
      </c>
      <c r="AA35" s="5">
        <f t="shared" si="6"/>
        <v>0</v>
      </c>
      <c r="AB35" s="5">
        <f t="shared" si="7"/>
        <v>0</v>
      </c>
      <c r="AC35" s="5">
        <f t="shared" si="8"/>
        <v>538.35936097220656</v>
      </c>
      <c r="AD35" s="5">
        <f t="shared" si="8"/>
        <v>579.74615071484232</v>
      </c>
      <c r="AE35" s="5">
        <f t="shared" si="8"/>
        <v>668.14833360511238</v>
      </c>
      <c r="AF35" s="5">
        <f t="shared" si="9"/>
        <v>805.27548117256765</v>
      </c>
    </row>
    <row r="36" spans="1:32" x14ac:dyDescent="0.3">
      <c r="A36" t="s">
        <v>223</v>
      </c>
      <c r="B36" t="s">
        <v>242</v>
      </c>
      <c r="C36" t="s">
        <v>217</v>
      </c>
      <c r="D36" t="s">
        <v>236</v>
      </c>
      <c r="E36" t="s">
        <v>237</v>
      </c>
      <c r="F36" s="4">
        <v>257</v>
      </c>
      <c r="G36" s="4">
        <v>226</v>
      </c>
      <c r="H36" s="4">
        <v>804</v>
      </c>
      <c r="I36" s="4">
        <v>546</v>
      </c>
      <c r="J36" s="4"/>
      <c r="K36" s="4"/>
      <c r="L36" s="4"/>
      <c r="M36" s="4"/>
      <c r="N36" s="4">
        <v>341</v>
      </c>
      <c r="O36" s="4">
        <v>227</v>
      </c>
      <c r="P36" s="4">
        <v>157</v>
      </c>
      <c r="Q36" s="4">
        <v>131</v>
      </c>
      <c r="R36" s="4">
        <v>193156</v>
      </c>
      <c r="S36" s="4">
        <v>194978.14600000001</v>
      </c>
      <c r="T36" s="4">
        <v>196317.91399999996</v>
      </c>
      <c r="U36" s="5">
        <f t="shared" si="5"/>
        <v>133.05307626995796</v>
      </c>
      <c r="V36" s="5">
        <f t="shared" si="5"/>
        <v>117.00387251755058</v>
      </c>
      <c r="W36" s="5">
        <f t="shared" si="5"/>
        <v>416.24386506243661</v>
      </c>
      <c r="X36" s="5">
        <f t="shared" si="6"/>
        <v>280.03138361978267</v>
      </c>
      <c r="Y36" s="5">
        <f t="shared" si="6"/>
        <v>0</v>
      </c>
      <c r="Z36" s="5">
        <f t="shared" si="6"/>
        <v>0</v>
      </c>
      <c r="AA36" s="5">
        <f t="shared" si="6"/>
        <v>0</v>
      </c>
      <c r="AB36" s="5">
        <f t="shared" si="7"/>
        <v>0</v>
      </c>
      <c r="AC36" s="5">
        <f t="shared" si="8"/>
        <v>174.89139526436978</v>
      </c>
      <c r="AD36" s="5">
        <f t="shared" si="8"/>
        <v>116.42330417892065</v>
      </c>
      <c r="AE36" s="5">
        <f t="shared" si="8"/>
        <v>80.521844740486969</v>
      </c>
      <c r="AF36" s="5">
        <f t="shared" si="9"/>
        <v>66.728500385349463</v>
      </c>
    </row>
    <row r="37" spans="1:32" x14ac:dyDescent="0.3">
      <c r="A37" t="s">
        <v>247</v>
      </c>
      <c r="B37" t="s">
        <v>288</v>
      </c>
      <c r="C37" t="s">
        <v>299</v>
      </c>
      <c r="D37" t="s">
        <v>245</v>
      </c>
      <c r="E37" t="s">
        <v>246</v>
      </c>
      <c r="F37" s="4">
        <v>1637</v>
      </c>
      <c r="G37" s="4">
        <v>1760</v>
      </c>
      <c r="H37" s="4">
        <v>1710</v>
      </c>
      <c r="I37" s="4">
        <v>1807</v>
      </c>
      <c r="J37" s="4"/>
      <c r="K37" s="4"/>
      <c r="L37" s="4"/>
      <c r="M37" s="4"/>
      <c r="N37" s="4">
        <v>1814</v>
      </c>
      <c r="O37" s="4">
        <v>1938</v>
      </c>
      <c r="P37" s="4">
        <v>1852</v>
      </c>
      <c r="Q37" s="4">
        <v>1868</v>
      </c>
      <c r="R37" s="4">
        <v>153120</v>
      </c>
      <c r="S37" s="4">
        <v>154050.83599999995</v>
      </c>
      <c r="T37" s="4">
        <v>154904.473</v>
      </c>
      <c r="U37" s="5">
        <f t="shared" si="5"/>
        <v>1069.0961337513061</v>
      </c>
      <c r="V37" s="5">
        <f t="shared" si="5"/>
        <v>1149.4252873563219</v>
      </c>
      <c r="W37" s="5">
        <f t="shared" si="5"/>
        <v>1116.771159874608</v>
      </c>
      <c r="X37" s="5">
        <f t="shared" si="6"/>
        <v>1172.9894150006435</v>
      </c>
      <c r="Y37" s="5">
        <f t="shared" si="6"/>
        <v>0</v>
      </c>
      <c r="Z37" s="5">
        <f t="shared" si="6"/>
        <v>0</v>
      </c>
      <c r="AA37" s="5">
        <f t="shared" si="6"/>
        <v>0</v>
      </c>
      <c r="AB37" s="5">
        <f t="shared" si="7"/>
        <v>0</v>
      </c>
      <c r="AC37" s="5">
        <f t="shared" si="8"/>
        <v>1177.5333695689912</v>
      </c>
      <c r="AD37" s="5">
        <f t="shared" si="8"/>
        <v>1258.0262790654383</v>
      </c>
      <c r="AE37" s="5">
        <f t="shared" si="8"/>
        <v>1202.2005515114506</v>
      </c>
      <c r="AF37" s="5">
        <f t="shared" si="9"/>
        <v>1205.9044931517244</v>
      </c>
    </row>
    <row r="38" spans="1:32" x14ac:dyDescent="0.3">
      <c r="A38" t="s">
        <v>229</v>
      </c>
      <c r="B38" t="s">
        <v>267</v>
      </c>
      <c r="C38" t="s">
        <v>278</v>
      </c>
      <c r="D38" t="s">
        <v>254</v>
      </c>
      <c r="E38" t="s">
        <v>255</v>
      </c>
      <c r="F38" s="4">
        <v>602</v>
      </c>
      <c r="G38" s="4">
        <v>1027</v>
      </c>
      <c r="H38" s="4">
        <v>966</v>
      </c>
      <c r="I38" s="4">
        <v>742</v>
      </c>
      <c r="J38" s="4"/>
      <c r="K38" s="4"/>
      <c r="L38" s="4"/>
      <c r="M38" s="4"/>
      <c r="N38" s="4">
        <v>686</v>
      </c>
      <c r="O38" s="4">
        <v>1020</v>
      </c>
      <c r="P38" s="4">
        <v>768</v>
      </c>
      <c r="Q38" s="4">
        <v>606</v>
      </c>
      <c r="R38" s="4">
        <v>130688</v>
      </c>
      <c r="S38" s="4">
        <v>133048.31400000001</v>
      </c>
      <c r="T38" s="4">
        <v>134413.50000000003</v>
      </c>
      <c r="U38" s="5">
        <f t="shared" si="5"/>
        <v>460.63907933398627</v>
      </c>
      <c r="V38" s="5">
        <f t="shared" si="5"/>
        <v>785.84108716944172</v>
      </c>
      <c r="W38" s="5">
        <f t="shared" si="5"/>
        <v>739.16503428011754</v>
      </c>
      <c r="X38" s="5">
        <f t="shared" si="6"/>
        <v>557.69214783135089</v>
      </c>
      <c r="Y38" s="5">
        <f t="shared" si="6"/>
        <v>0</v>
      </c>
      <c r="Z38" s="5">
        <f t="shared" si="6"/>
        <v>0</v>
      </c>
      <c r="AA38" s="5">
        <f t="shared" si="6"/>
        <v>0</v>
      </c>
      <c r="AB38" s="5">
        <f t="shared" si="7"/>
        <v>0</v>
      </c>
      <c r="AC38" s="5">
        <f t="shared" si="8"/>
        <v>515.60217441011685</v>
      </c>
      <c r="AD38" s="5">
        <f t="shared" si="8"/>
        <v>766.63880160104839</v>
      </c>
      <c r="AE38" s="5">
        <f t="shared" si="8"/>
        <v>577.23392120549534</v>
      </c>
      <c r="AF38" s="5">
        <f t="shared" si="9"/>
        <v>450.84757111450853</v>
      </c>
    </row>
    <row r="39" spans="1:32" x14ac:dyDescent="0.3">
      <c r="A39" t="s">
        <v>238</v>
      </c>
      <c r="B39" t="s">
        <v>273</v>
      </c>
      <c r="C39" t="s">
        <v>314</v>
      </c>
      <c r="D39" t="s">
        <v>263</v>
      </c>
      <c r="E39" t="s">
        <v>264</v>
      </c>
      <c r="F39" s="4">
        <v>1077</v>
      </c>
      <c r="G39" s="4">
        <v>1145</v>
      </c>
      <c r="H39" s="4">
        <v>1303</v>
      </c>
      <c r="I39" s="4">
        <v>963</v>
      </c>
      <c r="J39" s="4"/>
      <c r="K39" s="4"/>
      <c r="L39" s="4"/>
      <c r="M39" s="4"/>
      <c r="N39" s="4">
        <v>877</v>
      </c>
      <c r="O39" s="4">
        <v>773</v>
      </c>
      <c r="P39" s="4">
        <v>532</v>
      </c>
      <c r="Q39" s="4">
        <v>950</v>
      </c>
      <c r="R39" s="4">
        <v>189524</v>
      </c>
      <c r="S39" s="4">
        <v>192026.39199999996</v>
      </c>
      <c r="T39" s="4">
        <v>193677.51600000006</v>
      </c>
      <c r="U39" s="5">
        <f t="shared" si="5"/>
        <v>568.26576053692406</v>
      </c>
      <c r="V39" s="5">
        <f t="shared" si="5"/>
        <v>604.14512146218942</v>
      </c>
      <c r="W39" s="5">
        <f t="shared" si="5"/>
        <v>687.511871847365</v>
      </c>
      <c r="X39" s="5">
        <f t="shared" si="6"/>
        <v>501.49356553030486</v>
      </c>
      <c r="Y39" s="5">
        <f t="shared" si="6"/>
        <v>0</v>
      </c>
      <c r="Z39" s="5">
        <f t="shared" si="6"/>
        <v>0</v>
      </c>
      <c r="AA39" s="5">
        <f t="shared" si="6"/>
        <v>0</v>
      </c>
      <c r="AB39" s="5">
        <f t="shared" si="7"/>
        <v>0</v>
      </c>
      <c r="AC39" s="5">
        <f t="shared" si="8"/>
        <v>456.70805500527251</v>
      </c>
      <c r="AD39" s="5">
        <f t="shared" si="8"/>
        <v>402.54883297500072</v>
      </c>
      <c r="AE39" s="5">
        <f t="shared" si="8"/>
        <v>277.04525115485171</v>
      </c>
      <c r="AF39" s="5">
        <f t="shared" si="9"/>
        <v>490.50608435106102</v>
      </c>
    </row>
    <row r="40" spans="1:32" x14ac:dyDescent="0.3">
      <c r="A40" t="s">
        <v>229</v>
      </c>
      <c r="B40" t="s">
        <v>260</v>
      </c>
      <c r="C40" t="s">
        <v>271</v>
      </c>
      <c r="D40" t="s">
        <v>269</v>
      </c>
      <c r="E40" t="s">
        <v>270</v>
      </c>
      <c r="F40" s="4">
        <v>15660</v>
      </c>
      <c r="G40" s="4">
        <v>15116</v>
      </c>
      <c r="H40" s="4">
        <v>13832</v>
      </c>
      <c r="I40" s="4">
        <v>12122</v>
      </c>
      <c r="J40" s="4"/>
      <c r="K40" s="4"/>
      <c r="L40" s="4"/>
      <c r="M40" s="4"/>
      <c r="N40" s="4">
        <v>13762</v>
      </c>
      <c r="O40" s="4">
        <v>13635</v>
      </c>
      <c r="P40" s="4">
        <v>13025</v>
      </c>
      <c r="Q40" s="4">
        <v>13220</v>
      </c>
      <c r="R40" s="4">
        <v>849041</v>
      </c>
      <c r="S40" s="4">
        <v>856137.05299999972</v>
      </c>
      <c r="T40" s="4">
        <v>862137.2</v>
      </c>
      <c r="U40" s="5">
        <f t="shared" si="5"/>
        <v>1844.4338965962777</v>
      </c>
      <c r="V40" s="5">
        <f t="shared" si="5"/>
        <v>1780.3616079788844</v>
      </c>
      <c r="W40" s="5">
        <f t="shared" si="5"/>
        <v>1629.1321620510671</v>
      </c>
      <c r="X40" s="5">
        <f t="shared" si="6"/>
        <v>1415.8947983296787</v>
      </c>
      <c r="Y40" s="5">
        <f t="shared" si="6"/>
        <v>0</v>
      </c>
      <c r="Z40" s="5">
        <f t="shared" si="6"/>
        <v>0</v>
      </c>
      <c r="AA40" s="5">
        <f t="shared" si="6"/>
        <v>0</v>
      </c>
      <c r="AB40" s="5">
        <f t="shared" si="7"/>
        <v>0</v>
      </c>
      <c r="AC40" s="5">
        <f t="shared" si="8"/>
        <v>1607.4529132662133</v>
      </c>
      <c r="AD40" s="5">
        <f t="shared" si="8"/>
        <v>1592.6188397314938</v>
      </c>
      <c r="AE40" s="5">
        <f t="shared" si="8"/>
        <v>1521.3685652733925</v>
      </c>
      <c r="AF40" s="5">
        <f t="shared" si="9"/>
        <v>1533.3986284317625</v>
      </c>
    </row>
    <row r="41" spans="1:32" x14ac:dyDescent="0.3">
      <c r="A41" t="s">
        <v>223</v>
      </c>
      <c r="B41" t="s">
        <v>233</v>
      </c>
      <c r="C41" t="s">
        <v>258</v>
      </c>
      <c r="D41" t="s">
        <v>276</v>
      </c>
      <c r="E41" t="s">
        <v>277</v>
      </c>
      <c r="F41" s="4">
        <v>934</v>
      </c>
      <c r="G41" s="4">
        <v>929</v>
      </c>
      <c r="H41" s="4">
        <v>868</v>
      </c>
      <c r="I41" s="4">
        <v>945</v>
      </c>
      <c r="J41" s="4"/>
      <c r="K41" s="4"/>
      <c r="L41" s="4"/>
      <c r="M41" s="4"/>
      <c r="N41" s="4">
        <v>787</v>
      </c>
      <c r="O41" s="4">
        <v>1296</v>
      </c>
      <c r="P41" s="4">
        <v>991</v>
      </c>
      <c r="Q41" s="4">
        <v>986</v>
      </c>
      <c r="R41" s="4">
        <v>110115</v>
      </c>
      <c r="S41" s="4">
        <v>110180.02600000001</v>
      </c>
      <c r="T41" s="4">
        <v>110200.22800000005</v>
      </c>
      <c r="U41" s="5">
        <f t="shared" si="5"/>
        <v>848.20415020660221</v>
      </c>
      <c r="V41" s="5">
        <f t="shared" si="5"/>
        <v>843.66344276438269</v>
      </c>
      <c r="W41" s="5">
        <f t="shared" si="5"/>
        <v>788.26681196930474</v>
      </c>
      <c r="X41" s="5">
        <f t="shared" si="6"/>
        <v>857.6872181896199</v>
      </c>
      <c r="Y41" s="5">
        <f t="shared" si="6"/>
        <v>0</v>
      </c>
      <c r="Z41" s="5">
        <f t="shared" si="6"/>
        <v>0</v>
      </c>
      <c r="AA41" s="5">
        <f t="shared" si="6"/>
        <v>0</v>
      </c>
      <c r="AB41" s="5">
        <f t="shared" si="7"/>
        <v>0</v>
      </c>
      <c r="AC41" s="5">
        <f t="shared" si="8"/>
        <v>714.28554573040299</v>
      </c>
      <c r="AD41" s="5">
        <f t="shared" si="8"/>
        <v>1176.2567563743357</v>
      </c>
      <c r="AE41" s="5">
        <f t="shared" si="8"/>
        <v>899.43707219673365</v>
      </c>
      <c r="AF41" s="5">
        <f t="shared" si="9"/>
        <v>894.73499092941938</v>
      </c>
    </row>
    <row r="42" spans="1:32" x14ac:dyDescent="0.3">
      <c r="A42" t="s">
        <v>223</v>
      </c>
      <c r="B42" t="s">
        <v>233</v>
      </c>
      <c r="C42" t="s">
        <v>258</v>
      </c>
      <c r="D42" t="s">
        <v>284</v>
      </c>
      <c r="E42" t="s">
        <v>285</v>
      </c>
      <c r="F42" s="4">
        <v>1185</v>
      </c>
      <c r="G42" s="4">
        <v>1378</v>
      </c>
      <c r="H42" s="4">
        <v>1664</v>
      </c>
      <c r="I42" s="4">
        <v>1217</v>
      </c>
      <c r="J42" s="4"/>
      <c r="K42" s="4"/>
      <c r="L42" s="4"/>
      <c r="M42" s="4"/>
      <c r="N42" s="4">
        <v>1145</v>
      </c>
      <c r="O42" s="4">
        <v>1456</v>
      </c>
      <c r="P42" s="4">
        <v>963</v>
      </c>
      <c r="Q42" s="4">
        <v>832</v>
      </c>
      <c r="R42" s="4">
        <v>111110</v>
      </c>
      <c r="S42" s="4">
        <v>110618.06000000004</v>
      </c>
      <c r="T42" s="4">
        <v>110194.59699999997</v>
      </c>
      <c r="U42" s="5">
        <f t="shared" si="5"/>
        <v>1066.510665106651</v>
      </c>
      <c r="V42" s="5">
        <f t="shared" si="5"/>
        <v>1240.2124021240213</v>
      </c>
      <c r="W42" s="5">
        <f t="shared" si="5"/>
        <v>1497.6149761497613</v>
      </c>
      <c r="X42" s="5">
        <f t="shared" si="6"/>
        <v>1100.182013678417</v>
      </c>
      <c r="Y42" s="5">
        <f t="shared" si="6"/>
        <v>0</v>
      </c>
      <c r="Z42" s="5">
        <f t="shared" si="6"/>
        <v>0</v>
      </c>
      <c r="AA42" s="5">
        <f t="shared" si="6"/>
        <v>0</v>
      </c>
      <c r="AB42" s="5">
        <f t="shared" si="7"/>
        <v>0</v>
      </c>
      <c r="AC42" s="5">
        <f t="shared" si="8"/>
        <v>1035.0931846029478</v>
      </c>
      <c r="AD42" s="5">
        <f t="shared" si="8"/>
        <v>1316.2407657483773</v>
      </c>
      <c r="AE42" s="5">
        <f t="shared" si="8"/>
        <v>870.5630888844006</v>
      </c>
      <c r="AF42" s="5">
        <f t="shared" si="9"/>
        <v>755.02794388367363</v>
      </c>
    </row>
    <row r="43" spans="1:32" x14ac:dyDescent="0.3">
      <c r="A43" t="s">
        <v>223</v>
      </c>
      <c r="B43" t="s">
        <v>233</v>
      </c>
      <c r="C43" t="s">
        <v>249</v>
      </c>
      <c r="D43" t="s">
        <v>291</v>
      </c>
      <c r="E43" t="s">
        <v>292</v>
      </c>
      <c r="F43" s="4">
        <v>2643</v>
      </c>
      <c r="G43" s="4">
        <v>2204</v>
      </c>
      <c r="H43" s="4">
        <v>2920</v>
      </c>
      <c r="I43" s="4">
        <v>2827</v>
      </c>
      <c r="J43" s="4"/>
      <c r="K43" s="4"/>
      <c r="L43" s="4"/>
      <c r="M43" s="4"/>
      <c r="N43" s="4">
        <v>1590</v>
      </c>
      <c r="O43" s="4">
        <v>1423</v>
      </c>
      <c r="P43" s="4">
        <v>1344</v>
      </c>
      <c r="Q43" s="4">
        <v>2010</v>
      </c>
      <c r="R43" s="4">
        <v>217380</v>
      </c>
      <c r="S43" s="4">
        <v>218378.30799999999</v>
      </c>
      <c r="T43" s="4">
        <v>218988.299</v>
      </c>
      <c r="U43" s="5">
        <f t="shared" si="5"/>
        <v>1215.84322384764</v>
      </c>
      <c r="V43" s="5">
        <f t="shared" si="5"/>
        <v>1013.8927224215658</v>
      </c>
      <c r="W43" s="5">
        <f t="shared" si="5"/>
        <v>1343.2698500322017</v>
      </c>
      <c r="X43" s="5">
        <f t="shared" si="6"/>
        <v>1294.5424964094877</v>
      </c>
      <c r="Y43" s="5">
        <f t="shared" si="6"/>
        <v>0</v>
      </c>
      <c r="Z43" s="5">
        <f t="shared" si="6"/>
        <v>0</v>
      </c>
      <c r="AA43" s="5">
        <f t="shared" si="6"/>
        <v>0</v>
      </c>
      <c r="AB43" s="5">
        <f t="shared" si="7"/>
        <v>0</v>
      </c>
      <c r="AC43" s="5">
        <f t="shared" si="8"/>
        <v>728.09429405415119</v>
      </c>
      <c r="AD43" s="5">
        <f t="shared" si="8"/>
        <v>651.62149713148244</v>
      </c>
      <c r="AE43" s="5">
        <f t="shared" si="8"/>
        <v>615.44574289860327</v>
      </c>
      <c r="AF43" s="5">
        <f t="shared" si="9"/>
        <v>917.85725957896943</v>
      </c>
    </row>
    <row r="44" spans="1:32" x14ac:dyDescent="0.3">
      <c r="A44" t="s">
        <v>247</v>
      </c>
      <c r="B44" t="s">
        <v>288</v>
      </c>
      <c r="C44" t="s">
        <v>293</v>
      </c>
      <c r="D44" t="s">
        <v>297</v>
      </c>
      <c r="E44" t="s">
        <v>298</v>
      </c>
      <c r="F44" s="4">
        <v>3581</v>
      </c>
      <c r="G44" s="4">
        <v>3989</v>
      </c>
      <c r="H44" s="4">
        <v>3029</v>
      </c>
      <c r="I44" s="4">
        <v>2823</v>
      </c>
      <c r="J44" s="4"/>
      <c r="K44" s="4"/>
      <c r="L44" s="4"/>
      <c r="M44" s="4"/>
      <c r="N44" s="4">
        <v>2498</v>
      </c>
      <c r="O44" s="4">
        <v>2593</v>
      </c>
      <c r="P44" s="4">
        <v>2388</v>
      </c>
      <c r="Q44" s="4">
        <v>2692</v>
      </c>
      <c r="R44" s="4">
        <v>279851</v>
      </c>
      <c r="S44" s="4">
        <v>281831.39299999998</v>
      </c>
      <c r="T44" s="4">
        <v>283108.21899999992</v>
      </c>
      <c r="U44" s="5">
        <f t="shared" si="5"/>
        <v>1279.6095064873807</v>
      </c>
      <c r="V44" s="5">
        <f t="shared" si="5"/>
        <v>1425.401374302754</v>
      </c>
      <c r="W44" s="5">
        <f t="shared" si="5"/>
        <v>1082.3616853254055</v>
      </c>
      <c r="X44" s="5">
        <f t="shared" si="6"/>
        <v>1001.6627210865754</v>
      </c>
      <c r="Y44" s="5">
        <f t="shared" si="6"/>
        <v>0</v>
      </c>
      <c r="Z44" s="5">
        <f t="shared" si="6"/>
        <v>0</v>
      </c>
      <c r="AA44" s="5">
        <f t="shared" si="6"/>
        <v>0</v>
      </c>
      <c r="AB44" s="5">
        <f t="shared" si="7"/>
        <v>0</v>
      </c>
      <c r="AC44" s="5">
        <f t="shared" si="8"/>
        <v>886.3455463245715</v>
      </c>
      <c r="AD44" s="5">
        <f t="shared" si="8"/>
        <v>920.0536435626957</v>
      </c>
      <c r="AE44" s="5">
        <f t="shared" si="8"/>
        <v>847.31511794358551</v>
      </c>
      <c r="AF44" s="5">
        <f t="shared" si="9"/>
        <v>950.87313590143458</v>
      </c>
    </row>
    <row r="45" spans="1:32" x14ac:dyDescent="0.3">
      <c r="A45" t="s">
        <v>256</v>
      </c>
      <c r="B45" t="s">
        <v>280</v>
      </c>
      <c r="C45" t="s">
        <v>304</v>
      </c>
      <c r="D45" t="s">
        <v>302</v>
      </c>
      <c r="E45" t="s">
        <v>303</v>
      </c>
      <c r="F45" s="4">
        <v>1229</v>
      </c>
      <c r="G45" s="4">
        <v>1100</v>
      </c>
      <c r="H45" s="4">
        <v>1147</v>
      </c>
      <c r="I45" s="4">
        <v>1003</v>
      </c>
      <c r="J45" s="4"/>
      <c r="K45" s="4"/>
      <c r="L45" s="4"/>
      <c r="M45" s="4"/>
      <c r="N45" s="4">
        <v>1146</v>
      </c>
      <c r="O45" s="4">
        <v>924</v>
      </c>
      <c r="P45" s="4">
        <v>599</v>
      </c>
      <c r="Q45" s="4">
        <v>672</v>
      </c>
      <c r="R45" s="4">
        <v>92306</v>
      </c>
      <c r="S45" s="4">
        <v>92907.998999999923</v>
      </c>
      <c r="T45" s="4">
        <v>93521.862999999968</v>
      </c>
      <c r="U45" s="5">
        <f t="shared" si="5"/>
        <v>1331.4410764197344</v>
      </c>
      <c r="V45" s="5">
        <f t="shared" si="5"/>
        <v>1191.6885142894287</v>
      </c>
      <c r="W45" s="5">
        <f t="shared" si="5"/>
        <v>1242.6061144454316</v>
      </c>
      <c r="X45" s="5">
        <f t="shared" si="6"/>
        <v>1079.56258965388</v>
      </c>
      <c r="Y45" s="5">
        <f t="shared" si="6"/>
        <v>0</v>
      </c>
      <c r="Z45" s="5">
        <f t="shared" si="6"/>
        <v>0</v>
      </c>
      <c r="AA45" s="5">
        <f t="shared" si="6"/>
        <v>0</v>
      </c>
      <c r="AB45" s="5">
        <f t="shared" si="7"/>
        <v>0</v>
      </c>
      <c r="AC45" s="5">
        <f t="shared" si="8"/>
        <v>1233.4782928647521</v>
      </c>
      <c r="AD45" s="5">
        <f t="shared" si="8"/>
        <v>994.53223613178966</v>
      </c>
      <c r="AE45" s="5">
        <f t="shared" si="8"/>
        <v>644.72381974344364</v>
      </c>
      <c r="AF45" s="5">
        <f t="shared" si="9"/>
        <v>718.54856013721644</v>
      </c>
    </row>
    <row r="46" spans="1:32" x14ac:dyDescent="0.3">
      <c r="A46" t="s">
        <v>223</v>
      </c>
      <c r="B46" t="s">
        <v>242</v>
      </c>
      <c r="C46" t="s">
        <v>217</v>
      </c>
      <c r="D46" t="s">
        <v>308</v>
      </c>
      <c r="E46" t="s">
        <v>309</v>
      </c>
      <c r="F46" s="4">
        <v>982</v>
      </c>
      <c r="G46" s="4">
        <v>1716</v>
      </c>
      <c r="H46" s="4">
        <v>1324</v>
      </c>
      <c r="I46" s="4">
        <v>954</v>
      </c>
      <c r="J46" s="4"/>
      <c r="K46" s="4"/>
      <c r="L46" s="4"/>
      <c r="M46" s="4"/>
      <c r="N46" s="4">
        <v>831</v>
      </c>
      <c r="O46" s="4">
        <v>958</v>
      </c>
      <c r="P46" s="4">
        <v>863</v>
      </c>
      <c r="Q46" s="4">
        <v>1158</v>
      </c>
      <c r="R46" s="4">
        <v>393194</v>
      </c>
      <c r="S46" s="4">
        <v>393985.51300000009</v>
      </c>
      <c r="T46" s="4">
        <v>394983.50599999982</v>
      </c>
      <c r="U46" s="5">
        <f t="shared" si="5"/>
        <v>249.74948753032854</v>
      </c>
      <c r="V46" s="5">
        <f t="shared" si="5"/>
        <v>436.42578472713217</v>
      </c>
      <c r="W46" s="5">
        <f t="shared" si="5"/>
        <v>336.72945161930244</v>
      </c>
      <c r="X46" s="5">
        <f t="shared" si="6"/>
        <v>242.14088298216177</v>
      </c>
      <c r="Y46" s="5">
        <f t="shared" si="6"/>
        <v>0</v>
      </c>
      <c r="Z46" s="5">
        <f t="shared" si="6"/>
        <v>0</v>
      </c>
      <c r="AA46" s="5">
        <f t="shared" si="6"/>
        <v>0</v>
      </c>
      <c r="AB46" s="5">
        <f t="shared" si="7"/>
        <v>0</v>
      </c>
      <c r="AC46" s="5">
        <f t="shared" si="8"/>
        <v>210.92146096244909</v>
      </c>
      <c r="AD46" s="5">
        <f t="shared" si="8"/>
        <v>243.15614873890041</v>
      </c>
      <c r="AE46" s="5">
        <f t="shared" si="8"/>
        <v>219.04358701635806</v>
      </c>
      <c r="AF46" s="5">
        <f t="shared" si="9"/>
        <v>293.17679913449365</v>
      </c>
    </row>
    <row r="47" spans="1:32" x14ac:dyDescent="0.3">
      <c r="A47" t="s">
        <v>238</v>
      </c>
      <c r="B47" t="s">
        <v>273</v>
      </c>
      <c r="C47" t="s">
        <v>314</v>
      </c>
      <c r="D47" t="s">
        <v>312</v>
      </c>
      <c r="E47" t="s">
        <v>313</v>
      </c>
      <c r="F47" s="4">
        <v>1721</v>
      </c>
      <c r="G47" s="4">
        <v>1911</v>
      </c>
      <c r="H47" s="4">
        <v>2270</v>
      </c>
      <c r="I47" s="4">
        <v>2128</v>
      </c>
      <c r="J47" s="4"/>
      <c r="K47" s="4"/>
      <c r="L47" s="4"/>
      <c r="M47" s="4"/>
      <c r="N47" s="4">
        <v>3120</v>
      </c>
      <c r="O47" s="4">
        <v>2745</v>
      </c>
      <c r="P47" s="4">
        <v>3163</v>
      </c>
      <c r="Q47" s="4">
        <v>2806</v>
      </c>
      <c r="R47" s="4">
        <v>251539</v>
      </c>
      <c r="S47" s="4">
        <v>252893.49199999991</v>
      </c>
      <c r="T47" s="4">
        <v>254210.59800000006</v>
      </c>
      <c r="U47" s="5">
        <f t="shared" si="5"/>
        <v>684.18813782355824</v>
      </c>
      <c r="V47" s="5">
        <f t="shared" si="5"/>
        <v>759.72314432354426</v>
      </c>
      <c r="W47" s="5">
        <f t="shared" si="5"/>
        <v>902.44455134193913</v>
      </c>
      <c r="X47" s="5">
        <f t="shared" si="6"/>
        <v>841.46095780116036</v>
      </c>
      <c r="Y47" s="5">
        <f t="shared" si="6"/>
        <v>0</v>
      </c>
      <c r="Z47" s="5">
        <f t="shared" si="6"/>
        <v>0</v>
      </c>
      <c r="AA47" s="5">
        <f t="shared" si="6"/>
        <v>0</v>
      </c>
      <c r="AB47" s="5">
        <f t="shared" si="7"/>
        <v>0</v>
      </c>
      <c r="AC47" s="5">
        <f t="shared" si="8"/>
        <v>1233.7209531671149</v>
      </c>
      <c r="AD47" s="5">
        <f t="shared" si="8"/>
        <v>1085.4371847576058</v>
      </c>
      <c r="AE47" s="5">
        <f t="shared" si="8"/>
        <v>1250.7241586114053</v>
      </c>
      <c r="AF47" s="5">
        <f t="shared" si="9"/>
        <v>1103.8092125490375</v>
      </c>
    </row>
    <row r="48" spans="1:32" x14ac:dyDescent="0.3">
      <c r="A48" t="s">
        <v>256</v>
      </c>
      <c r="B48" t="s">
        <v>280</v>
      </c>
      <c r="C48" t="s">
        <v>310</v>
      </c>
      <c r="D48" t="s">
        <v>318</v>
      </c>
      <c r="E48" t="s">
        <v>319</v>
      </c>
      <c r="F48" s="4">
        <v>2645</v>
      </c>
      <c r="G48" s="4">
        <v>2802</v>
      </c>
      <c r="H48" s="4">
        <v>2899</v>
      </c>
      <c r="I48" s="4">
        <v>2666</v>
      </c>
      <c r="J48" s="4"/>
      <c r="K48" s="4"/>
      <c r="L48" s="4"/>
      <c r="M48" s="4"/>
      <c r="N48" s="4">
        <v>2583</v>
      </c>
      <c r="O48" s="4">
        <v>2530</v>
      </c>
      <c r="P48" s="4">
        <v>2674</v>
      </c>
      <c r="Q48" s="4">
        <v>2473</v>
      </c>
      <c r="R48" s="4">
        <v>237174</v>
      </c>
      <c r="S48" s="4">
        <v>240270.071</v>
      </c>
      <c r="T48" s="4">
        <v>242069.99600000001</v>
      </c>
      <c r="U48" s="5">
        <f t="shared" si="5"/>
        <v>1115.214989838684</v>
      </c>
      <c r="V48" s="5">
        <f t="shared" si="5"/>
        <v>1181.4111158896001</v>
      </c>
      <c r="W48" s="5">
        <f t="shared" si="5"/>
        <v>1222.3093593732872</v>
      </c>
      <c r="X48" s="5">
        <f t="shared" si="6"/>
        <v>1109.5847222686341</v>
      </c>
      <c r="Y48" s="5">
        <f t="shared" si="6"/>
        <v>0</v>
      </c>
      <c r="Z48" s="5">
        <f t="shared" si="6"/>
        <v>0</v>
      </c>
      <c r="AA48" s="5">
        <f t="shared" si="6"/>
        <v>0</v>
      </c>
      <c r="AB48" s="5">
        <f t="shared" si="7"/>
        <v>0</v>
      </c>
      <c r="AC48" s="5">
        <f t="shared" si="8"/>
        <v>1075.0402616728741</v>
      </c>
      <c r="AD48" s="5">
        <f t="shared" si="8"/>
        <v>1052.9817506900392</v>
      </c>
      <c r="AE48" s="5">
        <f t="shared" si="8"/>
        <v>1112.9143088320809</v>
      </c>
      <c r="AF48" s="5">
        <f t="shared" si="9"/>
        <v>1021.605337656138</v>
      </c>
    </row>
    <row r="49" spans="1:32" x14ac:dyDescent="0.3">
      <c r="A49" t="s">
        <v>247</v>
      </c>
      <c r="B49" t="s">
        <v>288</v>
      </c>
      <c r="C49" t="s">
        <v>299</v>
      </c>
      <c r="D49" t="s">
        <v>321</v>
      </c>
      <c r="E49" t="s">
        <v>322</v>
      </c>
      <c r="F49" s="4">
        <v>4837</v>
      </c>
      <c r="G49" s="4">
        <v>5952</v>
      </c>
      <c r="H49" s="4">
        <v>6252</v>
      </c>
      <c r="I49" s="4">
        <v>5464</v>
      </c>
      <c r="J49" s="4"/>
      <c r="K49" s="4"/>
      <c r="L49" s="4"/>
      <c r="M49" s="4"/>
      <c r="N49" s="4">
        <v>4433</v>
      </c>
      <c r="O49" s="4">
        <v>5221</v>
      </c>
      <c r="P49" s="4">
        <v>4997</v>
      </c>
      <c r="Q49" s="4">
        <v>4405</v>
      </c>
      <c r="R49" s="4">
        <v>365292</v>
      </c>
      <c r="S49" s="4">
        <v>369948.51199999999</v>
      </c>
      <c r="T49" s="4">
        <v>372951.47899999993</v>
      </c>
      <c r="U49" s="5">
        <f t="shared" si="5"/>
        <v>1324.1461625220372</v>
      </c>
      <c r="V49" s="5">
        <f t="shared" si="5"/>
        <v>1629.3814263657569</v>
      </c>
      <c r="W49" s="5">
        <f t="shared" si="5"/>
        <v>1711.5075063237082</v>
      </c>
      <c r="X49" s="5">
        <f t="shared" si="6"/>
        <v>1476.9622860383338</v>
      </c>
      <c r="Y49" s="5">
        <f t="shared" si="6"/>
        <v>0</v>
      </c>
      <c r="Z49" s="5">
        <f t="shared" si="6"/>
        <v>0</v>
      </c>
      <c r="AA49" s="5">
        <f t="shared" si="6"/>
        <v>0</v>
      </c>
      <c r="AB49" s="5">
        <f t="shared" si="7"/>
        <v>0</v>
      </c>
      <c r="AC49" s="5">
        <f t="shared" si="8"/>
        <v>1198.2748561507931</v>
      </c>
      <c r="AD49" s="5">
        <f t="shared" si="8"/>
        <v>1411.277469876673</v>
      </c>
      <c r="AE49" s="5">
        <f t="shared" si="8"/>
        <v>1350.7285035383518</v>
      </c>
      <c r="AF49" s="5">
        <f t="shared" si="9"/>
        <v>1181.1187910586086</v>
      </c>
    </row>
    <row r="50" spans="1:32" x14ac:dyDescent="0.3">
      <c r="A50" t="s">
        <v>238</v>
      </c>
      <c r="B50" t="s">
        <v>273</v>
      </c>
      <c r="C50" t="s">
        <v>314</v>
      </c>
      <c r="D50" t="s">
        <v>323</v>
      </c>
      <c r="E50" t="s">
        <v>324</v>
      </c>
      <c r="F50" s="4">
        <v>1484</v>
      </c>
      <c r="G50" s="4">
        <v>1446</v>
      </c>
      <c r="H50" s="4">
        <v>1594</v>
      </c>
      <c r="I50" s="4">
        <v>1475</v>
      </c>
      <c r="J50" s="4"/>
      <c r="K50" s="4"/>
      <c r="L50" s="4"/>
      <c r="M50" s="4"/>
      <c r="N50" s="4">
        <v>756</v>
      </c>
      <c r="O50" s="4">
        <v>750</v>
      </c>
      <c r="P50" s="4">
        <v>320</v>
      </c>
      <c r="Q50" s="4">
        <v>528</v>
      </c>
      <c r="R50" s="4">
        <v>255350</v>
      </c>
      <c r="S50" s="4">
        <v>258968.62699999995</v>
      </c>
      <c r="T50" s="4">
        <v>261360.42700000005</v>
      </c>
      <c r="U50" s="5">
        <f t="shared" si="5"/>
        <v>581.16310945760722</v>
      </c>
      <c r="V50" s="5">
        <f t="shared" si="5"/>
        <v>566.28157430977092</v>
      </c>
      <c r="W50" s="5">
        <f t="shared" si="5"/>
        <v>624.2412375171333</v>
      </c>
      <c r="X50" s="5">
        <f t="shared" si="6"/>
        <v>569.56706188197859</v>
      </c>
      <c r="Y50" s="5">
        <f t="shared" si="6"/>
        <v>0</v>
      </c>
      <c r="Z50" s="5">
        <f t="shared" si="6"/>
        <v>0</v>
      </c>
      <c r="AA50" s="5">
        <f t="shared" si="6"/>
        <v>0</v>
      </c>
      <c r="AB50" s="5">
        <f t="shared" si="7"/>
        <v>0</v>
      </c>
      <c r="AC50" s="5">
        <f t="shared" si="8"/>
        <v>291.92725341205141</v>
      </c>
      <c r="AD50" s="5">
        <f t="shared" si="8"/>
        <v>289.6103704484637</v>
      </c>
      <c r="AE50" s="5">
        <f t="shared" si="8"/>
        <v>123.5670913913445</v>
      </c>
      <c r="AF50" s="5">
        <f t="shared" si="9"/>
        <v>202.01987196783998</v>
      </c>
    </row>
    <row r="51" spans="1:32" x14ac:dyDescent="0.3">
      <c r="A51" t="s">
        <v>256</v>
      </c>
      <c r="B51" t="s">
        <v>280</v>
      </c>
      <c r="C51" t="s">
        <v>304</v>
      </c>
      <c r="D51" t="s">
        <v>326</v>
      </c>
      <c r="E51" t="s">
        <v>327</v>
      </c>
      <c r="F51" s="4">
        <v>4029</v>
      </c>
      <c r="G51" s="4">
        <v>4794</v>
      </c>
      <c r="H51" s="4">
        <v>3902</v>
      </c>
      <c r="I51" s="4">
        <v>4358</v>
      </c>
      <c r="J51" s="4"/>
      <c r="K51" s="4"/>
      <c r="L51" s="4"/>
      <c r="M51" s="4"/>
      <c r="N51" s="4">
        <v>5128</v>
      </c>
      <c r="O51" s="4">
        <v>4843</v>
      </c>
      <c r="P51" s="4">
        <v>3736</v>
      </c>
      <c r="Q51" s="4">
        <v>3687</v>
      </c>
      <c r="R51" s="4">
        <v>412843</v>
      </c>
      <c r="S51" s="4">
        <v>416701.83400000003</v>
      </c>
      <c r="T51" s="4">
        <v>419551.87999999995</v>
      </c>
      <c r="U51" s="5">
        <f t="shared" si="5"/>
        <v>975.91578396630189</v>
      </c>
      <c r="V51" s="5">
        <f t="shared" si="5"/>
        <v>1161.2162492763593</v>
      </c>
      <c r="W51" s="5">
        <f t="shared" si="5"/>
        <v>945.15348449652777</v>
      </c>
      <c r="X51" s="5">
        <f t="shared" si="6"/>
        <v>1045.8317301286463</v>
      </c>
      <c r="Y51" s="5">
        <f t="shared" si="6"/>
        <v>0</v>
      </c>
      <c r="Z51" s="5">
        <f t="shared" si="6"/>
        <v>0</v>
      </c>
      <c r="AA51" s="5">
        <f t="shared" si="6"/>
        <v>0</v>
      </c>
      <c r="AB51" s="5">
        <f t="shared" si="7"/>
        <v>0</v>
      </c>
      <c r="AC51" s="5">
        <f t="shared" si="8"/>
        <v>1230.616134029302</v>
      </c>
      <c r="AD51" s="5">
        <f t="shared" si="8"/>
        <v>1162.2219066115269</v>
      </c>
      <c r="AE51" s="5">
        <f t="shared" si="8"/>
        <v>896.56432853616866</v>
      </c>
      <c r="AF51" s="5">
        <f t="shared" si="9"/>
        <v>878.79477503473481</v>
      </c>
    </row>
    <row r="52" spans="1:32" x14ac:dyDescent="0.3">
      <c r="A52" t="s">
        <v>223</v>
      </c>
      <c r="B52" t="s">
        <v>233</v>
      </c>
      <c r="C52" t="s">
        <v>249</v>
      </c>
      <c r="D52" t="s">
        <v>328</v>
      </c>
      <c r="E52" t="s">
        <v>329</v>
      </c>
      <c r="F52" s="4">
        <v>1743</v>
      </c>
      <c r="G52" s="4">
        <v>2662</v>
      </c>
      <c r="H52" s="4">
        <v>3177</v>
      </c>
      <c r="I52" s="4">
        <v>2635</v>
      </c>
      <c r="J52" s="4"/>
      <c r="K52" s="4"/>
      <c r="L52" s="4"/>
      <c r="M52" s="4"/>
      <c r="N52" s="4">
        <v>2207</v>
      </c>
      <c r="O52" s="4">
        <v>2031</v>
      </c>
      <c r="P52" s="4">
        <v>1676</v>
      </c>
      <c r="Q52" s="4">
        <v>1374</v>
      </c>
      <c r="R52" s="4">
        <v>146515</v>
      </c>
      <c r="S52" s="4">
        <v>146347.37800000003</v>
      </c>
      <c r="T52" s="4">
        <v>146666.73099999997</v>
      </c>
      <c r="U52" s="5">
        <f t="shared" si="5"/>
        <v>1189.6392860799235</v>
      </c>
      <c r="V52" s="5">
        <f t="shared" si="5"/>
        <v>1816.8788178684777</v>
      </c>
      <c r="W52" s="5">
        <f t="shared" si="5"/>
        <v>2168.3786643005838</v>
      </c>
      <c r="X52" s="5">
        <f t="shared" si="6"/>
        <v>1800.5105632982365</v>
      </c>
      <c r="Y52" s="5">
        <f t="shared" si="6"/>
        <v>0</v>
      </c>
      <c r="Z52" s="5">
        <f t="shared" si="6"/>
        <v>0</v>
      </c>
      <c r="AA52" s="5">
        <f t="shared" si="6"/>
        <v>0</v>
      </c>
      <c r="AB52" s="5">
        <f t="shared" si="7"/>
        <v>0</v>
      </c>
      <c r="AC52" s="5">
        <f t="shared" si="8"/>
        <v>1508.0557165841396</v>
      </c>
      <c r="AD52" s="5">
        <f t="shared" si="8"/>
        <v>1387.7939104587167</v>
      </c>
      <c r="AE52" s="5">
        <f t="shared" si="8"/>
        <v>1145.2203810580056</v>
      </c>
      <c r="AF52" s="5">
        <f t="shared" si="9"/>
        <v>936.81777089584159</v>
      </c>
    </row>
    <row r="53" spans="1:32" x14ac:dyDescent="0.3">
      <c r="A53" t="s">
        <v>223</v>
      </c>
      <c r="B53" t="s">
        <v>242</v>
      </c>
      <c r="C53" t="s">
        <v>217</v>
      </c>
      <c r="D53" t="s">
        <v>332</v>
      </c>
      <c r="E53" t="s">
        <v>333</v>
      </c>
      <c r="F53" s="4">
        <v>881</v>
      </c>
      <c r="G53" s="4">
        <v>1586</v>
      </c>
      <c r="H53" s="4">
        <v>1060</v>
      </c>
      <c r="I53" s="4">
        <v>820</v>
      </c>
      <c r="J53" s="4"/>
      <c r="K53" s="4"/>
      <c r="L53" s="4"/>
      <c r="M53" s="4"/>
      <c r="N53" s="4">
        <v>753</v>
      </c>
      <c r="O53" s="4">
        <v>495</v>
      </c>
      <c r="P53" s="4">
        <v>624</v>
      </c>
      <c r="Q53" s="4">
        <v>415</v>
      </c>
      <c r="R53" s="4">
        <v>163286</v>
      </c>
      <c r="S53" s="4">
        <v>164390.57099999994</v>
      </c>
      <c r="T53" s="4">
        <v>164963.36000000002</v>
      </c>
      <c r="U53" s="5">
        <f t="shared" si="5"/>
        <v>539.54411278370469</v>
      </c>
      <c r="V53" s="5">
        <f t="shared" si="5"/>
        <v>971.3018874857612</v>
      </c>
      <c r="W53" s="5">
        <f t="shared" si="5"/>
        <v>649.16771799174455</v>
      </c>
      <c r="X53" s="5">
        <f t="shared" si="6"/>
        <v>498.81206386222743</v>
      </c>
      <c r="Y53" s="5">
        <f t="shared" si="6"/>
        <v>0</v>
      </c>
      <c r="Z53" s="5">
        <f t="shared" si="6"/>
        <v>0</v>
      </c>
      <c r="AA53" s="5">
        <f t="shared" si="6"/>
        <v>0</v>
      </c>
      <c r="AB53" s="5">
        <f t="shared" si="7"/>
        <v>0</v>
      </c>
      <c r="AC53" s="5">
        <f t="shared" si="8"/>
        <v>458.05546840031366</v>
      </c>
      <c r="AD53" s="5">
        <f t="shared" si="8"/>
        <v>301.11216050219826</v>
      </c>
      <c r="AE53" s="5">
        <f t="shared" si="8"/>
        <v>379.58381445125599</v>
      </c>
      <c r="AF53" s="5">
        <f t="shared" si="9"/>
        <v>251.57101552732678</v>
      </c>
    </row>
    <row r="54" spans="1:32" x14ac:dyDescent="0.3">
      <c r="A54" t="s">
        <v>229</v>
      </c>
      <c r="B54" t="s">
        <v>267</v>
      </c>
      <c r="C54" t="s">
        <v>286</v>
      </c>
      <c r="D54" t="s">
        <v>334</v>
      </c>
      <c r="E54" t="s">
        <v>335</v>
      </c>
      <c r="F54" s="4">
        <v>7303</v>
      </c>
      <c r="G54" s="4">
        <v>9303</v>
      </c>
      <c r="H54" s="4">
        <v>8138</v>
      </c>
      <c r="I54" s="4">
        <v>7874</v>
      </c>
      <c r="J54" s="4"/>
      <c r="K54" s="4"/>
      <c r="L54" s="4"/>
      <c r="M54" s="4"/>
      <c r="N54" s="4">
        <v>8631</v>
      </c>
      <c r="O54" s="4">
        <v>9989</v>
      </c>
      <c r="P54" s="4">
        <v>10418</v>
      </c>
      <c r="Q54" s="4">
        <v>9348</v>
      </c>
      <c r="R54" s="4">
        <v>513712</v>
      </c>
      <c r="S54" s="4">
        <v>515623.20899999992</v>
      </c>
      <c r="T54" s="4">
        <v>518032.69800000009</v>
      </c>
      <c r="U54" s="5">
        <f t="shared" si="5"/>
        <v>1421.613666801632</v>
      </c>
      <c r="V54" s="5">
        <f t="shared" si="5"/>
        <v>1810.9368673497991</v>
      </c>
      <c r="W54" s="5">
        <f t="shared" si="5"/>
        <v>1584.156103030492</v>
      </c>
      <c r="X54" s="5">
        <f t="shared" si="6"/>
        <v>1527.0840921359693</v>
      </c>
      <c r="Y54" s="5">
        <f t="shared" si="6"/>
        <v>0</v>
      </c>
      <c r="Z54" s="5">
        <f t="shared" si="6"/>
        <v>0</v>
      </c>
      <c r="AA54" s="5">
        <f t="shared" si="6"/>
        <v>0</v>
      </c>
      <c r="AB54" s="5">
        <f t="shared" si="7"/>
        <v>0</v>
      </c>
      <c r="AC54" s="5">
        <f t="shared" si="8"/>
        <v>1673.8967232950915</v>
      </c>
      <c r="AD54" s="5">
        <f t="shared" si="8"/>
        <v>1937.267335070637</v>
      </c>
      <c r="AE54" s="5">
        <f t="shared" si="8"/>
        <v>2020.4676240630592</v>
      </c>
      <c r="AF54" s="5">
        <f t="shared" si="9"/>
        <v>1804.5192969653044</v>
      </c>
    </row>
    <row r="55" spans="1:32" x14ac:dyDescent="0.3">
      <c r="A55" t="s">
        <v>238</v>
      </c>
      <c r="B55" t="s">
        <v>273</v>
      </c>
      <c r="C55" t="s">
        <v>314</v>
      </c>
      <c r="D55" t="s">
        <v>336</v>
      </c>
      <c r="E55" t="s">
        <v>337</v>
      </c>
      <c r="F55" s="4">
        <v>1565</v>
      </c>
      <c r="G55" s="4">
        <v>1547</v>
      </c>
      <c r="H55" s="4">
        <v>2074</v>
      </c>
      <c r="I55" s="4">
        <v>1701</v>
      </c>
      <c r="J55" s="4"/>
      <c r="K55" s="4"/>
      <c r="L55" s="4"/>
      <c r="M55" s="4"/>
      <c r="N55" s="4">
        <v>1604</v>
      </c>
      <c r="O55" s="4">
        <v>1205</v>
      </c>
      <c r="P55" s="4">
        <v>1014</v>
      </c>
      <c r="Q55" s="4">
        <v>1288</v>
      </c>
      <c r="R55" s="4">
        <v>204188</v>
      </c>
      <c r="S55" s="4">
        <v>208235.53299999997</v>
      </c>
      <c r="T55" s="4">
        <v>211201.51499999998</v>
      </c>
      <c r="U55" s="5">
        <f t="shared" si="5"/>
        <v>766.45052598585619</v>
      </c>
      <c r="V55" s="5">
        <f t="shared" si="5"/>
        <v>757.63512057515618</v>
      </c>
      <c r="W55" s="5">
        <f t="shared" si="5"/>
        <v>1015.7306012106491</v>
      </c>
      <c r="X55" s="5">
        <f t="shared" si="6"/>
        <v>816.86346969419492</v>
      </c>
      <c r="Y55" s="5">
        <f t="shared" si="6"/>
        <v>0</v>
      </c>
      <c r="Z55" s="5">
        <f t="shared" si="6"/>
        <v>0</v>
      </c>
      <c r="AA55" s="5">
        <f t="shared" si="6"/>
        <v>0</v>
      </c>
      <c r="AB55" s="5">
        <f t="shared" si="7"/>
        <v>0</v>
      </c>
      <c r="AC55" s="5">
        <f t="shared" si="8"/>
        <v>770.28160222780048</v>
      </c>
      <c r="AD55" s="5">
        <f t="shared" si="8"/>
        <v>578.67165254644613</v>
      </c>
      <c r="AE55" s="5">
        <f t="shared" si="8"/>
        <v>486.94859392705092</v>
      </c>
      <c r="AF55" s="5">
        <f t="shared" si="9"/>
        <v>609.84411025650081</v>
      </c>
    </row>
    <row r="56" spans="1:32" x14ac:dyDescent="0.3">
      <c r="A56" t="s">
        <v>229</v>
      </c>
      <c r="B56" t="s">
        <v>267</v>
      </c>
      <c r="C56" t="s">
        <v>278</v>
      </c>
      <c r="D56" t="s">
        <v>338</v>
      </c>
      <c r="E56" t="s">
        <v>339</v>
      </c>
      <c r="F56" s="4">
        <v>1630</v>
      </c>
      <c r="G56" s="4">
        <v>1779</v>
      </c>
      <c r="H56" s="4">
        <v>1549</v>
      </c>
      <c r="I56" s="4">
        <v>985</v>
      </c>
      <c r="J56" s="4"/>
      <c r="K56" s="4"/>
      <c r="L56" s="4"/>
      <c r="M56" s="4"/>
      <c r="N56" s="4">
        <v>1342</v>
      </c>
      <c r="O56" s="4">
        <v>1239</v>
      </c>
      <c r="P56" s="4">
        <v>1509</v>
      </c>
      <c r="Q56" s="4">
        <v>1268</v>
      </c>
      <c r="R56" s="4">
        <v>218581</v>
      </c>
      <c r="S56" s="4">
        <v>221725.97099999993</v>
      </c>
      <c r="T56" s="4">
        <v>224591.04600000006</v>
      </c>
      <c r="U56" s="5">
        <f t="shared" si="5"/>
        <v>745.71897831925003</v>
      </c>
      <c r="V56" s="5">
        <f t="shared" si="5"/>
        <v>813.88592787113248</v>
      </c>
      <c r="W56" s="5">
        <f t="shared" si="5"/>
        <v>708.66177755614626</v>
      </c>
      <c r="X56" s="5">
        <f t="shared" si="6"/>
        <v>444.24205047229242</v>
      </c>
      <c r="Y56" s="5">
        <f t="shared" si="6"/>
        <v>0</v>
      </c>
      <c r="Z56" s="5">
        <f t="shared" si="6"/>
        <v>0</v>
      </c>
      <c r="AA56" s="5">
        <f t="shared" si="6"/>
        <v>0</v>
      </c>
      <c r="AB56" s="5">
        <f t="shared" si="7"/>
        <v>0</v>
      </c>
      <c r="AC56" s="5">
        <f t="shared" si="8"/>
        <v>605.25160582113335</v>
      </c>
      <c r="AD56" s="5">
        <f t="shared" si="8"/>
        <v>558.79786856362466</v>
      </c>
      <c r="AE56" s="5">
        <f t="shared" si="8"/>
        <v>680.56980118039507</v>
      </c>
      <c r="AF56" s="5">
        <f t="shared" si="9"/>
        <v>564.58172424202508</v>
      </c>
    </row>
    <row r="57" spans="1:32" x14ac:dyDescent="0.3">
      <c r="A57" t="s">
        <v>223</v>
      </c>
      <c r="B57" t="s">
        <v>233</v>
      </c>
      <c r="C57" t="s">
        <v>240</v>
      </c>
      <c r="D57" t="s">
        <v>342</v>
      </c>
      <c r="E57" t="s">
        <v>343</v>
      </c>
      <c r="F57" s="4">
        <v>4435</v>
      </c>
      <c r="G57" s="4">
        <v>4261</v>
      </c>
      <c r="H57" s="4">
        <v>2800</v>
      </c>
      <c r="I57" s="4">
        <v>2622</v>
      </c>
      <c r="J57" s="4"/>
      <c r="K57" s="4"/>
      <c r="L57" s="4"/>
      <c r="M57" s="4"/>
      <c r="N57" s="4">
        <v>2822</v>
      </c>
      <c r="O57" s="4">
        <v>3152</v>
      </c>
      <c r="P57" s="4">
        <v>3114</v>
      </c>
      <c r="Q57" s="4">
        <v>3287</v>
      </c>
      <c r="R57" s="4">
        <v>303012</v>
      </c>
      <c r="S57" s="4">
        <v>303614.35800000007</v>
      </c>
      <c r="T57" s="4">
        <v>304427.53499999992</v>
      </c>
      <c r="U57" s="5">
        <f t="shared" si="5"/>
        <v>1463.6384037595872</v>
      </c>
      <c r="V57" s="5">
        <f t="shared" si="5"/>
        <v>1406.2149353820971</v>
      </c>
      <c r="W57" s="5">
        <f t="shared" si="5"/>
        <v>924.05581297110348</v>
      </c>
      <c r="X57" s="5">
        <f t="shared" si="6"/>
        <v>863.59552205367027</v>
      </c>
      <c r="Y57" s="5">
        <f t="shared" si="6"/>
        <v>0</v>
      </c>
      <c r="Z57" s="5">
        <f t="shared" si="6"/>
        <v>0</v>
      </c>
      <c r="AA57" s="5">
        <f t="shared" si="6"/>
        <v>0</v>
      </c>
      <c r="AB57" s="5">
        <f t="shared" si="7"/>
        <v>0</v>
      </c>
      <c r="AC57" s="5">
        <f t="shared" si="8"/>
        <v>929.4685595863682</v>
      </c>
      <c r="AD57" s="5">
        <f t="shared" si="8"/>
        <v>1038.1590715153197</v>
      </c>
      <c r="AE57" s="5">
        <f t="shared" si="8"/>
        <v>1025.6431943841073</v>
      </c>
      <c r="AF57" s="5">
        <f t="shared" si="9"/>
        <v>1079.7315032623446</v>
      </c>
    </row>
    <row r="58" spans="1:32" x14ac:dyDescent="0.3">
      <c r="A58" t="s">
        <v>223</v>
      </c>
      <c r="B58" t="s">
        <v>233</v>
      </c>
      <c r="C58" t="s">
        <v>240</v>
      </c>
      <c r="D58" t="s">
        <v>344</v>
      </c>
      <c r="E58" t="s">
        <v>345</v>
      </c>
      <c r="F58" s="4">
        <v>3603</v>
      </c>
      <c r="G58" s="4">
        <v>3243</v>
      </c>
      <c r="H58" s="4">
        <v>2591</v>
      </c>
      <c r="I58" s="4">
        <v>2905</v>
      </c>
      <c r="J58" s="4"/>
      <c r="K58" s="4"/>
      <c r="L58" s="4"/>
      <c r="M58" s="4"/>
      <c r="N58" s="4">
        <v>2380</v>
      </c>
      <c r="O58" s="4">
        <v>3198</v>
      </c>
      <c r="P58" s="4">
        <v>2457</v>
      </c>
      <c r="Q58" s="4">
        <v>2114</v>
      </c>
      <c r="R58" s="4">
        <v>270702</v>
      </c>
      <c r="S58" s="4">
        <v>270839.02199999988</v>
      </c>
      <c r="T58" s="4">
        <v>271628.31100000005</v>
      </c>
      <c r="U58" s="5">
        <f t="shared" si="5"/>
        <v>1330.9838863399607</v>
      </c>
      <c r="V58" s="5">
        <f t="shared" si="5"/>
        <v>1197.99632067735</v>
      </c>
      <c r="W58" s="5">
        <f t="shared" si="5"/>
        <v>957.14106286617766</v>
      </c>
      <c r="X58" s="5">
        <f t="shared" si="6"/>
        <v>1072.5928555450187</v>
      </c>
      <c r="Y58" s="5">
        <f t="shared" si="6"/>
        <v>0</v>
      </c>
      <c r="Z58" s="5">
        <f t="shared" si="6"/>
        <v>0</v>
      </c>
      <c r="AA58" s="5">
        <f t="shared" si="6"/>
        <v>0</v>
      </c>
      <c r="AB58" s="5">
        <f t="shared" si="7"/>
        <v>0</v>
      </c>
      <c r="AC58" s="5">
        <f t="shared" si="8"/>
        <v>878.75077321760557</v>
      </c>
      <c r="AD58" s="5">
        <f t="shared" si="8"/>
        <v>1180.7751986344131</v>
      </c>
      <c r="AE58" s="5">
        <f t="shared" si="8"/>
        <v>907.18094529229279</v>
      </c>
      <c r="AF58" s="5">
        <f t="shared" si="9"/>
        <v>778.26939033611984</v>
      </c>
    </row>
    <row r="59" spans="1:32" x14ac:dyDescent="0.3">
      <c r="A59" t="s">
        <v>238</v>
      </c>
      <c r="B59" t="s">
        <v>273</v>
      </c>
      <c r="C59" t="s">
        <v>314</v>
      </c>
      <c r="D59" t="s">
        <v>348</v>
      </c>
      <c r="E59" t="s">
        <v>349</v>
      </c>
      <c r="F59" s="4">
        <v>92</v>
      </c>
      <c r="G59" s="4">
        <v>127</v>
      </c>
      <c r="H59" s="4">
        <v>88</v>
      </c>
      <c r="I59" s="4">
        <v>19</v>
      </c>
      <c r="J59" s="4"/>
      <c r="K59" s="4"/>
      <c r="L59" s="4"/>
      <c r="M59" s="4"/>
      <c r="N59" s="4">
        <v>99</v>
      </c>
      <c r="O59" s="4">
        <v>117</v>
      </c>
      <c r="P59" s="4">
        <v>66</v>
      </c>
      <c r="Q59" s="4">
        <v>77</v>
      </c>
      <c r="R59" s="4">
        <v>6400</v>
      </c>
      <c r="S59" s="4">
        <v>5449.2859999999991</v>
      </c>
      <c r="T59" s="4">
        <v>5286.225999999996</v>
      </c>
      <c r="U59" s="5">
        <f t="shared" si="5"/>
        <v>1437.5</v>
      </c>
      <c r="V59" s="5">
        <f t="shared" si="5"/>
        <v>1984.375</v>
      </c>
      <c r="W59" s="5">
        <f t="shared" si="5"/>
        <v>1375</v>
      </c>
      <c r="X59" s="5">
        <f t="shared" si="6"/>
        <v>348.66953211851978</v>
      </c>
      <c r="Y59" s="5">
        <f t="shared" si="6"/>
        <v>0</v>
      </c>
      <c r="Z59" s="5">
        <f t="shared" si="6"/>
        <v>0</v>
      </c>
      <c r="AA59" s="5">
        <f t="shared" si="6"/>
        <v>0</v>
      </c>
      <c r="AB59" s="5">
        <f t="shared" si="7"/>
        <v>0</v>
      </c>
      <c r="AC59" s="5">
        <f t="shared" si="8"/>
        <v>1816.7517726175506</v>
      </c>
      <c r="AD59" s="5">
        <f t="shared" si="8"/>
        <v>2147.0702767298321</v>
      </c>
      <c r="AE59" s="5">
        <f t="shared" si="8"/>
        <v>1211.1678484117003</v>
      </c>
      <c r="AF59" s="5">
        <f t="shared" si="9"/>
        <v>1456.6157406058701</v>
      </c>
    </row>
    <row r="60" spans="1:32" x14ac:dyDescent="0.3">
      <c r="A60" t="s">
        <v>247</v>
      </c>
      <c r="B60" t="s">
        <v>288</v>
      </c>
      <c r="C60" t="s">
        <v>293</v>
      </c>
      <c r="D60" t="s">
        <v>352</v>
      </c>
      <c r="E60" t="s">
        <v>353</v>
      </c>
      <c r="F60" s="4">
        <v>12816</v>
      </c>
      <c r="G60" s="4">
        <v>12736</v>
      </c>
      <c r="H60" s="4">
        <v>9903</v>
      </c>
      <c r="I60" s="4">
        <v>7880</v>
      </c>
      <c r="J60" s="4"/>
      <c r="K60" s="4"/>
      <c r="L60" s="4"/>
      <c r="M60" s="4"/>
      <c r="N60" s="4">
        <v>6931</v>
      </c>
      <c r="O60" s="4">
        <v>8931</v>
      </c>
      <c r="P60" s="4">
        <v>9456</v>
      </c>
      <c r="Q60" s="4">
        <v>8116</v>
      </c>
      <c r="R60" s="4">
        <v>456199</v>
      </c>
      <c r="S60" s="4">
        <v>457107.63599999994</v>
      </c>
      <c r="T60" s="4">
        <v>459914.07599999994</v>
      </c>
      <c r="U60" s="5">
        <f t="shared" si="5"/>
        <v>2809.3003272694591</v>
      </c>
      <c r="V60" s="5">
        <f t="shared" si="5"/>
        <v>2791.7641204825086</v>
      </c>
      <c r="W60" s="5">
        <f t="shared" si="5"/>
        <v>2170.7631976396265</v>
      </c>
      <c r="X60" s="5">
        <f t="shared" si="6"/>
        <v>1723.882818706621</v>
      </c>
      <c r="Y60" s="5">
        <f t="shared" si="6"/>
        <v>0</v>
      </c>
      <c r="Z60" s="5">
        <f t="shared" si="6"/>
        <v>0</v>
      </c>
      <c r="AA60" s="5">
        <f t="shared" si="6"/>
        <v>0</v>
      </c>
      <c r="AB60" s="5">
        <f t="shared" si="7"/>
        <v>0</v>
      </c>
      <c r="AC60" s="5">
        <f t="shared" si="8"/>
        <v>1516.2730731542629</v>
      </c>
      <c r="AD60" s="5">
        <f t="shared" si="8"/>
        <v>1953.8067834858925</v>
      </c>
      <c r="AE60" s="5">
        <f t="shared" si="8"/>
        <v>2068.6593824479455</v>
      </c>
      <c r="AF60" s="5">
        <f t="shared" si="9"/>
        <v>1764.6774524900607</v>
      </c>
    </row>
    <row r="61" spans="1:32" x14ac:dyDescent="0.3">
      <c r="A61" t="s">
        <v>223</v>
      </c>
      <c r="B61" t="s">
        <v>218</v>
      </c>
      <c r="C61" t="s">
        <v>231</v>
      </c>
      <c r="D61" t="s">
        <v>356</v>
      </c>
      <c r="E61" t="s">
        <v>357</v>
      </c>
      <c r="F61" s="4">
        <v>1181</v>
      </c>
      <c r="G61" s="4">
        <v>1353</v>
      </c>
      <c r="H61" s="4">
        <v>1200</v>
      </c>
      <c r="I61" s="4">
        <v>1375</v>
      </c>
      <c r="J61" s="4"/>
      <c r="K61" s="4"/>
      <c r="L61" s="4"/>
      <c r="M61" s="4"/>
      <c r="N61" s="4">
        <v>1604</v>
      </c>
      <c r="O61" s="4">
        <v>1077</v>
      </c>
      <c r="P61" s="4">
        <v>933</v>
      </c>
      <c r="Q61" s="4">
        <v>578</v>
      </c>
      <c r="R61" s="4">
        <v>423122</v>
      </c>
      <c r="S61" s="4">
        <v>424500.5579999999</v>
      </c>
      <c r="T61" s="4">
        <v>425593.88199999998</v>
      </c>
      <c r="U61" s="5">
        <f t="shared" si="5"/>
        <v>279.11571603461886</v>
      </c>
      <c r="V61" s="5">
        <f t="shared" si="5"/>
        <v>319.76593039359807</v>
      </c>
      <c r="W61" s="5">
        <f t="shared" si="5"/>
        <v>283.60614669055258</v>
      </c>
      <c r="X61" s="5">
        <f t="shared" si="6"/>
        <v>323.91005714531957</v>
      </c>
      <c r="Y61" s="5">
        <f t="shared" si="6"/>
        <v>0</v>
      </c>
      <c r="Z61" s="5">
        <f t="shared" si="6"/>
        <v>0</v>
      </c>
      <c r="AA61" s="5">
        <f t="shared" si="6"/>
        <v>0</v>
      </c>
      <c r="AB61" s="5">
        <f t="shared" si="7"/>
        <v>0</v>
      </c>
      <c r="AC61" s="5">
        <f t="shared" si="8"/>
        <v>377.85580484443091</v>
      </c>
      <c r="AD61" s="5">
        <f t="shared" si="8"/>
        <v>253.70991385127937</v>
      </c>
      <c r="AE61" s="5">
        <f t="shared" si="8"/>
        <v>219.78769695751498</v>
      </c>
      <c r="AF61" s="5">
        <f t="shared" si="9"/>
        <v>135.81022294864661</v>
      </c>
    </row>
    <row r="62" spans="1:32" x14ac:dyDescent="0.3">
      <c r="A62" t="s">
        <v>229</v>
      </c>
      <c r="B62" t="s">
        <v>260</v>
      </c>
      <c r="C62" t="s">
        <v>271</v>
      </c>
      <c r="D62" t="s">
        <v>360</v>
      </c>
      <c r="E62" t="s">
        <v>361</v>
      </c>
      <c r="F62" s="4">
        <v>5477</v>
      </c>
      <c r="G62" s="4">
        <v>3792</v>
      </c>
      <c r="H62" s="4">
        <v>3075</v>
      </c>
      <c r="I62" s="4">
        <v>2360</v>
      </c>
      <c r="J62" s="4"/>
      <c r="K62" s="4"/>
      <c r="L62" s="4"/>
      <c r="M62" s="4"/>
      <c r="N62" s="4">
        <v>2904</v>
      </c>
      <c r="O62" s="4">
        <v>2706</v>
      </c>
      <c r="P62" s="4">
        <v>3186</v>
      </c>
      <c r="Q62" s="4">
        <v>3538</v>
      </c>
      <c r="R62" s="4">
        <v>282565</v>
      </c>
      <c r="S62" s="4">
        <v>286481.79600000015</v>
      </c>
      <c r="T62" s="4">
        <v>290608.19500000007</v>
      </c>
      <c r="U62" s="5">
        <f t="shared" si="5"/>
        <v>1938.3150779466671</v>
      </c>
      <c r="V62" s="5">
        <f t="shared" si="5"/>
        <v>1341.9921080105462</v>
      </c>
      <c r="W62" s="5">
        <f t="shared" si="5"/>
        <v>1088.245182524375</v>
      </c>
      <c r="X62" s="5">
        <f t="shared" si="6"/>
        <v>823.78707232064369</v>
      </c>
      <c r="Y62" s="5">
        <f t="shared" si="6"/>
        <v>0</v>
      </c>
      <c r="Z62" s="5">
        <f t="shared" si="6"/>
        <v>0</v>
      </c>
      <c r="AA62" s="5">
        <f t="shared" si="6"/>
        <v>0</v>
      </c>
      <c r="AB62" s="5">
        <f t="shared" si="7"/>
        <v>0</v>
      </c>
      <c r="AC62" s="5">
        <f t="shared" si="8"/>
        <v>1013.6769737369275</v>
      </c>
      <c r="AD62" s="5">
        <f t="shared" si="8"/>
        <v>944.56263461850062</v>
      </c>
      <c r="AE62" s="5">
        <f t="shared" si="8"/>
        <v>1112.1125476328689</v>
      </c>
      <c r="AF62" s="5">
        <f t="shared" si="9"/>
        <v>1217.4467413074842</v>
      </c>
    </row>
    <row r="63" spans="1:32" x14ac:dyDescent="0.3">
      <c r="A63" t="s">
        <v>238</v>
      </c>
      <c r="B63" t="s">
        <v>273</v>
      </c>
      <c r="C63" t="s">
        <v>314</v>
      </c>
      <c r="D63" t="s">
        <v>364</v>
      </c>
      <c r="E63" t="s">
        <v>365</v>
      </c>
      <c r="F63" s="4">
        <v>2604</v>
      </c>
      <c r="G63" s="4">
        <v>2563</v>
      </c>
      <c r="H63" s="4">
        <v>1549</v>
      </c>
      <c r="I63" s="4">
        <v>2042</v>
      </c>
      <c r="J63" s="4"/>
      <c r="K63" s="4"/>
      <c r="L63" s="4"/>
      <c r="M63" s="4"/>
      <c r="N63" s="4">
        <v>2262</v>
      </c>
      <c r="O63" s="4">
        <v>1783</v>
      </c>
      <c r="P63" s="4">
        <v>1558</v>
      </c>
      <c r="Q63" s="4">
        <v>1889</v>
      </c>
      <c r="R63" s="4">
        <v>290062</v>
      </c>
      <c r="S63" s="4">
        <v>293870.85300000006</v>
      </c>
      <c r="T63" s="4">
        <v>296183.89000000007</v>
      </c>
      <c r="U63" s="5">
        <f t="shared" si="5"/>
        <v>897.73910405361607</v>
      </c>
      <c r="V63" s="5">
        <f t="shared" si="5"/>
        <v>883.60419496521422</v>
      </c>
      <c r="W63" s="5">
        <f t="shared" si="5"/>
        <v>534.02376043742379</v>
      </c>
      <c r="X63" s="5">
        <f t="shared" si="6"/>
        <v>694.8630594542152</v>
      </c>
      <c r="Y63" s="5">
        <f t="shared" si="6"/>
        <v>0</v>
      </c>
      <c r="Z63" s="5">
        <f t="shared" si="6"/>
        <v>0</v>
      </c>
      <c r="AA63" s="5">
        <f t="shared" si="6"/>
        <v>0</v>
      </c>
      <c r="AB63" s="5">
        <f t="shared" si="7"/>
        <v>0</v>
      </c>
      <c r="AC63" s="5">
        <f t="shared" si="8"/>
        <v>769.72587682930214</v>
      </c>
      <c r="AD63" s="5">
        <f t="shared" si="8"/>
        <v>606.72910627172666</v>
      </c>
      <c r="AE63" s="5">
        <f t="shared" si="8"/>
        <v>530.16486122902415</v>
      </c>
      <c r="AF63" s="5">
        <f t="shared" si="9"/>
        <v>637.7794551891393</v>
      </c>
    </row>
    <row r="64" spans="1:32" x14ac:dyDescent="0.3">
      <c r="A64" t="s">
        <v>223</v>
      </c>
      <c r="B64" t="s">
        <v>233</v>
      </c>
      <c r="C64" t="s">
        <v>231</v>
      </c>
      <c r="D64" t="s">
        <v>368</v>
      </c>
      <c r="E64" t="s">
        <v>369</v>
      </c>
      <c r="F64" s="4">
        <v>13297</v>
      </c>
      <c r="G64" s="4">
        <v>13615</v>
      </c>
      <c r="H64" s="4">
        <v>11069</v>
      </c>
      <c r="I64" s="4">
        <v>11412</v>
      </c>
      <c r="J64" s="4"/>
      <c r="K64" s="4"/>
      <c r="L64" s="4"/>
      <c r="M64" s="4"/>
      <c r="N64" s="4">
        <v>7790</v>
      </c>
      <c r="O64" s="4">
        <v>7932</v>
      </c>
      <c r="P64" s="4">
        <v>7269</v>
      </c>
      <c r="Q64" s="4">
        <v>6462</v>
      </c>
      <c r="R64" s="4">
        <v>405751</v>
      </c>
      <c r="S64" s="4">
        <v>405111.89500000002</v>
      </c>
      <c r="T64" s="4">
        <v>404654.973</v>
      </c>
      <c r="U64" s="5">
        <f t="shared" si="5"/>
        <v>3277.1330200048797</v>
      </c>
      <c r="V64" s="5">
        <f t="shared" si="5"/>
        <v>3355.5062094732975</v>
      </c>
      <c r="W64" s="5">
        <f t="shared" si="5"/>
        <v>2728.0277805846445</v>
      </c>
      <c r="X64" s="5">
        <f t="shared" si="6"/>
        <v>2816.9994860308902</v>
      </c>
      <c r="Y64" s="5">
        <f t="shared" si="6"/>
        <v>0</v>
      </c>
      <c r="Z64" s="5">
        <f t="shared" si="6"/>
        <v>0</v>
      </c>
      <c r="AA64" s="5">
        <f t="shared" si="6"/>
        <v>0</v>
      </c>
      <c r="AB64" s="5">
        <f t="shared" si="7"/>
        <v>0</v>
      </c>
      <c r="AC64" s="5">
        <f t="shared" si="8"/>
        <v>1922.9255166649698</v>
      </c>
      <c r="AD64" s="5">
        <f t="shared" si="8"/>
        <v>1957.9775607428164</v>
      </c>
      <c r="AE64" s="5">
        <f t="shared" si="8"/>
        <v>1794.3190732525884</v>
      </c>
      <c r="AF64" s="5">
        <f t="shared" si="9"/>
        <v>1596.9159978666569</v>
      </c>
    </row>
    <row r="65" spans="1:32" x14ac:dyDescent="0.3">
      <c r="A65" t="s">
        <v>223</v>
      </c>
      <c r="B65" t="s">
        <v>218</v>
      </c>
      <c r="C65" t="s">
        <v>231</v>
      </c>
      <c r="D65" t="s">
        <v>372</v>
      </c>
      <c r="E65" t="s">
        <v>373</v>
      </c>
      <c r="F65" s="4">
        <v>319</v>
      </c>
      <c r="G65" s="4">
        <v>358</v>
      </c>
      <c r="H65" s="4">
        <v>459</v>
      </c>
      <c r="I65" s="4">
        <v>772</v>
      </c>
      <c r="J65" s="4"/>
      <c r="K65" s="4"/>
      <c r="L65" s="4"/>
      <c r="M65" s="4"/>
      <c r="N65" s="4">
        <v>488</v>
      </c>
      <c r="O65" s="4">
        <v>322</v>
      </c>
      <c r="P65" s="4">
        <v>211</v>
      </c>
      <c r="Q65" s="4">
        <v>191</v>
      </c>
      <c r="R65" s="4">
        <v>83871</v>
      </c>
      <c r="S65" s="4">
        <v>83905.514000000025</v>
      </c>
      <c r="T65" s="4">
        <v>83925.328000000009</v>
      </c>
      <c r="U65" s="5">
        <f t="shared" si="5"/>
        <v>380.34600755922787</v>
      </c>
      <c r="V65" s="5">
        <f t="shared" si="5"/>
        <v>426.84598967461932</v>
      </c>
      <c r="W65" s="5">
        <f t="shared" si="5"/>
        <v>547.26902028114614</v>
      </c>
      <c r="X65" s="5">
        <f t="shared" si="6"/>
        <v>920.08255857892709</v>
      </c>
      <c r="Y65" s="5">
        <f t="shared" si="6"/>
        <v>0</v>
      </c>
      <c r="Z65" s="5">
        <f t="shared" si="6"/>
        <v>0</v>
      </c>
      <c r="AA65" s="5">
        <f t="shared" si="6"/>
        <v>0</v>
      </c>
      <c r="AB65" s="5">
        <f t="shared" si="7"/>
        <v>0</v>
      </c>
      <c r="AC65" s="5">
        <f t="shared" si="8"/>
        <v>581.60659143331134</v>
      </c>
      <c r="AD65" s="5">
        <f t="shared" si="8"/>
        <v>383.76500500312756</v>
      </c>
      <c r="AE65" s="5">
        <f t="shared" si="8"/>
        <v>251.47334178776373</v>
      </c>
      <c r="AF65" s="5">
        <f t="shared" si="9"/>
        <v>227.58326306451846</v>
      </c>
    </row>
    <row r="66" spans="1:32" x14ac:dyDescent="0.3">
      <c r="A66" t="s">
        <v>229</v>
      </c>
      <c r="B66" t="s">
        <v>251</v>
      </c>
      <c r="C66" t="s">
        <v>265</v>
      </c>
      <c r="D66" t="s">
        <v>376</v>
      </c>
      <c r="E66" t="s">
        <v>377</v>
      </c>
      <c r="F66" s="4">
        <v>1046</v>
      </c>
      <c r="G66" s="4">
        <v>873</v>
      </c>
      <c r="H66" s="4">
        <v>1300</v>
      </c>
      <c r="I66" s="4">
        <v>879</v>
      </c>
      <c r="J66" s="4"/>
      <c r="K66" s="4"/>
      <c r="L66" s="4"/>
      <c r="M66" s="4"/>
      <c r="N66" s="4">
        <v>1097</v>
      </c>
      <c r="O66" s="4">
        <v>797</v>
      </c>
      <c r="P66" s="4">
        <v>977</v>
      </c>
      <c r="Q66" s="4">
        <v>908</v>
      </c>
      <c r="R66" s="4">
        <v>197364</v>
      </c>
      <c r="S66" s="4">
        <v>198921.26200000008</v>
      </c>
      <c r="T66" s="4">
        <v>199783.27400000006</v>
      </c>
      <c r="U66" s="5">
        <f t="shared" si="5"/>
        <v>529.98520500192535</v>
      </c>
      <c r="V66" s="5">
        <f t="shared" si="5"/>
        <v>442.32990818994347</v>
      </c>
      <c r="W66" s="5">
        <f t="shared" si="5"/>
        <v>658.68142113049998</v>
      </c>
      <c r="X66" s="5">
        <f t="shared" si="6"/>
        <v>441.8833819785437</v>
      </c>
      <c r="Y66" s="5">
        <f t="shared" si="6"/>
        <v>0</v>
      </c>
      <c r="Z66" s="5">
        <f t="shared" si="6"/>
        <v>0</v>
      </c>
      <c r="AA66" s="5">
        <f t="shared" si="6"/>
        <v>0</v>
      </c>
      <c r="AB66" s="5">
        <f t="shared" si="7"/>
        <v>0</v>
      </c>
      <c r="AC66" s="5">
        <f t="shared" si="8"/>
        <v>551.47448240098106</v>
      </c>
      <c r="AD66" s="5">
        <f t="shared" si="8"/>
        <v>400.66104145267269</v>
      </c>
      <c r="AE66" s="5">
        <f t="shared" si="8"/>
        <v>491.14910602165776</v>
      </c>
      <c r="AF66" s="5">
        <f t="shared" si="9"/>
        <v>454.4925017096275</v>
      </c>
    </row>
    <row r="67" spans="1:32" x14ac:dyDescent="0.3">
      <c r="A67" t="s">
        <v>229</v>
      </c>
      <c r="B67" t="s">
        <v>251</v>
      </c>
      <c r="C67" t="s">
        <v>265</v>
      </c>
      <c r="D67" t="s">
        <v>380</v>
      </c>
      <c r="E67" t="s">
        <v>381</v>
      </c>
      <c r="F67" s="4">
        <v>4471</v>
      </c>
      <c r="G67" s="4">
        <v>4171</v>
      </c>
      <c r="H67" s="4">
        <v>3208</v>
      </c>
      <c r="I67" s="4">
        <v>3760</v>
      </c>
      <c r="J67" s="4"/>
      <c r="K67" s="4"/>
      <c r="L67" s="4"/>
      <c r="M67" s="4"/>
      <c r="N67" s="4">
        <v>3052</v>
      </c>
      <c r="O67" s="4">
        <v>3583</v>
      </c>
      <c r="P67" s="4">
        <v>2962</v>
      </c>
      <c r="Q67" s="4">
        <v>3423</v>
      </c>
      <c r="R67" s="4">
        <v>638867</v>
      </c>
      <c r="S67" s="4">
        <v>639518.77800000005</v>
      </c>
      <c r="T67" s="4">
        <v>641892.04500000016</v>
      </c>
      <c r="U67" s="5">
        <f t="shared" si="5"/>
        <v>699.8326725280848</v>
      </c>
      <c r="V67" s="5">
        <f t="shared" si="5"/>
        <v>652.87454196256817</v>
      </c>
      <c r="W67" s="5">
        <f t="shared" si="5"/>
        <v>502.13894284725927</v>
      </c>
      <c r="X67" s="5">
        <f t="shared" si="6"/>
        <v>587.94207916127834</v>
      </c>
      <c r="Y67" s="5">
        <f t="shared" si="6"/>
        <v>0</v>
      </c>
      <c r="Z67" s="5">
        <f t="shared" si="6"/>
        <v>0</v>
      </c>
      <c r="AA67" s="5">
        <f t="shared" si="6"/>
        <v>0</v>
      </c>
      <c r="AB67" s="5">
        <f t="shared" si="7"/>
        <v>0</v>
      </c>
      <c r="AC67" s="5">
        <f t="shared" si="8"/>
        <v>477.23383659580355</v>
      </c>
      <c r="AD67" s="5">
        <f t="shared" si="8"/>
        <v>560.26501851990963</v>
      </c>
      <c r="AE67" s="5">
        <f t="shared" si="8"/>
        <v>463.1607549137517</v>
      </c>
      <c r="AF67" s="5">
        <f t="shared" si="9"/>
        <v>533.2672412227821</v>
      </c>
    </row>
    <row r="68" spans="1:32" x14ac:dyDescent="0.3">
      <c r="A68" t="s">
        <v>247</v>
      </c>
      <c r="B68" t="s">
        <v>288</v>
      </c>
      <c r="C68" t="s">
        <v>293</v>
      </c>
      <c r="D68" t="s">
        <v>382</v>
      </c>
      <c r="E68" t="s">
        <v>383</v>
      </c>
      <c r="F68" s="4">
        <v>13070</v>
      </c>
      <c r="G68" s="4">
        <v>10424</v>
      </c>
      <c r="H68" s="4">
        <v>7511</v>
      </c>
      <c r="I68" s="4">
        <v>8459</v>
      </c>
      <c r="J68" s="4"/>
      <c r="K68" s="4"/>
      <c r="L68" s="4"/>
      <c r="M68" s="4"/>
      <c r="N68" s="4">
        <v>6422</v>
      </c>
      <c r="O68" s="4">
        <v>7337</v>
      </c>
      <c r="P68" s="4">
        <v>8358</v>
      </c>
      <c r="Q68" s="4">
        <v>7100</v>
      </c>
      <c r="R68" s="4">
        <v>642451</v>
      </c>
      <c r="S68" s="4">
        <v>643693.93000000005</v>
      </c>
      <c r="T68" s="4">
        <v>647668.04799999995</v>
      </c>
      <c r="U68" s="5">
        <f t="shared" si="5"/>
        <v>2034.3963975462721</v>
      </c>
      <c r="V68" s="5">
        <f t="shared" si="5"/>
        <v>1622.5361934217551</v>
      </c>
      <c r="W68" s="5">
        <f t="shared" si="5"/>
        <v>1169.1163995386419</v>
      </c>
      <c r="X68" s="5">
        <f t="shared" si="6"/>
        <v>1314.1338772605793</v>
      </c>
      <c r="Y68" s="5">
        <f t="shared" si="6"/>
        <v>0</v>
      </c>
      <c r="Z68" s="5">
        <f t="shared" si="6"/>
        <v>0</v>
      </c>
      <c r="AA68" s="5">
        <f t="shared" si="6"/>
        <v>0</v>
      </c>
      <c r="AB68" s="5">
        <f t="shared" si="7"/>
        <v>0</v>
      </c>
      <c r="AC68" s="5">
        <f t="shared" si="8"/>
        <v>997.67912989330182</v>
      </c>
      <c r="AD68" s="5">
        <f t="shared" si="8"/>
        <v>1139.827433202609</v>
      </c>
      <c r="AE68" s="5">
        <f t="shared" si="8"/>
        <v>1298.4431902286231</v>
      </c>
      <c r="AF68" s="5">
        <f t="shared" si="9"/>
        <v>1096.2405852696936</v>
      </c>
    </row>
    <row r="69" spans="1:32" x14ac:dyDescent="0.3">
      <c r="A69" t="s">
        <v>223</v>
      </c>
      <c r="B69" t="s">
        <v>242</v>
      </c>
      <c r="C69" t="s">
        <v>217</v>
      </c>
      <c r="D69" t="s">
        <v>384</v>
      </c>
      <c r="E69" t="s">
        <v>385</v>
      </c>
      <c r="F69" s="4">
        <v>1521</v>
      </c>
      <c r="G69" s="4">
        <v>2228</v>
      </c>
      <c r="H69" s="4">
        <v>1546</v>
      </c>
      <c r="I69" s="4">
        <v>1189</v>
      </c>
      <c r="J69" s="4"/>
      <c r="K69" s="4"/>
      <c r="L69" s="4"/>
      <c r="M69" s="4"/>
      <c r="N69" s="4">
        <v>834</v>
      </c>
      <c r="O69" s="4">
        <v>1143</v>
      </c>
      <c r="P69" s="4">
        <v>1348</v>
      </c>
      <c r="Q69" s="4">
        <v>1858</v>
      </c>
      <c r="R69" s="4">
        <v>243073</v>
      </c>
      <c r="S69" s="4">
        <v>242687.91399999999</v>
      </c>
      <c r="T69" s="4">
        <v>243139.04699999985</v>
      </c>
      <c r="U69" s="5">
        <f t="shared" si="5"/>
        <v>625.73794703648696</v>
      </c>
      <c r="V69" s="5">
        <f t="shared" si="5"/>
        <v>916.59707166159967</v>
      </c>
      <c r="W69" s="5">
        <f t="shared" si="5"/>
        <v>636.02292315477234</v>
      </c>
      <c r="X69" s="5">
        <f t="shared" si="6"/>
        <v>489.92963036469956</v>
      </c>
      <c r="Y69" s="5">
        <f t="shared" si="6"/>
        <v>0</v>
      </c>
      <c r="Z69" s="5">
        <f t="shared" si="6"/>
        <v>0</v>
      </c>
      <c r="AA69" s="5">
        <f t="shared" si="6"/>
        <v>0</v>
      </c>
      <c r="AB69" s="5">
        <f t="shared" si="7"/>
        <v>0</v>
      </c>
      <c r="AC69" s="5">
        <f t="shared" si="8"/>
        <v>343.6512293727161</v>
      </c>
      <c r="AD69" s="5">
        <f t="shared" si="8"/>
        <v>470.9752460108088</v>
      </c>
      <c r="AE69" s="5">
        <f t="shared" si="8"/>
        <v>555.44587193575705</v>
      </c>
      <c r="AF69" s="5">
        <f t="shared" si="9"/>
        <v>764.17178685412932</v>
      </c>
    </row>
    <row r="70" spans="1:32" x14ac:dyDescent="0.3">
      <c r="A70" t="s">
        <v>247</v>
      </c>
      <c r="B70" t="s">
        <v>288</v>
      </c>
      <c r="C70" t="s">
        <v>293</v>
      </c>
      <c r="D70" t="s">
        <v>386</v>
      </c>
      <c r="E70" t="s">
        <v>387</v>
      </c>
      <c r="F70" s="4">
        <v>5606</v>
      </c>
      <c r="G70" s="4">
        <v>6404</v>
      </c>
      <c r="H70" s="4">
        <v>5639</v>
      </c>
      <c r="I70" s="4">
        <v>5776</v>
      </c>
      <c r="J70" s="4"/>
      <c r="K70" s="4"/>
      <c r="L70" s="4"/>
      <c r="M70" s="4"/>
      <c r="N70" s="4">
        <v>4551</v>
      </c>
      <c r="O70" s="4">
        <v>5286</v>
      </c>
      <c r="P70" s="4">
        <v>3947</v>
      </c>
      <c r="Q70" s="4">
        <v>4487</v>
      </c>
      <c r="R70" s="4">
        <v>347806</v>
      </c>
      <c r="S70" s="4">
        <v>348528.77900000004</v>
      </c>
      <c r="T70" s="4">
        <v>349803.25300000003</v>
      </c>
      <c r="U70" s="5">
        <f t="shared" ref="U70:W133" si="15">(F70/$R70)*100000</f>
        <v>1611.8180824942642</v>
      </c>
      <c r="V70" s="5">
        <f t="shared" si="15"/>
        <v>1841.2563325532049</v>
      </c>
      <c r="W70" s="5">
        <f t="shared" si="15"/>
        <v>1621.3061304290322</v>
      </c>
      <c r="X70" s="5">
        <f t="shared" ref="X70:AA133" si="16">(I70/$S70)*100000</f>
        <v>1657.2519539340535</v>
      </c>
      <c r="Y70" s="5">
        <f t="shared" si="16"/>
        <v>0</v>
      </c>
      <c r="Z70" s="5">
        <f t="shared" si="16"/>
        <v>0</v>
      </c>
      <c r="AA70" s="5">
        <f t="shared" si="16"/>
        <v>0</v>
      </c>
      <c r="AB70" s="5">
        <f t="shared" ref="AB70:AB133" si="17">(M70/$T70)*100000</f>
        <v>0</v>
      </c>
      <c r="AC70" s="5">
        <f t="shared" ref="AC70:AE133" si="18">(N70/$S70)*100000</f>
        <v>1305.7745225681922</v>
      </c>
      <c r="AD70" s="5">
        <f t="shared" si="18"/>
        <v>1516.6609813877089</v>
      </c>
      <c r="AE70" s="5">
        <f t="shared" si="18"/>
        <v>1132.4746298784123</v>
      </c>
      <c r="AF70" s="5">
        <f t="shared" ref="AF70:AF133" si="19">(Q70/$T70)*100000</f>
        <v>1282.7210614876701</v>
      </c>
    </row>
    <row r="71" spans="1:32" x14ac:dyDescent="0.3">
      <c r="A71" t="s">
        <v>229</v>
      </c>
      <c r="B71" t="s">
        <v>260</v>
      </c>
      <c r="C71" t="s">
        <v>271</v>
      </c>
      <c r="D71" t="s">
        <v>388</v>
      </c>
      <c r="E71" t="s">
        <v>389</v>
      </c>
      <c r="F71" s="4">
        <v>2616</v>
      </c>
      <c r="G71" s="4">
        <v>3576</v>
      </c>
      <c r="H71" s="4">
        <v>2682</v>
      </c>
      <c r="I71" s="4">
        <v>2185</v>
      </c>
      <c r="J71" s="4"/>
      <c r="K71" s="4"/>
      <c r="L71" s="4"/>
      <c r="M71" s="4"/>
      <c r="N71" s="4">
        <v>2036</v>
      </c>
      <c r="O71" s="4">
        <v>1274</v>
      </c>
      <c r="P71" s="4">
        <v>1704</v>
      </c>
      <c r="Q71" s="4">
        <v>1763</v>
      </c>
      <c r="R71" s="4">
        <v>250608</v>
      </c>
      <c r="S71" s="4">
        <v>250256.72400000007</v>
      </c>
      <c r="T71" s="4">
        <v>250697.90600000005</v>
      </c>
      <c r="U71" s="5">
        <f t="shared" si="15"/>
        <v>1043.8613292472708</v>
      </c>
      <c r="V71" s="5">
        <f t="shared" si="15"/>
        <v>1426.929706952691</v>
      </c>
      <c r="W71" s="5">
        <f t="shared" si="15"/>
        <v>1070.1972802145183</v>
      </c>
      <c r="X71" s="5">
        <f t="shared" si="16"/>
        <v>873.10341359699055</v>
      </c>
      <c r="Y71" s="5">
        <f t="shared" si="16"/>
        <v>0</v>
      </c>
      <c r="Z71" s="5">
        <f t="shared" si="16"/>
        <v>0</v>
      </c>
      <c r="AA71" s="5">
        <f t="shared" si="16"/>
        <v>0</v>
      </c>
      <c r="AB71" s="5">
        <f t="shared" si="17"/>
        <v>0</v>
      </c>
      <c r="AC71" s="5">
        <f t="shared" si="18"/>
        <v>813.56455381394642</v>
      </c>
      <c r="AD71" s="5">
        <f t="shared" si="18"/>
        <v>509.07723062817666</v>
      </c>
      <c r="AE71" s="5">
        <f t="shared" si="18"/>
        <v>680.90078570676064</v>
      </c>
      <c r="AF71" s="5">
        <f t="shared" si="19"/>
        <v>703.23682719551698</v>
      </c>
    </row>
    <row r="72" spans="1:32" x14ac:dyDescent="0.3">
      <c r="A72" t="s">
        <v>238</v>
      </c>
      <c r="B72" t="s">
        <v>273</v>
      </c>
      <c r="C72" t="s">
        <v>314</v>
      </c>
      <c r="D72" t="s">
        <v>392</v>
      </c>
      <c r="E72" t="s">
        <v>393</v>
      </c>
      <c r="F72" s="4">
        <v>3567</v>
      </c>
      <c r="G72" s="4">
        <v>4104</v>
      </c>
      <c r="H72" s="4">
        <v>2878</v>
      </c>
      <c r="I72" s="4">
        <v>1683</v>
      </c>
      <c r="J72" s="4"/>
      <c r="K72" s="4"/>
      <c r="L72" s="4"/>
      <c r="M72" s="4"/>
      <c r="N72" s="4">
        <v>1905</v>
      </c>
      <c r="O72" s="4">
        <v>2460</v>
      </c>
      <c r="P72" s="4">
        <v>2019</v>
      </c>
      <c r="Q72" s="4">
        <v>1291</v>
      </c>
      <c r="R72" s="4">
        <v>260852</v>
      </c>
      <c r="S72" s="4">
        <v>263944.52399999992</v>
      </c>
      <c r="T72" s="4">
        <v>264494.10800000012</v>
      </c>
      <c r="U72" s="5">
        <f t="shared" si="15"/>
        <v>1367.4420744330118</v>
      </c>
      <c r="V72" s="5">
        <f t="shared" si="15"/>
        <v>1573.3059359330196</v>
      </c>
      <c r="W72" s="5">
        <f t="shared" si="15"/>
        <v>1103.3076227132626</v>
      </c>
      <c r="X72" s="5">
        <f t="shared" si="16"/>
        <v>637.6339900880082</v>
      </c>
      <c r="Y72" s="5">
        <f t="shared" si="16"/>
        <v>0</v>
      </c>
      <c r="Z72" s="5">
        <f t="shared" si="16"/>
        <v>0</v>
      </c>
      <c r="AA72" s="5">
        <f t="shared" si="16"/>
        <v>0</v>
      </c>
      <c r="AB72" s="5">
        <f t="shared" si="17"/>
        <v>0</v>
      </c>
      <c r="AC72" s="5">
        <f t="shared" si="18"/>
        <v>721.74257345077581</v>
      </c>
      <c r="AD72" s="5">
        <f t="shared" si="18"/>
        <v>932.0140318576947</v>
      </c>
      <c r="AE72" s="5">
        <f t="shared" si="18"/>
        <v>764.93346761003488</v>
      </c>
      <c r="AF72" s="5">
        <f t="shared" si="19"/>
        <v>488.10161018785317</v>
      </c>
    </row>
    <row r="73" spans="1:32" x14ac:dyDescent="0.3">
      <c r="A73" t="s">
        <v>223</v>
      </c>
      <c r="B73" t="s">
        <v>242</v>
      </c>
      <c r="C73" t="s">
        <v>217</v>
      </c>
      <c r="D73" t="s">
        <v>396</v>
      </c>
      <c r="E73" t="s">
        <v>397</v>
      </c>
      <c r="F73" s="4">
        <v>3017</v>
      </c>
      <c r="G73" s="4">
        <v>2427</v>
      </c>
      <c r="H73" s="4">
        <v>2139</v>
      </c>
      <c r="I73" s="4">
        <v>1974</v>
      </c>
      <c r="J73" s="4"/>
      <c r="K73" s="4"/>
      <c r="L73" s="4"/>
      <c r="M73" s="4"/>
      <c r="N73" s="4">
        <v>1800</v>
      </c>
      <c r="O73" s="4">
        <v>1892</v>
      </c>
      <c r="P73" s="4">
        <v>2310</v>
      </c>
      <c r="Q73" s="4">
        <v>2517</v>
      </c>
      <c r="R73" s="4">
        <v>275423</v>
      </c>
      <c r="S73" s="4">
        <v>276279.95400000003</v>
      </c>
      <c r="T73" s="4">
        <v>276903.74900000001</v>
      </c>
      <c r="U73" s="5">
        <f t="shared" si="15"/>
        <v>1095.4059755358121</v>
      </c>
      <c r="V73" s="5">
        <f t="shared" si="15"/>
        <v>881.19002407206369</v>
      </c>
      <c r="W73" s="5">
        <f t="shared" si="15"/>
        <v>776.62359352704743</v>
      </c>
      <c r="X73" s="5">
        <f t="shared" si="16"/>
        <v>714.49266275757373</v>
      </c>
      <c r="Y73" s="5">
        <f t="shared" si="16"/>
        <v>0</v>
      </c>
      <c r="Z73" s="5">
        <f t="shared" si="16"/>
        <v>0</v>
      </c>
      <c r="AA73" s="5">
        <f t="shared" si="16"/>
        <v>0</v>
      </c>
      <c r="AB73" s="5">
        <f t="shared" si="17"/>
        <v>0</v>
      </c>
      <c r="AC73" s="5">
        <f t="shared" si="18"/>
        <v>651.51306634429216</v>
      </c>
      <c r="AD73" s="5">
        <f t="shared" si="18"/>
        <v>684.81262306855592</v>
      </c>
      <c r="AE73" s="5">
        <f t="shared" si="18"/>
        <v>836.1084351418416</v>
      </c>
      <c r="AF73" s="5">
        <f t="shared" si="19"/>
        <v>908.9801091858817</v>
      </c>
    </row>
    <row r="74" spans="1:32" x14ac:dyDescent="0.3">
      <c r="A74" t="s">
        <v>256</v>
      </c>
      <c r="B74" t="s">
        <v>280</v>
      </c>
      <c r="C74" t="s">
        <v>310</v>
      </c>
      <c r="D74" t="s">
        <v>398</v>
      </c>
      <c r="E74" t="s">
        <v>399</v>
      </c>
      <c r="F74" s="4">
        <v>8582</v>
      </c>
      <c r="G74" s="4">
        <v>7589</v>
      </c>
      <c r="H74" s="4">
        <v>5085</v>
      </c>
      <c r="I74" s="4">
        <v>4407</v>
      </c>
      <c r="J74" s="4"/>
      <c r="K74" s="4"/>
      <c r="L74" s="4"/>
      <c r="M74" s="4"/>
      <c r="N74" s="4">
        <v>3897</v>
      </c>
      <c r="O74" s="4">
        <v>4836</v>
      </c>
      <c r="P74" s="4">
        <v>4028</v>
      </c>
      <c r="Q74" s="4">
        <v>4851</v>
      </c>
      <c r="R74" s="4">
        <v>446214</v>
      </c>
      <c r="S74" s="4">
        <v>450676.875</v>
      </c>
      <c r="T74" s="4">
        <v>454473.60900000005</v>
      </c>
      <c r="U74" s="5">
        <f t="shared" si="15"/>
        <v>1923.2924112645503</v>
      </c>
      <c r="V74" s="5">
        <f t="shared" si="15"/>
        <v>1700.7534501382745</v>
      </c>
      <c r="W74" s="5">
        <f t="shared" si="15"/>
        <v>1139.5877314472427</v>
      </c>
      <c r="X74" s="5">
        <f t="shared" si="16"/>
        <v>977.86246520858208</v>
      </c>
      <c r="Y74" s="5">
        <f t="shared" si="16"/>
        <v>0</v>
      </c>
      <c r="Z74" s="5">
        <f t="shared" si="16"/>
        <v>0</v>
      </c>
      <c r="AA74" s="5">
        <f t="shared" si="16"/>
        <v>0</v>
      </c>
      <c r="AB74" s="5">
        <f t="shared" si="17"/>
        <v>0</v>
      </c>
      <c r="AC74" s="5">
        <f t="shared" si="18"/>
        <v>864.69934806395372</v>
      </c>
      <c r="AD74" s="5">
        <f t="shared" si="18"/>
        <v>1073.0526166890636</v>
      </c>
      <c r="AE74" s="5">
        <f t="shared" si="18"/>
        <v>893.76673697757394</v>
      </c>
      <c r="AF74" s="5">
        <f t="shared" si="19"/>
        <v>1067.3887116732446</v>
      </c>
    </row>
    <row r="75" spans="1:32" x14ac:dyDescent="0.3">
      <c r="A75" t="s">
        <v>238</v>
      </c>
      <c r="B75" t="s">
        <v>273</v>
      </c>
      <c r="C75" t="s">
        <v>314</v>
      </c>
      <c r="D75" t="s">
        <v>400</v>
      </c>
      <c r="E75" t="s">
        <v>401</v>
      </c>
      <c r="F75" s="4">
        <v>1562</v>
      </c>
      <c r="G75" s="4">
        <v>1766</v>
      </c>
      <c r="H75" s="4">
        <v>1404</v>
      </c>
      <c r="I75" s="4">
        <v>1055</v>
      </c>
      <c r="J75" s="4"/>
      <c r="K75" s="4"/>
      <c r="L75" s="4"/>
      <c r="M75" s="4"/>
      <c r="N75" s="4">
        <v>1303</v>
      </c>
      <c r="O75" s="4">
        <v>1312</v>
      </c>
      <c r="P75" s="4">
        <v>1171</v>
      </c>
      <c r="Q75" s="4">
        <v>1050</v>
      </c>
      <c r="R75" s="4">
        <v>248494</v>
      </c>
      <c r="S75" s="4">
        <v>253246.63699999999</v>
      </c>
      <c r="T75" s="4">
        <v>255595.41699999999</v>
      </c>
      <c r="U75" s="5">
        <f t="shared" si="15"/>
        <v>628.58660571281405</v>
      </c>
      <c r="V75" s="5">
        <f t="shared" si="15"/>
        <v>710.68114320667701</v>
      </c>
      <c r="W75" s="5">
        <f t="shared" si="15"/>
        <v>565.00358157541029</v>
      </c>
      <c r="X75" s="5">
        <f t="shared" si="16"/>
        <v>416.58993481520548</v>
      </c>
      <c r="Y75" s="5">
        <f t="shared" si="16"/>
        <v>0</v>
      </c>
      <c r="Z75" s="5">
        <f t="shared" si="16"/>
        <v>0</v>
      </c>
      <c r="AA75" s="5">
        <f t="shared" si="16"/>
        <v>0</v>
      </c>
      <c r="AB75" s="5">
        <f t="shared" si="17"/>
        <v>0</v>
      </c>
      <c r="AC75" s="5">
        <f t="shared" si="18"/>
        <v>514.51818489498839</v>
      </c>
      <c r="AD75" s="5">
        <f t="shared" si="18"/>
        <v>518.07203268014177</v>
      </c>
      <c r="AE75" s="5">
        <f t="shared" si="18"/>
        <v>462.39508404607164</v>
      </c>
      <c r="AF75" s="5">
        <f t="shared" si="19"/>
        <v>410.805487955991</v>
      </c>
    </row>
    <row r="76" spans="1:32" x14ac:dyDescent="0.3">
      <c r="A76" t="s">
        <v>229</v>
      </c>
      <c r="B76" t="s">
        <v>267</v>
      </c>
      <c r="C76" t="s">
        <v>286</v>
      </c>
      <c r="D76" t="s">
        <v>404</v>
      </c>
      <c r="E76" t="s">
        <v>405</v>
      </c>
      <c r="F76" s="4">
        <v>10100</v>
      </c>
      <c r="G76" s="4">
        <v>11764</v>
      </c>
      <c r="H76" s="4">
        <v>10031</v>
      </c>
      <c r="I76" s="4">
        <v>8015</v>
      </c>
      <c r="J76" s="4"/>
      <c r="K76" s="4"/>
      <c r="L76" s="4"/>
      <c r="M76" s="4"/>
      <c r="N76" s="4">
        <v>9796</v>
      </c>
      <c r="O76" s="4">
        <v>9052</v>
      </c>
      <c r="P76" s="4">
        <v>9125</v>
      </c>
      <c r="Q76" s="4">
        <v>7949</v>
      </c>
      <c r="R76" s="4">
        <v>1160149</v>
      </c>
      <c r="S76" s="4">
        <v>1169320.4650000001</v>
      </c>
      <c r="T76" s="4">
        <v>1177611.7029999997</v>
      </c>
      <c r="U76" s="5">
        <f t="shared" si="15"/>
        <v>870.57783095102445</v>
      </c>
      <c r="V76" s="5">
        <f t="shared" si="15"/>
        <v>1014.0076834958269</v>
      </c>
      <c r="W76" s="5">
        <f t="shared" si="15"/>
        <v>864.63031903660647</v>
      </c>
      <c r="X76" s="5">
        <f t="shared" si="16"/>
        <v>685.44083849588651</v>
      </c>
      <c r="Y76" s="5">
        <f t="shared" si="16"/>
        <v>0</v>
      </c>
      <c r="Z76" s="5">
        <f t="shared" si="16"/>
        <v>0</v>
      </c>
      <c r="AA76" s="5">
        <f t="shared" si="16"/>
        <v>0</v>
      </c>
      <c r="AB76" s="5">
        <f t="shared" si="17"/>
        <v>0</v>
      </c>
      <c r="AC76" s="5">
        <f t="shared" si="18"/>
        <v>837.75152263327561</v>
      </c>
      <c r="AD76" s="5">
        <f t="shared" si="18"/>
        <v>774.12482471176099</v>
      </c>
      <c r="AE76" s="5">
        <f t="shared" si="18"/>
        <v>780.36776684653341</v>
      </c>
      <c r="AF76" s="5">
        <f t="shared" si="19"/>
        <v>675.01027543711507</v>
      </c>
    </row>
    <row r="77" spans="1:32" x14ac:dyDescent="0.3">
      <c r="A77" t="s">
        <v>223</v>
      </c>
      <c r="B77" t="s">
        <v>218</v>
      </c>
      <c r="C77" t="s">
        <v>231</v>
      </c>
      <c r="D77" t="s">
        <v>407</v>
      </c>
      <c r="E77" t="s">
        <v>408</v>
      </c>
      <c r="F77" s="4">
        <v>1376</v>
      </c>
      <c r="G77" s="4">
        <v>1079</v>
      </c>
      <c r="H77" s="4">
        <v>600</v>
      </c>
      <c r="I77" s="4">
        <v>926</v>
      </c>
      <c r="J77" s="4"/>
      <c r="K77" s="4"/>
      <c r="L77" s="4"/>
      <c r="M77" s="4"/>
      <c r="N77" s="4">
        <v>1028</v>
      </c>
      <c r="O77" s="4">
        <v>1134</v>
      </c>
      <c r="P77" s="4">
        <v>1164</v>
      </c>
      <c r="Q77" s="4">
        <v>830</v>
      </c>
      <c r="R77" s="4">
        <v>162639</v>
      </c>
      <c r="S77" s="4">
        <v>163545.32300000003</v>
      </c>
      <c r="T77" s="4">
        <v>163969.39300000001</v>
      </c>
      <c r="U77" s="5">
        <f t="shared" si="15"/>
        <v>846.04553643345071</v>
      </c>
      <c r="V77" s="5">
        <f t="shared" si="15"/>
        <v>663.43251003756791</v>
      </c>
      <c r="W77" s="5">
        <f t="shared" si="15"/>
        <v>368.91520484016746</v>
      </c>
      <c r="X77" s="5">
        <f t="shared" si="16"/>
        <v>566.20390177712375</v>
      </c>
      <c r="Y77" s="5">
        <f t="shared" si="16"/>
        <v>0</v>
      </c>
      <c r="Z77" s="5">
        <f t="shared" si="16"/>
        <v>0</v>
      </c>
      <c r="AA77" s="5">
        <f t="shared" si="16"/>
        <v>0</v>
      </c>
      <c r="AB77" s="5">
        <f t="shared" si="17"/>
        <v>0</v>
      </c>
      <c r="AC77" s="5">
        <f t="shared" si="18"/>
        <v>628.57193415430152</v>
      </c>
      <c r="AD77" s="5">
        <f t="shared" si="18"/>
        <v>693.3857717227412</v>
      </c>
      <c r="AE77" s="5">
        <f t="shared" si="18"/>
        <v>711.72931065720525</v>
      </c>
      <c r="AF77" s="5">
        <f t="shared" si="19"/>
        <v>506.19203060659009</v>
      </c>
    </row>
    <row r="78" spans="1:32" x14ac:dyDescent="0.3">
      <c r="A78" t="s">
        <v>247</v>
      </c>
      <c r="B78" t="s">
        <v>288</v>
      </c>
      <c r="C78" t="s">
        <v>299</v>
      </c>
      <c r="D78" t="s">
        <v>411</v>
      </c>
      <c r="E78" t="s">
        <v>412</v>
      </c>
      <c r="F78" s="4">
        <v>5156</v>
      </c>
      <c r="G78" s="4">
        <v>5239</v>
      </c>
      <c r="H78" s="4">
        <v>3276</v>
      </c>
      <c r="I78" s="4">
        <v>2317</v>
      </c>
      <c r="J78" s="4"/>
      <c r="K78" s="4"/>
      <c r="L78" s="4"/>
      <c r="M78" s="4"/>
      <c r="N78" s="4">
        <v>2749</v>
      </c>
      <c r="O78" s="4">
        <v>3882</v>
      </c>
      <c r="P78" s="4">
        <v>3898</v>
      </c>
      <c r="Q78" s="4">
        <v>3220</v>
      </c>
      <c r="R78" s="4">
        <v>501135</v>
      </c>
      <c r="S78" s="4">
        <v>504124.95700000011</v>
      </c>
      <c r="T78" s="4">
        <v>507487.21500000003</v>
      </c>
      <c r="U78" s="5">
        <f t="shared" si="15"/>
        <v>1028.8644776357669</v>
      </c>
      <c r="V78" s="5">
        <f t="shared" si="15"/>
        <v>1045.4268809801749</v>
      </c>
      <c r="W78" s="5">
        <f t="shared" si="15"/>
        <v>653.71606453350898</v>
      </c>
      <c r="X78" s="5">
        <f t="shared" si="16"/>
        <v>459.60827128818374</v>
      </c>
      <c r="Y78" s="5">
        <f t="shared" si="16"/>
        <v>0</v>
      </c>
      <c r="Z78" s="5">
        <f t="shared" si="16"/>
        <v>0</v>
      </c>
      <c r="AA78" s="5">
        <f t="shared" si="16"/>
        <v>0</v>
      </c>
      <c r="AB78" s="5">
        <f t="shared" si="17"/>
        <v>0</v>
      </c>
      <c r="AC78" s="5">
        <f t="shared" si="18"/>
        <v>545.30131107950672</v>
      </c>
      <c r="AD78" s="5">
        <f t="shared" si="18"/>
        <v>770.04717701369407</v>
      </c>
      <c r="AE78" s="5">
        <f t="shared" si="18"/>
        <v>773.2209933022616</v>
      </c>
      <c r="AF78" s="5">
        <f t="shared" si="19"/>
        <v>634.49874298803763</v>
      </c>
    </row>
    <row r="79" spans="1:32" x14ac:dyDescent="0.3">
      <c r="A79" t="s">
        <v>238</v>
      </c>
      <c r="B79" t="s">
        <v>273</v>
      </c>
      <c r="C79" t="s">
        <v>314</v>
      </c>
      <c r="D79" t="s">
        <v>413</v>
      </c>
      <c r="E79" t="s">
        <v>414</v>
      </c>
      <c r="F79" s="4">
        <v>868</v>
      </c>
      <c r="G79" s="4">
        <v>1563</v>
      </c>
      <c r="H79" s="4">
        <v>1374</v>
      </c>
      <c r="I79" s="4">
        <v>1122</v>
      </c>
      <c r="J79" s="4"/>
      <c r="K79" s="4"/>
      <c r="L79" s="4"/>
      <c r="M79" s="4"/>
      <c r="N79" s="4">
        <v>636</v>
      </c>
      <c r="O79" s="4">
        <v>891</v>
      </c>
      <c r="P79" s="4">
        <v>577</v>
      </c>
      <c r="Q79" s="4">
        <v>579</v>
      </c>
      <c r="R79" s="4">
        <v>214587</v>
      </c>
      <c r="S79" s="4">
        <v>218395.86999999988</v>
      </c>
      <c r="T79" s="4">
        <v>221384.07699999999</v>
      </c>
      <c r="U79" s="5">
        <f t="shared" si="15"/>
        <v>404.49794255942811</v>
      </c>
      <c r="V79" s="5">
        <f t="shared" si="15"/>
        <v>728.37590347970752</v>
      </c>
      <c r="W79" s="5">
        <f t="shared" si="15"/>
        <v>640.29973856757397</v>
      </c>
      <c r="X79" s="5">
        <f t="shared" si="16"/>
        <v>513.74597880445299</v>
      </c>
      <c r="Y79" s="5">
        <f t="shared" si="16"/>
        <v>0</v>
      </c>
      <c r="Z79" s="5">
        <f t="shared" si="16"/>
        <v>0</v>
      </c>
      <c r="AA79" s="5">
        <f t="shared" si="16"/>
        <v>0</v>
      </c>
      <c r="AB79" s="5">
        <f t="shared" si="17"/>
        <v>0</v>
      </c>
      <c r="AC79" s="5">
        <f t="shared" si="18"/>
        <v>291.21429814583962</v>
      </c>
      <c r="AD79" s="5">
        <f t="shared" si="18"/>
        <v>407.97474787412443</v>
      </c>
      <c r="AE79" s="5">
        <f t="shared" si="18"/>
        <v>264.19913526753061</v>
      </c>
      <c r="AF79" s="5">
        <f t="shared" si="19"/>
        <v>261.53642477186833</v>
      </c>
    </row>
    <row r="80" spans="1:32" x14ac:dyDescent="0.3">
      <c r="A80" t="s">
        <v>238</v>
      </c>
      <c r="B80" t="s">
        <v>273</v>
      </c>
      <c r="C80" t="s">
        <v>314</v>
      </c>
      <c r="D80" t="s">
        <v>415</v>
      </c>
      <c r="E80" t="s">
        <v>416</v>
      </c>
      <c r="F80" s="4">
        <v>2558</v>
      </c>
      <c r="G80" s="4">
        <v>2331</v>
      </c>
      <c r="H80" s="4">
        <v>1743</v>
      </c>
      <c r="I80" s="4">
        <v>1407</v>
      </c>
      <c r="J80" s="4"/>
      <c r="K80" s="4"/>
      <c r="L80" s="4"/>
      <c r="M80" s="4"/>
      <c r="N80" s="4">
        <v>1244</v>
      </c>
      <c r="O80" s="4">
        <v>1311</v>
      </c>
      <c r="P80" s="4">
        <v>1791</v>
      </c>
      <c r="Q80" s="4">
        <v>1413</v>
      </c>
      <c r="R80" s="4">
        <v>212881</v>
      </c>
      <c r="S80" s="4">
        <v>217971.85800000004</v>
      </c>
      <c r="T80" s="4">
        <v>221149.70499999999</v>
      </c>
      <c r="U80" s="5">
        <f t="shared" si="15"/>
        <v>1201.6102893165667</v>
      </c>
      <c r="V80" s="5">
        <f t="shared" si="15"/>
        <v>1094.9779454249087</v>
      </c>
      <c r="W80" s="5">
        <f t="shared" si="15"/>
        <v>818.7672925249318</v>
      </c>
      <c r="X80" s="5">
        <f t="shared" si="16"/>
        <v>645.49617226275143</v>
      </c>
      <c r="Y80" s="5">
        <f t="shared" si="16"/>
        <v>0</v>
      </c>
      <c r="Z80" s="5">
        <f t="shared" si="16"/>
        <v>0</v>
      </c>
      <c r="AA80" s="5">
        <f t="shared" si="16"/>
        <v>0</v>
      </c>
      <c r="AB80" s="5">
        <f t="shared" si="17"/>
        <v>0</v>
      </c>
      <c r="AC80" s="5">
        <f t="shared" si="18"/>
        <v>570.71587654219093</v>
      </c>
      <c r="AD80" s="5">
        <f t="shared" si="18"/>
        <v>601.45378950708391</v>
      </c>
      <c r="AE80" s="5">
        <f t="shared" si="18"/>
        <v>821.66570328542127</v>
      </c>
      <c r="AF80" s="5">
        <f t="shared" si="19"/>
        <v>638.93370330292782</v>
      </c>
    </row>
    <row r="81" spans="1:32" x14ac:dyDescent="0.3">
      <c r="A81" t="s">
        <v>223</v>
      </c>
      <c r="B81" t="s">
        <v>233</v>
      </c>
      <c r="C81" t="s">
        <v>240</v>
      </c>
      <c r="D81" t="s">
        <v>419</v>
      </c>
      <c r="E81" t="s">
        <v>420</v>
      </c>
      <c r="F81" s="4">
        <v>1185</v>
      </c>
      <c r="G81" s="4">
        <v>1429</v>
      </c>
      <c r="H81" s="4">
        <v>1786</v>
      </c>
      <c r="I81" s="4">
        <v>1425</v>
      </c>
      <c r="J81" s="4"/>
      <c r="K81" s="4"/>
      <c r="L81" s="4"/>
      <c r="M81" s="4"/>
      <c r="N81" s="4">
        <v>1741</v>
      </c>
      <c r="O81" s="4">
        <v>1787</v>
      </c>
      <c r="P81" s="4">
        <v>1439</v>
      </c>
      <c r="Q81" s="4">
        <v>916</v>
      </c>
      <c r="R81" s="4">
        <v>99187</v>
      </c>
      <c r="S81" s="4">
        <v>99347.502000000037</v>
      </c>
      <c r="T81" s="4">
        <v>99513.486000000004</v>
      </c>
      <c r="U81" s="5">
        <f t="shared" si="15"/>
        <v>1194.713016826802</v>
      </c>
      <c r="V81" s="5">
        <f t="shared" si="15"/>
        <v>1440.712996662869</v>
      </c>
      <c r="W81" s="5">
        <f t="shared" si="15"/>
        <v>1800.6391966689184</v>
      </c>
      <c r="X81" s="5">
        <f t="shared" si="16"/>
        <v>1434.3591648635509</v>
      </c>
      <c r="Y81" s="5">
        <f t="shared" si="16"/>
        <v>0</v>
      </c>
      <c r="Z81" s="5">
        <f t="shared" si="16"/>
        <v>0</v>
      </c>
      <c r="AA81" s="5">
        <f t="shared" si="16"/>
        <v>0</v>
      </c>
      <c r="AB81" s="5">
        <f t="shared" si="17"/>
        <v>0</v>
      </c>
      <c r="AC81" s="5">
        <f t="shared" si="18"/>
        <v>1752.4346007210122</v>
      </c>
      <c r="AD81" s="5">
        <f t="shared" si="18"/>
        <v>1798.7367211306425</v>
      </c>
      <c r="AE81" s="5">
        <f t="shared" si="18"/>
        <v>1448.4511145534384</v>
      </c>
      <c r="AF81" s="5">
        <f t="shared" si="19"/>
        <v>920.47825558035424</v>
      </c>
    </row>
    <row r="82" spans="1:32" x14ac:dyDescent="0.3">
      <c r="A82" t="s">
        <v>238</v>
      </c>
      <c r="B82" t="s">
        <v>273</v>
      </c>
      <c r="C82" t="s">
        <v>314</v>
      </c>
      <c r="D82" t="s">
        <v>421</v>
      </c>
      <c r="E82" t="s">
        <v>422</v>
      </c>
      <c r="F82" s="4">
        <v>1868</v>
      </c>
      <c r="G82" s="4">
        <v>1146</v>
      </c>
      <c r="H82" s="4">
        <v>698</v>
      </c>
      <c r="I82" s="4">
        <v>756</v>
      </c>
      <c r="J82" s="4"/>
      <c r="K82" s="4"/>
      <c r="L82" s="4"/>
      <c r="M82" s="4"/>
      <c r="N82" s="4">
        <v>1307</v>
      </c>
      <c r="O82" s="4">
        <v>1043</v>
      </c>
      <c r="P82" s="4">
        <v>934</v>
      </c>
      <c r="Q82" s="4">
        <v>780</v>
      </c>
      <c r="R82" s="4">
        <v>147070</v>
      </c>
      <c r="S82" s="4">
        <v>146492.43699999989</v>
      </c>
      <c r="T82" s="4">
        <v>146549.08800000008</v>
      </c>
      <c r="U82" s="5">
        <f t="shared" si="15"/>
        <v>1270.1434690963488</v>
      </c>
      <c r="V82" s="5">
        <f t="shared" si="15"/>
        <v>779.22077922077926</v>
      </c>
      <c r="W82" s="5">
        <f t="shared" si="15"/>
        <v>474.6039301013123</v>
      </c>
      <c r="X82" s="5">
        <f t="shared" si="16"/>
        <v>516.06759740095015</v>
      </c>
      <c r="Y82" s="5">
        <f t="shared" si="16"/>
        <v>0</v>
      </c>
      <c r="Z82" s="5">
        <f t="shared" si="16"/>
        <v>0</v>
      </c>
      <c r="AA82" s="5">
        <f t="shared" si="16"/>
        <v>0</v>
      </c>
      <c r="AB82" s="5">
        <f t="shared" si="17"/>
        <v>0</v>
      </c>
      <c r="AC82" s="5">
        <f t="shared" si="18"/>
        <v>892.19622989820357</v>
      </c>
      <c r="AD82" s="5">
        <f t="shared" si="18"/>
        <v>711.98214826612571</v>
      </c>
      <c r="AE82" s="5">
        <f t="shared" si="18"/>
        <v>637.57557668318452</v>
      </c>
      <c r="AF82" s="5">
        <f t="shared" si="19"/>
        <v>532.24486801309854</v>
      </c>
    </row>
    <row r="83" spans="1:32" x14ac:dyDescent="0.3">
      <c r="A83" t="s">
        <v>256</v>
      </c>
      <c r="B83" t="s">
        <v>280</v>
      </c>
      <c r="C83" t="s">
        <v>304</v>
      </c>
      <c r="D83" t="s">
        <v>423</v>
      </c>
      <c r="E83" t="s">
        <v>424</v>
      </c>
      <c r="F83" s="4">
        <v>25042</v>
      </c>
      <c r="G83" s="4">
        <v>26733</v>
      </c>
      <c r="H83" s="4">
        <v>25501</v>
      </c>
      <c r="I83" s="4">
        <v>22333</v>
      </c>
      <c r="J83" s="4"/>
      <c r="K83" s="4"/>
      <c r="L83" s="4"/>
      <c r="M83" s="4"/>
      <c r="N83" s="4">
        <v>21959</v>
      </c>
      <c r="O83" s="4">
        <v>20280</v>
      </c>
      <c r="P83" s="4">
        <v>17532</v>
      </c>
      <c r="Q83" s="4">
        <v>17997</v>
      </c>
      <c r="R83" s="4">
        <v>1087414</v>
      </c>
      <c r="S83" s="4">
        <v>1094089.4619999998</v>
      </c>
      <c r="T83" s="4">
        <v>1099782.0549999999</v>
      </c>
      <c r="U83" s="5">
        <f t="shared" si="15"/>
        <v>2302.8947576543983</v>
      </c>
      <c r="V83" s="5">
        <f t="shared" si="15"/>
        <v>2458.401308057465</v>
      </c>
      <c r="W83" s="5">
        <f t="shared" si="15"/>
        <v>2345.1049922108782</v>
      </c>
      <c r="X83" s="5">
        <f t="shared" si="16"/>
        <v>2041.2407555023142</v>
      </c>
      <c r="Y83" s="5">
        <f t="shared" si="16"/>
        <v>0</v>
      </c>
      <c r="Z83" s="5">
        <f t="shared" si="16"/>
        <v>0</v>
      </c>
      <c r="AA83" s="5">
        <f t="shared" si="16"/>
        <v>0</v>
      </c>
      <c r="AB83" s="5">
        <f t="shared" si="17"/>
        <v>0</v>
      </c>
      <c r="AC83" s="5">
        <f t="shared" si="18"/>
        <v>2007.05707921351</v>
      </c>
      <c r="AD83" s="5">
        <f t="shared" si="18"/>
        <v>1853.5961367298137</v>
      </c>
      <c r="AE83" s="5">
        <f t="shared" si="18"/>
        <v>1602.428376190685</v>
      </c>
      <c r="AF83" s="5">
        <f t="shared" si="19"/>
        <v>1636.4151349969065</v>
      </c>
    </row>
    <row r="84" spans="1:32" x14ac:dyDescent="0.3">
      <c r="A84" t="s">
        <v>238</v>
      </c>
      <c r="B84" t="s">
        <v>273</v>
      </c>
      <c r="C84" t="s">
        <v>314</v>
      </c>
      <c r="D84" t="s">
        <v>425</v>
      </c>
      <c r="E84" t="s">
        <v>426</v>
      </c>
      <c r="F84" s="4">
        <v>2386</v>
      </c>
      <c r="G84" s="4">
        <v>1449</v>
      </c>
      <c r="H84" s="4">
        <v>1989</v>
      </c>
      <c r="I84" s="4">
        <v>1538</v>
      </c>
      <c r="J84" s="4"/>
      <c r="K84" s="4"/>
      <c r="L84" s="4"/>
      <c r="M84" s="4"/>
      <c r="N84" s="4">
        <v>1524</v>
      </c>
      <c r="O84" s="4">
        <v>1557</v>
      </c>
      <c r="P84" s="4">
        <v>1348</v>
      </c>
      <c r="Q84" s="4">
        <v>1214</v>
      </c>
      <c r="R84" s="4">
        <v>210599</v>
      </c>
      <c r="S84" s="4">
        <v>216501.87000000005</v>
      </c>
      <c r="T84" s="4">
        <v>218881.71799999999</v>
      </c>
      <c r="U84" s="5">
        <f t="shared" si="15"/>
        <v>1132.9588459584329</v>
      </c>
      <c r="V84" s="5">
        <f t="shared" si="15"/>
        <v>688.03745506863754</v>
      </c>
      <c r="W84" s="5">
        <f t="shared" si="15"/>
        <v>944.44892900726018</v>
      </c>
      <c r="X84" s="5">
        <f t="shared" si="16"/>
        <v>710.38647379812448</v>
      </c>
      <c r="Y84" s="5">
        <f t="shared" si="16"/>
        <v>0</v>
      </c>
      <c r="Z84" s="5">
        <f t="shared" si="16"/>
        <v>0</v>
      </c>
      <c r="AA84" s="5">
        <f t="shared" si="16"/>
        <v>0</v>
      </c>
      <c r="AB84" s="5">
        <f t="shared" si="17"/>
        <v>0</v>
      </c>
      <c r="AC84" s="5">
        <f t="shared" si="18"/>
        <v>703.92001694950693</v>
      </c>
      <c r="AD84" s="5">
        <f t="shared" si="18"/>
        <v>719.16237952124834</v>
      </c>
      <c r="AE84" s="5">
        <f t="shared" si="18"/>
        <v>622.62741656688684</v>
      </c>
      <c r="AF84" s="5">
        <f t="shared" si="19"/>
        <v>554.63745948850783</v>
      </c>
    </row>
    <row r="85" spans="1:32" x14ac:dyDescent="0.3">
      <c r="A85" t="s">
        <v>238</v>
      </c>
      <c r="B85" t="s">
        <v>273</v>
      </c>
      <c r="C85" t="s">
        <v>314</v>
      </c>
      <c r="D85" t="s">
        <v>427</v>
      </c>
      <c r="E85" t="s">
        <v>428</v>
      </c>
      <c r="F85" s="4">
        <v>1187</v>
      </c>
      <c r="G85" s="4">
        <v>1753</v>
      </c>
      <c r="H85" s="4">
        <v>1347</v>
      </c>
      <c r="I85" s="4">
        <v>1353</v>
      </c>
      <c r="J85" s="4"/>
      <c r="K85" s="4"/>
      <c r="L85" s="4"/>
      <c r="M85" s="4"/>
      <c r="N85" s="4">
        <v>1520</v>
      </c>
      <c r="O85" s="4">
        <v>1576</v>
      </c>
      <c r="P85" s="4">
        <v>1298</v>
      </c>
      <c r="Q85" s="4">
        <v>1082</v>
      </c>
      <c r="R85" s="4">
        <v>191055</v>
      </c>
      <c r="S85" s="4">
        <v>192430.23799999998</v>
      </c>
      <c r="T85" s="4">
        <v>193069.71500000005</v>
      </c>
      <c r="U85" s="5">
        <f t="shared" si="15"/>
        <v>621.28706393446919</v>
      </c>
      <c r="V85" s="5">
        <f t="shared" si="15"/>
        <v>917.53683494281756</v>
      </c>
      <c r="W85" s="5">
        <f t="shared" si="15"/>
        <v>705.03258224071601</v>
      </c>
      <c r="X85" s="5">
        <f t="shared" si="16"/>
        <v>703.11195062805052</v>
      </c>
      <c r="Y85" s="5">
        <f t="shared" si="16"/>
        <v>0</v>
      </c>
      <c r="Z85" s="5">
        <f t="shared" si="16"/>
        <v>0</v>
      </c>
      <c r="AA85" s="5">
        <f t="shared" si="16"/>
        <v>0</v>
      </c>
      <c r="AB85" s="5">
        <f t="shared" si="17"/>
        <v>0</v>
      </c>
      <c r="AC85" s="5">
        <f t="shared" si="18"/>
        <v>789.89664815568142</v>
      </c>
      <c r="AD85" s="5">
        <f t="shared" si="18"/>
        <v>818.99810361404855</v>
      </c>
      <c r="AE85" s="5">
        <f t="shared" si="18"/>
        <v>674.53016401715411</v>
      </c>
      <c r="AF85" s="5">
        <f t="shared" si="19"/>
        <v>560.41932832396822</v>
      </c>
    </row>
    <row r="86" spans="1:32" x14ac:dyDescent="0.3">
      <c r="A86" t="s">
        <v>223</v>
      </c>
      <c r="B86" t="s">
        <v>218</v>
      </c>
      <c r="C86" t="s">
        <v>231</v>
      </c>
      <c r="D86" t="s">
        <v>429</v>
      </c>
      <c r="E86" t="s">
        <v>430</v>
      </c>
      <c r="F86" s="4">
        <v>1190</v>
      </c>
      <c r="G86" s="4">
        <v>882</v>
      </c>
      <c r="H86" s="4">
        <v>1097</v>
      </c>
      <c r="I86" s="4">
        <v>730</v>
      </c>
      <c r="J86" s="4"/>
      <c r="K86" s="4"/>
      <c r="L86" s="4"/>
      <c r="M86" s="4"/>
      <c r="N86" s="4">
        <v>987</v>
      </c>
      <c r="O86" s="4">
        <v>741</v>
      </c>
      <c r="P86" s="4">
        <v>455</v>
      </c>
      <c r="Q86" s="4">
        <v>353</v>
      </c>
      <c r="R86" s="4">
        <v>72969</v>
      </c>
      <c r="S86" s="4">
        <v>73134.574999999983</v>
      </c>
      <c r="T86" s="4">
        <v>73215.776000000027</v>
      </c>
      <c r="U86" s="5">
        <f t="shared" si="15"/>
        <v>1630.8295303485042</v>
      </c>
      <c r="V86" s="5">
        <f t="shared" si="15"/>
        <v>1208.7324754347737</v>
      </c>
      <c r="W86" s="5">
        <f t="shared" si="15"/>
        <v>1503.3781468842933</v>
      </c>
      <c r="X86" s="5">
        <f t="shared" si="16"/>
        <v>998.15989906278969</v>
      </c>
      <c r="Y86" s="5">
        <f t="shared" si="16"/>
        <v>0</v>
      </c>
      <c r="Z86" s="5">
        <f t="shared" si="16"/>
        <v>0</v>
      </c>
      <c r="AA86" s="5">
        <f t="shared" si="16"/>
        <v>0</v>
      </c>
      <c r="AB86" s="5">
        <f t="shared" si="17"/>
        <v>0</v>
      </c>
      <c r="AC86" s="5">
        <f t="shared" si="18"/>
        <v>1349.566877225991</v>
      </c>
      <c r="AD86" s="5">
        <f t="shared" si="18"/>
        <v>1013.2006646651056</v>
      </c>
      <c r="AE86" s="5">
        <f t="shared" si="18"/>
        <v>622.14075900488945</v>
      </c>
      <c r="AF86" s="5">
        <f t="shared" si="19"/>
        <v>482.13652751559971</v>
      </c>
    </row>
    <row r="87" spans="1:32" x14ac:dyDescent="0.3">
      <c r="A87" t="s">
        <v>238</v>
      </c>
      <c r="B87" t="s">
        <v>273</v>
      </c>
      <c r="C87" t="s">
        <v>314</v>
      </c>
      <c r="D87" t="s">
        <v>431</v>
      </c>
      <c r="E87" t="s">
        <v>432</v>
      </c>
      <c r="F87" s="4">
        <v>898</v>
      </c>
      <c r="G87" s="4">
        <v>970</v>
      </c>
      <c r="H87" s="4">
        <v>963</v>
      </c>
      <c r="I87" s="4">
        <v>1094</v>
      </c>
      <c r="J87" s="4"/>
      <c r="K87" s="4"/>
      <c r="L87" s="4"/>
      <c r="M87" s="4"/>
      <c r="N87" s="4">
        <v>1417</v>
      </c>
      <c r="O87" s="4">
        <v>1408</v>
      </c>
      <c r="P87" s="4">
        <v>1188</v>
      </c>
      <c r="Q87" s="4">
        <v>1319</v>
      </c>
      <c r="R87" s="4">
        <v>199368</v>
      </c>
      <c r="S87" s="4">
        <v>201391.95799999998</v>
      </c>
      <c r="T87" s="4">
        <v>203223.11</v>
      </c>
      <c r="U87" s="5">
        <f t="shared" si="15"/>
        <v>450.42333774728144</v>
      </c>
      <c r="V87" s="5">
        <f t="shared" si="15"/>
        <v>486.53745836844433</v>
      </c>
      <c r="W87" s="5">
        <f t="shared" si="15"/>
        <v>483.02636330805348</v>
      </c>
      <c r="X87" s="5">
        <f t="shared" si="16"/>
        <v>543.21930769450091</v>
      </c>
      <c r="Y87" s="5">
        <f t="shared" si="16"/>
        <v>0</v>
      </c>
      <c r="Z87" s="5">
        <f t="shared" si="16"/>
        <v>0</v>
      </c>
      <c r="AA87" s="5">
        <f t="shared" si="16"/>
        <v>0</v>
      </c>
      <c r="AB87" s="5">
        <f t="shared" si="17"/>
        <v>0</v>
      </c>
      <c r="AC87" s="5">
        <f t="shared" si="18"/>
        <v>703.60307038675307</v>
      </c>
      <c r="AD87" s="5">
        <f t="shared" si="18"/>
        <v>699.13417297427543</v>
      </c>
      <c r="AE87" s="5">
        <f t="shared" si="18"/>
        <v>589.89445844704494</v>
      </c>
      <c r="AF87" s="5">
        <f t="shared" si="19"/>
        <v>649.04035766404718</v>
      </c>
    </row>
    <row r="88" spans="1:32" x14ac:dyDescent="0.3">
      <c r="A88" t="s">
        <v>229</v>
      </c>
      <c r="B88" t="s">
        <v>260</v>
      </c>
      <c r="C88" t="s">
        <v>271</v>
      </c>
      <c r="D88" t="s">
        <v>433</v>
      </c>
      <c r="E88" t="s">
        <v>434</v>
      </c>
      <c r="F88" s="4">
        <v>1711</v>
      </c>
      <c r="G88" s="4">
        <v>1978</v>
      </c>
      <c r="H88" s="4">
        <v>1451</v>
      </c>
      <c r="I88" s="4">
        <v>1536</v>
      </c>
      <c r="J88" s="4"/>
      <c r="K88" s="4"/>
      <c r="L88" s="4"/>
      <c r="M88" s="4"/>
      <c r="N88" s="4">
        <v>1747</v>
      </c>
      <c r="O88" s="4">
        <v>2125</v>
      </c>
      <c r="P88" s="4">
        <v>1687</v>
      </c>
      <c r="Q88" s="4">
        <v>1208</v>
      </c>
      <c r="R88" s="4">
        <v>155108</v>
      </c>
      <c r="S88" s="4">
        <v>155285.391</v>
      </c>
      <c r="T88" s="4">
        <v>155971.49600000004</v>
      </c>
      <c r="U88" s="5">
        <f t="shared" si="15"/>
        <v>1103.1023544884856</v>
      </c>
      <c r="V88" s="5">
        <f t="shared" si="15"/>
        <v>1275.2404776027026</v>
      </c>
      <c r="W88" s="5">
        <f t="shared" si="15"/>
        <v>935.47721587539002</v>
      </c>
      <c r="X88" s="5">
        <f t="shared" si="16"/>
        <v>989.14649350369336</v>
      </c>
      <c r="Y88" s="5">
        <f t="shared" si="16"/>
        <v>0</v>
      </c>
      <c r="Z88" s="5">
        <f t="shared" si="16"/>
        <v>0</v>
      </c>
      <c r="AA88" s="5">
        <f t="shared" si="16"/>
        <v>0</v>
      </c>
      <c r="AB88" s="5">
        <f t="shared" si="17"/>
        <v>0</v>
      </c>
      <c r="AC88" s="5">
        <f t="shared" si="18"/>
        <v>1125.0253412441098</v>
      </c>
      <c r="AD88" s="5">
        <f t="shared" si="18"/>
        <v>1368.4481111297844</v>
      </c>
      <c r="AE88" s="5">
        <f t="shared" si="18"/>
        <v>1086.3868063416217</v>
      </c>
      <c r="AF88" s="5">
        <f t="shared" si="19"/>
        <v>774.50048949969664</v>
      </c>
    </row>
    <row r="89" spans="1:32" x14ac:dyDescent="0.3">
      <c r="A89" t="s">
        <v>229</v>
      </c>
      <c r="B89" t="s">
        <v>267</v>
      </c>
      <c r="C89" t="s">
        <v>278</v>
      </c>
      <c r="D89" t="s">
        <v>435</v>
      </c>
      <c r="E89" t="s">
        <v>436</v>
      </c>
      <c r="F89" s="4">
        <v>15392</v>
      </c>
      <c r="G89" s="4">
        <v>12044</v>
      </c>
      <c r="H89" s="4">
        <v>11078</v>
      </c>
      <c r="I89" s="4">
        <v>10537</v>
      </c>
      <c r="J89" s="4"/>
      <c r="K89" s="4"/>
      <c r="L89" s="4"/>
      <c r="M89" s="4"/>
      <c r="N89" s="4">
        <v>9698</v>
      </c>
      <c r="O89" s="4">
        <v>10545</v>
      </c>
      <c r="P89" s="4">
        <v>8601</v>
      </c>
      <c r="Q89" s="4">
        <v>7663</v>
      </c>
      <c r="R89" s="4">
        <v>911638</v>
      </c>
      <c r="S89" s="4">
        <v>921757.34</v>
      </c>
      <c r="T89" s="4">
        <v>928333.46600000025</v>
      </c>
      <c r="U89" s="5">
        <f t="shared" si="15"/>
        <v>1688.3894703818839</v>
      </c>
      <c r="V89" s="5">
        <f t="shared" si="15"/>
        <v>1321.1384343346811</v>
      </c>
      <c r="W89" s="5">
        <f t="shared" si="15"/>
        <v>1215.1753217834273</v>
      </c>
      <c r="X89" s="5">
        <f t="shared" si="16"/>
        <v>1143.1425108044161</v>
      </c>
      <c r="Y89" s="5">
        <f t="shared" si="16"/>
        <v>0</v>
      </c>
      <c r="Z89" s="5">
        <f t="shared" si="16"/>
        <v>0</v>
      </c>
      <c r="AA89" s="5">
        <f t="shared" si="16"/>
        <v>0</v>
      </c>
      <c r="AB89" s="5">
        <f t="shared" si="17"/>
        <v>0</v>
      </c>
      <c r="AC89" s="5">
        <f t="shared" si="18"/>
        <v>1052.120724094261</v>
      </c>
      <c r="AD89" s="5">
        <f t="shared" si="18"/>
        <v>1144.0104181866348</v>
      </c>
      <c r="AE89" s="5">
        <f t="shared" si="18"/>
        <v>933.10892430756223</v>
      </c>
      <c r="AF89" s="5">
        <f t="shared" si="19"/>
        <v>825.45769172992391</v>
      </c>
    </row>
    <row r="90" spans="1:32" x14ac:dyDescent="0.3">
      <c r="A90" t="s">
        <v>238</v>
      </c>
      <c r="B90" t="s">
        <v>273</v>
      </c>
      <c r="C90" t="s">
        <v>314</v>
      </c>
      <c r="D90" t="s">
        <v>438</v>
      </c>
      <c r="E90" t="s">
        <v>439</v>
      </c>
      <c r="F90" s="4">
        <v>2434</v>
      </c>
      <c r="G90" s="4">
        <v>1856</v>
      </c>
      <c r="H90" s="4">
        <v>1258</v>
      </c>
      <c r="I90" s="4">
        <v>983</v>
      </c>
      <c r="J90" s="4"/>
      <c r="K90" s="4"/>
      <c r="L90" s="4"/>
      <c r="M90" s="4"/>
      <c r="N90" s="4">
        <v>1356</v>
      </c>
      <c r="O90" s="4">
        <v>1112</v>
      </c>
      <c r="P90" s="4">
        <v>1598</v>
      </c>
      <c r="Q90" s="4">
        <v>1328</v>
      </c>
      <c r="R90" s="4">
        <v>229597</v>
      </c>
      <c r="S90" s="4">
        <v>234113.42600000006</v>
      </c>
      <c r="T90" s="4">
        <v>236713.24799999996</v>
      </c>
      <c r="U90" s="5">
        <f t="shared" si="15"/>
        <v>1060.1183813377352</v>
      </c>
      <c r="V90" s="5">
        <f t="shared" si="15"/>
        <v>808.3729317020692</v>
      </c>
      <c r="W90" s="5">
        <f t="shared" si="15"/>
        <v>547.91656685409646</v>
      </c>
      <c r="X90" s="5">
        <f t="shared" si="16"/>
        <v>419.88194218301675</v>
      </c>
      <c r="Y90" s="5">
        <f t="shared" si="16"/>
        <v>0</v>
      </c>
      <c r="Z90" s="5">
        <f t="shared" si="16"/>
        <v>0</v>
      </c>
      <c r="AA90" s="5">
        <f t="shared" si="16"/>
        <v>0</v>
      </c>
      <c r="AB90" s="5">
        <f t="shared" si="17"/>
        <v>0</v>
      </c>
      <c r="AC90" s="5">
        <f t="shared" si="18"/>
        <v>579.20642278755918</v>
      </c>
      <c r="AD90" s="5">
        <f t="shared" si="18"/>
        <v>474.98343815616948</v>
      </c>
      <c r="AE90" s="5">
        <f t="shared" si="18"/>
        <v>682.57512065967524</v>
      </c>
      <c r="AF90" s="5">
        <f t="shared" si="19"/>
        <v>561.01633990506537</v>
      </c>
    </row>
    <row r="91" spans="1:32" x14ac:dyDescent="0.3">
      <c r="A91" t="s">
        <v>238</v>
      </c>
      <c r="B91" t="s">
        <v>273</v>
      </c>
      <c r="C91" t="s">
        <v>314</v>
      </c>
      <c r="D91" t="s">
        <v>442</v>
      </c>
      <c r="E91" t="s">
        <v>443</v>
      </c>
      <c r="F91" s="4">
        <v>1509</v>
      </c>
      <c r="G91" s="4">
        <v>1530</v>
      </c>
      <c r="H91" s="4">
        <v>789</v>
      </c>
      <c r="I91" s="4">
        <v>905</v>
      </c>
      <c r="J91" s="4"/>
      <c r="K91" s="4"/>
      <c r="L91" s="4"/>
      <c r="M91" s="4"/>
      <c r="N91" s="4">
        <v>611</v>
      </c>
      <c r="O91" s="4">
        <v>1111</v>
      </c>
      <c r="P91" s="4">
        <v>600</v>
      </c>
      <c r="Q91" s="4">
        <v>1055</v>
      </c>
      <c r="R91" s="4">
        <v>205172</v>
      </c>
      <c r="S91" s="4">
        <v>207846.17300000007</v>
      </c>
      <c r="T91" s="4">
        <v>209104.37600000011</v>
      </c>
      <c r="U91" s="5">
        <f t="shared" si="15"/>
        <v>735.48047491860484</v>
      </c>
      <c r="V91" s="5">
        <f t="shared" si="15"/>
        <v>745.71578967890355</v>
      </c>
      <c r="W91" s="5">
        <f t="shared" si="15"/>
        <v>384.55539742265029</v>
      </c>
      <c r="X91" s="5">
        <f t="shared" si="16"/>
        <v>435.4181686087623</v>
      </c>
      <c r="Y91" s="5">
        <f t="shared" si="16"/>
        <v>0</v>
      </c>
      <c r="Z91" s="5">
        <f t="shared" si="16"/>
        <v>0</v>
      </c>
      <c r="AA91" s="5">
        <f t="shared" si="16"/>
        <v>0</v>
      </c>
      <c r="AB91" s="5">
        <f t="shared" si="17"/>
        <v>0</v>
      </c>
      <c r="AC91" s="5">
        <f t="shared" si="18"/>
        <v>293.96740444193784</v>
      </c>
      <c r="AD91" s="5">
        <f t="shared" si="18"/>
        <v>534.52992853517674</v>
      </c>
      <c r="AE91" s="5">
        <f t="shared" si="18"/>
        <v>288.67502891188661</v>
      </c>
      <c r="AF91" s="5">
        <f t="shared" si="19"/>
        <v>504.53272197421609</v>
      </c>
    </row>
    <row r="92" spans="1:32" x14ac:dyDescent="0.3">
      <c r="A92" t="s">
        <v>256</v>
      </c>
      <c r="B92" t="s">
        <v>280</v>
      </c>
      <c r="C92" t="s">
        <v>304</v>
      </c>
      <c r="D92" t="s">
        <v>446</v>
      </c>
      <c r="E92" t="s">
        <v>447</v>
      </c>
      <c r="F92" s="4">
        <v>768</v>
      </c>
      <c r="G92" s="4">
        <v>868</v>
      </c>
      <c r="H92" s="4">
        <v>635</v>
      </c>
      <c r="I92" s="4">
        <v>482</v>
      </c>
      <c r="J92" s="4"/>
      <c r="K92" s="4"/>
      <c r="L92" s="4"/>
      <c r="M92" s="4"/>
      <c r="N92" s="4">
        <v>522</v>
      </c>
      <c r="O92" s="4">
        <v>700</v>
      </c>
      <c r="P92" s="4">
        <v>1151</v>
      </c>
      <c r="Q92" s="4">
        <v>1464</v>
      </c>
      <c r="R92" s="4">
        <v>115929</v>
      </c>
      <c r="S92" s="4">
        <v>116065.72800000003</v>
      </c>
      <c r="T92" s="4">
        <v>116613.65400000002</v>
      </c>
      <c r="U92" s="5">
        <f t="shared" si="15"/>
        <v>662.47444556582047</v>
      </c>
      <c r="V92" s="5">
        <f t="shared" si="15"/>
        <v>748.73413899886998</v>
      </c>
      <c r="W92" s="5">
        <f t="shared" si="15"/>
        <v>547.74905329986461</v>
      </c>
      <c r="X92" s="5">
        <f t="shared" si="16"/>
        <v>415.2819340434412</v>
      </c>
      <c r="Y92" s="5">
        <f t="shared" si="16"/>
        <v>0</v>
      </c>
      <c r="Z92" s="5">
        <f t="shared" si="16"/>
        <v>0</v>
      </c>
      <c r="AA92" s="5">
        <f t="shared" si="16"/>
        <v>0</v>
      </c>
      <c r="AB92" s="5">
        <f t="shared" si="17"/>
        <v>0</v>
      </c>
      <c r="AC92" s="5">
        <f t="shared" si="18"/>
        <v>449.74516508439069</v>
      </c>
      <c r="AD92" s="5">
        <f t="shared" si="18"/>
        <v>603.10654321661582</v>
      </c>
      <c r="AE92" s="5">
        <f t="shared" si="18"/>
        <v>991.67947320332109</v>
      </c>
      <c r="AF92" s="5">
        <f t="shared" si="19"/>
        <v>1255.4276019856129</v>
      </c>
    </row>
    <row r="93" spans="1:32" x14ac:dyDescent="0.3">
      <c r="A93" t="s">
        <v>238</v>
      </c>
      <c r="B93" t="s">
        <v>273</v>
      </c>
      <c r="C93" t="s">
        <v>314</v>
      </c>
      <c r="D93" t="s">
        <v>448</v>
      </c>
      <c r="E93" t="s">
        <v>449</v>
      </c>
      <c r="F93" s="4">
        <v>1408</v>
      </c>
      <c r="G93" s="4">
        <v>1806</v>
      </c>
      <c r="H93" s="4">
        <v>1697</v>
      </c>
      <c r="I93" s="4">
        <v>1643</v>
      </c>
      <c r="J93" s="4"/>
      <c r="K93" s="4"/>
      <c r="L93" s="4"/>
      <c r="M93" s="4"/>
      <c r="N93" s="4">
        <v>1609</v>
      </c>
      <c r="O93" s="4">
        <v>1316</v>
      </c>
      <c r="P93" s="4">
        <v>1874</v>
      </c>
      <c r="Q93" s="4">
        <v>2175</v>
      </c>
      <c r="R93" s="4">
        <v>193584</v>
      </c>
      <c r="S93" s="4">
        <v>197389.96000000005</v>
      </c>
      <c r="T93" s="4">
        <v>199928.95100000003</v>
      </c>
      <c r="U93" s="5">
        <f t="shared" si="15"/>
        <v>727.33283742458048</v>
      </c>
      <c r="V93" s="5">
        <f t="shared" si="15"/>
        <v>932.92834118522194</v>
      </c>
      <c r="W93" s="5">
        <f t="shared" si="15"/>
        <v>876.62203487891554</v>
      </c>
      <c r="X93" s="5">
        <f t="shared" si="16"/>
        <v>832.36249705912076</v>
      </c>
      <c r="Y93" s="5">
        <f t="shared" si="16"/>
        <v>0</v>
      </c>
      <c r="Z93" s="5">
        <f t="shared" si="16"/>
        <v>0</v>
      </c>
      <c r="AA93" s="5">
        <f t="shared" si="16"/>
        <v>0</v>
      </c>
      <c r="AB93" s="5">
        <f t="shared" si="17"/>
        <v>0</v>
      </c>
      <c r="AC93" s="5">
        <f t="shared" si="18"/>
        <v>815.13771014493329</v>
      </c>
      <c r="AD93" s="5">
        <f t="shared" si="18"/>
        <v>666.70057585502309</v>
      </c>
      <c r="AE93" s="5">
        <f t="shared" si="18"/>
        <v>949.38972579963013</v>
      </c>
      <c r="AF93" s="5">
        <f t="shared" si="19"/>
        <v>1087.8864662276949</v>
      </c>
    </row>
    <row r="94" spans="1:32" x14ac:dyDescent="0.3">
      <c r="A94" t="s">
        <v>238</v>
      </c>
      <c r="B94" t="s">
        <v>273</v>
      </c>
      <c r="C94" t="s">
        <v>314</v>
      </c>
      <c r="D94" t="s">
        <v>450</v>
      </c>
      <c r="E94" t="s">
        <v>451</v>
      </c>
      <c r="F94" s="4">
        <v>740</v>
      </c>
      <c r="G94" s="4">
        <v>1011</v>
      </c>
      <c r="H94" s="4">
        <v>1056</v>
      </c>
      <c r="I94" s="4">
        <v>846</v>
      </c>
      <c r="J94" s="4"/>
      <c r="K94" s="4"/>
      <c r="L94" s="4"/>
      <c r="M94" s="4"/>
      <c r="N94" s="4">
        <v>532</v>
      </c>
      <c r="O94" s="4">
        <v>585</v>
      </c>
      <c r="P94" s="4">
        <v>369</v>
      </c>
      <c r="Q94" s="4">
        <v>631</v>
      </c>
      <c r="R94" s="4">
        <v>127266</v>
      </c>
      <c r="S94" s="4">
        <v>128050.23099999997</v>
      </c>
      <c r="T94" s="4">
        <v>127967.19099999999</v>
      </c>
      <c r="U94" s="5">
        <f t="shared" si="15"/>
        <v>581.45930570615883</v>
      </c>
      <c r="V94" s="5">
        <f t="shared" si="15"/>
        <v>794.39913252557642</v>
      </c>
      <c r="W94" s="5">
        <f t="shared" si="15"/>
        <v>829.75814435905897</v>
      </c>
      <c r="X94" s="5">
        <f t="shared" si="16"/>
        <v>660.67823024856568</v>
      </c>
      <c r="Y94" s="5">
        <f t="shared" si="16"/>
        <v>0</v>
      </c>
      <c r="Z94" s="5">
        <f t="shared" si="16"/>
        <v>0</v>
      </c>
      <c r="AA94" s="5">
        <f t="shared" si="16"/>
        <v>0</v>
      </c>
      <c r="AB94" s="5">
        <f t="shared" si="17"/>
        <v>0</v>
      </c>
      <c r="AC94" s="5">
        <f t="shared" si="18"/>
        <v>415.46196039271507</v>
      </c>
      <c r="AD94" s="5">
        <f t="shared" si="18"/>
        <v>456.85196772507197</v>
      </c>
      <c r="AE94" s="5">
        <f t="shared" si="18"/>
        <v>288.16816425735311</v>
      </c>
      <c r="AF94" s="5">
        <f t="shared" si="19"/>
        <v>493.09514030045403</v>
      </c>
    </row>
    <row r="95" spans="1:32" x14ac:dyDescent="0.3">
      <c r="A95" t="s">
        <v>256</v>
      </c>
      <c r="B95" t="s">
        <v>280</v>
      </c>
      <c r="C95" t="s">
        <v>310</v>
      </c>
      <c r="D95" t="s">
        <v>454</v>
      </c>
      <c r="E95" t="s">
        <v>455</v>
      </c>
      <c r="F95" s="4">
        <v>14373</v>
      </c>
      <c r="G95" s="4">
        <v>13316</v>
      </c>
      <c r="H95" s="4">
        <v>12705</v>
      </c>
      <c r="I95" s="4">
        <v>13809</v>
      </c>
      <c r="J95" s="4"/>
      <c r="K95" s="4"/>
      <c r="L95" s="4"/>
      <c r="M95" s="4"/>
      <c r="N95" s="4">
        <v>14405</v>
      </c>
      <c r="O95" s="4">
        <v>14302</v>
      </c>
      <c r="P95" s="4">
        <v>14724</v>
      </c>
      <c r="Q95" s="4">
        <v>14544</v>
      </c>
      <c r="R95" s="4">
        <v>1218546</v>
      </c>
      <c r="S95" s="4">
        <v>1227762.0819999999</v>
      </c>
      <c r="T95" s="4">
        <v>1237509.817</v>
      </c>
      <c r="U95" s="5">
        <f t="shared" si="15"/>
        <v>1179.520510510067</v>
      </c>
      <c r="V95" s="5">
        <f t="shared" si="15"/>
        <v>1092.7777859842795</v>
      </c>
      <c r="W95" s="5">
        <f t="shared" si="15"/>
        <v>1042.636059697377</v>
      </c>
      <c r="X95" s="5">
        <f t="shared" si="16"/>
        <v>1124.7293105440604</v>
      </c>
      <c r="Y95" s="5">
        <f t="shared" si="16"/>
        <v>0</v>
      </c>
      <c r="Z95" s="5">
        <f t="shared" si="16"/>
        <v>0</v>
      </c>
      <c r="AA95" s="5">
        <f t="shared" si="16"/>
        <v>0</v>
      </c>
      <c r="AB95" s="5">
        <f t="shared" si="17"/>
        <v>0</v>
      </c>
      <c r="AC95" s="5">
        <f t="shared" si="18"/>
        <v>1173.2729175456</v>
      </c>
      <c r="AD95" s="5">
        <f t="shared" si="18"/>
        <v>1164.8836700268776</v>
      </c>
      <c r="AE95" s="5">
        <f t="shared" si="18"/>
        <v>1199.2551501521286</v>
      </c>
      <c r="AF95" s="5">
        <f t="shared" si="19"/>
        <v>1175.263403991243</v>
      </c>
    </row>
    <row r="96" spans="1:32" x14ac:dyDescent="0.3">
      <c r="A96" t="s">
        <v>223</v>
      </c>
      <c r="B96" t="s">
        <v>242</v>
      </c>
      <c r="C96" t="s">
        <v>217</v>
      </c>
      <c r="D96" t="s">
        <v>456</v>
      </c>
      <c r="E96" t="s">
        <v>457</v>
      </c>
      <c r="F96" s="4">
        <v>1810</v>
      </c>
      <c r="G96" s="4">
        <v>2180</v>
      </c>
      <c r="H96" s="4">
        <v>2049</v>
      </c>
      <c r="I96" s="4">
        <v>2436</v>
      </c>
      <c r="J96" s="4"/>
      <c r="K96" s="4"/>
      <c r="L96" s="4"/>
      <c r="M96" s="4"/>
      <c r="N96" s="4">
        <v>1637</v>
      </c>
      <c r="O96" s="4">
        <v>2001</v>
      </c>
      <c r="P96" s="4">
        <v>2026</v>
      </c>
      <c r="Q96" s="4">
        <v>1956</v>
      </c>
      <c r="R96" s="4">
        <v>204219</v>
      </c>
      <c r="S96" s="4">
        <v>204187.73300000007</v>
      </c>
      <c r="T96" s="4">
        <v>204168.02799999996</v>
      </c>
      <c r="U96" s="5">
        <f t="shared" si="15"/>
        <v>886.30342916183122</v>
      </c>
      <c r="V96" s="5">
        <f t="shared" si="15"/>
        <v>1067.4814782170122</v>
      </c>
      <c r="W96" s="5">
        <f t="shared" si="15"/>
        <v>1003.3346554434211</v>
      </c>
      <c r="X96" s="5">
        <f t="shared" si="16"/>
        <v>1193.0197589293962</v>
      </c>
      <c r="Y96" s="5">
        <f t="shared" si="16"/>
        <v>0</v>
      </c>
      <c r="Z96" s="5">
        <f t="shared" si="16"/>
        <v>0</v>
      </c>
      <c r="AA96" s="5">
        <f t="shared" si="16"/>
        <v>0</v>
      </c>
      <c r="AB96" s="5">
        <f t="shared" si="17"/>
        <v>0</v>
      </c>
      <c r="AC96" s="5">
        <f t="shared" si="18"/>
        <v>801.71319596363776</v>
      </c>
      <c r="AD96" s="5">
        <f t="shared" si="18"/>
        <v>979.98051626343261</v>
      </c>
      <c r="AE96" s="5">
        <f t="shared" si="18"/>
        <v>992.22415089940762</v>
      </c>
      <c r="AF96" s="5">
        <f t="shared" si="19"/>
        <v>958.03442838758303</v>
      </c>
    </row>
    <row r="97" spans="1:32" x14ac:dyDescent="0.3">
      <c r="A97" t="s">
        <v>238</v>
      </c>
      <c r="B97" t="s">
        <v>273</v>
      </c>
      <c r="C97" t="s">
        <v>314</v>
      </c>
      <c r="D97" t="s">
        <v>460</v>
      </c>
      <c r="E97" t="s">
        <v>461</v>
      </c>
      <c r="F97" s="4">
        <v>1095</v>
      </c>
      <c r="G97" s="4">
        <v>604</v>
      </c>
      <c r="H97" s="4">
        <v>649</v>
      </c>
      <c r="I97" s="4">
        <v>703</v>
      </c>
      <c r="J97" s="4"/>
      <c r="K97" s="4"/>
      <c r="L97" s="4"/>
      <c r="M97" s="4"/>
      <c r="N97" s="4">
        <v>668</v>
      </c>
      <c r="O97" s="4">
        <v>445</v>
      </c>
      <c r="P97" s="4">
        <v>468</v>
      </c>
      <c r="Q97" s="4">
        <v>561</v>
      </c>
      <c r="R97" s="4">
        <v>136000</v>
      </c>
      <c r="S97" s="4">
        <v>139049.64399999994</v>
      </c>
      <c r="T97" s="4">
        <v>140550.80599999995</v>
      </c>
      <c r="U97" s="5">
        <f t="shared" si="15"/>
        <v>805.14705882352939</v>
      </c>
      <c r="V97" s="5">
        <f t="shared" si="15"/>
        <v>444.11764705882359</v>
      </c>
      <c r="W97" s="5">
        <f t="shared" si="15"/>
        <v>477.20588235294116</v>
      </c>
      <c r="X97" s="5">
        <f t="shared" si="16"/>
        <v>505.57482908766048</v>
      </c>
      <c r="Y97" s="5">
        <f t="shared" si="16"/>
        <v>0</v>
      </c>
      <c r="Z97" s="5">
        <f t="shared" si="16"/>
        <v>0</v>
      </c>
      <c r="AA97" s="5">
        <f t="shared" si="16"/>
        <v>0</v>
      </c>
      <c r="AB97" s="5">
        <f t="shared" si="17"/>
        <v>0</v>
      </c>
      <c r="AC97" s="5">
        <f t="shared" si="18"/>
        <v>480.40396277461906</v>
      </c>
      <c r="AD97" s="5">
        <f t="shared" si="18"/>
        <v>320.02958598009803</v>
      </c>
      <c r="AE97" s="5">
        <f t="shared" si="18"/>
        <v>336.57044098581093</v>
      </c>
      <c r="AF97" s="5">
        <f t="shared" si="19"/>
        <v>399.14392237636838</v>
      </c>
    </row>
    <row r="98" spans="1:32" x14ac:dyDescent="0.3">
      <c r="A98" t="s">
        <v>223</v>
      </c>
      <c r="B98" t="s">
        <v>242</v>
      </c>
      <c r="C98" t="s">
        <v>217</v>
      </c>
      <c r="D98" t="s">
        <v>462</v>
      </c>
      <c r="E98" t="s">
        <v>463</v>
      </c>
      <c r="F98" s="4">
        <v>2439</v>
      </c>
      <c r="G98" s="4">
        <v>2247</v>
      </c>
      <c r="H98" s="4">
        <v>2534</v>
      </c>
      <c r="I98" s="4">
        <v>2308</v>
      </c>
      <c r="J98" s="4"/>
      <c r="K98" s="4"/>
      <c r="L98" s="4"/>
      <c r="M98" s="4"/>
      <c r="N98" s="4">
        <v>3004</v>
      </c>
      <c r="O98" s="4">
        <v>2873</v>
      </c>
      <c r="P98" s="4">
        <v>2155</v>
      </c>
      <c r="Q98" s="4">
        <v>2301</v>
      </c>
      <c r="R98" s="4">
        <v>337330</v>
      </c>
      <c r="S98" s="4">
        <v>339746.97899999993</v>
      </c>
      <c r="T98" s="4">
        <v>341362.39200000005</v>
      </c>
      <c r="U98" s="5">
        <f t="shared" si="15"/>
        <v>723.03085998873507</v>
      </c>
      <c r="V98" s="5">
        <f t="shared" si="15"/>
        <v>666.11330151483708</v>
      </c>
      <c r="W98" s="5">
        <f t="shared" si="15"/>
        <v>751.19319360863255</v>
      </c>
      <c r="X98" s="5">
        <f t="shared" si="16"/>
        <v>679.32907212105056</v>
      </c>
      <c r="Y98" s="5">
        <f t="shared" si="16"/>
        <v>0</v>
      </c>
      <c r="Z98" s="5">
        <f t="shared" si="16"/>
        <v>0</v>
      </c>
      <c r="AA98" s="5">
        <f t="shared" si="16"/>
        <v>0</v>
      </c>
      <c r="AB98" s="5">
        <f t="shared" si="17"/>
        <v>0</v>
      </c>
      <c r="AC98" s="5">
        <f t="shared" si="18"/>
        <v>884.18740582826513</v>
      </c>
      <c r="AD98" s="5">
        <f t="shared" si="18"/>
        <v>845.62929991498186</v>
      </c>
      <c r="AE98" s="5">
        <f t="shared" si="18"/>
        <v>634.29555910782665</v>
      </c>
      <c r="AF98" s="5">
        <f t="shared" si="19"/>
        <v>674.06370881066471</v>
      </c>
    </row>
    <row r="99" spans="1:32" x14ac:dyDescent="0.3">
      <c r="A99" t="s">
        <v>223</v>
      </c>
      <c r="B99" t="s">
        <v>233</v>
      </c>
      <c r="C99" t="s">
        <v>240</v>
      </c>
      <c r="D99" t="s">
        <v>464</v>
      </c>
      <c r="E99" t="s">
        <v>465</v>
      </c>
      <c r="F99" s="4">
        <v>1226</v>
      </c>
      <c r="G99" s="4">
        <v>1643</v>
      </c>
      <c r="H99" s="4">
        <v>848</v>
      </c>
      <c r="I99" s="4">
        <v>905</v>
      </c>
      <c r="J99" s="4"/>
      <c r="K99" s="4"/>
      <c r="L99" s="4"/>
      <c r="M99" s="4"/>
      <c r="N99" s="4">
        <v>957</v>
      </c>
      <c r="O99" s="4">
        <v>1435</v>
      </c>
      <c r="P99" s="4">
        <v>1053</v>
      </c>
      <c r="Q99" s="4">
        <v>1348</v>
      </c>
      <c r="R99" s="4">
        <v>115630</v>
      </c>
      <c r="S99" s="4">
        <v>115721.51300000004</v>
      </c>
      <c r="T99" s="4">
        <v>115899.30000000002</v>
      </c>
      <c r="U99" s="5">
        <f t="shared" si="15"/>
        <v>1060.2784744443484</v>
      </c>
      <c r="V99" s="5">
        <f t="shared" si="15"/>
        <v>1420.911528150134</v>
      </c>
      <c r="W99" s="5">
        <f t="shared" si="15"/>
        <v>733.37369194845633</v>
      </c>
      <c r="X99" s="5">
        <f t="shared" si="16"/>
        <v>782.0499201388767</v>
      </c>
      <c r="Y99" s="5">
        <f t="shared" si="16"/>
        <v>0</v>
      </c>
      <c r="Z99" s="5">
        <f t="shared" si="16"/>
        <v>0</v>
      </c>
      <c r="AA99" s="5">
        <f t="shared" si="16"/>
        <v>0</v>
      </c>
      <c r="AB99" s="5">
        <f t="shared" si="17"/>
        <v>0</v>
      </c>
      <c r="AC99" s="5">
        <f t="shared" si="18"/>
        <v>826.98538516343092</v>
      </c>
      <c r="AD99" s="5">
        <f t="shared" si="18"/>
        <v>1240.0460059660641</v>
      </c>
      <c r="AE99" s="5">
        <f t="shared" si="18"/>
        <v>909.94316674722336</v>
      </c>
      <c r="AF99" s="5">
        <f t="shared" si="19"/>
        <v>1163.0786380935861</v>
      </c>
    </row>
    <row r="100" spans="1:32" x14ac:dyDescent="0.3">
      <c r="A100" t="s">
        <v>238</v>
      </c>
      <c r="B100" t="s">
        <v>273</v>
      </c>
      <c r="C100" t="s">
        <v>314</v>
      </c>
      <c r="D100" t="s">
        <v>468</v>
      </c>
      <c r="E100" t="s">
        <v>469</v>
      </c>
      <c r="F100" s="4">
        <v>2103</v>
      </c>
      <c r="G100" s="4">
        <v>1990</v>
      </c>
      <c r="H100" s="4">
        <v>1591</v>
      </c>
      <c r="I100" s="4">
        <v>1629</v>
      </c>
      <c r="J100" s="4"/>
      <c r="K100" s="4"/>
      <c r="L100" s="4"/>
      <c r="M100" s="4"/>
      <c r="N100" s="4">
        <v>1768</v>
      </c>
      <c r="O100" s="4">
        <v>1420</v>
      </c>
      <c r="P100" s="4">
        <v>1404</v>
      </c>
      <c r="Q100" s="4">
        <v>2147</v>
      </c>
      <c r="R100" s="4">
        <v>261416</v>
      </c>
      <c r="S100" s="4">
        <v>265227.77900000004</v>
      </c>
      <c r="T100" s="4">
        <v>267152.68999999989</v>
      </c>
      <c r="U100" s="5">
        <f t="shared" si="15"/>
        <v>804.46491415980654</v>
      </c>
      <c r="V100" s="5">
        <f t="shared" si="15"/>
        <v>761.2387918107537</v>
      </c>
      <c r="W100" s="5">
        <f t="shared" si="15"/>
        <v>608.60850139241677</v>
      </c>
      <c r="X100" s="5">
        <f t="shared" si="16"/>
        <v>614.18905898239257</v>
      </c>
      <c r="Y100" s="5">
        <f t="shared" si="16"/>
        <v>0</v>
      </c>
      <c r="Z100" s="5">
        <f t="shared" si="16"/>
        <v>0</v>
      </c>
      <c r="AA100" s="5">
        <f t="shared" si="16"/>
        <v>0</v>
      </c>
      <c r="AB100" s="5">
        <f t="shared" si="17"/>
        <v>0</v>
      </c>
      <c r="AC100" s="5">
        <f t="shared" si="18"/>
        <v>666.59684240691843</v>
      </c>
      <c r="AD100" s="5">
        <f t="shared" si="18"/>
        <v>535.38886663904077</v>
      </c>
      <c r="AE100" s="5">
        <f t="shared" si="18"/>
        <v>529.35631602902345</v>
      </c>
      <c r="AF100" s="5">
        <f t="shared" si="19"/>
        <v>803.66025885795898</v>
      </c>
    </row>
    <row r="101" spans="1:32" x14ac:dyDescent="0.3">
      <c r="A101" t="s">
        <v>223</v>
      </c>
      <c r="B101" t="s">
        <v>233</v>
      </c>
      <c r="C101" t="s">
        <v>258</v>
      </c>
      <c r="D101" t="s">
        <v>470</v>
      </c>
      <c r="E101" t="s">
        <v>471</v>
      </c>
      <c r="F101" s="4">
        <v>14050</v>
      </c>
      <c r="G101" s="4">
        <v>13791</v>
      </c>
      <c r="H101" s="4">
        <v>13159</v>
      </c>
      <c r="I101" s="4">
        <v>10601</v>
      </c>
      <c r="J101" s="4"/>
      <c r="K101" s="4"/>
      <c r="L101" s="4"/>
      <c r="M101" s="4"/>
      <c r="N101" s="4">
        <v>9337</v>
      </c>
      <c r="O101" s="4">
        <v>9037</v>
      </c>
      <c r="P101" s="4">
        <v>10186</v>
      </c>
      <c r="Q101" s="4">
        <v>10465</v>
      </c>
      <c r="R101" s="4">
        <v>953999</v>
      </c>
      <c r="S101" s="4">
        <v>953105.60200000007</v>
      </c>
      <c r="T101" s="4">
        <v>955193.95900000003</v>
      </c>
      <c r="U101" s="5">
        <f t="shared" si="15"/>
        <v>1472.7478749977727</v>
      </c>
      <c r="V101" s="5">
        <f t="shared" si="15"/>
        <v>1445.5989995796642</v>
      </c>
      <c r="W101" s="5">
        <f t="shared" si="15"/>
        <v>1379.3515506829672</v>
      </c>
      <c r="X101" s="5">
        <f t="shared" si="16"/>
        <v>1112.2587022628788</v>
      </c>
      <c r="Y101" s="5">
        <f t="shared" si="16"/>
        <v>0</v>
      </c>
      <c r="Z101" s="5">
        <f t="shared" si="16"/>
        <v>0</v>
      </c>
      <c r="AA101" s="5">
        <f t="shared" si="16"/>
        <v>0</v>
      </c>
      <c r="AB101" s="5">
        <f t="shared" si="17"/>
        <v>0</v>
      </c>
      <c r="AC101" s="5">
        <f t="shared" si="18"/>
        <v>979.63960975648524</v>
      </c>
      <c r="AD101" s="5">
        <f t="shared" si="18"/>
        <v>948.16355931984106</v>
      </c>
      <c r="AE101" s="5">
        <f t="shared" si="18"/>
        <v>1068.7168324921879</v>
      </c>
      <c r="AF101" s="5">
        <f t="shared" si="19"/>
        <v>1095.5890059183257</v>
      </c>
    </row>
    <row r="102" spans="1:32" x14ac:dyDescent="0.3">
      <c r="A102" t="s">
        <v>223</v>
      </c>
      <c r="B102" t="s">
        <v>242</v>
      </c>
      <c r="C102" t="s">
        <v>217</v>
      </c>
      <c r="D102" t="s">
        <v>474</v>
      </c>
      <c r="E102" t="s">
        <v>475</v>
      </c>
      <c r="F102" s="4">
        <v>8576</v>
      </c>
      <c r="G102" s="4">
        <v>9552</v>
      </c>
      <c r="H102" s="4">
        <v>10328</v>
      </c>
      <c r="I102" s="4">
        <v>10646</v>
      </c>
      <c r="J102" s="4"/>
      <c r="K102" s="4"/>
      <c r="L102" s="4"/>
      <c r="M102" s="4"/>
      <c r="N102" s="4">
        <v>8957</v>
      </c>
      <c r="O102" s="4">
        <v>10227</v>
      </c>
      <c r="P102" s="4">
        <v>9428</v>
      </c>
      <c r="Q102" s="4">
        <v>8495</v>
      </c>
      <c r="R102" s="4">
        <v>618578</v>
      </c>
      <c r="S102" s="4">
        <v>622189.98900000018</v>
      </c>
      <c r="T102" s="4">
        <v>624250.67900000035</v>
      </c>
      <c r="U102" s="5">
        <f t="shared" si="15"/>
        <v>1386.4055947673535</v>
      </c>
      <c r="V102" s="5">
        <f t="shared" si="15"/>
        <v>1544.1868285002051</v>
      </c>
      <c r="W102" s="5">
        <f t="shared" si="15"/>
        <v>1669.6358422058333</v>
      </c>
      <c r="X102" s="5">
        <f t="shared" si="16"/>
        <v>1711.0529240611097</v>
      </c>
      <c r="Y102" s="5">
        <f t="shared" si="16"/>
        <v>0</v>
      </c>
      <c r="Z102" s="5">
        <f t="shared" si="16"/>
        <v>0</v>
      </c>
      <c r="AA102" s="5">
        <f t="shared" si="16"/>
        <v>0</v>
      </c>
      <c r="AB102" s="5">
        <f t="shared" si="17"/>
        <v>0</v>
      </c>
      <c r="AC102" s="5">
        <f t="shared" si="18"/>
        <v>1439.5924329152133</v>
      </c>
      <c r="AD102" s="5">
        <f t="shared" si="18"/>
        <v>1643.7101497626311</v>
      </c>
      <c r="AE102" s="5">
        <f t="shared" si="18"/>
        <v>1515.2927830216177</v>
      </c>
      <c r="AF102" s="5">
        <f t="shared" si="19"/>
        <v>1360.8315194159356</v>
      </c>
    </row>
    <row r="103" spans="1:32" x14ac:dyDescent="0.3">
      <c r="A103" t="s">
        <v>229</v>
      </c>
      <c r="B103" t="s">
        <v>251</v>
      </c>
      <c r="C103" t="s">
        <v>278</v>
      </c>
      <c r="D103" t="s">
        <v>478</v>
      </c>
      <c r="E103" t="s">
        <v>479</v>
      </c>
      <c r="F103" s="4">
        <v>2145</v>
      </c>
      <c r="G103" s="4">
        <v>2839</v>
      </c>
      <c r="H103" s="4">
        <v>2077</v>
      </c>
      <c r="I103" s="4">
        <v>1484</v>
      </c>
      <c r="J103" s="4"/>
      <c r="K103" s="4"/>
      <c r="L103" s="4"/>
      <c r="M103" s="4"/>
      <c r="N103" s="4">
        <v>1244</v>
      </c>
      <c r="O103" s="4">
        <v>1310</v>
      </c>
      <c r="P103" s="4">
        <v>1439</v>
      </c>
      <c r="Q103" s="4">
        <v>1426</v>
      </c>
      <c r="R103" s="4">
        <v>269762</v>
      </c>
      <c r="S103" s="4">
        <v>271072.4329999999</v>
      </c>
      <c r="T103" s="4">
        <v>272917.1339999999</v>
      </c>
      <c r="U103" s="5">
        <f t="shared" si="15"/>
        <v>795.14535034586038</v>
      </c>
      <c r="V103" s="5">
        <f t="shared" si="15"/>
        <v>1052.4091606675515</v>
      </c>
      <c r="W103" s="5">
        <f t="shared" si="15"/>
        <v>769.93794529993113</v>
      </c>
      <c r="X103" s="5">
        <f t="shared" si="16"/>
        <v>547.4551519593291</v>
      </c>
      <c r="Y103" s="5">
        <f t="shared" si="16"/>
        <v>0</v>
      </c>
      <c r="Z103" s="5">
        <f t="shared" si="16"/>
        <v>0</v>
      </c>
      <c r="AA103" s="5">
        <f t="shared" si="16"/>
        <v>0</v>
      </c>
      <c r="AB103" s="5">
        <f t="shared" si="17"/>
        <v>0</v>
      </c>
      <c r="AC103" s="5">
        <f t="shared" si="18"/>
        <v>458.91793061819772</v>
      </c>
      <c r="AD103" s="5">
        <f t="shared" si="18"/>
        <v>483.26566648700879</v>
      </c>
      <c r="AE103" s="5">
        <f t="shared" si="18"/>
        <v>530.85442295786697</v>
      </c>
      <c r="AF103" s="5">
        <f t="shared" si="19"/>
        <v>522.50292207743928</v>
      </c>
    </row>
    <row r="104" spans="1:32" x14ac:dyDescent="0.3">
      <c r="A104" t="s">
        <v>229</v>
      </c>
      <c r="B104" t="s">
        <v>251</v>
      </c>
      <c r="C104" t="s">
        <v>278</v>
      </c>
      <c r="D104" t="s">
        <v>482</v>
      </c>
      <c r="E104" t="s">
        <v>483</v>
      </c>
      <c r="F104" s="4">
        <v>4649</v>
      </c>
      <c r="G104" s="4">
        <v>4598</v>
      </c>
      <c r="H104" s="4">
        <v>4681</v>
      </c>
      <c r="I104" s="4">
        <v>4106</v>
      </c>
      <c r="J104" s="4"/>
      <c r="K104" s="4"/>
      <c r="L104" s="4"/>
      <c r="M104" s="4"/>
      <c r="N104" s="4">
        <v>2680</v>
      </c>
      <c r="O104" s="4">
        <v>3202</v>
      </c>
      <c r="P104" s="4">
        <v>3648</v>
      </c>
      <c r="Q104" s="4">
        <v>3482</v>
      </c>
      <c r="R104" s="4">
        <v>551802</v>
      </c>
      <c r="S104" s="4">
        <v>551712.96899999992</v>
      </c>
      <c r="T104" s="4">
        <v>555489.20100000012</v>
      </c>
      <c r="U104" s="5">
        <f t="shared" si="15"/>
        <v>842.51235044454347</v>
      </c>
      <c r="V104" s="5">
        <f t="shared" si="15"/>
        <v>833.26990478468736</v>
      </c>
      <c r="W104" s="5">
        <f t="shared" si="15"/>
        <v>848.31153203504152</v>
      </c>
      <c r="X104" s="5">
        <f t="shared" si="16"/>
        <v>744.22756591027326</v>
      </c>
      <c r="Y104" s="5">
        <f t="shared" si="16"/>
        <v>0</v>
      </c>
      <c r="Z104" s="5">
        <f t="shared" si="16"/>
        <v>0</v>
      </c>
      <c r="AA104" s="5">
        <f t="shared" si="16"/>
        <v>0</v>
      </c>
      <c r="AB104" s="5">
        <f t="shared" si="17"/>
        <v>0</v>
      </c>
      <c r="AC104" s="5">
        <f t="shared" si="18"/>
        <v>485.75983357027087</v>
      </c>
      <c r="AD104" s="5">
        <f t="shared" si="18"/>
        <v>580.37424891492822</v>
      </c>
      <c r="AE104" s="5">
        <f t="shared" si="18"/>
        <v>661.21338539714486</v>
      </c>
      <c r="AF104" s="5">
        <f t="shared" si="19"/>
        <v>626.83486802833443</v>
      </c>
    </row>
    <row r="105" spans="1:32" x14ac:dyDescent="0.3">
      <c r="A105" t="s">
        <v>238</v>
      </c>
      <c r="B105" t="s">
        <v>273</v>
      </c>
      <c r="C105" t="s">
        <v>314</v>
      </c>
      <c r="D105" t="s">
        <v>484</v>
      </c>
      <c r="E105" t="s">
        <v>485</v>
      </c>
      <c r="F105" s="4">
        <v>892</v>
      </c>
      <c r="G105" s="4">
        <v>1218</v>
      </c>
      <c r="H105" s="4">
        <v>1594</v>
      </c>
      <c r="I105" s="4">
        <v>1082</v>
      </c>
      <c r="J105" s="4"/>
      <c r="K105" s="4"/>
      <c r="L105" s="4"/>
      <c r="M105" s="4"/>
      <c r="N105" s="4">
        <v>672</v>
      </c>
      <c r="O105" s="4">
        <v>646</v>
      </c>
      <c r="P105" s="4">
        <v>851</v>
      </c>
      <c r="Q105" s="4">
        <v>1026</v>
      </c>
      <c r="R105" s="4">
        <v>233035</v>
      </c>
      <c r="S105" s="4">
        <v>237477.038</v>
      </c>
      <c r="T105" s="4">
        <v>240421.15699999995</v>
      </c>
      <c r="U105" s="5">
        <f t="shared" si="15"/>
        <v>382.7751196172249</v>
      </c>
      <c r="V105" s="5">
        <f t="shared" si="15"/>
        <v>522.66826871499995</v>
      </c>
      <c r="W105" s="5">
        <f t="shared" si="15"/>
        <v>684.01742227562386</v>
      </c>
      <c r="X105" s="5">
        <f t="shared" si="16"/>
        <v>455.62299795907006</v>
      </c>
      <c r="Y105" s="5">
        <f t="shared" si="16"/>
        <v>0</v>
      </c>
      <c r="Z105" s="5">
        <f t="shared" si="16"/>
        <v>0</v>
      </c>
      <c r="AA105" s="5">
        <f t="shared" si="16"/>
        <v>0</v>
      </c>
      <c r="AB105" s="5">
        <f t="shared" si="17"/>
        <v>0</v>
      </c>
      <c r="AC105" s="5">
        <f t="shared" si="18"/>
        <v>282.97472701339655</v>
      </c>
      <c r="AD105" s="5">
        <f t="shared" si="18"/>
        <v>272.02630007537823</v>
      </c>
      <c r="AE105" s="5">
        <f t="shared" si="18"/>
        <v>358.35043554821499</v>
      </c>
      <c r="AF105" s="5">
        <f t="shared" si="19"/>
        <v>426.7511282295344</v>
      </c>
    </row>
    <row r="106" spans="1:32" x14ac:dyDescent="0.3">
      <c r="A106" t="s">
        <v>229</v>
      </c>
      <c r="B106" t="s">
        <v>251</v>
      </c>
      <c r="C106" t="s">
        <v>278</v>
      </c>
      <c r="D106" t="s">
        <v>488</v>
      </c>
      <c r="E106" t="s">
        <v>489</v>
      </c>
      <c r="F106" s="4">
        <v>7446</v>
      </c>
      <c r="G106" s="4">
        <v>6539</v>
      </c>
      <c r="H106" s="4">
        <v>7015</v>
      </c>
      <c r="I106" s="4">
        <v>6192</v>
      </c>
      <c r="J106" s="4"/>
      <c r="K106" s="4"/>
      <c r="L106" s="4"/>
      <c r="M106" s="4"/>
      <c r="N106" s="4">
        <v>6119</v>
      </c>
      <c r="O106" s="4">
        <v>6852</v>
      </c>
      <c r="P106" s="4">
        <v>5192</v>
      </c>
      <c r="Q106" s="4">
        <v>4845</v>
      </c>
      <c r="R106" s="4">
        <v>606518</v>
      </c>
      <c r="S106" s="4">
        <v>608012.29700000002</v>
      </c>
      <c r="T106" s="4">
        <v>611057.96100000001</v>
      </c>
      <c r="U106" s="5">
        <f t="shared" si="15"/>
        <v>1227.6634823698555</v>
      </c>
      <c r="V106" s="5">
        <f t="shared" si="15"/>
        <v>1078.121341823326</v>
      </c>
      <c r="W106" s="5">
        <f t="shared" si="15"/>
        <v>1156.6021123857824</v>
      </c>
      <c r="X106" s="5">
        <f t="shared" si="16"/>
        <v>1018.4004551473735</v>
      </c>
      <c r="Y106" s="5">
        <f t="shared" si="16"/>
        <v>0</v>
      </c>
      <c r="Z106" s="5">
        <f t="shared" si="16"/>
        <v>0</v>
      </c>
      <c r="AA106" s="5">
        <f t="shared" si="16"/>
        <v>0</v>
      </c>
      <c r="AB106" s="5">
        <f t="shared" si="17"/>
        <v>0</v>
      </c>
      <c r="AC106" s="5">
        <f t="shared" si="18"/>
        <v>1006.3941190321025</v>
      </c>
      <c r="AD106" s="5">
        <f t="shared" si="18"/>
        <v>1126.9508912580432</v>
      </c>
      <c r="AE106" s="5">
        <f t="shared" si="18"/>
        <v>853.9300974039345</v>
      </c>
      <c r="AF106" s="5">
        <f t="shared" si="19"/>
        <v>792.88714151946044</v>
      </c>
    </row>
    <row r="107" spans="1:32" x14ac:dyDescent="0.3">
      <c r="A107" t="s">
        <v>223</v>
      </c>
      <c r="B107" t="s">
        <v>233</v>
      </c>
      <c r="C107" t="s">
        <v>240</v>
      </c>
      <c r="D107" t="s">
        <v>492</v>
      </c>
      <c r="E107" t="s">
        <v>493</v>
      </c>
      <c r="F107" s="4">
        <v>4875</v>
      </c>
      <c r="G107" s="4">
        <v>4531</v>
      </c>
      <c r="H107" s="4">
        <v>4851</v>
      </c>
      <c r="I107" s="4">
        <v>3965</v>
      </c>
      <c r="J107" s="4"/>
      <c r="K107" s="4"/>
      <c r="L107" s="4"/>
      <c r="M107" s="4"/>
      <c r="N107" s="4">
        <v>4264</v>
      </c>
      <c r="O107" s="4">
        <v>5163</v>
      </c>
      <c r="P107" s="4">
        <v>4976</v>
      </c>
      <c r="Q107" s="4">
        <v>5243</v>
      </c>
      <c r="R107" s="4">
        <v>397993</v>
      </c>
      <c r="S107" s="4">
        <v>400857.3029999999</v>
      </c>
      <c r="T107" s="4">
        <v>402798.68000000005</v>
      </c>
      <c r="U107" s="5">
        <f t="shared" si="15"/>
        <v>1224.8959152547909</v>
      </c>
      <c r="V107" s="5">
        <f t="shared" si="15"/>
        <v>1138.4622342604016</v>
      </c>
      <c r="W107" s="5">
        <f t="shared" si="15"/>
        <v>1218.8656584412288</v>
      </c>
      <c r="X107" s="5">
        <f t="shared" si="16"/>
        <v>989.13003962410062</v>
      </c>
      <c r="Y107" s="5">
        <f t="shared" si="16"/>
        <v>0</v>
      </c>
      <c r="Z107" s="5">
        <f t="shared" si="16"/>
        <v>0</v>
      </c>
      <c r="AA107" s="5">
        <f t="shared" si="16"/>
        <v>0</v>
      </c>
      <c r="AB107" s="5">
        <f t="shared" si="17"/>
        <v>0</v>
      </c>
      <c r="AC107" s="5">
        <f t="shared" si="18"/>
        <v>1063.7201737596886</v>
      </c>
      <c r="AD107" s="5">
        <f t="shared" si="18"/>
        <v>1287.9895068295664</v>
      </c>
      <c r="AE107" s="5">
        <f t="shared" si="18"/>
        <v>1241.3394898283793</v>
      </c>
      <c r="AF107" s="5">
        <f t="shared" si="19"/>
        <v>1301.6427958502743</v>
      </c>
    </row>
    <row r="108" spans="1:32" x14ac:dyDescent="0.3">
      <c r="A108" t="s">
        <v>229</v>
      </c>
      <c r="B108" t="s">
        <v>267</v>
      </c>
      <c r="C108" t="s">
        <v>278</v>
      </c>
      <c r="D108" t="s">
        <v>494</v>
      </c>
      <c r="E108" t="s">
        <v>495</v>
      </c>
      <c r="F108" s="4">
        <v>453</v>
      </c>
      <c r="G108" s="4">
        <v>762</v>
      </c>
      <c r="H108" s="4">
        <v>362</v>
      </c>
      <c r="I108" s="4">
        <v>608</v>
      </c>
      <c r="J108" s="4"/>
      <c r="K108" s="4"/>
      <c r="L108" s="4"/>
      <c r="M108" s="4"/>
      <c r="N108" s="4">
        <v>626</v>
      </c>
      <c r="O108" s="4">
        <v>720</v>
      </c>
      <c r="P108" s="4">
        <v>329</v>
      </c>
      <c r="Q108" s="4">
        <v>426</v>
      </c>
      <c r="R108" s="4">
        <v>157615</v>
      </c>
      <c r="S108" s="4">
        <v>161656.07899999994</v>
      </c>
      <c r="T108" s="4">
        <v>162784.15600000002</v>
      </c>
      <c r="U108" s="5">
        <f t="shared" si="15"/>
        <v>287.40919328744093</v>
      </c>
      <c r="V108" s="5">
        <f t="shared" si="15"/>
        <v>483.45652380801317</v>
      </c>
      <c r="W108" s="5">
        <f t="shared" si="15"/>
        <v>229.67357167782257</v>
      </c>
      <c r="X108" s="5">
        <f t="shared" si="16"/>
        <v>376.10710575257747</v>
      </c>
      <c r="Y108" s="5">
        <f t="shared" si="16"/>
        <v>0</v>
      </c>
      <c r="Z108" s="5">
        <f t="shared" si="16"/>
        <v>0</v>
      </c>
      <c r="AA108" s="5">
        <f t="shared" si="16"/>
        <v>0</v>
      </c>
      <c r="AB108" s="5">
        <f t="shared" si="17"/>
        <v>0</v>
      </c>
      <c r="AC108" s="5">
        <f t="shared" si="18"/>
        <v>387.24185559393669</v>
      </c>
      <c r="AD108" s="5">
        <f t="shared" si="18"/>
        <v>445.38999365436808</v>
      </c>
      <c r="AE108" s="5">
        <f t="shared" si="18"/>
        <v>203.51848321150987</v>
      </c>
      <c r="AF108" s="5">
        <f t="shared" si="19"/>
        <v>261.69623043657884</v>
      </c>
    </row>
    <row r="109" spans="1:32" x14ac:dyDescent="0.3">
      <c r="A109" t="s">
        <v>223</v>
      </c>
      <c r="B109" t="s">
        <v>233</v>
      </c>
      <c r="C109" t="s">
        <v>249</v>
      </c>
      <c r="D109" t="s">
        <v>498</v>
      </c>
      <c r="E109" t="s">
        <v>499</v>
      </c>
      <c r="F109" s="4">
        <v>5507</v>
      </c>
      <c r="G109" s="4">
        <v>5641</v>
      </c>
      <c r="H109" s="4">
        <v>6078</v>
      </c>
      <c r="I109" s="4">
        <v>6245</v>
      </c>
      <c r="J109" s="4"/>
      <c r="K109" s="4"/>
      <c r="L109" s="4"/>
      <c r="M109" s="4"/>
      <c r="N109" s="4">
        <v>5459</v>
      </c>
      <c r="O109" s="4">
        <v>5843</v>
      </c>
      <c r="P109" s="4">
        <v>4477</v>
      </c>
      <c r="Q109" s="4">
        <v>5751</v>
      </c>
      <c r="R109" s="4">
        <v>424319</v>
      </c>
      <c r="S109" s="4">
        <v>429559.08199999999</v>
      </c>
      <c r="T109" s="4">
        <v>432600.66900000005</v>
      </c>
      <c r="U109" s="5">
        <f t="shared" si="15"/>
        <v>1297.8443105305207</v>
      </c>
      <c r="V109" s="5">
        <f t="shared" si="15"/>
        <v>1329.4243246236913</v>
      </c>
      <c r="W109" s="5">
        <f t="shared" si="15"/>
        <v>1432.4128780469412</v>
      </c>
      <c r="X109" s="5">
        <f t="shared" si="16"/>
        <v>1453.8163111168953</v>
      </c>
      <c r="Y109" s="5">
        <f t="shared" si="16"/>
        <v>0</v>
      </c>
      <c r="Z109" s="5">
        <f t="shared" si="16"/>
        <v>0</v>
      </c>
      <c r="AA109" s="5">
        <f t="shared" si="16"/>
        <v>0</v>
      </c>
      <c r="AB109" s="5">
        <f t="shared" si="17"/>
        <v>0</v>
      </c>
      <c r="AC109" s="5">
        <f t="shared" si="18"/>
        <v>1270.8379891732798</v>
      </c>
      <c r="AD109" s="5">
        <f t="shared" si="18"/>
        <v>1360.231978519779</v>
      </c>
      <c r="AE109" s="5">
        <f t="shared" si="18"/>
        <v>1042.2314851673884</v>
      </c>
      <c r="AF109" s="5">
        <f t="shared" si="19"/>
        <v>1329.401550231999</v>
      </c>
    </row>
    <row r="110" spans="1:32" x14ac:dyDescent="0.3">
      <c r="A110" t="s">
        <v>256</v>
      </c>
      <c r="B110" t="s">
        <v>280</v>
      </c>
      <c r="C110" t="s">
        <v>310</v>
      </c>
      <c r="D110" t="s">
        <v>502</v>
      </c>
      <c r="E110" t="s">
        <v>503</v>
      </c>
      <c r="F110" s="4">
        <v>1426</v>
      </c>
      <c r="G110" s="4">
        <v>1500</v>
      </c>
      <c r="H110" s="4">
        <v>1181</v>
      </c>
      <c r="I110" s="4">
        <v>981</v>
      </c>
      <c r="J110" s="4"/>
      <c r="K110" s="4"/>
      <c r="L110" s="4"/>
      <c r="M110" s="4"/>
      <c r="N110" s="4">
        <v>708</v>
      </c>
      <c r="O110" s="4">
        <v>622</v>
      </c>
      <c r="P110" s="4">
        <v>1181</v>
      </c>
      <c r="Q110" s="4">
        <v>1132</v>
      </c>
      <c r="R110" s="4">
        <v>213673</v>
      </c>
      <c r="S110" s="4">
        <v>216873.20799999987</v>
      </c>
      <c r="T110" s="4">
        <v>218357.13599999994</v>
      </c>
      <c r="U110" s="5">
        <f t="shared" si="15"/>
        <v>667.37491400410909</v>
      </c>
      <c r="V110" s="5">
        <f t="shared" si="15"/>
        <v>702.00727279534624</v>
      </c>
      <c r="W110" s="5">
        <f t="shared" si="15"/>
        <v>552.71372611420247</v>
      </c>
      <c r="X110" s="5">
        <f t="shared" si="16"/>
        <v>452.33803153776404</v>
      </c>
      <c r="Y110" s="5">
        <f t="shared" si="16"/>
        <v>0</v>
      </c>
      <c r="Z110" s="5">
        <f t="shared" si="16"/>
        <v>0</v>
      </c>
      <c r="AA110" s="5">
        <f t="shared" si="16"/>
        <v>0</v>
      </c>
      <c r="AB110" s="5">
        <f t="shared" si="17"/>
        <v>0</v>
      </c>
      <c r="AC110" s="5">
        <f t="shared" si="18"/>
        <v>326.45802887740768</v>
      </c>
      <c r="AD110" s="5">
        <f t="shared" si="18"/>
        <v>286.8035225448412</v>
      </c>
      <c r="AE110" s="5">
        <f t="shared" si="18"/>
        <v>544.55781370652323</v>
      </c>
      <c r="AF110" s="5">
        <f t="shared" si="19"/>
        <v>518.41676472620543</v>
      </c>
    </row>
    <row r="111" spans="1:32" x14ac:dyDescent="0.3">
      <c r="A111" t="s">
        <v>238</v>
      </c>
      <c r="B111" t="s">
        <v>273</v>
      </c>
      <c r="C111" t="s">
        <v>314</v>
      </c>
      <c r="D111" t="s">
        <v>506</v>
      </c>
      <c r="E111" t="s">
        <v>507</v>
      </c>
      <c r="F111" s="4">
        <v>833</v>
      </c>
      <c r="G111" s="4">
        <v>1267</v>
      </c>
      <c r="H111" s="4">
        <v>781</v>
      </c>
      <c r="I111" s="4">
        <v>660</v>
      </c>
      <c r="J111" s="4"/>
      <c r="K111" s="4"/>
      <c r="L111" s="4"/>
      <c r="M111" s="4"/>
      <c r="N111" s="4">
        <v>767</v>
      </c>
      <c r="O111" s="4">
        <v>690</v>
      </c>
      <c r="P111" s="4">
        <v>675</v>
      </c>
      <c r="Q111" s="4">
        <v>679</v>
      </c>
      <c r="R111" s="4">
        <v>159050</v>
      </c>
      <c r="S111" s="4">
        <v>161372.85699999996</v>
      </c>
      <c r="T111" s="4">
        <v>162188.23500000002</v>
      </c>
      <c r="U111" s="5">
        <f t="shared" si="15"/>
        <v>523.73467463061934</v>
      </c>
      <c r="V111" s="5">
        <f t="shared" si="15"/>
        <v>796.60484124489153</v>
      </c>
      <c r="W111" s="5">
        <f t="shared" si="15"/>
        <v>491.04055328513044</v>
      </c>
      <c r="X111" s="5">
        <f t="shared" si="16"/>
        <v>408.99071397118553</v>
      </c>
      <c r="Y111" s="5">
        <f t="shared" si="16"/>
        <v>0</v>
      </c>
      <c r="Z111" s="5">
        <f t="shared" si="16"/>
        <v>0</v>
      </c>
      <c r="AA111" s="5">
        <f t="shared" si="16"/>
        <v>0</v>
      </c>
      <c r="AB111" s="5">
        <f t="shared" si="17"/>
        <v>0</v>
      </c>
      <c r="AC111" s="5">
        <f t="shared" si="18"/>
        <v>475.29678426651401</v>
      </c>
      <c r="AD111" s="5">
        <f t="shared" si="18"/>
        <v>427.58120096987568</v>
      </c>
      <c r="AE111" s="5">
        <f t="shared" si="18"/>
        <v>418.28595747053055</v>
      </c>
      <c r="AF111" s="5">
        <f t="shared" si="19"/>
        <v>418.6493551767179</v>
      </c>
    </row>
    <row r="112" spans="1:32" x14ac:dyDescent="0.3">
      <c r="A112" t="s">
        <v>223</v>
      </c>
      <c r="B112" t="s">
        <v>218</v>
      </c>
      <c r="C112" t="s">
        <v>231</v>
      </c>
      <c r="D112" t="s">
        <v>510</v>
      </c>
      <c r="E112" t="s">
        <v>511</v>
      </c>
      <c r="F112" s="4">
        <v>1036</v>
      </c>
      <c r="G112" s="4">
        <v>949</v>
      </c>
      <c r="H112" s="4">
        <v>988</v>
      </c>
      <c r="I112" s="4">
        <v>1459</v>
      </c>
      <c r="J112" s="4"/>
      <c r="K112" s="4"/>
      <c r="L112" s="4"/>
      <c r="M112" s="4"/>
      <c r="N112" s="4">
        <v>1531</v>
      </c>
      <c r="O112" s="4">
        <v>1427</v>
      </c>
      <c r="P112" s="4">
        <v>1093</v>
      </c>
      <c r="Q112" s="4">
        <v>1784</v>
      </c>
      <c r="R112" s="4">
        <v>108243</v>
      </c>
      <c r="S112" s="4">
        <v>108481.36300000004</v>
      </c>
      <c r="T112" s="4">
        <v>108531.03400000004</v>
      </c>
      <c r="U112" s="5">
        <f t="shared" si="15"/>
        <v>957.10577127389297</v>
      </c>
      <c r="V112" s="5">
        <f t="shared" si="15"/>
        <v>876.73105882135565</v>
      </c>
      <c r="W112" s="5">
        <f t="shared" si="15"/>
        <v>912.76110233456211</v>
      </c>
      <c r="X112" s="5">
        <f t="shared" si="16"/>
        <v>1344.9314791518609</v>
      </c>
      <c r="Y112" s="5">
        <f t="shared" si="16"/>
        <v>0</v>
      </c>
      <c r="Z112" s="5">
        <f t="shared" si="16"/>
        <v>0</v>
      </c>
      <c r="AA112" s="5">
        <f t="shared" si="16"/>
        <v>0</v>
      </c>
      <c r="AB112" s="5">
        <f t="shared" si="17"/>
        <v>0</v>
      </c>
      <c r="AC112" s="5">
        <f t="shared" si="18"/>
        <v>1411.3023266494165</v>
      </c>
      <c r="AD112" s="5">
        <f t="shared" si="18"/>
        <v>1315.4333247085026</v>
      </c>
      <c r="AE112" s="5">
        <f t="shared" si="18"/>
        <v>1007.5463377059518</v>
      </c>
      <c r="AF112" s="5">
        <f t="shared" si="19"/>
        <v>1643.7694678187615</v>
      </c>
    </row>
    <row r="113" spans="1:32" x14ac:dyDescent="0.3">
      <c r="A113" t="s">
        <v>229</v>
      </c>
      <c r="B113" t="s">
        <v>280</v>
      </c>
      <c r="C113" t="s">
        <v>278</v>
      </c>
      <c r="D113" t="s">
        <v>512</v>
      </c>
      <c r="E113" t="s">
        <v>513</v>
      </c>
      <c r="F113" s="4">
        <v>3927</v>
      </c>
      <c r="G113" s="4">
        <v>4424</v>
      </c>
      <c r="H113" s="4">
        <v>3466</v>
      </c>
      <c r="I113" s="4">
        <v>3265</v>
      </c>
      <c r="J113" s="4"/>
      <c r="K113" s="4"/>
      <c r="L113" s="4"/>
      <c r="M113" s="4"/>
      <c r="N113" s="4">
        <v>2003</v>
      </c>
      <c r="O113" s="4">
        <v>1646</v>
      </c>
      <c r="P113" s="4">
        <v>1486</v>
      </c>
      <c r="Q113" s="4">
        <v>1653</v>
      </c>
      <c r="R113" s="4">
        <v>199874</v>
      </c>
      <c r="S113" s="4">
        <v>202888.36999999997</v>
      </c>
      <c r="T113" s="4">
        <v>204813.93599999996</v>
      </c>
      <c r="U113" s="5">
        <f t="shared" si="15"/>
        <v>1964.7377848044268</v>
      </c>
      <c r="V113" s="5">
        <f t="shared" si="15"/>
        <v>2213.3944384962524</v>
      </c>
      <c r="W113" s="5">
        <f t="shared" si="15"/>
        <v>1734.0924782613047</v>
      </c>
      <c r="X113" s="5">
        <f t="shared" si="16"/>
        <v>1609.2593183138101</v>
      </c>
      <c r="Y113" s="5">
        <f t="shared" si="16"/>
        <v>0</v>
      </c>
      <c r="Z113" s="5">
        <f t="shared" si="16"/>
        <v>0</v>
      </c>
      <c r="AA113" s="5">
        <f t="shared" si="16"/>
        <v>0</v>
      </c>
      <c r="AB113" s="5">
        <f t="shared" si="17"/>
        <v>0</v>
      </c>
      <c r="AC113" s="5">
        <f t="shared" si="18"/>
        <v>987.24239344029434</v>
      </c>
      <c r="AD113" s="5">
        <f t="shared" si="18"/>
        <v>811.28356445468035</v>
      </c>
      <c r="AE113" s="5">
        <f t="shared" si="18"/>
        <v>732.42246462919491</v>
      </c>
      <c r="AF113" s="5">
        <f t="shared" si="19"/>
        <v>807.07398738726465</v>
      </c>
    </row>
    <row r="114" spans="1:32" x14ac:dyDescent="0.3">
      <c r="A114" t="s">
        <v>223</v>
      </c>
      <c r="B114" t="s">
        <v>218</v>
      </c>
      <c r="C114" t="s">
        <v>231</v>
      </c>
      <c r="D114" t="s">
        <v>515</v>
      </c>
      <c r="E114" t="s">
        <v>516</v>
      </c>
      <c r="F114" s="4">
        <v>1688</v>
      </c>
      <c r="G114" s="4">
        <v>1121</v>
      </c>
      <c r="H114" s="4">
        <v>1120</v>
      </c>
      <c r="I114" s="4">
        <v>1294</v>
      </c>
      <c r="J114" s="4"/>
      <c r="K114" s="4"/>
      <c r="L114" s="4"/>
      <c r="M114" s="4"/>
      <c r="N114" s="4">
        <v>1048</v>
      </c>
      <c r="O114" s="4">
        <v>1019</v>
      </c>
      <c r="P114" s="4">
        <v>905</v>
      </c>
      <c r="Q114" s="4">
        <v>729</v>
      </c>
      <c r="R114" s="4">
        <v>238298</v>
      </c>
      <c r="S114" s="4">
        <v>239089.98599999995</v>
      </c>
      <c r="T114" s="4">
        <v>239893.337</v>
      </c>
      <c r="U114" s="5">
        <f t="shared" si="15"/>
        <v>708.35676338030532</v>
      </c>
      <c r="V114" s="5">
        <f t="shared" si="15"/>
        <v>470.41939084675494</v>
      </c>
      <c r="W114" s="5">
        <f t="shared" si="15"/>
        <v>469.99974821442055</v>
      </c>
      <c r="X114" s="5">
        <f t="shared" si="16"/>
        <v>541.21881959539724</v>
      </c>
      <c r="Y114" s="5">
        <f t="shared" si="16"/>
        <v>0</v>
      </c>
      <c r="Z114" s="5">
        <f t="shared" si="16"/>
        <v>0</v>
      </c>
      <c r="AA114" s="5">
        <f t="shared" si="16"/>
        <v>0</v>
      </c>
      <c r="AB114" s="5">
        <f t="shared" si="17"/>
        <v>0</v>
      </c>
      <c r="AC114" s="5">
        <f t="shared" si="18"/>
        <v>438.32868851311918</v>
      </c>
      <c r="AD114" s="5">
        <f t="shared" si="18"/>
        <v>426.19936411724092</v>
      </c>
      <c r="AE114" s="5">
        <f t="shared" si="18"/>
        <v>378.51857166447792</v>
      </c>
      <c r="AF114" s="5">
        <f t="shared" si="19"/>
        <v>303.88505538192584</v>
      </c>
    </row>
    <row r="115" spans="1:32" x14ac:dyDescent="0.3">
      <c r="A115" t="s">
        <v>238</v>
      </c>
      <c r="B115" t="s">
        <v>273</v>
      </c>
      <c r="C115" t="s">
        <v>314</v>
      </c>
      <c r="D115" t="s">
        <v>517</v>
      </c>
      <c r="E115" t="s">
        <v>518</v>
      </c>
      <c r="F115" s="4">
        <v>707</v>
      </c>
      <c r="G115" s="4">
        <v>1030</v>
      </c>
      <c r="H115" s="4">
        <v>910</v>
      </c>
      <c r="I115" s="4">
        <v>747</v>
      </c>
      <c r="J115" s="4"/>
      <c r="K115" s="4"/>
      <c r="L115" s="4"/>
      <c r="M115" s="4"/>
      <c r="N115" s="4">
        <v>862</v>
      </c>
      <c r="O115" s="4">
        <v>1135</v>
      </c>
      <c r="P115" s="4">
        <v>831</v>
      </c>
      <c r="Q115" s="4">
        <v>792</v>
      </c>
      <c r="R115" s="4">
        <v>262241</v>
      </c>
      <c r="S115" s="4">
        <v>267532.38300000015</v>
      </c>
      <c r="T115" s="4">
        <v>271117.27700000006</v>
      </c>
      <c r="U115" s="5">
        <f t="shared" si="15"/>
        <v>269.59933801350667</v>
      </c>
      <c r="V115" s="5">
        <f t="shared" si="15"/>
        <v>392.76848395178484</v>
      </c>
      <c r="W115" s="5">
        <f t="shared" si="15"/>
        <v>347.00904892827594</v>
      </c>
      <c r="X115" s="5">
        <f t="shared" si="16"/>
        <v>279.21853482686606</v>
      </c>
      <c r="Y115" s="5">
        <f t="shared" si="16"/>
        <v>0</v>
      </c>
      <c r="Z115" s="5">
        <f t="shared" si="16"/>
        <v>0</v>
      </c>
      <c r="AA115" s="5">
        <f t="shared" si="16"/>
        <v>0</v>
      </c>
      <c r="AB115" s="5">
        <f t="shared" si="17"/>
        <v>0</v>
      </c>
      <c r="AC115" s="5">
        <f t="shared" si="18"/>
        <v>322.20398530222025</v>
      </c>
      <c r="AD115" s="5">
        <f t="shared" si="18"/>
        <v>424.24770686545236</v>
      </c>
      <c r="AE115" s="5">
        <f t="shared" si="18"/>
        <v>310.6166030001682</v>
      </c>
      <c r="AF115" s="5">
        <f t="shared" si="19"/>
        <v>292.12450374381706</v>
      </c>
    </row>
    <row r="116" spans="1:32" x14ac:dyDescent="0.3">
      <c r="A116" t="s">
        <v>229</v>
      </c>
      <c r="B116" t="s">
        <v>267</v>
      </c>
      <c r="C116" t="s">
        <v>286</v>
      </c>
      <c r="D116" t="s">
        <v>519</v>
      </c>
      <c r="E116" t="s">
        <v>520</v>
      </c>
      <c r="F116" s="4">
        <v>7477</v>
      </c>
      <c r="G116" s="4">
        <v>7197</v>
      </c>
      <c r="H116" s="4">
        <v>8513</v>
      </c>
      <c r="I116" s="4">
        <v>7920</v>
      </c>
      <c r="J116" s="4"/>
      <c r="K116" s="4"/>
      <c r="L116" s="4"/>
      <c r="M116" s="4"/>
      <c r="N116" s="4">
        <v>7286</v>
      </c>
      <c r="O116" s="4">
        <v>8314</v>
      </c>
      <c r="P116" s="4">
        <v>7941</v>
      </c>
      <c r="Q116" s="4">
        <v>7654</v>
      </c>
      <c r="R116" s="4">
        <v>728365</v>
      </c>
      <c r="S116" s="4">
        <v>731339.14300000004</v>
      </c>
      <c r="T116" s="4">
        <v>735352.11200000008</v>
      </c>
      <c r="U116" s="5">
        <f t="shared" si="15"/>
        <v>1026.5457565918186</v>
      </c>
      <c r="V116" s="5">
        <f t="shared" si="15"/>
        <v>988.10349206785065</v>
      </c>
      <c r="W116" s="5">
        <f t="shared" si="15"/>
        <v>1168.7821353305005</v>
      </c>
      <c r="X116" s="5">
        <f t="shared" si="16"/>
        <v>1082.9449067243486</v>
      </c>
      <c r="Y116" s="5">
        <f t="shared" si="16"/>
        <v>0</v>
      </c>
      <c r="Z116" s="5">
        <f t="shared" si="16"/>
        <v>0</v>
      </c>
      <c r="AA116" s="5">
        <f t="shared" si="16"/>
        <v>0</v>
      </c>
      <c r="AB116" s="5">
        <f t="shared" si="17"/>
        <v>0</v>
      </c>
      <c r="AC116" s="5">
        <f t="shared" si="18"/>
        <v>996.2546199991923</v>
      </c>
      <c r="AD116" s="5">
        <f t="shared" si="18"/>
        <v>1136.8186811245243</v>
      </c>
      <c r="AE116" s="5">
        <f t="shared" si="18"/>
        <v>1085.8163515527842</v>
      </c>
      <c r="AF116" s="5">
        <f t="shared" si="19"/>
        <v>1040.8619048067681</v>
      </c>
    </row>
    <row r="117" spans="1:32" x14ac:dyDescent="0.3">
      <c r="A117" t="s">
        <v>223</v>
      </c>
      <c r="B117" t="s">
        <v>242</v>
      </c>
      <c r="C117" t="s">
        <v>217</v>
      </c>
      <c r="D117" t="s">
        <v>523</v>
      </c>
      <c r="E117" t="s">
        <v>524</v>
      </c>
      <c r="F117" s="4">
        <v>1048</v>
      </c>
      <c r="G117" s="4">
        <v>703</v>
      </c>
      <c r="H117" s="4">
        <v>679</v>
      </c>
      <c r="I117" s="4">
        <v>547</v>
      </c>
      <c r="J117" s="4"/>
      <c r="K117" s="4"/>
      <c r="L117" s="4"/>
      <c r="M117" s="4"/>
      <c r="N117" s="4">
        <v>637</v>
      </c>
      <c r="O117" s="4">
        <v>782</v>
      </c>
      <c r="P117" s="4">
        <v>1105</v>
      </c>
      <c r="Q117" s="4">
        <v>823</v>
      </c>
      <c r="R117" s="4">
        <v>125434</v>
      </c>
      <c r="S117" s="4">
        <v>125337.27199999998</v>
      </c>
      <c r="T117" s="4">
        <v>125140.14400000001</v>
      </c>
      <c r="U117" s="5">
        <f t="shared" si="15"/>
        <v>835.49914696174881</v>
      </c>
      <c r="V117" s="5">
        <f t="shared" si="15"/>
        <v>560.45410335315785</v>
      </c>
      <c r="W117" s="5">
        <f t="shared" si="15"/>
        <v>541.3205351021254</v>
      </c>
      <c r="X117" s="5">
        <f t="shared" si="16"/>
        <v>436.42245540496532</v>
      </c>
      <c r="Y117" s="5">
        <f t="shared" si="16"/>
        <v>0</v>
      </c>
      <c r="Z117" s="5">
        <f t="shared" si="16"/>
        <v>0</v>
      </c>
      <c r="AA117" s="5">
        <f t="shared" si="16"/>
        <v>0</v>
      </c>
      <c r="AB117" s="5">
        <f t="shared" si="17"/>
        <v>0</v>
      </c>
      <c r="AC117" s="5">
        <f t="shared" si="18"/>
        <v>508.22870949353359</v>
      </c>
      <c r="AD117" s="5">
        <f t="shared" si="18"/>
        <v>623.91656330289368</v>
      </c>
      <c r="AE117" s="5">
        <f t="shared" si="18"/>
        <v>881.62123075408886</v>
      </c>
      <c r="AF117" s="5">
        <f t="shared" si="19"/>
        <v>657.66266019319903</v>
      </c>
    </row>
    <row r="118" spans="1:32" x14ac:dyDescent="0.3">
      <c r="A118" t="s">
        <v>223</v>
      </c>
      <c r="B118" t="s">
        <v>242</v>
      </c>
      <c r="C118" t="s">
        <v>217</v>
      </c>
      <c r="D118" t="s">
        <v>525</v>
      </c>
      <c r="E118" t="s">
        <v>526</v>
      </c>
      <c r="F118" s="4">
        <v>743</v>
      </c>
      <c r="G118" s="4">
        <v>710</v>
      </c>
      <c r="H118" s="4">
        <v>465</v>
      </c>
      <c r="I118" s="4">
        <v>515</v>
      </c>
      <c r="J118" s="4"/>
      <c r="K118" s="4"/>
      <c r="L118" s="4"/>
      <c r="M118" s="4"/>
      <c r="N118" s="4">
        <v>861</v>
      </c>
      <c r="O118" s="4">
        <v>977</v>
      </c>
      <c r="P118" s="4">
        <v>843</v>
      </c>
      <c r="Q118" s="4">
        <v>558</v>
      </c>
      <c r="R118" s="4">
        <v>135615</v>
      </c>
      <c r="S118" s="4">
        <v>136364.28899999993</v>
      </c>
      <c r="T118" s="4">
        <v>136857.55600000001</v>
      </c>
      <c r="U118" s="5">
        <f t="shared" si="15"/>
        <v>547.87449765881354</v>
      </c>
      <c r="V118" s="5">
        <f t="shared" si="15"/>
        <v>523.54090624193486</v>
      </c>
      <c r="W118" s="5">
        <f t="shared" si="15"/>
        <v>342.882424510563</v>
      </c>
      <c r="X118" s="5">
        <f t="shared" si="16"/>
        <v>377.66485916265094</v>
      </c>
      <c r="Y118" s="5">
        <f t="shared" si="16"/>
        <v>0</v>
      </c>
      <c r="Z118" s="5">
        <f t="shared" si="16"/>
        <v>0</v>
      </c>
      <c r="AA118" s="5">
        <f t="shared" si="16"/>
        <v>0</v>
      </c>
      <c r="AB118" s="5">
        <f t="shared" si="17"/>
        <v>0</v>
      </c>
      <c r="AC118" s="5">
        <f t="shared" si="18"/>
        <v>631.39697813406292</v>
      </c>
      <c r="AD118" s="5">
        <f t="shared" si="18"/>
        <v>716.4632376736115</v>
      </c>
      <c r="AE118" s="5">
        <f t="shared" si="18"/>
        <v>618.19704130896059</v>
      </c>
      <c r="AF118" s="5">
        <f t="shared" si="19"/>
        <v>407.72319505691007</v>
      </c>
    </row>
    <row r="119" spans="1:32" x14ac:dyDescent="0.3">
      <c r="A119" t="s">
        <v>247</v>
      </c>
      <c r="B119" t="s">
        <v>288</v>
      </c>
      <c r="C119" t="s">
        <v>299</v>
      </c>
      <c r="D119" t="s">
        <v>527</v>
      </c>
      <c r="E119" t="s">
        <v>528</v>
      </c>
      <c r="F119" s="4">
        <v>1811</v>
      </c>
      <c r="G119" s="4">
        <v>1333</v>
      </c>
      <c r="H119" s="4">
        <v>1181</v>
      </c>
      <c r="I119" s="4">
        <v>1804</v>
      </c>
      <c r="J119" s="4"/>
      <c r="K119" s="4"/>
      <c r="L119" s="4"/>
      <c r="M119" s="4"/>
      <c r="N119" s="4">
        <v>1323</v>
      </c>
      <c r="O119" s="4">
        <v>1969</v>
      </c>
      <c r="P119" s="4">
        <v>2447</v>
      </c>
      <c r="Q119" s="4">
        <v>1525</v>
      </c>
      <c r="R119" s="4">
        <v>169645</v>
      </c>
      <c r="S119" s="4">
        <v>171612.0670000001</v>
      </c>
      <c r="T119" s="4">
        <v>172974.34100000013</v>
      </c>
      <c r="U119" s="5">
        <f t="shared" si="15"/>
        <v>1067.5233575996936</v>
      </c>
      <c r="V119" s="5">
        <f t="shared" si="15"/>
        <v>785.75849568215983</v>
      </c>
      <c r="W119" s="5">
        <f t="shared" si="15"/>
        <v>696.15962745733736</v>
      </c>
      <c r="X119" s="5">
        <f t="shared" si="16"/>
        <v>1051.208129787283</v>
      </c>
      <c r="Y119" s="5">
        <f t="shared" si="16"/>
        <v>0</v>
      </c>
      <c r="Z119" s="5">
        <f t="shared" si="16"/>
        <v>0</v>
      </c>
      <c r="AA119" s="5">
        <f t="shared" si="16"/>
        <v>0</v>
      </c>
      <c r="AB119" s="5">
        <f t="shared" si="17"/>
        <v>0</v>
      </c>
      <c r="AC119" s="5">
        <f t="shared" si="18"/>
        <v>770.92480915109502</v>
      </c>
      <c r="AD119" s="5">
        <f t="shared" si="18"/>
        <v>1147.3552148288027</v>
      </c>
      <c r="AE119" s="5">
        <f t="shared" si="18"/>
        <v>1425.8904066460539</v>
      </c>
      <c r="AF119" s="5">
        <f t="shared" si="19"/>
        <v>881.6336522420969</v>
      </c>
    </row>
    <row r="120" spans="1:32" x14ac:dyDescent="0.3">
      <c r="A120" t="s">
        <v>223</v>
      </c>
      <c r="B120" t="s">
        <v>218</v>
      </c>
      <c r="C120" t="s">
        <v>231</v>
      </c>
      <c r="D120" t="s">
        <v>529</v>
      </c>
      <c r="E120" t="s">
        <v>530</v>
      </c>
      <c r="F120" s="4">
        <v>1023</v>
      </c>
      <c r="G120" s="4">
        <v>891</v>
      </c>
      <c r="H120" s="4">
        <v>688</v>
      </c>
      <c r="I120" s="4">
        <v>851</v>
      </c>
      <c r="J120" s="4"/>
      <c r="K120" s="4"/>
      <c r="L120" s="4"/>
      <c r="M120" s="4"/>
      <c r="N120" s="4">
        <v>647</v>
      </c>
      <c r="O120" s="4">
        <v>799</v>
      </c>
      <c r="P120" s="4">
        <v>1261</v>
      </c>
      <c r="Q120" s="4">
        <v>786</v>
      </c>
      <c r="R120" s="4">
        <v>163596</v>
      </c>
      <c r="S120" s="4">
        <v>163850.80700000003</v>
      </c>
      <c r="T120" s="4">
        <v>164309.01599999995</v>
      </c>
      <c r="U120" s="5">
        <f t="shared" si="15"/>
        <v>625.320912491748</v>
      </c>
      <c r="V120" s="5">
        <f t="shared" si="15"/>
        <v>544.63434313797404</v>
      </c>
      <c r="W120" s="5">
        <f t="shared" si="15"/>
        <v>420.54817966209441</v>
      </c>
      <c r="X120" s="5">
        <f t="shared" si="16"/>
        <v>519.37492135757373</v>
      </c>
      <c r="Y120" s="5">
        <f t="shared" si="16"/>
        <v>0</v>
      </c>
      <c r="Z120" s="5">
        <f t="shared" si="16"/>
        <v>0</v>
      </c>
      <c r="AA120" s="5">
        <f t="shared" si="16"/>
        <v>0</v>
      </c>
      <c r="AB120" s="5">
        <f t="shared" si="17"/>
        <v>0</v>
      </c>
      <c r="AC120" s="5">
        <f t="shared" si="18"/>
        <v>394.87141494518232</v>
      </c>
      <c r="AD120" s="5">
        <f t="shared" si="18"/>
        <v>487.63873344853278</v>
      </c>
      <c r="AE120" s="5">
        <f t="shared" si="18"/>
        <v>769.60255679424256</v>
      </c>
      <c r="AF120" s="5">
        <f t="shared" si="19"/>
        <v>478.36693270684566</v>
      </c>
    </row>
    <row r="121" spans="1:32" x14ac:dyDescent="0.3">
      <c r="A121" t="s">
        <v>223</v>
      </c>
      <c r="B121" t="s">
        <v>242</v>
      </c>
      <c r="C121" t="s">
        <v>217</v>
      </c>
      <c r="D121" t="s">
        <v>531</v>
      </c>
      <c r="E121" t="s">
        <v>532</v>
      </c>
      <c r="F121" s="4">
        <v>6790</v>
      </c>
      <c r="G121" s="4">
        <v>5746</v>
      </c>
      <c r="H121" s="4">
        <v>5815</v>
      </c>
      <c r="I121" s="4">
        <v>6080</v>
      </c>
      <c r="J121" s="4"/>
      <c r="K121" s="4"/>
      <c r="L121" s="4"/>
      <c r="M121" s="4"/>
      <c r="N121" s="4">
        <v>6089</v>
      </c>
      <c r="O121" s="4">
        <v>6126</v>
      </c>
      <c r="P121" s="4">
        <v>5454</v>
      </c>
      <c r="Q121" s="4">
        <v>4751</v>
      </c>
      <c r="R121" s="4">
        <v>494037</v>
      </c>
      <c r="S121" s="4">
        <v>494314.13400000014</v>
      </c>
      <c r="T121" s="4">
        <v>495244.60099999997</v>
      </c>
      <c r="U121" s="5">
        <f t="shared" si="15"/>
        <v>1374.3909869098873</v>
      </c>
      <c r="V121" s="5">
        <f t="shared" si="15"/>
        <v>1163.0707821478959</v>
      </c>
      <c r="W121" s="5">
        <f t="shared" si="15"/>
        <v>1177.0373474051539</v>
      </c>
      <c r="X121" s="5">
        <f t="shared" si="16"/>
        <v>1229.9870834767589</v>
      </c>
      <c r="Y121" s="5">
        <f t="shared" si="16"/>
        <v>0</v>
      </c>
      <c r="Z121" s="5">
        <f t="shared" si="16"/>
        <v>0</v>
      </c>
      <c r="AA121" s="5">
        <f t="shared" si="16"/>
        <v>0</v>
      </c>
      <c r="AB121" s="5">
        <f t="shared" si="17"/>
        <v>0</v>
      </c>
      <c r="AC121" s="5">
        <f t="shared" si="18"/>
        <v>1231.8077880411161</v>
      </c>
      <c r="AD121" s="5">
        <f t="shared" si="18"/>
        <v>1239.2929068056949</v>
      </c>
      <c r="AE121" s="5">
        <f t="shared" si="18"/>
        <v>1103.3469660003689</v>
      </c>
      <c r="AF121" s="5">
        <f t="shared" si="19"/>
        <v>959.32393617351124</v>
      </c>
    </row>
    <row r="122" spans="1:32" x14ac:dyDescent="0.3">
      <c r="A122" t="s">
        <v>229</v>
      </c>
      <c r="B122" t="s">
        <v>251</v>
      </c>
      <c r="C122" t="s">
        <v>278</v>
      </c>
      <c r="D122" t="s">
        <v>533</v>
      </c>
      <c r="E122" t="s">
        <v>534</v>
      </c>
      <c r="F122" s="4">
        <v>14348</v>
      </c>
      <c r="G122" s="4">
        <v>15838</v>
      </c>
      <c r="H122" s="4">
        <v>11756</v>
      </c>
      <c r="I122" s="4">
        <v>8761</v>
      </c>
      <c r="J122" s="4"/>
      <c r="K122" s="4"/>
      <c r="L122" s="4"/>
      <c r="M122" s="4"/>
      <c r="N122" s="4">
        <v>9391</v>
      </c>
      <c r="O122" s="4">
        <v>9227</v>
      </c>
      <c r="P122" s="4">
        <v>6480</v>
      </c>
      <c r="Q122" s="4">
        <v>6587</v>
      </c>
      <c r="R122" s="4">
        <v>573261</v>
      </c>
      <c r="S122" s="4">
        <v>576986.76400000008</v>
      </c>
      <c r="T122" s="4">
        <v>581830.10899999994</v>
      </c>
      <c r="U122" s="5">
        <f t="shared" si="15"/>
        <v>2502.8739090920194</v>
      </c>
      <c r="V122" s="5">
        <f t="shared" si="15"/>
        <v>2762.7904218148451</v>
      </c>
      <c r="W122" s="5">
        <f t="shared" si="15"/>
        <v>2050.7238413218411</v>
      </c>
      <c r="X122" s="5">
        <f t="shared" si="16"/>
        <v>1518.4057151092636</v>
      </c>
      <c r="Y122" s="5">
        <f t="shared" si="16"/>
        <v>0</v>
      </c>
      <c r="Z122" s="5">
        <f t="shared" si="16"/>
        <v>0</v>
      </c>
      <c r="AA122" s="5">
        <f t="shared" si="16"/>
        <v>0</v>
      </c>
      <c r="AB122" s="5">
        <f t="shared" si="17"/>
        <v>0</v>
      </c>
      <c r="AC122" s="5">
        <f t="shared" si="18"/>
        <v>1627.5936617499251</v>
      </c>
      <c r="AD122" s="5">
        <f t="shared" si="18"/>
        <v>1599.1701327831499</v>
      </c>
      <c r="AE122" s="5">
        <f t="shared" si="18"/>
        <v>1123.0760225896618</v>
      </c>
      <c r="AF122" s="5">
        <f t="shared" si="19"/>
        <v>1132.1174167698498</v>
      </c>
    </row>
    <row r="123" spans="1:32" x14ac:dyDescent="0.3">
      <c r="A123" t="s">
        <v>223</v>
      </c>
      <c r="B123" t="s">
        <v>218</v>
      </c>
      <c r="C123" t="s">
        <v>231</v>
      </c>
      <c r="D123" t="s">
        <v>535</v>
      </c>
      <c r="E123" t="s">
        <v>536</v>
      </c>
      <c r="F123" s="4">
        <v>965</v>
      </c>
      <c r="G123" s="4">
        <v>780</v>
      </c>
      <c r="H123" s="4">
        <v>795</v>
      </c>
      <c r="I123" s="4">
        <v>1122</v>
      </c>
      <c r="J123" s="4"/>
      <c r="K123" s="4"/>
      <c r="L123" s="4"/>
      <c r="M123" s="4"/>
      <c r="N123" s="4">
        <v>817</v>
      </c>
      <c r="O123" s="4">
        <v>658</v>
      </c>
      <c r="P123" s="4">
        <v>835</v>
      </c>
      <c r="Q123" s="4">
        <v>865</v>
      </c>
      <c r="R123" s="4">
        <v>260104</v>
      </c>
      <c r="S123" s="4">
        <v>259258.663</v>
      </c>
      <c r="T123" s="4">
        <v>259591.31900000002</v>
      </c>
      <c r="U123" s="5">
        <f t="shared" si="15"/>
        <v>371.00544397625566</v>
      </c>
      <c r="V123" s="5">
        <f t="shared" si="15"/>
        <v>299.88004798080766</v>
      </c>
      <c r="W123" s="5">
        <f t="shared" si="15"/>
        <v>305.64697198043859</v>
      </c>
      <c r="X123" s="5">
        <f t="shared" si="16"/>
        <v>432.77242388617884</v>
      </c>
      <c r="Y123" s="5">
        <f t="shared" si="16"/>
        <v>0</v>
      </c>
      <c r="Z123" s="5">
        <f t="shared" si="16"/>
        <v>0</v>
      </c>
      <c r="AA123" s="5">
        <f t="shared" si="16"/>
        <v>0</v>
      </c>
      <c r="AB123" s="5">
        <f t="shared" si="17"/>
        <v>0</v>
      </c>
      <c r="AC123" s="5">
        <f t="shared" si="18"/>
        <v>315.1292961809342</v>
      </c>
      <c r="AD123" s="5">
        <f t="shared" si="18"/>
        <v>253.8005837050853</v>
      </c>
      <c r="AE123" s="5">
        <f t="shared" si="18"/>
        <v>322.07216929140759</v>
      </c>
      <c r="AF123" s="5">
        <f t="shared" si="19"/>
        <v>333.21607337724572</v>
      </c>
    </row>
    <row r="124" spans="1:32" x14ac:dyDescent="0.3">
      <c r="A124" t="s">
        <v>229</v>
      </c>
      <c r="B124" t="s">
        <v>251</v>
      </c>
      <c r="C124" t="s">
        <v>265</v>
      </c>
      <c r="D124" t="s">
        <v>539</v>
      </c>
      <c r="E124" t="s">
        <v>540</v>
      </c>
      <c r="F124" s="4">
        <v>2913</v>
      </c>
      <c r="G124" s="4">
        <v>4134</v>
      </c>
      <c r="H124" s="4">
        <v>4503</v>
      </c>
      <c r="I124" s="4">
        <v>3792</v>
      </c>
      <c r="J124" s="4"/>
      <c r="K124" s="4"/>
      <c r="L124" s="4"/>
      <c r="M124" s="4"/>
      <c r="N124" s="4">
        <v>3317</v>
      </c>
      <c r="O124" s="4">
        <v>3101</v>
      </c>
      <c r="P124" s="4">
        <v>4542</v>
      </c>
      <c r="Q124" s="4">
        <v>3402</v>
      </c>
      <c r="R124" s="4">
        <v>261270</v>
      </c>
      <c r="S124" s="4">
        <v>260477.4699999998</v>
      </c>
      <c r="T124" s="4">
        <v>261348.45200000005</v>
      </c>
      <c r="U124" s="5">
        <f t="shared" si="15"/>
        <v>1114.9385692961305</v>
      </c>
      <c r="V124" s="5">
        <f t="shared" si="15"/>
        <v>1582.2712136869904</v>
      </c>
      <c r="W124" s="5">
        <f t="shared" si="15"/>
        <v>1723.5044207142037</v>
      </c>
      <c r="X124" s="5">
        <f t="shared" si="16"/>
        <v>1455.7880956076558</v>
      </c>
      <c r="Y124" s="5">
        <f t="shared" si="16"/>
        <v>0</v>
      </c>
      <c r="Z124" s="5">
        <f t="shared" si="16"/>
        <v>0</v>
      </c>
      <c r="AA124" s="5">
        <f t="shared" si="16"/>
        <v>0</v>
      </c>
      <c r="AB124" s="5">
        <f t="shared" si="17"/>
        <v>0</v>
      </c>
      <c r="AC124" s="5">
        <f t="shared" si="18"/>
        <v>1273.4306732939331</v>
      </c>
      <c r="AD124" s="5">
        <f t="shared" si="18"/>
        <v>1190.5060349365349</v>
      </c>
      <c r="AE124" s="5">
        <f t="shared" si="18"/>
        <v>1743.7208676819548</v>
      </c>
      <c r="AF124" s="5">
        <f t="shared" si="19"/>
        <v>1301.7104076820776</v>
      </c>
    </row>
    <row r="125" spans="1:32" x14ac:dyDescent="0.3">
      <c r="A125" t="s">
        <v>229</v>
      </c>
      <c r="B125" t="s">
        <v>251</v>
      </c>
      <c r="C125" t="s">
        <v>265</v>
      </c>
      <c r="D125" t="s">
        <v>541</v>
      </c>
      <c r="E125" t="s">
        <v>542</v>
      </c>
      <c r="F125" s="4">
        <v>4136</v>
      </c>
      <c r="G125" s="4">
        <v>4183</v>
      </c>
      <c r="H125" s="4">
        <v>4544</v>
      </c>
      <c r="I125" s="4">
        <v>6390</v>
      </c>
      <c r="J125" s="4"/>
      <c r="K125" s="4"/>
      <c r="L125" s="4"/>
      <c r="M125" s="4"/>
      <c r="N125" s="4">
        <v>5141</v>
      </c>
      <c r="O125" s="4">
        <v>3789</v>
      </c>
      <c r="P125" s="4">
        <v>5267</v>
      </c>
      <c r="Q125" s="4">
        <v>5003</v>
      </c>
      <c r="R125" s="4">
        <v>652370</v>
      </c>
      <c r="S125" s="4">
        <v>655509.10700000008</v>
      </c>
      <c r="T125" s="4">
        <v>658950.57299999997</v>
      </c>
      <c r="U125" s="5">
        <f t="shared" si="15"/>
        <v>633.99604518907972</v>
      </c>
      <c r="V125" s="5">
        <f t="shared" si="15"/>
        <v>641.20054570259208</v>
      </c>
      <c r="W125" s="5">
        <f t="shared" si="15"/>
        <v>696.53724113616511</v>
      </c>
      <c r="X125" s="5">
        <f t="shared" si="16"/>
        <v>974.8148319776127</v>
      </c>
      <c r="Y125" s="5">
        <f t="shared" si="16"/>
        <v>0</v>
      </c>
      <c r="Z125" s="5">
        <f t="shared" si="16"/>
        <v>0</v>
      </c>
      <c r="AA125" s="5">
        <f t="shared" si="16"/>
        <v>0</v>
      </c>
      <c r="AB125" s="5">
        <f t="shared" si="17"/>
        <v>0</v>
      </c>
      <c r="AC125" s="5">
        <f t="shared" si="18"/>
        <v>784.27590785554105</v>
      </c>
      <c r="AD125" s="5">
        <f t="shared" si="18"/>
        <v>578.02400600362671</v>
      </c>
      <c r="AE125" s="5">
        <f t="shared" si="18"/>
        <v>803.49760876777555</v>
      </c>
      <c r="AF125" s="5">
        <f t="shared" si="19"/>
        <v>759.23752174960168</v>
      </c>
    </row>
    <row r="126" spans="1:32" x14ac:dyDescent="0.3">
      <c r="A126" t="s">
        <v>223</v>
      </c>
      <c r="B126" t="s">
        <v>233</v>
      </c>
      <c r="C126" t="s">
        <v>249</v>
      </c>
      <c r="D126" t="s">
        <v>545</v>
      </c>
      <c r="E126" t="s">
        <v>546</v>
      </c>
      <c r="F126" s="4">
        <v>1160</v>
      </c>
      <c r="G126" s="4">
        <v>845</v>
      </c>
      <c r="H126" s="4">
        <v>1082</v>
      </c>
      <c r="I126" s="4">
        <v>1126</v>
      </c>
      <c r="J126" s="4"/>
      <c r="K126" s="4"/>
      <c r="L126" s="4"/>
      <c r="M126" s="4"/>
      <c r="N126" s="4">
        <v>1192</v>
      </c>
      <c r="O126" s="4">
        <v>1591</v>
      </c>
      <c r="P126" s="4">
        <v>1191</v>
      </c>
      <c r="Q126" s="4">
        <v>1118</v>
      </c>
      <c r="R126" s="4">
        <v>174690</v>
      </c>
      <c r="S126" s="4">
        <v>175485.39500000005</v>
      </c>
      <c r="T126" s="4">
        <v>176331.57499999998</v>
      </c>
      <c r="U126" s="5">
        <f t="shared" si="15"/>
        <v>664.03343064857745</v>
      </c>
      <c r="V126" s="5">
        <f t="shared" si="15"/>
        <v>483.71400767073101</v>
      </c>
      <c r="W126" s="5">
        <f t="shared" si="15"/>
        <v>619.38290686358687</v>
      </c>
      <c r="X126" s="5">
        <f t="shared" si="16"/>
        <v>641.64883920966747</v>
      </c>
      <c r="Y126" s="5">
        <f t="shared" si="16"/>
        <v>0</v>
      </c>
      <c r="Z126" s="5">
        <f t="shared" si="16"/>
        <v>0</v>
      </c>
      <c r="AA126" s="5">
        <f t="shared" si="16"/>
        <v>0</v>
      </c>
      <c r="AB126" s="5">
        <f t="shared" si="17"/>
        <v>0</v>
      </c>
      <c r="AC126" s="5">
        <f t="shared" si="18"/>
        <v>679.25880669442586</v>
      </c>
      <c r="AD126" s="5">
        <f t="shared" si="18"/>
        <v>906.62815557955662</v>
      </c>
      <c r="AE126" s="5">
        <f t="shared" si="18"/>
        <v>678.68895870223253</v>
      </c>
      <c r="AF126" s="5">
        <f t="shared" si="19"/>
        <v>634.03278737798382</v>
      </c>
    </row>
    <row r="127" spans="1:32" x14ac:dyDescent="0.3">
      <c r="A127" t="s">
        <v>256</v>
      </c>
      <c r="B127" t="s">
        <v>280</v>
      </c>
      <c r="C127" t="s">
        <v>304</v>
      </c>
      <c r="D127" t="s">
        <v>547</v>
      </c>
      <c r="E127" t="s">
        <v>548</v>
      </c>
      <c r="F127" s="4">
        <v>17598</v>
      </c>
      <c r="G127" s="4">
        <v>14180</v>
      </c>
      <c r="H127" s="4">
        <v>11282</v>
      </c>
      <c r="I127" s="4">
        <v>11566</v>
      </c>
      <c r="J127" s="4"/>
      <c r="K127" s="4"/>
      <c r="L127" s="4"/>
      <c r="M127" s="4"/>
      <c r="N127" s="4">
        <v>9284</v>
      </c>
      <c r="O127" s="4">
        <v>9988</v>
      </c>
      <c r="P127" s="4">
        <v>8078</v>
      </c>
      <c r="Q127" s="4">
        <v>8606</v>
      </c>
      <c r="R127" s="4">
        <v>539000</v>
      </c>
      <c r="S127" s="4">
        <v>540257.18900000001</v>
      </c>
      <c r="T127" s="4">
        <v>542271.17599999986</v>
      </c>
      <c r="U127" s="5">
        <f t="shared" si="15"/>
        <v>3264.9350649350649</v>
      </c>
      <c r="V127" s="5">
        <f t="shared" si="15"/>
        <v>2630.7977736549165</v>
      </c>
      <c r="W127" s="5">
        <f t="shared" si="15"/>
        <v>2093.135435992579</v>
      </c>
      <c r="X127" s="5">
        <f t="shared" si="16"/>
        <v>2140.8322250016367</v>
      </c>
      <c r="Y127" s="5">
        <f t="shared" si="16"/>
        <v>0</v>
      </c>
      <c r="Z127" s="5">
        <f t="shared" si="16"/>
        <v>0</v>
      </c>
      <c r="AA127" s="5">
        <f t="shared" si="16"/>
        <v>0</v>
      </c>
      <c r="AB127" s="5">
        <f t="shared" si="17"/>
        <v>0</v>
      </c>
      <c r="AC127" s="5">
        <f t="shared" si="18"/>
        <v>1718.4408072726264</v>
      </c>
      <c r="AD127" s="5">
        <f t="shared" si="18"/>
        <v>1848.7491149331101</v>
      </c>
      <c r="AE127" s="5">
        <f t="shared" si="18"/>
        <v>1495.2137915928779</v>
      </c>
      <c r="AF127" s="5">
        <f t="shared" si="19"/>
        <v>1587.0288484593921</v>
      </c>
    </row>
    <row r="128" spans="1:32" x14ac:dyDescent="0.3">
      <c r="A128" t="s">
        <v>229</v>
      </c>
      <c r="B128" t="s">
        <v>267</v>
      </c>
      <c r="C128" t="s">
        <v>286</v>
      </c>
      <c r="D128" t="s">
        <v>549</v>
      </c>
      <c r="E128" t="s">
        <v>550</v>
      </c>
      <c r="F128" s="4">
        <v>1912</v>
      </c>
      <c r="G128" s="4">
        <v>1941</v>
      </c>
      <c r="H128" s="4">
        <v>1893</v>
      </c>
      <c r="I128" s="4">
        <v>1868</v>
      </c>
      <c r="J128" s="4"/>
      <c r="K128" s="4"/>
      <c r="L128" s="4"/>
      <c r="M128" s="4"/>
      <c r="N128" s="4">
        <v>2040</v>
      </c>
      <c r="O128" s="4">
        <v>2395</v>
      </c>
      <c r="P128" s="4">
        <v>1680</v>
      </c>
      <c r="Q128" s="4">
        <v>1718</v>
      </c>
      <c r="R128" s="4">
        <v>148905</v>
      </c>
      <c r="S128" s="4">
        <v>150202.97300000003</v>
      </c>
      <c r="T128" s="4">
        <v>151317.17000000001</v>
      </c>
      <c r="U128" s="5">
        <f t="shared" si="15"/>
        <v>1284.0401598334508</v>
      </c>
      <c r="V128" s="5">
        <f t="shared" si="15"/>
        <v>1303.5156643497533</v>
      </c>
      <c r="W128" s="5">
        <f t="shared" si="15"/>
        <v>1271.2803465296665</v>
      </c>
      <c r="X128" s="5">
        <f t="shared" si="16"/>
        <v>1243.6504835360347</v>
      </c>
      <c r="Y128" s="5">
        <f t="shared" si="16"/>
        <v>0</v>
      </c>
      <c r="Z128" s="5">
        <f t="shared" si="16"/>
        <v>0</v>
      </c>
      <c r="AA128" s="5">
        <f t="shared" si="16"/>
        <v>0</v>
      </c>
      <c r="AB128" s="5">
        <f t="shared" si="17"/>
        <v>0</v>
      </c>
      <c r="AC128" s="5">
        <f t="shared" si="18"/>
        <v>1358.1621982941708</v>
      </c>
      <c r="AD128" s="5">
        <f t="shared" si="18"/>
        <v>1594.5090514286956</v>
      </c>
      <c r="AE128" s="5">
        <f t="shared" si="18"/>
        <v>1118.4865162422582</v>
      </c>
      <c r="AF128" s="5">
        <f t="shared" si="19"/>
        <v>1135.3635545787697</v>
      </c>
    </row>
    <row r="129" spans="1:32" x14ac:dyDescent="0.3">
      <c r="A129" t="s">
        <v>247</v>
      </c>
      <c r="B129" t="s">
        <v>288</v>
      </c>
      <c r="C129" t="s">
        <v>293</v>
      </c>
      <c r="D129" t="s">
        <v>553</v>
      </c>
      <c r="E129" t="s">
        <v>554</v>
      </c>
      <c r="F129" s="4">
        <v>5632</v>
      </c>
      <c r="G129" s="4">
        <v>5073</v>
      </c>
      <c r="H129" s="4">
        <v>4454</v>
      </c>
      <c r="I129" s="4">
        <v>6276</v>
      </c>
      <c r="J129" s="4"/>
      <c r="K129" s="4"/>
      <c r="L129" s="4"/>
      <c r="M129" s="4"/>
      <c r="N129" s="4">
        <v>3632</v>
      </c>
      <c r="O129" s="4">
        <v>3259</v>
      </c>
      <c r="P129" s="4">
        <v>2447</v>
      </c>
      <c r="Q129" s="4">
        <v>2632</v>
      </c>
      <c r="R129" s="4">
        <v>210653</v>
      </c>
      <c r="S129" s="4">
        <v>211572.734</v>
      </c>
      <c r="T129" s="4">
        <v>212005.72999999995</v>
      </c>
      <c r="U129" s="5">
        <f t="shared" si="15"/>
        <v>2673.5911665155495</v>
      </c>
      <c r="V129" s="5">
        <f t="shared" si="15"/>
        <v>2408.2258500947055</v>
      </c>
      <c r="W129" s="5">
        <f t="shared" si="15"/>
        <v>2114.3776732351307</v>
      </c>
      <c r="X129" s="5">
        <f t="shared" si="16"/>
        <v>2966.3557686974923</v>
      </c>
      <c r="Y129" s="5">
        <f t="shared" si="16"/>
        <v>0</v>
      </c>
      <c r="Z129" s="5">
        <f t="shared" si="16"/>
        <v>0</v>
      </c>
      <c r="AA129" s="5">
        <f t="shared" si="16"/>
        <v>0</v>
      </c>
      <c r="AB129" s="5">
        <f t="shared" si="17"/>
        <v>0</v>
      </c>
      <c r="AC129" s="5">
        <f t="shared" si="18"/>
        <v>1716.6673282200909</v>
      </c>
      <c r="AD129" s="5">
        <f t="shared" si="18"/>
        <v>1540.3686185763427</v>
      </c>
      <c r="AE129" s="5">
        <f t="shared" si="18"/>
        <v>1156.5762533465206</v>
      </c>
      <c r="AF129" s="5">
        <f t="shared" si="19"/>
        <v>1241.4758789774223</v>
      </c>
    </row>
    <row r="130" spans="1:32" x14ac:dyDescent="0.3">
      <c r="A130" t="s">
        <v>256</v>
      </c>
      <c r="B130" t="s">
        <v>280</v>
      </c>
      <c r="C130" t="s">
        <v>304</v>
      </c>
      <c r="D130" t="s">
        <v>557</v>
      </c>
      <c r="E130" t="s">
        <v>558</v>
      </c>
      <c r="F130" s="4">
        <v>2591</v>
      </c>
      <c r="G130" s="4">
        <v>2112</v>
      </c>
      <c r="H130" s="4">
        <v>1756</v>
      </c>
      <c r="I130" s="4">
        <v>1953</v>
      </c>
      <c r="J130" s="4"/>
      <c r="K130" s="4"/>
      <c r="L130" s="4"/>
      <c r="M130" s="4"/>
      <c r="N130" s="4">
        <v>1388</v>
      </c>
      <c r="O130" s="4">
        <v>873</v>
      </c>
      <c r="P130" s="4">
        <v>1111</v>
      </c>
      <c r="Q130" s="4">
        <v>1301</v>
      </c>
      <c r="R130" s="4">
        <v>170526</v>
      </c>
      <c r="S130" s="4">
        <v>171077.94199999995</v>
      </c>
      <c r="T130" s="4">
        <v>171676.27399999998</v>
      </c>
      <c r="U130" s="5">
        <f t="shared" si="15"/>
        <v>1519.4163939809764</v>
      </c>
      <c r="V130" s="5">
        <f t="shared" si="15"/>
        <v>1238.5208120755779</v>
      </c>
      <c r="W130" s="5">
        <f t="shared" si="15"/>
        <v>1029.7549933734444</v>
      </c>
      <c r="X130" s="5">
        <f t="shared" si="16"/>
        <v>1141.5849274127934</v>
      </c>
      <c r="Y130" s="5">
        <f t="shared" si="16"/>
        <v>0</v>
      </c>
      <c r="Z130" s="5">
        <f t="shared" si="16"/>
        <v>0</v>
      </c>
      <c r="AA130" s="5">
        <f t="shared" si="16"/>
        <v>0</v>
      </c>
      <c r="AB130" s="5">
        <f t="shared" si="17"/>
        <v>0</v>
      </c>
      <c r="AC130" s="5">
        <f t="shared" si="18"/>
        <v>811.32610304606101</v>
      </c>
      <c r="AD130" s="5">
        <f t="shared" si="18"/>
        <v>510.29372331355273</v>
      </c>
      <c r="AE130" s="5">
        <f t="shared" si="18"/>
        <v>649.41159977245945</v>
      </c>
      <c r="AF130" s="5">
        <f t="shared" si="19"/>
        <v>757.82166614356981</v>
      </c>
    </row>
    <row r="131" spans="1:32" x14ac:dyDescent="0.3">
      <c r="A131" t="s">
        <v>256</v>
      </c>
      <c r="B131" t="s">
        <v>280</v>
      </c>
      <c r="C131" t="s">
        <v>304</v>
      </c>
      <c r="D131" t="s">
        <v>560</v>
      </c>
      <c r="E131" t="s">
        <v>561</v>
      </c>
      <c r="F131" s="4">
        <v>1562</v>
      </c>
      <c r="G131" s="4">
        <v>1931</v>
      </c>
      <c r="H131" s="4">
        <v>1864</v>
      </c>
      <c r="I131" s="4">
        <v>1222</v>
      </c>
      <c r="J131" s="4"/>
      <c r="K131" s="4"/>
      <c r="L131" s="4"/>
      <c r="M131" s="4"/>
      <c r="N131" s="4">
        <v>1015</v>
      </c>
      <c r="O131" s="4">
        <v>1231</v>
      </c>
      <c r="P131" s="4">
        <v>1672</v>
      </c>
      <c r="Q131" s="4">
        <v>1354</v>
      </c>
      <c r="R131" s="4">
        <v>125982</v>
      </c>
      <c r="S131" s="4">
        <v>127875.50400000002</v>
      </c>
      <c r="T131" s="4">
        <v>128580.67499999997</v>
      </c>
      <c r="U131" s="5">
        <f t="shared" si="15"/>
        <v>1239.8596624914669</v>
      </c>
      <c r="V131" s="5">
        <f t="shared" si="15"/>
        <v>1532.758648060834</v>
      </c>
      <c r="W131" s="5">
        <f t="shared" si="15"/>
        <v>1479.5764474289979</v>
      </c>
      <c r="X131" s="5">
        <f t="shared" si="16"/>
        <v>955.61695694274636</v>
      </c>
      <c r="Y131" s="5">
        <f t="shared" si="16"/>
        <v>0</v>
      </c>
      <c r="Z131" s="5">
        <f t="shared" si="16"/>
        <v>0</v>
      </c>
      <c r="AA131" s="5">
        <f t="shared" si="16"/>
        <v>0</v>
      </c>
      <c r="AB131" s="5">
        <f t="shared" si="17"/>
        <v>0</v>
      </c>
      <c r="AC131" s="5">
        <f t="shared" si="18"/>
        <v>793.74076210874603</v>
      </c>
      <c r="AD131" s="5">
        <f t="shared" si="18"/>
        <v>962.65505237031152</v>
      </c>
      <c r="AE131" s="5">
        <f t="shared" si="18"/>
        <v>1307.5217283210081</v>
      </c>
      <c r="AF131" s="5">
        <f t="shared" si="19"/>
        <v>1053.0353803166768</v>
      </c>
    </row>
    <row r="132" spans="1:32" x14ac:dyDescent="0.3">
      <c r="A132" t="s">
        <v>238</v>
      </c>
      <c r="B132" t="s">
        <v>273</v>
      </c>
      <c r="C132" t="s">
        <v>314</v>
      </c>
      <c r="D132" t="s">
        <v>562</v>
      </c>
      <c r="E132" t="s">
        <v>563</v>
      </c>
      <c r="F132" s="4">
        <v>794</v>
      </c>
      <c r="G132" s="4">
        <v>531</v>
      </c>
      <c r="H132" s="4">
        <v>663</v>
      </c>
      <c r="I132" s="4">
        <v>830</v>
      </c>
      <c r="J132" s="4"/>
      <c r="K132" s="4"/>
      <c r="L132" s="4"/>
      <c r="M132" s="4"/>
      <c r="N132" s="4">
        <v>919</v>
      </c>
      <c r="O132" s="4">
        <v>1208</v>
      </c>
      <c r="P132" s="4">
        <v>1323</v>
      </c>
      <c r="Q132" s="4">
        <v>1071</v>
      </c>
      <c r="R132" s="4">
        <v>225877</v>
      </c>
      <c r="S132" s="4">
        <v>231191.56</v>
      </c>
      <c r="T132" s="4">
        <v>233982.48899999997</v>
      </c>
      <c r="U132" s="5">
        <f t="shared" si="15"/>
        <v>351.51874692863811</v>
      </c>
      <c r="V132" s="5">
        <f t="shared" si="15"/>
        <v>235.08369599383735</v>
      </c>
      <c r="W132" s="5">
        <f t="shared" si="15"/>
        <v>293.52258087366135</v>
      </c>
      <c r="X132" s="5">
        <f t="shared" si="16"/>
        <v>359.00964550782044</v>
      </c>
      <c r="Y132" s="5">
        <f t="shared" si="16"/>
        <v>0</v>
      </c>
      <c r="Z132" s="5">
        <f t="shared" si="16"/>
        <v>0</v>
      </c>
      <c r="AA132" s="5">
        <f t="shared" si="16"/>
        <v>0</v>
      </c>
      <c r="AB132" s="5">
        <f t="shared" si="17"/>
        <v>0</v>
      </c>
      <c r="AC132" s="5">
        <f t="shared" si="18"/>
        <v>397.50586050805663</v>
      </c>
      <c r="AD132" s="5">
        <f t="shared" si="18"/>
        <v>522.5104238234303</v>
      </c>
      <c r="AE132" s="5">
        <f t="shared" si="18"/>
        <v>572.25272410463424</v>
      </c>
      <c r="AF132" s="5">
        <f t="shared" si="19"/>
        <v>457.7265608966149</v>
      </c>
    </row>
    <row r="133" spans="1:32" x14ac:dyDescent="0.3">
      <c r="A133" t="s">
        <v>223</v>
      </c>
      <c r="B133" t="s">
        <v>218</v>
      </c>
      <c r="C133" t="s">
        <v>231</v>
      </c>
      <c r="D133" t="s">
        <v>564</v>
      </c>
      <c r="E133" t="s">
        <v>565</v>
      </c>
      <c r="F133" s="4">
        <v>1377</v>
      </c>
      <c r="G133" s="4">
        <v>1619</v>
      </c>
      <c r="H133" s="4">
        <v>1359</v>
      </c>
      <c r="I133" s="4">
        <v>1768</v>
      </c>
      <c r="J133" s="4"/>
      <c r="K133" s="4"/>
      <c r="L133" s="4"/>
      <c r="M133" s="4"/>
      <c r="N133" s="4">
        <v>2011</v>
      </c>
      <c r="O133" s="4">
        <v>1637</v>
      </c>
      <c r="P133" s="4">
        <v>1413</v>
      </c>
      <c r="Q133" s="4">
        <v>1979</v>
      </c>
      <c r="R133" s="4">
        <v>108486</v>
      </c>
      <c r="S133" s="4">
        <v>108173.476</v>
      </c>
      <c r="T133" s="4">
        <v>108109.06299999997</v>
      </c>
      <c r="U133" s="5">
        <f t="shared" si="15"/>
        <v>1269.2882030861126</v>
      </c>
      <c r="V133" s="5">
        <f t="shared" si="15"/>
        <v>1492.358460999576</v>
      </c>
      <c r="W133" s="5">
        <f t="shared" si="15"/>
        <v>1252.6962004313921</v>
      </c>
      <c r="X133" s="5">
        <f t="shared" si="16"/>
        <v>1634.4117480333164</v>
      </c>
      <c r="Y133" s="5">
        <f t="shared" si="16"/>
        <v>0</v>
      </c>
      <c r="Z133" s="5">
        <f t="shared" si="16"/>
        <v>0</v>
      </c>
      <c r="AA133" s="5">
        <f t="shared" ref="AA133:AA183" si="20">(L133/$S133)*100000</f>
        <v>0</v>
      </c>
      <c r="AB133" s="5">
        <f t="shared" si="17"/>
        <v>0</v>
      </c>
      <c r="AC133" s="5">
        <f t="shared" si="18"/>
        <v>1859.050919284502</v>
      </c>
      <c r="AD133" s="5">
        <f t="shared" si="18"/>
        <v>1513.3099725851464</v>
      </c>
      <c r="AE133" s="5">
        <f t="shared" si="18"/>
        <v>1306.2351809791155</v>
      </c>
      <c r="AF133" s="5">
        <f t="shared" si="19"/>
        <v>1830.558831131485</v>
      </c>
    </row>
    <row r="134" spans="1:32" x14ac:dyDescent="0.3">
      <c r="A134" t="s">
        <v>238</v>
      </c>
      <c r="B134" t="s">
        <v>273</v>
      </c>
      <c r="C134" t="s">
        <v>314</v>
      </c>
      <c r="D134" t="s">
        <v>568</v>
      </c>
      <c r="E134" t="s">
        <v>569</v>
      </c>
      <c r="F134" s="4">
        <v>1438</v>
      </c>
      <c r="G134" s="4">
        <v>1351</v>
      </c>
      <c r="H134" s="4">
        <v>1194</v>
      </c>
      <c r="I134" s="4">
        <v>1250</v>
      </c>
      <c r="J134" s="4"/>
      <c r="K134" s="4"/>
      <c r="L134" s="4"/>
      <c r="M134" s="4"/>
      <c r="N134" s="4">
        <v>1200</v>
      </c>
      <c r="O134" s="4">
        <v>1237</v>
      </c>
      <c r="P134" s="4">
        <v>599</v>
      </c>
      <c r="Q134" s="4">
        <v>793</v>
      </c>
      <c r="R134" s="4">
        <v>150558</v>
      </c>
      <c r="S134" s="4">
        <v>152780.943</v>
      </c>
      <c r="T134" s="4">
        <v>153980.647</v>
      </c>
      <c r="U134" s="5">
        <f t="shared" ref="U134:W183" si="21">(F134/$R134)*100000</f>
        <v>955.11364391131656</v>
      </c>
      <c r="V134" s="5">
        <f t="shared" si="21"/>
        <v>897.32860425882393</v>
      </c>
      <c r="W134" s="5">
        <f t="shared" si="21"/>
        <v>793.04985454110715</v>
      </c>
      <c r="X134" s="5">
        <f t="shared" ref="X134:Z183" si="22">(I134/$S134)*100000</f>
        <v>818.16486759084864</v>
      </c>
      <c r="Y134" s="5">
        <f t="shared" si="22"/>
        <v>0</v>
      </c>
      <c r="Z134" s="5">
        <f t="shared" si="22"/>
        <v>0</v>
      </c>
      <c r="AA134" s="5">
        <f t="shared" si="20"/>
        <v>0</v>
      </c>
      <c r="AB134" s="5">
        <f t="shared" ref="AB134:AB183" si="23">(M134/$T134)*100000</f>
        <v>0</v>
      </c>
      <c r="AC134" s="5">
        <f t="shared" ref="AC134:AE183" si="24">(N134/$S134)*100000</f>
        <v>785.43827288721468</v>
      </c>
      <c r="AD134" s="5">
        <f t="shared" si="24"/>
        <v>809.65595296790377</v>
      </c>
      <c r="AE134" s="5">
        <f t="shared" si="24"/>
        <v>392.06460454953469</v>
      </c>
      <c r="AF134" s="5">
        <f t="shared" ref="AF134:AF183" si="25">(Q134/$T134)*100000</f>
        <v>514.99978435601713</v>
      </c>
    </row>
    <row r="135" spans="1:32" x14ac:dyDescent="0.3">
      <c r="A135" t="s">
        <v>223</v>
      </c>
      <c r="B135" t="s">
        <v>233</v>
      </c>
      <c r="C135" t="s">
        <v>249</v>
      </c>
      <c r="D135" t="s">
        <v>570</v>
      </c>
      <c r="E135" t="s">
        <v>571</v>
      </c>
      <c r="F135" s="4">
        <v>483</v>
      </c>
      <c r="G135" s="4">
        <v>740</v>
      </c>
      <c r="H135" s="4">
        <v>843</v>
      </c>
      <c r="I135" s="4">
        <v>1088</v>
      </c>
      <c r="J135" s="4"/>
      <c r="K135" s="4"/>
      <c r="L135" s="4"/>
      <c r="M135" s="4"/>
      <c r="N135" s="4">
        <v>1130</v>
      </c>
      <c r="O135" s="4">
        <v>1022</v>
      </c>
      <c r="P135" s="4">
        <v>1176</v>
      </c>
      <c r="Q135" s="4">
        <v>798</v>
      </c>
      <c r="R135" s="4">
        <v>166331</v>
      </c>
      <c r="S135" s="4">
        <v>166099.16799999998</v>
      </c>
      <c r="T135" s="4">
        <v>166656.38299999994</v>
      </c>
      <c r="U135" s="5">
        <f t="shared" si="21"/>
        <v>290.38483505780641</v>
      </c>
      <c r="V135" s="5">
        <f t="shared" si="21"/>
        <v>444.8960205854591</v>
      </c>
      <c r="W135" s="5">
        <f t="shared" si="21"/>
        <v>506.82073696424595</v>
      </c>
      <c r="X135" s="5">
        <f t="shared" si="22"/>
        <v>655.03037318043653</v>
      </c>
      <c r="Y135" s="5">
        <f t="shared" si="22"/>
        <v>0</v>
      </c>
      <c r="Z135" s="5">
        <f t="shared" si="22"/>
        <v>0</v>
      </c>
      <c r="AA135" s="5">
        <f t="shared" si="20"/>
        <v>0</v>
      </c>
      <c r="AB135" s="5">
        <f t="shared" si="23"/>
        <v>0</v>
      </c>
      <c r="AC135" s="5">
        <f t="shared" si="24"/>
        <v>680.31647214512248</v>
      </c>
      <c r="AD135" s="5">
        <f t="shared" si="24"/>
        <v>615.29507480735856</v>
      </c>
      <c r="AE135" s="5">
        <f t="shared" si="24"/>
        <v>708.01077101120711</v>
      </c>
      <c r="AF135" s="5">
        <f t="shared" si="25"/>
        <v>478.8295447405697</v>
      </c>
    </row>
    <row r="136" spans="1:32" x14ac:dyDescent="0.3">
      <c r="A136" t="s">
        <v>223</v>
      </c>
      <c r="B136" t="s">
        <v>242</v>
      </c>
      <c r="C136" t="s">
        <v>217</v>
      </c>
      <c r="D136" t="s">
        <v>572</v>
      </c>
      <c r="E136" t="s">
        <v>573</v>
      </c>
      <c r="F136" s="4">
        <v>2707</v>
      </c>
      <c r="G136" s="4">
        <v>2401</v>
      </c>
      <c r="H136" s="4">
        <v>1470</v>
      </c>
      <c r="I136" s="4">
        <v>1227</v>
      </c>
      <c r="J136" s="4"/>
      <c r="K136" s="4"/>
      <c r="L136" s="4"/>
      <c r="M136" s="4"/>
      <c r="N136" s="4">
        <v>1346</v>
      </c>
      <c r="O136" s="4">
        <v>2038</v>
      </c>
      <c r="P136" s="4">
        <v>2082</v>
      </c>
      <c r="Q136" s="4">
        <v>2448</v>
      </c>
      <c r="R136" s="4">
        <v>206428</v>
      </c>
      <c r="S136" s="4">
        <v>206954.77199999991</v>
      </c>
      <c r="T136" s="4">
        <v>207454.49099999995</v>
      </c>
      <c r="U136" s="5">
        <f t="shared" si="21"/>
        <v>1311.3531110120718</v>
      </c>
      <c r="V136" s="5">
        <f t="shared" si="21"/>
        <v>1163.1174065533746</v>
      </c>
      <c r="W136" s="5">
        <f t="shared" si="21"/>
        <v>712.11269788982122</v>
      </c>
      <c r="X136" s="5">
        <f t="shared" si="22"/>
        <v>592.88316386345537</v>
      </c>
      <c r="Y136" s="5">
        <f t="shared" si="22"/>
        <v>0</v>
      </c>
      <c r="Z136" s="5">
        <f t="shared" si="22"/>
        <v>0</v>
      </c>
      <c r="AA136" s="5">
        <f t="shared" si="20"/>
        <v>0</v>
      </c>
      <c r="AB136" s="5">
        <f t="shared" si="23"/>
        <v>0</v>
      </c>
      <c r="AC136" s="5">
        <f t="shared" si="24"/>
        <v>650.38365000832198</v>
      </c>
      <c r="AD136" s="5">
        <f t="shared" si="24"/>
        <v>984.75622490115893</v>
      </c>
      <c r="AE136" s="5">
        <f t="shared" si="24"/>
        <v>1006.0169088538828</v>
      </c>
      <c r="AF136" s="5">
        <f t="shared" si="25"/>
        <v>1180.0178382255415</v>
      </c>
    </row>
    <row r="137" spans="1:32" x14ac:dyDescent="0.3">
      <c r="A137" t="s">
        <v>229</v>
      </c>
      <c r="B137" t="s">
        <v>251</v>
      </c>
      <c r="C137" t="s">
        <v>278</v>
      </c>
      <c r="D137" t="s">
        <v>574</v>
      </c>
      <c r="E137" t="s">
        <v>575</v>
      </c>
      <c r="F137" s="4">
        <v>191</v>
      </c>
      <c r="G137" s="4">
        <v>162</v>
      </c>
      <c r="H137" s="4">
        <v>135</v>
      </c>
      <c r="I137" s="4">
        <v>151</v>
      </c>
      <c r="J137" s="4"/>
      <c r="K137" s="4"/>
      <c r="L137" s="4"/>
      <c r="M137" s="4"/>
      <c r="N137" s="4">
        <v>189</v>
      </c>
      <c r="O137" s="4">
        <v>152</v>
      </c>
      <c r="P137" s="4">
        <v>208</v>
      </c>
      <c r="Q137" s="4">
        <v>155</v>
      </c>
      <c r="R137" s="4">
        <v>31709</v>
      </c>
      <c r="S137" s="4">
        <v>31446.951999999997</v>
      </c>
      <c r="T137" s="4">
        <v>31502.706999999995</v>
      </c>
      <c r="U137" s="5">
        <f t="shared" si="21"/>
        <v>602.35264435964552</v>
      </c>
      <c r="V137" s="5">
        <f t="shared" si="21"/>
        <v>510.89596013750042</v>
      </c>
      <c r="W137" s="5">
        <f t="shared" si="21"/>
        <v>425.74663344791696</v>
      </c>
      <c r="X137" s="5">
        <f t="shared" si="22"/>
        <v>480.1737224008229</v>
      </c>
      <c r="Y137" s="5">
        <f t="shared" si="22"/>
        <v>0</v>
      </c>
      <c r="Z137" s="5">
        <f t="shared" si="22"/>
        <v>0</v>
      </c>
      <c r="AA137" s="5">
        <f t="shared" si="20"/>
        <v>0</v>
      </c>
      <c r="AB137" s="5">
        <f t="shared" si="23"/>
        <v>0</v>
      </c>
      <c r="AC137" s="5">
        <f t="shared" si="24"/>
        <v>601.01214260765244</v>
      </c>
      <c r="AD137" s="5">
        <f t="shared" si="24"/>
        <v>483.35368082731839</v>
      </c>
      <c r="AE137" s="5">
        <f t="shared" si="24"/>
        <v>661.43135271106723</v>
      </c>
      <c r="AF137" s="5">
        <f t="shared" si="25"/>
        <v>492.02120947891882</v>
      </c>
    </row>
    <row r="138" spans="1:32" x14ac:dyDescent="0.3">
      <c r="A138" t="s">
        <v>223</v>
      </c>
      <c r="B138" t="s">
        <v>233</v>
      </c>
      <c r="C138" t="s">
        <v>249</v>
      </c>
      <c r="D138" t="s">
        <v>576</v>
      </c>
      <c r="E138" t="s">
        <v>577</v>
      </c>
      <c r="F138" s="4">
        <v>1864</v>
      </c>
      <c r="G138" s="4">
        <v>1745</v>
      </c>
      <c r="H138" s="4">
        <v>1334</v>
      </c>
      <c r="I138" s="4">
        <v>1396</v>
      </c>
      <c r="J138" s="4"/>
      <c r="K138" s="4"/>
      <c r="L138" s="4"/>
      <c r="M138" s="4"/>
      <c r="N138" s="4">
        <v>760</v>
      </c>
      <c r="O138" s="4">
        <v>919</v>
      </c>
      <c r="P138" s="4">
        <v>793</v>
      </c>
      <c r="Q138" s="4">
        <v>1475</v>
      </c>
      <c r="R138" s="4">
        <v>195675</v>
      </c>
      <c r="S138" s="4">
        <v>196750.24000000008</v>
      </c>
      <c r="T138" s="4">
        <v>198314.55699999994</v>
      </c>
      <c r="U138" s="5">
        <f t="shared" si="21"/>
        <v>952.59997444742555</v>
      </c>
      <c r="V138" s="5">
        <f t="shared" si="21"/>
        <v>891.7848473233679</v>
      </c>
      <c r="W138" s="5">
        <f t="shared" si="21"/>
        <v>681.74268557557173</v>
      </c>
      <c r="X138" s="5">
        <f t="shared" si="22"/>
        <v>709.52899472956142</v>
      </c>
      <c r="Y138" s="5">
        <f t="shared" si="22"/>
        <v>0</v>
      </c>
      <c r="Z138" s="5">
        <f t="shared" si="22"/>
        <v>0</v>
      </c>
      <c r="AA138" s="5">
        <f t="shared" si="20"/>
        <v>0</v>
      </c>
      <c r="AB138" s="5">
        <f t="shared" si="23"/>
        <v>0</v>
      </c>
      <c r="AC138" s="5">
        <f t="shared" si="24"/>
        <v>386.27653008199621</v>
      </c>
      <c r="AD138" s="5">
        <f t="shared" si="24"/>
        <v>467.0896462438875</v>
      </c>
      <c r="AE138" s="5">
        <f t="shared" si="24"/>
        <v>403.04906362503027</v>
      </c>
      <c r="AF138" s="5">
        <f t="shared" si="25"/>
        <v>743.76789193543686</v>
      </c>
    </row>
    <row r="139" spans="1:32" x14ac:dyDescent="0.3">
      <c r="A139" t="s">
        <v>229</v>
      </c>
      <c r="B139" t="s">
        <v>260</v>
      </c>
      <c r="C139" t="s">
        <v>271</v>
      </c>
      <c r="D139" t="s">
        <v>578</v>
      </c>
      <c r="E139" t="s">
        <v>579</v>
      </c>
      <c r="F139" s="4">
        <v>1395</v>
      </c>
      <c r="G139" s="4">
        <v>1181</v>
      </c>
      <c r="H139" s="4">
        <v>851</v>
      </c>
      <c r="I139" s="4">
        <v>820</v>
      </c>
      <c r="J139" s="4"/>
      <c r="K139" s="4"/>
      <c r="L139" s="4"/>
      <c r="M139" s="4"/>
      <c r="N139" s="4">
        <v>927</v>
      </c>
      <c r="O139" s="4">
        <v>649</v>
      </c>
      <c r="P139" s="4">
        <v>537</v>
      </c>
      <c r="Q139" s="4">
        <v>514</v>
      </c>
      <c r="R139" s="4">
        <v>244380</v>
      </c>
      <c r="S139" s="4">
        <v>245868.28499999997</v>
      </c>
      <c r="T139" s="4">
        <v>247531.93500000008</v>
      </c>
      <c r="U139" s="5">
        <f t="shared" si="21"/>
        <v>570.83231033636139</v>
      </c>
      <c r="V139" s="5">
        <f t="shared" si="21"/>
        <v>483.26376953924216</v>
      </c>
      <c r="W139" s="5">
        <f t="shared" si="21"/>
        <v>348.22816924461904</v>
      </c>
      <c r="X139" s="5">
        <f t="shared" si="22"/>
        <v>333.51190455491246</v>
      </c>
      <c r="Y139" s="5">
        <f t="shared" si="22"/>
        <v>0</v>
      </c>
      <c r="Z139" s="5">
        <f t="shared" si="22"/>
        <v>0</v>
      </c>
      <c r="AA139" s="5">
        <f t="shared" si="20"/>
        <v>0</v>
      </c>
      <c r="AB139" s="5">
        <f t="shared" si="23"/>
        <v>0</v>
      </c>
      <c r="AC139" s="5">
        <f t="shared" si="24"/>
        <v>377.03114088098027</v>
      </c>
      <c r="AD139" s="5">
        <f t="shared" si="24"/>
        <v>263.96247080016855</v>
      </c>
      <c r="AE139" s="5">
        <f t="shared" si="24"/>
        <v>218.40962529998532</v>
      </c>
      <c r="AF139" s="5">
        <f t="shared" si="25"/>
        <v>207.64997453762879</v>
      </c>
    </row>
    <row r="140" spans="1:32" x14ac:dyDescent="0.3">
      <c r="A140" t="s">
        <v>223</v>
      </c>
      <c r="B140" t="s">
        <v>233</v>
      </c>
      <c r="C140" t="s">
        <v>240</v>
      </c>
      <c r="D140" t="s">
        <v>580</v>
      </c>
      <c r="E140" t="s">
        <v>581</v>
      </c>
      <c r="F140" s="4">
        <v>2881</v>
      </c>
      <c r="G140" s="4">
        <v>2715</v>
      </c>
      <c r="H140" s="4">
        <v>3459</v>
      </c>
      <c r="I140" s="4">
        <v>2916</v>
      </c>
      <c r="J140" s="4"/>
      <c r="K140" s="4"/>
      <c r="L140" s="4"/>
      <c r="M140" s="4"/>
      <c r="N140" s="4">
        <v>2594</v>
      </c>
      <c r="O140" s="4">
        <v>2838</v>
      </c>
      <c r="P140" s="4">
        <v>2508</v>
      </c>
      <c r="Q140" s="4">
        <v>2938</v>
      </c>
      <c r="R140" s="4">
        <v>221075</v>
      </c>
      <c r="S140" s="4">
        <v>221677.86699999997</v>
      </c>
      <c r="T140" s="4">
        <v>221824.03899999999</v>
      </c>
      <c r="U140" s="5">
        <f t="shared" si="21"/>
        <v>1303.1776546420899</v>
      </c>
      <c r="V140" s="5">
        <f t="shared" si="21"/>
        <v>1228.0900147008933</v>
      </c>
      <c r="W140" s="5">
        <f t="shared" si="21"/>
        <v>1564.6273888951714</v>
      </c>
      <c r="X140" s="5">
        <f t="shared" si="22"/>
        <v>1315.4222563861101</v>
      </c>
      <c r="Y140" s="5">
        <f t="shared" si="22"/>
        <v>0</v>
      </c>
      <c r="Z140" s="5">
        <f t="shared" si="22"/>
        <v>0</v>
      </c>
      <c r="AA140" s="5">
        <f t="shared" si="20"/>
        <v>0</v>
      </c>
      <c r="AB140" s="5">
        <f t="shared" si="23"/>
        <v>0</v>
      </c>
      <c r="AC140" s="5">
        <f t="shared" si="24"/>
        <v>1170.1664379511556</v>
      </c>
      <c r="AD140" s="5">
        <f t="shared" si="24"/>
        <v>1280.2360643428603</v>
      </c>
      <c r="AE140" s="5">
        <f t="shared" si="24"/>
        <v>1131.3714056983417</v>
      </c>
      <c r="AF140" s="5">
        <f t="shared" si="25"/>
        <v>1324.4732235715896</v>
      </c>
    </row>
    <row r="141" spans="1:32" x14ac:dyDescent="0.3">
      <c r="A141" t="s">
        <v>223</v>
      </c>
      <c r="B141" t="s">
        <v>242</v>
      </c>
      <c r="C141" t="s">
        <v>217</v>
      </c>
      <c r="D141" t="s">
        <v>582</v>
      </c>
      <c r="E141" t="s">
        <v>583</v>
      </c>
      <c r="F141" s="4">
        <v>9566</v>
      </c>
      <c r="G141" s="4">
        <v>7543</v>
      </c>
      <c r="H141" s="4">
        <v>5689</v>
      </c>
      <c r="I141" s="4">
        <v>9366</v>
      </c>
      <c r="J141" s="4"/>
      <c r="K141" s="4"/>
      <c r="L141" s="4"/>
      <c r="M141" s="4"/>
      <c r="N141" s="4">
        <v>6670</v>
      </c>
      <c r="O141" s="4">
        <v>7388</v>
      </c>
      <c r="P141" s="4">
        <v>7492</v>
      </c>
      <c r="Q141" s="4">
        <v>4663</v>
      </c>
      <c r="R141" s="4">
        <v>461086</v>
      </c>
      <c r="S141" s="4">
        <v>463990.25800000032</v>
      </c>
      <c r="T141" s="4">
        <v>466302.57399999996</v>
      </c>
      <c r="U141" s="5">
        <f t="shared" si="21"/>
        <v>2074.6671987438349</v>
      </c>
      <c r="V141" s="5">
        <f t="shared" si="21"/>
        <v>1635.9204139791709</v>
      </c>
      <c r="W141" s="5">
        <f t="shared" si="21"/>
        <v>1233.8262276451683</v>
      </c>
      <c r="X141" s="5">
        <f t="shared" si="22"/>
        <v>2018.5768641720044</v>
      </c>
      <c r="Y141" s="5">
        <f t="shared" si="22"/>
        <v>0</v>
      </c>
      <c r="Z141" s="5">
        <f t="shared" si="22"/>
        <v>0</v>
      </c>
      <c r="AA141" s="5">
        <f t="shared" si="20"/>
        <v>0</v>
      </c>
      <c r="AB141" s="5">
        <f t="shared" si="23"/>
        <v>0</v>
      </c>
      <c r="AC141" s="5">
        <f t="shared" si="24"/>
        <v>1437.5301819375688</v>
      </c>
      <c r="AD141" s="5">
        <f t="shared" si="24"/>
        <v>1592.2748102181049</v>
      </c>
      <c r="AE141" s="5">
        <f t="shared" si="24"/>
        <v>1614.6890739244777</v>
      </c>
      <c r="AF141" s="5">
        <f t="shared" si="25"/>
        <v>999.99447997900188</v>
      </c>
    </row>
    <row r="142" spans="1:32" x14ac:dyDescent="0.3">
      <c r="A142" t="s">
        <v>229</v>
      </c>
      <c r="B142" t="s">
        <v>260</v>
      </c>
      <c r="C142" t="s">
        <v>265</v>
      </c>
      <c r="D142" t="s">
        <v>586</v>
      </c>
      <c r="E142" t="s">
        <v>587</v>
      </c>
      <c r="F142" s="4">
        <v>2425</v>
      </c>
      <c r="G142" s="4">
        <v>2004</v>
      </c>
      <c r="H142" s="4">
        <v>1565</v>
      </c>
      <c r="I142" s="4">
        <v>1729</v>
      </c>
      <c r="J142" s="4"/>
      <c r="K142" s="4"/>
      <c r="L142" s="4"/>
      <c r="M142" s="4"/>
      <c r="N142" s="4">
        <v>1153</v>
      </c>
      <c r="O142" s="4">
        <v>858</v>
      </c>
      <c r="P142" s="4">
        <v>1025</v>
      </c>
      <c r="Q142" s="4">
        <v>756</v>
      </c>
      <c r="R142" s="4">
        <v>257768</v>
      </c>
      <c r="S142" s="4">
        <v>257530.41799999992</v>
      </c>
      <c r="T142" s="4">
        <v>258784.91200000001</v>
      </c>
      <c r="U142" s="5">
        <f t="shared" si="21"/>
        <v>940.76844294093917</v>
      </c>
      <c r="V142" s="5">
        <f t="shared" si="21"/>
        <v>777.44328233139879</v>
      </c>
      <c r="W142" s="5">
        <f t="shared" si="21"/>
        <v>607.13509822786386</v>
      </c>
      <c r="X142" s="5">
        <f t="shared" si="22"/>
        <v>671.37700215280995</v>
      </c>
      <c r="Y142" s="5">
        <f t="shared" si="22"/>
        <v>0</v>
      </c>
      <c r="Z142" s="5">
        <f t="shared" si="22"/>
        <v>0</v>
      </c>
      <c r="AA142" s="5">
        <f t="shared" si="20"/>
        <v>0</v>
      </c>
      <c r="AB142" s="5">
        <f t="shared" si="23"/>
        <v>0</v>
      </c>
      <c r="AC142" s="5">
        <f t="shared" si="24"/>
        <v>447.71410265019659</v>
      </c>
      <c r="AD142" s="5">
        <f t="shared" si="24"/>
        <v>333.16452738410118</v>
      </c>
      <c r="AE142" s="5">
        <f t="shared" si="24"/>
        <v>398.01123609406028</v>
      </c>
      <c r="AF142" s="5">
        <f t="shared" si="25"/>
        <v>292.13449662011209</v>
      </c>
    </row>
    <row r="143" spans="1:32" x14ac:dyDescent="0.3">
      <c r="A143" t="s">
        <v>256</v>
      </c>
      <c r="B143" t="s">
        <v>280</v>
      </c>
      <c r="C143" t="s">
        <v>304</v>
      </c>
      <c r="D143" t="s">
        <v>588</v>
      </c>
      <c r="E143" t="s">
        <v>589</v>
      </c>
      <c r="F143" s="4">
        <v>864</v>
      </c>
      <c r="G143" s="4">
        <v>798</v>
      </c>
      <c r="H143" s="4">
        <v>644</v>
      </c>
      <c r="I143" s="4">
        <v>765</v>
      </c>
      <c r="J143" s="4"/>
      <c r="K143" s="4"/>
      <c r="L143" s="4"/>
      <c r="M143" s="4"/>
      <c r="N143" s="4">
        <v>770</v>
      </c>
      <c r="O143" s="4">
        <v>1458</v>
      </c>
      <c r="P143" s="4">
        <v>829</v>
      </c>
      <c r="Q143" s="4">
        <v>645</v>
      </c>
      <c r="R143" s="4">
        <v>106588</v>
      </c>
      <c r="S143" s="4">
        <v>107346.76500000004</v>
      </c>
      <c r="T143" s="4">
        <v>107908.17499999999</v>
      </c>
      <c r="U143" s="5">
        <f t="shared" si="21"/>
        <v>810.59781588921817</v>
      </c>
      <c r="V143" s="5">
        <f t="shared" si="21"/>
        <v>748.67714939768075</v>
      </c>
      <c r="W143" s="5">
        <f t="shared" si="21"/>
        <v>604.19559425076</v>
      </c>
      <c r="X143" s="5">
        <f t="shared" si="22"/>
        <v>712.64373919418972</v>
      </c>
      <c r="Y143" s="5">
        <f t="shared" si="22"/>
        <v>0</v>
      </c>
      <c r="Z143" s="5">
        <f t="shared" si="22"/>
        <v>0</v>
      </c>
      <c r="AA143" s="5">
        <f t="shared" si="20"/>
        <v>0</v>
      </c>
      <c r="AB143" s="5">
        <f t="shared" si="23"/>
        <v>0</v>
      </c>
      <c r="AC143" s="5">
        <f t="shared" si="24"/>
        <v>717.30154141114508</v>
      </c>
      <c r="AD143" s="5">
        <f t="shared" si="24"/>
        <v>1358.2151264642202</v>
      </c>
      <c r="AE143" s="5">
        <f t="shared" si="24"/>
        <v>772.26360757121995</v>
      </c>
      <c r="AF143" s="5">
        <f t="shared" si="25"/>
        <v>597.73043145248278</v>
      </c>
    </row>
    <row r="144" spans="1:32" x14ac:dyDescent="0.3">
      <c r="A144" t="s">
        <v>229</v>
      </c>
      <c r="B144" t="s">
        <v>260</v>
      </c>
      <c r="C144" t="s">
        <v>271</v>
      </c>
      <c r="D144" t="s">
        <v>590</v>
      </c>
      <c r="E144" t="s">
        <v>591</v>
      </c>
      <c r="F144" s="4">
        <v>2872</v>
      </c>
      <c r="G144" s="4">
        <v>1844</v>
      </c>
      <c r="H144" s="4">
        <v>1171</v>
      </c>
      <c r="I144" s="4">
        <v>1773</v>
      </c>
      <c r="J144" s="4"/>
      <c r="K144" s="4"/>
      <c r="L144" s="4"/>
      <c r="M144" s="4"/>
      <c r="N144" s="4">
        <v>2159</v>
      </c>
      <c r="O144" s="4">
        <v>2022</v>
      </c>
      <c r="P144" s="4">
        <v>2094</v>
      </c>
      <c r="Q144" s="4">
        <v>2334</v>
      </c>
      <c r="R144" s="4">
        <v>167219</v>
      </c>
      <c r="S144" s="4">
        <v>167308.93899999995</v>
      </c>
      <c r="T144" s="4">
        <v>167886.30399999995</v>
      </c>
      <c r="U144" s="5">
        <f t="shared" si="21"/>
        <v>1717.5081778984445</v>
      </c>
      <c r="V144" s="5">
        <f t="shared" si="21"/>
        <v>1102.7455014083328</v>
      </c>
      <c r="W144" s="5">
        <f t="shared" si="21"/>
        <v>700.27927448435889</v>
      </c>
      <c r="X144" s="5">
        <f t="shared" si="22"/>
        <v>1059.7162414615518</v>
      </c>
      <c r="Y144" s="5">
        <f t="shared" si="22"/>
        <v>0</v>
      </c>
      <c r="Z144" s="5">
        <f t="shared" si="22"/>
        <v>0</v>
      </c>
      <c r="AA144" s="5">
        <f t="shared" si="20"/>
        <v>0</v>
      </c>
      <c r="AB144" s="5">
        <f t="shared" si="23"/>
        <v>0</v>
      </c>
      <c r="AC144" s="5">
        <f t="shared" si="24"/>
        <v>1290.4271659985845</v>
      </c>
      <c r="AD144" s="5">
        <f t="shared" si="24"/>
        <v>1208.5427186888087</v>
      </c>
      <c r="AE144" s="5">
        <f t="shared" si="24"/>
        <v>1251.5768807786178</v>
      </c>
      <c r="AF144" s="5">
        <f t="shared" si="25"/>
        <v>1390.2265666650217</v>
      </c>
    </row>
    <row r="145" spans="1:32" x14ac:dyDescent="0.3">
      <c r="A145" t="s">
        <v>247</v>
      </c>
      <c r="B145" t="s">
        <v>288</v>
      </c>
      <c r="C145" t="s">
        <v>293</v>
      </c>
      <c r="D145" t="s">
        <v>592</v>
      </c>
      <c r="E145" t="s">
        <v>593</v>
      </c>
      <c r="F145" s="4">
        <v>6782</v>
      </c>
      <c r="G145" s="4">
        <v>5725</v>
      </c>
      <c r="H145" s="4">
        <v>4358</v>
      </c>
      <c r="I145" s="4">
        <v>3965</v>
      </c>
      <c r="J145" s="4"/>
      <c r="K145" s="4"/>
      <c r="L145" s="4"/>
      <c r="M145" s="4"/>
      <c r="N145" s="4">
        <v>3127</v>
      </c>
      <c r="O145" s="4">
        <v>3886</v>
      </c>
      <c r="P145" s="4">
        <v>3075</v>
      </c>
      <c r="Q145" s="4">
        <v>2607</v>
      </c>
      <c r="R145" s="4">
        <v>445111</v>
      </c>
      <c r="S145" s="4">
        <v>447433.78499999992</v>
      </c>
      <c r="T145" s="4">
        <v>450039.31500000006</v>
      </c>
      <c r="U145" s="5">
        <f t="shared" si="21"/>
        <v>1523.6648835908347</v>
      </c>
      <c r="V145" s="5">
        <f t="shared" si="21"/>
        <v>1286.1960275077452</v>
      </c>
      <c r="W145" s="5">
        <f t="shared" si="21"/>
        <v>979.0816223369003</v>
      </c>
      <c r="X145" s="5">
        <f t="shared" si="22"/>
        <v>886.16464221627814</v>
      </c>
      <c r="Y145" s="5">
        <f t="shared" si="22"/>
        <v>0</v>
      </c>
      <c r="Z145" s="5">
        <f t="shared" si="22"/>
        <v>0</v>
      </c>
      <c r="AA145" s="5">
        <f t="shared" si="20"/>
        <v>0</v>
      </c>
      <c r="AB145" s="5">
        <f t="shared" si="23"/>
        <v>0</v>
      </c>
      <c r="AC145" s="5">
        <f t="shared" si="24"/>
        <v>698.87435969994988</v>
      </c>
      <c r="AD145" s="5">
        <f t="shared" si="24"/>
        <v>868.50839839910634</v>
      </c>
      <c r="AE145" s="5">
        <f t="shared" si="24"/>
        <v>687.2525283266217</v>
      </c>
      <c r="AF145" s="5">
        <f t="shared" si="25"/>
        <v>579.2827233327381</v>
      </c>
    </row>
    <row r="146" spans="1:32" x14ac:dyDescent="0.3">
      <c r="A146" t="s">
        <v>247</v>
      </c>
      <c r="B146" t="s">
        <v>288</v>
      </c>
      <c r="C146" t="s">
        <v>299</v>
      </c>
      <c r="D146" t="s">
        <v>594</v>
      </c>
      <c r="E146" t="s">
        <v>595</v>
      </c>
      <c r="F146" s="4">
        <v>1428</v>
      </c>
      <c r="G146" s="4">
        <v>2240</v>
      </c>
      <c r="H146" s="4">
        <v>1842</v>
      </c>
      <c r="I146" s="4">
        <v>2710</v>
      </c>
      <c r="J146" s="4"/>
      <c r="K146" s="4"/>
      <c r="L146" s="4"/>
      <c r="M146" s="4"/>
      <c r="N146" s="4">
        <v>2522</v>
      </c>
      <c r="O146" s="4">
        <v>2380</v>
      </c>
      <c r="P146" s="4">
        <v>2389</v>
      </c>
      <c r="Q146" s="4">
        <v>2613</v>
      </c>
      <c r="R146" s="4">
        <v>220861</v>
      </c>
      <c r="S146" s="4">
        <v>223054.1069999999</v>
      </c>
      <c r="T146" s="4">
        <v>224984.21300000005</v>
      </c>
      <c r="U146" s="5">
        <f t="shared" si="21"/>
        <v>646.56050638184195</v>
      </c>
      <c r="V146" s="5">
        <f t="shared" si="21"/>
        <v>1014.2125590303403</v>
      </c>
      <c r="W146" s="5">
        <f t="shared" si="21"/>
        <v>834.00872041691377</v>
      </c>
      <c r="X146" s="5">
        <f t="shared" si="22"/>
        <v>1214.9518502252915</v>
      </c>
      <c r="Y146" s="5">
        <f t="shared" si="22"/>
        <v>0</v>
      </c>
      <c r="Z146" s="5">
        <f t="shared" si="22"/>
        <v>0</v>
      </c>
      <c r="AA146" s="5">
        <f t="shared" si="20"/>
        <v>0</v>
      </c>
      <c r="AB146" s="5">
        <f t="shared" si="23"/>
        <v>0</v>
      </c>
      <c r="AC146" s="5">
        <f t="shared" si="24"/>
        <v>1130.6673676266366</v>
      </c>
      <c r="AD146" s="5">
        <f t="shared" si="24"/>
        <v>1067.005683961695</v>
      </c>
      <c r="AE146" s="5">
        <f t="shared" si="24"/>
        <v>1071.0405794052476</v>
      </c>
      <c r="AF146" s="5">
        <f t="shared" si="25"/>
        <v>1161.4148233591836</v>
      </c>
    </row>
    <row r="147" spans="1:32" x14ac:dyDescent="0.3">
      <c r="A147" t="s">
        <v>223</v>
      </c>
      <c r="B147" t="s">
        <v>218</v>
      </c>
      <c r="C147" t="s">
        <v>231</v>
      </c>
      <c r="D147" t="s">
        <v>596</v>
      </c>
      <c r="E147" t="s">
        <v>597</v>
      </c>
      <c r="F147" s="4">
        <v>693</v>
      </c>
      <c r="G147" s="4">
        <v>593</v>
      </c>
      <c r="H147" s="4">
        <v>625</v>
      </c>
      <c r="I147" s="4">
        <v>871</v>
      </c>
      <c r="J147" s="4"/>
      <c r="K147" s="4"/>
      <c r="L147" s="4"/>
      <c r="M147" s="4"/>
      <c r="N147" s="4">
        <v>587</v>
      </c>
      <c r="O147" s="4">
        <v>376</v>
      </c>
      <c r="P147" s="4">
        <v>594</v>
      </c>
      <c r="Q147" s="4">
        <v>616</v>
      </c>
      <c r="R147" s="4">
        <v>119946</v>
      </c>
      <c r="S147" s="4">
        <v>119812.01400000001</v>
      </c>
      <c r="T147" s="4">
        <v>119770.86400000003</v>
      </c>
      <c r="U147" s="5">
        <f t="shared" si="21"/>
        <v>577.75999199639841</v>
      </c>
      <c r="V147" s="5">
        <f t="shared" si="21"/>
        <v>494.38914178046787</v>
      </c>
      <c r="W147" s="5">
        <f t="shared" si="21"/>
        <v>521.06781384956571</v>
      </c>
      <c r="X147" s="5">
        <f t="shared" si="22"/>
        <v>726.97217158873559</v>
      </c>
      <c r="Y147" s="5">
        <f t="shared" si="22"/>
        <v>0</v>
      </c>
      <c r="Z147" s="5">
        <f t="shared" si="22"/>
        <v>0</v>
      </c>
      <c r="AA147" s="5">
        <f t="shared" si="20"/>
        <v>0</v>
      </c>
      <c r="AB147" s="5">
        <f t="shared" si="23"/>
        <v>0</v>
      </c>
      <c r="AC147" s="5">
        <f t="shared" si="24"/>
        <v>489.93417304545102</v>
      </c>
      <c r="AD147" s="5">
        <f t="shared" si="24"/>
        <v>313.82495581786975</v>
      </c>
      <c r="AE147" s="5">
        <f t="shared" si="24"/>
        <v>495.77665892503893</v>
      </c>
      <c r="AF147" s="5">
        <f t="shared" si="25"/>
        <v>514.31540144855251</v>
      </c>
    </row>
    <row r="148" spans="1:32" x14ac:dyDescent="0.3">
      <c r="A148" t="s">
        <v>256</v>
      </c>
      <c r="B148" t="s">
        <v>280</v>
      </c>
      <c r="C148" t="s">
        <v>304</v>
      </c>
      <c r="D148" t="s">
        <v>600</v>
      </c>
      <c r="E148" t="s">
        <v>601</v>
      </c>
      <c r="F148" s="4">
        <v>3610</v>
      </c>
      <c r="G148" s="4">
        <v>3832</v>
      </c>
      <c r="H148" s="4">
        <v>3569</v>
      </c>
      <c r="I148" s="4">
        <v>3080</v>
      </c>
      <c r="J148" s="4"/>
      <c r="K148" s="4"/>
      <c r="L148" s="4"/>
      <c r="M148" s="4"/>
      <c r="N148" s="4">
        <v>3712</v>
      </c>
      <c r="O148" s="4">
        <v>3912</v>
      </c>
      <c r="P148" s="4">
        <v>3229</v>
      </c>
      <c r="Q148" s="4">
        <v>3230</v>
      </c>
      <c r="R148" s="4">
        <v>202054</v>
      </c>
      <c r="S148" s="4">
        <v>203134.53600000008</v>
      </c>
      <c r="T148" s="4">
        <v>203914.3629999999</v>
      </c>
      <c r="U148" s="5">
        <f t="shared" si="21"/>
        <v>1786.6510932720955</v>
      </c>
      <c r="V148" s="5">
        <f t="shared" si="21"/>
        <v>1896.5227117503241</v>
      </c>
      <c r="W148" s="5">
        <f t="shared" si="21"/>
        <v>1766.3594880576482</v>
      </c>
      <c r="X148" s="5">
        <f t="shared" si="22"/>
        <v>1516.2365103686745</v>
      </c>
      <c r="Y148" s="5">
        <f t="shared" si="22"/>
        <v>0</v>
      </c>
      <c r="Z148" s="5">
        <f t="shared" si="22"/>
        <v>0</v>
      </c>
      <c r="AA148" s="5">
        <f t="shared" si="20"/>
        <v>0</v>
      </c>
      <c r="AB148" s="5">
        <f t="shared" si="23"/>
        <v>0</v>
      </c>
      <c r="AC148" s="5">
        <f t="shared" si="24"/>
        <v>1827.3603657430258</v>
      </c>
      <c r="AD148" s="5">
        <f t="shared" si="24"/>
        <v>1925.8172820007319</v>
      </c>
      <c r="AE148" s="5">
        <f t="shared" si="24"/>
        <v>1589.5869129806656</v>
      </c>
      <c r="AF148" s="5">
        <f t="shared" si="25"/>
        <v>1583.9982787284098</v>
      </c>
    </row>
    <row r="149" spans="1:32" x14ac:dyDescent="0.3">
      <c r="A149" t="s">
        <v>229</v>
      </c>
      <c r="B149" t="s">
        <v>267</v>
      </c>
      <c r="C149" t="s">
        <v>286</v>
      </c>
      <c r="D149" t="s">
        <v>604</v>
      </c>
      <c r="E149" t="s">
        <v>605</v>
      </c>
      <c r="F149" s="4">
        <v>1090</v>
      </c>
      <c r="G149" s="4">
        <v>1153</v>
      </c>
      <c r="H149" s="4">
        <v>1441</v>
      </c>
      <c r="I149" s="4">
        <v>1069</v>
      </c>
      <c r="J149" s="4"/>
      <c r="K149" s="4"/>
      <c r="L149" s="4"/>
      <c r="M149" s="4"/>
      <c r="N149" s="4">
        <v>702</v>
      </c>
      <c r="O149" s="4">
        <v>677</v>
      </c>
      <c r="P149" s="4">
        <v>499</v>
      </c>
      <c r="Q149" s="4">
        <v>309</v>
      </c>
      <c r="R149" s="4">
        <v>142693</v>
      </c>
      <c r="S149" s="4">
        <v>143759.11700000006</v>
      </c>
      <c r="T149" s="4">
        <v>144734.01299999998</v>
      </c>
      <c r="U149" s="5">
        <f t="shared" si="21"/>
        <v>763.87769547209746</v>
      </c>
      <c r="V149" s="5">
        <f t="shared" si="21"/>
        <v>808.02842465993433</v>
      </c>
      <c r="W149" s="5">
        <f t="shared" si="21"/>
        <v>1009.8603295186168</v>
      </c>
      <c r="X149" s="5">
        <f t="shared" si="22"/>
        <v>743.60501254330859</v>
      </c>
      <c r="Y149" s="5">
        <f t="shared" si="22"/>
        <v>0</v>
      </c>
      <c r="Z149" s="5">
        <f t="shared" si="22"/>
        <v>0</v>
      </c>
      <c r="AA149" s="5">
        <f t="shared" si="20"/>
        <v>0</v>
      </c>
      <c r="AB149" s="5">
        <f t="shared" si="23"/>
        <v>0</v>
      </c>
      <c r="AC149" s="5">
        <f t="shared" si="24"/>
        <v>488.31685575809411</v>
      </c>
      <c r="AD149" s="5">
        <f t="shared" si="24"/>
        <v>470.9266543422076</v>
      </c>
      <c r="AE149" s="5">
        <f t="shared" si="24"/>
        <v>347.10842026109538</v>
      </c>
      <c r="AF149" s="5">
        <f t="shared" si="25"/>
        <v>213.49508218223733</v>
      </c>
    </row>
    <row r="150" spans="1:32" x14ac:dyDescent="0.3">
      <c r="A150" t="s">
        <v>238</v>
      </c>
      <c r="B150" t="s">
        <v>273</v>
      </c>
      <c r="C150" t="s">
        <v>314</v>
      </c>
      <c r="D150" t="s">
        <v>606</v>
      </c>
      <c r="E150" t="s">
        <v>607</v>
      </c>
      <c r="F150" s="4">
        <v>1290</v>
      </c>
      <c r="G150" s="4">
        <v>847</v>
      </c>
      <c r="H150" s="4">
        <v>1016</v>
      </c>
      <c r="I150" s="4">
        <v>948</v>
      </c>
      <c r="J150" s="4"/>
      <c r="K150" s="4"/>
      <c r="L150" s="4"/>
      <c r="M150" s="4"/>
      <c r="N150" s="4">
        <v>956</v>
      </c>
      <c r="O150" s="4">
        <v>993</v>
      </c>
      <c r="P150" s="4">
        <v>1338</v>
      </c>
      <c r="Q150" s="4">
        <v>2074</v>
      </c>
      <c r="R150" s="4">
        <v>249846</v>
      </c>
      <c r="S150" s="4">
        <v>254344.39699999991</v>
      </c>
      <c r="T150" s="4">
        <v>257012.37199999997</v>
      </c>
      <c r="U150" s="5">
        <f t="shared" si="21"/>
        <v>516.31805191998274</v>
      </c>
      <c r="V150" s="5">
        <f t="shared" si="21"/>
        <v>339.00882943893441</v>
      </c>
      <c r="W150" s="5">
        <f t="shared" si="21"/>
        <v>406.65049670597085</v>
      </c>
      <c r="X150" s="5">
        <f t="shared" si="22"/>
        <v>372.72297372448128</v>
      </c>
      <c r="Y150" s="5">
        <f t="shared" si="22"/>
        <v>0</v>
      </c>
      <c r="Z150" s="5">
        <f t="shared" si="22"/>
        <v>0</v>
      </c>
      <c r="AA150" s="5">
        <f t="shared" si="20"/>
        <v>0</v>
      </c>
      <c r="AB150" s="5">
        <f t="shared" si="23"/>
        <v>0</v>
      </c>
      <c r="AC150" s="5">
        <f t="shared" si="24"/>
        <v>375.86831527489886</v>
      </c>
      <c r="AD150" s="5">
        <f t="shared" si="24"/>
        <v>390.41551994558006</v>
      </c>
      <c r="AE150" s="5">
        <f t="shared" si="24"/>
        <v>526.05837430733743</v>
      </c>
      <c r="AF150" s="5">
        <f t="shared" si="25"/>
        <v>806.96504369058164</v>
      </c>
    </row>
    <row r="151" spans="1:32" x14ac:dyDescent="0.3">
      <c r="A151" t="s">
        <v>223</v>
      </c>
      <c r="B151" t="s">
        <v>233</v>
      </c>
      <c r="C151" t="s">
        <v>240</v>
      </c>
      <c r="D151" t="s">
        <v>608</v>
      </c>
      <c r="E151" t="s">
        <v>609</v>
      </c>
      <c r="F151" s="4">
        <v>1073</v>
      </c>
      <c r="G151" s="4">
        <v>1498</v>
      </c>
      <c r="H151" s="4">
        <v>1006</v>
      </c>
      <c r="I151" s="4">
        <v>694</v>
      </c>
      <c r="J151" s="4"/>
      <c r="K151" s="4"/>
      <c r="L151" s="4"/>
      <c r="M151" s="4"/>
      <c r="N151" s="4">
        <v>797</v>
      </c>
      <c r="O151" s="4">
        <v>542</v>
      </c>
      <c r="P151" s="4">
        <v>818</v>
      </c>
      <c r="Q151" s="4">
        <v>794</v>
      </c>
      <c r="R151" s="4">
        <v>142687</v>
      </c>
      <c r="S151" s="4">
        <v>143026.82500000001</v>
      </c>
      <c r="T151" s="4">
        <v>143339.43700000006</v>
      </c>
      <c r="U151" s="5">
        <f t="shared" si="21"/>
        <v>751.9956267915087</v>
      </c>
      <c r="V151" s="5">
        <f t="shared" si="21"/>
        <v>1049.8503717928054</v>
      </c>
      <c r="W151" s="5">
        <f t="shared" si="21"/>
        <v>705.03970228542198</v>
      </c>
      <c r="X151" s="5">
        <f t="shared" si="22"/>
        <v>485.22366346312998</v>
      </c>
      <c r="Y151" s="5">
        <f t="shared" si="22"/>
        <v>0</v>
      </c>
      <c r="Z151" s="5">
        <f t="shared" si="22"/>
        <v>0</v>
      </c>
      <c r="AA151" s="5">
        <f t="shared" si="20"/>
        <v>0</v>
      </c>
      <c r="AB151" s="5">
        <f t="shared" si="23"/>
        <v>0</v>
      </c>
      <c r="AC151" s="5">
        <f t="shared" si="24"/>
        <v>557.23812648431499</v>
      </c>
      <c r="AD151" s="5">
        <f t="shared" si="24"/>
        <v>378.94989279109001</v>
      </c>
      <c r="AE151" s="5">
        <f t="shared" si="24"/>
        <v>571.92068690611006</v>
      </c>
      <c r="AF151" s="5">
        <f t="shared" si="25"/>
        <v>553.92989997581731</v>
      </c>
    </row>
    <row r="152" spans="1:32" x14ac:dyDescent="0.3">
      <c r="A152" t="s">
        <v>229</v>
      </c>
      <c r="B152" t="s">
        <v>260</v>
      </c>
      <c r="C152" t="s">
        <v>265</v>
      </c>
      <c r="D152" t="s">
        <v>610</v>
      </c>
      <c r="E152" t="s">
        <v>611</v>
      </c>
      <c r="F152" s="4">
        <v>11238</v>
      </c>
      <c r="G152" s="4">
        <v>11069</v>
      </c>
      <c r="H152" s="4">
        <v>10517</v>
      </c>
      <c r="I152" s="4">
        <v>10831</v>
      </c>
      <c r="J152" s="4"/>
      <c r="K152" s="4"/>
      <c r="L152" s="4"/>
      <c r="M152" s="4"/>
      <c r="N152" s="4">
        <v>10621</v>
      </c>
      <c r="O152" s="4">
        <v>9775</v>
      </c>
      <c r="P152" s="4">
        <v>9121</v>
      </c>
      <c r="Q152" s="4">
        <v>9943</v>
      </c>
      <c r="R152" s="4">
        <v>701890</v>
      </c>
      <c r="S152" s="4">
        <v>702054.34999999986</v>
      </c>
      <c r="T152" s="4">
        <v>703960.11300000001</v>
      </c>
      <c r="U152" s="5">
        <f t="shared" si="21"/>
        <v>1601.1055863454387</v>
      </c>
      <c r="V152" s="5">
        <f t="shared" si="21"/>
        <v>1577.027739389363</v>
      </c>
      <c r="W152" s="5">
        <f t="shared" si="21"/>
        <v>1498.3829374973286</v>
      </c>
      <c r="X152" s="5">
        <f t="shared" si="22"/>
        <v>1542.7580499999754</v>
      </c>
      <c r="Y152" s="5">
        <f t="shared" si="22"/>
        <v>0</v>
      </c>
      <c r="Z152" s="5">
        <f t="shared" si="22"/>
        <v>0</v>
      </c>
      <c r="AA152" s="5">
        <f t="shared" si="20"/>
        <v>0</v>
      </c>
      <c r="AB152" s="5">
        <f t="shared" si="23"/>
        <v>0</v>
      </c>
      <c r="AC152" s="5">
        <f t="shared" si="24"/>
        <v>1512.8458359384856</v>
      </c>
      <c r="AD152" s="5">
        <f t="shared" si="24"/>
        <v>1392.3423450050559</v>
      </c>
      <c r="AE152" s="5">
        <f t="shared" si="24"/>
        <v>1299.1871640707022</v>
      </c>
      <c r="AF152" s="5">
        <f t="shared" si="25"/>
        <v>1412.4379799910623</v>
      </c>
    </row>
    <row r="153" spans="1:32" x14ac:dyDescent="0.3">
      <c r="A153" t="s">
        <v>223</v>
      </c>
      <c r="B153" t="s">
        <v>233</v>
      </c>
      <c r="C153" t="s">
        <v>249</v>
      </c>
      <c r="D153" t="s">
        <v>613</v>
      </c>
      <c r="E153" t="s">
        <v>614</v>
      </c>
      <c r="F153" s="4">
        <v>3003</v>
      </c>
      <c r="G153" s="4">
        <v>3527</v>
      </c>
      <c r="H153" s="4">
        <v>2820</v>
      </c>
      <c r="I153" s="4">
        <v>3232</v>
      </c>
      <c r="J153" s="4"/>
      <c r="K153" s="4"/>
      <c r="L153" s="4"/>
      <c r="M153" s="4"/>
      <c r="N153" s="4">
        <v>2727</v>
      </c>
      <c r="O153" s="4">
        <v>2575</v>
      </c>
      <c r="P153" s="4">
        <v>2713</v>
      </c>
      <c r="Q153" s="4">
        <v>2361</v>
      </c>
      <c r="R153" s="4">
        <v>228133</v>
      </c>
      <c r="S153" s="4">
        <v>228991.61599999992</v>
      </c>
      <c r="T153" s="4">
        <v>229751.83199999994</v>
      </c>
      <c r="U153" s="5">
        <f t="shared" si="21"/>
        <v>1316.3373996747512</v>
      </c>
      <c r="V153" s="5">
        <f t="shared" si="21"/>
        <v>1546.0279749093729</v>
      </c>
      <c r="W153" s="5">
        <f t="shared" si="21"/>
        <v>1236.1210346596065</v>
      </c>
      <c r="X153" s="5">
        <f t="shared" si="22"/>
        <v>1411.4053852521838</v>
      </c>
      <c r="Y153" s="5">
        <f t="shared" si="22"/>
        <v>0</v>
      </c>
      <c r="Z153" s="5">
        <f t="shared" si="22"/>
        <v>0</v>
      </c>
      <c r="AA153" s="5">
        <f t="shared" si="20"/>
        <v>0</v>
      </c>
      <c r="AB153" s="5">
        <f t="shared" si="23"/>
        <v>0</v>
      </c>
      <c r="AC153" s="5">
        <f t="shared" si="24"/>
        <v>1190.87329380653</v>
      </c>
      <c r="AD153" s="5">
        <f t="shared" si="24"/>
        <v>1124.495317767442</v>
      </c>
      <c r="AE153" s="5">
        <f t="shared" si="24"/>
        <v>1184.7595328555615</v>
      </c>
      <c r="AF153" s="5">
        <f t="shared" si="25"/>
        <v>1027.6305435510087</v>
      </c>
    </row>
    <row r="154" spans="1:32" x14ac:dyDescent="0.3">
      <c r="A154" t="s">
        <v>223</v>
      </c>
      <c r="B154" t="s">
        <v>218</v>
      </c>
      <c r="C154" t="s">
        <v>231</v>
      </c>
      <c r="D154" t="s">
        <v>615</v>
      </c>
      <c r="E154" t="s">
        <v>616</v>
      </c>
      <c r="F154" s="4">
        <v>1173</v>
      </c>
      <c r="G154" s="4">
        <v>865</v>
      </c>
      <c r="H154" s="4">
        <v>959</v>
      </c>
      <c r="I154" s="4">
        <v>1116</v>
      </c>
      <c r="J154" s="4"/>
      <c r="K154" s="4"/>
      <c r="L154" s="4"/>
      <c r="M154" s="4"/>
      <c r="N154" s="4">
        <v>1211</v>
      </c>
      <c r="O154" s="4">
        <v>969</v>
      </c>
      <c r="P154" s="4">
        <v>776</v>
      </c>
      <c r="Q154" s="4">
        <v>686</v>
      </c>
      <c r="R154" s="4">
        <v>153237</v>
      </c>
      <c r="S154" s="4">
        <v>154240.98499999993</v>
      </c>
      <c r="T154" s="4">
        <v>154700.785</v>
      </c>
      <c r="U154" s="5">
        <f t="shared" si="21"/>
        <v>765.48092170950883</v>
      </c>
      <c r="V154" s="5">
        <f t="shared" si="21"/>
        <v>564.4850786689899</v>
      </c>
      <c r="W154" s="5">
        <f t="shared" si="21"/>
        <v>625.82796583070672</v>
      </c>
      <c r="X154" s="5">
        <f t="shared" si="22"/>
        <v>723.54309718652303</v>
      </c>
      <c r="Y154" s="5">
        <f t="shared" si="22"/>
        <v>0</v>
      </c>
      <c r="Z154" s="5">
        <f t="shared" si="22"/>
        <v>0</v>
      </c>
      <c r="AA154" s="5">
        <f t="shared" si="20"/>
        <v>0</v>
      </c>
      <c r="AB154" s="5">
        <f t="shared" si="23"/>
        <v>0</v>
      </c>
      <c r="AC154" s="5">
        <f t="shared" si="24"/>
        <v>785.13502750258021</v>
      </c>
      <c r="AD154" s="5">
        <f t="shared" si="24"/>
        <v>628.23768922378224</v>
      </c>
      <c r="AE154" s="5">
        <f t="shared" si="24"/>
        <v>503.10882026589775</v>
      </c>
      <c r="AF154" s="5">
        <f t="shared" si="25"/>
        <v>443.43666387988918</v>
      </c>
    </row>
    <row r="155" spans="1:32" x14ac:dyDescent="0.3">
      <c r="A155" t="s">
        <v>229</v>
      </c>
      <c r="B155" t="s">
        <v>260</v>
      </c>
      <c r="C155" t="s">
        <v>265</v>
      </c>
      <c r="D155" t="s">
        <v>619</v>
      </c>
      <c r="E155" t="s">
        <v>620</v>
      </c>
      <c r="F155" s="4">
        <v>5225</v>
      </c>
      <c r="G155" s="4">
        <v>5470</v>
      </c>
      <c r="H155" s="4">
        <v>4338</v>
      </c>
      <c r="I155" s="4">
        <v>3571</v>
      </c>
      <c r="J155" s="4"/>
      <c r="K155" s="4"/>
      <c r="L155" s="4"/>
      <c r="M155" s="4"/>
      <c r="N155" s="4">
        <v>3217</v>
      </c>
      <c r="O155" s="4">
        <v>3574</v>
      </c>
      <c r="P155" s="4">
        <v>3206</v>
      </c>
      <c r="Q155" s="4">
        <v>3798</v>
      </c>
      <c r="R155" s="4">
        <v>198107</v>
      </c>
      <c r="S155" s="4">
        <v>198100.79000000007</v>
      </c>
      <c r="T155" s="4">
        <v>198495.77000000002</v>
      </c>
      <c r="U155" s="5">
        <f t="shared" si="21"/>
        <v>2637.4635929068636</v>
      </c>
      <c r="V155" s="5">
        <f t="shared" si="21"/>
        <v>2761.1341345838359</v>
      </c>
      <c r="W155" s="5">
        <f t="shared" si="21"/>
        <v>2189.72575426411</v>
      </c>
      <c r="X155" s="5">
        <f t="shared" si="22"/>
        <v>1802.6177482684438</v>
      </c>
      <c r="Y155" s="5">
        <f t="shared" si="22"/>
        <v>0</v>
      </c>
      <c r="Z155" s="5">
        <f t="shared" si="22"/>
        <v>0</v>
      </c>
      <c r="AA155" s="5">
        <f t="shared" si="20"/>
        <v>0</v>
      </c>
      <c r="AB155" s="5">
        <f t="shared" si="23"/>
        <v>0</v>
      </c>
      <c r="AC155" s="5">
        <f t="shared" si="24"/>
        <v>1623.920833430295</v>
      </c>
      <c r="AD155" s="5">
        <f t="shared" si="24"/>
        <v>1804.1321289026655</v>
      </c>
      <c r="AE155" s="5">
        <f t="shared" si="24"/>
        <v>1618.3681044381494</v>
      </c>
      <c r="AF155" s="5">
        <f t="shared" si="25"/>
        <v>1913.3908999672888</v>
      </c>
    </row>
    <row r="156" spans="1:32" x14ac:dyDescent="0.3">
      <c r="A156" t="s">
        <v>229</v>
      </c>
      <c r="B156" t="s">
        <v>267</v>
      </c>
      <c r="C156" t="s">
        <v>286</v>
      </c>
      <c r="D156" t="s">
        <v>621</v>
      </c>
      <c r="E156" t="s">
        <v>622</v>
      </c>
      <c r="F156" s="4">
        <v>8275</v>
      </c>
      <c r="G156" s="4">
        <v>7839</v>
      </c>
      <c r="H156" s="4">
        <v>7013</v>
      </c>
      <c r="I156" s="4">
        <v>6363</v>
      </c>
      <c r="J156" s="4"/>
      <c r="K156" s="4"/>
      <c r="L156" s="4"/>
      <c r="M156" s="4"/>
      <c r="N156" s="4">
        <v>5803</v>
      </c>
      <c r="O156" s="4">
        <v>5673</v>
      </c>
      <c r="P156" s="4">
        <v>5391</v>
      </c>
      <c r="Q156" s="4">
        <v>4801</v>
      </c>
      <c r="R156" s="4">
        <v>604075</v>
      </c>
      <c r="S156" s="4">
        <v>605818.11100000003</v>
      </c>
      <c r="T156" s="4">
        <v>608645.09199999995</v>
      </c>
      <c r="U156" s="5">
        <f t="shared" si="21"/>
        <v>1369.8630136986301</v>
      </c>
      <c r="V156" s="5">
        <f t="shared" si="21"/>
        <v>1297.6865455448412</v>
      </c>
      <c r="W156" s="5">
        <f t="shared" si="21"/>
        <v>1160.9485577122045</v>
      </c>
      <c r="X156" s="5">
        <f t="shared" si="22"/>
        <v>1050.3152488288683</v>
      </c>
      <c r="Y156" s="5">
        <f t="shared" si="22"/>
        <v>0</v>
      </c>
      <c r="Z156" s="5">
        <f t="shared" si="22"/>
        <v>0</v>
      </c>
      <c r="AA156" s="5">
        <f t="shared" si="20"/>
        <v>0</v>
      </c>
      <c r="AB156" s="5">
        <f t="shared" si="23"/>
        <v>0</v>
      </c>
      <c r="AC156" s="5">
        <f t="shared" si="24"/>
        <v>957.87826323336833</v>
      </c>
      <c r="AD156" s="5">
        <f t="shared" si="24"/>
        <v>936.41967729155579</v>
      </c>
      <c r="AE156" s="5">
        <f t="shared" si="24"/>
        <v>889.87105240239339</v>
      </c>
      <c r="AF156" s="5">
        <f t="shared" si="25"/>
        <v>788.80123459534946</v>
      </c>
    </row>
    <row r="157" spans="1:32" x14ac:dyDescent="0.3">
      <c r="A157" t="s">
        <v>223</v>
      </c>
      <c r="B157" t="s">
        <v>218</v>
      </c>
      <c r="C157" t="s">
        <v>231</v>
      </c>
      <c r="D157" t="s">
        <v>623</v>
      </c>
      <c r="E157" t="s">
        <v>624</v>
      </c>
      <c r="F157" s="4">
        <v>494</v>
      </c>
      <c r="G157" s="4">
        <v>467</v>
      </c>
      <c r="H157" s="4">
        <v>541</v>
      </c>
      <c r="I157" s="4">
        <v>643</v>
      </c>
      <c r="J157" s="4"/>
      <c r="K157" s="4"/>
      <c r="L157" s="4"/>
      <c r="M157" s="4"/>
      <c r="N157" s="4">
        <v>543</v>
      </c>
      <c r="O157" s="4">
        <v>698</v>
      </c>
      <c r="P157" s="4">
        <v>1225</v>
      </c>
      <c r="Q157" s="4">
        <v>1178</v>
      </c>
      <c r="R157" s="4">
        <v>222805</v>
      </c>
      <c r="S157" s="4">
        <v>223416.51</v>
      </c>
      <c r="T157" s="4">
        <v>223459.231</v>
      </c>
      <c r="U157" s="5">
        <f t="shared" si="21"/>
        <v>221.71854312066606</v>
      </c>
      <c r="V157" s="5">
        <f t="shared" si="21"/>
        <v>209.6003231525325</v>
      </c>
      <c r="W157" s="5">
        <f t="shared" si="21"/>
        <v>242.81322232445413</v>
      </c>
      <c r="X157" s="5">
        <f t="shared" si="22"/>
        <v>287.80326037677344</v>
      </c>
      <c r="Y157" s="5">
        <f t="shared" si="22"/>
        <v>0</v>
      </c>
      <c r="Z157" s="5">
        <f t="shared" si="22"/>
        <v>0</v>
      </c>
      <c r="AA157" s="5">
        <f t="shared" si="20"/>
        <v>0</v>
      </c>
      <c r="AB157" s="5">
        <f t="shared" si="23"/>
        <v>0</v>
      </c>
      <c r="AC157" s="5">
        <f t="shared" si="24"/>
        <v>243.04381086250069</v>
      </c>
      <c r="AD157" s="5">
        <f t="shared" si="24"/>
        <v>312.42095760962337</v>
      </c>
      <c r="AE157" s="5">
        <f t="shared" si="24"/>
        <v>548.30325654984051</v>
      </c>
      <c r="AF157" s="5">
        <f t="shared" si="25"/>
        <v>527.16551235245231</v>
      </c>
    </row>
    <row r="158" spans="1:32" x14ac:dyDescent="0.3">
      <c r="A158" t="s">
        <v>256</v>
      </c>
      <c r="B158" t="s">
        <v>280</v>
      </c>
      <c r="C158" t="s">
        <v>310</v>
      </c>
      <c r="D158" t="s">
        <v>625</v>
      </c>
      <c r="E158" t="s">
        <v>626</v>
      </c>
      <c r="F158" s="4">
        <v>8344</v>
      </c>
      <c r="G158" s="4">
        <v>9252</v>
      </c>
      <c r="H158" s="4">
        <v>7712</v>
      </c>
      <c r="I158" s="4">
        <v>6102</v>
      </c>
      <c r="J158" s="4"/>
      <c r="K158" s="4"/>
      <c r="L158" s="4"/>
      <c r="M158" s="4"/>
      <c r="N158" s="4">
        <v>8295</v>
      </c>
      <c r="O158" s="4">
        <v>7922</v>
      </c>
      <c r="P158" s="4">
        <v>8209</v>
      </c>
      <c r="Q158" s="4">
        <v>8536</v>
      </c>
      <c r="R158" s="4">
        <v>925016</v>
      </c>
      <c r="S158" s="4">
        <v>931378.55499999993</v>
      </c>
      <c r="T158" s="4">
        <v>936018.22</v>
      </c>
      <c r="U158" s="5">
        <f t="shared" si="21"/>
        <v>902.03845122678956</v>
      </c>
      <c r="V158" s="5">
        <f t="shared" si="21"/>
        <v>1000.1989154782189</v>
      </c>
      <c r="W158" s="5">
        <f t="shared" si="21"/>
        <v>833.71530870817378</v>
      </c>
      <c r="X158" s="5">
        <f t="shared" si="22"/>
        <v>655.1578804603248</v>
      </c>
      <c r="Y158" s="5">
        <f t="shared" si="22"/>
        <v>0</v>
      </c>
      <c r="Z158" s="5">
        <f t="shared" si="22"/>
        <v>0</v>
      </c>
      <c r="AA158" s="5">
        <f t="shared" si="20"/>
        <v>0</v>
      </c>
      <c r="AB158" s="5">
        <f t="shared" si="23"/>
        <v>0</v>
      </c>
      <c r="AC158" s="5">
        <f t="shared" si="24"/>
        <v>890.61530947531867</v>
      </c>
      <c r="AD158" s="5">
        <f t="shared" si="24"/>
        <v>850.56714667431868</v>
      </c>
      <c r="AE158" s="5">
        <f t="shared" si="24"/>
        <v>881.38168480806394</v>
      </c>
      <c r="AF158" s="5">
        <f t="shared" si="25"/>
        <v>911.94806015635049</v>
      </c>
    </row>
    <row r="159" spans="1:32" x14ac:dyDescent="0.3">
      <c r="A159" t="s">
        <v>238</v>
      </c>
      <c r="B159" t="s">
        <v>273</v>
      </c>
      <c r="C159" t="s">
        <v>314</v>
      </c>
      <c r="D159" t="s">
        <v>627</v>
      </c>
      <c r="E159" t="s">
        <v>628</v>
      </c>
      <c r="F159" s="4">
        <v>675</v>
      </c>
      <c r="G159" s="4">
        <v>911</v>
      </c>
      <c r="H159" s="4">
        <v>535</v>
      </c>
      <c r="I159" s="4">
        <v>652</v>
      </c>
      <c r="J159" s="4"/>
      <c r="K159" s="4"/>
      <c r="L159" s="4"/>
      <c r="M159" s="4"/>
      <c r="N159" s="4">
        <v>1109</v>
      </c>
      <c r="O159" s="4">
        <v>964</v>
      </c>
      <c r="P159" s="4">
        <v>804</v>
      </c>
      <c r="Q159" s="4">
        <v>637</v>
      </c>
      <c r="R159" s="4">
        <v>155774</v>
      </c>
      <c r="S159" s="4">
        <v>157508.318</v>
      </c>
      <c r="T159" s="4">
        <v>158722.00999999998</v>
      </c>
      <c r="U159" s="5">
        <f t="shared" si="21"/>
        <v>433.32006624982347</v>
      </c>
      <c r="V159" s="5">
        <f t="shared" si="21"/>
        <v>584.82160052383585</v>
      </c>
      <c r="W159" s="5">
        <f t="shared" si="21"/>
        <v>343.44627473134159</v>
      </c>
      <c r="X159" s="5">
        <f t="shared" si="22"/>
        <v>413.94639234227611</v>
      </c>
      <c r="Y159" s="5">
        <f t="shared" si="22"/>
        <v>0</v>
      </c>
      <c r="Z159" s="5">
        <f t="shared" si="22"/>
        <v>0</v>
      </c>
      <c r="AA159" s="5">
        <f t="shared" si="20"/>
        <v>0</v>
      </c>
      <c r="AB159" s="5">
        <f t="shared" si="23"/>
        <v>0</v>
      </c>
      <c r="AC159" s="5">
        <f t="shared" si="24"/>
        <v>704.08979924476114</v>
      </c>
      <c r="AD159" s="5">
        <f t="shared" si="24"/>
        <v>612.03116904594208</v>
      </c>
      <c r="AE159" s="5">
        <f t="shared" si="24"/>
        <v>510.44923227483139</v>
      </c>
      <c r="AF159" s="5">
        <f t="shared" si="25"/>
        <v>401.33060310917188</v>
      </c>
    </row>
    <row r="160" spans="1:32" x14ac:dyDescent="0.3">
      <c r="A160" t="s">
        <v>247</v>
      </c>
      <c r="B160" t="s">
        <v>288</v>
      </c>
      <c r="C160" t="s">
        <v>299</v>
      </c>
      <c r="D160" t="s">
        <v>629</v>
      </c>
      <c r="E160" t="s">
        <v>630</v>
      </c>
      <c r="F160" s="4">
        <v>2695</v>
      </c>
      <c r="G160" s="4">
        <v>2499</v>
      </c>
      <c r="H160" s="4">
        <v>1828</v>
      </c>
      <c r="I160" s="4">
        <v>1182</v>
      </c>
      <c r="J160" s="4"/>
      <c r="K160" s="4"/>
      <c r="L160" s="4"/>
      <c r="M160" s="4"/>
      <c r="N160" s="4">
        <v>910</v>
      </c>
      <c r="O160" s="4">
        <v>1204</v>
      </c>
      <c r="P160" s="4">
        <v>1152</v>
      </c>
      <c r="Q160" s="4">
        <v>1203</v>
      </c>
      <c r="R160" s="4">
        <v>170439</v>
      </c>
      <c r="S160" s="4">
        <v>171257.764</v>
      </c>
      <c r="T160" s="4">
        <v>172278.36099999998</v>
      </c>
      <c r="U160" s="5">
        <f t="shared" si="21"/>
        <v>1581.2108730982932</v>
      </c>
      <c r="V160" s="5">
        <f t="shared" si="21"/>
        <v>1466.2137186911448</v>
      </c>
      <c r="W160" s="5">
        <f t="shared" si="21"/>
        <v>1072.5244808993248</v>
      </c>
      <c r="X160" s="5">
        <f t="shared" si="22"/>
        <v>690.18768690685465</v>
      </c>
      <c r="Y160" s="5">
        <f t="shared" si="22"/>
        <v>0</v>
      </c>
      <c r="Z160" s="5">
        <f t="shared" si="22"/>
        <v>0</v>
      </c>
      <c r="AA160" s="5">
        <f t="shared" si="20"/>
        <v>0</v>
      </c>
      <c r="AB160" s="5">
        <f t="shared" si="23"/>
        <v>0</v>
      </c>
      <c r="AC160" s="5">
        <f t="shared" si="24"/>
        <v>531.36277079969352</v>
      </c>
      <c r="AD160" s="5">
        <f t="shared" si="24"/>
        <v>703.03381982728683</v>
      </c>
      <c r="AE160" s="5">
        <f t="shared" si="24"/>
        <v>672.67023292444708</v>
      </c>
      <c r="AF160" s="5">
        <f t="shared" si="25"/>
        <v>698.2885099539576</v>
      </c>
    </row>
    <row r="161" spans="1:32" x14ac:dyDescent="0.3">
      <c r="A161" t="s">
        <v>223</v>
      </c>
      <c r="B161" t="s">
        <v>233</v>
      </c>
      <c r="C161" t="s">
        <v>249</v>
      </c>
      <c r="D161" t="s">
        <v>631</v>
      </c>
      <c r="E161" t="s">
        <v>632</v>
      </c>
      <c r="F161" s="4">
        <v>2293</v>
      </c>
      <c r="G161" s="4">
        <v>2776</v>
      </c>
      <c r="H161" s="4">
        <v>2473</v>
      </c>
      <c r="I161" s="4">
        <v>2573</v>
      </c>
      <c r="J161" s="4"/>
      <c r="K161" s="4"/>
      <c r="L161" s="4"/>
      <c r="M161" s="4"/>
      <c r="N161" s="4">
        <v>2708</v>
      </c>
      <c r="O161" s="4">
        <v>2273</v>
      </c>
      <c r="P161" s="4">
        <v>2458</v>
      </c>
      <c r="Q161" s="4">
        <v>2191</v>
      </c>
      <c r="R161" s="4">
        <v>174474</v>
      </c>
      <c r="S161" s="4">
        <v>174457.91099999999</v>
      </c>
      <c r="T161" s="4">
        <v>174776.88999999996</v>
      </c>
      <c r="U161" s="5">
        <f t="shared" si="21"/>
        <v>1314.2359320013297</v>
      </c>
      <c r="V161" s="5">
        <f t="shared" si="21"/>
        <v>1591.0680101333151</v>
      </c>
      <c r="W161" s="5">
        <f t="shared" si="21"/>
        <v>1417.4031660877838</v>
      </c>
      <c r="X161" s="5">
        <f t="shared" si="22"/>
        <v>1474.854298811362</v>
      </c>
      <c r="Y161" s="5">
        <f t="shared" si="22"/>
        <v>0</v>
      </c>
      <c r="Z161" s="5">
        <f t="shared" si="22"/>
        <v>0</v>
      </c>
      <c r="AA161" s="5">
        <f t="shared" si="20"/>
        <v>0</v>
      </c>
      <c r="AB161" s="5">
        <f t="shared" si="23"/>
        <v>0</v>
      </c>
      <c r="AC161" s="5">
        <f t="shared" si="24"/>
        <v>1552.2368601559147</v>
      </c>
      <c r="AD161" s="5">
        <f t="shared" si="24"/>
        <v>1302.8930513790228</v>
      </c>
      <c r="AE161" s="5">
        <f t="shared" si="24"/>
        <v>1408.9358206289653</v>
      </c>
      <c r="AF161" s="5">
        <f t="shared" si="25"/>
        <v>1253.5982302923462</v>
      </c>
    </row>
    <row r="162" spans="1:32" x14ac:dyDescent="0.3">
      <c r="A162" t="s">
        <v>229</v>
      </c>
      <c r="B162" t="s">
        <v>260</v>
      </c>
      <c r="C162" t="s">
        <v>265</v>
      </c>
      <c r="D162" t="s">
        <v>635</v>
      </c>
      <c r="E162" t="s">
        <v>636</v>
      </c>
      <c r="F162" s="4">
        <v>892</v>
      </c>
      <c r="G162" s="4">
        <v>856</v>
      </c>
      <c r="H162" s="4">
        <v>647</v>
      </c>
      <c r="I162" s="4">
        <v>584</v>
      </c>
      <c r="J162" s="4"/>
      <c r="K162" s="4"/>
      <c r="L162" s="4"/>
      <c r="M162" s="4"/>
      <c r="N162" s="4">
        <v>436</v>
      </c>
      <c r="O162" s="4">
        <v>726</v>
      </c>
      <c r="P162" s="4">
        <v>636</v>
      </c>
      <c r="Q162" s="4">
        <v>551</v>
      </c>
      <c r="R162" s="4">
        <v>135627</v>
      </c>
      <c r="S162" s="4">
        <v>136141.29</v>
      </c>
      <c r="T162" s="4">
        <v>136965.85800000001</v>
      </c>
      <c r="U162" s="5">
        <f t="shared" si="21"/>
        <v>657.6861539369005</v>
      </c>
      <c r="V162" s="5">
        <f t="shared" si="21"/>
        <v>631.14276655828121</v>
      </c>
      <c r="W162" s="5">
        <f t="shared" si="21"/>
        <v>477.04365649907464</v>
      </c>
      <c r="X162" s="5">
        <f t="shared" si="22"/>
        <v>428.96611307267619</v>
      </c>
      <c r="Y162" s="5">
        <f t="shared" si="22"/>
        <v>0</v>
      </c>
      <c r="Z162" s="5">
        <f t="shared" si="22"/>
        <v>0</v>
      </c>
      <c r="AA162" s="5">
        <f t="shared" si="20"/>
        <v>0</v>
      </c>
      <c r="AB162" s="5">
        <f t="shared" si="23"/>
        <v>0</v>
      </c>
      <c r="AC162" s="5">
        <f t="shared" si="24"/>
        <v>320.25552277343633</v>
      </c>
      <c r="AD162" s="5">
        <f t="shared" si="24"/>
        <v>533.26951727870357</v>
      </c>
      <c r="AE162" s="5">
        <f t="shared" si="24"/>
        <v>467.16172588051722</v>
      </c>
      <c r="AF162" s="5">
        <f t="shared" si="25"/>
        <v>402.29003639724573</v>
      </c>
    </row>
    <row r="163" spans="1:32" x14ac:dyDescent="0.3">
      <c r="A163" t="s">
        <v>229</v>
      </c>
      <c r="B163" t="s">
        <v>267</v>
      </c>
      <c r="C163" t="s">
        <v>286</v>
      </c>
      <c r="D163" t="s">
        <v>637</v>
      </c>
      <c r="E163" t="s">
        <v>638</v>
      </c>
      <c r="F163" s="4">
        <v>960</v>
      </c>
      <c r="G163" s="4">
        <v>968</v>
      </c>
      <c r="H163" s="4">
        <v>766</v>
      </c>
      <c r="I163" s="4">
        <v>757</v>
      </c>
      <c r="J163" s="4"/>
      <c r="K163" s="4"/>
      <c r="L163" s="4"/>
      <c r="M163" s="4"/>
      <c r="N163" s="4">
        <v>385</v>
      </c>
      <c r="O163" s="4">
        <v>751</v>
      </c>
      <c r="P163" s="4">
        <v>601</v>
      </c>
      <c r="Q163" s="4">
        <v>722</v>
      </c>
      <c r="R163" s="4">
        <v>127570</v>
      </c>
      <c r="S163" s="4">
        <v>129002.523</v>
      </c>
      <c r="T163" s="4">
        <v>130188.31099999996</v>
      </c>
      <c r="U163" s="5">
        <f t="shared" si="21"/>
        <v>752.52802383005417</v>
      </c>
      <c r="V163" s="5">
        <f t="shared" si="21"/>
        <v>758.79909069530447</v>
      </c>
      <c r="W163" s="5">
        <f t="shared" si="21"/>
        <v>600.45465234773064</v>
      </c>
      <c r="X163" s="5">
        <f t="shared" si="22"/>
        <v>586.81022851002695</v>
      </c>
      <c r="Y163" s="5">
        <f t="shared" si="22"/>
        <v>0</v>
      </c>
      <c r="Z163" s="5">
        <f t="shared" si="22"/>
        <v>0</v>
      </c>
      <c r="AA163" s="5">
        <f t="shared" si="20"/>
        <v>0</v>
      </c>
      <c r="AB163" s="5">
        <f t="shared" si="23"/>
        <v>0</v>
      </c>
      <c r="AC163" s="5">
        <f t="shared" si="24"/>
        <v>298.44377539809824</v>
      </c>
      <c r="AD163" s="5">
        <f t="shared" si="24"/>
        <v>582.15915668564094</v>
      </c>
      <c r="AE163" s="5">
        <f t="shared" si="24"/>
        <v>465.88236107599232</v>
      </c>
      <c r="AF163" s="5">
        <f t="shared" si="25"/>
        <v>554.58127880620577</v>
      </c>
    </row>
    <row r="164" spans="1:32" x14ac:dyDescent="0.3">
      <c r="A164" t="s">
        <v>247</v>
      </c>
      <c r="B164" t="s">
        <v>288</v>
      </c>
      <c r="C164" t="s">
        <v>293</v>
      </c>
      <c r="D164" t="s">
        <v>641</v>
      </c>
      <c r="E164" t="s">
        <v>642</v>
      </c>
      <c r="F164" s="4">
        <v>612</v>
      </c>
      <c r="G164" s="4">
        <v>957</v>
      </c>
      <c r="H164" s="4">
        <v>881</v>
      </c>
      <c r="I164" s="4">
        <v>698</v>
      </c>
      <c r="J164" s="4"/>
      <c r="K164" s="4"/>
      <c r="L164" s="4"/>
      <c r="M164" s="4"/>
      <c r="N164" s="4">
        <v>1020</v>
      </c>
      <c r="O164" s="4">
        <v>746</v>
      </c>
      <c r="P164" s="4">
        <v>734</v>
      </c>
      <c r="Q164" s="4">
        <v>777</v>
      </c>
      <c r="R164" s="4">
        <v>109830</v>
      </c>
      <c r="S164" s="4">
        <v>110070.31899999997</v>
      </c>
      <c r="T164" s="4">
        <v>110434.65099999997</v>
      </c>
      <c r="U164" s="5">
        <f t="shared" si="21"/>
        <v>557.22480196667584</v>
      </c>
      <c r="V164" s="5">
        <f t="shared" si="21"/>
        <v>871.34662660475271</v>
      </c>
      <c r="W164" s="5">
        <f t="shared" si="21"/>
        <v>802.14877538013297</v>
      </c>
      <c r="X164" s="5">
        <f t="shared" si="22"/>
        <v>634.14007185715548</v>
      </c>
      <c r="Y164" s="5">
        <f t="shared" si="22"/>
        <v>0</v>
      </c>
      <c r="Z164" s="5">
        <f t="shared" si="22"/>
        <v>0</v>
      </c>
      <c r="AA164" s="5">
        <f t="shared" si="20"/>
        <v>0</v>
      </c>
      <c r="AB164" s="5">
        <f t="shared" si="23"/>
        <v>0</v>
      </c>
      <c r="AC164" s="5">
        <f t="shared" si="24"/>
        <v>926.68033423251927</v>
      </c>
      <c r="AD164" s="5">
        <f t="shared" si="24"/>
        <v>677.74855817397986</v>
      </c>
      <c r="AE164" s="5">
        <f t="shared" si="24"/>
        <v>666.84643659477376</v>
      </c>
      <c r="AF164" s="5">
        <f t="shared" si="25"/>
        <v>703.58351564854422</v>
      </c>
    </row>
    <row r="165" spans="1:32" x14ac:dyDescent="0.3">
      <c r="A165" t="s">
        <v>238</v>
      </c>
      <c r="B165" t="s">
        <v>273</v>
      </c>
      <c r="C165" t="s">
        <v>314</v>
      </c>
      <c r="D165" t="s">
        <v>643</v>
      </c>
      <c r="E165" t="s">
        <v>644</v>
      </c>
      <c r="F165" s="4">
        <v>1277</v>
      </c>
      <c r="G165" s="4">
        <v>1705</v>
      </c>
      <c r="H165" s="4">
        <v>1226</v>
      </c>
      <c r="I165" s="4">
        <v>1145</v>
      </c>
      <c r="J165" s="4"/>
      <c r="K165" s="4"/>
      <c r="L165" s="4"/>
      <c r="M165" s="4"/>
      <c r="N165" s="4">
        <v>1551</v>
      </c>
      <c r="O165" s="4">
        <v>1227</v>
      </c>
      <c r="P165" s="4">
        <v>1466</v>
      </c>
      <c r="Q165" s="4">
        <v>1516</v>
      </c>
      <c r="R165" s="4">
        <v>239561</v>
      </c>
      <c r="S165" s="4">
        <v>245350.21800000008</v>
      </c>
      <c r="T165" s="4">
        <v>250230.71299999993</v>
      </c>
      <c r="U165" s="5">
        <f t="shared" si="21"/>
        <v>533.05838596432648</v>
      </c>
      <c r="V165" s="5">
        <f t="shared" si="21"/>
        <v>711.71851845667697</v>
      </c>
      <c r="W165" s="5">
        <f t="shared" si="21"/>
        <v>511.76944494304166</v>
      </c>
      <c r="X165" s="5">
        <f t="shared" si="22"/>
        <v>466.67983804277674</v>
      </c>
      <c r="Y165" s="5">
        <f t="shared" si="22"/>
        <v>0</v>
      </c>
      <c r="Z165" s="5">
        <f t="shared" si="22"/>
        <v>0</v>
      </c>
      <c r="AA165" s="5">
        <f t="shared" si="20"/>
        <v>0</v>
      </c>
      <c r="AB165" s="5">
        <f t="shared" si="23"/>
        <v>0</v>
      </c>
      <c r="AC165" s="5">
        <f t="shared" si="24"/>
        <v>632.15757974178746</v>
      </c>
      <c r="AD165" s="5">
        <f t="shared" si="24"/>
        <v>500.10145089824192</v>
      </c>
      <c r="AE165" s="5">
        <f t="shared" si="24"/>
        <v>597.5132249525858</v>
      </c>
      <c r="AF165" s="5">
        <f t="shared" si="25"/>
        <v>605.84089851512374</v>
      </c>
    </row>
    <row r="166" spans="1:32" x14ac:dyDescent="0.3">
      <c r="A166" t="s">
        <v>223</v>
      </c>
      <c r="B166" t="s">
        <v>233</v>
      </c>
      <c r="C166" t="s">
        <v>249</v>
      </c>
      <c r="D166" t="s">
        <v>645</v>
      </c>
      <c r="E166" t="s">
        <v>646</v>
      </c>
      <c r="F166" s="4">
        <v>4108</v>
      </c>
      <c r="G166" s="4">
        <v>4582</v>
      </c>
      <c r="H166" s="4">
        <v>4034</v>
      </c>
      <c r="I166" s="4">
        <v>2793</v>
      </c>
      <c r="J166" s="4"/>
      <c r="K166" s="4"/>
      <c r="L166" s="4"/>
      <c r="M166" s="4"/>
      <c r="N166" s="4">
        <v>2662</v>
      </c>
      <c r="O166" s="4">
        <v>2837</v>
      </c>
      <c r="P166" s="4">
        <v>2766</v>
      </c>
      <c r="Q166" s="4">
        <v>3191</v>
      </c>
      <c r="R166" s="4">
        <v>179851</v>
      </c>
      <c r="S166" s="4">
        <v>180894.19699999996</v>
      </c>
      <c r="T166" s="4">
        <v>181718.97699999998</v>
      </c>
      <c r="U166" s="5">
        <f t="shared" si="21"/>
        <v>2284.112960172587</v>
      </c>
      <c r="V166" s="5">
        <f t="shared" si="21"/>
        <v>2547.6644555771163</v>
      </c>
      <c r="W166" s="5">
        <f t="shared" si="21"/>
        <v>2242.9677900039474</v>
      </c>
      <c r="X166" s="5">
        <f t="shared" si="22"/>
        <v>1543.9964610915633</v>
      </c>
      <c r="Y166" s="5">
        <f t="shared" si="22"/>
        <v>0</v>
      </c>
      <c r="Z166" s="5">
        <f t="shared" si="22"/>
        <v>0</v>
      </c>
      <c r="AA166" s="5">
        <f t="shared" si="20"/>
        <v>0</v>
      </c>
      <c r="AB166" s="5">
        <f t="shared" si="23"/>
        <v>0</v>
      </c>
      <c r="AC166" s="5">
        <f t="shared" si="24"/>
        <v>1471.5784387489227</v>
      </c>
      <c r="AD166" s="5">
        <f t="shared" si="24"/>
        <v>1568.3200716493966</v>
      </c>
      <c r="AE166" s="5">
        <f t="shared" si="24"/>
        <v>1529.0706091583472</v>
      </c>
      <c r="AF166" s="5">
        <f t="shared" si="25"/>
        <v>1756.0081245669792</v>
      </c>
    </row>
    <row r="167" spans="1:32" x14ac:dyDescent="0.3">
      <c r="A167" t="s">
        <v>223</v>
      </c>
      <c r="B167" t="s">
        <v>242</v>
      </c>
      <c r="C167" t="s">
        <v>217</v>
      </c>
      <c r="D167" t="s">
        <v>647</v>
      </c>
      <c r="E167" t="s">
        <v>648</v>
      </c>
      <c r="F167" s="4">
        <v>2395</v>
      </c>
      <c r="G167" s="4">
        <v>2489</v>
      </c>
      <c r="H167" s="4">
        <v>2301</v>
      </c>
      <c r="I167" s="4">
        <v>2733</v>
      </c>
      <c r="J167" s="4"/>
      <c r="K167" s="4"/>
      <c r="L167" s="4"/>
      <c r="M167" s="4"/>
      <c r="N167" s="4">
        <v>2704</v>
      </c>
      <c r="O167" s="4">
        <v>2838</v>
      </c>
      <c r="P167" s="4">
        <v>2545</v>
      </c>
      <c r="Q167" s="4">
        <v>2489</v>
      </c>
      <c r="R167" s="4">
        <v>269151</v>
      </c>
      <c r="S167" s="4">
        <v>269386.98599999998</v>
      </c>
      <c r="T167" s="4">
        <v>270594.82900000003</v>
      </c>
      <c r="U167" s="5">
        <f t="shared" si="21"/>
        <v>889.83507399192274</v>
      </c>
      <c r="V167" s="5">
        <f t="shared" si="21"/>
        <v>924.75970737615694</v>
      </c>
      <c r="W167" s="5">
        <f t="shared" si="21"/>
        <v>854.91044060768854</v>
      </c>
      <c r="X167" s="5">
        <f t="shared" si="22"/>
        <v>1014.5256237433831</v>
      </c>
      <c r="Y167" s="5">
        <f t="shared" si="22"/>
        <v>0</v>
      </c>
      <c r="Z167" s="5">
        <f t="shared" si="22"/>
        <v>0</v>
      </c>
      <c r="AA167" s="5">
        <f t="shared" si="20"/>
        <v>0</v>
      </c>
      <c r="AB167" s="5">
        <f t="shared" si="23"/>
        <v>0</v>
      </c>
      <c r="AC167" s="5">
        <f t="shared" si="24"/>
        <v>1003.7604414936363</v>
      </c>
      <c r="AD167" s="5">
        <f t="shared" si="24"/>
        <v>1053.5030077510871</v>
      </c>
      <c r="AE167" s="5">
        <f t="shared" si="24"/>
        <v>944.73754571054155</v>
      </c>
      <c r="AF167" s="5">
        <f t="shared" si="25"/>
        <v>919.82541174133075</v>
      </c>
    </row>
    <row r="168" spans="1:32" x14ac:dyDescent="0.3">
      <c r="A168" t="s">
        <v>229</v>
      </c>
      <c r="B168" t="s">
        <v>260</v>
      </c>
      <c r="C168" t="s">
        <v>271</v>
      </c>
      <c r="D168" t="s">
        <v>649</v>
      </c>
      <c r="E168" t="s">
        <v>650</v>
      </c>
      <c r="F168" s="4">
        <v>1818</v>
      </c>
      <c r="G168" s="4">
        <v>1838</v>
      </c>
      <c r="H168" s="4">
        <v>1905</v>
      </c>
      <c r="I168" s="4">
        <v>1548</v>
      </c>
      <c r="J168" s="4"/>
      <c r="K168" s="4"/>
      <c r="L168" s="4"/>
      <c r="M168" s="4"/>
      <c r="N168" s="4">
        <v>2188</v>
      </c>
      <c r="O168" s="4">
        <v>2020</v>
      </c>
      <c r="P168" s="4">
        <v>2278</v>
      </c>
      <c r="Q168" s="4">
        <v>1805</v>
      </c>
      <c r="R168" s="4">
        <v>214082</v>
      </c>
      <c r="S168" s="4">
        <v>214959.32799999989</v>
      </c>
      <c r="T168" s="4">
        <v>215982.58300000007</v>
      </c>
      <c r="U168" s="5">
        <f t="shared" si="21"/>
        <v>849.20731308564018</v>
      </c>
      <c r="V168" s="5">
        <f t="shared" si="21"/>
        <v>858.54952775104869</v>
      </c>
      <c r="W168" s="5">
        <f t="shared" si="21"/>
        <v>889.84594688016739</v>
      </c>
      <c r="X168" s="5">
        <f t="shared" si="22"/>
        <v>720.13622967783033</v>
      </c>
      <c r="Y168" s="5">
        <f t="shared" si="22"/>
        <v>0</v>
      </c>
      <c r="Z168" s="5">
        <f t="shared" si="22"/>
        <v>0</v>
      </c>
      <c r="AA168" s="5">
        <f t="shared" si="20"/>
        <v>0</v>
      </c>
      <c r="AB168" s="5">
        <f t="shared" si="23"/>
        <v>0</v>
      </c>
      <c r="AC168" s="5">
        <f t="shared" si="24"/>
        <v>1017.866970629905</v>
      </c>
      <c r="AD168" s="5">
        <f t="shared" si="24"/>
        <v>939.71265112998537</v>
      </c>
      <c r="AE168" s="5">
        <f t="shared" si="24"/>
        <v>1059.7353560762906</v>
      </c>
      <c r="AF168" s="5">
        <f t="shared" si="25"/>
        <v>835.71553545130041</v>
      </c>
    </row>
    <row r="169" spans="1:32" x14ac:dyDescent="0.3">
      <c r="A169" t="s">
        <v>238</v>
      </c>
      <c r="B169" t="s">
        <v>273</v>
      </c>
      <c r="C169" t="s">
        <v>314</v>
      </c>
      <c r="D169" t="s">
        <v>653</v>
      </c>
      <c r="E169" t="s">
        <v>654</v>
      </c>
      <c r="F169" s="4">
        <v>1500</v>
      </c>
      <c r="G169" s="4">
        <v>1135</v>
      </c>
      <c r="H169" s="4">
        <v>693</v>
      </c>
      <c r="I169" s="4">
        <v>899</v>
      </c>
      <c r="J169" s="4"/>
      <c r="K169" s="4"/>
      <c r="L169" s="4"/>
      <c r="M169" s="4"/>
      <c r="N169" s="4">
        <v>1740</v>
      </c>
      <c r="O169" s="4">
        <v>2100</v>
      </c>
      <c r="P169" s="4">
        <v>1522</v>
      </c>
      <c r="Q169" s="4">
        <v>1403</v>
      </c>
      <c r="R169" s="4">
        <v>208704</v>
      </c>
      <c r="S169" s="4">
        <v>212055.37400000001</v>
      </c>
      <c r="T169" s="4">
        <v>213982.96899999998</v>
      </c>
      <c r="U169" s="5">
        <f t="shared" si="21"/>
        <v>718.72125114995401</v>
      </c>
      <c r="V169" s="5">
        <f t="shared" si="21"/>
        <v>543.83241337013192</v>
      </c>
      <c r="W169" s="5">
        <f t="shared" si="21"/>
        <v>332.04921803127877</v>
      </c>
      <c r="X169" s="5">
        <f t="shared" si="22"/>
        <v>423.94586991226163</v>
      </c>
      <c r="Y169" s="5">
        <f t="shared" si="22"/>
        <v>0</v>
      </c>
      <c r="Z169" s="5">
        <f t="shared" si="22"/>
        <v>0</v>
      </c>
      <c r="AA169" s="5">
        <f t="shared" si="20"/>
        <v>0</v>
      </c>
      <c r="AB169" s="5">
        <f t="shared" si="23"/>
        <v>0</v>
      </c>
      <c r="AC169" s="5">
        <f t="shared" si="24"/>
        <v>820.54039337857103</v>
      </c>
      <c r="AD169" s="5">
        <f t="shared" si="24"/>
        <v>990.30737131896501</v>
      </c>
      <c r="AE169" s="5">
        <f t="shared" si="24"/>
        <v>717.73705673688789</v>
      </c>
      <c r="AF169" s="5">
        <f t="shared" si="25"/>
        <v>655.65965672716698</v>
      </c>
    </row>
    <row r="170" spans="1:32" x14ac:dyDescent="0.3">
      <c r="A170" t="s">
        <v>238</v>
      </c>
      <c r="B170" t="s">
        <v>273</v>
      </c>
      <c r="C170" t="s">
        <v>314</v>
      </c>
      <c r="D170" t="s">
        <v>655</v>
      </c>
      <c r="E170" t="s">
        <v>656</v>
      </c>
      <c r="F170" s="4">
        <v>1134</v>
      </c>
      <c r="G170" s="4">
        <v>1201</v>
      </c>
      <c r="H170" s="4">
        <v>1202</v>
      </c>
      <c r="I170" s="4">
        <v>1035</v>
      </c>
      <c r="J170" s="4"/>
      <c r="K170" s="4"/>
      <c r="L170" s="4"/>
      <c r="M170" s="4"/>
      <c r="N170" s="4">
        <v>1285</v>
      </c>
      <c r="O170" s="4">
        <v>720</v>
      </c>
      <c r="P170" s="4">
        <v>805</v>
      </c>
      <c r="Q170" s="4">
        <v>779</v>
      </c>
      <c r="R170" s="4">
        <v>260238</v>
      </c>
      <c r="S170" s="4">
        <v>262546.3629999999</v>
      </c>
      <c r="T170" s="4">
        <v>263937.85400000017</v>
      </c>
      <c r="U170" s="5">
        <f t="shared" si="21"/>
        <v>435.7549627648537</v>
      </c>
      <c r="V170" s="5">
        <f t="shared" si="21"/>
        <v>461.50062634972602</v>
      </c>
      <c r="W170" s="5">
        <f t="shared" si="21"/>
        <v>461.88488998532108</v>
      </c>
      <c r="X170" s="5">
        <f t="shared" si="22"/>
        <v>394.2160874649025</v>
      </c>
      <c r="Y170" s="5">
        <f t="shared" si="22"/>
        <v>0</v>
      </c>
      <c r="Z170" s="5">
        <f t="shared" si="22"/>
        <v>0</v>
      </c>
      <c r="AA170" s="5">
        <f t="shared" si="20"/>
        <v>0</v>
      </c>
      <c r="AB170" s="5">
        <f t="shared" si="23"/>
        <v>0</v>
      </c>
      <c r="AC170" s="5">
        <f t="shared" si="24"/>
        <v>489.43736463033787</v>
      </c>
      <c r="AD170" s="5">
        <f t="shared" si="24"/>
        <v>274.2372782364539</v>
      </c>
      <c r="AE170" s="5">
        <f t="shared" si="24"/>
        <v>306.61251247270195</v>
      </c>
      <c r="AF170" s="5">
        <f t="shared" si="25"/>
        <v>295.14523521131588</v>
      </c>
    </row>
    <row r="171" spans="1:32" x14ac:dyDescent="0.3">
      <c r="A171" t="s">
        <v>223</v>
      </c>
      <c r="B171" t="s">
        <v>233</v>
      </c>
      <c r="C171" t="s">
        <v>240</v>
      </c>
      <c r="D171" t="s">
        <v>657</v>
      </c>
      <c r="E171" t="s">
        <v>658</v>
      </c>
      <c r="F171" s="4">
        <v>1833</v>
      </c>
      <c r="G171" s="4">
        <v>1865</v>
      </c>
      <c r="H171" s="4">
        <v>2586</v>
      </c>
      <c r="I171" s="4">
        <v>2083</v>
      </c>
      <c r="J171" s="4"/>
      <c r="K171" s="4"/>
      <c r="L171" s="4"/>
      <c r="M171" s="4"/>
      <c r="N171" s="4">
        <v>2053</v>
      </c>
      <c r="O171" s="4">
        <v>1554</v>
      </c>
      <c r="P171" s="4">
        <v>2466</v>
      </c>
      <c r="Q171" s="4">
        <v>1556</v>
      </c>
      <c r="R171" s="4">
        <v>165058</v>
      </c>
      <c r="S171" s="4">
        <v>166130.45199999993</v>
      </c>
      <c r="T171" s="4">
        <v>166892.82999999993</v>
      </c>
      <c r="U171" s="5">
        <f t="shared" si="21"/>
        <v>1110.5187267505967</v>
      </c>
      <c r="V171" s="5">
        <f t="shared" si="21"/>
        <v>1129.9058512765209</v>
      </c>
      <c r="W171" s="5">
        <f t="shared" si="21"/>
        <v>1566.722000751251</v>
      </c>
      <c r="X171" s="5">
        <f t="shared" si="22"/>
        <v>1253.8339449049358</v>
      </c>
      <c r="Y171" s="5">
        <f t="shared" si="22"/>
        <v>0</v>
      </c>
      <c r="Z171" s="5">
        <f t="shared" si="22"/>
        <v>0</v>
      </c>
      <c r="AA171" s="5">
        <f t="shared" si="20"/>
        <v>0</v>
      </c>
      <c r="AB171" s="5">
        <f t="shared" si="23"/>
        <v>0</v>
      </c>
      <c r="AC171" s="5">
        <f t="shared" si="24"/>
        <v>1235.7758468026084</v>
      </c>
      <c r="AD171" s="5">
        <f t="shared" si="24"/>
        <v>935.40948170056174</v>
      </c>
      <c r="AE171" s="5">
        <f t="shared" si="24"/>
        <v>1484.3756640113161</v>
      </c>
      <c r="AF171" s="5">
        <f t="shared" si="25"/>
        <v>932.33484026845281</v>
      </c>
    </row>
    <row r="172" spans="1:32" x14ac:dyDescent="0.3">
      <c r="A172" t="s">
        <v>229</v>
      </c>
      <c r="B172" t="s">
        <v>260</v>
      </c>
      <c r="C172" t="s">
        <v>271</v>
      </c>
      <c r="D172" t="s">
        <v>659</v>
      </c>
      <c r="E172" t="s">
        <v>660</v>
      </c>
      <c r="F172" s="4">
        <v>7373</v>
      </c>
      <c r="G172" s="4">
        <v>6446</v>
      </c>
      <c r="H172" s="4">
        <v>5133</v>
      </c>
      <c r="I172" s="4">
        <v>4841</v>
      </c>
      <c r="J172" s="4"/>
      <c r="K172" s="4"/>
      <c r="L172" s="4"/>
      <c r="M172" s="4"/>
      <c r="N172" s="4">
        <v>3747</v>
      </c>
      <c r="O172" s="4">
        <v>4083</v>
      </c>
      <c r="P172" s="4">
        <v>3923</v>
      </c>
      <c r="Q172" s="4">
        <v>4073</v>
      </c>
      <c r="R172" s="4">
        <v>450140</v>
      </c>
      <c r="S172" s="4">
        <v>448860.1289999999</v>
      </c>
      <c r="T172" s="4">
        <v>450408.25499999995</v>
      </c>
      <c r="U172" s="5">
        <f t="shared" si="21"/>
        <v>1637.9348647087572</v>
      </c>
      <c r="V172" s="5">
        <f t="shared" si="21"/>
        <v>1431.9989336650819</v>
      </c>
      <c r="W172" s="5">
        <f t="shared" si="21"/>
        <v>1140.3119029635225</v>
      </c>
      <c r="X172" s="5">
        <f t="shared" si="22"/>
        <v>1078.5096931610071</v>
      </c>
      <c r="Y172" s="5">
        <f t="shared" si="22"/>
        <v>0</v>
      </c>
      <c r="Z172" s="5">
        <f t="shared" si="22"/>
        <v>0</v>
      </c>
      <c r="AA172" s="5">
        <f t="shared" si="20"/>
        <v>0</v>
      </c>
      <c r="AB172" s="5">
        <f t="shared" si="23"/>
        <v>0</v>
      </c>
      <c r="AC172" s="5">
        <f t="shared" si="24"/>
        <v>834.78120641898249</v>
      </c>
      <c r="AD172" s="5">
        <f t="shared" si="24"/>
        <v>909.63748753901939</v>
      </c>
      <c r="AE172" s="5">
        <f t="shared" si="24"/>
        <v>873.9916393866207</v>
      </c>
      <c r="AF172" s="5">
        <f t="shared" si="25"/>
        <v>904.29070843739328</v>
      </c>
    </row>
    <row r="173" spans="1:32" x14ac:dyDescent="0.3">
      <c r="A173" t="s">
        <v>256</v>
      </c>
      <c r="B173" t="s">
        <v>280</v>
      </c>
      <c r="C173" t="s">
        <v>304</v>
      </c>
      <c r="D173" t="s">
        <v>662</v>
      </c>
      <c r="E173" t="s">
        <v>663</v>
      </c>
      <c r="F173" s="4">
        <v>2504</v>
      </c>
      <c r="G173" s="4">
        <v>2081</v>
      </c>
      <c r="H173" s="4">
        <v>1899</v>
      </c>
      <c r="I173" s="4">
        <v>1696</v>
      </c>
      <c r="J173" s="4"/>
      <c r="K173" s="4"/>
      <c r="L173" s="4"/>
      <c r="M173" s="4"/>
      <c r="N173" s="4">
        <v>1140</v>
      </c>
      <c r="O173" s="4">
        <v>1093</v>
      </c>
      <c r="P173" s="4">
        <v>1291</v>
      </c>
      <c r="Q173" s="4">
        <v>1911</v>
      </c>
      <c r="R173" s="4">
        <v>122683</v>
      </c>
      <c r="S173" s="4">
        <v>123716.62299999998</v>
      </c>
      <c r="T173" s="4">
        <v>124252.579</v>
      </c>
      <c r="U173" s="5">
        <f t="shared" si="21"/>
        <v>2041.0325799010459</v>
      </c>
      <c r="V173" s="5">
        <f t="shared" si="21"/>
        <v>1696.2415330567399</v>
      </c>
      <c r="W173" s="5">
        <f t="shared" si="21"/>
        <v>1547.8917209393314</v>
      </c>
      <c r="X173" s="5">
        <f t="shared" si="22"/>
        <v>1370.8747934382272</v>
      </c>
      <c r="Y173" s="5">
        <f t="shared" si="22"/>
        <v>0</v>
      </c>
      <c r="Z173" s="5">
        <f t="shared" si="22"/>
        <v>0</v>
      </c>
      <c r="AA173" s="5">
        <f t="shared" si="20"/>
        <v>0</v>
      </c>
      <c r="AB173" s="5">
        <f t="shared" si="23"/>
        <v>0</v>
      </c>
      <c r="AC173" s="5">
        <f t="shared" si="24"/>
        <v>921.46065124975189</v>
      </c>
      <c r="AD173" s="5">
        <f t="shared" si="24"/>
        <v>883.47060685612166</v>
      </c>
      <c r="AE173" s="5">
        <f t="shared" si="24"/>
        <v>1043.5137725994996</v>
      </c>
      <c r="AF173" s="5">
        <f t="shared" si="25"/>
        <v>1537.9962455346702</v>
      </c>
    </row>
    <row r="174" spans="1:32" x14ac:dyDescent="0.3">
      <c r="A174" t="s">
        <v>256</v>
      </c>
      <c r="B174" t="s">
        <v>280</v>
      </c>
      <c r="C174" t="s">
        <v>310</v>
      </c>
      <c r="D174" t="s">
        <v>664</v>
      </c>
      <c r="E174" t="s">
        <v>665</v>
      </c>
      <c r="F174" s="4">
        <v>8827</v>
      </c>
      <c r="G174" s="4">
        <v>10675</v>
      </c>
      <c r="H174" s="4">
        <v>9260</v>
      </c>
      <c r="I174" s="4">
        <v>8281</v>
      </c>
      <c r="J174" s="4"/>
      <c r="K174" s="4"/>
      <c r="L174" s="4"/>
      <c r="M174" s="4"/>
      <c r="N174" s="4">
        <v>7555</v>
      </c>
      <c r="O174" s="4">
        <v>8145</v>
      </c>
      <c r="P174" s="4">
        <v>7432</v>
      </c>
      <c r="Q174" s="4">
        <v>7363</v>
      </c>
      <c r="R174" s="4">
        <v>679072</v>
      </c>
      <c r="S174" s="4">
        <v>685560.5689999999</v>
      </c>
      <c r="T174" s="4">
        <v>690662.99800000002</v>
      </c>
      <c r="U174" s="5">
        <f t="shared" si="21"/>
        <v>1299.8621648367182</v>
      </c>
      <c r="V174" s="5">
        <f t="shared" si="21"/>
        <v>1571.9982564440884</v>
      </c>
      <c r="W174" s="5">
        <f t="shared" si="21"/>
        <v>1363.6256538334667</v>
      </c>
      <c r="X174" s="5">
        <f t="shared" si="22"/>
        <v>1207.9166122519512</v>
      </c>
      <c r="Y174" s="5">
        <f t="shared" si="22"/>
        <v>0</v>
      </c>
      <c r="Z174" s="5">
        <f t="shared" si="22"/>
        <v>0</v>
      </c>
      <c r="AA174" s="5">
        <f t="shared" si="20"/>
        <v>0</v>
      </c>
      <c r="AB174" s="5">
        <f t="shared" si="23"/>
        <v>0</v>
      </c>
      <c r="AC174" s="5">
        <f t="shared" si="24"/>
        <v>1102.0178729094907</v>
      </c>
      <c r="AD174" s="5">
        <f t="shared" si="24"/>
        <v>1188.078831879259</v>
      </c>
      <c r="AE174" s="5">
        <f t="shared" si="24"/>
        <v>1084.0763509547762</v>
      </c>
      <c r="AF174" s="5">
        <f t="shared" si="25"/>
        <v>1066.0770913342024</v>
      </c>
    </row>
    <row r="175" spans="1:32" x14ac:dyDescent="0.3">
      <c r="A175" t="s">
        <v>238</v>
      </c>
      <c r="B175" t="s">
        <v>273</v>
      </c>
      <c r="C175" t="s">
        <v>314</v>
      </c>
      <c r="D175" t="s">
        <v>666</v>
      </c>
      <c r="E175" t="s">
        <v>667</v>
      </c>
      <c r="F175" s="4">
        <v>553</v>
      </c>
      <c r="G175" s="4">
        <v>825</v>
      </c>
      <c r="H175" s="4">
        <v>987</v>
      </c>
      <c r="I175" s="4">
        <v>1348</v>
      </c>
      <c r="J175" s="4"/>
      <c r="K175" s="4"/>
      <c r="L175" s="4"/>
      <c r="M175" s="4"/>
      <c r="N175" s="4">
        <v>1619</v>
      </c>
      <c r="O175" s="4">
        <v>1254</v>
      </c>
      <c r="P175" s="4">
        <v>1273</v>
      </c>
      <c r="Q175" s="4">
        <v>1318</v>
      </c>
      <c r="R175" s="4">
        <v>199631</v>
      </c>
      <c r="S175" s="4">
        <v>202516.90700000009</v>
      </c>
      <c r="T175" s="4">
        <v>204456.55399999989</v>
      </c>
      <c r="U175" s="5">
        <f t="shared" si="21"/>
        <v>277.01108545266015</v>
      </c>
      <c r="V175" s="5">
        <f t="shared" si="21"/>
        <v>413.26246925577692</v>
      </c>
      <c r="W175" s="5">
        <f t="shared" si="21"/>
        <v>494.41219049145673</v>
      </c>
      <c r="X175" s="5">
        <f t="shared" si="22"/>
        <v>665.62343854086191</v>
      </c>
      <c r="Y175" s="5">
        <f t="shared" si="22"/>
        <v>0</v>
      </c>
      <c r="Z175" s="5">
        <f t="shared" si="22"/>
        <v>0</v>
      </c>
      <c r="AA175" s="5">
        <f t="shared" si="20"/>
        <v>0</v>
      </c>
      <c r="AB175" s="5">
        <f t="shared" si="23"/>
        <v>0</v>
      </c>
      <c r="AC175" s="5">
        <f t="shared" si="24"/>
        <v>799.4394265561242</v>
      </c>
      <c r="AD175" s="5">
        <f t="shared" si="24"/>
        <v>619.20756077911039</v>
      </c>
      <c r="AE175" s="5">
        <f t="shared" si="24"/>
        <v>628.58949351818785</v>
      </c>
      <c r="AF175" s="5">
        <f t="shared" si="25"/>
        <v>644.63573028820622</v>
      </c>
    </row>
    <row r="176" spans="1:32" x14ac:dyDescent="0.3">
      <c r="A176" t="s">
        <v>223</v>
      </c>
      <c r="B176" t="s">
        <v>233</v>
      </c>
      <c r="C176" t="s">
        <v>249</v>
      </c>
      <c r="D176" t="s">
        <v>668</v>
      </c>
      <c r="E176" t="s">
        <v>669</v>
      </c>
      <c r="F176" s="4">
        <v>1086</v>
      </c>
      <c r="G176" s="4">
        <v>1600</v>
      </c>
      <c r="H176" s="4">
        <v>1385</v>
      </c>
      <c r="I176" s="4">
        <v>1462</v>
      </c>
      <c r="J176" s="4"/>
      <c r="K176" s="4"/>
      <c r="L176" s="4"/>
      <c r="M176" s="4"/>
      <c r="N176" s="4">
        <v>983</v>
      </c>
      <c r="O176" s="4">
        <v>1015</v>
      </c>
      <c r="P176" s="4">
        <v>1134</v>
      </c>
      <c r="Q176" s="4">
        <v>1380</v>
      </c>
      <c r="R176" s="4">
        <v>256574</v>
      </c>
      <c r="S176" s="4">
        <v>257319.39799999996</v>
      </c>
      <c r="T176" s="4">
        <v>258131.20000000007</v>
      </c>
      <c r="U176" s="5">
        <f t="shared" si="21"/>
        <v>423.26969996959934</v>
      </c>
      <c r="V176" s="5">
        <f t="shared" si="21"/>
        <v>623.60176791101208</v>
      </c>
      <c r="W176" s="5">
        <f t="shared" si="21"/>
        <v>539.80528034796976</v>
      </c>
      <c r="X176" s="5">
        <f t="shared" si="22"/>
        <v>568.16548280592519</v>
      </c>
      <c r="Y176" s="5">
        <f t="shared" si="22"/>
        <v>0</v>
      </c>
      <c r="Z176" s="5">
        <f t="shared" si="22"/>
        <v>0</v>
      </c>
      <c r="AA176" s="5">
        <f t="shared" si="20"/>
        <v>0</v>
      </c>
      <c r="AB176" s="5">
        <f t="shared" si="23"/>
        <v>0</v>
      </c>
      <c r="AC176" s="5">
        <f t="shared" si="24"/>
        <v>382.01550588113849</v>
      </c>
      <c r="AD176" s="5">
        <f t="shared" si="24"/>
        <v>394.45141248154181</v>
      </c>
      <c r="AE176" s="5">
        <f t="shared" si="24"/>
        <v>440.69744015179157</v>
      </c>
      <c r="AF176" s="5">
        <f t="shared" si="25"/>
        <v>534.61185629633292</v>
      </c>
    </row>
    <row r="177" spans="1:32" x14ac:dyDescent="0.3">
      <c r="A177" t="s">
        <v>247</v>
      </c>
      <c r="B177" t="s">
        <v>288</v>
      </c>
      <c r="C177" t="s">
        <v>299</v>
      </c>
      <c r="D177" t="s">
        <v>670</v>
      </c>
      <c r="E177" t="s">
        <v>671</v>
      </c>
      <c r="F177" s="4">
        <v>7748</v>
      </c>
      <c r="G177" s="4">
        <v>6747</v>
      </c>
      <c r="H177" s="4">
        <v>5520</v>
      </c>
      <c r="I177" s="4">
        <v>5309</v>
      </c>
      <c r="J177" s="4"/>
      <c r="K177" s="4"/>
      <c r="L177" s="4"/>
      <c r="M177" s="4"/>
      <c r="N177" s="4">
        <v>4556</v>
      </c>
      <c r="O177" s="4">
        <v>5466</v>
      </c>
      <c r="P177" s="4">
        <v>5017</v>
      </c>
      <c r="Q177" s="4">
        <v>4167</v>
      </c>
      <c r="R177" s="4">
        <v>390446</v>
      </c>
      <c r="S177" s="4">
        <v>392423.97800000006</v>
      </c>
      <c r="T177" s="4">
        <v>396344.32000000007</v>
      </c>
      <c r="U177" s="5">
        <f t="shared" si="21"/>
        <v>1984.3973302326058</v>
      </c>
      <c r="V177" s="5">
        <f t="shared" si="21"/>
        <v>1728.0238496488632</v>
      </c>
      <c r="W177" s="5">
        <f t="shared" si="21"/>
        <v>1413.7678449772825</v>
      </c>
      <c r="X177" s="5">
        <f t="shared" si="22"/>
        <v>1352.8734984690459</v>
      </c>
      <c r="Y177" s="5">
        <f t="shared" si="22"/>
        <v>0</v>
      </c>
      <c r="Z177" s="5">
        <f t="shared" si="22"/>
        <v>0</v>
      </c>
      <c r="AA177" s="5">
        <f t="shared" si="20"/>
        <v>0</v>
      </c>
      <c r="AB177" s="5">
        <f t="shared" si="23"/>
        <v>0</v>
      </c>
      <c r="AC177" s="5">
        <f t="shared" si="24"/>
        <v>1160.9891992889382</v>
      </c>
      <c r="AD177" s="5">
        <f t="shared" si="24"/>
        <v>1392.8812474348852</v>
      </c>
      <c r="AE177" s="5">
        <f t="shared" si="24"/>
        <v>1278.4641819211156</v>
      </c>
      <c r="AF177" s="5">
        <f t="shared" si="25"/>
        <v>1051.3585763005256</v>
      </c>
    </row>
    <row r="178" spans="1:32" x14ac:dyDescent="0.3">
      <c r="A178" t="s">
        <v>256</v>
      </c>
      <c r="B178" t="s">
        <v>280</v>
      </c>
      <c r="C178" t="s">
        <v>304</v>
      </c>
      <c r="D178" t="s">
        <v>672</v>
      </c>
      <c r="E178" t="s">
        <v>673</v>
      </c>
      <c r="F178" s="4">
        <v>1060</v>
      </c>
      <c r="G178" s="4">
        <v>1435</v>
      </c>
      <c r="H178" s="4">
        <v>1440</v>
      </c>
      <c r="I178" s="4">
        <v>1047</v>
      </c>
      <c r="J178" s="4"/>
      <c r="K178" s="4"/>
      <c r="L178" s="4"/>
      <c r="M178" s="4"/>
      <c r="N178" s="4">
        <v>1219</v>
      </c>
      <c r="O178" s="4">
        <v>1810</v>
      </c>
      <c r="P178" s="4">
        <v>1440</v>
      </c>
      <c r="Q178" s="4">
        <v>689</v>
      </c>
      <c r="R178" s="4">
        <v>115788</v>
      </c>
      <c r="S178" s="4">
        <v>115940.51900000001</v>
      </c>
      <c r="T178" s="4">
        <v>116326.08499999998</v>
      </c>
      <c r="U178" s="5">
        <f t="shared" si="21"/>
        <v>915.46619684250538</v>
      </c>
      <c r="V178" s="5">
        <f t="shared" si="21"/>
        <v>1239.3339551594293</v>
      </c>
      <c r="W178" s="5">
        <f t="shared" si="21"/>
        <v>1243.6521919369884</v>
      </c>
      <c r="X178" s="5">
        <f t="shared" si="22"/>
        <v>903.04926097493126</v>
      </c>
      <c r="Y178" s="5">
        <f t="shared" si="22"/>
        <v>0</v>
      </c>
      <c r="Z178" s="5">
        <f t="shared" si="22"/>
        <v>0</v>
      </c>
      <c r="AA178" s="5">
        <f t="shared" si="20"/>
        <v>0</v>
      </c>
      <c r="AB178" s="5">
        <f t="shared" si="23"/>
        <v>0</v>
      </c>
      <c r="AC178" s="5">
        <f t="shared" si="24"/>
        <v>1051.4011930548627</v>
      </c>
      <c r="AD178" s="5">
        <f t="shared" si="24"/>
        <v>1561.1453317713713</v>
      </c>
      <c r="AE178" s="5">
        <f t="shared" si="24"/>
        <v>1242.0161755529141</v>
      </c>
      <c r="AF178" s="5">
        <f t="shared" si="25"/>
        <v>592.30051454065529</v>
      </c>
    </row>
    <row r="179" spans="1:32" x14ac:dyDescent="0.3">
      <c r="A179" t="s">
        <v>223</v>
      </c>
      <c r="B179" t="s">
        <v>233</v>
      </c>
      <c r="C179" t="s">
        <v>240</v>
      </c>
      <c r="D179" t="s">
        <v>676</v>
      </c>
      <c r="E179" t="s">
        <v>677</v>
      </c>
      <c r="F179" s="4">
        <v>3254</v>
      </c>
      <c r="G179" s="4">
        <v>2634</v>
      </c>
      <c r="H179" s="4">
        <v>1661</v>
      </c>
      <c r="I179" s="4">
        <v>1217</v>
      </c>
      <c r="J179" s="4"/>
      <c r="K179" s="4"/>
      <c r="L179" s="4"/>
      <c r="M179" s="4"/>
      <c r="N179" s="4">
        <v>1561</v>
      </c>
      <c r="O179" s="4">
        <v>1839</v>
      </c>
      <c r="P179" s="4">
        <v>1755</v>
      </c>
      <c r="Q179" s="4">
        <v>1728</v>
      </c>
      <c r="R179" s="4">
        <v>255090</v>
      </c>
      <c r="S179" s="4">
        <v>254844.31200000009</v>
      </c>
      <c r="T179" s="4">
        <v>254959.44299999997</v>
      </c>
      <c r="U179" s="5">
        <f t="shared" si="21"/>
        <v>1275.6282096514956</v>
      </c>
      <c r="V179" s="5">
        <f t="shared" si="21"/>
        <v>1032.5767376220158</v>
      </c>
      <c r="W179" s="5">
        <f t="shared" si="21"/>
        <v>651.14273393704184</v>
      </c>
      <c r="X179" s="5">
        <f t="shared" si="22"/>
        <v>477.54646374057569</v>
      </c>
      <c r="Y179" s="5">
        <f t="shared" si="22"/>
        <v>0</v>
      </c>
      <c r="Z179" s="5">
        <f t="shared" si="22"/>
        <v>0</v>
      </c>
      <c r="AA179" s="5">
        <f t="shared" si="20"/>
        <v>0</v>
      </c>
      <c r="AB179" s="5">
        <f t="shared" si="23"/>
        <v>0</v>
      </c>
      <c r="AC179" s="5">
        <f t="shared" si="24"/>
        <v>612.53083804358141</v>
      </c>
      <c r="AD179" s="5">
        <f t="shared" si="24"/>
        <v>721.61704750938259</v>
      </c>
      <c r="AE179" s="5">
        <f t="shared" si="24"/>
        <v>688.65574680748591</v>
      </c>
      <c r="AF179" s="5">
        <f t="shared" si="25"/>
        <v>677.75485373962022</v>
      </c>
    </row>
    <row r="180" spans="1:32" x14ac:dyDescent="0.3">
      <c r="A180" t="s">
        <v>256</v>
      </c>
      <c r="B180" t="s">
        <v>280</v>
      </c>
      <c r="C180" t="s">
        <v>304</v>
      </c>
      <c r="D180" t="s">
        <v>678</v>
      </c>
      <c r="E180" t="s">
        <v>679</v>
      </c>
      <c r="F180" s="4">
        <v>744</v>
      </c>
      <c r="G180" s="4">
        <v>984</v>
      </c>
      <c r="H180" s="4">
        <v>838</v>
      </c>
      <c r="I180" s="4">
        <v>1123</v>
      </c>
      <c r="J180" s="4"/>
      <c r="K180" s="4"/>
      <c r="L180" s="4"/>
      <c r="M180" s="4"/>
      <c r="N180" s="4">
        <v>927</v>
      </c>
      <c r="O180" s="4">
        <v>591</v>
      </c>
      <c r="P180" s="4">
        <v>537</v>
      </c>
      <c r="Q180" s="4">
        <v>946</v>
      </c>
      <c r="R180" s="4">
        <v>126278</v>
      </c>
      <c r="S180" s="4">
        <v>126720.44899999999</v>
      </c>
      <c r="T180" s="4">
        <v>127626.63500000001</v>
      </c>
      <c r="U180" s="5">
        <f t="shared" si="21"/>
        <v>589.1762618983513</v>
      </c>
      <c r="V180" s="5">
        <f t="shared" si="21"/>
        <v>779.23312057523879</v>
      </c>
      <c r="W180" s="5">
        <f t="shared" si="21"/>
        <v>663.61519821346553</v>
      </c>
      <c r="X180" s="5">
        <f t="shared" si="22"/>
        <v>886.20266804768039</v>
      </c>
      <c r="Y180" s="5">
        <f t="shared" si="22"/>
        <v>0</v>
      </c>
      <c r="Z180" s="5">
        <f t="shared" si="22"/>
        <v>0</v>
      </c>
      <c r="AA180" s="5">
        <f t="shared" si="20"/>
        <v>0</v>
      </c>
      <c r="AB180" s="5">
        <f t="shared" si="23"/>
        <v>0</v>
      </c>
      <c r="AC180" s="5">
        <f t="shared" si="24"/>
        <v>731.53149891380201</v>
      </c>
      <c r="AD180" s="5">
        <f t="shared" si="24"/>
        <v>466.38092325572489</v>
      </c>
      <c r="AE180" s="5">
        <f t="shared" si="24"/>
        <v>423.76743788210536</v>
      </c>
      <c r="AF180" s="5">
        <f t="shared" si="25"/>
        <v>741.22458842544893</v>
      </c>
    </row>
    <row r="181" spans="1:32" x14ac:dyDescent="0.3">
      <c r="A181" t="s">
        <v>229</v>
      </c>
      <c r="B181" t="s">
        <v>260</v>
      </c>
      <c r="C181" t="s">
        <v>271</v>
      </c>
      <c r="D181" t="s">
        <v>682</v>
      </c>
      <c r="E181" t="s">
        <v>683</v>
      </c>
      <c r="F181" s="4">
        <v>2135</v>
      </c>
      <c r="G181" s="4">
        <v>2087</v>
      </c>
      <c r="H181" s="4">
        <v>1568</v>
      </c>
      <c r="I181" s="4">
        <v>1342</v>
      </c>
      <c r="J181" s="4"/>
      <c r="K181" s="4"/>
      <c r="L181" s="4"/>
      <c r="M181" s="4"/>
      <c r="N181" s="4">
        <v>1203</v>
      </c>
      <c r="O181" s="4">
        <v>1427</v>
      </c>
      <c r="P181" s="4">
        <v>1112</v>
      </c>
      <c r="Q181" s="4">
        <v>816</v>
      </c>
      <c r="R181" s="4">
        <v>199835</v>
      </c>
      <c r="S181" s="4">
        <v>200363.01900000012</v>
      </c>
      <c r="T181" s="4">
        <v>200975.60200000004</v>
      </c>
      <c r="U181" s="5">
        <f t="shared" si="21"/>
        <v>1068.3814146671002</v>
      </c>
      <c r="V181" s="5">
        <f t="shared" si="21"/>
        <v>1044.3615983186128</v>
      </c>
      <c r="W181" s="5">
        <f t="shared" si="21"/>
        <v>784.64733405059178</v>
      </c>
      <c r="X181" s="5">
        <f t="shared" si="22"/>
        <v>669.78427790609362</v>
      </c>
      <c r="Y181" s="5">
        <f t="shared" si="22"/>
        <v>0</v>
      </c>
      <c r="Z181" s="5">
        <f t="shared" si="22"/>
        <v>0</v>
      </c>
      <c r="AA181" s="5">
        <f t="shared" si="20"/>
        <v>0</v>
      </c>
      <c r="AB181" s="5">
        <f t="shared" si="23"/>
        <v>0</v>
      </c>
      <c r="AC181" s="5">
        <f t="shared" si="24"/>
        <v>600.41019845084247</v>
      </c>
      <c r="AD181" s="5">
        <f t="shared" si="24"/>
        <v>712.20727613412487</v>
      </c>
      <c r="AE181" s="5">
        <f t="shared" si="24"/>
        <v>554.99263564200908</v>
      </c>
      <c r="AF181" s="5">
        <f t="shared" si="25"/>
        <v>406.01943314492462</v>
      </c>
    </row>
    <row r="182" spans="1:32" x14ac:dyDescent="0.3">
      <c r="A182" t="s">
        <v>229</v>
      </c>
      <c r="B182" t="s">
        <v>260</v>
      </c>
      <c r="C182" t="s">
        <v>271</v>
      </c>
      <c r="D182" t="s">
        <v>684</v>
      </c>
      <c r="E182" t="s">
        <v>685</v>
      </c>
      <c r="F182" s="4">
        <v>7346</v>
      </c>
      <c r="G182" s="4">
        <v>7595</v>
      </c>
      <c r="H182" s="4">
        <v>6960</v>
      </c>
      <c r="I182" s="4">
        <v>6925</v>
      </c>
      <c r="J182" s="4"/>
      <c r="K182" s="4"/>
      <c r="L182" s="4"/>
      <c r="M182" s="4"/>
      <c r="N182" s="4">
        <v>5906</v>
      </c>
      <c r="O182" s="4">
        <v>5545</v>
      </c>
      <c r="P182" s="4">
        <v>5618</v>
      </c>
      <c r="Q182" s="4">
        <v>5340</v>
      </c>
      <c r="R182" s="4">
        <v>471432</v>
      </c>
      <c r="S182" s="4">
        <v>472066.15699999995</v>
      </c>
      <c r="T182" s="4">
        <v>474146.90599999996</v>
      </c>
      <c r="U182" s="5">
        <f t="shared" si="21"/>
        <v>1558.2310916526667</v>
      </c>
      <c r="V182" s="5">
        <f t="shared" si="21"/>
        <v>1611.0488893414108</v>
      </c>
      <c r="W182" s="5">
        <f t="shared" si="21"/>
        <v>1476.3528992516417</v>
      </c>
      <c r="X182" s="5">
        <f t="shared" si="22"/>
        <v>1466.9554038799695</v>
      </c>
      <c r="Y182" s="5">
        <f t="shared" si="22"/>
        <v>0</v>
      </c>
      <c r="Z182" s="5">
        <f t="shared" si="22"/>
        <v>0</v>
      </c>
      <c r="AA182" s="5">
        <f t="shared" si="20"/>
        <v>0</v>
      </c>
      <c r="AB182" s="5">
        <f t="shared" si="23"/>
        <v>0</v>
      </c>
      <c r="AC182" s="5">
        <f t="shared" si="24"/>
        <v>1251.0958289263681</v>
      </c>
      <c r="AD182" s="5">
        <f t="shared" si="24"/>
        <v>1174.6234966807842</v>
      </c>
      <c r="AE182" s="5">
        <f t="shared" si="24"/>
        <v>1190.0874309021904</v>
      </c>
      <c r="AF182" s="5">
        <f t="shared" si="25"/>
        <v>1126.2332269653155</v>
      </c>
    </row>
    <row r="183" spans="1:32" x14ac:dyDescent="0.3">
      <c r="A183" t="s">
        <v>223</v>
      </c>
      <c r="B183" t="s">
        <v>242</v>
      </c>
      <c r="C183" t="s">
        <v>217</v>
      </c>
      <c r="D183" t="s">
        <v>688</v>
      </c>
      <c r="E183" t="s">
        <v>689</v>
      </c>
      <c r="F183" s="4">
        <v>1895</v>
      </c>
      <c r="G183" s="4">
        <v>1840</v>
      </c>
      <c r="H183" s="4">
        <v>2445</v>
      </c>
      <c r="I183" s="4">
        <v>2314</v>
      </c>
      <c r="J183" s="4"/>
      <c r="K183" s="4"/>
      <c r="L183" s="4"/>
      <c r="M183" s="4"/>
      <c r="N183" s="4">
        <v>3001</v>
      </c>
      <c r="O183" s="4">
        <v>2560</v>
      </c>
      <c r="P183" s="4">
        <v>2807</v>
      </c>
      <c r="Q183" s="4">
        <v>2601</v>
      </c>
      <c r="R183" s="4">
        <v>171639</v>
      </c>
      <c r="S183" s="4">
        <v>172381.25899999999</v>
      </c>
      <c r="T183" s="4">
        <v>173091.06900000005</v>
      </c>
      <c r="U183" s="5">
        <f t="shared" si="21"/>
        <v>1104.0614312597954</v>
      </c>
      <c r="V183" s="5">
        <f t="shared" si="21"/>
        <v>1072.0174319356324</v>
      </c>
      <c r="W183" s="5">
        <f t="shared" si="21"/>
        <v>1424.5014245014245</v>
      </c>
      <c r="X183" s="5">
        <f t="shared" si="22"/>
        <v>1342.373302889034</v>
      </c>
      <c r="Y183" s="5">
        <f t="shared" si="22"/>
        <v>0</v>
      </c>
      <c r="Z183" s="5">
        <f t="shared" si="22"/>
        <v>0</v>
      </c>
      <c r="AA183" s="5">
        <f t="shared" si="20"/>
        <v>0</v>
      </c>
      <c r="AB183" s="5">
        <f t="shared" si="23"/>
        <v>0</v>
      </c>
      <c r="AC183" s="5">
        <f t="shared" si="24"/>
        <v>1740.9085056050089</v>
      </c>
      <c r="AD183" s="5">
        <f t="shared" si="24"/>
        <v>1485.0802313724835</v>
      </c>
      <c r="AE183" s="5">
        <f t="shared" si="24"/>
        <v>1628.3672693213132</v>
      </c>
      <c r="AF183" s="5">
        <f t="shared" si="25"/>
        <v>1502.6771831884632</v>
      </c>
    </row>
  </sheetData>
  <mergeCells count="7">
    <mergeCell ref="AC3:AF3"/>
    <mergeCell ref="F3:I3"/>
    <mergeCell ref="J3:M3"/>
    <mergeCell ref="N3:Q3"/>
    <mergeCell ref="R3:T3"/>
    <mergeCell ref="U3:X3"/>
    <mergeCell ref="Y3:AB3"/>
  </mergeCells>
  <pageMargins left="0.7" right="0.7" top="0.75" bottom="0.75" header="0.3" footer="0.3"/>
  <ignoredErrors>
    <ignoredError sqref="AB5:AB183" formula="1"/>
  </ignoredError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1:Q197"/>
  <sheetViews>
    <sheetView showGridLines="0" zoomScale="70" zoomScaleNormal="7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14" width="17.6640625" customWidth="1"/>
    <col min="15" max="16" width="4.6640625" customWidth="1"/>
    <col min="17" max="17" width="9.109375" style="1" hidden="1" customWidth="1"/>
    <col min="18" max="18" width="4.6640625" customWidth="1"/>
  </cols>
  <sheetData>
    <row r="1" spans="1:17" ht="21" x14ac:dyDescent="0.4">
      <c r="A1" s="22"/>
      <c r="B1" s="377" t="s">
        <v>1026</v>
      </c>
      <c r="C1" s="377"/>
      <c r="D1" s="377"/>
      <c r="E1" s="377"/>
      <c r="F1" s="377"/>
      <c r="G1" s="377"/>
      <c r="H1" s="377"/>
      <c r="I1" s="377"/>
      <c r="J1" s="377"/>
      <c r="K1" s="377"/>
      <c r="L1" s="22"/>
      <c r="M1" s="22"/>
      <c r="N1" s="22"/>
      <c r="O1" s="22"/>
    </row>
    <row r="2" spans="1:17" x14ac:dyDescent="0.3">
      <c r="A2" s="22"/>
      <c r="B2" s="379"/>
      <c r="C2" s="379"/>
      <c r="D2" s="379"/>
      <c r="E2" s="379"/>
      <c r="F2" s="379"/>
      <c r="G2" s="379"/>
      <c r="H2" s="379"/>
      <c r="I2" s="379"/>
      <c r="J2" s="379"/>
      <c r="K2" s="379"/>
      <c r="L2" s="22"/>
      <c r="M2" s="22"/>
      <c r="N2" s="22"/>
      <c r="O2" s="22"/>
    </row>
    <row r="3" spans="1:17" x14ac:dyDescent="0.3">
      <c r="A3" s="22"/>
      <c r="B3" s="22"/>
      <c r="C3" s="22"/>
      <c r="D3" s="22"/>
      <c r="E3" s="22"/>
      <c r="F3" s="22"/>
      <c r="G3" s="22"/>
      <c r="H3" s="22"/>
      <c r="I3" s="22"/>
      <c r="J3" s="22"/>
      <c r="K3" s="22"/>
      <c r="L3" s="22"/>
      <c r="M3" s="22"/>
      <c r="N3" s="22"/>
      <c r="O3" s="22"/>
    </row>
    <row r="4" spans="1:17" x14ac:dyDescent="0.3">
      <c r="A4" s="22"/>
      <c r="B4" s="22"/>
      <c r="C4" s="22"/>
      <c r="D4" s="22"/>
      <c r="E4" s="23" t="s">
        <v>1005</v>
      </c>
      <c r="F4" s="22"/>
      <c r="G4" s="24" t="str">
        <f ca="1">'Org List'!J7</f>
        <v>ENG</v>
      </c>
      <c r="H4" s="22"/>
      <c r="I4" s="22"/>
      <c r="J4" s="22"/>
      <c r="K4" s="22"/>
      <c r="L4" s="22"/>
      <c r="M4" s="22"/>
      <c r="N4" s="22"/>
      <c r="O4" s="22"/>
      <c r="Q4" s="1">
        <f ca="1">MATCH($G$4, 'Comms by AT'!$B:$B, 0)</f>
        <v>4</v>
      </c>
    </row>
    <row r="5" spans="1:17" x14ac:dyDescent="0.3">
      <c r="A5" s="22"/>
      <c r="B5" s="22"/>
      <c r="C5" s="22"/>
      <c r="D5" s="22"/>
      <c r="E5" s="22"/>
      <c r="F5" s="22"/>
      <c r="G5" s="22"/>
      <c r="H5" s="22"/>
      <c r="I5" s="22"/>
      <c r="J5" s="22"/>
      <c r="K5" s="22"/>
      <c r="L5" s="22"/>
      <c r="M5" s="22"/>
      <c r="N5" s="22"/>
      <c r="O5" s="22"/>
      <c r="Q5" s="1">
        <f ca="1">COUNTIF('Comms by AT'!$C:$C, $G$4)</f>
        <v>181</v>
      </c>
    </row>
    <row r="6" spans="1:17" ht="20.100000000000001" customHeight="1" x14ac:dyDescent="0.3">
      <c r="E6" s="169" t="s">
        <v>1141</v>
      </c>
    </row>
    <row r="7" spans="1:17" x14ac:dyDescent="0.3">
      <c r="A7" s="22"/>
      <c r="B7" s="22"/>
      <c r="C7" s="22"/>
      <c r="D7" s="22"/>
      <c r="E7" s="23" t="s">
        <v>1006</v>
      </c>
      <c r="F7" s="22"/>
      <c r="G7" s="22"/>
      <c r="H7" s="22"/>
      <c r="I7" s="22"/>
      <c r="J7" s="22"/>
      <c r="K7" s="22"/>
      <c r="L7" s="22"/>
      <c r="M7" s="22"/>
      <c r="N7" s="22"/>
      <c r="O7" s="22"/>
    </row>
    <row r="9" spans="1:17" s="1" customFormat="1" hidden="1" x14ac:dyDescent="0.3">
      <c r="G9" s="1">
        <v>18</v>
      </c>
      <c r="H9" s="1">
        <v>19</v>
      </c>
      <c r="I9" s="1">
        <v>20</v>
      </c>
      <c r="J9" s="1">
        <v>21</v>
      </c>
      <c r="K9" s="1">
        <v>26</v>
      </c>
      <c r="L9" s="1">
        <v>27</v>
      </c>
      <c r="M9" s="1">
        <v>28</v>
      </c>
      <c r="N9" s="1">
        <v>29</v>
      </c>
    </row>
    <row r="10" spans="1:17" ht="15" thickBot="1" x14ac:dyDescent="0.35"/>
    <row r="11" spans="1:17" ht="15" customHeight="1" x14ac:dyDescent="0.3">
      <c r="B11" s="158"/>
      <c r="C11" s="159"/>
      <c r="D11" s="160"/>
      <c r="E11" s="154"/>
      <c r="F11" s="156"/>
      <c r="G11" s="424" t="s">
        <v>871</v>
      </c>
      <c r="H11" s="425"/>
      <c r="I11" s="425"/>
      <c r="J11" s="426"/>
      <c r="K11" s="424" t="s">
        <v>881</v>
      </c>
      <c r="L11" s="425"/>
      <c r="M11" s="425"/>
      <c r="N11" s="426"/>
    </row>
    <row r="12" spans="1:17" x14ac:dyDescent="0.3">
      <c r="B12" s="166"/>
      <c r="C12" s="167"/>
      <c r="D12" s="168"/>
      <c r="E12" s="164"/>
      <c r="F12" s="165"/>
      <c r="G12" s="427"/>
      <c r="H12" s="428"/>
      <c r="I12" s="428"/>
      <c r="J12" s="429"/>
      <c r="K12" s="427"/>
      <c r="L12" s="428"/>
      <c r="M12" s="428"/>
      <c r="N12" s="429"/>
    </row>
    <row r="13" spans="1:17" ht="15" thickBot="1" x14ac:dyDescent="0.35">
      <c r="B13" s="161" t="s">
        <v>1015</v>
      </c>
      <c r="C13" s="162" t="s">
        <v>1087</v>
      </c>
      <c r="D13" s="163" t="s">
        <v>1017</v>
      </c>
      <c r="E13" s="155" t="s">
        <v>195</v>
      </c>
      <c r="F13" s="157" t="s">
        <v>1007</v>
      </c>
      <c r="G13" s="66" t="s">
        <v>872</v>
      </c>
      <c r="H13" s="65" t="s">
        <v>873</v>
      </c>
      <c r="I13" s="65" t="s">
        <v>874</v>
      </c>
      <c r="J13" s="68" t="s">
        <v>875</v>
      </c>
      <c r="K13" s="146" t="s">
        <v>877</v>
      </c>
      <c r="L13" s="125" t="s">
        <v>878</v>
      </c>
      <c r="M13" s="65" t="s">
        <v>879</v>
      </c>
      <c r="N13" s="68" t="s">
        <v>880</v>
      </c>
    </row>
    <row r="14" spans="1:17" ht="15" customHeight="1" x14ac:dyDescent="0.3">
      <c r="A14" s="41">
        <v>0</v>
      </c>
      <c r="B14" s="74" t="str">
        <f ca="1">IFERROR(IF((VLOOKUP($E14,'Org List'!$AJ$10:$AL$190,3,FALSE))="","",(VLOOKUP($E14,'Org List'!$AJ$10:$AL$190,3,FALSE))),"")</f>
        <v/>
      </c>
      <c r="C14" s="75" t="str">
        <f ca="1">IFERROR(IF((VLOOKUP($E14,'Org List'!$AO$10:$AQ$190,3,FALSE))="","",(VLOOKUP($E14,'Org List'!$AO$10:$AQ$190,3,FALSE))),"")</f>
        <v/>
      </c>
      <c r="D14" s="92" t="str">
        <f ca="1">IFERROR(IF((VLOOKUP($E14,'Org List'!$AT$10:$AV$190,3,FALSE))="","",(VLOOKUP($E14,'Org List'!$AT$10:$AV$190,3,FALSE))),"")</f>
        <v/>
      </c>
      <c r="E14" s="74" t="str">
        <f t="shared" ref="E14:E45" ca="1" si="0">IF($A14&gt;$Q$5-1,"",INDIRECT("'Comms by AT'!D"&amp;$A14+$Q$4))</f>
        <v>ENG</v>
      </c>
      <c r="F14" s="76" t="str">
        <f ca="1">IF(E14="","",VLOOKUP(E14,'Org List'!$J$9:$K$640,2,0))</f>
        <v>England</v>
      </c>
      <c r="G14" s="95" t="str">
        <f ca="1">IFERROR(IF((VLOOKUP($E14,'DTOC Backsheet'!$D$5:$AF$183,G$9,FALSE))="","",(VLOOKUP($E14,'DTOC Backsheet'!$D$5:$AF$183,G$9,FALSE))),"")</f>
        <v/>
      </c>
      <c r="H14" s="96" t="str">
        <f ca="1">IFERROR(IF((VLOOKUP($E14,'DTOC Backsheet'!$D$5:$AF$183,H$9,FALSE))="","",(VLOOKUP($E14,'DTOC Backsheet'!$D$5:$AF$183,H$9,FALSE))),"")</f>
        <v/>
      </c>
      <c r="I14" s="96" t="str">
        <f ca="1">IFERROR(IF((VLOOKUP($E14,'DTOC Backsheet'!$D$5:$AF$183,I$9,FALSE))="","",(VLOOKUP($E14,'DTOC Backsheet'!$D$5:$AF$183,I$9,FALSE))),"")</f>
        <v/>
      </c>
      <c r="J14" s="97" t="str">
        <f ca="1">IFERROR(IF((VLOOKUP($E14,'DTOC Backsheet'!$D$5:$AF$183,J$9,FALSE))="","",(VLOOKUP($E14,'DTOC Backsheet'!$D$5:$AF$183,J$9,FALSE))),"")</f>
        <v/>
      </c>
      <c r="K14" s="150" t="str">
        <f ca="1">IFERROR(IF((VLOOKUP($E14,'DTOC Backsheet'!$D$5:$AF$183,K$9,FALSE))="","",(VLOOKUP($E14,'DTOC Backsheet'!$D$5:$AF$183,K$9,FALSE))),"")</f>
        <v/>
      </c>
      <c r="L14" s="97" t="str">
        <f ca="1">IFERROR(IF((VLOOKUP($E14,'DTOC Backsheet'!$D$5:$AF$183,L$9,FALSE))="","",(VLOOKUP($E14,'DTOC Backsheet'!$D$5:$AF$183,L$9,FALSE))),"")</f>
        <v/>
      </c>
      <c r="M14" s="96" t="str">
        <f ca="1">IFERROR(IF((VLOOKUP($E14,'DTOC Backsheet'!$D$5:$AF$183,M$9,FALSE))="","",(VLOOKUP($E14,'DTOC Backsheet'!$D$5:$AF$183,M$9,FALSE))),"")</f>
        <v/>
      </c>
      <c r="N14" s="98" t="str">
        <f ca="1">IFERROR(IF((VLOOKUP($E14,'DTOC Backsheet'!$D$5:$AF$183,N$9,FALSE))="","",(VLOOKUP($E14,'DTOC Backsheet'!$D$5:$AF$183,N$9,FALSE))),"")</f>
        <v/>
      </c>
    </row>
    <row r="15" spans="1:17" ht="15" customHeight="1" x14ac:dyDescent="0.3">
      <c r="A15" s="41">
        <v>1</v>
      </c>
      <c r="B15" s="77" t="str">
        <f ca="1">IFERROR(IF((VLOOKUP($E15,'Org List'!$AJ$10:$AL$190,3,FALSE))="","",(VLOOKUP($E15,'Org List'!$AJ$10:$AL$190,3,FALSE))),"")</f>
        <v>London Commissioning Region</v>
      </c>
      <c r="C15" s="78" t="str">
        <f ca="1">IFERROR(IF((VLOOKUP($E15,'Org List'!$AO$10:$AQ$190,3,FALSE))="","",(VLOOKUP($E15,'Org List'!$AO$10:$AQ$190,3,FALSE))),"")</f>
        <v/>
      </c>
      <c r="D15" s="93" t="str">
        <f ca="1">IFERROR(IF((VLOOKUP($E15,'Org List'!$AT$10:$AV$190,3,FALSE))="","",(VLOOKUP($E15,'Org List'!$AT$10:$AV$190,3,FALSE))),"")</f>
        <v/>
      </c>
      <c r="E15" s="77" t="str">
        <f t="shared" ca="1" si="0"/>
        <v>Y56</v>
      </c>
      <c r="F15" s="79" t="str">
        <f ca="1">IF(E15="","",VLOOKUP(E15,'Org List'!$J$9:$K$640,2,0))</f>
        <v>London Commissioning Region</v>
      </c>
      <c r="G15" s="100">
        <f ca="1">IFERROR(IF((VLOOKUP($E15,'DTOC Backsheet'!$D$5:$AF$183,G$9,FALSE))="","",(VLOOKUP($E15,'DTOC Backsheet'!$D$5:$AF$183,G$9,FALSE))),"")</f>
        <v>701.35566901077163</v>
      </c>
      <c r="H15" s="101">
        <f ca="1">IFERROR(IF((VLOOKUP($E15,'DTOC Backsheet'!$D$5:$AF$183,H$9,FALSE))="","",(VLOOKUP($E15,'DTOC Backsheet'!$D$5:$AF$183,H$9,FALSE))),"")</f>
        <v>706.51420458458995</v>
      </c>
      <c r="I15" s="101">
        <f ca="1">IFERROR(IF((VLOOKUP($E15,'DTOC Backsheet'!$D$5:$AF$183,I$9,FALSE))="","",(VLOOKUP($E15,'DTOC Backsheet'!$D$5:$AF$183,I$9,FALSE))),"")</f>
        <v>607.8572117353167</v>
      </c>
      <c r="J15" s="102">
        <f ca="1">IFERROR(IF((VLOOKUP($E15,'DTOC Backsheet'!$D$5:$AF$183,J$9,FALSE))="","",(VLOOKUP($E15,'DTOC Backsheet'!$D$5:$AF$183,J$9,FALSE))),"")</f>
        <v>547.60882761225321</v>
      </c>
      <c r="K15" s="151">
        <f ca="1">IFERROR(IF((VLOOKUP($E15,'DTOC Backsheet'!$D$5:$AF$183,K$9,FALSE))="","",(VLOOKUP($E15,'DTOC Backsheet'!$D$5:$AF$183,K$9,FALSE))),"")</f>
        <v>591.26633399740115</v>
      </c>
      <c r="L15" s="102">
        <f ca="1">IFERROR(IF((VLOOKUP($E15,'DTOC Backsheet'!$D$5:$AF$183,L$9,FALSE))="","",(VLOOKUP($E15,'DTOC Backsheet'!$D$5:$AF$183,L$9,FALSE))),"")</f>
        <v>569.59628290999456</v>
      </c>
      <c r="M15" s="101">
        <f ca="1">IFERROR(IF((VLOOKUP($E15,'DTOC Backsheet'!$D$5:$AF$183,M$9,FALSE))="","",(VLOOKUP($E15,'DTOC Backsheet'!$D$5:$AF$183,M$9,FALSE))),"")</f>
        <v>542.86219192133649</v>
      </c>
      <c r="N15" s="103">
        <f ca="1">IFERROR(IF((VLOOKUP($E15,'DTOC Backsheet'!$D$5:$AF$183,N$9,FALSE))="","",(VLOOKUP($E15,'DTOC Backsheet'!$D$5:$AF$183,N$9,FALSE))),"")</f>
        <v>564.58950980555994</v>
      </c>
    </row>
    <row r="16" spans="1:17" ht="15" customHeight="1" x14ac:dyDescent="0.3">
      <c r="A16" s="41">
        <v>2</v>
      </c>
      <c r="B16" s="77" t="str">
        <f ca="1">IFERROR(IF((VLOOKUP($E16,'Org List'!$AJ$10:$AL$190,3,FALSE))="","",(VLOOKUP($E16,'Org List'!$AJ$10:$AL$190,3,FALSE))),"")</f>
        <v>South West England Commissioning Region</v>
      </c>
      <c r="C16" s="78" t="str">
        <f ca="1">IFERROR(IF((VLOOKUP($E16,'Org List'!$AO$10:$AQ$190,3,FALSE))="","",(VLOOKUP($E16,'Org List'!$AO$10:$AQ$190,3,FALSE))),"")</f>
        <v/>
      </c>
      <c r="D16" s="93" t="str">
        <f ca="1">IFERROR(IF((VLOOKUP($E16,'Org List'!$AT$10:$AV$190,3,FALSE))="","",(VLOOKUP($E16,'Org List'!$AT$10:$AV$190,3,FALSE))),"")</f>
        <v/>
      </c>
      <c r="E16" s="77" t="str">
        <f t="shared" ca="1" si="0"/>
        <v>Y58</v>
      </c>
      <c r="F16" s="79" t="str">
        <f ca="1">IF(E16="","",VLOOKUP(E16,'Org List'!$J$9:$K$640,2,0))</f>
        <v>South West England Commissioning Region</v>
      </c>
      <c r="G16" s="100">
        <f ca="1">IFERROR(IF((VLOOKUP($E16,'DTOC Backsheet'!$D$5:$AF$183,G$9,FALSE))="","",(VLOOKUP($E16,'DTOC Backsheet'!$D$5:$AF$183,G$9,FALSE))),"")</f>
        <v>1644.9394656630006</v>
      </c>
      <c r="H16" s="101">
        <f ca="1">IFERROR(IF((VLOOKUP($E16,'DTOC Backsheet'!$D$5:$AF$183,H$9,FALSE))="","",(VLOOKUP($E16,'DTOC Backsheet'!$D$5:$AF$183,H$9,FALSE))),"")</f>
        <v>1592.6633248477033</v>
      </c>
      <c r="I16" s="101">
        <f ca="1">IFERROR(IF((VLOOKUP($E16,'DTOC Backsheet'!$D$5:$AF$183,I$9,FALSE))="","",(VLOOKUP($E16,'DTOC Backsheet'!$D$5:$AF$183,I$9,FALSE))),"")</f>
        <v>1285.8182874174936</v>
      </c>
      <c r="J16" s="102">
        <f ca="1">IFERROR(IF((VLOOKUP($E16,'DTOC Backsheet'!$D$5:$AF$183,J$9,FALSE))="","",(VLOOKUP($E16,'DTOC Backsheet'!$D$5:$AF$183,J$9,FALSE))),"")</f>
        <v>1258.6057482857636</v>
      </c>
      <c r="K16" s="151">
        <f ca="1">IFERROR(IF((VLOOKUP($E16,'DTOC Backsheet'!$D$5:$AF$183,K$9,FALSE))="","",(VLOOKUP($E16,'DTOC Backsheet'!$D$5:$AF$183,K$9,FALSE))),"")</f>
        <v>1036.1265101170279</v>
      </c>
      <c r="L16" s="102">
        <f ca="1">IFERROR(IF((VLOOKUP($E16,'DTOC Backsheet'!$D$5:$AF$183,L$9,FALSE))="","",(VLOOKUP($E16,'DTOC Backsheet'!$D$5:$AF$183,L$9,FALSE))),"")</f>
        <v>1205.7385119667654</v>
      </c>
      <c r="M16" s="101">
        <f ca="1">IFERROR(IF((VLOOKUP($E16,'DTOC Backsheet'!$D$5:$AF$183,M$9,FALSE))="","",(VLOOKUP($E16,'DTOC Backsheet'!$D$5:$AF$183,M$9,FALSE))),"")</f>
        <v>1162.4774218760506</v>
      </c>
      <c r="N16" s="103">
        <f ca="1">IFERROR(IF((VLOOKUP($E16,'DTOC Backsheet'!$D$5:$AF$183,N$9,FALSE))="","",(VLOOKUP($E16,'DTOC Backsheet'!$D$5:$AF$183,N$9,FALSE))),"")</f>
        <v>1050.1234626646672</v>
      </c>
    </row>
    <row r="17" spans="1:14" ht="15" customHeight="1" x14ac:dyDescent="0.3">
      <c r="A17" s="41">
        <v>3</v>
      </c>
      <c r="B17" s="77" t="str">
        <f ca="1">IFERROR(IF((VLOOKUP($E17,'Org List'!$AJ$10:$AL$190,3,FALSE))="","",(VLOOKUP($E17,'Org List'!$AJ$10:$AL$190,3,FALSE))),"")</f>
        <v>South East England Commissioning Region</v>
      </c>
      <c r="C17" s="78" t="str">
        <f ca="1">IFERROR(IF((VLOOKUP($E17,'Org List'!$AO$10:$AQ$190,3,FALSE))="","",(VLOOKUP($E17,'Org List'!$AO$10:$AQ$190,3,FALSE))),"")</f>
        <v/>
      </c>
      <c r="D17" s="93" t="str">
        <f ca="1">IFERROR(IF((VLOOKUP($E17,'Org List'!$AT$10:$AV$190,3,FALSE))="","",(VLOOKUP($E17,'Org List'!$AT$10:$AV$190,3,FALSE))),"")</f>
        <v/>
      </c>
      <c r="E17" s="77" t="str">
        <f t="shared" ca="1" si="0"/>
        <v>Y59</v>
      </c>
      <c r="F17" s="79" t="str">
        <f ca="1">IF(E17="","",VLOOKUP(E17,'Org List'!$J$9:$K$640,2,0))</f>
        <v>South East England Commissioning Region</v>
      </c>
      <c r="G17" s="100">
        <f ca="1">IFERROR(IF((VLOOKUP($E17,'DTOC Backsheet'!$D$5:$AF$183,G$9,FALSE))="","",(VLOOKUP($E17,'DTOC Backsheet'!$D$5:$AF$183,G$9,FALSE))),"")</f>
        <v>1525.1072280205262</v>
      </c>
      <c r="H17" s="101">
        <f ca="1">IFERROR(IF((VLOOKUP($E17,'DTOC Backsheet'!$D$5:$AF$183,H$9,FALSE))="","",(VLOOKUP($E17,'DTOC Backsheet'!$D$5:$AF$183,H$9,FALSE))),"")</f>
        <v>1527.7596385571694</v>
      </c>
      <c r="I17" s="101">
        <f ca="1">IFERROR(IF((VLOOKUP($E17,'DTOC Backsheet'!$D$5:$AF$183,I$9,FALSE))="","",(VLOOKUP($E17,'DTOC Backsheet'!$D$5:$AF$183,I$9,FALSE))),"")</f>
        <v>1345.2190155924261</v>
      </c>
      <c r="J17" s="102">
        <f ca="1">IFERROR(IF((VLOOKUP($E17,'DTOC Backsheet'!$D$5:$AF$183,J$9,FALSE))="","",(VLOOKUP($E17,'DTOC Backsheet'!$D$5:$AF$183,J$9,FALSE))),"")</f>
        <v>1243.1250084971705</v>
      </c>
      <c r="K17" s="151">
        <f ca="1">IFERROR(IF((VLOOKUP($E17,'DTOC Backsheet'!$D$5:$AF$183,K$9,FALSE))="","",(VLOOKUP($E17,'DTOC Backsheet'!$D$5:$AF$183,K$9,FALSE))),"")</f>
        <v>1225.6530878376516</v>
      </c>
      <c r="L17" s="102">
        <f ca="1">IFERROR(IF((VLOOKUP($E17,'DTOC Backsheet'!$D$5:$AF$183,L$9,FALSE))="","",(VLOOKUP($E17,'DTOC Backsheet'!$D$5:$AF$183,L$9,FALSE))),"")</f>
        <v>1231.4770613908245</v>
      </c>
      <c r="M17" s="101">
        <f ca="1">IFERROR(IF((VLOOKUP($E17,'DTOC Backsheet'!$D$5:$AF$183,M$9,FALSE))="","",(VLOOKUP($E17,'DTOC Backsheet'!$D$5:$AF$183,M$9,FALSE))),"")</f>
        <v>1136.9340803937389</v>
      </c>
      <c r="N17" s="103">
        <f ca="1">IFERROR(IF((VLOOKUP($E17,'DTOC Backsheet'!$D$5:$AF$183,N$9,FALSE))="","",(VLOOKUP($E17,'DTOC Backsheet'!$D$5:$AF$183,N$9,FALSE))),"")</f>
        <v>1157.724978837965</v>
      </c>
    </row>
    <row r="18" spans="1:14" ht="15" customHeight="1" x14ac:dyDescent="0.3">
      <c r="A18" s="41">
        <v>4</v>
      </c>
      <c r="B18" s="77" t="str">
        <f ca="1">IFERROR(IF((VLOOKUP($E18,'Org List'!$AJ$10:$AL$190,3,FALSE))="","",(VLOOKUP($E18,'Org List'!$AJ$10:$AL$190,3,FALSE))),"")</f>
        <v>Midlands Commissioning Region</v>
      </c>
      <c r="C18" s="78" t="str">
        <f ca="1">IFERROR(IF((VLOOKUP($E18,'Org List'!$AO$10:$AQ$190,3,FALSE))="","",(VLOOKUP($E18,'Org List'!$AO$10:$AQ$190,3,FALSE))),"")</f>
        <v/>
      </c>
      <c r="D18" s="93" t="str">
        <f ca="1">IFERROR(IF((VLOOKUP($E18,'Org List'!$AT$10:$AV$190,3,FALSE))="","",(VLOOKUP($E18,'Org List'!$AT$10:$AV$190,3,FALSE))),"")</f>
        <v/>
      </c>
      <c r="E18" s="77" t="str">
        <f t="shared" ca="1" si="0"/>
        <v>Y60</v>
      </c>
      <c r="F18" s="79" t="str">
        <f ca="1">IF(E18="","",VLOOKUP(E18,'Org List'!$J$9:$K$640,2,0))</f>
        <v>Midlands Commissioning Region</v>
      </c>
      <c r="G18" s="100" t="str">
        <f ca="1">IFERROR(IF((VLOOKUP($E18,'DTOC Backsheet'!$D$5:$AF$183,G$9,FALSE))="","",(VLOOKUP($E18,'DTOC Backsheet'!$D$5:$AF$183,G$9,FALSE))),"")</f>
        <v/>
      </c>
      <c r="H18" s="101" t="str">
        <f ca="1">IFERROR(IF((VLOOKUP($E18,'DTOC Backsheet'!$D$5:$AF$183,H$9,FALSE))="","",(VLOOKUP($E18,'DTOC Backsheet'!$D$5:$AF$183,H$9,FALSE))),"")</f>
        <v/>
      </c>
      <c r="I18" s="101" t="str">
        <f ca="1">IFERROR(IF((VLOOKUP($E18,'DTOC Backsheet'!$D$5:$AF$183,I$9,FALSE))="","",(VLOOKUP($E18,'DTOC Backsheet'!$D$5:$AF$183,I$9,FALSE))),"")</f>
        <v/>
      </c>
      <c r="J18" s="102" t="str">
        <f ca="1">IFERROR(IF((VLOOKUP($E18,'DTOC Backsheet'!$D$5:$AF$183,J$9,FALSE))="","",(VLOOKUP($E18,'DTOC Backsheet'!$D$5:$AF$183,J$9,FALSE))),"")</f>
        <v/>
      </c>
      <c r="K18" s="151" t="str">
        <f ca="1">IFERROR(IF((VLOOKUP($E18,'DTOC Backsheet'!$D$5:$AF$183,K$9,FALSE))="","",(VLOOKUP($E18,'DTOC Backsheet'!$D$5:$AF$183,K$9,FALSE))),"")</f>
        <v/>
      </c>
      <c r="L18" s="102" t="str">
        <f ca="1">IFERROR(IF((VLOOKUP($E18,'DTOC Backsheet'!$D$5:$AF$183,L$9,FALSE))="","",(VLOOKUP($E18,'DTOC Backsheet'!$D$5:$AF$183,L$9,FALSE))),"")</f>
        <v/>
      </c>
      <c r="M18" s="101" t="str">
        <f ca="1">IFERROR(IF((VLOOKUP($E18,'DTOC Backsheet'!$D$5:$AF$183,M$9,FALSE))="","",(VLOOKUP($E18,'DTOC Backsheet'!$D$5:$AF$183,M$9,FALSE))),"")</f>
        <v/>
      </c>
      <c r="N18" s="103" t="str">
        <f ca="1">IFERROR(IF((VLOOKUP($E18,'DTOC Backsheet'!$D$5:$AF$183,N$9,FALSE))="","",(VLOOKUP($E18,'DTOC Backsheet'!$D$5:$AF$183,N$9,FALSE))),"")</f>
        <v/>
      </c>
    </row>
    <row r="19" spans="1:14" ht="15" customHeight="1" x14ac:dyDescent="0.3">
      <c r="A19" s="41">
        <v>5</v>
      </c>
      <c r="B19" s="77" t="str">
        <f ca="1">IFERROR(IF((VLOOKUP($E19,'Org List'!$AJ$10:$AL$190,3,FALSE))="","",(VLOOKUP($E19,'Org List'!$AJ$10:$AL$190,3,FALSE))),"")</f>
        <v>East of England Commissioning Region</v>
      </c>
      <c r="C19" s="78" t="str">
        <f ca="1">IFERROR(IF((VLOOKUP($E19,'Org List'!$AO$10:$AQ$190,3,FALSE))="","",(VLOOKUP($E19,'Org List'!$AO$10:$AQ$190,3,FALSE))),"")</f>
        <v/>
      </c>
      <c r="D19" s="93" t="str">
        <f ca="1">IFERROR(IF((VLOOKUP($E19,'Org List'!$AT$10:$AV$190,3,FALSE))="","",(VLOOKUP($E19,'Org List'!$AT$10:$AV$190,3,FALSE))),"")</f>
        <v/>
      </c>
      <c r="E19" s="77" t="str">
        <f t="shared" ca="1" si="0"/>
        <v>Y61</v>
      </c>
      <c r="F19" s="79" t="str">
        <f ca="1">IF(E19="","",VLOOKUP(E19,'Org List'!$J$9:$K$640,2,0))</f>
        <v>East of England Commissioning Region</v>
      </c>
      <c r="G19" s="100" t="str">
        <f ca="1">IFERROR(IF((VLOOKUP($E19,'DTOC Backsheet'!$D$5:$AF$183,G$9,FALSE))="","",(VLOOKUP($E19,'DTOC Backsheet'!$D$5:$AF$183,G$9,FALSE))),"")</f>
        <v/>
      </c>
      <c r="H19" s="101" t="str">
        <f ca="1">IFERROR(IF((VLOOKUP($E19,'DTOC Backsheet'!$D$5:$AF$183,H$9,FALSE))="","",(VLOOKUP($E19,'DTOC Backsheet'!$D$5:$AF$183,H$9,FALSE))),"")</f>
        <v/>
      </c>
      <c r="I19" s="101" t="str">
        <f ca="1">IFERROR(IF((VLOOKUP($E19,'DTOC Backsheet'!$D$5:$AF$183,I$9,FALSE))="","",(VLOOKUP($E19,'DTOC Backsheet'!$D$5:$AF$183,I$9,FALSE))),"")</f>
        <v/>
      </c>
      <c r="J19" s="102" t="str">
        <f ca="1">IFERROR(IF((VLOOKUP($E19,'DTOC Backsheet'!$D$5:$AF$183,J$9,FALSE))="","",(VLOOKUP($E19,'DTOC Backsheet'!$D$5:$AF$183,J$9,FALSE))),"")</f>
        <v/>
      </c>
      <c r="K19" s="151" t="str">
        <f ca="1">IFERROR(IF((VLOOKUP($E19,'DTOC Backsheet'!$D$5:$AF$183,K$9,FALSE))="","",(VLOOKUP($E19,'DTOC Backsheet'!$D$5:$AF$183,K$9,FALSE))),"")</f>
        <v/>
      </c>
      <c r="L19" s="102" t="str">
        <f ca="1">IFERROR(IF((VLOOKUP($E19,'DTOC Backsheet'!$D$5:$AF$183,L$9,FALSE))="","",(VLOOKUP($E19,'DTOC Backsheet'!$D$5:$AF$183,L$9,FALSE))),"")</f>
        <v/>
      </c>
      <c r="M19" s="101" t="str">
        <f ca="1">IFERROR(IF((VLOOKUP($E19,'DTOC Backsheet'!$D$5:$AF$183,M$9,FALSE))="","",(VLOOKUP($E19,'DTOC Backsheet'!$D$5:$AF$183,M$9,FALSE))),"")</f>
        <v/>
      </c>
      <c r="N19" s="103" t="str">
        <f ca="1">IFERROR(IF((VLOOKUP($E19,'DTOC Backsheet'!$D$5:$AF$183,N$9,FALSE))="","",(VLOOKUP($E19,'DTOC Backsheet'!$D$5:$AF$183,N$9,FALSE))),"")</f>
        <v/>
      </c>
    </row>
    <row r="20" spans="1:14" ht="15" customHeight="1" x14ac:dyDescent="0.3">
      <c r="A20" s="41">
        <v>6</v>
      </c>
      <c r="B20" s="77" t="str">
        <f ca="1">IFERROR(IF((VLOOKUP($E20,'Org List'!$AJ$10:$AL$190,3,FALSE))="","",(VLOOKUP($E20,'Org List'!$AJ$10:$AL$190,3,FALSE))),"")</f>
        <v>North West Commissioning Region</v>
      </c>
      <c r="C20" s="78" t="str">
        <f ca="1">IFERROR(IF((VLOOKUP($E20,'Org List'!$AO$10:$AQ$190,3,FALSE))="","",(VLOOKUP($E20,'Org List'!$AO$10:$AQ$190,3,FALSE))),"")</f>
        <v/>
      </c>
      <c r="D20" s="93" t="str">
        <f ca="1">IFERROR(IF((VLOOKUP($E20,'Org List'!$AT$10:$AV$190,3,FALSE))="","",(VLOOKUP($E20,'Org List'!$AT$10:$AV$190,3,FALSE))),"")</f>
        <v/>
      </c>
      <c r="E20" s="77" t="str">
        <f t="shared" ca="1" si="0"/>
        <v>Y62</v>
      </c>
      <c r="F20" s="79" t="str">
        <f ca="1">IF(E20="","",VLOOKUP(E20,'Org List'!$J$9:$K$640,2,0))</f>
        <v>North West Commissioning Region</v>
      </c>
      <c r="G20" s="100" t="str">
        <f ca="1">IFERROR(IF((VLOOKUP($E20,'DTOC Backsheet'!$D$5:$AF$183,G$9,FALSE))="","",(VLOOKUP($E20,'DTOC Backsheet'!$D$5:$AF$183,G$9,FALSE))),"")</f>
        <v/>
      </c>
      <c r="H20" s="101" t="str">
        <f ca="1">IFERROR(IF((VLOOKUP($E20,'DTOC Backsheet'!$D$5:$AF$183,H$9,FALSE))="","",(VLOOKUP($E20,'DTOC Backsheet'!$D$5:$AF$183,H$9,FALSE))),"")</f>
        <v/>
      </c>
      <c r="I20" s="101" t="str">
        <f ca="1">IFERROR(IF((VLOOKUP($E20,'DTOC Backsheet'!$D$5:$AF$183,I$9,FALSE))="","",(VLOOKUP($E20,'DTOC Backsheet'!$D$5:$AF$183,I$9,FALSE))),"")</f>
        <v/>
      </c>
      <c r="J20" s="102" t="str">
        <f ca="1">IFERROR(IF((VLOOKUP($E20,'DTOC Backsheet'!$D$5:$AF$183,J$9,FALSE))="","",(VLOOKUP($E20,'DTOC Backsheet'!$D$5:$AF$183,J$9,FALSE))),"")</f>
        <v/>
      </c>
      <c r="K20" s="151" t="str">
        <f ca="1">IFERROR(IF((VLOOKUP($E20,'DTOC Backsheet'!$D$5:$AF$183,K$9,FALSE))="","",(VLOOKUP($E20,'DTOC Backsheet'!$D$5:$AF$183,K$9,FALSE))),"")</f>
        <v/>
      </c>
      <c r="L20" s="102" t="str">
        <f ca="1">IFERROR(IF((VLOOKUP($E20,'DTOC Backsheet'!$D$5:$AF$183,L$9,FALSE))="","",(VLOOKUP($E20,'DTOC Backsheet'!$D$5:$AF$183,L$9,FALSE))),"")</f>
        <v/>
      </c>
      <c r="M20" s="101" t="str">
        <f ca="1">IFERROR(IF((VLOOKUP($E20,'DTOC Backsheet'!$D$5:$AF$183,M$9,FALSE))="","",(VLOOKUP($E20,'DTOC Backsheet'!$D$5:$AF$183,M$9,FALSE))),"")</f>
        <v/>
      </c>
      <c r="N20" s="103" t="str">
        <f ca="1">IFERROR(IF((VLOOKUP($E20,'DTOC Backsheet'!$D$5:$AF$183,N$9,FALSE))="","",(VLOOKUP($E20,'DTOC Backsheet'!$D$5:$AF$183,N$9,FALSE))),"")</f>
        <v/>
      </c>
    </row>
    <row r="21" spans="1:14" ht="15" customHeight="1" x14ac:dyDescent="0.3">
      <c r="A21" s="41">
        <v>7</v>
      </c>
      <c r="B21" s="77" t="str">
        <f ca="1">IFERROR(IF((VLOOKUP($E21,'Org List'!$AJ$10:$AL$190,3,FALSE))="","",(VLOOKUP($E21,'Org List'!$AJ$10:$AL$190,3,FALSE))),"")</f>
        <v>North East and Yorkshire Commissioning Region</v>
      </c>
      <c r="C21" s="78" t="str">
        <f ca="1">IFERROR(IF((VLOOKUP($E21,'Org List'!$AO$10:$AQ$190,3,FALSE))="","",(VLOOKUP($E21,'Org List'!$AO$10:$AQ$190,3,FALSE))),"")</f>
        <v/>
      </c>
      <c r="D21" s="93" t="str">
        <f ca="1">IFERROR(IF((VLOOKUP($E21,'Org List'!$AT$10:$AV$190,3,FALSE))="","",(VLOOKUP($E21,'Org List'!$AT$10:$AV$190,3,FALSE))),"")</f>
        <v/>
      </c>
      <c r="E21" s="77" t="str">
        <f t="shared" ca="1" si="0"/>
        <v>Y63</v>
      </c>
      <c r="F21" s="79" t="str">
        <f ca="1">IF(E21="","",VLOOKUP(E21,'Org List'!$J$9:$K$640,2,0))</f>
        <v>North East and Yorkshire Commissioning Region</v>
      </c>
      <c r="G21" s="100" t="str">
        <f ca="1">IFERROR(IF((VLOOKUP($E21,'DTOC Backsheet'!$D$5:$AF$183,G$9,FALSE))="","",(VLOOKUP($E21,'DTOC Backsheet'!$D$5:$AF$183,G$9,FALSE))),"")</f>
        <v/>
      </c>
      <c r="H21" s="101" t="str">
        <f ca="1">IFERROR(IF((VLOOKUP($E21,'DTOC Backsheet'!$D$5:$AF$183,H$9,FALSE))="","",(VLOOKUP($E21,'DTOC Backsheet'!$D$5:$AF$183,H$9,FALSE))),"")</f>
        <v/>
      </c>
      <c r="I21" s="101" t="str">
        <f ca="1">IFERROR(IF((VLOOKUP($E21,'DTOC Backsheet'!$D$5:$AF$183,I$9,FALSE))="","",(VLOOKUP($E21,'DTOC Backsheet'!$D$5:$AF$183,I$9,FALSE))),"")</f>
        <v/>
      </c>
      <c r="J21" s="102" t="str">
        <f ca="1">IFERROR(IF((VLOOKUP($E21,'DTOC Backsheet'!$D$5:$AF$183,J$9,FALSE))="","",(VLOOKUP($E21,'DTOC Backsheet'!$D$5:$AF$183,J$9,FALSE))),"")</f>
        <v/>
      </c>
      <c r="K21" s="151" t="str">
        <f ca="1">IFERROR(IF((VLOOKUP($E21,'DTOC Backsheet'!$D$5:$AF$183,K$9,FALSE))="","",(VLOOKUP($E21,'DTOC Backsheet'!$D$5:$AF$183,K$9,FALSE))),"")</f>
        <v/>
      </c>
      <c r="L21" s="102" t="str">
        <f ca="1">IFERROR(IF((VLOOKUP($E21,'DTOC Backsheet'!$D$5:$AF$183,L$9,FALSE))="","",(VLOOKUP($E21,'DTOC Backsheet'!$D$5:$AF$183,L$9,FALSE))),"")</f>
        <v/>
      </c>
      <c r="M21" s="101" t="str">
        <f ca="1">IFERROR(IF((VLOOKUP($E21,'DTOC Backsheet'!$D$5:$AF$183,M$9,FALSE))="","",(VLOOKUP($E21,'DTOC Backsheet'!$D$5:$AF$183,M$9,FALSE))),"")</f>
        <v/>
      </c>
      <c r="N21" s="103" t="str">
        <f ca="1">IFERROR(IF((VLOOKUP($E21,'DTOC Backsheet'!$D$5:$AF$183,N$9,FALSE))="","",(VLOOKUP($E21,'DTOC Backsheet'!$D$5:$AF$183,N$9,FALSE))),"")</f>
        <v/>
      </c>
    </row>
    <row r="22" spans="1:14" ht="15" customHeight="1" x14ac:dyDescent="0.3">
      <c r="A22" s="41">
        <v>8</v>
      </c>
      <c r="B22" s="77" t="str">
        <f ca="1">IFERROR(IF((VLOOKUP($E22,'Org List'!$AJ$10:$AL$190,3,FALSE))="","",(VLOOKUP($E22,'Org List'!$AJ$10:$AL$190,3,FALSE))),"")</f>
        <v/>
      </c>
      <c r="C22" s="78" t="str">
        <f ca="1">IFERROR(IF((VLOOKUP($E22,'Org List'!$AO$10:$AQ$190,3,FALSE))="","",(VLOOKUP($E22,'Org List'!$AO$10:$AQ$190,3,FALSE))),"")</f>
        <v>North East Region</v>
      </c>
      <c r="D22" s="93" t="str">
        <f ca="1">IFERROR(IF((VLOOKUP($E22,'Org List'!$AT$10:$AV$190,3,FALSE))="","",(VLOOKUP($E22,'Org List'!$AT$10:$AV$190,3,FALSE))),"")</f>
        <v/>
      </c>
      <c r="E22" s="77" t="str">
        <f t="shared" ca="1" si="0"/>
        <v>E12000001</v>
      </c>
      <c r="F22" s="79" t="str">
        <f ca="1">IF(E22="","",VLOOKUP(E22,'Org List'!$J$9:$K$640,2,0))</f>
        <v>North East Region</v>
      </c>
      <c r="G22" s="100">
        <f ca="1">IFERROR(IF((VLOOKUP($E22,'DTOC Backsheet'!$D$5:$AF$183,G$9,FALSE))="","",(VLOOKUP($E22,'DTOC Backsheet'!$D$5:$AF$183,G$9,FALSE))),"")</f>
        <v>591.07851638583952</v>
      </c>
      <c r="H22" s="101">
        <f ca="1">IFERROR(IF((VLOOKUP($E22,'DTOC Backsheet'!$D$5:$AF$183,H$9,FALSE))="","",(VLOOKUP($E22,'DTOC Backsheet'!$D$5:$AF$183,H$9,FALSE))),"")</f>
        <v>517.49479057448207</v>
      </c>
      <c r="I22" s="101">
        <f ca="1">IFERROR(IF((VLOOKUP($E22,'DTOC Backsheet'!$D$5:$AF$183,I$9,FALSE))="","",(VLOOKUP($E22,'DTOC Backsheet'!$D$5:$AF$183,I$9,FALSE))),"")</f>
        <v>492.65201793213669</v>
      </c>
      <c r="J22" s="102">
        <f ca="1">IFERROR(IF((VLOOKUP($E22,'DTOC Backsheet'!$D$5:$AF$183,J$9,FALSE))="","",(VLOOKUP($E22,'DTOC Backsheet'!$D$5:$AF$183,J$9,FALSE))),"")</f>
        <v>609.35893472507416</v>
      </c>
      <c r="K22" s="151">
        <f ca="1">IFERROR(IF((VLOOKUP($E22,'DTOC Backsheet'!$D$5:$AF$183,K$9,FALSE))="","",(VLOOKUP($E22,'DTOC Backsheet'!$D$5:$AF$183,K$9,FALSE))),"")</f>
        <v>589.32508717667486</v>
      </c>
      <c r="L22" s="102">
        <f ca="1">IFERROR(IF((VLOOKUP($E22,'DTOC Backsheet'!$D$5:$AF$183,L$9,FALSE))="","",(VLOOKUP($E22,'DTOC Backsheet'!$D$5:$AF$183,L$9,FALSE))),"")</f>
        <v>511.78231254816501</v>
      </c>
      <c r="M22" s="101">
        <f ca="1">IFERROR(IF((VLOOKUP($E22,'DTOC Backsheet'!$D$5:$AF$183,M$9,FALSE))="","",(VLOOKUP($E22,'DTOC Backsheet'!$D$5:$AF$183,M$9,FALSE))),"")</f>
        <v>512.15942026672315</v>
      </c>
      <c r="N22" s="103">
        <f ca="1">IFERROR(IF((VLOOKUP($E22,'DTOC Backsheet'!$D$5:$AF$183,N$9,FALSE))="","",(VLOOKUP($E22,'DTOC Backsheet'!$D$5:$AF$183,N$9,FALSE))),"")</f>
        <v>497.63089389866155</v>
      </c>
    </row>
    <row r="23" spans="1:14" ht="15" customHeight="1" x14ac:dyDescent="0.3">
      <c r="A23" s="41">
        <v>9</v>
      </c>
      <c r="B23" s="77" t="str">
        <f ca="1">IFERROR(IF((VLOOKUP($E23,'Org List'!$AJ$10:$AL$190,3,FALSE))="","",(VLOOKUP($E23,'Org List'!$AJ$10:$AL$190,3,FALSE))),"")</f>
        <v/>
      </c>
      <c r="C23" s="78" t="str">
        <f ca="1">IFERROR(IF((VLOOKUP($E23,'Org List'!$AO$10:$AQ$190,3,FALSE))="","",(VLOOKUP($E23,'Org List'!$AO$10:$AQ$190,3,FALSE))),"")</f>
        <v>North West Region</v>
      </c>
      <c r="D23" s="93" t="str">
        <f ca="1">IFERROR(IF((VLOOKUP($E23,'Org List'!$AT$10:$AV$190,3,FALSE))="","",(VLOOKUP($E23,'Org List'!$AT$10:$AV$190,3,FALSE))),"")</f>
        <v/>
      </c>
      <c r="E23" s="77" t="str">
        <f t="shared" ca="1" si="0"/>
        <v>E12000002</v>
      </c>
      <c r="F23" s="79" t="str">
        <f ca="1">IF(E23="","",VLOOKUP(E23,'Org List'!$J$9:$K$640,2,0))</f>
        <v>North West Region</v>
      </c>
      <c r="G23" s="100">
        <f ca="1">IFERROR(IF((VLOOKUP($E23,'DTOC Backsheet'!$D$5:$AF$183,G$9,FALSE))="","",(VLOOKUP($E23,'DTOC Backsheet'!$D$5:$AF$183,G$9,FALSE))),"")</f>
        <v>1359.8639873561572</v>
      </c>
      <c r="H23" s="101">
        <f ca="1">IFERROR(IF((VLOOKUP($E23,'DTOC Backsheet'!$D$5:$AF$183,H$9,FALSE))="","",(VLOOKUP($E23,'DTOC Backsheet'!$D$5:$AF$183,H$9,FALSE))),"")</f>
        <v>1397.1845298740182</v>
      </c>
      <c r="I23" s="101">
        <f ca="1">IFERROR(IF((VLOOKUP($E23,'DTOC Backsheet'!$D$5:$AF$183,I$9,FALSE))="","",(VLOOKUP($E23,'DTOC Backsheet'!$D$5:$AF$183,I$9,FALSE))),"")</f>
        <v>1303.4020132796743</v>
      </c>
      <c r="J23" s="102">
        <f ca="1">IFERROR(IF((VLOOKUP($E23,'DTOC Backsheet'!$D$5:$AF$183,J$9,FALSE))="","",(VLOOKUP($E23,'DTOC Backsheet'!$D$5:$AF$183,J$9,FALSE))),"")</f>
        <v>1191.8264977229742</v>
      </c>
      <c r="K23" s="151">
        <f ca="1">IFERROR(IF((VLOOKUP($E23,'DTOC Backsheet'!$D$5:$AF$183,K$9,FALSE))="","",(VLOOKUP($E23,'DTOC Backsheet'!$D$5:$AF$183,K$9,FALSE))),"")</f>
        <v>1041.0591541676604</v>
      </c>
      <c r="L23" s="102">
        <f ca="1">IFERROR(IF((VLOOKUP($E23,'DTOC Backsheet'!$D$5:$AF$183,L$9,FALSE))="","",(VLOOKUP($E23,'DTOC Backsheet'!$D$5:$AF$183,L$9,FALSE))),"")</f>
        <v>1095.3758910447311</v>
      </c>
      <c r="M23" s="101">
        <f ca="1">IFERROR(IF((VLOOKUP($E23,'DTOC Backsheet'!$D$5:$AF$183,M$9,FALSE))="","",(VLOOKUP($E23,'DTOC Backsheet'!$D$5:$AF$183,M$9,FALSE))),"")</f>
        <v>1042.4031094181535</v>
      </c>
      <c r="N23" s="103">
        <f ca="1">IFERROR(IF((VLOOKUP($E23,'DTOC Backsheet'!$D$5:$AF$183,N$9,FALSE))="","",(VLOOKUP($E23,'DTOC Backsheet'!$D$5:$AF$183,N$9,FALSE))),"")</f>
        <v>1049.8368926232495</v>
      </c>
    </row>
    <row r="24" spans="1:14" ht="15" customHeight="1" x14ac:dyDescent="0.3">
      <c r="A24" s="41">
        <v>10</v>
      </c>
      <c r="B24" s="77" t="str">
        <f ca="1">IFERROR(IF((VLOOKUP($E24,'Org List'!$AJ$10:$AL$190,3,FALSE))="","",(VLOOKUP($E24,'Org List'!$AJ$10:$AL$190,3,FALSE))),"")</f>
        <v/>
      </c>
      <c r="C24" s="78" t="str">
        <f ca="1">IFERROR(IF((VLOOKUP($E24,'Org List'!$AO$10:$AQ$190,3,FALSE))="","",(VLOOKUP($E24,'Org List'!$AO$10:$AQ$190,3,FALSE))),"")</f>
        <v>Yorkshire and The Humber Region</v>
      </c>
      <c r="D24" s="93" t="str">
        <f ca="1">IFERROR(IF((VLOOKUP($E24,'Org List'!$AT$10:$AV$190,3,FALSE))="","",(VLOOKUP($E24,'Org List'!$AT$10:$AV$190,3,FALSE))),"")</f>
        <v/>
      </c>
      <c r="E24" s="77" t="str">
        <f t="shared" ca="1" si="0"/>
        <v>E12000003</v>
      </c>
      <c r="F24" s="79" t="str">
        <f ca="1">IF(E24="","",VLOOKUP(E24,'Org List'!$J$9:$K$640,2,0))</f>
        <v>Yorkshire and The Humber Region</v>
      </c>
      <c r="G24" s="100">
        <f ca="1">IFERROR(IF((VLOOKUP($E24,'DTOC Backsheet'!$D$5:$AF$183,G$9,FALSE))="","",(VLOOKUP($E24,'DTOC Backsheet'!$D$5:$AF$183,G$9,FALSE))),"")</f>
        <v>1039.8567077596513</v>
      </c>
      <c r="H24" s="101">
        <f ca="1">IFERROR(IF((VLOOKUP($E24,'DTOC Backsheet'!$D$5:$AF$183,H$9,FALSE))="","",(VLOOKUP($E24,'DTOC Backsheet'!$D$5:$AF$183,H$9,FALSE))),"")</f>
        <v>1015.7867057627499</v>
      </c>
      <c r="I24" s="101">
        <f ca="1">IFERROR(IF((VLOOKUP($E24,'DTOC Backsheet'!$D$5:$AF$183,I$9,FALSE))="","",(VLOOKUP($E24,'DTOC Backsheet'!$D$5:$AF$183,I$9,FALSE))),"")</f>
        <v>947.14176299133499</v>
      </c>
      <c r="J24" s="102">
        <f ca="1">IFERROR(IF((VLOOKUP($E24,'DTOC Backsheet'!$D$5:$AF$183,J$9,FALSE))="","",(VLOOKUP($E24,'DTOC Backsheet'!$D$5:$AF$183,J$9,FALSE))),"")</f>
        <v>1013.5411773579746</v>
      </c>
      <c r="K24" s="151">
        <f ca="1">IFERROR(IF((VLOOKUP($E24,'DTOC Backsheet'!$D$5:$AF$183,K$9,FALSE))="","",(VLOOKUP($E24,'DTOC Backsheet'!$D$5:$AF$183,K$9,FALSE))),"")</f>
        <v>916.26165535293705</v>
      </c>
      <c r="L24" s="102">
        <f ca="1">IFERROR(IF((VLOOKUP($E24,'DTOC Backsheet'!$D$5:$AF$183,L$9,FALSE))="","",(VLOOKUP($E24,'DTOC Backsheet'!$D$5:$AF$183,L$9,FALSE))),"")</f>
        <v>987.30588860721275</v>
      </c>
      <c r="M24" s="101">
        <f ca="1">IFERROR(IF((VLOOKUP($E24,'DTOC Backsheet'!$D$5:$AF$183,M$9,FALSE))="","",(VLOOKUP($E24,'DTOC Backsheet'!$D$5:$AF$183,M$9,FALSE))),"")</f>
        <v>957.44873698466427</v>
      </c>
      <c r="N24" s="103">
        <f ca="1">IFERROR(IF((VLOOKUP($E24,'DTOC Backsheet'!$D$5:$AF$183,N$9,FALSE))="","",(VLOOKUP($E24,'DTOC Backsheet'!$D$5:$AF$183,N$9,FALSE))),"")</f>
        <v>860.12368442958257</v>
      </c>
    </row>
    <row r="25" spans="1:14" ht="15" customHeight="1" x14ac:dyDescent="0.3">
      <c r="A25" s="41">
        <v>11</v>
      </c>
      <c r="B25" s="77" t="str">
        <f ca="1">IFERROR(IF((VLOOKUP($E25,'Org List'!$AJ$10:$AL$190,3,FALSE))="","",(VLOOKUP($E25,'Org List'!$AJ$10:$AL$190,3,FALSE))),"")</f>
        <v/>
      </c>
      <c r="C25" s="78" t="str">
        <f ca="1">IFERROR(IF((VLOOKUP($E25,'Org List'!$AO$10:$AQ$190,3,FALSE))="","",(VLOOKUP($E25,'Org List'!$AO$10:$AQ$190,3,FALSE))),"")</f>
        <v>East Midlands Region</v>
      </c>
      <c r="D25" s="93" t="str">
        <f ca="1">IFERROR(IF((VLOOKUP($E25,'Org List'!$AT$10:$AV$190,3,FALSE))="","",(VLOOKUP($E25,'Org List'!$AT$10:$AV$190,3,FALSE))),"")</f>
        <v/>
      </c>
      <c r="E25" s="77" t="str">
        <f t="shared" ca="1" si="0"/>
        <v>E12000004</v>
      </c>
      <c r="F25" s="79" t="str">
        <f ca="1">IF(E25="","",VLOOKUP(E25,'Org List'!$J$9:$K$640,2,0))</f>
        <v>East Midlands Region</v>
      </c>
      <c r="G25" s="100">
        <f ca="1">IFERROR(IF((VLOOKUP($E25,'DTOC Backsheet'!$D$5:$AF$183,G$9,FALSE))="","",(VLOOKUP($E25,'DTOC Backsheet'!$D$5:$AF$183,G$9,FALSE))),"")</f>
        <v>1092.9379212846784</v>
      </c>
      <c r="H25" s="101">
        <f ca="1">IFERROR(IF((VLOOKUP($E25,'DTOC Backsheet'!$D$5:$AF$183,H$9,FALSE))="","",(VLOOKUP($E25,'DTOC Backsheet'!$D$5:$AF$183,H$9,FALSE))),"")</f>
        <v>1145.5956148195455</v>
      </c>
      <c r="I25" s="101">
        <f ca="1">IFERROR(IF((VLOOKUP($E25,'DTOC Backsheet'!$D$5:$AF$183,I$9,FALSE))="","",(VLOOKUP($E25,'DTOC Backsheet'!$D$5:$AF$183,I$9,FALSE))),"")</f>
        <v>1036.7379933453576</v>
      </c>
      <c r="J25" s="102">
        <f ca="1">IFERROR(IF((VLOOKUP($E25,'DTOC Backsheet'!$D$5:$AF$183,J$9,FALSE))="","",(VLOOKUP($E25,'DTOC Backsheet'!$D$5:$AF$183,J$9,FALSE))),"")</f>
        <v>936.16766984336346</v>
      </c>
      <c r="K25" s="151">
        <f ca="1">IFERROR(IF((VLOOKUP($E25,'DTOC Backsheet'!$D$5:$AF$183,K$9,FALSE))="","",(VLOOKUP($E25,'DTOC Backsheet'!$D$5:$AF$183,K$9,FALSE))),"")</f>
        <v>849.57578485292436</v>
      </c>
      <c r="L25" s="102">
        <f ca="1">IFERROR(IF((VLOOKUP($E25,'DTOC Backsheet'!$D$5:$AF$183,L$9,FALSE))="","",(VLOOKUP($E25,'DTOC Backsheet'!$D$5:$AF$183,L$9,FALSE))),"")</f>
        <v>843.85571208491046</v>
      </c>
      <c r="M25" s="101">
        <f ca="1">IFERROR(IF((VLOOKUP($E25,'DTOC Backsheet'!$D$5:$AF$183,M$9,FALSE))="","",(VLOOKUP($E25,'DTOC Backsheet'!$D$5:$AF$183,M$9,FALSE))),"")</f>
        <v>809.64071460619198</v>
      </c>
      <c r="N25" s="103">
        <f ca="1">IFERROR(IF((VLOOKUP($E25,'DTOC Backsheet'!$D$5:$AF$183,N$9,FALSE))="","",(VLOOKUP($E25,'DTOC Backsheet'!$D$5:$AF$183,N$9,FALSE))),"")</f>
        <v>766.25822377968427</v>
      </c>
    </row>
    <row r="26" spans="1:14" ht="15" customHeight="1" x14ac:dyDescent="0.3">
      <c r="A26" s="41">
        <v>12</v>
      </c>
      <c r="B26" s="77" t="str">
        <f ca="1">IFERROR(IF((VLOOKUP($E26,'Org List'!$AJ$10:$AL$190,3,FALSE))="","",(VLOOKUP($E26,'Org List'!$AJ$10:$AL$190,3,FALSE))),"")</f>
        <v/>
      </c>
      <c r="C26" s="78" t="str">
        <f ca="1">IFERROR(IF((VLOOKUP($E26,'Org List'!$AO$10:$AQ$190,3,FALSE))="","",(VLOOKUP($E26,'Org List'!$AO$10:$AQ$190,3,FALSE))),"")</f>
        <v>West Midlands Region</v>
      </c>
      <c r="D26" s="93" t="str">
        <f ca="1">IFERROR(IF((VLOOKUP($E26,'Org List'!$AT$10:$AV$190,3,FALSE))="","",(VLOOKUP($E26,'Org List'!$AT$10:$AV$190,3,FALSE))),"")</f>
        <v/>
      </c>
      <c r="E26" s="77" t="str">
        <f t="shared" ca="1" si="0"/>
        <v>E12000005</v>
      </c>
      <c r="F26" s="79" t="str">
        <f ca="1">IF(E26="","",VLOOKUP(E26,'Org List'!$J$9:$K$640,2,0))</f>
        <v>West Midlands Region</v>
      </c>
      <c r="G26" s="100">
        <f ca="1">IFERROR(IF((VLOOKUP($E26,'DTOC Backsheet'!$D$5:$AF$183,G$9,FALSE))="","",(VLOOKUP($E26,'DTOC Backsheet'!$D$5:$AF$183,G$9,FALSE))),"")</f>
        <v>1489.4265850729237</v>
      </c>
      <c r="H26" s="101">
        <f ca="1">IFERROR(IF((VLOOKUP($E26,'DTOC Backsheet'!$D$5:$AF$183,H$9,FALSE))="","",(VLOOKUP($E26,'DTOC Backsheet'!$D$5:$AF$183,H$9,FALSE))),"")</f>
        <v>1416.6624069804679</v>
      </c>
      <c r="I26" s="101">
        <f ca="1">IFERROR(IF((VLOOKUP($E26,'DTOC Backsheet'!$D$5:$AF$183,I$9,FALSE))="","",(VLOOKUP($E26,'DTOC Backsheet'!$D$5:$AF$183,I$9,FALSE))),"")</f>
        <v>1216.6319119961938</v>
      </c>
      <c r="J26" s="102">
        <f ca="1">IFERROR(IF((VLOOKUP($E26,'DTOC Backsheet'!$D$5:$AF$183,J$9,FALSE))="","",(VLOOKUP($E26,'DTOC Backsheet'!$D$5:$AF$183,J$9,FALSE))),"")</f>
        <v>1136.1860150440741</v>
      </c>
      <c r="K26" s="151">
        <f ca="1">IFERROR(IF((VLOOKUP($E26,'DTOC Backsheet'!$D$5:$AF$183,K$9,FALSE))="","",(VLOOKUP($E26,'DTOC Backsheet'!$D$5:$AF$183,K$9,FALSE))),"")</f>
        <v>1132.6794697487323</v>
      </c>
      <c r="L26" s="102">
        <f ca="1">IFERROR(IF((VLOOKUP($E26,'DTOC Backsheet'!$D$5:$AF$183,L$9,FALSE))="","",(VLOOKUP($E26,'DTOC Backsheet'!$D$5:$AF$183,L$9,FALSE))),"")</f>
        <v>1098.1149518375059</v>
      </c>
      <c r="M26" s="101">
        <f ca="1">IFERROR(IF((VLOOKUP($E26,'DTOC Backsheet'!$D$5:$AF$183,M$9,FALSE))="","",(VLOOKUP($E26,'DTOC Backsheet'!$D$5:$AF$183,M$9,FALSE))),"")</f>
        <v>1070.5199649480769</v>
      </c>
      <c r="N26" s="103">
        <f ca="1">IFERROR(IF((VLOOKUP($E26,'DTOC Backsheet'!$D$5:$AF$183,N$9,FALSE))="","",(VLOOKUP($E26,'DTOC Backsheet'!$D$5:$AF$183,N$9,FALSE))),"")</f>
        <v>1076.1388941323544</v>
      </c>
    </row>
    <row r="27" spans="1:14" ht="15" customHeight="1" x14ac:dyDescent="0.3">
      <c r="A27" s="41">
        <v>13</v>
      </c>
      <c r="B27" s="77" t="str">
        <f ca="1">IFERROR(IF((VLOOKUP($E27,'Org List'!$AJ$10:$AL$190,3,FALSE))="","",(VLOOKUP($E27,'Org List'!$AJ$10:$AL$190,3,FALSE))),"")</f>
        <v/>
      </c>
      <c r="C27" s="78" t="str">
        <f ca="1">IFERROR(IF((VLOOKUP($E27,'Org List'!$AO$10:$AQ$190,3,FALSE))="","",(VLOOKUP($E27,'Org List'!$AO$10:$AQ$190,3,FALSE))),"")</f>
        <v>East Region</v>
      </c>
      <c r="D27" s="93" t="str">
        <f ca="1">IFERROR(IF((VLOOKUP($E27,'Org List'!$AT$10:$AV$190,3,FALSE))="","",(VLOOKUP($E27,'Org List'!$AT$10:$AV$190,3,FALSE))),"")</f>
        <v/>
      </c>
      <c r="E27" s="77" t="str">
        <f t="shared" ca="1" si="0"/>
        <v>E12000006</v>
      </c>
      <c r="F27" s="79" t="str">
        <f ca="1">IF(E27="","",VLOOKUP(E27,'Org List'!$J$9:$K$640,2,0))</f>
        <v>East Region</v>
      </c>
      <c r="G27" s="100">
        <f ca="1">IFERROR(IF((VLOOKUP($E27,'DTOC Backsheet'!$D$5:$AF$183,G$9,FALSE))="","",(VLOOKUP($E27,'DTOC Backsheet'!$D$5:$AF$183,G$9,FALSE))),"")</f>
        <v>1139.4323399857681</v>
      </c>
      <c r="H27" s="101">
        <f ca="1">IFERROR(IF((VLOOKUP($E27,'DTOC Backsheet'!$D$5:$AF$183,H$9,FALSE))="","",(VLOOKUP($E27,'DTOC Backsheet'!$D$5:$AF$183,H$9,FALSE))),"")</f>
        <v>1151.4678701921619</v>
      </c>
      <c r="I27" s="101">
        <f ca="1">IFERROR(IF((VLOOKUP($E27,'DTOC Backsheet'!$D$5:$AF$183,I$9,FALSE))="","",(VLOOKUP($E27,'DTOC Backsheet'!$D$5:$AF$183,I$9,FALSE))),"")</f>
        <v>1068.3339419912218</v>
      </c>
      <c r="J27" s="102">
        <f ca="1">IFERROR(IF((VLOOKUP($E27,'DTOC Backsheet'!$D$5:$AF$183,J$9,FALSE))="","",(VLOOKUP($E27,'DTOC Backsheet'!$D$5:$AF$183,J$9,FALSE))),"")</f>
        <v>957.10784706599839</v>
      </c>
      <c r="K27" s="151">
        <f ca="1">IFERROR(IF((VLOOKUP($E27,'DTOC Backsheet'!$D$5:$AF$183,K$9,FALSE))="","",(VLOOKUP($E27,'DTOC Backsheet'!$D$5:$AF$183,K$9,FALSE))),"")</f>
        <v>962.37073201391991</v>
      </c>
      <c r="L27" s="102">
        <f ca="1">IFERROR(IF((VLOOKUP($E27,'DTOC Backsheet'!$D$5:$AF$183,L$9,FALSE))="","",(VLOOKUP($E27,'DTOC Backsheet'!$D$5:$AF$183,L$9,FALSE))),"")</f>
        <v>1031.5868842472862</v>
      </c>
      <c r="M27" s="101">
        <f ca="1">IFERROR(IF((VLOOKUP($E27,'DTOC Backsheet'!$D$5:$AF$183,M$9,FALSE))="","",(VLOOKUP($E27,'DTOC Backsheet'!$D$5:$AF$183,M$9,FALSE))),"")</f>
        <v>959.64713785799165</v>
      </c>
      <c r="N27" s="103">
        <f ca="1">IFERROR(IF((VLOOKUP($E27,'DTOC Backsheet'!$D$5:$AF$183,N$9,FALSE))="","",(VLOOKUP($E27,'DTOC Backsheet'!$D$5:$AF$183,N$9,FALSE))),"")</f>
        <v>863.79112652448941</v>
      </c>
    </row>
    <row r="28" spans="1:14" ht="15" customHeight="1" x14ac:dyDescent="0.3">
      <c r="A28" s="41">
        <v>14</v>
      </c>
      <c r="B28" s="77" t="str">
        <f ca="1">IFERROR(IF((VLOOKUP($E28,'Org List'!$AJ$10:$AL$190,3,FALSE))="","",(VLOOKUP($E28,'Org List'!$AJ$10:$AL$190,3,FALSE))),"")</f>
        <v/>
      </c>
      <c r="C28" s="78" t="str">
        <f ca="1">IFERROR(IF((VLOOKUP($E28,'Org List'!$AO$10:$AQ$190,3,FALSE))="","",(VLOOKUP($E28,'Org List'!$AO$10:$AQ$190,3,FALSE))),"")</f>
        <v>London Region</v>
      </c>
      <c r="D28" s="93" t="str">
        <f ca="1">IFERROR(IF((VLOOKUP($E28,'Org List'!$AT$10:$AV$190,3,FALSE))="","",(VLOOKUP($E28,'Org List'!$AT$10:$AV$190,3,FALSE))),"")</f>
        <v/>
      </c>
      <c r="E28" s="77" t="str">
        <f t="shared" ca="1" si="0"/>
        <v>E12000007</v>
      </c>
      <c r="F28" s="79" t="str">
        <f ca="1">IF(E28="","",VLOOKUP(E28,'Org List'!$J$9:$K$640,2,0))</f>
        <v>London Region</v>
      </c>
      <c r="G28" s="100">
        <f ca="1">IFERROR(IF((VLOOKUP($E28,'DTOC Backsheet'!$D$5:$AF$183,G$9,FALSE))="","",(VLOOKUP($E28,'DTOC Backsheet'!$D$5:$AF$183,G$9,FALSE))),"")</f>
        <v>701.35566901077163</v>
      </c>
      <c r="H28" s="101">
        <f ca="1">IFERROR(IF((VLOOKUP($E28,'DTOC Backsheet'!$D$5:$AF$183,H$9,FALSE))="","",(VLOOKUP($E28,'DTOC Backsheet'!$D$5:$AF$183,H$9,FALSE))),"")</f>
        <v>706.51420458458995</v>
      </c>
      <c r="I28" s="101">
        <f ca="1">IFERROR(IF((VLOOKUP($E28,'DTOC Backsheet'!$D$5:$AF$183,I$9,FALSE))="","",(VLOOKUP($E28,'DTOC Backsheet'!$D$5:$AF$183,I$9,FALSE))),"")</f>
        <v>607.8572117353167</v>
      </c>
      <c r="J28" s="102">
        <f ca="1">IFERROR(IF((VLOOKUP($E28,'DTOC Backsheet'!$D$5:$AF$183,J$9,FALSE))="","",(VLOOKUP($E28,'DTOC Backsheet'!$D$5:$AF$183,J$9,FALSE))),"")</f>
        <v>547.60882761225321</v>
      </c>
      <c r="K28" s="151">
        <f ca="1">IFERROR(IF((VLOOKUP($E28,'DTOC Backsheet'!$D$5:$AF$183,K$9,FALSE))="","",(VLOOKUP($E28,'DTOC Backsheet'!$D$5:$AF$183,K$9,FALSE))),"")</f>
        <v>591.26633399740115</v>
      </c>
      <c r="L28" s="102">
        <f ca="1">IFERROR(IF((VLOOKUP($E28,'DTOC Backsheet'!$D$5:$AF$183,L$9,FALSE))="","",(VLOOKUP($E28,'DTOC Backsheet'!$D$5:$AF$183,L$9,FALSE))),"")</f>
        <v>569.59628290999456</v>
      </c>
      <c r="M28" s="101">
        <f ca="1">IFERROR(IF((VLOOKUP($E28,'DTOC Backsheet'!$D$5:$AF$183,M$9,FALSE))="","",(VLOOKUP($E28,'DTOC Backsheet'!$D$5:$AF$183,M$9,FALSE))),"")</f>
        <v>542.86219192133649</v>
      </c>
      <c r="N28" s="103">
        <f ca="1">IFERROR(IF((VLOOKUP($E28,'DTOC Backsheet'!$D$5:$AF$183,N$9,FALSE))="","",(VLOOKUP($E28,'DTOC Backsheet'!$D$5:$AF$183,N$9,FALSE))),"")</f>
        <v>564.58950980555994</v>
      </c>
    </row>
    <row r="29" spans="1:14" ht="15" customHeight="1" x14ac:dyDescent="0.3">
      <c r="A29" s="41">
        <v>15</v>
      </c>
      <c r="B29" s="77" t="str">
        <f ca="1">IFERROR(IF((VLOOKUP($E29,'Org List'!$AJ$10:$AL$190,3,FALSE))="","",(VLOOKUP($E29,'Org List'!$AJ$10:$AL$190,3,FALSE))),"")</f>
        <v/>
      </c>
      <c r="C29" s="78" t="str">
        <f ca="1">IFERROR(IF((VLOOKUP($E29,'Org List'!$AO$10:$AQ$190,3,FALSE))="","",(VLOOKUP($E29,'Org List'!$AO$10:$AQ$190,3,FALSE))),"")</f>
        <v>South East Region</v>
      </c>
      <c r="D29" s="93" t="str">
        <f ca="1">IFERROR(IF((VLOOKUP($E29,'Org List'!$AT$10:$AV$190,3,FALSE))="","",(VLOOKUP($E29,'Org List'!$AT$10:$AV$190,3,FALSE))),"")</f>
        <v/>
      </c>
      <c r="E29" s="77" t="str">
        <f t="shared" ca="1" si="0"/>
        <v>E12000008</v>
      </c>
      <c r="F29" s="79" t="str">
        <f ca="1">IF(E29="","",VLOOKUP(E29,'Org List'!$J$9:$K$640,2,0))</f>
        <v>South East Region</v>
      </c>
      <c r="G29" s="100">
        <f ca="1">IFERROR(IF((VLOOKUP($E29,'DTOC Backsheet'!$D$5:$AF$183,G$9,FALSE))="","",(VLOOKUP($E29,'DTOC Backsheet'!$D$5:$AF$183,G$9,FALSE))),"")</f>
        <v>1537.4192933686049</v>
      </c>
      <c r="H29" s="101">
        <f ca="1">IFERROR(IF((VLOOKUP($E29,'DTOC Backsheet'!$D$5:$AF$183,H$9,FALSE))="","",(VLOOKUP($E29,'DTOC Backsheet'!$D$5:$AF$183,H$9,FALSE))),"")</f>
        <v>1546.9611711428954</v>
      </c>
      <c r="I29" s="101">
        <f ca="1">IFERROR(IF((VLOOKUP($E29,'DTOC Backsheet'!$D$5:$AF$183,I$9,FALSE))="","",(VLOOKUP($E29,'DTOC Backsheet'!$D$5:$AF$183,I$9,FALSE))),"")</f>
        <v>1356.1096040891359</v>
      </c>
      <c r="J29" s="102">
        <f ca="1">IFERROR(IF((VLOOKUP($E29,'DTOC Backsheet'!$D$5:$AF$183,J$9,FALSE))="","",(VLOOKUP($E29,'DTOC Backsheet'!$D$5:$AF$183,J$9,FALSE))),"")</f>
        <v>1253.4548471770174</v>
      </c>
      <c r="K29" s="151">
        <f ca="1">IFERROR(IF((VLOOKUP($E29,'DTOC Backsheet'!$D$5:$AF$183,K$9,FALSE))="","",(VLOOKUP($E29,'DTOC Backsheet'!$D$5:$AF$183,K$9,FALSE))),"")</f>
        <v>1218.926747402885</v>
      </c>
      <c r="L29" s="102">
        <f ca="1">IFERROR(IF((VLOOKUP($E29,'DTOC Backsheet'!$D$5:$AF$183,L$9,FALSE))="","",(VLOOKUP($E29,'DTOC Backsheet'!$D$5:$AF$183,L$9,FALSE))),"")</f>
        <v>1219.6220373701449</v>
      </c>
      <c r="M29" s="101">
        <f ca="1">IFERROR(IF((VLOOKUP($E29,'DTOC Backsheet'!$D$5:$AF$183,M$9,FALSE))="","",(VLOOKUP($E29,'DTOC Backsheet'!$D$5:$AF$183,M$9,FALSE))),"")</f>
        <v>1125.5214932011741</v>
      </c>
      <c r="N29" s="103">
        <f ca="1">IFERROR(IF((VLOOKUP($E29,'DTOC Backsheet'!$D$5:$AF$183,N$9,FALSE))="","",(VLOOKUP($E29,'DTOC Backsheet'!$D$5:$AF$183,N$9,FALSE))),"")</f>
        <v>1147.7997586457404</v>
      </c>
    </row>
    <row r="30" spans="1:14" ht="15" customHeight="1" x14ac:dyDescent="0.3">
      <c r="A30" s="41">
        <v>16</v>
      </c>
      <c r="B30" s="77" t="str">
        <f ca="1">IFERROR(IF((VLOOKUP($E30,'Org List'!$AJ$10:$AL$190,3,FALSE))="","",(VLOOKUP($E30,'Org List'!$AJ$10:$AL$190,3,FALSE))),"")</f>
        <v/>
      </c>
      <c r="C30" s="78" t="str">
        <f ca="1">IFERROR(IF((VLOOKUP($E30,'Org List'!$AO$10:$AQ$190,3,FALSE))="","",(VLOOKUP($E30,'Org List'!$AO$10:$AQ$190,3,FALSE))),"")</f>
        <v>South West Region</v>
      </c>
      <c r="D30" s="93" t="str">
        <f ca="1">IFERROR(IF((VLOOKUP($E30,'Org List'!$AT$10:$AV$190,3,FALSE))="","",(VLOOKUP($E30,'Org List'!$AT$10:$AV$190,3,FALSE))),"")</f>
        <v/>
      </c>
      <c r="E30" s="77" t="str">
        <f t="shared" ca="1" si="0"/>
        <v>E12000009</v>
      </c>
      <c r="F30" s="79" t="str">
        <f ca="1">IF(E30="","",VLOOKUP(E30,'Org List'!$J$9:$K$640,2,0))</f>
        <v>South West Region</v>
      </c>
      <c r="G30" s="100">
        <f ca="1">IFERROR(IF((VLOOKUP($E30,'DTOC Backsheet'!$D$5:$AF$183,G$9,FALSE))="","",(VLOOKUP($E30,'DTOC Backsheet'!$D$5:$AF$183,G$9,FALSE))),"")</f>
        <v>1644.9394656630006</v>
      </c>
      <c r="H30" s="101">
        <f ca="1">IFERROR(IF((VLOOKUP($E30,'DTOC Backsheet'!$D$5:$AF$183,H$9,FALSE))="","",(VLOOKUP($E30,'DTOC Backsheet'!$D$5:$AF$183,H$9,FALSE))),"")</f>
        <v>1592.6633248477033</v>
      </c>
      <c r="I30" s="101">
        <f ca="1">IFERROR(IF((VLOOKUP($E30,'DTOC Backsheet'!$D$5:$AF$183,I$9,FALSE))="","",(VLOOKUP($E30,'DTOC Backsheet'!$D$5:$AF$183,I$9,FALSE))),"")</f>
        <v>1285.8182874174936</v>
      </c>
      <c r="J30" s="102">
        <f ca="1">IFERROR(IF((VLOOKUP($E30,'DTOC Backsheet'!$D$5:$AF$183,J$9,FALSE))="","",(VLOOKUP($E30,'DTOC Backsheet'!$D$5:$AF$183,J$9,FALSE))),"")</f>
        <v>1258.6057482857636</v>
      </c>
      <c r="K30" s="151">
        <f ca="1">IFERROR(IF((VLOOKUP($E30,'DTOC Backsheet'!$D$5:$AF$183,K$9,FALSE))="","",(VLOOKUP($E30,'DTOC Backsheet'!$D$5:$AF$183,K$9,FALSE))),"")</f>
        <v>1036.1265101170279</v>
      </c>
      <c r="L30" s="102">
        <f ca="1">IFERROR(IF((VLOOKUP($E30,'DTOC Backsheet'!$D$5:$AF$183,L$9,FALSE))="","",(VLOOKUP($E30,'DTOC Backsheet'!$D$5:$AF$183,L$9,FALSE))),"")</f>
        <v>1205.7385119667654</v>
      </c>
      <c r="M30" s="101">
        <f ca="1">IFERROR(IF((VLOOKUP($E30,'DTOC Backsheet'!$D$5:$AF$183,M$9,FALSE))="","",(VLOOKUP($E30,'DTOC Backsheet'!$D$5:$AF$183,M$9,FALSE))),"")</f>
        <v>1162.4774218760506</v>
      </c>
      <c r="N30" s="103">
        <f ca="1">IFERROR(IF((VLOOKUP($E30,'DTOC Backsheet'!$D$5:$AF$183,N$9,FALSE))="","",(VLOOKUP($E30,'DTOC Backsheet'!$D$5:$AF$183,N$9,FALSE))),"")</f>
        <v>1050.1234626646672</v>
      </c>
    </row>
    <row r="31" spans="1:14" ht="15" customHeight="1" x14ac:dyDescent="0.3">
      <c r="A31" s="41">
        <v>17</v>
      </c>
      <c r="B31" s="77" t="str">
        <f ca="1">IFERROR(IF((VLOOKUP($E31,'Org List'!$AJ$10:$AL$190,3,FALSE))="","",(VLOOKUP($E31,'Org List'!$AJ$10:$AL$190,3,FALSE))),"")</f>
        <v>North East and Yorkshire Commissioning Region</v>
      </c>
      <c r="C31" s="78" t="str">
        <f ca="1">IFERROR(IF((VLOOKUP($E31,'Org List'!$AO$10:$AQ$190,3,FALSE))="","",(VLOOKUP($E31,'Org List'!$AO$10:$AQ$190,3,FALSE))),"")</f>
        <v/>
      </c>
      <c r="D31" s="93" t="str">
        <f ca="1">IFERROR(IF((VLOOKUP($E31,'Org List'!$AT$10:$AV$190,3,FALSE))="","",(VLOOKUP($E31,'Org List'!$AT$10:$AV$190,3,FALSE))),"")</f>
        <v>NHS England North East and Yokrshire (Yorkshire And Humber)</v>
      </c>
      <c r="E31" s="77" t="str">
        <f t="shared" ca="1" si="0"/>
        <v>Q72</v>
      </c>
      <c r="F31" s="79" t="str">
        <f ca="1">IF(E31="","",VLOOKUP(E31,'Org List'!$J$9:$K$640,2,0))</f>
        <v>NHS England North East and Yokrshire (Yorkshire And Humber)</v>
      </c>
      <c r="G31" s="100">
        <f ca="1">IFERROR(IF((VLOOKUP($E31,'DTOC Backsheet'!$D$5:$AF$183,G$9,FALSE))="","",(VLOOKUP($E31,'DTOC Backsheet'!$D$5:$AF$183,G$9,FALSE))),"")</f>
        <v>1039.8567077596513</v>
      </c>
      <c r="H31" s="101">
        <f ca="1">IFERROR(IF((VLOOKUP($E31,'DTOC Backsheet'!$D$5:$AF$183,H$9,FALSE))="","",(VLOOKUP($E31,'DTOC Backsheet'!$D$5:$AF$183,H$9,FALSE))),"")</f>
        <v>1015.7867057627499</v>
      </c>
      <c r="I31" s="101">
        <f ca="1">IFERROR(IF((VLOOKUP($E31,'DTOC Backsheet'!$D$5:$AF$183,I$9,FALSE))="","",(VLOOKUP($E31,'DTOC Backsheet'!$D$5:$AF$183,I$9,FALSE))),"")</f>
        <v>947.14176299133499</v>
      </c>
      <c r="J31" s="102">
        <f ca="1">IFERROR(IF((VLOOKUP($E31,'DTOC Backsheet'!$D$5:$AF$183,J$9,FALSE))="","",(VLOOKUP($E31,'DTOC Backsheet'!$D$5:$AF$183,J$9,FALSE))),"")</f>
        <v>1013.5411773579746</v>
      </c>
      <c r="K31" s="151">
        <f ca="1">IFERROR(IF((VLOOKUP($E31,'DTOC Backsheet'!$D$5:$AF$183,K$9,FALSE))="","",(VLOOKUP($E31,'DTOC Backsheet'!$D$5:$AF$183,K$9,FALSE))),"")</f>
        <v>916.26165535293705</v>
      </c>
      <c r="L31" s="102">
        <f ca="1">IFERROR(IF((VLOOKUP($E31,'DTOC Backsheet'!$D$5:$AF$183,L$9,FALSE))="","",(VLOOKUP($E31,'DTOC Backsheet'!$D$5:$AF$183,L$9,FALSE))),"")</f>
        <v>987.30588860721275</v>
      </c>
      <c r="M31" s="101">
        <f ca="1">IFERROR(IF((VLOOKUP($E31,'DTOC Backsheet'!$D$5:$AF$183,M$9,FALSE))="","",(VLOOKUP($E31,'DTOC Backsheet'!$D$5:$AF$183,M$9,FALSE))),"")</f>
        <v>957.44873698466427</v>
      </c>
      <c r="N31" s="103">
        <f ca="1">IFERROR(IF((VLOOKUP($E31,'DTOC Backsheet'!$D$5:$AF$183,N$9,FALSE))="","",(VLOOKUP($E31,'DTOC Backsheet'!$D$5:$AF$183,N$9,FALSE))),"")</f>
        <v>860.12368442958257</v>
      </c>
    </row>
    <row r="32" spans="1:14" ht="15" customHeight="1" x14ac:dyDescent="0.3">
      <c r="A32" s="41">
        <v>18</v>
      </c>
      <c r="B32" s="77" t="str">
        <f ca="1">IFERROR(IF((VLOOKUP($E32,'Org List'!$AJ$10:$AL$190,3,FALSE))="","",(VLOOKUP($E32,'Org List'!$AJ$10:$AL$190,3,FALSE))),"")</f>
        <v>North East and Yorkshire Commissioning Region</v>
      </c>
      <c r="C32" s="78" t="str">
        <f ca="1">IFERROR(IF((VLOOKUP($E32,'Org List'!$AO$10:$AQ$190,3,FALSE))="","",(VLOOKUP($E32,'Org List'!$AO$10:$AQ$190,3,FALSE))),"")</f>
        <v/>
      </c>
      <c r="D32" s="93" t="str">
        <f ca="1">IFERROR(IF((VLOOKUP($E32,'Org List'!$AT$10:$AV$190,3,FALSE))="","",(VLOOKUP($E32,'Org List'!$AT$10:$AV$190,3,FALSE))),"")</f>
        <v>NHS England North East and Yorkshire (Cumbria And North East)</v>
      </c>
      <c r="E32" s="77" t="str">
        <f t="shared" ca="1" si="0"/>
        <v>Q74</v>
      </c>
      <c r="F32" s="79" t="str">
        <f ca="1">IF(E32="","",VLOOKUP(E32,'Org List'!$J$9:$K$640,2,0))</f>
        <v>NHS England North East and Yorkshire (Cumbria And North East)</v>
      </c>
      <c r="G32" s="100">
        <f ca="1">IFERROR(IF((VLOOKUP($E32,'DTOC Backsheet'!$D$5:$AF$183,G$9,FALSE))="","",(VLOOKUP($E32,'DTOC Backsheet'!$D$5:$AF$183,G$9,FALSE))),"")</f>
        <v>1023.040608909712</v>
      </c>
      <c r="H32" s="101">
        <f ca="1">IFERROR(IF((VLOOKUP($E32,'DTOC Backsheet'!$D$5:$AF$183,H$9,FALSE))="","",(VLOOKUP($E32,'DTOC Backsheet'!$D$5:$AF$183,H$9,FALSE))),"")</f>
        <v>973.89407415657217</v>
      </c>
      <c r="I32" s="101">
        <f ca="1">IFERROR(IF((VLOOKUP($E32,'DTOC Backsheet'!$D$5:$AF$183,I$9,FALSE))="","",(VLOOKUP($E32,'DTOC Backsheet'!$D$5:$AF$183,I$9,FALSE))),"")</f>
        <v>852.13749773589052</v>
      </c>
      <c r="J32" s="102">
        <f ca="1">IFERROR(IF((VLOOKUP($E32,'DTOC Backsheet'!$D$5:$AF$183,J$9,FALSE))="","",(VLOOKUP($E32,'DTOC Backsheet'!$D$5:$AF$183,J$9,FALSE))),"")</f>
        <v>963.34024357026021</v>
      </c>
      <c r="K32" s="151">
        <f ca="1">IFERROR(IF((VLOOKUP($E32,'DTOC Backsheet'!$D$5:$AF$183,K$9,FALSE))="","",(VLOOKUP($E32,'DTOC Backsheet'!$D$5:$AF$183,K$9,FALSE))),"")</f>
        <v>803.15954733258218</v>
      </c>
      <c r="L32" s="102">
        <f ca="1">IFERROR(IF((VLOOKUP($E32,'DTOC Backsheet'!$D$5:$AF$183,L$9,FALSE))="","",(VLOOKUP($E32,'DTOC Backsheet'!$D$5:$AF$183,L$9,FALSE))),"")</f>
        <v>743.67064531992355</v>
      </c>
      <c r="M32" s="101">
        <f ca="1">IFERROR(IF((VLOOKUP($E32,'DTOC Backsheet'!$D$5:$AF$183,M$9,FALSE))="","",(VLOOKUP($E32,'DTOC Backsheet'!$D$5:$AF$183,M$9,FALSE))),"")</f>
        <v>717.74567471560454</v>
      </c>
      <c r="N32" s="103">
        <f ca="1">IFERROR(IF((VLOOKUP($E32,'DTOC Backsheet'!$D$5:$AF$183,N$9,FALSE))="","",(VLOOKUP($E32,'DTOC Backsheet'!$D$5:$AF$183,N$9,FALSE))),"")</f>
        <v>673.47267896676749</v>
      </c>
    </row>
    <row r="33" spans="1:14" ht="15" customHeight="1" x14ac:dyDescent="0.3">
      <c r="A33" s="41">
        <v>19</v>
      </c>
      <c r="B33" s="77" t="str">
        <f ca="1">IFERROR(IF((VLOOKUP($E33,'Org List'!$AJ$10:$AL$190,3,FALSE))="","",(VLOOKUP($E33,'Org List'!$AJ$10:$AL$190,3,FALSE))),"")</f>
        <v>North West Commissioning Region</v>
      </c>
      <c r="C33" s="78" t="str">
        <f ca="1">IFERROR(IF((VLOOKUP($E33,'Org List'!$AO$10:$AQ$190,3,FALSE))="","",(VLOOKUP($E33,'Org List'!$AO$10:$AQ$190,3,FALSE))),"")</f>
        <v/>
      </c>
      <c r="D33" s="93" t="str">
        <f ca="1">IFERROR(IF((VLOOKUP($E33,'Org List'!$AT$10:$AV$190,3,FALSE))="","",(VLOOKUP($E33,'Org List'!$AT$10:$AV$190,3,FALSE))),"")</f>
        <v>NHS England North West (Cheshire And Merseyside)</v>
      </c>
      <c r="E33" s="77" t="str">
        <f t="shared" ca="1" si="0"/>
        <v>Q75</v>
      </c>
      <c r="F33" s="79" t="str">
        <f ca="1">IF(E33="","",VLOOKUP(E33,'Org List'!$J$9:$K$640,2,0))</f>
        <v>NHS England North West (Cheshire And Merseyside)</v>
      </c>
      <c r="G33" s="100">
        <f ca="1">IFERROR(IF((VLOOKUP($E33,'DTOC Backsheet'!$D$5:$AF$183,G$9,FALSE))="","",(VLOOKUP($E33,'DTOC Backsheet'!$D$5:$AF$183,G$9,FALSE))),"")</f>
        <v>1236.5296173330344</v>
      </c>
      <c r="H33" s="101">
        <f ca="1">IFERROR(IF((VLOOKUP($E33,'DTOC Backsheet'!$D$5:$AF$183,H$9,FALSE))="","",(VLOOKUP($E33,'DTOC Backsheet'!$D$5:$AF$183,H$9,FALSE))),"")</f>
        <v>1208.8199858508328</v>
      </c>
      <c r="I33" s="101">
        <f ca="1">IFERROR(IF((VLOOKUP($E33,'DTOC Backsheet'!$D$5:$AF$183,I$9,FALSE))="","",(VLOOKUP($E33,'DTOC Backsheet'!$D$5:$AF$183,I$9,FALSE))),"")</f>
        <v>1095.5961986039624</v>
      </c>
      <c r="J33" s="102">
        <f ca="1">IFERROR(IF((VLOOKUP($E33,'DTOC Backsheet'!$D$5:$AF$183,J$9,FALSE))="","",(VLOOKUP($E33,'DTOC Backsheet'!$D$5:$AF$183,J$9,FALSE))),"")</f>
        <v>947.94733052814274</v>
      </c>
      <c r="K33" s="151">
        <f ca="1">IFERROR(IF((VLOOKUP($E33,'DTOC Backsheet'!$D$5:$AF$183,K$9,FALSE))="","",(VLOOKUP($E33,'DTOC Backsheet'!$D$5:$AF$183,K$9,FALSE))),"")</f>
        <v>970.06205311199915</v>
      </c>
      <c r="L33" s="102">
        <f ca="1">IFERROR(IF((VLOOKUP($E33,'DTOC Backsheet'!$D$5:$AF$183,L$9,FALSE))="","",(VLOOKUP($E33,'DTOC Backsheet'!$D$5:$AF$183,L$9,FALSE))),"")</f>
        <v>1088.4289549967593</v>
      </c>
      <c r="M33" s="101">
        <f ca="1">IFERROR(IF((VLOOKUP($E33,'DTOC Backsheet'!$D$5:$AF$183,M$9,FALSE))="","",(VLOOKUP($E33,'DTOC Backsheet'!$D$5:$AF$183,M$9,FALSE))),"")</f>
        <v>1041.7704327488975</v>
      </c>
      <c r="N33" s="103">
        <f ca="1">IFERROR(IF((VLOOKUP($E33,'DTOC Backsheet'!$D$5:$AF$183,N$9,FALSE))="","",(VLOOKUP($E33,'DTOC Backsheet'!$D$5:$AF$183,N$9,FALSE))),"")</f>
        <v>1005.6109796822213</v>
      </c>
    </row>
    <row r="34" spans="1:14" ht="15" customHeight="1" x14ac:dyDescent="0.3">
      <c r="A34" s="41">
        <v>20</v>
      </c>
      <c r="B34" s="77" t="str">
        <f ca="1">IFERROR(IF((VLOOKUP($E34,'Org List'!$AJ$10:$AL$190,3,FALSE))="","",(VLOOKUP($E34,'Org List'!$AJ$10:$AL$190,3,FALSE))),"")</f>
        <v>North West Commissioning Region</v>
      </c>
      <c r="C34" s="78" t="str">
        <f ca="1">IFERROR(IF((VLOOKUP($E34,'Org List'!$AO$10:$AQ$190,3,FALSE))="","",(VLOOKUP($E34,'Org List'!$AO$10:$AQ$190,3,FALSE))),"")</f>
        <v/>
      </c>
      <c r="D34" s="93" t="str">
        <f ca="1">IFERROR(IF((VLOOKUP($E34,'Org List'!$AT$10:$AV$190,3,FALSE))="","",(VLOOKUP($E34,'Org List'!$AT$10:$AV$190,3,FALSE))),"")</f>
        <v>NHS England North West (Greater Manchester)</v>
      </c>
      <c r="E34" s="77" t="str">
        <f t="shared" ca="1" si="0"/>
        <v>Q83</v>
      </c>
      <c r="F34" s="79" t="str">
        <f ca="1">IF(E34="","",VLOOKUP(E34,'Org List'!$J$9:$K$640,2,0))</f>
        <v>NHS England North West (Greater Manchester)</v>
      </c>
      <c r="G34" s="100">
        <f ca="1">IFERROR(IF((VLOOKUP($E34,'DTOC Backsheet'!$D$5:$AF$183,G$9,FALSE))="","",(VLOOKUP($E34,'DTOC Backsheet'!$D$5:$AF$183,G$9,FALSE))),"")</f>
        <v>1104.0037117445847</v>
      </c>
      <c r="H34" s="101">
        <f ca="1">IFERROR(IF((VLOOKUP($E34,'DTOC Backsheet'!$D$5:$AF$183,H$9,FALSE))="","",(VLOOKUP($E34,'DTOC Backsheet'!$D$5:$AF$183,H$9,FALSE))),"")</f>
        <v>1216.3911971762643</v>
      </c>
      <c r="I34" s="101">
        <f ca="1">IFERROR(IF((VLOOKUP($E34,'DTOC Backsheet'!$D$5:$AF$183,I$9,FALSE))="","",(VLOOKUP($E34,'DTOC Backsheet'!$D$5:$AF$183,I$9,FALSE))),"")</f>
        <v>1208.2578923094982</v>
      </c>
      <c r="J34" s="102">
        <f ca="1">IFERROR(IF((VLOOKUP($E34,'DTOC Backsheet'!$D$5:$AF$183,J$9,FALSE))="","",(VLOOKUP($E34,'DTOC Backsheet'!$D$5:$AF$183,J$9,FALSE))),"")</f>
        <v>1167.1435403363164</v>
      </c>
      <c r="K34" s="151">
        <f ca="1">IFERROR(IF((VLOOKUP($E34,'DTOC Backsheet'!$D$5:$AF$183,K$9,FALSE))="","",(VLOOKUP($E34,'DTOC Backsheet'!$D$5:$AF$183,K$9,FALSE))),"")</f>
        <v>985.06050151409636</v>
      </c>
      <c r="L34" s="102">
        <f ca="1">IFERROR(IF((VLOOKUP($E34,'DTOC Backsheet'!$D$5:$AF$183,L$9,FALSE))="","",(VLOOKUP($E34,'DTOC Backsheet'!$D$5:$AF$183,L$9,FALSE))),"")</f>
        <v>990.16563344369138</v>
      </c>
      <c r="M34" s="101">
        <f ca="1">IFERROR(IF((VLOOKUP($E34,'DTOC Backsheet'!$D$5:$AF$183,M$9,FALSE))="","",(VLOOKUP($E34,'DTOC Backsheet'!$D$5:$AF$183,M$9,FALSE))),"")</f>
        <v>907.33371808152458</v>
      </c>
      <c r="N34" s="103">
        <f ca="1">IFERROR(IF((VLOOKUP($E34,'DTOC Backsheet'!$D$5:$AF$183,N$9,FALSE))="","",(VLOOKUP($E34,'DTOC Backsheet'!$D$5:$AF$183,N$9,FALSE))),"")</f>
        <v>991.28312217110999</v>
      </c>
    </row>
    <row r="35" spans="1:14" ht="15" customHeight="1" x14ac:dyDescent="0.3">
      <c r="A35" s="41">
        <v>21</v>
      </c>
      <c r="B35" s="77" t="str">
        <f ca="1">IFERROR(IF((VLOOKUP($E35,'Org List'!$AJ$10:$AL$190,3,FALSE))="","",(VLOOKUP($E35,'Org List'!$AJ$10:$AL$190,3,FALSE))),"")</f>
        <v>North West Commissioning Region</v>
      </c>
      <c r="C35" s="78" t="str">
        <f ca="1">IFERROR(IF((VLOOKUP($E35,'Org List'!$AO$10:$AQ$190,3,FALSE))="","",(VLOOKUP($E35,'Org List'!$AO$10:$AQ$190,3,FALSE))),"")</f>
        <v/>
      </c>
      <c r="D35" s="93" t="str">
        <f ca="1">IFERROR(IF((VLOOKUP($E35,'Org List'!$AT$10:$AV$190,3,FALSE))="","",(VLOOKUP($E35,'Org List'!$AT$10:$AV$190,3,FALSE))),"")</f>
        <v>NHS England North West (Lancashire)</v>
      </c>
      <c r="E35" s="77" t="str">
        <f t="shared" ca="1" si="0"/>
        <v>Q84</v>
      </c>
      <c r="F35" s="79" t="str">
        <f ca="1">IF(E35="","",VLOOKUP(E35,'Org List'!$J$9:$K$640,2,0))</f>
        <v>NHS England North West (Lancashire)</v>
      </c>
      <c r="G35" s="100">
        <f ca="1">IFERROR(IF((VLOOKUP($E35,'DTOC Backsheet'!$D$5:$AF$183,G$9,FALSE))="","",(VLOOKUP($E35,'DTOC Backsheet'!$D$5:$AF$183,G$9,FALSE))),"")</f>
        <v>1375.822821862045</v>
      </c>
      <c r="H35" s="101">
        <f ca="1">IFERROR(IF((VLOOKUP($E35,'DTOC Backsheet'!$D$5:$AF$183,H$9,FALSE))="","",(VLOOKUP($E35,'DTOC Backsheet'!$D$5:$AF$183,H$9,FALSE))),"")</f>
        <v>1369.7814203930484</v>
      </c>
      <c r="I35" s="101">
        <f ca="1">IFERROR(IF((VLOOKUP($E35,'DTOC Backsheet'!$D$5:$AF$183,I$9,FALSE))="","",(VLOOKUP($E35,'DTOC Backsheet'!$D$5:$AF$183,I$9,FALSE))),"")</f>
        <v>1335.1497246482372</v>
      </c>
      <c r="J35" s="102">
        <f ca="1">IFERROR(IF((VLOOKUP($E35,'DTOC Backsheet'!$D$5:$AF$183,J$9,FALSE))="","",(VLOOKUP($E35,'DTOC Backsheet'!$D$5:$AF$183,J$9,FALSE))),"")</f>
        <v>1087.2271831554208</v>
      </c>
      <c r="K35" s="151">
        <f ca="1">IFERROR(IF((VLOOKUP($E35,'DTOC Backsheet'!$D$5:$AF$183,K$9,FALSE))="","",(VLOOKUP($E35,'DTOC Backsheet'!$D$5:$AF$183,K$9,FALSE))),"")</f>
        <v>959.95950223132786</v>
      </c>
      <c r="L35" s="102">
        <f ca="1">IFERROR(IF((VLOOKUP($E35,'DTOC Backsheet'!$D$5:$AF$183,L$9,FALSE))="","",(VLOOKUP($E35,'DTOC Backsheet'!$D$5:$AF$183,L$9,FALSE))),"")</f>
        <v>1004.2561515489506</v>
      </c>
      <c r="M35" s="101">
        <f ca="1">IFERROR(IF((VLOOKUP($E35,'DTOC Backsheet'!$D$5:$AF$183,M$9,FALSE))="","",(VLOOKUP($E35,'DTOC Backsheet'!$D$5:$AF$183,M$9,FALSE))),"")</f>
        <v>1034.1563898383458</v>
      </c>
      <c r="N35" s="103">
        <f ca="1">IFERROR(IF((VLOOKUP($E35,'DTOC Backsheet'!$D$5:$AF$183,N$9,FALSE))="","",(VLOOKUP($E35,'DTOC Backsheet'!$D$5:$AF$183,N$9,FALSE))),"")</f>
        <v>1044.8381412934609</v>
      </c>
    </row>
    <row r="36" spans="1:14" ht="15" customHeight="1" x14ac:dyDescent="0.3">
      <c r="A36" s="41">
        <v>22</v>
      </c>
      <c r="B36" s="77" t="str">
        <f ca="1">IFERROR(IF((VLOOKUP($E36,'Org List'!$AJ$10:$AL$190,3,FALSE))="","",(VLOOKUP($E36,'Org List'!$AJ$10:$AL$190,3,FALSE))),"")</f>
        <v>Midlands Commissioning Region</v>
      </c>
      <c r="C36" s="78" t="str">
        <f ca="1">IFERROR(IF((VLOOKUP($E36,'Org List'!$AO$10:$AQ$190,3,FALSE))="","",(VLOOKUP($E36,'Org List'!$AO$10:$AQ$190,3,FALSE))),"")</f>
        <v/>
      </c>
      <c r="D36" s="93" t="str">
        <f ca="1">IFERROR(IF((VLOOKUP($E36,'Org List'!$AT$10:$AV$190,3,FALSE))="","",(VLOOKUP($E36,'Org List'!$AT$10:$AV$190,3,FALSE))),"")</f>
        <v>NHS England Midlands (North Midlands)</v>
      </c>
      <c r="E36" s="77" t="str">
        <f t="shared" ca="1" si="0"/>
        <v>Q76</v>
      </c>
      <c r="F36" s="79" t="str">
        <f ca="1">IF(E36="","",VLOOKUP(E36,'Org List'!$J$9:$K$640,2,0))</f>
        <v>NHS England Midlands (North Midlands)</v>
      </c>
      <c r="G36" s="100">
        <f ca="1">IFERROR(IF((VLOOKUP($E36,'DTOC Backsheet'!$D$5:$AF$183,G$9,FALSE))="","",(VLOOKUP($E36,'DTOC Backsheet'!$D$5:$AF$183,G$9,FALSE))),"")</f>
        <v>1062.8723182978272</v>
      </c>
      <c r="H36" s="101">
        <f ca="1">IFERROR(IF((VLOOKUP($E36,'DTOC Backsheet'!$D$5:$AF$183,H$9,FALSE))="","",(VLOOKUP($E36,'DTOC Backsheet'!$D$5:$AF$183,H$9,FALSE))),"")</f>
        <v>1076.4761376193908</v>
      </c>
      <c r="I36" s="101">
        <f ca="1">IFERROR(IF((VLOOKUP($E36,'DTOC Backsheet'!$D$5:$AF$183,I$9,FALSE))="","",(VLOOKUP($E36,'DTOC Backsheet'!$D$5:$AF$183,I$9,FALSE))),"")</f>
        <v>1006.2225972582719</v>
      </c>
      <c r="J36" s="102">
        <f ca="1">IFERROR(IF((VLOOKUP($E36,'DTOC Backsheet'!$D$5:$AF$183,J$9,FALSE))="","",(VLOOKUP($E36,'DTOC Backsheet'!$D$5:$AF$183,J$9,FALSE))),"")</f>
        <v>1034.5596375792195</v>
      </c>
      <c r="K36" s="151">
        <f ca="1">IFERROR(IF((VLOOKUP($E36,'DTOC Backsheet'!$D$5:$AF$183,K$9,FALSE))="","",(VLOOKUP($E36,'DTOC Backsheet'!$D$5:$AF$183,K$9,FALSE))),"")</f>
        <v>919.67417807888899</v>
      </c>
      <c r="L36" s="102">
        <f ca="1">IFERROR(IF((VLOOKUP($E36,'DTOC Backsheet'!$D$5:$AF$183,L$9,FALSE))="","",(VLOOKUP($E36,'DTOC Backsheet'!$D$5:$AF$183,L$9,FALSE))),"")</f>
        <v>859.60699465652874</v>
      </c>
      <c r="M36" s="101">
        <f ca="1">IFERROR(IF((VLOOKUP($E36,'DTOC Backsheet'!$D$5:$AF$183,M$9,FALSE))="","",(VLOOKUP($E36,'DTOC Backsheet'!$D$5:$AF$183,M$9,FALSE))),"")</f>
        <v>909.89808814996297</v>
      </c>
      <c r="N36" s="103">
        <f ca="1">IFERROR(IF((VLOOKUP($E36,'DTOC Backsheet'!$D$5:$AF$183,N$9,FALSE))="","",(VLOOKUP($E36,'DTOC Backsheet'!$D$5:$AF$183,N$9,FALSE))),"")</f>
        <v>907.92015332549306</v>
      </c>
    </row>
    <row r="37" spans="1:14" ht="15" customHeight="1" x14ac:dyDescent="0.3">
      <c r="A37" s="41">
        <v>23</v>
      </c>
      <c r="B37" s="77" t="str">
        <f ca="1">IFERROR(IF((VLOOKUP($E37,'Org List'!$AJ$10:$AL$190,3,FALSE))="","",(VLOOKUP($E37,'Org List'!$AJ$10:$AL$190,3,FALSE))),"")</f>
        <v>Midlands Commissioning Region</v>
      </c>
      <c r="C37" s="78" t="str">
        <f ca="1">IFERROR(IF((VLOOKUP($E37,'Org List'!$AO$10:$AQ$190,3,FALSE))="","",(VLOOKUP($E37,'Org List'!$AO$10:$AQ$190,3,FALSE))),"")</f>
        <v/>
      </c>
      <c r="D37" s="93" t="str">
        <f ca="1">IFERROR(IF((VLOOKUP($E37,'Org List'!$AT$10:$AV$190,3,FALSE))="","",(VLOOKUP($E37,'Org List'!$AT$10:$AV$190,3,FALSE))),"")</f>
        <v>NHS England Midlands (West Midlands)</v>
      </c>
      <c r="E37" s="77" t="str">
        <f t="shared" ca="1" si="0"/>
        <v>Q77</v>
      </c>
      <c r="F37" s="79" t="str">
        <f ca="1">IF(E37="","",VLOOKUP(E37,'Org List'!$J$9:$K$640,2,0))</f>
        <v>NHS England Midlands (West Midlands)</v>
      </c>
      <c r="G37" s="100">
        <f ca="1">IFERROR(IF((VLOOKUP($E37,'DTOC Backsheet'!$D$5:$AF$183,G$9,FALSE))="","",(VLOOKUP($E37,'DTOC Backsheet'!$D$5:$AF$183,G$9,FALSE))),"")</f>
        <v>1473.719785288682</v>
      </c>
      <c r="H37" s="101">
        <f ca="1">IFERROR(IF((VLOOKUP($E37,'DTOC Backsheet'!$D$5:$AF$183,H$9,FALSE))="","",(VLOOKUP($E37,'DTOC Backsheet'!$D$5:$AF$183,H$9,FALSE))),"")</f>
        <v>1383.9015226479032</v>
      </c>
      <c r="I37" s="101">
        <f ca="1">IFERROR(IF((VLOOKUP($E37,'DTOC Backsheet'!$D$5:$AF$183,I$9,FALSE))="","",(VLOOKUP($E37,'DTOC Backsheet'!$D$5:$AF$183,I$9,FALSE))),"")</f>
        <v>1176.1016438264407</v>
      </c>
      <c r="J37" s="102">
        <f ca="1">IFERROR(IF((VLOOKUP($E37,'DTOC Backsheet'!$D$5:$AF$183,J$9,FALSE))="","",(VLOOKUP($E37,'DTOC Backsheet'!$D$5:$AF$183,J$9,FALSE))),"")</f>
        <v>1075.0892068779285</v>
      </c>
      <c r="K37" s="151">
        <f ca="1">IFERROR(IF((VLOOKUP($E37,'DTOC Backsheet'!$D$5:$AF$183,K$9,FALSE))="","",(VLOOKUP($E37,'DTOC Backsheet'!$D$5:$AF$183,K$9,FALSE))),"")</f>
        <v>1109.2657141596453</v>
      </c>
      <c r="L37" s="102">
        <f ca="1">IFERROR(IF((VLOOKUP($E37,'DTOC Backsheet'!$D$5:$AF$183,L$9,FALSE))="","",(VLOOKUP($E37,'DTOC Backsheet'!$D$5:$AF$183,L$9,FALSE))),"")</f>
        <v>1076.1202638855405</v>
      </c>
      <c r="M37" s="101">
        <f ca="1">IFERROR(IF((VLOOKUP($E37,'DTOC Backsheet'!$D$5:$AF$183,M$9,FALSE))="","",(VLOOKUP($E37,'DTOC Backsheet'!$D$5:$AF$183,M$9,FALSE))),"")</f>
        <v>1066.3555475193355</v>
      </c>
      <c r="N37" s="103">
        <f ca="1">IFERROR(IF((VLOOKUP($E37,'DTOC Backsheet'!$D$5:$AF$183,N$9,FALSE))="","",(VLOOKUP($E37,'DTOC Backsheet'!$D$5:$AF$183,N$9,FALSE))),"")</f>
        <v>1043.6485219956737</v>
      </c>
    </row>
    <row r="38" spans="1:14" ht="15" customHeight="1" x14ac:dyDescent="0.3">
      <c r="A38" s="41">
        <v>24</v>
      </c>
      <c r="B38" s="77" t="str">
        <f ca="1">IFERROR(IF((VLOOKUP($E38,'Org List'!$AJ$10:$AL$190,3,FALSE))="","",(VLOOKUP($E38,'Org List'!$AJ$10:$AL$190,3,FALSE))),"")</f>
        <v>Midlands Commissioning Region</v>
      </c>
      <c r="C38" s="78" t="str">
        <f ca="1">IFERROR(IF((VLOOKUP($E38,'Org List'!$AO$10:$AQ$190,3,FALSE))="","",(VLOOKUP($E38,'Org List'!$AO$10:$AQ$190,3,FALSE))),"")</f>
        <v/>
      </c>
      <c r="D38" s="93" t="str">
        <f ca="1">IFERROR(IF((VLOOKUP($E38,'Org List'!$AT$10:$AV$190,3,FALSE))="","",(VLOOKUP($E38,'Org List'!$AT$10:$AV$190,3,FALSE))),"")</f>
        <v>NHS England Midlands (Central Midlands)</v>
      </c>
      <c r="E38" s="77" t="str">
        <f t="shared" ca="1" si="0"/>
        <v>Q78</v>
      </c>
      <c r="F38" s="79" t="str">
        <f ca="1">IF(E38="","",VLOOKUP(E38,'Org List'!$J$9:$K$640,2,0))</f>
        <v>NHS England Midlands (Central Midlands)</v>
      </c>
      <c r="G38" s="100">
        <f ca="1">IFERROR(IF((VLOOKUP($E38,'DTOC Backsheet'!$D$5:$AF$183,G$9,FALSE))="","",(VLOOKUP($E38,'DTOC Backsheet'!$D$5:$AF$183,G$9,FALSE))),"")</f>
        <v>1390.7633355315481</v>
      </c>
      <c r="H38" s="101">
        <f ca="1">IFERROR(IF((VLOOKUP($E38,'DTOC Backsheet'!$D$5:$AF$183,H$9,FALSE))="","",(VLOOKUP($E38,'DTOC Backsheet'!$D$5:$AF$183,H$9,FALSE))),"")</f>
        <v>1369.6484244058795</v>
      </c>
      <c r="I38" s="101">
        <f ca="1">IFERROR(IF((VLOOKUP($E38,'DTOC Backsheet'!$D$5:$AF$183,I$9,FALSE))="","",(VLOOKUP($E38,'DTOC Backsheet'!$D$5:$AF$183,I$9,FALSE))),"")</f>
        <v>1179.9428610239006</v>
      </c>
      <c r="J38" s="102">
        <f ca="1">IFERROR(IF((VLOOKUP($E38,'DTOC Backsheet'!$D$5:$AF$183,J$9,FALSE))="","",(VLOOKUP($E38,'DTOC Backsheet'!$D$5:$AF$183,J$9,FALSE))),"")</f>
        <v>1000.7587711103886</v>
      </c>
      <c r="K38" s="151">
        <f ca="1">IFERROR(IF((VLOOKUP($E38,'DTOC Backsheet'!$D$5:$AF$183,K$9,FALSE))="","",(VLOOKUP($E38,'DTOC Backsheet'!$D$5:$AF$183,K$9,FALSE))),"")</f>
        <v>923.23807457817554</v>
      </c>
      <c r="L38" s="102">
        <f ca="1">IFERROR(IF((VLOOKUP($E38,'DTOC Backsheet'!$D$5:$AF$183,L$9,FALSE))="","",(VLOOKUP($E38,'DTOC Backsheet'!$D$5:$AF$183,L$9,FALSE))),"")</f>
        <v>975.81520314103295</v>
      </c>
      <c r="M38" s="101">
        <f ca="1">IFERROR(IF((VLOOKUP($E38,'DTOC Backsheet'!$D$5:$AF$183,M$9,FALSE))="","",(VLOOKUP($E38,'DTOC Backsheet'!$D$5:$AF$183,M$9,FALSE))),"")</f>
        <v>805.91092153713248</v>
      </c>
      <c r="N38" s="103">
        <f ca="1">IFERROR(IF((VLOOKUP($E38,'DTOC Backsheet'!$D$5:$AF$183,N$9,FALSE))="","",(VLOOKUP($E38,'DTOC Backsheet'!$D$5:$AF$183,N$9,FALSE))),"")</f>
        <v>758.17213273847381</v>
      </c>
    </row>
    <row r="39" spans="1:14" ht="15" customHeight="1" x14ac:dyDescent="0.3">
      <c r="A39" s="41">
        <v>25</v>
      </c>
      <c r="B39" s="77" t="str">
        <f ca="1">IFERROR(IF((VLOOKUP($E39,'Org List'!$AJ$10:$AL$190,3,FALSE))="","",(VLOOKUP($E39,'Org List'!$AJ$10:$AL$190,3,FALSE))),"")</f>
        <v>East of England Commissioning Region</v>
      </c>
      <c r="C39" s="78" t="str">
        <f ca="1">IFERROR(IF((VLOOKUP($E39,'Org List'!$AO$10:$AQ$190,3,FALSE))="","",(VLOOKUP($E39,'Org List'!$AO$10:$AQ$190,3,FALSE))),"")</f>
        <v/>
      </c>
      <c r="D39" s="93" t="str">
        <f ca="1">IFERROR(IF((VLOOKUP($E39,'Org List'!$AT$10:$AV$190,3,FALSE))="","",(VLOOKUP($E39,'Org List'!$AT$10:$AV$190,3,FALSE))),"")</f>
        <v>NHS England East (East)</v>
      </c>
      <c r="E39" s="77" t="str">
        <f t="shared" ca="1" si="0"/>
        <v>Q79</v>
      </c>
      <c r="F39" s="79" t="str">
        <f ca="1">IF(E39="","",VLOOKUP(E39,'Org List'!$J$9:$K$640,2,0))</f>
        <v>NHS England East (East)</v>
      </c>
      <c r="G39" s="100">
        <f ca="1">IFERROR(IF((VLOOKUP($E39,'DTOC Backsheet'!$D$5:$AF$183,G$9,FALSE))="","",(VLOOKUP($E39,'DTOC Backsheet'!$D$5:$AF$183,G$9,FALSE))),"")</f>
        <v>1083.5596527074104</v>
      </c>
      <c r="H39" s="101">
        <f ca="1">IFERROR(IF((VLOOKUP($E39,'DTOC Backsheet'!$D$5:$AF$183,H$9,FALSE))="","",(VLOOKUP($E39,'DTOC Backsheet'!$D$5:$AF$183,H$9,FALSE))),"")</f>
        <v>1172.5401689520472</v>
      </c>
      <c r="I39" s="101">
        <f ca="1">IFERROR(IF((VLOOKUP($E39,'DTOC Backsheet'!$D$5:$AF$183,I$9,FALSE))="","",(VLOOKUP($E39,'DTOC Backsheet'!$D$5:$AF$183,I$9,FALSE))),"")</f>
        <v>1103.3525628169457</v>
      </c>
      <c r="J39" s="102">
        <f ca="1">IFERROR(IF((VLOOKUP($E39,'DTOC Backsheet'!$D$5:$AF$183,J$9,FALSE))="","",(VLOOKUP($E39,'DTOC Backsheet'!$D$5:$AF$183,J$9,FALSE))),"")</f>
        <v>983.02919340598964</v>
      </c>
      <c r="K39" s="151">
        <f ca="1">IFERROR(IF((VLOOKUP($E39,'DTOC Backsheet'!$D$5:$AF$183,K$9,FALSE))="","",(VLOOKUP($E39,'DTOC Backsheet'!$D$5:$AF$183,K$9,FALSE))),"")</f>
        <v>1005.5831910223734</v>
      </c>
      <c r="L39" s="102">
        <f ca="1">IFERROR(IF((VLOOKUP($E39,'DTOC Backsheet'!$D$5:$AF$183,L$9,FALSE))="","",(VLOOKUP($E39,'DTOC Backsheet'!$D$5:$AF$183,L$9,FALSE))),"")</f>
        <v>1069.6748599245298</v>
      </c>
      <c r="M39" s="101">
        <f ca="1">IFERROR(IF((VLOOKUP($E39,'DTOC Backsheet'!$D$5:$AF$183,M$9,FALSE))="","",(VLOOKUP($E39,'DTOC Backsheet'!$D$5:$AF$183,M$9,FALSE))),"")</f>
        <v>1034.9585392691952</v>
      </c>
      <c r="N39" s="103">
        <f ca="1">IFERROR(IF((VLOOKUP($E39,'DTOC Backsheet'!$D$5:$AF$183,N$9,FALSE))="","",(VLOOKUP($E39,'DTOC Backsheet'!$D$5:$AF$183,N$9,FALSE))),"")</f>
        <v>937.74134402295056</v>
      </c>
    </row>
    <row r="40" spans="1:14" ht="15" customHeight="1" x14ac:dyDescent="0.3">
      <c r="A40" s="41">
        <v>26</v>
      </c>
      <c r="B40" s="77" t="str">
        <f ca="1">IFERROR(IF((VLOOKUP($E40,'Org List'!$AJ$10:$AL$190,3,FALSE))="","",(VLOOKUP($E40,'Org List'!$AJ$10:$AL$190,3,FALSE))),"")</f>
        <v>South West England Commissioning Region</v>
      </c>
      <c r="C40" s="78" t="str">
        <f ca="1">IFERROR(IF((VLOOKUP($E40,'Org List'!$AO$10:$AQ$190,3,FALSE))="","",(VLOOKUP($E40,'Org List'!$AO$10:$AQ$190,3,FALSE))),"")</f>
        <v/>
      </c>
      <c r="D40" s="93" t="str">
        <f ca="1">IFERROR(IF((VLOOKUP($E40,'Org List'!$AT$10:$AV$190,3,FALSE))="","",(VLOOKUP($E40,'Org List'!$AT$10:$AV$190,3,FALSE))),"")</f>
        <v>NHS England South West (South West South)</v>
      </c>
      <c r="E40" s="77" t="str">
        <f t="shared" ca="1" si="0"/>
        <v>Q85</v>
      </c>
      <c r="F40" s="79" t="str">
        <f ca="1">IF(E40="","",VLOOKUP(E40,'Org List'!$J$9:$K$640,2,0))</f>
        <v>NHS England South West (South West South)</v>
      </c>
      <c r="G40" s="100">
        <f ca="1">IFERROR(IF((VLOOKUP($E40,'DTOC Backsheet'!$D$5:$AF$183,G$9,FALSE))="","",(VLOOKUP($E40,'DTOC Backsheet'!$D$5:$AF$183,G$9,FALSE))),"")</f>
        <v>1930.2131184184282</v>
      </c>
      <c r="H40" s="101">
        <f ca="1">IFERROR(IF((VLOOKUP($E40,'DTOC Backsheet'!$D$5:$AF$183,H$9,FALSE))="","",(VLOOKUP($E40,'DTOC Backsheet'!$D$5:$AF$183,H$9,FALSE))),"")</f>
        <v>1818.2102740036623</v>
      </c>
      <c r="I40" s="101">
        <f ca="1">IFERROR(IF((VLOOKUP($E40,'DTOC Backsheet'!$D$5:$AF$183,I$9,FALSE))="","",(VLOOKUP($E40,'DTOC Backsheet'!$D$5:$AF$183,I$9,FALSE))),"")</f>
        <v>1435.6509347682752</v>
      </c>
      <c r="J40" s="102">
        <f ca="1">IFERROR(IF((VLOOKUP($E40,'DTOC Backsheet'!$D$5:$AF$183,J$9,FALSE))="","",(VLOOKUP($E40,'DTOC Backsheet'!$D$5:$AF$183,J$9,FALSE))),"")</f>
        <v>1434.943062809539</v>
      </c>
      <c r="K40" s="151">
        <f ca="1">IFERROR(IF((VLOOKUP($E40,'DTOC Backsheet'!$D$5:$AF$183,K$9,FALSE))="","",(VLOOKUP($E40,'DTOC Backsheet'!$D$5:$AF$183,K$9,FALSE))),"")</f>
        <v>1127.1324373006555</v>
      </c>
      <c r="L40" s="102">
        <f ca="1">IFERROR(IF((VLOOKUP($E40,'DTOC Backsheet'!$D$5:$AF$183,L$9,FALSE))="","",(VLOOKUP($E40,'DTOC Backsheet'!$D$5:$AF$183,L$9,FALSE))),"")</f>
        <v>1281.3977157034312</v>
      </c>
      <c r="M40" s="101">
        <f ca="1">IFERROR(IF((VLOOKUP($E40,'DTOC Backsheet'!$D$5:$AF$183,M$9,FALSE))="","",(VLOOKUP($E40,'DTOC Backsheet'!$D$5:$AF$183,M$9,FALSE))),"")</f>
        <v>1216.0839486223495</v>
      </c>
      <c r="N40" s="103">
        <f ca="1">IFERROR(IF((VLOOKUP($E40,'DTOC Backsheet'!$D$5:$AF$183,N$9,FALSE))="","",(VLOOKUP($E40,'DTOC Backsheet'!$D$5:$AF$183,N$9,FALSE))),"")</f>
        <v>1130.5730980287715</v>
      </c>
    </row>
    <row r="41" spans="1:14" ht="15" customHeight="1" x14ac:dyDescent="0.3">
      <c r="A41" s="41">
        <v>27</v>
      </c>
      <c r="B41" s="77" t="str">
        <f ca="1">IFERROR(IF((VLOOKUP($E41,'Org List'!$AJ$10:$AL$190,3,FALSE))="","",(VLOOKUP($E41,'Org List'!$AJ$10:$AL$190,3,FALSE))),"")</f>
        <v>South West England Commissioning Region</v>
      </c>
      <c r="C41" s="78" t="str">
        <f ca="1">IFERROR(IF((VLOOKUP($E41,'Org List'!$AO$10:$AQ$190,3,FALSE))="","",(VLOOKUP($E41,'Org List'!$AO$10:$AQ$190,3,FALSE))),"")</f>
        <v/>
      </c>
      <c r="D41" s="93" t="str">
        <f ca="1">IFERROR(IF((VLOOKUP($E41,'Org List'!$AT$10:$AV$190,3,FALSE))="","",(VLOOKUP($E41,'Org List'!$AT$10:$AV$190,3,FALSE))),"")</f>
        <v>NHS England South West (South West North)</v>
      </c>
      <c r="E41" s="77" t="str">
        <f t="shared" ca="1" si="0"/>
        <v>Q86</v>
      </c>
      <c r="F41" s="79" t="str">
        <f ca="1">IF(E41="","",VLOOKUP(E41,'Org List'!$J$9:$K$640,2,0))</f>
        <v>NHS England South West (South West North)</v>
      </c>
      <c r="G41" s="100">
        <f ca="1">IFERROR(IF((VLOOKUP($E41,'DTOC Backsheet'!$D$5:$AF$183,G$9,FALSE))="","",(VLOOKUP($E41,'DTOC Backsheet'!$D$5:$AF$183,G$9,FALSE))),"")</f>
        <v>1284.2616053878914</v>
      </c>
      <c r="H41" s="101">
        <f ca="1">IFERROR(IF((VLOOKUP($E41,'DTOC Backsheet'!$D$5:$AF$183,H$9,FALSE))="","",(VLOOKUP($E41,'DTOC Backsheet'!$D$5:$AF$183,H$9,FALSE))),"")</f>
        <v>1307.4992719202735</v>
      </c>
      <c r="I41" s="101">
        <f ca="1">IFERROR(IF((VLOOKUP($E41,'DTOC Backsheet'!$D$5:$AF$183,I$9,FALSE))="","",(VLOOKUP($E41,'DTOC Backsheet'!$D$5:$AF$183,I$9,FALSE))),"")</f>
        <v>1096.3815198651607</v>
      </c>
      <c r="J41" s="102">
        <f ca="1">IFERROR(IF((VLOOKUP($E41,'DTOC Backsheet'!$D$5:$AF$183,J$9,FALSE))="","",(VLOOKUP($E41,'DTOC Backsheet'!$D$5:$AF$183,J$9,FALSE))),"")</f>
        <v>1036.6618663126021</v>
      </c>
      <c r="K41" s="151">
        <f ca="1">IFERROR(IF((VLOOKUP($E41,'DTOC Backsheet'!$D$5:$AF$183,K$9,FALSE))="","",(VLOOKUP($E41,'DTOC Backsheet'!$D$5:$AF$183,K$9,FALSE))),"")</f>
        <v>921.58348888383478</v>
      </c>
      <c r="L41" s="102">
        <f ca="1">IFERROR(IF((VLOOKUP($E41,'DTOC Backsheet'!$D$5:$AF$183,L$9,FALSE))="","",(VLOOKUP($E41,'DTOC Backsheet'!$D$5:$AF$183,L$9,FALSE))),"")</f>
        <v>1110.5113762373624</v>
      </c>
      <c r="M41" s="101">
        <f ca="1">IFERROR(IF((VLOOKUP($E41,'DTOC Backsheet'!$D$5:$AF$183,M$9,FALSE))="","",(VLOOKUP($E41,'DTOC Backsheet'!$D$5:$AF$183,M$9,FALSE))),"")</f>
        <v>1095.0065029879922</v>
      </c>
      <c r="N41" s="103">
        <f ca="1">IFERROR(IF((VLOOKUP($E41,'DTOC Backsheet'!$D$5:$AF$183,N$9,FALSE))="","",(VLOOKUP($E41,'DTOC Backsheet'!$D$5:$AF$183,N$9,FALSE))),"")</f>
        <v>949.13673967994328</v>
      </c>
    </row>
    <row r="42" spans="1:14" ht="15" customHeight="1" x14ac:dyDescent="0.3">
      <c r="A42" s="41">
        <v>28</v>
      </c>
      <c r="B42" s="77" t="str">
        <f ca="1">IFERROR(IF((VLOOKUP($E42,'Org List'!$AJ$10:$AL$190,3,FALSE))="","",(VLOOKUP($E42,'Org List'!$AJ$10:$AL$190,3,FALSE))),"")</f>
        <v>South East England Commissioning Region</v>
      </c>
      <c r="C42" s="78" t="str">
        <f ca="1">IFERROR(IF((VLOOKUP($E42,'Org List'!$AO$10:$AQ$190,3,FALSE))="","",(VLOOKUP($E42,'Org List'!$AO$10:$AQ$190,3,FALSE))),"")</f>
        <v/>
      </c>
      <c r="D42" s="93" t="str">
        <f ca="1">IFERROR(IF((VLOOKUP($E42,'Org List'!$AT$10:$AV$190,3,FALSE))="","",(VLOOKUP($E42,'Org List'!$AT$10:$AV$190,3,FALSE))),"")</f>
        <v>NHS England South East (Hampshire, Isle of Wight and Thames Valley)</v>
      </c>
      <c r="E42" s="77" t="str">
        <f t="shared" ca="1" si="0"/>
        <v>Q87</v>
      </c>
      <c r="F42" s="79" t="str">
        <f ca="1">IF(E42="","",VLOOKUP(E42,'Org List'!$J$9:$K$640,2,0))</f>
        <v>NHS England South East (Hampshire, Isle of Wight and Thames Valley)</v>
      </c>
      <c r="G42" s="100">
        <f ca="1">IFERROR(IF((VLOOKUP($E42,'DTOC Backsheet'!$D$5:$AF$183,G$9,FALSE))="","",(VLOOKUP($E42,'DTOC Backsheet'!$D$5:$AF$183,G$9,FALSE))),"")</f>
        <v>1914.6258567889324</v>
      </c>
      <c r="H42" s="101">
        <f ca="1">IFERROR(IF((VLOOKUP($E42,'DTOC Backsheet'!$D$5:$AF$183,H$9,FALSE))="","",(VLOOKUP($E42,'DTOC Backsheet'!$D$5:$AF$183,H$9,FALSE))),"")</f>
        <v>1891.2218005209809</v>
      </c>
      <c r="I42" s="101">
        <f ca="1">IFERROR(IF((VLOOKUP($E42,'DTOC Backsheet'!$D$5:$AF$183,I$9,FALSE))="","",(VLOOKUP($E42,'DTOC Backsheet'!$D$5:$AF$183,I$9,FALSE))),"")</f>
        <v>1693.2042142220203</v>
      </c>
      <c r="J42" s="102">
        <f ca="1">IFERROR(IF((VLOOKUP($E42,'DTOC Backsheet'!$D$5:$AF$183,J$9,FALSE))="","",(VLOOKUP($E42,'DTOC Backsheet'!$D$5:$AF$183,J$9,FALSE))),"")</f>
        <v>1564.6040988096868</v>
      </c>
      <c r="K42" s="151">
        <f ca="1">IFERROR(IF((VLOOKUP($E42,'DTOC Backsheet'!$D$5:$AF$183,K$9,FALSE))="","",(VLOOKUP($E42,'DTOC Backsheet'!$D$5:$AF$183,K$9,FALSE))),"")</f>
        <v>1489.8783993761358</v>
      </c>
      <c r="L42" s="102">
        <f ca="1">IFERROR(IF((VLOOKUP($E42,'DTOC Backsheet'!$D$5:$AF$183,L$9,FALSE))="","",(VLOOKUP($E42,'DTOC Backsheet'!$D$5:$AF$183,L$9,FALSE))),"")</f>
        <v>1474.2101075594237</v>
      </c>
      <c r="M42" s="101">
        <f ca="1">IFERROR(IF((VLOOKUP($E42,'DTOC Backsheet'!$D$5:$AF$183,M$9,FALSE))="","",(VLOOKUP($E42,'DTOC Backsheet'!$D$5:$AF$183,M$9,FALSE))),"")</f>
        <v>1273.3963793049923</v>
      </c>
      <c r="N42" s="103">
        <f ca="1">IFERROR(IF((VLOOKUP($E42,'DTOC Backsheet'!$D$5:$AF$183,N$9,FALSE))="","",(VLOOKUP($E42,'DTOC Backsheet'!$D$5:$AF$183,N$9,FALSE))),"")</f>
        <v>1306.9393559173463</v>
      </c>
    </row>
    <row r="43" spans="1:14" ht="15" customHeight="1" x14ac:dyDescent="0.3">
      <c r="A43" s="41">
        <v>29</v>
      </c>
      <c r="B43" s="77" t="str">
        <f ca="1">IFERROR(IF((VLOOKUP($E43,'Org List'!$AJ$10:$AL$190,3,FALSE))="","",(VLOOKUP($E43,'Org List'!$AJ$10:$AL$190,3,FALSE))),"")</f>
        <v>South East England Commissioning Region</v>
      </c>
      <c r="C43" s="78" t="str">
        <f ca="1">IFERROR(IF((VLOOKUP($E43,'Org List'!$AO$10:$AQ$190,3,FALSE))="","",(VLOOKUP($E43,'Org List'!$AO$10:$AQ$190,3,FALSE))),"")</f>
        <v/>
      </c>
      <c r="D43" s="93" t="str">
        <f ca="1">IFERROR(IF((VLOOKUP($E43,'Org List'!$AT$10:$AV$190,3,FALSE))="","",(VLOOKUP($E43,'Org List'!$AT$10:$AV$190,3,FALSE))),"")</f>
        <v>NHS England South East (Kent, Surrey and Sussex)</v>
      </c>
      <c r="E43" s="77" t="str">
        <f t="shared" ca="1" si="0"/>
        <v>Q88</v>
      </c>
      <c r="F43" s="79" t="str">
        <f ca="1">IF(E43="","",VLOOKUP(E43,'Org List'!$J$9:$K$640,2,0))</f>
        <v>NHS England South East (Kent, Surrey and Sussex)</v>
      </c>
      <c r="G43" s="100">
        <f ca="1">IFERROR(IF((VLOOKUP($E43,'DTOC Backsheet'!$D$5:$AF$183,G$9,FALSE))="","",(VLOOKUP($E43,'DTOC Backsheet'!$D$5:$AF$183,G$9,FALSE))),"")</f>
        <v>1188.1888165561961</v>
      </c>
      <c r="H43" s="101">
        <f ca="1">IFERROR(IF((VLOOKUP($E43,'DTOC Backsheet'!$D$5:$AF$183,H$9,FALSE))="","",(VLOOKUP($E43,'DTOC Backsheet'!$D$5:$AF$183,H$9,FALSE))),"")</f>
        <v>1213.3790539278086</v>
      </c>
      <c r="I43" s="101">
        <f ca="1">IFERROR(IF((VLOOKUP($E43,'DTOC Backsheet'!$D$5:$AF$183,I$9,FALSE))="","",(VLOOKUP($E43,'DTOC Backsheet'!$D$5:$AF$183,I$9,FALSE))),"")</f>
        <v>1044.2254002008228</v>
      </c>
      <c r="J43" s="102">
        <f ca="1">IFERROR(IF((VLOOKUP($E43,'DTOC Backsheet'!$D$5:$AF$183,J$9,FALSE))="","",(VLOOKUP($E43,'DTOC Backsheet'!$D$5:$AF$183,J$9,FALSE))),"")</f>
        <v>965.91055780159525</v>
      </c>
      <c r="K43" s="151">
        <f ca="1">IFERROR(IF((VLOOKUP($E43,'DTOC Backsheet'!$D$5:$AF$183,K$9,FALSE))="","",(VLOOKUP($E43,'DTOC Backsheet'!$D$5:$AF$183,K$9,FALSE))),"")</f>
        <v>997.80911040570356</v>
      </c>
      <c r="L43" s="102">
        <f ca="1">IFERROR(IF((VLOOKUP($E43,'DTOC Backsheet'!$D$5:$AF$183,L$9,FALSE))="","",(VLOOKUP($E43,'DTOC Backsheet'!$D$5:$AF$183,L$9,FALSE))),"")</f>
        <v>1022.1660670307285</v>
      </c>
      <c r="M43" s="101">
        <f ca="1">IFERROR(IF((VLOOKUP($E43,'DTOC Backsheet'!$D$5:$AF$183,M$9,FALSE))="","",(VLOOKUP($E43,'DTOC Backsheet'!$D$5:$AF$183,M$9,FALSE))),"")</f>
        <v>1019.2613533850746</v>
      </c>
      <c r="N43" s="103">
        <f ca="1">IFERROR(IF((VLOOKUP($E43,'DTOC Backsheet'!$D$5:$AF$183,N$9,FALSE))="","",(VLOOKUP($E43,'DTOC Backsheet'!$D$5:$AF$183,N$9,FALSE))),"")</f>
        <v>1029.321390050306</v>
      </c>
    </row>
    <row r="44" spans="1:14" ht="15" customHeight="1" x14ac:dyDescent="0.3">
      <c r="A44" s="41">
        <v>30</v>
      </c>
      <c r="B44" s="77" t="str">
        <f ca="1">IFERROR(IF((VLOOKUP($E44,'Org List'!$AJ$10:$AL$190,3,FALSE))="","",(VLOOKUP($E44,'Org List'!$AJ$10:$AL$190,3,FALSE))),"")</f>
        <v>London Commissioning Region</v>
      </c>
      <c r="C44" s="78" t="str">
        <f ca="1">IFERROR(IF((VLOOKUP($E44,'Org List'!$AO$10:$AQ$190,3,FALSE))="","",(VLOOKUP($E44,'Org List'!$AO$10:$AQ$190,3,FALSE))),"")</f>
        <v/>
      </c>
      <c r="D44" s="93" t="str">
        <f ca="1">IFERROR(IF((VLOOKUP($E44,'Org List'!$AT$10:$AV$190,3,FALSE))="","",(VLOOKUP($E44,'Org List'!$AT$10:$AV$190,3,FALSE))),"")</f>
        <v>NHS England London</v>
      </c>
      <c r="E44" s="77" t="str">
        <f t="shared" ca="1" si="0"/>
        <v>Q71</v>
      </c>
      <c r="F44" s="79" t="str">
        <f ca="1">IF(E44="","",VLOOKUP(E44,'Org List'!$J$9:$K$640,2,0))</f>
        <v>NHS England London</v>
      </c>
      <c r="G44" s="100">
        <f ca="1">IFERROR(IF((VLOOKUP($E44,'DTOC Backsheet'!$D$5:$AF$183,G$9,FALSE))="","",(VLOOKUP($E44,'DTOC Backsheet'!$D$5:$AF$183,G$9,FALSE))),"")</f>
        <v>701.35566901077163</v>
      </c>
      <c r="H44" s="101">
        <f ca="1">IFERROR(IF((VLOOKUP($E44,'DTOC Backsheet'!$D$5:$AF$183,H$9,FALSE))="","",(VLOOKUP($E44,'DTOC Backsheet'!$D$5:$AF$183,H$9,FALSE))),"")</f>
        <v>706.51420458458995</v>
      </c>
      <c r="I44" s="101">
        <f ca="1">IFERROR(IF((VLOOKUP($E44,'DTOC Backsheet'!$D$5:$AF$183,I$9,FALSE))="","",(VLOOKUP($E44,'DTOC Backsheet'!$D$5:$AF$183,I$9,FALSE))),"")</f>
        <v>607.8572117353167</v>
      </c>
      <c r="J44" s="102">
        <f ca="1">IFERROR(IF((VLOOKUP($E44,'DTOC Backsheet'!$D$5:$AF$183,J$9,FALSE))="","",(VLOOKUP($E44,'DTOC Backsheet'!$D$5:$AF$183,J$9,FALSE))),"")</f>
        <v>547.60882761225321</v>
      </c>
      <c r="K44" s="151">
        <f ca="1">IFERROR(IF((VLOOKUP($E44,'DTOC Backsheet'!$D$5:$AF$183,K$9,FALSE))="","",(VLOOKUP($E44,'DTOC Backsheet'!$D$5:$AF$183,K$9,FALSE))),"")</f>
        <v>591.26633399740115</v>
      </c>
      <c r="L44" s="102">
        <f ca="1">IFERROR(IF((VLOOKUP($E44,'DTOC Backsheet'!$D$5:$AF$183,L$9,FALSE))="","",(VLOOKUP($E44,'DTOC Backsheet'!$D$5:$AF$183,L$9,FALSE))),"")</f>
        <v>569.59628290999456</v>
      </c>
      <c r="M44" s="101">
        <f ca="1">IFERROR(IF((VLOOKUP($E44,'DTOC Backsheet'!$D$5:$AF$183,M$9,FALSE))="","",(VLOOKUP($E44,'DTOC Backsheet'!$D$5:$AF$183,M$9,FALSE))),"")</f>
        <v>542.86219192133649</v>
      </c>
      <c r="N44" s="103">
        <f ca="1">IFERROR(IF((VLOOKUP($E44,'DTOC Backsheet'!$D$5:$AF$183,N$9,FALSE))="","",(VLOOKUP($E44,'DTOC Backsheet'!$D$5:$AF$183,N$9,FALSE))),"")</f>
        <v>564.58950980555994</v>
      </c>
    </row>
    <row r="45" spans="1:14" ht="15" customHeight="1" x14ac:dyDescent="0.3">
      <c r="A45" s="41">
        <v>31</v>
      </c>
      <c r="B45" s="77" t="str">
        <f ca="1">IFERROR(IF((VLOOKUP($E45,'Org List'!$AJ$10:$AL$190,3,FALSE))="","",(VLOOKUP($E45,'Org List'!$AJ$10:$AL$190,3,FALSE))),"")</f>
        <v>London Commissioning Region</v>
      </c>
      <c r="C45" s="78" t="str">
        <f ca="1">IFERROR(IF((VLOOKUP($E45,'Org List'!$AO$10:$AQ$190,3,FALSE))="","",(VLOOKUP($E45,'Org List'!$AO$10:$AQ$190,3,FALSE))),"")</f>
        <v>London Region</v>
      </c>
      <c r="D45" s="93" t="str">
        <f ca="1">IFERROR(IF((VLOOKUP($E45,'Org List'!$AT$10:$AV$190,3,FALSE))="","",(VLOOKUP($E45,'Org List'!$AT$10:$AV$190,3,FALSE))),"")</f>
        <v>NHS England London</v>
      </c>
      <c r="E45" s="77" t="str">
        <f t="shared" ca="1" si="0"/>
        <v>E09000002</v>
      </c>
      <c r="F45" s="79" t="str">
        <f ca="1">IF(E45="","",VLOOKUP(E45,'Org List'!$J$9:$K$640,2,0))</f>
        <v>Barking and Dagenham</v>
      </c>
      <c r="G45" s="100">
        <f ca="1">IFERROR(IF((VLOOKUP($E45,'DTOC Backsheet'!$D$5:$AF$183,G$9,FALSE))="","",(VLOOKUP($E45,'DTOC Backsheet'!$D$5:$AF$183,G$9,FALSE))),"")</f>
        <v>345.00953849900554</v>
      </c>
      <c r="H45" s="101">
        <f ca="1">IFERROR(IF((VLOOKUP($E45,'DTOC Backsheet'!$D$5:$AF$183,H$9,FALSE))="","",(VLOOKUP($E45,'DTOC Backsheet'!$D$5:$AF$183,H$9,FALSE))),"")</f>
        <v>484.36633248095677</v>
      </c>
      <c r="I45" s="101">
        <f ca="1">IFERROR(IF((VLOOKUP($E45,'DTOC Backsheet'!$D$5:$AF$183,I$9,FALSE))="","",(VLOOKUP($E45,'DTOC Backsheet'!$D$5:$AF$183,I$9,FALSE))),"")</f>
        <v>313.21454181380312</v>
      </c>
      <c r="J45" s="102">
        <f ca="1">IFERROR(IF((VLOOKUP($E45,'DTOC Backsheet'!$D$5:$AF$183,J$9,FALSE))="","",(VLOOKUP($E45,'DTOC Backsheet'!$D$5:$AF$183,J$9,FALSE))),"")</f>
        <v>329.08868522912263</v>
      </c>
      <c r="K45" s="151">
        <f ca="1">IFERROR(IF((VLOOKUP($E45,'DTOC Backsheet'!$D$5:$AF$183,K$9,FALSE))="","",(VLOOKUP($E45,'DTOC Backsheet'!$D$5:$AF$183,K$9,FALSE))),"")</f>
        <v>369.47985182666082</v>
      </c>
      <c r="L45" s="102">
        <f ca="1">IFERROR(IF((VLOOKUP($E45,'DTOC Backsheet'!$D$5:$AF$183,L$9,FALSE))="","",(VLOOKUP($E45,'DTOC Backsheet'!$D$5:$AF$183,L$9,FALSE))),"")</f>
        <v>420.46542277765167</v>
      </c>
      <c r="M45" s="101">
        <f ca="1">IFERROR(IF((VLOOKUP($E45,'DTOC Backsheet'!$D$5:$AF$183,M$9,FALSE))="","",(VLOOKUP($E45,'DTOC Backsheet'!$D$5:$AF$183,M$9,FALSE))),"")</f>
        <v>549.58472583535581</v>
      </c>
      <c r="N45" s="103">
        <f ca="1">IFERROR(IF((VLOOKUP($E45,'DTOC Backsheet'!$D$5:$AF$183,N$9,FALSE))="","",(VLOOKUP($E45,'DTOC Backsheet'!$D$5:$AF$183,N$9,FALSE))),"")</f>
        <v>515.87218046505438</v>
      </c>
    </row>
    <row r="46" spans="1:14" ht="15" customHeight="1" x14ac:dyDescent="0.3">
      <c r="A46" s="41">
        <v>32</v>
      </c>
      <c r="B46" s="77" t="str">
        <f ca="1">IFERROR(IF((VLOOKUP($E46,'Org List'!$AJ$10:$AL$190,3,FALSE))="","",(VLOOKUP($E46,'Org List'!$AJ$10:$AL$190,3,FALSE))),"")</f>
        <v>London Commissioning Region</v>
      </c>
      <c r="C46" s="78" t="str">
        <f ca="1">IFERROR(IF((VLOOKUP($E46,'Org List'!$AO$10:$AQ$190,3,FALSE))="","",(VLOOKUP($E46,'Org List'!$AO$10:$AQ$190,3,FALSE))),"")</f>
        <v>London Region</v>
      </c>
      <c r="D46" s="93" t="str">
        <f ca="1">IFERROR(IF((VLOOKUP($E46,'Org List'!$AT$10:$AV$190,3,FALSE))="","",(VLOOKUP($E46,'Org List'!$AT$10:$AV$190,3,FALSE))),"")</f>
        <v>NHS England London</v>
      </c>
      <c r="E46" s="77" t="str">
        <f t="shared" ref="E46:E77" ca="1" si="1">IF($A46&gt;$Q$5-1,"",INDIRECT("'Comms by AT'!D"&amp;$A46+$Q$4))</f>
        <v>E09000003</v>
      </c>
      <c r="F46" s="79" t="str">
        <f ca="1">IF(E46="","",VLOOKUP(E46,'Org List'!$J$9:$K$640,2,0))</f>
        <v>Barnet</v>
      </c>
      <c r="G46" s="100">
        <f ca="1">IFERROR(IF((VLOOKUP($E46,'DTOC Backsheet'!$D$5:$AF$183,G$9,FALSE))="","",(VLOOKUP($E46,'DTOC Backsheet'!$D$5:$AF$183,G$9,FALSE))),"")</f>
        <v>1191.0185925798428</v>
      </c>
      <c r="H46" s="101">
        <f ca="1">IFERROR(IF((VLOOKUP($E46,'DTOC Backsheet'!$D$5:$AF$183,H$9,FALSE))="","",(VLOOKUP($E46,'DTOC Backsheet'!$D$5:$AF$183,H$9,FALSE))),"")</f>
        <v>963.54720368814139</v>
      </c>
      <c r="I46" s="101">
        <f ca="1">IFERROR(IF((VLOOKUP($E46,'DTOC Backsheet'!$D$5:$AF$183,I$9,FALSE))="","",(VLOOKUP($E46,'DTOC Backsheet'!$D$5:$AF$183,I$9,FALSE))),"")</f>
        <v>641.23982031785249</v>
      </c>
      <c r="J46" s="102">
        <f ca="1">IFERROR(IF((VLOOKUP($E46,'DTOC Backsheet'!$D$5:$AF$183,J$9,FALSE))="","",(VLOOKUP($E46,'DTOC Backsheet'!$D$5:$AF$183,J$9,FALSE))),"")</f>
        <v>601.92947001689515</v>
      </c>
      <c r="K46" s="151">
        <f ca="1">IFERROR(IF((VLOOKUP($E46,'DTOC Backsheet'!$D$5:$AF$183,K$9,FALSE))="","",(VLOOKUP($E46,'DTOC Backsheet'!$D$5:$AF$183,K$9,FALSE))),"")</f>
        <v>538.35936097220656</v>
      </c>
      <c r="L46" s="102">
        <f ca="1">IFERROR(IF((VLOOKUP($E46,'DTOC Backsheet'!$D$5:$AF$183,L$9,FALSE))="","",(VLOOKUP($E46,'DTOC Backsheet'!$D$5:$AF$183,L$9,FALSE))),"")</f>
        <v>579.74615071484232</v>
      </c>
      <c r="M46" s="101">
        <f ca="1">IFERROR(IF((VLOOKUP($E46,'DTOC Backsheet'!$D$5:$AF$183,M$9,FALSE))="","",(VLOOKUP($E46,'DTOC Backsheet'!$D$5:$AF$183,M$9,FALSE))),"")</f>
        <v>668.14833360511238</v>
      </c>
      <c r="N46" s="103">
        <f ca="1">IFERROR(IF((VLOOKUP($E46,'DTOC Backsheet'!$D$5:$AF$183,N$9,FALSE))="","",(VLOOKUP($E46,'DTOC Backsheet'!$D$5:$AF$183,N$9,FALSE))),"")</f>
        <v>805.27548117256765</v>
      </c>
    </row>
    <row r="47" spans="1:14" ht="15" customHeight="1" x14ac:dyDescent="0.3">
      <c r="A47" s="41">
        <v>33</v>
      </c>
      <c r="B47" s="77" t="str">
        <f ca="1">IFERROR(IF((VLOOKUP($E47,'Org List'!$AJ$10:$AL$190,3,FALSE))="","",(VLOOKUP($E47,'Org List'!$AJ$10:$AL$190,3,FALSE))),"")</f>
        <v>North East and Yorkshire Commissioning Region</v>
      </c>
      <c r="C47" s="78" t="str">
        <f ca="1">IFERROR(IF((VLOOKUP($E47,'Org List'!$AO$10:$AQ$190,3,FALSE))="","",(VLOOKUP($E47,'Org List'!$AO$10:$AQ$190,3,FALSE))),"")</f>
        <v>Yorkshire and The Humber Region</v>
      </c>
      <c r="D47" s="93" t="str">
        <f ca="1">IFERROR(IF((VLOOKUP($E47,'Org List'!$AT$10:$AV$190,3,FALSE))="","",(VLOOKUP($E47,'Org List'!$AT$10:$AV$190,3,FALSE))),"")</f>
        <v>NHS England North East and Yokrshire (Yorkshire And Humber)</v>
      </c>
      <c r="E47" s="77" t="str">
        <f t="shared" ca="1" si="1"/>
        <v>E08000016</v>
      </c>
      <c r="F47" s="79" t="str">
        <f ca="1">IF(E47="","",VLOOKUP(E47,'Org List'!$J$9:$K$640,2,0))</f>
        <v>Barnsley</v>
      </c>
      <c r="G47" s="100">
        <f ca="1">IFERROR(IF((VLOOKUP($E47,'DTOC Backsheet'!$D$5:$AF$183,G$9,FALSE))="","",(VLOOKUP($E47,'DTOC Backsheet'!$D$5:$AF$183,G$9,FALSE))),"")</f>
        <v>133.05307626995796</v>
      </c>
      <c r="H47" s="101">
        <f ca="1">IFERROR(IF((VLOOKUP($E47,'DTOC Backsheet'!$D$5:$AF$183,H$9,FALSE))="","",(VLOOKUP($E47,'DTOC Backsheet'!$D$5:$AF$183,H$9,FALSE))),"")</f>
        <v>117.00387251755058</v>
      </c>
      <c r="I47" s="101">
        <f ca="1">IFERROR(IF((VLOOKUP($E47,'DTOC Backsheet'!$D$5:$AF$183,I$9,FALSE))="","",(VLOOKUP($E47,'DTOC Backsheet'!$D$5:$AF$183,I$9,FALSE))),"")</f>
        <v>416.24386506243661</v>
      </c>
      <c r="J47" s="102">
        <f ca="1">IFERROR(IF((VLOOKUP($E47,'DTOC Backsheet'!$D$5:$AF$183,J$9,FALSE))="","",(VLOOKUP($E47,'DTOC Backsheet'!$D$5:$AF$183,J$9,FALSE))),"")</f>
        <v>280.03138361978267</v>
      </c>
      <c r="K47" s="151">
        <f ca="1">IFERROR(IF((VLOOKUP($E47,'DTOC Backsheet'!$D$5:$AF$183,K$9,FALSE))="","",(VLOOKUP($E47,'DTOC Backsheet'!$D$5:$AF$183,K$9,FALSE))),"")</f>
        <v>174.89139526436978</v>
      </c>
      <c r="L47" s="102">
        <f ca="1">IFERROR(IF((VLOOKUP($E47,'DTOC Backsheet'!$D$5:$AF$183,L$9,FALSE))="","",(VLOOKUP($E47,'DTOC Backsheet'!$D$5:$AF$183,L$9,FALSE))),"")</f>
        <v>116.42330417892065</v>
      </c>
      <c r="M47" s="101">
        <f ca="1">IFERROR(IF((VLOOKUP($E47,'DTOC Backsheet'!$D$5:$AF$183,M$9,FALSE))="","",(VLOOKUP($E47,'DTOC Backsheet'!$D$5:$AF$183,M$9,FALSE))),"")</f>
        <v>80.521844740486969</v>
      </c>
      <c r="N47" s="103">
        <f ca="1">IFERROR(IF((VLOOKUP($E47,'DTOC Backsheet'!$D$5:$AF$183,N$9,FALSE))="","",(VLOOKUP($E47,'DTOC Backsheet'!$D$5:$AF$183,N$9,FALSE))),"")</f>
        <v>66.728500385349463</v>
      </c>
    </row>
    <row r="48" spans="1:14" ht="15" customHeight="1" x14ac:dyDescent="0.3">
      <c r="A48" s="41">
        <v>34</v>
      </c>
      <c r="B48" s="77" t="str">
        <f ca="1">IFERROR(IF((VLOOKUP($E48,'Org List'!$AJ$10:$AL$190,3,FALSE))="","",(VLOOKUP($E48,'Org List'!$AJ$10:$AL$190,3,FALSE))),"")</f>
        <v>South West England Commissioning Region</v>
      </c>
      <c r="C48" s="78" t="str">
        <f ca="1">IFERROR(IF((VLOOKUP($E48,'Org List'!$AO$10:$AQ$190,3,FALSE))="","",(VLOOKUP($E48,'Org List'!$AO$10:$AQ$190,3,FALSE))),"")</f>
        <v>South West Region</v>
      </c>
      <c r="D48" s="93" t="str">
        <f ca="1">IFERROR(IF((VLOOKUP($E48,'Org List'!$AT$10:$AV$190,3,FALSE))="","",(VLOOKUP($E48,'Org List'!$AT$10:$AV$190,3,FALSE))),"")</f>
        <v>NHS England South West (South West North)</v>
      </c>
      <c r="E48" s="77" t="str">
        <f t="shared" ca="1" si="1"/>
        <v>E06000022</v>
      </c>
      <c r="F48" s="79" t="str">
        <f ca="1">IF(E48="","",VLOOKUP(E48,'Org List'!$J$9:$K$640,2,0))</f>
        <v>Bath and North East Somerset</v>
      </c>
      <c r="G48" s="100">
        <f ca="1">IFERROR(IF((VLOOKUP($E48,'DTOC Backsheet'!$D$5:$AF$183,G$9,FALSE))="","",(VLOOKUP($E48,'DTOC Backsheet'!$D$5:$AF$183,G$9,FALSE))),"")</f>
        <v>1069.0961337513061</v>
      </c>
      <c r="H48" s="101">
        <f ca="1">IFERROR(IF((VLOOKUP($E48,'DTOC Backsheet'!$D$5:$AF$183,H$9,FALSE))="","",(VLOOKUP($E48,'DTOC Backsheet'!$D$5:$AF$183,H$9,FALSE))),"")</f>
        <v>1149.4252873563219</v>
      </c>
      <c r="I48" s="101">
        <f ca="1">IFERROR(IF((VLOOKUP($E48,'DTOC Backsheet'!$D$5:$AF$183,I$9,FALSE))="","",(VLOOKUP($E48,'DTOC Backsheet'!$D$5:$AF$183,I$9,FALSE))),"")</f>
        <v>1116.771159874608</v>
      </c>
      <c r="J48" s="102">
        <f ca="1">IFERROR(IF((VLOOKUP($E48,'DTOC Backsheet'!$D$5:$AF$183,J$9,FALSE))="","",(VLOOKUP($E48,'DTOC Backsheet'!$D$5:$AF$183,J$9,FALSE))),"")</f>
        <v>1172.9894150006435</v>
      </c>
      <c r="K48" s="151">
        <f ca="1">IFERROR(IF((VLOOKUP($E48,'DTOC Backsheet'!$D$5:$AF$183,K$9,FALSE))="","",(VLOOKUP($E48,'DTOC Backsheet'!$D$5:$AF$183,K$9,FALSE))),"")</f>
        <v>1177.5333695689912</v>
      </c>
      <c r="L48" s="102">
        <f ca="1">IFERROR(IF((VLOOKUP($E48,'DTOC Backsheet'!$D$5:$AF$183,L$9,FALSE))="","",(VLOOKUP($E48,'DTOC Backsheet'!$D$5:$AF$183,L$9,FALSE))),"")</f>
        <v>1258.0262790654383</v>
      </c>
      <c r="M48" s="101">
        <f ca="1">IFERROR(IF((VLOOKUP($E48,'DTOC Backsheet'!$D$5:$AF$183,M$9,FALSE))="","",(VLOOKUP($E48,'DTOC Backsheet'!$D$5:$AF$183,M$9,FALSE))),"")</f>
        <v>1202.2005515114506</v>
      </c>
      <c r="N48" s="103">
        <f ca="1">IFERROR(IF((VLOOKUP($E48,'DTOC Backsheet'!$D$5:$AF$183,N$9,FALSE))="","",(VLOOKUP($E48,'DTOC Backsheet'!$D$5:$AF$183,N$9,FALSE))),"")</f>
        <v>1205.9044931517244</v>
      </c>
    </row>
    <row r="49" spans="1:14" ht="15" customHeight="1" x14ac:dyDescent="0.3">
      <c r="A49" s="41">
        <v>35</v>
      </c>
      <c r="B49" s="77" t="str">
        <f ca="1">IFERROR(IF((VLOOKUP($E49,'Org List'!$AJ$10:$AL$190,3,FALSE))="","",(VLOOKUP($E49,'Org List'!$AJ$10:$AL$190,3,FALSE))),"")</f>
        <v>East of England Commissioning Region</v>
      </c>
      <c r="C49" s="78" t="str">
        <f ca="1">IFERROR(IF((VLOOKUP($E49,'Org List'!$AO$10:$AQ$190,3,FALSE))="","",(VLOOKUP($E49,'Org List'!$AO$10:$AQ$190,3,FALSE))),"")</f>
        <v>East Region</v>
      </c>
      <c r="D49" s="93" t="str">
        <f ca="1">IFERROR(IF((VLOOKUP($E49,'Org List'!$AT$10:$AV$190,3,FALSE))="","",(VLOOKUP($E49,'Org List'!$AT$10:$AV$190,3,FALSE))),"")</f>
        <v>NHS England East (East)</v>
      </c>
      <c r="E49" s="77" t="str">
        <f t="shared" ca="1" si="1"/>
        <v>E06000055</v>
      </c>
      <c r="F49" s="79" t="str">
        <f ca="1">IF(E49="","",VLOOKUP(E49,'Org List'!$J$9:$K$640,2,0))</f>
        <v>Bedford</v>
      </c>
      <c r="G49" s="100">
        <f ca="1">IFERROR(IF((VLOOKUP($E49,'DTOC Backsheet'!$D$5:$AF$183,G$9,FALSE))="","",(VLOOKUP($E49,'DTOC Backsheet'!$D$5:$AF$183,G$9,FALSE))),"")</f>
        <v>460.63907933398627</v>
      </c>
      <c r="H49" s="101">
        <f ca="1">IFERROR(IF((VLOOKUP($E49,'DTOC Backsheet'!$D$5:$AF$183,H$9,FALSE))="","",(VLOOKUP($E49,'DTOC Backsheet'!$D$5:$AF$183,H$9,FALSE))),"")</f>
        <v>785.84108716944172</v>
      </c>
      <c r="I49" s="101">
        <f ca="1">IFERROR(IF((VLOOKUP($E49,'DTOC Backsheet'!$D$5:$AF$183,I$9,FALSE))="","",(VLOOKUP($E49,'DTOC Backsheet'!$D$5:$AF$183,I$9,FALSE))),"")</f>
        <v>739.16503428011754</v>
      </c>
      <c r="J49" s="102">
        <f ca="1">IFERROR(IF((VLOOKUP($E49,'DTOC Backsheet'!$D$5:$AF$183,J$9,FALSE))="","",(VLOOKUP($E49,'DTOC Backsheet'!$D$5:$AF$183,J$9,FALSE))),"")</f>
        <v>557.69214783135089</v>
      </c>
      <c r="K49" s="151">
        <f ca="1">IFERROR(IF((VLOOKUP($E49,'DTOC Backsheet'!$D$5:$AF$183,K$9,FALSE))="","",(VLOOKUP($E49,'DTOC Backsheet'!$D$5:$AF$183,K$9,FALSE))),"")</f>
        <v>515.60217441011685</v>
      </c>
      <c r="L49" s="102">
        <f ca="1">IFERROR(IF((VLOOKUP($E49,'DTOC Backsheet'!$D$5:$AF$183,L$9,FALSE))="","",(VLOOKUP($E49,'DTOC Backsheet'!$D$5:$AF$183,L$9,FALSE))),"")</f>
        <v>766.63880160104839</v>
      </c>
      <c r="M49" s="101">
        <f ca="1">IFERROR(IF((VLOOKUP($E49,'DTOC Backsheet'!$D$5:$AF$183,M$9,FALSE))="","",(VLOOKUP($E49,'DTOC Backsheet'!$D$5:$AF$183,M$9,FALSE))),"")</f>
        <v>577.23392120549534</v>
      </c>
      <c r="N49" s="103">
        <f ca="1">IFERROR(IF((VLOOKUP($E49,'DTOC Backsheet'!$D$5:$AF$183,N$9,FALSE))="","",(VLOOKUP($E49,'DTOC Backsheet'!$D$5:$AF$183,N$9,FALSE))),"")</f>
        <v>450.84757111450853</v>
      </c>
    </row>
    <row r="50" spans="1:14" ht="15" customHeight="1" x14ac:dyDescent="0.3">
      <c r="A50" s="41">
        <v>36</v>
      </c>
      <c r="B50" s="77" t="str">
        <f ca="1">IFERROR(IF((VLOOKUP($E50,'Org List'!$AJ$10:$AL$190,3,FALSE))="","",(VLOOKUP($E50,'Org List'!$AJ$10:$AL$190,3,FALSE))),"")</f>
        <v>London Commissioning Region</v>
      </c>
      <c r="C50" s="78" t="str">
        <f ca="1">IFERROR(IF((VLOOKUP($E50,'Org List'!$AO$10:$AQ$190,3,FALSE))="","",(VLOOKUP($E50,'Org List'!$AO$10:$AQ$190,3,FALSE))),"")</f>
        <v>London Region</v>
      </c>
      <c r="D50" s="93" t="str">
        <f ca="1">IFERROR(IF((VLOOKUP($E50,'Org List'!$AT$10:$AV$190,3,FALSE))="","",(VLOOKUP($E50,'Org List'!$AT$10:$AV$190,3,FALSE))),"")</f>
        <v>NHS England London</v>
      </c>
      <c r="E50" s="77" t="str">
        <f t="shared" ca="1" si="1"/>
        <v>E09000004</v>
      </c>
      <c r="F50" s="79" t="str">
        <f ca="1">IF(E50="","",VLOOKUP(E50,'Org List'!$J$9:$K$640,2,0))</f>
        <v>Bexley</v>
      </c>
      <c r="G50" s="100">
        <f ca="1">IFERROR(IF((VLOOKUP($E50,'DTOC Backsheet'!$D$5:$AF$183,G$9,FALSE))="","",(VLOOKUP($E50,'DTOC Backsheet'!$D$5:$AF$183,G$9,FALSE))),"")</f>
        <v>568.26576053692406</v>
      </c>
      <c r="H50" s="101">
        <f ca="1">IFERROR(IF((VLOOKUP($E50,'DTOC Backsheet'!$D$5:$AF$183,H$9,FALSE))="","",(VLOOKUP($E50,'DTOC Backsheet'!$D$5:$AF$183,H$9,FALSE))),"")</f>
        <v>604.14512146218942</v>
      </c>
      <c r="I50" s="101">
        <f ca="1">IFERROR(IF((VLOOKUP($E50,'DTOC Backsheet'!$D$5:$AF$183,I$9,FALSE))="","",(VLOOKUP($E50,'DTOC Backsheet'!$D$5:$AF$183,I$9,FALSE))),"")</f>
        <v>687.511871847365</v>
      </c>
      <c r="J50" s="102">
        <f ca="1">IFERROR(IF((VLOOKUP($E50,'DTOC Backsheet'!$D$5:$AF$183,J$9,FALSE))="","",(VLOOKUP($E50,'DTOC Backsheet'!$D$5:$AF$183,J$9,FALSE))),"")</f>
        <v>501.49356553030486</v>
      </c>
      <c r="K50" s="151">
        <f ca="1">IFERROR(IF((VLOOKUP($E50,'DTOC Backsheet'!$D$5:$AF$183,K$9,FALSE))="","",(VLOOKUP($E50,'DTOC Backsheet'!$D$5:$AF$183,K$9,FALSE))),"")</f>
        <v>456.70805500527251</v>
      </c>
      <c r="L50" s="102">
        <f ca="1">IFERROR(IF((VLOOKUP($E50,'DTOC Backsheet'!$D$5:$AF$183,L$9,FALSE))="","",(VLOOKUP($E50,'DTOC Backsheet'!$D$5:$AF$183,L$9,FALSE))),"")</f>
        <v>402.54883297500072</v>
      </c>
      <c r="M50" s="101">
        <f ca="1">IFERROR(IF((VLOOKUP($E50,'DTOC Backsheet'!$D$5:$AF$183,M$9,FALSE))="","",(VLOOKUP($E50,'DTOC Backsheet'!$D$5:$AF$183,M$9,FALSE))),"")</f>
        <v>277.04525115485171</v>
      </c>
      <c r="N50" s="103">
        <f ca="1">IFERROR(IF((VLOOKUP($E50,'DTOC Backsheet'!$D$5:$AF$183,N$9,FALSE))="","",(VLOOKUP($E50,'DTOC Backsheet'!$D$5:$AF$183,N$9,FALSE))),"")</f>
        <v>490.50608435106102</v>
      </c>
    </row>
    <row r="51" spans="1:14" ht="15" customHeight="1" x14ac:dyDescent="0.3">
      <c r="A51" s="41">
        <v>37</v>
      </c>
      <c r="B51" s="77" t="str">
        <f ca="1">IFERROR(IF((VLOOKUP($E51,'Org List'!$AJ$10:$AL$190,3,FALSE))="","",(VLOOKUP($E51,'Org List'!$AJ$10:$AL$190,3,FALSE))),"")</f>
        <v>Midlands Commissioning Region</v>
      </c>
      <c r="C51" s="78" t="str">
        <f ca="1">IFERROR(IF((VLOOKUP($E51,'Org List'!$AO$10:$AQ$190,3,FALSE))="","",(VLOOKUP($E51,'Org List'!$AO$10:$AQ$190,3,FALSE))),"")</f>
        <v>West Midlands Region</v>
      </c>
      <c r="D51" s="93" t="str">
        <f ca="1">IFERROR(IF((VLOOKUP($E51,'Org List'!$AT$10:$AV$190,3,FALSE))="","",(VLOOKUP($E51,'Org List'!$AT$10:$AV$190,3,FALSE))),"")</f>
        <v>NHS England Midlands (West Midlands)</v>
      </c>
      <c r="E51" s="77" t="str">
        <f t="shared" ca="1" si="1"/>
        <v>E08000025</v>
      </c>
      <c r="F51" s="79" t="str">
        <f ca="1">IF(E51="","",VLOOKUP(E51,'Org List'!$J$9:$K$640,2,0))</f>
        <v>Birmingham</v>
      </c>
      <c r="G51" s="100">
        <f ca="1">IFERROR(IF((VLOOKUP($E51,'DTOC Backsheet'!$D$5:$AF$183,G$9,FALSE))="","",(VLOOKUP($E51,'DTOC Backsheet'!$D$5:$AF$183,G$9,FALSE))),"")</f>
        <v>1844.4338965962777</v>
      </c>
      <c r="H51" s="101">
        <f ca="1">IFERROR(IF((VLOOKUP($E51,'DTOC Backsheet'!$D$5:$AF$183,H$9,FALSE))="","",(VLOOKUP($E51,'DTOC Backsheet'!$D$5:$AF$183,H$9,FALSE))),"")</f>
        <v>1780.3616079788844</v>
      </c>
      <c r="I51" s="101">
        <f ca="1">IFERROR(IF((VLOOKUP($E51,'DTOC Backsheet'!$D$5:$AF$183,I$9,FALSE))="","",(VLOOKUP($E51,'DTOC Backsheet'!$D$5:$AF$183,I$9,FALSE))),"")</f>
        <v>1629.1321620510671</v>
      </c>
      <c r="J51" s="102">
        <f ca="1">IFERROR(IF((VLOOKUP($E51,'DTOC Backsheet'!$D$5:$AF$183,J$9,FALSE))="","",(VLOOKUP($E51,'DTOC Backsheet'!$D$5:$AF$183,J$9,FALSE))),"")</f>
        <v>1415.8947983296787</v>
      </c>
      <c r="K51" s="151">
        <f ca="1">IFERROR(IF((VLOOKUP($E51,'DTOC Backsheet'!$D$5:$AF$183,K$9,FALSE))="","",(VLOOKUP($E51,'DTOC Backsheet'!$D$5:$AF$183,K$9,FALSE))),"")</f>
        <v>1607.4529132662133</v>
      </c>
      <c r="L51" s="102">
        <f ca="1">IFERROR(IF((VLOOKUP($E51,'DTOC Backsheet'!$D$5:$AF$183,L$9,FALSE))="","",(VLOOKUP($E51,'DTOC Backsheet'!$D$5:$AF$183,L$9,FALSE))),"")</f>
        <v>1592.6188397314938</v>
      </c>
      <c r="M51" s="101">
        <f ca="1">IFERROR(IF((VLOOKUP($E51,'DTOC Backsheet'!$D$5:$AF$183,M$9,FALSE))="","",(VLOOKUP($E51,'DTOC Backsheet'!$D$5:$AF$183,M$9,FALSE))),"")</f>
        <v>1521.3685652733925</v>
      </c>
      <c r="N51" s="103">
        <f ca="1">IFERROR(IF((VLOOKUP($E51,'DTOC Backsheet'!$D$5:$AF$183,N$9,FALSE))="","",(VLOOKUP($E51,'DTOC Backsheet'!$D$5:$AF$183,N$9,FALSE))),"")</f>
        <v>1533.3986284317625</v>
      </c>
    </row>
    <row r="52" spans="1:14" ht="15" customHeight="1" x14ac:dyDescent="0.3">
      <c r="A52" s="41">
        <v>38</v>
      </c>
      <c r="B52" s="77" t="str">
        <f ca="1">IFERROR(IF((VLOOKUP($E52,'Org List'!$AJ$10:$AL$190,3,FALSE))="","",(VLOOKUP($E52,'Org List'!$AJ$10:$AL$190,3,FALSE))),"")</f>
        <v>North West Commissioning Region</v>
      </c>
      <c r="C52" s="78" t="str">
        <f ca="1">IFERROR(IF((VLOOKUP($E52,'Org List'!$AO$10:$AQ$190,3,FALSE))="","",(VLOOKUP($E52,'Org List'!$AO$10:$AQ$190,3,FALSE))),"")</f>
        <v>North West Region</v>
      </c>
      <c r="D52" s="93" t="str">
        <f ca="1">IFERROR(IF((VLOOKUP($E52,'Org List'!$AT$10:$AV$190,3,FALSE))="","",(VLOOKUP($E52,'Org List'!$AT$10:$AV$190,3,FALSE))),"")</f>
        <v>NHS England North West (Lancashire)</v>
      </c>
      <c r="E52" s="77" t="str">
        <f t="shared" ca="1" si="1"/>
        <v>E06000008</v>
      </c>
      <c r="F52" s="79" t="str">
        <f ca="1">IF(E52="","",VLOOKUP(E52,'Org List'!$J$9:$K$640,2,0))</f>
        <v>Blackburn with Darwen</v>
      </c>
      <c r="G52" s="100">
        <f ca="1">IFERROR(IF((VLOOKUP($E52,'DTOC Backsheet'!$D$5:$AF$183,G$9,FALSE))="","",(VLOOKUP($E52,'DTOC Backsheet'!$D$5:$AF$183,G$9,FALSE))),"")</f>
        <v>848.20415020660221</v>
      </c>
      <c r="H52" s="101">
        <f ca="1">IFERROR(IF((VLOOKUP($E52,'DTOC Backsheet'!$D$5:$AF$183,H$9,FALSE))="","",(VLOOKUP($E52,'DTOC Backsheet'!$D$5:$AF$183,H$9,FALSE))),"")</f>
        <v>843.66344276438269</v>
      </c>
      <c r="I52" s="101">
        <f ca="1">IFERROR(IF((VLOOKUP($E52,'DTOC Backsheet'!$D$5:$AF$183,I$9,FALSE))="","",(VLOOKUP($E52,'DTOC Backsheet'!$D$5:$AF$183,I$9,FALSE))),"")</f>
        <v>788.26681196930474</v>
      </c>
      <c r="J52" s="102">
        <f ca="1">IFERROR(IF((VLOOKUP($E52,'DTOC Backsheet'!$D$5:$AF$183,J$9,FALSE))="","",(VLOOKUP($E52,'DTOC Backsheet'!$D$5:$AF$183,J$9,FALSE))),"")</f>
        <v>857.6872181896199</v>
      </c>
      <c r="K52" s="151">
        <f ca="1">IFERROR(IF((VLOOKUP($E52,'DTOC Backsheet'!$D$5:$AF$183,K$9,FALSE))="","",(VLOOKUP($E52,'DTOC Backsheet'!$D$5:$AF$183,K$9,FALSE))),"")</f>
        <v>714.28554573040299</v>
      </c>
      <c r="L52" s="102">
        <f ca="1">IFERROR(IF((VLOOKUP($E52,'DTOC Backsheet'!$D$5:$AF$183,L$9,FALSE))="","",(VLOOKUP($E52,'DTOC Backsheet'!$D$5:$AF$183,L$9,FALSE))),"")</f>
        <v>1176.2567563743357</v>
      </c>
      <c r="M52" s="101">
        <f ca="1">IFERROR(IF((VLOOKUP($E52,'DTOC Backsheet'!$D$5:$AF$183,M$9,FALSE))="","",(VLOOKUP($E52,'DTOC Backsheet'!$D$5:$AF$183,M$9,FALSE))),"")</f>
        <v>899.43707219673365</v>
      </c>
      <c r="N52" s="103">
        <f ca="1">IFERROR(IF((VLOOKUP($E52,'DTOC Backsheet'!$D$5:$AF$183,N$9,FALSE))="","",(VLOOKUP($E52,'DTOC Backsheet'!$D$5:$AF$183,N$9,FALSE))),"")</f>
        <v>894.73499092941938</v>
      </c>
    </row>
    <row r="53" spans="1:14" ht="15" customHeight="1" x14ac:dyDescent="0.3">
      <c r="A53" s="41">
        <v>39</v>
      </c>
      <c r="B53" s="77" t="str">
        <f ca="1">IFERROR(IF((VLOOKUP($E53,'Org List'!$AJ$10:$AL$190,3,FALSE))="","",(VLOOKUP($E53,'Org List'!$AJ$10:$AL$190,3,FALSE))),"")</f>
        <v>North West Commissioning Region</v>
      </c>
      <c r="C53" s="78" t="str">
        <f ca="1">IFERROR(IF((VLOOKUP($E53,'Org List'!$AO$10:$AQ$190,3,FALSE))="","",(VLOOKUP($E53,'Org List'!$AO$10:$AQ$190,3,FALSE))),"")</f>
        <v>North West Region</v>
      </c>
      <c r="D53" s="93" t="str">
        <f ca="1">IFERROR(IF((VLOOKUP($E53,'Org List'!$AT$10:$AV$190,3,FALSE))="","",(VLOOKUP($E53,'Org List'!$AT$10:$AV$190,3,FALSE))),"")</f>
        <v>NHS England North West (Lancashire)</v>
      </c>
      <c r="E53" s="77" t="str">
        <f t="shared" ca="1" si="1"/>
        <v>E06000009</v>
      </c>
      <c r="F53" s="79" t="str">
        <f ca="1">IF(E53="","",VLOOKUP(E53,'Org List'!$J$9:$K$640,2,0))</f>
        <v>Blackpool</v>
      </c>
      <c r="G53" s="100">
        <f ca="1">IFERROR(IF((VLOOKUP($E53,'DTOC Backsheet'!$D$5:$AF$183,G$9,FALSE))="","",(VLOOKUP($E53,'DTOC Backsheet'!$D$5:$AF$183,G$9,FALSE))),"")</f>
        <v>1066.510665106651</v>
      </c>
      <c r="H53" s="101">
        <f ca="1">IFERROR(IF((VLOOKUP($E53,'DTOC Backsheet'!$D$5:$AF$183,H$9,FALSE))="","",(VLOOKUP($E53,'DTOC Backsheet'!$D$5:$AF$183,H$9,FALSE))),"")</f>
        <v>1240.2124021240213</v>
      </c>
      <c r="I53" s="101">
        <f ca="1">IFERROR(IF((VLOOKUP($E53,'DTOC Backsheet'!$D$5:$AF$183,I$9,FALSE))="","",(VLOOKUP($E53,'DTOC Backsheet'!$D$5:$AF$183,I$9,FALSE))),"")</f>
        <v>1497.6149761497613</v>
      </c>
      <c r="J53" s="102">
        <f ca="1">IFERROR(IF((VLOOKUP($E53,'DTOC Backsheet'!$D$5:$AF$183,J$9,FALSE))="","",(VLOOKUP($E53,'DTOC Backsheet'!$D$5:$AF$183,J$9,FALSE))),"")</f>
        <v>1100.182013678417</v>
      </c>
      <c r="K53" s="151">
        <f ca="1">IFERROR(IF((VLOOKUP($E53,'DTOC Backsheet'!$D$5:$AF$183,K$9,FALSE))="","",(VLOOKUP($E53,'DTOC Backsheet'!$D$5:$AF$183,K$9,FALSE))),"")</f>
        <v>1035.0931846029478</v>
      </c>
      <c r="L53" s="102">
        <f ca="1">IFERROR(IF((VLOOKUP($E53,'DTOC Backsheet'!$D$5:$AF$183,L$9,FALSE))="","",(VLOOKUP($E53,'DTOC Backsheet'!$D$5:$AF$183,L$9,FALSE))),"")</f>
        <v>1316.2407657483773</v>
      </c>
      <c r="M53" s="101">
        <f ca="1">IFERROR(IF((VLOOKUP($E53,'DTOC Backsheet'!$D$5:$AF$183,M$9,FALSE))="","",(VLOOKUP($E53,'DTOC Backsheet'!$D$5:$AF$183,M$9,FALSE))),"")</f>
        <v>870.5630888844006</v>
      </c>
      <c r="N53" s="103">
        <f ca="1">IFERROR(IF((VLOOKUP($E53,'DTOC Backsheet'!$D$5:$AF$183,N$9,FALSE))="","",(VLOOKUP($E53,'DTOC Backsheet'!$D$5:$AF$183,N$9,FALSE))),"")</f>
        <v>755.02794388367363</v>
      </c>
    </row>
    <row r="54" spans="1:14" ht="15" customHeight="1" x14ac:dyDescent="0.3">
      <c r="A54" s="41">
        <v>40</v>
      </c>
      <c r="B54" s="77" t="str">
        <f ca="1">IFERROR(IF((VLOOKUP($E54,'Org List'!$AJ$10:$AL$190,3,FALSE))="","",(VLOOKUP($E54,'Org List'!$AJ$10:$AL$190,3,FALSE))),"")</f>
        <v>North West Commissioning Region</v>
      </c>
      <c r="C54" s="78" t="str">
        <f ca="1">IFERROR(IF((VLOOKUP($E54,'Org List'!$AO$10:$AQ$190,3,FALSE))="","",(VLOOKUP($E54,'Org List'!$AO$10:$AQ$190,3,FALSE))),"")</f>
        <v>North West Region</v>
      </c>
      <c r="D54" s="93" t="str">
        <f ca="1">IFERROR(IF((VLOOKUP($E54,'Org List'!$AT$10:$AV$190,3,FALSE))="","",(VLOOKUP($E54,'Org List'!$AT$10:$AV$190,3,FALSE))),"")</f>
        <v>NHS England North West (Greater Manchester)</v>
      </c>
      <c r="E54" s="77" t="str">
        <f t="shared" ca="1" si="1"/>
        <v>E08000001</v>
      </c>
      <c r="F54" s="79" t="str">
        <f ca="1">IF(E54="","",VLOOKUP(E54,'Org List'!$J$9:$K$640,2,0))</f>
        <v>Bolton</v>
      </c>
      <c r="G54" s="100">
        <f ca="1">IFERROR(IF((VLOOKUP($E54,'DTOC Backsheet'!$D$5:$AF$183,G$9,FALSE))="","",(VLOOKUP($E54,'DTOC Backsheet'!$D$5:$AF$183,G$9,FALSE))),"")</f>
        <v>1215.84322384764</v>
      </c>
      <c r="H54" s="101">
        <f ca="1">IFERROR(IF((VLOOKUP($E54,'DTOC Backsheet'!$D$5:$AF$183,H$9,FALSE))="","",(VLOOKUP($E54,'DTOC Backsheet'!$D$5:$AF$183,H$9,FALSE))),"")</f>
        <v>1013.8927224215658</v>
      </c>
      <c r="I54" s="101">
        <f ca="1">IFERROR(IF((VLOOKUP($E54,'DTOC Backsheet'!$D$5:$AF$183,I$9,FALSE))="","",(VLOOKUP($E54,'DTOC Backsheet'!$D$5:$AF$183,I$9,FALSE))),"")</f>
        <v>1343.2698500322017</v>
      </c>
      <c r="J54" s="102">
        <f ca="1">IFERROR(IF((VLOOKUP($E54,'DTOC Backsheet'!$D$5:$AF$183,J$9,FALSE))="","",(VLOOKUP($E54,'DTOC Backsheet'!$D$5:$AF$183,J$9,FALSE))),"")</f>
        <v>1294.5424964094877</v>
      </c>
      <c r="K54" s="151">
        <f ca="1">IFERROR(IF((VLOOKUP($E54,'DTOC Backsheet'!$D$5:$AF$183,K$9,FALSE))="","",(VLOOKUP($E54,'DTOC Backsheet'!$D$5:$AF$183,K$9,FALSE))),"")</f>
        <v>728.09429405415119</v>
      </c>
      <c r="L54" s="102">
        <f ca="1">IFERROR(IF((VLOOKUP($E54,'DTOC Backsheet'!$D$5:$AF$183,L$9,FALSE))="","",(VLOOKUP($E54,'DTOC Backsheet'!$D$5:$AF$183,L$9,FALSE))),"")</f>
        <v>651.62149713148244</v>
      </c>
      <c r="M54" s="101">
        <f ca="1">IFERROR(IF((VLOOKUP($E54,'DTOC Backsheet'!$D$5:$AF$183,M$9,FALSE))="","",(VLOOKUP($E54,'DTOC Backsheet'!$D$5:$AF$183,M$9,FALSE))),"")</f>
        <v>615.44574289860327</v>
      </c>
      <c r="N54" s="103">
        <f ca="1">IFERROR(IF((VLOOKUP($E54,'DTOC Backsheet'!$D$5:$AF$183,N$9,FALSE))="","",(VLOOKUP($E54,'DTOC Backsheet'!$D$5:$AF$183,N$9,FALSE))),"")</f>
        <v>917.85725957896943</v>
      </c>
    </row>
    <row r="55" spans="1:14" ht="15" customHeight="1" x14ac:dyDescent="0.3">
      <c r="A55" s="41">
        <v>41</v>
      </c>
      <c r="B55" s="77" t="str">
        <f ca="1">IFERROR(IF((VLOOKUP($E55,'Org List'!$AJ$10:$AL$190,3,FALSE))="","",(VLOOKUP($E55,'Org List'!$AJ$10:$AL$190,3,FALSE))),"")</f>
        <v>South West England Commissioning Region</v>
      </c>
      <c r="C55" s="78" t="str">
        <f ca="1">IFERROR(IF((VLOOKUP($E55,'Org List'!$AO$10:$AQ$190,3,FALSE))="","",(VLOOKUP($E55,'Org List'!$AO$10:$AQ$190,3,FALSE))),"")</f>
        <v>South West Region</v>
      </c>
      <c r="D55" s="93" t="str">
        <f ca="1">IFERROR(IF((VLOOKUP($E55,'Org List'!$AT$10:$AV$190,3,FALSE))="","",(VLOOKUP($E55,'Org List'!$AT$10:$AV$190,3,FALSE))),"")</f>
        <v>NHS England South West (South West South)</v>
      </c>
      <c r="E55" s="77" t="str">
        <f t="shared" ca="1" si="1"/>
        <v>E06000058</v>
      </c>
      <c r="F55" s="79" t="str">
        <f ca="1">IF(E55="","",VLOOKUP(E55,'Org List'!$J$9:$K$640,2,0))</f>
        <v>Bournemouth, Christchurch and Poole</v>
      </c>
      <c r="G55" s="100" t="str">
        <f ca="1">IFERROR(IF((VLOOKUP($E55,'DTOC Backsheet'!$D$5:$AF$183,G$9,FALSE))="","",(VLOOKUP($E55,'DTOC Backsheet'!$D$5:$AF$183,G$9,FALSE))),"")</f>
        <v/>
      </c>
      <c r="H55" s="101" t="str">
        <f ca="1">IFERROR(IF((VLOOKUP($E55,'DTOC Backsheet'!$D$5:$AF$183,H$9,FALSE))="","",(VLOOKUP($E55,'DTOC Backsheet'!$D$5:$AF$183,H$9,FALSE))),"")</f>
        <v/>
      </c>
      <c r="I55" s="101" t="str">
        <f ca="1">IFERROR(IF((VLOOKUP($E55,'DTOC Backsheet'!$D$5:$AF$183,I$9,FALSE))="","",(VLOOKUP($E55,'DTOC Backsheet'!$D$5:$AF$183,I$9,FALSE))),"")</f>
        <v/>
      </c>
      <c r="J55" s="102" t="str">
        <f ca="1">IFERROR(IF((VLOOKUP($E55,'DTOC Backsheet'!$D$5:$AF$183,J$9,FALSE))="","",(VLOOKUP($E55,'DTOC Backsheet'!$D$5:$AF$183,J$9,FALSE))),"")</f>
        <v/>
      </c>
      <c r="K55" s="151" t="str">
        <f ca="1">IFERROR(IF((VLOOKUP($E55,'DTOC Backsheet'!$D$5:$AF$183,K$9,FALSE))="","",(VLOOKUP($E55,'DTOC Backsheet'!$D$5:$AF$183,K$9,FALSE))),"")</f>
        <v/>
      </c>
      <c r="L55" s="102" t="str">
        <f ca="1">IFERROR(IF((VLOOKUP($E55,'DTOC Backsheet'!$D$5:$AF$183,L$9,FALSE))="","",(VLOOKUP($E55,'DTOC Backsheet'!$D$5:$AF$183,L$9,FALSE))),"")</f>
        <v/>
      </c>
      <c r="M55" s="101" t="str">
        <f ca="1">IFERROR(IF((VLOOKUP($E55,'DTOC Backsheet'!$D$5:$AF$183,M$9,FALSE))="","",(VLOOKUP($E55,'DTOC Backsheet'!$D$5:$AF$183,M$9,FALSE))),"")</f>
        <v/>
      </c>
      <c r="N55" s="103" t="str">
        <f ca="1">IFERROR(IF((VLOOKUP($E55,'DTOC Backsheet'!$D$5:$AF$183,N$9,FALSE))="","",(VLOOKUP($E55,'DTOC Backsheet'!$D$5:$AF$183,N$9,FALSE))),"")</f>
        <v/>
      </c>
    </row>
    <row r="56" spans="1:14" ht="15" customHeight="1" x14ac:dyDescent="0.3">
      <c r="A56" s="41">
        <v>42</v>
      </c>
      <c r="B56" s="77" t="str">
        <f ca="1">IFERROR(IF((VLOOKUP($E56,'Org List'!$AJ$10:$AL$190,3,FALSE))="","",(VLOOKUP($E56,'Org List'!$AJ$10:$AL$190,3,FALSE))),"")</f>
        <v>South East England Commissioning Region</v>
      </c>
      <c r="C56" s="78" t="str">
        <f ca="1">IFERROR(IF((VLOOKUP($E56,'Org List'!$AO$10:$AQ$190,3,FALSE))="","",(VLOOKUP($E56,'Org List'!$AO$10:$AQ$190,3,FALSE))),"")</f>
        <v>South East Region</v>
      </c>
      <c r="D56" s="93" t="str">
        <f ca="1">IFERROR(IF((VLOOKUP($E56,'Org List'!$AT$10:$AV$190,3,FALSE))="","",(VLOOKUP($E56,'Org List'!$AT$10:$AV$190,3,FALSE))),"")</f>
        <v>NHS England South East (Hampshire, Isle of Wight and Thames Valley)</v>
      </c>
      <c r="E56" s="77" t="str">
        <f t="shared" ca="1" si="1"/>
        <v>E06000036</v>
      </c>
      <c r="F56" s="79" t="str">
        <f ca="1">IF(E56="","",VLOOKUP(E56,'Org List'!$J$9:$K$640,2,0))</f>
        <v>Bracknell Forest</v>
      </c>
      <c r="G56" s="100">
        <f ca="1">IFERROR(IF((VLOOKUP($E56,'DTOC Backsheet'!$D$5:$AF$183,G$9,FALSE))="","",(VLOOKUP($E56,'DTOC Backsheet'!$D$5:$AF$183,G$9,FALSE))),"")</f>
        <v>1331.4410764197344</v>
      </c>
      <c r="H56" s="101">
        <f ca="1">IFERROR(IF((VLOOKUP($E56,'DTOC Backsheet'!$D$5:$AF$183,H$9,FALSE))="","",(VLOOKUP($E56,'DTOC Backsheet'!$D$5:$AF$183,H$9,FALSE))),"")</f>
        <v>1191.6885142894287</v>
      </c>
      <c r="I56" s="101">
        <f ca="1">IFERROR(IF((VLOOKUP($E56,'DTOC Backsheet'!$D$5:$AF$183,I$9,FALSE))="","",(VLOOKUP($E56,'DTOC Backsheet'!$D$5:$AF$183,I$9,FALSE))),"")</f>
        <v>1242.6061144454316</v>
      </c>
      <c r="J56" s="102">
        <f ca="1">IFERROR(IF((VLOOKUP($E56,'DTOC Backsheet'!$D$5:$AF$183,J$9,FALSE))="","",(VLOOKUP($E56,'DTOC Backsheet'!$D$5:$AF$183,J$9,FALSE))),"")</f>
        <v>1079.56258965388</v>
      </c>
      <c r="K56" s="151">
        <f ca="1">IFERROR(IF((VLOOKUP($E56,'DTOC Backsheet'!$D$5:$AF$183,K$9,FALSE))="","",(VLOOKUP($E56,'DTOC Backsheet'!$D$5:$AF$183,K$9,FALSE))),"")</f>
        <v>1233.4782928647521</v>
      </c>
      <c r="L56" s="102">
        <f ca="1">IFERROR(IF((VLOOKUP($E56,'DTOC Backsheet'!$D$5:$AF$183,L$9,FALSE))="","",(VLOOKUP($E56,'DTOC Backsheet'!$D$5:$AF$183,L$9,FALSE))),"")</f>
        <v>994.53223613178966</v>
      </c>
      <c r="M56" s="101">
        <f ca="1">IFERROR(IF((VLOOKUP($E56,'DTOC Backsheet'!$D$5:$AF$183,M$9,FALSE))="","",(VLOOKUP($E56,'DTOC Backsheet'!$D$5:$AF$183,M$9,FALSE))),"")</f>
        <v>644.72381974344364</v>
      </c>
      <c r="N56" s="103">
        <f ca="1">IFERROR(IF((VLOOKUP($E56,'DTOC Backsheet'!$D$5:$AF$183,N$9,FALSE))="","",(VLOOKUP($E56,'DTOC Backsheet'!$D$5:$AF$183,N$9,FALSE))),"")</f>
        <v>718.54856013721644</v>
      </c>
    </row>
    <row r="57" spans="1:14" ht="15" customHeight="1" x14ac:dyDescent="0.3">
      <c r="A57" s="41">
        <v>43</v>
      </c>
      <c r="B57" s="77" t="str">
        <f ca="1">IFERROR(IF((VLOOKUP($E57,'Org List'!$AJ$10:$AL$190,3,FALSE))="","",(VLOOKUP($E57,'Org List'!$AJ$10:$AL$190,3,FALSE))),"")</f>
        <v>North East and Yorkshire Commissioning Region</v>
      </c>
      <c r="C57" s="78" t="str">
        <f ca="1">IFERROR(IF((VLOOKUP($E57,'Org List'!$AO$10:$AQ$190,3,FALSE))="","",(VLOOKUP($E57,'Org List'!$AO$10:$AQ$190,3,FALSE))),"")</f>
        <v>Yorkshire and The Humber Region</v>
      </c>
      <c r="D57" s="93" t="str">
        <f ca="1">IFERROR(IF((VLOOKUP($E57,'Org List'!$AT$10:$AV$190,3,FALSE))="","",(VLOOKUP($E57,'Org List'!$AT$10:$AV$190,3,FALSE))),"")</f>
        <v>NHS England North East and Yokrshire (Yorkshire And Humber)</v>
      </c>
      <c r="E57" s="77" t="str">
        <f t="shared" ca="1" si="1"/>
        <v>E08000032</v>
      </c>
      <c r="F57" s="79" t="str">
        <f ca="1">IF(E57="","",VLOOKUP(E57,'Org List'!$J$9:$K$640,2,0))</f>
        <v>Bradford</v>
      </c>
      <c r="G57" s="100">
        <f ca="1">IFERROR(IF((VLOOKUP($E57,'DTOC Backsheet'!$D$5:$AF$183,G$9,FALSE))="","",(VLOOKUP($E57,'DTOC Backsheet'!$D$5:$AF$183,G$9,FALSE))),"")</f>
        <v>249.74948753032854</v>
      </c>
      <c r="H57" s="101">
        <f ca="1">IFERROR(IF((VLOOKUP($E57,'DTOC Backsheet'!$D$5:$AF$183,H$9,FALSE))="","",(VLOOKUP($E57,'DTOC Backsheet'!$D$5:$AF$183,H$9,FALSE))),"")</f>
        <v>436.42578472713217</v>
      </c>
      <c r="I57" s="101">
        <f ca="1">IFERROR(IF((VLOOKUP($E57,'DTOC Backsheet'!$D$5:$AF$183,I$9,FALSE))="","",(VLOOKUP($E57,'DTOC Backsheet'!$D$5:$AF$183,I$9,FALSE))),"")</f>
        <v>336.72945161930244</v>
      </c>
      <c r="J57" s="102">
        <f ca="1">IFERROR(IF((VLOOKUP($E57,'DTOC Backsheet'!$D$5:$AF$183,J$9,FALSE))="","",(VLOOKUP($E57,'DTOC Backsheet'!$D$5:$AF$183,J$9,FALSE))),"")</f>
        <v>242.14088298216177</v>
      </c>
      <c r="K57" s="151">
        <f ca="1">IFERROR(IF((VLOOKUP($E57,'DTOC Backsheet'!$D$5:$AF$183,K$9,FALSE))="","",(VLOOKUP($E57,'DTOC Backsheet'!$D$5:$AF$183,K$9,FALSE))),"")</f>
        <v>210.92146096244909</v>
      </c>
      <c r="L57" s="102">
        <f ca="1">IFERROR(IF((VLOOKUP($E57,'DTOC Backsheet'!$D$5:$AF$183,L$9,FALSE))="","",(VLOOKUP($E57,'DTOC Backsheet'!$D$5:$AF$183,L$9,FALSE))),"")</f>
        <v>243.15614873890041</v>
      </c>
      <c r="M57" s="101">
        <f ca="1">IFERROR(IF((VLOOKUP($E57,'DTOC Backsheet'!$D$5:$AF$183,M$9,FALSE))="","",(VLOOKUP($E57,'DTOC Backsheet'!$D$5:$AF$183,M$9,FALSE))),"")</f>
        <v>219.04358701635806</v>
      </c>
      <c r="N57" s="103">
        <f ca="1">IFERROR(IF((VLOOKUP($E57,'DTOC Backsheet'!$D$5:$AF$183,N$9,FALSE))="","",(VLOOKUP($E57,'DTOC Backsheet'!$D$5:$AF$183,N$9,FALSE))),"")</f>
        <v>293.17679913449365</v>
      </c>
    </row>
    <row r="58" spans="1:14" ht="15" customHeight="1" x14ac:dyDescent="0.3">
      <c r="A58" s="41">
        <v>44</v>
      </c>
      <c r="B58" s="77" t="str">
        <f ca="1">IFERROR(IF((VLOOKUP($E58,'Org List'!$AJ$10:$AL$190,3,FALSE))="","",(VLOOKUP($E58,'Org List'!$AJ$10:$AL$190,3,FALSE))),"")</f>
        <v>London Commissioning Region</v>
      </c>
      <c r="C58" s="78" t="str">
        <f ca="1">IFERROR(IF((VLOOKUP($E58,'Org List'!$AO$10:$AQ$190,3,FALSE))="","",(VLOOKUP($E58,'Org List'!$AO$10:$AQ$190,3,FALSE))),"")</f>
        <v>London Region</v>
      </c>
      <c r="D58" s="93" t="str">
        <f ca="1">IFERROR(IF((VLOOKUP($E58,'Org List'!$AT$10:$AV$190,3,FALSE))="","",(VLOOKUP($E58,'Org List'!$AT$10:$AV$190,3,FALSE))),"")</f>
        <v>NHS England London</v>
      </c>
      <c r="E58" s="77" t="str">
        <f t="shared" ca="1" si="1"/>
        <v>E09000005</v>
      </c>
      <c r="F58" s="79" t="str">
        <f ca="1">IF(E58="","",VLOOKUP(E58,'Org List'!$J$9:$K$640,2,0))</f>
        <v>Brent</v>
      </c>
      <c r="G58" s="100">
        <f ca="1">IFERROR(IF((VLOOKUP($E58,'DTOC Backsheet'!$D$5:$AF$183,G$9,FALSE))="","",(VLOOKUP($E58,'DTOC Backsheet'!$D$5:$AF$183,G$9,FALSE))),"")</f>
        <v>684.18813782355824</v>
      </c>
      <c r="H58" s="101">
        <f ca="1">IFERROR(IF((VLOOKUP($E58,'DTOC Backsheet'!$D$5:$AF$183,H$9,FALSE))="","",(VLOOKUP($E58,'DTOC Backsheet'!$D$5:$AF$183,H$9,FALSE))),"")</f>
        <v>759.72314432354426</v>
      </c>
      <c r="I58" s="101">
        <f ca="1">IFERROR(IF((VLOOKUP($E58,'DTOC Backsheet'!$D$5:$AF$183,I$9,FALSE))="","",(VLOOKUP($E58,'DTOC Backsheet'!$D$5:$AF$183,I$9,FALSE))),"")</f>
        <v>902.44455134193913</v>
      </c>
      <c r="J58" s="102">
        <f ca="1">IFERROR(IF((VLOOKUP($E58,'DTOC Backsheet'!$D$5:$AF$183,J$9,FALSE))="","",(VLOOKUP($E58,'DTOC Backsheet'!$D$5:$AF$183,J$9,FALSE))),"")</f>
        <v>841.46095780116036</v>
      </c>
      <c r="K58" s="151">
        <f ca="1">IFERROR(IF((VLOOKUP($E58,'DTOC Backsheet'!$D$5:$AF$183,K$9,FALSE))="","",(VLOOKUP($E58,'DTOC Backsheet'!$D$5:$AF$183,K$9,FALSE))),"")</f>
        <v>1233.7209531671149</v>
      </c>
      <c r="L58" s="102">
        <f ca="1">IFERROR(IF((VLOOKUP($E58,'DTOC Backsheet'!$D$5:$AF$183,L$9,FALSE))="","",(VLOOKUP($E58,'DTOC Backsheet'!$D$5:$AF$183,L$9,FALSE))),"")</f>
        <v>1085.4371847576058</v>
      </c>
      <c r="M58" s="101">
        <f ca="1">IFERROR(IF((VLOOKUP($E58,'DTOC Backsheet'!$D$5:$AF$183,M$9,FALSE))="","",(VLOOKUP($E58,'DTOC Backsheet'!$D$5:$AF$183,M$9,FALSE))),"")</f>
        <v>1250.7241586114053</v>
      </c>
      <c r="N58" s="103">
        <f ca="1">IFERROR(IF((VLOOKUP($E58,'DTOC Backsheet'!$D$5:$AF$183,N$9,FALSE))="","",(VLOOKUP($E58,'DTOC Backsheet'!$D$5:$AF$183,N$9,FALSE))),"")</f>
        <v>1103.8092125490375</v>
      </c>
    </row>
    <row r="59" spans="1:14" ht="15" customHeight="1" x14ac:dyDescent="0.3">
      <c r="A59" s="41">
        <v>45</v>
      </c>
      <c r="B59" s="77" t="str">
        <f ca="1">IFERROR(IF((VLOOKUP($E59,'Org List'!$AJ$10:$AL$190,3,FALSE))="","",(VLOOKUP($E59,'Org List'!$AJ$10:$AL$190,3,FALSE))),"")</f>
        <v>South East England Commissioning Region</v>
      </c>
      <c r="C59" s="78" t="str">
        <f ca="1">IFERROR(IF((VLOOKUP($E59,'Org List'!$AO$10:$AQ$190,3,FALSE))="","",(VLOOKUP($E59,'Org List'!$AO$10:$AQ$190,3,FALSE))),"")</f>
        <v>South East Region</v>
      </c>
      <c r="D59" s="93" t="str">
        <f ca="1">IFERROR(IF((VLOOKUP($E59,'Org List'!$AT$10:$AV$190,3,FALSE))="","",(VLOOKUP($E59,'Org List'!$AT$10:$AV$190,3,FALSE))),"")</f>
        <v>NHS England South East (Kent, Surrey and Sussex)</v>
      </c>
      <c r="E59" s="77" t="str">
        <f t="shared" ca="1" si="1"/>
        <v>E06000043</v>
      </c>
      <c r="F59" s="79" t="str">
        <f ca="1">IF(E59="","",VLOOKUP(E59,'Org List'!$J$9:$K$640,2,0))</f>
        <v>Brighton and Hove</v>
      </c>
      <c r="G59" s="100">
        <f ca="1">IFERROR(IF((VLOOKUP($E59,'DTOC Backsheet'!$D$5:$AF$183,G$9,FALSE))="","",(VLOOKUP($E59,'DTOC Backsheet'!$D$5:$AF$183,G$9,FALSE))),"")</f>
        <v>1115.214989838684</v>
      </c>
      <c r="H59" s="101">
        <f ca="1">IFERROR(IF((VLOOKUP($E59,'DTOC Backsheet'!$D$5:$AF$183,H$9,FALSE))="","",(VLOOKUP($E59,'DTOC Backsheet'!$D$5:$AF$183,H$9,FALSE))),"")</f>
        <v>1181.4111158896001</v>
      </c>
      <c r="I59" s="101">
        <f ca="1">IFERROR(IF((VLOOKUP($E59,'DTOC Backsheet'!$D$5:$AF$183,I$9,FALSE))="","",(VLOOKUP($E59,'DTOC Backsheet'!$D$5:$AF$183,I$9,FALSE))),"")</f>
        <v>1222.3093593732872</v>
      </c>
      <c r="J59" s="102">
        <f ca="1">IFERROR(IF((VLOOKUP($E59,'DTOC Backsheet'!$D$5:$AF$183,J$9,FALSE))="","",(VLOOKUP($E59,'DTOC Backsheet'!$D$5:$AF$183,J$9,FALSE))),"")</f>
        <v>1109.5847222686341</v>
      </c>
      <c r="K59" s="151">
        <f ca="1">IFERROR(IF((VLOOKUP($E59,'DTOC Backsheet'!$D$5:$AF$183,K$9,FALSE))="","",(VLOOKUP($E59,'DTOC Backsheet'!$D$5:$AF$183,K$9,FALSE))),"")</f>
        <v>1075.0402616728741</v>
      </c>
      <c r="L59" s="102">
        <f ca="1">IFERROR(IF((VLOOKUP($E59,'DTOC Backsheet'!$D$5:$AF$183,L$9,FALSE))="","",(VLOOKUP($E59,'DTOC Backsheet'!$D$5:$AF$183,L$9,FALSE))),"")</f>
        <v>1052.9817506900392</v>
      </c>
      <c r="M59" s="101">
        <f ca="1">IFERROR(IF((VLOOKUP($E59,'DTOC Backsheet'!$D$5:$AF$183,M$9,FALSE))="","",(VLOOKUP($E59,'DTOC Backsheet'!$D$5:$AF$183,M$9,FALSE))),"")</f>
        <v>1112.9143088320809</v>
      </c>
      <c r="N59" s="103">
        <f ca="1">IFERROR(IF((VLOOKUP($E59,'DTOC Backsheet'!$D$5:$AF$183,N$9,FALSE))="","",(VLOOKUP($E59,'DTOC Backsheet'!$D$5:$AF$183,N$9,FALSE))),"")</f>
        <v>1021.605337656138</v>
      </c>
    </row>
    <row r="60" spans="1:14" ht="15" customHeight="1" x14ac:dyDescent="0.3">
      <c r="A60" s="41">
        <v>46</v>
      </c>
      <c r="B60" s="77" t="str">
        <f ca="1">IFERROR(IF((VLOOKUP($E60,'Org List'!$AJ$10:$AL$190,3,FALSE))="","",(VLOOKUP($E60,'Org List'!$AJ$10:$AL$190,3,FALSE))),"")</f>
        <v>South West England Commissioning Region</v>
      </c>
      <c r="C60" s="78" t="str">
        <f ca="1">IFERROR(IF((VLOOKUP($E60,'Org List'!$AO$10:$AQ$190,3,FALSE))="","",(VLOOKUP($E60,'Org List'!$AO$10:$AQ$190,3,FALSE))),"")</f>
        <v>South West Region</v>
      </c>
      <c r="D60" s="93" t="str">
        <f ca="1">IFERROR(IF((VLOOKUP($E60,'Org List'!$AT$10:$AV$190,3,FALSE))="","",(VLOOKUP($E60,'Org List'!$AT$10:$AV$190,3,FALSE))),"")</f>
        <v>NHS England South West (South West North)</v>
      </c>
      <c r="E60" s="77" t="str">
        <f t="shared" ca="1" si="1"/>
        <v>E06000023</v>
      </c>
      <c r="F60" s="79" t="str">
        <f ca="1">IF(E60="","",VLOOKUP(E60,'Org List'!$J$9:$K$640,2,0))</f>
        <v>Bristol, City of</v>
      </c>
      <c r="G60" s="100">
        <f ca="1">IFERROR(IF((VLOOKUP($E60,'DTOC Backsheet'!$D$5:$AF$183,G$9,FALSE))="","",(VLOOKUP($E60,'DTOC Backsheet'!$D$5:$AF$183,G$9,FALSE))),"")</f>
        <v>1324.1461625220372</v>
      </c>
      <c r="H60" s="101">
        <f ca="1">IFERROR(IF((VLOOKUP($E60,'DTOC Backsheet'!$D$5:$AF$183,H$9,FALSE))="","",(VLOOKUP($E60,'DTOC Backsheet'!$D$5:$AF$183,H$9,FALSE))),"")</f>
        <v>1629.3814263657569</v>
      </c>
      <c r="I60" s="101">
        <f ca="1">IFERROR(IF((VLOOKUP($E60,'DTOC Backsheet'!$D$5:$AF$183,I$9,FALSE))="","",(VLOOKUP($E60,'DTOC Backsheet'!$D$5:$AF$183,I$9,FALSE))),"")</f>
        <v>1711.5075063237082</v>
      </c>
      <c r="J60" s="102">
        <f ca="1">IFERROR(IF((VLOOKUP($E60,'DTOC Backsheet'!$D$5:$AF$183,J$9,FALSE))="","",(VLOOKUP($E60,'DTOC Backsheet'!$D$5:$AF$183,J$9,FALSE))),"")</f>
        <v>1476.9622860383338</v>
      </c>
      <c r="K60" s="151">
        <f ca="1">IFERROR(IF((VLOOKUP($E60,'DTOC Backsheet'!$D$5:$AF$183,K$9,FALSE))="","",(VLOOKUP($E60,'DTOC Backsheet'!$D$5:$AF$183,K$9,FALSE))),"")</f>
        <v>1198.2748561507931</v>
      </c>
      <c r="L60" s="102">
        <f ca="1">IFERROR(IF((VLOOKUP($E60,'DTOC Backsheet'!$D$5:$AF$183,L$9,FALSE))="","",(VLOOKUP($E60,'DTOC Backsheet'!$D$5:$AF$183,L$9,FALSE))),"")</f>
        <v>1411.277469876673</v>
      </c>
      <c r="M60" s="101">
        <f ca="1">IFERROR(IF((VLOOKUP($E60,'DTOC Backsheet'!$D$5:$AF$183,M$9,FALSE))="","",(VLOOKUP($E60,'DTOC Backsheet'!$D$5:$AF$183,M$9,FALSE))),"")</f>
        <v>1350.7285035383518</v>
      </c>
      <c r="N60" s="103">
        <f ca="1">IFERROR(IF((VLOOKUP($E60,'DTOC Backsheet'!$D$5:$AF$183,N$9,FALSE))="","",(VLOOKUP($E60,'DTOC Backsheet'!$D$5:$AF$183,N$9,FALSE))),"")</f>
        <v>1181.1187910586086</v>
      </c>
    </row>
    <row r="61" spans="1:14" ht="15" customHeight="1" x14ac:dyDescent="0.3">
      <c r="A61" s="41">
        <v>47</v>
      </c>
      <c r="B61" s="77" t="str">
        <f ca="1">IFERROR(IF((VLOOKUP($E61,'Org List'!$AJ$10:$AL$190,3,FALSE))="","",(VLOOKUP($E61,'Org List'!$AJ$10:$AL$190,3,FALSE))),"")</f>
        <v>London Commissioning Region</v>
      </c>
      <c r="C61" s="78" t="str">
        <f ca="1">IFERROR(IF((VLOOKUP($E61,'Org List'!$AO$10:$AQ$190,3,FALSE))="","",(VLOOKUP($E61,'Org List'!$AO$10:$AQ$190,3,FALSE))),"")</f>
        <v>London Region</v>
      </c>
      <c r="D61" s="93" t="str">
        <f ca="1">IFERROR(IF((VLOOKUP($E61,'Org List'!$AT$10:$AV$190,3,FALSE))="","",(VLOOKUP($E61,'Org List'!$AT$10:$AV$190,3,FALSE))),"")</f>
        <v>NHS England London</v>
      </c>
      <c r="E61" s="77" t="str">
        <f t="shared" ca="1" si="1"/>
        <v>E09000006</v>
      </c>
      <c r="F61" s="79" t="str">
        <f ca="1">IF(E61="","",VLOOKUP(E61,'Org List'!$J$9:$K$640,2,0))</f>
        <v>Bromley</v>
      </c>
      <c r="G61" s="100">
        <f ca="1">IFERROR(IF((VLOOKUP($E61,'DTOC Backsheet'!$D$5:$AF$183,G$9,FALSE))="","",(VLOOKUP($E61,'DTOC Backsheet'!$D$5:$AF$183,G$9,FALSE))),"")</f>
        <v>581.16310945760722</v>
      </c>
      <c r="H61" s="101">
        <f ca="1">IFERROR(IF((VLOOKUP($E61,'DTOC Backsheet'!$D$5:$AF$183,H$9,FALSE))="","",(VLOOKUP($E61,'DTOC Backsheet'!$D$5:$AF$183,H$9,FALSE))),"")</f>
        <v>566.28157430977092</v>
      </c>
      <c r="I61" s="101">
        <f ca="1">IFERROR(IF((VLOOKUP($E61,'DTOC Backsheet'!$D$5:$AF$183,I$9,FALSE))="","",(VLOOKUP($E61,'DTOC Backsheet'!$D$5:$AF$183,I$9,FALSE))),"")</f>
        <v>624.2412375171333</v>
      </c>
      <c r="J61" s="102">
        <f ca="1">IFERROR(IF((VLOOKUP($E61,'DTOC Backsheet'!$D$5:$AF$183,J$9,FALSE))="","",(VLOOKUP($E61,'DTOC Backsheet'!$D$5:$AF$183,J$9,FALSE))),"")</f>
        <v>569.56706188197859</v>
      </c>
      <c r="K61" s="151">
        <f ca="1">IFERROR(IF((VLOOKUP($E61,'DTOC Backsheet'!$D$5:$AF$183,K$9,FALSE))="","",(VLOOKUP($E61,'DTOC Backsheet'!$D$5:$AF$183,K$9,FALSE))),"")</f>
        <v>291.92725341205141</v>
      </c>
      <c r="L61" s="102">
        <f ca="1">IFERROR(IF((VLOOKUP($E61,'DTOC Backsheet'!$D$5:$AF$183,L$9,FALSE))="","",(VLOOKUP($E61,'DTOC Backsheet'!$D$5:$AF$183,L$9,FALSE))),"")</f>
        <v>289.6103704484637</v>
      </c>
      <c r="M61" s="101">
        <f ca="1">IFERROR(IF((VLOOKUP($E61,'DTOC Backsheet'!$D$5:$AF$183,M$9,FALSE))="","",(VLOOKUP($E61,'DTOC Backsheet'!$D$5:$AF$183,M$9,FALSE))),"")</f>
        <v>123.5670913913445</v>
      </c>
      <c r="N61" s="103">
        <f ca="1">IFERROR(IF((VLOOKUP($E61,'DTOC Backsheet'!$D$5:$AF$183,N$9,FALSE))="","",(VLOOKUP($E61,'DTOC Backsheet'!$D$5:$AF$183,N$9,FALSE))),"")</f>
        <v>202.01987196783998</v>
      </c>
    </row>
    <row r="62" spans="1:14" ht="15" customHeight="1" x14ac:dyDescent="0.3">
      <c r="A62" s="41">
        <v>48</v>
      </c>
      <c r="B62" s="77" t="str">
        <f ca="1">IFERROR(IF((VLOOKUP($E62,'Org List'!$AJ$10:$AL$190,3,FALSE))="","",(VLOOKUP($E62,'Org List'!$AJ$10:$AL$190,3,FALSE))),"")</f>
        <v>South East England Commissioning Region</v>
      </c>
      <c r="C62" s="78" t="str">
        <f ca="1">IFERROR(IF((VLOOKUP($E62,'Org List'!$AO$10:$AQ$190,3,FALSE))="","",(VLOOKUP($E62,'Org List'!$AO$10:$AQ$190,3,FALSE))),"")</f>
        <v>South East Region</v>
      </c>
      <c r="D62" s="93" t="str">
        <f ca="1">IFERROR(IF((VLOOKUP($E62,'Org List'!$AT$10:$AV$190,3,FALSE))="","",(VLOOKUP($E62,'Org List'!$AT$10:$AV$190,3,FALSE))),"")</f>
        <v>NHS England South East (Hampshire, Isle of Wight and Thames Valley)</v>
      </c>
      <c r="E62" s="77" t="str">
        <f t="shared" ca="1" si="1"/>
        <v>E10000002</v>
      </c>
      <c r="F62" s="79" t="str">
        <f ca="1">IF(E62="","",VLOOKUP(E62,'Org List'!$J$9:$K$640,2,0))</f>
        <v>Buckinghamshire</v>
      </c>
      <c r="G62" s="100">
        <f ca="1">IFERROR(IF((VLOOKUP($E62,'DTOC Backsheet'!$D$5:$AF$183,G$9,FALSE))="","",(VLOOKUP($E62,'DTOC Backsheet'!$D$5:$AF$183,G$9,FALSE))),"")</f>
        <v>975.91578396630189</v>
      </c>
      <c r="H62" s="101">
        <f ca="1">IFERROR(IF((VLOOKUP($E62,'DTOC Backsheet'!$D$5:$AF$183,H$9,FALSE))="","",(VLOOKUP($E62,'DTOC Backsheet'!$D$5:$AF$183,H$9,FALSE))),"")</f>
        <v>1161.2162492763593</v>
      </c>
      <c r="I62" s="101">
        <f ca="1">IFERROR(IF((VLOOKUP($E62,'DTOC Backsheet'!$D$5:$AF$183,I$9,FALSE))="","",(VLOOKUP($E62,'DTOC Backsheet'!$D$5:$AF$183,I$9,FALSE))),"")</f>
        <v>945.15348449652777</v>
      </c>
      <c r="J62" s="102">
        <f ca="1">IFERROR(IF((VLOOKUP($E62,'DTOC Backsheet'!$D$5:$AF$183,J$9,FALSE))="","",(VLOOKUP($E62,'DTOC Backsheet'!$D$5:$AF$183,J$9,FALSE))),"")</f>
        <v>1045.8317301286463</v>
      </c>
      <c r="K62" s="151">
        <f ca="1">IFERROR(IF((VLOOKUP($E62,'DTOC Backsheet'!$D$5:$AF$183,K$9,FALSE))="","",(VLOOKUP($E62,'DTOC Backsheet'!$D$5:$AF$183,K$9,FALSE))),"")</f>
        <v>1230.616134029302</v>
      </c>
      <c r="L62" s="102">
        <f ca="1">IFERROR(IF((VLOOKUP($E62,'DTOC Backsheet'!$D$5:$AF$183,L$9,FALSE))="","",(VLOOKUP($E62,'DTOC Backsheet'!$D$5:$AF$183,L$9,FALSE))),"")</f>
        <v>1162.2219066115269</v>
      </c>
      <c r="M62" s="101">
        <f ca="1">IFERROR(IF((VLOOKUP($E62,'DTOC Backsheet'!$D$5:$AF$183,M$9,FALSE))="","",(VLOOKUP($E62,'DTOC Backsheet'!$D$5:$AF$183,M$9,FALSE))),"")</f>
        <v>896.56432853616866</v>
      </c>
      <c r="N62" s="103">
        <f ca="1">IFERROR(IF((VLOOKUP($E62,'DTOC Backsheet'!$D$5:$AF$183,N$9,FALSE))="","",(VLOOKUP($E62,'DTOC Backsheet'!$D$5:$AF$183,N$9,FALSE))),"")</f>
        <v>878.79477503473481</v>
      </c>
    </row>
    <row r="63" spans="1:14" ht="15" customHeight="1" x14ac:dyDescent="0.3">
      <c r="A63" s="41">
        <v>49</v>
      </c>
      <c r="B63" s="77" t="str">
        <f ca="1">IFERROR(IF((VLOOKUP($E63,'Org List'!$AJ$10:$AL$190,3,FALSE))="","",(VLOOKUP($E63,'Org List'!$AJ$10:$AL$190,3,FALSE))),"")</f>
        <v>North West Commissioning Region</v>
      </c>
      <c r="C63" s="78" t="str">
        <f ca="1">IFERROR(IF((VLOOKUP($E63,'Org List'!$AO$10:$AQ$190,3,FALSE))="","",(VLOOKUP($E63,'Org List'!$AO$10:$AQ$190,3,FALSE))),"")</f>
        <v>North West Region</v>
      </c>
      <c r="D63" s="93" t="str">
        <f ca="1">IFERROR(IF((VLOOKUP($E63,'Org List'!$AT$10:$AV$190,3,FALSE))="","",(VLOOKUP($E63,'Org List'!$AT$10:$AV$190,3,FALSE))),"")</f>
        <v>NHS England North West (Greater Manchester)</v>
      </c>
      <c r="E63" s="77" t="str">
        <f t="shared" ca="1" si="1"/>
        <v>E08000002</v>
      </c>
      <c r="F63" s="79" t="str">
        <f ca="1">IF(E63="","",VLOOKUP(E63,'Org List'!$J$9:$K$640,2,0))</f>
        <v>Bury</v>
      </c>
      <c r="G63" s="100">
        <f ca="1">IFERROR(IF((VLOOKUP($E63,'DTOC Backsheet'!$D$5:$AF$183,G$9,FALSE))="","",(VLOOKUP($E63,'DTOC Backsheet'!$D$5:$AF$183,G$9,FALSE))),"")</f>
        <v>1189.6392860799235</v>
      </c>
      <c r="H63" s="101">
        <f ca="1">IFERROR(IF((VLOOKUP($E63,'DTOC Backsheet'!$D$5:$AF$183,H$9,FALSE))="","",(VLOOKUP($E63,'DTOC Backsheet'!$D$5:$AF$183,H$9,FALSE))),"")</f>
        <v>1816.8788178684777</v>
      </c>
      <c r="I63" s="101">
        <f ca="1">IFERROR(IF((VLOOKUP($E63,'DTOC Backsheet'!$D$5:$AF$183,I$9,FALSE))="","",(VLOOKUP($E63,'DTOC Backsheet'!$D$5:$AF$183,I$9,FALSE))),"")</f>
        <v>2168.3786643005838</v>
      </c>
      <c r="J63" s="102">
        <f ca="1">IFERROR(IF((VLOOKUP($E63,'DTOC Backsheet'!$D$5:$AF$183,J$9,FALSE))="","",(VLOOKUP($E63,'DTOC Backsheet'!$D$5:$AF$183,J$9,FALSE))),"")</f>
        <v>1800.5105632982365</v>
      </c>
      <c r="K63" s="151">
        <f ca="1">IFERROR(IF((VLOOKUP($E63,'DTOC Backsheet'!$D$5:$AF$183,K$9,FALSE))="","",(VLOOKUP($E63,'DTOC Backsheet'!$D$5:$AF$183,K$9,FALSE))),"")</f>
        <v>1508.0557165841396</v>
      </c>
      <c r="L63" s="102">
        <f ca="1">IFERROR(IF((VLOOKUP($E63,'DTOC Backsheet'!$D$5:$AF$183,L$9,FALSE))="","",(VLOOKUP($E63,'DTOC Backsheet'!$D$5:$AF$183,L$9,FALSE))),"")</f>
        <v>1387.7939104587167</v>
      </c>
      <c r="M63" s="101">
        <f ca="1">IFERROR(IF((VLOOKUP($E63,'DTOC Backsheet'!$D$5:$AF$183,M$9,FALSE))="","",(VLOOKUP($E63,'DTOC Backsheet'!$D$5:$AF$183,M$9,FALSE))),"")</f>
        <v>1145.2203810580056</v>
      </c>
      <c r="N63" s="103">
        <f ca="1">IFERROR(IF((VLOOKUP($E63,'DTOC Backsheet'!$D$5:$AF$183,N$9,FALSE))="","",(VLOOKUP($E63,'DTOC Backsheet'!$D$5:$AF$183,N$9,FALSE))),"")</f>
        <v>936.81777089584159</v>
      </c>
    </row>
    <row r="64" spans="1:14" ht="15" customHeight="1" x14ac:dyDescent="0.3">
      <c r="A64" s="41">
        <v>50</v>
      </c>
      <c r="B64" s="77" t="str">
        <f ca="1">IFERROR(IF((VLOOKUP($E64,'Org List'!$AJ$10:$AL$190,3,FALSE))="","",(VLOOKUP($E64,'Org List'!$AJ$10:$AL$190,3,FALSE))),"")</f>
        <v>North East and Yorkshire Commissioning Region</v>
      </c>
      <c r="C64" s="78" t="str">
        <f ca="1">IFERROR(IF((VLOOKUP($E64,'Org List'!$AO$10:$AQ$190,3,FALSE))="","",(VLOOKUP($E64,'Org List'!$AO$10:$AQ$190,3,FALSE))),"")</f>
        <v>Yorkshire and The Humber Region</v>
      </c>
      <c r="D64" s="93" t="str">
        <f ca="1">IFERROR(IF((VLOOKUP($E64,'Org List'!$AT$10:$AV$190,3,FALSE))="","",(VLOOKUP($E64,'Org List'!$AT$10:$AV$190,3,FALSE))),"")</f>
        <v>NHS England North East and Yokrshire (Yorkshire And Humber)</v>
      </c>
      <c r="E64" s="77" t="str">
        <f t="shared" ca="1" si="1"/>
        <v>E08000033</v>
      </c>
      <c r="F64" s="79" t="str">
        <f ca="1">IF(E64="","",VLOOKUP(E64,'Org List'!$J$9:$K$640,2,0))</f>
        <v>Calderdale</v>
      </c>
      <c r="G64" s="100">
        <f ca="1">IFERROR(IF((VLOOKUP($E64,'DTOC Backsheet'!$D$5:$AF$183,G$9,FALSE))="","",(VLOOKUP($E64,'DTOC Backsheet'!$D$5:$AF$183,G$9,FALSE))),"")</f>
        <v>539.54411278370469</v>
      </c>
      <c r="H64" s="101">
        <f ca="1">IFERROR(IF((VLOOKUP($E64,'DTOC Backsheet'!$D$5:$AF$183,H$9,FALSE))="","",(VLOOKUP($E64,'DTOC Backsheet'!$D$5:$AF$183,H$9,FALSE))),"")</f>
        <v>971.3018874857612</v>
      </c>
      <c r="I64" s="101">
        <f ca="1">IFERROR(IF((VLOOKUP($E64,'DTOC Backsheet'!$D$5:$AF$183,I$9,FALSE))="","",(VLOOKUP($E64,'DTOC Backsheet'!$D$5:$AF$183,I$9,FALSE))),"")</f>
        <v>649.16771799174455</v>
      </c>
      <c r="J64" s="102">
        <f ca="1">IFERROR(IF((VLOOKUP($E64,'DTOC Backsheet'!$D$5:$AF$183,J$9,FALSE))="","",(VLOOKUP($E64,'DTOC Backsheet'!$D$5:$AF$183,J$9,FALSE))),"")</f>
        <v>498.81206386222743</v>
      </c>
      <c r="K64" s="151">
        <f ca="1">IFERROR(IF((VLOOKUP($E64,'DTOC Backsheet'!$D$5:$AF$183,K$9,FALSE))="","",(VLOOKUP($E64,'DTOC Backsheet'!$D$5:$AF$183,K$9,FALSE))),"")</f>
        <v>458.05546840031366</v>
      </c>
      <c r="L64" s="102">
        <f ca="1">IFERROR(IF((VLOOKUP($E64,'DTOC Backsheet'!$D$5:$AF$183,L$9,FALSE))="","",(VLOOKUP($E64,'DTOC Backsheet'!$D$5:$AF$183,L$9,FALSE))),"")</f>
        <v>301.11216050219826</v>
      </c>
      <c r="M64" s="101">
        <f ca="1">IFERROR(IF((VLOOKUP($E64,'DTOC Backsheet'!$D$5:$AF$183,M$9,FALSE))="","",(VLOOKUP($E64,'DTOC Backsheet'!$D$5:$AF$183,M$9,FALSE))),"")</f>
        <v>379.58381445125599</v>
      </c>
      <c r="N64" s="103">
        <f ca="1">IFERROR(IF((VLOOKUP($E64,'DTOC Backsheet'!$D$5:$AF$183,N$9,FALSE))="","",(VLOOKUP($E64,'DTOC Backsheet'!$D$5:$AF$183,N$9,FALSE))),"")</f>
        <v>251.57101552732678</v>
      </c>
    </row>
    <row r="65" spans="1:14" ht="15" customHeight="1" x14ac:dyDescent="0.3">
      <c r="A65" s="41">
        <v>51</v>
      </c>
      <c r="B65" s="77" t="str">
        <f ca="1">IFERROR(IF((VLOOKUP($E65,'Org List'!$AJ$10:$AL$190,3,FALSE))="","",(VLOOKUP($E65,'Org List'!$AJ$10:$AL$190,3,FALSE))),"")</f>
        <v>East of England Commissioning Region</v>
      </c>
      <c r="C65" s="78" t="str">
        <f ca="1">IFERROR(IF((VLOOKUP($E65,'Org List'!$AO$10:$AQ$190,3,FALSE))="","",(VLOOKUP($E65,'Org List'!$AO$10:$AQ$190,3,FALSE))),"")</f>
        <v>East Region</v>
      </c>
      <c r="D65" s="93" t="str">
        <f ca="1">IFERROR(IF((VLOOKUP($E65,'Org List'!$AT$10:$AV$190,3,FALSE))="","",(VLOOKUP($E65,'Org List'!$AT$10:$AV$190,3,FALSE))),"")</f>
        <v>NHS England East (East)</v>
      </c>
      <c r="E65" s="77" t="str">
        <f t="shared" ca="1" si="1"/>
        <v>E10000003</v>
      </c>
      <c r="F65" s="79" t="str">
        <f ca="1">IF(E65="","",VLOOKUP(E65,'Org List'!$J$9:$K$640,2,0))</f>
        <v>Cambridgeshire</v>
      </c>
      <c r="G65" s="100">
        <f ca="1">IFERROR(IF((VLOOKUP($E65,'DTOC Backsheet'!$D$5:$AF$183,G$9,FALSE))="","",(VLOOKUP($E65,'DTOC Backsheet'!$D$5:$AF$183,G$9,FALSE))),"")</f>
        <v>1421.613666801632</v>
      </c>
      <c r="H65" s="101">
        <f ca="1">IFERROR(IF((VLOOKUP($E65,'DTOC Backsheet'!$D$5:$AF$183,H$9,FALSE))="","",(VLOOKUP($E65,'DTOC Backsheet'!$D$5:$AF$183,H$9,FALSE))),"")</f>
        <v>1810.9368673497991</v>
      </c>
      <c r="I65" s="101">
        <f ca="1">IFERROR(IF((VLOOKUP($E65,'DTOC Backsheet'!$D$5:$AF$183,I$9,FALSE))="","",(VLOOKUP($E65,'DTOC Backsheet'!$D$5:$AF$183,I$9,FALSE))),"")</f>
        <v>1584.156103030492</v>
      </c>
      <c r="J65" s="102">
        <f ca="1">IFERROR(IF((VLOOKUP($E65,'DTOC Backsheet'!$D$5:$AF$183,J$9,FALSE))="","",(VLOOKUP($E65,'DTOC Backsheet'!$D$5:$AF$183,J$9,FALSE))),"")</f>
        <v>1527.0840921359693</v>
      </c>
      <c r="K65" s="151">
        <f ca="1">IFERROR(IF((VLOOKUP($E65,'DTOC Backsheet'!$D$5:$AF$183,K$9,FALSE))="","",(VLOOKUP($E65,'DTOC Backsheet'!$D$5:$AF$183,K$9,FALSE))),"")</f>
        <v>1673.8967232950915</v>
      </c>
      <c r="L65" s="102">
        <f ca="1">IFERROR(IF((VLOOKUP($E65,'DTOC Backsheet'!$D$5:$AF$183,L$9,FALSE))="","",(VLOOKUP($E65,'DTOC Backsheet'!$D$5:$AF$183,L$9,FALSE))),"")</f>
        <v>1937.267335070637</v>
      </c>
      <c r="M65" s="101">
        <f ca="1">IFERROR(IF((VLOOKUP($E65,'DTOC Backsheet'!$D$5:$AF$183,M$9,FALSE))="","",(VLOOKUP($E65,'DTOC Backsheet'!$D$5:$AF$183,M$9,FALSE))),"")</f>
        <v>2020.4676240630592</v>
      </c>
      <c r="N65" s="103">
        <f ca="1">IFERROR(IF((VLOOKUP($E65,'DTOC Backsheet'!$D$5:$AF$183,N$9,FALSE))="","",(VLOOKUP($E65,'DTOC Backsheet'!$D$5:$AF$183,N$9,FALSE))),"")</f>
        <v>1804.5192969653044</v>
      </c>
    </row>
    <row r="66" spans="1:14" ht="15" customHeight="1" x14ac:dyDescent="0.3">
      <c r="A66" s="41">
        <v>52</v>
      </c>
      <c r="B66" s="77" t="str">
        <f ca="1">IFERROR(IF((VLOOKUP($E66,'Org List'!$AJ$10:$AL$190,3,FALSE))="","",(VLOOKUP($E66,'Org List'!$AJ$10:$AL$190,3,FALSE))),"")</f>
        <v>London Commissioning Region</v>
      </c>
      <c r="C66" s="78" t="str">
        <f ca="1">IFERROR(IF((VLOOKUP($E66,'Org List'!$AO$10:$AQ$190,3,FALSE))="","",(VLOOKUP($E66,'Org List'!$AO$10:$AQ$190,3,FALSE))),"")</f>
        <v>London Region</v>
      </c>
      <c r="D66" s="93" t="str">
        <f ca="1">IFERROR(IF((VLOOKUP($E66,'Org List'!$AT$10:$AV$190,3,FALSE))="","",(VLOOKUP($E66,'Org List'!$AT$10:$AV$190,3,FALSE))),"")</f>
        <v>NHS England London</v>
      </c>
      <c r="E66" s="77" t="str">
        <f t="shared" ca="1" si="1"/>
        <v>E09000007</v>
      </c>
      <c r="F66" s="79" t="str">
        <f ca="1">IF(E66="","",VLOOKUP(E66,'Org List'!$J$9:$K$640,2,0))</f>
        <v>Camden</v>
      </c>
      <c r="G66" s="100">
        <f ca="1">IFERROR(IF((VLOOKUP($E66,'DTOC Backsheet'!$D$5:$AF$183,G$9,FALSE))="","",(VLOOKUP($E66,'DTOC Backsheet'!$D$5:$AF$183,G$9,FALSE))),"")</f>
        <v>766.45052598585619</v>
      </c>
      <c r="H66" s="101">
        <f ca="1">IFERROR(IF((VLOOKUP($E66,'DTOC Backsheet'!$D$5:$AF$183,H$9,FALSE))="","",(VLOOKUP($E66,'DTOC Backsheet'!$D$5:$AF$183,H$9,FALSE))),"")</f>
        <v>757.63512057515618</v>
      </c>
      <c r="I66" s="101">
        <f ca="1">IFERROR(IF((VLOOKUP($E66,'DTOC Backsheet'!$D$5:$AF$183,I$9,FALSE))="","",(VLOOKUP($E66,'DTOC Backsheet'!$D$5:$AF$183,I$9,FALSE))),"")</f>
        <v>1015.7306012106491</v>
      </c>
      <c r="J66" s="102">
        <f ca="1">IFERROR(IF((VLOOKUP($E66,'DTOC Backsheet'!$D$5:$AF$183,J$9,FALSE))="","",(VLOOKUP($E66,'DTOC Backsheet'!$D$5:$AF$183,J$9,FALSE))),"")</f>
        <v>816.86346969419492</v>
      </c>
      <c r="K66" s="151">
        <f ca="1">IFERROR(IF((VLOOKUP($E66,'DTOC Backsheet'!$D$5:$AF$183,K$9,FALSE))="","",(VLOOKUP($E66,'DTOC Backsheet'!$D$5:$AF$183,K$9,FALSE))),"")</f>
        <v>770.28160222780048</v>
      </c>
      <c r="L66" s="102">
        <f ca="1">IFERROR(IF((VLOOKUP($E66,'DTOC Backsheet'!$D$5:$AF$183,L$9,FALSE))="","",(VLOOKUP($E66,'DTOC Backsheet'!$D$5:$AF$183,L$9,FALSE))),"")</f>
        <v>578.67165254644613</v>
      </c>
      <c r="M66" s="101">
        <f ca="1">IFERROR(IF((VLOOKUP($E66,'DTOC Backsheet'!$D$5:$AF$183,M$9,FALSE))="","",(VLOOKUP($E66,'DTOC Backsheet'!$D$5:$AF$183,M$9,FALSE))),"")</f>
        <v>486.94859392705092</v>
      </c>
      <c r="N66" s="103">
        <f ca="1">IFERROR(IF((VLOOKUP($E66,'DTOC Backsheet'!$D$5:$AF$183,N$9,FALSE))="","",(VLOOKUP($E66,'DTOC Backsheet'!$D$5:$AF$183,N$9,FALSE))),"")</f>
        <v>609.84411025650081</v>
      </c>
    </row>
    <row r="67" spans="1:14" ht="15" customHeight="1" x14ac:dyDescent="0.3">
      <c r="A67" s="41">
        <v>53</v>
      </c>
      <c r="B67" s="77" t="str">
        <f ca="1">IFERROR(IF((VLOOKUP($E67,'Org List'!$AJ$10:$AL$190,3,FALSE))="","",(VLOOKUP($E67,'Org List'!$AJ$10:$AL$190,3,FALSE))),"")</f>
        <v>East of England Commissioning Region</v>
      </c>
      <c r="C67" s="78" t="str">
        <f ca="1">IFERROR(IF((VLOOKUP($E67,'Org List'!$AO$10:$AQ$190,3,FALSE))="","",(VLOOKUP($E67,'Org List'!$AO$10:$AQ$190,3,FALSE))),"")</f>
        <v>East Region</v>
      </c>
      <c r="D67" s="93" t="str">
        <f ca="1">IFERROR(IF((VLOOKUP($E67,'Org List'!$AT$10:$AV$190,3,FALSE))="","",(VLOOKUP($E67,'Org List'!$AT$10:$AV$190,3,FALSE))),"")</f>
        <v>NHS England East (East)</v>
      </c>
      <c r="E67" s="77" t="str">
        <f t="shared" ca="1" si="1"/>
        <v>E06000056</v>
      </c>
      <c r="F67" s="79" t="str">
        <f ca="1">IF(E67="","",VLOOKUP(E67,'Org List'!$J$9:$K$640,2,0))</f>
        <v>Central Bedfordshire</v>
      </c>
      <c r="G67" s="100">
        <f ca="1">IFERROR(IF((VLOOKUP($E67,'DTOC Backsheet'!$D$5:$AF$183,G$9,FALSE))="","",(VLOOKUP($E67,'DTOC Backsheet'!$D$5:$AF$183,G$9,FALSE))),"")</f>
        <v>745.71897831925003</v>
      </c>
      <c r="H67" s="101">
        <f ca="1">IFERROR(IF((VLOOKUP($E67,'DTOC Backsheet'!$D$5:$AF$183,H$9,FALSE))="","",(VLOOKUP($E67,'DTOC Backsheet'!$D$5:$AF$183,H$9,FALSE))),"")</f>
        <v>813.88592787113248</v>
      </c>
      <c r="I67" s="101">
        <f ca="1">IFERROR(IF((VLOOKUP($E67,'DTOC Backsheet'!$D$5:$AF$183,I$9,FALSE))="","",(VLOOKUP($E67,'DTOC Backsheet'!$D$5:$AF$183,I$9,FALSE))),"")</f>
        <v>708.66177755614626</v>
      </c>
      <c r="J67" s="102">
        <f ca="1">IFERROR(IF((VLOOKUP($E67,'DTOC Backsheet'!$D$5:$AF$183,J$9,FALSE))="","",(VLOOKUP($E67,'DTOC Backsheet'!$D$5:$AF$183,J$9,FALSE))),"")</f>
        <v>444.24205047229242</v>
      </c>
      <c r="K67" s="151">
        <f ca="1">IFERROR(IF((VLOOKUP($E67,'DTOC Backsheet'!$D$5:$AF$183,K$9,FALSE))="","",(VLOOKUP($E67,'DTOC Backsheet'!$D$5:$AF$183,K$9,FALSE))),"")</f>
        <v>605.25160582113335</v>
      </c>
      <c r="L67" s="102">
        <f ca="1">IFERROR(IF((VLOOKUP($E67,'DTOC Backsheet'!$D$5:$AF$183,L$9,FALSE))="","",(VLOOKUP($E67,'DTOC Backsheet'!$D$5:$AF$183,L$9,FALSE))),"")</f>
        <v>558.79786856362466</v>
      </c>
      <c r="M67" s="101">
        <f ca="1">IFERROR(IF((VLOOKUP($E67,'DTOC Backsheet'!$D$5:$AF$183,M$9,FALSE))="","",(VLOOKUP($E67,'DTOC Backsheet'!$D$5:$AF$183,M$9,FALSE))),"")</f>
        <v>680.56980118039507</v>
      </c>
      <c r="N67" s="103">
        <f ca="1">IFERROR(IF((VLOOKUP($E67,'DTOC Backsheet'!$D$5:$AF$183,N$9,FALSE))="","",(VLOOKUP($E67,'DTOC Backsheet'!$D$5:$AF$183,N$9,FALSE))),"")</f>
        <v>564.58172424202508</v>
      </c>
    </row>
    <row r="68" spans="1:14" ht="15" customHeight="1" x14ac:dyDescent="0.3">
      <c r="A68" s="41">
        <v>54</v>
      </c>
      <c r="B68" s="77" t="str">
        <f ca="1">IFERROR(IF((VLOOKUP($E68,'Org List'!$AJ$10:$AL$190,3,FALSE))="","",(VLOOKUP($E68,'Org List'!$AJ$10:$AL$190,3,FALSE))),"")</f>
        <v>North West Commissioning Region</v>
      </c>
      <c r="C68" s="78" t="str">
        <f ca="1">IFERROR(IF((VLOOKUP($E68,'Org List'!$AO$10:$AQ$190,3,FALSE))="","",(VLOOKUP($E68,'Org List'!$AO$10:$AQ$190,3,FALSE))),"")</f>
        <v>North West Region</v>
      </c>
      <c r="D68" s="93" t="str">
        <f ca="1">IFERROR(IF((VLOOKUP($E68,'Org List'!$AT$10:$AV$190,3,FALSE))="","",(VLOOKUP($E68,'Org List'!$AT$10:$AV$190,3,FALSE))),"")</f>
        <v>NHS England North West (Cheshire And Merseyside)</v>
      </c>
      <c r="E68" s="77" t="str">
        <f t="shared" ca="1" si="1"/>
        <v>E06000049</v>
      </c>
      <c r="F68" s="79" t="str">
        <f ca="1">IF(E68="","",VLOOKUP(E68,'Org List'!$J$9:$K$640,2,0))</f>
        <v>Cheshire East</v>
      </c>
      <c r="G68" s="100">
        <f ca="1">IFERROR(IF((VLOOKUP($E68,'DTOC Backsheet'!$D$5:$AF$183,G$9,FALSE))="","",(VLOOKUP($E68,'DTOC Backsheet'!$D$5:$AF$183,G$9,FALSE))),"")</f>
        <v>1463.6384037595872</v>
      </c>
      <c r="H68" s="101">
        <f ca="1">IFERROR(IF((VLOOKUP($E68,'DTOC Backsheet'!$D$5:$AF$183,H$9,FALSE))="","",(VLOOKUP($E68,'DTOC Backsheet'!$D$5:$AF$183,H$9,FALSE))),"")</f>
        <v>1406.2149353820971</v>
      </c>
      <c r="I68" s="101">
        <f ca="1">IFERROR(IF((VLOOKUP($E68,'DTOC Backsheet'!$D$5:$AF$183,I$9,FALSE))="","",(VLOOKUP($E68,'DTOC Backsheet'!$D$5:$AF$183,I$9,FALSE))),"")</f>
        <v>924.05581297110348</v>
      </c>
      <c r="J68" s="102">
        <f ca="1">IFERROR(IF((VLOOKUP($E68,'DTOC Backsheet'!$D$5:$AF$183,J$9,FALSE))="","",(VLOOKUP($E68,'DTOC Backsheet'!$D$5:$AF$183,J$9,FALSE))),"")</f>
        <v>863.59552205367027</v>
      </c>
      <c r="K68" s="151">
        <f ca="1">IFERROR(IF((VLOOKUP($E68,'DTOC Backsheet'!$D$5:$AF$183,K$9,FALSE))="","",(VLOOKUP($E68,'DTOC Backsheet'!$D$5:$AF$183,K$9,FALSE))),"")</f>
        <v>929.4685595863682</v>
      </c>
      <c r="L68" s="102">
        <f ca="1">IFERROR(IF((VLOOKUP($E68,'DTOC Backsheet'!$D$5:$AF$183,L$9,FALSE))="","",(VLOOKUP($E68,'DTOC Backsheet'!$D$5:$AF$183,L$9,FALSE))),"")</f>
        <v>1038.1590715153197</v>
      </c>
      <c r="M68" s="101">
        <f ca="1">IFERROR(IF((VLOOKUP($E68,'DTOC Backsheet'!$D$5:$AF$183,M$9,FALSE))="","",(VLOOKUP($E68,'DTOC Backsheet'!$D$5:$AF$183,M$9,FALSE))),"")</f>
        <v>1025.6431943841073</v>
      </c>
      <c r="N68" s="103">
        <f ca="1">IFERROR(IF((VLOOKUP($E68,'DTOC Backsheet'!$D$5:$AF$183,N$9,FALSE))="","",(VLOOKUP($E68,'DTOC Backsheet'!$D$5:$AF$183,N$9,FALSE))),"")</f>
        <v>1079.7315032623446</v>
      </c>
    </row>
    <row r="69" spans="1:14" ht="15" customHeight="1" x14ac:dyDescent="0.3">
      <c r="A69" s="41">
        <v>55</v>
      </c>
      <c r="B69" s="77" t="str">
        <f ca="1">IFERROR(IF((VLOOKUP($E69,'Org List'!$AJ$10:$AL$190,3,FALSE))="","",(VLOOKUP($E69,'Org List'!$AJ$10:$AL$190,3,FALSE))),"")</f>
        <v>North West Commissioning Region</v>
      </c>
      <c r="C69" s="78" t="str">
        <f ca="1">IFERROR(IF((VLOOKUP($E69,'Org List'!$AO$10:$AQ$190,3,FALSE))="","",(VLOOKUP($E69,'Org List'!$AO$10:$AQ$190,3,FALSE))),"")</f>
        <v>North West Region</v>
      </c>
      <c r="D69" s="93" t="str">
        <f ca="1">IFERROR(IF((VLOOKUP($E69,'Org List'!$AT$10:$AV$190,3,FALSE))="","",(VLOOKUP($E69,'Org List'!$AT$10:$AV$190,3,FALSE))),"")</f>
        <v>NHS England North West (Cheshire And Merseyside)</v>
      </c>
      <c r="E69" s="77" t="str">
        <f t="shared" ca="1" si="1"/>
        <v>E06000050</v>
      </c>
      <c r="F69" s="79" t="str">
        <f ca="1">IF(E69="","",VLOOKUP(E69,'Org List'!$J$9:$K$640,2,0))</f>
        <v>Cheshire West and Chester</v>
      </c>
      <c r="G69" s="100">
        <f ca="1">IFERROR(IF((VLOOKUP($E69,'DTOC Backsheet'!$D$5:$AF$183,G$9,FALSE))="","",(VLOOKUP($E69,'DTOC Backsheet'!$D$5:$AF$183,G$9,FALSE))),"")</f>
        <v>1330.9838863399607</v>
      </c>
      <c r="H69" s="101">
        <f ca="1">IFERROR(IF((VLOOKUP($E69,'DTOC Backsheet'!$D$5:$AF$183,H$9,FALSE))="","",(VLOOKUP($E69,'DTOC Backsheet'!$D$5:$AF$183,H$9,FALSE))),"")</f>
        <v>1197.99632067735</v>
      </c>
      <c r="I69" s="101">
        <f ca="1">IFERROR(IF((VLOOKUP($E69,'DTOC Backsheet'!$D$5:$AF$183,I$9,FALSE))="","",(VLOOKUP($E69,'DTOC Backsheet'!$D$5:$AF$183,I$9,FALSE))),"")</f>
        <v>957.14106286617766</v>
      </c>
      <c r="J69" s="102">
        <f ca="1">IFERROR(IF((VLOOKUP($E69,'DTOC Backsheet'!$D$5:$AF$183,J$9,FALSE))="","",(VLOOKUP($E69,'DTOC Backsheet'!$D$5:$AF$183,J$9,FALSE))),"")</f>
        <v>1072.5928555450187</v>
      </c>
      <c r="K69" s="151">
        <f ca="1">IFERROR(IF((VLOOKUP($E69,'DTOC Backsheet'!$D$5:$AF$183,K$9,FALSE))="","",(VLOOKUP($E69,'DTOC Backsheet'!$D$5:$AF$183,K$9,FALSE))),"")</f>
        <v>878.75077321760557</v>
      </c>
      <c r="L69" s="102">
        <f ca="1">IFERROR(IF((VLOOKUP($E69,'DTOC Backsheet'!$D$5:$AF$183,L$9,FALSE))="","",(VLOOKUP($E69,'DTOC Backsheet'!$D$5:$AF$183,L$9,FALSE))),"")</f>
        <v>1180.7751986344131</v>
      </c>
      <c r="M69" s="101">
        <f ca="1">IFERROR(IF((VLOOKUP($E69,'DTOC Backsheet'!$D$5:$AF$183,M$9,FALSE))="","",(VLOOKUP($E69,'DTOC Backsheet'!$D$5:$AF$183,M$9,FALSE))),"")</f>
        <v>907.18094529229279</v>
      </c>
      <c r="N69" s="103">
        <f ca="1">IFERROR(IF((VLOOKUP($E69,'DTOC Backsheet'!$D$5:$AF$183,N$9,FALSE))="","",(VLOOKUP($E69,'DTOC Backsheet'!$D$5:$AF$183,N$9,FALSE))),"")</f>
        <v>778.26939033611984</v>
      </c>
    </row>
    <row r="70" spans="1:14" ht="15" customHeight="1" x14ac:dyDescent="0.3">
      <c r="A70" s="41">
        <v>56</v>
      </c>
      <c r="B70" s="77" t="str">
        <f ca="1">IFERROR(IF((VLOOKUP($E70,'Org List'!$AJ$10:$AL$190,3,FALSE))="","",(VLOOKUP($E70,'Org List'!$AJ$10:$AL$190,3,FALSE))),"")</f>
        <v>London Commissioning Region</v>
      </c>
      <c r="C70" s="78" t="str">
        <f ca="1">IFERROR(IF((VLOOKUP($E70,'Org List'!$AO$10:$AQ$190,3,FALSE))="","",(VLOOKUP($E70,'Org List'!$AO$10:$AQ$190,3,FALSE))),"")</f>
        <v>London Region</v>
      </c>
      <c r="D70" s="93" t="str">
        <f ca="1">IFERROR(IF((VLOOKUP($E70,'Org List'!$AT$10:$AV$190,3,FALSE))="","",(VLOOKUP($E70,'Org List'!$AT$10:$AV$190,3,FALSE))),"")</f>
        <v>NHS England London</v>
      </c>
      <c r="E70" s="77" t="str">
        <f t="shared" ca="1" si="1"/>
        <v>E09000001</v>
      </c>
      <c r="F70" s="79" t="str">
        <f ca="1">IF(E70="","",VLOOKUP(E70,'Org List'!$J$9:$K$640,2,0))</f>
        <v>City of London</v>
      </c>
      <c r="G70" s="100">
        <f ca="1">IFERROR(IF((VLOOKUP($E70,'DTOC Backsheet'!$D$5:$AF$183,G$9,FALSE))="","",(VLOOKUP($E70,'DTOC Backsheet'!$D$5:$AF$183,G$9,FALSE))),"")</f>
        <v>1437.5</v>
      </c>
      <c r="H70" s="101">
        <f ca="1">IFERROR(IF((VLOOKUP($E70,'DTOC Backsheet'!$D$5:$AF$183,H$9,FALSE))="","",(VLOOKUP($E70,'DTOC Backsheet'!$D$5:$AF$183,H$9,FALSE))),"")</f>
        <v>1984.375</v>
      </c>
      <c r="I70" s="101">
        <f ca="1">IFERROR(IF((VLOOKUP($E70,'DTOC Backsheet'!$D$5:$AF$183,I$9,FALSE))="","",(VLOOKUP($E70,'DTOC Backsheet'!$D$5:$AF$183,I$9,FALSE))),"")</f>
        <v>1375</v>
      </c>
      <c r="J70" s="102">
        <f ca="1">IFERROR(IF((VLOOKUP($E70,'DTOC Backsheet'!$D$5:$AF$183,J$9,FALSE))="","",(VLOOKUP($E70,'DTOC Backsheet'!$D$5:$AF$183,J$9,FALSE))),"")</f>
        <v>348.66953211851978</v>
      </c>
      <c r="K70" s="151">
        <f ca="1">IFERROR(IF((VLOOKUP($E70,'DTOC Backsheet'!$D$5:$AF$183,K$9,FALSE))="","",(VLOOKUP($E70,'DTOC Backsheet'!$D$5:$AF$183,K$9,FALSE))),"")</f>
        <v>1816.7517726175506</v>
      </c>
      <c r="L70" s="102">
        <f ca="1">IFERROR(IF((VLOOKUP($E70,'DTOC Backsheet'!$D$5:$AF$183,L$9,FALSE))="","",(VLOOKUP($E70,'DTOC Backsheet'!$D$5:$AF$183,L$9,FALSE))),"")</f>
        <v>2147.0702767298321</v>
      </c>
      <c r="M70" s="101">
        <f ca="1">IFERROR(IF((VLOOKUP($E70,'DTOC Backsheet'!$D$5:$AF$183,M$9,FALSE))="","",(VLOOKUP($E70,'DTOC Backsheet'!$D$5:$AF$183,M$9,FALSE))),"")</f>
        <v>1211.1678484117003</v>
      </c>
      <c r="N70" s="103">
        <f ca="1">IFERROR(IF((VLOOKUP($E70,'DTOC Backsheet'!$D$5:$AF$183,N$9,FALSE))="","",(VLOOKUP($E70,'DTOC Backsheet'!$D$5:$AF$183,N$9,FALSE))),"")</f>
        <v>1456.6157406058701</v>
      </c>
    </row>
    <row r="71" spans="1:14" ht="15" customHeight="1" x14ac:dyDescent="0.3">
      <c r="A71" s="41">
        <v>57</v>
      </c>
      <c r="B71" s="77" t="str">
        <f ca="1">IFERROR(IF((VLOOKUP($E71,'Org List'!$AJ$10:$AL$190,3,FALSE))="","",(VLOOKUP($E71,'Org List'!$AJ$10:$AL$190,3,FALSE))),"")</f>
        <v>South West England Commissioning Region</v>
      </c>
      <c r="C71" s="78" t="str">
        <f ca="1">IFERROR(IF((VLOOKUP($E71,'Org List'!$AO$10:$AQ$190,3,FALSE))="","",(VLOOKUP($E71,'Org List'!$AO$10:$AQ$190,3,FALSE))),"")</f>
        <v>South West Region</v>
      </c>
      <c r="D71" s="93" t="str">
        <f ca="1">IFERROR(IF((VLOOKUP($E71,'Org List'!$AT$10:$AV$190,3,FALSE))="","",(VLOOKUP($E71,'Org List'!$AT$10:$AV$190,3,FALSE))),"")</f>
        <v>NHS England South West (South West South)</v>
      </c>
      <c r="E71" s="77" t="str">
        <f t="shared" ca="1" si="1"/>
        <v>E06000052</v>
      </c>
      <c r="F71" s="79" t="str">
        <f ca="1">IF(E71="","",VLOOKUP(E71,'Org List'!$J$9:$K$640,2,0))</f>
        <v>Cornwall &amp; Scilly</v>
      </c>
      <c r="G71" s="100">
        <f ca="1">IFERROR(IF((VLOOKUP($E71,'DTOC Backsheet'!$D$5:$AF$183,G$9,FALSE))="","",(VLOOKUP($E71,'DTOC Backsheet'!$D$5:$AF$183,G$9,FALSE))),"")</f>
        <v>2809.3003272694591</v>
      </c>
      <c r="H71" s="101">
        <f ca="1">IFERROR(IF((VLOOKUP($E71,'DTOC Backsheet'!$D$5:$AF$183,H$9,FALSE))="","",(VLOOKUP($E71,'DTOC Backsheet'!$D$5:$AF$183,H$9,FALSE))),"")</f>
        <v>2791.7641204825086</v>
      </c>
      <c r="I71" s="101">
        <f ca="1">IFERROR(IF((VLOOKUP($E71,'DTOC Backsheet'!$D$5:$AF$183,I$9,FALSE))="","",(VLOOKUP($E71,'DTOC Backsheet'!$D$5:$AF$183,I$9,FALSE))),"")</f>
        <v>2170.7631976396265</v>
      </c>
      <c r="J71" s="102">
        <f ca="1">IFERROR(IF((VLOOKUP($E71,'DTOC Backsheet'!$D$5:$AF$183,J$9,FALSE))="","",(VLOOKUP($E71,'DTOC Backsheet'!$D$5:$AF$183,J$9,FALSE))),"")</f>
        <v>1723.882818706621</v>
      </c>
      <c r="K71" s="151">
        <f ca="1">IFERROR(IF((VLOOKUP($E71,'DTOC Backsheet'!$D$5:$AF$183,K$9,FALSE))="","",(VLOOKUP($E71,'DTOC Backsheet'!$D$5:$AF$183,K$9,FALSE))),"")</f>
        <v>1516.2730731542629</v>
      </c>
      <c r="L71" s="102">
        <f ca="1">IFERROR(IF((VLOOKUP($E71,'DTOC Backsheet'!$D$5:$AF$183,L$9,FALSE))="","",(VLOOKUP($E71,'DTOC Backsheet'!$D$5:$AF$183,L$9,FALSE))),"")</f>
        <v>1953.8067834858925</v>
      </c>
      <c r="M71" s="101">
        <f ca="1">IFERROR(IF((VLOOKUP($E71,'DTOC Backsheet'!$D$5:$AF$183,M$9,FALSE))="","",(VLOOKUP($E71,'DTOC Backsheet'!$D$5:$AF$183,M$9,FALSE))),"")</f>
        <v>2068.6593824479455</v>
      </c>
      <c r="N71" s="103">
        <f ca="1">IFERROR(IF((VLOOKUP($E71,'DTOC Backsheet'!$D$5:$AF$183,N$9,FALSE))="","",(VLOOKUP($E71,'DTOC Backsheet'!$D$5:$AF$183,N$9,FALSE))),"")</f>
        <v>1764.6774524900607</v>
      </c>
    </row>
    <row r="72" spans="1:14" ht="15" customHeight="1" x14ac:dyDescent="0.3">
      <c r="A72" s="41">
        <v>58</v>
      </c>
      <c r="B72" s="77" t="str">
        <f ca="1">IFERROR(IF((VLOOKUP($E72,'Org List'!$AJ$10:$AL$190,3,FALSE))="","",(VLOOKUP($E72,'Org List'!$AJ$10:$AL$190,3,FALSE))),"")</f>
        <v>North East and Yorkshire Commissioning Region</v>
      </c>
      <c r="C72" s="78" t="str">
        <f ca="1">IFERROR(IF((VLOOKUP($E72,'Org List'!$AO$10:$AQ$190,3,FALSE))="","",(VLOOKUP($E72,'Org List'!$AO$10:$AQ$190,3,FALSE))),"")</f>
        <v>North East Region</v>
      </c>
      <c r="D72" s="93" t="str">
        <f ca="1">IFERROR(IF((VLOOKUP($E72,'Org List'!$AT$10:$AV$190,3,FALSE))="","",(VLOOKUP($E72,'Org List'!$AT$10:$AV$190,3,FALSE))),"")</f>
        <v>NHS England North East and Yorkshire (Cumbria And North East)</v>
      </c>
      <c r="E72" s="77" t="str">
        <f t="shared" ca="1" si="1"/>
        <v>E06000047</v>
      </c>
      <c r="F72" s="79" t="str">
        <f ca="1">IF(E72="","",VLOOKUP(E72,'Org List'!$J$9:$K$640,2,0))</f>
        <v>County Durham</v>
      </c>
      <c r="G72" s="100">
        <f ca="1">IFERROR(IF((VLOOKUP($E72,'DTOC Backsheet'!$D$5:$AF$183,G$9,FALSE))="","",(VLOOKUP($E72,'DTOC Backsheet'!$D$5:$AF$183,G$9,FALSE))),"")</f>
        <v>279.11571603461886</v>
      </c>
      <c r="H72" s="101">
        <f ca="1">IFERROR(IF((VLOOKUP($E72,'DTOC Backsheet'!$D$5:$AF$183,H$9,FALSE))="","",(VLOOKUP($E72,'DTOC Backsheet'!$D$5:$AF$183,H$9,FALSE))),"")</f>
        <v>319.76593039359807</v>
      </c>
      <c r="I72" s="101">
        <f ca="1">IFERROR(IF((VLOOKUP($E72,'DTOC Backsheet'!$D$5:$AF$183,I$9,FALSE))="","",(VLOOKUP($E72,'DTOC Backsheet'!$D$5:$AF$183,I$9,FALSE))),"")</f>
        <v>283.60614669055258</v>
      </c>
      <c r="J72" s="102">
        <f ca="1">IFERROR(IF((VLOOKUP($E72,'DTOC Backsheet'!$D$5:$AF$183,J$9,FALSE))="","",(VLOOKUP($E72,'DTOC Backsheet'!$D$5:$AF$183,J$9,FALSE))),"")</f>
        <v>323.91005714531957</v>
      </c>
      <c r="K72" s="151">
        <f ca="1">IFERROR(IF((VLOOKUP($E72,'DTOC Backsheet'!$D$5:$AF$183,K$9,FALSE))="","",(VLOOKUP($E72,'DTOC Backsheet'!$D$5:$AF$183,K$9,FALSE))),"")</f>
        <v>377.85580484443091</v>
      </c>
      <c r="L72" s="102">
        <f ca="1">IFERROR(IF((VLOOKUP($E72,'DTOC Backsheet'!$D$5:$AF$183,L$9,FALSE))="","",(VLOOKUP($E72,'DTOC Backsheet'!$D$5:$AF$183,L$9,FALSE))),"")</f>
        <v>253.70991385127937</v>
      </c>
      <c r="M72" s="101">
        <f ca="1">IFERROR(IF((VLOOKUP($E72,'DTOC Backsheet'!$D$5:$AF$183,M$9,FALSE))="","",(VLOOKUP($E72,'DTOC Backsheet'!$D$5:$AF$183,M$9,FALSE))),"")</f>
        <v>219.78769695751498</v>
      </c>
      <c r="N72" s="103">
        <f ca="1">IFERROR(IF((VLOOKUP($E72,'DTOC Backsheet'!$D$5:$AF$183,N$9,FALSE))="","",(VLOOKUP($E72,'DTOC Backsheet'!$D$5:$AF$183,N$9,FALSE))),"")</f>
        <v>135.81022294864661</v>
      </c>
    </row>
    <row r="73" spans="1:14" ht="15" customHeight="1" x14ac:dyDescent="0.3">
      <c r="A73" s="41">
        <v>59</v>
      </c>
      <c r="B73" s="77" t="str">
        <f ca="1">IFERROR(IF((VLOOKUP($E73,'Org List'!$AJ$10:$AL$190,3,FALSE))="","",(VLOOKUP($E73,'Org List'!$AJ$10:$AL$190,3,FALSE))),"")</f>
        <v>Midlands Commissioning Region</v>
      </c>
      <c r="C73" s="78" t="str">
        <f ca="1">IFERROR(IF((VLOOKUP($E73,'Org List'!$AO$10:$AQ$190,3,FALSE))="","",(VLOOKUP($E73,'Org List'!$AO$10:$AQ$190,3,FALSE))),"")</f>
        <v>West Midlands Region</v>
      </c>
      <c r="D73" s="93" t="str">
        <f ca="1">IFERROR(IF((VLOOKUP($E73,'Org List'!$AT$10:$AV$190,3,FALSE))="","",(VLOOKUP($E73,'Org List'!$AT$10:$AV$190,3,FALSE))),"")</f>
        <v>NHS England Midlands (West Midlands)</v>
      </c>
      <c r="E73" s="77" t="str">
        <f t="shared" ca="1" si="1"/>
        <v>E08000026</v>
      </c>
      <c r="F73" s="79" t="str">
        <f ca="1">IF(E73="","",VLOOKUP(E73,'Org List'!$J$9:$K$640,2,0))</f>
        <v>Coventry</v>
      </c>
      <c r="G73" s="100">
        <f ca="1">IFERROR(IF((VLOOKUP($E73,'DTOC Backsheet'!$D$5:$AF$183,G$9,FALSE))="","",(VLOOKUP($E73,'DTOC Backsheet'!$D$5:$AF$183,G$9,FALSE))),"")</f>
        <v>1938.3150779466671</v>
      </c>
      <c r="H73" s="101">
        <f ca="1">IFERROR(IF((VLOOKUP($E73,'DTOC Backsheet'!$D$5:$AF$183,H$9,FALSE))="","",(VLOOKUP($E73,'DTOC Backsheet'!$D$5:$AF$183,H$9,FALSE))),"")</f>
        <v>1341.9921080105462</v>
      </c>
      <c r="I73" s="101">
        <f ca="1">IFERROR(IF((VLOOKUP($E73,'DTOC Backsheet'!$D$5:$AF$183,I$9,FALSE))="","",(VLOOKUP($E73,'DTOC Backsheet'!$D$5:$AF$183,I$9,FALSE))),"")</f>
        <v>1088.245182524375</v>
      </c>
      <c r="J73" s="102">
        <f ca="1">IFERROR(IF((VLOOKUP($E73,'DTOC Backsheet'!$D$5:$AF$183,J$9,FALSE))="","",(VLOOKUP($E73,'DTOC Backsheet'!$D$5:$AF$183,J$9,FALSE))),"")</f>
        <v>823.78707232064369</v>
      </c>
      <c r="K73" s="151">
        <f ca="1">IFERROR(IF((VLOOKUP($E73,'DTOC Backsheet'!$D$5:$AF$183,K$9,FALSE))="","",(VLOOKUP($E73,'DTOC Backsheet'!$D$5:$AF$183,K$9,FALSE))),"")</f>
        <v>1013.6769737369275</v>
      </c>
      <c r="L73" s="102">
        <f ca="1">IFERROR(IF((VLOOKUP($E73,'DTOC Backsheet'!$D$5:$AF$183,L$9,FALSE))="","",(VLOOKUP($E73,'DTOC Backsheet'!$D$5:$AF$183,L$9,FALSE))),"")</f>
        <v>944.56263461850062</v>
      </c>
      <c r="M73" s="101">
        <f ca="1">IFERROR(IF((VLOOKUP($E73,'DTOC Backsheet'!$D$5:$AF$183,M$9,FALSE))="","",(VLOOKUP($E73,'DTOC Backsheet'!$D$5:$AF$183,M$9,FALSE))),"")</f>
        <v>1112.1125476328689</v>
      </c>
      <c r="N73" s="103">
        <f ca="1">IFERROR(IF((VLOOKUP($E73,'DTOC Backsheet'!$D$5:$AF$183,N$9,FALSE))="","",(VLOOKUP($E73,'DTOC Backsheet'!$D$5:$AF$183,N$9,FALSE))),"")</f>
        <v>1217.4467413074842</v>
      </c>
    </row>
    <row r="74" spans="1:14" ht="15" customHeight="1" x14ac:dyDescent="0.3">
      <c r="A74" s="41">
        <v>60</v>
      </c>
      <c r="B74" s="77" t="str">
        <f ca="1">IFERROR(IF((VLOOKUP($E74,'Org List'!$AJ$10:$AL$190,3,FALSE))="","",(VLOOKUP($E74,'Org List'!$AJ$10:$AL$190,3,FALSE))),"")</f>
        <v>London Commissioning Region</v>
      </c>
      <c r="C74" s="78" t="str">
        <f ca="1">IFERROR(IF((VLOOKUP($E74,'Org List'!$AO$10:$AQ$190,3,FALSE))="","",(VLOOKUP($E74,'Org List'!$AO$10:$AQ$190,3,FALSE))),"")</f>
        <v>London Region</v>
      </c>
      <c r="D74" s="93" t="str">
        <f ca="1">IFERROR(IF((VLOOKUP($E74,'Org List'!$AT$10:$AV$190,3,FALSE))="","",(VLOOKUP($E74,'Org List'!$AT$10:$AV$190,3,FALSE))),"")</f>
        <v>NHS England London</v>
      </c>
      <c r="E74" s="77" t="str">
        <f t="shared" ca="1" si="1"/>
        <v>E09000008</v>
      </c>
      <c r="F74" s="79" t="str">
        <f ca="1">IF(E74="","",VLOOKUP(E74,'Org List'!$J$9:$K$640,2,0))</f>
        <v>Croydon</v>
      </c>
      <c r="G74" s="100">
        <f ca="1">IFERROR(IF((VLOOKUP($E74,'DTOC Backsheet'!$D$5:$AF$183,G$9,FALSE))="","",(VLOOKUP($E74,'DTOC Backsheet'!$D$5:$AF$183,G$9,FALSE))),"")</f>
        <v>897.73910405361607</v>
      </c>
      <c r="H74" s="101">
        <f ca="1">IFERROR(IF((VLOOKUP($E74,'DTOC Backsheet'!$D$5:$AF$183,H$9,FALSE))="","",(VLOOKUP($E74,'DTOC Backsheet'!$D$5:$AF$183,H$9,FALSE))),"")</f>
        <v>883.60419496521422</v>
      </c>
      <c r="I74" s="101">
        <f ca="1">IFERROR(IF((VLOOKUP($E74,'DTOC Backsheet'!$D$5:$AF$183,I$9,FALSE))="","",(VLOOKUP($E74,'DTOC Backsheet'!$D$5:$AF$183,I$9,FALSE))),"")</f>
        <v>534.02376043742379</v>
      </c>
      <c r="J74" s="102">
        <f ca="1">IFERROR(IF((VLOOKUP($E74,'DTOC Backsheet'!$D$5:$AF$183,J$9,FALSE))="","",(VLOOKUP($E74,'DTOC Backsheet'!$D$5:$AF$183,J$9,FALSE))),"")</f>
        <v>694.8630594542152</v>
      </c>
      <c r="K74" s="151">
        <f ca="1">IFERROR(IF((VLOOKUP($E74,'DTOC Backsheet'!$D$5:$AF$183,K$9,FALSE))="","",(VLOOKUP($E74,'DTOC Backsheet'!$D$5:$AF$183,K$9,FALSE))),"")</f>
        <v>769.72587682930214</v>
      </c>
      <c r="L74" s="102">
        <f ca="1">IFERROR(IF((VLOOKUP($E74,'DTOC Backsheet'!$D$5:$AF$183,L$9,FALSE))="","",(VLOOKUP($E74,'DTOC Backsheet'!$D$5:$AF$183,L$9,FALSE))),"")</f>
        <v>606.72910627172666</v>
      </c>
      <c r="M74" s="101">
        <f ca="1">IFERROR(IF((VLOOKUP($E74,'DTOC Backsheet'!$D$5:$AF$183,M$9,FALSE))="","",(VLOOKUP($E74,'DTOC Backsheet'!$D$5:$AF$183,M$9,FALSE))),"")</f>
        <v>530.16486122902415</v>
      </c>
      <c r="N74" s="103">
        <f ca="1">IFERROR(IF((VLOOKUP($E74,'DTOC Backsheet'!$D$5:$AF$183,N$9,FALSE))="","",(VLOOKUP($E74,'DTOC Backsheet'!$D$5:$AF$183,N$9,FALSE))),"")</f>
        <v>637.7794551891393</v>
      </c>
    </row>
    <row r="75" spans="1:14" ht="15" customHeight="1" x14ac:dyDescent="0.3">
      <c r="A75" s="41">
        <v>61</v>
      </c>
      <c r="B75" s="77" t="str">
        <f ca="1">IFERROR(IF((VLOOKUP($E75,'Org List'!$AJ$10:$AL$190,3,FALSE))="","",(VLOOKUP($E75,'Org List'!$AJ$10:$AL$190,3,FALSE))),"")</f>
        <v>North East and Yorkshire Commissioning Region</v>
      </c>
      <c r="C75" s="78" t="str">
        <f ca="1">IFERROR(IF((VLOOKUP($E75,'Org List'!$AO$10:$AQ$190,3,FALSE))="","",(VLOOKUP($E75,'Org List'!$AO$10:$AQ$190,3,FALSE))),"")</f>
        <v>North West Region</v>
      </c>
      <c r="D75" s="93" t="str">
        <f ca="1">IFERROR(IF((VLOOKUP($E75,'Org List'!$AT$10:$AV$190,3,FALSE))="","",(VLOOKUP($E75,'Org List'!$AT$10:$AV$190,3,FALSE))),"")</f>
        <v>NHS England North East and Yorkshire (Cumbria And North East)</v>
      </c>
      <c r="E75" s="77" t="str">
        <f t="shared" ca="1" si="1"/>
        <v>E10000006</v>
      </c>
      <c r="F75" s="79" t="str">
        <f ca="1">IF(E75="","",VLOOKUP(E75,'Org List'!$J$9:$K$640,2,0))</f>
        <v>Cumbria</v>
      </c>
      <c r="G75" s="100">
        <f ca="1">IFERROR(IF((VLOOKUP($E75,'DTOC Backsheet'!$D$5:$AF$183,G$9,FALSE))="","",(VLOOKUP($E75,'DTOC Backsheet'!$D$5:$AF$183,G$9,FALSE))),"")</f>
        <v>3277.1330200048797</v>
      </c>
      <c r="H75" s="101">
        <f ca="1">IFERROR(IF((VLOOKUP($E75,'DTOC Backsheet'!$D$5:$AF$183,H$9,FALSE))="","",(VLOOKUP($E75,'DTOC Backsheet'!$D$5:$AF$183,H$9,FALSE))),"")</f>
        <v>3355.5062094732975</v>
      </c>
      <c r="I75" s="101">
        <f ca="1">IFERROR(IF((VLOOKUP($E75,'DTOC Backsheet'!$D$5:$AF$183,I$9,FALSE))="","",(VLOOKUP($E75,'DTOC Backsheet'!$D$5:$AF$183,I$9,FALSE))),"")</f>
        <v>2728.0277805846445</v>
      </c>
      <c r="J75" s="102">
        <f ca="1">IFERROR(IF((VLOOKUP($E75,'DTOC Backsheet'!$D$5:$AF$183,J$9,FALSE))="","",(VLOOKUP($E75,'DTOC Backsheet'!$D$5:$AF$183,J$9,FALSE))),"")</f>
        <v>2816.9994860308902</v>
      </c>
      <c r="K75" s="151">
        <f ca="1">IFERROR(IF((VLOOKUP($E75,'DTOC Backsheet'!$D$5:$AF$183,K$9,FALSE))="","",(VLOOKUP($E75,'DTOC Backsheet'!$D$5:$AF$183,K$9,FALSE))),"")</f>
        <v>1922.9255166649698</v>
      </c>
      <c r="L75" s="102">
        <f ca="1">IFERROR(IF((VLOOKUP($E75,'DTOC Backsheet'!$D$5:$AF$183,L$9,FALSE))="","",(VLOOKUP($E75,'DTOC Backsheet'!$D$5:$AF$183,L$9,FALSE))),"")</f>
        <v>1957.9775607428164</v>
      </c>
      <c r="M75" s="101">
        <f ca="1">IFERROR(IF((VLOOKUP($E75,'DTOC Backsheet'!$D$5:$AF$183,M$9,FALSE))="","",(VLOOKUP($E75,'DTOC Backsheet'!$D$5:$AF$183,M$9,FALSE))),"")</f>
        <v>1794.3190732525884</v>
      </c>
      <c r="N75" s="103">
        <f ca="1">IFERROR(IF((VLOOKUP($E75,'DTOC Backsheet'!$D$5:$AF$183,N$9,FALSE))="","",(VLOOKUP($E75,'DTOC Backsheet'!$D$5:$AF$183,N$9,FALSE))),"")</f>
        <v>1596.9159978666569</v>
      </c>
    </row>
    <row r="76" spans="1:14" ht="15" customHeight="1" x14ac:dyDescent="0.3">
      <c r="A76" s="41">
        <v>62</v>
      </c>
      <c r="B76" s="77" t="str">
        <f ca="1">IFERROR(IF((VLOOKUP($E76,'Org List'!$AJ$10:$AL$190,3,FALSE))="","",(VLOOKUP($E76,'Org List'!$AJ$10:$AL$190,3,FALSE))),"")</f>
        <v>North East and Yorkshire Commissioning Region</v>
      </c>
      <c r="C76" s="78" t="str">
        <f ca="1">IFERROR(IF((VLOOKUP($E76,'Org List'!$AO$10:$AQ$190,3,FALSE))="","",(VLOOKUP($E76,'Org List'!$AO$10:$AQ$190,3,FALSE))),"")</f>
        <v>North East Region</v>
      </c>
      <c r="D76" s="93" t="str">
        <f ca="1">IFERROR(IF((VLOOKUP($E76,'Org List'!$AT$10:$AV$190,3,FALSE))="","",(VLOOKUP($E76,'Org List'!$AT$10:$AV$190,3,FALSE))),"")</f>
        <v>NHS England North East and Yorkshire (Cumbria And North East)</v>
      </c>
      <c r="E76" s="77" t="str">
        <f t="shared" ca="1" si="1"/>
        <v>E06000005</v>
      </c>
      <c r="F76" s="79" t="str">
        <f ca="1">IF(E76="","",VLOOKUP(E76,'Org List'!$J$9:$K$640,2,0))</f>
        <v>Darlington</v>
      </c>
      <c r="G76" s="100">
        <f ca="1">IFERROR(IF((VLOOKUP($E76,'DTOC Backsheet'!$D$5:$AF$183,G$9,FALSE))="","",(VLOOKUP($E76,'DTOC Backsheet'!$D$5:$AF$183,G$9,FALSE))),"")</f>
        <v>380.34600755922787</v>
      </c>
      <c r="H76" s="101">
        <f ca="1">IFERROR(IF((VLOOKUP($E76,'DTOC Backsheet'!$D$5:$AF$183,H$9,FALSE))="","",(VLOOKUP($E76,'DTOC Backsheet'!$D$5:$AF$183,H$9,FALSE))),"")</f>
        <v>426.84598967461932</v>
      </c>
      <c r="I76" s="101">
        <f ca="1">IFERROR(IF((VLOOKUP($E76,'DTOC Backsheet'!$D$5:$AF$183,I$9,FALSE))="","",(VLOOKUP($E76,'DTOC Backsheet'!$D$5:$AF$183,I$9,FALSE))),"")</f>
        <v>547.26902028114614</v>
      </c>
      <c r="J76" s="102">
        <f ca="1">IFERROR(IF((VLOOKUP($E76,'DTOC Backsheet'!$D$5:$AF$183,J$9,FALSE))="","",(VLOOKUP($E76,'DTOC Backsheet'!$D$5:$AF$183,J$9,FALSE))),"")</f>
        <v>920.08255857892709</v>
      </c>
      <c r="K76" s="151">
        <f ca="1">IFERROR(IF((VLOOKUP($E76,'DTOC Backsheet'!$D$5:$AF$183,K$9,FALSE))="","",(VLOOKUP($E76,'DTOC Backsheet'!$D$5:$AF$183,K$9,FALSE))),"")</f>
        <v>581.60659143331134</v>
      </c>
      <c r="L76" s="102">
        <f ca="1">IFERROR(IF((VLOOKUP($E76,'DTOC Backsheet'!$D$5:$AF$183,L$9,FALSE))="","",(VLOOKUP($E76,'DTOC Backsheet'!$D$5:$AF$183,L$9,FALSE))),"")</f>
        <v>383.76500500312756</v>
      </c>
      <c r="M76" s="101">
        <f ca="1">IFERROR(IF((VLOOKUP($E76,'DTOC Backsheet'!$D$5:$AF$183,M$9,FALSE))="","",(VLOOKUP($E76,'DTOC Backsheet'!$D$5:$AF$183,M$9,FALSE))),"")</f>
        <v>251.47334178776373</v>
      </c>
      <c r="N76" s="103">
        <f ca="1">IFERROR(IF((VLOOKUP($E76,'DTOC Backsheet'!$D$5:$AF$183,N$9,FALSE))="","",(VLOOKUP($E76,'DTOC Backsheet'!$D$5:$AF$183,N$9,FALSE))),"")</f>
        <v>227.58326306451846</v>
      </c>
    </row>
    <row r="77" spans="1:14" ht="15" customHeight="1" x14ac:dyDescent="0.3">
      <c r="A77" s="41">
        <v>63</v>
      </c>
      <c r="B77" s="77" t="str">
        <f ca="1">IFERROR(IF((VLOOKUP($E77,'Org List'!$AJ$10:$AL$190,3,FALSE))="","",(VLOOKUP($E77,'Org List'!$AJ$10:$AL$190,3,FALSE))),"")</f>
        <v>Midlands Commissioning Region</v>
      </c>
      <c r="C77" s="78" t="str">
        <f ca="1">IFERROR(IF((VLOOKUP($E77,'Org List'!$AO$10:$AQ$190,3,FALSE))="","",(VLOOKUP($E77,'Org List'!$AO$10:$AQ$190,3,FALSE))),"")</f>
        <v>East Midlands Region</v>
      </c>
      <c r="D77" s="93" t="str">
        <f ca="1">IFERROR(IF((VLOOKUP($E77,'Org List'!$AT$10:$AV$190,3,FALSE))="","",(VLOOKUP($E77,'Org List'!$AT$10:$AV$190,3,FALSE))),"")</f>
        <v>NHS England Midlands (North Midlands)</v>
      </c>
      <c r="E77" s="77" t="str">
        <f t="shared" ca="1" si="1"/>
        <v>E06000015</v>
      </c>
      <c r="F77" s="79" t="str">
        <f ca="1">IF(E77="","",VLOOKUP(E77,'Org List'!$J$9:$K$640,2,0))</f>
        <v>Derby</v>
      </c>
      <c r="G77" s="100">
        <f ca="1">IFERROR(IF((VLOOKUP($E77,'DTOC Backsheet'!$D$5:$AF$183,G$9,FALSE))="","",(VLOOKUP($E77,'DTOC Backsheet'!$D$5:$AF$183,G$9,FALSE))),"")</f>
        <v>529.98520500192535</v>
      </c>
      <c r="H77" s="101">
        <f ca="1">IFERROR(IF((VLOOKUP($E77,'DTOC Backsheet'!$D$5:$AF$183,H$9,FALSE))="","",(VLOOKUP($E77,'DTOC Backsheet'!$D$5:$AF$183,H$9,FALSE))),"")</f>
        <v>442.32990818994347</v>
      </c>
      <c r="I77" s="101">
        <f ca="1">IFERROR(IF((VLOOKUP($E77,'DTOC Backsheet'!$D$5:$AF$183,I$9,FALSE))="","",(VLOOKUP($E77,'DTOC Backsheet'!$D$5:$AF$183,I$9,FALSE))),"")</f>
        <v>658.68142113049998</v>
      </c>
      <c r="J77" s="102">
        <f ca="1">IFERROR(IF((VLOOKUP($E77,'DTOC Backsheet'!$D$5:$AF$183,J$9,FALSE))="","",(VLOOKUP($E77,'DTOC Backsheet'!$D$5:$AF$183,J$9,FALSE))),"")</f>
        <v>441.8833819785437</v>
      </c>
      <c r="K77" s="151">
        <f ca="1">IFERROR(IF((VLOOKUP($E77,'DTOC Backsheet'!$D$5:$AF$183,K$9,FALSE))="","",(VLOOKUP($E77,'DTOC Backsheet'!$D$5:$AF$183,K$9,FALSE))),"")</f>
        <v>551.47448240098106</v>
      </c>
      <c r="L77" s="102">
        <f ca="1">IFERROR(IF((VLOOKUP($E77,'DTOC Backsheet'!$D$5:$AF$183,L$9,FALSE))="","",(VLOOKUP($E77,'DTOC Backsheet'!$D$5:$AF$183,L$9,FALSE))),"")</f>
        <v>400.66104145267269</v>
      </c>
      <c r="M77" s="101">
        <f ca="1">IFERROR(IF((VLOOKUP($E77,'DTOC Backsheet'!$D$5:$AF$183,M$9,FALSE))="","",(VLOOKUP($E77,'DTOC Backsheet'!$D$5:$AF$183,M$9,FALSE))),"")</f>
        <v>491.14910602165776</v>
      </c>
      <c r="N77" s="103">
        <f ca="1">IFERROR(IF((VLOOKUP($E77,'DTOC Backsheet'!$D$5:$AF$183,N$9,FALSE))="","",(VLOOKUP($E77,'DTOC Backsheet'!$D$5:$AF$183,N$9,FALSE))),"")</f>
        <v>454.4925017096275</v>
      </c>
    </row>
    <row r="78" spans="1:14" ht="15" customHeight="1" x14ac:dyDescent="0.3">
      <c r="A78" s="41">
        <v>64</v>
      </c>
      <c r="B78" s="77" t="str">
        <f ca="1">IFERROR(IF((VLOOKUP($E78,'Org List'!$AJ$10:$AL$190,3,FALSE))="","",(VLOOKUP($E78,'Org List'!$AJ$10:$AL$190,3,FALSE))),"")</f>
        <v>Midlands Commissioning Region</v>
      </c>
      <c r="C78" s="78" t="str">
        <f ca="1">IFERROR(IF((VLOOKUP($E78,'Org List'!$AO$10:$AQ$190,3,FALSE))="","",(VLOOKUP($E78,'Org List'!$AO$10:$AQ$190,3,FALSE))),"")</f>
        <v>East Midlands Region</v>
      </c>
      <c r="D78" s="93" t="str">
        <f ca="1">IFERROR(IF((VLOOKUP($E78,'Org List'!$AT$10:$AV$190,3,FALSE))="","",(VLOOKUP($E78,'Org List'!$AT$10:$AV$190,3,FALSE))),"")</f>
        <v>NHS England Midlands (North Midlands)</v>
      </c>
      <c r="E78" s="77" t="str">
        <f t="shared" ref="E78:E109" ca="1" si="2">IF($A78&gt;$Q$5-1,"",INDIRECT("'Comms by AT'!D"&amp;$A78+$Q$4))</f>
        <v>E10000007</v>
      </c>
      <c r="F78" s="79" t="str">
        <f ca="1">IF(E78="","",VLOOKUP(E78,'Org List'!$J$9:$K$640,2,0))</f>
        <v>Derbyshire</v>
      </c>
      <c r="G78" s="100">
        <f ca="1">IFERROR(IF((VLOOKUP($E78,'DTOC Backsheet'!$D$5:$AF$183,G$9,FALSE))="","",(VLOOKUP($E78,'DTOC Backsheet'!$D$5:$AF$183,G$9,FALSE))),"")</f>
        <v>699.8326725280848</v>
      </c>
      <c r="H78" s="101">
        <f ca="1">IFERROR(IF((VLOOKUP($E78,'DTOC Backsheet'!$D$5:$AF$183,H$9,FALSE))="","",(VLOOKUP($E78,'DTOC Backsheet'!$D$5:$AF$183,H$9,FALSE))),"")</f>
        <v>652.87454196256817</v>
      </c>
      <c r="I78" s="101">
        <f ca="1">IFERROR(IF((VLOOKUP($E78,'DTOC Backsheet'!$D$5:$AF$183,I$9,FALSE))="","",(VLOOKUP($E78,'DTOC Backsheet'!$D$5:$AF$183,I$9,FALSE))),"")</f>
        <v>502.13894284725927</v>
      </c>
      <c r="J78" s="102">
        <f ca="1">IFERROR(IF((VLOOKUP($E78,'DTOC Backsheet'!$D$5:$AF$183,J$9,FALSE))="","",(VLOOKUP($E78,'DTOC Backsheet'!$D$5:$AF$183,J$9,FALSE))),"")</f>
        <v>587.94207916127834</v>
      </c>
      <c r="K78" s="151">
        <f ca="1">IFERROR(IF((VLOOKUP($E78,'DTOC Backsheet'!$D$5:$AF$183,K$9,FALSE))="","",(VLOOKUP($E78,'DTOC Backsheet'!$D$5:$AF$183,K$9,FALSE))),"")</f>
        <v>477.23383659580355</v>
      </c>
      <c r="L78" s="102">
        <f ca="1">IFERROR(IF((VLOOKUP($E78,'DTOC Backsheet'!$D$5:$AF$183,L$9,FALSE))="","",(VLOOKUP($E78,'DTOC Backsheet'!$D$5:$AF$183,L$9,FALSE))),"")</f>
        <v>560.26501851990963</v>
      </c>
      <c r="M78" s="101">
        <f ca="1">IFERROR(IF((VLOOKUP($E78,'DTOC Backsheet'!$D$5:$AF$183,M$9,FALSE))="","",(VLOOKUP($E78,'DTOC Backsheet'!$D$5:$AF$183,M$9,FALSE))),"")</f>
        <v>463.1607549137517</v>
      </c>
      <c r="N78" s="103">
        <f ca="1">IFERROR(IF((VLOOKUP($E78,'DTOC Backsheet'!$D$5:$AF$183,N$9,FALSE))="","",(VLOOKUP($E78,'DTOC Backsheet'!$D$5:$AF$183,N$9,FALSE))),"")</f>
        <v>533.2672412227821</v>
      </c>
    </row>
    <row r="79" spans="1:14" ht="15" customHeight="1" x14ac:dyDescent="0.3">
      <c r="A79" s="41">
        <v>65</v>
      </c>
      <c r="B79" s="77" t="str">
        <f ca="1">IFERROR(IF((VLOOKUP($E79,'Org List'!$AJ$10:$AL$190,3,FALSE))="","",(VLOOKUP($E79,'Org List'!$AJ$10:$AL$190,3,FALSE))),"")</f>
        <v>South West England Commissioning Region</v>
      </c>
      <c r="C79" s="78" t="str">
        <f ca="1">IFERROR(IF((VLOOKUP($E79,'Org List'!$AO$10:$AQ$190,3,FALSE))="","",(VLOOKUP($E79,'Org List'!$AO$10:$AQ$190,3,FALSE))),"")</f>
        <v>South West Region</v>
      </c>
      <c r="D79" s="93" t="str">
        <f ca="1">IFERROR(IF((VLOOKUP($E79,'Org List'!$AT$10:$AV$190,3,FALSE))="","",(VLOOKUP($E79,'Org List'!$AT$10:$AV$190,3,FALSE))),"")</f>
        <v>NHS England South West (South West South)</v>
      </c>
      <c r="E79" s="77" t="str">
        <f t="shared" ca="1" si="2"/>
        <v>E10000008</v>
      </c>
      <c r="F79" s="79" t="str">
        <f ca="1">IF(E79="","",VLOOKUP(E79,'Org List'!$J$9:$K$640,2,0))</f>
        <v>Devon</v>
      </c>
      <c r="G79" s="100">
        <f ca="1">IFERROR(IF((VLOOKUP($E79,'DTOC Backsheet'!$D$5:$AF$183,G$9,FALSE))="","",(VLOOKUP($E79,'DTOC Backsheet'!$D$5:$AF$183,G$9,FALSE))),"")</f>
        <v>2034.3963975462721</v>
      </c>
      <c r="H79" s="101">
        <f ca="1">IFERROR(IF((VLOOKUP($E79,'DTOC Backsheet'!$D$5:$AF$183,H$9,FALSE))="","",(VLOOKUP($E79,'DTOC Backsheet'!$D$5:$AF$183,H$9,FALSE))),"")</f>
        <v>1622.5361934217551</v>
      </c>
      <c r="I79" s="101">
        <f ca="1">IFERROR(IF((VLOOKUP($E79,'DTOC Backsheet'!$D$5:$AF$183,I$9,FALSE))="","",(VLOOKUP($E79,'DTOC Backsheet'!$D$5:$AF$183,I$9,FALSE))),"")</f>
        <v>1169.1163995386419</v>
      </c>
      <c r="J79" s="102">
        <f ca="1">IFERROR(IF((VLOOKUP($E79,'DTOC Backsheet'!$D$5:$AF$183,J$9,FALSE))="","",(VLOOKUP($E79,'DTOC Backsheet'!$D$5:$AF$183,J$9,FALSE))),"")</f>
        <v>1314.1338772605793</v>
      </c>
      <c r="K79" s="151">
        <f ca="1">IFERROR(IF((VLOOKUP($E79,'DTOC Backsheet'!$D$5:$AF$183,K$9,FALSE))="","",(VLOOKUP($E79,'DTOC Backsheet'!$D$5:$AF$183,K$9,FALSE))),"")</f>
        <v>997.67912989330182</v>
      </c>
      <c r="L79" s="102">
        <f ca="1">IFERROR(IF((VLOOKUP($E79,'DTOC Backsheet'!$D$5:$AF$183,L$9,FALSE))="","",(VLOOKUP($E79,'DTOC Backsheet'!$D$5:$AF$183,L$9,FALSE))),"")</f>
        <v>1139.827433202609</v>
      </c>
      <c r="M79" s="101">
        <f ca="1">IFERROR(IF((VLOOKUP($E79,'DTOC Backsheet'!$D$5:$AF$183,M$9,FALSE))="","",(VLOOKUP($E79,'DTOC Backsheet'!$D$5:$AF$183,M$9,FALSE))),"")</f>
        <v>1298.4431902286231</v>
      </c>
      <c r="N79" s="103">
        <f ca="1">IFERROR(IF((VLOOKUP($E79,'DTOC Backsheet'!$D$5:$AF$183,N$9,FALSE))="","",(VLOOKUP($E79,'DTOC Backsheet'!$D$5:$AF$183,N$9,FALSE))),"")</f>
        <v>1096.2405852696936</v>
      </c>
    </row>
    <row r="80" spans="1:14" ht="15" customHeight="1" x14ac:dyDescent="0.3">
      <c r="A80" s="41">
        <v>66</v>
      </c>
      <c r="B80" s="77" t="str">
        <f ca="1">IFERROR(IF((VLOOKUP($E80,'Org List'!$AJ$10:$AL$190,3,FALSE))="","",(VLOOKUP($E80,'Org List'!$AJ$10:$AL$190,3,FALSE))),"")</f>
        <v>North East and Yorkshire Commissioning Region</v>
      </c>
      <c r="C80" s="78" t="str">
        <f ca="1">IFERROR(IF((VLOOKUP($E80,'Org List'!$AO$10:$AQ$190,3,FALSE))="","",(VLOOKUP($E80,'Org List'!$AO$10:$AQ$190,3,FALSE))),"")</f>
        <v>Yorkshire and The Humber Region</v>
      </c>
      <c r="D80" s="93" t="str">
        <f ca="1">IFERROR(IF((VLOOKUP($E80,'Org List'!$AT$10:$AV$190,3,FALSE))="","",(VLOOKUP($E80,'Org List'!$AT$10:$AV$190,3,FALSE))),"")</f>
        <v>NHS England North East and Yokrshire (Yorkshire And Humber)</v>
      </c>
      <c r="E80" s="77" t="str">
        <f t="shared" ca="1" si="2"/>
        <v>E08000017</v>
      </c>
      <c r="F80" s="79" t="str">
        <f ca="1">IF(E80="","",VLOOKUP(E80,'Org List'!$J$9:$K$640,2,0))</f>
        <v>Doncaster</v>
      </c>
      <c r="G80" s="100">
        <f ca="1">IFERROR(IF((VLOOKUP($E80,'DTOC Backsheet'!$D$5:$AF$183,G$9,FALSE))="","",(VLOOKUP($E80,'DTOC Backsheet'!$D$5:$AF$183,G$9,FALSE))),"")</f>
        <v>625.73794703648696</v>
      </c>
      <c r="H80" s="101">
        <f ca="1">IFERROR(IF((VLOOKUP($E80,'DTOC Backsheet'!$D$5:$AF$183,H$9,FALSE))="","",(VLOOKUP($E80,'DTOC Backsheet'!$D$5:$AF$183,H$9,FALSE))),"")</f>
        <v>916.59707166159967</v>
      </c>
      <c r="I80" s="101">
        <f ca="1">IFERROR(IF((VLOOKUP($E80,'DTOC Backsheet'!$D$5:$AF$183,I$9,FALSE))="","",(VLOOKUP($E80,'DTOC Backsheet'!$D$5:$AF$183,I$9,FALSE))),"")</f>
        <v>636.02292315477234</v>
      </c>
      <c r="J80" s="102">
        <f ca="1">IFERROR(IF((VLOOKUP($E80,'DTOC Backsheet'!$D$5:$AF$183,J$9,FALSE))="","",(VLOOKUP($E80,'DTOC Backsheet'!$D$5:$AF$183,J$9,FALSE))),"")</f>
        <v>489.92963036469956</v>
      </c>
      <c r="K80" s="151">
        <f ca="1">IFERROR(IF((VLOOKUP($E80,'DTOC Backsheet'!$D$5:$AF$183,K$9,FALSE))="","",(VLOOKUP($E80,'DTOC Backsheet'!$D$5:$AF$183,K$9,FALSE))),"")</f>
        <v>343.6512293727161</v>
      </c>
      <c r="L80" s="102">
        <f ca="1">IFERROR(IF((VLOOKUP($E80,'DTOC Backsheet'!$D$5:$AF$183,L$9,FALSE))="","",(VLOOKUP($E80,'DTOC Backsheet'!$D$5:$AF$183,L$9,FALSE))),"")</f>
        <v>470.9752460108088</v>
      </c>
      <c r="M80" s="101">
        <f ca="1">IFERROR(IF((VLOOKUP($E80,'DTOC Backsheet'!$D$5:$AF$183,M$9,FALSE))="","",(VLOOKUP($E80,'DTOC Backsheet'!$D$5:$AF$183,M$9,FALSE))),"")</f>
        <v>555.44587193575705</v>
      </c>
      <c r="N80" s="103">
        <f ca="1">IFERROR(IF((VLOOKUP($E80,'DTOC Backsheet'!$D$5:$AF$183,N$9,FALSE))="","",(VLOOKUP($E80,'DTOC Backsheet'!$D$5:$AF$183,N$9,FALSE))),"")</f>
        <v>764.17178685412932</v>
      </c>
    </row>
    <row r="81" spans="1:14" ht="15" customHeight="1" x14ac:dyDescent="0.3">
      <c r="A81" s="41">
        <v>67</v>
      </c>
      <c r="B81" s="77" t="str">
        <f ca="1">IFERROR(IF((VLOOKUP($E81,'Org List'!$AJ$10:$AL$190,3,FALSE))="","",(VLOOKUP($E81,'Org List'!$AJ$10:$AL$190,3,FALSE))),"")</f>
        <v>South West England Commissioning Region</v>
      </c>
      <c r="C81" s="78" t="str">
        <f ca="1">IFERROR(IF((VLOOKUP($E81,'Org List'!$AO$10:$AQ$190,3,FALSE))="","",(VLOOKUP($E81,'Org List'!$AO$10:$AQ$190,3,FALSE))),"")</f>
        <v>South West Region</v>
      </c>
      <c r="D81" s="93" t="str">
        <f ca="1">IFERROR(IF((VLOOKUP($E81,'Org List'!$AT$10:$AV$190,3,FALSE))="","",(VLOOKUP($E81,'Org List'!$AT$10:$AV$190,3,FALSE))),"")</f>
        <v>NHS England South West (South West South)</v>
      </c>
      <c r="E81" s="77" t="str">
        <f t="shared" ca="1" si="2"/>
        <v>E06000059</v>
      </c>
      <c r="F81" s="79" t="str">
        <f ca="1">IF(E81="","",VLOOKUP(E81,'Org List'!$J$9:$K$640,2,0))</f>
        <v>Dorset</v>
      </c>
      <c r="G81" s="100" t="str">
        <f ca="1">IFERROR(IF((VLOOKUP($E81,'DTOC Backsheet'!$D$5:$AF$183,G$9,FALSE))="","",(VLOOKUP($E81,'DTOC Backsheet'!$D$5:$AF$183,G$9,FALSE))),"")</f>
        <v/>
      </c>
      <c r="H81" s="101" t="str">
        <f ca="1">IFERROR(IF((VLOOKUP($E81,'DTOC Backsheet'!$D$5:$AF$183,H$9,FALSE))="","",(VLOOKUP($E81,'DTOC Backsheet'!$D$5:$AF$183,H$9,FALSE))),"")</f>
        <v/>
      </c>
      <c r="I81" s="101" t="str">
        <f ca="1">IFERROR(IF((VLOOKUP($E81,'DTOC Backsheet'!$D$5:$AF$183,I$9,FALSE))="","",(VLOOKUP($E81,'DTOC Backsheet'!$D$5:$AF$183,I$9,FALSE))),"")</f>
        <v/>
      </c>
      <c r="J81" s="102" t="str">
        <f ca="1">IFERROR(IF((VLOOKUP($E81,'DTOC Backsheet'!$D$5:$AF$183,J$9,FALSE))="","",(VLOOKUP($E81,'DTOC Backsheet'!$D$5:$AF$183,J$9,FALSE))),"")</f>
        <v/>
      </c>
      <c r="K81" s="151" t="str">
        <f ca="1">IFERROR(IF((VLOOKUP($E81,'DTOC Backsheet'!$D$5:$AF$183,K$9,FALSE))="","",(VLOOKUP($E81,'DTOC Backsheet'!$D$5:$AF$183,K$9,FALSE))),"")</f>
        <v/>
      </c>
      <c r="L81" s="102" t="str">
        <f ca="1">IFERROR(IF((VLOOKUP($E81,'DTOC Backsheet'!$D$5:$AF$183,L$9,FALSE))="","",(VLOOKUP($E81,'DTOC Backsheet'!$D$5:$AF$183,L$9,FALSE))),"")</f>
        <v/>
      </c>
      <c r="M81" s="101" t="str">
        <f ca="1">IFERROR(IF((VLOOKUP($E81,'DTOC Backsheet'!$D$5:$AF$183,M$9,FALSE))="","",(VLOOKUP($E81,'DTOC Backsheet'!$D$5:$AF$183,M$9,FALSE))),"")</f>
        <v/>
      </c>
      <c r="N81" s="103" t="str">
        <f ca="1">IFERROR(IF((VLOOKUP($E81,'DTOC Backsheet'!$D$5:$AF$183,N$9,FALSE))="","",(VLOOKUP($E81,'DTOC Backsheet'!$D$5:$AF$183,N$9,FALSE))),"")</f>
        <v/>
      </c>
    </row>
    <row r="82" spans="1:14" ht="15" customHeight="1" x14ac:dyDescent="0.3">
      <c r="A82" s="41">
        <v>68</v>
      </c>
      <c r="B82" s="77" t="str">
        <f ca="1">IFERROR(IF((VLOOKUP($E82,'Org List'!$AJ$10:$AL$190,3,FALSE))="","",(VLOOKUP($E82,'Org List'!$AJ$10:$AL$190,3,FALSE))),"")</f>
        <v>Midlands Commissioning Region</v>
      </c>
      <c r="C82" s="78" t="str">
        <f ca="1">IFERROR(IF((VLOOKUP($E82,'Org List'!$AO$10:$AQ$190,3,FALSE))="","",(VLOOKUP($E82,'Org List'!$AO$10:$AQ$190,3,FALSE))),"")</f>
        <v>West Midlands Region</v>
      </c>
      <c r="D82" s="93" t="str">
        <f ca="1">IFERROR(IF((VLOOKUP($E82,'Org List'!$AT$10:$AV$190,3,FALSE))="","",(VLOOKUP($E82,'Org List'!$AT$10:$AV$190,3,FALSE))),"")</f>
        <v>NHS England Midlands (West Midlands)</v>
      </c>
      <c r="E82" s="77" t="str">
        <f t="shared" ca="1" si="2"/>
        <v>E08000027</v>
      </c>
      <c r="F82" s="79" t="str">
        <f ca="1">IF(E82="","",VLOOKUP(E82,'Org List'!$J$9:$K$640,2,0))</f>
        <v>Dudley</v>
      </c>
      <c r="G82" s="100">
        <f ca="1">IFERROR(IF((VLOOKUP($E82,'DTOC Backsheet'!$D$5:$AF$183,G$9,FALSE))="","",(VLOOKUP($E82,'DTOC Backsheet'!$D$5:$AF$183,G$9,FALSE))),"")</f>
        <v>1043.8613292472708</v>
      </c>
      <c r="H82" s="101">
        <f ca="1">IFERROR(IF((VLOOKUP($E82,'DTOC Backsheet'!$D$5:$AF$183,H$9,FALSE))="","",(VLOOKUP($E82,'DTOC Backsheet'!$D$5:$AF$183,H$9,FALSE))),"")</f>
        <v>1426.929706952691</v>
      </c>
      <c r="I82" s="101">
        <f ca="1">IFERROR(IF((VLOOKUP($E82,'DTOC Backsheet'!$D$5:$AF$183,I$9,FALSE))="","",(VLOOKUP($E82,'DTOC Backsheet'!$D$5:$AF$183,I$9,FALSE))),"")</f>
        <v>1070.1972802145183</v>
      </c>
      <c r="J82" s="102">
        <f ca="1">IFERROR(IF((VLOOKUP($E82,'DTOC Backsheet'!$D$5:$AF$183,J$9,FALSE))="","",(VLOOKUP($E82,'DTOC Backsheet'!$D$5:$AF$183,J$9,FALSE))),"")</f>
        <v>873.10341359699055</v>
      </c>
      <c r="K82" s="151">
        <f ca="1">IFERROR(IF((VLOOKUP($E82,'DTOC Backsheet'!$D$5:$AF$183,K$9,FALSE))="","",(VLOOKUP($E82,'DTOC Backsheet'!$D$5:$AF$183,K$9,FALSE))),"")</f>
        <v>813.56455381394642</v>
      </c>
      <c r="L82" s="102">
        <f ca="1">IFERROR(IF((VLOOKUP($E82,'DTOC Backsheet'!$D$5:$AF$183,L$9,FALSE))="","",(VLOOKUP($E82,'DTOC Backsheet'!$D$5:$AF$183,L$9,FALSE))),"")</f>
        <v>509.07723062817666</v>
      </c>
      <c r="M82" s="101">
        <f ca="1">IFERROR(IF((VLOOKUP($E82,'DTOC Backsheet'!$D$5:$AF$183,M$9,FALSE))="","",(VLOOKUP($E82,'DTOC Backsheet'!$D$5:$AF$183,M$9,FALSE))),"")</f>
        <v>680.90078570676064</v>
      </c>
      <c r="N82" s="103">
        <f ca="1">IFERROR(IF((VLOOKUP($E82,'DTOC Backsheet'!$D$5:$AF$183,N$9,FALSE))="","",(VLOOKUP($E82,'DTOC Backsheet'!$D$5:$AF$183,N$9,FALSE))),"")</f>
        <v>703.23682719551698</v>
      </c>
    </row>
    <row r="83" spans="1:14" ht="15" customHeight="1" x14ac:dyDescent="0.3">
      <c r="A83" s="41">
        <v>69</v>
      </c>
      <c r="B83" s="77" t="str">
        <f ca="1">IFERROR(IF((VLOOKUP($E83,'Org List'!$AJ$10:$AL$190,3,FALSE))="","",(VLOOKUP($E83,'Org List'!$AJ$10:$AL$190,3,FALSE))),"")</f>
        <v>London Commissioning Region</v>
      </c>
      <c r="C83" s="78" t="str">
        <f ca="1">IFERROR(IF((VLOOKUP($E83,'Org List'!$AO$10:$AQ$190,3,FALSE))="","",(VLOOKUP($E83,'Org List'!$AO$10:$AQ$190,3,FALSE))),"")</f>
        <v>London Region</v>
      </c>
      <c r="D83" s="93" t="str">
        <f ca="1">IFERROR(IF((VLOOKUP($E83,'Org List'!$AT$10:$AV$190,3,FALSE))="","",(VLOOKUP($E83,'Org List'!$AT$10:$AV$190,3,FALSE))),"")</f>
        <v>NHS England London</v>
      </c>
      <c r="E83" s="77" t="str">
        <f t="shared" ca="1" si="2"/>
        <v>E09000009</v>
      </c>
      <c r="F83" s="79" t="str">
        <f ca="1">IF(E83="","",VLOOKUP(E83,'Org List'!$J$9:$K$640,2,0))</f>
        <v>Ealing</v>
      </c>
      <c r="G83" s="100">
        <f ca="1">IFERROR(IF((VLOOKUP($E83,'DTOC Backsheet'!$D$5:$AF$183,G$9,FALSE))="","",(VLOOKUP($E83,'DTOC Backsheet'!$D$5:$AF$183,G$9,FALSE))),"")</f>
        <v>1367.4420744330118</v>
      </c>
      <c r="H83" s="101">
        <f ca="1">IFERROR(IF((VLOOKUP($E83,'DTOC Backsheet'!$D$5:$AF$183,H$9,FALSE))="","",(VLOOKUP($E83,'DTOC Backsheet'!$D$5:$AF$183,H$9,FALSE))),"")</f>
        <v>1573.3059359330196</v>
      </c>
      <c r="I83" s="101">
        <f ca="1">IFERROR(IF((VLOOKUP($E83,'DTOC Backsheet'!$D$5:$AF$183,I$9,FALSE))="","",(VLOOKUP($E83,'DTOC Backsheet'!$D$5:$AF$183,I$9,FALSE))),"")</f>
        <v>1103.3076227132626</v>
      </c>
      <c r="J83" s="102">
        <f ca="1">IFERROR(IF((VLOOKUP($E83,'DTOC Backsheet'!$D$5:$AF$183,J$9,FALSE))="","",(VLOOKUP($E83,'DTOC Backsheet'!$D$5:$AF$183,J$9,FALSE))),"")</f>
        <v>637.6339900880082</v>
      </c>
      <c r="K83" s="151">
        <f ca="1">IFERROR(IF((VLOOKUP($E83,'DTOC Backsheet'!$D$5:$AF$183,K$9,FALSE))="","",(VLOOKUP($E83,'DTOC Backsheet'!$D$5:$AF$183,K$9,FALSE))),"")</f>
        <v>721.74257345077581</v>
      </c>
      <c r="L83" s="102">
        <f ca="1">IFERROR(IF((VLOOKUP($E83,'DTOC Backsheet'!$D$5:$AF$183,L$9,FALSE))="","",(VLOOKUP($E83,'DTOC Backsheet'!$D$5:$AF$183,L$9,FALSE))),"")</f>
        <v>932.0140318576947</v>
      </c>
      <c r="M83" s="101">
        <f ca="1">IFERROR(IF((VLOOKUP($E83,'DTOC Backsheet'!$D$5:$AF$183,M$9,FALSE))="","",(VLOOKUP($E83,'DTOC Backsheet'!$D$5:$AF$183,M$9,FALSE))),"")</f>
        <v>764.93346761003488</v>
      </c>
      <c r="N83" s="103">
        <f ca="1">IFERROR(IF((VLOOKUP($E83,'DTOC Backsheet'!$D$5:$AF$183,N$9,FALSE))="","",(VLOOKUP($E83,'DTOC Backsheet'!$D$5:$AF$183,N$9,FALSE))),"")</f>
        <v>488.10161018785317</v>
      </c>
    </row>
    <row r="84" spans="1:14" ht="15" customHeight="1" x14ac:dyDescent="0.3">
      <c r="A84" s="41">
        <v>70</v>
      </c>
      <c r="B84" s="77" t="str">
        <f ca="1">IFERROR(IF((VLOOKUP($E84,'Org List'!$AJ$10:$AL$190,3,FALSE))="","",(VLOOKUP($E84,'Org List'!$AJ$10:$AL$190,3,FALSE))),"")</f>
        <v>North East and Yorkshire Commissioning Region</v>
      </c>
      <c r="C84" s="78" t="str">
        <f ca="1">IFERROR(IF((VLOOKUP($E84,'Org List'!$AO$10:$AQ$190,3,FALSE))="","",(VLOOKUP($E84,'Org List'!$AO$10:$AQ$190,3,FALSE))),"")</f>
        <v>Yorkshire and The Humber Region</v>
      </c>
      <c r="D84" s="93" t="str">
        <f ca="1">IFERROR(IF((VLOOKUP($E84,'Org List'!$AT$10:$AV$190,3,FALSE))="","",(VLOOKUP($E84,'Org List'!$AT$10:$AV$190,3,FALSE))),"")</f>
        <v>NHS England North East and Yokrshire (Yorkshire And Humber)</v>
      </c>
      <c r="E84" s="77" t="str">
        <f t="shared" ca="1" si="2"/>
        <v>E06000011</v>
      </c>
      <c r="F84" s="79" t="str">
        <f ca="1">IF(E84="","",VLOOKUP(E84,'Org List'!$J$9:$K$640,2,0))</f>
        <v>East Riding of Yorkshire</v>
      </c>
      <c r="G84" s="100">
        <f ca="1">IFERROR(IF((VLOOKUP($E84,'DTOC Backsheet'!$D$5:$AF$183,G$9,FALSE))="","",(VLOOKUP($E84,'DTOC Backsheet'!$D$5:$AF$183,G$9,FALSE))),"")</f>
        <v>1095.4059755358121</v>
      </c>
      <c r="H84" s="101">
        <f ca="1">IFERROR(IF((VLOOKUP($E84,'DTOC Backsheet'!$D$5:$AF$183,H$9,FALSE))="","",(VLOOKUP($E84,'DTOC Backsheet'!$D$5:$AF$183,H$9,FALSE))),"")</f>
        <v>881.19002407206369</v>
      </c>
      <c r="I84" s="101">
        <f ca="1">IFERROR(IF((VLOOKUP($E84,'DTOC Backsheet'!$D$5:$AF$183,I$9,FALSE))="","",(VLOOKUP($E84,'DTOC Backsheet'!$D$5:$AF$183,I$9,FALSE))),"")</f>
        <v>776.62359352704743</v>
      </c>
      <c r="J84" s="102">
        <f ca="1">IFERROR(IF((VLOOKUP($E84,'DTOC Backsheet'!$D$5:$AF$183,J$9,FALSE))="","",(VLOOKUP($E84,'DTOC Backsheet'!$D$5:$AF$183,J$9,FALSE))),"")</f>
        <v>714.49266275757373</v>
      </c>
      <c r="K84" s="151">
        <f ca="1">IFERROR(IF((VLOOKUP($E84,'DTOC Backsheet'!$D$5:$AF$183,K$9,FALSE))="","",(VLOOKUP($E84,'DTOC Backsheet'!$D$5:$AF$183,K$9,FALSE))),"")</f>
        <v>651.51306634429216</v>
      </c>
      <c r="L84" s="102">
        <f ca="1">IFERROR(IF((VLOOKUP($E84,'DTOC Backsheet'!$D$5:$AF$183,L$9,FALSE))="","",(VLOOKUP($E84,'DTOC Backsheet'!$D$5:$AF$183,L$9,FALSE))),"")</f>
        <v>684.81262306855592</v>
      </c>
      <c r="M84" s="101">
        <f ca="1">IFERROR(IF((VLOOKUP($E84,'DTOC Backsheet'!$D$5:$AF$183,M$9,FALSE))="","",(VLOOKUP($E84,'DTOC Backsheet'!$D$5:$AF$183,M$9,FALSE))),"")</f>
        <v>836.1084351418416</v>
      </c>
      <c r="N84" s="103">
        <f ca="1">IFERROR(IF((VLOOKUP($E84,'DTOC Backsheet'!$D$5:$AF$183,N$9,FALSE))="","",(VLOOKUP($E84,'DTOC Backsheet'!$D$5:$AF$183,N$9,FALSE))),"")</f>
        <v>908.9801091858817</v>
      </c>
    </row>
    <row r="85" spans="1:14" ht="15" customHeight="1" x14ac:dyDescent="0.3">
      <c r="A85" s="41">
        <v>71</v>
      </c>
      <c r="B85" s="77" t="str">
        <f ca="1">IFERROR(IF((VLOOKUP($E85,'Org List'!$AJ$10:$AL$190,3,FALSE))="","",(VLOOKUP($E85,'Org List'!$AJ$10:$AL$190,3,FALSE))),"")</f>
        <v>South East England Commissioning Region</v>
      </c>
      <c r="C85" s="78" t="str">
        <f ca="1">IFERROR(IF((VLOOKUP($E85,'Org List'!$AO$10:$AQ$190,3,FALSE))="","",(VLOOKUP($E85,'Org List'!$AO$10:$AQ$190,3,FALSE))),"")</f>
        <v>South East Region</v>
      </c>
      <c r="D85" s="93" t="str">
        <f ca="1">IFERROR(IF((VLOOKUP($E85,'Org List'!$AT$10:$AV$190,3,FALSE))="","",(VLOOKUP($E85,'Org List'!$AT$10:$AV$190,3,FALSE))),"")</f>
        <v>NHS England South East (Kent, Surrey and Sussex)</v>
      </c>
      <c r="E85" s="77" t="str">
        <f t="shared" ca="1" si="2"/>
        <v>E10000011</v>
      </c>
      <c r="F85" s="79" t="str">
        <f ca="1">IF(E85="","",VLOOKUP(E85,'Org List'!$J$9:$K$640,2,0))</f>
        <v>East Sussex</v>
      </c>
      <c r="G85" s="100">
        <f ca="1">IFERROR(IF((VLOOKUP($E85,'DTOC Backsheet'!$D$5:$AF$183,G$9,FALSE))="","",(VLOOKUP($E85,'DTOC Backsheet'!$D$5:$AF$183,G$9,FALSE))),"")</f>
        <v>1923.2924112645503</v>
      </c>
      <c r="H85" s="101">
        <f ca="1">IFERROR(IF((VLOOKUP($E85,'DTOC Backsheet'!$D$5:$AF$183,H$9,FALSE))="","",(VLOOKUP($E85,'DTOC Backsheet'!$D$5:$AF$183,H$9,FALSE))),"")</f>
        <v>1700.7534501382745</v>
      </c>
      <c r="I85" s="101">
        <f ca="1">IFERROR(IF((VLOOKUP($E85,'DTOC Backsheet'!$D$5:$AF$183,I$9,FALSE))="","",(VLOOKUP($E85,'DTOC Backsheet'!$D$5:$AF$183,I$9,FALSE))),"")</f>
        <v>1139.5877314472427</v>
      </c>
      <c r="J85" s="102">
        <f ca="1">IFERROR(IF((VLOOKUP($E85,'DTOC Backsheet'!$D$5:$AF$183,J$9,FALSE))="","",(VLOOKUP($E85,'DTOC Backsheet'!$D$5:$AF$183,J$9,FALSE))),"")</f>
        <v>977.86246520858208</v>
      </c>
      <c r="K85" s="151">
        <f ca="1">IFERROR(IF((VLOOKUP($E85,'DTOC Backsheet'!$D$5:$AF$183,K$9,FALSE))="","",(VLOOKUP($E85,'DTOC Backsheet'!$D$5:$AF$183,K$9,FALSE))),"")</f>
        <v>864.69934806395372</v>
      </c>
      <c r="L85" s="102">
        <f ca="1">IFERROR(IF((VLOOKUP($E85,'DTOC Backsheet'!$D$5:$AF$183,L$9,FALSE))="","",(VLOOKUP($E85,'DTOC Backsheet'!$D$5:$AF$183,L$9,FALSE))),"")</f>
        <v>1073.0526166890636</v>
      </c>
      <c r="M85" s="101">
        <f ca="1">IFERROR(IF((VLOOKUP($E85,'DTOC Backsheet'!$D$5:$AF$183,M$9,FALSE))="","",(VLOOKUP($E85,'DTOC Backsheet'!$D$5:$AF$183,M$9,FALSE))),"")</f>
        <v>893.76673697757394</v>
      </c>
      <c r="N85" s="103">
        <f ca="1">IFERROR(IF((VLOOKUP($E85,'DTOC Backsheet'!$D$5:$AF$183,N$9,FALSE))="","",(VLOOKUP($E85,'DTOC Backsheet'!$D$5:$AF$183,N$9,FALSE))),"")</f>
        <v>1067.3887116732446</v>
      </c>
    </row>
    <row r="86" spans="1:14" ht="15" customHeight="1" x14ac:dyDescent="0.3">
      <c r="A86" s="41">
        <v>72</v>
      </c>
      <c r="B86" s="77" t="str">
        <f ca="1">IFERROR(IF((VLOOKUP($E86,'Org List'!$AJ$10:$AL$190,3,FALSE))="","",(VLOOKUP($E86,'Org List'!$AJ$10:$AL$190,3,FALSE))),"")</f>
        <v>London Commissioning Region</v>
      </c>
      <c r="C86" s="78" t="str">
        <f ca="1">IFERROR(IF((VLOOKUP($E86,'Org List'!$AO$10:$AQ$190,3,FALSE))="","",(VLOOKUP($E86,'Org List'!$AO$10:$AQ$190,3,FALSE))),"")</f>
        <v>London Region</v>
      </c>
      <c r="D86" s="93" t="str">
        <f ca="1">IFERROR(IF((VLOOKUP($E86,'Org List'!$AT$10:$AV$190,3,FALSE))="","",(VLOOKUP($E86,'Org List'!$AT$10:$AV$190,3,FALSE))),"")</f>
        <v>NHS England London</v>
      </c>
      <c r="E86" s="77" t="str">
        <f t="shared" ca="1" si="2"/>
        <v>E09000010</v>
      </c>
      <c r="F86" s="79" t="str">
        <f ca="1">IF(E86="","",VLOOKUP(E86,'Org List'!$J$9:$K$640,2,0))</f>
        <v>Enfield</v>
      </c>
      <c r="G86" s="100">
        <f ca="1">IFERROR(IF((VLOOKUP($E86,'DTOC Backsheet'!$D$5:$AF$183,G$9,FALSE))="","",(VLOOKUP($E86,'DTOC Backsheet'!$D$5:$AF$183,G$9,FALSE))),"")</f>
        <v>628.58660571281405</v>
      </c>
      <c r="H86" s="101">
        <f ca="1">IFERROR(IF((VLOOKUP($E86,'DTOC Backsheet'!$D$5:$AF$183,H$9,FALSE))="","",(VLOOKUP($E86,'DTOC Backsheet'!$D$5:$AF$183,H$9,FALSE))),"")</f>
        <v>710.68114320667701</v>
      </c>
      <c r="I86" s="101">
        <f ca="1">IFERROR(IF((VLOOKUP($E86,'DTOC Backsheet'!$D$5:$AF$183,I$9,FALSE))="","",(VLOOKUP($E86,'DTOC Backsheet'!$D$5:$AF$183,I$9,FALSE))),"")</f>
        <v>565.00358157541029</v>
      </c>
      <c r="J86" s="102">
        <f ca="1">IFERROR(IF((VLOOKUP($E86,'DTOC Backsheet'!$D$5:$AF$183,J$9,FALSE))="","",(VLOOKUP($E86,'DTOC Backsheet'!$D$5:$AF$183,J$9,FALSE))),"")</f>
        <v>416.58993481520548</v>
      </c>
      <c r="K86" s="151">
        <f ca="1">IFERROR(IF((VLOOKUP($E86,'DTOC Backsheet'!$D$5:$AF$183,K$9,FALSE))="","",(VLOOKUP($E86,'DTOC Backsheet'!$D$5:$AF$183,K$9,FALSE))),"")</f>
        <v>514.51818489498839</v>
      </c>
      <c r="L86" s="102">
        <f ca="1">IFERROR(IF((VLOOKUP($E86,'DTOC Backsheet'!$D$5:$AF$183,L$9,FALSE))="","",(VLOOKUP($E86,'DTOC Backsheet'!$D$5:$AF$183,L$9,FALSE))),"")</f>
        <v>518.07203268014177</v>
      </c>
      <c r="M86" s="101">
        <f ca="1">IFERROR(IF((VLOOKUP($E86,'DTOC Backsheet'!$D$5:$AF$183,M$9,FALSE))="","",(VLOOKUP($E86,'DTOC Backsheet'!$D$5:$AF$183,M$9,FALSE))),"")</f>
        <v>462.39508404607164</v>
      </c>
      <c r="N86" s="103">
        <f ca="1">IFERROR(IF((VLOOKUP($E86,'DTOC Backsheet'!$D$5:$AF$183,N$9,FALSE))="","",(VLOOKUP($E86,'DTOC Backsheet'!$D$5:$AF$183,N$9,FALSE))),"")</f>
        <v>410.805487955991</v>
      </c>
    </row>
    <row r="87" spans="1:14" ht="15" customHeight="1" x14ac:dyDescent="0.3">
      <c r="A87" s="41">
        <v>73</v>
      </c>
      <c r="B87" s="77" t="str">
        <f ca="1">IFERROR(IF((VLOOKUP($E87,'Org List'!$AJ$10:$AL$190,3,FALSE))="","",(VLOOKUP($E87,'Org List'!$AJ$10:$AL$190,3,FALSE))),"")</f>
        <v>East of England Commissioning Region</v>
      </c>
      <c r="C87" s="78" t="str">
        <f ca="1">IFERROR(IF((VLOOKUP($E87,'Org List'!$AO$10:$AQ$190,3,FALSE))="","",(VLOOKUP($E87,'Org List'!$AO$10:$AQ$190,3,FALSE))),"")</f>
        <v>East Region</v>
      </c>
      <c r="D87" s="93" t="str">
        <f ca="1">IFERROR(IF((VLOOKUP($E87,'Org List'!$AT$10:$AV$190,3,FALSE))="","",(VLOOKUP($E87,'Org List'!$AT$10:$AV$190,3,FALSE))),"")</f>
        <v>NHS England East (East)</v>
      </c>
      <c r="E87" s="77" t="str">
        <f t="shared" ca="1" si="2"/>
        <v>E10000012</v>
      </c>
      <c r="F87" s="79" t="str">
        <f ca="1">IF(E87="","",VLOOKUP(E87,'Org List'!$J$9:$K$640,2,0))</f>
        <v>Essex</v>
      </c>
      <c r="G87" s="100">
        <f ca="1">IFERROR(IF((VLOOKUP($E87,'DTOC Backsheet'!$D$5:$AF$183,G$9,FALSE))="","",(VLOOKUP($E87,'DTOC Backsheet'!$D$5:$AF$183,G$9,FALSE))),"")</f>
        <v>870.57783095102445</v>
      </c>
      <c r="H87" s="101">
        <f ca="1">IFERROR(IF((VLOOKUP($E87,'DTOC Backsheet'!$D$5:$AF$183,H$9,FALSE))="","",(VLOOKUP($E87,'DTOC Backsheet'!$D$5:$AF$183,H$9,FALSE))),"")</f>
        <v>1014.0076834958269</v>
      </c>
      <c r="I87" s="101">
        <f ca="1">IFERROR(IF((VLOOKUP($E87,'DTOC Backsheet'!$D$5:$AF$183,I$9,FALSE))="","",(VLOOKUP($E87,'DTOC Backsheet'!$D$5:$AF$183,I$9,FALSE))),"")</f>
        <v>864.63031903660647</v>
      </c>
      <c r="J87" s="102">
        <f ca="1">IFERROR(IF((VLOOKUP($E87,'DTOC Backsheet'!$D$5:$AF$183,J$9,FALSE))="","",(VLOOKUP($E87,'DTOC Backsheet'!$D$5:$AF$183,J$9,FALSE))),"")</f>
        <v>685.44083849588651</v>
      </c>
      <c r="K87" s="151">
        <f ca="1">IFERROR(IF((VLOOKUP($E87,'DTOC Backsheet'!$D$5:$AF$183,K$9,FALSE))="","",(VLOOKUP($E87,'DTOC Backsheet'!$D$5:$AF$183,K$9,FALSE))),"")</f>
        <v>837.75152263327561</v>
      </c>
      <c r="L87" s="102">
        <f ca="1">IFERROR(IF((VLOOKUP($E87,'DTOC Backsheet'!$D$5:$AF$183,L$9,FALSE))="","",(VLOOKUP($E87,'DTOC Backsheet'!$D$5:$AF$183,L$9,FALSE))),"")</f>
        <v>774.12482471176099</v>
      </c>
      <c r="M87" s="101">
        <f ca="1">IFERROR(IF((VLOOKUP($E87,'DTOC Backsheet'!$D$5:$AF$183,M$9,FALSE))="","",(VLOOKUP($E87,'DTOC Backsheet'!$D$5:$AF$183,M$9,FALSE))),"")</f>
        <v>780.36776684653341</v>
      </c>
      <c r="N87" s="103">
        <f ca="1">IFERROR(IF((VLOOKUP($E87,'DTOC Backsheet'!$D$5:$AF$183,N$9,FALSE))="","",(VLOOKUP($E87,'DTOC Backsheet'!$D$5:$AF$183,N$9,FALSE))),"")</f>
        <v>675.01027543711507</v>
      </c>
    </row>
    <row r="88" spans="1:14" ht="15" customHeight="1" x14ac:dyDescent="0.3">
      <c r="A88" s="41">
        <v>74</v>
      </c>
      <c r="B88" s="77" t="str">
        <f ca="1">IFERROR(IF((VLOOKUP($E88,'Org List'!$AJ$10:$AL$190,3,FALSE))="","",(VLOOKUP($E88,'Org List'!$AJ$10:$AL$190,3,FALSE))),"")</f>
        <v>North East and Yorkshire Commissioning Region</v>
      </c>
      <c r="C88" s="78" t="str">
        <f ca="1">IFERROR(IF((VLOOKUP($E88,'Org List'!$AO$10:$AQ$190,3,FALSE))="","",(VLOOKUP($E88,'Org List'!$AO$10:$AQ$190,3,FALSE))),"")</f>
        <v>North East Region</v>
      </c>
      <c r="D88" s="93" t="str">
        <f ca="1">IFERROR(IF((VLOOKUP($E88,'Org List'!$AT$10:$AV$190,3,FALSE))="","",(VLOOKUP($E88,'Org List'!$AT$10:$AV$190,3,FALSE))),"")</f>
        <v>NHS England North East and Yorkshire (Cumbria And North East)</v>
      </c>
      <c r="E88" s="77" t="str">
        <f t="shared" ca="1" si="2"/>
        <v>E08000037</v>
      </c>
      <c r="F88" s="79" t="str">
        <f ca="1">IF(E88="","",VLOOKUP(E88,'Org List'!$J$9:$K$640,2,0))</f>
        <v>Gateshead</v>
      </c>
      <c r="G88" s="100">
        <f ca="1">IFERROR(IF((VLOOKUP($E88,'DTOC Backsheet'!$D$5:$AF$183,G$9,FALSE))="","",(VLOOKUP($E88,'DTOC Backsheet'!$D$5:$AF$183,G$9,FALSE))),"")</f>
        <v>846.04553643345071</v>
      </c>
      <c r="H88" s="101">
        <f ca="1">IFERROR(IF((VLOOKUP($E88,'DTOC Backsheet'!$D$5:$AF$183,H$9,FALSE))="","",(VLOOKUP($E88,'DTOC Backsheet'!$D$5:$AF$183,H$9,FALSE))),"")</f>
        <v>663.43251003756791</v>
      </c>
      <c r="I88" s="101">
        <f ca="1">IFERROR(IF((VLOOKUP($E88,'DTOC Backsheet'!$D$5:$AF$183,I$9,FALSE))="","",(VLOOKUP($E88,'DTOC Backsheet'!$D$5:$AF$183,I$9,FALSE))),"")</f>
        <v>368.91520484016746</v>
      </c>
      <c r="J88" s="102">
        <f ca="1">IFERROR(IF((VLOOKUP($E88,'DTOC Backsheet'!$D$5:$AF$183,J$9,FALSE))="","",(VLOOKUP($E88,'DTOC Backsheet'!$D$5:$AF$183,J$9,FALSE))),"")</f>
        <v>566.20390177712375</v>
      </c>
      <c r="K88" s="151">
        <f ca="1">IFERROR(IF((VLOOKUP($E88,'DTOC Backsheet'!$D$5:$AF$183,K$9,FALSE))="","",(VLOOKUP($E88,'DTOC Backsheet'!$D$5:$AF$183,K$9,FALSE))),"")</f>
        <v>628.57193415430152</v>
      </c>
      <c r="L88" s="102">
        <f ca="1">IFERROR(IF((VLOOKUP($E88,'DTOC Backsheet'!$D$5:$AF$183,L$9,FALSE))="","",(VLOOKUP($E88,'DTOC Backsheet'!$D$5:$AF$183,L$9,FALSE))),"")</f>
        <v>693.3857717227412</v>
      </c>
      <c r="M88" s="101">
        <f ca="1">IFERROR(IF((VLOOKUP($E88,'DTOC Backsheet'!$D$5:$AF$183,M$9,FALSE))="","",(VLOOKUP($E88,'DTOC Backsheet'!$D$5:$AF$183,M$9,FALSE))),"")</f>
        <v>711.72931065720525</v>
      </c>
      <c r="N88" s="103">
        <f ca="1">IFERROR(IF((VLOOKUP($E88,'DTOC Backsheet'!$D$5:$AF$183,N$9,FALSE))="","",(VLOOKUP($E88,'DTOC Backsheet'!$D$5:$AF$183,N$9,FALSE))),"")</f>
        <v>506.19203060659009</v>
      </c>
    </row>
    <row r="89" spans="1:14" ht="15" customHeight="1" x14ac:dyDescent="0.3">
      <c r="A89" s="41">
        <v>75</v>
      </c>
      <c r="B89" s="77" t="str">
        <f ca="1">IFERROR(IF((VLOOKUP($E89,'Org List'!$AJ$10:$AL$190,3,FALSE))="","",(VLOOKUP($E89,'Org List'!$AJ$10:$AL$190,3,FALSE))),"")</f>
        <v>South West England Commissioning Region</v>
      </c>
      <c r="C89" s="78" t="str">
        <f ca="1">IFERROR(IF((VLOOKUP($E89,'Org List'!$AO$10:$AQ$190,3,FALSE))="","",(VLOOKUP($E89,'Org List'!$AO$10:$AQ$190,3,FALSE))),"")</f>
        <v>South West Region</v>
      </c>
      <c r="D89" s="93" t="str">
        <f ca="1">IFERROR(IF((VLOOKUP($E89,'Org List'!$AT$10:$AV$190,3,FALSE))="","",(VLOOKUP($E89,'Org List'!$AT$10:$AV$190,3,FALSE))),"")</f>
        <v>NHS England South West (South West North)</v>
      </c>
      <c r="E89" s="77" t="str">
        <f t="shared" ca="1" si="2"/>
        <v>E10000013</v>
      </c>
      <c r="F89" s="79" t="str">
        <f ca="1">IF(E89="","",VLOOKUP(E89,'Org List'!$J$9:$K$640,2,0))</f>
        <v>Gloucestershire</v>
      </c>
      <c r="G89" s="100">
        <f ca="1">IFERROR(IF((VLOOKUP($E89,'DTOC Backsheet'!$D$5:$AF$183,G$9,FALSE))="","",(VLOOKUP($E89,'DTOC Backsheet'!$D$5:$AF$183,G$9,FALSE))),"")</f>
        <v>1028.8644776357669</v>
      </c>
      <c r="H89" s="101">
        <f ca="1">IFERROR(IF((VLOOKUP($E89,'DTOC Backsheet'!$D$5:$AF$183,H$9,FALSE))="","",(VLOOKUP($E89,'DTOC Backsheet'!$D$5:$AF$183,H$9,FALSE))),"")</f>
        <v>1045.4268809801749</v>
      </c>
      <c r="I89" s="101">
        <f ca="1">IFERROR(IF((VLOOKUP($E89,'DTOC Backsheet'!$D$5:$AF$183,I$9,FALSE))="","",(VLOOKUP($E89,'DTOC Backsheet'!$D$5:$AF$183,I$9,FALSE))),"")</f>
        <v>653.71606453350898</v>
      </c>
      <c r="J89" s="102">
        <f ca="1">IFERROR(IF((VLOOKUP($E89,'DTOC Backsheet'!$D$5:$AF$183,J$9,FALSE))="","",(VLOOKUP($E89,'DTOC Backsheet'!$D$5:$AF$183,J$9,FALSE))),"")</f>
        <v>459.60827128818374</v>
      </c>
      <c r="K89" s="151">
        <f ca="1">IFERROR(IF((VLOOKUP($E89,'DTOC Backsheet'!$D$5:$AF$183,K$9,FALSE))="","",(VLOOKUP($E89,'DTOC Backsheet'!$D$5:$AF$183,K$9,FALSE))),"")</f>
        <v>545.30131107950672</v>
      </c>
      <c r="L89" s="102">
        <f ca="1">IFERROR(IF((VLOOKUP($E89,'DTOC Backsheet'!$D$5:$AF$183,L$9,FALSE))="","",(VLOOKUP($E89,'DTOC Backsheet'!$D$5:$AF$183,L$9,FALSE))),"")</f>
        <v>770.04717701369407</v>
      </c>
      <c r="M89" s="101">
        <f ca="1">IFERROR(IF((VLOOKUP($E89,'DTOC Backsheet'!$D$5:$AF$183,M$9,FALSE))="","",(VLOOKUP($E89,'DTOC Backsheet'!$D$5:$AF$183,M$9,FALSE))),"")</f>
        <v>773.2209933022616</v>
      </c>
      <c r="N89" s="103">
        <f ca="1">IFERROR(IF((VLOOKUP($E89,'DTOC Backsheet'!$D$5:$AF$183,N$9,FALSE))="","",(VLOOKUP($E89,'DTOC Backsheet'!$D$5:$AF$183,N$9,FALSE))),"")</f>
        <v>634.49874298803763</v>
      </c>
    </row>
    <row r="90" spans="1:14" ht="15" customHeight="1" x14ac:dyDescent="0.3">
      <c r="A90" s="41">
        <v>76</v>
      </c>
      <c r="B90" s="77" t="str">
        <f ca="1">IFERROR(IF((VLOOKUP($E90,'Org List'!$AJ$10:$AL$190,3,FALSE))="","",(VLOOKUP($E90,'Org List'!$AJ$10:$AL$190,3,FALSE))),"")</f>
        <v>London Commissioning Region</v>
      </c>
      <c r="C90" s="78" t="str">
        <f ca="1">IFERROR(IF((VLOOKUP($E90,'Org List'!$AO$10:$AQ$190,3,FALSE))="","",(VLOOKUP($E90,'Org List'!$AO$10:$AQ$190,3,FALSE))),"")</f>
        <v>London Region</v>
      </c>
      <c r="D90" s="93" t="str">
        <f ca="1">IFERROR(IF((VLOOKUP($E90,'Org List'!$AT$10:$AV$190,3,FALSE))="","",(VLOOKUP($E90,'Org List'!$AT$10:$AV$190,3,FALSE))),"")</f>
        <v>NHS England London</v>
      </c>
      <c r="E90" s="77" t="str">
        <f t="shared" ca="1" si="2"/>
        <v>E09000011</v>
      </c>
      <c r="F90" s="79" t="str">
        <f ca="1">IF(E90="","",VLOOKUP(E90,'Org List'!$J$9:$K$640,2,0))</f>
        <v>Greenwich</v>
      </c>
      <c r="G90" s="100">
        <f ca="1">IFERROR(IF((VLOOKUP($E90,'DTOC Backsheet'!$D$5:$AF$183,G$9,FALSE))="","",(VLOOKUP($E90,'DTOC Backsheet'!$D$5:$AF$183,G$9,FALSE))),"")</f>
        <v>404.49794255942811</v>
      </c>
      <c r="H90" s="101">
        <f ca="1">IFERROR(IF((VLOOKUP($E90,'DTOC Backsheet'!$D$5:$AF$183,H$9,FALSE))="","",(VLOOKUP($E90,'DTOC Backsheet'!$D$5:$AF$183,H$9,FALSE))),"")</f>
        <v>728.37590347970752</v>
      </c>
      <c r="I90" s="101">
        <f ca="1">IFERROR(IF((VLOOKUP($E90,'DTOC Backsheet'!$D$5:$AF$183,I$9,FALSE))="","",(VLOOKUP($E90,'DTOC Backsheet'!$D$5:$AF$183,I$9,FALSE))),"")</f>
        <v>640.29973856757397</v>
      </c>
      <c r="J90" s="102">
        <f ca="1">IFERROR(IF((VLOOKUP($E90,'DTOC Backsheet'!$D$5:$AF$183,J$9,FALSE))="","",(VLOOKUP($E90,'DTOC Backsheet'!$D$5:$AF$183,J$9,FALSE))),"")</f>
        <v>513.74597880445299</v>
      </c>
      <c r="K90" s="151">
        <f ca="1">IFERROR(IF((VLOOKUP($E90,'DTOC Backsheet'!$D$5:$AF$183,K$9,FALSE))="","",(VLOOKUP($E90,'DTOC Backsheet'!$D$5:$AF$183,K$9,FALSE))),"")</f>
        <v>291.21429814583962</v>
      </c>
      <c r="L90" s="102">
        <f ca="1">IFERROR(IF((VLOOKUP($E90,'DTOC Backsheet'!$D$5:$AF$183,L$9,FALSE))="","",(VLOOKUP($E90,'DTOC Backsheet'!$D$5:$AF$183,L$9,FALSE))),"")</f>
        <v>407.97474787412443</v>
      </c>
      <c r="M90" s="101">
        <f ca="1">IFERROR(IF((VLOOKUP($E90,'DTOC Backsheet'!$D$5:$AF$183,M$9,FALSE))="","",(VLOOKUP($E90,'DTOC Backsheet'!$D$5:$AF$183,M$9,FALSE))),"")</f>
        <v>264.19913526753061</v>
      </c>
      <c r="N90" s="103">
        <f ca="1">IFERROR(IF((VLOOKUP($E90,'DTOC Backsheet'!$D$5:$AF$183,N$9,FALSE))="","",(VLOOKUP($E90,'DTOC Backsheet'!$D$5:$AF$183,N$9,FALSE))),"")</f>
        <v>261.53642477186833</v>
      </c>
    </row>
    <row r="91" spans="1:14" ht="15" customHeight="1" x14ac:dyDescent="0.3">
      <c r="A91" s="41">
        <v>77</v>
      </c>
      <c r="B91" s="77" t="str">
        <f ca="1">IFERROR(IF((VLOOKUP($E91,'Org List'!$AJ$10:$AL$190,3,FALSE))="","",(VLOOKUP($E91,'Org List'!$AJ$10:$AL$190,3,FALSE))),"")</f>
        <v>London Commissioning Region</v>
      </c>
      <c r="C91" s="78" t="str">
        <f ca="1">IFERROR(IF((VLOOKUP($E91,'Org List'!$AO$10:$AQ$190,3,FALSE))="","",(VLOOKUP($E91,'Org List'!$AO$10:$AQ$190,3,FALSE))),"")</f>
        <v>London Region</v>
      </c>
      <c r="D91" s="93" t="str">
        <f ca="1">IFERROR(IF((VLOOKUP($E91,'Org List'!$AT$10:$AV$190,3,FALSE))="","",(VLOOKUP($E91,'Org List'!$AT$10:$AV$190,3,FALSE))),"")</f>
        <v>NHS England London</v>
      </c>
      <c r="E91" s="77" t="str">
        <f t="shared" ca="1" si="2"/>
        <v>E09000012</v>
      </c>
      <c r="F91" s="79" t="str">
        <f ca="1">IF(E91="","",VLOOKUP(E91,'Org List'!$J$9:$K$640,2,0))</f>
        <v>Hackney</v>
      </c>
      <c r="G91" s="100">
        <f ca="1">IFERROR(IF((VLOOKUP($E91,'DTOC Backsheet'!$D$5:$AF$183,G$9,FALSE))="","",(VLOOKUP($E91,'DTOC Backsheet'!$D$5:$AF$183,G$9,FALSE))),"")</f>
        <v>1201.6102893165667</v>
      </c>
      <c r="H91" s="101">
        <f ca="1">IFERROR(IF((VLOOKUP($E91,'DTOC Backsheet'!$D$5:$AF$183,H$9,FALSE))="","",(VLOOKUP($E91,'DTOC Backsheet'!$D$5:$AF$183,H$9,FALSE))),"")</f>
        <v>1094.9779454249087</v>
      </c>
      <c r="I91" s="101">
        <f ca="1">IFERROR(IF((VLOOKUP($E91,'DTOC Backsheet'!$D$5:$AF$183,I$9,FALSE))="","",(VLOOKUP($E91,'DTOC Backsheet'!$D$5:$AF$183,I$9,FALSE))),"")</f>
        <v>818.7672925249318</v>
      </c>
      <c r="J91" s="102">
        <f ca="1">IFERROR(IF((VLOOKUP($E91,'DTOC Backsheet'!$D$5:$AF$183,J$9,FALSE))="","",(VLOOKUP($E91,'DTOC Backsheet'!$D$5:$AF$183,J$9,FALSE))),"")</f>
        <v>645.49617226275143</v>
      </c>
      <c r="K91" s="151">
        <f ca="1">IFERROR(IF((VLOOKUP($E91,'DTOC Backsheet'!$D$5:$AF$183,K$9,FALSE))="","",(VLOOKUP($E91,'DTOC Backsheet'!$D$5:$AF$183,K$9,FALSE))),"")</f>
        <v>570.71587654219093</v>
      </c>
      <c r="L91" s="102">
        <f ca="1">IFERROR(IF((VLOOKUP($E91,'DTOC Backsheet'!$D$5:$AF$183,L$9,FALSE))="","",(VLOOKUP($E91,'DTOC Backsheet'!$D$5:$AF$183,L$9,FALSE))),"")</f>
        <v>601.45378950708391</v>
      </c>
      <c r="M91" s="101">
        <f ca="1">IFERROR(IF((VLOOKUP($E91,'DTOC Backsheet'!$D$5:$AF$183,M$9,FALSE))="","",(VLOOKUP($E91,'DTOC Backsheet'!$D$5:$AF$183,M$9,FALSE))),"")</f>
        <v>821.66570328542127</v>
      </c>
      <c r="N91" s="103">
        <f ca="1">IFERROR(IF((VLOOKUP($E91,'DTOC Backsheet'!$D$5:$AF$183,N$9,FALSE))="","",(VLOOKUP($E91,'DTOC Backsheet'!$D$5:$AF$183,N$9,FALSE))),"")</f>
        <v>638.93370330292782</v>
      </c>
    </row>
    <row r="92" spans="1:14" ht="15" customHeight="1" x14ac:dyDescent="0.3">
      <c r="A92" s="41">
        <v>78</v>
      </c>
      <c r="B92" s="77" t="str">
        <f ca="1">IFERROR(IF((VLOOKUP($E92,'Org List'!$AJ$10:$AL$190,3,FALSE))="","",(VLOOKUP($E92,'Org List'!$AJ$10:$AL$190,3,FALSE))),"")</f>
        <v>North West Commissioning Region</v>
      </c>
      <c r="C92" s="78" t="str">
        <f ca="1">IFERROR(IF((VLOOKUP($E92,'Org List'!$AO$10:$AQ$190,3,FALSE))="","",(VLOOKUP($E92,'Org List'!$AO$10:$AQ$190,3,FALSE))),"")</f>
        <v>North West Region</v>
      </c>
      <c r="D92" s="93" t="str">
        <f ca="1">IFERROR(IF((VLOOKUP($E92,'Org List'!$AT$10:$AV$190,3,FALSE))="","",(VLOOKUP($E92,'Org List'!$AT$10:$AV$190,3,FALSE))),"")</f>
        <v>NHS England North West (Cheshire And Merseyside)</v>
      </c>
      <c r="E92" s="77" t="str">
        <f t="shared" ca="1" si="2"/>
        <v>E06000006</v>
      </c>
      <c r="F92" s="79" t="str">
        <f ca="1">IF(E92="","",VLOOKUP(E92,'Org List'!$J$9:$K$640,2,0))</f>
        <v>Halton</v>
      </c>
      <c r="G92" s="100">
        <f ca="1">IFERROR(IF((VLOOKUP($E92,'DTOC Backsheet'!$D$5:$AF$183,G$9,FALSE))="","",(VLOOKUP($E92,'DTOC Backsheet'!$D$5:$AF$183,G$9,FALSE))),"")</f>
        <v>1194.713016826802</v>
      </c>
      <c r="H92" s="101">
        <f ca="1">IFERROR(IF((VLOOKUP($E92,'DTOC Backsheet'!$D$5:$AF$183,H$9,FALSE))="","",(VLOOKUP($E92,'DTOC Backsheet'!$D$5:$AF$183,H$9,FALSE))),"")</f>
        <v>1440.712996662869</v>
      </c>
      <c r="I92" s="101">
        <f ca="1">IFERROR(IF((VLOOKUP($E92,'DTOC Backsheet'!$D$5:$AF$183,I$9,FALSE))="","",(VLOOKUP($E92,'DTOC Backsheet'!$D$5:$AF$183,I$9,FALSE))),"")</f>
        <v>1800.6391966689184</v>
      </c>
      <c r="J92" s="102">
        <f ca="1">IFERROR(IF((VLOOKUP($E92,'DTOC Backsheet'!$D$5:$AF$183,J$9,FALSE))="","",(VLOOKUP($E92,'DTOC Backsheet'!$D$5:$AF$183,J$9,FALSE))),"")</f>
        <v>1434.3591648635509</v>
      </c>
      <c r="K92" s="151">
        <f ca="1">IFERROR(IF((VLOOKUP($E92,'DTOC Backsheet'!$D$5:$AF$183,K$9,FALSE))="","",(VLOOKUP($E92,'DTOC Backsheet'!$D$5:$AF$183,K$9,FALSE))),"")</f>
        <v>1752.4346007210122</v>
      </c>
      <c r="L92" s="102">
        <f ca="1">IFERROR(IF((VLOOKUP($E92,'DTOC Backsheet'!$D$5:$AF$183,L$9,FALSE))="","",(VLOOKUP($E92,'DTOC Backsheet'!$D$5:$AF$183,L$9,FALSE))),"")</f>
        <v>1798.7367211306425</v>
      </c>
      <c r="M92" s="101">
        <f ca="1">IFERROR(IF((VLOOKUP($E92,'DTOC Backsheet'!$D$5:$AF$183,M$9,FALSE))="","",(VLOOKUP($E92,'DTOC Backsheet'!$D$5:$AF$183,M$9,FALSE))),"")</f>
        <v>1448.4511145534384</v>
      </c>
      <c r="N92" s="103">
        <f ca="1">IFERROR(IF((VLOOKUP($E92,'DTOC Backsheet'!$D$5:$AF$183,N$9,FALSE))="","",(VLOOKUP($E92,'DTOC Backsheet'!$D$5:$AF$183,N$9,FALSE))),"")</f>
        <v>920.47825558035424</v>
      </c>
    </row>
    <row r="93" spans="1:14" ht="15" customHeight="1" x14ac:dyDescent="0.3">
      <c r="A93" s="41">
        <v>79</v>
      </c>
      <c r="B93" s="77" t="str">
        <f ca="1">IFERROR(IF((VLOOKUP($E93,'Org List'!$AJ$10:$AL$190,3,FALSE))="","",(VLOOKUP($E93,'Org List'!$AJ$10:$AL$190,3,FALSE))),"")</f>
        <v>London Commissioning Region</v>
      </c>
      <c r="C93" s="78" t="str">
        <f ca="1">IFERROR(IF((VLOOKUP($E93,'Org List'!$AO$10:$AQ$190,3,FALSE))="","",(VLOOKUP($E93,'Org List'!$AO$10:$AQ$190,3,FALSE))),"")</f>
        <v>London Region</v>
      </c>
      <c r="D93" s="93" t="str">
        <f ca="1">IFERROR(IF((VLOOKUP($E93,'Org List'!$AT$10:$AV$190,3,FALSE))="","",(VLOOKUP($E93,'Org List'!$AT$10:$AV$190,3,FALSE))),"")</f>
        <v>NHS England London</v>
      </c>
      <c r="E93" s="77" t="str">
        <f t="shared" ca="1" si="2"/>
        <v>E09000013</v>
      </c>
      <c r="F93" s="79" t="str">
        <f ca="1">IF(E93="","",VLOOKUP(E93,'Org List'!$J$9:$K$640,2,0))</f>
        <v>Hammersmith and Fulham</v>
      </c>
      <c r="G93" s="100">
        <f ca="1">IFERROR(IF((VLOOKUP($E93,'DTOC Backsheet'!$D$5:$AF$183,G$9,FALSE))="","",(VLOOKUP($E93,'DTOC Backsheet'!$D$5:$AF$183,G$9,FALSE))),"")</f>
        <v>1270.1434690963488</v>
      </c>
      <c r="H93" s="101">
        <f ca="1">IFERROR(IF((VLOOKUP($E93,'DTOC Backsheet'!$D$5:$AF$183,H$9,FALSE))="","",(VLOOKUP($E93,'DTOC Backsheet'!$D$5:$AF$183,H$9,FALSE))),"")</f>
        <v>779.22077922077926</v>
      </c>
      <c r="I93" s="101">
        <f ca="1">IFERROR(IF((VLOOKUP($E93,'DTOC Backsheet'!$D$5:$AF$183,I$9,FALSE))="","",(VLOOKUP($E93,'DTOC Backsheet'!$D$5:$AF$183,I$9,FALSE))),"")</f>
        <v>474.6039301013123</v>
      </c>
      <c r="J93" s="102">
        <f ca="1">IFERROR(IF((VLOOKUP($E93,'DTOC Backsheet'!$D$5:$AF$183,J$9,FALSE))="","",(VLOOKUP($E93,'DTOC Backsheet'!$D$5:$AF$183,J$9,FALSE))),"")</f>
        <v>516.06759740095015</v>
      </c>
      <c r="K93" s="151">
        <f ca="1">IFERROR(IF((VLOOKUP($E93,'DTOC Backsheet'!$D$5:$AF$183,K$9,FALSE))="","",(VLOOKUP($E93,'DTOC Backsheet'!$D$5:$AF$183,K$9,FALSE))),"")</f>
        <v>892.19622989820357</v>
      </c>
      <c r="L93" s="102">
        <f ca="1">IFERROR(IF((VLOOKUP($E93,'DTOC Backsheet'!$D$5:$AF$183,L$9,FALSE))="","",(VLOOKUP($E93,'DTOC Backsheet'!$D$5:$AF$183,L$9,FALSE))),"")</f>
        <v>711.98214826612571</v>
      </c>
      <c r="M93" s="101">
        <f ca="1">IFERROR(IF((VLOOKUP($E93,'DTOC Backsheet'!$D$5:$AF$183,M$9,FALSE))="","",(VLOOKUP($E93,'DTOC Backsheet'!$D$5:$AF$183,M$9,FALSE))),"")</f>
        <v>637.57557668318452</v>
      </c>
      <c r="N93" s="103">
        <f ca="1">IFERROR(IF((VLOOKUP($E93,'DTOC Backsheet'!$D$5:$AF$183,N$9,FALSE))="","",(VLOOKUP($E93,'DTOC Backsheet'!$D$5:$AF$183,N$9,FALSE))),"")</f>
        <v>532.24486801309854</v>
      </c>
    </row>
    <row r="94" spans="1:14" ht="15" customHeight="1" x14ac:dyDescent="0.3">
      <c r="A94" s="41">
        <v>80</v>
      </c>
      <c r="B94" s="77" t="str">
        <f ca="1">IFERROR(IF((VLOOKUP($E94,'Org List'!$AJ$10:$AL$190,3,FALSE))="","",(VLOOKUP($E94,'Org List'!$AJ$10:$AL$190,3,FALSE))),"")</f>
        <v>South East England Commissioning Region</v>
      </c>
      <c r="C94" s="78" t="str">
        <f ca="1">IFERROR(IF((VLOOKUP($E94,'Org List'!$AO$10:$AQ$190,3,FALSE))="","",(VLOOKUP($E94,'Org List'!$AO$10:$AQ$190,3,FALSE))),"")</f>
        <v>South East Region</v>
      </c>
      <c r="D94" s="93" t="str">
        <f ca="1">IFERROR(IF((VLOOKUP($E94,'Org List'!$AT$10:$AV$190,3,FALSE))="","",(VLOOKUP($E94,'Org List'!$AT$10:$AV$190,3,FALSE))),"")</f>
        <v>NHS England South East (Hampshire, Isle of Wight and Thames Valley)</v>
      </c>
      <c r="E94" s="77" t="str">
        <f t="shared" ca="1" si="2"/>
        <v>E10000014</v>
      </c>
      <c r="F94" s="79" t="str">
        <f ca="1">IF(E94="","",VLOOKUP(E94,'Org List'!$J$9:$K$640,2,0))</f>
        <v>Hampshire</v>
      </c>
      <c r="G94" s="100">
        <f ca="1">IFERROR(IF((VLOOKUP($E94,'DTOC Backsheet'!$D$5:$AF$183,G$9,FALSE))="","",(VLOOKUP($E94,'DTOC Backsheet'!$D$5:$AF$183,G$9,FALSE))),"")</f>
        <v>2302.8947576543983</v>
      </c>
      <c r="H94" s="101">
        <f ca="1">IFERROR(IF((VLOOKUP($E94,'DTOC Backsheet'!$D$5:$AF$183,H$9,FALSE))="","",(VLOOKUP($E94,'DTOC Backsheet'!$D$5:$AF$183,H$9,FALSE))),"")</f>
        <v>2458.401308057465</v>
      </c>
      <c r="I94" s="101">
        <f ca="1">IFERROR(IF((VLOOKUP($E94,'DTOC Backsheet'!$D$5:$AF$183,I$9,FALSE))="","",(VLOOKUP($E94,'DTOC Backsheet'!$D$5:$AF$183,I$9,FALSE))),"")</f>
        <v>2345.1049922108782</v>
      </c>
      <c r="J94" s="102">
        <f ca="1">IFERROR(IF((VLOOKUP($E94,'DTOC Backsheet'!$D$5:$AF$183,J$9,FALSE))="","",(VLOOKUP($E94,'DTOC Backsheet'!$D$5:$AF$183,J$9,FALSE))),"")</f>
        <v>2041.2407555023142</v>
      </c>
      <c r="K94" s="151">
        <f ca="1">IFERROR(IF((VLOOKUP($E94,'DTOC Backsheet'!$D$5:$AF$183,K$9,FALSE))="","",(VLOOKUP($E94,'DTOC Backsheet'!$D$5:$AF$183,K$9,FALSE))),"")</f>
        <v>2007.05707921351</v>
      </c>
      <c r="L94" s="102">
        <f ca="1">IFERROR(IF((VLOOKUP($E94,'DTOC Backsheet'!$D$5:$AF$183,L$9,FALSE))="","",(VLOOKUP($E94,'DTOC Backsheet'!$D$5:$AF$183,L$9,FALSE))),"")</f>
        <v>1853.5961367298137</v>
      </c>
      <c r="M94" s="101">
        <f ca="1">IFERROR(IF((VLOOKUP($E94,'DTOC Backsheet'!$D$5:$AF$183,M$9,FALSE))="","",(VLOOKUP($E94,'DTOC Backsheet'!$D$5:$AF$183,M$9,FALSE))),"")</f>
        <v>1602.428376190685</v>
      </c>
      <c r="N94" s="103">
        <f ca="1">IFERROR(IF((VLOOKUP($E94,'DTOC Backsheet'!$D$5:$AF$183,N$9,FALSE))="","",(VLOOKUP($E94,'DTOC Backsheet'!$D$5:$AF$183,N$9,FALSE))),"")</f>
        <v>1636.4151349969065</v>
      </c>
    </row>
    <row r="95" spans="1:14" ht="15" customHeight="1" x14ac:dyDescent="0.3">
      <c r="A95" s="41">
        <v>81</v>
      </c>
      <c r="B95" s="77" t="str">
        <f ca="1">IFERROR(IF((VLOOKUP($E95,'Org List'!$AJ$10:$AL$190,3,FALSE))="","",(VLOOKUP($E95,'Org List'!$AJ$10:$AL$190,3,FALSE))),"")</f>
        <v>London Commissioning Region</v>
      </c>
      <c r="C95" s="78" t="str">
        <f ca="1">IFERROR(IF((VLOOKUP($E95,'Org List'!$AO$10:$AQ$190,3,FALSE))="","",(VLOOKUP($E95,'Org List'!$AO$10:$AQ$190,3,FALSE))),"")</f>
        <v>London Region</v>
      </c>
      <c r="D95" s="93" t="str">
        <f ca="1">IFERROR(IF((VLOOKUP($E95,'Org List'!$AT$10:$AV$190,3,FALSE))="","",(VLOOKUP($E95,'Org List'!$AT$10:$AV$190,3,FALSE))),"")</f>
        <v>NHS England London</v>
      </c>
      <c r="E95" s="77" t="str">
        <f t="shared" ca="1" si="2"/>
        <v>E09000014</v>
      </c>
      <c r="F95" s="79" t="str">
        <f ca="1">IF(E95="","",VLOOKUP(E95,'Org List'!$J$9:$K$640,2,0))</f>
        <v>Haringey</v>
      </c>
      <c r="G95" s="100">
        <f ca="1">IFERROR(IF((VLOOKUP($E95,'DTOC Backsheet'!$D$5:$AF$183,G$9,FALSE))="","",(VLOOKUP($E95,'DTOC Backsheet'!$D$5:$AF$183,G$9,FALSE))),"")</f>
        <v>1132.9588459584329</v>
      </c>
      <c r="H95" s="101">
        <f ca="1">IFERROR(IF((VLOOKUP($E95,'DTOC Backsheet'!$D$5:$AF$183,H$9,FALSE))="","",(VLOOKUP($E95,'DTOC Backsheet'!$D$5:$AF$183,H$9,FALSE))),"")</f>
        <v>688.03745506863754</v>
      </c>
      <c r="I95" s="101">
        <f ca="1">IFERROR(IF((VLOOKUP($E95,'DTOC Backsheet'!$D$5:$AF$183,I$9,FALSE))="","",(VLOOKUP($E95,'DTOC Backsheet'!$D$5:$AF$183,I$9,FALSE))),"")</f>
        <v>944.44892900726018</v>
      </c>
      <c r="J95" s="102">
        <f ca="1">IFERROR(IF((VLOOKUP($E95,'DTOC Backsheet'!$D$5:$AF$183,J$9,FALSE))="","",(VLOOKUP($E95,'DTOC Backsheet'!$D$5:$AF$183,J$9,FALSE))),"")</f>
        <v>710.38647379812448</v>
      </c>
      <c r="K95" s="151">
        <f ca="1">IFERROR(IF((VLOOKUP($E95,'DTOC Backsheet'!$D$5:$AF$183,K$9,FALSE))="","",(VLOOKUP($E95,'DTOC Backsheet'!$D$5:$AF$183,K$9,FALSE))),"")</f>
        <v>703.92001694950693</v>
      </c>
      <c r="L95" s="102">
        <f ca="1">IFERROR(IF((VLOOKUP($E95,'DTOC Backsheet'!$D$5:$AF$183,L$9,FALSE))="","",(VLOOKUP($E95,'DTOC Backsheet'!$D$5:$AF$183,L$9,FALSE))),"")</f>
        <v>719.16237952124834</v>
      </c>
      <c r="M95" s="101">
        <f ca="1">IFERROR(IF((VLOOKUP($E95,'DTOC Backsheet'!$D$5:$AF$183,M$9,FALSE))="","",(VLOOKUP($E95,'DTOC Backsheet'!$D$5:$AF$183,M$9,FALSE))),"")</f>
        <v>622.62741656688684</v>
      </c>
      <c r="N95" s="103">
        <f ca="1">IFERROR(IF((VLOOKUP($E95,'DTOC Backsheet'!$D$5:$AF$183,N$9,FALSE))="","",(VLOOKUP($E95,'DTOC Backsheet'!$D$5:$AF$183,N$9,FALSE))),"")</f>
        <v>554.63745948850783</v>
      </c>
    </row>
    <row r="96" spans="1:14" ht="15" customHeight="1" x14ac:dyDescent="0.3">
      <c r="A96" s="41">
        <v>82</v>
      </c>
      <c r="B96" s="77" t="str">
        <f ca="1">IFERROR(IF((VLOOKUP($E96,'Org List'!$AJ$10:$AL$190,3,FALSE))="","",(VLOOKUP($E96,'Org List'!$AJ$10:$AL$190,3,FALSE))),"")</f>
        <v>London Commissioning Region</v>
      </c>
      <c r="C96" s="78" t="str">
        <f ca="1">IFERROR(IF((VLOOKUP($E96,'Org List'!$AO$10:$AQ$190,3,FALSE))="","",(VLOOKUP($E96,'Org List'!$AO$10:$AQ$190,3,FALSE))),"")</f>
        <v>London Region</v>
      </c>
      <c r="D96" s="93" t="str">
        <f ca="1">IFERROR(IF((VLOOKUP($E96,'Org List'!$AT$10:$AV$190,3,FALSE))="","",(VLOOKUP($E96,'Org List'!$AT$10:$AV$190,3,FALSE))),"")</f>
        <v>NHS England London</v>
      </c>
      <c r="E96" s="77" t="str">
        <f t="shared" ca="1" si="2"/>
        <v>E09000015</v>
      </c>
      <c r="F96" s="79" t="str">
        <f ca="1">IF(E96="","",VLOOKUP(E96,'Org List'!$J$9:$K$640,2,0))</f>
        <v>Harrow</v>
      </c>
      <c r="G96" s="100">
        <f ca="1">IFERROR(IF((VLOOKUP($E96,'DTOC Backsheet'!$D$5:$AF$183,G$9,FALSE))="","",(VLOOKUP($E96,'DTOC Backsheet'!$D$5:$AF$183,G$9,FALSE))),"")</f>
        <v>621.28706393446919</v>
      </c>
      <c r="H96" s="101">
        <f ca="1">IFERROR(IF((VLOOKUP($E96,'DTOC Backsheet'!$D$5:$AF$183,H$9,FALSE))="","",(VLOOKUP($E96,'DTOC Backsheet'!$D$5:$AF$183,H$9,FALSE))),"")</f>
        <v>917.53683494281756</v>
      </c>
      <c r="I96" s="101">
        <f ca="1">IFERROR(IF((VLOOKUP($E96,'DTOC Backsheet'!$D$5:$AF$183,I$9,FALSE))="","",(VLOOKUP($E96,'DTOC Backsheet'!$D$5:$AF$183,I$9,FALSE))),"")</f>
        <v>705.03258224071601</v>
      </c>
      <c r="J96" s="102">
        <f ca="1">IFERROR(IF((VLOOKUP($E96,'DTOC Backsheet'!$D$5:$AF$183,J$9,FALSE))="","",(VLOOKUP($E96,'DTOC Backsheet'!$D$5:$AF$183,J$9,FALSE))),"")</f>
        <v>703.11195062805052</v>
      </c>
      <c r="K96" s="151">
        <f ca="1">IFERROR(IF((VLOOKUP($E96,'DTOC Backsheet'!$D$5:$AF$183,K$9,FALSE))="","",(VLOOKUP($E96,'DTOC Backsheet'!$D$5:$AF$183,K$9,FALSE))),"")</f>
        <v>789.89664815568142</v>
      </c>
      <c r="L96" s="102">
        <f ca="1">IFERROR(IF((VLOOKUP($E96,'DTOC Backsheet'!$D$5:$AF$183,L$9,FALSE))="","",(VLOOKUP($E96,'DTOC Backsheet'!$D$5:$AF$183,L$9,FALSE))),"")</f>
        <v>818.99810361404855</v>
      </c>
      <c r="M96" s="101">
        <f ca="1">IFERROR(IF((VLOOKUP($E96,'DTOC Backsheet'!$D$5:$AF$183,M$9,FALSE))="","",(VLOOKUP($E96,'DTOC Backsheet'!$D$5:$AF$183,M$9,FALSE))),"")</f>
        <v>674.53016401715411</v>
      </c>
      <c r="N96" s="103">
        <f ca="1">IFERROR(IF((VLOOKUP($E96,'DTOC Backsheet'!$D$5:$AF$183,N$9,FALSE))="","",(VLOOKUP($E96,'DTOC Backsheet'!$D$5:$AF$183,N$9,FALSE))),"")</f>
        <v>560.41932832396822</v>
      </c>
    </row>
    <row r="97" spans="1:14" ht="15" customHeight="1" x14ac:dyDescent="0.3">
      <c r="A97" s="41">
        <v>83</v>
      </c>
      <c r="B97" s="77" t="str">
        <f ca="1">IFERROR(IF((VLOOKUP($E97,'Org List'!$AJ$10:$AL$190,3,FALSE))="","",(VLOOKUP($E97,'Org List'!$AJ$10:$AL$190,3,FALSE))),"")</f>
        <v>North East and Yorkshire Commissioning Region</v>
      </c>
      <c r="C97" s="78" t="str">
        <f ca="1">IFERROR(IF((VLOOKUP($E97,'Org List'!$AO$10:$AQ$190,3,FALSE))="","",(VLOOKUP($E97,'Org List'!$AO$10:$AQ$190,3,FALSE))),"")</f>
        <v>North East Region</v>
      </c>
      <c r="D97" s="93" t="str">
        <f ca="1">IFERROR(IF((VLOOKUP($E97,'Org List'!$AT$10:$AV$190,3,FALSE))="","",(VLOOKUP($E97,'Org List'!$AT$10:$AV$190,3,FALSE))),"")</f>
        <v>NHS England North East and Yorkshire (Cumbria And North East)</v>
      </c>
      <c r="E97" s="77" t="str">
        <f t="shared" ca="1" si="2"/>
        <v>E06000001</v>
      </c>
      <c r="F97" s="79" t="str">
        <f ca="1">IF(E97="","",VLOOKUP(E97,'Org List'!$J$9:$K$640,2,0))</f>
        <v>Hartlepool</v>
      </c>
      <c r="G97" s="100">
        <f ca="1">IFERROR(IF((VLOOKUP($E97,'DTOC Backsheet'!$D$5:$AF$183,G$9,FALSE))="","",(VLOOKUP($E97,'DTOC Backsheet'!$D$5:$AF$183,G$9,FALSE))),"")</f>
        <v>1630.8295303485042</v>
      </c>
      <c r="H97" s="101">
        <f ca="1">IFERROR(IF((VLOOKUP($E97,'DTOC Backsheet'!$D$5:$AF$183,H$9,FALSE))="","",(VLOOKUP($E97,'DTOC Backsheet'!$D$5:$AF$183,H$9,FALSE))),"")</f>
        <v>1208.7324754347737</v>
      </c>
      <c r="I97" s="101">
        <f ca="1">IFERROR(IF((VLOOKUP($E97,'DTOC Backsheet'!$D$5:$AF$183,I$9,FALSE))="","",(VLOOKUP($E97,'DTOC Backsheet'!$D$5:$AF$183,I$9,FALSE))),"")</f>
        <v>1503.3781468842933</v>
      </c>
      <c r="J97" s="102">
        <f ca="1">IFERROR(IF((VLOOKUP($E97,'DTOC Backsheet'!$D$5:$AF$183,J$9,FALSE))="","",(VLOOKUP($E97,'DTOC Backsheet'!$D$5:$AF$183,J$9,FALSE))),"")</f>
        <v>998.15989906278969</v>
      </c>
      <c r="K97" s="151">
        <f ca="1">IFERROR(IF((VLOOKUP($E97,'DTOC Backsheet'!$D$5:$AF$183,K$9,FALSE))="","",(VLOOKUP($E97,'DTOC Backsheet'!$D$5:$AF$183,K$9,FALSE))),"")</f>
        <v>1349.566877225991</v>
      </c>
      <c r="L97" s="102">
        <f ca="1">IFERROR(IF((VLOOKUP($E97,'DTOC Backsheet'!$D$5:$AF$183,L$9,FALSE))="","",(VLOOKUP($E97,'DTOC Backsheet'!$D$5:$AF$183,L$9,FALSE))),"")</f>
        <v>1013.2006646651056</v>
      </c>
      <c r="M97" s="101">
        <f ca="1">IFERROR(IF((VLOOKUP($E97,'DTOC Backsheet'!$D$5:$AF$183,M$9,FALSE))="","",(VLOOKUP($E97,'DTOC Backsheet'!$D$5:$AF$183,M$9,FALSE))),"")</f>
        <v>622.14075900488945</v>
      </c>
      <c r="N97" s="103">
        <f ca="1">IFERROR(IF((VLOOKUP($E97,'DTOC Backsheet'!$D$5:$AF$183,N$9,FALSE))="","",(VLOOKUP($E97,'DTOC Backsheet'!$D$5:$AF$183,N$9,FALSE))),"")</f>
        <v>482.13652751559971</v>
      </c>
    </row>
    <row r="98" spans="1:14" ht="15" customHeight="1" x14ac:dyDescent="0.3">
      <c r="A98" s="41">
        <v>84</v>
      </c>
      <c r="B98" s="77" t="str">
        <f ca="1">IFERROR(IF((VLOOKUP($E98,'Org List'!$AJ$10:$AL$190,3,FALSE))="","",(VLOOKUP($E98,'Org List'!$AJ$10:$AL$190,3,FALSE))),"")</f>
        <v>London Commissioning Region</v>
      </c>
      <c r="C98" s="78" t="str">
        <f ca="1">IFERROR(IF((VLOOKUP($E98,'Org List'!$AO$10:$AQ$190,3,FALSE))="","",(VLOOKUP($E98,'Org List'!$AO$10:$AQ$190,3,FALSE))),"")</f>
        <v>London Region</v>
      </c>
      <c r="D98" s="93" t="str">
        <f ca="1">IFERROR(IF((VLOOKUP($E98,'Org List'!$AT$10:$AV$190,3,FALSE))="","",(VLOOKUP($E98,'Org List'!$AT$10:$AV$190,3,FALSE))),"")</f>
        <v>NHS England London</v>
      </c>
      <c r="E98" s="77" t="str">
        <f t="shared" ca="1" si="2"/>
        <v>E09000016</v>
      </c>
      <c r="F98" s="79" t="str">
        <f ca="1">IF(E98="","",VLOOKUP(E98,'Org List'!$J$9:$K$640,2,0))</f>
        <v>Havering</v>
      </c>
      <c r="G98" s="100">
        <f ca="1">IFERROR(IF((VLOOKUP($E98,'DTOC Backsheet'!$D$5:$AF$183,G$9,FALSE))="","",(VLOOKUP($E98,'DTOC Backsheet'!$D$5:$AF$183,G$9,FALSE))),"")</f>
        <v>450.42333774728144</v>
      </c>
      <c r="H98" s="101">
        <f ca="1">IFERROR(IF((VLOOKUP($E98,'DTOC Backsheet'!$D$5:$AF$183,H$9,FALSE))="","",(VLOOKUP($E98,'DTOC Backsheet'!$D$5:$AF$183,H$9,FALSE))),"")</f>
        <v>486.53745836844433</v>
      </c>
      <c r="I98" s="101">
        <f ca="1">IFERROR(IF((VLOOKUP($E98,'DTOC Backsheet'!$D$5:$AF$183,I$9,FALSE))="","",(VLOOKUP($E98,'DTOC Backsheet'!$D$5:$AF$183,I$9,FALSE))),"")</f>
        <v>483.02636330805348</v>
      </c>
      <c r="J98" s="102">
        <f ca="1">IFERROR(IF((VLOOKUP($E98,'DTOC Backsheet'!$D$5:$AF$183,J$9,FALSE))="","",(VLOOKUP($E98,'DTOC Backsheet'!$D$5:$AF$183,J$9,FALSE))),"")</f>
        <v>543.21930769450091</v>
      </c>
      <c r="K98" s="151">
        <f ca="1">IFERROR(IF((VLOOKUP($E98,'DTOC Backsheet'!$D$5:$AF$183,K$9,FALSE))="","",(VLOOKUP($E98,'DTOC Backsheet'!$D$5:$AF$183,K$9,FALSE))),"")</f>
        <v>703.60307038675307</v>
      </c>
      <c r="L98" s="102">
        <f ca="1">IFERROR(IF((VLOOKUP($E98,'DTOC Backsheet'!$D$5:$AF$183,L$9,FALSE))="","",(VLOOKUP($E98,'DTOC Backsheet'!$D$5:$AF$183,L$9,FALSE))),"")</f>
        <v>699.13417297427543</v>
      </c>
      <c r="M98" s="101">
        <f ca="1">IFERROR(IF((VLOOKUP($E98,'DTOC Backsheet'!$D$5:$AF$183,M$9,FALSE))="","",(VLOOKUP($E98,'DTOC Backsheet'!$D$5:$AF$183,M$9,FALSE))),"")</f>
        <v>589.89445844704494</v>
      </c>
      <c r="N98" s="103">
        <f ca="1">IFERROR(IF((VLOOKUP($E98,'DTOC Backsheet'!$D$5:$AF$183,N$9,FALSE))="","",(VLOOKUP($E98,'DTOC Backsheet'!$D$5:$AF$183,N$9,FALSE))),"")</f>
        <v>649.04035766404718</v>
      </c>
    </row>
    <row r="99" spans="1:14" ht="15" customHeight="1" x14ac:dyDescent="0.3">
      <c r="A99" s="41">
        <v>85</v>
      </c>
      <c r="B99" s="77" t="str">
        <f ca="1">IFERROR(IF((VLOOKUP($E99,'Org List'!$AJ$10:$AL$190,3,FALSE))="","",(VLOOKUP($E99,'Org List'!$AJ$10:$AL$190,3,FALSE))),"")</f>
        <v>Midlands Commissioning Region</v>
      </c>
      <c r="C99" s="78" t="str">
        <f ca="1">IFERROR(IF((VLOOKUP($E99,'Org List'!$AO$10:$AQ$190,3,FALSE))="","",(VLOOKUP($E99,'Org List'!$AO$10:$AQ$190,3,FALSE))),"")</f>
        <v>West Midlands Region</v>
      </c>
      <c r="D99" s="93" t="str">
        <f ca="1">IFERROR(IF((VLOOKUP($E99,'Org List'!$AT$10:$AV$190,3,FALSE))="","",(VLOOKUP($E99,'Org List'!$AT$10:$AV$190,3,FALSE))),"")</f>
        <v>NHS England Midlands (West Midlands)</v>
      </c>
      <c r="E99" s="77" t="str">
        <f t="shared" ca="1" si="2"/>
        <v>E06000019</v>
      </c>
      <c r="F99" s="79" t="str">
        <f ca="1">IF(E99="","",VLOOKUP(E99,'Org List'!$J$9:$K$640,2,0))</f>
        <v>Herefordshire, County of</v>
      </c>
      <c r="G99" s="100">
        <f ca="1">IFERROR(IF((VLOOKUP($E99,'DTOC Backsheet'!$D$5:$AF$183,G$9,FALSE))="","",(VLOOKUP($E99,'DTOC Backsheet'!$D$5:$AF$183,G$9,FALSE))),"")</f>
        <v>1103.1023544884856</v>
      </c>
      <c r="H99" s="101">
        <f ca="1">IFERROR(IF((VLOOKUP($E99,'DTOC Backsheet'!$D$5:$AF$183,H$9,FALSE))="","",(VLOOKUP($E99,'DTOC Backsheet'!$D$5:$AF$183,H$9,FALSE))),"")</f>
        <v>1275.2404776027026</v>
      </c>
      <c r="I99" s="101">
        <f ca="1">IFERROR(IF((VLOOKUP($E99,'DTOC Backsheet'!$D$5:$AF$183,I$9,FALSE))="","",(VLOOKUP($E99,'DTOC Backsheet'!$D$5:$AF$183,I$9,FALSE))),"")</f>
        <v>935.47721587539002</v>
      </c>
      <c r="J99" s="102">
        <f ca="1">IFERROR(IF((VLOOKUP($E99,'DTOC Backsheet'!$D$5:$AF$183,J$9,FALSE))="","",(VLOOKUP($E99,'DTOC Backsheet'!$D$5:$AF$183,J$9,FALSE))),"")</f>
        <v>989.14649350369336</v>
      </c>
      <c r="K99" s="151">
        <f ca="1">IFERROR(IF((VLOOKUP($E99,'DTOC Backsheet'!$D$5:$AF$183,K$9,FALSE))="","",(VLOOKUP($E99,'DTOC Backsheet'!$D$5:$AF$183,K$9,FALSE))),"")</f>
        <v>1125.0253412441098</v>
      </c>
      <c r="L99" s="102">
        <f ca="1">IFERROR(IF((VLOOKUP($E99,'DTOC Backsheet'!$D$5:$AF$183,L$9,FALSE))="","",(VLOOKUP($E99,'DTOC Backsheet'!$D$5:$AF$183,L$9,FALSE))),"")</f>
        <v>1368.4481111297844</v>
      </c>
      <c r="M99" s="101">
        <f ca="1">IFERROR(IF((VLOOKUP($E99,'DTOC Backsheet'!$D$5:$AF$183,M$9,FALSE))="","",(VLOOKUP($E99,'DTOC Backsheet'!$D$5:$AF$183,M$9,FALSE))),"")</f>
        <v>1086.3868063416217</v>
      </c>
      <c r="N99" s="103">
        <f ca="1">IFERROR(IF((VLOOKUP($E99,'DTOC Backsheet'!$D$5:$AF$183,N$9,FALSE))="","",(VLOOKUP($E99,'DTOC Backsheet'!$D$5:$AF$183,N$9,FALSE))),"")</f>
        <v>774.50048949969664</v>
      </c>
    </row>
    <row r="100" spans="1:14" ht="15" customHeight="1" x14ac:dyDescent="0.3">
      <c r="A100" s="41">
        <v>86</v>
      </c>
      <c r="B100" s="77" t="str">
        <f ca="1">IFERROR(IF((VLOOKUP($E100,'Org List'!$AJ$10:$AL$190,3,FALSE))="","",(VLOOKUP($E100,'Org List'!$AJ$10:$AL$190,3,FALSE))),"")</f>
        <v>East of England Commissioning Region</v>
      </c>
      <c r="C100" s="78" t="str">
        <f ca="1">IFERROR(IF((VLOOKUP($E100,'Org List'!$AO$10:$AQ$190,3,FALSE))="","",(VLOOKUP($E100,'Org List'!$AO$10:$AQ$190,3,FALSE))),"")</f>
        <v>East Region</v>
      </c>
      <c r="D100" s="93" t="str">
        <f ca="1">IFERROR(IF((VLOOKUP($E100,'Org List'!$AT$10:$AV$190,3,FALSE))="","",(VLOOKUP($E100,'Org List'!$AT$10:$AV$190,3,FALSE))),"")</f>
        <v>NHS England East (East)</v>
      </c>
      <c r="E100" s="77" t="str">
        <f t="shared" ca="1" si="2"/>
        <v>E10000015</v>
      </c>
      <c r="F100" s="79" t="str">
        <f ca="1">IF(E100="","",VLOOKUP(E100,'Org List'!$J$9:$K$640,2,0))</f>
        <v>Hertfordshire</v>
      </c>
      <c r="G100" s="100">
        <f ca="1">IFERROR(IF((VLOOKUP($E100,'DTOC Backsheet'!$D$5:$AF$183,G$9,FALSE))="","",(VLOOKUP($E100,'DTOC Backsheet'!$D$5:$AF$183,G$9,FALSE))),"")</f>
        <v>1688.3894703818839</v>
      </c>
      <c r="H100" s="101">
        <f ca="1">IFERROR(IF((VLOOKUP($E100,'DTOC Backsheet'!$D$5:$AF$183,H$9,FALSE))="","",(VLOOKUP($E100,'DTOC Backsheet'!$D$5:$AF$183,H$9,FALSE))),"")</f>
        <v>1321.1384343346811</v>
      </c>
      <c r="I100" s="101">
        <f ca="1">IFERROR(IF((VLOOKUP($E100,'DTOC Backsheet'!$D$5:$AF$183,I$9,FALSE))="","",(VLOOKUP($E100,'DTOC Backsheet'!$D$5:$AF$183,I$9,FALSE))),"")</f>
        <v>1215.1753217834273</v>
      </c>
      <c r="J100" s="102">
        <f ca="1">IFERROR(IF((VLOOKUP($E100,'DTOC Backsheet'!$D$5:$AF$183,J$9,FALSE))="","",(VLOOKUP($E100,'DTOC Backsheet'!$D$5:$AF$183,J$9,FALSE))),"")</f>
        <v>1143.1425108044161</v>
      </c>
      <c r="K100" s="151">
        <f ca="1">IFERROR(IF((VLOOKUP($E100,'DTOC Backsheet'!$D$5:$AF$183,K$9,FALSE))="","",(VLOOKUP($E100,'DTOC Backsheet'!$D$5:$AF$183,K$9,FALSE))),"")</f>
        <v>1052.120724094261</v>
      </c>
      <c r="L100" s="102">
        <f ca="1">IFERROR(IF((VLOOKUP($E100,'DTOC Backsheet'!$D$5:$AF$183,L$9,FALSE))="","",(VLOOKUP($E100,'DTOC Backsheet'!$D$5:$AF$183,L$9,FALSE))),"")</f>
        <v>1144.0104181866348</v>
      </c>
      <c r="M100" s="101">
        <f ca="1">IFERROR(IF((VLOOKUP($E100,'DTOC Backsheet'!$D$5:$AF$183,M$9,FALSE))="","",(VLOOKUP($E100,'DTOC Backsheet'!$D$5:$AF$183,M$9,FALSE))),"")</f>
        <v>933.10892430756223</v>
      </c>
      <c r="N100" s="103">
        <f ca="1">IFERROR(IF((VLOOKUP($E100,'DTOC Backsheet'!$D$5:$AF$183,N$9,FALSE))="","",(VLOOKUP($E100,'DTOC Backsheet'!$D$5:$AF$183,N$9,FALSE))),"")</f>
        <v>825.45769172992391</v>
      </c>
    </row>
    <row r="101" spans="1:14" ht="15" customHeight="1" x14ac:dyDescent="0.3">
      <c r="A101" s="41">
        <v>87</v>
      </c>
      <c r="B101" s="77" t="str">
        <f ca="1">IFERROR(IF((VLOOKUP($E101,'Org List'!$AJ$10:$AL$190,3,FALSE))="","",(VLOOKUP($E101,'Org List'!$AJ$10:$AL$190,3,FALSE))),"")</f>
        <v>London Commissioning Region</v>
      </c>
      <c r="C101" s="78" t="str">
        <f ca="1">IFERROR(IF((VLOOKUP($E101,'Org List'!$AO$10:$AQ$190,3,FALSE))="","",(VLOOKUP($E101,'Org List'!$AO$10:$AQ$190,3,FALSE))),"")</f>
        <v>London Region</v>
      </c>
      <c r="D101" s="93" t="str">
        <f ca="1">IFERROR(IF((VLOOKUP($E101,'Org List'!$AT$10:$AV$190,3,FALSE))="","",(VLOOKUP($E101,'Org List'!$AT$10:$AV$190,3,FALSE))),"")</f>
        <v>NHS England London</v>
      </c>
      <c r="E101" s="77" t="str">
        <f t="shared" ca="1" si="2"/>
        <v>E09000017</v>
      </c>
      <c r="F101" s="79" t="str">
        <f ca="1">IF(E101="","",VLOOKUP(E101,'Org List'!$J$9:$K$640,2,0))</f>
        <v>Hillingdon</v>
      </c>
      <c r="G101" s="100">
        <f ca="1">IFERROR(IF((VLOOKUP($E101,'DTOC Backsheet'!$D$5:$AF$183,G$9,FALSE))="","",(VLOOKUP($E101,'DTOC Backsheet'!$D$5:$AF$183,G$9,FALSE))),"")</f>
        <v>1060.1183813377352</v>
      </c>
      <c r="H101" s="101">
        <f ca="1">IFERROR(IF((VLOOKUP($E101,'DTOC Backsheet'!$D$5:$AF$183,H$9,FALSE))="","",(VLOOKUP($E101,'DTOC Backsheet'!$D$5:$AF$183,H$9,FALSE))),"")</f>
        <v>808.3729317020692</v>
      </c>
      <c r="I101" s="101">
        <f ca="1">IFERROR(IF((VLOOKUP($E101,'DTOC Backsheet'!$D$5:$AF$183,I$9,FALSE))="","",(VLOOKUP($E101,'DTOC Backsheet'!$D$5:$AF$183,I$9,FALSE))),"")</f>
        <v>547.91656685409646</v>
      </c>
      <c r="J101" s="102">
        <f ca="1">IFERROR(IF((VLOOKUP($E101,'DTOC Backsheet'!$D$5:$AF$183,J$9,FALSE))="","",(VLOOKUP($E101,'DTOC Backsheet'!$D$5:$AF$183,J$9,FALSE))),"")</f>
        <v>419.88194218301675</v>
      </c>
      <c r="K101" s="151">
        <f ca="1">IFERROR(IF((VLOOKUP($E101,'DTOC Backsheet'!$D$5:$AF$183,K$9,FALSE))="","",(VLOOKUP($E101,'DTOC Backsheet'!$D$5:$AF$183,K$9,FALSE))),"")</f>
        <v>579.20642278755918</v>
      </c>
      <c r="L101" s="102">
        <f ca="1">IFERROR(IF((VLOOKUP($E101,'DTOC Backsheet'!$D$5:$AF$183,L$9,FALSE))="","",(VLOOKUP($E101,'DTOC Backsheet'!$D$5:$AF$183,L$9,FALSE))),"")</f>
        <v>474.98343815616948</v>
      </c>
      <c r="M101" s="101">
        <f ca="1">IFERROR(IF((VLOOKUP($E101,'DTOC Backsheet'!$D$5:$AF$183,M$9,FALSE))="","",(VLOOKUP($E101,'DTOC Backsheet'!$D$5:$AF$183,M$9,FALSE))),"")</f>
        <v>682.57512065967524</v>
      </c>
      <c r="N101" s="103">
        <f ca="1">IFERROR(IF((VLOOKUP($E101,'DTOC Backsheet'!$D$5:$AF$183,N$9,FALSE))="","",(VLOOKUP($E101,'DTOC Backsheet'!$D$5:$AF$183,N$9,FALSE))),"")</f>
        <v>561.01633990506537</v>
      </c>
    </row>
    <row r="102" spans="1:14" ht="15" customHeight="1" x14ac:dyDescent="0.3">
      <c r="A102" s="41">
        <v>88</v>
      </c>
      <c r="B102" s="77" t="str">
        <f ca="1">IFERROR(IF((VLOOKUP($E102,'Org List'!$AJ$10:$AL$190,3,FALSE))="","",(VLOOKUP($E102,'Org List'!$AJ$10:$AL$190,3,FALSE))),"")</f>
        <v>London Commissioning Region</v>
      </c>
      <c r="C102" s="78" t="str">
        <f ca="1">IFERROR(IF((VLOOKUP($E102,'Org List'!$AO$10:$AQ$190,3,FALSE))="","",(VLOOKUP($E102,'Org List'!$AO$10:$AQ$190,3,FALSE))),"")</f>
        <v>London Region</v>
      </c>
      <c r="D102" s="93" t="str">
        <f ca="1">IFERROR(IF((VLOOKUP($E102,'Org List'!$AT$10:$AV$190,3,FALSE))="","",(VLOOKUP($E102,'Org List'!$AT$10:$AV$190,3,FALSE))),"")</f>
        <v>NHS England London</v>
      </c>
      <c r="E102" s="77" t="str">
        <f t="shared" ca="1" si="2"/>
        <v>E09000018</v>
      </c>
      <c r="F102" s="79" t="str">
        <f ca="1">IF(E102="","",VLOOKUP(E102,'Org List'!$J$9:$K$640,2,0))</f>
        <v>Hounslow</v>
      </c>
      <c r="G102" s="100">
        <f ca="1">IFERROR(IF((VLOOKUP($E102,'DTOC Backsheet'!$D$5:$AF$183,G$9,FALSE))="","",(VLOOKUP($E102,'DTOC Backsheet'!$D$5:$AF$183,G$9,FALSE))),"")</f>
        <v>735.48047491860484</v>
      </c>
      <c r="H102" s="101">
        <f ca="1">IFERROR(IF((VLOOKUP($E102,'DTOC Backsheet'!$D$5:$AF$183,H$9,FALSE))="","",(VLOOKUP($E102,'DTOC Backsheet'!$D$5:$AF$183,H$9,FALSE))),"")</f>
        <v>745.71578967890355</v>
      </c>
      <c r="I102" s="101">
        <f ca="1">IFERROR(IF((VLOOKUP($E102,'DTOC Backsheet'!$D$5:$AF$183,I$9,FALSE))="","",(VLOOKUP($E102,'DTOC Backsheet'!$D$5:$AF$183,I$9,FALSE))),"")</f>
        <v>384.55539742265029</v>
      </c>
      <c r="J102" s="102">
        <f ca="1">IFERROR(IF((VLOOKUP($E102,'DTOC Backsheet'!$D$5:$AF$183,J$9,FALSE))="","",(VLOOKUP($E102,'DTOC Backsheet'!$D$5:$AF$183,J$9,FALSE))),"")</f>
        <v>435.4181686087623</v>
      </c>
      <c r="K102" s="151">
        <f ca="1">IFERROR(IF((VLOOKUP($E102,'DTOC Backsheet'!$D$5:$AF$183,K$9,FALSE))="","",(VLOOKUP($E102,'DTOC Backsheet'!$D$5:$AF$183,K$9,FALSE))),"")</f>
        <v>293.96740444193784</v>
      </c>
      <c r="L102" s="102">
        <f ca="1">IFERROR(IF((VLOOKUP($E102,'DTOC Backsheet'!$D$5:$AF$183,L$9,FALSE))="","",(VLOOKUP($E102,'DTOC Backsheet'!$D$5:$AF$183,L$9,FALSE))),"")</f>
        <v>534.52992853517674</v>
      </c>
      <c r="M102" s="101">
        <f ca="1">IFERROR(IF((VLOOKUP($E102,'DTOC Backsheet'!$D$5:$AF$183,M$9,FALSE))="","",(VLOOKUP($E102,'DTOC Backsheet'!$D$5:$AF$183,M$9,FALSE))),"")</f>
        <v>288.67502891188661</v>
      </c>
      <c r="N102" s="103">
        <f ca="1">IFERROR(IF((VLOOKUP($E102,'DTOC Backsheet'!$D$5:$AF$183,N$9,FALSE))="","",(VLOOKUP($E102,'DTOC Backsheet'!$D$5:$AF$183,N$9,FALSE))),"")</f>
        <v>504.53272197421609</v>
      </c>
    </row>
    <row r="103" spans="1:14" ht="15" customHeight="1" x14ac:dyDescent="0.3">
      <c r="A103" s="41">
        <v>89</v>
      </c>
      <c r="B103" s="77" t="str">
        <f ca="1">IFERROR(IF((VLOOKUP($E103,'Org List'!$AJ$10:$AL$190,3,FALSE))="","",(VLOOKUP($E103,'Org List'!$AJ$10:$AL$190,3,FALSE))),"")</f>
        <v>South East England Commissioning Region</v>
      </c>
      <c r="C103" s="78" t="str">
        <f ca="1">IFERROR(IF((VLOOKUP($E103,'Org List'!$AO$10:$AQ$190,3,FALSE))="","",(VLOOKUP($E103,'Org List'!$AO$10:$AQ$190,3,FALSE))),"")</f>
        <v>South East Region</v>
      </c>
      <c r="D103" s="93" t="str">
        <f ca="1">IFERROR(IF((VLOOKUP($E103,'Org List'!$AT$10:$AV$190,3,FALSE))="","",(VLOOKUP($E103,'Org List'!$AT$10:$AV$190,3,FALSE))),"")</f>
        <v>NHS England South East (Hampshire, Isle of Wight and Thames Valley)</v>
      </c>
      <c r="E103" s="77" t="str">
        <f t="shared" ca="1" si="2"/>
        <v>E06000046</v>
      </c>
      <c r="F103" s="79" t="str">
        <f ca="1">IF(E103="","",VLOOKUP(E103,'Org List'!$J$9:$K$640,2,0))</f>
        <v>Isle of Wight</v>
      </c>
      <c r="G103" s="100">
        <f ca="1">IFERROR(IF((VLOOKUP($E103,'DTOC Backsheet'!$D$5:$AF$183,G$9,FALSE))="","",(VLOOKUP($E103,'DTOC Backsheet'!$D$5:$AF$183,G$9,FALSE))),"")</f>
        <v>662.47444556582047</v>
      </c>
      <c r="H103" s="101">
        <f ca="1">IFERROR(IF((VLOOKUP($E103,'DTOC Backsheet'!$D$5:$AF$183,H$9,FALSE))="","",(VLOOKUP($E103,'DTOC Backsheet'!$D$5:$AF$183,H$9,FALSE))),"")</f>
        <v>748.73413899886998</v>
      </c>
      <c r="I103" s="101">
        <f ca="1">IFERROR(IF((VLOOKUP($E103,'DTOC Backsheet'!$D$5:$AF$183,I$9,FALSE))="","",(VLOOKUP($E103,'DTOC Backsheet'!$D$5:$AF$183,I$9,FALSE))),"")</f>
        <v>547.74905329986461</v>
      </c>
      <c r="J103" s="102">
        <f ca="1">IFERROR(IF((VLOOKUP($E103,'DTOC Backsheet'!$D$5:$AF$183,J$9,FALSE))="","",(VLOOKUP($E103,'DTOC Backsheet'!$D$5:$AF$183,J$9,FALSE))),"")</f>
        <v>415.2819340434412</v>
      </c>
      <c r="K103" s="151">
        <f ca="1">IFERROR(IF((VLOOKUP($E103,'DTOC Backsheet'!$D$5:$AF$183,K$9,FALSE))="","",(VLOOKUP($E103,'DTOC Backsheet'!$D$5:$AF$183,K$9,FALSE))),"")</f>
        <v>449.74516508439069</v>
      </c>
      <c r="L103" s="102">
        <f ca="1">IFERROR(IF((VLOOKUP($E103,'DTOC Backsheet'!$D$5:$AF$183,L$9,FALSE))="","",(VLOOKUP($E103,'DTOC Backsheet'!$D$5:$AF$183,L$9,FALSE))),"")</f>
        <v>603.10654321661582</v>
      </c>
      <c r="M103" s="101">
        <f ca="1">IFERROR(IF((VLOOKUP($E103,'DTOC Backsheet'!$D$5:$AF$183,M$9,FALSE))="","",(VLOOKUP($E103,'DTOC Backsheet'!$D$5:$AF$183,M$9,FALSE))),"")</f>
        <v>991.67947320332109</v>
      </c>
      <c r="N103" s="103">
        <f ca="1">IFERROR(IF((VLOOKUP($E103,'DTOC Backsheet'!$D$5:$AF$183,N$9,FALSE))="","",(VLOOKUP($E103,'DTOC Backsheet'!$D$5:$AF$183,N$9,FALSE))),"")</f>
        <v>1255.4276019856129</v>
      </c>
    </row>
    <row r="104" spans="1:14" ht="15" customHeight="1" x14ac:dyDescent="0.3">
      <c r="A104" s="41">
        <v>90</v>
      </c>
      <c r="B104" s="77" t="str">
        <f ca="1">IFERROR(IF((VLOOKUP($E104,'Org List'!$AJ$10:$AL$190,3,FALSE))="","",(VLOOKUP($E104,'Org List'!$AJ$10:$AL$190,3,FALSE))),"")</f>
        <v>London Commissioning Region</v>
      </c>
      <c r="C104" s="78" t="str">
        <f ca="1">IFERROR(IF((VLOOKUP($E104,'Org List'!$AO$10:$AQ$190,3,FALSE))="","",(VLOOKUP($E104,'Org List'!$AO$10:$AQ$190,3,FALSE))),"")</f>
        <v>London Region</v>
      </c>
      <c r="D104" s="93" t="str">
        <f ca="1">IFERROR(IF((VLOOKUP($E104,'Org List'!$AT$10:$AV$190,3,FALSE))="","",(VLOOKUP($E104,'Org List'!$AT$10:$AV$190,3,FALSE))),"")</f>
        <v>NHS England London</v>
      </c>
      <c r="E104" s="77" t="str">
        <f t="shared" ca="1" si="2"/>
        <v>E09000019</v>
      </c>
      <c r="F104" s="79" t="str">
        <f ca="1">IF(E104="","",VLOOKUP(E104,'Org List'!$J$9:$K$640,2,0))</f>
        <v>Islington</v>
      </c>
      <c r="G104" s="100">
        <f ca="1">IFERROR(IF((VLOOKUP($E104,'DTOC Backsheet'!$D$5:$AF$183,G$9,FALSE))="","",(VLOOKUP($E104,'DTOC Backsheet'!$D$5:$AF$183,G$9,FALSE))),"")</f>
        <v>727.33283742458048</v>
      </c>
      <c r="H104" s="101">
        <f ca="1">IFERROR(IF((VLOOKUP($E104,'DTOC Backsheet'!$D$5:$AF$183,H$9,FALSE))="","",(VLOOKUP($E104,'DTOC Backsheet'!$D$5:$AF$183,H$9,FALSE))),"")</f>
        <v>932.92834118522194</v>
      </c>
      <c r="I104" s="101">
        <f ca="1">IFERROR(IF((VLOOKUP($E104,'DTOC Backsheet'!$D$5:$AF$183,I$9,FALSE))="","",(VLOOKUP($E104,'DTOC Backsheet'!$D$5:$AF$183,I$9,FALSE))),"")</f>
        <v>876.62203487891554</v>
      </c>
      <c r="J104" s="102">
        <f ca="1">IFERROR(IF((VLOOKUP($E104,'DTOC Backsheet'!$D$5:$AF$183,J$9,FALSE))="","",(VLOOKUP($E104,'DTOC Backsheet'!$D$5:$AF$183,J$9,FALSE))),"")</f>
        <v>832.36249705912076</v>
      </c>
      <c r="K104" s="151">
        <f ca="1">IFERROR(IF((VLOOKUP($E104,'DTOC Backsheet'!$D$5:$AF$183,K$9,FALSE))="","",(VLOOKUP($E104,'DTOC Backsheet'!$D$5:$AF$183,K$9,FALSE))),"")</f>
        <v>815.13771014493329</v>
      </c>
      <c r="L104" s="102">
        <f ca="1">IFERROR(IF((VLOOKUP($E104,'DTOC Backsheet'!$D$5:$AF$183,L$9,FALSE))="","",(VLOOKUP($E104,'DTOC Backsheet'!$D$5:$AF$183,L$9,FALSE))),"")</f>
        <v>666.70057585502309</v>
      </c>
      <c r="M104" s="101">
        <f ca="1">IFERROR(IF((VLOOKUP($E104,'DTOC Backsheet'!$D$5:$AF$183,M$9,FALSE))="","",(VLOOKUP($E104,'DTOC Backsheet'!$D$5:$AF$183,M$9,FALSE))),"")</f>
        <v>949.38972579963013</v>
      </c>
      <c r="N104" s="103">
        <f ca="1">IFERROR(IF((VLOOKUP($E104,'DTOC Backsheet'!$D$5:$AF$183,N$9,FALSE))="","",(VLOOKUP($E104,'DTOC Backsheet'!$D$5:$AF$183,N$9,FALSE))),"")</f>
        <v>1087.8864662276949</v>
      </c>
    </row>
    <row r="105" spans="1:14" ht="15" customHeight="1" x14ac:dyDescent="0.3">
      <c r="A105" s="41">
        <v>91</v>
      </c>
      <c r="B105" s="77" t="str">
        <f ca="1">IFERROR(IF((VLOOKUP($E105,'Org List'!$AJ$10:$AL$190,3,FALSE))="","",(VLOOKUP($E105,'Org List'!$AJ$10:$AL$190,3,FALSE))),"")</f>
        <v>London Commissioning Region</v>
      </c>
      <c r="C105" s="78" t="str">
        <f ca="1">IFERROR(IF((VLOOKUP($E105,'Org List'!$AO$10:$AQ$190,3,FALSE))="","",(VLOOKUP($E105,'Org List'!$AO$10:$AQ$190,3,FALSE))),"")</f>
        <v>London Region</v>
      </c>
      <c r="D105" s="93" t="str">
        <f ca="1">IFERROR(IF((VLOOKUP($E105,'Org List'!$AT$10:$AV$190,3,FALSE))="","",(VLOOKUP($E105,'Org List'!$AT$10:$AV$190,3,FALSE))),"")</f>
        <v>NHS England London</v>
      </c>
      <c r="E105" s="77" t="str">
        <f t="shared" ca="1" si="2"/>
        <v>E09000020</v>
      </c>
      <c r="F105" s="79" t="str">
        <f ca="1">IF(E105="","",VLOOKUP(E105,'Org List'!$J$9:$K$640,2,0))</f>
        <v>Kensington and Chelsea</v>
      </c>
      <c r="G105" s="100">
        <f ca="1">IFERROR(IF((VLOOKUP($E105,'DTOC Backsheet'!$D$5:$AF$183,G$9,FALSE))="","",(VLOOKUP($E105,'DTOC Backsheet'!$D$5:$AF$183,G$9,FALSE))),"")</f>
        <v>581.45930570615883</v>
      </c>
      <c r="H105" s="101">
        <f ca="1">IFERROR(IF((VLOOKUP($E105,'DTOC Backsheet'!$D$5:$AF$183,H$9,FALSE))="","",(VLOOKUP($E105,'DTOC Backsheet'!$D$5:$AF$183,H$9,FALSE))),"")</f>
        <v>794.39913252557642</v>
      </c>
      <c r="I105" s="101">
        <f ca="1">IFERROR(IF((VLOOKUP($E105,'DTOC Backsheet'!$D$5:$AF$183,I$9,FALSE))="","",(VLOOKUP($E105,'DTOC Backsheet'!$D$5:$AF$183,I$9,FALSE))),"")</f>
        <v>829.75814435905897</v>
      </c>
      <c r="J105" s="102">
        <f ca="1">IFERROR(IF((VLOOKUP($E105,'DTOC Backsheet'!$D$5:$AF$183,J$9,FALSE))="","",(VLOOKUP($E105,'DTOC Backsheet'!$D$5:$AF$183,J$9,FALSE))),"")</f>
        <v>660.67823024856568</v>
      </c>
      <c r="K105" s="151">
        <f ca="1">IFERROR(IF((VLOOKUP($E105,'DTOC Backsheet'!$D$5:$AF$183,K$9,FALSE))="","",(VLOOKUP($E105,'DTOC Backsheet'!$D$5:$AF$183,K$9,FALSE))),"")</f>
        <v>415.46196039271507</v>
      </c>
      <c r="L105" s="102">
        <f ca="1">IFERROR(IF((VLOOKUP($E105,'DTOC Backsheet'!$D$5:$AF$183,L$9,FALSE))="","",(VLOOKUP($E105,'DTOC Backsheet'!$D$5:$AF$183,L$9,FALSE))),"")</f>
        <v>456.85196772507197</v>
      </c>
      <c r="M105" s="101">
        <f ca="1">IFERROR(IF((VLOOKUP($E105,'DTOC Backsheet'!$D$5:$AF$183,M$9,FALSE))="","",(VLOOKUP($E105,'DTOC Backsheet'!$D$5:$AF$183,M$9,FALSE))),"")</f>
        <v>288.16816425735311</v>
      </c>
      <c r="N105" s="103">
        <f ca="1">IFERROR(IF((VLOOKUP($E105,'DTOC Backsheet'!$D$5:$AF$183,N$9,FALSE))="","",(VLOOKUP($E105,'DTOC Backsheet'!$D$5:$AF$183,N$9,FALSE))),"")</f>
        <v>493.09514030045403</v>
      </c>
    </row>
    <row r="106" spans="1:14" ht="15" customHeight="1" x14ac:dyDescent="0.3">
      <c r="A106" s="41">
        <v>92</v>
      </c>
      <c r="B106" s="77" t="str">
        <f ca="1">IFERROR(IF((VLOOKUP($E106,'Org List'!$AJ$10:$AL$190,3,FALSE))="","",(VLOOKUP($E106,'Org List'!$AJ$10:$AL$190,3,FALSE))),"")</f>
        <v>South East England Commissioning Region</v>
      </c>
      <c r="C106" s="78" t="str">
        <f ca="1">IFERROR(IF((VLOOKUP($E106,'Org List'!$AO$10:$AQ$190,3,FALSE))="","",(VLOOKUP($E106,'Org List'!$AO$10:$AQ$190,3,FALSE))),"")</f>
        <v>South East Region</v>
      </c>
      <c r="D106" s="93" t="str">
        <f ca="1">IFERROR(IF((VLOOKUP($E106,'Org List'!$AT$10:$AV$190,3,FALSE))="","",(VLOOKUP($E106,'Org List'!$AT$10:$AV$190,3,FALSE))),"")</f>
        <v>NHS England South East (Kent, Surrey and Sussex)</v>
      </c>
      <c r="E106" s="77" t="str">
        <f t="shared" ca="1" si="2"/>
        <v>E10000016</v>
      </c>
      <c r="F106" s="79" t="str">
        <f ca="1">IF(E106="","",VLOOKUP(E106,'Org List'!$J$9:$K$640,2,0))</f>
        <v>Kent</v>
      </c>
      <c r="G106" s="100">
        <f ca="1">IFERROR(IF((VLOOKUP($E106,'DTOC Backsheet'!$D$5:$AF$183,G$9,FALSE))="","",(VLOOKUP($E106,'DTOC Backsheet'!$D$5:$AF$183,G$9,FALSE))),"")</f>
        <v>1179.520510510067</v>
      </c>
      <c r="H106" s="101">
        <f ca="1">IFERROR(IF((VLOOKUP($E106,'DTOC Backsheet'!$D$5:$AF$183,H$9,FALSE))="","",(VLOOKUP($E106,'DTOC Backsheet'!$D$5:$AF$183,H$9,FALSE))),"")</f>
        <v>1092.7777859842795</v>
      </c>
      <c r="I106" s="101">
        <f ca="1">IFERROR(IF((VLOOKUP($E106,'DTOC Backsheet'!$D$5:$AF$183,I$9,FALSE))="","",(VLOOKUP($E106,'DTOC Backsheet'!$D$5:$AF$183,I$9,FALSE))),"")</f>
        <v>1042.636059697377</v>
      </c>
      <c r="J106" s="102">
        <f ca="1">IFERROR(IF((VLOOKUP($E106,'DTOC Backsheet'!$D$5:$AF$183,J$9,FALSE))="","",(VLOOKUP($E106,'DTOC Backsheet'!$D$5:$AF$183,J$9,FALSE))),"")</f>
        <v>1124.7293105440604</v>
      </c>
      <c r="K106" s="151">
        <f ca="1">IFERROR(IF((VLOOKUP($E106,'DTOC Backsheet'!$D$5:$AF$183,K$9,FALSE))="","",(VLOOKUP($E106,'DTOC Backsheet'!$D$5:$AF$183,K$9,FALSE))),"")</f>
        <v>1173.2729175456</v>
      </c>
      <c r="L106" s="102">
        <f ca="1">IFERROR(IF((VLOOKUP($E106,'DTOC Backsheet'!$D$5:$AF$183,L$9,FALSE))="","",(VLOOKUP($E106,'DTOC Backsheet'!$D$5:$AF$183,L$9,FALSE))),"")</f>
        <v>1164.8836700268776</v>
      </c>
      <c r="M106" s="101">
        <f ca="1">IFERROR(IF((VLOOKUP($E106,'DTOC Backsheet'!$D$5:$AF$183,M$9,FALSE))="","",(VLOOKUP($E106,'DTOC Backsheet'!$D$5:$AF$183,M$9,FALSE))),"")</f>
        <v>1199.2551501521286</v>
      </c>
      <c r="N106" s="103">
        <f ca="1">IFERROR(IF((VLOOKUP($E106,'DTOC Backsheet'!$D$5:$AF$183,N$9,FALSE))="","",(VLOOKUP($E106,'DTOC Backsheet'!$D$5:$AF$183,N$9,FALSE))),"")</f>
        <v>1175.263403991243</v>
      </c>
    </row>
    <row r="107" spans="1:14" ht="15" customHeight="1" x14ac:dyDescent="0.3">
      <c r="A107" s="41">
        <v>93</v>
      </c>
      <c r="B107" s="77" t="str">
        <f ca="1">IFERROR(IF((VLOOKUP($E107,'Org List'!$AJ$10:$AL$190,3,FALSE))="","",(VLOOKUP($E107,'Org List'!$AJ$10:$AL$190,3,FALSE))),"")</f>
        <v>North East and Yorkshire Commissioning Region</v>
      </c>
      <c r="C107" s="78" t="str">
        <f ca="1">IFERROR(IF((VLOOKUP($E107,'Org List'!$AO$10:$AQ$190,3,FALSE))="","",(VLOOKUP($E107,'Org List'!$AO$10:$AQ$190,3,FALSE))),"")</f>
        <v>Yorkshire and The Humber Region</v>
      </c>
      <c r="D107" s="93" t="str">
        <f ca="1">IFERROR(IF((VLOOKUP($E107,'Org List'!$AT$10:$AV$190,3,FALSE))="","",(VLOOKUP($E107,'Org List'!$AT$10:$AV$190,3,FALSE))),"")</f>
        <v>NHS England North East and Yokrshire (Yorkshire And Humber)</v>
      </c>
      <c r="E107" s="77" t="str">
        <f t="shared" ca="1" si="2"/>
        <v>E06000010</v>
      </c>
      <c r="F107" s="79" t="str">
        <f ca="1">IF(E107="","",VLOOKUP(E107,'Org List'!$J$9:$K$640,2,0))</f>
        <v>Kingston upon Hull, City of</v>
      </c>
      <c r="G107" s="100">
        <f ca="1">IFERROR(IF((VLOOKUP($E107,'DTOC Backsheet'!$D$5:$AF$183,G$9,FALSE))="","",(VLOOKUP($E107,'DTOC Backsheet'!$D$5:$AF$183,G$9,FALSE))),"")</f>
        <v>886.30342916183122</v>
      </c>
      <c r="H107" s="101">
        <f ca="1">IFERROR(IF((VLOOKUP($E107,'DTOC Backsheet'!$D$5:$AF$183,H$9,FALSE))="","",(VLOOKUP($E107,'DTOC Backsheet'!$D$5:$AF$183,H$9,FALSE))),"")</f>
        <v>1067.4814782170122</v>
      </c>
      <c r="I107" s="101">
        <f ca="1">IFERROR(IF((VLOOKUP($E107,'DTOC Backsheet'!$D$5:$AF$183,I$9,FALSE))="","",(VLOOKUP($E107,'DTOC Backsheet'!$D$5:$AF$183,I$9,FALSE))),"")</f>
        <v>1003.3346554434211</v>
      </c>
      <c r="J107" s="102">
        <f ca="1">IFERROR(IF((VLOOKUP($E107,'DTOC Backsheet'!$D$5:$AF$183,J$9,FALSE))="","",(VLOOKUP($E107,'DTOC Backsheet'!$D$5:$AF$183,J$9,FALSE))),"")</f>
        <v>1193.0197589293962</v>
      </c>
      <c r="K107" s="151">
        <f ca="1">IFERROR(IF((VLOOKUP($E107,'DTOC Backsheet'!$D$5:$AF$183,K$9,FALSE))="","",(VLOOKUP($E107,'DTOC Backsheet'!$D$5:$AF$183,K$9,FALSE))),"")</f>
        <v>801.71319596363776</v>
      </c>
      <c r="L107" s="102">
        <f ca="1">IFERROR(IF((VLOOKUP($E107,'DTOC Backsheet'!$D$5:$AF$183,L$9,FALSE))="","",(VLOOKUP($E107,'DTOC Backsheet'!$D$5:$AF$183,L$9,FALSE))),"")</f>
        <v>979.98051626343261</v>
      </c>
      <c r="M107" s="101">
        <f ca="1">IFERROR(IF((VLOOKUP($E107,'DTOC Backsheet'!$D$5:$AF$183,M$9,FALSE))="","",(VLOOKUP($E107,'DTOC Backsheet'!$D$5:$AF$183,M$9,FALSE))),"")</f>
        <v>992.22415089940762</v>
      </c>
      <c r="N107" s="103">
        <f ca="1">IFERROR(IF((VLOOKUP($E107,'DTOC Backsheet'!$D$5:$AF$183,N$9,FALSE))="","",(VLOOKUP($E107,'DTOC Backsheet'!$D$5:$AF$183,N$9,FALSE))),"")</f>
        <v>958.03442838758303</v>
      </c>
    </row>
    <row r="108" spans="1:14" ht="15" customHeight="1" x14ac:dyDescent="0.3">
      <c r="A108" s="41">
        <v>94</v>
      </c>
      <c r="B108" s="77" t="str">
        <f ca="1">IFERROR(IF((VLOOKUP($E108,'Org List'!$AJ$10:$AL$190,3,FALSE))="","",(VLOOKUP($E108,'Org List'!$AJ$10:$AL$190,3,FALSE))),"")</f>
        <v>London Commissioning Region</v>
      </c>
      <c r="C108" s="78" t="str">
        <f ca="1">IFERROR(IF((VLOOKUP($E108,'Org List'!$AO$10:$AQ$190,3,FALSE))="","",(VLOOKUP($E108,'Org List'!$AO$10:$AQ$190,3,FALSE))),"")</f>
        <v>London Region</v>
      </c>
      <c r="D108" s="93" t="str">
        <f ca="1">IFERROR(IF((VLOOKUP($E108,'Org List'!$AT$10:$AV$190,3,FALSE))="","",(VLOOKUP($E108,'Org List'!$AT$10:$AV$190,3,FALSE))),"")</f>
        <v>NHS England London</v>
      </c>
      <c r="E108" s="77" t="str">
        <f t="shared" ca="1" si="2"/>
        <v>E09000021</v>
      </c>
      <c r="F108" s="79" t="str">
        <f ca="1">IF(E108="","",VLOOKUP(E108,'Org List'!$J$9:$K$640,2,0))</f>
        <v>Kingston upon Thames</v>
      </c>
      <c r="G108" s="100">
        <f ca="1">IFERROR(IF((VLOOKUP($E108,'DTOC Backsheet'!$D$5:$AF$183,G$9,FALSE))="","",(VLOOKUP($E108,'DTOC Backsheet'!$D$5:$AF$183,G$9,FALSE))),"")</f>
        <v>805.14705882352939</v>
      </c>
      <c r="H108" s="101">
        <f ca="1">IFERROR(IF((VLOOKUP($E108,'DTOC Backsheet'!$D$5:$AF$183,H$9,FALSE))="","",(VLOOKUP($E108,'DTOC Backsheet'!$D$5:$AF$183,H$9,FALSE))),"")</f>
        <v>444.11764705882359</v>
      </c>
      <c r="I108" s="101">
        <f ca="1">IFERROR(IF((VLOOKUP($E108,'DTOC Backsheet'!$D$5:$AF$183,I$9,FALSE))="","",(VLOOKUP($E108,'DTOC Backsheet'!$D$5:$AF$183,I$9,FALSE))),"")</f>
        <v>477.20588235294116</v>
      </c>
      <c r="J108" s="102">
        <f ca="1">IFERROR(IF((VLOOKUP($E108,'DTOC Backsheet'!$D$5:$AF$183,J$9,FALSE))="","",(VLOOKUP($E108,'DTOC Backsheet'!$D$5:$AF$183,J$9,FALSE))),"")</f>
        <v>505.57482908766048</v>
      </c>
      <c r="K108" s="151">
        <f ca="1">IFERROR(IF((VLOOKUP($E108,'DTOC Backsheet'!$D$5:$AF$183,K$9,FALSE))="","",(VLOOKUP($E108,'DTOC Backsheet'!$D$5:$AF$183,K$9,FALSE))),"")</f>
        <v>480.40396277461906</v>
      </c>
      <c r="L108" s="102">
        <f ca="1">IFERROR(IF((VLOOKUP($E108,'DTOC Backsheet'!$D$5:$AF$183,L$9,FALSE))="","",(VLOOKUP($E108,'DTOC Backsheet'!$D$5:$AF$183,L$9,FALSE))),"")</f>
        <v>320.02958598009803</v>
      </c>
      <c r="M108" s="101">
        <f ca="1">IFERROR(IF((VLOOKUP($E108,'DTOC Backsheet'!$D$5:$AF$183,M$9,FALSE))="","",(VLOOKUP($E108,'DTOC Backsheet'!$D$5:$AF$183,M$9,FALSE))),"")</f>
        <v>336.57044098581093</v>
      </c>
      <c r="N108" s="103">
        <f ca="1">IFERROR(IF((VLOOKUP($E108,'DTOC Backsheet'!$D$5:$AF$183,N$9,FALSE))="","",(VLOOKUP($E108,'DTOC Backsheet'!$D$5:$AF$183,N$9,FALSE))),"")</f>
        <v>399.14392237636838</v>
      </c>
    </row>
    <row r="109" spans="1:14" ht="15" customHeight="1" x14ac:dyDescent="0.3">
      <c r="A109" s="41">
        <v>95</v>
      </c>
      <c r="B109" s="77" t="str">
        <f ca="1">IFERROR(IF((VLOOKUP($E109,'Org List'!$AJ$10:$AL$190,3,FALSE))="","",(VLOOKUP($E109,'Org List'!$AJ$10:$AL$190,3,FALSE))),"")</f>
        <v>North East and Yorkshire Commissioning Region</v>
      </c>
      <c r="C109" s="78" t="str">
        <f ca="1">IFERROR(IF((VLOOKUP($E109,'Org List'!$AO$10:$AQ$190,3,FALSE))="","",(VLOOKUP($E109,'Org List'!$AO$10:$AQ$190,3,FALSE))),"")</f>
        <v>Yorkshire and The Humber Region</v>
      </c>
      <c r="D109" s="93" t="str">
        <f ca="1">IFERROR(IF((VLOOKUP($E109,'Org List'!$AT$10:$AV$190,3,FALSE))="","",(VLOOKUP($E109,'Org List'!$AT$10:$AV$190,3,FALSE))),"")</f>
        <v>NHS England North East and Yokrshire (Yorkshire And Humber)</v>
      </c>
      <c r="E109" s="77" t="str">
        <f t="shared" ca="1" si="2"/>
        <v>E08000034</v>
      </c>
      <c r="F109" s="79" t="str">
        <f ca="1">IF(E109="","",VLOOKUP(E109,'Org List'!$J$9:$K$640,2,0))</f>
        <v>Kirklees</v>
      </c>
      <c r="G109" s="100">
        <f ca="1">IFERROR(IF((VLOOKUP($E109,'DTOC Backsheet'!$D$5:$AF$183,G$9,FALSE))="","",(VLOOKUP($E109,'DTOC Backsheet'!$D$5:$AF$183,G$9,FALSE))),"")</f>
        <v>723.03085998873507</v>
      </c>
      <c r="H109" s="101">
        <f ca="1">IFERROR(IF((VLOOKUP($E109,'DTOC Backsheet'!$D$5:$AF$183,H$9,FALSE))="","",(VLOOKUP($E109,'DTOC Backsheet'!$D$5:$AF$183,H$9,FALSE))),"")</f>
        <v>666.11330151483708</v>
      </c>
      <c r="I109" s="101">
        <f ca="1">IFERROR(IF((VLOOKUP($E109,'DTOC Backsheet'!$D$5:$AF$183,I$9,FALSE))="","",(VLOOKUP($E109,'DTOC Backsheet'!$D$5:$AF$183,I$9,FALSE))),"")</f>
        <v>751.19319360863255</v>
      </c>
      <c r="J109" s="102">
        <f ca="1">IFERROR(IF((VLOOKUP($E109,'DTOC Backsheet'!$D$5:$AF$183,J$9,FALSE))="","",(VLOOKUP($E109,'DTOC Backsheet'!$D$5:$AF$183,J$9,FALSE))),"")</f>
        <v>679.32907212105056</v>
      </c>
      <c r="K109" s="151">
        <f ca="1">IFERROR(IF((VLOOKUP($E109,'DTOC Backsheet'!$D$5:$AF$183,K$9,FALSE))="","",(VLOOKUP($E109,'DTOC Backsheet'!$D$5:$AF$183,K$9,FALSE))),"")</f>
        <v>884.18740582826513</v>
      </c>
      <c r="L109" s="102">
        <f ca="1">IFERROR(IF((VLOOKUP($E109,'DTOC Backsheet'!$D$5:$AF$183,L$9,FALSE))="","",(VLOOKUP($E109,'DTOC Backsheet'!$D$5:$AF$183,L$9,FALSE))),"")</f>
        <v>845.62929991498186</v>
      </c>
      <c r="M109" s="101">
        <f ca="1">IFERROR(IF((VLOOKUP($E109,'DTOC Backsheet'!$D$5:$AF$183,M$9,FALSE))="","",(VLOOKUP($E109,'DTOC Backsheet'!$D$5:$AF$183,M$9,FALSE))),"")</f>
        <v>634.29555910782665</v>
      </c>
      <c r="N109" s="103">
        <f ca="1">IFERROR(IF((VLOOKUP($E109,'DTOC Backsheet'!$D$5:$AF$183,N$9,FALSE))="","",(VLOOKUP($E109,'DTOC Backsheet'!$D$5:$AF$183,N$9,FALSE))),"")</f>
        <v>674.06370881066471</v>
      </c>
    </row>
    <row r="110" spans="1:14" ht="15" customHeight="1" x14ac:dyDescent="0.3">
      <c r="A110" s="41">
        <v>96</v>
      </c>
      <c r="B110" s="77" t="str">
        <f ca="1">IFERROR(IF((VLOOKUP($E110,'Org List'!$AJ$10:$AL$190,3,FALSE))="","",(VLOOKUP($E110,'Org List'!$AJ$10:$AL$190,3,FALSE))),"")</f>
        <v>North West Commissioning Region</v>
      </c>
      <c r="C110" s="78" t="str">
        <f ca="1">IFERROR(IF((VLOOKUP($E110,'Org List'!$AO$10:$AQ$190,3,FALSE))="","",(VLOOKUP($E110,'Org List'!$AO$10:$AQ$190,3,FALSE))),"")</f>
        <v>North West Region</v>
      </c>
      <c r="D110" s="93" t="str">
        <f ca="1">IFERROR(IF((VLOOKUP($E110,'Org List'!$AT$10:$AV$190,3,FALSE))="","",(VLOOKUP($E110,'Org List'!$AT$10:$AV$190,3,FALSE))),"")</f>
        <v>NHS England North West (Cheshire And Merseyside)</v>
      </c>
      <c r="E110" s="77" t="str">
        <f t="shared" ref="E110:E141" ca="1" si="3">IF($A110&gt;$Q$5-1,"",INDIRECT("'Comms by AT'!D"&amp;$A110+$Q$4))</f>
        <v>E08000011</v>
      </c>
      <c r="F110" s="79" t="str">
        <f ca="1">IF(E110="","",VLOOKUP(E110,'Org List'!$J$9:$K$640,2,0))</f>
        <v>Knowsley</v>
      </c>
      <c r="G110" s="100">
        <f ca="1">IFERROR(IF((VLOOKUP($E110,'DTOC Backsheet'!$D$5:$AF$183,G$9,FALSE))="","",(VLOOKUP($E110,'DTOC Backsheet'!$D$5:$AF$183,G$9,FALSE))),"")</f>
        <v>1060.2784744443484</v>
      </c>
      <c r="H110" s="101">
        <f ca="1">IFERROR(IF((VLOOKUP($E110,'DTOC Backsheet'!$D$5:$AF$183,H$9,FALSE))="","",(VLOOKUP($E110,'DTOC Backsheet'!$D$5:$AF$183,H$9,FALSE))),"")</f>
        <v>1420.911528150134</v>
      </c>
      <c r="I110" s="101">
        <f ca="1">IFERROR(IF((VLOOKUP($E110,'DTOC Backsheet'!$D$5:$AF$183,I$9,FALSE))="","",(VLOOKUP($E110,'DTOC Backsheet'!$D$5:$AF$183,I$9,FALSE))),"")</f>
        <v>733.37369194845633</v>
      </c>
      <c r="J110" s="102">
        <f ca="1">IFERROR(IF((VLOOKUP($E110,'DTOC Backsheet'!$D$5:$AF$183,J$9,FALSE))="","",(VLOOKUP($E110,'DTOC Backsheet'!$D$5:$AF$183,J$9,FALSE))),"")</f>
        <v>782.0499201388767</v>
      </c>
      <c r="K110" s="151">
        <f ca="1">IFERROR(IF((VLOOKUP($E110,'DTOC Backsheet'!$D$5:$AF$183,K$9,FALSE))="","",(VLOOKUP($E110,'DTOC Backsheet'!$D$5:$AF$183,K$9,FALSE))),"")</f>
        <v>826.98538516343092</v>
      </c>
      <c r="L110" s="102">
        <f ca="1">IFERROR(IF((VLOOKUP($E110,'DTOC Backsheet'!$D$5:$AF$183,L$9,FALSE))="","",(VLOOKUP($E110,'DTOC Backsheet'!$D$5:$AF$183,L$9,FALSE))),"")</f>
        <v>1240.0460059660641</v>
      </c>
      <c r="M110" s="101">
        <f ca="1">IFERROR(IF((VLOOKUP($E110,'DTOC Backsheet'!$D$5:$AF$183,M$9,FALSE))="","",(VLOOKUP($E110,'DTOC Backsheet'!$D$5:$AF$183,M$9,FALSE))),"")</f>
        <v>909.94316674722336</v>
      </c>
      <c r="N110" s="103">
        <f ca="1">IFERROR(IF((VLOOKUP($E110,'DTOC Backsheet'!$D$5:$AF$183,N$9,FALSE))="","",(VLOOKUP($E110,'DTOC Backsheet'!$D$5:$AF$183,N$9,FALSE))),"")</f>
        <v>1163.0786380935861</v>
      </c>
    </row>
    <row r="111" spans="1:14" ht="15" customHeight="1" x14ac:dyDescent="0.3">
      <c r="A111" s="41">
        <v>97</v>
      </c>
      <c r="B111" s="77" t="str">
        <f ca="1">IFERROR(IF((VLOOKUP($E111,'Org List'!$AJ$10:$AL$190,3,FALSE))="","",(VLOOKUP($E111,'Org List'!$AJ$10:$AL$190,3,FALSE))),"")</f>
        <v>London Commissioning Region</v>
      </c>
      <c r="C111" s="78" t="str">
        <f ca="1">IFERROR(IF((VLOOKUP($E111,'Org List'!$AO$10:$AQ$190,3,FALSE))="","",(VLOOKUP($E111,'Org List'!$AO$10:$AQ$190,3,FALSE))),"")</f>
        <v>London Region</v>
      </c>
      <c r="D111" s="93" t="str">
        <f ca="1">IFERROR(IF((VLOOKUP($E111,'Org List'!$AT$10:$AV$190,3,FALSE))="","",(VLOOKUP($E111,'Org List'!$AT$10:$AV$190,3,FALSE))),"")</f>
        <v>NHS England London</v>
      </c>
      <c r="E111" s="77" t="str">
        <f t="shared" ca="1" si="3"/>
        <v>E09000022</v>
      </c>
      <c r="F111" s="79" t="str">
        <f ca="1">IF(E111="","",VLOOKUP(E111,'Org List'!$J$9:$K$640,2,0))</f>
        <v>Lambeth</v>
      </c>
      <c r="G111" s="100">
        <f ca="1">IFERROR(IF((VLOOKUP($E111,'DTOC Backsheet'!$D$5:$AF$183,G$9,FALSE))="","",(VLOOKUP($E111,'DTOC Backsheet'!$D$5:$AF$183,G$9,FALSE))),"")</f>
        <v>804.46491415980654</v>
      </c>
      <c r="H111" s="101">
        <f ca="1">IFERROR(IF((VLOOKUP($E111,'DTOC Backsheet'!$D$5:$AF$183,H$9,FALSE))="","",(VLOOKUP($E111,'DTOC Backsheet'!$D$5:$AF$183,H$9,FALSE))),"")</f>
        <v>761.2387918107537</v>
      </c>
      <c r="I111" s="101">
        <f ca="1">IFERROR(IF((VLOOKUP($E111,'DTOC Backsheet'!$D$5:$AF$183,I$9,FALSE))="","",(VLOOKUP($E111,'DTOC Backsheet'!$D$5:$AF$183,I$9,FALSE))),"")</f>
        <v>608.60850139241677</v>
      </c>
      <c r="J111" s="102">
        <f ca="1">IFERROR(IF((VLOOKUP($E111,'DTOC Backsheet'!$D$5:$AF$183,J$9,FALSE))="","",(VLOOKUP($E111,'DTOC Backsheet'!$D$5:$AF$183,J$9,FALSE))),"")</f>
        <v>614.18905898239257</v>
      </c>
      <c r="K111" s="151">
        <f ca="1">IFERROR(IF((VLOOKUP($E111,'DTOC Backsheet'!$D$5:$AF$183,K$9,FALSE))="","",(VLOOKUP($E111,'DTOC Backsheet'!$D$5:$AF$183,K$9,FALSE))),"")</f>
        <v>666.59684240691843</v>
      </c>
      <c r="L111" s="102">
        <f ca="1">IFERROR(IF((VLOOKUP($E111,'DTOC Backsheet'!$D$5:$AF$183,L$9,FALSE))="","",(VLOOKUP($E111,'DTOC Backsheet'!$D$5:$AF$183,L$9,FALSE))),"")</f>
        <v>535.38886663904077</v>
      </c>
      <c r="M111" s="101">
        <f ca="1">IFERROR(IF((VLOOKUP($E111,'DTOC Backsheet'!$D$5:$AF$183,M$9,FALSE))="","",(VLOOKUP($E111,'DTOC Backsheet'!$D$5:$AF$183,M$9,FALSE))),"")</f>
        <v>529.35631602902345</v>
      </c>
      <c r="N111" s="103">
        <f ca="1">IFERROR(IF((VLOOKUP($E111,'DTOC Backsheet'!$D$5:$AF$183,N$9,FALSE))="","",(VLOOKUP($E111,'DTOC Backsheet'!$D$5:$AF$183,N$9,FALSE))),"")</f>
        <v>803.66025885795898</v>
      </c>
    </row>
    <row r="112" spans="1:14" ht="15" customHeight="1" x14ac:dyDescent="0.3">
      <c r="A112" s="41">
        <v>98</v>
      </c>
      <c r="B112" s="77" t="str">
        <f ca="1">IFERROR(IF((VLOOKUP($E112,'Org List'!$AJ$10:$AL$190,3,FALSE))="","",(VLOOKUP($E112,'Org List'!$AJ$10:$AL$190,3,FALSE))),"")</f>
        <v>North West Commissioning Region</v>
      </c>
      <c r="C112" s="78" t="str">
        <f ca="1">IFERROR(IF((VLOOKUP($E112,'Org List'!$AO$10:$AQ$190,3,FALSE))="","",(VLOOKUP($E112,'Org List'!$AO$10:$AQ$190,3,FALSE))),"")</f>
        <v>North West Region</v>
      </c>
      <c r="D112" s="93" t="str">
        <f ca="1">IFERROR(IF((VLOOKUP($E112,'Org List'!$AT$10:$AV$190,3,FALSE))="","",(VLOOKUP($E112,'Org List'!$AT$10:$AV$190,3,FALSE))),"")</f>
        <v>NHS England North West (Lancashire)</v>
      </c>
      <c r="E112" s="77" t="str">
        <f t="shared" ca="1" si="3"/>
        <v>E10000017</v>
      </c>
      <c r="F112" s="79" t="str">
        <f ca="1">IF(E112="","",VLOOKUP(E112,'Org List'!$J$9:$K$640,2,0))</f>
        <v>Lancashire</v>
      </c>
      <c r="G112" s="100">
        <f ca="1">IFERROR(IF((VLOOKUP($E112,'DTOC Backsheet'!$D$5:$AF$183,G$9,FALSE))="","",(VLOOKUP($E112,'DTOC Backsheet'!$D$5:$AF$183,G$9,FALSE))),"")</f>
        <v>1472.7478749977727</v>
      </c>
      <c r="H112" s="101">
        <f ca="1">IFERROR(IF((VLOOKUP($E112,'DTOC Backsheet'!$D$5:$AF$183,H$9,FALSE))="","",(VLOOKUP($E112,'DTOC Backsheet'!$D$5:$AF$183,H$9,FALSE))),"")</f>
        <v>1445.5989995796642</v>
      </c>
      <c r="I112" s="101">
        <f ca="1">IFERROR(IF((VLOOKUP($E112,'DTOC Backsheet'!$D$5:$AF$183,I$9,FALSE))="","",(VLOOKUP($E112,'DTOC Backsheet'!$D$5:$AF$183,I$9,FALSE))),"")</f>
        <v>1379.3515506829672</v>
      </c>
      <c r="J112" s="102">
        <f ca="1">IFERROR(IF((VLOOKUP($E112,'DTOC Backsheet'!$D$5:$AF$183,J$9,FALSE))="","",(VLOOKUP($E112,'DTOC Backsheet'!$D$5:$AF$183,J$9,FALSE))),"")</f>
        <v>1112.2587022628788</v>
      </c>
      <c r="K112" s="151">
        <f ca="1">IFERROR(IF((VLOOKUP($E112,'DTOC Backsheet'!$D$5:$AF$183,K$9,FALSE))="","",(VLOOKUP($E112,'DTOC Backsheet'!$D$5:$AF$183,K$9,FALSE))),"")</f>
        <v>979.63960975648524</v>
      </c>
      <c r="L112" s="102">
        <f ca="1">IFERROR(IF((VLOOKUP($E112,'DTOC Backsheet'!$D$5:$AF$183,L$9,FALSE))="","",(VLOOKUP($E112,'DTOC Backsheet'!$D$5:$AF$183,L$9,FALSE))),"")</f>
        <v>948.16355931984106</v>
      </c>
      <c r="M112" s="101">
        <f ca="1">IFERROR(IF((VLOOKUP($E112,'DTOC Backsheet'!$D$5:$AF$183,M$9,FALSE))="","",(VLOOKUP($E112,'DTOC Backsheet'!$D$5:$AF$183,M$9,FALSE))),"")</f>
        <v>1068.7168324921879</v>
      </c>
      <c r="N112" s="103">
        <f ca="1">IFERROR(IF((VLOOKUP($E112,'DTOC Backsheet'!$D$5:$AF$183,N$9,FALSE))="","",(VLOOKUP($E112,'DTOC Backsheet'!$D$5:$AF$183,N$9,FALSE))),"")</f>
        <v>1095.5890059183257</v>
      </c>
    </row>
    <row r="113" spans="1:14" ht="15" customHeight="1" x14ac:dyDescent="0.3">
      <c r="A113" s="41">
        <v>99</v>
      </c>
      <c r="B113" s="77" t="str">
        <f ca="1">IFERROR(IF((VLOOKUP($E113,'Org List'!$AJ$10:$AL$190,3,FALSE))="","",(VLOOKUP($E113,'Org List'!$AJ$10:$AL$190,3,FALSE))),"")</f>
        <v>North East and Yorkshire Commissioning Region</v>
      </c>
      <c r="C113" s="78" t="str">
        <f ca="1">IFERROR(IF((VLOOKUP($E113,'Org List'!$AO$10:$AQ$190,3,FALSE))="","",(VLOOKUP($E113,'Org List'!$AO$10:$AQ$190,3,FALSE))),"")</f>
        <v>Yorkshire and The Humber Region</v>
      </c>
      <c r="D113" s="93" t="str">
        <f ca="1">IFERROR(IF((VLOOKUP($E113,'Org List'!$AT$10:$AV$190,3,FALSE))="","",(VLOOKUP($E113,'Org List'!$AT$10:$AV$190,3,FALSE))),"")</f>
        <v>NHS England North East and Yokrshire (Yorkshire And Humber)</v>
      </c>
      <c r="E113" s="77" t="str">
        <f t="shared" ca="1" si="3"/>
        <v>E08000035</v>
      </c>
      <c r="F113" s="79" t="str">
        <f ca="1">IF(E113="","",VLOOKUP(E113,'Org List'!$J$9:$K$640,2,0))</f>
        <v>Leeds</v>
      </c>
      <c r="G113" s="100">
        <f ca="1">IFERROR(IF((VLOOKUP($E113,'DTOC Backsheet'!$D$5:$AF$183,G$9,FALSE))="","",(VLOOKUP($E113,'DTOC Backsheet'!$D$5:$AF$183,G$9,FALSE))),"")</f>
        <v>1386.4055947673535</v>
      </c>
      <c r="H113" s="101">
        <f ca="1">IFERROR(IF((VLOOKUP($E113,'DTOC Backsheet'!$D$5:$AF$183,H$9,FALSE))="","",(VLOOKUP($E113,'DTOC Backsheet'!$D$5:$AF$183,H$9,FALSE))),"")</f>
        <v>1544.1868285002051</v>
      </c>
      <c r="I113" s="101">
        <f ca="1">IFERROR(IF((VLOOKUP($E113,'DTOC Backsheet'!$D$5:$AF$183,I$9,FALSE))="","",(VLOOKUP($E113,'DTOC Backsheet'!$D$5:$AF$183,I$9,FALSE))),"")</f>
        <v>1669.6358422058333</v>
      </c>
      <c r="J113" s="102">
        <f ca="1">IFERROR(IF((VLOOKUP($E113,'DTOC Backsheet'!$D$5:$AF$183,J$9,FALSE))="","",(VLOOKUP($E113,'DTOC Backsheet'!$D$5:$AF$183,J$9,FALSE))),"")</f>
        <v>1711.0529240611097</v>
      </c>
      <c r="K113" s="151">
        <f ca="1">IFERROR(IF((VLOOKUP($E113,'DTOC Backsheet'!$D$5:$AF$183,K$9,FALSE))="","",(VLOOKUP($E113,'DTOC Backsheet'!$D$5:$AF$183,K$9,FALSE))),"")</f>
        <v>1439.5924329152133</v>
      </c>
      <c r="L113" s="102">
        <f ca="1">IFERROR(IF((VLOOKUP($E113,'DTOC Backsheet'!$D$5:$AF$183,L$9,FALSE))="","",(VLOOKUP($E113,'DTOC Backsheet'!$D$5:$AF$183,L$9,FALSE))),"")</f>
        <v>1643.7101497626311</v>
      </c>
      <c r="M113" s="101">
        <f ca="1">IFERROR(IF((VLOOKUP($E113,'DTOC Backsheet'!$D$5:$AF$183,M$9,FALSE))="","",(VLOOKUP($E113,'DTOC Backsheet'!$D$5:$AF$183,M$9,FALSE))),"")</f>
        <v>1515.2927830216177</v>
      </c>
      <c r="N113" s="103">
        <f ca="1">IFERROR(IF((VLOOKUP($E113,'DTOC Backsheet'!$D$5:$AF$183,N$9,FALSE))="","",(VLOOKUP($E113,'DTOC Backsheet'!$D$5:$AF$183,N$9,FALSE))),"")</f>
        <v>1360.8315194159356</v>
      </c>
    </row>
    <row r="114" spans="1:14" ht="15" customHeight="1" x14ac:dyDescent="0.3">
      <c r="A114" s="41">
        <v>100</v>
      </c>
      <c r="B114" s="77" t="str">
        <f ca="1">IFERROR(IF((VLOOKUP($E114,'Org List'!$AJ$10:$AL$190,3,FALSE))="","",(VLOOKUP($E114,'Org List'!$AJ$10:$AL$190,3,FALSE))),"")</f>
        <v>Midlands Commissioning Region</v>
      </c>
      <c r="C114" s="78" t="str">
        <f ca="1">IFERROR(IF((VLOOKUP($E114,'Org List'!$AO$10:$AQ$190,3,FALSE))="","",(VLOOKUP($E114,'Org List'!$AO$10:$AQ$190,3,FALSE))),"")</f>
        <v>East Midlands Region</v>
      </c>
      <c r="D114" s="93" t="str">
        <f ca="1">IFERROR(IF((VLOOKUP($E114,'Org List'!$AT$10:$AV$190,3,FALSE))="","",(VLOOKUP($E114,'Org List'!$AT$10:$AV$190,3,FALSE))),"")</f>
        <v>NHS England Midlands (Central Midlands)</v>
      </c>
      <c r="E114" s="77" t="str">
        <f t="shared" ca="1" si="3"/>
        <v>E06000016</v>
      </c>
      <c r="F114" s="79" t="str">
        <f ca="1">IF(E114="","",VLOOKUP(E114,'Org List'!$J$9:$K$640,2,0))</f>
        <v>Leicester</v>
      </c>
      <c r="G114" s="100">
        <f ca="1">IFERROR(IF((VLOOKUP($E114,'DTOC Backsheet'!$D$5:$AF$183,G$9,FALSE))="","",(VLOOKUP($E114,'DTOC Backsheet'!$D$5:$AF$183,G$9,FALSE))),"")</f>
        <v>795.14535034586038</v>
      </c>
      <c r="H114" s="101">
        <f ca="1">IFERROR(IF((VLOOKUP($E114,'DTOC Backsheet'!$D$5:$AF$183,H$9,FALSE))="","",(VLOOKUP($E114,'DTOC Backsheet'!$D$5:$AF$183,H$9,FALSE))),"")</f>
        <v>1052.4091606675515</v>
      </c>
      <c r="I114" s="101">
        <f ca="1">IFERROR(IF((VLOOKUP($E114,'DTOC Backsheet'!$D$5:$AF$183,I$9,FALSE))="","",(VLOOKUP($E114,'DTOC Backsheet'!$D$5:$AF$183,I$9,FALSE))),"")</f>
        <v>769.93794529993113</v>
      </c>
      <c r="J114" s="102">
        <f ca="1">IFERROR(IF((VLOOKUP($E114,'DTOC Backsheet'!$D$5:$AF$183,J$9,FALSE))="","",(VLOOKUP($E114,'DTOC Backsheet'!$D$5:$AF$183,J$9,FALSE))),"")</f>
        <v>547.4551519593291</v>
      </c>
      <c r="K114" s="151">
        <f ca="1">IFERROR(IF((VLOOKUP($E114,'DTOC Backsheet'!$D$5:$AF$183,K$9,FALSE))="","",(VLOOKUP($E114,'DTOC Backsheet'!$D$5:$AF$183,K$9,FALSE))),"")</f>
        <v>458.91793061819772</v>
      </c>
      <c r="L114" s="102">
        <f ca="1">IFERROR(IF((VLOOKUP($E114,'DTOC Backsheet'!$D$5:$AF$183,L$9,FALSE))="","",(VLOOKUP($E114,'DTOC Backsheet'!$D$5:$AF$183,L$9,FALSE))),"")</f>
        <v>483.26566648700879</v>
      </c>
      <c r="M114" s="101">
        <f ca="1">IFERROR(IF((VLOOKUP($E114,'DTOC Backsheet'!$D$5:$AF$183,M$9,FALSE))="","",(VLOOKUP($E114,'DTOC Backsheet'!$D$5:$AF$183,M$9,FALSE))),"")</f>
        <v>530.85442295786697</v>
      </c>
      <c r="N114" s="103">
        <f ca="1">IFERROR(IF((VLOOKUP($E114,'DTOC Backsheet'!$D$5:$AF$183,N$9,FALSE))="","",(VLOOKUP($E114,'DTOC Backsheet'!$D$5:$AF$183,N$9,FALSE))),"")</f>
        <v>522.50292207743928</v>
      </c>
    </row>
    <row r="115" spans="1:14" ht="15" customHeight="1" x14ac:dyDescent="0.3">
      <c r="A115" s="41">
        <v>101</v>
      </c>
      <c r="B115" s="77" t="str">
        <f ca="1">IFERROR(IF((VLOOKUP($E115,'Org List'!$AJ$10:$AL$190,3,FALSE))="","",(VLOOKUP($E115,'Org List'!$AJ$10:$AL$190,3,FALSE))),"")</f>
        <v>Midlands Commissioning Region</v>
      </c>
      <c r="C115" s="78" t="str">
        <f ca="1">IFERROR(IF((VLOOKUP($E115,'Org List'!$AO$10:$AQ$190,3,FALSE))="","",(VLOOKUP($E115,'Org List'!$AO$10:$AQ$190,3,FALSE))),"")</f>
        <v>East Midlands Region</v>
      </c>
      <c r="D115" s="93" t="str">
        <f ca="1">IFERROR(IF((VLOOKUP($E115,'Org List'!$AT$10:$AV$190,3,FALSE))="","",(VLOOKUP($E115,'Org List'!$AT$10:$AV$190,3,FALSE))),"")</f>
        <v>NHS England Midlands (Central Midlands)</v>
      </c>
      <c r="E115" s="77" t="str">
        <f t="shared" ca="1" si="3"/>
        <v>E10000018</v>
      </c>
      <c r="F115" s="79" t="str">
        <f ca="1">IF(E115="","",VLOOKUP(E115,'Org List'!$J$9:$K$640,2,0))</f>
        <v>Leicestershire</v>
      </c>
      <c r="G115" s="100">
        <f ca="1">IFERROR(IF((VLOOKUP($E115,'DTOC Backsheet'!$D$5:$AF$183,G$9,FALSE))="","",(VLOOKUP($E115,'DTOC Backsheet'!$D$5:$AF$183,G$9,FALSE))),"")</f>
        <v>842.51235044454347</v>
      </c>
      <c r="H115" s="101">
        <f ca="1">IFERROR(IF((VLOOKUP($E115,'DTOC Backsheet'!$D$5:$AF$183,H$9,FALSE))="","",(VLOOKUP($E115,'DTOC Backsheet'!$D$5:$AF$183,H$9,FALSE))),"")</f>
        <v>833.26990478468736</v>
      </c>
      <c r="I115" s="101">
        <f ca="1">IFERROR(IF((VLOOKUP($E115,'DTOC Backsheet'!$D$5:$AF$183,I$9,FALSE))="","",(VLOOKUP($E115,'DTOC Backsheet'!$D$5:$AF$183,I$9,FALSE))),"")</f>
        <v>848.31153203504152</v>
      </c>
      <c r="J115" s="102">
        <f ca="1">IFERROR(IF((VLOOKUP($E115,'DTOC Backsheet'!$D$5:$AF$183,J$9,FALSE))="","",(VLOOKUP($E115,'DTOC Backsheet'!$D$5:$AF$183,J$9,FALSE))),"")</f>
        <v>744.22756591027326</v>
      </c>
      <c r="K115" s="151">
        <f ca="1">IFERROR(IF((VLOOKUP($E115,'DTOC Backsheet'!$D$5:$AF$183,K$9,FALSE))="","",(VLOOKUP($E115,'DTOC Backsheet'!$D$5:$AF$183,K$9,FALSE))),"")</f>
        <v>485.75983357027087</v>
      </c>
      <c r="L115" s="102">
        <f ca="1">IFERROR(IF((VLOOKUP($E115,'DTOC Backsheet'!$D$5:$AF$183,L$9,FALSE))="","",(VLOOKUP($E115,'DTOC Backsheet'!$D$5:$AF$183,L$9,FALSE))),"")</f>
        <v>580.37424891492822</v>
      </c>
      <c r="M115" s="101">
        <f ca="1">IFERROR(IF((VLOOKUP($E115,'DTOC Backsheet'!$D$5:$AF$183,M$9,FALSE))="","",(VLOOKUP($E115,'DTOC Backsheet'!$D$5:$AF$183,M$9,FALSE))),"")</f>
        <v>661.21338539714486</v>
      </c>
      <c r="N115" s="103">
        <f ca="1">IFERROR(IF((VLOOKUP($E115,'DTOC Backsheet'!$D$5:$AF$183,N$9,FALSE))="","",(VLOOKUP($E115,'DTOC Backsheet'!$D$5:$AF$183,N$9,FALSE))),"")</f>
        <v>626.83486802833443</v>
      </c>
    </row>
    <row r="116" spans="1:14" ht="15" customHeight="1" x14ac:dyDescent="0.3">
      <c r="A116" s="41">
        <v>102</v>
      </c>
      <c r="B116" s="77" t="str">
        <f ca="1">IFERROR(IF((VLOOKUP($E116,'Org List'!$AJ$10:$AL$190,3,FALSE))="","",(VLOOKUP($E116,'Org List'!$AJ$10:$AL$190,3,FALSE))),"")</f>
        <v>London Commissioning Region</v>
      </c>
      <c r="C116" s="78" t="str">
        <f ca="1">IFERROR(IF((VLOOKUP($E116,'Org List'!$AO$10:$AQ$190,3,FALSE))="","",(VLOOKUP($E116,'Org List'!$AO$10:$AQ$190,3,FALSE))),"")</f>
        <v>London Region</v>
      </c>
      <c r="D116" s="93" t="str">
        <f ca="1">IFERROR(IF((VLOOKUP($E116,'Org List'!$AT$10:$AV$190,3,FALSE))="","",(VLOOKUP($E116,'Org List'!$AT$10:$AV$190,3,FALSE))),"")</f>
        <v>NHS England London</v>
      </c>
      <c r="E116" s="77" t="str">
        <f t="shared" ca="1" si="3"/>
        <v>E09000023</v>
      </c>
      <c r="F116" s="79" t="str">
        <f ca="1">IF(E116="","",VLOOKUP(E116,'Org List'!$J$9:$K$640,2,0))</f>
        <v>Lewisham</v>
      </c>
      <c r="G116" s="100">
        <f ca="1">IFERROR(IF((VLOOKUP($E116,'DTOC Backsheet'!$D$5:$AF$183,G$9,FALSE))="","",(VLOOKUP($E116,'DTOC Backsheet'!$D$5:$AF$183,G$9,FALSE))),"")</f>
        <v>382.7751196172249</v>
      </c>
      <c r="H116" s="101">
        <f ca="1">IFERROR(IF((VLOOKUP($E116,'DTOC Backsheet'!$D$5:$AF$183,H$9,FALSE))="","",(VLOOKUP($E116,'DTOC Backsheet'!$D$5:$AF$183,H$9,FALSE))),"")</f>
        <v>522.66826871499995</v>
      </c>
      <c r="I116" s="101">
        <f ca="1">IFERROR(IF((VLOOKUP($E116,'DTOC Backsheet'!$D$5:$AF$183,I$9,FALSE))="","",(VLOOKUP($E116,'DTOC Backsheet'!$D$5:$AF$183,I$9,FALSE))),"")</f>
        <v>684.01742227562386</v>
      </c>
      <c r="J116" s="102">
        <f ca="1">IFERROR(IF((VLOOKUP($E116,'DTOC Backsheet'!$D$5:$AF$183,J$9,FALSE))="","",(VLOOKUP($E116,'DTOC Backsheet'!$D$5:$AF$183,J$9,FALSE))),"")</f>
        <v>455.62299795907006</v>
      </c>
      <c r="K116" s="151">
        <f ca="1">IFERROR(IF((VLOOKUP($E116,'DTOC Backsheet'!$D$5:$AF$183,K$9,FALSE))="","",(VLOOKUP($E116,'DTOC Backsheet'!$D$5:$AF$183,K$9,FALSE))),"")</f>
        <v>282.97472701339655</v>
      </c>
      <c r="L116" s="102">
        <f ca="1">IFERROR(IF((VLOOKUP($E116,'DTOC Backsheet'!$D$5:$AF$183,L$9,FALSE))="","",(VLOOKUP($E116,'DTOC Backsheet'!$D$5:$AF$183,L$9,FALSE))),"")</f>
        <v>272.02630007537823</v>
      </c>
      <c r="M116" s="101">
        <f ca="1">IFERROR(IF((VLOOKUP($E116,'DTOC Backsheet'!$D$5:$AF$183,M$9,FALSE))="","",(VLOOKUP($E116,'DTOC Backsheet'!$D$5:$AF$183,M$9,FALSE))),"")</f>
        <v>358.35043554821499</v>
      </c>
      <c r="N116" s="103">
        <f ca="1">IFERROR(IF((VLOOKUP($E116,'DTOC Backsheet'!$D$5:$AF$183,N$9,FALSE))="","",(VLOOKUP($E116,'DTOC Backsheet'!$D$5:$AF$183,N$9,FALSE))),"")</f>
        <v>426.7511282295344</v>
      </c>
    </row>
    <row r="117" spans="1:14" ht="15" customHeight="1" x14ac:dyDescent="0.3">
      <c r="A117" s="41">
        <v>103</v>
      </c>
      <c r="B117" s="77" t="str">
        <f ca="1">IFERROR(IF((VLOOKUP($E117,'Org List'!$AJ$10:$AL$190,3,FALSE))="","",(VLOOKUP($E117,'Org List'!$AJ$10:$AL$190,3,FALSE))),"")</f>
        <v>Midlands Commissioning Region</v>
      </c>
      <c r="C117" s="78" t="str">
        <f ca="1">IFERROR(IF((VLOOKUP($E117,'Org List'!$AO$10:$AQ$190,3,FALSE))="","",(VLOOKUP($E117,'Org List'!$AO$10:$AQ$190,3,FALSE))),"")</f>
        <v>East Midlands Region</v>
      </c>
      <c r="D117" s="93" t="str">
        <f ca="1">IFERROR(IF((VLOOKUP($E117,'Org List'!$AT$10:$AV$190,3,FALSE))="","",(VLOOKUP($E117,'Org List'!$AT$10:$AV$190,3,FALSE))),"")</f>
        <v>NHS England Midlands (Central Midlands)</v>
      </c>
      <c r="E117" s="77" t="str">
        <f t="shared" ca="1" si="3"/>
        <v>E10000019</v>
      </c>
      <c r="F117" s="79" t="str">
        <f ca="1">IF(E117="","",VLOOKUP(E117,'Org List'!$J$9:$K$640,2,0))</f>
        <v>Lincolnshire</v>
      </c>
      <c r="G117" s="100">
        <f ca="1">IFERROR(IF((VLOOKUP($E117,'DTOC Backsheet'!$D$5:$AF$183,G$9,FALSE))="","",(VLOOKUP($E117,'DTOC Backsheet'!$D$5:$AF$183,G$9,FALSE))),"")</f>
        <v>1227.6634823698555</v>
      </c>
      <c r="H117" s="101">
        <f ca="1">IFERROR(IF((VLOOKUP($E117,'DTOC Backsheet'!$D$5:$AF$183,H$9,FALSE))="","",(VLOOKUP($E117,'DTOC Backsheet'!$D$5:$AF$183,H$9,FALSE))),"")</f>
        <v>1078.121341823326</v>
      </c>
      <c r="I117" s="101">
        <f ca="1">IFERROR(IF((VLOOKUP($E117,'DTOC Backsheet'!$D$5:$AF$183,I$9,FALSE))="","",(VLOOKUP($E117,'DTOC Backsheet'!$D$5:$AF$183,I$9,FALSE))),"")</f>
        <v>1156.6021123857824</v>
      </c>
      <c r="J117" s="102">
        <f ca="1">IFERROR(IF((VLOOKUP($E117,'DTOC Backsheet'!$D$5:$AF$183,J$9,FALSE))="","",(VLOOKUP($E117,'DTOC Backsheet'!$D$5:$AF$183,J$9,FALSE))),"")</f>
        <v>1018.4004551473735</v>
      </c>
      <c r="K117" s="151">
        <f ca="1">IFERROR(IF((VLOOKUP($E117,'DTOC Backsheet'!$D$5:$AF$183,K$9,FALSE))="","",(VLOOKUP($E117,'DTOC Backsheet'!$D$5:$AF$183,K$9,FALSE))),"")</f>
        <v>1006.3941190321025</v>
      </c>
      <c r="L117" s="102">
        <f ca="1">IFERROR(IF((VLOOKUP($E117,'DTOC Backsheet'!$D$5:$AF$183,L$9,FALSE))="","",(VLOOKUP($E117,'DTOC Backsheet'!$D$5:$AF$183,L$9,FALSE))),"")</f>
        <v>1126.9508912580432</v>
      </c>
      <c r="M117" s="101">
        <f ca="1">IFERROR(IF((VLOOKUP($E117,'DTOC Backsheet'!$D$5:$AF$183,M$9,FALSE))="","",(VLOOKUP($E117,'DTOC Backsheet'!$D$5:$AF$183,M$9,FALSE))),"")</f>
        <v>853.9300974039345</v>
      </c>
      <c r="N117" s="103">
        <f ca="1">IFERROR(IF((VLOOKUP($E117,'DTOC Backsheet'!$D$5:$AF$183,N$9,FALSE))="","",(VLOOKUP($E117,'DTOC Backsheet'!$D$5:$AF$183,N$9,FALSE))),"")</f>
        <v>792.88714151946044</v>
      </c>
    </row>
    <row r="118" spans="1:14" ht="15" customHeight="1" x14ac:dyDescent="0.3">
      <c r="A118" s="41">
        <v>104</v>
      </c>
      <c r="B118" s="77" t="str">
        <f ca="1">IFERROR(IF((VLOOKUP($E118,'Org List'!$AJ$10:$AL$190,3,FALSE))="","",(VLOOKUP($E118,'Org List'!$AJ$10:$AL$190,3,FALSE))),"")</f>
        <v>North West Commissioning Region</v>
      </c>
      <c r="C118" s="78" t="str">
        <f ca="1">IFERROR(IF((VLOOKUP($E118,'Org List'!$AO$10:$AQ$190,3,FALSE))="","",(VLOOKUP($E118,'Org List'!$AO$10:$AQ$190,3,FALSE))),"")</f>
        <v>North West Region</v>
      </c>
      <c r="D118" s="93" t="str">
        <f ca="1">IFERROR(IF((VLOOKUP($E118,'Org List'!$AT$10:$AV$190,3,FALSE))="","",(VLOOKUP($E118,'Org List'!$AT$10:$AV$190,3,FALSE))),"")</f>
        <v>NHS England North West (Cheshire And Merseyside)</v>
      </c>
      <c r="E118" s="77" t="str">
        <f t="shared" ca="1" si="3"/>
        <v>E08000012</v>
      </c>
      <c r="F118" s="79" t="str">
        <f ca="1">IF(E118="","",VLOOKUP(E118,'Org List'!$J$9:$K$640,2,0))</f>
        <v>Liverpool</v>
      </c>
      <c r="G118" s="100">
        <f ca="1">IFERROR(IF((VLOOKUP($E118,'DTOC Backsheet'!$D$5:$AF$183,G$9,FALSE))="","",(VLOOKUP($E118,'DTOC Backsheet'!$D$5:$AF$183,G$9,FALSE))),"")</f>
        <v>1224.8959152547909</v>
      </c>
      <c r="H118" s="101">
        <f ca="1">IFERROR(IF((VLOOKUP($E118,'DTOC Backsheet'!$D$5:$AF$183,H$9,FALSE))="","",(VLOOKUP($E118,'DTOC Backsheet'!$D$5:$AF$183,H$9,FALSE))),"")</f>
        <v>1138.4622342604016</v>
      </c>
      <c r="I118" s="101">
        <f ca="1">IFERROR(IF((VLOOKUP($E118,'DTOC Backsheet'!$D$5:$AF$183,I$9,FALSE))="","",(VLOOKUP($E118,'DTOC Backsheet'!$D$5:$AF$183,I$9,FALSE))),"")</f>
        <v>1218.8656584412288</v>
      </c>
      <c r="J118" s="102">
        <f ca="1">IFERROR(IF((VLOOKUP($E118,'DTOC Backsheet'!$D$5:$AF$183,J$9,FALSE))="","",(VLOOKUP($E118,'DTOC Backsheet'!$D$5:$AF$183,J$9,FALSE))),"")</f>
        <v>989.13003962410062</v>
      </c>
      <c r="K118" s="151">
        <f ca="1">IFERROR(IF((VLOOKUP($E118,'DTOC Backsheet'!$D$5:$AF$183,K$9,FALSE))="","",(VLOOKUP($E118,'DTOC Backsheet'!$D$5:$AF$183,K$9,FALSE))),"")</f>
        <v>1063.7201737596886</v>
      </c>
      <c r="L118" s="102">
        <f ca="1">IFERROR(IF((VLOOKUP($E118,'DTOC Backsheet'!$D$5:$AF$183,L$9,FALSE))="","",(VLOOKUP($E118,'DTOC Backsheet'!$D$5:$AF$183,L$9,FALSE))),"")</f>
        <v>1287.9895068295664</v>
      </c>
      <c r="M118" s="101">
        <f ca="1">IFERROR(IF((VLOOKUP($E118,'DTOC Backsheet'!$D$5:$AF$183,M$9,FALSE))="","",(VLOOKUP($E118,'DTOC Backsheet'!$D$5:$AF$183,M$9,FALSE))),"")</f>
        <v>1241.3394898283793</v>
      </c>
      <c r="N118" s="103">
        <f ca="1">IFERROR(IF((VLOOKUP($E118,'DTOC Backsheet'!$D$5:$AF$183,N$9,FALSE))="","",(VLOOKUP($E118,'DTOC Backsheet'!$D$5:$AF$183,N$9,FALSE))),"")</f>
        <v>1301.6427958502743</v>
      </c>
    </row>
    <row r="119" spans="1:14" ht="15" customHeight="1" x14ac:dyDescent="0.3">
      <c r="A119" s="41">
        <v>105</v>
      </c>
      <c r="B119" s="77" t="str">
        <f ca="1">IFERROR(IF((VLOOKUP($E119,'Org List'!$AJ$10:$AL$190,3,FALSE))="","",(VLOOKUP($E119,'Org List'!$AJ$10:$AL$190,3,FALSE))),"")</f>
        <v>East of England Commissioning Region</v>
      </c>
      <c r="C119" s="78" t="str">
        <f ca="1">IFERROR(IF((VLOOKUP($E119,'Org List'!$AO$10:$AQ$190,3,FALSE))="","",(VLOOKUP($E119,'Org List'!$AO$10:$AQ$190,3,FALSE))),"")</f>
        <v>East Region</v>
      </c>
      <c r="D119" s="93" t="str">
        <f ca="1">IFERROR(IF((VLOOKUP($E119,'Org List'!$AT$10:$AV$190,3,FALSE))="","",(VLOOKUP($E119,'Org List'!$AT$10:$AV$190,3,FALSE))),"")</f>
        <v>NHS England East (East)</v>
      </c>
      <c r="E119" s="77" t="str">
        <f t="shared" ca="1" si="3"/>
        <v>E06000032</v>
      </c>
      <c r="F119" s="79" t="str">
        <f ca="1">IF(E119="","",VLOOKUP(E119,'Org List'!$J$9:$K$640,2,0))</f>
        <v>Luton</v>
      </c>
      <c r="G119" s="100">
        <f ca="1">IFERROR(IF((VLOOKUP($E119,'DTOC Backsheet'!$D$5:$AF$183,G$9,FALSE))="","",(VLOOKUP($E119,'DTOC Backsheet'!$D$5:$AF$183,G$9,FALSE))),"")</f>
        <v>287.40919328744093</v>
      </c>
      <c r="H119" s="101">
        <f ca="1">IFERROR(IF((VLOOKUP($E119,'DTOC Backsheet'!$D$5:$AF$183,H$9,FALSE))="","",(VLOOKUP($E119,'DTOC Backsheet'!$D$5:$AF$183,H$9,FALSE))),"")</f>
        <v>483.45652380801317</v>
      </c>
      <c r="I119" s="101">
        <f ca="1">IFERROR(IF((VLOOKUP($E119,'DTOC Backsheet'!$D$5:$AF$183,I$9,FALSE))="","",(VLOOKUP($E119,'DTOC Backsheet'!$D$5:$AF$183,I$9,FALSE))),"")</f>
        <v>229.67357167782257</v>
      </c>
      <c r="J119" s="102">
        <f ca="1">IFERROR(IF((VLOOKUP($E119,'DTOC Backsheet'!$D$5:$AF$183,J$9,FALSE))="","",(VLOOKUP($E119,'DTOC Backsheet'!$D$5:$AF$183,J$9,FALSE))),"")</f>
        <v>376.10710575257747</v>
      </c>
      <c r="K119" s="151">
        <f ca="1">IFERROR(IF((VLOOKUP($E119,'DTOC Backsheet'!$D$5:$AF$183,K$9,FALSE))="","",(VLOOKUP($E119,'DTOC Backsheet'!$D$5:$AF$183,K$9,FALSE))),"")</f>
        <v>387.24185559393669</v>
      </c>
      <c r="L119" s="102">
        <f ca="1">IFERROR(IF((VLOOKUP($E119,'DTOC Backsheet'!$D$5:$AF$183,L$9,FALSE))="","",(VLOOKUP($E119,'DTOC Backsheet'!$D$5:$AF$183,L$9,FALSE))),"")</f>
        <v>445.38999365436808</v>
      </c>
      <c r="M119" s="101">
        <f ca="1">IFERROR(IF((VLOOKUP($E119,'DTOC Backsheet'!$D$5:$AF$183,M$9,FALSE))="","",(VLOOKUP($E119,'DTOC Backsheet'!$D$5:$AF$183,M$9,FALSE))),"")</f>
        <v>203.51848321150987</v>
      </c>
      <c r="N119" s="103">
        <f ca="1">IFERROR(IF((VLOOKUP($E119,'DTOC Backsheet'!$D$5:$AF$183,N$9,FALSE))="","",(VLOOKUP($E119,'DTOC Backsheet'!$D$5:$AF$183,N$9,FALSE))),"")</f>
        <v>261.69623043657884</v>
      </c>
    </row>
    <row r="120" spans="1:14" ht="15" customHeight="1" x14ac:dyDescent="0.3">
      <c r="A120" s="41">
        <v>106</v>
      </c>
      <c r="B120" s="77" t="str">
        <f ca="1">IFERROR(IF((VLOOKUP($E120,'Org List'!$AJ$10:$AL$190,3,FALSE))="","",(VLOOKUP($E120,'Org List'!$AJ$10:$AL$190,3,FALSE))),"")</f>
        <v>North West Commissioning Region</v>
      </c>
      <c r="C120" s="78" t="str">
        <f ca="1">IFERROR(IF((VLOOKUP($E120,'Org List'!$AO$10:$AQ$190,3,FALSE))="","",(VLOOKUP($E120,'Org List'!$AO$10:$AQ$190,3,FALSE))),"")</f>
        <v>North West Region</v>
      </c>
      <c r="D120" s="93" t="str">
        <f ca="1">IFERROR(IF((VLOOKUP($E120,'Org List'!$AT$10:$AV$190,3,FALSE))="","",(VLOOKUP($E120,'Org List'!$AT$10:$AV$190,3,FALSE))),"")</f>
        <v>NHS England North West (Greater Manchester)</v>
      </c>
      <c r="E120" s="77" t="str">
        <f t="shared" ca="1" si="3"/>
        <v>E08000003</v>
      </c>
      <c r="F120" s="79" t="str">
        <f ca="1">IF(E120="","",VLOOKUP(E120,'Org List'!$J$9:$K$640,2,0))</f>
        <v>Manchester</v>
      </c>
      <c r="G120" s="100">
        <f ca="1">IFERROR(IF((VLOOKUP($E120,'DTOC Backsheet'!$D$5:$AF$183,G$9,FALSE))="","",(VLOOKUP($E120,'DTOC Backsheet'!$D$5:$AF$183,G$9,FALSE))),"")</f>
        <v>1297.8443105305207</v>
      </c>
      <c r="H120" s="101">
        <f ca="1">IFERROR(IF((VLOOKUP($E120,'DTOC Backsheet'!$D$5:$AF$183,H$9,FALSE))="","",(VLOOKUP($E120,'DTOC Backsheet'!$D$5:$AF$183,H$9,FALSE))),"")</f>
        <v>1329.4243246236913</v>
      </c>
      <c r="I120" s="101">
        <f ca="1">IFERROR(IF((VLOOKUP($E120,'DTOC Backsheet'!$D$5:$AF$183,I$9,FALSE))="","",(VLOOKUP($E120,'DTOC Backsheet'!$D$5:$AF$183,I$9,FALSE))),"")</f>
        <v>1432.4128780469412</v>
      </c>
      <c r="J120" s="102">
        <f ca="1">IFERROR(IF((VLOOKUP($E120,'DTOC Backsheet'!$D$5:$AF$183,J$9,FALSE))="","",(VLOOKUP($E120,'DTOC Backsheet'!$D$5:$AF$183,J$9,FALSE))),"")</f>
        <v>1453.8163111168953</v>
      </c>
      <c r="K120" s="151">
        <f ca="1">IFERROR(IF((VLOOKUP($E120,'DTOC Backsheet'!$D$5:$AF$183,K$9,FALSE))="","",(VLOOKUP($E120,'DTOC Backsheet'!$D$5:$AF$183,K$9,FALSE))),"")</f>
        <v>1270.8379891732798</v>
      </c>
      <c r="L120" s="102">
        <f ca="1">IFERROR(IF((VLOOKUP($E120,'DTOC Backsheet'!$D$5:$AF$183,L$9,FALSE))="","",(VLOOKUP($E120,'DTOC Backsheet'!$D$5:$AF$183,L$9,FALSE))),"")</f>
        <v>1360.231978519779</v>
      </c>
      <c r="M120" s="101">
        <f ca="1">IFERROR(IF((VLOOKUP($E120,'DTOC Backsheet'!$D$5:$AF$183,M$9,FALSE))="","",(VLOOKUP($E120,'DTOC Backsheet'!$D$5:$AF$183,M$9,FALSE))),"")</f>
        <v>1042.2314851673884</v>
      </c>
      <c r="N120" s="103">
        <f ca="1">IFERROR(IF((VLOOKUP($E120,'DTOC Backsheet'!$D$5:$AF$183,N$9,FALSE))="","",(VLOOKUP($E120,'DTOC Backsheet'!$D$5:$AF$183,N$9,FALSE))),"")</f>
        <v>1329.401550231999</v>
      </c>
    </row>
    <row r="121" spans="1:14" ht="15" customHeight="1" x14ac:dyDescent="0.3">
      <c r="A121" s="41">
        <v>107</v>
      </c>
      <c r="B121" s="77" t="str">
        <f ca="1">IFERROR(IF((VLOOKUP($E121,'Org List'!$AJ$10:$AL$190,3,FALSE))="","",(VLOOKUP($E121,'Org List'!$AJ$10:$AL$190,3,FALSE))),"")</f>
        <v>South East England Commissioning Region</v>
      </c>
      <c r="C121" s="78" t="str">
        <f ca="1">IFERROR(IF((VLOOKUP($E121,'Org List'!$AO$10:$AQ$190,3,FALSE))="","",(VLOOKUP($E121,'Org List'!$AO$10:$AQ$190,3,FALSE))),"")</f>
        <v>South East Region</v>
      </c>
      <c r="D121" s="93" t="str">
        <f ca="1">IFERROR(IF((VLOOKUP($E121,'Org List'!$AT$10:$AV$190,3,FALSE))="","",(VLOOKUP($E121,'Org List'!$AT$10:$AV$190,3,FALSE))),"")</f>
        <v>NHS England South East (Kent, Surrey and Sussex)</v>
      </c>
      <c r="E121" s="77" t="str">
        <f t="shared" ca="1" si="3"/>
        <v>E06000035</v>
      </c>
      <c r="F121" s="79" t="str">
        <f ca="1">IF(E121="","",VLOOKUP(E121,'Org List'!$J$9:$K$640,2,0))</f>
        <v>Medway</v>
      </c>
      <c r="G121" s="100">
        <f ca="1">IFERROR(IF((VLOOKUP($E121,'DTOC Backsheet'!$D$5:$AF$183,G$9,FALSE))="","",(VLOOKUP($E121,'DTOC Backsheet'!$D$5:$AF$183,G$9,FALSE))),"")</f>
        <v>667.37491400410909</v>
      </c>
      <c r="H121" s="101">
        <f ca="1">IFERROR(IF((VLOOKUP($E121,'DTOC Backsheet'!$D$5:$AF$183,H$9,FALSE))="","",(VLOOKUP($E121,'DTOC Backsheet'!$D$5:$AF$183,H$9,FALSE))),"")</f>
        <v>702.00727279534624</v>
      </c>
      <c r="I121" s="101">
        <f ca="1">IFERROR(IF((VLOOKUP($E121,'DTOC Backsheet'!$D$5:$AF$183,I$9,FALSE))="","",(VLOOKUP($E121,'DTOC Backsheet'!$D$5:$AF$183,I$9,FALSE))),"")</f>
        <v>552.71372611420247</v>
      </c>
      <c r="J121" s="102">
        <f ca="1">IFERROR(IF((VLOOKUP($E121,'DTOC Backsheet'!$D$5:$AF$183,J$9,FALSE))="","",(VLOOKUP($E121,'DTOC Backsheet'!$D$5:$AF$183,J$9,FALSE))),"")</f>
        <v>452.33803153776404</v>
      </c>
      <c r="K121" s="151">
        <f ca="1">IFERROR(IF((VLOOKUP($E121,'DTOC Backsheet'!$D$5:$AF$183,K$9,FALSE))="","",(VLOOKUP($E121,'DTOC Backsheet'!$D$5:$AF$183,K$9,FALSE))),"")</f>
        <v>326.45802887740768</v>
      </c>
      <c r="L121" s="102">
        <f ca="1">IFERROR(IF((VLOOKUP($E121,'DTOC Backsheet'!$D$5:$AF$183,L$9,FALSE))="","",(VLOOKUP($E121,'DTOC Backsheet'!$D$5:$AF$183,L$9,FALSE))),"")</f>
        <v>286.8035225448412</v>
      </c>
      <c r="M121" s="101">
        <f ca="1">IFERROR(IF((VLOOKUP($E121,'DTOC Backsheet'!$D$5:$AF$183,M$9,FALSE))="","",(VLOOKUP($E121,'DTOC Backsheet'!$D$5:$AF$183,M$9,FALSE))),"")</f>
        <v>544.55781370652323</v>
      </c>
      <c r="N121" s="103">
        <f ca="1">IFERROR(IF((VLOOKUP($E121,'DTOC Backsheet'!$D$5:$AF$183,N$9,FALSE))="","",(VLOOKUP($E121,'DTOC Backsheet'!$D$5:$AF$183,N$9,FALSE))),"")</f>
        <v>518.41676472620543</v>
      </c>
    </row>
    <row r="122" spans="1:14" ht="15" customHeight="1" x14ac:dyDescent="0.3">
      <c r="A122" s="41">
        <v>108</v>
      </c>
      <c r="B122" s="77" t="str">
        <f ca="1">IFERROR(IF((VLOOKUP($E122,'Org List'!$AJ$10:$AL$190,3,FALSE))="","",(VLOOKUP($E122,'Org List'!$AJ$10:$AL$190,3,FALSE))),"")</f>
        <v>London Commissioning Region</v>
      </c>
      <c r="C122" s="78" t="str">
        <f ca="1">IFERROR(IF((VLOOKUP($E122,'Org List'!$AO$10:$AQ$190,3,FALSE))="","",(VLOOKUP($E122,'Org List'!$AO$10:$AQ$190,3,FALSE))),"")</f>
        <v>London Region</v>
      </c>
      <c r="D122" s="93" t="str">
        <f ca="1">IFERROR(IF((VLOOKUP($E122,'Org List'!$AT$10:$AV$190,3,FALSE))="","",(VLOOKUP($E122,'Org List'!$AT$10:$AV$190,3,FALSE))),"")</f>
        <v>NHS England London</v>
      </c>
      <c r="E122" s="77" t="str">
        <f t="shared" ca="1" si="3"/>
        <v>E09000024</v>
      </c>
      <c r="F122" s="79" t="str">
        <f ca="1">IF(E122="","",VLOOKUP(E122,'Org List'!$J$9:$K$640,2,0))</f>
        <v>Merton</v>
      </c>
      <c r="G122" s="100">
        <f ca="1">IFERROR(IF((VLOOKUP($E122,'DTOC Backsheet'!$D$5:$AF$183,G$9,FALSE))="","",(VLOOKUP($E122,'DTOC Backsheet'!$D$5:$AF$183,G$9,FALSE))),"")</f>
        <v>523.73467463061934</v>
      </c>
      <c r="H122" s="101">
        <f ca="1">IFERROR(IF((VLOOKUP($E122,'DTOC Backsheet'!$D$5:$AF$183,H$9,FALSE))="","",(VLOOKUP($E122,'DTOC Backsheet'!$D$5:$AF$183,H$9,FALSE))),"")</f>
        <v>796.60484124489153</v>
      </c>
      <c r="I122" s="101">
        <f ca="1">IFERROR(IF((VLOOKUP($E122,'DTOC Backsheet'!$D$5:$AF$183,I$9,FALSE))="","",(VLOOKUP($E122,'DTOC Backsheet'!$D$5:$AF$183,I$9,FALSE))),"")</f>
        <v>491.04055328513044</v>
      </c>
      <c r="J122" s="102">
        <f ca="1">IFERROR(IF((VLOOKUP($E122,'DTOC Backsheet'!$D$5:$AF$183,J$9,FALSE))="","",(VLOOKUP($E122,'DTOC Backsheet'!$D$5:$AF$183,J$9,FALSE))),"")</f>
        <v>408.99071397118553</v>
      </c>
      <c r="K122" s="151">
        <f ca="1">IFERROR(IF((VLOOKUP($E122,'DTOC Backsheet'!$D$5:$AF$183,K$9,FALSE))="","",(VLOOKUP($E122,'DTOC Backsheet'!$D$5:$AF$183,K$9,FALSE))),"")</f>
        <v>475.29678426651401</v>
      </c>
      <c r="L122" s="102">
        <f ca="1">IFERROR(IF((VLOOKUP($E122,'DTOC Backsheet'!$D$5:$AF$183,L$9,FALSE))="","",(VLOOKUP($E122,'DTOC Backsheet'!$D$5:$AF$183,L$9,FALSE))),"")</f>
        <v>427.58120096987568</v>
      </c>
      <c r="M122" s="101">
        <f ca="1">IFERROR(IF((VLOOKUP($E122,'DTOC Backsheet'!$D$5:$AF$183,M$9,FALSE))="","",(VLOOKUP($E122,'DTOC Backsheet'!$D$5:$AF$183,M$9,FALSE))),"")</f>
        <v>418.28595747053055</v>
      </c>
      <c r="N122" s="103">
        <f ca="1">IFERROR(IF((VLOOKUP($E122,'DTOC Backsheet'!$D$5:$AF$183,N$9,FALSE))="","",(VLOOKUP($E122,'DTOC Backsheet'!$D$5:$AF$183,N$9,FALSE))),"")</f>
        <v>418.6493551767179</v>
      </c>
    </row>
    <row r="123" spans="1:14" ht="15" customHeight="1" x14ac:dyDescent="0.3">
      <c r="A123" s="41">
        <v>109</v>
      </c>
      <c r="B123" s="77" t="str">
        <f ca="1">IFERROR(IF((VLOOKUP($E123,'Org List'!$AJ$10:$AL$190,3,FALSE))="","",(VLOOKUP($E123,'Org List'!$AJ$10:$AL$190,3,FALSE))),"")</f>
        <v>North East and Yorkshire Commissioning Region</v>
      </c>
      <c r="C123" s="78" t="str">
        <f ca="1">IFERROR(IF((VLOOKUP($E123,'Org List'!$AO$10:$AQ$190,3,FALSE))="","",(VLOOKUP($E123,'Org List'!$AO$10:$AQ$190,3,FALSE))),"")</f>
        <v>North East Region</v>
      </c>
      <c r="D123" s="93" t="str">
        <f ca="1">IFERROR(IF((VLOOKUP($E123,'Org List'!$AT$10:$AV$190,3,FALSE))="","",(VLOOKUP($E123,'Org List'!$AT$10:$AV$190,3,FALSE))),"")</f>
        <v>NHS England North East and Yorkshire (Cumbria And North East)</v>
      </c>
      <c r="E123" s="77" t="str">
        <f t="shared" ca="1" si="3"/>
        <v>E06000002</v>
      </c>
      <c r="F123" s="79" t="str">
        <f ca="1">IF(E123="","",VLOOKUP(E123,'Org List'!$J$9:$K$640,2,0))</f>
        <v>Middlesbrough</v>
      </c>
      <c r="G123" s="100">
        <f ca="1">IFERROR(IF((VLOOKUP($E123,'DTOC Backsheet'!$D$5:$AF$183,G$9,FALSE))="","",(VLOOKUP($E123,'DTOC Backsheet'!$D$5:$AF$183,G$9,FALSE))),"")</f>
        <v>957.10577127389297</v>
      </c>
      <c r="H123" s="101">
        <f ca="1">IFERROR(IF((VLOOKUP($E123,'DTOC Backsheet'!$D$5:$AF$183,H$9,FALSE))="","",(VLOOKUP($E123,'DTOC Backsheet'!$D$5:$AF$183,H$9,FALSE))),"")</f>
        <v>876.73105882135565</v>
      </c>
      <c r="I123" s="101">
        <f ca="1">IFERROR(IF((VLOOKUP($E123,'DTOC Backsheet'!$D$5:$AF$183,I$9,FALSE))="","",(VLOOKUP($E123,'DTOC Backsheet'!$D$5:$AF$183,I$9,FALSE))),"")</f>
        <v>912.76110233456211</v>
      </c>
      <c r="J123" s="102">
        <f ca="1">IFERROR(IF((VLOOKUP($E123,'DTOC Backsheet'!$D$5:$AF$183,J$9,FALSE))="","",(VLOOKUP($E123,'DTOC Backsheet'!$D$5:$AF$183,J$9,FALSE))),"")</f>
        <v>1344.9314791518609</v>
      </c>
      <c r="K123" s="151">
        <f ca="1">IFERROR(IF((VLOOKUP($E123,'DTOC Backsheet'!$D$5:$AF$183,K$9,FALSE))="","",(VLOOKUP($E123,'DTOC Backsheet'!$D$5:$AF$183,K$9,FALSE))),"")</f>
        <v>1411.3023266494165</v>
      </c>
      <c r="L123" s="102">
        <f ca="1">IFERROR(IF((VLOOKUP($E123,'DTOC Backsheet'!$D$5:$AF$183,L$9,FALSE))="","",(VLOOKUP($E123,'DTOC Backsheet'!$D$5:$AF$183,L$9,FALSE))),"")</f>
        <v>1315.4333247085026</v>
      </c>
      <c r="M123" s="101">
        <f ca="1">IFERROR(IF((VLOOKUP($E123,'DTOC Backsheet'!$D$5:$AF$183,M$9,FALSE))="","",(VLOOKUP($E123,'DTOC Backsheet'!$D$5:$AF$183,M$9,FALSE))),"")</f>
        <v>1007.5463377059518</v>
      </c>
      <c r="N123" s="103">
        <f ca="1">IFERROR(IF((VLOOKUP($E123,'DTOC Backsheet'!$D$5:$AF$183,N$9,FALSE))="","",(VLOOKUP($E123,'DTOC Backsheet'!$D$5:$AF$183,N$9,FALSE))),"")</f>
        <v>1643.7694678187615</v>
      </c>
    </row>
    <row r="124" spans="1:14" ht="15" customHeight="1" x14ac:dyDescent="0.3">
      <c r="A124" s="41">
        <v>110</v>
      </c>
      <c r="B124" s="77" t="str">
        <f ca="1">IFERROR(IF((VLOOKUP($E124,'Org List'!$AJ$10:$AL$190,3,FALSE))="","",(VLOOKUP($E124,'Org List'!$AJ$10:$AL$190,3,FALSE))),"")</f>
        <v>East of England Commissioning Region</v>
      </c>
      <c r="C124" s="78" t="str">
        <f ca="1">IFERROR(IF((VLOOKUP($E124,'Org List'!$AO$10:$AQ$190,3,FALSE))="","",(VLOOKUP($E124,'Org List'!$AO$10:$AQ$190,3,FALSE))),"")</f>
        <v>South East Region</v>
      </c>
      <c r="D124" s="93" t="str">
        <f ca="1">IFERROR(IF((VLOOKUP($E124,'Org List'!$AT$10:$AV$190,3,FALSE))="","",(VLOOKUP($E124,'Org List'!$AT$10:$AV$190,3,FALSE))),"")</f>
        <v>NHS England East (East)</v>
      </c>
      <c r="E124" s="77" t="str">
        <f t="shared" ca="1" si="3"/>
        <v>E06000042</v>
      </c>
      <c r="F124" s="79" t="str">
        <f ca="1">IF(E124="","",VLOOKUP(E124,'Org List'!$J$9:$K$640,2,0))</f>
        <v>Milton Keynes</v>
      </c>
      <c r="G124" s="100">
        <f ca="1">IFERROR(IF((VLOOKUP($E124,'DTOC Backsheet'!$D$5:$AF$183,G$9,FALSE))="","",(VLOOKUP($E124,'DTOC Backsheet'!$D$5:$AF$183,G$9,FALSE))),"")</f>
        <v>1964.7377848044268</v>
      </c>
      <c r="H124" s="101">
        <f ca="1">IFERROR(IF((VLOOKUP($E124,'DTOC Backsheet'!$D$5:$AF$183,H$9,FALSE))="","",(VLOOKUP($E124,'DTOC Backsheet'!$D$5:$AF$183,H$9,FALSE))),"")</f>
        <v>2213.3944384962524</v>
      </c>
      <c r="I124" s="101">
        <f ca="1">IFERROR(IF((VLOOKUP($E124,'DTOC Backsheet'!$D$5:$AF$183,I$9,FALSE))="","",(VLOOKUP($E124,'DTOC Backsheet'!$D$5:$AF$183,I$9,FALSE))),"")</f>
        <v>1734.0924782613047</v>
      </c>
      <c r="J124" s="102">
        <f ca="1">IFERROR(IF((VLOOKUP($E124,'DTOC Backsheet'!$D$5:$AF$183,J$9,FALSE))="","",(VLOOKUP($E124,'DTOC Backsheet'!$D$5:$AF$183,J$9,FALSE))),"")</f>
        <v>1609.2593183138101</v>
      </c>
      <c r="K124" s="151">
        <f ca="1">IFERROR(IF((VLOOKUP($E124,'DTOC Backsheet'!$D$5:$AF$183,K$9,FALSE))="","",(VLOOKUP($E124,'DTOC Backsheet'!$D$5:$AF$183,K$9,FALSE))),"")</f>
        <v>987.24239344029434</v>
      </c>
      <c r="L124" s="102">
        <f ca="1">IFERROR(IF((VLOOKUP($E124,'DTOC Backsheet'!$D$5:$AF$183,L$9,FALSE))="","",(VLOOKUP($E124,'DTOC Backsheet'!$D$5:$AF$183,L$9,FALSE))),"")</f>
        <v>811.28356445468035</v>
      </c>
      <c r="M124" s="101">
        <f ca="1">IFERROR(IF((VLOOKUP($E124,'DTOC Backsheet'!$D$5:$AF$183,M$9,FALSE))="","",(VLOOKUP($E124,'DTOC Backsheet'!$D$5:$AF$183,M$9,FALSE))),"")</f>
        <v>732.42246462919491</v>
      </c>
      <c r="N124" s="103">
        <f ca="1">IFERROR(IF((VLOOKUP($E124,'DTOC Backsheet'!$D$5:$AF$183,N$9,FALSE))="","",(VLOOKUP($E124,'DTOC Backsheet'!$D$5:$AF$183,N$9,FALSE))),"")</f>
        <v>807.07398738726465</v>
      </c>
    </row>
    <row r="125" spans="1:14" ht="15" customHeight="1" x14ac:dyDescent="0.3">
      <c r="A125" s="41">
        <v>111</v>
      </c>
      <c r="B125" s="77" t="str">
        <f ca="1">IFERROR(IF((VLOOKUP($E125,'Org List'!$AJ$10:$AL$190,3,FALSE))="","",(VLOOKUP($E125,'Org List'!$AJ$10:$AL$190,3,FALSE))),"")</f>
        <v>North East and Yorkshire Commissioning Region</v>
      </c>
      <c r="C125" s="78" t="str">
        <f ca="1">IFERROR(IF((VLOOKUP($E125,'Org List'!$AO$10:$AQ$190,3,FALSE))="","",(VLOOKUP($E125,'Org List'!$AO$10:$AQ$190,3,FALSE))),"")</f>
        <v>North East Region</v>
      </c>
      <c r="D125" s="93" t="str">
        <f ca="1">IFERROR(IF((VLOOKUP($E125,'Org List'!$AT$10:$AV$190,3,FALSE))="","",(VLOOKUP($E125,'Org List'!$AT$10:$AV$190,3,FALSE))),"")</f>
        <v>NHS England North East and Yorkshire (Cumbria And North East)</v>
      </c>
      <c r="E125" s="77" t="str">
        <f t="shared" ca="1" si="3"/>
        <v>E08000021</v>
      </c>
      <c r="F125" s="79" t="str">
        <f ca="1">IF(E125="","",VLOOKUP(E125,'Org List'!$J$9:$K$640,2,0))</f>
        <v>Newcastle upon Tyne</v>
      </c>
      <c r="G125" s="100">
        <f ca="1">IFERROR(IF((VLOOKUP($E125,'DTOC Backsheet'!$D$5:$AF$183,G$9,FALSE))="","",(VLOOKUP($E125,'DTOC Backsheet'!$D$5:$AF$183,G$9,FALSE))),"")</f>
        <v>708.35676338030532</v>
      </c>
      <c r="H125" s="101">
        <f ca="1">IFERROR(IF((VLOOKUP($E125,'DTOC Backsheet'!$D$5:$AF$183,H$9,FALSE))="","",(VLOOKUP($E125,'DTOC Backsheet'!$D$5:$AF$183,H$9,FALSE))),"")</f>
        <v>470.41939084675494</v>
      </c>
      <c r="I125" s="101">
        <f ca="1">IFERROR(IF((VLOOKUP($E125,'DTOC Backsheet'!$D$5:$AF$183,I$9,FALSE))="","",(VLOOKUP($E125,'DTOC Backsheet'!$D$5:$AF$183,I$9,FALSE))),"")</f>
        <v>469.99974821442055</v>
      </c>
      <c r="J125" s="102">
        <f ca="1">IFERROR(IF((VLOOKUP($E125,'DTOC Backsheet'!$D$5:$AF$183,J$9,FALSE))="","",(VLOOKUP($E125,'DTOC Backsheet'!$D$5:$AF$183,J$9,FALSE))),"")</f>
        <v>541.21881959539724</v>
      </c>
      <c r="K125" s="151">
        <f ca="1">IFERROR(IF((VLOOKUP($E125,'DTOC Backsheet'!$D$5:$AF$183,K$9,FALSE))="","",(VLOOKUP($E125,'DTOC Backsheet'!$D$5:$AF$183,K$9,FALSE))),"")</f>
        <v>438.32868851311918</v>
      </c>
      <c r="L125" s="102">
        <f ca="1">IFERROR(IF((VLOOKUP($E125,'DTOC Backsheet'!$D$5:$AF$183,L$9,FALSE))="","",(VLOOKUP($E125,'DTOC Backsheet'!$D$5:$AF$183,L$9,FALSE))),"")</f>
        <v>426.19936411724092</v>
      </c>
      <c r="M125" s="101">
        <f ca="1">IFERROR(IF((VLOOKUP($E125,'DTOC Backsheet'!$D$5:$AF$183,M$9,FALSE))="","",(VLOOKUP($E125,'DTOC Backsheet'!$D$5:$AF$183,M$9,FALSE))),"")</f>
        <v>378.51857166447792</v>
      </c>
      <c r="N125" s="103">
        <f ca="1">IFERROR(IF((VLOOKUP($E125,'DTOC Backsheet'!$D$5:$AF$183,N$9,FALSE))="","",(VLOOKUP($E125,'DTOC Backsheet'!$D$5:$AF$183,N$9,FALSE))),"")</f>
        <v>303.88505538192584</v>
      </c>
    </row>
    <row r="126" spans="1:14" ht="15" customHeight="1" x14ac:dyDescent="0.3">
      <c r="A126" s="41">
        <v>112</v>
      </c>
      <c r="B126" s="77" t="str">
        <f ca="1">IFERROR(IF((VLOOKUP($E126,'Org List'!$AJ$10:$AL$190,3,FALSE))="","",(VLOOKUP($E126,'Org List'!$AJ$10:$AL$190,3,FALSE))),"")</f>
        <v>London Commissioning Region</v>
      </c>
      <c r="C126" s="78" t="str">
        <f ca="1">IFERROR(IF((VLOOKUP($E126,'Org List'!$AO$10:$AQ$190,3,FALSE))="","",(VLOOKUP($E126,'Org List'!$AO$10:$AQ$190,3,FALSE))),"")</f>
        <v>London Region</v>
      </c>
      <c r="D126" s="93" t="str">
        <f ca="1">IFERROR(IF((VLOOKUP($E126,'Org List'!$AT$10:$AV$190,3,FALSE))="","",(VLOOKUP($E126,'Org List'!$AT$10:$AV$190,3,FALSE))),"")</f>
        <v>NHS England London</v>
      </c>
      <c r="E126" s="77" t="str">
        <f t="shared" ca="1" si="3"/>
        <v>E09000025</v>
      </c>
      <c r="F126" s="79" t="str">
        <f ca="1">IF(E126="","",VLOOKUP(E126,'Org List'!$J$9:$K$640,2,0))</f>
        <v>Newham</v>
      </c>
      <c r="G126" s="100">
        <f ca="1">IFERROR(IF((VLOOKUP($E126,'DTOC Backsheet'!$D$5:$AF$183,G$9,FALSE))="","",(VLOOKUP($E126,'DTOC Backsheet'!$D$5:$AF$183,G$9,FALSE))),"")</f>
        <v>269.59933801350667</v>
      </c>
      <c r="H126" s="101">
        <f ca="1">IFERROR(IF((VLOOKUP($E126,'DTOC Backsheet'!$D$5:$AF$183,H$9,FALSE))="","",(VLOOKUP($E126,'DTOC Backsheet'!$D$5:$AF$183,H$9,FALSE))),"")</f>
        <v>392.76848395178484</v>
      </c>
      <c r="I126" s="101">
        <f ca="1">IFERROR(IF((VLOOKUP($E126,'DTOC Backsheet'!$D$5:$AF$183,I$9,FALSE))="","",(VLOOKUP($E126,'DTOC Backsheet'!$D$5:$AF$183,I$9,FALSE))),"")</f>
        <v>347.00904892827594</v>
      </c>
      <c r="J126" s="102">
        <f ca="1">IFERROR(IF((VLOOKUP($E126,'DTOC Backsheet'!$D$5:$AF$183,J$9,FALSE))="","",(VLOOKUP($E126,'DTOC Backsheet'!$D$5:$AF$183,J$9,FALSE))),"")</f>
        <v>279.21853482686606</v>
      </c>
      <c r="K126" s="151">
        <f ca="1">IFERROR(IF((VLOOKUP($E126,'DTOC Backsheet'!$D$5:$AF$183,K$9,FALSE))="","",(VLOOKUP($E126,'DTOC Backsheet'!$D$5:$AF$183,K$9,FALSE))),"")</f>
        <v>322.20398530222025</v>
      </c>
      <c r="L126" s="102">
        <f ca="1">IFERROR(IF((VLOOKUP($E126,'DTOC Backsheet'!$D$5:$AF$183,L$9,FALSE))="","",(VLOOKUP($E126,'DTOC Backsheet'!$D$5:$AF$183,L$9,FALSE))),"")</f>
        <v>424.24770686545236</v>
      </c>
      <c r="M126" s="101">
        <f ca="1">IFERROR(IF((VLOOKUP($E126,'DTOC Backsheet'!$D$5:$AF$183,M$9,FALSE))="","",(VLOOKUP($E126,'DTOC Backsheet'!$D$5:$AF$183,M$9,FALSE))),"")</f>
        <v>310.6166030001682</v>
      </c>
      <c r="N126" s="103">
        <f ca="1">IFERROR(IF((VLOOKUP($E126,'DTOC Backsheet'!$D$5:$AF$183,N$9,FALSE))="","",(VLOOKUP($E126,'DTOC Backsheet'!$D$5:$AF$183,N$9,FALSE))),"")</f>
        <v>292.12450374381706</v>
      </c>
    </row>
    <row r="127" spans="1:14" ht="15" customHeight="1" x14ac:dyDescent="0.3">
      <c r="A127" s="41">
        <v>113</v>
      </c>
      <c r="B127" s="77" t="str">
        <f ca="1">IFERROR(IF((VLOOKUP($E127,'Org List'!$AJ$10:$AL$190,3,FALSE))="","",(VLOOKUP($E127,'Org List'!$AJ$10:$AL$190,3,FALSE))),"")</f>
        <v>East of England Commissioning Region</v>
      </c>
      <c r="C127" s="78" t="str">
        <f ca="1">IFERROR(IF((VLOOKUP($E127,'Org List'!$AO$10:$AQ$190,3,FALSE))="","",(VLOOKUP($E127,'Org List'!$AO$10:$AQ$190,3,FALSE))),"")</f>
        <v>East Region</v>
      </c>
      <c r="D127" s="93" t="str">
        <f ca="1">IFERROR(IF((VLOOKUP($E127,'Org List'!$AT$10:$AV$190,3,FALSE))="","",(VLOOKUP($E127,'Org List'!$AT$10:$AV$190,3,FALSE))),"")</f>
        <v>NHS England East (East)</v>
      </c>
      <c r="E127" s="77" t="str">
        <f t="shared" ca="1" si="3"/>
        <v>E10000020</v>
      </c>
      <c r="F127" s="79" t="str">
        <f ca="1">IF(E127="","",VLOOKUP(E127,'Org List'!$J$9:$K$640,2,0))</f>
        <v>Norfolk</v>
      </c>
      <c r="G127" s="100">
        <f ca="1">IFERROR(IF((VLOOKUP($E127,'DTOC Backsheet'!$D$5:$AF$183,G$9,FALSE))="","",(VLOOKUP($E127,'DTOC Backsheet'!$D$5:$AF$183,G$9,FALSE))),"")</f>
        <v>1026.5457565918186</v>
      </c>
      <c r="H127" s="101">
        <f ca="1">IFERROR(IF((VLOOKUP($E127,'DTOC Backsheet'!$D$5:$AF$183,H$9,FALSE))="","",(VLOOKUP($E127,'DTOC Backsheet'!$D$5:$AF$183,H$9,FALSE))),"")</f>
        <v>988.10349206785065</v>
      </c>
      <c r="I127" s="101">
        <f ca="1">IFERROR(IF((VLOOKUP($E127,'DTOC Backsheet'!$D$5:$AF$183,I$9,FALSE))="","",(VLOOKUP($E127,'DTOC Backsheet'!$D$5:$AF$183,I$9,FALSE))),"")</f>
        <v>1168.7821353305005</v>
      </c>
      <c r="J127" s="102">
        <f ca="1">IFERROR(IF((VLOOKUP($E127,'DTOC Backsheet'!$D$5:$AF$183,J$9,FALSE))="","",(VLOOKUP($E127,'DTOC Backsheet'!$D$5:$AF$183,J$9,FALSE))),"")</f>
        <v>1082.9449067243486</v>
      </c>
      <c r="K127" s="151">
        <f ca="1">IFERROR(IF((VLOOKUP($E127,'DTOC Backsheet'!$D$5:$AF$183,K$9,FALSE))="","",(VLOOKUP($E127,'DTOC Backsheet'!$D$5:$AF$183,K$9,FALSE))),"")</f>
        <v>996.2546199991923</v>
      </c>
      <c r="L127" s="102">
        <f ca="1">IFERROR(IF((VLOOKUP($E127,'DTOC Backsheet'!$D$5:$AF$183,L$9,FALSE))="","",(VLOOKUP($E127,'DTOC Backsheet'!$D$5:$AF$183,L$9,FALSE))),"")</f>
        <v>1136.8186811245243</v>
      </c>
      <c r="M127" s="101">
        <f ca="1">IFERROR(IF((VLOOKUP($E127,'DTOC Backsheet'!$D$5:$AF$183,M$9,FALSE))="","",(VLOOKUP($E127,'DTOC Backsheet'!$D$5:$AF$183,M$9,FALSE))),"")</f>
        <v>1085.8163515527842</v>
      </c>
      <c r="N127" s="103">
        <f ca="1">IFERROR(IF((VLOOKUP($E127,'DTOC Backsheet'!$D$5:$AF$183,N$9,FALSE))="","",(VLOOKUP($E127,'DTOC Backsheet'!$D$5:$AF$183,N$9,FALSE))),"")</f>
        <v>1040.8619048067681</v>
      </c>
    </row>
    <row r="128" spans="1:14" ht="15" customHeight="1" x14ac:dyDescent="0.3">
      <c r="A128" s="41">
        <v>114</v>
      </c>
      <c r="B128" s="77" t="str">
        <f ca="1">IFERROR(IF((VLOOKUP($E128,'Org List'!$AJ$10:$AL$190,3,FALSE))="","",(VLOOKUP($E128,'Org List'!$AJ$10:$AL$190,3,FALSE))),"")</f>
        <v>North East and Yorkshire Commissioning Region</v>
      </c>
      <c r="C128" s="78" t="str">
        <f ca="1">IFERROR(IF((VLOOKUP($E128,'Org List'!$AO$10:$AQ$190,3,FALSE))="","",(VLOOKUP($E128,'Org List'!$AO$10:$AQ$190,3,FALSE))),"")</f>
        <v>Yorkshire and The Humber Region</v>
      </c>
      <c r="D128" s="93" t="str">
        <f ca="1">IFERROR(IF((VLOOKUP($E128,'Org List'!$AT$10:$AV$190,3,FALSE))="","",(VLOOKUP($E128,'Org List'!$AT$10:$AV$190,3,FALSE))),"")</f>
        <v>NHS England North East and Yokrshire (Yorkshire And Humber)</v>
      </c>
      <c r="E128" s="77" t="str">
        <f t="shared" ca="1" si="3"/>
        <v>E06000012</v>
      </c>
      <c r="F128" s="79" t="str">
        <f ca="1">IF(E128="","",VLOOKUP(E128,'Org List'!$J$9:$K$640,2,0))</f>
        <v>North East Lincolnshire</v>
      </c>
      <c r="G128" s="100">
        <f ca="1">IFERROR(IF((VLOOKUP($E128,'DTOC Backsheet'!$D$5:$AF$183,G$9,FALSE))="","",(VLOOKUP($E128,'DTOC Backsheet'!$D$5:$AF$183,G$9,FALSE))),"")</f>
        <v>835.49914696174881</v>
      </c>
      <c r="H128" s="101">
        <f ca="1">IFERROR(IF((VLOOKUP($E128,'DTOC Backsheet'!$D$5:$AF$183,H$9,FALSE))="","",(VLOOKUP($E128,'DTOC Backsheet'!$D$5:$AF$183,H$9,FALSE))),"")</f>
        <v>560.45410335315785</v>
      </c>
      <c r="I128" s="101">
        <f ca="1">IFERROR(IF((VLOOKUP($E128,'DTOC Backsheet'!$D$5:$AF$183,I$9,FALSE))="","",(VLOOKUP($E128,'DTOC Backsheet'!$D$5:$AF$183,I$9,FALSE))),"")</f>
        <v>541.3205351021254</v>
      </c>
      <c r="J128" s="102">
        <f ca="1">IFERROR(IF((VLOOKUP($E128,'DTOC Backsheet'!$D$5:$AF$183,J$9,FALSE))="","",(VLOOKUP($E128,'DTOC Backsheet'!$D$5:$AF$183,J$9,FALSE))),"")</f>
        <v>436.42245540496532</v>
      </c>
      <c r="K128" s="151">
        <f ca="1">IFERROR(IF((VLOOKUP($E128,'DTOC Backsheet'!$D$5:$AF$183,K$9,FALSE))="","",(VLOOKUP($E128,'DTOC Backsheet'!$D$5:$AF$183,K$9,FALSE))),"")</f>
        <v>508.22870949353359</v>
      </c>
      <c r="L128" s="102">
        <f ca="1">IFERROR(IF((VLOOKUP($E128,'DTOC Backsheet'!$D$5:$AF$183,L$9,FALSE))="","",(VLOOKUP($E128,'DTOC Backsheet'!$D$5:$AF$183,L$9,FALSE))),"")</f>
        <v>623.91656330289368</v>
      </c>
      <c r="M128" s="101">
        <f ca="1">IFERROR(IF((VLOOKUP($E128,'DTOC Backsheet'!$D$5:$AF$183,M$9,FALSE))="","",(VLOOKUP($E128,'DTOC Backsheet'!$D$5:$AF$183,M$9,FALSE))),"")</f>
        <v>881.62123075408886</v>
      </c>
      <c r="N128" s="103">
        <f ca="1">IFERROR(IF((VLOOKUP($E128,'DTOC Backsheet'!$D$5:$AF$183,N$9,FALSE))="","",(VLOOKUP($E128,'DTOC Backsheet'!$D$5:$AF$183,N$9,FALSE))),"")</f>
        <v>657.66266019319903</v>
      </c>
    </row>
    <row r="129" spans="1:14" ht="15" customHeight="1" x14ac:dyDescent="0.3">
      <c r="A129" s="41">
        <v>115</v>
      </c>
      <c r="B129" s="77" t="str">
        <f ca="1">IFERROR(IF((VLOOKUP($E129,'Org List'!$AJ$10:$AL$190,3,FALSE))="","",(VLOOKUP($E129,'Org List'!$AJ$10:$AL$190,3,FALSE))),"")</f>
        <v>North East and Yorkshire Commissioning Region</v>
      </c>
      <c r="C129" s="78" t="str">
        <f ca="1">IFERROR(IF((VLOOKUP($E129,'Org List'!$AO$10:$AQ$190,3,FALSE))="","",(VLOOKUP($E129,'Org List'!$AO$10:$AQ$190,3,FALSE))),"")</f>
        <v>Yorkshire and The Humber Region</v>
      </c>
      <c r="D129" s="93" t="str">
        <f ca="1">IFERROR(IF((VLOOKUP($E129,'Org List'!$AT$10:$AV$190,3,FALSE))="","",(VLOOKUP($E129,'Org List'!$AT$10:$AV$190,3,FALSE))),"")</f>
        <v>NHS England North East and Yokrshire (Yorkshire And Humber)</v>
      </c>
      <c r="E129" s="77" t="str">
        <f t="shared" ca="1" si="3"/>
        <v>E06000013</v>
      </c>
      <c r="F129" s="79" t="str">
        <f ca="1">IF(E129="","",VLOOKUP(E129,'Org List'!$J$9:$K$640,2,0))</f>
        <v>North Lincolnshire</v>
      </c>
      <c r="G129" s="100">
        <f ca="1">IFERROR(IF((VLOOKUP($E129,'DTOC Backsheet'!$D$5:$AF$183,G$9,FALSE))="","",(VLOOKUP($E129,'DTOC Backsheet'!$D$5:$AF$183,G$9,FALSE))),"")</f>
        <v>547.87449765881354</v>
      </c>
      <c r="H129" s="101">
        <f ca="1">IFERROR(IF((VLOOKUP($E129,'DTOC Backsheet'!$D$5:$AF$183,H$9,FALSE))="","",(VLOOKUP($E129,'DTOC Backsheet'!$D$5:$AF$183,H$9,FALSE))),"")</f>
        <v>523.54090624193486</v>
      </c>
      <c r="I129" s="101">
        <f ca="1">IFERROR(IF((VLOOKUP($E129,'DTOC Backsheet'!$D$5:$AF$183,I$9,FALSE))="","",(VLOOKUP($E129,'DTOC Backsheet'!$D$5:$AF$183,I$9,FALSE))),"")</f>
        <v>342.882424510563</v>
      </c>
      <c r="J129" s="102">
        <f ca="1">IFERROR(IF((VLOOKUP($E129,'DTOC Backsheet'!$D$5:$AF$183,J$9,FALSE))="","",(VLOOKUP($E129,'DTOC Backsheet'!$D$5:$AF$183,J$9,FALSE))),"")</f>
        <v>377.66485916265094</v>
      </c>
      <c r="K129" s="151">
        <f ca="1">IFERROR(IF((VLOOKUP($E129,'DTOC Backsheet'!$D$5:$AF$183,K$9,FALSE))="","",(VLOOKUP($E129,'DTOC Backsheet'!$D$5:$AF$183,K$9,FALSE))),"")</f>
        <v>631.39697813406292</v>
      </c>
      <c r="L129" s="102">
        <f ca="1">IFERROR(IF((VLOOKUP($E129,'DTOC Backsheet'!$D$5:$AF$183,L$9,FALSE))="","",(VLOOKUP($E129,'DTOC Backsheet'!$D$5:$AF$183,L$9,FALSE))),"")</f>
        <v>716.4632376736115</v>
      </c>
      <c r="M129" s="101">
        <f ca="1">IFERROR(IF((VLOOKUP($E129,'DTOC Backsheet'!$D$5:$AF$183,M$9,FALSE))="","",(VLOOKUP($E129,'DTOC Backsheet'!$D$5:$AF$183,M$9,FALSE))),"")</f>
        <v>618.19704130896059</v>
      </c>
      <c r="N129" s="103">
        <f ca="1">IFERROR(IF((VLOOKUP($E129,'DTOC Backsheet'!$D$5:$AF$183,N$9,FALSE))="","",(VLOOKUP($E129,'DTOC Backsheet'!$D$5:$AF$183,N$9,FALSE))),"")</f>
        <v>407.72319505691007</v>
      </c>
    </row>
    <row r="130" spans="1:14" ht="15" customHeight="1" x14ac:dyDescent="0.3">
      <c r="A130" s="41">
        <v>116</v>
      </c>
      <c r="B130" s="77" t="str">
        <f ca="1">IFERROR(IF((VLOOKUP($E130,'Org List'!$AJ$10:$AL$190,3,FALSE))="","",(VLOOKUP($E130,'Org List'!$AJ$10:$AL$190,3,FALSE))),"")</f>
        <v>South West England Commissioning Region</v>
      </c>
      <c r="C130" s="78" t="str">
        <f ca="1">IFERROR(IF((VLOOKUP($E130,'Org List'!$AO$10:$AQ$190,3,FALSE))="","",(VLOOKUP($E130,'Org List'!$AO$10:$AQ$190,3,FALSE))),"")</f>
        <v>South West Region</v>
      </c>
      <c r="D130" s="93" t="str">
        <f ca="1">IFERROR(IF((VLOOKUP($E130,'Org List'!$AT$10:$AV$190,3,FALSE))="","",(VLOOKUP($E130,'Org List'!$AT$10:$AV$190,3,FALSE))),"")</f>
        <v>NHS England South West (South West North)</v>
      </c>
      <c r="E130" s="77" t="str">
        <f t="shared" ca="1" si="3"/>
        <v>E06000024</v>
      </c>
      <c r="F130" s="79" t="str">
        <f ca="1">IF(E130="","",VLOOKUP(E130,'Org List'!$J$9:$K$640,2,0))</f>
        <v>North Somerset</v>
      </c>
      <c r="G130" s="100">
        <f ca="1">IFERROR(IF((VLOOKUP($E130,'DTOC Backsheet'!$D$5:$AF$183,G$9,FALSE))="","",(VLOOKUP($E130,'DTOC Backsheet'!$D$5:$AF$183,G$9,FALSE))),"")</f>
        <v>1067.5233575996936</v>
      </c>
      <c r="H130" s="101">
        <f ca="1">IFERROR(IF((VLOOKUP($E130,'DTOC Backsheet'!$D$5:$AF$183,H$9,FALSE))="","",(VLOOKUP($E130,'DTOC Backsheet'!$D$5:$AF$183,H$9,FALSE))),"")</f>
        <v>785.75849568215983</v>
      </c>
      <c r="I130" s="101">
        <f ca="1">IFERROR(IF((VLOOKUP($E130,'DTOC Backsheet'!$D$5:$AF$183,I$9,FALSE))="","",(VLOOKUP($E130,'DTOC Backsheet'!$D$5:$AF$183,I$9,FALSE))),"")</f>
        <v>696.15962745733736</v>
      </c>
      <c r="J130" s="102">
        <f ca="1">IFERROR(IF((VLOOKUP($E130,'DTOC Backsheet'!$D$5:$AF$183,J$9,FALSE))="","",(VLOOKUP($E130,'DTOC Backsheet'!$D$5:$AF$183,J$9,FALSE))),"")</f>
        <v>1051.208129787283</v>
      </c>
      <c r="K130" s="151">
        <f ca="1">IFERROR(IF((VLOOKUP($E130,'DTOC Backsheet'!$D$5:$AF$183,K$9,FALSE))="","",(VLOOKUP($E130,'DTOC Backsheet'!$D$5:$AF$183,K$9,FALSE))),"")</f>
        <v>770.92480915109502</v>
      </c>
      <c r="L130" s="102">
        <f ca="1">IFERROR(IF((VLOOKUP($E130,'DTOC Backsheet'!$D$5:$AF$183,L$9,FALSE))="","",(VLOOKUP($E130,'DTOC Backsheet'!$D$5:$AF$183,L$9,FALSE))),"")</f>
        <v>1147.3552148288027</v>
      </c>
      <c r="M130" s="101">
        <f ca="1">IFERROR(IF((VLOOKUP($E130,'DTOC Backsheet'!$D$5:$AF$183,M$9,FALSE))="","",(VLOOKUP($E130,'DTOC Backsheet'!$D$5:$AF$183,M$9,FALSE))),"")</f>
        <v>1425.8904066460539</v>
      </c>
      <c r="N130" s="103">
        <f ca="1">IFERROR(IF((VLOOKUP($E130,'DTOC Backsheet'!$D$5:$AF$183,N$9,FALSE))="","",(VLOOKUP($E130,'DTOC Backsheet'!$D$5:$AF$183,N$9,FALSE))),"")</f>
        <v>881.6336522420969</v>
      </c>
    </row>
    <row r="131" spans="1:14" ht="15" customHeight="1" x14ac:dyDescent="0.3">
      <c r="A131" s="41">
        <v>117</v>
      </c>
      <c r="B131" s="77" t="str">
        <f ca="1">IFERROR(IF((VLOOKUP($E131,'Org List'!$AJ$10:$AL$190,3,FALSE))="","",(VLOOKUP($E131,'Org List'!$AJ$10:$AL$190,3,FALSE))),"")</f>
        <v>North East and Yorkshire Commissioning Region</v>
      </c>
      <c r="C131" s="78" t="str">
        <f ca="1">IFERROR(IF((VLOOKUP($E131,'Org List'!$AO$10:$AQ$190,3,FALSE))="","",(VLOOKUP($E131,'Org List'!$AO$10:$AQ$190,3,FALSE))),"")</f>
        <v>North East Region</v>
      </c>
      <c r="D131" s="93" t="str">
        <f ca="1">IFERROR(IF((VLOOKUP($E131,'Org List'!$AT$10:$AV$190,3,FALSE))="","",(VLOOKUP($E131,'Org List'!$AT$10:$AV$190,3,FALSE))),"")</f>
        <v>NHS England North East and Yorkshire (Cumbria And North East)</v>
      </c>
      <c r="E131" s="77" t="str">
        <f t="shared" ca="1" si="3"/>
        <v>E08000022</v>
      </c>
      <c r="F131" s="79" t="str">
        <f ca="1">IF(E131="","",VLOOKUP(E131,'Org List'!$J$9:$K$640,2,0))</f>
        <v>North Tyneside</v>
      </c>
      <c r="G131" s="100">
        <f ca="1">IFERROR(IF((VLOOKUP($E131,'DTOC Backsheet'!$D$5:$AF$183,G$9,FALSE))="","",(VLOOKUP($E131,'DTOC Backsheet'!$D$5:$AF$183,G$9,FALSE))),"")</f>
        <v>625.320912491748</v>
      </c>
      <c r="H131" s="101">
        <f ca="1">IFERROR(IF((VLOOKUP($E131,'DTOC Backsheet'!$D$5:$AF$183,H$9,FALSE))="","",(VLOOKUP($E131,'DTOC Backsheet'!$D$5:$AF$183,H$9,FALSE))),"")</f>
        <v>544.63434313797404</v>
      </c>
      <c r="I131" s="101">
        <f ca="1">IFERROR(IF((VLOOKUP($E131,'DTOC Backsheet'!$D$5:$AF$183,I$9,FALSE))="","",(VLOOKUP($E131,'DTOC Backsheet'!$D$5:$AF$183,I$9,FALSE))),"")</f>
        <v>420.54817966209441</v>
      </c>
      <c r="J131" s="102">
        <f ca="1">IFERROR(IF((VLOOKUP($E131,'DTOC Backsheet'!$D$5:$AF$183,J$9,FALSE))="","",(VLOOKUP($E131,'DTOC Backsheet'!$D$5:$AF$183,J$9,FALSE))),"")</f>
        <v>519.37492135757373</v>
      </c>
      <c r="K131" s="151">
        <f ca="1">IFERROR(IF((VLOOKUP($E131,'DTOC Backsheet'!$D$5:$AF$183,K$9,FALSE))="","",(VLOOKUP($E131,'DTOC Backsheet'!$D$5:$AF$183,K$9,FALSE))),"")</f>
        <v>394.87141494518232</v>
      </c>
      <c r="L131" s="102">
        <f ca="1">IFERROR(IF((VLOOKUP($E131,'DTOC Backsheet'!$D$5:$AF$183,L$9,FALSE))="","",(VLOOKUP($E131,'DTOC Backsheet'!$D$5:$AF$183,L$9,FALSE))),"")</f>
        <v>487.63873344853278</v>
      </c>
      <c r="M131" s="101">
        <f ca="1">IFERROR(IF((VLOOKUP($E131,'DTOC Backsheet'!$D$5:$AF$183,M$9,FALSE))="","",(VLOOKUP($E131,'DTOC Backsheet'!$D$5:$AF$183,M$9,FALSE))),"")</f>
        <v>769.60255679424256</v>
      </c>
      <c r="N131" s="103">
        <f ca="1">IFERROR(IF((VLOOKUP($E131,'DTOC Backsheet'!$D$5:$AF$183,N$9,FALSE))="","",(VLOOKUP($E131,'DTOC Backsheet'!$D$5:$AF$183,N$9,FALSE))),"")</f>
        <v>478.36693270684566</v>
      </c>
    </row>
    <row r="132" spans="1:14" ht="15" customHeight="1" x14ac:dyDescent="0.3">
      <c r="A132" s="41">
        <v>118</v>
      </c>
      <c r="B132" s="77" t="str">
        <f ca="1">IFERROR(IF((VLOOKUP($E132,'Org List'!$AJ$10:$AL$190,3,FALSE))="","",(VLOOKUP($E132,'Org List'!$AJ$10:$AL$190,3,FALSE))),"")</f>
        <v>North East and Yorkshire Commissioning Region</v>
      </c>
      <c r="C132" s="78" t="str">
        <f ca="1">IFERROR(IF((VLOOKUP($E132,'Org List'!$AO$10:$AQ$190,3,FALSE))="","",(VLOOKUP($E132,'Org List'!$AO$10:$AQ$190,3,FALSE))),"")</f>
        <v>Yorkshire and The Humber Region</v>
      </c>
      <c r="D132" s="93" t="str">
        <f ca="1">IFERROR(IF((VLOOKUP($E132,'Org List'!$AT$10:$AV$190,3,FALSE))="","",(VLOOKUP($E132,'Org List'!$AT$10:$AV$190,3,FALSE))),"")</f>
        <v>NHS England North East and Yokrshire (Yorkshire And Humber)</v>
      </c>
      <c r="E132" s="77" t="str">
        <f t="shared" ca="1" si="3"/>
        <v>E10000023</v>
      </c>
      <c r="F132" s="79" t="str">
        <f ca="1">IF(E132="","",VLOOKUP(E132,'Org List'!$J$9:$K$640,2,0))</f>
        <v>North Yorkshire</v>
      </c>
      <c r="G132" s="100">
        <f ca="1">IFERROR(IF((VLOOKUP($E132,'DTOC Backsheet'!$D$5:$AF$183,G$9,FALSE))="","",(VLOOKUP($E132,'DTOC Backsheet'!$D$5:$AF$183,G$9,FALSE))),"")</f>
        <v>1374.3909869098873</v>
      </c>
      <c r="H132" s="101">
        <f ca="1">IFERROR(IF((VLOOKUP($E132,'DTOC Backsheet'!$D$5:$AF$183,H$9,FALSE))="","",(VLOOKUP($E132,'DTOC Backsheet'!$D$5:$AF$183,H$9,FALSE))),"")</f>
        <v>1163.0707821478959</v>
      </c>
      <c r="I132" s="101">
        <f ca="1">IFERROR(IF((VLOOKUP($E132,'DTOC Backsheet'!$D$5:$AF$183,I$9,FALSE))="","",(VLOOKUP($E132,'DTOC Backsheet'!$D$5:$AF$183,I$9,FALSE))),"")</f>
        <v>1177.0373474051539</v>
      </c>
      <c r="J132" s="102">
        <f ca="1">IFERROR(IF((VLOOKUP($E132,'DTOC Backsheet'!$D$5:$AF$183,J$9,FALSE))="","",(VLOOKUP($E132,'DTOC Backsheet'!$D$5:$AF$183,J$9,FALSE))),"")</f>
        <v>1229.9870834767589</v>
      </c>
      <c r="K132" s="151">
        <f ca="1">IFERROR(IF((VLOOKUP($E132,'DTOC Backsheet'!$D$5:$AF$183,K$9,FALSE))="","",(VLOOKUP($E132,'DTOC Backsheet'!$D$5:$AF$183,K$9,FALSE))),"")</f>
        <v>1231.8077880411161</v>
      </c>
      <c r="L132" s="102">
        <f ca="1">IFERROR(IF((VLOOKUP($E132,'DTOC Backsheet'!$D$5:$AF$183,L$9,FALSE))="","",(VLOOKUP($E132,'DTOC Backsheet'!$D$5:$AF$183,L$9,FALSE))),"")</f>
        <v>1239.2929068056949</v>
      </c>
      <c r="M132" s="101">
        <f ca="1">IFERROR(IF((VLOOKUP($E132,'DTOC Backsheet'!$D$5:$AF$183,M$9,FALSE))="","",(VLOOKUP($E132,'DTOC Backsheet'!$D$5:$AF$183,M$9,FALSE))),"")</f>
        <v>1103.3469660003689</v>
      </c>
      <c r="N132" s="103">
        <f ca="1">IFERROR(IF((VLOOKUP($E132,'DTOC Backsheet'!$D$5:$AF$183,N$9,FALSE))="","",(VLOOKUP($E132,'DTOC Backsheet'!$D$5:$AF$183,N$9,FALSE))),"")</f>
        <v>959.32393617351124</v>
      </c>
    </row>
    <row r="133" spans="1:14" ht="15" customHeight="1" x14ac:dyDescent="0.3">
      <c r="A133" s="41">
        <v>119</v>
      </c>
      <c r="B133" s="77" t="str">
        <f ca="1">IFERROR(IF((VLOOKUP($E133,'Org List'!$AJ$10:$AL$190,3,FALSE))="","",(VLOOKUP($E133,'Org List'!$AJ$10:$AL$190,3,FALSE))),"")</f>
        <v>Midlands Commissioning Region</v>
      </c>
      <c r="C133" s="78" t="str">
        <f ca="1">IFERROR(IF((VLOOKUP($E133,'Org List'!$AO$10:$AQ$190,3,FALSE))="","",(VLOOKUP($E133,'Org List'!$AO$10:$AQ$190,3,FALSE))),"")</f>
        <v>East Midlands Region</v>
      </c>
      <c r="D133" s="93" t="str">
        <f ca="1">IFERROR(IF((VLOOKUP($E133,'Org List'!$AT$10:$AV$190,3,FALSE))="","",(VLOOKUP($E133,'Org List'!$AT$10:$AV$190,3,FALSE))),"")</f>
        <v>NHS England Midlands (Central Midlands)</v>
      </c>
      <c r="E133" s="77" t="str">
        <f t="shared" ca="1" si="3"/>
        <v>E10000021</v>
      </c>
      <c r="F133" s="79" t="str">
        <f ca="1">IF(E133="","",VLOOKUP(E133,'Org List'!$J$9:$K$640,2,0))</f>
        <v>Northamptonshire</v>
      </c>
      <c r="G133" s="100">
        <f ca="1">IFERROR(IF((VLOOKUP($E133,'DTOC Backsheet'!$D$5:$AF$183,G$9,FALSE))="","",(VLOOKUP($E133,'DTOC Backsheet'!$D$5:$AF$183,G$9,FALSE))),"")</f>
        <v>2502.8739090920194</v>
      </c>
      <c r="H133" s="101">
        <f ca="1">IFERROR(IF((VLOOKUP($E133,'DTOC Backsheet'!$D$5:$AF$183,H$9,FALSE))="","",(VLOOKUP($E133,'DTOC Backsheet'!$D$5:$AF$183,H$9,FALSE))),"")</f>
        <v>2762.7904218148451</v>
      </c>
      <c r="I133" s="101">
        <f ca="1">IFERROR(IF((VLOOKUP($E133,'DTOC Backsheet'!$D$5:$AF$183,I$9,FALSE))="","",(VLOOKUP($E133,'DTOC Backsheet'!$D$5:$AF$183,I$9,FALSE))),"")</f>
        <v>2050.7238413218411</v>
      </c>
      <c r="J133" s="102">
        <f ca="1">IFERROR(IF((VLOOKUP($E133,'DTOC Backsheet'!$D$5:$AF$183,J$9,FALSE))="","",(VLOOKUP($E133,'DTOC Backsheet'!$D$5:$AF$183,J$9,FALSE))),"")</f>
        <v>1518.4057151092636</v>
      </c>
      <c r="K133" s="151">
        <f ca="1">IFERROR(IF((VLOOKUP($E133,'DTOC Backsheet'!$D$5:$AF$183,K$9,FALSE))="","",(VLOOKUP($E133,'DTOC Backsheet'!$D$5:$AF$183,K$9,FALSE))),"")</f>
        <v>1627.5936617499251</v>
      </c>
      <c r="L133" s="102">
        <f ca="1">IFERROR(IF((VLOOKUP($E133,'DTOC Backsheet'!$D$5:$AF$183,L$9,FALSE))="","",(VLOOKUP($E133,'DTOC Backsheet'!$D$5:$AF$183,L$9,FALSE))),"")</f>
        <v>1599.1701327831499</v>
      </c>
      <c r="M133" s="101">
        <f ca="1">IFERROR(IF((VLOOKUP($E133,'DTOC Backsheet'!$D$5:$AF$183,M$9,FALSE))="","",(VLOOKUP($E133,'DTOC Backsheet'!$D$5:$AF$183,M$9,FALSE))),"")</f>
        <v>1123.0760225896618</v>
      </c>
      <c r="N133" s="103">
        <f ca="1">IFERROR(IF((VLOOKUP($E133,'DTOC Backsheet'!$D$5:$AF$183,N$9,FALSE))="","",(VLOOKUP($E133,'DTOC Backsheet'!$D$5:$AF$183,N$9,FALSE))),"")</f>
        <v>1132.1174167698498</v>
      </c>
    </row>
    <row r="134" spans="1:14" ht="15" customHeight="1" x14ac:dyDescent="0.3">
      <c r="A134" s="41">
        <v>120</v>
      </c>
      <c r="B134" s="77" t="str">
        <f ca="1">IFERROR(IF((VLOOKUP($E134,'Org List'!$AJ$10:$AL$190,3,FALSE))="","",(VLOOKUP($E134,'Org List'!$AJ$10:$AL$190,3,FALSE))),"")</f>
        <v>North East and Yorkshire Commissioning Region</v>
      </c>
      <c r="C134" s="78" t="str">
        <f ca="1">IFERROR(IF((VLOOKUP($E134,'Org List'!$AO$10:$AQ$190,3,FALSE))="","",(VLOOKUP($E134,'Org List'!$AO$10:$AQ$190,3,FALSE))),"")</f>
        <v>North East Region</v>
      </c>
      <c r="D134" s="93" t="str">
        <f ca="1">IFERROR(IF((VLOOKUP($E134,'Org List'!$AT$10:$AV$190,3,FALSE))="","",(VLOOKUP($E134,'Org List'!$AT$10:$AV$190,3,FALSE))),"")</f>
        <v>NHS England North East and Yorkshire (Cumbria And North East)</v>
      </c>
      <c r="E134" s="77" t="str">
        <f t="shared" ca="1" si="3"/>
        <v>E06000057</v>
      </c>
      <c r="F134" s="79" t="str">
        <f ca="1">IF(E134="","",VLOOKUP(E134,'Org List'!$J$9:$K$640,2,0))</f>
        <v>Northumberland</v>
      </c>
      <c r="G134" s="100">
        <f ca="1">IFERROR(IF((VLOOKUP($E134,'DTOC Backsheet'!$D$5:$AF$183,G$9,FALSE))="","",(VLOOKUP($E134,'DTOC Backsheet'!$D$5:$AF$183,G$9,FALSE))),"")</f>
        <v>371.00544397625566</v>
      </c>
      <c r="H134" s="101">
        <f ca="1">IFERROR(IF((VLOOKUP($E134,'DTOC Backsheet'!$D$5:$AF$183,H$9,FALSE))="","",(VLOOKUP($E134,'DTOC Backsheet'!$D$5:$AF$183,H$9,FALSE))),"")</f>
        <v>299.88004798080766</v>
      </c>
      <c r="I134" s="101">
        <f ca="1">IFERROR(IF((VLOOKUP($E134,'DTOC Backsheet'!$D$5:$AF$183,I$9,FALSE))="","",(VLOOKUP($E134,'DTOC Backsheet'!$D$5:$AF$183,I$9,FALSE))),"")</f>
        <v>305.64697198043859</v>
      </c>
      <c r="J134" s="102">
        <f ca="1">IFERROR(IF((VLOOKUP($E134,'DTOC Backsheet'!$D$5:$AF$183,J$9,FALSE))="","",(VLOOKUP($E134,'DTOC Backsheet'!$D$5:$AF$183,J$9,FALSE))),"")</f>
        <v>432.77242388617884</v>
      </c>
      <c r="K134" s="151">
        <f ca="1">IFERROR(IF((VLOOKUP($E134,'DTOC Backsheet'!$D$5:$AF$183,K$9,FALSE))="","",(VLOOKUP($E134,'DTOC Backsheet'!$D$5:$AF$183,K$9,FALSE))),"")</f>
        <v>315.1292961809342</v>
      </c>
      <c r="L134" s="102">
        <f ca="1">IFERROR(IF((VLOOKUP($E134,'DTOC Backsheet'!$D$5:$AF$183,L$9,FALSE))="","",(VLOOKUP($E134,'DTOC Backsheet'!$D$5:$AF$183,L$9,FALSE))),"")</f>
        <v>253.8005837050853</v>
      </c>
      <c r="M134" s="101">
        <f ca="1">IFERROR(IF((VLOOKUP($E134,'DTOC Backsheet'!$D$5:$AF$183,M$9,FALSE))="","",(VLOOKUP($E134,'DTOC Backsheet'!$D$5:$AF$183,M$9,FALSE))),"")</f>
        <v>322.07216929140759</v>
      </c>
      <c r="N134" s="103">
        <f ca="1">IFERROR(IF((VLOOKUP($E134,'DTOC Backsheet'!$D$5:$AF$183,N$9,FALSE))="","",(VLOOKUP($E134,'DTOC Backsheet'!$D$5:$AF$183,N$9,FALSE))),"")</f>
        <v>333.21607337724572</v>
      </c>
    </row>
    <row r="135" spans="1:14" ht="15" customHeight="1" x14ac:dyDescent="0.3">
      <c r="A135" s="41">
        <v>121</v>
      </c>
      <c r="B135" s="77" t="str">
        <f ca="1">IFERROR(IF((VLOOKUP($E135,'Org List'!$AJ$10:$AL$190,3,FALSE))="","",(VLOOKUP($E135,'Org List'!$AJ$10:$AL$190,3,FALSE))),"")</f>
        <v>Midlands Commissioning Region</v>
      </c>
      <c r="C135" s="78" t="str">
        <f ca="1">IFERROR(IF((VLOOKUP($E135,'Org List'!$AO$10:$AQ$190,3,FALSE))="","",(VLOOKUP($E135,'Org List'!$AO$10:$AQ$190,3,FALSE))),"")</f>
        <v>East Midlands Region</v>
      </c>
      <c r="D135" s="93" t="str">
        <f ca="1">IFERROR(IF((VLOOKUP($E135,'Org List'!$AT$10:$AV$190,3,FALSE))="","",(VLOOKUP($E135,'Org List'!$AT$10:$AV$190,3,FALSE))),"")</f>
        <v>NHS England Midlands (North Midlands)</v>
      </c>
      <c r="E135" s="77" t="str">
        <f t="shared" ca="1" si="3"/>
        <v>E06000018</v>
      </c>
      <c r="F135" s="79" t="str">
        <f ca="1">IF(E135="","",VLOOKUP(E135,'Org List'!$J$9:$K$640,2,0))</f>
        <v>Nottingham</v>
      </c>
      <c r="G135" s="100">
        <f ca="1">IFERROR(IF((VLOOKUP($E135,'DTOC Backsheet'!$D$5:$AF$183,G$9,FALSE))="","",(VLOOKUP($E135,'DTOC Backsheet'!$D$5:$AF$183,G$9,FALSE))),"")</f>
        <v>1114.9385692961305</v>
      </c>
      <c r="H135" s="101">
        <f ca="1">IFERROR(IF((VLOOKUP($E135,'DTOC Backsheet'!$D$5:$AF$183,H$9,FALSE))="","",(VLOOKUP($E135,'DTOC Backsheet'!$D$5:$AF$183,H$9,FALSE))),"")</f>
        <v>1582.2712136869904</v>
      </c>
      <c r="I135" s="101">
        <f ca="1">IFERROR(IF((VLOOKUP($E135,'DTOC Backsheet'!$D$5:$AF$183,I$9,FALSE))="","",(VLOOKUP($E135,'DTOC Backsheet'!$D$5:$AF$183,I$9,FALSE))),"")</f>
        <v>1723.5044207142037</v>
      </c>
      <c r="J135" s="102">
        <f ca="1">IFERROR(IF((VLOOKUP($E135,'DTOC Backsheet'!$D$5:$AF$183,J$9,FALSE))="","",(VLOOKUP($E135,'DTOC Backsheet'!$D$5:$AF$183,J$9,FALSE))),"")</f>
        <v>1455.7880956076558</v>
      </c>
      <c r="K135" s="151">
        <f ca="1">IFERROR(IF((VLOOKUP($E135,'DTOC Backsheet'!$D$5:$AF$183,K$9,FALSE))="","",(VLOOKUP($E135,'DTOC Backsheet'!$D$5:$AF$183,K$9,FALSE))),"")</f>
        <v>1273.4306732939331</v>
      </c>
      <c r="L135" s="102">
        <f ca="1">IFERROR(IF((VLOOKUP($E135,'DTOC Backsheet'!$D$5:$AF$183,L$9,FALSE))="","",(VLOOKUP($E135,'DTOC Backsheet'!$D$5:$AF$183,L$9,FALSE))),"")</f>
        <v>1190.5060349365349</v>
      </c>
      <c r="M135" s="101">
        <f ca="1">IFERROR(IF((VLOOKUP($E135,'DTOC Backsheet'!$D$5:$AF$183,M$9,FALSE))="","",(VLOOKUP($E135,'DTOC Backsheet'!$D$5:$AF$183,M$9,FALSE))),"")</f>
        <v>1743.7208676819548</v>
      </c>
      <c r="N135" s="103">
        <f ca="1">IFERROR(IF((VLOOKUP($E135,'DTOC Backsheet'!$D$5:$AF$183,N$9,FALSE))="","",(VLOOKUP($E135,'DTOC Backsheet'!$D$5:$AF$183,N$9,FALSE))),"")</f>
        <v>1301.7104076820776</v>
      </c>
    </row>
    <row r="136" spans="1:14" ht="15" customHeight="1" x14ac:dyDescent="0.3">
      <c r="A136" s="41">
        <v>122</v>
      </c>
      <c r="B136" s="77" t="str">
        <f ca="1">IFERROR(IF((VLOOKUP($E136,'Org List'!$AJ$10:$AL$190,3,FALSE))="","",(VLOOKUP($E136,'Org List'!$AJ$10:$AL$190,3,FALSE))),"")</f>
        <v>Midlands Commissioning Region</v>
      </c>
      <c r="C136" s="78" t="str">
        <f ca="1">IFERROR(IF((VLOOKUP($E136,'Org List'!$AO$10:$AQ$190,3,FALSE))="","",(VLOOKUP($E136,'Org List'!$AO$10:$AQ$190,3,FALSE))),"")</f>
        <v>East Midlands Region</v>
      </c>
      <c r="D136" s="93" t="str">
        <f ca="1">IFERROR(IF((VLOOKUP($E136,'Org List'!$AT$10:$AV$190,3,FALSE))="","",(VLOOKUP($E136,'Org List'!$AT$10:$AV$190,3,FALSE))),"")</f>
        <v>NHS England Midlands (North Midlands)</v>
      </c>
      <c r="E136" s="77" t="str">
        <f t="shared" ca="1" si="3"/>
        <v>E10000024</v>
      </c>
      <c r="F136" s="79" t="str">
        <f ca="1">IF(E136="","",VLOOKUP(E136,'Org List'!$J$9:$K$640,2,0))</f>
        <v>Nottinghamshire</v>
      </c>
      <c r="G136" s="100">
        <f ca="1">IFERROR(IF((VLOOKUP($E136,'DTOC Backsheet'!$D$5:$AF$183,G$9,FALSE))="","",(VLOOKUP($E136,'DTOC Backsheet'!$D$5:$AF$183,G$9,FALSE))),"")</f>
        <v>633.99604518907972</v>
      </c>
      <c r="H136" s="101">
        <f ca="1">IFERROR(IF((VLOOKUP($E136,'DTOC Backsheet'!$D$5:$AF$183,H$9,FALSE))="","",(VLOOKUP($E136,'DTOC Backsheet'!$D$5:$AF$183,H$9,FALSE))),"")</f>
        <v>641.20054570259208</v>
      </c>
      <c r="I136" s="101">
        <f ca="1">IFERROR(IF((VLOOKUP($E136,'DTOC Backsheet'!$D$5:$AF$183,I$9,FALSE))="","",(VLOOKUP($E136,'DTOC Backsheet'!$D$5:$AF$183,I$9,FALSE))),"")</f>
        <v>696.53724113616511</v>
      </c>
      <c r="J136" s="102">
        <f ca="1">IFERROR(IF((VLOOKUP($E136,'DTOC Backsheet'!$D$5:$AF$183,J$9,FALSE))="","",(VLOOKUP($E136,'DTOC Backsheet'!$D$5:$AF$183,J$9,FALSE))),"")</f>
        <v>974.8148319776127</v>
      </c>
      <c r="K136" s="151">
        <f ca="1">IFERROR(IF((VLOOKUP($E136,'DTOC Backsheet'!$D$5:$AF$183,K$9,FALSE))="","",(VLOOKUP($E136,'DTOC Backsheet'!$D$5:$AF$183,K$9,FALSE))),"")</f>
        <v>784.27590785554105</v>
      </c>
      <c r="L136" s="102">
        <f ca="1">IFERROR(IF((VLOOKUP($E136,'DTOC Backsheet'!$D$5:$AF$183,L$9,FALSE))="","",(VLOOKUP($E136,'DTOC Backsheet'!$D$5:$AF$183,L$9,FALSE))),"")</f>
        <v>578.02400600362671</v>
      </c>
      <c r="M136" s="101">
        <f ca="1">IFERROR(IF((VLOOKUP($E136,'DTOC Backsheet'!$D$5:$AF$183,M$9,FALSE))="","",(VLOOKUP($E136,'DTOC Backsheet'!$D$5:$AF$183,M$9,FALSE))),"")</f>
        <v>803.49760876777555</v>
      </c>
      <c r="N136" s="103">
        <f ca="1">IFERROR(IF((VLOOKUP($E136,'DTOC Backsheet'!$D$5:$AF$183,N$9,FALSE))="","",(VLOOKUP($E136,'DTOC Backsheet'!$D$5:$AF$183,N$9,FALSE))),"")</f>
        <v>759.23752174960168</v>
      </c>
    </row>
    <row r="137" spans="1:14" ht="15" customHeight="1" x14ac:dyDescent="0.3">
      <c r="A137" s="41">
        <v>123</v>
      </c>
      <c r="B137" s="77" t="str">
        <f ca="1">IFERROR(IF((VLOOKUP($E137,'Org List'!$AJ$10:$AL$190,3,FALSE))="","",(VLOOKUP($E137,'Org List'!$AJ$10:$AL$190,3,FALSE))),"")</f>
        <v>North West Commissioning Region</v>
      </c>
      <c r="C137" s="78" t="str">
        <f ca="1">IFERROR(IF((VLOOKUP($E137,'Org List'!$AO$10:$AQ$190,3,FALSE))="","",(VLOOKUP($E137,'Org List'!$AO$10:$AQ$190,3,FALSE))),"")</f>
        <v>North West Region</v>
      </c>
      <c r="D137" s="93" t="str">
        <f ca="1">IFERROR(IF((VLOOKUP($E137,'Org List'!$AT$10:$AV$190,3,FALSE))="","",(VLOOKUP($E137,'Org List'!$AT$10:$AV$190,3,FALSE))),"")</f>
        <v>NHS England North West (Greater Manchester)</v>
      </c>
      <c r="E137" s="77" t="str">
        <f t="shared" ca="1" si="3"/>
        <v>E08000004</v>
      </c>
      <c r="F137" s="79" t="str">
        <f ca="1">IF(E137="","",VLOOKUP(E137,'Org List'!$J$9:$K$640,2,0))</f>
        <v>Oldham</v>
      </c>
      <c r="G137" s="100">
        <f ca="1">IFERROR(IF((VLOOKUP($E137,'DTOC Backsheet'!$D$5:$AF$183,G$9,FALSE))="","",(VLOOKUP($E137,'DTOC Backsheet'!$D$5:$AF$183,G$9,FALSE))),"")</f>
        <v>664.03343064857745</v>
      </c>
      <c r="H137" s="101">
        <f ca="1">IFERROR(IF((VLOOKUP($E137,'DTOC Backsheet'!$D$5:$AF$183,H$9,FALSE))="","",(VLOOKUP($E137,'DTOC Backsheet'!$D$5:$AF$183,H$9,FALSE))),"")</f>
        <v>483.71400767073101</v>
      </c>
      <c r="I137" s="101">
        <f ca="1">IFERROR(IF((VLOOKUP($E137,'DTOC Backsheet'!$D$5:$AF$183,I$9,FALSE))="","",(VLOOKUP($E137,'DTOC Backsheet'!$D$5:$AF$183,I$9,FALSE))),"")</f>
        <v>619.38290686358687</v>
      </c>
      <c r="J137" s="102">
        <f ca="1">IFERROR(IF((VLOOKUP($E137,'DTOC Backsheet'!$D$5:$AF$183,J$9,FALSE))="","",(VLOOKUP($E137,'DTOC Backsheet'!$D$5:$AF$183,J$9,FALSE))),"")</f>
        <v>641.64883920966747</v>
      </c>
      <c r="K137" s="151">
        <f ca="1">IFERROR(IF((VLOOKUP($E137,'DTOC Backsheet'!$D$5:$AF$183,K$9,FALSE))="","",(VLOOKUP($E137,'DTOC Backsheet'!$D$5:$AF$183,K$9,FALSE))),"")</f>
        <v>679.25880669442586</v>
      </c>
      <c r="L137" s="102">
        <f ca="1">IFERROR(IF((VLOOKUP($E137,'DTOC Backsheet'!$D$5:$AF$183,L$9,FALSE))="","",(VLOOKUP($E137,'DTOC Backsheet'!$D$5:$AF$183,L$9,FALSE))),"")</f>
        <v>906.62815557955662</v>
      </c>
      <c r="M137" s="101">
        <f ca="1">IFERROR(IF((VLOOKUP($E137,'DTOC Backsheet'!$D$5:$AF$183,M$9,FALSE))="","",(VLOOKUP($E137,'DTOC Backsheet'!$D$5:$AF$183,M$9,FALSE))),"")</f>
        <v>678.68895870223253</v>
      </c>
      <c r="N137" s="103">
        <f ca="1">IFERROR(IF((VLOOKUP($E137,'DTOC Backsheet'!$D$5:$AF$183,N$9,FALSE))="","",(VLOOKUP($E137,'DTOC Backsheet'!$D$5:$AF$183,N$9,FALSE))),"")</f>
        <v>634.03278737798382</v>
      </c>
    </row>
    <row r="138" spans="1:14" ht="15" customHeight="1" x14ac:dyDescent="0.3">
      <c r="A138" s="41">
        <v>124</v>
      </c>
      <c r="B138" s="77" t="str">
        <f ca="1">IFERROR(IF((VLOOKUP($E138,'Org List'!$AJ$10:$AL$190,3,FALSE))="","",(VLOOKUP($E138,'Org List'!$AJ$10:$AL$190,3,FALSE))),"")</f>
        <v>South East England Commissioning Region</v>
      </c>
      <c r="C138" s="78" t="str">
        <f ca="1">IFERROR(IF((VLOOKUP($E138,'Org List'!$AO$10:$AQ$190,3,FALSE))="","",(VLOOKUP($E138,'Org List'!$AO$10:$AQ$190,3,FALSE))),"")</f>
        <v>South East Region</v>
      </c>
      <c r="D138" s="93" t="str">
        <f ca="1">IFERROR(IF((VLOOKUP($E138,'Org List'!$AT$10:$AV$190,3,FALSE))="","",(VLOOKUP($E138,'Org List'!$AT$10:$AV$190,3,FALSE))),"")</f>
        <v>NHS England South East (Hampshire, Isle of Wight and Thames Valley)</v>
      </c>
      <c r="E138" s="77" t="str">
        <f t="shared" ca="1" si="3"/>
        <v>E10000025</v>
      </c>
      <c r="F138" s="79" t="str">
        <f ca="1">IF(E138="","",VLOOKUP(E138,'Org List'!$J$9:$K$640,2,0))</f>
        <v>Oxfordshire</v>
      </c>
      <c r="G138" s="100">
        <f ca="1">IFERROR(IF((VLOOKUP($E138,'DTOC Backsheet'!$D$5:$AF$183,G$9,FALSE))="","",(VLOOKUP($E138,'DTOC Backsheet'!$D$5:$AF$183,G$9,FALSE))),"")</f>
        <v>3264.9350649350649</v>
      </c>
      <c r="H138" s="101">
        <f ca="1">IFERROR(IF((VLOOKUP($E138,'DTOC Backsheet'!$D$5:$AF$183,H$9,FALSE))="","",(VLOOKUP($E138,'DTOC Backsheet'!$D$5:$AF$183,H$9,FALSE))),"")</f>
        <v>2630.7977736549165</v>
      </c>
      <c r="I138" s="101">
        <f ca="1">IFERROR(IF((VLOOKUP($E138,'DTOC Backsheet'!$D$5:$AF$183,I$9,FALSE))="","",(VLOOKUP($E138,'DTOC Backsheet'!$D$5:$AF$183,I$9,FALSE))),"")</f>
        <v>2093.135435992579</v>
      </c>
      <c r="J138" s="102">
        <f ca="1">IFERROR(IF((VLOOKUP($E138,'DTOC Backsheet'!$D$5:$AF$183,J$9,FALSE))="","",(VLOOKUP($E138,'DTOC Backsheet'!$D$5:$AF$183,J$9,FALSE))),"")</f>
        <v>2140.8322250016367</v>
      </c>
      <c r="K138" s="151">
        <f ca="1">IFERROR(IF((VLOOKUP($E138,'DTOC Backsheet'!$D$5:$AF$183,K$9,FALSE))="","",(VLOOKUP($E138,'DTOC Backsheet'!$D$5:$AF$183,K$9,FALSE))),"")</f>
        <v>1718.4408072726264</v>
      </c>
      <c r="L138" s="102">
        <f ca="1">IFERROR(IF((VLOOKUP($E138,'DTOC Backsheet'!$D$5:$AF$183,L$9,FALSE))="","",(VLOOKUP($E138,'DTOC Backsheet'!$D$5:$AF$183,L$9,FALSE))),"")</f>
        <v>1848.7491149331101</v>
      </c>
      <c r="M138" s="101">
        <f ca="1">IFERROR(IF((VLOOKUP($E138,'DTOC Backsheet'!$D$5:$AF$183,M$9,FALSE))="","",(VLOOKUP($E138,'DTOC Backsheet'!$D$5:$AF$183,M$9,FALSE))),"")</f>
        <v>1495.2137915928779</v>
      </c>
      <c r="N138" s="103">
        <f ca="1">IFERROR(IF((VLOOKUP($E138,'DTOC Backsheet'!$D$5:$AF$183,N$9,FALSE))="","",(VLOOKUP($E138,'DTOC Backsheet'!$D$5:$AF$183,N$9,FALSE))),"")</f>
        <v>1587.0288484593921</v>
      </c>
    </row>
    <row r="139" spans="1:14" ht="15" customHeight="1" x14ac:dyDescent="0.3">
      <c r="A139" s="41">
        <v>125</v>
      </c>
      <c r="B139" s="77" t="str">
        <f ca="1">IFERROR(IF((VLOOKUP($E139,'Org List'!$AJ$10:$AL$190,3,FALSE))="","",(VLOOKUP($E139,'Org List'!$AJ$10:$AL$190,3,FALSE))),"")</f>
        <v>East of England Commissioning Region</v>
      </c>
      <c r="C139" s="78" t="str">
        <f ca="1">IFERROR(IF((VLOOKUP($E139,'Org List'!$AO$10:$AQ$190,3,FALSE))="","",(VLOOKUP($E139,'Org List'!$AO$10:$AQ$190,3,FALSE))),"")</f>
        <v>East Region</v>
      </c>
      <c r="D139" s="93" t="str">
        <f ca="1">IFERROR(IF((VLOOKUP($E139,'Org List'!$AT$10:$AV$190,3,FALSE))="","",(VLOOKUP($E139,'Org List'!$AT$10:$AV$190,3,FALSE))),"")</f>
        <v>NHS England East (East)</v>
      </c>
      <c r="E139" s="77" t="str">
        <f t="shared" ca="1" si="3"/>
        <v>E06000031</v>
      </c>
      <c r="F139" s="79" t="str">
        <f ca="1">IF(E139="","",VLOOKUP(E139,'Org List'!$J$9:$K$640,2,0))</f>
        <v>Peterborough</v>
      </c>
      <c r="G139" s="100">
        <f ca="1">IFERROR(IF((VLOOKUP($E139,'DTOC Backsheet'!$D$5:$AF$183,G$9,FALSE))="","",(VLOOKUP($E139,'DTOC Backsheet'!$D$5:$AF$183,G$9,FALSE))),"")</f>
        <v>1284.0401598334508</v>
      </c>
      <c r="H139" s="101">
        <f ca="1">IFERROR(IF((VLOOKUP($E139,'DTOC Backsheet'!$D$5:$AF$183,H$9,FALSE))="","",(VLOOKUP($E139,'DTOC Backsheet'!$D$5:$AF$183,H$9,FALSE))),"")</f>
        <v>1303.5156643497533</v>
      </c>
      <c r="I139" s="101">
        <f ca="1">IFERROR(IF((VLOOKUP($E139,'DTOC Backsheet'!$D$5:$AF$183,I$9,FALSE))="","",(VLOOKUP($E139,'DTOC Backsheet'!$D$5:$AF$183,I$9,FALSE))),"")</f>
        <v>1271.2803465296665</v>
      </c>
      <c r="J139" s="102">
        <f ca="1">IFERROR(IF((VLOOKUP($E139,'DTOC Backsheet'!$D$5:$AF$183,J$9,FALSE))="","",(VLOOKUP($E139,'DTOC Backsheet'!$D$5:$AF$183,J$9,FALSE))),"")</f>
        <v>1243.6504835360347</v>
      </c>
      <c r="K139" s="151">
        <f ca="1">IFERROR(IF((VLOOKUP($E139,'DTOC Backsheet'!$D$5:$AF$183,K$9,FALSE))="","",(VLOOKUP($E139,'DTOC Backsheet'!$D$5:$AF$183,K$9,FALSE))),"")</f>
        <v>1358.1621982941708</v>
      </c>
      <c r="L139" s="102">
        <f ca="1">IFERROR(IF((VLOOKUP($E139,'DTOC Backsheet'!$D$5:$AF$183,L$9,FALSE))="","",(VLOOKUP($E139,'DTOC Backsheet'!$D$5:$AF$183,L$9,FALSE))),"")</f>
        <v>1594.5090514286956</v>
      </c>
      <c r="M139" s="101">
        <f ca="1">IFERROR(IF((VLOOKUP($E139,'DTOC Backsheet'!$D$5:$AF$183,M$9,FALSE))="","",(VLOOKUP($E139,'DTOC Backsheet'!$D$5:$AF$183,M$9,FALSE))),"")</f>
        <v>1118.4865162422582</v>
      </c>
      <c r="N139" s="103">
        <f ca="1">IFERROR(IF((VLOOKUP($E139,'DTOC Backsheet'!$D$5:$AF$183,N$9,FALSE))="","",(VLOOKUP($E139,'DTOC Backsheet'!$D$5:$AF$183,N$9,FALSE))),"")</f>
        <v>1135.3635545787697</v>
      </c>
    </row>
    <row r="140" spans="1:14" ht="15" customHeight="1" x14ac:dyDescent="0.3">
      <c r="A140" s="41">
        <v>126</v>
      </c>
      <c r="B140" s="77" t="str">
        <f ca="1">IFERROR(IF((VLOOKUP($E140,'Org List'!$AJ$10:$AL$190,3,FALSE))="","",(VLOOKUP($E140,'Org List'!$AJ$10:$AL$190,3,FALSE))),"")</f>
        <v>South West England Commissioning Region</v>
      </c>
      <c r="C140" s="78" t="str">
        <f ca="1">IFERROR(IF((VLOOKUP($E140,'Org List'!$AO$10:$AQ$190,3,FALSE))="","",(VLOOKUP($E140,'Org List'!$AO$10:$AQ$190,3,FALSE))),"")</f>
        <v>South West Region</v>
      </c>
      <c r="D140" s="93" t="str">
        <f ca="1">IFERROR(IF((VLOOKUP($E140,'Org List'!$AT$10:$AV$190,3,FALSE))="","",(VLOOKUP($E140,'Org List'!$AT$10:$AV$190,3,FALSE))),"")</f>
        <v>NHS England South West (South West South)</v>
      </c>
      <c r="E140" s="77" t="str">
        <f t="shared" ca="1" si="3"/>
        <v>E06000026</v>
      </c>
      <c r="F140" s="79" t="str">
        <f ca="1">IF(E140="","",VLOOKUP(E140,'Org List'!$J$9:$K$640,2,0))</f>
        <v>Plymouth</v>
      </c>
      <c r="G140" s="100">
        <f ca="1">IFERROR(IF((VLOOKUP($E140,'DTOC Backsheet'!$D$5:$AF$183,G$9,FALSE))="","",(VLOOKUP($E140,'DTOC Backsheet'!$D$5:$AF$183,G$9,FALSE))),"")</f>
        <v>2673.5911665155495</v>
      </c>
      <c r="H140" s="101">
        <f ca="1">IFERROR(IF((VLOOKUP($E140,'DTOC Backsheet'!$D$5:$AF$183,H$9,FALSE))="","",(VLOOKUP($E140,'DTOC Backsheet'!$D$5:$AF$183,H$9,FALSE))),"")</f>
        <v>2408.2258500947055</v>
      </c>
      <c r="I140" s="101">
        <f ca="1">IFERROR(IF((VLOOKUP($E140,'DTOC Backsheet'!$D$5:$AF$183,I$9,FALSE))="","",(VLOOKUP($E140,'DTOC Backsheet'!$D$5:$AF$183,I$9,FALSE))),"")</f>
        <v>2114.3776732351307</v>
      </c>
      <c r="J140" s="102">
        <f ca="1">IFERROR(IF((VLOOKUP($E140,'DTOC Backsheet'!$D$5:$AF$183,J$9,FALSE))="","",(VLOOKUP($E140,'DTOC Backsheet'!$D$5:$AF$183,J$9,FALSE))),"")</f>
        <v>2966.3557686974923</v>
      </c>
      <c r="K140" s="151">
        <f ca="1">IFERROR(IF((VLOOKUP($E140,'DTOC Backsheet'!$D$5:$AF$183,K$9,FALSE))="","",(VLOOKUP($E140,'DTOC Backsheet'!$D$5:$AF$183,K$9,FALSE))),"")</f>
        <v>1716.6673282200909</v>
      </c>
      <c r="L140" s="102">
        <f ca="1">IFERROR(IF((VLOOKUP($E140,'DTOC Backsheet'!$D$5:$AF$183,L$9,FALSE))="","",(VLOOKUP($E140,'DTOC Backsheet'!$D$5:$AF$183,L$9,FALSE))),"")</f>
        <v>1540.3686185763427</v>
      </c>
      <c r="M140" s="101">
        <f ca="1">IFERROR(IF((VLOOKUP($E140,'DTOC Backsheet'!$D$5:$AF$183,M$9,FALSE))="","",(VLOOKUP($E140,'DTOC Backsheet'!$D$5:$AF$183,M$9,FALSE))),"")</f>
        <v>1156.5762533465206</v>
      </c>
      <c r="N140" s="103">
        <f ca="1">IFERROR(IF((VLOOKUP($E140,'DTOC Backsheet'!$D$5:$AF$183,N$9,FALSE))="","",(VLOOKUP($E140,'DTOC Backsheet'!$D$5:$AF$183,N$9,FALSE))),"")</f>
        <v>1241.4758789774223</v>
      </c>
    </row>
    <row r="141" spans="1:14" ht="15" customHeight="1" x14ac:dyDescent="0.3">
      <c r="A141" s="41">
        <v>127</v>
      </c>
      <c r="B141" s="77" t="str">
        <f ca="1">IFERROR(IF((VLOOKUP($E141,'Org List'!$AJ$10:$AL$190,3,FALSE))="","",(VLOOKUP($E141,'Org List'!$AJ$10:$AL$190,3,FALSE))),"")</f>
        <v>South East England Commissioning Region</v>
      </c>
      <c r="C141" s="78" t="str">
        <f ca="1">IFERROR(IF((VLOOKUP($E141,'Org List'!$AO$10:$AQ$190,3,FALSE))="","",(VLOOKUP($E141,'Org List'!$AO$10:$AQ$190,3,FALSE))),"")</f>
        <v>South East Region</v>
      </c>
      <c r="D141" s="93" t="str">
        <f ca="1">IFERROR(IF((VLOOKUP($E141,'Org List'!$AT$10:$AV$190,3,FALSE))="","",(VLOOKUP($E141,'Org List'!$AT$10:$AV$190,3,FALSE))),"")</f>
        <v>NHS England South East (Hampshire, Isle of Wight and Thames Valley)</v>
      </c>
      <c r="E141" s="77" t="str">
        <f t="shared" ca="1" si="3"/>
        <v>E06000044</v>
      </c>
      <c r="F141" s="79" t="str">
        <f ca="1">IF(E141="","",VLOOKUP(E141,'Org List'!$J$9:$K$640,2,0))</f>
        <v>Portsmouth</v>
      </c>
      <c r="G141" s="100">
        <f ca="1">IFERROR(IF((VLOOKUP($E141,'DTOC Backsheet'!$D$5:$AF$183,G$9,FALSE))="","",(VLOOKUP($E141,'DTOC Backsheet'!$D$5:$AF$183,G$9,FALSE))),"")</f>
        <v>1519.4163939809764</v>
      </c>
      <c r="H141" s="101">
        <f ca="1">IFERROR(IF((VLOOKUP($E141,'DTOC Backsheet'!$D$5:$AF$183,H$9,FALSE))="","",(VLOOKUP($E141,'DTOC Backsheet'!$D$5:$AF$183,H$9,FALSE))),"")</f>
        <v>1238.5208120755779</v>
      </c>
      <c r="I141" s="101">
        <f ca="1">IFERROR(IF((VLOOKUP($E141,'DTOC Backsheet'!$D$5:$AF$183,I$9,FALSE))="","",(VLOOKUP($E141,'DTOC Backsheet'!$D$5:$AF$183,I$9,FALSE))),"")</f>
        <v>1029.7549933734444</v>
      </c>
      <c r="J141" s="102">
        <f ca="1">IFERROR(IF((VLOOKUP($E141,'DTOC Backsheet'!$D$5:$AF$183,J$9,FALSE))="","",(VLOOKUP($E141,'DTOC Backsheet'!$D$5:$AF$183,J$9,FALSE))),"")</f>
        <v>1141.5849274127934</v>
      </c>
      <c r="K141" s="151">
        <f ca="1">IFERROR(IF((VLOOKUP($E141,'DTOC Backsheet'!$D$5:$AF$183,K$9,FALSE))="","",(VLOOKUP($E141,'DTOC Backsheet'!$D$5:$AF$183,K$9,FALSE))),"")</f>
        <v>811.32610304606101</v>
      </c>
      <c r="L141" s="102">
        <f ca="1">IFERROR(IF((VLOOKUP($E141,'DTOC Backsheet'!$D$5:$AF$183,L$9,FALSE))="","",(VLOOKUP($E141,'DTOC Backsheet'!$D$5:$AF$183,L$9,FALSE))),"")</f>
        <v>510.29372331355273</v>
      </c>
      <c r="M141" s="101">
        <f ca="1">IFERROR(IF((VLOOKUP($E141,'DTOC Backsheet'!$D$5:$AF$183,M$9,FALSE))="","",(VLOOKUP($E141,'DTOC Backsheet'!$D$5:$AF$183,M$9,FALSE))),"")</f>
        <v>649.41159977245945</v>
      </c>
      <c r="N141" s="103">
        <f ca="1">IFERROR(IF((VLOOKUP($E141,'DTOC Backsheet'!$D$5:$AF$183,N$9,FALSE))="","",(VLOOKUP($E141,'DTOC Backsheet'!$D$5:$AF$183,N$9,FALSE))),"")</f>
        <v>757.82166614356981</v>
      </c>
    </row>
    <row r="142" spans="1:14" ht="15" customHeight="1" x14ac:dyDescent="0.3">
      <c r="A142" s="41">
        <v>128</v>
      </c>
      <c r="B142" s="77" t="str">
        <f ca="1">IFERROR(IF((VLOOKUP($E142,'Org List'!$AJ$10:$AL$190,3,FALSE))="","",(VLOOKUP($E142,'Org List'!$AJ$10:$AL$190,3,FALSE))),"")</f>
        <v>South East England Commissioning Region</v>
      </c>
      <c r="C142" s="78" t="str">
        <f ca="1">IFERROR(IF((VLOOKUP($E142,'Org List'!$AO$10:$AQ$190,3,FALSE))="","",(VLOOKUP($E142,'Org List'!$AO$10:$AQ$190,3,FALSE))),"")</f>
        <v>South East Region</v>
      </c>
      <c r="D142" s="93" t="str">
        <f ca="1">IFERROR(IF((VLOOKUP($E142,'Org List'!$AT$10:$AV$190,3,FALSE))="","",(VLOOKUP($E142,'Org List'!$AT$10:$AV$190,3,FALSE))),"")</f>
        <v>NHS England South East (Hampshire, Isle of Wight and Thames Valley)</v>
      </c>
      <c r="E142" s="77" t="str">
        <f t="shared" ref="E142:E173" ca="1" si="4">IF($A142&gt;$Q$5-1,"",INDIRECT("'Comms by AT'!D"&amp;$A142+$Q$4))</f>
        <v>E06000038</v>
      </c>
      <c r="F142" s="79" t="str">
        <f ca="1">IF(E142="","",VLOOKUP(E142,'Org List'!$J$9:$K$640,2,0))</f>
        <v>Reading</v>
      </c>
      <c r="G142" s="100">
        <f ca="1">IFERROR(IF((VLOOKUP($E142,'DTOC Backsheet'!$D$5:$AF$183,G$9,FALSE))="","",(VLOOKUP($E142,'DTOC Backsheet'!$D$5:$AF$183,G$9,FALSE))),"")</f>
        <v>1239.8596624914669</v>
      </c>
      <c r="H142" s="101">
        <f ca="1">IFERROR(IF((VLOOKUP($E142,'DTOC Backsheet'!$D$5:$AF$183,H$9,FALSE))="","",(VLOOKUP($E142,'DTOC Backsheet'!$D$5:$AF$183,H$9,FALSE))),"")</f>
        <v>1532.758648060834</v>
      </c>
      <c r="I142" s="101">
        <f ca="1">IFERROR(IF((VLOOKUP($E142,'DTOC Backsheet'!$D$5:$AF$183,I$9,FALSE))="","",(VLOOKUP($E142,'DTOC Backsheet'!$D$5:$AF$183,I$9,FALSE))),"")</f>
        <v>1479.5764474289979</v>
      </c>
      <c r="J142" s="102">
        <f ca="1">IFERROR(IF((VLOOKUP($E142,'DTOC Backsheet'!$D$5:$AF$183,J$9,FALSE))="","",(VLOOKUP($E142,'DTOC Backsheet'!$D$5:$AF$183,J$9,FALSE))),"")</f>
        <v>955.61695694274636</v>
      </c>
      <c r="K142" s="151">
        <f ca="1">IFERROR(IF((VLOOKUP($E142,'DTOC Backsheet'!$D$5:$AF$183,K$9,FALSE))="","",(VLOOKUP($E142,'DTOC Backsheet'!$D$5:$AF$183,K$9,FALSE))),"")</f>
        <v>793.74076210874603</v>
      </c>
      <c r="L142" s="102">
        <f ca="1">IFERROR(IF((VLOOKUP($E142,'DTOC Backsheet'!$D$5:$AF$183,L$9,FALSE))="","",(VLOOKUP($E142,'DTOC Backsheet'!$D$5:$AF$183,L$9,FALSE))),"")</f>
        <v>962.65505237031152</v>
      </c>
      <c r="M142" s="101">
        <f ca="1">IFERROR(IF((VLOOKUP($E142,'DTOC Backsheet'!$D$5:$AF$183,M$9,FALSE))="","",(VLOOKUP($E142,'DTOC Backsheet'!$D$5:$AF$183,M$9,FALSE))),"")</f>
        <v>1307.5217283210081</v>
      </c>
      <c r="N142" s="103">
        <f ca="1">IFERROR(IF((VLOOKUP($E142,'DTOC Backsheet'!$D$5:$AF$183,N$9,FALSE))="","",(VLOOKUP($E142,'DTOC Backsheet'!$D$5:$AF$183,N$9,FALSE))),"")</f>
        <v>1053.0353803166768</v>
      </c>
    </row>
    <row r="143" spans="1:14" ht="15" customHeight="1" x14ac:dyDescent="0.3">
      <c r="A143" s="41">
        <v>129</v>
      </c>
      <c r="B143" s="77" t="str">
        <f ca="1">IFERROR(IF((VLOOKUP($E143,'Org List'!$AJ$10:$AL$190,3,FALSE))="","",(VLOOKUP($E143,'Org List'!$AJ$10:$AL$190,3,FALSE))),"")</f>
        <v>London Commissioning Region</v>
      </c>
      <c r="C143" s="78" t="str">
        <f ca="1">IFERROR(IF((VLOOKUP($E143,'Org List'!$AO$10:$AQ$190,3,FALSE))="","",(VLOOKUP($E143,'Org List'!$AO$10:$AQ$190,3,FALSE))),"")</f>
        <v>London Region</v>
      </c>
      <c r="D143" s="93" t="str">
        <f ca="1">IFERROR(IF((VLOOKUP($E143,'Org List'!$AT$10:$AV$190,3,FALSE))="","",(VLOOKUP($E143,'Org List'!$AT$10:$AV$190,3,FALSE))),"")</f>
        <v>NHS England London</v>
      </c>
      <c r="E143" s="77" t="str">
        <f t="shared" ca="1" si="4"/>
        <v>E09000026</v>
      </c>
      <c r="F143" s="79" t="str">
        <f ca="1">IF(E143="","",VLOOKUP(E143,'Org List'!$J$9:$K$640,2,0))</f>
        <v>Redbridge</v>
      </c>
      <c r="G143" s="100">
        <f ca="1">IFERROR(IF((VLOOKUP($E143,'DTOC Backsheet'!$D$5:$AF$183,G$9,FALSE))="","",(VLOOKUP($E143,'DTOC Backsheet'!$D$5:$AF$183,G$9,FALSE))),"")</f>
        <v>351.51874692863811</v>
      </c>
      <c r="H143" s="101">
        <f ca="1">IFERROR(IF((VLOOKUP($E143,'DTOC Backsheet'!$D$5:$AF$183,H$9,FALSE))="","",(VLOOKUP($E143,'DTOC Backsheet'!$D$5:$AF$183,H$9,FALSE))),"")</f>
        <v>235.08369599383735</v>
      </c>
      <c r="I143" s="101">
        <f ca="1">IFERROR(IF((VLOOKUP($E143,'DTOC Backsheet'!$D$5:$AF$183,I$9,FALSE))="","",(VLOOKUP($E143,'DTOC Backsheet'!$D$5:$AF$183,I$9,FALSE))),"")</f>
        <v>293.52258087366135</v>
      </c>
      <c r="J143" s="102">
        <f ca="1">IFERROR(IF((VLOOKUP($E143,'DTOC Backsheet'!$D$5:$AF$183,J$9,FALSE))="","",(VLOOKUP($E143,'DTOC Backsheet'!$D$5:$AF$183,J$9,FALSE))),"")</f>
        <v>359.00964550782044</v>
      </c>
      <c r="K143" s="151">
        <f ca="1">IFERROR(IF((VLOOKUP($E143,'DTOC Backsheet'!$D$5:$AF$183,K$9,FALSE))="","",(VLOOKUP($E143,'DTOC Backsheet'!$D$5:$AF$183,K$9,FALSE))),"")</f>
        <v>397.50586050805663</v>
      </c>
      <c r="L143" s="102">
        <f ca="1">IFERROR(IF((VLOOKUP($E143,'DTOC Backsheet'!$D$5:$AF$183,L$9,FALSE))="","",(VLOOKUP($E143,'DTOC Backsheet'!$D$5:$AF$183,L$9,FALSE))),"")</f>
        <v>522.5104238234303</v>
      </c>
      <c r="M143" s="101">
        <f ca="1">IFERROR(IF((VLOOKUP($E143,'DTOC Backsheet'!$D$5:$AF$183,M$9,FALSE))="","",(VLOOKUP($E143,'DTOC Backsheet'!$D$5:$AF$183,M$9,FALSE))),"")</f>
        <v>572.25272410463424</v>
      </c>
      <c r="N143" s="103">
        <f ca="1">IFERROR(IF((VLOOKUP($E143,'DTOC Backsheet'!$D$5:$AF$183,N$9,FALSE))="","",(VLOOKUP($E143,'DTOC Backsheet'!$D$5:$AF$183,N$9,FALSE))),"")</f>
        <v>457.7265608966149</v>
      </c>
    </row>
    <row r="144" spans="1:14" ht="15" customHeight="1" x14ac:dyDescent="0.3">
      <c r="A144" s="41">
        <v>130</v>
      </c>
      <c r="B144" s="77" t="str">
        <f ca="1">IFERROR(IF((VLOOKUP($E144,'Org List'!$AJ$10:$AL$190,3,FALSE))="","",(VLOOKUP($E144,'Org List'!$AJ$10:$AL$190,3,FALSE))),"")</f>
        <v>North East and Yorkshire Commissioning Region</v>
      </c>
      <c r="C144" s="78" t="str">
        <f ca="1">IFERROR(IF((VLOOKUP($E144,'Org List'!$AO$10:$AQ$190,3,FALSE))="","",(VLOOKUP($E144,'Org List'!$AO$10:$AQ$190,3,FALSE))),"")</f>
        <v>North East Region</v>
      </c>
      <c r="D144" s="93" t="str">
        <f ca="1">IFERROR(IF((VLOOKUP($E144,'Org List'!$AT$10:$AV$190,3,FALSE))="","",(VLOOKUP($E144,'Org List'!$AT$10:$AV$190,3,FALSE))),"")</f>
        <v>NHS England North East and Yorkshire (Cumbria And North East)</v>
      </c>
      <c r="E144" s="77" t="str">
        <f t="shared" ca="1" si="4"/>
        <v>E06000003</v>
      </c>
      <c r="F144" s="79" t="str">
        <f ca="1">IF(E144="","",VLOOKUP(E144,'Org List'!$J$9:$K$640,2,0))</f>
        <v>Redcar and Cleveland</v>
      </c>
      <c r="G144" s="100">
        <f ca="1">IFERROR(IF((VLOOKUP($E144,'DTOC Backsheet'!$D$5:$AF$183,G$9,FALSE))="","",(VLOOKUP($E144,'DTOC Backsheet'!$D$5:$AF$183,G$9,FALSE))),"")</f>
        <v>1269.2882030861126</v>
      </c>
      <c r="H144" s="101">
        <f ca="1">IFERROR(IF((VLOOKUP($E144,'DTOC Backsheet'!$D$5:$AF$183,H$9,FALSE))="","",(VLOOKUP($E144,'DTOC Backsheet'!$D$5:$AF$183,H$9,FALSE))),"")</f>
        <v>1492.358460999576</v>
      </c>
      <c r="I144" s="101">
        <f ca="1">IFERROR(IF((VLOOKUP($E144,'DTOC Backsheet'!$D$5:$AF$183,I$9,FALSE))="","",(VLOOKUP($E144,'DTOC Backsheet'!$D$5:$AF$183,I$9,FALSE))),"")</f>
        <v>1252.6962004313921</v>
      </c>
      <c r="J144" s="102">
        <f ca="1">IFERROR(IF((VLOOKUP($E144,'DTOC Backsheet'!$D$5:$AF$183,J$9,FALSE))="","",(VLOOKUP($E144,'DTOC Backsheet'!$D$5:$AF$183,J$9,FALSE))),"")</f>
        <v>1634.4117480333164</v>
      </c>
      <c r="K144" s="151">
        <f ca="1">IFERROR(IF((VLOOKUP($E144,'DTOC Backsheet'!$D$5:$AF$183,K$9,FALSE))="","",(VLOOKUP($E144,'DTOC Backsheet'!$D$5:$AF$183,K$9,FALSE))),"")</f>
        <v>1859.050919284502</v>
      </c>
      <c r="L144" s="102">
        <f ca="1">IFERROR(IF((VLOOKUP($E144,'DTOC Backsheet'!$D$5:$AF$183,L$9,FALSE))="","",(VLOOKUP($E144,'DTOC Backsheet'!$D$5:$AF$183,L$9,FALSE))),"")</f>
        <v>1513.3099725851464</v>
      </c>
      <c r="M144" s="101">
        <f ca="1">IFERROR(IF((VLOOKUP($E144,'DTOC Backsheet'!$D$5:$AF$183,M$9,FALSE))="","",(VLOOKUP($E144,'DTOC Backsheet'!$D$5:$AF$183,M$9,FALSE))),"")</f>
        <v>1306.2351809791155</v>
      </c>
      <c r="N144" s="103">
        <f ca="1">IFERROR(IF((VLOOKUP($E144,'DTOC Backsheet'!$D$5:$AF$183,N$9,FALSE))="","",(VLOOKUP($E144,'DTOC Backsheet'!$D$5:$AF$183,N$9,FALSE))),"")</f>
        <v>1830.558831131485</v>
      </c>
    </row>
    <row r="145" spans="1:14" ht="15" customHeight="1" x14ac:dyDescent="0.3">
      <c r="A145" s="41">
        <v>131</v>
      </c>
      <c r="B145" s="77" t="str">
        <f ca="1">IFERROR(IF((VLOOKUP($E145,'Org List'!$AJ$10:$AL$190,3,FALSE))="","",(VLOOKUP($E145,'Org List'!$AJ$10:$AL$190,3,FALSE))),"")</f>
        <v>London Commissioning Region</v>
      </c>
      <c r="C145" s="78" t="str">
        <f ca="1">IFERROR(IF((VLOOKUP($E145,'Org List'!$AO$10:$AQ$190,3,FALSE))="","",(VLOOKUP($E145,'Org List'!$AO$10:$AQ$190,3,FALSE))),"")</f>
        <v>London Region</v>
      </c>
      <c r="D145" s="93" t="str">
        <f ca="1">IFERROR(IF((VLOOKUP($E145,'Org List'!$AT$10:$AV$190,3,FALSE))="","",(VLOOKUP($E145,'Org List'!$AT$10:$AV$190,3,FALSE))),"")</f>
        <v>NHS England London</v>
      </c>
      <c r="E145" s="77" t="str">
        <f t="shared" ca="1" si="4"/>
        <v>E09000027</v>
      </c>
      <c r="F145" s="79" t="str">
        <f ca="1">IF(E145="","",VLOOKUP(E145,'Org List'!$J$9:$K$640,2,0))</f>
        <v>Richmond upon Thames</v>
      </c>
      <c r="G145" s="100">
        <f ca="1">IFERROR(IF((VLOOKUP($E145,'DTOC Backsheet'!$D$5:$AF$183,G$9,FALSE))="","",(VLOOKUP($E145,'DTOC Backsheet'!$D$5:$AF$183,G$9,FALSE))),"")</f>
        <v>955.11364391131656</v>
      </c>
      <c r="H145" s="101">
        <f ca="1">IFERROR(IF((VLOOKUP($E145,'DTOC Backsheet'!$D$5:$AF$183,H$9,FALSE))="","",(VLOOKUP($E145,'DTOC Backsheet'!$D$5:$AF$183,H$9,FALSE))),"")</f>
        <v>897.32860425882393</v>
      </c>
      <c r="I145" s="101">
        <f ca="1">IFERROR(IF((VLOOKUP($E145,'DTOC Backsheet'!$D$5:$AF$183,I$9,FALSE))="","",(VLOOKUP($E145,'DTOC Backsheet'!$D$5:$AF$183,I$9,FALSE))),"")</f>
        <v>793.04985454110715</v>
      </c>
      <c r="J145" s="102">
        <f ca="1">IFERROR(IF((VLOOKUP($E145,'DTOC Backsheet'!$D$5:$AF$183,J$9,FALSE))="","",(VLOOKUP($E145,'DTOC Backsheet'!$D$5:$AF$183,J$9,FALSE))),"")</f>
        <v>818.16486759084864</v>
      </c>
      <c r="K145" s="151">
        <f ca="1">IFERROR(IF((VLOOKUP($E145,'DTOC Backsheet'!$D$5:$AF$183,K$9,FALSE))="","",(VLOOKUP($E145,'DTOC Backsheet'!$D$5:$AF$183,K$9,FALSE))),"")</f>
        <v>785.43827288721468</v>
      </c>
      <c r="L145" s="102">
        <f ca="1">IFERROR(IF((VLOOKUP($E145,'DTOC Backsheet'!$D$5:$AF$183,L$9,FALSE))="","",(VLOOKUP($E145,'DTOC Backsheet'!$D$5:$AF$183,L$9,FALSE))),"")</f>
        <v>809.65595296790377</v>
      </c>
      <c r="M145" s="101">
        <f ca="1">IFERROR(IF((VLOOKUP($E145,'DTOC Backsheet'!$D$5:$AF$183,M$9,FALSE))="","",(VLOOKUP($E145,'DTOC Backsheet'!$D$5:$AF$183,M$9,FALSE))),"")</f>
        <v>392.06460454953469</v>
      </c>
      <c r="N145" s="103">
        <f ca="1">IFERROR(IF((VLOOKUP($E145,'DTOC Backsheet'!$D$5:$AF$183,N$9,FALSE))="","",(VLOOKUP($E145,'DTOC Backsheet'!$D$5:$AF$183,N$9,FALSE))),"")</f>
        <v>514.99978435601713</v>
      </c>
    </row>
    <row r="146" spans="1:14" ht="15" customHeight="1" x14ac:dyDescent="0.3">
      <c r="A146" s="41">
        <v>132</v>
      </c>
      <c r="B146" s="77" t="str">
        <f ca="1">IFERROR(IF((VLOOKUP($E146,'Org List'!$AJ$10:$AL$190,3,FALSE))="","",(VLOOKUP($E146,'Org List'!$AJ$10:$AL$190,3,FALSE))),"")</f>
        <v>North West Commissioning Region</v>
      </c>
      <c r="C146" s="78" t="str">
        <f ca="1">IFERROR(IF((VLOOKUP($E146,'Org List'!$AO$10:$AQ$190,3,FALSE))="","",(VLOOKUP($E146,'Org List'!$AO$10:$AQ$190,3,FALSE))),"")</f>
        <v>North West Region</v>
      </c>
      <c r="D146" s="93" t="str">
        <f ca="1">IFERROR(IF((VLOOKUP($E146,'Org List'!$AT$10:$AV$190,3,FALSE))="","",(VLOOKUP($E146,'Org List'!$AT$10:$AV$190,3,FALSE))),"")</f>
        <v>NHS England North West (Greater Manchester)</v>
      </c>
      <c r="E146" s="77" t="str">
        <f t="shared" ca="1" si="4"/>
        <v>E08000005</v>
      </c>
      <c r="F146" s="79" t="str">
        <f ca="1">IF(E146="","",VLOOKUP(E146,'Org List'!$J$9:$K$640,2,0))</f>
        <v>Rochdale</v>
      </c>
      <c r="G146" s="100">
        <f ca="1">IFERROR(IF((VLOOKUP($E146,'DTOC Backsheet'!$D$5:$AF$183,G$9,FALSE))="","",(VLOOKUP($E146,'DTOC Backsheet'!$D$5:$AF$183,G$9,FALSE))),"")</f>
        <v>290.38483505780641</v>
      </c>
      <c r="H146" s="101">
        <f ca="1">IFERROR(IF((VLOOKUP($E146,'DTOC Backsheet'!$D$5:$AF$183,H$9,FALSE))="","",(VLOOKUP($E146,'DTOC Backsheet'!$D$5:$AF$183,H$9,FALSE))),"")</f>
        <v>444.8960205854591</v>
      </c>
      <c r="I146" s="101">
        <f ca="1">IFERROR(IF((VLOOKUP($E146,'DTOC Backsheet'!$D$5:$AF$183,I$9,FALSE))="","",(VLOOKUP($E146,'DTOC Backsheet'!$D$5:$AF$183,I$9,FALSE))),"")</f>
        <v>506.82073696424595</v>
      </c>
      <c r="J146" s="102">
        <f ca="1">IFERROR(IF((VLOOKUP($E146,'DTOC Backsheet'!$D$5:$AF$183,J$9,FALSE))="","",(VLOOKUP($E146,'DTOC Backsheet'!$D$5:$AF$183,J$9,FALSE))),"")</f>
        <v>655.03037318043653</v>
      </c>
      <c r="K146" s="151">
        <f ca="1">IFERROR(IF((VLOOKUP($E146,'DTOC Backsheet'!$D$5:$AF$183,K$9,FALSE))="","",(VLOOKUP($E146,'DTOC Backsheet'!$D$5:$AF$183,K$9,FALSE))),"")</f>
        <v>680.31647214512248</v>
      </c>
      <c r="L146" s="102">
        <f ca="1">IFERROR(IF((VLOOKUP($E146,'DTOC Backsheet'!$D$5:$AF$183,L$9,FALSE))="","",(VLOOKUP($E146,'DTOC Backsheet'!$D$5:$AF$183,L$9,FALSE))),"")</f>
        <v>615.29507480735856</v>
      </c>
      <c r="M146" s="101">
        <f ca="1">IFERROR(IF((VLOOKUP($E146,'DTOC Backsheet'!$D$5:$AF$183,M$9,FALSE))="","",(VLOOKUP($E146,'DTOC Backsheet'!$D$5:$AF$183,M$9,FALSE))),"")</f>
        <v>708.01077101120711</v>
      </c>
      <c r="N146" s="103">
        <f ca="1">IFERROR(IF((VLOOKUP($E146,'DTOC Backsheet'!$D$5:$AF$183,N$9,FALSE))="","",(VLOOKUP($E146,'DTOC Backsheet'!$D$5:$AF$183,N$9,FALSE))),"")</f>
        <v>478.8295447405697</v>
      </c>
    </row>
    <row r="147" spans="1:14" ht="15" customHeight="1" x14ac:dyDescent="0.3">
      <c r="A147" s="41">
        <v>133</v>
      </c>
      <c r="B147" s="77" t="str">
        <f ca="1">IFERROR(IF((VLOOKUP($E147,'Org List'!$AJ$10:$AL$190,3,FALSE))="","",(VLOOKUP($E147,'Org List'!$AJ$10:$AL$190,3,FALSE))),"")</f>
        <v>North East and Yorkshire Commissioning Region</v>
      </c>
      <c r="C147" s="78" t="str">
        <f ca="1">IFERROR(IF((VLOOKUP($E147,'Org List'!$AO$10:$AQ$190,3,FALSE))="","",(VLOOKUP($E147,'Org List'!$AO$10:$AQ$190,3,FALSE))),"")</f>
        <v>Yorkshire and The Humber Region</v>
      </c>
      <c r="D147" s="93" t="str">
        <f ca="1">IFERROR(IF((VLOOKUP($E147,'Org List'!$AT$10:$AV$190,3,FALSE))="","",(VLOOKUP($E147,'Org List'!$AT$10:$AV$190,3,FALSE))),"")</f>
        <v>NHS England North East and Yokrshire (Yorkshire And Humber)</v>
      </c>
      <c r="E147" s="77" t="str">
        <f t="shared" ca="1" si="4"/>
        <v>E08000018</v>
      </c>
      <c r="F147" s="79" t="str">
        <f ca="1">IF(E147="","",VLOOKUP(E147,'Org List'!$J$9:$K$640,2,0))</f>
        <v>Rotherham</v>
      </c>
      <c r="G147" s="100">
        <f ca="1">IFERROR(IF((VLOOKUP($E147,'DTOC Backsheet'!$D$5:$AF$183,G$9,FALSE))="","",(VLOOKUP($E147,'DTOC Backsheet'!$D$5:$AF$183,G$9,FALSE))),"")</f>
        <v>1311.3531110120718</v>
      </c>
      <c r="H147" s="101">
        <f ca="1">IFERROR(IF((VLOOKUP($E147,'DTOC Backsheet'!$D$5:$AF$183,H$9,FALSE))="","",(VLOOKUP($E147,'DTOC Backsheet'!$D$5:$AF$183,H$9,FALSE))),"")</f>
        <v>1163.1174065533746</v>
      </c>
      <c r="I147" s="101">
        <f ca="1">IFERROR(IF((VLOOKUP($E147,'DTOC Backsheet'!$D$5:$AF$183,I$9,FALSE))="","",(VLOOKUP($E147,'DTOC Backsheet'!$D$5:$AF$183,I$9,FALSE))),"")</f>
        <v>712.11269788982122</v>
      </c>
      <c r="J147" s="102">
        <f ca="1">IFERROR(IF((VLOOKUP($E147,'DTOC Backsheet'!$D$5:$AF$183,J$9,FALSE))="","",(VLOOKUP($E147,'DTOC Backsheet'!$D$5:$AF$183,J$9,FALSE))),"")</f>
        <v>592.88316386345537</v>
      </c>
      <c r="K147" s="151">
        <f ca="1">IFERROR(IF((VLOOKUP($E147,'DTOC Backsheet'!$D$5:$AF$183,K$9,FALSE))="","",(VLOOKUP($E147,'DTOC Backsheet'!$D$5:$AF$183,K$9,FALSE))),"")</f>
        <v>650.38365000832198</v>
      </c>
      <c r="L147" s="102">
        <f ca="1">IFERROR(IF((VLOOKUP($E147,'DTOC Backsheet'!$D$5:$AF$183,L$9,FALSE))="","",(VLOOKUP($E147,'DTOC Backsheet'!$D$5:$AF$183,L$9,FALSE))),"")</f>
        <v>984.75622490115893</v>
      </c>
      <c r="M147" s="101">
        <f ca="1">IFERROR(IF((VLOOKUP($E147,'DTOC Backsheet'!$D$5:$AF$183,M$9,FALSE))="","",(VLOOKUP($E147,'DTOC Backsheet'!$D$5:$AF$183,M$9,FALSE))),"")</f>
        <v>1006.0169088538828</v>
      </c>
      <c r="N147" s="103">
        <f ca="1">IFERROR(IF((VLOOKUP($E147,'DTOC Backsheet'!$D$5:$AF$183,N$9,FALSE))="","",(VLOOKUP($E147,'DTOC Backsheet'!$D$5:$AF$183,N$9,FALSE))),"")</f>
        <v>1180.0178382255415</v>
      </c>
    </row>
    <row r="148" spans="1:14" ht="15" customHeight="1" x14ac:dyDescent="0.3">
      <c r="A148" s="41">
        <v>134</v>
      </c>
      <c r="B148" s="77" t="str">
        <f ca="1">IFERROR(IF((VLOOKUP($E148,'Org List'!$AJ$10:$AL$190,3,FALSE))="","",(VLOOKUP($E148,'Org List'!$AJ$10:$AL$190,3,FALSE))),"")</f>
        <v>Midlands Commissioning Region</v>
      </c>
      <c r="C148" s="78" t="str">
        <f ca="1">IFERROR(IF((VLOOKUP($E148,'Org List'!$AO$10:$AQ$190,3,FALSE))="","",(VLOOKUP($E148,'Org List'!$AO$10:$AQ$190,3,FALSE))),"")</f>
        <v>East Midlands Region</v>
      </c>
      <c r="D148" s="93" t="str">
        <f ca="1">IFERROR(IF((VLOOKUP($E148,'Org List'!$AT$10:$AV$190,3,FALSE))="","",(VLOOKUP($E148,'Org List'!$AT$10:$AV$190,3,FALSE))),"")</f>
        <v>NHS England Midlands (Central Midlands)</v>
      </c>
      <c r="E148" s="77" t="str">
        <f t="shared" ca="1" si="4"/>
        <v>E06000017</v>
      </c>
      <c r="F148" s="79" t="str">
        <f ca="1">IF(E148="","",VLOOKUP(E148,'Org List'!$J$9:$K$640,2,0))</f>
        <v>Rutland</v>
      </c>
      <c r="G148" s="100">
        <f ca="1">IFERROR(IF((VLOOKUP($E148,'DTOC Backsheet'!$D$5:$AF$183,G$9,FALSE))="","",(VLOOKUP($E148,'DTOC Backsheet'!$D$5:$AF$183,G$9,FALSE))),"")</f>
        <v>602.35264435964552</v>
      </c>
      <c r="H148" s="101">
        <f ca="1">IFERROR(IF((VLOOKUP($E148,'DTOC Backsheet'!$D$5:$AF$183,H$9,FALSE))="","",(VLOOKUP($E148,'DTOC Backsheet'!$D$5:$AF$183,H$9,FALSE))),"")</f>
        <v>510.89596013750042</v>
      </c>
      <c r="I148" s="101">
        <f ca="1">IFERROR(IF((VLOOKUP($E148,'DTOC Backsheet'!$D$5:$AF$183,I$9,FALSE))="","",(VLOOKUP($E148,'DTOC Backsheet'!$D$5:$AF$183,I$9,FALSE))),"")</f>
        <v>425.74663344791696</v>
      </c>
      <c r="J148" s="102">
        <f ca="1">IFERROR(IF((VLOOKUP($E148,'DTOC Backsheet'!$D$5:$AF$183,J$9,FALSE))="","",(VLOOKUP($E148,'DTOC Backsheet'!$D$5:$AF$183,J$9,FALSE))),"")</f>
        <v>480.1737224008229</v>
      </c>
      <c r="K148" s="151">
        <f ca="1">IFERROR(IF((VLOOKUP($E148,'DTOC Backsheet'!$D$5:$AF$183,K$9,FALSE))="","",(VLOOKUP($E148,'DTOC Backsheet'!$D$5:$AF$183,K$9,FALSE))),"")</f>
        <v>601.01214260765244</v>
      </c>
      <c r="L148" s="102">
        <f ca="1">IFERROR(IF((VLOOKUP($E148,'DTOC Backsheet'!$D$5:$AF$183,L$9,FALSE))="","",(VLOOKUP($E148,'DTOC Backsheet'!$D$5:$AF$183,L$9,FALSE))),"")</f>
        <v>483.35368082731839</v>
      </c>
      <c r="M148" s="101">
        <f ca="1">IFERROR(IF((VLOOKUP($E148,'DTOC Backsheet'!$D$5:$AF$183,M$9,FALSE))="","",(VLOOKUP($E148,'DTOC Backsheet'!$D$5:$AF$183,M$9,FALSE))),"")</f>
        <v>661.43135271106723</v>
      </c>
      <c r="N148" s="103">
        <f ca="1">IFERROR(IF((VLOOKUP($E148,'DTOC Backsheet'!$D$5:$AF$183,N$9,FALSE))="","",(VLOOKUP($E148,'DTOC Backsheet'!$D$5:$AF$183,N$9,FALSE))),"")</f>
        <v>492.02120947891882</v>
      </c>
    </row>
    <row r="149" spans="1:14" ht="15" customHeight="1" x14ac:dyDescent="0.3">
      <c r="A149" s="41">
        <v>135</v>
      </c>
      <c r="B149" s="77" t="str">
        <f ca="1">IFERROR(IF((VLOOKUP($E149,'Org List'!$AJ$10:$AL$190,3,FALSE))="","",(VLOOKUP($E149,'Org List'!$AJ$10:$AL$190,3,FALSE))),"")</f>
        <v>North West Commissioning Region</v>
      </c>
      <c r="C149" s="78" t="str">
        <f ca="1">IFERROR(IF((VLOOKUP($E149,'Org List'!$AO$10:$AQ$190,3,FALSE))="","",(VLOOKUP($E149,'Org List'!$AO$10:$AQ$190,3,FALSE))),"")</f>
        <v>North West Region</v>
      </c>
      <c r="D149" s="93" t="str">
        <f ca="1">IFERROR(IF((VLOOKUP($E149,'Org List'!$AT$10:$AV$190,3,FALSE))="","",(VLOOKUP($E149,'Org List'!$AT$10:$AV$190,3,FALSE))),"")</f>
        <v>NHS England North West (Greater Manchester)</v>
      </c>
      <c r="E149" s="77" t="str">
        <f t="shared" ca="1" si="4"/>
        <v>E08000006</v>
      </c>
      <c r="F149" s="79" t="str">
        <f ca="1">IF(E149="","",VLOOKUP(E149,'Org List'!$J$9:$K$640,2,0))</f>
        <v>Salford</v>
      </c>
      <c r="G149" s="100">
        <f ca="1">IFERROR(IF((VLOOKUP($E149,'DTOC Backsheet'!$D$5:$AF$183,G$9,FALSE))="","",(VLOOKUP($E149,'DTOC Backsheet'!$D$5:$AF$183,G$9,FALSE))),"")</f>
        <v>952.59997444742555</v>
      </c>
      <c r="H149" s="101">
        <f ca="1">IFERROR(IF((VLOOKUP($E149,'DTOC Backsheet'!$D$5:$AF$183,H$9,FALSE))="","",(VLOOKUP($E149,'DTOC Backsheet'!$D$5:$AF$183,H$9,FALSE))),"")</f>
        <v>891.7848473233679</v>
      </c>
      <c r="I149" s="101">
        <f ca="1">IFERROR(IF((VLOOKUP($E149,'DTOC Backsheet'!$D$5:$AF$183,I$9,FALSE))="","",(VLOOKUP($E149,'DTOC Backsheet'!$D$5:$AF$183,I$9,FALSE))),"")</f>
        <v>681.74268557557173</v>
      </c>
      <c r="J149" s="102">
        <f ca="1">IFERROR(IF((VLOOKUP($E149,'DTOC Backsheet'!$D$5:$AF$183,J$9,FALSE))="","",(VLOOKUP($E149,'DTOC Backsheet'!$D$5:$AF$183,J$9,FALSE))),"")</f>
        <v>709.52899472956142</v>
      </c>
      <c r="K149" s="151">
        <f ca="1">IFERROR(IF((VLOOKUP($E149,'DTOC Backsheet'!$D$5:$AF$183,K$9,FALSE))="","",(VLOOKUP($E149,'DTOC Backsheet'!$D$5:$AF$183,K$9,FALSE))),"")</f>
        <v>386.27653008199621</v>
      </c>
      <c r="L149" s="102">
        <f ca="1">IFERROR(IF((VLOOKUP($E149,'DTOC Backsheet'!$D$5:$AF$183,L$9,FALSE))="","",(VLOOKUP($E149,'DTOC Backsheet'!$D$5:$AF$183,L$9,FALSE))),"")</f>
        <v>467.0896462438875</v>
      </c>
      <c r="M149" s="101">
        <f ca="1">IFERROR(IF((VLOOKUP($E149,'DTOC Backsheet'!$D$5:$AF$183,M$9,FALSE))="","",(VLOOKUP($E149,'DTOC Backsheet'!$D$5:$AF$183,M$9,FALSE))),"")</f>
        <v>403.04906362503027</v>
      </c>
      <c r="N149" s="103">
        <f ca="1">IFERROR(IF((VLOOKUP($E149,'DTOC Backsheet'!$D$5:$AF$183,N$9,FALSE))="","",(VLOOKUP($E149,'DTOC Backsheet'!$D$5:$AF$183,N$9,FALSE))),"")</f>
        <v>743.76789193543686</v>
      </c>
    </row>
    <row r="150" spans="1:14" ht="15" customHeight="1" x14ac:dyDescent="0.3">
      <c r="A150" s="41">
        <v>136</v>
      </c>
      <c r="B150" s="77" t="str">
        <f ca="1">IFERROR(IF((VLOOKUP($E150,'Org List'!$AJ$10:$AL$190,3,FALSE))="","",(VLOOKUP($E150,'Org List'!$AJ$10:$AL$190,3,FALSE))),"")</f>
        <v>Midlands Commissioning Region</v>
      </c>
      <c r="C150" s="78" t="str">
        <f ca="1">IFERROR(IF((VLOOKUP($E150,'Org List'!$AO$10:$AQ$190,3,FALSE))="","",(VLOOKUP($E150,'Org List'!$AO$10:$AQ$190,3,FALSE))),"")</f>
        <v>West Midlands Region</v>
      </c>
      <c r="D150" s="93" t="str">
        <f ca="1">IFERROR(IF((VLOOKUP($E150,'Org List'!$AT$10:$AV$190,3,FALSE))="","",(VLOOKUP($E150,'Org List'!$AT$10:$AV$190,3,FALSE))),"")</f>
        <v>NHS England Midlands (West Midlands)</v>
      </c>
      <c r="E150" s="77" t="str">
        <f t="shared" ca="1" si="4"/>
        <v>E08000028</v>
      </c>
      <c r="F150" s="79" t="str">
        <f ca="1">IF(E150="","",VLOOKUP(E150,'Org List'!$J$9:$K$640,2,0))</f>
        <v>Sandwell</v>
      </c>
      <c r="G150" s="100">
        <f ca="1">IFERROR(IF((VLOOKUP($E150,'DTOC Backsheet'!$D$5:$AF$183,G$9,FALSE))="","",(VLOOKUP($E150,'DTOC Backsheet'!$D$5:$AF$183,G$9,FALSE))),"")</f>
        <v>570.83231033636139</v>
      </c>
      <c r="H150" s="101">
        <f ca="1">IFERROR(IF((VLOOKUP($E150,'DTOC Backsheet'!$D$5:$AF$183,H$9,FALSE))="","",(VLOOKUP($E150,'DTOC Backsheet'!$D$5:$AF$183,H$9,FALSE))),"")</f>
        <v>483.26376953924216</v>
      </c>
      <c r="I150" s="101">
        <f ca="1">IFERROR(IF((VLOOKUP($E150,'DTOC Backsheet'!$D$5:$AF$183,I$9,FALSE))="","",(VLOOKUP($E150,'DTOC Backsheet'!$D$5:$AF$183,I$9,FALSE))),"")</f>
        <v>348.22816924461904</v>
      </c>
      <c r="J150" s="102">
        <f ca="1">IFERROR(IF((VLOOKUP($E150,'DTOC Backsheet'!$D$5:$AF$183,J$9,FALSE))="","",(VLOOKUP($E150,'DTOC Backsheet'!$D$5:$AF$183,J$9,FALSE))),"")</f>
        <v>333.51190455491246</v>
      </c>
      <c r="K150" s="151">
        <f ca="1">IFERROR(IF((VLOOKUP($E150,'DTOC Backsheet'!$D$5:$AF$183,K$9,FALSE))="","",(VLOOKUP($E150,'DTOC Backsheet'!$D$5:$AF$183,K$9,FALSE))),"")</f>
        <v>377.03114088098027</v>
      </c>
      <c r="L150" s="102">
        <f ca="1">IFERROR(IF((VLOOKUP($E150,'DTOC Backsheet'!$D$5:$AF$183,L$9,FALSE))="","",(VLOOKUP($E150,'DTOC Backsheet'!$D$5:$AF$183,L$9,FALSE))),"")</f>
        <v>263.96247080016855</v>
      </c>
      <c r="M150" s="101">
        <f ca="1">IFERROR(IF((VLOOKUP($E150,'DTOC Backsheet'!$D$5:$AF$183,M$9,FALSE))="","",(VLOOKUP($E150,'DTOC Backsheet'!$D$5:$AF$183,M$9,FALSE))),"")</f>
        <v>218.40962529998532</v>
      </c>
      <c r="N150" s="103">
        <f ca="1">IFERROR(IF((VLOOKUP($E150,'DTOC Backsheet'!$D$5:$AF$183,N$9,FALSE))="","",(VLOOKUP($E150,'DTOC Backsheet'!$D$5:$AF$183,N$9,FALSE))),"")</f>
        <v>207.64997453762879</v>
      </c>
    </row>
    <row r="151" spans="1:14" ht="15" customHeight="1" x14ac:dyDescent="0.3">
      <c r="A151" s="41">
        <v>137</v>
      </c>
      <c r="B151" s="77" t="str">
        <f ca="1">IFERROR(IF((VLOOKUP($E151,'Org List'!$AJ$10:$AL$190,3,FALSE))="","",(VLOOKUP($E151,'Org List'!$AJ$10:$AL$190,3,FALSE))),"")</f>
        <v>North West Commissioning Region</v>
      </c>
      <c r="C151" s="78" t="str">
        <f ca="1">IFERROR(IF((VLOOKUP($E151,'Org List'!$AO$10:$AQ$190,3,FALSE))="","",(VLOOKUP($E151,'Org List'!$AO$10:$AQ$190,3,FALSE))),"")</f>
        <v>North West Region</v>
      </c>
      <c r="D151" s="93" t="str">
        <f ca="1">IFERROR(IF((VLOOKUP($E151,'Org List'!$AT$10:$AV$190,3,FALSE))="","",(VLOOKUP($E151,'Org List'!$AT$10:$AV$190,3,FALSE))),"")</f>
        <v>NHS England North West (Cheshire And Merseyside)</v>
      </c>
      <c r="E151" s="77" t="str">
        <f t="shared" ca="1" si="4"/>
        <v>E08000014</v>
      </c>
      <c r="F151" s="79" t="str">
        <f ca="1">IF(E151="","",VLOOKUP(E151,'Org List'!$J$9:$K$640,2,0))</f>
        <v>Sefton</v>
      </c>
      <c r="G151" s="100">
        <f ca="1">IFERROR(IF((VLOOKUP($E151,'DTOC Backsheet'!$D$5:$AF$183,G$9,FALSE))="","",(VLOOKUP($E151,'DTOC Backsheet'!$D$5:$AF$183,G$9,FALSE))),"")</f>
        <v>1303.1776546420899</v>
      </c>
      <c r="H151" s="101">
        <f ca="1">IFERROR(IF((VLOOKUP($E151,'DTOC Backsheet'!$D$5:$AF$183,H$9,FALSE))="","",(VLOOKUP($E151,'DTOC Backsheet'!$D$5:$AF$183,H$9,FALSE))),"")</f>
        <v>1228.0900147008933</v>
      </c>
      <c r="I151" s="101">
        <f ca="1">IFERROR(IF((VLOOKUP($E151,'DTOC Backsheet'!$D$5:$AF$183,I$9,FALSE))="","",(VLOOKUP($E151,'DTOC Backsheet'!$D$5:$AF$183,I$9,FALSE))),"")</f>
        <v>1564.6273888951714</v>
      </c>
      <c r="J151" s="102">
        <f ca="1">IFERROR(IF((VLOOKUP($E151,'DTOC Backsheet'!$D$5:$AF$183,J$9,FALSE))="","",(VLOOKUP($E151,'DTOC Backsheet'!$D$5:$AF$183,J$9,FALSE))),"")</f>
        <v>1315.4222563861101</v>
      </c>
      <c r="K151" s="151">
        <f ca="1">IFERROR(IF((VLOOKUP($E151,'DTOC Backsheet'!$D$5:$AF$183,K$9,FALSE))="","",(VLOOKUP($E151,'DTOC Backsheet'!$D$5:$AF$183,K$9,FALSE))),"")</f>
        <v>1170.1664379511556</v>
      </c>
      <c r="L151" s="102">
        <f ca="1">IFERROR(IF((VLOOKUP($E151,'DTOC Backsheet'!$D$5:$AF$183,L$9,FALSE))="","",(VLOOKUP($E151,'DTOC Backsheet'!$D$5:$AF$183,L$9,FALSE))),"")</f>
        <v>1280.2360643428603</v>
      </c>
      <c r="M151" s="101">
        <f ca="1">IFERROR(IF((VLOOKUP($E151,'DTOC Backsheet'!$D$5:$AF$183,M$9,FALSE))="","",(VLOOKUP($E151,'DTOC Backsheet'!$D$5:$AF$183,M$9,FALSE))),"")</f>
        <v>1131.3714056983417</v>
      </c>
      <c r="N151" s="103">
        <f ca="1">IFERROR(IF((VLOOKUP($E151,'DTOC Backsheet'!$D$5:$AF$183,N$9,FALSE))="","",(VLOOKUP($E151,'DTOC Backsheet'!$D$5:$AF$183,N$9,FALSE))),"")</f>
        <v>1324.4732235715896</v>
      </c>
    </row>
    <row r="152" spans="1:14" ht="15" customHeight="1" x14ac:dyDescent="0.3">
      <c r="A152" s="41">
        <v>138</v>
      </c>
      <c r="B152" s="77" t="str">
        <f ca="1">IFERROR(IF((VLOOKUP($E152,'Org List'!$AJ$10:$AL$190,3,FALSE))="","",(VLOOKUP($E152,'Org List'!$AJ$10:$AL$190,3,FALSE))),"")</f>
        <v>North East and Yorkshire Commissioning Region</v>
      </c>
      <c r="C152" s="78" t="str">
        <f ca="1">IFERROR(IF((VLOOKUP($E152,'Org List'!$AO$10:$AQ$190,3,FALSE))="","",(VLOOKUP($E152,'Org List'!$AO$10:$AQ$190,3,FALSE))),"")</f>
        <v>Yorkshire and The Humber Region</v>
      </c>
      <c r="D152" s="93" t="str">
        <f ca="1">IFERROR(IF((VLOOKUP($E152,'Org List'!$AT$10:$AV$190,3,FALSE))="","",(VLOOKUP($E152,'Org List'!$AT$10:$AV$190,3,FALSE))),"")</f>
        <v>NHS England North East and Yokrshire (Yorkshire And Humber)</v>
      </c>
      <c r="E152" s="77" t="str">
        <f t="shared" ca="1" si="4"/>
        <v>E08000019</v>
      </c>
      <c r="F152" s="79" t="str">
        <f ca="1">IF(E152="","",VLOOKUP(E152,'Org List'!$J$9:$K$640,2,0))</f>
        <v>Sheffield</v>
      </c>
      <c r="G152" s="100">
        <f ca="1">IFERROR(IF((VLOOKUP($E152,'DTOC Backsheet'!$D$5:$AF$183,G$9,FALSE))="","",(VLOOKUP($E152,'DTOC Backsheet'!$D$5:$AF$183,G$9,FALSE))),"")</f>
        <v>2074.6671987438349</v>
      </c>
      <c r="H152" s="101">
        <f ca="1">IFERROR(IF((VLOOKUP($E152,'DTOC Backsheet'!$D$5:$AF$183,H$9,FALSE))="","",(VLOOKUP($E152,'DTOC Backsheet'!$D$5:$AF$183,H$9,FALSE))),"")</f>
        <v>1635.9204139791709</v>
      </c>
      <c r="I152" s="101">
        <f ca="1">IFERROR(IF((VLOOKUP($E152,'DTOC Backsheet'!$D$5:$AF$183,I$9,FALSE))="","",(VLOOKUP($E152,'DTOC Backsheet'!$D$5:$AF$183,I$9,FALSE))),"")</f>
        <v>1233.8262276451683</v>
      </c>
      <c r="J152" s="102">
        <f ca="1">IFERROR(IF((VLOOKUP($E152,'DTOC Backsheet'!$D$5:$AF$183,J$9,FALSE))="","",(VLOOKUP($E152,'DTOC Backsheet'!$D$5:$AF$183,J$9,FALSE))),"")</f>
        <v>2018.5768641720044</v>
      </c>
      <c r="K152" s="151">
        <f ca="1">IFERROR(IF((VLOOKUP($E152,'DTOC Backsheet'!$D$5:$AF$183,K$9,FALSE))="","",(VLOOKUP($E152,'DTOC Backsheet'!$D$5:$AF$183,K$9,FALSE))),"")</f>
        <v>1437.5301819375688</v>
      </c>
      <c r="L152" s="102">
        <f ca="1">IFERROR(IF((VLOOKUP($E152,'DTOC Backsheet'!$D$5:$AF$183,L$9,FALSE))="","",(VLOOKUP($E152,'DTOC Backsheet'!$D$5:$AF$183,L$9,FALSE))),"")</f>
        <v>1592.2748102181049</v>
      </c>
      <c r="M152" s="101">
        <f ca="1">IFERROR(IF((VLOOKUP($E152,'DTOC Backsheet'!$D$5:$AF$183,M$9,FALSE))="","",(VLOOKUP($E152,'DTOC Backsheet'!$D$5:$AF$183,M$9,FALSE))),"")</f>
        <v>1614.6890739244777</v>
      </c>
      <c r="N152" s="103">
        <f ca="1">IFERROR(IF((VLOOKUP($E152,'DTOC Backsheet'!$D$5:$AF$183,N$9,FALSE))="","",(VLOOKUP($E152,'DTOC Backsheet'!$D$5:$AF$183,N$9,FALSE))),"")</f>
        <v>999.99447997900188</v>
      </c>
    </row>
    <row r="153" spans="1:14" ht="15" customHeight="1" x14ac:dyDescent="0.3">
      <c r="A153" s="41">
        <v>139</v>
      </c>
      <c r="B153" s="77" t="str">
        <f ca="1">IFERROR(IF((VLOOKUP($E153,'Org List'!$AJ$10:$AL$190,3,FALSE))="","",(VLOOKUP($E153,'Org List'!$AJ$10:$AL$190,3,FALSE))),"")</f>
        <v>Midlands Commissioning Region</v>
      </c>
      <c r="C153" s="78" t="str">
        <f ca="1">IFERROR(IF((VLOOKUP($E153,'Org List'!$AO$10:$AQ$190,3,FALSE))="","",(VLOOKUP($E153,'Org List'!$AO$10:$AQ$190,3,FALSE))),"")</f>
        <v>West Midlands Region</v>
      </c>
      <c r="D153" s="93" t="str">
        <f ca="1">IFERROR(IF((VLOOKUP($E153,'Org List'!$AT$10:$AV$190,3,FALSE))="","",(VLOOKUP($E153,'Org List'!$AT$10:$AV$190,3,FALSE))),"")</f>
        <v>NHS England Midlands (North Midlands)</v>
      </c>
      <c r="E153" s="77" t="str">
        <f t="shared" ca="1" si="4"/>
        <v>E06000051</v>
      </c>
      <c r="F153" s="79" t="str">
        <f ca="1">IF(E153="","",VLOOKUP(E153,'Org List'!$J$9:$K$640,2,0))</f>
        <v>Shropshire</v>
      </c>
      <c r="G153" s="100">
        <f ca="1">IFERROR(IF((VLOOKUP($E153,'DTOC Backsheet'!$D$5:$AF$183,G$9,FALSE))="","",(VLOOKUP($E153,'DTOC Backsheet'!$D$5:$AF$183,G$9,FALSE))),"")</f>
        <v>940.76844294093917</v>
      </c>
      <c r="H153" s="101">
        <f ca="1">IFERROR(IF((VLOOKUP($E153,'DTOC Backsheet'!$D$5:$AF$183,H$9,FALSE))="","",(VLOOKUP($E153,'DTOC Backsheet'!$D$5:$AF$183,H$9,FALSE))),"")</f>
        <v>777.44328233139879</v>
      </c>
      <c r="I153" s="101">
        <f ca="1">IFERROR(IF((VLOOKUP($E153,'DTOC Backsheet'!$D$5:$AF$183,I$9,FALSE))="","",(VLOOKUP($E153,'DTOC Backsheet'!$D$5:$AF$183,I$9,FALSE))),"")</f>
        <v>607.13509822786386</v>
      </c>
      <c r="J153" s="102">
        <f ca="1">IFERROR(IF((VLOOKUP($E153,'DTOC Backsheet'!$D$5:$AF$183,J$9,FALSE))="","",(VLOOKUP($E153,'DTOC Backsheet'!$D$5:$AF$183,J$9,FALSE))),"")</f>
        <v>671.37700215280995</v>
      </c>
      <c r="K153" s="151">
        <f ca="1">IFERROR(IF((VLOOKUP($E153,'DTOC Backsheet'!$D$5:$AF$183,K$9,FALSE))="","",(VLOOKUP($E153,'DTOC Backsheet'!$D$5:$AF$183,K$9,FALSE))),"")</f>
        <v>447.71410265019659</v>
      </c>
      <c r="L153" s="102">
        <f ca="1">IFERROR(IF((VLOOKUP($E153,'DTOC Backsheet'!$D$5:$AF$183,L$9,FALSE))="","",(VLOOKUP($E153,'DTOC Backsheet'!$D$5:$AF$183,L$9,FALSE))),"")</f>
        <v>333.16452738410118</v>
      </c>
      <c r="M153" s="101">
        <f ca="1">IFERROR(IF((VLOOKUP($E153,'DTOC Backsheet'!$D$5:$AF$183,M$9,FALSE))="","",(VLOOKUP($E153,'DTOC Backsheet'!$D$5:$AF$183,M$9,FALSE))),"")</f>
        <v>398.01123609406028</v>
      </c>
      <c r="N153" s="103">
        <f ca="1">IFERROR(IF((VLOOKUP($E153,'DTOC Backsheet'!$D$5:$AF$183,N$9,FALSE))="","",(VLOOKUP($E153,'DTOC Backsheet'!$D$5:$AF$183,N$9,FALSE))),"")</f>
        <v>292.13449662011209</v>
      </c>
    </row>
    <row r="154" spans="1:14" ht="15" customHeight="1" x14ac:dyDescent="0.3">
      <c r="A154" s="41">
        <v>140</v>
      </c>
      <c r="B154" s="77" t="str">
        <f ca="1">IFERROR(IF((VLOOKUP($E154,'Org List'!$AJ$10:$AL$190,3,FALSE))="","",(VLOOKUP($E154,'Org List'!$AJ$10:$AL$190,3,FALSE))),"")</f>
        <v>South East England Commissioning Region</v>
      </c>
      <c r="C154" s="78" t="str">
        <f ca="1">IFERROR(IF((VLOOKUP($E154,'Org List'!$AO$10:$AQ$190,3,FALSE))="","",(VLOOKUP($E154,'Org List'!$AO$10:$AQ$190,3,FALSE))),"")</f>
        <v>South East Region</v>
      </c>
      <c r="D154" s="93" t="str">
        <f ca="1">IFERROR(IF((VLOOKUP($E154,'Org List'!$AT$10:$AV$190,3,FALSE))="","",(VLOOKUP($E154,'Org List'!$AT$10:$AV$190,3,FALSE))),"")</f>
        <v>NHS England South East (Hampshire, Isle of Wight and Thames Valley)</v>
      </c>
      <c r="E154" s="77" t="str">
        <f t="shared" ca="1" si="4"/>
        <v>E06000039</v>
      </c>
      <c r="F154" s="79" t="str">
        <f ca="1">IF(E154="","",VLOOKUP(E154,'Org List'!$J$9:$K$640,2,0))</f>
        <v>Slough</v>
      </c>
      <c r="G154" s="100">
        <f ca="1">IFERROR(IF((VLOOKUP($E154,'DTOC Backsheet'!$D$5:$AF$183,G$9,FALSE))="","",(VLOOKUP($E154,'DTOC Backsheet'!$D$5:$AF$183,G$9,FALSE))),"")</f>
        <v>810.59781588921817</v>
      </c>
      <c r="H154" s="101">
        <f ca="1">IFERROR(IF((VLOOKUP($E154,'DTOC Backsheet'!$D$5:$AF$183,H$9,FALSE))="","",(VLOOKUP($E154,'DTOC Backsheet'!$D$5:$AF$183,H$9,FALSE))),"")</f>
        <v>748.67714939768075</v>
      </c>
      <c r="I154" s="101">
        <f ca="1">IFERROR(IF((VLOOKUP($E154,'DTOC Backsheet'!$D$5:$AF$183,I$9,FALSE))="","",(VLOOKUP($E154,'DTOC Backsheet'!$D$5:$AF$183,I$9,FALSE))),"")</f>
        <v>604.19559425076</v>
      </c>
      <c r="J154" s="102">
        <f ca="1">IFERROR(IF((VLOOKUP($E154,'DTOC Backsheet'!$D$5:$AF$183,J$9,FALSE))="","",(VLOOKUP($E154,'DTOC Backsheet'!$D$5:$AF$183,J$9,FALSE))),"")</f>
        <v>712.64373919418972</v>
      </c>
      <c r="K154" s="151">
        <f ca="1">IFERROR(IF((VLOOKUP($E154,'DTOC Backsheet'!$D$5:$AF$183,K$9,FALSE))="","",(VLOOKUP($E154,'DTOC Backsheet'!$D$5:$AF$183,K$9,FALSE))),"")</f>
        <v>717.30154141114508</v>
      </c>
      <c r="L154" s="102">
        <f ca="1">IFERROR(IF((VLOOKUP($E154,'DTOC Backsheet'!$D$5:$AF$183,L$9,FALSE))="","",(VLOOKUP($E154,'DTOC Backsheet'!$D$5:$AF$183,L$9,FALSE))),"")</f>
        <v>1358.2151264642202</v>
      </c>
      <c r="M154" s="101">
        <f ca="1">IFERROR(IF((VLOOKUP($E154,'DTOC Backsheet'!$D$5:$AF$183,M$9,FALSE))="","",(VLOOKUP($E154,'DTOC Backsheet'!$D$5:$AF$183,M$9,FALSE))),"")</f>
        <v>772.26360757121995</v>
      </c>
      <c r="N154" s="103">
        <f ca="1">IFERROR(IF((VLOOKUP($E154,'DTOC Backsheet'!$D$5:$AF$183,N$9,FALSE))="","",(VLOOKUP($E154,'DTOC Backsheet'!$D$5:$AF$183,N$9,FALSE))),"")</f>
        <v>597.73043145248278</v>
      </c>
    </row>
    <row r="155" spans="1:14" ht="15" customHeight="1" x14ac:dyDescent="0.3">
      <c r="A155" s="41">
        <v>141</v>
      </c>
      <c r="B155" s="77" t="str">
        <f ca="1">IFERROR(IF((VLOOKUP($E155,'Org List'!$AJ$10:$AL$190,3,FALSE))="","",(VLOOKUP($E155,'Org List'!$AJ$10:$AL$190,3,FALSE))),"")</f>
        <v>Midlands Commissioning Region</v>
      </c>
      <c r="C155" s="78" t="str">
        <f ca="1">IFERROR(IF((VLOOKUP($E155,'Org List'!$AO$10:$AQ$190,3,FALSE))="","",(VLOOKUP($E155,'Org List'!$AO$10:$AQ$190,3,FALSE))),"")</f>
        <v>West Midlands Region</v>
      </c>
      <c r="D155" s="93" t="str">
        <f ca="1">IFERROR(IF((VLOOKUP($E155,'Org List'!$AT$10:$AV$190,3,FALSE))="","",(VLOOKUP($E155,'Org List'!$AT$10:$AV$190,3,FALSE))),"")</f>
        <v>NHS England Midlands (West Midlands)</v>
      </c>
      <c r="E155" s="77" t="str">
        <f t="shared" ca="1" si="4"/>
        <v>E08000029</v>
      </c>
      <c r="F155" s="79" t="str">
        <f ca="1">IF(E155="","",VLOOKUP(E155,'Org List'!$J$9:$K$640,2,0))</f>
        <v>Solihull</v>
      </c>
      <c r="G155" s="100">
        <f ca="1">IFERROR(IF((VLOOKUP($E155,'DTOC Backsheet'!$D$5:$AF$183,G$9,FALSE))="","",(VLOOKUP($E155,'DTOC Backsheet'!$D$5:$AF$183,G$9,FALSE))),"")</f>
        <v>1717.5081778984445</v>
      </c>
      <c r="H155" s="101">
        <f ca="1">IFERROR(IF((VLOOKUP($E155,'DTOC Backsheet'!$D$5:$AF$183,H$9,FALSE))="","",(VLOOKUP($E155,'DTOC Backsheet'!$D$5:$AF$183,H$9,FALSE))),"")</f>
        <v>1102.7455014083328</v>
      </c>
      <c r="I155" s="101">
        <f ca="1">IFERROR(IF((VLOOKUP($E155,'DTOC Backsheet'!$D$5:$AF$183,I$9,FALSE))="","",(VLOOKUP($E155,'DTOC Backsheet'!$D$5:$AF$183,I$9,FALSE))),"")</f>
        <v>700.27927448435889</v>
      </c>
      <c r="J155" s="102">
        <f ca="1">IFERROR(IF((VLOOKUP($E155,'DTOC Backsheet'!$D$5:$AF$183,J$9,FALSE))="","",(VLOOKUP($E155,'DTOC Backsheet'!$D$5:$AF$183,J$9,FALSE))),"")</f>
        <v>1059.7162414615518</v>
      </c>
      <c r="K155" s="151">
        <f ca="1">IFERROR(IF((VLOOKUP($E155,'DTOC Backsheet'!$D$5:$AF$183,K$9,FALSE))="","",(VLOOKUP($E155,'DTOC Backsheet'!$D$5:$AF$183,K$9,FALSE))),"")</f>
        <v>1290.4271659985845</v>
      </c>
      <c r="L155" s="102">
        <f ca="1">IFERROR(IF((VLOOKUP($E155,'DTOC Backsheet'!$D$5:$AF$183,L$9,FALSE))="","",(VLOOKUP($E155,'DTOC Backsheet'!$D$5:$AF$183,L$9,FALSE))),"")</f>
        <v>1208.5427186888087</v>
      </c>
      <c r="M155" s="101">
        <f ca="1">IFERROR(IF((VLOOKUP($E155,'DTOC Backsheet'!$D$5:$AF$183,M$9,FALSE))="","",(VLOOKUP($E155,'DTOC Backsheet'!$D$5:$AF$183,M$9,FALSE))),"")</f>
        <v>1251.5768807786178</v>
      </c>
      <c r="N155" s="103">
        <f ca="1">IFERROR(IF((VLOOKUP($E155,'DTOC Backsheet'!$D$5:$AF$183,N$9,FALSE))="","",(VLOOKUP($E155,'DTOC Backsheet'!$D$5:$AF$183,N$9,FALSE))),"")</f>
        <v>1390.2265666650217</v>
      </c>
    </row>
    <row r="156" spans="1:14" ht="15" customHeight="1" x14ac:dyDescent="0.3">
      <c r="A156" s="41">
        <v>142</v>
      </c>
      <c r="B156" s="77" t="str">
        <f ca="1">IFERROR(IF((VLOOKUP($E156,'Org List'!$AJ$10:$AL$190,3,FALSE))="","",(VLOOKUP($E156,'Org List'!$AJ$10:$AL$190,3,FALSE))),"")</f>
        <v>South West England Commissioning Region</v>
      </c>
      <c r="C156" s="78" t="str">
        <f ca="1">IFERROR(IF((VLOOKUP($E156,'Org List'!$AO$10:$AQ$190,3,FALSE))="","",(VLOOKUP($E156,'Org List'!$AO$10:$AQ$190,3,FALSE))),"")</f>
        <v>South West Region</v>
      </c>
      <c r="D156" s="93" t="str">
        <f ca="1">IFERROR(IF((VLOOKUP($E156,'Org List'!$AT$10:$AV$190,3,FALSE))="","",(VLOOKUP($E156,'Org List'!$AT$10:$AV$190,3,FALSE))),"")</f>
        <v>NHS England South West (South West South)</v>
      </c>
      <c r="E156" s="77" t="str">
        <f t="shared" ca="1" si="4"/>
        <v>E10000027</v>
      </c>
      <c r="F156" s="79" t="str">
        <f ca="1">IF(E156="","",VLOOKUP(E156,'Org List'!$J$9:$K$640,2,0))</f>
        <v>Somerset</v>
      </c>
      <c r="G156" s="100">
        <f ca="1">IFERROR(IF((VLOOKUP($E156,'DTOC Backsheet'!$D$5:$AF$183,G$9,FALSE))="","",(VLOOKUP($E156,'DTOC Backsheet'!$D$5:$AF$183,G$9,FALSE))),"")</f>
        <v>1523.6648835908347</v>
      </c>
      <c r="H156" s="101">
        <f ca="1">IFERROR(IF((VLOOKUP($E156,'DTOC Backsheet'!$D$5:$AF$183,H$9,FALSE))="","",(VLOOKUP($E156,'DTOC Backsheet'!$D$5:$AF$183,H$9,FALSE))),"")</f>
        <v>1286.1960275077452</v>
      </c>
      <c r="I156" s="101">
        <f ca="1">IFERROR(IF((VLOOKUP($E156,'DTOC Backsheet'!$D$5:$AF$183,I$9,FALSE))="","",(VLOOKUP($E156,'DTOC Backsheet'!$D$5:$AF$183,I$9,FALSE))),"")</f>
        <v>979.0816223369003</v>
      </c>
      <c r="J156" s="102">
        <f ca="1">IFERROR(IF((VLOOKUP($E156,'DTOC Backsheet'!$D$5:$AF$183,J$9,FALSE))="","",(VLOOKUP($E156,'DTOC Backsheet'!$D$5:$AF$183,J$9,FALSE))),"")</f>
        <v>886.16464221627814</v>
      </c>
      <c r="K156" s="151">
        <f ca="1">IFERROR(IF((VLOOKUP($E156,'DTOC Backsheet'!$D$5:$AF$183,K$9,FALSE))="","",(VLOOKUP($E156,'DTOC Backsheet'!$D$5:$AF$183,K$9,FALSE))),"")</f>
        <v>698.87435969994988</v>
      </c>
      <c r="L156" s="102">
        <f ca="1">IFERROR(IF((VLOOKUP($E156,'DTOC Backsheet'!$D$5:$AF$183,L$9,FALSE))="","",(VLOOKUP($E156,'DTOC Backsheet'!$D$5:$AF$183,L$9,FALSE))),"")</f>
        <v>868.50839839910634</v>
      </c>
      <c r="M156" s="101">
        <f ca="1">IFERROR(IF((VLOOKUP($E156,'DTOC Backsheet'!$D$5:$AF$183,M$9,FALSE))="","",(VLOOKUP($E156,'DTOC Backsheet'!$D$5:$AF$183,M$9,FALSE))),"")</f>
        <v>687.2525283266217</v>
      </c>
      <c r="N156" s="103">
        <f ca="1">IFERROR(IF((VLOOKUP($E156,'DTOC Backsheet'!$D$5:$AF$183,N$9,FALSE))="","",(VLOOKUP($E156,'DTOC Backsheet'!$D$5:$AF$183,N$9,FALSE))),"")</f>
        <v>579.2827233327381</v>
      </c>
    </row>
    <row r="157" spans="1:14" ht="15" customHeight="1" x14ac:dyDescent="0.3">
      <c r="A157" s="41">
        <v>143</v>
      </c>
      <c r="B157" s="77" t="str">
        <f ca="1">IFERROR(IF((VLOOKUP($E157,'Org List'!$AJ$10:$AL$190,3,FALSE))="","",(VLOOKUP($E157,'Org List'!$AJ$10:$AL$190,3,FALSE))),"")</f>
        <v>South West England Commissioning Region</v>
      </c>
      <c r="C157" s="78" t="str">
        <f ca="1">IFERROR(IF((VLOOKUP($E157,'Org List'!$AO$10:$AQ$190,3,FALSE))="","",(VLOOKUP($E157,'Org List'!$AO$10:$AQ$190,3,FALSE))),"")</f>
        <v>South West Region</v>
      </c>
      <c r="D157" s="93" t="str">
        <f ca="1">IFERROR(IF((VLOOKUP($E157,'Org List'!$AT$10:$AV$190,3,FALSE))="","",(VLOOKUP($E157,'Org List'!$AT$10:$AV$190,3,FALSE))),"")</f>
        <v>NHS England South West (South West North)</v>
      </c>
      <c r="E157" s="77" t="str">
        <f t="shared" ca="1" si="4"/>
        <v>E06000025</v>
      </c>
      <c r="F157" s="79" t="str">
        <f ca="1">IF(E157="","",VLOOKUP(E157,'Org List'!$J$9:$K$640,2,0))</f>
        <v>South Gloucestershire</v>
      </c>
      <c r="G157" s="100">
        <f ca="1">IFERROR(IF((VLOOKUP($E157,'DTOC Backsheet'!$D$5:$AF$183,G$9,FALSE))="","",(VLOOKUP($E157,'DTOC Backsheet'!$D$5:$AF$183,G$9,FALSE))),"")</f>
        <v>646.56050638184195</v>
      </c>
      <c r="H157" s="101">
        <f ca="1">IFERROR(IF((VLOOKUP($E157,'DTOC Backsheet'!$D$5:$AF$183,H$9,FALSE))="","",(VLOOKUP($E157,'DTOC Backsheet'!$D$5:$AF$183,H$9,FALSE))),"")</f>
        <v>1014.2125590303403</v>
      </c>
      <c r="I157" s="101">
        <f ca="1">IFERROR(IF((VLOOKUP($E157,'DTOC Backsheet'!$D$5:$AF$183,I$9,FALSE))="","",(VLOOKUP($E157,'DTOC Backsheet'!$D$5:$AF$183,I$9,FALSE))),"")</f>
        <v>834.00872041691377</v>
      </c>
      <c r="J157" s="102">
        <f ca="1">IFERROR(IF((VLOOKUP($E157,'DTOC Backsheet'!$D$5:$AF$183,J$9,FALSE))="","",(VLOOKUP($E157,'DTOC Backsheet'!$D$5:$AF$183,J$9,FALSE))),"")</f>
        <v>1214.9518502252915</v>
      </c>
      <c r="K157" s="151">
        <f ca="1">IFERROR(IF((VLOOKUP($E157,'DTOC Backsheet'!$D$5:$AF$183,K$9,FALSE))="","",(VLOOKUP($E157,'DTOC Backsheet'!$D$5:$AF$183,K$9,FALSE))),"")</f>
        <v>1130.6673676266366</v>
      </c>
      <c r="L157" s="102">
        <f ca="1">IFERROR(IF((VLOOKUP($E157,'DTOC Backsheet'!$D$5:$AF$183,L$9,FALSE))="","",(VLOOKUP($E157,'DTOC Backsheet'!$D$5:$AF$183,L$9,FALSE))),"")</f>
        <v>1067.005683961695</v>
      </c>
      <c r="M157" s="101">
        <f ca="1">IFERROR(IF((VLOOKUP($E157,'DTOC Backsheet'!$D$5:$AF$183,M$9,FALSE))="","",(VLOOKUP($E157,'DTOC Backsheet'!$D$5:$AF$183,M$9,FALSE))),"")</f>
        <v>1071.0405794052476</v>
      </c>
      <c r="N157" s="103">
        <f ca="1">IFERROR(IF((VLOOKUP($E157,'DTOC Backsheet'!$D$5:$AF$183,N$9,FALSE))="","",(VLOOKUP($E157,'DTOC Backsheet'!$D$5:$AF$183,N$9,FALSE))),"")</f>
        <v>1161.4148233591836</v>
      </c>
    </row>
    <row r="158" spans="1:14" ht="15" customHeight="1" x14ac:dyDescent="0.3">
      <c r="A158" s="41">
        <v>144</v>
      </c>
      <c r="B158" s="77" t="str">
        <f ca="1">IFERROR(IF((VLOOKUP($E158,'Org List'!$AJ$10:$AL$190,3,FALSE))="","",(VLOOKUP($E158,'Org List'!$AJ$10:$AL$190,3,FALSE))),"")</f>
        <v>North East and Yorkshire Commissioning Region</v>
      </c>
      <c r="C158" s="78" t="str">
        <f ca="1">IFERROR(IF((VLOOKUP($E158,'Org List'!$AO$10:$AQ$190,3,FALSE))="","",(VLOOKUP($E158,'Org List'!$AO$10:$AQ$190,3,FALSE))),"")</f>
        <v>North East Region</v>
      </c>
      <c r="D158" s="93" t="str">
        <f ca="1">IFERROR(IF((VLOOKUP($E158,'Org List'!$AT$10:$AV$190,3,FALSE))="","",(VLOOKUP($E158,'Org List'!$AT$10:$AV$190,3,FALSE))),"")</f>
        <v>NHS England North East and Yorkshire (Cumbria And North East)</v>
      </c>
      <c r="E158" s="77" t="str">
        <f t="shared" ca="1" si="4"/>
        <v>E08000023</v>
      </c>
      <c r="F158" s="79" t="str">
        <f ca="1">IF(E158="","",VLOOKUP(E158,'Org List'!$J$9:$K$640,2,0))</f>
        <v>South Tyneside</v>
      </c>
      <c r="G158" s="100">
        <f ca="1">IFERROR(IF((VLOOKUP($E158,'DTOC Backsheet'!$D$5:$AF$183,G$9,FALSE))="","",(VLOOKUP($E158,'DTOC Backsheet'!$D$5:$AF$183,G$9,FALSE))),"")</f>
        <v>577.75999199639841</v>
      </c>
      <c r="H158" s="101">
        <f ca="1">IFERROR(IF((VLOOKUP($E158,'DTOC Backsheet'!$D$5:$AF$183,H$9,FALSE))="","",(VLOOKUP($E158,'DTOC Backsheet'!$D$5:$AF$183,H$9,FALSE))),"")</f>
        <v>494.38914178046787</v>
      </c>
      <c r="I158" s="101">
        <f ca="1">IFERROR(IF((VLOOKUP($E158,'DTOC Backsheet'!$D$5:$AF$183,I$9,FALSE))="","",(VLOOKUP($E158,'DTOC Backsheet'!$D$5:$AF$183,I$9,FALSE))),"")</f>
        <v>521.06781384956571</v>
      </c>
      <c r="J158" s="102">
        <f ca="1">IFERROR(IF((VLOOKUP($E158,'DTOC Backsheet'!$D$5:$AF$183,J$9,FALSE))="","",(VLOOKUP($E158,'DTOC Backsheet'!$D$5:$AF$183,J$9,FALSE))),"")</f>
        <v>726.97217158873559</v>
      </c>
      <c r="K158" s="151">
        <f ca="1">IFERROR(IF((VLOOKUP($E158,'DTOC Backsheet'!$D$5:$AF$183,K$9,FALSE))="","",(VLOOKUP($E158,'DTOC Backsheet'!$D$5:$AF$183,K$9,FALSE))),"")</f>
        <v>489.93417304545102</v>
      </c>
      <c r="L158" s="102">
        <f ca="1">IFERROR(IF((VLOOKUP($E158,'DTOC Backsheet'!$D$5:$AF$183,L$9,FALSE))="","",(VLOOKUP($E158,'DTOC Backsheet'!$D$5:$AF$183,L$9,FALSE))),"")</f>
        <v>313.82495581786975</v>
      </c>
      <c r="M158" s="101">
        <f ca="1">IFERROR(IF((VLOOKUP($E158,'DTOC Backsheet'!$D$5:$AF$183,M$9,FALSE))="","",(VLOOKUP($E158,'DTOC Backsheet'!$D$5:$AF$183,M$9,FALSE))),"")</f>
        <v>495.77665892503893</v>
      </c>
      <c r="N158" s="103">
        <f ca="1">IFERROR(IF((VLOOKUP($E158,'DTOC Backsheet'!$D$5:$AF$183,N$9,FALSE))="","",(VLOOKUP($E158,'DTOC Backsheet'!$D$5:$AF$183,N$9,FALSE))),"")</f>
        <v>514.31540144855251</v>
      </c>
    </row>
    <row r="159" spans="1:14" ht="15" customHeight="1" x14ac:dyDescent="0.3">
      <c r="A159" s="41">
        <v>145</v>
      </c>
      <c r="B159" s="77" t="str">
        <f ca="1">IFERROR(IF((VLOOKUP($E159,'Org List'!$AJ$10:$AL$190,3,FALSE))="","",(VLOOKUP($E159,'Org List'!$AJ$10:$AL$190,3,FALSE))),"")</f>
        <v>South East England Commissioning Region</v>
      </c>
      <c r="C159" s="78" t="str">
        <f ca="1">IFERROR(IF((VLOOKUP($E159,'Org List'!$AO$10:$AQ$190,3,FALSE))="","",(VLOOKUP($E159,'Org List'!$AO$10:$AQ$190,3,FALSE))),"")</f>
        <v>South East Region</v>
      </c>
      <c r="D159" s="93" t="str">
        <f ca="1">IFERROR(IF((VLOOKUP($E159,'Org List'!$AT$10:$AV$190,3,FALSE))="","",(VLOOKUP($E159,'Org List'!$AT$10:$AV$190,3,FALSE))),"")</f>
        <v>NHS England South East (Hampshire, Isle of Wight and Thames Valley)</v>
      </c>
      <c r="E159" s="77" t="str">
        <f t="shared" ca="1" si="4"/>
        <v>E06000045</v>
      </c>
      <c r="F159" s="79" t="str">
        <f ca="1">IF(E159="","",VLOOKUP(E159,'Org List'!$J$9:$K$640,2,0))</f>
        <v>Southampton</v>
      </c>
      <c r="G159" s="100">
        <f ca="1">IFERROR(IF((VLOOKUP($E159,'DTOC Backsheet'!$D$5:$AF$183,G$9,FALSE))="","",(VLOOKUP($E159,'DTOC Backsheet'!$D$5:$AF$183,G$9,FALSE))),"")</f>
        <v>1786.6510932720955</v>
      </c>
      <c r="H159" s="101">
        <f ca="1">IFERROR(IF((VLOOKUP($E159,'DTOC Backsheet'!$D$5:$AF$183,H$9,FALSE))="","",(VLOOKUP($E159,'DTOC Backsheet'!$D$5:$AF$183,H$9,FALSE))),"")</f>
        <v>1896.5227117503241</v>
      </c>
      <c r="I159" s="101">
        <f ca="1">IFERROR(IF((VLOOKUP($E159,'DTOC Backsheet'!$D$5:$AF$183,I$9,FALSE))="","",(VLOOKUP($E159,'DTOC Backsheet'!$D$5:$AF$183,I$9,FALSE))),"")</f>
        <v>1766.3594880576482</v>
      </c>
      <c r="J159" s="102">
        <f ca="1">IFERROR(IF((VLOOKUP($E159,'DTOC Backsheet'!$D$5:$AF$183,J$9,FALSE))="","",(VLOOKUP($E159,'DTOC Backsheet'!$D$5:$AF$183,J$9,FALSE))),"")</f>
        <v>1516.2365103686745</v>
      </c>
      <c r="K159" s="151">
        <f ca="1">IFERROR(IF((VLOOKUP($E159,'DTOC Backsheet'!$D$5:$AF$183,K$9,FALSE))="","",(VLOOKUP($E159,'DTOC Backsheet'!$D$5:$AF$183,K$9,FALSE))),"")</f>
        <v>1827.3603657430258</v>
      </c>
      <c r="L159" s="102">
        <f ca="1">IFERROR(IF((VLOOKUP($E159,'DTOC Backsheet'!$D$5:$AF$183,L$9,FALSE))="","",(VLOOKUP($E159,'DTOC Backsheet'!$D$5:$AF$183,L$9,FALSE))),"")</f>
        <v>1925.8172820007319</v>
      </c>
      <c r="M159" s="101">
        <f ca="1">IFERROR(IF((VLOOKUP($E159,'DTOC Backsheet'!$D$5:$AF$183,M$9,FALSE))="","",(VLOOKUP($E159,'DTOC Backsheet'!$D$5:$AF$183,M$9,FALSE))),"")</f>
        <v>1589.5869129806656</v>
      </c>
      <c r="N159" s="103">
        <f ca="1">IFERROR(IF((VLOOKUP($E159,'DTOC Backsheet'!$D$5:$AF$183,N$9,FALSE))="","",(VLOOKUP($E159,'DTOC Backsheet'!$D$5:$AF$183,N$9,FALSE))),"")</f>
        <v>1583.9982787284098</v>
      </c>
    </row>
    <row r="160" spans="1:14" ht="15" customHeight="1" x14ac:dyDescent="0.3">
      <c r="A160" s="41">
        <v>146</v>
      </c>
      <c r="B160" s="77" t="str">
        <f ca="1">IFERROR(IF((VLOOKUP($E160,'Org List'!$AJ$10:$AL$190,3,FALSE))="","",(VLOOKUP($E160,'Org List'!$AJ$10:$AL$190,3,FALSE))),"")</f>
        <v>East of England Commissioning Region</v>
      </c>
      <c r="C160" s="78" t="str">
        <f ca="1">IFERROR(IF((VLOOKUP($E160,'Org List'!$AO$10:$AQ$190,3,FALSE))="","",(VLOOKUP($E160,'Org List'!$AO$10:$AQ$190,3,FALSE))),"")</f>
        <v>East Region</v>
      </c>
      <c r="D160" s="93" t="str">
        <f ca="1">IFERROR(IF((VLOOKUP($E160,'Org List'!$AT$10:$AV$190,3,FALSE))="","",(VLOOKUP($E160,'Org List'!$AT$10:$AV$190,3,FALSE))),"")</f>
        <v>NHS England East (East)</v>
      </c>
      <c r="E160" s="77" t="str">
        <f t="shared" ca="1" si="4"/>
        <v>E06000033</v>
      </c>
      <c r="F160" s="79" t="str">
        <f ca="1">IF(E160="","",VLOOKUP(E160,'Org List'!$J$9:$K$640,2,0))</f>
        <v>Southend-on-Sea</v>
      </c>
      <c r="G160" s="100">
        <f ca="1">IFERROR(IF((VLOOKUP($E160,'DTOC Backsheet'!$D$5:$AF$183,G$9,FALSE))="","",(VLOOKUP($E160,'DTOC Backsheet'!$D$5:$AF$183,G$9,FALSE))),"")</f>
        <v>763.87769547209746</v>
      </c>
      <c r="H160" s="101">
        <f ca="1">IFERROR(IF((VLOOKUP($E160,'DTOC Backsheet'!$D$5:$AF$183,H$9,FALSE))="","",(VLOOKUP($E160,'DTOC Backsheet'!$D$5:$AF$183,H$9,FALSE))),"")</f>
        <v>808.02842465993433</v>
      </c>
      <c r="I160" s="101">
        <f ca="1">IFERROR(IF((VLOOKUP($E160,'DTOC Backsheet'!$D$5:$AF$183,I$9,FALSE))="","",(VLOOKUP($E160,'DTOC Backsheet'!$D$5:$AF$183,I$9,FALSE))),"")</f>
        <v>1009.8603295186168</v>
      </c>
      <c r="J160" s="102">
        <f ca="1">IFERROR(IF((VLOOKUP($E160,'DTOC Backsheet'!$D$5:$AF$183,J$9,FALSE))="","",(VLOOKUP($E160,'DTOC Backsheet'!$D$5:$AF$183,J$9,FALSE))),"")</f>
        <v>743.60501254330859</v>
      </c>
      <c r="K160" s="151">
        <f ca="1">IFERROR(IF((VLOOKUP($E160,'DTOC Backsheet'!$D$5:$AF$183,K$9,FALSE))="","",(VLOOKUP($E160,'DTOC Backsheet'!$D$5:$AF$183,K$9,FALSE))),"")</f>
        <v>488.31685575809411</v>
      </c>
      <c r="L160" s="102">
        <f ca="1">IFERROR(IF((VLOOKUP($E160,'DTOC Backsheet'!$D$5:$AF$183,L$9,FALSE))="","",(VLOOKUP($E160,'DTOC Backsheet'!$D$5:$AF$183,L$9,FALSE))),"")</f>
        <v>470.9266543422076</v>
      </c>
      <c r="M160" s="101">
        <f ca="1">IFERROR(IF((VLOOKUP($E160,'DTOC Backsheet'!$D$5:$AF$183,M$9,FALSE))="","",(VLOOKUP($E160,'DTOC Backsheet'!$D$5:$AF$183,M$9,FALSE))),"")</f>
        <v>347.10842026109538</v>
      </c>
      <c r="N160" s="103">
        <f ca="1">IFERROR(IF((VLOOKUP($E160,'DTOC Backsheet'!$D$5:$AF$183,N$9,FALSE))="","",(VLOOKUP($E160,'DTOC Backsheet'!$D$5:$AF$183,N$9,FALSE))),"")</f>
        <v>213.49508218223733</v>
      </c>
    </row>
    <row r="161" spans="1:14" ht="15" customHeight="1" x14ac:dyDescent="0.3">
      <c r="A161" s="41">
        <v>147</v>
      </c>
      <c r="B161" s="77" t="str">
        <f ca="1">IFERROR(IF((VLOOKUP($E161,'Org List'!$AJ$10:$AL$190,3,FALSE))="","",(VLOOKUP($E161,'Org List'!$AJ$10:$AL$190,3,FALSE))),"")</f>
        <v>London Commissioning Region</v>
      </c>
      <c r="C161" s="78" t="str">
        <f ca="1">IFERROR(IF((VLOOKUP($E161,'Org List'!$AO$10:$AQ$190,3,FALSE))="","",(VLOOKUP($E161,'Org List'!$AO$10:$AQ$190,3,FALSE))),"")</f>
        <v>London Region</v>
      </c>
      <c r="D161" s="93" t="str">
        <f ca="1">IFERROR(IF((VLOOKUP($E161,'Org List'!$AT$10:$AV$190,3,FALSE))="","",(VLOOKUP($E161,'Org List'!$AT$10:$AV$190,3,FALSE))),"")</f>
        <v>NHS England London</v>
      </c>
      <c r="E161" s="77" t="str">
        <f t="shared" ca="1" si="4"/>
        <v>E09000028</v>
      </c>
      <c r="F161" s="79" t="str">
        <f ca="1">IF(E161="","",VLOOKUP(E161,'Org List'!$J$9:$K$640,2,0))</f>
        <v>Southwark</v>
      </c>
      <c r="G161" s="100">
        <f ca="1">IFERROR(IF((VLOOKUP($E161,'DTOC Backsheet'!$D$5:$AF$183,G$9,FALSE))="","",(VLOOKUP($E161,'DTOC Backsheet'!$D$5:$AF$183,G$9,FALSE))),"")</f>
        <v>516.31805191998274</v>
      </c>
      <c r="H161" s="101">
        <f ca="1">IFERROR(IF((VLOOKUP($E161,'DTOC Backsheet'!$D$5:$AF$183,H$9,FALSE))="","",(VLOOKUP($E161,'DTOC Backsheet'!$D$5:$AF$183,H$9,FALSE))),"")</f>
        <v>339.00882943893441</v>
      </c>
      <c r="I161" s="101">
        <f ca="1">IFERROR(IF((VLOOKUP($E161,'DTOC Backsheet'!$D$5:$AF$183,I$9,FALSE))="","",(VLOOKUP($E161,'DTOC Backsheet'!$D$5:$AF$183,I$9,FALSE))),"")</f>
        <v>406.65049670597085</v>
      </c>
      <c r="J161" s="102">
        <f ca="1">IFERROR(IF((VLOOKUP($E161,'DTOC Backsheet'!$D$5:$AF$183,J$9,FALSE))="","",(VLOOKUP($E161,'DTOC Backsheet'!$D$5:$AF$183,J$9,FALSE))),"")</f>
        <v>372.72297372448128</v>
      </c>
      <c r="K161" s="151">
        <f ca="1">IFERROR(IF((VLOOKUP($E161,'DTOC Backsheet'!$D$5:$AF$183,K$9,FALSE))="","",(VLOOKUP($E161,'DTOC Backsheet'!$D$5:$AF$183,K$9,FALSE))),"")</f>
        <v>375.86831527489886</v>
      </c>
      <c r="L161" s="102">
        <f ca="1">IFERROR(IF((VLOOKUP($E161,'DTOC Backsheet'!$D$5:$AF$183,L$9,FALSE))="","",(VLOOKUP($E161,'DTOC Backsheet'!$D$5:$AF$183,L$9,FALSE))),"")</f>
        <v>390.41551994558006</v>
      </c>
      <c r="M161" s="101">
        <f ca="1">IFERROR(IF((VLOOKUP($E161,'DTOC Backsheet'!$D$5:$AF$183,M$9,FALSE))="","",(VLOOKUP($E161,'DTOC Backsheet'!$D$5:$AF$183,M$9,FALSE))),"")</f>
        <v>526.05837430733743</v>
      </c>
      <c r="N161" s="103">
        <f ca="1">IFERROR(IF((VLOOKUP($E161,'DTOC Backsheet'!$D$5:$AF$183,N$9,FALSE))="","",(VLOOKUP($E161,'DTOC Backsheet'!$D$5:$AF$183,N$9,FALSE))),"")</f>
        <v>806.96504369058164</v>
      </c>
    </row>
    <row r="162" spans="1:14" ht="15" customHeight="1" x14ac:dyDescent="0.3">
      <c r="A162" s="41">
        <v>148</v>
      </c>
      <c r="B162" s="77" t="str">
        <f ca="1">IFERROR(IF((VLOOKUP($E162,'Org List'!$AJ$10:$AL$190,3,FALSE))="","",(VLOOKUP($E162,'Org List'!$AJ$10:$AL$190,3,FALSE))),"")</f>
        <v>North West Commissioning Region</v>
      </c>
      <c r="C162" s="78" t="str">
        <f ca="1">IFERROR(IF((VLOOKUP($E162,'Org List'!$AO$10:$AQ$190,3,FALSE))="","",(VLOOKUP($E162,'Org List'!$AO$10:$AQ$190,3,FALSE))),"")</f>
        <v>North West Region</v>
      </c>
      <c r="D162" s="93" t="str">
        <f ca="1">IFERROR(IF((VLOOKUP($E162,'Org List'!$AT$10:$AV$190,3,FALSE))="","",(VLOOKUP($E162,'Org List'!$AT$10:$AV$190,3,FALSE))),"")</f>
        <v>NHS England North West (Cheshire And Merseyside)</v>
      </c>
      <c r="E162" s="77" t="str">
        <f t="shared" ca="1" si="4"/>
        <v>E08000013</v>
      </c>
      <c r="F162" s="79" t="str">
        <f ca="1">IF(E162="","",VLOOKUP(E162,'Org List'!$J$9:$K$640,2,0))</f>
        <v>St. Helens</v>
      </c>
      <c r="G162" s="100">
        <f ca="1">IFERROR(IF((VLOOKUP($E162,'DTOC Backsheet'!$D$5:$AF$183,G$9,FALSE))="","",(VLOOKUP($E162,'DTOC Backsheet'!$D$5:$AF$183,G$9,FALSE))),"")</f>
        <v>751.9956267915087</v>
      </c>
      <c r="H162" s="101">
        <f ca="1">IFERROR(IF((VLOOKUP($E162,'DTOC Backsheet'!$D$5:$AF$183,H$9,FALSE))="","",(VLOOKUP($E162,'DTOC Backsheet'!$D$5:$AF$183,H$9,FALSE))),"")</f>
        <v>1049.8503717928054</v>
      </c>
      <c r="I162" s="101">
        <f ca="1">IFERROR(IF((VLOOKUP($E162,'DTOC Backsheet'!$D$5:$AF$183,I$9,FALSE))="","",(VLOOKUP($E162,'DTOC Backsheet'!$D$5:$AF$183,I$9,FALSE))),"")</f>
        <v>705.03970228542198</v>
      </c>
      <c r="J162" s="102">
        <f ca="1">IFERROR(IF((VLOOKUP($E162,'DTOC Backsheet'!$D$5:$AF$183,J$9,FALSE))="","",(VLOOKUP($E162,'DTOC Backsheet'!$D$5:$AF$183,J$9,FALSE))),"")</f>
        <v>485.22366346312998</v>
      </c>
      <c r="K162" s="151">
        <f ca="1">IFERROR(IF((VLOOKUP($E162,'DTOC Backsheet'!$D$5:$AF$183,K$9,FALSE))="","",(VLOOKUP($E162,'DTOC Backsheet'!$D$5:$AF$183,K$9,FALSE))),"")</f>
        <v>557.23812648431499</v>
      </c>
      <c r="L162" s="102">
        <f ca="1">IFERROR(IF((VLOOKUP($E162,'DTOC Backsheet'!$D$5:$AF$183,L$9,FALSE))="","",(VLOOKUP($E162,'DTOC Backsheet'!$D$5:$AF$183,L$9,FALSE))),"")</f>
        <v>378.94989279109001</v>
      </c>
      <c r="M162" s="101">
        <f ca="1">IFERROR(IF((VLOOKUP($E162,'DTOC Backsheet'!$D$5:$AF$183,M$9,FALSE))="","",(VLOOKUP($E162,'DTOC Backsheet'!$D$5:$AF$183,M$9,FALSE))),"")</f>
        <v>571.92068690611006</v>
      </c>
      <c r="N162" s="103">
        <f ca="1">IFERROR(IF((VLOOKUP($E162,'DTOC Backsheet'!$D$5:$AF$183,N$9,FALSE))="","",(VLOOKUP($E162,'DTOC Backsheet'!$D$5:$AF$183,N$9,FALSE))),"")</f>
        <v>553.92989997581731</v>
      </c>
    </row>
    <row r="163" spans="1:14" ht="15" customHeight="1" x14ac:dyDescent="0.3">
      <c r="A163" s="41">
        <v>149</v>
      </c>
      <c r="B163" s="77" t="str">
        <f ca="1">IFERROR(IF((VLOOKUP($E163,'Org List'!$AJ$10:$AL$190,3,FALSE))="","",(VLOOKUP($E163,'Org List'!$AJ$10:$AL$190,3,FALSE))),"")</f>
        <v>Midlands Commissioning Region</v>
      </c>
      <c r="C163" s="78" t="str">
        <f ca="1">IFERROR(IF((VLOOKUP($E163,'Org List'!$AO$10:$AQ$190,3,FALSE))="","",(VLOOKUP($E163,'Org List'!$AO$10:$AQ$190,3,FALSE))),"")</f>
        <v>West Midlands Region</v>
      </c>
      <c r="D163" s="93" t="str">
        <f ca="1">IFERROR(IF((VLOOKUP($E163,'Org List'!$AT$10:$AV$190,3,FALSE))="","",(VLOOKUP($E163,'Org List'!$AT$10:$AV$190,3,FALSE))),"")</f>
        <v>NHS England Midlands (North Midlands)</v>
      </c>
      <c r="E163" s="77" t="str">
        <f t="shared" ca="1" si="4"/>
        <v>E10000028</v>
      </c>
      <c r="F163" s="79" t="str">
        <f ca="1">IF(E163="","",VLOOKUP(E163,'Org List'!$J$9:$K$640,2,0))</f>
        <v>Staffordshire</v>
      </c>
      <c r="G163" s="100">
        <f ca="1">IFERROR(IF((VLOOKUP($E163,'DTOC Backsheet'!$D$5:$AF$183,G$9,FALSE))="","",(VLOOKUP($E163,'DTOC Backsheet'!$D$5:$AF$183,G$9,FALSE))),"")</f>
        <v>1601.1055863454387</v>
      </c>
      <c r="H163" s="101">
        <f ca="1">IFERROR(IF((VLOOKUP($E163,'DTOC Backsheet'!$D$5:$AF$183,H$9,FALSE))="","",(VLOOKUP($E163,'DTOC Backsheet'!$D$5:$AF$183,H$9,FALSE))),"")</f>
        <v>1577.027739389363</v>
      </c>
      <c r="I163" s="101">
        <f ca="1">IFERROR(IF((VLOOKUP($E163,'DTOC Backsheet'!$D$5:$AF$183,I$9,FALSE))="","",(VLOOKUP($E163,'DTOC Backsheet'!$D$5:$AF$183,I$9,FALSE))),"")</f>
        <v>1498.3829374973286</v>
      </c>
      <c r="J163" s="102">
        <f ca="1">IFERROR(IF((VLOOKUP($E163,'DTOC Backsheet'!$D$5:$AF$183,J$9,FALSE))="","",(VLOOKUP($E163,'DTOC Backsheet'!$D$5:$AF$183,J$9,FALSE))),"")</f>
        <v>1542.7580499999754</v>
      </c>
      <c r="K163" s="151">
        <f ca="1">IFERROR(IF((VLOOKUP($E163,'DTOC Backsheet'!$D$5:$AF$183,K$9,FALSE))="","",(VLOOKUP($E163,'DTOC Backsheet'!$D$5:$AF$183,K$9,FALSE))),"")</f>
        <v>1512.8458359384856</v>
      </c>
      <c r="L163" s="102">
        <f ca="1">IFERROR(IF((VLOOKUP($E163,'DTOC Backsheet'!$D$5:$AF$183,L$9,FALSE))="","",(VLOOKUP($E163,'DTOC Backsheet'!$D$5:$AF$183,L$9,FALSE))),"")</f>
        <v>1392.3423450050559</v>
      </c>
      <c r="M163" s="101">
        <f ca="1">IFERROR(IF((VLOOKUP($E163,'DTOC Backsheet'!$D$5:$AF$183,M$9,FALSE))="","",(VLOOKUP($E163,'DTOC Backsheet'!$D$5:$AF$183,M$9,FALSE))),"")</f>
        <v>1299.1871640707022</v>
      </c>
      <c r="N163" s="103">
        <f ca="1">IFERROR(IF((VLOOKUP($E163,'DTOC Backsheet'!$D$5:$AF$183,N$9,FALSE))="","",(VLOOKUP($E163,'DTOC Backsheet'!$D$5:$AF$183,N$9,FALSE))),"")</f>
        <v>1412.4379799910623</v>
      </c>
    </row>
    <row r="164" spans="1:14" ht="15" customHeight="1" x14ac:dyDescent="0.3">
      <c r="A164" s="41">
        <v>150</v>
      </c>
      <c r="B164" s="77" t="str">
        <f ca="1">IFERROR(IF((VLOOKUP($E164,'Org List'!$AJ$10:$AL$190,3,FALSE))="","",(VLOOKUP($E164,'Org List'!$AJ$10:$AL$190,3,FALSE))),"")</f>
        <v>North West Commissioning Region</v>
      </c>
      <c r="C164" s="78" t="str">
        <f ca="1">IFERROR(IF((VLOOKUP($E164,'Org List'!$AO$10:$AQ$190,3,FALSE))="","",(VLOOKUP($E164,'Org List'!$AO$10:$AQ$190,3,FALSE))),"")</f>
        <v>North West Region</v>
      </c>
      <c r="D164" s="93" t="str">
        <f ca="1">IFERROR(IF((VLOOKUP($E164,'Org List'!$AT$10:$AV$190,3,FALSE))="","",(VLOOKUP($E164,'Org List'!$AT$10:$AV$190,3,FALSE))),"")</f>
        <v>NHS England North West (Greater Manchester)</v>
      </c>
      <c r="E164" s="77" t="str">
        <f t="shared" ca="1" si="4"/>
        <v>E08000007</v>
      </c>
      <c r="F164" s="79" t="str">
        <f ca="1">IF(E164="","",VLOOKUP(E164,'Org List'!$J$9:$K$640,2,0))</f>
        <v>Stockport</v>
      </c>
      <c r="G164" s="100">
        <f ca="1">IFERROR(IF((VLOOKUP($E164,'DTOC Backsheet'!$D$5:$AF$183,G$9,FALSE))="","",(VLOOKUP($E164,'DTOC Backsheet'!$D$5:$AF$183,G$9,FALSE))),"")</f>
        <v>1316.3373996747512</v>
      </c>
      <c r="H164" s="101">
        <f ca="1">IFERROR(IF((VLOOKUP($E164,'DTOC Backsheet'!$D$5:$AF$183,H$9,FALSE))="","",(VLOOKUP($E164,'DTOC Backsheet'!$D$5:$AF$183,H$9,FALSE))),"")</f>
        <v>1546.0279749093729</v>
      </c>
      <c r="I164" s="101">
        <f ca="1">IFERROR(IF((VLOOKUP($E164,'DTOC Backsheet'!$D$5:$AF$183,I$9,FALSE))="","",(VLOOKUP($E164,'DTOC Backsheet'!$D$5:$AF$183,I$9,FALSE))),"")</f>
        <v>1236.1210346596065</v>
      </c>
      <c r="J164" s="102">
        <f ca="1">IFERROR(IF((VLOOKUP($E164,'DTOC Backsheet'!$D$5:$AF$183,J$9,FALSE))="","",(VLOOKUP($E164,'DTOC Backsheet'!$D$5:$AF$183,J$9,FALSE))),"")</f>
        <v>1411.4053852521838</v>
      </c>
      <c r="K164" s="151">
        <f ca="1">IFERROR(IF((VLOOKUP($E164,'DTOC Backsheet'!$D$5:$AF$183,K$9,FALSE))="","",(VLOOKUP($E164,'DTOC Backsheet'!$D$5:$AF$183,K$9,FALSE))),"")</f>
        <v>1190.87329380653</v>
      </c>
      <c r="L164" s="102">
        <f ca="1">IFERROR(IF((VLOOKUP($E164,'DTOC Backsheet'!$D$5:$AF$183,L$9,FALSE))="","",(VLOOKUP($E164,'DTOC Backsheet'!$D$5:$AF$183,L$9,FALSE))),"")</f>
        <v>1124.495317767442</v>
      </c>
      <c r="M164" s="101">
        <f ca="1">IFERROR(IF((VLOOKUP($E164,'DTOC Backsheet'!$D$5:$AF$183,M$9,FALSE))="","",(VLOOKUP($E164,'DTOC Backsheet'!$D$5:$AF$183,M$9,FALSE))),"")</f>
        <v>1184.7595328555615</v>
      </c>
      <c r="N164" s="103">
        <f ca="1">IFERROR(IF((VLOOKUP($E164,'DTOC Backsheet'!$D$5:$AF$183,N$9,FALSE))="","",(VLOOKUP($E164,'DTOC Backsheet'!$D$5:$AF$183,N$9,FALSE))),"")</f>
        <v>1027.6305435510087</v>
      </c>
    </row>
    <row r="165" spans="1:14" ht="15" customHeight="1" x14ac:dyDescent="0.3">
      <c r="A165" s="41">
        <v>151</v>
      </c>
      <c r="B165" s="77" t="str">
        <f ca="1">IFERROR(IF((VLOOKUP($E165,'Org List'!$AJ$10:$AL$190,3,FALSE))="","",(VLOOKUP($E165,'Org List'!$AJ$10:$AL$190,3,FALSE))),"")</f>
        <v>North East and Yorkshire Commissioning Region</v>
      </c>
      <c r="C165" s="78" t="str">
        <f ca="1">IFERROR(IF((VLOOKUP($E165,'Org List'!$AO$10:$AQ$190,3,FALSE))="","",(VLOOKUP($E165,'Org List'!$AO$10:$AQ$190,3,FALSE))),"")</f>
        <v>North East Region</v>
      </c>
      <c r="D165" s="93" t="str">
        <f ca="1">IFERROR(IF((VLOOKUP($E165,'Org List'!$AT$10:$AV$190,3,FALSE))="","",(VLOOKUP($E165,'Org List'!$AT$10:$AV$190,3,FALSE))),"")</f>
        <v>NHS England North East and Yorkshire (Cumbria And North East)</v>
      </c>
      <c r="E165" s="77" t="str">
        <f t="shared" ca="1" si="4"/>
        <v>E06000004</v>
      </c>
      <c r="F165" s="79" t="str">
        <f ca="1">IF(E165="","",VLOOKUP(E165,'Org List'!$J$9:$K$640,2,0))</f>
        <v>Stockton-on-Tees</v>
      </c>
      <c r="G165" s="100">
        <f ca="1">IFERROR(IF((VLOOKUP($E165,'DTOC Backsheet'!$D$5:$AF$183,G$9,FALSE))="","",(VLOOKUP($E165,'DTOC Backsheet'!$D$5:$AF$183,G$9,FALSE))),"")</f>
        <v>765.48092170950883</v>
      </c>
      <c r="H165" s="101">
        <f ca="1">IFERROR(IF((VLOOKUP($E165,'DTOC Backsheet'!$D$5:$AF$183,H$9,FALSE))="","",(VLOOKUP($E165,'DTOC Backsheet'!$D$5:$AF$183,H$9,FALSE))),"")</f>
        <v>564.4850786689899</v>
      </c>
      <c r="I165" s="101">
        <f ca="1">IFERROR(IF((VLOOKUP($E165,'DTOC Backsheet'!$D$5:$AF$183,I$9,FALSE))="","",(VLOOKUP($E165,'DTOC Backsheet'!$D$5:$AF$183,I$9,FALSE))),"")</f>
        <v>625.82796583070672</v>
      </c>
      <c r="J165" s="102">
        <f ca="1">IFERROR(IF((VLOOKUP($E165,'DTOC Backsheet'!$D$5:$AF$183,J$9,FALSE))="","",(VLOOKUP($E165,'DTOC Backsheet'!$D$5:$AF$183,J$9,FALSE))),"")</f>
        <v>723.54309718652303</v>
      </c>
      <c r="K165" s="151">
        <f ca="1">IFERROR(IF((VLOOKUP($E165,'DTOC Backsheet'!$D$5:$AF$183,K$9,FALSE))="","",(VLOOKUP($E165,'DTOC Backsheet'!$D$5:$AF$183,K$9,FALSE))),"")</f>
        <v>785.13502750258021</v>
      </c>
      <c r="L165" s="102">
        <f ca="1">IFERROR(IF((VLOOKUP($E165,'DTOC Backsheet'!$D$5:$AF$183,L$9,FALSE))="","",(VLOOKUP($E165,'DTOC Backsheet'!$D$5:$AF$183,L$9,FALSE))),"")</f>
        <v>628.23768922378224</v>
      </c>
      <c r="M165" s="101">
        <f ca="1">IFERROR(IF((VLOOKUP($E165,'DTOC Backsheet'!$D$5:$AF$183,M$9,FALSE))="","",(VLOOKUP($E165,'DTOC Backsheet'!$D$5:$AF$183,M$9,FALSE))),"")</f>
        <v>503.10882026589775</v>
      </c>
      <c r="N165" s="103">
        <f ca="1">IFERROR(IF((VLOOKUP($E165,'DTOC Backsheet'!$D$5:$AF$183,N$9,FALSE))="","",(VLOOKUP($E165,'DTOC Backsheet'!$D$5:$AF$183,N$9,FALSE))),"")</f>
        <v>443.43666387988918</v>
      </c>
    </row>
    <row r="166" spans="1:14" ht="15" customHeight="1" x14ac:dyDescent="0.3">
      <c r="A166" s="41">
        <v>152</v>
      </c>
      <c r="B166" s="77" t="str">
        <f ca="1">IFERROR(IF((VLOOKUP($E166,'Org List'!$AJ$10:$AL$190,3,FALSE))="","",(VLOOKUP($E166,'Org List'!$AJ$10:$AL$190,3,FALSE))),"")</f>
        <v>Midlands Commissioning Region</v>
      </c>
      <c r="C166" s="78" t="str">
        <f ca="1">IFERROR(IF((VLOOKUP($E166,'Org List'!$AO$10:$AQ$190,3,FALSE))="","",(VLOOKUP($E166,'Org List'!$AO$10:$AQ$190,3,FALSE))),"")</f>
        <v>West Midlands Region</v>
      </c>
      <c r="D166" s="93" t="str">
        <f ca="1">IFERROR(IF((VLOOKUP($E166,'Org List'!$AT$10:$AV$190,3,FALSE))="","",(VLOOKUP($E166,'Org List'!$AT$10:$AV$190,3,FALSE))),"")</f>
        <v>NHS England Midlands (North Midlands)</v>
      </c>
      <c r="E166" s="77" t="str">
        <f t="shared" ca="1" si="4"/>
        <v>E06000021</v>
      </c>
      <c r="F166" s="79" t="str">
        <f ca="1">IF(E166="","",VLOOKUP(E166,'Org List'!$J$9:$K$640,2,0))</f>
        <v>Stoke-on-Trent</v>
      </c>
      <c r="G166" s="100">
        <f ca="1">IFERROR(IF((VLOOKUP($E166,'DTOC Backsheet'!$D$5:$AF$183,G$9,FALSE))="","",(VLOOKUP($E166,'DTOC Backsheet'!$D$5:$AF$183,G$9,FALSE))),"")</f>
        <v>2637.4635929068636</v>
      </c>
      <c r="H166" s="101">
        <f ca="1">IFERROR(IF((VLOOKUP($E166,'DTOC Backsheet'!$D$5:$AF$183,H$9,FALSE))="","",(VLOOKUP($E166,'DTOC Backsheet'!$D$5:$AF$183,H$9,FALSE))),"")</f>
        <v>2761.1341345838359</v>
      </c>
      <c r="I166" s="101">
        <f ca="1">IFERROR(IF((VLOOKUP($E166,'DTOC Backsheet'!$D$5:$AF$183,I$9,FALSE))="","",(VLOOKUP($E166,'DTOC Backsheet'!$D$5:$AF$183,I$9,FALSE))),"")</f>
        <v>2189.72575426411</v>
      </c>
      <c r="J166" s="102">
        <f ca="1">IFERROR(IF((VLOOKUP($E166,'DTOC Backsheet'!$D$5:$AF$183,J$9,FALSE))="","",(VLOOKUP($E166,'DTOC Backsheet'!$D$5:$AF$183,J$9,FALSE))),"")</f>
        <v>1802.6177482684438</v>
      </c>
      <c r="K166" s="151">
        <f ca="1">IFERROR(IF((VLOOKUP($E166,'DTOC Backsheet'!$D$5:$AF$183,K$9,FALSE))="","",(VLOOKUP($E166,'DTOC Backsheet'!$D$5:$AF$183,K$9,FALSE))),"")</f>
        <v>1623.920833430295</v>
      </c>
      <c r="L166" s="102">
        <f ca="1">IFERROR(IF((VLOOKUP($E166,'DTOC Backsheet'!$D$5:$AF$183,L$9,FALSE))="","",(VLOOKUP($E166,'DTOC Backsheet'!$D$5:$AF$183,L$9,FALSE))),"")</f>
        <v>1804.1321289026655</v>
      </c>
      <c r="M166" s="101">
        <f ca="1">IFERROR(IF((VLOOKUP($E166,'DTOC Backsheet'!$D$5:$AF$183,M$9,FALSE))="","",(VLOOKUP($E166,'DTOC Backsheet'!$D$5:$AF$183,M$9,FALSE))),"")</f>
        <v>1618.3681044381494</v>
      </c>
      <c r="N166" s="103">
        <f ca="1">IFERROR(IF((VLOOKUP($E166,'DTOC Backsheet'!$D$5:$AF$183,N$9,FALSE))="","",(VLOOKUP($E166,'DTOC Backsheet'!$D$5:$AF$183,N$9,FALSE))),"")</f>
        <v>1913.3908999672888</v>
      </c>
    </row>
    <row r="167" spans="1:14" ht="15" customHeight="1" x14ac:dyDescent="0.3">
      <c r="A167" s="41">
        <v>153</v>
      </c>
      <c r="B167" s="77" t="str">
        <f ca="1">IFERROR(IF((VLOOKUP($E167,'Org List'!$AJ$10:$AL$190,3,FALSE))="","",(VLOOKUP($E167,'Org List'!$AJ$10:$AL$190,3,FALSE))),"")</f>
        <v>East of England Commissioning Region</v>
      </c>
      <c r="C167" s="78" t="str">
        <f ca="1">IFERROR(IF((VLOOKUP($E167,'Org List'!$AO$10:$AQ$190,3,FALSE))="","",(VLOOKUP($E167,'Org List'!$AO$10:$AQ$190,3,FALSE))),"")</f>
        <v>East Region</v>
      </c>
      <c r="D167" s="93" t="str">
        <f ca="1">IFERROR(IF((VLOOKUP($E167,'Org List'!$AT$10:$AV$190,3,FALSE))="","",(VLOOKUP($E167,'Org List'!$AT$10:$AV$190,3,FALSE))),"")</f>
        <v>NHS England East (East)</v>
      </c>
      <c r="E167" s="77" t="str">
        <f t="shared" ca="1" si="4"/>
        <v>E10000029</v>
      </c>
      <c r="F167" s="79" t="str">
        <f ca="1">IF(E167="","",VLOOKUP(E167,'Org List'!$J$9:$K$640,2,0))</f>
        <v>Suffolk</v>
      </c>
      <c r="G167" s="100">
        <f ca="1">IFERROR(IF((VLOOKUP($E167,'DTOC Backsheet'!$D$5:$AF$183,G$9,FALSE))="","",(VLOOKUP($E167,'DTOC Backsheet'!$D$5:$AF$183,G$9,FALSE))),"")</f>
        <v>1369.8630136986301</v>
      </c>
      <c r="H167" s="101">
        <f ca="1">IFERROR(IF((VLOOKUP($E167,'DTOC Backsheet'!$D$5:$AF$183,H$9,FALSE))="","",(VLOOKUP($E167,'DTOC Backsheet'!$D$5:$AF$183,H$9,FALSE))),"")</f>
        <v>1297.6865455448412</v>
      </c>
      <c r="I167" s="101">
        <f ca="1">IFERROR(IF((VLOOKUP($E167,'DTOC Backsheet'!$D$5:$AF$183,I$9,FALSE))="","",(VLOOKUP($E167,'DTOC Backsheet'!$D$5:$AF$183,I$9,FALSE))),"")</f>
        <v>1160.9485577122045</v>
      </c>
      <c r="J167" s="102">
        <f ca="1">IFERROR(IF((VLOOKUP($E167,'DTOC Backsheet'!$D$5:$AF$183,J$9,FALSE))="","",(VLOOKUP($E167,'DTOC Backsheet'!$D$5:$AF$183,J$9,FALSE))),"")</f>
        <v>1050.3152488288683</v>
      </c>
      <c r="K167" s="151">
        <f ca="1">IFERROR(IF((VLOOKUP($E167,'DTOC Backsheet'!$D$5:$AF$183,K$9,FALSE))="","",(VLOOKUP($E167,'DTOC Backsheet'!$D$5:$AF$183,K$9,FALSE))),"")</f>
        <v>957.87826323336833</v>
      </c>
      <c r="L167" s="102">
        <f ca="1">IFERROR(IF((VLOOKUP($E167,'DTOC Backsheet'!$D$5:$AF$183,L$9,FALSE))="","",(VLOOKUP($E167,'DTOC Backsheet'!$D$5:$AF$183,L$9,FALSE))),"")</f>
        <v>936.41967729155579</v>
      </c>
      <c r="M167" s="101">
        <f ca="1">IFERROR(IF((VLOOKUP($E167,'DTOC Backsheet'!$D$5:$AF$183,M$9,FALSE))="","",(VLOOKUP($E167,'DTOC Backsheet'!$D$5:$AF$183,M$9,FALSE))),"")</f>
        <v>889.87105240239339</v>
      </c>
      <c r="N167" s="103">
        <f ca="1">IFERROR(IF((VLOOKUP($E167,'DTOC Backsheet'!$D$5:$AF$183,N$9,FALSE))="","",(VLOOKUP($E167,'DTOC Backsheet'!$D$5:$AF$183,N$9,FALSE))),"")</f>
        <v>788.80123459534946</v>
      </c>
    </row>
    <row r="168" spans="1:14" ht="15" customHeight="1" x14ac:dyDescent="0.3">
      <c r="A168" s="41">
        <v>154</v>
      </c>
      <c r="B168" s="77" t="str">
        <f ca="1">IFERROR(IF((VLOOKUP($E168,'Org List'!$AJ$10:$AL$190,3,FALSE))="","",(VLOOKUP($E168,'Org List'!$AJ$10:$AL$190,3,FALSE))),"")</f>
        <v>North East and Yorkshire Commissioning Region</v>
      </c>
      <c r="C168" s="78" t="str">
        <f ca="1">IFERROR(IF((VLOOKUP($E168,'Org List'!$AO$10:$AQ$190,3,FALSE))="","",(VLOOKUP($E168,'Org List'!$AO$10:$AQ$190,3,FALSE))),"")</f>
        <v>North East Region</v>
      </c>
      <c r="D168" s="93" t="str">
        <f ca="1">IFERROR(IF((VLOOKUP($E168,'Org List'!$AT$10:$AV$190,3,FALSE))="","",(VLOOKUP($E168,'Org List'!$AT$10:$AV$190,3,FALSE))),"")</f>
        <v>NHS England North East and Yorkshire (Cumbria And North East)</v>
      </c>
      <c r="E168" s="77" t="str">
        <f t="shared" ca="1" si="4"/>
        <v>E08000024</v>
      </c>
      <c r="F168" s="79" t="str">
        <f ca="1">IF(E168="","",VLOOKUP(E168,'Org List'!$J$9:$K$640,2,0))</f>
        <v>Sunderland</v>
      </c>
      <c r="G168" s="100">
        <f ca="1">IFERROR(IF((VLOOKUP($E168,'DTOC Backsheet'!$D$5:$AF$183,G$9,FALSE))="","",(VLOOKUP($E168,'DTOC Backsheet'!$D$5:$AF$183,G$9,FALSE))),"")</f>
        <v>221.71854312066606</v>
      </c>
      <c r="H168" s="101">
        <f ca="1">IFERROR(IF((VLOOKUP($E168,'DTOC Backsheet'!$D$5:$AF$183,H$9,FALSE))="","",(VLOOKUP($E168,'DTOC Backsheet'!$D$5:$AF$183,H$9,FALSE))),"")</f>
        <v>209.6003231525325</v>
      </c>
      <c r="I168" s="101">
        <f ca="1">IFERROR(IF((VLOOKUP($E168,'DTOC Backsheet'!$D$5:$AF$183,I$9,FALSE))="","",(VLOOKUP($E168,'DTOC Backsheet'!$D$5:$AF$183,I$9,FALSE))),"")</f>
        <v>242.81322232445413</v>
      </c>
      <c r="J168" s="102">
        <f ca="1">IFERROR(IF((VLOOKUP($E168,'DTOC Backsheet'!$D$5:$AF$183,J$9,FALSE))="","",(VLOOKUP($E168,'DTOC Backsheet'!$D$5:$AF$183,J$9,FALSE))),"")</f>
        <v>287.80326037677344</v>
      </c>
      <c r="K168" s="151">
        <f ca="1">IFERROR(IF((VLOOKUP($E168,'DTOC Backsheet'!$D$5:$AF$183,K$9,FALSE))="","",(VLOOKUP($E168,'DTOC Backsheet'!$D$5:$AF$183,K$9,FALSE))),"")</f>
        <v>243.04381086250069</v>
      </c>
      <c r="L168" s="102">
        <f ca="1">IFERROR(IF((VLOOKUP($E168,'DTOC Backsheet'!$D$5:$AF$183,L$9,FALSE))="","",(VLOOKUP($E168,'DTOC Backsheet'!$D$5:$AF$183,L$9,FALSE))),"")</f>
        <v>312.42095760962337</v>
      </c>
      <c r="M168" s="101">
        <f ca="1">IFERROR(IF((VLOOKUP($E168,'DTOC Backsheet'!$D$5:$AF$183,M$9,FALSE))="","",(VLOOKUP($E168,'DTOC Backsheet'!$D$5:$AF$183,M$9,FALSE))),"")</f>
        <v>548.30325654984051</v>
      </c>
      <c r="N168" s="103">
        <f ca="1">IFERROR(IF((VLOOKUP($E168,'DTOC Backsheet'!$D$5:$AF$183,N$9,FALSE))="","",(VLOOKUP($E168,'DTOC Backsheet'!$D$5:$AF$183,N$9,FALSE))),"")</f>
        <v>527.16551235245231</v>
      </c>
    </row>
    <row r="169" spans="1:14" ht="15" customHeight="1" x14ac:dyDescent="0.3">
      <c r="A169" s="41">
        <v>155</v>
      </c>
      <c r="B169" s="77" t="str">
        <f ca="1">IFERROR(IF((VLOOKUP($E169,'Org List'!$AJ$10:$AL$190,3,FALSE))="","",(VLOOKUP($E169,'Org List'!$AJ$10:$AL$190,3,FALSE))),"")</f>
        <v>South East England Commissioning Region</v>
      </c>
      <c r="C169" s="78" t="str">
        <f ca="1">IFERROR(IF((VLOOKUP($E169,'Org List'!$AO$10:$AQ$190,3,FALSE))="","",(VLOOKUP($E169,'Org List'!$AO$10:$AQ$190,3,FALSE))),"")</f>
        <v>South East Region</v>
      </c>
      <c r="D169" s="93" t="str">
        <f ca="1">IFERROR(IF((VLOOKUP($E169,'Org List'!$AT$10:$AV$190,3,FALSE))="","",(VLOOKUP($E169,'Org List'!$AT$10:$AV$190,3,FALSE))),"")</f>
        <v>NHS England South East (Kent, Surrey and Sussex)</v>
      </c>
      <c r="E169" s="77" t="str">
        <f t="shared" ca="1" si="4"/>
        <v>E10000030</v>
      </c>
      <c r="F169" s="79" t="str">
        <f ca="1">IF(E169="","",VLOOKUP(E169,'Org List'!$J$9:$K$640,2,0))</f>
        <v>Surrey</v>
      </c>
      <c r="G169" s="100">
        <f ca="1">IFERROR(IF((VLOOKUP($E169,'DTOC Backsheet'!$D$5:$AF$183,G$9,FALSE))="","",(VLOOKUP($E169,'DTOC Backsheet'!$D$5:$AF$183,G$9,FALSE))),"")</f>
        <v>902.03845122678956</v>
      </c>
      <c r="H169" s="101">
        <f ca="1">IFERROR(IF((VLOOKUP($E169,'DTOC Backsheet'!$D$5:$AF$183,H$9,FALSE))="","",(VLOOKUP($E169,'DTOC Backsheet'!$D$5:$AF$183,H$9,FALSE))),"")</f>
        <v>1000.1989154782189</v>
      </c>
      <c r="I169" s="101">
        <f ca="1">IFERROR(IF((VLOOKUP($E169,'DTOC Backsheet'!$D$5:$AF$183,I$9,FALSE))="","",(VLOOKUP($E169,'DTOC Backsheet'!$D$5:$AF$183,I$9,FALSE))),"")</f>
        <v>833.71530870817378</v>
      </c>
      <c r="J169" s="102">
        <f ca="1">IFERROR(IF((VLOOKUP($E169,'DTOC Backsheet'!$D$5:$AF$183,J$9,FALSE))="","",(VLOOKUP($E169,'DTOC Backsheet'!$D$5:$AF$183,J$9,FALSE))),"")</f>
        <v>655.1578804603248</v>
      </c>
      <c r="K169" s="151">
        <f ca="1">IFERROR(IF((VLOOKUP($E169,'DTOC Backsheet'!$D$5:$AF$183,K$9,FALSE))="","",(VLOOKUP($E169,'DTOC Backsheet'!$D$5:$AF$183,K$9,FALSE))),"")</f>
        <v>890.61530947531867</v>
      </c>
      <c r="L169" s="102">
        <f ca="1">IFERROR(IF((VLOOKUP($E169,'DTOC Backsheet'!$D$5:$AF$183,L$9,FALSE))="","",(VLOOKUP($E169,'DTOC Backsheet'!$D$5:$AF$183,L$9,FALSE))),"")</f>
        <v>850.56714667431868</v>
      </c>
      <c r="M169" s="101">
        <f ca="1">IFERROR(IF((VLOOKUP($E169,'DTOC Backsheet'!$D$5:$AF$183,M$9,FALSE))="","",(VLOOKUP($E169,'DTOC Backsheet'!$D$5:$AF$183,M$9,FALSE))),"")</f>
        <v>881.38168480806394</v>
      </c>
      <c r="N169" s="103">
        <f ca="1">IFERROR(IF((VLOOKUP($E169,'DTOC Backsheet'!$D$5:$AF$183,N$9,FALSE))="","",(VLOOKUP($E169,'DTOC Backsheet'!$D$5:$AF$183,N$9,FALSE))),"")</f>
        <v>911.94806015635049</v>
      </c>
    </row>
    <row r="170" spans="1:14" ht="15" customHeight="1" x14ac:dyDescent="0.3">
      <c r="A170" s="41">
        <v>156</v>
      </c>
      <c r="B170" s="77" t="str">
        <f ca="1">IFERROR(IF((VLOOKUP($E170,'Org List'!$AJ$10:$AL$190,3,FALSE))="","",(VLOOKUP($E170,'Org List'!$AJ$10:$AL$190,3,FALSE))),"")</f>
        <v>London Commissioning Region</v>
      </c>
      <c r="C170" s="78" t="str">
        <f ca="1">IFERROR(IF((VLOOKUP($E170,'Org List'!$AO$10:$AQ$190,3,FALSE))="","",(VLOOKUP($E170,'Org List'!$AO$10:$AQ$190,3,FALSE))),"")</f>
        <v>London Region</v>
      </c>
      <c r="D170" s="93" t="str">
        <f ca="1">IFERROR(IF((VLOOKUP($E170,'Org List'!$AT$10:$AV$190,3,FALSE))="","",(VLOOKUP($E170,'Org List'!$AT$10:$AV$190,3,FALSE))),"")</f>
        <v>NHS England London</v>
      </c>
      <c r="E170" s="77" t="str">
        <f t="shared" ca="1" si="4"/>
        <v>E09000029</v>
      </c>
      <c r="F170" s="79" t="str">
        <f ca="1">IF(E170="","",VLOOKUP(E170,'Org List'!$J$9:$K$640,2,0))</f>
        <v>Sutton</v>
      </c>
      <c r="G170" s="100">
        <f ca="1">IFERROR(IF((VLOOKUP($E170,'DTOC Backsheet'!$D$5:$AF$183,G$9,FALSE))="","",(VLOOKUP($E170,'DTOC Backsheet'!$D$5:$AF$183,G$9,FALSE))),"")</f>
        <v>433.32006624982347</v>
      </c>
      <c r="H170" s="101">
        <f ca="1">IFERROR(IF((VLOOKUP($E170,'DTOC Backsheet'!$D$5:$AF$183,H$9,FALSE))="","",(VLOOKUP($E170,'DTOC Backsheet'!$D$5:$AF$183,H$9,FALSE))),"")</f>
        <v>584.82160052383585</v>
      </c>
      <c r="I170" s="101">
        <f ca="1">IFERROR(IF((VLOOKUP($E170,'DTOC Backsheet'!$D$5:$AF$183,I$9,FALSE))="","",(VLOOKUP($E170,'DTOC Backsheet'!$D$5:$AF$183,I$9,FALSE))),"")</f>
        <v>343.44627473134159</v>
      </c>
      <c r="J170" s="102">
        <f ca="1">IFERROR(IF((VLOOKUP($E170,'DTOC Backsheet'!$D$5:$AF$183,J$9,FALSE))="","",(VLOOKUP($E170,'DTOC Backsheet'!$D$5:$AF$183,J$9,FALSE))),"")</f>
        <v>413.94639234227611</v>
      </c>
      <c r="K170" s="151">
        <f ca="1">IFERROR(IF((VLOOKUP($E170,'DTOC Backsheet'!$D$5:$AF$183,K$9,FALSE))="","",(VLOOKUP($E170,'DTOC Backsheet'!$D$5:$AF$183,K$9,FALSE))),"")</f>
        <v>704.08979924476114</v>
      </c>
      <c r="L170" s="102">
        <f ca="1">IFERROR(IF((VLOOKUP($E170,'DTOC Backsheet'!$D$5:$AF$183,L$9,FALSE))="","",(VLOOKUP($E170,'DTOC Backsheet'!$D$5:$AF$183,L$9,FALSE))),"")</f>
        <v>612.03116904594208</v>
      </c>
      <c r="M170" s="101">
        <f ca="1">IFERROR(IF((VLOOKUP($E170,'DTOC Backsheet'!$D$5:$AF$183,M$9,FALSE))="","",(VLOOKUP($E170,'DTOC Backsheet'!$D$5:$AF$183,M$9,FALSE))),"")</f>
        <v>510.44923227483139</v>
      </c>
      <c r="N170" s="103">
        <f ca="1">IFERROR(IF((VLOOKUP($E170,'DTOC Backsheet'!$D$5:$AF$183,N$9,FALSE))="","",(VLOOKUP($E170,'DTOC Backsheet'!$D$5:$AF$183,N$9,FALSE))),"")</f>
        <v>401.33060310917188</v>
      </c>
    </row>
    <row r="171" spans="1:14" ht="15" customHeight="1" x14ac:dyDescent="0.3">
      <c r="A171" s="41">
        <v>157</v>
      </c>
      <c r="B171" s="77" t="str">
        <f ca="1">IFERROR(IF((VLOOKUP($E171,'Org List'!$AJ$10:$AL$190,3,FALSE))="","",(VLOOKUP($E171,'Org List'!$AJ$10:$AL$190,3,FALSE))),"")</f>
        <v>South West England Commissioning Region</v>
      </c>
      <c r="C171" s="78" t="str">
        <f ca="1">IFERROR(IF((VLOOKUP($E171,'Org List'!$AO$10:$AQ$190,3,FALSE))="","",(VLOOKUP($E171,'Org List'!$AO$10:$AQ$190,3,FALSE))),"")</f>
        <v>South West Region</v>
      </c>
      <c r="D171" s="93" t="str">
        <f ca="1">IFERROR(IF((VLOOKUP($E171,'Org List'!$AT$10:$AV$190,3,FALSE))="","",(VLOOKUP($E171,'Org List'!$AT$10:$AV$190,3,FALSE))),"")</f>
        <v>NHS England South West (South West North)</v>
      </c>
      <c r="E171" s="77" t="str">
        <f t="shared" ca="1" si="4"/>
        <v>E06000030</v>
      </c>
      <c r="F171" s="79" t="str">
        <f ca="1">IF(E171="","",VLOOKUP(E171,'Org List'!$J$9:$K$640,2,0))</f>
        <v>Swindon</v>
      </c>
      <c r="G171" s="100">
        <f ca="1">IFERROR(IF((VLOOKUP($E171,'DTOC Backsheet'!$D$5:$AF$183,G$9,FALSE))="","",(VLOOKUP($E171,'DTOC Backsheet'!$D$5:$AF$183,G$9,FALSE))),"")</f>
        <v>1581.2108730982932</v>
      </c>
      <c r="H171" s="101">
        <f ca="1">IFERROR(IF((VLOOKUP($E171,'DTOC Backsheet'!$D$5:$AF$183,H$9,FALSE))="","",(VLOOKUP($E171,'DTOC Backsheet'!$D$5:$AF$183,H$9,FALSE))),"")</f>
        <v>1466.2137186911448</v>
      </c>
      <c r="I171" s="101">
        <f ca="1">IFERROR(IF((VLOOKUP($E171,'DTOC Backsheet'!$D$5:$AF$183,I$9,FALSE))="","",(VLOOKUP($E171,'DTOC Backsheet'!$D$5:$AF$183,I$9,FALSE))),"")</f>
        <v>1072.5244808993248</v>
      </c>
      <c r="J171" s="102">
        <f ca="1">IFERROR(IF((VLOOKUP($E171,'DTOC Backsheet'!$D$5:$AF$183,J$9,FALSE))="","",(VLOOKUP($E171,'DTOC Backsheet'!$D$5:$AF$183,J$9,FALSE))),"")</f>
        <v>690.18768690685465</v>
      </c>
      <c r="K171" s="151">
        <f ca="1">IFERROR(IF((VLOOKUP($E171,'DTOC Backsheet'!$D$5:$AF$183,K$9,FALSE))="","",(VLOOKUP($E171,'DTOC Backsheet'!$D$5:$AF$183,K$9,FALSE))),"")</f>
        <v>531.36277079969352</v>
      </c>
      <c r="L171" s="102">
        <f ca="1">IFERROR(IF((VLOOKUP($E171,'DTOC Backsheet'!$D$5:$AF$183,L$9,FALSE))="","",(VLOOKUP($E171,'DTOC Backsheet'!$D$5:$AF$183,L$9,FALSE))),"")</f>
        <v>703.03381982728683</v>
      </c>
      <c r="M171" s="101">
        <f ca="1">IFERROR(IF((VLOOKUP($E171,'DTOC Backsheet'!$D$5:$AF$183,M$9,FALSE))="","",(VLOOKUP($E171,'DTOC Backsheet'!$D$5:$AF$183,M$9,FALSE))),"")</f>
        <v>672.67023292444708</v>
      </c>
      <c r="N171" s="103">
        <f ca="1">IFERROR(IF((VLOOKUP($E171,'DTOC Backsheet'!$D$5:$AF$183,N$9,FALSE))="","",(VLOOKUP($E171,'DTOC Backsheet'!$D$5:$AF$183,N$9,FALSE))),"")</f>
        <v>698.2885099539576</v>
      </c>
    </row>
    <row r="172" spans="1:14" ht="15" customHeight="1" x14ac:dyDescent="0.3">
      <c r="A172" s="41">
        <v>158</v>
      </c>
      <c r="B172" s="77" t="str">
        <f ca="1">IFERROR(IF((VLOOKUP($E172,'Org List'!$AJ$10:$AL$190,3,FALSE))="","",(VLOOKUP($E172,'Org List'!$AJ$10:$AL$190,3,FALSE))),"")</f>
        <v>North West Commissioning Region</v>
      </c>
      <c r="C172" s="78" t="str">
        <f ca="1">IFERROR(IF((VLOOKUP($E172,'Org List'!$AO$10:$AQ$190,3,FALSE))="","",(VLOOKUP($E172,'Org List'!$AO$10:$AQ$190,3,FALSE))),"")</f>
        <v>North West Region</v>
      </c>
      <c r="D172" s="93" t="str">
        <f ca="1">IFERROR(IF((VLOOKUP($E172,'Org List'!$AT$10:$AV$190,3,FALSE))="","",(VLOOKUP($E172,'Org List'!$AT$10:$AV$190,3,FALSE))),"")</f>
        <v>NHS England North West (Greater Manchester)</v>
      </c>
      <c r="E172" s="77" t="str">
        <f t="shared" ca="1" si="4"/>
        <v>E08000008</v>
      </c>
      <c r="F172" s="79" t="str">
        <f ca="1">IF(E172="","",VLOOKUP(E172,'Org List'!$J$9:$K$640,2,0))</f>
        <v>Tameside</v>
      </c>
      <c r="G172" s="100">
        <f ca="1">IFERROR(IF((VLOOKUP($E172,'DTOC Backsheet'!$D$5:$AF$183,G$9,FALSE))="","",(VLOOKUP($E172,'DTOC Backsheet'!$D$5:$AF$183,G$9,FALSE))),"")</f>
        <v>1314.2359320013297</v>
      </c>
      <c r="H172" s="101">
        <f ca="1">IFERROR(IF((VLOOKUP($E172,'DTOC Backsheet'!$D$5:$AF$183,H$9,FALSE))="","",(VLOOKUP($E172,'DTOC Backsheet'!$D$5:$AF$183,H$9,FALSE))),"")</f>
        <v>1591.0680101333151</v>
      </c>
      <c r="I172" s="101">
        <f ca="1">IFERROR(IF((VLOOKUP($E172,'DTOC Backsheet'!$D$5:$AF$183,I$9,FALSE))="","",(VLOOKUP($E172,'DTOC Backsheet'!$D$5:$AF$183,I$9,FALSE))),"")</f>
        <v>1417.4031660877838</v>
      </c>
      <c r="J172" s="102">
        <f ca="1">IFERROR(IF((VLOOKUP($E172,'DTOC Backsheet'!$D$5:$AF$183,J$9,FALSE))="","",(VLOOKUP($E172,'DTOC Backsheet'!$D$5:$AF$183,J$9,FALSE))),"")</f>
        <v>1474.854298811362</v>
      </c>
      <c r="K172" s="151">
        <f ca="1">IFERROR(IF((VLOOKUP($E172,'DTOC Backsheet'!$D$5:$AF$183,K$9,FALSE))="","",(VLOOKUP($E172,'DTOC Backsheet'!$D$5:$AF$183,K$9,FALSE))),"")</f>
        <v>1552.2368601559147</v>
      </c>
      <c r="L172" s="102">
        <f ca="1">IFERROR(IF((VLOOKUP($E172,'DTOC Backsheet'!$D$5:$AF$183,L$9,FALSE))="","",(VLOOKUP($E172,'DTOC Backsheet'!$D$5:$AF$183,L$9,FALSE))),"")</f>
        <v>1302.8930513790228</v>
      </c>
      <c r="M172" s="101">
        <f ca="1">IFERROR(IF((VLOOKUP($E172,'DTOC Backsheet'!$D$5:$AF$183,M$9,FALSE))="","",(VLOOKUP($E172,'DTOC Backsheet'!$D$5:$AF$183,M$9,FALSE))),"")</f>
        <v>1408.9358206289653</v>
      </c>
      <c r="N172" s="103">
        <f ca="1">IFERROR(IF((VLOOKUP($E172,'DTOC Backsheet'!$D$5:$AF$183,N$9,FALSE))="","",(VLOOKUP($E172,'DTOC Backsheet'!$D$5:$AF$183,N$9,FALSE))),"")</f>
        <v>1253.5982302923462</v>
      </c>
    </row>
    <row r="173" spans="1:14" ht="15" customHeight="1" x14ac:dyDescent="0.3">
      <c r="A173" s="41">
        <v>159</v>
      </c>
      <c r="B173" s="77" t="str">
        <f ca="1">IFERROR(IF((VLOOKUP($E173,'Org List'!$AJ$10:$AL$190,3,FALSE))="","",(VLOOKUP($E173,'Org List'!$AJ$10:$AL$190,3,FALSE))),"")</f>
        <v>Midlands Commissioning Region</v>
      </c>
      <c r="C173" s="78" t="str">
        <f ca="1">IFERROR(IF((VLOOKUP($E173,'Org List'!$AO$10:$AQ$190,3,FALSE))="","",(VLOOKUP($E173,'Org List'!$AO$10:$AQ$190,3,FALSE))),"")</f>
        <v>West Midlands Region</v>
      </c>
      <c r="D173" s="93" t="str">
        <f ca="1">IFERROR(IF((VLOOKUP($E173,'Org List'!$AT$10:$AV$190,3,FALSE))="","",(VLOOKUP($E173,'Org List'!$AT$10:$AV$190,3,FALSE))),"")</f>
        <v>NHS England Midlands (North Midlands)</v>
      </c>
      <c r="E173" s="77" t="str">
        <f t="shared" ca="1" si="4"/>
        <v>E06000020</v>
      </c>
      <c r="F173" s="79" t="str">
        <f ca="1">IF(E173="","",VLOOKUP(E173,'Org List'!$J$9:$K$640,2,0))</f>
        <v>Telford and Wrekin</v>
      </c>
      <c r="G173" s="100">
        <f ca="1">IFERROR(IF((VLOOKUP($E173,'DTOC Backsheet'!$D$5:$AF$183,G$9,FALSE))="","",(VLOOKUP($E173,'DTOC Backsheet'!$D$5:$AF$183,G$9,FALSE))),"")</f>
        <v>657.6861539369005</v>
      </c>
      <c r="H173" s="101">
        <f ca="1">IFERROR(IF((VLOOKUP($E173,'DTOC Backsheet'!$D$5:$AF$183,H$9,FALSE))="","",(VLOOKUP($E173,'DTOC Backsheet'!$D$5:$AF$183,H$9,FALSE))),"")</f>
        <v>631.14276655828121</v>
      </c>
      <c r="I173" s="101">
        <f ca="1">IFERROR(IF((VLOOKUP($E173,'DTOC Backsheet'!$D$5:$AF$183,I$9,FALSE))="","",(VLOOKUP($E173,'DTOC Backsheet'!$D$5:$AF$183,I$9,FALSE))),"")</f>
        <v>477.04365649907464</v>
      </c>
      <c r="J173" s="102">
        <f ca="1">IFERROR(IF((VLOOKUP($E173,'DTOC Backsheet'!$D$5:$AF$183,J$9,FALSE))="","",(VLOOKUP($E173,'DTOC Backsheet'!$D$5:$AF$183,J$9,FALSE))),"")</f>
        <v>428.96611307267619</v>
      </c>
      <c r="K173" s="151">
        <f ca="1">IFERROR(IF((VLOOKUP($E173,'DTOC Backsheet'!$D$5:$AF$183,K$9,FALSE))="","",(VLOOKUP($E173,'DTOC Backsheet'!$D$5:$AF$183,K$9,FALSE))),"")</f>
        <v>320.25552277343633</v>
      </c>
      <c r="L173" s="102">
        <f ca="1">IFERROR(IF((VLOOKUP($E173,'DTOC Backsheet'!$D$5:$AF$183,L$9,FALSE))="","",(VLOOKUP($E173,'DTOC Backsheet'!$D$5:$AF$183,L$9,FALSE))),"")</f>
        <v>533.26951727870357</v>
      </c>
      <c r="M173" s="101">
        <f ca="1">IFERROR(IF((VLOOKUP($E173,'DTOC Backsheet'!$D$5:$AF$183,M$9,FALSE))="","",(VLOOKUP($E173,'DTOC Backsheet'!$D$5:$AF$183,M$9,FALSE))),"")</f>
        <v>467.16172588051722</v>
      </c>
      <c r="N173" s="103">
        <f ca="1">IFERROR(IF((VLOOKUP($E173,'DTOC Backsheet'!$D$5:$AF$183,N$9,FALSE))="","",(VLOOKUP($E173,'DTOC Backsheet'!$D$5:$AF$183,N$9,FALSE))),"")</f>
        <v>402.29003639724573</v>
      </c>
    </row>
    <row r="174" spans="1:14" ht="15" customHeight="1" x14ac:dyDescent="0.3">
      <c r="A174" s="41">
        <v>160</v>
      </c>
      <c r="B174" s="77" t="str">
        <f ca="1">IFERROR(IF((VLOOKUP($E174,'Org List'!$AJ$10:$AL$190,3,FALSE))="","",(VLOOKUP($E174,'Org List'!$AJ$10:$AL$190,3,FALSE))),"")</f>
        <v>East of England Commissioning Region</v>
      </c>
      <c r="C174" s="78" t="str">
        <f ca="1">IFERROR(IF((VLOOKUP($E174,'Org List'!$AO$10:$AQ$190,3,FALSE))="","",(VLOOKUP($E174,'Org List'!$AO$10:$AQ$190,3,FALSE))),"")</f>
        <v>East Region</v>
      </c>
      <c r="D174" s="93" t="str">
        <f ca="1">IFERROR(IF((VLOOKUP($E174,'Org List'!$AT$10:$AV$190,3,FALSE))="","",(VLOOKUP($E174,'Org List'!$AT$10:$AV$190,3,FALSE))),"")</f>
        <v>NHS England East (East)</v>
      </c>
      <c r="E174" s="77" t="str">
        <f t="shared" ref="E174:E192" ca="1" si="5">IF($A174&gt;$Q$5-1,"",INDIRECT("'Comms by AT'!D"&amp;$A174+$Q$4))</f>
        <v>E06000034</v>
      </c>
      <c r="F174" s="79" t="str">
        <f ca="1">IF(E174="","",VLOOKUP(E174,'Org List'!$J$9:$K$640,2,0))</f>
        <v>Thurrock</v>
      </c>
      <c r="G174" s="100">
        <f ca="1">IFERROR(IF((VLOOKUP($E174,'DTOC Backsheet'!$D$5:$AF$183,G$9,FALSE))="","",(VLOOKUP($E174,'DTOC Backsheet'!$D$5:$AF$183,G$9,FALSE))),"")</f>
        <v>752.52802383005417</v>
      </c>
      <c r="H174" s="101">
        <f ca="1">IFERROR(IF((VLOOKUP($E174,'DTOC Backsheet'!$D$5:$AF$183,H$9,FALSE))="","",(VLOOKUP($E174,'DTOC Backsheet'!$D$5:$AF$183,H$9,FALSE))),"")</f>
        <v>758.79909069530447</v>
      </c>
      <c r="I174" s="101">
        <f ca="1">IFERROR(IF((VLOOKUP($E174,'DTOC Backsheet'!$D$5:$AF$183,I$9,FALSE))="","",(VLOOKUP($E174,'DTOC Backsheet'!$D$5:$AF$183,I$9,FALSE))),"")</f>
        <v>600.45465234773064</v>
      </c>
      <c r="J174" s="102">
        <f ca="1">IFERROR(IF((VLOOKUP($E174,'DTOC Backsheet'!$D$5:$AF$183,J$9,FALSE))="","",(VLOOKUP($E174,'DTOC Backsheet'!$D$5:$AF$183,J$9,FALSE))),"")</f>
        <v>586.81022851002695</v>
      </c>
      <c r="K174" s="151">
        <f ca="1">IFERROR(IF((VLOOKUP($E174,'DTOC Backsheet'!$D$5:$AF$183,K$9,FALSE))="","",(VLOOKUP($E174,'DTOC Backsheet'!$D$5:$AF$183,K$9,FALSE))),"")</f>
        <v>298.44377539809824</v>
      </c>
      <c r="L174" s="102">
        <f ca="1">IFERROR(IF((VLOOKUP($E174,'DTOC Backsheet'!$D$5:$AF$183,L$9,FALSE))="","",(VLOOKUP($E174,'DTOC Backsheet'!$D$5:$AF$183,L$9,FALSE))),"")</f>
        <v>582.15915668564094</v>
      </c>
      <c r="M174" s="101">
        <f ca="1">IFERROR(IF((VLOOKUP($E174,'DTOC Backsheet'!$D$5:$AF$183,M$9,FALSE))="","",(VLOOKUP($E174,'DTOC Backsheet'!$D$5:$AF$183,M$9,FALSE))),"")</f>
        <v>465.88236107599232</v>
      </c>
      <c r="N174" s="103">
        <f ca="1">IFERROR(IF((VLOOKUP($E174,'DTOC Backsheet'!$D$5:$AF$183,N$9,FALSE))="","",(VLOOKUP($E174,'DTOC Backsheet'!$D$5:$AF$183,N$9,FALSE))),"")</f>
        <v>554.58127880620577</v>
      </c>
    </row>
    <row r="175" spans="1:14" ht="15" customHeight="1" x14ac:dyDescent="0.3">
      <c r="A175" s="41">
        <v>161</v>
      </c>
      <c r="B175" s="77" t="str">
        <f ca="1">IFERROR(IF((VLOOKUP($E175,'Org List'!$AJ$10:$AL$190,3,FALSE))="","",(VLOOKUP($E175,'Org List'!$AJ$10:$AL$190,3,FALSE))),"")</f>
        <v>South West England Commissioning Region</v>
      </c>
      <c r="C175" s="78" t="str">
        <f ca="1">IFERROR(IF((VLOOKUP($E175,'Org List'!$AO$10:$AQ$190,3,FALSE))="","",(VLOOKUP($E175,'Org List'!$AO$10:$AQ$190,3,FALSE))),"")</f>
        <v>South West Region</v>
      </c>
      <c r="D175" s="93" t="str">
        <f ca="1">IFERROR(IF((VLOOKUP($E175,'Org List'!$AT$10:$AV$190,3,FALSE))="","",(VLOOKUP($E175,'Org List'!$AT$10:$AV$190,3,FALSE))),"")</f>
        <v>NHS England South West (South West South)</v>
      </c>
      <c r="E175" s="77" t="str">
        <f t="shared" ca="1" si="5"/>
        <v>E06000027</v>
      </c>
      <c r="F175" s="79" t="str">
        <f ca="1">IF(E175="","",VLOOKUP(E175,'Org List'!$J$9:$K$640,2,0))</f>
        <v>Torbay</v>
      </c>
      <c r="G175" s="100">
        <f ca="1">IFERROR(IF((VLOOKUP($E175,'DTOC Backsheet'!$D$5:$AF$183,G$9,FALSE))="","",(VLOOKUP($E175,'DTOC Backsheet'!$D$5:$AF$183,G$9,FALSE))),"")</f>
        <v>557.22480196667584</v>
      </c>
      <c r="H175" s="101">
        <f ca="1">IFERROR(IF((VLOOKUP($E175,'DTOC Backsheet'!$D$5:$AF$183,H$9,FALSE))="","",(VLOOKUP($E175,'DTOC Backsheet'!$D$5:$AF$183,H$9,FALSE))),"")</f>
        <v>871.34662660475271</v>
      </c>
      <c r="I175" s="101">
        <f ca="1">IFERROR(IF((VLOOKUP($E175,'DTOC Backsheet'!$D$5:$AF$183,I$9,FALSE))="","",(VLOOKUP($E175,'DTOC Backsheet'!$D$5:$AF$183,I$9,FALSE))),"")</f>
        <v>802.14877538013297</v>
      </c>
      <c r="J175" s="102">
        <f ca="1">IFERROR(IF((VLOOKUP($E175,'DTOC Backsheet'!$D$5:$AF$183,J$9,FALSE))="","",(VLOOKUP($E175,'DTOC Backsheet'!$D$5:$AF$183,J$9,FALSE))),"")</f>
        <v>634.14007185715548</v>
      </c>
      <c r="K175" s="151">
        <f ca="1">IFERROR(IF((VLOOKUP($E175,'DTOC Backsheet'!$D$5:$AF$183,K$9,FALSE))="","",(VLOOKUP($E175,'DTOC Backsheet'!$D$5:$AF$183,K$9,FALSE))),"")</f>
        <v>926.68033423251927</v>
      </c>
      <c r="L175" s="102">
        <f ca="1">IFERROR(IF((VLOOKUP($E175,'DTOC Backsheet'!$D$5:$AF$183,L$9,FALSE))="","",(VLOOKUP($E175,'DTOC Backsheet'!$D$5:$AF$183,L$9,FALSE))),"")</f>
        <v>677.74855817397986</v>
      </c>
      <c r="M175" s="101">
        <f ca="1">IFERROR(IF((VLOOKUP($E175,'DTOC Backsheet'!$D$5:$AF$183,M$9,FALSE))="","",(VLOOKUP($E175,'DTOC Backsheet'!$D$5:$AF$183,M$9,FALSE))),"")</f>
        <v>666.84643659477376</v>
      </c>
      <c r="N175" s="103">
        <f ca="1">IFERROR(IF((VLOOKUP($E175,'DTOC Backsheet'!$D$5:$AF$183,N$9,FALSE))="","",(VLOOKUP($E175,'DTOC Backsheet'!$D$5:$AF$183,N$9,FALSE))),"")</f>
        <v>703.58351564854422</v>
      </c>
    </row>
    <row r="176" spans="1:14" ht="15" customHeight="1" x14ac:dyDescent="0.3">
      <c r="A176" s="41">
        <v>162</v>
      </c>
      <c r="B176" s="77" t="str">
        <f ca="1">IFERROR(IF((VLOOKUP($E176,'Org List'!$AJ$10:$AL$190,3,FALSE))="","",(VLOOKUP($E176,'Org List'!$AJ$10:$AL$190,3,FALSE))),"")</f>
        <v>London Commissioning Region</v>
      </c>
      <c r="C176" s="78" t="str">
        <f ca="1">IFERROR(IF((VLOOKUP($E176,'Org List'!$AO$10:$AQ$190,3,FALSE))="","",(VLOOKUP($E176,'Org List'!$AO$10:$AQ$190,3,FALSE))),"")</f>
        <v>London Region</v>
      </c>
      <c r="D176" s="93" t="str">
        <f ca="1">IFERROR(IF((VLOOKUP($E176,'Org List'!$AT$10:$AV$190,3,FALSE))="","",(VLOOKUP($E176,'Org List'!$AT$10:$AV$190,3,FALSE))),"")</f>
        <v>NHS England London</v>
      </c>
      <c r="E176" s="77" t="str">
        <f t="shared" ca="1" si="5"/>
        <v>E09000030</v>
      </c>
      <c r="F176" s="79" t="str">
        <f ca="1">IF(E176="","",VLOOKUP(E176,'Org List'!$J$9:$K$640,2,0))</f>
        <v>Tower Hamlets</v>
      </c>
      <c r="G176" s="100">
        <f ca="1">IFERROR(IF((VLOOKUP($E176,'DTOC Backsheet'!$D$5:$AF$183,G$9,FALSE))="","",(VLOOKUP($E176,'DTOC Backsheet'!$D$5:$AF$183,G$9,FALSE))),"")</f>
        <v>533.05838596432648</v>
      </c>
      <c r="H176" s="101">
        <f ca="1">IFERROR(IF((VLOOKUP($E176,'DTOC Backsheet'!$D$5:$AF$183,H$9,FALSE))="","",(VLOOKUP($E176,'DTOC Backsheet'!$D$5:$AF$183,H$9,FALSE))),"")</f>
        <v>711.71851845667697</v>
      </c>
      <c r="I176" s="101">
        <f ca="1">IFERROR(IF((VLOOKUP($E176,'DTOC Backsheet'!$D$5:$AF$183,I$9,FALSE))="","",(VLOOKUP($E176,'DTOC Backsheet'!$D$5:$AF$183,I$9,FALSE))),"")</f>
        <v>511.76944494304166</v>
      </c>
      <c r="J176" s="102">
        <f ca="1">IFERROR(IF((VLOOKUP($E176,'DTOC Backsheet'!$D$5:$AF$183,J$9,FALSE))="","",(VLOOKUP($E176,'DTOC Backsheet'!$D$5:$AF$183,J$9,FALSE))),"")</f>
        <v>466.67983804277674</v>
      </c>
      <c r="K176" s="151">
        <f ca="1">IFERROR(IF((VLOOKUP($E176,'DTOC Backsheet'!$D$5:$AF$183,K$9,FALSE))="","",(VLOOKUP($E176,'DTOC Backsheet'!$D$5:$AF$183,K$9,FALSE))),"")</f>
        <v>632.15757974178746</v>
      </c>
      <c r="L176" s="102">
        <f ca="1">IFERROR(IF((VLOOKUP($E176,'DTOC Backsheet'!$D$5:$AF$183,L$9,FALSE))="","",(VLOOKUP($E176,'DTOC Backsheet'!$D$5:$AF$183,L$9,FALSE))),"")</f>
        <v>500.10145089824192</v>
      </c>
      <c r="M176" s="101">
        <f ca="1">IFERROR(IF((VLOOKUP($E176,'DTOC Backsheet'!$D$5:$AF$183,M$9,FALSE))="","",(VLOOKUP($E176,'DTOC Backsheet'!$D$5:$AF$183,M$9,FALSE))),"")</f>
        <v>597.5132249525858</v>
      </c>
      <c r="N176" s="103">
        <f ca="1">IFERROR(IF((VLOOKUP($E176,'DTOC Backsheet'!$D$5:$AF$183,N$9,FALSE))="","",(VLOOKUP($E176,'DTOC Backsheet'!$D$5:$AF$183,N$9,FALSE))),"")</f>
        <v>605.84089851512374</v>
      </c>
    </row>
    <row r="177" spans="1:14" ht="15" customHeight="1" x14ac:dyDescent="0.3">
      <c r="A177" s="41">
        <v>163</v>
      </c>
      <c r="B177" s="77" t="str">
        <f ca="1">IFERROR(IF((VLOOKUP($E177,'Org List'!$AJ$10:$AL$190,3,FALSE))="","",(VLOOKUP($E177,'Org List'!$AJ$10:$AL$190,3,FALSE))),"")</f>
        <v>North West Commissioning Region</v>
      </c>
      <c r="C177" s="78" t="str">
        <f ca="1">IFERROR(IF((VLOOKUP($E177,'Org List'!$AO$10:$AQ$190,3,FALSE))="","",(VLOOKUP($E177,'Org List'!$AO$10:$AQ$190,3,FALSE))),"")</f>
        <v>North West Region</v>
      </c>
      <c r="D177" s="93" t="str">
        <f ca="1">IFERROR(IF((VLOOKUP($E177,'Org List'!$AT$10:$AV$190,3,FALSE))="","",(VLOOKUP($E177,'Org List'!$AT$10:$AV$190,3,FALSE))),"")</f>
        <v>NHS England North West (Greater Manchester)</v>
      </c>
      <c r="E177" s="77" t="str">
        <f t="shared" ca="1" si="5"/>
        <v>E08000009</v>
      </c>
      <c r="F177" s="79" t="str">
        <f ca="1">IF(E177="","",VLOOKUP(E177,'Org List'!$J$9:$K$640,2,0))</f>
        <v>Trafford</v>
      </c>
      <c r="G177" s="100">
        <f ca="1">IFERROR(IF((VLOOKUP($E177,'DTOC Backsheet'!$D$5:$AF$183,G$9,FALSE))="","",(VLOOKUP($E177,'DTOC Backsheet'!$D$5:$AF$183,G$9,FALSE))),"")</f>
        <v>2284.112960172587</v>
      </c>
      <c r="H177" s="101">
        <f ca="1">IFERROR(IF((VLOOKUP($E177,'DTOC Backsheet'!$D$5:$AF$183,H$9,FALSE))="","",(VLOOKUP($E177,'DTOC Backsheet'!$D$5:$AF$183,H$9,FALSE))),"")</f>
        <v>2547.6644555771163</v>
      </c>
      <c r="I177" s="101">
        <f ca="1">IFERROR(IF((VLOOKUP($E177,'DTOC Backsheet'!$D$5:$AF$183,I$9,FALSE))="","",(VLOOKUP($E177,'DTOC Backsheet'!$D$5:$AF$183,I$9,FALSE))),"")</f>
        <v>2242.9677900039474</v>
      </c>
      <c r="J177" s="102">
        <f ca="1">IFERROR(IF((VLOOKUP($E177,'DTOC Backsheet'!$D$5:$AF$183,J$9,FALSE))="","",(VLOOKUP($E177,'DTOC Backsheet'!$D$5:$AF$183,J$9,FALSE))),"")</f>
        <v>1543.9964610915633</v>
      </c>
      <c r="K177" s="151">
        <f ca="1">IFERROR(IF((VLOOKUP($E177,'DTOC Backsheet'!$D$5:$AF$183,K$9,FALSE))="","",(VLOOKUP($E177,'DTOC Backsheet'!$D$5:$AF$183,K$9,FALSE))),"")</f>
        <v>1471.5784387489227</v>
      </c>
      <c r="L177" s="102">
        <f ca="1">IFERROR(IF((VLOOKUP($E177,'DTOC Backsheet'!$D$5:$AF$183,L$9,FALSE))="","",(VLOOKUP($E177,'DTOC Backsheet'!$D$5:$AF$183,L$9,FALSE))),"")</f>
        <v>1568.3200716493966</v>
      </c>
      <c r="M177" s="101">
        <f ca="1">IFERROR(IF((VLOOKUP($E177,'DTOC Backsheet'!$D$5:$AF$183,M$9,FALSE))="","",(VLOOKUP($E177,'DTOC Backsheet'!$D$5:$AF$183,M$9,FALSE))),"")</f>
        <v>1529.0706091583472</v>
      </c>
      <c r="N177" s="103">
        <f ca="1">IFERROR(IF((VLOOKUP($E177,'DTOC Backsheet'!$D$5:$AF$183,N$9,FALSE))="","",(VLOOKUP($E177,'DTOC Backsheet'!$D$5:$AF$183,N$9,FALSE))),"")</f>
        <v>1756.0081245669792</v>
      </c>
    </row>
    <row r="178" spans="1:14" ht="15" customHeight="1" x14ac:dyDescent="0.3">
      <c r="A178" s="41">
        <v>164</v>
      </c>
      <c r="B178" s="77" t="str">
        <f ca="1">IFERROR(IF((VLOOKUP($E178,'Org List'!$AJ$10:$AL$190,3,FALSE))="","",(VLOOKUP($E178,'Org List'!$AJ$10:$AL$190,3,FALSE))),"")</f>
        <v>North East and Yorkshire Commissioning Region</v>
      </c>
      <c r="C178" s="78" t="str">
        <f ca="1">IFERROR(IF((VLOOKUP($E178,'Org List'!$AO$10:$AQ$190,3,FALSE))="","",(VLOOKUP($E178,'Org List'!$AO$10:$AQ$190,3,FALSE))),"")</f>
        <v>Yorkshire and The Humber Region</v>
      </c>
      <c r="D178" s="93" t="str">
        <f ca="1">IFERROR(IF((VLOOKUP($E178,'Org List'!$AT$10:$AV$190,3,FALSE))="","",(VLOOKUP($E178,'Org List'!$AT$10:$AV$190,3,FALSE))),"")</f>
        <v>NHS England North East and Yokrshire (Yorkshire And Humber)</v>
      </c>
      <c r="E178" s="77" t="str">
        <f t="shared" ca="1" si="5"/>
        <v>E08000036</v>
      </c>
      <c r="F178" s="79" t="str">
        <f ca="1">IF(E178="","",VLOOKUP(E178,'Org List'!$J$9:$K$640,2,0))</f>
        <v>Wakefield</v>
      </c>
      <c r="G178" s="100">
        <f ca="1">IFERROR(IF((VLOOKUP($E178,'DTOC Backsheet'!$D$5:$AF$183,G$9,FALSE))="","",(VLOOKUP($E178,'DTOC Backsheet'!$D$5:$AF$183,G$9,FALSE))),"")</f>
        <v>889.83507399192274</v>
      </c>
      <c r="H178" s="101">
        <f ca="1">IFERROR(IF((VLOOKUP($E178,'DTOC Backsheet'!$D$5:$AF$183,H$9,FALSE))="","",(VLOOKUP($E178,'DTOC Backsheet'!$D$5:$AF$183,H$9,FALSE))),"")</f>
        <v>924.75970737615694</v>
      </c>
      <c r="I178" s="101">
        <f ca="1">IFERROR(IF((VLOOKUP($E178,'DTOC Backsheet'!$D$5:$AF$183,I$9,FALSE))="","",(VLOOKUP($E178,'DTOC Backsheet'!$D$5:$AF$183,I$9,FALSE))),"")</f>
        <v>854.91044060768854</v>
      </c>
      <c r="J178" s="102">
        <f ca="1">IFERROR(IF((VLOOKUP($E178,'DTOC Backsheet'!$D$5:$AF$183,J$9,FALSE))="","",(VLOOKUP($E178,'DTOC Backsheet'!$D$5:$AF$183,J$9,FALSE))),"")</f>
        <v>1014.5256237433831</v>
      </c>
      <c r="K178" s="151">
        <f ca="1">IFERROR(IF((VLOOKUP($E178,'DTOC Backsheet'!$D$5:$AF$183,K$9,FALSE))="","",(VLOOKUP($E178,'DTOC Backsheet'!$D$5:$AF$183,K$9,FALSE))),"")</f>
        <v>1003.7604414936363</v>
      </c>
      <c r="L178" s="102">
        <f ca="1">IFERROR(IF((VLOOKUP($E178,'DTOC Backsheet'!$D$5:$AF$183,L$9,FALSE))="","",(VLOOKUP($E178,'DTOC Backsheet'!$D$5:$AF$183,L$9,FALSE))),"")</f>
        <v>1053.5030077510871</v>
      </c>
      <c r="M178" s="101">
        <f ca="1">IFERROR(IF((VLOOKUP($E178,'DTOC Backsheet'!$D$5:$AF$183,M$9,FALSE))="","",(VLOOKUP($E178,'DTOC Backsheet'!$D$5:$AF$183,M$9,FALSE))),"")</f>
        <v>944.73754571054155</v>
      </c>
      <c r="N178" s="103">
        <f ca="1">IFERROR(IF((VLOOKUP($E178,'DTOC Backsheet'!$D$5:$AF$183,N$9,FALSE))="","",(VLOOKUP($E178,'DTOC Backsheet'!$D$5:$AF$183,N$9,FALSE))),"")</f>
        <v>919.82541174133075</v>
      </c>
    </row>
    <row r="179" spans="1:14" ht="15" customHeight="1" x14ac:dyDescent="0.3">
      <c r="A179" s="41">
        <v>165</v>
      </c>
      <c r="B179" s="77" t="str">
        <f ca="1">IFERROR(IF((VLOOKUP($E179,'Org List'!$AJ$10:$AL$190,3,FALSE))="","",(VLOOKUP($E179,'Org List'!$AJ$10:$AL$190,3,FALSE))),"")</f>
        <v>Midlands Commissioning Region</v>
      </c>
      <c r="C179" s="78" t="str">
        <f ca="1">IFERROR(IF((VLOOKUP($E179,'Org List'!$AO$10:$AQ$190,3,FALSE))="","",(VLOOKUP($E179,'Org List'!$AO$10:$AQ$190,3,FALSE))),"")</f>
        <v>West Midlands Region</v>
      </c>
      <c r="D179" s="93" t="str">
        <f ca="1">IFERROR(IF((VLOOKUP($E179,'Org List'!$AT$10:$AV$190,3,FALSE))="","",(VLOOKUP($E179,'Org List'!$AT$10:$AV$190,3,FALSE))),"")</f>
        <v>NHS England Midlands (West Midlands)</v>
      </c>
      <c r="E179" s="77" t="str">
        <f t="shared" ca="1" si="5"/>
        <v>E08000030</v>
      </c>
      <c r="F179" s="79" t="str">
        <f ca="1">IF(E179="","",VLOOKUP(E179,'Org List'!$J$9:$K$640,2,0))</f>
        <v>Walsall</v>
      </c>
      <c r="G179" s="100">
        <f ca="1">IFERROR(IF((VLOOKUP($E179,'DTOC Backsheet'!$D$5:$AF$183,G$9,FALSE))="","",(VLOOKUP($E179,'DTOC Backsheet'!$D$5:$AF$183,G$9,FALSE))),"")</f>
        <v>849.20731308564018</v>
      </c>
      <c r="H179" s="101">
        <f ca="1">IFERROR(IF((VLOOKUP($E179,'DTOC Backsheet'!$D$5:$AF$183,H$9,FALSE))="","",(VLOOKUP($E179,'DTOC Backsheet'!$D$5:$AF$183,H$9,FALSE))),"")</f>
        <v>858.54952775104869</v>
      </c>
      <c r="I179" s="101">
        <f ca="1">IFERROR(IF((VLOOKUP($E179,'DTOC Backsheet'!$D$5:$AF$183,I$9,FALSE))="","",(VLOOKUP($E179,'DTOC Backsheet'!$D$5:$AF$183,I$9,FALSE))),"")</f>
        <v>889.84594688016739</v>
      </c>
      <c r="J179" s="102">
        <f ca="1">IFERROR(IF((VLOOKUP($E179,'DTOC Backsheet'!$D$5:$AF$183,J$9,FALSE))="","",(VLOOKUP($E179,'DTOC Backsheet'!$D$5:$AF$183,J$9,FALSE))),"")</f>
        <v>720.13622967783033</v>
      </c>
      <c r="K179" s="151">
        <f ca="1">IFERROR(IF((VLOOKUP($E179,'DTOC Backsheet'!$D$5:$AF$183,K$9,FALSE))="","",(VLOOKUP($E179,'DTOC Backsheet'!$D$5:$AF$183,K$9,FALSE))),"")</f>
        <v>1017.866970629905</v>
      </c>
      <c r="L179" s="102">
        <f ca="1">IFERROR(IF((VLOOKUP($E179,'DTOC Backsheet'!$D$5:$AF$183,L$9,FALSE))="","",(VLOOKUP($E179,'DTOC Backsheet'!$D$5:$AF$183,L$9,FALSE))),"")</f>
        <v>939.71265112998537</v>
      </c>
      <c r="M179" s="101">
        <f ca="1">IFERROR(IF((VLOOKUP($E179,'DTOC Backsheet'!$D$5:$AF$183,M$9,FALSE))="","",(VLOOKUP($E179,'DTOC Backsheet'!$D$5:$AF$183,M$9,FALSE))),"")</f>
        <v>1059.7353560762906</v>
      </c>
      <c r="N179" s="103">
        <f ca="1">IFERROR(IF((VLOOKUP($E179,'DTOC Backsheet'!$D$5:$AF$183,N$9,FALSE))="","",(VLOOKUP($E179,'DTOC Backsheet'!$D$5:$AF$183,N$9,FALSE))),"")</f>
        <v>835.71553545130041</v>
      </c>
    </row>
    <row r="180" spans="1:14" ht="15" customHeight="1" x14ac:dyDescent="0.3">
      <c r="A180" s="41">
        <v>166</v>
      </c>
      <c r="B180" s="77" t="str">
        <f ca="1">IFERROR(IF((VLOOKUP($E180,'Org List'!$AJ$10:$AL$190,3,FALSE))="","",(VLOOKUP($E180,'Org List'!$AJ$10:$AL$190,3,FALSE))),"")</f>
        <v>London Commissioning Region</v>
      </c>
      <c r="C180" s="78" t="str">
        <f ca="1">IFERROR(IF((VLOOKUP($E180,'Org List'!$AO$10:$AQ$190,3,FALSE))="","",(VLOOKUP($E180,'Org List'!$AO$10:$AQ$190,3,FALSE))),"")</f>
        <v>London Region</v>
      </c>
      <c r="D180" s="93" t="str">
        <f ca="1">IFERROR(IF((VLOOKUP($E180,'Org List'!$AT$10:$AV$190,3,FALSE))="","",(VLOOKUP($E180,'Org List'!$AT$10:$AV$190,3,FALSE))),"")</f>
        <v>NHS England London</v>
      </c>
      <c r="E180" s="77" t="str">
        <f t="shared" ca="1" si="5"/>
        <v>E09000031</v>
      </c>
      <c r="F180" s="79" t="str">
        <f ca="1">IF(E180="","",VLOOKUP(E180,'Org List'!$J$9:$K$640,2,0))</f>
        <v>Waltham Forest</v>
      </c>
      <c r="G180" s="100">
        <f ca="1">IFERROR(IF((VLOOKUP($E180,'DTOC Backsheet'!$D$5:$AF$183,G$9,FALSE))="","",(VLOOKUP($E180,'DTOC Backsheet'!$D$5:$AF$183,G$9,FALSE))),"")</f>
        <v>718.72125114995401</v>
      </c>
      <c r="H180" s="101">
        <f ca="1">IFERROR(IF((VLOOKUP($E180,'DTOC Backsheet'!$D$5:$AF$183,H$9,FALSE))="","",(VLOOKUP($E180,'DTOC Backsheet'!$D$5:$AF$183,H$9,FALSE))),"")</f>
        <v>543.83241337013192</v>
      </c>
      <c r="I180" s="101">
        <f ca="1">IFERROR(IF((VLOOKUP($E180,'DTOC Backsheet'!$D$5:$AF$183,I$9,FALSE))="","",(VLOOKUP($E180,'DTOC Backsheet'!$D$5:$AF$183,I$9,FALSE))),"")</f>
        <v>332.04921803127877</v>
      </c>
      <c r="J180" s="102">
        <f ca="1">IFERROR(IF((VLOOKUP($E180,'DTOC Backsheet'!$D$5:$AF$183,J$9,FALSE))="","",(VLOOKUP($E180,'DTOC Backsheet'!$D$5:$AF$183,J$9,FALSE))),"")</f>
        <v>423.94586991226163</v>
      </c>
      <c r="K180" s="151">
        <f ca="1">IFERROR(IF((VLOOKUP($E180,'DTOC Backsheet'!$D$5:$AF$183,K$9,FALSE))="","",(VLOOKUP($E180,'DTOC Backsheet'!$D$5:$AF$183,K$9,FALSE))),"")</f>
        <v>820.54039337857103</v>
      </c>
      <c r="L180" s="102">
        <f ca="1">IFERROR(IF((VLOOKUP($E180,'DTOC Backsheet'!$D$5:$AF$183,L$9,FALSE))="","",(VLOOKUP($E180,'DTOC Backsheet'!$D$5:$AF$183,L$9,FALSE))),"")</f>
        <v>990.30737131896501</v>
      </c>
      <c r="M180" s="101">
        <f ca="1">IFERROR(IF((VLOOKUP($E180,'DTOC Backsheet'!$D$5:$AF$183,M$9,FALSE))="","",(VLOOKUP($E180,'DTOC Backsheet'!$D$5:$AF$183,M$9,FALSE))),"")</f>
        <v>717.73705673688789</v>
      </c>
      <c r="N180" s="103">
        <f ca="1">IFERROR(IF((VLOOKUP($E180,'DTOC Backsheet'!$D$5:$AF$183,N$9,FALSE))="","",(VLOOKUP($E180,'DTOC Backsheet'!$D$5:$AF$183,N$9,FALSE))),"")</f>
        <v>655.65965672716698</v>
      </c>
    </row>
    <row r="181" spans="1:14" ht="15" customHeight="1" x14ac:dyDescent="0.3">
      <c r="A181" s="41">
        <v>167</v>
      </c>
      <c r="B181" s="77" t="str">
        <f ca="1">IFERROR(IF((VLOOKUP($E181,'Org List'!$AJ$10:$AL$190,3,FALSE))="","",(VLOOKUP($E181,'Org List'!$AJ$10:$AL$190,3,FALSE))),"")</f>
        <v>London Commissioning Region</v>
      </c>
      <c r="C181" s="78" t="str">
        <f ca="1">IFERROR(IF((VLOOKUP($E181,'Org List'!$AO$10:$AQ$190,3,FALSE))="","",(VLOOKUP($E181,'Org List'!$AO$10:$AQ$190,3,FALSE))),"")</f>
        <v>London Region</v>
      </c>
      <c r="D181" s="93" t="str">
        <f ca="1">IFERROR(IF((VLOOKUP($E181,'Org List'!$AT$10:$AV$190,3,FALSE))="","",(VLOOKUP($E181,'Org List'!$AT$10:$AV$190,3,FALSE))),"")</f>
        <v>NHS England London</v>
      </c>
      <c r="E181" s="77" t="str">
        <f t="shared" ca="1" si="5"/>
        <v>E09000032</v>
      </c>
      <c r="F181" s="79" t="str">
        <f ca="1">IF(E181="","",VLOOKUP(E181,'Org List'!$J$9:$K$640,2,0))</f>
        <v>Wandsworth</v>
      </c>
      <c r="G181" s="100">
        <f ca="1">IFERROR(IF((VLOOKUP($E181,'DTOC Backsheet'!$D$5:$AF$183,G$9,FALSE))="","",(VLOOKUP($E181,'DTOC Backsheet'!$D$5:$AF$183,G$9,FALSE))),"")</f>
        <v>435.7549627648537</v>
      </c>
      <c r="H181" s="101">
        <f ca="1">IFERROR(IF((VLOOKUP($E181,'DTOC Backsheet'!$D$5:$AF$183,H$9,FALSE))="","",(VLOOKUP($E181,'DTOC Backsheet'!$D$5:$AF$183,H$9,FALSE))),"")</f>
        <v>461.50062634972602</v>
      </c>
      <c r="I181" s="101">
        <f ca="1">IFERROR(IF((VLOOKUP($E181,'DTOC Backsheet'!$D$5:$AF$183,I$9,FALSE))="","",(VLOOKUP($E181,'DTOC Backsheet'!$D$5:$AF$183,I$9,FALSE))),"")</f>
        <v>461.88488998532108</v>
      </c>
      <c r="J181" s="102">
        <f ca="1">IFERROR(IF((VLOOKUP($E181,'DTOC Backsheet'!$D$5:$AF$183,J$9,FALSE))="","",(VLOOKUP($E181,'DTOC Backsheet'!$D$5:$AF$183,J$9,FALSE))),"")</f>
        <v>394.2160874649025</v>
      </c>
      <c r="K181" s="151">
        <f ca="1">IFERROR(IF((VLOOKUP($E181,'DTOC Backsheet'!$D$5:$AF$183,K$9,FALSE))="","",(VLOOKUP($E181,'DTOC Backsheet'!$D$5:$AF$183,K$9,FALSE))),"")</f>
        <v>489.43736463033787</v>
      </c>
      <c r="L181" s="102">
        <f ca="1">IFERROR(IF((VLOOKUP($E181,'DTOC Backsheet'!$D$5:$AF$183,L$9,FALSE))="","",(VLOOKUP($E181,'DTOC Backsheet'!$D$5:$AF$183,L$9,FALSE))),"")</f>
        <v>274.2372782364539</v>
      </c>
      <c r="M181" s="101">
        <f ca="1">IFERROR(IF((VLOOKUP($E181,'DTOC Backsheet'!$D$5:$AF$183,M$9,FALSE))="","",(VLOOKUP($E181,'DTOC Backsheet'!$D$5:$AF$183,M$9,FALSE))),"")</f>
        <v>306.61251247270195</v>
      </c>
      <c r="N181" s="103">
        <f ca="1">IFERROR(IF((VLOOKUP($E181,'DTOC Backsheet'!$D$5:$AF$183,N$9,FALSE))="","",(VLOOKUP($E181,'DTOC Backsheet'!$D$5:$AF$183,N$9,FALSE))),"")</f>
        <v>295.14523521131588</v>
      </c>
    </row>
    <row r="182" spans="1:14" ht="15" customHeight="1" x14ac:dyDescent="0.3">
      <c r="A182" s="41">
        <v>168</v>
      </c>
      <c r="B182" s="77" t="str">
        <f ca="1">IFERROR(IF((VLOOKUP($E182,'Org List'!$AJ$10:$AL$190,3,FALSE))="","",(VLOOKUP($E182,'Org List'!$AJ$10:$AL$190,3,FALSE))),"")</f>
        <v>North West Commissioning Region</v>
      </c>
      <c r="C182" s="78" t="str">
        <f ca="1">IFERROR(IF((VLOOKUP($E182,'Org List'!$AO$10:$AQ$190,3,FALSE))="","",(VLOOKUP($E182,'Org List'!$AO$10:$AQ$190,3,FALSE))),"")</f>
        <v>North West Region</v>
      </c>
      <c r="D182" s="93" t="str">
        <f ca="1">IFERROR(IF((VLOOKUP($E182,'Org List'!$AT$10:$AV$190,3,FALSE))="","",(VLOOKUP($E182,'Org List'!$AT$10:$AV$190,3,FALSE))),"")</f>
        <v>NHS England North West (Cheshire And Merseyside)</v>
      </c>
      <c r="E182" s="77" t="str">
        <f t="shared" ca="1" si="5"/>
        <v>E06000007</v>
      </c>
      <c r="F182" s="79" t="str">
        <f ca="1">IF(E182="","",VLOOKUP(E182,'Org List'!$J$9:$K$640,2,0))</f>
        <v>Warrington</v>
      </c>
      <c r="G182" s="100">
        <f ca="1">IFERROR(IF((VLOOKUP($E182,'DTOC Backsheet'!$D$5:$AF$183,G$9,FALSE))="","",(VLOOKUP($E182,'DTOC Backsheet'!$D$5:$AF$183,G$9,FALSE))),"")</f>
        <v>1110.5187267505967</v>
      </c>
      <c r="H182" s="101">
        <f ca="1">IFERROR(IF((VLOOKUP($E182,'DTOC Backsheet'!$D$5:$AF$183,H$9,FALSE))="","",(VLOOKUP($E182,'DTOC Backsheet'!$D$5:$AF$183,H$9,FALSE))),"")</f>
        <v>1129.9058512765209</v>
      </c>
      <c r="I182" s="101">
        <f ca="1">IFERROR(IF((VLOOKUP($E182,'DTOC Backsheet'!$D$5:$AF$183,I$9,FALSE))="","",(VLOOKUP($E182,'DTOC Backsheet'!$D$5:$AF$183,I$9,FALSE))),"")</f>
        <v>1566.722000751251</v>
      </c>
      <c r="J182" s="102">
        <f ca="1">IFERROR(IF((VLOOKUP($E182,'DTOC Backsheet'!$D$5:$AF$183,J$9,FALSE))="","",(VLOOKUP($E182,'DTOC Backsheet'!$D$5:$AF$183,J$9,FALSE))),"")</f>
        <v>1253.8339449049358</v>
      </c>
      <c r="K182" s="151">
        <f ca="1">IFERROR(IF((VLOOKUP($E182,'DTOC Backsheet'!$D$5:$AF$183,K$9,FALSE))="","",(VLOOKUP($E182,'DTOC Backsheet'!$D$5:$AF$183,K$9,FALSE))),"")</f>
        <v>1235.7758468026084</v>
      </c>
      <c r="L182" s="102">
        <f ca="1">IFERROR(IF((VLOOKUP($E182,'DTOC Backsheet'!$D$5:$AF$183,L$9,FALSE))="","",(VLOOKUP($E182,'DTOC Backsheet'!$D$5:$AF$183,L$9,FALSE))),"")</f>
        <v>935.40948170056174</v>
      </c>
      <c r="M182" s="101">
        <f ca="1">IFERROR(IF((VLOOKUP($E182,'DTOC Backsheet'!$D$5:$AF$183,M$9,FALSE))="","",(VLOOKUP($E182,'DTOC Backsheet'!$D$5:$AF$183,M$9,FALSE))),"")</f>
        <v>1484.3756640113161</v>
      </c>
      <c r="N182" s="103">
        <f ca="1">IFERROR(IF((VLOOKUP($E182,'DTOC Backsheet'!$D$5:$AF$183,N$9,FALSE))="","",(VLOOKUP($E182,'DTOC Backsheet'!$D$5:$AF$183,N$9,FALSE))),"")</f>
        <v>932.33484026845281</v>
      </c>
    </row>
    <row r="183" spans="1:14" ht="15" customHeight="1" x14ac:dyDescent="0.3">
      <c r="A183" s="41">
        <v>169</v>
      </c>
      <c r="B183" s="77" t="str">
        <f ca="1">IFERROR(IF((VLOOKUP($E183,'Org List'!$AJ$10:$AL$190,3,FALSE))="","",(VLOOKUP($E183,'Org List'!$AJ$10:$AL$190,3,FALSE))),"")</f>
        <v>Midlands Commissioning Region</v>
      </c>
      <c r="C183" s="78" t="str">
        <f ca="1">IFERROR(IF((VLOOKUP($E183,'Org List'!$AO$10:$AQ$190,3,FALSE))="","",(VLOOKUP($E183,'Org List'!$AO$10:$AQ$190,3,FALSE))),"")</f>
        <v>West Midlands Region</v>
      </c>
      <c r="D183" s="93" t="str">
        <f ca="1">IFERROR(IF((VLOOKUP($E183,'Org List'!$AT$10:$AV$190,3,FALSE))="","",(VLOOKUP($E183,'Org List'!$AT$10:$AV$190,3,FALSE))),"")</f>
        <v>NHS England Midlands (West Midlands)</v>
      </c>
      <c r="E183" s="77" t="str">
        <f t="shared" ca="1" si="5"/>
        <v>E10000031</v>
      </c>
      <c r="F183" s="79" t="str">
        <f ca="1">IF(E183="","",VLOOKUP(E183,'Org List'!$J$9:$K$640,2,0))</f>
        <v>Warwickshire</v>
      </c>
      <c r="G183" s="100">
        <f ca="1">IFERROR(IF((VLOOKUP($E183,'DTOC Backsheet'!$D$5:$AF$183,G$9,FALSE))="","",(VLOOKUP($E183,'DTOC Backsheet'!$D$5:$AF$183,G$9,FALSE))),"")</f>
        <v>1637.9348647087572</v>
      </c>
      <c r="H183" s="101">
        <f ca="1">IFERROR(IF((VLOOKUP($E183,'DTOC Backsheet'!$D$5:$AF$183,H$9,FALSE))="","",(VLOOKUP($E183,'DTOC Backsheet'!$D$5:$AF$183,H$9,FALSE))),"")</f>
        <v>1431.9989336650819</v>
      </c>
      <c r="I183" s="101">
        <f ca="1">IFERROR(IF((VLOOKUP($E183,'DTOC Backsheet'!$D$5:$AF$183,I$9,FALSE))="","",(VLOOKUP($E183,'DTOC Backsheet'!$D$5:$AF$183,I$9,FALSE))),"")</f>
        <v>1140.3119029635225</v>
      </c>
      <c r="J183" s="102">
        <f ca="1">IFERROR(IF((VLOOKUP($E183,'DTOC Backsheet'!$D$5:$AF$183,J$9,FALSE))="","",(VLOOKUP($E183,'DTOC Backsheet'!$D$5:$AF$183,J$9,FALSE))),"")</f>
        <v>1078.5096931610071</v>
      </c>
      <c r="K183" s="151">
        <f ca="1">IFERROR(IF((VLOOKUP($E183,'DTOC Backsheet'!$D$5:$AF$183,K$9,FALSE))="","",(VLOOKUP($E183,'DTOC Backsheet'!$D$5:$AF$183,K$9,FALSE))),"")</f>
        <v>834.78120641898249</v>
      </c>
      <c r="L183" s="102">
        <f ca="1">IFERROR(IF((VLOOKUP($E183,'DTOC Backsheet'!$D$5:$AF$183,L$9,FALSE))="","",(VLOOKUP($E183,'DTOC Backsheet'!$D$5:$AF$183,L$9,FALSE))),"")</f>
        <v>909.63748753901939</v>
      </c>
      <c r="M183" s="101">
        <f ca="1">IFERROR(IF((VLOOKUP($E183,'DTOC Backsheet'!$D$5:$AF$183,M$9,FALSE))="","",(VLOOKUP($E183,'DTOC Backsheet'!$D$5:$AF$183,M$9,FALSE))),"")</f>
        <v>873.9916393866207</v>
      </c>
      <c r="N183" s="103">
        <f ca="1">IFERROR(IF((VLOOKUP($E183,'DTOC Backsheet'!$D$5:$AF$183,N$9,FALSE))="","",(VLOOKUP($E183,'DTOC Backsheet'!$D$5:$AF$183,N$9,FALSE))),"")</f>
        <v>904.29070843739328</v>
      </c>
    </row>
    <row r="184" spans="1:14" ht="15" customHeight="1" x14ac:dyDescent="0.3">
      <c r="A184" s="41">
        <v>170</v>
      </c>
      <c r="B184" s="77" t="str">
        <f ca="1">IFERROR(IF((VLOOKUP($E184,'Org List'!$AJ$10:$AL$190,3,FALSE))="","",(VLOOKUP($E184,'Org List'!$AJ$10:$AL$190,3,FALSE))),"")</f>
        <v>South East England Commissioning Region</v>
      </c>
      <c r="C184" s="78" t="str">
        <f ca="1">IFERROR(IF((VLOOKUP($E184,'Org List'!$AO$10:$AQ$190,3,FALSE))="","",(VLOOKUP($E184,'Org List'!$AO$10:$AQ$190,3,FALSE))),"")</f>
        <v>South East Region</v>
      </c>
      <c r="D184" s="93" t="str">
        <f ca="1">IFERROR(IF((VLOOKUP($E184,'Org List'!$AT$10:$AV$190,3,FALSE))="","",(VLOOKUP($E184,'Org List'!$AT$10:$AV$190,3,FALSE))),"")</f>
        <v>NHS England South East (Hampshire, Isle of Wight and Thames Valley)</v>
      </c>
      <c r="E184" s="77" t="str">
        <f t="shared" ca="1" si="5"/>
        <v>E06000037</v>
      </c>
      <c r="F184" s="79" t="str">
        <f ca="1">IF(E184="","",VLOOKUP(E184,'Org List'!$J$9:$K$640,2,0))</f>
        <v>West Berkshire</v>
      </c>
      <c r="G184" s="100">
        <f ca="1">IFERROR(IF((VLOOKUP($E184,'DTOC Backsheet'!$D$5:$AF$183,G$9,FALSE))="","",(VLOOKUP($E184,'DTOC Backsheet'!$D$5:$AF$183,G$9,FALSE))),"")</f>
        <v>2041.0325799010459</v>
      </c>
      <c r="H184" s="101">
        <f ca="1">IFERROR(IF((VLOOKUP($E184,'DTOC Backsheet'!$D$5:$AF$183,H$9,FALSE))="","",(VLOOKUP($E184,'DTOC Backsheet'!$D$5:$AF$183,H$9,FALSE))),"")</f>
        <v>1696.2415330567399</v>
      </c>
      <c r="I184" s="101">
        <f ca="1">IFERROR(IF((VLOOKUP($E184,'DTOC Backsheet'!$D$5:$AF$183,I$9,FALSE))="","",(VLOOKUP($E184,'DTOC Backsheet'!$D$5:$AF$183,I$9,FALSE))),"")</f>
        <v>1547.8917209393314</v>
      </c>
      <c r="J184" s="102">
        <f ca="1">IFERROR(IF((VLOOKUP($E184,'DTOC Backsheet'!$D$5:$AF$183,J$9,FALSE))="","",(VLOOKUP($E184,'DTOC Backsheet'!$D$5:$AF$183,J$9,FALSE))),"")</f>
        <v>1370.8747934382272</v>
      </c>
      <c r="K184" s="151">
        <f ca="1">IFERROR(IF((VLOOKUP($E184,'DTOC Backsheet'!$D$5:$AF$183,K$9,FALSE))="","",(VLOOKUP($E184,'DTOC Backsheet'!$D$5:$AF$183,K$9,FALSE))),"")</f>
        <v>921.46065124975189</v>
      </c>
      <c r="L184" s="102">
        <f ca="1">IFERROR(IF((VLOOKUP($E184,'DTOC Backsheet'!$D$5:$AF$183,L$9,FALSE))="","",(VLOOKUP($E184,'DTOC Backsheet'!$D$5:$AF$183,L$9,FALSE))),"")</f>
        <v>883.47060685612166</v>
      </c>
      <c r="M184" s="101">
        <f ca="1">IFERROR(IF((VLOOKUP($E184,'DTOC Backsheet'!$D$5:$AF$183,M$9,FALSE))="","",(VLOOKUP($E184,'DTOC Backsheet'!$D$5:$AF$183,M$9,FALSE))),"")</f>
        <v>1043.5137725994996</v>
      </c>
      <c r="N184" s="103">
        <f ca="1">IFERROR(IF((VLOOKUP($E184,'DTOC Backsheet'!$D$5:$AF$183,N$9,FALSE))="","",(VLOOKUP($E184,'DTOC Backsheet'!$D$5:$AF$183,N$9,FALSE))),"")</f>
        <v>1537.9962455346702</v>
      </c>
    </row>
    <row r="185" spans="1:14" ht="15" customHeight="1" x14ac:dyDescent="0.3">
      <c r="A185" s="41">
        <v>171</v>
      </c>
      <c r="B185" s="77" t="str">
        <f ca="1">IFERROR(IF((VLOOKUP($E185,'Org List'!$AJ$10:$AL$190,3,FALSE))="","",(VLOOKUP($E185,'Org List'!$AJ$10:$AL$190,3,FALSE))),"")</f>
        <v>South East England Commissioning Region</v>
      </c>
      <c r="C185" s="78" t="str">
        <f ca="1">IFERROR(IF((VLOOKUP($E185,'Org List'!$AO$10:$AQ$190,3,FALSE))="","",(VLOOKUP($E185,'Org List'!$AO$10:$AQ$190,3,FALSE))),"")</f>
        <v>South East Region</v>
      </c>
      <c r="D185" s="93" t="str">
        <f ca="1">IFERROR(IF((VLOOKUP($E185,'Org List'!$AT$10:$AV$190,3,FALSE))="","",(VLOOKUP($E185,'Org List'!$AT$10:$AV$190,3,FALSE))),"")</f>
        <v>NHS England South East (Kent, Surrey and Sussex)</v>
      </c>
      <c r="E185" s="77" t="str">
        <f t="shared" ca="1" si="5"/>
        <v>E10000032</v>
      </c>
      <c r="F185" s="79" t="str">
        <f ca="1">IF(E185="","",VLOOKUP(E185,'Org List'!$J$9:$K$640,2,0))</f>
        <v>West Sussex</v>
      </c>
      <c r="G185" s="100">
        <f ca="1">IFERROR(IF((VLOOKUP($E185,'DTOC Backsheet'!$D$5:$AF$183,G$9,FALSE))="","",(VLOOKUP($E185,'DTOC Backsheet'!$D$5:$AF$183,G$9,FALSE))),"")</f>
        <v>1299.8621648367182</v>
      </c>
      <c r="H185" s="101">
        <f ca="1">IFERROR(IF((VLOOKUP($E185,'DTOC Backsheet'!$D$5:$AF$183,H$9,FALSE))="","",(VLOOKUP($E185,'DTOC Backsheet'!$D$5:$AF$183,H$9,FALSE))),"")</f>
        <v>1571.9982564440884</v>
      </c>
      <c r="I185" s="101">
        <f ca="1">IFERROR(IF((VLOOKUP($E185,'DTOC Backsheet'!$D$5:$AF$183,I$9,FALSE))="","",(VLOOKUP($E185,'DTOC Backsheet'!$D$5:$AF$183,I$9,FALSE))),"")</f>
        <v>1363.6256538334667</v>
      </c>
      <c r="J185" s="102">
        <f ca="1">IFERROR(IF((VLOOKUP($E185,'DTOC Backsheet'!$D$5:$AF$183,J$9,FALSE))="","",(VLOOKUP($E185,'DTOC Backsheet'!$D$5:$AF$183,J$9,FALSE))),"")</f>
        <v>1207.9166122519512</v>
      </c>
      <c r="K185" s="151">
        <f ca="1">IFERROR(IF((VLOOKUP($E185,'DTOC Backsheet'!$D$5:$AF$183,K$9,FALSE))="","",(VLOOKUP($E185,'DTOC Backsheet'!$D$5:$AF$183,K$9,FALSE))),"")</f>
        <v>1102.0178729094907</v>
      </c>
      <c r="L185" s="102">
        <f ca="1">IFERROR(IF((VLOOKUP($E185,'DTOC Backsheet'!$D$5:$AF$183,L$9,FALSE))="","",(VLOOKUP($E185,'DTOC Backsheet'!$D$5:$AF$183,L$9,FALSE))),"")</f>
        <v>1188.078831879259</v>
      </c>
      <c r="M185" s="101">
        <f ca="1">IFERROR(IF((VLOOKUP($E185,'DTOC Backsheet'!$D$5:$AF$183,M$9,FALSE))="","",(VLOOKUP($E185,'DTOC Backsheet'!$D$5:$AF$183,M$9,FALSE))),"")</f>
        <v>1084.0763509547762</v>
      </c>
      <c r="N185" s="103">
        <f ca="1">IFERROR(IF((VLOOKUP($E185,'DTOC Backsheet'!$D$5:$AF$183,N$9,FALSE))="","",(VLOOKUP($E185,'DTOC Backsheet'!$D$5:$AF$183,N$9,FALSE))),"")</f>
        <v>1066.0770913342024</v>
      </c>
    </row>
    <row r="186" spans="1:14" ht="15" customHeight="1" x14ac:dyDescent="0.3">
      <c r="A186" s="41">
        <v>172</v>
      </c>
      <c r="B186" s="77" t="str">
        <f ca="1">IFERROR(IF((VLOOKUP($E186,'Org List'!$AJ$10:$AL$190,3,FALSE))="","",(VLOOKUP($E186,'Org List'!$AJ$10:$AL$190,3,FALSE))),"")</f>
        <v>London Commissioning Region</v>
      </c>
      <c r="C186" s="78" t="str">
        <f ca="1">IFERROR(IF((VLOOKUP($E186,'Org List'!$AO$10:$AQ$190,3,FALSE))="","",(VLOOKUP($E186,'Org List'!$AO$10:$AQ$190,3,FALSE))),"")</f>
        <v>London Region</v>
      </c>
      <c r="D186" s="93" t="str">
        <f ca="1">IFERROR(IF((VLOOKUP($E186,'Org List'!$AT$10:$AV$190,3,FALSE))="","",(VLOOKUP($E186,'Org List'!$AT$10:$AV$190,3,FALSE))),"")</f>
        <v>NHS England London</v>
      </c>
      <c r="E186" s="77" t="str">
        <f t="shared" ca="1" si="5"/>
        <v>E09000033</v>
      </c>
      <c r="F186" s="79" t="str">
        <f ca="1">IF(E186="","",VLOOKUP(E186,'Org List'!$J$9:$K$640,2,0))</f>
        <v>Westminster</v>
      </c>
      <c r="G186" s="100">
        <f ca="1">IFERROR(IF((VLOOKUP($E186,'DTOC Backsheet'!$D$5:$AF$183,G$9,FALSE))="","",(VLOOKUP($E186,'DTOC Backsheet'!$D$5:$AF$183,G$9,FALSE))),"")</f>
        <v>277.01108545266015</v>
      </c>
      <c r="H186" s="101">
        <f ca="1">IFERROR(IF((VLOOKUP($E186,'DTOC Backsheet'!$D$5:$AF$183,H$9,FALSE))="","",(VLOOKUP($E186,'DTOC Backsheet'!$D$5:$AF$183,H$9,FALSE))),"")</f>
        <v>413.26246925577692</v>
      </c>
      <c r="I186" s="101">
        <f ca="1">IFERROR(IF((VLOOKUP($E186,'DTOC Backsheet'!$D$5:$AF$183,I$9,FALSE))="","",(VLOOKUP($E186,'DTOC Backsheet'!$D$5:$AF$183,I$9,FALSE))),"")</f>
        <v>494.41219049145673</v>
      </c>
      <c r="J186" s="102">
        <f ca="1">IFERROR(IF((VLOOKUP($E186,'DTOC Backsheet'!$D$5:$AF$183,J$9,FALSE))="","",(VLOOKUP($E186,'DTOC Backsheet'!$D$5:$AF$183,J$9,FALSE))),"")</f>
        <v>665.62343854086191</v>
      </c>
      <c r="K186" s="151">
        <f ca="1">IFERROR(IF((VLOOKUP($E186,'DTOC Backsheet'!$D$5:$AF$183,K$9,FALSE))="","",(VLOOKUP($E186,'DTOC Backsheet'!$D$5:$AF$183,K$9,FALSE))),"")</f>
        <v>799.4394265561242</v>
      </c>
      <c r="L186" s="102">
        <f ca="1">IFERROR(IF((VLOOKUP($E186,'DTOC Backsheet'!$D$5:$AF$183,L$9,FALSE))="","",(VLOOKUP($E186,'DTOC Backsheet'!$D$5:$AF$183,L$9,FALSE))),"")</f>
        <v>619.20756077911039</v>
      </c>
      <c r="M186" s="101">
        <f ca="1">IFERROR(IF((VLOOKUP($E186,'DTOC Backsheet'!$D$5:$AF$183,M$9,FALSE))="","",(VLOOKUP($E186,'DTOC Backsheet'!$D$5:$AF$183,M$9,FALSE))),"")</f>
        <v>628.58949351818785</v>
      </c>
      <c r="N186" s="103">
        <f ca="1">IFERROR(IF((VLOOKUP($E186,'DTOC Backsheet'!$D$5:$AF$183,N$9,FALSE))="","",(VLOOKUP($E186,'DTOC Backsheet'!$D$5:$AF$183,N$9,FALSE))),"")</f>
        <v>644.63573028820622</v>
      </c>
    </row>
    <row r="187" spans="1:14" ht="15" customHeight="1" x14ac:dyDescent="0.3">
      <c r="A187" s="41">
        <v>173</v>
      </c>
      <c r="B187" s="77" t="str">
        <f ca="1">IFERROR(IF((VLOOKUP($E187,'Org List'!$AJ$10:$AL$190,3,FALSE))="","",(VLOOKUP($E187,'Org List'!$AJ$10:$AL$190,3,FALSE))),"")</f>
        <v>North West Commissioning Region</v>
      </c>
      <c r="C187" s="78" t="str">
        <f ca="1">IFERROR(IF((VLOOKUP($E187,'Org List'!$AO$10:$AQ$190,3,FALSE))="","",(VLOOKUP($E187,'Org List'!$AO$10:$AQ$190,3,FALSE))),"")</f>
        <v>North West Region</v>
      </c>
      <c r="D187" s="93" t="str">
        <f ca="1">IFERROR(IF((VLOOKUP($E187,'Org List'!$AT$10:$AV$190,3,FALSE))="","",(VLOOKUP($E187,'Org List'!$AT$10:$AV$190,3,FALSE))),"")</f>
        <v>NHS England North West (Greater Manchester)</v>
      </c>
      <c r="E187" s="77" t="str">
        <f t="shared" ca="1" si="5"/>
        <v>E08000010</v>
      </c>
      <c r="F187" s="79" t="str">
        <f ca="1">IF(E187="","",VLOOKUP(E187,'Org List'!$J$9:$K$640,2,0))</f>
        <v>Wigan</v>
      </c>
      <c r="G187" s="100">
        <f ca="1">IFERROR(IF((VLOOKUP($E187,'DTOC Backsheet'!$D$5:$AF$183,G$9,FALSE))="","",(VLOOKUP($E187,'DTOC Backsheet'!$D$5:$AF$183,G$9,FALSE))),"")</f>
        <v>423.26969996959934</v>
      </c>
      <c r="H187" s="101">
        <f ca="1">IFERROR(IF((VLOOKUP($E187,'DTOC Backsheet'!$D$5:$AF$183,H$9,FALSE))="","",(VLOOKUP($E187,'DTOC Backsheet'!$D$5:$AF$183,H$9,FALSE))),"")</f>
        <v>623.60176791101208</v>
      </c>
      <c r="I187" s="101">
        <f ca="1">IFERROR(IF((VLOOKUP($E187,'DTOC Backsheet'!$D$5:$AF$183,I$9,FALSE))="","",(VLOOKUP($E187,'DTOC Backsheet'!$D$5:$AF$183,I$9,FALSE))),"")</f>
        <v>539.80528034796976</v>
      </c>
      <c r="J187" s="102">
        <f ca="1">IFERROR(IF((VLOOKUP($E187,'DTOC Backsheet'!$D$5:$AF$183,J$9,FALSE))="","",(VLOOKUP($E187,'DTOC Backsheet'!$D$5:$AF$183,J$9,FALSE))),"")</f>
        <v>568.16548280592519</v>
      </c>
      <c r="K187" s="151">
        <f ca="1">IFERROR(IF((VLOOKUP($E187,'DTOC Backsheet'!$D$5:$AF$183,K$9,FALSE))="","",(VLOOKUP($E187,'DTOC Backsheet'!$D$5:$AF$183,K$9,FALSE))),"")</f>
        <v>382.01550588113849</v>
      </c>
      <c r="L187" s="102">
        <f ca="1">IFERROR(IF((VLOOKUP($E187,'DTOC Backsheet'!$D$5:$AF$183,L$9,FALSE))="","",(VLOOKUP($E187,'DTOC Backsheet'!$D$5:$AF$183,L$9,FALSE))),"")</f>
        <v>394.45141248154181</v>
      </c>
      <c r="M187" s="101">
        <f ca="1">IFERROR(IF((VLOOKUP($E187,'DTOC Backsheet'!$D$5:$AF$183,M$9,FALSE))="","",(VLOOKUP($E187,'DTOC Backsheet'!$D$5:$AF$183,M$9,FALSE))),"")</f>
        <v>440.69744015179157</v>
      </c>
      <c r="N187" s="103">
        <f ca="1">IFERROR(IF((VLOOKUP($E187,'DTOC Backsheet'!$D$5:$AF$183,N$9,FALSE))="","",(VLOOKUP($E187,'DTOC Backsheet'!$D$5:$AF$183,N$9,FALSE))),"")</f>
        <v>534.61185629633292</v>
      </c>
    </row>
    <row r="188" spans="1:14" ht="15" customHeight="1" x14ac:dyDescent="0.3">
      <c r="A188" s="41">
        <v>174</v>
      </c>
      <c r="B188" s="77" t="str">
        <f ca="1">IFERROR(IF((VLOOKUP($E188,'Org List'!$AJ$10:$AL$190,3,FALSE))="","",(VLOOKUP($E188,'Org List'!$AJ$10:$AL$190,3,FALSE))),"")</f>
        <v>South West England Commissioning Region</v>
      </c>
      <c r="C188" s="78" t="str">
        <f ca="1">IFERROR(IF((VLOOKUP($E188,'Org List'!$AO$10:$AQ$190,3,FALSE))="","",(VLOOKUP($E188,'Org List'!$AO$10:$AQ$190,3,FALSE))),"")</f>
        <v>South West Region</v>
      </c>
      <c r="D188" s="93" t="str">
        <f ca="1">IFERROR(IF((VLOOKUP($E188,'Org List'!$AT$10:$AV$190,3,FALSE))="","",(VLOOKUP($E188,'Org List'!$AT$10:$AV$190,3,FALSE))),"")</f>
        <v>NHS England South West (South West North)</v>
      </c>
      <c r="E188" s="77" t="str">
        <f t="shared" ca="1" si="5"/>
        <v>E06000054</v>
      </c>
      <c r="F188" s="79" t="str">
        <f ca="1">IF(E188="","",VLOOKUP(E188,'Org List'!$J$9:$K$640,2,0))</f>
        <v>Wiltshire</v>
      </c>
      <c r="G188" s="100">
        <f ca="1">IFERROR(IF((VLOOKUP($E188,'DTOC Backsheet'!$D$5:$AF$183,G$9,FALSE))="","",(VLOOKUP($E188,'DTOC Backsheet'!$D$5:$AF$183,G$9,FALSE))),"")</f>
        <v>1984.3973302326058</v>
      </c>
      <c r="H188" s="101">
        <f ca="1">IFERROR(IF((VLOOKUP($E188,'DTOC Backsheet'!$D$5:$AF$183,H$9,FALSE))="","",(VLOOKUP($E188,'DTOC Backsheet'!$D$5:$AF$183,H$9,FALSE))),"")</f>
        <v>1728.0238496488632</v>
      </c>
      <c r="I188" s="101">
        <f ca="1">IFERROR(IF((VLOOKUP($E188,'DTOC Backsheet'!$D$5:$AF$183,I$9,FALSE))="","",(VLOOKUP($E188,'DTOC Backsheet'!$D$5:$AF$183,I$9,FALSE))),"")</f>
        <v>1413.7678449772825</v>
      </c>
      <c r="J188" s="102">
        <f ca="1">IFERROR(IF((VLOOKUP($E188,'DTOC Backsheet'!$D$5:$AF$183,J$9,FALSE))="","",(VLOOKUP($E188,'DTOC Backsheet'!$D$5:$AF$183,J$9,FALSE))),"")</f>
        <v>1352.8734984690459</v>
      </c>
      <c r="K188" s="151">
        <f ca="1">IFERROR(IF((VLOOKUP($E188,'DTOC Backsheet'!$D$5:$AF$183,K$9,FALSE))="","",(VLOOKUP($E188,'DTOC Backsheet'!$D$5:$AF$183,K$9,FALSE))),"")</f>
        <v>1160.9891992889382</v>
      </c>
      <c r="L188" s="102">
        <f ca="1">IFERROR(IF((VLOOKUP($E188,'DTOC Backsheet'!$D$5:$AF$183,L$9,FALSE))="","",(VLOOKUP($E188,'DTOC Backsheet'!$D$5:$AF$183,L$9,FALSE))),"")</f>
        <v>1392.8812474348852</v>
      </c>
      <c r="M188" s="101">
        <f ca="1">IFERROR(IF((VLOOKUP($E188,'DTOC Backsheet'!$D$5:$AF$183,M$9,FALSE))="","",(VLOOKUP($E188,'DTOC Backsheet'!$D$5:$AF$183,M$9,FALSE))),"")</f>
        <v>1278.4641819211156</v>
      </c>
      <c r="N188" s="103">
        <f ca="1">IFERROR(IF((VLOOKUP($E188,'DTOC Backsheet'!$D$5:$AF$183,N$9,FALSE))="","",(VLOOKUP($E188,'DTOC Backsheet'!$D$5:$AF$183,N$9,FALSE))),"")</f>
        <v>1051.3585763005256</v>
      </c>
    </row>
    <row r="189" spans="1:14" ht="15" customHeight="1" x14ac:dyDescent="0.3">
      <c r="A189" s="41">
        <v>175</v>
      </c>
      <c r="B189" s="77" t="str">
        <f ca="1">IFERROR(IF((VLOOKUP($E189,'Org List'!$AJ$10:$AL$190,3,FALSE))="","",(VLOOKUP($E189,'Org List'!$AJ$10:$AL$190,3,FALSE))),"")</f>
        <v>South East England Commissioning Region</v>
      </c>
      <c r="C189" s="78" t="str">
        <f ca="1">IFERROR(IF((VLOOKUP($E189,'Org List'!$AO$10:$AQ$190,3,FALSE))="","",(VLOOKUP($E189,'Org List'!$AO$10:$AQ$190,3,FALSE))),"")</f>
        <v>South East Region</v>
      </c>
      <c r="D189" s="93" t="str">
        <f ca="1">IFERROR(IF((VLOOKUP($E189,'Org List'!$AT$10:$AV$190,3,FALSE))="","",(VLOOKUP($E189,'Org List'!$AT$10:$AV$190,3,FALSE))),"")</f>
        <v>NHS England South East (Hampshire, Isle of Wight and Thames Valley)</v>
      </c>
      <c r="E189" s="77" t="str">
        <f t="shared" ca="1" si="5"/>
        <v>E06000040</v>
      </c>
      <c r="F189" s="79" t="str">
        <f ca="1">IF(E189="","",VLOOKUP(E189,'Org List'!$J$9:$K$640,2,0))</f>
        <v>Windsor and Maidenhead</v>
      </c>
      <c r="G189" s="100">
        <f ca="1">IFERROR(IF((VLOOKUP($E189,'DTOC Backsheet'!$D$5:$AF$183,G$9,FALSE))="","",(VLOOKUP($E189,'DTOC Backsheet'!$D$5:$AF$183,G$9,FALSE))),"")</f>
        <v>915.46619684250538</v>
      </c>
      <c r="H189" s="101">
        <f ca="1">IFERROR(IF((VLOOKUP($E189,'DTOC Backsheet'!$D$5:$AF$183,H$9,FALSE))="","",(VLOOKUP($E189,'DTOC Backsheet'!$D$5:$AF$183,H$9,FALSE))),"")</f>
        <v>1239.3339551594293</v>
      </c>
      <c r="I189" s="101">
        <f ca="1">IFERROR(IF((VLOOKUP($E189,'DTOC Backsheet'!$D$5:$AF$183,I$9,FALSE))="","",(VLOOKUP($E189,'DTOC Backsheet'!$D$5:$AF$183,I$9,FALSE))),"")</f>
        <v>1243.6521919369884</v>
      </c>
      <c r="J189" s="102">
        <f ca="1">IFERROR(IF((VLOOKUP($E189,'DTOC Backsheet'!$D$5:$AF$183,J$9,FALSE))="","",(VLOOKUP($E189,'DTOC Backsheet'!$D$5:$AF$183,J$9,FALSE))),"")</f>
        <v>903.04926097493126</v>
      </c>
      <c r="K189" s="151">
        <f ca="1">IFERROR(IF((VLOOKUP($E189,'DTOC Backsheet'!$D$5:$AF$183,K$9,FALSE))="","",(VLOOKUP($E189,'DTOC Backsheet'!$D$5:$AF$183,K$9,FALSE))),"")</f>
        <v>1051.4011930548627</v>
      </c>
      <c r="L189" s="102">
        <f ca="1">IFERROR(IF((VLOOKUP($E189,'DTOC Backsheet'!$D$5:$AF$183,L$9,FALSE))="","",(VLOOKUP($E189,'DTOC Backsheet'!$D$5:$AF$183,L$9,FALSE))),"")</f>
        <v>1561.1453317713713</v>
      </c>
      <c r="M189" s="101">
        <f ca="1">IFERROR(IF((VLOOKUP($E189,'DTOC Backsheet'!$D$5:$AF$183,M$9,FALSE))="","",(VLOOKUP($E189,'DTOC Backsheet'!$D$5:$AF$183,M$9,FALSE))),"")</f>
        <v>1242.0161755529141</v>
      </c>
      <c r="N189" s="103">
        <f ca="1">IFERROR(IF((VLOOKUP($E189,'DTOC Backsheet'!$D$5:$AF$183,N$9,FALSE))="","",(VLOOKUP($E189,'DTOC Backsheet'!$D$5:$AF$183,N$9,FALSE))),"")</f>
        <v>592.30051454065529</v>
      </c>
    </row>
    <row r="190" spans="1:14" ht="15" customHeight="1" x14ac:dyDescent="0.3">
      <c r="A190" s="41">
        <v>176</v>
      </c>
      <c r="B190" s="77" t="str">
        <f ca="1">IFERROR(IF((VLOOKUP($E190,'Org List'!$AJ$10:$AL$190,3,FALSE))="","",(VLOOKUP($E190,'Org List'!$AJ$10:$AL$190,3,FALSE))),"")</f>
        <v>North West Commissioning Region</v>
      </c>
      <c r="C190" s="78" t="str">
        <f ca="1">IFERROR(IF((VLOOKUP($E190,'Org List'!$AO$10:$AQ$190,3,FALSE))="","",(VLOOKUP($E190,'Org List'!$AO$10:$AQ$190,3,FALSE))),"")</f>
        <v>North West Region</v>
      </c>
      <c r="D190" s="93" t="str">
        <f ca="1">IFERROR(IF((VLOOKUP($E190,'Org List'!$AT$10:$AV$190,3,FALSE))="","",(VLOOKUP($E190,'Org List'!$AT$10:$AV$190,3,FALSE))),"")</f>
        <v>NHS England North West (Cheshire And Merseyside)</v>
      </c>
      <c r="E190" s="77" t="str">
        <f t="shared" ca="1" si="5"/>
        <v>E08000015</v>
      </c>
      <c r="F190" s="79" t="str">
        <f ca="1">IF(E190="","",VLOOKUP(E190,'Org List'!$J$9:$K$640,2,0))</f>
        <v>Wirral</v>
      </c>
      <c r="G190" s="100">
        <f ca="1">IFERROR(IF((VLOOKUP($E190,'DTOC Backsheet'!$D$5:$AF$183,G$9,FALSE))="","",(VLOOKUP($E190,'DTOC Backsheet'!$D$5:$AF$183,G$9,FALSE))),"")</f>
        <v>1275.6282096514956</v>
      </c>
      <c r="H190" s="101">
        <f ca="1">IFERROR(IF((VLOOKUP($E190,'DTOC Backsheet'!$D$5:$AF$183,H$9,FALSE))="","",(VLOOKUP($E190,'DTOC Backsheet'!$D$5:$AF$183,H$9,FALSE))),"")</f>
        <v>1032.5767376220158</v>
      </c>
      <c r="I190" s="101">
        <f ca="1">IFERROR(IF((VLOOKUP($E190,'DTOC Backsheet'!$D$5:$AF$183,I$9,FALSE))="","",(VLOOKUP($E190,'DTOC Backsheet'!$D$5:$AF$183,I$9,FALSE))),"")</f>
        <v>651.14273393704184</v>
      </c>
      <c r="J190" s="102">
        <f ca="1">IFERROR(IF((VLOOKUP($E190,'DTOC Backsheet'!$D$5:$AF$183,J$9,FALSE))="","",(VLOOKUP($E190,'DTOC Backsheet'!$D$5:$AF$183,J$9,FALSE))),"")</f>
        <v>477.54646374057569</v>
      </c>
      <c r="K190" s="151">
        <f ca="1">IFERROR(IF((VLOOKUP($E190,'DTOC Backsheet'!$D$5:$AF$183,K$9,FALSE))="","",(VLOOKUP($E190,'DTOC Backsheet'!$D$5:$AF$183,K$9,FALSE))),"")</f>
        <v>612.53083804358141</v>
      </c>
      <c r="L190" s="102">
        <f ca="1">IFERROR(IF((VLOOKUP($E190,'DTOC Backsheet'!$D$5:$AF$183,L$9,FALSE))="","",(VLOOKUP($E190,'DTOC Backsheet'!$D$5:$AF$183,L$9,FALSE))),"")</f>
        <v>721.61704750938259</v>
      </c>
      <c r="M190" s="101">
        <f ca="1">IFERROR(IF((VLOOKUP($E190,'DTOC Backsheet'!$D$5:$AF$183,M$9,FALSE))="","",(VLOOKUP($E190,'DTOC Backsheet'!$D$5:$AF$183,M$9,FALSE))),"")</f>
        <v>688.65574680748591</v>
      </c>
      <c r="N190" s="103">
        <f ca="1">IFERROR(IF((VLOOKUP($E190,'DTOC Backsheet'!$D$5:$AF$183,N$9,FALSE))="","",(VLOOKUP($E190,'DTOC Backsheet'!$D$5:$AF$183,N$9,FALSE))),"")</f>
        <v>677.75485373962022</v>
      </c>
    </row>
    <row r="191" spans="1:14" ht="15" customHeight="1" x14ac:dyDescent="0.3">
      <c r="A191" s="41">
        <v>177</v>
      </c>
      <c r="B191" s="77" t="str">
        <f ca="1">IFERROR(IF((VLOOKUP($E191,'Org List'!$AJ$10:$AL$190,3,FALSE))="","",(VLOOKUP($E191,'Org List'!$AJ$10:$AL$190,3,FALSE))),"")</f>
        <v>South East England Commissioning Region</v>
      </c>
      <c r="C191" s="78" t="str">
        <f ca="1">IFERROR(IF((VLOOKUP($E191,'Org List'!$AO$10:$AQ$190,3,FALSE))="","",(VLOOKUP($E191,'Org List'!$AO$10:$AQ$190,3,FALSE))),"")</f>
        <v>South East Region</v>
      </c>
      <c r="D191" s="93" t="str">
        <f ca="1">IFERROR(IF((VLOOKUP($E191,'Org List'!$AT$10:$AV$190,3,FALSE))="","",(VLOOKUP($E191,'Org List'!$AT$10:$AV$190,3,FALSE))),"")</f>
        <v>NHS England South East (Hampshire, Isle of Wight and Thames Valley)</v>
      </c>
      <c r="E191" s="77" t="str">
        <f t="shared" ca="1" si="5"/>
        <v>E06000041</v>
      </c>
      <c r="F191" s="79" t="str">
        <f ca="1">IF(E191="","",VLOOKUP(E191,'Org List'!$J$9:$K$640,2,0))</f>
        <v>Wokingham</v>
      </c>
      <c r="G191" s="100">
        <f ca="1">IFERROR(IF((VLOOKUP($E191,'DTOC Backsheet'!$D$5:$AF$183,G$9,FALSE))="","",(VLOOKUP($E191,'DTOC Backsheet'!$D$5:$AF$183,G$9,FALSE))),"")</f>
        <v>589.1762618983513</v>
      </c>
      <c r="H191" s="101">
        <f ca="1">IFERROR(IF((VLOOKUP($E191,'DTOC Backsheet'!$D$5:$AF$183,H$9,FALSE))="","",(VLOOKUP($E191,'DTOC Backsheet'!$D$5:$AF$183,H$9,FALSE))),"")</f>
        <v>779.23312057523879</v>
      </c>
      <c r="I191" s="101">
        <f ca="1">IFERROR(IF((VLOOKUP($E191,'DTOC Backsheet'!$D$5:$AF$183,I$9,FALSE))="","",(VLOOKUP($E191,'DTOC Backsheet'!$D$5:$AF$183,I$9,FALSE))),"")</f>
        <v>663.61519821346553</v>
      </c>
      <c r="J191" s="102">
        <f ca="1">IFERROR(IF((VLOOKUP($E191,'DTOC Backsheet'!$D$5:$AF$183,J$9,FALSE))="","",(VLOOKUP($E191,'DTOC Backsheet'!$D$5:$AF$183,J$9,FALSE))),"")</f>
        <v>886.20266804768039</v>
      </c>
      <c r="K191" s="151">
        <f ca="1">IFERROR(IF((VLOOKUP($E191,'DTOC Backsheet'!$D$5:$AF$183,K$9,FALSE))="","",(VLOOKUP($E191,'DTOC Backsheet'!$D$5:$AF$183,K$9,FALSE))),"")</f>
        <v>731.53149891380201</v>
      </c>
      <c r="L191" s="102">
        <f ca="1">IFERROR(IF((VLOOKUP($E191,'DTOC Backsheet'!$D$5:$AF$183,L$9,FALSE))="","",(VLOOKUP($E191,'DTOC Backsheet'!$D$5:$AF$183,L$9,FALSE))),"")</f>
        <v>466.38092325572489</v>
      </c>
      <c r="M191" s="101">
        <f ca="1">IFERROR(IF((VLOOKUP($E191,'DTOC Backsheet'!$D$5:$AF$183,M$9,FALSE))="","",(VLOOKUP($E191,'DTOC Backsheet'!$D$5:$AF$183,M$9,FALSE))),"")</f>
        <v>423.76743788210536</v>
      </c>
      <c r="N191" s="103">
        <f ca="1">IFERROR(IF((VLOOKUP($E191,'DTOC Backsheet'!$D$5:$AF$183,N$9,FALSE))="","",(VLOOKUP($E191,'DTOC Backsheet'!$D$5:$AF$183,N$9,FALSE))),"")</f>
        <v>741.22458842544893</v>
      </c>
    </row>
    <row r="192" spans="1:14" ht="15" customHeight="1" thickBot="1" x14ac:dyDescent="0.35">
      <c r="A192" s="41">
        <v>178</v>
      </c>
      <c r="B192" s="80" t="str">
        <f ca="1">IFERROR(IF((VLOOKUP($E192,'Org List'!$AJ$10:$AL$190,3,FALSE))="","",(VLOOKUP($E192,'Org List'!$AJ$10:$AL$190,3,FALSE))),"")</f>
        <v>Midlands Commissioning Region</v>
      </c>
      <c r="C192" s="81" t="str">
        <f ca="1">IFERROR(IF((VLOOKUP($E192,'Org List'!$AO$10:$AQ$190,3,FALSE))="","",(VLOOKUP($E192,'Org List'!$AO$10:$AQ$190,3,FALSE))),"")</f>
        <v>West Midlands Region</v>
      </c>
      <c r="D192" s="94" t="str">
        <f ca="1">IFERROR(IF((VLOOKUP($E192,'Org List'!$AT$10:$AV$190,3,FALSE))="","",(VLOOKUP($E192,'Org List'!$AT$10:$AV$190,3,FALSE))),"")</f>
        <v>NHS England Midlands (West Midlands)</v>
      </c>
      <c r="E192" s="80" t="str">
        <f t="shared" ca="1" si="5"/>
        <v>E08000031</v>
      </c>
      <c r="F192" s="82" t="str">
        <f ca="1">IF(E192="","",VLOOKUP(E192,'Org List'!$J$9:$K$640,2,0))</f>
        <v>Wolverhampton</v>
      </c>
      <c r="G192" s="105">
        <f ca="1">IFERROR(IF((VLOOKUP($E192,'DTOC Backsheet'!$D$5:$AF$183,G$9,FALSE))="","",(VLOOKUP($E192,'DTOC Backsheet'!$D$5:$AF$183,G$9,FALSE))),"")</f>
        <v>1068.3814146671002</v>
      </c>
      <c r="H192" s="106">
        <f ca="1">IFERROR(IF((VLOOKUP($E192,'DTOC Backsheet'!$D$5:$AF$183,H$9,FALSE))="","",(VLOOKUP($E192,'DTOC Backsheet'!$D$5:$AF$183,H$9,FALSE))),"")</f>
        <v>1044.3615983186128</v>
      </c>
      <c r="I192" s="106">
        <f ca="1">IFERROR(IF((VLOOKUP($E192,'DTOC Backsheet'!$D$5:$AF$183,I$9,FALSE))="","",(VLOOKUP($E192,'DTOC Backsheet'!$D$5:$AF$183,I$9,FALSE))),"")</f>
        <v>784.64733405059178</v>
      </c>
      <c r="J192" s="107">
        <f ca="1">IFERROR(IF((VLOOKUP($E192,'DTOC Backsheet'!$D$5:$AF$183,J$9,FALSE))="","",(VLOOKUP($E192,'DTOC Backsheet'!$D$5:$AF$183,J$9,FALSE))),"")</f>
        <v>669.78427790609362</v>
      </c>
      <c r="K192" s="152">
        <f ca="1">IFERROR(IF((VLOOKUP($E192,'DTOC Backsheet'!$D$5:$AF$183,K$9,FALSE))="","",(VLOOKUP($E192,'DTOC Backsheet'!$D$5:$AF$183,K$9,FALSE))),"")</f>
        <v>600.41019845084247</v>
      </c>
      <c r="L192" s="107">
        <f ca="1">IFERROR(IF((VLOOKUP($E192,'DTOC Backsheet'!$D$5:$AF$183,L$9,FALSE))="","",(VLOOKUP($E192,'DTOC Backsheet'!$D$5:$AF$183,L$9,FALSE))),"")</f>
        <v>712.20727613412487</v>
      </c>
      <c r="M192" s="106">
        <f ca="1">IFERROR(IF((VLOOKUP($E192,'DTOC Backsheet'!$D$5:$AF$183,M$9,FALSE))="","",(VLOOKUP($E192,'DTOC Backsheet'!$D$5:$AF$183,M$9,FALSE))),"")</f>
        <v>554.99263564200908</v>
      </c>
      <c r="N192" s="108">
        <f ca="1">IFERROR(IF((VLOOKUP($E192,'DTOC Backsheet'!$D$5:$AF$183,N$9,FALSE))="","",(VLOOKUP($E192,'DTOC Backsheet'!$D$5:$AF$183,N$9,FALSE))),"")</f>
        <v>406.01943314492462</v>
      </c>
    </row>
    <row r="194" spans="1:17" s="138" customFormat="1" x14ac:dyDescent="0.3">
      <c r="A194" s="22"/>
      <c r="B194" s="22"/>
      <c r="C194" s="22"/>
      <c r="D194" s="22"/>
      <c r="E194" s="23" t="s">
        <v>1070</v>
      </c>
      <c r="F194" s="22"/>
      <c r="G194" s="22"/>
      <c r="H194" s="22"/>
      <c r="I194" s="22"/>
      <c r="J194" s="22"/>
      <c r="K194" s="22"/>
      <c r="L194" s="22"/>
      <c r="M194" s="22"/>
      <c r="N194" s="22"/>
      <c r="O194" s="22"/>
      <c r="Q194" s="1"/>
    </row>
    <row r="196" spans="1:17" x14ac:dyDescent="0.3">
      <c r="E196" s="392" t="s">
        <v>1071</v>
      </c>
      <c r="F196" s="392"/>
      <c r="G196" s="392"/>
      <c r="H196" s="392"/>
      <c r="I196" s="392"/>
      <c r="J196" s="392"/>
      <c r="K196" s="392"/>
      <c r="L196" s="392"/>
      <c r="M196" s="392"/>
      <c r="N196" s="392"/>
    </row>
    <row r="197" spans="1:17" x14ac:dyDescent="0.3">
      <c r="E197" s="392" t="s">
        <v>1072</v>
      </c>
      <c r="F197" s="392"/>
      <c r="G197" s="392"/>
      <c r="H197" s="392"/>
      <c r="I197" s="392"/>
      <c r="J197" s="392"/>
      <c r="K197" s="392"/>
      <c r="L197" s="392"/>
      <c r="M197" s="392"/>
      <c r="N197" s="392"/>
    </row>
  </sheetData>
  <sheetProtection formatColumns="0" formatRows="0" autoFilter="0"/>
  <autoFilter ref="B13:N192" xr:uid="{00000000-0009-0000-0000-000020000000}"/>
  <mergeCells count="6">
    <mergeCell ref="B2:K2"/>
    <mergeCell ref="B1:K1"/>
    <mergeCell ref="E197:N197"/>
    <mergeCell ref="E196:N196"/>
    <mergeCell ref="K11:N12"/>
    <mergeCell ref="G11:J12"/>
  </mergeCells>
  <hyperlinks>
    <hyperlink ref="E6" location="Contents!A1" display="&lt;&lt; Contents" xr:uid="{00000000-0004-0000-20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21" r:id="rId3"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L197"/>
  <sheetViews>
    <sheetView showGridLines="0" zoomScale="80" zoomScaleNormal="8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9" width="28.6640625" customWidth="1"/>
    <col min="10" max="11" width="4.6640625" customWidth="1"/>
    <col min="12" max="12" width="0" style="1" hidden="1" customWidth="1"/>
    <col min="13" max="13" width="4.6640625" customWidth="1"/>
  </cols>
  <sheetData>
    <row r="1" spans="1:12" ht="21" x14ac:dyDescent="0.4">
      <c r="A1" s="22"/>
      <c r="B1" s="377" t="s">
        <v>1027</v>
      </c>
      <c r="C1" s="377"/>
      <c r="D1" s="377"/>
      <c r="E1" s="377"/>
      <c r="F1" s="377"/>
      <c r="G1" s="377"/>
      <c r="H1" s="377"/>
      <c r="I1" s="377"/>
      <c r="J1" s="22"/>
    </row>
    <row r="2" spans="1:12" x14ac:dyDescent="0.3">
      <c r="A2" s="22"/>
      <c r="B2" s="379"/>
      <c r="C2" s="379"/>
      <c r="D2" s="379"/>
      <c r="E2" s="379"/>
      <c r="F2" s="379"/>
      <c r="G2" s="379"/>
      <c r="H2" s="379"/>
      <c r="I2" s="379"/>
      <c r="J2" s="22"/>
    </row>
    <row r="3" spans="1:12" x14ac:dyDescent="0.3">
      <c r="A3" s="22"/>
      <c r="B3" s="22"/>
      <c r="C3" s="22"/>
      <c r="D3" s="22"/>
      <c r="E3" s="22"/>
      <c r="F3" s="22"/>
      <c r="G3" s="22"/>
      <c r="H3" s="22"/>
      <c r="I3" s="22"/>
      <c r="J3" s="22"/>
    </row>
    <row r="4" spans="1:12" x14ac:dyDescent="0.3">
      <c r="A4" s="22"/>
      <c r="B4" s="22"/>
      <c r="C4" s="22"/>
      <c r="D4" s="22"/>
      <c r="E4" s="23" t="s">
        <v>1005</v>
      </c>
      <c r="F4" s="22"/>
      <c r="G4" s="24" t="str">
        <f ca="1">'Org List'!J7</f>
        <v>ENG</v>
      </c>
      <c r="H4" s="22"/>
      <c r="I4" s="22"/>
      <c r="J4" s="22"/>
      <c r="L4" s="1">
        <f ca="1">MATCH(G4, 'Comms by AT'!$B:$B, 0)</f>
        <v>4</v>
      </c>
    </row>
    <row r="5" spans="1:12" x14ac:dyDescent="0.3">
      <c r="A5" s="22"/>
      <c r="B5" s="22"/>
      <c r="C5" s="22"/>
      <c r="D5" s="22"/>
      <c r="E5" s="22"/>
      <c r="F5" s="22"/>
      <c r="G5" s="22"/>
      <c r="H5" s="22"/>
      <c r="I5" s="22"/>
      <c r="J5" s="22"/>
      <c r="L5" s="1">
        <f ca="1">COUNTIF('Comms by AT'!$C:$C, $G$4)</f>
        <v>181</v>
      </c>
    </row>
    <row r="6" spans="1:12" ht="20.100000000000001" customHeight="1" x14ac:dyDescent="0.3">
      <c r="E6" s="169" t="s">
        <v>1141</v>
      </c>
    </row>
    <row r="7" spans="1:12" x14ac:dyDescent="0.3">
      <c r="A7" s="22"/>
      <c r="B7" s="22"/>
      <c r="C7" s="22"/>
      <c r="D7" s="22"/>
      <c r="E7" s="23" t="s">
        <v>1006</v>
      </c>
      <c r="F7" s="22"/>
      <c r="G7" s="22"/>
      <c r="H7" s="22"/>
      <c r="I7" s="22"/>
      <c r="J7" s="22"/>
    </row>
    <row r="8" spans="1:12" ht="15" thickBot="1" x14ac:dyDescent="0.35"/>
    <row r="9" spans="1:12" s="1" customFormat="1" ht="15" hidden="1" thickBot="1" x14ac:dyDescent="0.35">
      <c r="G9" s="1">
        <v>5</v>
      </c>
      <c r="H9" s="1">
        <v>8</v>
      </c>
      <c r="I9" s="1">
        <v>11</v>
      </c>
    </row>
    <row r="10" spans="1:12" ht="60" customHeight="1" thickBot="1" x14ac:dyDescent="0.35">
      <c r="B10" s="158"/>
      <c r="C10" s="159"/>
      <c r="D10" s="160"/>
      <c r="E10" s="432" t="s">
        <v>1127</v>
      </c>
      <c r="F10" s="432"/>
      <c r="G10" s="111" t="s">
        <v>871</v>
      </c>
      <c r="H10" s="111" t="s">
        <v>876</v>
      </c>
      <c r="I10" s="111" t="s">
        <v>881</v>
      </c>
    </row>
    <row r="11" spans="1:12" ht="15" thickBot="1" x14ac:dyDescent="0.35">
      <c r="B11" s="161" t="s">
        <v>1015</v>
      </c>
      <c r="C11" s="162" t="s">
        <v>1016</v>
      </c>
      <c r="D11" s="163" t="s">
        <v>1017</v>
      </c>
      <c r="E11" s="26" t="s">
        <v>195</v>
      </c>
      <c r="F11" s="110" t="s">
        <v>1007</v>
      </c>
      <c r="G11" s="112" t="s">
        <v>1028</v>
      </c>
      <c r="H11" s="112" t="s">
        <v>1126</v>
      </c>
      <c r="I11" s="112" t="s">
        <v>1126</v>
      </c>
    </row>
    <row r="12" spans="1:12" ht="15" customHeight="1" x14ac:dyDescent="0.3">
      <c r="A12" s="41">
        <v>0</v>
      </c>
      <c r="B12" s="74" t="str">
        <f ca="1">IFERROR(IF((VLOOKUP($E12,'Org List'!$AJ$10:$AL$190,3,FALSE))="","",(VLOOKUP($E12,'Org List'!$AJ$10:$AL$190,3,FALSE))),"")</f>
        <v/>
      </c>
      <c r="C12" s="75" t="str">
        <f ca="1">IFERROR(IF((VLOOKUP($E12,'Org List'!$AO$10:$AQ$190,3,FALSE))="","",(VLOOKUP($E12,'Org List'!$AO$10:$AQ$190,3,FALSE))),"")</f>
        <v/>
      </c>
      <c r="D12" s="76" t="str">
        <f ca="1">IFERROR(IF((VLOOKUP($E12,'Org List'!$AT$10:$AV$190,3,FALSE))="","",(VLOOKUP($E12,'Org List'!$AT$10:$AV$190,3,FALSE))),"")</f>
        <v/>
      </c>
      <c r="E12" s="74" t="str">
        <f t="shared" ref="E12:E43" ca="1" si="0">IF($A12&gt;$L$5-1,"",INDIRECT("'Comms by AT'!D"&amp;$A12+$L$4))</f>
        <v>ENG</v>
      </c>
      <c r="F12" s="76" t="str">
        <f ca="1">IF(E12="","",VLOOKUP(E12,'Org List'!$J$9:$K$640,2,0))</f>
        <v>England</v>
      </c>
      <c r="G12" s="113" t="str">
        <f ca="1">IFERROR(IF((VLOOKUP($E12,'Res&amp;Reablement Backsheet'!$D$5:$W$183,G$9,FALSE))="","",(VLOOKUP($E12,'Res&amp;Reablement Backsheet'!$D$5:$W$183,G$9,FALSE))),"")</f>
        <v/>
      </c>
      <c r="H12" s="113" t="str">
        <f ca="1">IFERROR(IF((VLOOKUP($E12,'Res&amp;Reablement Backsheet'!$D$5:$W$183,H$9,FALSE))="","",(VLOOKUP($E12,'Res&amp;Reablement Backsheet'!$D$5:$W$183,H$9,FALSE))),"")</f>
        <v/>
      </c>
      <c r="I12" s="113" t="str">
        <f ca="1">IFERROR(IF((VLOOKUP($E12,'Res&amp;Reablement Backsheet'!$D$5:$W$183,I$9,FALSE))="","",(VLOOKUP($E12,'Res&amp;Reablement Backsheet'!$D$5:$W$183,I$9,FALSE))),"")</f>
        <v/>
      </c>
    </row>
    <row r="13" spans="1:12" ht="15" customHeight="1" x14ac:dyDescent="0.3">
      <c r="A13" s="41">
        <v>1</v>
      </c>
      <c r="B13" s="77" t="str">
        <f ca="1">IFERROR(IF((VLOOKUP($E13,'Org List'!$AJ$10:$AL$190,3,FALSE))="","",(VLOOKUP($E13,'Org List'!$AJ$10:$AL$190,3,FALSE))),"")</f>
        <v>London Commissioning Region</v>
      </c>
      <c r="C13" s="78" t="str">
        <f ca="1">IFERROR(IF((VLOOKUP($E13,'Org List'!$AO$10:$AQ$190,3,FALSE))="","",(VLOOKUP($E13,'Org List'!$AO$10:$AQ$190,3,FALSE))),"")</f>
        <v/>
      </c>
      <c r="D13" s="79" t="str">
        <f ca="1">IFERROR(IF((VLOOKUP($E13,'Org List'!$AT$10:$AV$190,3,FALSE))="","",(VLOOKUP($E13,'Org List'!$AT$10:$AV$190,3,FALSE))),"")</f>
        <v/>
      </c>
      <c r="E13" s="77" t="str">
        <f t="shared" ca="1" si="0"/>
        <v>Y56</v>
      </c>
      <c r="F13" s="79" t="str">
        <f ca="1">IF(E13="","",VLOOKUP(E13,'Org List'!$J$9:$K$640,2,0))</f>
        <v>London Commissioning Region</v>
      </c>
      <c r="G13" s="114">
        <f ca="1">IFERROR(IF((VLOOKUP($E13,'Res&amp;Reablement Backsheet'!$D$5:$W$183,G$9,FALSE))="","",(VLOOKUP($E13,'Res&amp;Reablement Backsheet'!$D$5:$W$183,G$9,FALSE))),"")</f>
        <v>438.4408986764455</v>
      </c>
      <c r="H13" s="114">
        <f ca="1">IFERROR(IF((VLOOKUP($E13,'Res&amp;Reablement Backsheet'!$D$5:$W$183,H$9,FALSE))="","",(VLOOKUP($E13,'Res&amp;Reablement Backsheet'!$D$5:$W$183,H$9,FALSE))),"")</f>
        <v>465.38127030687667</v>
      </c>
      <c r="I13" s="114">
        <f ca="1">IFERROR(IF((VLOOKUP($E13,'Res&amp;Reablement Backsheet'!$D$5:$W$183,I$9,FALSE))="","",(VLOOKUP($E13,'Res&amp;Reablement Backsheet'!$D$5:$W$183,I$9,FALSE))),"")</f>
        <v>406.19307306567515</v>
      </c>
    </row>
    <row r="14" spans="1:12" ht="15" customHeight="1" x14ac:dyDescent="0.3">
      <c r="A14" s="41">
        <v>2</v>
      </c>
      <c r="B14" s="77" t="str">
        <f ca="1">IFERROR(IF((VLOOKUP($E14,'Org List'!$AJ$10:$AL$190,3,FALSE))="","",(VLOOKUP($E14,'Org List'!$AJ$10:$AL$190,3,FALSE))),"")</f>
        <v>South West England Commissioning Region</v>
      </c>
      <c r="C14" s="78" t="str">
        <f ca="1">IFERROR(IF((VLOOKUP($E14,'Org List'!$AO$10:$AQ$190,3,FALSE))="","",(VLOOKUP($E14,'Org List'!$AO$10:$AQ$190,3,FALSE))),"")</f>
        <v/>
      </c>
      <c r="D14" s="79" t="str">
        <f ca="1">IFERROR(IF((VLOOKUP($E14,'Org List'!$AT$10:$AV$190,3,FALSE))="","",(VLOOKUP($E14,'Org List'!$AT$10:$AV$190,3,FALSE))),"")</f>
        <v/>
      </c>
      <c r="E14" s="77" t="str">
        <f t="shared" ca="1" si="0"/>
        <v>Y58</v>
      </c>
      <c r="F14" s="79" t="str">
        <f ca="1">IF(E14="","",VLOOKUP(E14,'Org List'!$J$9:$K$640,2,0))</f>
        <v>South West England Commissioning Region</v>
      </c>
      <c r="G14" s="114">
        <f ca="1">IFERROR(IF((VLOOKUP($E14,'Res&amp;Reablement Backsheet'!$D$5:$W$183,G$9,FALSE))="","",(VLOOKUP($E14,'Res&amp;Reablement Backsheet'!$D$5:$W$183,G$9,FALSE))),"")</f>
        <v>581.01161015540106</v>
      </c>
      <c r="H14" s="114">
        <f ca="1">IFERROR(IF((VLOOKUP($E14,'Res&amp;Reablement Backsheet'!$D$5:$W$183,H$9,FALSE))="","",(VLOOKUP($E14,'Res&amp;Reablement Backsheet'!$D$5:$W$183,H$9,FALSE))),"")</f>
        <v>595.14077098269661</v>
      </c>
      <c r="I14" s="114">
        <f ca="1">IFERROR(IF((VLOOKUP($E14,'Res&amp;Reablement Backsheet'!$D$5:$W$183,I$9,FALSE))="","",(VLOOKUP($E14,'Res&amp;Reablement Backsheet'!$D$5:$W$183,I$9,FALSE))),"")</f>
        <v>545.841611793482</v>
      </c>
    </row>
    <row r="15" spans="1:12" ht="15" customHeight="1" x14ac:dyDescent="0.3">
      <c r="A15" s="41">
        <v>3</v>
      </c>
      <c r="B15" s="77" t="str">
        <f ca="1">IFERROR(IF((VLOOKUP($E15,'Org List'!$AJ$10:$AL$190,3,FALSE))="","",(VLOOKUP($E15,'Org List'!$AJ$10:$AL$190,3,FALSE))),"")</f>
        <v>South East England Commissioning Region</v>
      </c>
      <c r="C15" s="78" t="str">
        <f ca="1">IFERROR(IF((VLOOKUP($E15,'Org List'!$AO$10:$AQ$190,3,FALSE))="","",(VLOOKUP($E15,'Org List'!$AO$10:$AQ$190,3,FALSE))),"")</f>
        <v/>
      </c>
      <c r="D15" s="79" t="str">
        <f ca="1">IFERROR(IF((VLOOKUP($E15,'Org List'!$AT$10:$AV$190,3,FALSE))="","",(VLOOKUP($E15,'Org List'!$AT$10:$AV$190,3,FALSE))),"")</f>
        <v/>
      </c>
      <c r="E15" s="77" t="str">
        <f t="shared" ca="1" si="0"/>
        <v>Y59</v>
      </c>
      <c r="F15" s="79" t="str">
        <f ca="1">IF(E15="","",VLOOKUP(E15,'Org List'!$J$9:$K$640,2,0))</f>
        <v>South East England Commissioning Region</v>
      </c>
      <c r="G15" s="114">
        <f ca="1">IFERROR(IF((VLOOKUP($E15,'Res&amp;Reablement Backsheet'!$D$5:$W$183,G$9,FALSE))="","",(VLOOKUP($E15,'Res&amp;Reablement Backsheet'!$D$5:$W$183,G$9,FALSE))),"")</f>
        <v>568.92019126697073</v>
      </c>
      <c r="H15" s="114">
        <f ca="1">IFERROR(IF((VLOOKUP($E15,'Res&amp;Reablement Backsheet'!$D$5:$W$183,H$9,FALSE))="","",(VLOOKUP($E15,'Res&amp;Reablement Backsheet'!$D$5:$W$183,H$9,FALSE))),"")</f>
        <v>554.51397079889193</v>
      </c>
      <c r="I15" s="114">
        <f ca="1">IFERROR(IF((VLOOKUP($E15,'Res&amp;Reablement Backsheet'!$D$5:$W$183,I$9,FALSE))="","",(VLOOKUP($E15,'Res&amp;Reablement Backsheet'!$D$5:$W$183,I$9,FALSE))),"")</f>
        <v>562.92639365315051</v>
      </c>
    </row>
    <row r="16" spans="1:12" ht="15" customHeight="1" x14ac:dyDescent="0.3">
      <c r="A16" s="41">
        <v>4</v>
      </c>
      <c r="B16" s="77" t="str">
        <f ca="1">IFERROR(IF((VLOOKUP($E16,'Org List'!$AJ$10:$AL$190,3,FALSE))="","",(VLOOKUP($E16,'Org List'!$AJ$10:$AL$190,3,FALSE))),"")</f>
        <v>Midlands Commissioning Region</v>
      </c>
      <c r="C16" s="78" t="str">
        <f ca="1">IFERROR(IF((VLOOKUP($E16,'Org List'!$AO$10:$AQ$190,3,FALSE))="","",(VLOOKUP($E16,'Org List'!$AO$10:$AQ$190,3,FALSE))),"")</f>
        <v/>
      </c>
      <c r="D16" s="79" t="str">
        <f ca="1">IFERROR(IF((VLOOKUP($E16,'Org List'!$AT$10:$AV$190,3,FALSE))="","",(VLOOKUP($E16,'Org List'!$AT$10:$AV$190,3,FALSE))),"")</f>
        <v/>
      </c>
      <c r="E16" s="77" t="str">
        <f t="shared" ca="1" si="0"/>
        <v>Y60</v>
      </c>
      <c r="F16" s="79" t="str">
        <f ca="1">IF(E16="","",VLOOKUP(E16,'Org List'!$J$9:$K$640,2,0))</f>
        <v>Midlands Commissioning Region</v>
      </c>
      <c r="G16" s="114" t="str">
        <f ca="1">IFERROR(IF((VLOOKUP($E16,'Res&amp;Reablement Backsheet'!$D$5:$W$183,G$9,FALSE))="","",(VLOOKUP($E16,'Res&amp;Reablement Backsheet'!$D$5:$W$183,G$9,FALSE))),"")</f>
        <v/>
      </c>
      <c r="H16" s="114" t="str">
        <f ca="1">IFERROR(IF((VLOOKUP($E16,'Res&amp;Reablement Backsheet'!$D$5:$W$183,H$9,FALSE))="","",(VLOOKUP($E16,'Res&amp;Reablement Backsheet'!$D$5:$W$183,H$9,FALSE))),"")</f>
        <v/>
      </c>
      <c r="I16" s="114" t="str">
        <f ca="1">IFERROR(IF((VLOOKUP($E16,'Res&amp;Reablement Backsheet'!$D$5:$W$183,I$9,FALSE))="","",(VLOOKUP($E16,'Res&amp;Reablement Backsheet'!$D$5:$W$183,I$9,FALSE))),"")</f>
        <v/>
      </c>
    </row>
    <row r="17" spans="1:9" ht="15" customHeight="1" x14ac:dyDescent="0.3">
      <c r="A17" s="41">
        <v>5</v>
      </c>
      <c r="B17" s="77" t="str">
        <f ca="1">IFERROR(IF((VLOOKUP($E17,'Org List'!$AJ$10:$AL$190,3,FALSE))="","",(VLOOKUP($E17,'Org List'!$AJ$10:$AL$190,3,FALSE))),"")</f>
        <v>East of England Commissioning Region</v>
      </c>
      <c r="C17" s="78" t="str">
        <f ca="1">IFERROR(IF((VLOOKUP($E17,'Org List'!$AO$10:$AQ$190,3,FALSE))="","",(VLOOKUP($E17,'Org List'!$AO$10:$AQ$190,3,FALSE))),"")</f>
        <v/>
      </c>
      <c r="D17" s="79" t="str">
        <f ca="1">IFERROR(IF((VLOOKUP($E17,'Org List'!$AT$10:$AV$190,3,FALSE))="","",(VLOOKUP($E17,'Org List'!$AT$10:$AV$190,3,FALSE))),"")</f>
        <v/>
      </c>
      <c r="E17" s="77" t="str">
        <f t="shared" ca="1" si="0"/>
        <v>Y61</v>
      </c>
      <c r="F17" s="79" t="str">
        <f ca="1">IF(E17="","",VLOOKUP(E17,'Org List'!$J$9:$K$640,2,0))</f>
        <v>East of England Commissioning Region</v>
      </c>
      <c r="G17" s="114" t="str">
        <f ca="1">IFERROR(IF((VLOOKUP($E17,'Res&amp;Reablement Backsheet'!$D$5:$W$183,G$9,FALSE))="","",(VLOOKUP($E17,'Res&amp;Reablement Backsheet'!$D$5:$W$183,G$9,FALSE))),"")</f>
        <v/>
      </c>
      <c r="H17" s="114" t="str">
        <f ca="1">IFERROR(IF((VLOOKUP($E17,'Res&amp;Reablement Backsheet'!$D$5:$W$183,H$9,FALSE))="","",(VLOOKUP($E17,'Res&amp;Reablement Backsheet'!$D$5:$W$183,H$9,FALSE))),"")</f>
        <v/>
      </c>
      <c r="I17" s="114" t="str">
        <f ca="1">IFERROR(IF((VLOOKUP($E17,'Res&amp;Reablement Backsheet'!$D$5:$W$183,I$9,FALSE))="","",(VLOOKUP($E17,'Res&amp;Reablement Backsheet'!$D$5:$W$183,I$9,FALSE))),"")</f>
        <v/>
      </c>
    </row>
    <row r="18" spans="1:9" ht="15" customHeight="1" x14ac:dyDescent="0.3">
      <c r="A18" s="41">
        <v>6</v>
      </c>
      <c r="B18" s="77" t="str">
        <f ca="1">IFERROR(IF((VLOOKUP($E18,'Org List'!$AJ$10:$AL$190,3,FALSE))="","",(VLOOKUP($E18,'Org List'!$AJ$10:$AL$190,3,FALSE))),"")</f>
        <v>North West Commissioning Region</v>
      </c>
      <c r="C18" s="78" t="str">
        <f ca="1">IFERROR(IF((VLOOKUP($E18,'Org List'!$AO$10:$AQ$190,3,FALSE))="","",(VLOOKUP($E18,'Org List'!$AO$10:$AQ$190,3,FALSE))),"")</f>
        <v/>
      </c>
      <c r="D18" s="79" t="str">
        <f ca="1">IFERROR(IF((VLOOKUP($E18,'Org List'!$AT$10:$AV$190,3,FALSE))="","",(VLOOKUP($E18,'Org List'!$AT$10:$AV$190,3,FALSE))),"")</f>
        <v/>
      </c>
      <c r="E18" s="77" t="str">
        <f t="shared" ca="1" si="0"/>
        <v>Y62</v>
      </c>
      <c r="F18" s="79" t="str">
        <f ca="1">IF(E18="","",VLOOKUP(E18,'Org List'!$J$9:$K$640,2,0))</f>
        <v>North West Commissioning Region</v>
      </c>
      <c r="G18" s="114" t="str">
        <f ca="1">IFERROR(IF((VLOOKUP($E18,'Res&amp;Reablement Backsheet'!$D$5:$W$183,G$9,FALSE))="","",(VLOOKUP($E18,'Res&amp;Reablement Backsheet'!$D$5:$W$183,G$9,FALSE))),"")</f>
        <v/>
      </c>
      <c r="H18" s="114" t="str">
        <f ca="1">IFERROR(IF((VLOOKUP($E18,'Res&amp;Reablement Backsheet'!$D$5:$W$183,H$9,FALSE))="","",(VLOOKUP($E18,'Res&amp;Reablement Backsheet'!$D$5:$W$183,H$9,FALSE))),"")</f>
        <v/>
      </c>
      <c r="I18" s="114" t="str">
        <f ca="1">IFERROR(IF((VLOOKUP($E18,'Res&amp;Reablement Backsheet'!$D$5:$W$183,I$9,FALSE))="","",(VLOOKUP($E18,'Res&amp;Reablement Backsheet'!$D$5:$W$183,I$9,FALSE))),"")</f>
        <v/>
      </c>
    </row>
    <row r="19" spans="1:9" ht="15" customHeight="1" x14ac:dyDescent="0.3">
      <c r="A19" s="41">
        <v>7</v>
      </c>
      <c r="B19" s="77" t="str">
        <f ca="1">IFERROR(IF((VLOOKUP($E19,'Org List'!$AJ$10:$AL$190,3,FALSE))="","",(VLOOKUP($E19,'Org List'!$AJ$10:$AL$190,3,FALSE))),"")</f>
        <v>North East and Yorkshire Commissioning Region</v>
      </c>
      <c r="C19" s="78" t="str">
        <f ca="1">IFERROR(IF((VLOOKUP($E19,'Org List'!$AO$10:$AQ$190,3,FALSE))="","",(VLOOKUP($E19,'Org List'!$AO$10:$AQ$190,3,FALSE))),"")</f>
        <v/>
      </c>
      <c r="D19" s="79" t="str">
        <f ca="1">IFERROR(IF((VLOOKUP($E19,'Org List'!$AT$10:$AV$190,3,FALSE))="","",(VLOOKUP($E19,'Org List'!$AT$10:$AV$190,3,FALSE))),"")</f>
        <v/>
      </c>
      <c r="E19" s="77" t="str">
        <f t="shared" ca="1" si="0"/>
        <v>Y63</v>
      </c>
      <c r="F19" s="79" t="str">
        <f ca="1">IF(E19="","",VLOOKUP(E19,'Org List'!$J$9:$K$640,2,0))</f>
        <v>North East and Yorkshire Commissioning Region</v>
      </c>
      <c r="G19" s="114" t="str">
        <f ca="1">IFERROR(IF((VLOOKUP($E19,'Res&amp;Reablement Backsheet'!$D$5:$W$183,G$9,FALSE))="","",(VLOOKUP($E19,'Res&amp;Reablement Backsheet'!$D$5:$W$183,G$9,FALSE))),"")</f>
        <v/>
      </c>
      <c r="H19" s="114" t="str">
        <f ca="1">IFERROR(IF((VLOOKUP($E19,'Res&amp;Reablement Backsheet'!$D$5:$W$183,H$9,FALSE))="","",(VLOOKUP($E19,'Res&amp;Reablement Backsheet'!$D$5:$W$183,H$9,FALSE))),"")</f>
        <v/>
      </c>
      <c r="I19" s="114" t="str">
        <f ca="1">IFERROR(IF((VLOOKUP($E19,'Res&amp;Reablement Backsheet'!$D$5:$W$183,I$9,FALSE))="","",(VLOOKUP($E19,'Res&amp;Reablement Backsheet'!$D$5:$W$183,I$9,FALSE))),"")</f>
        <v/>
      </c>
    </row>
    <row r="20" spans="1:9" ht="15" customHeight="1" x14ac:dyDescent="0.3">
      <c r="A20" s="41">
        <v>8</v>
      </c>
      <c r="B20" s="77" t="str">
        <f ca="1">IFERROR(IF((VLOOKUP($E20,'Org List'!$AJ$10:$AL$190,3,FALSE))="","",(VLOOKUP($E20,'Org List'!$AJ$10:$AL$190,3,FALSE))),"")</f>
        <v/>
      </c>
      <c r="C20" s="78" t="str">
        <f ca="1">IFERROR(IF((VLOOKUP($E20,'Org List'!$AO$10:$AQ$190,3,FALSE))="","",(VLOOKUP($E20,'Org List'!$AO$10:$AQ$190,3,FALSE))),"")</f>
        <v>North East Region</v>
      </c>
      <c r="D20" s="79" t="str">
        <f ca="1">IFERROR(IF((VLOOKUP($E20,'Org List'!$AT$10:$AV$190,3,FALSE))="","",(VLOOKUP($E20,'Org List'!$AT$10:$AV$190,3,FALSE))),"")</f>
        <v/>
      </c>
      <c r="E20" s="77" t="str">
        <f t="shared" ca="1" si="0"/>
        <v>E12000001</v>
      </c>
      <c r="F20" s="79" t="str">
        <f ca="1">IF(E20="","",VLOOKUP(E20,'Org List'!$J$9:$K$640,2,0))</f>
        <v>North East Region</v>
      </c>
      <c r="G20" s="114">
        <f ca="1">IFERROR(IF((VLOOKUP($E20,'Res&amp;Reablement Backsheet'!$D$5:$W$183,G$9,FALSE))="","",(VLOOKUP($E20,'Res&amp;Reablement Backsheet'!$D$5:$W$183,G$9,FALSE))),"")</f>
        <v>837.9255383075598</v>
      </c>
      <c r="H20" s="114">
        <f ca="1">IFERROR(IF((VLOOKUP($E20,'Res&amp;Reablement Backsheet'!$D$5:$W$183,H$9,FALSE))="","",(VLOOKUP($E20,'Res&amp;Reablement Backsheet'!$D$5:$W$183,H$9,FALSE))),"")</f>
        <v>807.33652746245411</v>
      </c>
      <c r="I20" s="114">
        <f ca="1">IFERROR(IF((VLOOKUP($E20,'Res&amp;Reablement Backsheet'!$D$5:$W$183,I$9,FALSE))="","",(VLOOKUP($E20,'Res&amp;Reablement Backsheet'!$D$5:$W$183,I$9,FALSE))),"")</f>
        <v>794.5185792275438</v>
      </c>
    </row>
    <row r="21" spans="1:9" ht="15" customHeight="1" x14ac:dyDescent="0.3">
      <c r="A21" s="41">
        <v>9</v>
      </c>
      <c r="B21" s="77" t="str">
        <f ca="1">IFERROR(IF((VLOOKUP($E21,'Org List'!$AJ$10:$AL$190,3,FALSE))="","",(VLOOKUP($E21,'Org List'!$AJ$10:$AL$190,3,FALSE))),"")</f>
        <v/>
      </c>
      <c r="C21" s="78" t="str">
        <f ca="1">IFERROR(IF((VLOOKUP($E21,'Org List'!$AO$10:$AQ$190,3,FALSE))="","",(VLOOKUP($E21,'Org List'!$AO$10:$AQ$190,3,FALSE))),"")</f>
        <v>North West Region</v>
      </c>
      <c r="D21" s="79" t="str">
        <f ca="1">IFERROR(IF((VLOOKUP($E21,'Org List'!$AT$10:$AV$190,3,FALSE))="","",(VLOOKUP($E21,'Org List'!$AT$10:$AV$190,3,FALSE))),"")</f>
        <v/>
      </c>
      <c r="E21" s="77" t="str">
        <f t="shared" ca="1" si="0"/>
        <v>E12000002</v>
      </c>
      <c r="F21" s="79" t="str">
        <f ca="1">IF(E21="","",VLOOKUP(E21,'Org List'!$J$9:$K$640,2,0))</f>
        <v>North West Region</v>
      </c>
      <c r="G21" s="114">
        <f ca="1">IFERROR(IF((VLOOKUP($E21,'Res&amp;Reablement Backsheet'!$D$5:$W$183,G$9,FALSE))="","",(VLOOKUP($E21,'Res&amp;Reablement Backsheet'!$D$5:$W$183,G$9,FALSE))),"")</f>
        <v>769.03466707819018</v>
      </c>
      <c r="H21" s="114">
        <f ca="1">IFERROR(IF((VLOOKUP($E21,'Res&amp;Reablement Backsheet'!$D$5:$W$183,H$9,FALSE))="","",(VLOOKUP($E21,'Res&amp;Reablement Backsheet'!$D$5:$W$183,H$9,FALSE))),"")</f>
        <v>715.77653718150748</v>
      </c>
      <c r="I21" s="114">
        <f ca="1">IFERROR(IF((VLOOKUP($E21,'Res&amp;Reablement Backsheet'!$D$5:$W$183,I$9,FALSE))="","",(VLOOKUP($E21,'Res&amp;Reablement Backsheet'!$D$5:$W$183,I$9,FALSE))),"")</f>
        <v>737.82918245237374</v>
      </c>
    </row>
    <row r="22" spans="1:9" ht="15" customHeight="1" x14ac:dyDescent="0.3">
      <c r="A22" s="41">
        <v>10</v>
      </c>
      <c r="B22" s="77" t="str">
        <f ca="1">IFERROR(IF((VLOOKUP($E22,'Org List'!$AJ$10:$AL$190,3,FALSE))="","",(VLOOKUP($E22,'Org List'!$AJ$10:$AL$190,3,FALSE))),"")</f>
        <v/>
      </c>
      <c r="C22" s="78" t="str">
        <f ca="1">IFERROR(IF((VLOOKUP($E22,'Org List'!$AO$10:$AQ$190,3,FALSE))="","",(VLOOKUP($E22,'Org List'!$AO$10:$AQ$190,3,FALSE))),"")</f>
        <v>Yorkshire and The Humber Region</v>
      </c>
      <c r="D22" s="79" t="str">
        <f ca="1">IFERROR(IF((VLOOKUP($E22,'Org List'!$AT$10:$AV$190,3,FALSE))="","",(VLOOKUP($E22,'Org List'!$AT$10:$AV$190,3,FALSE))),"")</f>
        <v/>
      </c>
      <c r="E22" s="77" t="str">
        <f t="shared" ca="1" si="0"/>
        <v>E12000003</v>
      </c>
      <c r="F22" s="79" t="str">
        <f ca="1">IF(E22="","",VLOOKUP(E22,'Org List'!$J$9:$K$640,2,0))</f>
        <v>Yorkshire and The Humber Region</v>
      </c>
      <c r="G22" s="114">
        <f ca="1">IFERROR(IF((VLOOKUP($E22,'Res&amp;Reablement Backsheet'!$D$5:$W$183,G$9,FALSE))="","",(VLOOKUP($E22,'Res&amp;Reablement Backsheet'!$D$5:$W$183,G$9,FALSE))),"")</f>
        <v>658.48853886295251</v>
      </c>
      <c r="H22" s="114">
        <f ca="1">IFERROR(IF((VLOOKUP($E22,'Res&amp;Reablement Backsheet'!$D$5:$W$183,H$9,FALSE))="","",(VLOOKUP($E22,'Res&amp;Reablement Backsheet'!$D$5:$W$183,H$9,FALSE))),"")</f>
        <v>636.39002001621645</v>
      </c>
      <c r="I22" s="114">
        <f ca="1">IFERROR(IF((VLOOKUP($E22,'Res&amp;Reablement Backsheet'!$D$5:$W$183,I$9,FALSE))="","",(VLOOKUP($E22,'Res&amp;Reablement Backsheet'!$D$5:$W$183,I$9,FALSE))),"")</f>
        <v>632.60020325385688</v>
      </c>
    </row>
    <row r="23" spans="1:9" ht="15" customHeight="1" x14ac:dyDescent="0.3">
      <c r="A23" s="41">
        <v>11</v>
      </c>
      <c r="B23" s="77" t="str">
        <f ca="1">IFERROR(IF((VLOOKUP($E23,'Org List'!$AJ$10:$AL$190,3,FALSE))="","",(VLOOKUP($E23,'Org List'!$AJ$10:$AL$190,3,FALSE))),"")</f>
        <v/>
      </c>
      <c r="C23" s="78" t="str">
        <f ca="1">IFERROR(IF((VLOOKUP($E23,'Org List'!$AO$10:$AQ$190,3,FALSE))="","",(VLOOKUP($E23,'Org List'!$AO$10:$AQ$190,3,FALSE))),"")</f>
        <v>East Midlands Region</v>
      </c>
      <c r="D23" s="79" t="str">
        <f ca="1">IFERROR(IF((VLOOKUP($E23,'Org List'!$AT$10:$AV$190,3,FALSE))="","",(VLOOKUP($E23,'Org List'!$AT$10:$AV$190,3,FALSE))),"")</f>
        <v/>
      </c>
      <c r="E23" s="77" t="str">
        <f t="shared" ca="1" si="0"/>
        <v>E12000004</v>
      </c>
      <c r="F23" s="79" t="str">
        <f ca="1">IF(E23="","",VLOOKUP(E23,'Org List'!$J$9:$K$640,2,0))</f>
        <v>East Midlands Region</v>
      </c>
      <c r="G23" s="114">
        <f ca="1">IFERROR(IF((VLOOKUP($E23,'Res&amp;Reablement Backsheet'!$D$5:$W$183,G$9,FALSE))="","",(VLOOKUP($E23,'Res&amp;Reablement Backsheet'!$D$5:$W$183,G$9,FALSE))),"")</f>
        <v>608.47012746611824</v>
      </c>
      <c r="H23" s="114">
        <f ca="1">IFERROR(IF((VLOOKUP($E23,'Res&amp;Reablement Backsheet'!$D$5:$W$183,H$9,FALSE))="","",(VLOOKUP($E23,'Res&amp;Reablement Backsheet'!$D$5:$W$183,H$9,FALSE))),"")</f>
        <v>625.41488597150521</v>
      </c>
      <c r="I23" s="114">
        <f ca="1">IFERROR(IF((VLOOKUP($E23,'Res&amp;Reablement Backsheet'!$D$5:$W$183,I$9,FALSE))="","",(VLOOKUP($E23,'Res&amp;Reablement Backsheet'!$D$5:$W$183,I$9,FALSE))),"")</f>
        <v>620.03851239034668</v>
      </c>
    </row>
    <row r="24" spans="1:9" ht="15" customHeight="1" x14ac:dyDescent="0.3">
      <c r="A24" s="41">
        <v>12</v>
      </c>
      <c r="B24" s="77" t="str">
        <f ca="1">IFERROR(IF((VLOOKUP($E24,'Org List'!$AJ$10:$AL$190,3,FALSE))="","",(VLOOKUP($E24,'Org List'!$AJ$10:$AL$190,3,FALSE))),"")</f>
        <v/>
      </c>
      <c r="C24" s="78" t="str">
        <f ca="1">IFERROR(IF((VLOOKUP($E24,'Org List'!$AO$10:$AQ$190,3,FALSE))="","",(VLOOKUP($E24,'Org List'!$AO$10:$AQ$190,3,FALSE))),"")</f>
        <v>West Midlands Region</v>
      </c>
      <c r="D24" s="79" t="str">
        <f ca="1">IFERROR(IF((VLOOKUP($E24,'Org List'!$AT$10:$AV$190,3,FALSE))="","",(VLOOKUP($E24,'Org List'!$AT$10:$AV$190,3,FALSE))),"")</f>
        <v/>
      </c>
      <c r="E24" s="77" t="str">
        <f t="shared" ca="1" si="0"/>
        <v>E12000005</v>
      </c>
      <c r="F24" s="79" t="str">
        <f ca="1">IF(E24="","",VLOOKUP(E24,'Org List'!$J$9:$K$640,2,0))</f>
        <v>West Midlands Region</v>
      </c>
      <c r="G24" s="114">
        <f ca="1">IFERROR(IF((VLOOKUP($E24,'Res&amp;Reablement Backsheet'!$D$5:$W$183,G$9,FALSE))="","",(VLOOKUP($E24,'Res&amp;Reablement Backsheet'!$D$5:$W$183,G$9,FALSE))),"")</f>
        <v>631.3284744967599</v>
      </c>
      <c r="H24" s="114">
        <f ca="1">IFERROR(IF((VLOOKUP($E24,'Res&amp;Reablement Backsheet'!$D$5:$W$183,H$9,FALSE))="","",(VLOOKUP($E24,'Res&amp;Reablement Backsheet'!$D$5:$W$183,H$9,FALSE))),"")</f>
        <v>585.26282911738349</v>
      </c>
      <c r="I24" s="114">
        <f ca="1">IFERROR(IF((VLOOKUP($E24,'Res&amp;Reablement Backsheet'!$D$5:$W$183,I$9,FALSE))="","",(VLOOKUP($E24,'Res&amp;Reablement Backsheet'!$D$5:$W$183,I$9,FALSE))),"")</f>
        <v>599.2065115137633</v>
      </c>
    </row>
    <row r="25" spans="1:9" ht="15" customHeight="1" x14ac:dyDescent="0.3">
      <c r="A25" s="41">
        <v>13</v>
      </c>
      <c r="B25" s="77" t="str">
        <f ca="1">IFERROR(IF((VLOOKUP($E25,'Org List'!$AJ$10:$AL$190,3,FALSE))="","",(VLOOKUP($E25,'Org List'!$AJ$10:$AL$190,3,FALSE))),"")</f>
        <v/>
      </c>
      <c r="C25" s="78" t="str">
        <f ca="1">IFERROR(IF((VLOOKUP($E25,'Org List'!$AO$10:$AQ$190,3,FALSE))="","",(VLOOKUP($E25,'Org List'!$AO$10:$AQ$190,3,FALSE))),"")</f>
        <v>East Region</v>
      </c>
      <c r="D25" s="79" t="str">
        <f ca="1">IFERROR(IF((VLOOKUP($E25,'Org List'!$AT$10:$AV$190,3,FALSE))="","",(VLOOKUP($E25,'Org List'!$AT$10:$AV$190,3,FALSE))),"")</f>
        <v/>
      </c>
      <c r="E25" s="77" t="str">
        <f t="shared" ca="1" si="0"/>
        <v>E12000006</v>
      </c>
      <c r="F25" s="79" t="str">
        <f ca="1">IF(E25="","",VLOOKUP(E25,'Org List'!$J$9:$K$640,2,0))</f>
        <v>East Region</v>
      </c>
      <c r="G25" s="114">
        <f ca="1">IFERROR(IF((VLOOKUP($E25,'Res&amp;Reablement Backsheet'!$D$5:$W$183,G$9,FALSE))="","",(VLOOKUP($E25,'Res&amp;Reablement Backsheet'!$D$5:$W$183,G$9,FALSE))),"")</f>
        <v>523.73609102963724</v>
      </c>
      <c r="H25" s="114">
        <f ca="1">IFERROR(IF((VLOOKUP($E25,'Res&amp;Reablement Backsheet'!$D$5:$W$183,H$9,FALSE))="","",(VLOOKUP($E25,'Res&amp;Reablement Backsheet'!$D$5:$W$183,H$9,FALSE))),"")</f>
        <v>548.51222090884664</v>
      </c>
      <c r="I25" s="114">
        <f ca="1">IFERROR(IF((VLOOKUP($E25,'Res&amp;Reablement Backsheet'!$D$5:$W$183,I$9,FALSE))="","",(VLOOKUP($E25,'Res&amp;Reablement Backsheet'!$D$5:$W$183,I$9,FALSE))),"")</f>
        <v>479.38670444308207</v>
      </c>
    </row>
    <row r="26" spans="1:9" ht="15" customHeight="1" x14ac:dyDescent="0.3">
      <c r="A26" s="41">
        <v>14</v>
      </c>
      <c r="B26" s="77" t="str">
        <f ca="1">IFERROR(IF((VLOOKUP($E26,'Org List'!$AJ$10:$AL$190,3,FALSE))="","",(VLOOKUP($E26,'Org List'!$AJ$10:$AL$190,3,FALSE))),"")</f>
        <v/>
      </c>
      <c r="C26" s="78" t="str">
        <f ca="1">IFERROR(IF((VLOOKUP($E26,'Org List'!$AO$10:$AQ$190,3,FALSE))="","",(VLOOKUP($E26,'Org List'!$AO$10:$AQ$190,3,FALSE))),"")</f>
        <v>London Region</v>
      </c>
      <c r="D26" s="79" t="str">
        <f ca="1">IFERROR(IF((VLOOKUP($E26,'Org List'!$AT$10:$AV$190,3,FALSE))="","",(VLOOKUP($E26,'Org List'!$AT$10:$AV$190,3,FALSE))),"")</f>
        <v/>
      </c>
      <c r="E26" s="77" t="str">
        <f t="shared" ca="1" si="0"/>
        <v>E12000007</v>
      </c>
      <c r="F26" s="79" t="str">
        <f ca="1">IF(E26="","",VLOOKUP(E26,'Org List'!$J$9:$K$640,2,0))</f>
        <v>London Region</v>
      </c>
      <c r="G26" s="114">
        <f ca="1">IFERROR(IF((VLOOKUP($E26,'Res&amp;Reablement Backsheet'!$D$5:$W$183,G$9,FALSE))="","",(VLOOKUP($E26,'Res&amp;Reablement Backsheet'!$D$5:$W$183,G$9,FALSE))),"")</f>
        <v>438.4408986764455</v>
      </c>
      <c r="H26" s="114">
        <f ca="1">IFERROR(IF((VLOOKUP($E26,'Res&amp;Reablement Backsheet'!$D$5:$W$183,H$9,FALSE))="","",(VLOOKUP($E26,'Res&amp;Reablement Backsheet'!$D$5:$W$183,H$9,FALSE))),"")</f>
        <v>465.38127030687667</v>
      </c>
      <c r="I26" s="114">
        <f ca="1">IFERROR(IF((VLOOKUP($E26,'Res&amp;Reablement Backsheet'!$D$5:$W$183,I$9,FALSE))="","",(VLOOKUP($E26,'Res&amp;Reablement Backsheet'!$D$5:$W$183,I$9,FALSE))),"")</f>
        <v>406.19307306567515</v>
      </c>
    </row>
    <row r="27" spans="1:9" ht="15" customHeight="1" x14ac:dyDescent="0.3">
      <c r="A27" s="41">
        <v>15</v>
      </c>
      <c r="B27" s="77" t="str">
        <f ca="1">IFERROR(IF((VLOOKUP($E27,'Org List'!$AJ$10:$AL$190,3,FALSE))="","",(VLOOKUP($E27,'Org List'!$AJ$10:$AL$190,3,FALSE))),"")</f>
        <v/>
      </c>
      <c r="C27" s="78" t="str">
        <f ca="1">IFERROR(IF((VLOOKUP($E27,'Org List'!$AO$10:$AQ$190,3,FALSE))="","",(VLOOKUP($E27,'Org List'!$AO$10:$AQ$190,3,FALSE))),"")</f>
        <v>South East Region</v>
      </c>
      <c r="D27" s="79" t="str">
        <f ca="1">IFERROR(IF((VLOOKUP($E27,'Org List'!$AT$10:$AV$190,3,FALSE))="","",(VLOOKUP($E27,'Org List'!$AT$10:$AV$190,3,FALSE))),"")</f>
        <v/>
      </c>
      <c r="E27" s="77" t="str">
        <f t="shared" ca="1" si="0"/>
        <v>E12000008</v>
      </c>
      <c r="F27" s="79" t="str">
        <f ca="1">IF(E27="","",VLOOKUP(E27,'Org List'!$J$9:$K$640,2,0))</f>
        <v>South East Region</v>
      </c>
      <c r="G27" s="114">
        <f ca="1">IFERROR(IF((VLOOKUP($E27,'Res&amp;Reablement Backsheet'!$D$5:$W$183,G$9,FALSE))="","",(VLOOKUP($E27,'Res&amp;Reablement Backsheet'!$D$5:$W$183,G$9,FALSE))),"")</f>
        <v>565.27592421444479</v>
      </c>
      <c r="H27" s="114">
        <f ca="1">IFERROR(IF((VLOOKUP($E27,'Res&amp;Reablement Backsheet'!$D$5:$W$183,H$9,FALSE))="","",(VLOOKUP($E27,'Res&amp;Reablement Backsheet'!$D$5:$W$183,H$9,FALSE))),"")</f>
        <v>553.53083307312158</v>
      </c>
      <c r="I27" s="114">
        <f ca="1">IFERROR(IF((VLOOKUP($E27,'Res&amp;Reablement Backsheet'!$D$5:$W$183,I$9,FALSE))="","",(VLOOKUP($E27,'Res&amp;Reablement Backsheet'!$D$5:$W$183,I$9,FALSE))),"")</f>
        <v>561.53882493377557</v>
      </c>
    </row>
    <row r="28" spans="1:9" ht="15" customHeight="1" x14ac:dyDescent="0.3">
      <c r="A28" s="41">
        <v>16</v>
      </c>
      <c r="B28" s="77" t="str">
        <f ca="1">IFERROR(IF((VLOOKUP($E28,'Org List'!$AJ$10:$AL$190,3,FALSE))="","",(VLOOKUP($E28,'Org List'!$AJ$10:$AL$190,3,FALSE))),"")</f>
        <v/>
      </c>
      <c r="C28" s="78" t="str">
        <f ca="1">IFERROR(IF((VLOOKUP($E28,'Org List'!$AO$10:$AQ$190,3,FALSE))="","",(VLOOKUP($E28,'Org List'!$AO$10:$AQ$190,3,FALSE))),"")</f>
        <v>South West Region</v>
      </c>
      <c r="D28" s="79" t="str">
        <f ca="1">IFERROR(IF((VLOOKUP($E28,'Org List'!$AT$10:$AV$190,3,FALSE))="","",(VLOOKUP($E28,'Org List'!$AT$10:$AV$190,3,FALSE))),"")</f>
        <v/>
      </c>
      <c r="E28" s="77" t="str">
        <f t="shared" ca="1" si="0"/>
        <v>E12000009</v>
      </c>
      <c r="F28" s="79" t="str">
        <f ca="1">IF(E28="","",VLOOKUP(E28,'Org List'!$J$9:$K$640,2,0))</f>
        <v>South West Region</v>
      </c>
      <c r="G28" s="114">
        <f ca="1">IFERROR(IF((VLOOKUP($E28,'Res&amp;Reablement Backsheet'!$D$5:$W$183,G$9,FALSE))="","",(VLOOKUP($E28,'Res&amp;Reablement Backsheet'!$D$5:$W$183,G$9,FALSE))),"")</f>
        <v>581.01161015540106</v>
      </c>
      <c r="H28" s="114">
        <f ca="1">IFERROR(IF((VLOOKUP($E28,'Res&amp;Reablement Backsheet'!$D$5:$W$183,H$9,FALSE))="","",(VLOOKUP($E28,'Res&amp;Reablement Backsheet'!$D$5:$W$183,H$9,FALSE))),"")</f>
        <v>595.14077098269661</v>
      </c>
      <c r="I28" s="114">
        <f ca="1">IFERROR(IF((VLOOKUP($E28,'Res&amp;Reablement Backsheet'!$D$5:$W$183,I$9,FALSE))="","",(VLOOKUP($E28,'Res&amp;Reablement Backsheet'!$D$5:$W$183,I$9,FALSE))),"")</f>
        <v>545.841611793482</v>
      </c>
    </row>
    <row r="29" spans="1:9" ht="15" customHeight="1" x14ac:dyDescent="0.3">
      <c r="A29" s="41">
        <v>17</v>
      </c>
      <c r="B29" s="77" t="str">
        <f ca="1">IFERROR(IF((VLOOKUP($E29,'Org List'!$AJ$10:$AL$190,3,FALSE))="","",(VLOOKUP($E29,'Org List'!$AJ$10:$AL$190,3,FALSE))),"")</f>
        <v>North East and Yorkshire Commissioning Region</v>
      </c>
      <c r="C29" s="78" t="str">
        <f ca="1">IFERROR(IF((VLOOKUP($E29,'Org List'!$AO$10:$AQ$190,3,FALSE))="","",(VLOOKUP($E29,'Org List'!$AO$10:$AQ$190,3,FALSE))),"")</f>
        <v/>
      </c>
      <c r="D29" s="79" t="str">
        <f ca="1">IFERROR(IF((VLOOKUP($E29,'Org List'!$AT$10:$AV$190,3,FALSE))="","",(VLOOKUP($E29,'Org List'!$AT$10:$AV$190,3,FALSE))),"")</f>
        <v>NHS England North East and Yokrshire (Yorkshire And Humber)</v>
      </c>
      <c r="E29" s="77" t="str">
        <f t="shared" ca="1" si="0"/>
        <v>Q72</v>
      </c>
      <c r="F29" s="79" t="str">
        <f ca="1">IF(E29="","",VLOOKUP(E29,'Org List'!$J$9:$K$640,2,0))</f>
        <v>NHS England North East and Yokrshire (Yorkshire And Humber)</v>
      </c>
      <c r="G29" s="114">
        <f ca="1">IFERROR(IF((VLOOKUP($E29,'Res&amp;Reablement Backsheet'!$D$5:$W$183,G$9,FALSE))="","",(VLOOKUP($E29,'Res&amp;Reablement Backsheet'!$D$5:$W$183,G$9,FALSE))),"")</f>
        <v>658.48853886295251</v>
      </c>
      <c r="H29" s="114">
        <f ca="1">IFERROR(IF((VLOOKUP($E29,'Res&amp;Reablement Backsheet'!$D$5:$W$183,H$9,FALSE))="","",(VLOOKUP($E29,'Res&amp;Reablement Backsheet'!$D$5:$W$183,H$9,FALSE))),"")</f>
        <v>636.39002001621645</v>
      </c>
      <c r="I29" s="114">
        <f ca="1">IFERROR(IF((VLOOKUP($E29,'Res&amp;Reablement Backsheet'!$D$5:$W$183,I$9,FALSE))="","",(VLOOKUP($E29,'Res&amp;Reablement Backsheet'!$D$5:$W$183,I$9,FALSE))),"")</f>
        <v>632.60020325385688</v>
      </c>
    </row>
    <row r="30" spans="1:9" ht="15" customHeight="1" x14ac:dyDescent="0.3">
      <c r="A30" s="41">
        <v>18</v>
      </c>
      <c r="B30" s="77" t="str">
        <f ca="1">IFERROR(IF((VLOOKUP($E30,'Org List'!$AJ$10:$AL$190,3,FALSE))="","",(VLOOKUP($E30,'Org List'!$AJ$10:$AL$190,3,FALSE))),"")</f>
        <v>North East and Yorkshire Commissioning Region</v>
      </c>
      <c r="C30" s="78" t="str">
        <f ca="1">IFERROR(IF((VLOOKUP($E30,'Org List'!$AO$10:$AQ$190,3,FALSE))="","",(VLOOKUP($E30,'Org List'!$AO$10:$AQ$190,3,FALSE))),"")</f>
        <v/>
      </c>
      <c r="D30" s="79" t="str">
        <f ca="1">IFERROR(IF((VLOOKUP($E30,'Org List'!$AT$10:$AV$190,3,FALSE))="","",(VLOOKUP($E30,'Org List'!$AT$10:$AV$190,3,FALSE))),"")</f>
        <v>NHS England North East and Yorkshire (Cumbria And North East)</v>
      </c>
      <c r="E30" s="77" t="str">
        <f t="shared" ca="1" si="0"/>
        <v>Q74</v>
      </c>
      <c r="F30" s="79" t="str">
        <f ca="1">IF(E30="","",VLOOKUP(E30,'Org List'!$J$9:$K$640,2,0))</f>
        <v>NHS England North East and Yorkshire (Cumbria And North East)</v>
      </c>
      <c r="G30" s="114">
        <f ca="1">IFERROR(IF((VLOOKUP($E30,'Res&amp;Reablement Backsheet'!$D$5:$W$183,G$9,FALSE))="","",(VLOOKUP($E30,'Res&amp;Reablement Backsheet'!$D$5:$W$183,G$9,FALSE))),"")</f>
        <v>806.18313817630064</v>
      </c>
      <c r="H30" s="114">
        <f ca="1">IFERROR(IF((VLOOKUP($E30,'Res&amp;Reablement Backsheet'!$D$5:$W$183,H$9,FALSE))="","",(VLOOKUP($E30,'Res&amp;Reablement Backsheet'!$D$5:$W$183,H$9,FALSE))),"")</f>
        <v>780.02282762616369</v>
      </c>
      <c r="I30" s="114">
        <f ca="1">IFERROR(IF((VLOOKUP($E30,'Res&amp;Reablement Backsheet'!$D$5:$W$183,I$9,FALSE))="","",(VLOOKUP($E30,'Res&amp;Reablement Backsheet'!$D$5:$W$183,I$9,FALSE))),"")</f>
        <v>759.50006551497131</v>
      </c>
    </row>
    <row r="31" spans="1:9" ht="15" customHeight="1" x14ac:dyDescent="0.3">
      <c r="A31" s="41">
        <v>19</v>
      </c>
      <c r="B31" s="77" t="str">
        <f ca="1">IFERROR(IF((VLOOKUP($E31,'Org List'!$AJ$10:$AL$190,3,FALSE))="","",(VLOOKUP($E31,'Org List'!$AJ$10:$AL$190,3,FALSE))),"")</f>
        <v>North West Commissioning Region</v>
      </c>
      <c r="C31" s="78" t="str">
        <f ca="1">IFERROR(IF((VLOOKUP($E31,'Org List'!$AO$10:$AQ$190,3,FALSE))="","",(VLOOKUP($E31,'Org List'!$AO$10:$AQ$190,3,FALSE))),"")</f>
        <v/>
      </c>
      <c r="D31" s="79" t="str">
        <f ca="1">IFERROR(IF((VLOOKUP($E31,'Org List'!$AT$10:$AV$190,3,FALSE))="","",(VLOOKUP($E31,'Org List'!$AT$10:$AV$190,3,FALSE))),"")</f>
        <v>NHS England North West (Cheshire And Merseyside)</v>
      </c>
      <c r="E31" s="77" t="str">
        <f t="shared" ca="1" si="0"/>
        <v>Q75</v>
      </c>
      <c r="F31" s="79" t="str">
        <f ca="1">IF(E31="","",VLOOKUP(E31,'Org List'!$J$9:$K$640,2,0))</f>
        <v>NHS England North West (Cheshire And Merseyside)</v>
      </c>
      <c r="G31" s="114">
        <f ca="1">IFERROR(IF((VLOOKUP($E31,'Res&amp;Reablement Backsheet'!$D$5:$W$183,G$9,FALSE))="","",(VLOOKUP($E31,'Res&amp;Reablement Backsheet'!$D$5:$W$183,G$9,FALSE))),"")</f>
        <v>736.64014091152137</v>
      </c>
      <c r="H31" s="114">
        <f ca="1">IFERROR(IF((VLOOKUP($E31,'Res&amp;Reablement Backsheet'!$D$5:$W$183,H$9,FALSE))="","",(VLOOKUP($E31,'Res&amp;Reablement Backsheet'!$D$5:$W$183,H$9,FALSE))),"")</f>
        <v>715.6700719600052</v>
      </c>
      <c r="I31" s="114">
        <f ca="1">IFERROR(IF((VLOOKUP($E31,'Res&amp;Reablement Backsheet'!$D$5:$W$183,I$9,FALSE))="","",(VLOOKUP($E31,'Res&amp;Reablement Backsheet'!$D$5:$W$183,I$9,FALSE))),"")</f>
        <v>629.21050835327628</v>
      </c>
    </row>
    <row r="32" spans="1:9" ht="15" customHeight="1" x14ac:dyDescent="0.3">
      <c r="A32" s="41">
        <v>20</v>
      </c>
      <c r="B32" s="77" t="str">
        <f ca="1">IFERROR(IF((VLOOKUP($E32,'Org List'!$AJ$10:$AL$190,3,FALSE))="","",(VLOOKUP($E32,'Org List'!$AJ$10:$AL$190,3,FALSE))),"")</f>
        <v>North West Commissioning Region</v>
      </c>
      <c r="C32" s="78" t="str">
        <f ca="1">IFERROR(IF((VLOOKUP($E32,'Org List'!$AO$10:$AQ$190,3,FALSE))="","",(VLOOKUP($E32,'Org List'!$AO$10:$AQ$190,3,FALSE))),"")</f>
        <v/>
      </c>
      <c r="D32" s="79" t="str">
        <f ca="1">IFERROR(IF((VLOOKUP($E32,'Org List'!$AT$10:$AV$190,3,FALSE))="","",(VLOOKUP($E32,'Org List'!$AT$10:$AV$190,3,FALSE))),"")</f>
        <v>NHS England North West (Greater Manchester)</v>
      </c>
      <c r="E32" s="77" t="str">
        <f t="shared" ca="1" si="0"/>
        <v>Q83</v>
      </c>
      <c r="F32" s="79" t="str">
        <f ca="1">IF(E32="","",VLOOKUP(E32,'Org List'!$J$9:$K$640,2,0))</f>
        <v>NHS England North West (Greater Manchester)</v>
      </c>
      <c r="G32" s="114">
        <f ca="1">IFERROR(IF((VLOOKUP($E32,'Res&amp;Reablement Backsheet'!$D$5:$W$183,G$9,FALSE))="","",(VLOOKUP($E32,'Res&amp;Reablement Backsheet'!$D$5:$W$183,G$9,FALSE))),"")</f>
        <v>820.05140210464583</v>
      </c>
      <c r="H32" s="114">
        <f ca="1">IFERROR(IF((VLOOKUP($E32,'Res&amp;Reablement Backsheet'!$D$5:$W$183,H$9,FALSE))="","",(VLOOKUP($E32,'Res&amp;Reablement Backsheet'!$D$5:$W$183,H$9,FALSE))),"")</f>
        <v>702.32172094900739</v>
      </c>
      <c r="I32" s="114">
        <f ca="1">IFERROR(IF((VLOOKUP($E32,'Res&amp;Reablement Backsheet'!$D$5:$W$183,I$9,FALSE))="","",(VLOOKUP($E32,'Res&amp;Reablement Backsheet'!$D$5:$W$183,I$9,FALSE))),"")</f>
        <v>899.38906854496724</v>
      </c>
    </row>
    <row r="33" spans="1:9" ht="15" customHeight="1" x14ac:dyDescent="0.3">
      <c r="A33" s="41">
        <v>21</v>
      </c>
      <c r="B33" s="77" t="str">
        <f ca="1">IFERROR(IF((VLOOKUP($E33,'Org List'!$AJ$10:$AL$190,3,FALSE))="","",(VLOOKUP($E33,'Org List'!$AJ$10:$AL$190,3,FALSE))),"")</f>
        <v>North West Commissioning Region</v>
      </c>
      <c r="C33" s="78" t="str">
        <f ca="1">IFERROR(IF((VLOOKUP($E33,'Org List'!$AO$10:$AQ$190,3,FALSE))="","",(VLOOKUP($E33,'Org List'!$AO$10:$AQ$190,3,FALSE))),"")</f>
        <v/>
      </c>
      <c r="D33" s="79" t="str">
        <f ca="1">IFERROR(IF((VLOOKUP($E33,'Org List'!$AT$10:$AV$190,3,FALSE))="","",(VLOOKUP($E33,'Org List'!$AT$10:$AV$190,3,FALSE))),"")</f>
        <v>NHS England North West (Lancashire)</v>
      </c>
      <c r="E33" s="77" t="str">
        <f t="shared" ca="1" si="0"/>
        <v>Q84</v>
      </c>
      <c r="F33" s="79" t="str">
        <f ca="1">IF(E33="","",VLOOKUP(E33,'Org List'!$J$9:$K$640,2,0))</f>
        <v>NHS England North West (Lancashire)</v>
      </c>
      <c r="G33" s="114">
        <f ca="1">IFERROR(IF((VLOOKUP($E33,'Res&amp;Reablement Backsheet'!$D$5:$W$183,G$9,FALSE))="","",(VLOOKUP($E33,'Res&amp;Reablement Backsheet'!$D$5:$W$183,G$9,FALSE))),"")</f>
        <v>785.97402062280457</v>
      </c>
      <c r="H33" s="114">
        <f ca="1">IFERROR(IF((VLOOKUP($E33,'Res&amp;Reablement Backsheet'!$D$5:$W$183,H$9,FALSE))="","",(VLOOKUP($E33,'Res&amp;Reablement Backsheet'!$D$5:$W$183,H$9,FALSE))),"")</f>
        <v>757.95873637353725</v>
      </c>
      <c r="I33" s="114">
        <f ca="1">IFERROR(IF((VLOOKUP($E33,'Res&amp;Reablement Backsheet'!$D$5:$W$183,I$9,FALSE))="","",(VLOOKUP($E33,'Res&amp;Reablement Backsheet'!$D$5:$W$183,I$9,FALSE))),"")</f>
        <v>726.74467919074164</v>
      </c>
    </row>
    <row r="34" spans="1:9" ht="15" customHeight="1" x14ac:dyDescent="0.3">
      <c r="A34" s="41">
        <v>22</v>
      </c>
      <c r="B34" s="77" t="str">
        <f ca="1">IFERROR(IF((VLOOKUP($E34,'Org List'!$AJ$10:$AL$190,3,FALSE))="","",(VLOOKUP($E34,'Org List'!$AJ$10:$AL$190,3,FALSE))),"")</f>
        <v>Midlands Commissioning Region</v>
      </c>
      <c r="C34" s="78" t="str">
        <f ca="1">IFERROR(IF((VLOOKUP($E34,'Org List'!$AO$10:$AQ$190,3,FALSE))="","",(VLOOKUP($E34,'Org List'!$AO$10:$AQ$190,3,FALSE))),"")</f>
        <v/>
      </c>
      <c r="D34" s="79" t="str">
        <f ca="1">IFERROR(IF((VLOOKUP($E34,'Org List'!$AT$10:$AV$190,3,FALSE))="","",(VLOOKUP($E34,'Org List'!$AT$10:$AV$190,3,FALSE))),"")</f>
        <v>NHS England Midlands (North Midlands)</v>
      </c>
      <c r="E34" s="77" t="str">
        <f t="shared" ca="1" si="0"/>
        <v>Q76</v>
      </c>
      <c r="F34" s="79" t="str">
        <f ca="1">IF(E34="","",VLOOKUP(E34,'Org List'!$J$9:$K$640,2,0))</f>
        <v>NHS England Midlands (North Midlands)</v>
      </c>
      <c r="G34" s="114">
        <f ca="1">IFERROR(IF((VLOOKUP($E34,'Res&amp;Reablement Backsheet'!$D$5:$W$183,G$9,FALSE))="","",(VLOOKUP($E34,'Res&amp;Reablement Backsheet'!$D$5:$W$183,G$9,FALSE))),"")</f>
        <v>625.93144560357678</v>
      </c>
      <c r="H34" s="114">
        <f ca="1">IFERROR(IF((VLOOKUP($E34,'Res&amp;Reablement Backsheet'!$D$5:$W$183,H$9,FALSE))="","",(VLOOKUP($E34,'Res&amp;Reablement Backsheet'!$D$5:$W$183,H$9,FALSE))),"")</f>
        <v>625.80558306552768</v>
      </c>
      <c r="I34" s="114">
        <f ca="1">IFERROR(IF((VLOOKUP($E34,'Res&amp;Reablement Backsheet'!$D$5:$W$183,I$9,FALSE))="","",(VLOOKUP($E34,'Res&amp;Reablement Backsheet'!$D$5:$W$183,I$9,FALSE))),"")</f>
        <v>588.88372012428147</v>
      </c>
    </row>
    <row r="35" spans="1:9" ht="15" customHeight="1" x14ac:dyDescent="0.3">
      <c r="A35" s="41">
        <v>23</v>
      </c>
      <c r="B35" s="77" t="str">
        <f ca="1">IFERROR(IF((VLOOKUP($E35,'Org List'!$AJ$10:$AL$190,3,FALSE))="","",(VLOOKUP($E35,'Org List'!$AJ$10:$AL$190,3,FALSE))),"")</f>
        <v>Midlands Commissioning Region</v>
      </c>
      <c r="C35" s="78" t="str">
        <f ca="1">IFERROR(IF((VLOOKUP($E35,'Org List'!$AO$10:$AQ$190,3,FALSE))="","",(VLOOKUP($E35,'Org List'!$AO$10:$AQ$190,3,FALSE))),"")</f>
        <v/>
      </c>
      <c r="D35" s="79" t="str">
        <f ca="1">IFERROR(IF((VLOOKUP($E35,'Org List'!$AT$10:$AV$190,3,FALSE))="","",(VLOOKUP($E35,'Org List'!$AT$10:$AV$190,3,FALSE))),"")</f>
        <v>NHS England Midlands (West Midlands)</v>
      </c>
      <c r="E35" s="77" t="str">
        <f t="shared" ca="1" si="0"/>
        <v>Q77</v>
      </c>
      <c r="F35" s="79" t="str">
        <f ca="1">IF(E35="","",VLOOKUP(E35,'Org List'!$J$9:$K$640,2,0))</f>
        <v>NHS England Midlands (West Midlands)</v>
      </c>
      <c r="G35" s="114">
        <f ca="1">IFERROR(IF((VLOOKUP($E35,'Res&amp;Reablement Backsheet'!$D$5:$W$183,G$9,FALSE))="","",(VLOOKUP($E35,'Res&amp;Reablement Backsheet'!$D$5:$W$183,G$9,FALSE))),"")</f>
        <v>648.74277089855104</v>
      </c>
      <c r="H35" s="114">
        <f ca="1">IFERROR(IF((VLOOKUP($E35,'Res&amp;Reablement Backsheet'!$D$5:$W$183,H$9,FALSE))="","",(VLOOKUP($E35,'Res&amp;Reablement Backsheet'!$D$5:$W$183,H$9,FALSE))),"")</f>
        <v>586.74849837996419</v>
      </c>
      <c r="I35" s="114">
        <f ca="1">IFERROR(IF((VLOOKUP($E35,'Res&amp;Reablement Backsheet'!$D$5:$W$183,I$9,FALSE))="","",(VLOOKUP($E35,'Res&amp;Reablement Backsheet'!$D$5:$W$183,I$9,FALSE))),"")</f>
        <v>650.71326108283984</v>
      </c>
    </row>
    <row r="36" spans="1:9" ht="15" customHeight="1" x14ac:dyDescent="0.3">
      <c r="A36" s="41">
        <v>24</v>
      </c>
      <c r="B36" s="77" t="str">
        <f ca="1">IFERROR(IF((VLOOKUP($E36,'Org List'!$AJ$10:$AL$190,3,FALSE))="","",(VLOOKUP($E36,'Org List'!$AJ$10:$AL$190,3,FALSE))),"")</f>
        <v>Midlands Commissioning Region</v>
      </c>
      <c r="C36" s="78" t="str">
        <f ca="1">IFERROR(IF((VLOOKUP($E36,'Org List'!$AO$10:$AQ$190,3,FALSE))="","",(VLOOKUP($E36,'Org List'!$AO$10:$AQ$190,3,FALSE))),"")</f>
        <v/>
      </c>
      <c r="D36" s="79" t="str">
        <f ca="1">IFERROR(IF((VLOOKUP($E36,'Org List'!$AT$10:$AV$190,3,FALSE))="","",(VLOOKUP($E36,'Org List'!$AT$10:$AV$190,3,FALSE))),"")</f>
        <v>NHS England Midlands (Central Midlands)</v>
      </c>
      <c r="E36" s="77" t="str">
        <f t="shared" ca="1" si="0"/>
        <v>Q78</v>
      </c>
      <c r="F36" s="79" t="str">
        <f ca="1">IF(E36="","",VLOOKUP(E36,'Org List'!$J$9:$K$640,2,0))</f>
        <v>NHS England Midlands (Central Midlands)</v>
      </c>
      <c r="G36" s="114">
        <f ca="1">IFERROR(IF((VLOOKUP($E36,'Res&amp;Reablement Backsheet'!$D$5:$W$183,G$9,FALSE))="","",(VLOOKUP($E36,'Res&amp;Reablement Backsheet'!$D$5:$W$183,G$9,FALSE))),"")</f>
        <v>557.65880624032866</v>
      </c>
      <c r="H36" s="114">
        <f ca="1">IFERROR(IF((VLOOKUP($E36,'Res&amp;Reablement Backsheet'!$D$5:$W$183,H$9,FALSE))="","",(VLOOKUP($E36,'Res&amp;Reablement Backsheet'!$D$5:$W$183,H$9,FALSE))),"")</f>
        <v>581.79766874582447</v>
      </c>
      <c r="I36" s="114">
        <f ca="1">IFERROR(IF((VLOOKUP($E36,'Res&amp;Reablement Backsheet'!$D$5:$W$183,I$9,FALSE))="","",(VLOOKUP($E36,'Res&amp;Reablement Backsheet'!$D$5:$W$183,I$9,FALSE))),"")</f>
        <v>530.52585282718053</v>
      </c>
    </row>
    <row r="37" spans="1:9" ht="15" customHeight="1" x14ac:dyDescent="0.3">
      <c r="A37" s="41">
        <v>25</v>
      </c>
      <c r="B37" s="77" t="str">
        <f ca="1">IFERROR(IF((VLOOKUP($E37,'Org List'!$AJ$10:$AL$190,3,FALSE))="","",(VLOOKUP($E37,'Org List'!$AJ$10:$AL$190,3,FALSE))),"")</f>
        <v>East of England Commissioning Region</v>
      </c>
      <c r="C37" s="78" t="str">
        <f ca="1">IFERROR(IF((VLOOKUP($E37,'Org List'!$AO$10:$AQ$190,3,FALSE))="","",(VLOOKUP($E37,'Org List'!$AO$10:$AQ$190,3,FALSE))),"")</f>
        <v/>
      </c>
      <c r="D37" s="79" t="str">
        <f ca="1">IFERROR(IF((VLOOKUP($E37,'Org List'!$AT$10:$AV$190,3,FALSE))="","",(VLOOKUP($E37,'Org List'!$AT$10:$AV$190,3,FALSE))),"")</f>
        <v>NHS England East (East)</v>
      </c>
      <c r="E37" s="77" t="str">
        <f t="shared" ca="1" si="0"/>
        <v>Q79</v>
      </c>
      <c r="F37" s="79" t="str">
        <f ca="1">IF(E37="","",VLOOKUP(E37,'Org List'!$J$9:$K$640,2,0))</f>
        <v>NHS England East (East)</v>
      </c>
      <c r="G37" s="114">
        <f ca="1">IFERROR(IF((VLOOKUP($E37,'Res&amp;Reablement Backsheet'!$D$5:$W$183,G$9,FALSE))="","",(VLOOKUP($E37,'Res&amp;Reablement Backsheet'!$D$5:$W$183,G$9,FALSE))),"")</f>
        <v>513.01547645718347</v>
      </c>
      <c r="H37" s="114">
        <f ca="1">IFERROR(IF((VLOOKUP($E37,'Res&amp;Reablement Backsheet'!$D$5:$W$183,H$9,FALSE))="","",(VLOOKUP($E37,'Res&amp;Reablement Backsheet'!$D$5:$W$183,H$9,FALSE))),"")</f>
        <v>541.77979287316043</v>
      </c>
      <c r="I37" s="114">
        <f ca="1">IFERROR(IF((VLOOKUP($E37,'Res&amp;Reablement Backsheet'!$D$5:$W$183,I$9,FALSE))="","",(VLOOKUP($E37,'Res&amp;Reablement Backsheet'!$D$5:$W$183,I$9,FALSE))),"")</f>
        <v>485.82968877475957</v>
      </c>
    </row>
    <row r="38" spans="1:9" ht="15" customHeight="1" x14ac:dyDescent="0.3">
      <c r="A38" s="41">
        <v>26</v>
      </c>
      <c r="B38" s="77" t="str">
        <f ca="1">IFERROR(IF((VLOOKUP($E38,'Org List'!$AJ$10:$AL$190,3,FALSE))="","",(VLOOKUP($E38,'Org List'!$AJ$10:$AL$190,3,FALSE))),"")</f>
        <v>South West England Commissioning Region</v>
      </c>
      <c r="C38" s="78" t="str">
        <f ca="1">IFERROR(IF((VLOOKUP($E38,'Org List'!$AO$10:$AQ$190,3,FALSE))="","",(VLOOKUP($E38,'Org List'!$AO$10:$AQ$190,3,FALSE))),"")</f>
        <v/>
      </c>
      <c r="D38" s="79" t="str">
        <f ca="1">IFERROR(IF((VLOOKUP($E38,'Org List'!$AT$10:$AV$190,3,FALSE))="","",(VLOOKUP($E38,'Org List'!$AT$10:$AV$190,3,FALSE))),"")</f>
        <v>NHS England South West (South West South)</v>
      </c>
      <c r="E38" s="77" t="str">
        <f t="shared" ca="1" si="0"/>
        <v>Q85</v>
      </c>
      <c r="F38" s="79" t="str">
        <f ca="1">IF(E38="","",VLOOKUP(E38,'Org List'!$J$9:$K$640,2,0))</f>
        <v>NHS England South West (South West South)</v>
      </c>
      <c r="G38" s="114">
        <f ca="1">IFERROR(IF((VLOOKUP($E38,'Res&amp;Reablement Backsheet'!$D$5:$W$183,G$9,FALSE))="","",(VLOOKUP($E38,'Res&amp;Reablement Backsheet'!$D$5:$W$183,G$9,FALSE))),"")</f>
        <v>545.71418390924316</v>
      </c>
      <c r="H38" s="114">
        <f ca="1">IFERROR(IF((VLOOKUP($E38,'Res&amp;Reablement Backsheet'!$D$5:$W$183,H$9,FALSE))="","",(VLOOKUP($E38,'Res&amp;Reablement Backsheet'!$D$5:$W$183,H$9,FALSE))),"")</f>
        <v>515.7789864828477</v>
      </c>
      <c r="I38" s="114">
        <f ca="1">IFERROR(IF((VLOOKUP($E38,'Res&amp;Reablement Backsheet'!$D$5:$W$183,I$9,FALSE))="","",(VLOOKUP($E38,'Res&amp;Reablement Backsheet'!$D$5:$W$183,I$9,FALSE))),"")</f>
        <v>535.97393505304547</v>
      </c>
    </row>
    <row r="39" spans="1:9" ht="15" customHeight="1" x14ac:dyDescent="0.3">
      <c r="A39" s="41">
        <v>27</v>
      </c>
      <c r="B39" s="77" t="str">
        <f ca="1">IFERROR(IF((VLOOKUP($E39,'Org List'!$AJ$10:$AL$190,3,FALSE))="","",(VLOOKUP($E39,'Org List'!$AJ$10:$AL$190,3,FALSE))),"")</f>
        <v>South West England Commissioning Region</v>
      </c>
      <c r="C39" s="78" t="str">
        <f ca="1">IFERROR(IF((VLOOKUP($E39,'Org List'!$AO$10:$AQ$190,3,FALSE))="","",(VLOOKUP($E39,'Org List'!$AO$10:$AQ$190,3,FALSE))),"")</f>
        <v/>
      </c>
      <c r="D39" s="79" t="str">
        <f ca="1">IFERROR(IF((VLOOKUP($E39,'Org List'!$AT$10:$AV$190,3,FALSE))="","",(VLOOKUP($E39,'Org List'!$AT$10:$AV$190,3,FALSE))),"")</f>
        <v>NHS England South West (South West North)</v>
      </c>
      <c r="E39" s="77" t="str">
        <f t="shared" ca="1" si="0"/>
        <v>Q86</v>
      </c>
      <c r="F39" s="79" t="str">
        <f ca="1">IF(E39="","",VLOOKUP(E39,'Org List'!$J$9:$K$640,2,0))</f>
        <v>NHS England South West (South West North)</v>
      </c>
      <c r="G39" s="114">
        <f ca="1">IFERROR(IF((VLOOKUP($E39,'Res&amp;Reablement Backsheet'!$D$5:$W$183,G$9,FALSE))="","",(VLOOKUP($E39,'Res&amp;Reablement Backsheet'!$D$5:$W$183,G$9,FALSE))),"")</f>
        <v>636.86118724629637</v>
      </c>
      <c r="H39" s="114">
        <f ca="1">IFERROR(IF((VLOOKUP($E39,'Res&amp;Reablement Backsheet'!$D$5:$W$183,H$9,FALSE))="","",(VLOOKUP($E39,'Res&amp;Reablement Backsheet'!$D$5:$W$183,H$9,FALSE))),"")</f>
        <v>721.03781604138283</v>
      </c>
      <c r="I39" s="114">
        <f ca="1">IFERROR(IF((VLOOKUP($E39,'Res&amp;Reablement Backsheet'!$D$5:$W$183,I$9,FALSE))="","",(VLOOKUP($E39,'Res&amp;Reablement Backsheet'!$D$5:$W$183,I$9,FALSE))),"")</f>
        <v>561.49538458909808</v>
      </c>
    </row>
    <row r="40" spans="1:9" ht="15" customHeight="1" x14ac:dyDescent="0.3">
      <c r="A40" s="41">
        <v>28</v>
      </c>
      <c r="B40" s="77" t="str">
        <f ca="1">IFERROR(IF((VLOOKUP($E40,'Org List'!$AJ$10:$AL$190,3,FALSE))="","",(VLOOKUP($E40,'Org List'!$AJ$10:$AL$190,3,FALSE))),"")</f>
        <v>South East England Commissioning Region</v>
      </c>
      <c r="C40" s="78" t="str">
        <f ca="1">IFERROR(IF((VLOOKUP($E40,'Org List'!$AO$10:$AQ$190,3,FALSE))="","",(VLOOKUP($E40,'Org List'!$AO$10:$AQ$190,3,FALSE))),"")</f>
        <v/>
      </c>
      <c r="D40" s="79" t="str">
        <f ca="1">IFERROR(IF((VLOOKUP($E40,'Org List'!$AT$10:$AV$190,3,FALSE))="","",(VLOOKUP($E40,'Org List'!$AT$10:$AV$190,3,FALSE))),"")</f>
        <v>NHS England South East (Hampshire, Isle of Wight and Thames Valley)</v>
      </c>
      <c r="E40" s="77" t="str">
        <f t="shared" ca="1" si="0"/>
        <v>Q87</v>
      </c>
      <c r="F40" s="79" t="str">
        <f ca="1">IF(E40="","",VLOOKUP(E40,'Org List'!$J$9:$K$640,2,0))</f>
        <v>NHS England South East (Hampshire, Isle of Wight and Thames Valley)</v>
      </c>
      <c r="G40" s="114">
        <f ca="1">IFERROR(IF((VLOOKUP($E40,'Res&amp;Reablement Backsheet'!$D$5:$W$183,G$9,FALSE))="","",(VLOOKUP($E40,'Res&amp;Reablement Backsheet'!$D$5:$W$183,G$9,FALSE))),"")</f>
        <v>565.95565307148149</v>
      </c>
      <c r="H40" s="114">
        <f ca="1">IFERROR(IF((VLOOKUP($E40,'Res&amp;Reablement Backsheet'!$D$5:$W$183,H$9,FALSE))="","",(VLOOKUP($E40,'Res&amp;Reablement Backsheet'!$D$5:$W$183,H$9,FALSE))),"")</f>
        <v>571.58732458583177</v>
      </c>
      <c r="I40" s="114">
        <f ca="1">IFERROR(IF((VLOOKUP($E40,'Res&amp;Reablement Backsheet'!$D$5:$W$183,I$9,FALSE))="","",(VLOOKUP($E40,'Res&amp;Reablement Backsheet'!$D$5:$W$183,I$9,FALSE))),"")</f>
        <v>563.34583292901277</v>
      </c>
    </row>
    <row r="41" spans="1:9" ht="15" customHeight="1" x14ac:dyDescent="0.3">
      <c r="A41" s="41">
        <v>29</v>
      </c>
      <c r="B41" s="77" t="str">
        <f ca="1">IFERROR(IF((VLOOKUP($E41,'Org List'!$AJ$10:$AL$190,3,FALSE))="","",(VLOOKUP($E41,'Org List'!$AJ$10:$AL$190,3,FALSE))),"")</f>
        <v>South East England Commissioning Region</v>
      </c>
      <c r="C41" s="78" t="str">
        <f ca="1">IFERROR(IF((VLOOKUP($E41,'Org List'!$AO$10:$AQ$190,3,FALSE))="","",(VLOOKUP($E41,'Org List'!$AO$10:$AQ$190,3,FALSE))),"")</f>
        <v/>
      </c>
      <c r="D41" s="79" t="str">
        <f ca="1">IFERROR(IF((VLOOKUP($E41,'Org List'!$AT$10:$AV$190,3,FALSE))="","",(VLOOKUP($E41,'Org List'!$AT$10:$AV$190,3,FALSE))),"")</f>
        <v>NHS England South East (Kent, Surrey and Sussex)</v>
      </c>
      <c r="E41" s="77" t="str">
        <f t="shared" ca="1" si="0"/>
        <v>Q88</v>
      </c>
      <c r="F41" s="79" t="str">
        <f ca="1">IF(E41="","",VLOOKUP(E41,'Org List'!$J$9:$K$640,2,0))</f>
        <v>NHS England South East (Kent, Surrey and Sussex)</v>
      </c>
      <c r="G41" s="114">
        <f ca="1">IFERROR(IF((VLOOKUP($E41,'Res&amp;Reablement Backsheet'!$D$5:$W$183,G$9,FALSE))="","",(VLOOKUP($E41,'Res&amp;Reablement Backsheet'!$D$5:$W$183,G$9,FALSE))),"")</f>
        <v>571.26492544490486</v>
      </c>
      <c r="H41" s="114">
        <f ca="1">IFERROR(IF((VLOOKUP($E41,'Res&amp;Reablement Backsheet'!$D$5:$W$183,H$9,FALSE))="","",(VLOOKUP($E41,'Res&amp;Reablement Backsheet'!$D$5:$W$183,H$9,FALSE))),"")</f>
        <v>540.95924759597119</v>
      </c>
      <c r="I41" s="114">
        <f ca="1">IFERROR(IF((VLOOKUP($E41,'Res&amp;Reablement Backsheet'!$D$5:$W$183,I$9,FALSE))="","",(VLOOKUP($E41,'Res&amp;Reablement Backsheet'!$D$5:$W$183,I$9,FALSE))),"")</f>
        <v>562.59339620252103</v>
      </c>
    </row>
    <row r="42" spans="1:9" ht="15" customHeight="1" x14ac:dyDescent="0.3">
      <c r="A42" s="41">
        <v>30</v>
      </c>
      <c r="B42" s="77" t="str">
        <f ca="1">IFERROR(IF((VLOOKUP($E42,'Org List'!$AJ$10:$AL$190,3,FALSE))="","",(VLOOKUP($E42,'Org List'!$AJ$10:$AL$190,3,FALSE))),"")</f>
        <v>London Commissioning Region</v>
      </c>
      <c r="C42" s="78" t="str">
        <f ca="1">IFERROR(IF((VLOOKUP($E42,'Org List'!$AO$10:$AQ$190,3,FALSE))="","",(VLOOKUP($E42,'Org List'!$AO$10:$AQ$190,3,FALSE))),"")</f>
        <v/>
      </c>
      <c r="D42" s="79" t="str">
        <f ca="1">IFERROR(IF((VLOOKUP($E42,'Org List'!$AT$10:$AV$190,3,FALSE))="","",(VLOOKUP($E42,'Org List'!$AT$10:$AV$190,3,FALSE))),"")</f>
        <v>NHS England London</v>
      </c>
      <c r="E42" s="77" t="str">
        <f t="shared" ca="1" si="0"/>
        <v>Q71</v>
      </c>
      <c r="F42" s="79" t="str">
        <f ca="1">IF(E42="","",VLOOKUP(E42,'Org List'!$J$9:$K$640,2,0))</f>
        <v>NHS England London</v>
      </c>
      <c r="G42" s="114">
        <f ca="1">IFERROR(IF((VLOOKUP($E42,'Res&amp;Reablement Backsheet'!$D$5:$W$183,G$9,FALSE))="","",(VLOOKUP($E42,'Res&amp;Reablement Backsheet'!$D$5:$W$183,G$9,FALSE))),"")</f>
        <v>438.4408986764455</v>
      </c>
      <c r="H42" s="114">
        <f ca="1">IFERROR(IF((VLOOKUP($E42,'Res&amp;Reablement Backsheet'!$D$5:$W$183,H$9,FALSE))="","",(VLOOKUP($E42,'Res&amp;Reablement Backsheet'!$D$5:$W$183,H$9,FALSE))),"")</f>
        <v>465.38127030687667</v>
      </c>
      <c r="I42" s="114">
        <f ca="1">IFERROR(IF((VLOOKUP($E42,'Res&amp;Reablement Backsheet'!$D$5:$W$183,I$9,FALSE))="","",(VLOOKUP($E42,'Res&amp;Reablement Backsheet'!$D$5:$W$183,I$9,FALSE))),"")</f>
        <v>406.19307306567515</v>
      </c>
    </row>
    <row r="43" spans="1:9" ht="15" customHeight="1" x14ac:dyDescent="0.3">
      <c r="A43" s="41">
        <v>31</v>
      </c>
      <c r="B43" s="77" t="str">
        <f ca="1">IFERROR(IF((VLOOKUP($E43,'Org List'!$AJ$10:$AL$190,3,FALSE))="","",(VLOOKUP($E43,'Org List'!$AJ$10:$AL$190,3,FALSE))),"")</f>
        <v>London Commissioning Region</v>
      </c>
      <c r="C43" s="78" t="str">
        <f ca="1">IFERROR(IF((VLOOKUP($E43,'Org List'!$AO$10:$AQ$190,3,FALSE))="","",(VLOOKUP($E43,'Org List'!$AO$10:$AQ$190,3,FALSE))),"")</f>
        <v>London Region</v>
      </c>
      <c r="D43" s="79" t="str">
        <f ca="1">IFERROR(IF((VLOOKUP($E43,'Org List'!$AT$10:$AV$190,3,FALSE))="","",(VLOOKUP($E43,'Org List'!$AT$10:$AV$190,3,FALSE))),"")</f>
        <v>NHS England London</v>
      </c>
      <c r="E43" s="77" t="str">
        <f t="shared" ca="1" si="0"/>
        <v>E09000002</v>
      </c>
      <c r="F43" s="79" t="str">
        <f ca="1">IF(E43="","",VLOOKUP(E43,'Org List'!$J$9:$K$640,2,0))</f>
        <v>Barking and Dagenham</v>
      </c>
      <c r="G43" s="114">
        <f ca="1">IFERROR(IF((VLOOKUP($E43,'Res&amp;Reablement Backsheet'!$D$5:$W$183,G$9,FALSE))="","",(VLOOKUP($E43,'Res&amp;Reablement Backsheet'!$D$5:$W$183,G$9,FALSE))),"")</f>
        <v>731.58425832492435</v>
      </c>
      <c r="H43" s="114">
        <f ca="1">IFERROR(IF((VLOOKUP($E43,'Res&amp;Reablement Backsheet'!$D$5:$W$183,H$9,FALSE))="","",(VLOOKUP($E43,'Res&amp;Reablement Backsheet'!$D$5:$W$183,H$9,FALSE))),"")</f>
        <v>808.24408971509399</v>
      </c>
      <c r="I43" s="114">
        <f ca="1">IFERROR(IF((VLOOKUP($E43,'Res&amp;Reablement Backsheet'!$D$5:$W$183,I$9,FALSE))="","",(VLOOKUP($E43,'Res&amp;Reablement Backsheet'!$D$5:$W$183,I$9,FALSE))),"")</f>
        <v>702.16205293998792</v>
      </c>
    </row>
    <row r="44" spans="1:9" ht="15" customHeight="1" x14ac:dyDescent="0.3">
      <c r="A44" s="41">
        <v>32</v>
      </c>
      <c r="B44" s="77" t="str">
        <f ca="1">IFERROR(IF((VLOOKUP($E44,'Org List'!$AJ$10:$AL$190,3,FALSE))="","",(VLOOKUP($E44,'Org List'!$AJ$10:$AL$190,3,FALSE))),"")</f>
        <v>London Commissioning Region</v>
      </c>
      <c r="C44" s="78" t="str">
        <f ca="1">IFERROR(IF((VLOOKUP($E44,'Org List'!$AO$10:$AQ$190,3,FALSE))="","",(VLOOKUP($E44,'Org List'!$AO$10:$AQ$190,3,FALSE))),"")</f>
        <v>London Region</v>
      </c>
      <c r="D44" s="79" t="str">
        <f ca="1">IFERROR(IF((VLOOKUP($E44,'Org List'!$AT$10:$AV$190,3,FALSE))="","",(VLOOKUP($E44,'Org List'!$AT$10:$AV$190,3,FALSE))),"")</f>
        <v>NHS England London</v>
      </c>
      <c r="E44" s="77" t="str">
        <f t="shared" ref="E44:E75" ca="1" si="1">IF($A44&gt;$L$5-1,"",INDIRECT("'Comms by AT'!D"&amp;$A44+$L$4))</f>
        <v>E09000003</v>
      </c>
      <c r="F44" s="79" t="str">
        <f ca="1">IF(E44="","",VLOOKUP(E44,'Org List'!$J$9:$K$640,2,0))</f>
        <v>Barnet</v>
      </c>
      <c r="G44" s="114">
        <f ca="1">IFERROR(IF((VLOOKUP($E44,'Res&amp;Reablement Backsheet'!$D$5:$W$183,G$9,FALSE))="","",(VLOOKUP($E44,'Res&amp;Reablement Backsheet'!$D$5:$W$183,G$9,FALSE))),"")</f>
        <v>250.89936352734989</v>
      </c>
      <c r="H44" s="114">
        <f ca="1">IFERROR(IF((VLOOKUP($E44,'Res&amp;Reablement Backsheet'!$D$5:$W$183,H$9,FALSE))="","",(VLOOKUP($E44,'Res&amp;Reablement Backsheet'!$D$5:$W$183,H$9,FALSE))),"")</f>
        <v>503.13323040595765</v>
      </c>
      <c r="I44" s="114">
        <f ca="1">IFERROR(IF((VLOOKUP($E44,'Res&amp;Reablement Backsheet'!$D$5:$W$183,I$9,FALSE))="","",(VLOOKUP($E44,'Res&amp;Reablement Backsheet'!$D$5:$W$183,I$9,FALSE))),"")</f>
        <v>261.5566251929888</v>
      </c>
    </row>
    <row r="45" spans="1:9" ht="15" customHeight="1" x14ac:dyDescent="0.3">
      <c r="A45" s="41">
        <v>33</v>
      </c>
      <c r="B45" s="77" t="str">
        <f ca="1">IFERROR(IF((VLOOKUP($E45,'Org List'!$AJ$10:$AL$190,3,FALSE))="","",(VLOOKUP($E45,'Org List'!$AJ$10:$AL$190,3,FALSE))),"")</f>
        <v>North East and Yorkshire Commissioning Region</v>
      </c>
      <c r="C45" s="78" t="str">
        <f ca="1">IFERROR(IF((VLOOKUP($E45,'Org List'!$AO$10:$AQ$190,3,FALSE))="","",(VLOOKUP($E45,'Org List'!$AO$10:$AQ$190,3,FALSE))),"")</f>
        <v>Yorkshire and The Humber Region</v>
      </c>
      <c r="D45" s="79" t="str">
        <f ca="1">IFERROR(IF((VLOOKUP($E45,'Org List'!$AT$10:$AV$190,3,FALSE))="","",(VLOOKUP($E45,'Org List'!$AT$10:$AV$190,3,FALSE))),"")</f>
        <v>NHS England North East and Yokrshire (Yorkshire And Humber)</v>
      </c>
      <c r="E45" s="77" t="str">
        <f t="shared" ca="1" si="1"/>
        <v>E08000016</v>
      </c>
      <c r="F45" s="79" t="str">
        <f ca="1">IF(E45="","",VLOOKUP(E45,'Org List'!$J$9:$K$640,2,0))</f>
        <v>Barnsley</v>
      </c>
      <c r="G45" s="114">
        <f ca="1">IFERROR(IF((VLOOKUP($E45,'Res&amp;Reablement Backsheet'!$D$5:$W$183,G$9,FALSE))="","",(VLOOKUP($E45,'Res&amp;Reablement Backsheet'!$D$5:$W$183,G$9,FALSE))),"")</f>
        <v>717.22207644537741</v>
      </c>
      <c r="H45" s="114">
        <f ca="1">IFERROR(IF((VLOOKUP($E45,'Res&amp;Reablement Backsheet'!$D$5:$W$183,H$9,FALSE))="","",(VLOOKUP($E45,'Res&amp;Reablement Backsheet'!$D$5:$W$183,H$9,FALSE))),"")</f>
        <v>700.59314020459033</v>
      </c>
      <c r="I45" s="114">
        <f ca="1">IFERROR(IF((VLOOKUP($E45,'Res&amp;Reablement Backsheet'!$D$5:$W$183,I$9,FALSE))="","",(VLOOKUP($E45,'Res&amp;Reablement Backsheet'!$D$5:$W$183,I$9,FALSE))),"")</f>
        <v>932.6914811312646</v>
      </c>
    </row>
    <row r="46" spans="1:9" ht="15" customHeight="1" x14ac:dyDescent="0.3">
      <c r="A46" s="41">
        <v>34</v>
      </c>
      <c r="B46" s="77" t="str">
        <f ca="1">IFERROR(IF((VLOOKUP($E46,'Org List'!$AJ$10:$AL$190,3,FALSE))="","",(VLOOKUP($E46,'Org List'!$AJ$10:$AL$190,3,FALSE))),"")</f>
        <v>South West England Commissioning Region</v>
      </c>
      <c r="C46" s="78" t="str">
        <f ca="1">IFERROR(IF((VLOOKUP($E46,'Org List'!$AO$10:$AQ$190,3,FALSE))="","",(VLOOKUP($E46,'Org List'!$AO$10:$AQ$190,3,FALSE))),"")</f>
        <v>South West Region</v>
      </c>
      <c r="D46" s="79" t="str">
        <f ca="1">IFERROR(IF((VLOOKUP($E46,'Org List'!$AT$10:$AV$190,3,FALSE))="","",(VLOOKUP($E46,'Org List'!$AT$10:$AV$190,3,FALSE))),"")</f>
        <v>NHS England South West (South West North)</v>
      </c>
      <c r="E46" s="77" t="str">
        <f t="shared" ca="1" si="1"/>
        <v>E06000022</v>
      </c>
      <c r="F46" s="79" t="str">
        <f ca="1">IF(E46="","",VLOOKUP(E46,'Org List'!$J$9:$K$640,2,0))</f>
        <v>Bath and North East Somerset</v>
      </c>
      <c r="G46" s="114">
        <f ca="1">IFERROR(IF((VLOOKUP($E46,'Res&amp;Reablement Backsheet'!$D$5:$W$183,G$9,FALSE))="","",(VLOOKUP($E46,'Res&amp;Reablement Backsheet'!$D$5:$W$183,G$9,FALSE))),"")</f>
        <v>687.48939059582415</v>
      </c>
      <c r="H46" s="114">
        <f ca="1">IFERROR(IF((VLOOKUP($E46,'Res&amp;Reablement Backsheet'!$D$5:$W$183,H$9,FALSE))="","",(VLOOKUP($E46,'Res&amp;Reablement Backsheet'!$D$5:$W$183,H$9,FALSE))),"")</f>
        <v>647.80279873243785</v>
      </c>
      <c r="I46" s="114">
        <f ca="1">IFERROR(IF((VLOOKUP($E46,'Res&amp;Reablement Backsheet'!$D$5:$W$183,I$9,FALSE))="","",(VLOOKUP($E46,'Res&amp;Reablement Backsheet'!$D$5:$W$183,I$9,FALSE))),"")</f>
        <v>647.80279873243785</v>
      </c>
    </row>
    <row r="47" spans="1:9" ht="15" customHeight="1" x14ac:dyDescent="0.3">
      <c r="A47" s="41">
        <v>35</v>
      </c>
      <c r="B47" s="77" t="str">
        <f ca="1">IFERROR(IF((VLOOKUP($E47,'Org List'!$AJ$10:$AL$190,3,FALSE))="","",(VLOOKUP($E47,'Org List'!$AJ$10:$AL$190,3,FALSE))),"")</f>
        <v>East of England Commissioning Region</v>
      </c>
      <c r="C47" s="78" t="str">
        <f ca="1">IFERROR(IF((VLOOKUP($E47,'Org List'!$AO$10:$AQ$190,3,FALSE))="","",(VLOOKUP($E47,'Org List'!$AO$10:$AQ$190,3,FALSE))),"")</f>
        <v>East Region</v>
      </c>
      <c r="D47" s="79" t="str">
        <f ca="1">IFERROR(IF((VLOOKUP($E47,'Org List'!$AT$10:$AV$190,3,FALSE))="","",(VLOOKUP($E47,'Org List'!$AT$10:$AV$190,3,FALSE))),"")</f>
        <v>NHS England East (East)</v>
      </c>
      <c r="E47" s="77" t="str">
        <f t="shared" ca="1" si="1"/>
        <v>E06000055</v>
      </c>
      <c r="F47" s="79" t="str">
        <f ca="1">IF(E47="","",VLOOKUP(E47,'Org List'!$J$9:$K$640,2,0))</f>
        <v>Bedford</v>
      </c>
      <c r="G47" s="114">
        <f ca="1">IFERROR(IF((VLOOKUP($E47,'Res&amp;Reablement Backsheet'!$D$5:$W$183,G$9,FALSE))="","",(VLOOKUP($E47,'Res&amp;Reablement Backsheet'!$D$5:$W$183,G$9,FALSE))),"")</f>
        <v>775.98878747478886</v>
      </c>
      <c r="H47" s="114">
        <f ca="1">IFERROR(IF((VLOOKUP($E47,'Res&amp;Reablement Backsheet'!$D$5:$W$183,H$9,FALSE))="","",(VLOOKUP($E47,'Res&amp;Reablement Backsheet'!$D$5:$W$183,H$9,FALSE))),"")</f>
        <v>762.8969921021677</v>
      </c>
      <c r="I47" s="114">
        <f ca="1">IFERROR(IF((VLOOKUP($E47,'Res&amp;Reablement Backsheet'!$D$5:$W$183,I$9,FALSE))="","",(VLOOKUP($E47,'Res&amp;Reablement Backsheet'!$D$5:$W$183,I$9,FALSE))),"")</f>
        <v>725.92841539237099</v>
      </c>
    </row>
    <row r="48" spans="1:9" ht="15" customHeight="1" x14ac:dyDescent="0.3">
      <c r="A48" s="41">
        <v>36</v>
      </c>
      <c r="B48" s="77" t="str">
        <f ca="1">IFERROR(IF((VLOOKUP($E48,'Org List'!$AJ$10:$AL$190,3,FALSE))="","",(VLOOKUP($E48,'Org List'!$AJ$10:$AL$190,3,FALSE))),"")</f>
        <v>London Commissioning Region</v>
      </c>
      <c r="C48" s="78" t="str">
        <f ca="1">IFERROR(IF((VLOOKUP($E48,'Org List'!$AO$10:$AQ$190,3,FALSE))="","",(VLOOKUP($E48,'Org List'!$AO$10:$AQ$190,3,FALSE))),"")</f>
        <v>London Region</v>
      </c>
      <c r="D48" s="79" t="str">
        <f ca="1">IFERROR(IF((VLOOKUP($E48,'Org List'!$AT$10:$AV$190,3,FALSE))="","",(VLOOKUP($E48,'Org List'!$AT$10:$AV$190,3,FALSE))),"")</f>
        <v>NHS England London</v>
      </c>
      <c r="E48" s="77" t="str">
        <f t="shared" ca="1" si="1"/>
        <v>E09000004</v>
      </c>
      <c r="F48" s="79" t="str">
        <f ca="1">IF(E48="","",VLOOKUP(E48,'Org List'!$J$9:$K$640,2,0))</f>
        <v>Bexley</v>
      </c>
      <c r="G48" s="114">
        <f ca="1">IFERROR(IF((VLOOKUP($E48,'Res&amp;Reablement Backsheet'!$D$5:$W$183,G$9,FALSE))="","",(VLOOKUP($E48,'Res&amp;Reablement Backsheet'!$D$5:$W$183,G$9,FALSE))),"")</f>
        <v>520.00792393026938</v>
      </c>
      <c r="H48" s="114">
        <f ca="1">IFERROR(IF((VLOOKUP($E48,'Res&amp;Reablement Backsheet'!$D$5:$W$183,H$9,FALSE))="","",(VLOOKUP($E48,'Res&amp;Reablement Backsheet'!$D$5:$W$183,H$9,FALSE))),"")</f>
        <v>516.96125252326317</v>
      </c>
      <c r="I48" s="114">
        <f ca="1">IFERROR(IF((VLOOKUP($E48,'Res&amp;Reablement Backsheet'!$D$5:$W$183,I$9,FALSE))="","",(VLOOKUP($E48,'Res&amp;Reablement Backsheet'!$D$5:$W$183,I$9,FALSE))),"")</f>
        <v>465.26512727093694</v>
      </c>
    </row>
    <row r="49" spans="1:9" ht="15" customHeight="1" x14ac:dyDescent="0.3">
      <c r="A49" s="41">
        <v>37</v>
      </c>
      <c r="B49" s="77" t="str">
        <f ca="1">IFERROR(IF((VLOOKUP($E49,'Org List'!$AJ$10:$AL$190,3,FALSE))="","",(VLOOKUP($E49,'Org List'!$AJ$10:$AL$190,3,FALSE))),"")</f>
        <v>Midlands Commissioning Region</v>
      </c>
      <c r="C49" s="78" t="str">
        <f ca="1">IFERROR(IF((VLOOKUP($E49,'Org List'!$AO$10:$AQ$190,3,FALSE))="","",(VLOOKUP($E49,'Org List'!$AO$10:$AQ$190,3,FALSE))),"")</f>
        <v>West Midlands Region</v>
      </c>
      <c r="D49" s="79" t="str">
        <f ca="1">IFERROR(IF((VLOOKUP($E49,'Org List'!$AT$10:$AV$190,3,FALSE))="","",(VLOOKUP($E49,'Org List'!$AT$10:$AV$190,3,FALSE))),"")</f>
        <v>NHS England Midlands (West Midlands)</v>
      </c>
      <c r="E49" s="77" t="str">
        <f t="shared" ca="1" si="1"/>
        <v>E08000025</v>
      </c>
      <c r="F49" s="79" t="str">
        <f ca="1">IF(E49="","",VLOOKUP(E49,'Org List'!$J$9:$K$640,2,0))</f>
        <v>Birmingham</v>
      </c>
      <c r="G49" s="114">
        <f ca="1">IFERROR(IF((VLOOKUP($E49,'Res&amp;Reablement Backsheet'!$D$5:$W$183,G$9,FALSE))="","",(VLOOKUP($E49,'Res&amp;Reablement Backsheet'!$D$5:$W$183,G$9,FALSE))),"")</f>
        <v>551.88016316456992</v>
      </c>
      <c r="H49" s="114">
        <f ca="1">IFERROR(IF((VLOOKUP($E49,'Res&amp;Reablement Backsheet'!$D$5:$W$183,H$9,FALSE))="","",(VLOOKUP($E49,'Res&amp;Reablement Backsheet'!$D$5:$W$183,H$9,FALSE))),"")</f>
        <v>443.10226118492358</v>
      </c>
      <c r="I49" s="114">
        <f ca="1">IFERROR(IF((VLOOKUP($E49,'Res&amp;Reablement Backsheet'!$D$5:$W$183,I$9,FALSE))="","",(VLOOKUP($E49,'Res&amp;Reablement Backsheet'!$D$5:$W$183,I$9,FALSE))),"")</f>
        <v>646.92930132998845</v>
      </c>
    </row>
    <row r="50" spans="1:9" ht="15" customHeight="1" x14ac:dyDescent="0.3">
      <c r="A50" s="41">
        <v>38</v>
      </c>
      <c r="B50" s="77" t="str">
        <f ca="1">IFERROR(IF((VLOOKUP($E50,'Org List'!$AJ$10:$AL$190,3,FALSE))="","",(VLOOKUP($E50,'Org List'!$AJ$10:$AL$190,3,FALSE))),"")</f>
        <v>North West Commissioning Region</v>
      </c>
      <c r="C50" s="78" t="str">
        <f ca="1">IFERROR(IF((VLOOKUP($E50,'Org List'!$AO$10:$AQ$190,3,FALSE))="","",(VLOOKUP($E50,'Org List'!$AO$10:$AQ$190,3,FALSE))),"")</f>
        <v>North West Region</v>
      </c>
      <c r="D50" s="79" t="str">
        <f ca="1">IFERROR(IF((VLOOKUP($E50,'Org List'!$AT$10:$AV$190,3,FALSE))="","",(VLOOKUP($E50,'Org List'!$AT$10:$AV$190,3,FALSE))),"")</f>
        <v>NHS England North West (Lancashire)</v>
      </c>
      <c r="E50" s="77" t="str">
        <f t="shared" ca="1" si="1"/>
        <v>E06000008</v>
      </c>
      <c r="F50" s="79" t="str">
        <f ca="1">IF(E50="","",VLOOKUP(E50,'Org List'!$J$9:$K$640,2,0))</f>
        <v>Blackburn with Darwen</v>
      </c>
      <c r="G50" s="114">
        <f ca="1">IFERROR(IF((VLOOKUP($E50,'Res&amp;Reablement Backsheet'!$D$5:$W$183,G$9,FALSE))="","",(VLOOKUP($E50,'Res&amp;Reablement Backsheet'!$D$5:$W$183,G$9,FALSE))),"")</f>
        <v>1089.5826424747738</v>
      </c>
      <c r="H50" s="114">
        <f ca="1">IFERROR(IF((VLOOKUP($E50,'Res&amp;Reablement Backsheet'!$D$5:$W$183,H$9,FALSE))="","",(VLOOKUP($E50,'Res&amp;Reablement Backsheet'!$D$5:$W$183,H$9,FALSE))),"")</f>
        <v>821.94354422056267</v>
      </c>
      <c r="I50" s="114">
        <f ca="1">IFERROR(IF((VLOOKUP($E50,'Res&amp;Reablement Backsheet'!$D$5:$W$183,I$9,FALSE))="","",(VLOOKUP($E50,'Res&amp;Reablement Backsheet'!$D$5:$W$183,I$9,FALSE))),"")</f>
        <v>488.46930627964866</v>
      </c>
    </row>
    <row r="51" spans="1:9" ht="15" customHeight="1" x14ac:dyDescent="0.3">
      <c r="A51" s="41">
        <v>39</v>
      </c>
      <c r="B51" s="77" t="str">
        <f ca="1">IFERROR(IF((VLOOKUP($E51,'Org List'!$AJ$10:$AL$190,3,FALSE))="","",(VLOOKUP($E51,'Org List'!$AJ$10:$AL$190,3,FALSE))),"")</f>
        <v>North West Commissioning Region</v>
      </c>
      <c r="C51" s="78" t="str">
        <f ca="1">IFERROR(IF((VLOOKUP($E51,'Org List'!$AO$10:$AQ$190,3,FALSE))="","",(VLOOKUP($E51,'Org List'!$AO$10:$AQ$190,3,FALSE))),"")</f>
        <v>North West Region</v>
      </c>
      <c r="D51" s="79" t="str">
        <f ca="1">IFERROR(IF((VLOOKUP($E51,'Org List'!$AT$10:$AV$190,3,FALSE))="","",(VLOOKUP($E51,'Org List'!$AT$10:$AV$190,3,FALSE))),"")</f>
        <v>NHS England North West (Lancashire)</v>
      </c>
      <c r="E51" s="77" t="str">
        <f t="shared" ca="1" si="1"/>
        <v>E06000009</v>
      </c>
      <c r="F51" s="79" t="str">
        <f ca="1">IF(E51="","",VLOOKUP(E51,'Org List'!$J$9:$K$640,2,0))</f>
        <v>Blackpool</v>
      </c>
      <c r="G51" s="114">
        <f ca="1">IFERROR(IF((VLOOKUP($E51,'Res&amp;Reablement Backsheet'!$D$5:$W$183,G$9,FALSE))="","",(VLOOKUP($E51,'Res&amp;Reablement Backsheet'!$D$5:$W$183,G$9,FALSE))),"")</f>
        <v>925.53639040807741</v>
      </c>
      <c r="H51" s="114">
        <f ca="1">IFERROR(IF((VLOOKUP($E51,'Res&amp;Reablement Backsheet'!$D$5:$W$183,H$9,FALSE))="","",(VLOOKUP($E51,'Res&amp;Reablement Backsheet'!$D$5:$W$183,H$9,FALSE))),"")</f>
        <v>928.39125560538128</v>
      </c>
      <c r="I51" s="114">
        <f ca="1">IFERROR(IF((VLOOKUP($E51,'Res&amp;Reablement Backsheet'!$D$5:$W$183,I$9,FALSE))="","",(VLOOKUP($E51,'Res&amp;Reablement Backsheet'!$D$5:$W$183,I$9,FALSE))),"")</f>
        <v>886.3508968609865</v>
      </c>
    </row>
    <row r="52" spans="1:9" ht="15" customHeight="1" x14ac:dyDescent="0.3">
      <c r="A52" s="41">
        <v>40</v>
      </c>
      <c r="B52" s="77" t="str">
        <f ca="1">IFERROR(IF((VLOOKUP($E52,'Org List'!$AJ$10:$AL$190,3,FALSE))="","",(VLOOKUP($E52,'Org List'!$AJ$10:$AL$190,3,FALSE))),"")</f>
        <v>North West Commissioning Region</v>
      </c>
      <c r="C52" s="78" t="str">
        <f ca="1">IFERROR(IF((VLOOKUP($E52,'Org List'!$AO$10:$AQ$190,3,FALSE))="","",(VLOOKUP($E52,'Org List'!$AO$10:$AQ$190,3,FALSE))),"")</f>
        <v>North West Region</v>
      </c>
      <c r="D52" s="79" t="str">
        <f ca="1">IFERROR(IF((VLOOKUP($E52,'Org List'!$AT$10:$AV$190,3,FALSE))="","",(VLOOKUP($E52,'Org List'!$AT$10:$AV$190,3,FALSE))),"")</f>
        <v>NHS England North West (Greater Manchester)</v>
      </c>
      <c r="E52" s="77" t="str">
        <f t="shared" ca="1" si="1"/>
        <v>E08000001</v>
      </c>
      <c r="F52" s="79" t="str">
        <f ca="1">IF(E52="","",VLOOKUP(E52,'Org List'!$J$9:$K$640,2,0))</f>
        <v>Bolton</v>
      </c>
      <c r="G52" s="114">
        <f ca="1">IFERROR(IF((VLOOKUP($E52,'Res&amp;Reablement Backsheet'!$D$5:$W$183,G$9,FALSE))="","",(VLOOKUP($E52,'Res&amp;Reablement Backsheet'!$D$5:$W$183,G$9,FALSE))),"")</f>
        <v>1354.3077403896241</v>
      </c>
      <c r="H52" s="114">
        <f ca="1">IFERROR(IF((VLOOKUP($E52,'Res&amp;Reablement Backsheet'!$D$5:$W$183,H$9,FALSE))="","",(VLOOKUP($E52,'Res&amp;Reablement Backsheet'!$D$5:$W$183,H$9,FALSE))),"")</f>
        <v>1020.5764710733579</v>
      </c>
      <c r="I52" s="114">
        <f ca="1">IFERROR(IF((VLOOKUP($E52,'Res&amp;Reablement Backsheet'!$D$5:$W$183,I$9,FALSE))="","",(VLOOKUP($E52,'Res&amp;Reablement Backsheet'!$D$5:$W$183,I$9,FALSE))),"")</f>
        <v>971.09397550616472</v>
      </c>
    </row>
    <row r="53" spans="1:9" ht="15" customHeight="1" x14ac:dyDescent="0.3">
      <c r="A53" s="41">
        <v>41</v>
      </c>
      <c r="B53" s="77" t="str">
        <f ca="1">IFERROR(IF((VLOOKUP($E53,'Org List'!$AJ$10:$AL$190,3,FALSE))="","",(VLOOKUP($E53,'Org List'!$AJ$10:$AL$190,3,FALSE))),"")</f>
        <v>South West England Commissioning Region</v>
      </c>
      <c r="C53" s="78" t="str">
        <f ca="1">IFERROR(IF((VLOOKUP($E53,'Org List'!$AO$10:$AQ$190,3,FALSE))="","",(VLOOKUP($E53,'Org List'!$AO$10:$AQ$190,3,FALSE))),"")</f>
        <v>South West Region</v>
      </c>
      <c r="D53" s="79" t="str">
        <f ca="1">IFERROR(IF((VLOOKUP($E53,'Org List'!$AT$10:$AV$190,3,FALSE))="","",(VLOOKUP($E53,'Org List'!$AT$10:$AV$190,3,FALSE))),"")</f>
        <v>NHS England South West (South West South)</v>
      </c>
      <c r="E53" s="77" t="str">
        <f t="shared" ca="1" si="1"/>
        <v>E06000058</v>
      </c>
      <c r="F53" s="79" t="str">
        <f ca="1">IF(E53="","",VLOOKUP(E53,'Org List'!$J$9:$K$640,2,0))</f>
        <v>Bournemouth, Christchurch and Poole</v>
      </c>
      <c r="G53" s="114" t="str">
        <f ca="1">IFERROR(IF((VLOOKUP($E53,'Res&amp;Reablement Backsheet'!$D$5:$W$183,G$9,FALSE))="","",(VLOOKUP($E53,'Res&amp;Reablement Backsheet'!$D$5:$W$183,G$9,FALSE))),"")</f>
        <v/>
      </c>
      <c r="H53" s="114" t="str">
        <f ca="1">IFERROR(IF((VLOOKUP($E53,'Res&amp;Reablement Backsheet'!$D$5:$W$183,H$9,FALSE))="","",(VLOOKUP($E53,'Res&amp;Reablement Backsheet'!$D$5:$W$183,H$9,FALSE))),"")</f>
        <v/>
      </c>
      <c r="I53" s="114" t="str">
        <f ca="1">IFERROR(IF((VLOOKUP($E53,'Res&amp;Reablement Backsheet'!$D$5:$W$183,I$9,FALSE))="","",(VLOOKUP($E53,'Res&amp;Reablement Backsheet'!$D$5:$W$183,I$9,FALSE))),"")</f>
        <v/>
      </c>
    </row>
    <row r="54" spans="1:9" ht="15" customHeight="1" x14ac:dyDescent="0.3">
      <c r="A54" s="41">
        <v>42</v>
      </c>
      <c r="B54" s="77" t="str">
        <f ca="1">IFERROR(IF((VLOOKUP($E54,'Org List'!$AJ$10:$AL$190,3,FALSE))="","",(VLOOKUP($E54,'Org List'!$AJ$10:$AL$190,3,FALSE))),"")</f>
        <v>South East England Commissioning Region</v>
      </c>
      <c r="C54" s="78" t="str">
        <f ca="1">IFERROR(IF((VLOOKUP($E54,'Org List'!$AO$10:$AQ$190,3,FALSE))="","",(VLOOKUP($E54,'Org List'!$AO$10:$AQ$190,3,FALSE))),"")</f>
        <v>South East Region</v>
      </c>
      <c r="D54" s="79" t="str">
        <f ca="1">IFERROR(IF((VLOOKUP($E54,'Org List'!$AT$10:$AV$190,3,FALSE))="","",(VLOOKUP($E54,'Org List'!$AT$10:$AV$190,3,FALSE))),"")</f>
        <v>NHS England South East (Hampshire, Isle of Wight and Thames Valley)</v>
      </c>
      <c r="E54" s="77" t="str">
        <f t="shared" ca="1" si="1"/>
        <v>E06000036</v>
      </c>
      <c r="F54" s="79" t="str">
        <f ca="1">IF(E54="","",VLOOKUP(E54,'Org List'!$J$9:$K$640,2,0))</f>
        <v>Bracknell Forest</v>
      </c>
      <c r="G54" s="114">
        <f ca="1">IFERROR(IF((VLOOKUP($E54,'Res&amp;Reablement Backsheet'!$D$5:$W$183,G$9,FALSE))="","",(VLOOKUP($E54,'Res&amp;Reablement Backsheet'!$D$5:$W$183,G$9,FALSE))),"")</f>
        <v>731.10804818121892</v>
      </c>
      <c r="H54" s="114">
        <f ca="1">IFERROR(IF((VLOOKUP($E54,'Res&amp;Reablement Backsheet'!$D$5:$W$183,H$9,FALSE))="","",(VLOOKUP($E54,'Res&amp;Reablement Backsheet'!$D$5:$W$183,H$9,FALSE))),"")</f>
        <v>608.79236668032547</v>
      </c>
      <c r="I54" s="114">
        <f ca="1">IFERROR(IF((VLOOKUP($E54,'Res&amp;Reablement Backsheet'!$D$5:$W$183,I$9,FALSE))="","",(VLOOKUP($E54,'Res&amp;Reablement Backsheet'!$D$5:$W$183,I$9,FALSE))),"")</f>
        <v>661.47632148919979</v>
      </c>
    </row>
    <row r="55" spans="1:9" ht="15" customHeight="1" x14ac:dyDescent="0.3">
      <c r="A55" s="41">
        <v>43</v>
      </c>
      <c r="B55" s="77" t="str">
        <f ca="1">IFERROR(IF((VLOOKUP($E55,'Org List'!$AJ$10:$AL$190,3,FALSE))="","",(VLOOKUP($E55,'Org List'!$AJ$10:$AL$190,3,FALSE))),"")</f>
        <v>North East and Yorkshire Commissioning Region</v>
      </c>
      <c r="C55" s="78" t="str">
        <f ca="1">IFERROR(IF((VLOOKUP($E55,'Org List'!$AO$10:$AQ$190,3,FALSE))="","",(VLOOKUP($E55,'Org List'!$AO$10:$AQ$190,3,FALSE))),"")</f>
        <v>Yorkshire and The Humber Region</v>
      </c>
      <c r="D55" s="79" t="str">
        <f ca="1">IFERROR(IF((VLOOKUP($E55,'Org List'!$AT$10:$AV$190,3,FALSE))="","",(VLOOKUP($E55,'Org List'!$AT$10:$AV$190,3,FALSE))),"")</f>
        <v>NHS England North East and Yokrshire (Yorkshire And Humber)</v>
      </c>
      <c r="E55" s="77" t="str">
        <f t="shared" ca="1" si="1"/>
        <v>E08000032</v>
      </c>
      <c r="F55" s="79" t="str">
        <f ca="1">IF(E55="","",VLOOKUP(E55,'Org List'!$J$9:$K$640,2,0))</f>
        <v>Bradford</v>
      </c>
      <c r="G55" s="114">
        <f ca="1">IFERROR(IF((VLOOKUP($E55,'Res&amp;Reablement Backsheet'!$D$5:$W$183,G$9,FALSE))="","",(VLOOKUP($E55,'Res&amp;Reablement Backsheet'!$D$5:$W$183,G$9,FALSE))),"")</f>
        <v>571.60633044289773</v>
      </c>
      <c r="H55" s="114">
        <f ca="1">IFERROR(IF((VLOOKUP($E55,'Res&amp;Reablement Backsheet'!$D$5:$W$183,H$9,FALSE))="","",(VLOOKUP($E55,'Res&amp;Reablement Backsheet'!$D$5:$W$183,H$9,FALSE))),"")</f>
        <v>582.23419604438266</v>
      </c>
      <c r="I55" s="114">
        <f ca="1">IFERROR(IF((VLOOKUP($E55,'Res&amp;Reablement Backsheet'!$D$5:$W$183,I$9,FALSE))="","",(VLOOKUP($E55,'Res&amp;Reablement Backsheet'!$D$5:$W$183,I$9,FALSE))),"")</f>
        <v>492.8561396340607</v>
      </c>
    </row>
    <row r="56" spans="1:9" ht="15" customHeight="1" x14ac:dyDescent="0.3">
      <c r="A56" s="41">
        <v>44</v>
      </c>
      <c r="B56" s="77" t="str">
        <f ca="1">IFERROR(IF((VLOOKUP($E56,'Org List'!$AJ$10:$AL$190,3,FALSE))="","",(VLOOKUP($E56,'Org List'!$AJ$10:$AL$190,3,FALSE))),"")</f>
        <v>London Commissioning Region</v>
      </c>
      <c r="C56" s="78" t="str">
        <f ca="1">IFERROR(IF((VLOOKUP($E56,'Org List'!$AO$10:$AQ$190,3,FALSE))="","",(VLOOKUP($E56,'Org List'!$AO$10:$AQ$190,3,FALSE))),"")</f>
        <v>London Region</v>
      </c>
      <c r="D56" s="79" t="str">
        <f ca="1">IFERROR(IF((VLOOKUP($E56,'Org List'!$AT$10:$AV$190,3,FALSE))="","",(VLOOKUP($E56,'Org List'!$AT$10:$AV$190,3,FALSE))),"")</f>
        <v>NHS England London</v>
      </c>
      <c r="E56" s="77" t="str">
        <f t="shared" ca="1" si="1"/>
        <v>E09000005</v>
      </c>
      <c r="F56" s="79" t="str">
        <f ca="1">IF(E56="","",VLOOKUP(E56,'Org List'!$J$9:$K$640,2,0))</f>
        <v>Brent</v>
      </c>
      <c r="G56" s="114">
        <f ca="1">IFERROR(IF((VLOOKUP($E56,'Res&amp;Reablement Backsheet'!$D$5:$W$183,G$9,FALSE))="","",(VLOOKUP($E56,'Res&amp;Reablement Backsheet'!$D$5:$W$183,G$9,FALSE))),"")</f>
        <v>292.84915606197757</v>
      </c>
      <c r="H56" s="114">
        <f ca="1">IFERROR(IF((VLOOKUP($E56,'Res&amp;Reablement Backsheet'!$D$5:$W$183,H$9,FALSE))="","",(VLOOKUP($E56,'Res&amp;Reablement Backsheet'!$D$5:$W$183,H$9,FALSE))),"")</f>
        <v>276.29302553773852</v>
      </c>
      <c r="I56" s="114">
        <f ca="1">IFERROR(IF((VLOOKUP($E56,'Res&amp;Reablement Backsheet'!$D$5:$W$183,I$9,FALSE))="","",(VLOOKUP($E56,'Res&amp;Reablement Backsheet'!$D$5:$W$183,I$9,FALSE))),"")</f>
        <v>485.44942804761536</v>
      </c>
    </row>
    <row r="57" spans="1:9" ht="15" customHeight="1" x14ac:dyDescent="0.3">
      <c r="A57" s="41">
        <v>45</v>
      </c>
      <c r="B57" s="77" t="str">
        <f ca="1">IFERROR(IF((VLOOKUP($E57,'Org List'!$AJ$10:$AL$190,3,FALSE))="","",(VLOOKUP($E57,'Org List'!$AJ$10:$AL$190,3,FALSE))),"")</f>
        <v>South East England Commissioning Region</v>
      </c>
      <c r="C57" s="78" t="str">
        <f ca="1">IFERROR(IF((VLOOKUP($E57,'Org List'!$AO$10:$AQ$190,3,FALSE))="","",(VLOOKUP($E57,'Org List'!$AO$10:$AQ$190,3,FALSE))),"")</f>
        <v>South East Region</v>
      </c>
      <c r="D57" s="79" t="str">
        <f ca="1">IFERROR(IF((VLOOKUP($E57,'Org List'!$AT$10:$AV$190,3,FALSE))="","",(VLOOKUP($E57,'Org List'!$AT$10:$AV$190,3,FALSE))),"")</f>
        <v>NHS England South East (Kent, Surrey and Sussex)</v>
      </c>
      <c r="E57" s="77" t="str">
        <f t="shared" ca="1" si="1"/>
        <v>E06000043</v>
      </c>
      <c r="F57" s="79" t="str">
        <f ca="1">IF(E57="","",VLOOKUP(E57,'Org List'!$J$9:$K$640,2,0))</f>
        <v>Brighton and Hove</v>
      </c>
      <c r="G57" s="114">
        <f ca="1">IFERROR(IF((VLOOKUP($E57,'Res&amp;Reablement Backsheet'!$D$5:$W$183,G$9,FALSE))="","",(VLOOKUP($E57,'Res&amp;Reablement Backsheet'!$D$5:$W$183,G$9,FALSE))),"")</f>
        <v>841.73768013968163</v>
      </c>
      <c r="H57" s="114">
        <f ca="1">IFERROR(IF((VLOOKUP($E57,'Res&amp;Reablement Backsheet'!$D$5:$W$183,H$9,FALSE))="","",(VLOOKUP($E57,'Res&amp;Reablement Backsheet'!$D$5:$W$183,H$9,FALSE))),"")</f>
        <v>652.2306287503261</v>
      </c>
      <c r="I57" s="114">
        <f ca="1">IFERROR(IF((VLOOKUP($E57,'Res&amp;Reablement Backsheet'!$D$5:$W$183,I$9,FALSE))="","",(VLOOKUP($E57,'Res&amp;Reablement Backsheet'!$D$5:$W$183,I$9,FALSE))),"")</f>
        <v>748.76076180537439</v>
      </c>
    </row>
    <row r="58" spans="1:9" ht="15" customHeight="1" x14ac:dyDescent="0.3">
      <c r="A58" s="41">
        <v>46</v>
      </c>
      <c r="B58" s="77" t="str">
        <f ca="1">IFERROR(IF((VLOOKUP($E58,'Org List'!$AJ$10:$AL$190,3,FALSE))="","",(VLOOKUP($E58,'Org List'!$AJ$10:$AL$190,3,FALSE))),"")</f>
        <v>South West England Commissioning Region</v>
      </c>
      <c r="C58" s="78" t="str">
        <f ca="1">IFERROR(IF((VLOOKUP($E58,'Org List'!$AO$10:$AQ$190,3,FALSE))="","",(VLOOKUP($E58,'Org List'!$AO$10:$AQ$190,3,FALSE))),"")</f>
        <v>South West Region</v>
      </c>
      <c r="D58" s="79" t="str">
        <f ca="1">IFERROR(IF((VLOOKUP($E58,'Org List'!$AT$10:$AV$190,3,FALSE))="","",(VLOOKUP($E58,'Org List'!$AT$10:$AV$190,3,FALSE))),"")</f>
        <v>NHS England South West (South West North)</v>
      </c>
      <c r="E58" s="77" t="str">
        <f t="shared" ca="1" si="1"/>
        <v>E06000023</v>
      </c>
      <c r="F58" s="79" t="str">
        <f ca="1">IF(E58="","",VLOOKUP(E58,'Org List'!$J$9:$K$640,2,0))</f>
        <v>Bristol, City of</v>
      </c>
      <c r="G58" s="114">
        <f ca="1">IFERROR(IF((VLOOKUP($E58,'Res&amp;Reablement Backsheet'!$D$5:$W$183,G$9,FALSE))="","",(VLOOKUP($E58,'Res&amp;Reablement Backsheet'!$D$5:$W$183,G$9,FALSE))),"")</f>
        <v>883.99087493290381</v>
      </c>
      <c r="H58" s="114">
        <f ca="1">IFERROR(IF((VLOOKUP($E58,'Res&amp;Reablement Backsheet'!$D$5:$W$183,H$9,FALSE))="","",(VLOOKUP($E58,'Res&amp;Reablement Backsheet'!$D$5:$W$183,H$9,FALSE))),"")</f>
        <v>1437.4300088585803</v>
      </c>
      <c r="I58" s="114">
        <f ca="1">IFERROR(IF((VLOOKUP($E58,'Res&amp;Reablement Backsheet'!$D$5:$W$183,I$9,FALSE))="","",(VLOOKUP($E58,'Res&amp;Reablement Backsheet'!$D$5:$W$183,I$9,FALSE))),"")</f>
        <v>845.74370288656007</v>
      </c>
    </row>
    <row r="59" spans="1:9" ht="15" customHeight="1" x14ac:dyDescent="0.3">
      <c r="A59" s="41">
        <v>47</v>
      </c>
      <c r="B59" s="77" t="str">
        <f ca="1">IFERROR(IF((VLOOKUP($E59,'Org List'!$AJ$10:$AL$190,3,FALSE))="","",(VLOOKUP($E59,'Org List'!$AJ$10:$AL$190,3,FALSE))),"")</f>
        <v>London Commissioning Region</v>
      </c>
      <c r="C59" s="78" t="str">
        <f ca="1">IFERROR(IF((VLOOKUP($E59,'Org List'!$AO$10:$AQ$190,3,FALSE))="","",(VLOOKUP($E59,'Org List'!$AO$10:$AQ$190,3,FALSE))),"")</f>
        <v>London Region</v>
      </c>
      <c r="D59" s="79" t="str">
        <f ca="1">IFERROR(IF((VLOOKUP($E59,'Org List'!$AT$10:$AV$190,3,FALSE))="","",(VLOOKUP($E59,'Org List'!$AT$10:$AV$190,3,FALSE))),"")</f>
        <v>NHS England London</v>
      </c>
      <c r="E59" s="77" t="str">
        <f t="shared" ca="1" si="1"/>
        <v>E09000006</v>
      </c>
      <c r="F59" s="79" t="str">
        <f ca="1">IF(E59="","",VLOOKUP(E59,'Org List'!$J$9:$K$640,2,0))</f>
        <v>Bromley</v>
      </c>
      <c r="G59" s="114">
        <f ca="1">IFERROR(IF((VLOOKUP($E59,'Res&amp;Reablement Backsheet'!$D$5:$W$183,G$9,FALSE))="","",(VLOOKUP($E59,'Res&amp;Reablement Backsheet'!$D$5:$W$183,G$9,FALSE))),"")</f>
        <v>404.19526812780936</v>
      </c>
      <c r="H59" s="114">
        <f ca="1">IFERROR(IF((VLOOKUP($E59,'Res&amp;Reablement Backsheet'!$D$5:$W$183,H$9,FALSE))="","",(VLOOKUP($E59,'Res&amp;Reablement Backsheet'!$D$5:$W$183,H$9,FALSE))),"")</f>
        <v>428.62596744525041</v>
      </c>
      <c r="I59" s="114">
        <f ca="1">IFERROR(IF((VLOOKUP($E59,'Res&amp;Reablement Backsheet'!$D$5:$W$183,I$9,FALSE))="","",(VLOOKUP($E59,'Res&amp;Reablement Backsheet'!$D$5:$W$183,I$9,FALSE))),"")</f>
        <v>288.06441536806301</v>
      </c>
    </row>
    <row r="60" spans="1:9" ht="15" customHeight="1" x14ac:dyDescent="0.3">
      <c r="A60" s="41">
        <v>48</v>
      </c>
      <c r="B60" s="77" t="str">
        <f ca="1">IFERROR(IF((VLOOKUP($E60,'Org List'!$AJ$10:$AL$190,3,FALSE))="","",(VLOOKUP($E60,'Org List'!$AJ$10:$AL$190,3,FALSE))),"")</f>
        <v>South East England Commissioning Region</v>
      </c>
      <c r="C60" s="78" t="str">
        <f ca="1">IFERROR(IF((VLOOKUP($E60,'Org List'!$AO$10:$AQ$190,3,FALSE))="","",(VLOOKUP($E60,'Org List'!$AO$10:$AQ$190,3,FALSE))),"")</f>
        <v>South East Region</v>
      </c>
      <c r="D60" s="79" t="str">
        <f ca="1">IFERROR(IF((VLOOKUP($E60,'Org List'!$AT$10:$AV$190,3,FALSE))="","",(VLOOKUP($E60,'Org List'!$AT$10:$AV$190,3,FALSE))),"")</f>
        <v>NHS England South East (Hampshire, Isle of Wight and Thames Valley)</v>
      </c>
      <c r="E60" s="77" t="str">
        <f t="shared" ca="1" si="1"/>
        <v>E10000002</v>
      </c>
      <c r="F60" s="79" t="str">
        <f ca="1">IF(E60="","",VLOOKUP(E60,'Org List'!$J$9:$K$640,2,0))</f>
        <v>Buckinghamshire</v>
      </c>
      <c r="G60" s="114">
        <f ca="1">IFERROR(IF((VLOOKUP($E60,'Res&amp;Reablement Backsheet'!$D$5:$W$183,G$9,FALSE))="","",(VLOOKUP($E60,'Res&amp;Reablement Backsheet'!$D$5:$W$183,G$9,FALSE))),"")</f>
        <v>484.68398604110121</v>
      </c>
      <c r="H60" s="114">
        <f ca="1">IFERROR(IF((VLOOKUP($E60,'Res&amp;Reablement Backsheet'!$D$5:$W$183,H$9,FALSE))="","",(VLOOKUP($E60,'Res&amp;Reablement Backsheet'!$D$5:$W$183,H$9,FALSE))),"")</f>
        <v>524.0605133982458</v>
      </c>
      <c r="I60" s="114">
        <f ca="1">IFERROR(IF((VLOOKUP($E60,'Res&amp;Reablement Backsheet'!$D$5:$W$183,I$9,FALSE))="","",(VLOOKUP($E60,'Res&amp;Reablement Backsheet'!$D$5:$W$183,I$9,FALSE))),"")</f>
        <v>391.28510501327759</v>
      </c>
    </row>
    <row r="61" spans="1:9" ht="15" customHeight="1" x14ac:dyDescent="0.3">
      <c r="A61" s="41">
        <v>49</v>
      </c>
      <c r="B61" s="77" t="str">
        <f ca="1">IFERROR(IF((VLOOKUP($E61,'Org List'!$AJ$10:$AL$190,3,FALSE))="","",(VLOOKUP($E61,'Org List'!$AJ$10:$AL$190,3,FALSE))),"")</f>
        <v>North West Commissioning Region</v>
      </c>
      <c r="C61" s="78" t="str">
        <f ca="1">IFERROR(IF((VLOOKUP($E61,'Org List'!$AO$10:$AQ$190,3,FALSE))="","",(VLOOKUP($E61,'Org List'!$AO$10:$AQ$190,3,FALSE))),"")</f>
        <v>North West Region</v>
      </c>
      <c r="D61" s="79" t="str">
        <f ca="1">IFERROR(IF((VLOOKUP($E61,'Org List'!$AT$10:$AV$190,3,FALSE))="","",(VLOOKUP($E61,'Org List'!$AT$10:$AV$190,3,FALSE))),"")</f>
        <v>NHS England North West (Greater Manchester)</v>
      </c>
      <c r="E61" s="77" t="str">
        <f t="shared" ca="1" si="1"/>
        <v>E08000002</v>
      </c>
      <c r="F61" s="79" t="str">
        <f ca="1">IF(E61="","",VLOOKUP(E61,'Org List'!$J$9:$K$640,2,0))</f>
        <v>Bury</v>
      </c>
      <c r="G61" s="114">
        <f ca="1">IFERROR(IF((VLOOKUP($E61,'Res&amp;Reablement Backsheet'!$D$5:$W$183,G$9,FALSE))="","",(VLOOKUP($E61,'Res&amp;Reablement Backsheet'!$D$5:$W$183,G$9,FALSE))),"")</f>
        <v>1011.5092548647366</v>
      </c>
      <c r="H61" s="114">
        <f ca="1">IFERROR(IF((VLOOKUP($E61,'Res&amp;Reablement Backsheet'!$D$5:$W$183,H$9,FALSE))="","",(VLOOKUP($E61,'Res&amp;Reablement Backsheet'!$D$5:$W$183,H$9,FALSE))),"")</f>
        <v>930.96785526084659</v>
      </c>
      <c r="I61" s="114">
        <f ca="1">IFERROR(IF((VLOOKUP($E61,'Res&amp;Reablement Backsheet'!$D$5:$W$183,I$9,FALSE))="","",(VLOOKUP($E61,'Res&amp;Reablement Backsheet'!$D$5:$W$183,I$9,FALSE))),"")</f>
        <v>971.95386146729891</v>
      </c>
    </row>
    <row r="62" spans="1:9" ht="15" customHeight="1" x14ac:dyDescent="0.3">
      <c r="A62" s="41">
        <v>50</v>
      </c>
      <c r="B62" s="77" t="str">
        <f ca="1">IFERROR(IF((VLOOKUP($E62,'Org List'!$AJ$10:$AL$190,3,FALSE))="","",(VLOOKUP($E62,'Org List'!$AJ$10:$AL$190,3,FALSE))),"")</f>
        <v>North East and Yorkshire Commissioning Region</v>
      </c>
      <c r="C62" s="78" t="str">
        <f ca="1">IFERROR(IF((VLOOKUP($E62,'Org List'!$AO$10:$AQ$190,3,FALSE))="","",(VLOOKUP($E62,'Org List'!$AO$10:$AQ$190,3,FALSE))),"")</f>
        <v>Yorkshire and The Humber Region</v>
      </c>
      <c r="D62" s="79" t="str">
        <f ca="1">IFERROR(IF((VLOOKUP($E62,'Org List'!$AT$10:$AV$190,3,FALSE))="","",(VLOOKUP($E62,'Org List'!$AT$10:$AV$190,3,FALSE))),"")</f>
        <v>NHS England North East and Yokrshire (Yorkshire And Humber)</v>
      </c>
      <c r="E62" s="77" t="str">
        <f t="shared" ca="1" si="1"/>
        <v>E08000033</v>
      </c>
      <c r="F62" s="79" t="str">
        <f ca="1">IF(E62="","",VLOOKUP(E62,'Org List'!$J$9:$K$640,2,0))</f>
        <v>Calderdale</v>
      </c>
      <c r="G62" s="114">
        <f ca="1">IFERROR(IF((VLOOKUP($E62,'Res&amp;Reablement Backsheet'!$D$5:$W$183,G$9,FALSE))="","",(VLOOKUP($E62,'Res&amp;Reablement Backsheet'!$D$5:$W$183,G$9,FALSE))),"")</f>
        <v>539.11205073995768</v>
      </c>
      <c r="H62" s="114">
        <f ca="1">IFERROR(IF((VLOOKUP($E62,'Res&amp;Reablement Backsheet'!$D$5:$W$183,H$9,FALSE))="","",(VLOOKUP($E62,'Res&amp;Reablement Backsheet'!$D$5:$W$183,H$9,FALSE))),"")</f>
        <v>631.11227017864121</v>
      </c>
      <c r="I62" s="114">
        <f ca="1">IFERROR(IF((VLOOKUP($E62,'Res&amp;Reablement Backsheet'!$D$5:$W$183,I$9,FALSE))="","",(VLOOKUP($E62,'Res&amp;Reablement Backsheet'!$D$5:$W$183,I$9,FALSE))),"")</f>
        <v>589.38583909245017</v>
      </c>
    </row>
    <row r="63" spans="1:9" ht="15" customHeight="1" x14ac:dyDescent="0.3">
      <c r="A63" s="41">
        <v>51</v>
      </c>
      <c r="B63" s="77" t="str">
        <f ca="1">IFERROR(IF((VLOOKUP($E63,'Org List'!$AJ$10:$AL$190,3,FALSE))="","",(VLOOKUP($E63,'Org List'!$AJ$10:$AL$190,3,FALSE))),"")</f>
        <v>East of England Commissioning Region</v>
      </c>
      <c r="C63" s="78" t="str">
        <f ca="1">IFERROR(IF((VLOOKUP($E63,'Org List'!$AO$10:$AQ$190,3,FALSE))="","",(VLOOKUP($E63,'Org List'!$AO$10:$AQ$190,3,FALSE))),"")</f>
        <v>East Region</v>
      </c>
      <c r="D63" s="79" t="str">
        <f ca="1">IFERROR(IF((VLOOKUP($E63,'Org List'!$AT$10:$AV$190,3,FALSE))="","",(VLOOKUP($E63,'Org List'!$AT$10:$AV$190,3,FALSE))),"")</f>
        <v>NHS England East (East)</v>
      </c>
      <c r="E63" s="77" t="str">
        <f t="shared" ca="1" si="1"/>
        <v>E10000003</v>
      </c>
      <c r="F63" s="79" t="str">
        <f ca="1">IF(E63="","",VLOOKUP(E63,'Org List'!$J$9:$K$640,2,0))</f>
        <v>Cambridgeshire</v>
      </c>
      <c r="G63" s="114">
        <f ca="1">IFERROR(IF((VLOOKUP($E63,'Res&amp;Reablement Backsheet'!$D$5:$W$183,G$9,FALSE))="","",(VLOOKUP($E63,'Res&amp;Reablement Backsheet'!$D$5:$W$183,G$9,FALSE))),"")</f>
        <v>521.71270345107041</v>
      </c>
      <c r="H63" s="114">
        <f ca="1">IFERROR(IF((VLOOKUP($E63,'Res&amp;Reablement Backsheet'!$D$5:$W$183,H$9,FALSE))="","",(VLOOKUP($E63,'Res&amp;Reablement Backsheet'!$D$5:$W$183,H$9,FALSE))),"")</f>
        <v>481.1315286070373</v>
      </c>
      <c r="I63" s="114">
        <f ca="1">IFERROR(IF((VLOOKUP($E63,'Res&amp;Reablement Backsheet'!$D$5:$W$183,I$9,FALSE))="","",(VLOOKUP($E63,'Res&amp;Reablement Backsheet'!$D$5:$W$183,I$9,FALSE))),"")</f>
        <v>467.88177911011371</v>
      </c>
    </row>
    <row r="64" spans="1:9" ht="15" customHeight="1" x14ac:dyDescent="0.3">
      <c r="A64" s="41">
        <v>52</v>
      </c>
      <c r="B64" s="77" t="str">
        <f ca="1">IFERROR(IF((VLOOKUP($E64,'Org List'!$AJ$10:$AL$190,3,FALSE))="","",(VLOOKUP($E64,'Org List'!$AJ$10:$AL$190,3,FALSE))),"")</f>
        <v>London Commissioning Region</v>
      </c>
      <c r="C64" s="78" t="str">
        <f ca="1">IFERROR(IF((VLOOKUP($E64,'Org List'!$AO$10:$AQ$190,3,FALSE))="","",(VLOOKUP($E64,'Org List'!$AO$10:$AQ$190,3,FALSE))),"")</f>
        <v>London Region</v>
      </c>
      <c r="D64" s="79" t="str">
        <f ca="1">IFERROR(IF((VLOOKUP($E64,'Org List'!$AT$10:$AV$190,3,FALSE))="","",(VLOOKUP($E64,'Org List'!$AT$10:$AV$190,3,FALSE))),"")</f>
        <v>NHS England London</v>
      </c>
      <c r="E64" s="77" t="str">
        <f t="shared" ca="1" si="1"/>
        <v>E09000007</v>
      </c>
      <c r="F64" s="79" t="str">
        <f ca="1">IF(E64="","",VLOOKUP(E64,'Org List'!$J$9:$K$640,2,0))</f>
        <v>Camden</v>
      </c>
      <c r="G64" s="114">
        <f ca="1">IFERROR(IF((VLOOKUP($E64,'Res&amp;Reablement Backsheet'!$D$5:$W$183,G$9,FALSE))="","",(VLOOKUP($E64,'Res&amp;Reablement Backsheet'!$D$5:$W$183,G$9,FALSE))),"")</f>
        <v>469.33881466255571</v>
      </c>
      <c r="H64" s="114">
        <f ca="1">IFERROR(IF((VLOOKUP($E64,'Res&amp;Reablement Backsheet'!$D$5:$W$183,H$9,FALSE))="","",(VLOOKUP($E64,'Res&amp;Reablement Backsheet'!$D$5:$W$183,H$9,FALSE))),"")</f>
        <v>445.21230646554585</v>
      </c>
      <c r="I64" s="114">
        <f ca="1">IFERROR(IF((VLOOKUP($E64,'Res&amp;Reablement Backsheet'!$D$5:$W$183,I$9,FALSE))="","",(VLOOKUP($E64,'Res&amp;Reablement Backsheet'!$D$5:$W$183,I$9,FALSE))),"")</f>
        <v>405.34254767758654</v>
      </c>
    </row>
    <row r="65" spans="1:9" ht="15" customHeight="1" x14ac:dyDescent="0.3">
      <c r="A65" s="41">
        <v>53</v>
      </c>
      <c r="B65" s="77" t="str">
        <f ca="1">IFERROR(IF((VLOOKUP($E65,'Org List'!$AJ$10:$AL$190,3,FALSE))="","",(VLOOKUP($E65,'Org List'!$AJ$10:$AL$190,3,FALSE))),"")</f>
        <v>East of England Commissioning Region</v>
      </c>
      <c r="C65" s="78" t="str">
        <f ca="1">IFERROR(IF((VLOOKUP($E65,'Org List'!$AO$10:$AQ$190,3,FALSE))="","",(VLOOKUP($E65,'Org List'!$AO$10:$AQ$190,3,FALSE))),"")</f>
        <v>East Region</v>
      </c>
      <c r="D65" s="79" t="str">
        <f ca="1">IFERROR(IF((VLOOKUP($E65,'Org List'!$AT$10:$AV$190,3,FALSE))="","",(VLOOKUP($E65,'Org List'!$AT$10:$AV$190,3,FALSE))),"")</f>
        <v>NHS England East (East)</v>
      </c>
      <c r="E65" s="77" t="str">
        <f t="shared" ca="1" si="1"/>
        <v>E06000056</v>
      </c>
      <c r="F65" s="79" t="str">
        <f ca="1">IF(E65="","",VLOOKUP(E65,'Org List'!$J$9:$K$640,2,0))</f>
        <v>Central Bedfordshire</v>
      </c>
      <c r="G65" s="114">
        <f ca="1">IFERROR(IF((VLOOKUP($E65,'Res&amp;Reablement Backsheet'!$D$5:$W$183,G$9,FALSE))="","",(VLOOKUP($E65,'Res&amp;Reablement Backsheet'!$D$5:$W$183,G$9,FALSE))),"")</f>
        <v>513.14945477870424</v>
      </c>
      <c r="H65" s="114">
        <f ca="1">IFERROR(IF((VLOOKUP($E65,'Res&amp;Reablement Backsheet'!$D$5:$W$183,H$9,FALSE))="","",(VLOOKUP($E65,'Res&amp;Reablement Backsheet'!$D$5:$W$183,H$9,FALSE))),"")</f>
        <v>506.30358043368631</v>
      </c>
      <c r="I65" s="114">
        <f ca="1">IFERROR(IF((VLOOKUP($E65,'Res&amp;Reablement Backsheet'!$D$5:$W$183,I$9,FALSE))="","",(VLOOKUP($E65,'Res&amp;Reablement Backsheet'!$D$5:$W$183,I$9,FALSE))),"")</f>
        <v>242.0574886535552</v>
      </c>
    </row>
    <row r="66" spans="1:9" ht="15" customHeight="1" x14ac:dyDescent="0.3">
      <c r="A66" s="41">
        <v>54</v>
      </c>
      <c r="B66" s="77" t="str">
        <f ca="1">IFERROR(IF((VLOOKUP($E66,'Org List'!$AJ$10:$AL$190,3,FALSE))="","",(VLOOKUP($E66,'Org List'!$AJ$10:$AL$190,3,FALSE))),"")</f>
        <v>North West Commissioning Region</v>
      </c>
      <c r="C66" s="78" t="str">
        <f ca="1">IFERROR(IF((VLOOKUP($E66,'Org List'!$AO$10:$AQ$190,3,FALSE))="","",(VLOOKUP($E66,'Org List'!$AO$10:$AQ$190,3,FALSE))),"")</f>
        <v>North West Region</v>
      </c>
      <c r="D66" s="79" t="str">
        <f ca="1">IFERROR(IF((VLOOKUP($E66,'Org List'!$AT$10:$AV$190,3,FALSE))="","",(VLOOKUP($E66,'Org List'!$AT$10:$AV$190,3,FALSE))),"")</f>
        <v>NHS England North West (Cheshire And Merseyside)</v>
      </c>
      <c r="E66" s="77" t="str">
        <f t="shared" ca="1" si="1"/>
        <v>E06000049</v>
      </c>
      <c r="F66" s="79" t="str">
        <f ca="1">IF(E66="","",VLOOKUP(E66,'Org List'!$J$9:$K$640,2,0))</f>
        <v>Cheshire East</v>
      </c>
      <c r="G66" s="114">
        <f ca="1">IFERROR(IF((VLOOKUP($E66,'Res&amp;Reablement Backsheet'!$D$5:$W$183,G$9,FALSE))="","",(VLOOKUP($E66,'Res&amp;Reablement Backsheet'!$D$5:$W$183,G$9,FALSE))),"")</f>
        <v>733.97118924779875</v>
      </c>
      <c r="H66" s="114">
        <f ca="1">IFERROR(IF((VLOOKUP($E66,'Res&amp;Reablement Backsheet'!$D$5:$W$183,H$9,FALSE))="","",(VLOOKUP($E66,'Res&amp;Reablement Backsheet'!$D$5:$W$183,H$9,FALSE))),"")</f>
        <v>721.78477690288707</v>
      </c>
      <c r="I66" s="114">
        <f ca="1">IFERROR(IF((VLOOKUP($E66,'Res&amp;Reablement Backsheet'!$D$5:$W$183,I$9,FALSE))="","",(VLOOKUP($E66,'Res&amp;Reablement Backsheet'!$D$5:$W$183,I$9,FALSE))),"")</f>
        <v>667.88526434195728</v>
      </c>
    </row>
    <row r="67" spans="1:9" ht="15" customHeight="1" x14ac:dyDescent="0.3">
      <c r="A67" s="41">
        <v>55</v>
      </c>
      <c r="B67" s="77" t="str">
        <f ca="1">IFERROR(IF((VLOOKUP($E67,'Org List'!$AJ$10:$AL$190,3,FALSE))="","",(VLOOKUP($E67,'Org List'!$AJ$10:$AL$190,3,FALSE))),"")</f>
        <v>North West Commissioning Region</v>
      </c>
      <c r="C67" s="78" t="str">
        <f ca="1">IFERROR(IF((VLOOKUP($E67,'Org List'!$AO$10:$AQ$190,3,FALSE))="","",(VLOOKUP($E67,'Org List'!$AO$10:$AQ$190,3,FALSE))),"")</f>
        <v>North West Region</v>
      </c>
      <c r="D67" s="79" t="str">
        <f ca="1">IFERROR(IF((VLOOKUP($E67,'Org List'!$AT$10:$AV$190,3,FALSE))="","",(VLOOKUP($E67,'Org List'!$AT$10:$AV$190,3,FALSE))),"")</f>
        <v>NHS England North West (Cheshire And Merseyside)</v>
      </c>
      <c r="E67" s="77" t="str">
        <f t="shared" ca="1" si="1"/>
        <v>E06000050</v>
      </c>
      <c r="F67" s="79" t="str">
        <f ca="1">IF(E67="","",VLOOKUP(E67,'Org List'!$J$9:$K$640,2,0))</f>
        <v>Cheshire West and Chester</v>
      </c>
      <c r="G67" s="114">
        <f ca="1">IFERROR(IF((VLOOKUP($E67,'Res&amp;Reablement Backsheet'!$D$5:$W$183,G$9,FALSE))="","",(VLOOKUP($E67,'Res&amp;Reablement Backsheet'!$D$5:$W$183,G$9,FALSE))),"")</f>
        <v>648.38117988312081</v>
      </c>
      <c r="H67" s="114">
        <f ca="1">IFERROR(IF((VLOOKUP($E67,'Res&amp;Reablement Backsheet'!$D$5:$W$183,H$9,FALSE))="","",(VLOOKUP($E67,'Res&amp;Reablement Backsheet'!$D$5:$W$183,H$9,FALSE))),"")</f>
        <v>622.76957525715488</v>
      </c>
      <c r="I67" s="114">
        <f ca="1">IFERROR(IF((VLOOKUP($E67,'Res&amp;Reablement Backsheet'!$D$5:$W$183,I$9,FALSE))="","",(VLOOKUP($E67,'Res&amp;Reablement Backsheet'!$D$5:$W$183,I$9,FALSE))),"")</f>
        <v>593.38044923378357</v>
      </c>
    </row>
    <row r="68" spans="1:9" ht="15" customHeight="1" x14ac:dyDescent="0.3">
      <c r="A68" s="41">
        <v>56</v>
      </c>
      <c r="B68" s="77" t="str">
        <f ca="1">IFERROR(IF((VLOOKUP($E68,'Org List'!$AJ$10:$AL$190,3,FALSE))="","",(VLOOKUP($E68,'Org List'!$AJ$10:$AL$190,3,FALSE))),"")</f>
        <v>London Commissioning Region</v>
      </c>
      <c r="C68" s="78" t="str">
        <f ca="1">IFERROR(IF((VLOOKUP($E68,'Org List'!$AO$10:$AQ$190,3,FALSE))="","",(VLOOKUP($E68,'Org List'!$AO$10:$AQ$190,3,FALSE))),"")</f>
        <v>London Region</v>
      </c>
      <c r="D68" s="79" t="str">
        <f ca="1">IFERROR(IF((VLOOKUP($E68,'Org List'!$AT$10:$AV$190,3,FALSE))="","",(VLOOKUP($E68,'Org List'!$AT$10:$AV$190,3,FALSE))),"")</f>
        <v>NHS England London</v>
      </c>
      <c r="E68" s="77" t="str">
        <f t="shared" ca="1" si="1"/>
        <v>E09000001</v>
      </c>
      <c r="F68" s="79" t="str">
        <f ca="1">IF(E68="","",VLOOKUP(E68,'Org List'!$J$9:$K$640,2,0))</f>
        <v>City of London</v>
      </c>
      <c r="G68" s="114">
        <f ca="1">IFERROR(IF((VLOOKUP($E68,'Res&amp;Reablement Backsheet'!$D$5:$W$183,G$9,FALSE))="","",(VLOOKUP($E68,'Res&amp;Reablement Backsheet'!$D$5:$W$183,G$9,FALSE))),"")</f>
        <v>210.82220660576246</v>
      </c>
      <c r="H68" s="114">
        <f ca="1">IFERROR(IF((VLOOKUP($E68,'Res&amp;Reablement Backsheet'!$D$5:$W$183,H$9,FALSE))="","",(VLOOKUP($E68,'Res&amp;Reablement Backsheet'!$D$5:$W$183,H$9,FALSE))),"")</f>
        <v>674.76383265856953</v>
      </c>
      <c r="I68" s="114">
        <f ca="1">IFERROR(IF((VLOOKUP($E68,'Res&amp;Reablement Backsheet'!$D$5:$W$183,I$9,FALSE))="","",(VLOOKUP($E68,'Res&amp;Reablement Backsheet'!$D$5:$W$183,I$9,FALSE))),"")</f>
        <v>67.476383265856953</v>
      </c>
    </row>
    <row r="69" spans="1:9" ht="15" customHeight="1" x14ac:dyDescent="0.3">
      <c r="A69" s="41">
        <v>57</v>
      </c>
      <c r="B69" s="77" t="str">
        <f ca="1">IFERROR(IF((VLOOKUP($E69,'Org List'!$AJ$10:$AL$190,3,FALSE))="","",(VLOOKUP($E69,'Org List'!$AJ$10:$AL$190,3,FALSE))),"")</f>
        <v>South West England Commissioning Region</v>
      </c>
      <c r="C69" s="78" t="str">
        <f ca="1">IFERROR(IF((VLOOKUP($E69,'Org List'!$AO$10:$AQ$190,3,FALSE))="","",(VLOOKUP($E69,'Org List'!$AO$10:$AQ$190,3,FALSE))),"")</f>
        <v>South West Region</v>
      </c>
      <c r="D69" s="79" t="str">
        <f ca="1">IFERROR(IF((VLOOKUP($E69,'Org List'!$AT$10:$AV$190,3,FALSE))="","",(VLOOKUP($E69,'Org List'!$AT$10:$AV$190,3,FALSE))),"")</f>
        <v>NHS England South West (South West South)</v>
      </c>
      <c r="E69" s="77" t="str">
        <f t="shared" ca="1" si="1"/>
        <v>E06000052</v>
      </c>
      <c r="F69" s="79" t="str">
        <f ca="1">IF(E69="","",VLOOKUP(E69,'Org List'!$J$9:$K$640,2,0))</f>
        <v>Cornwall &amp; Scilly</v>
      </c>
      <c r="G69" s="114">
        <f ca="1">IFERROR(IF((VLOOKUP($E69,'Res&amp;Reablement Backsheet'!$D$5:$W$183,G$9,FALSE))="","",(VLOOKUP($E69,'Res&amp;Reablement Backsheet'!$D$5:$W$183,G$9,FALSE))),"")</f>
        <v>488.04655668364967</v>
      </c>
      <c r="H69" s="114">
        <f ca="1">IFERROR(IF((VLOOKUP($E69,'Res&amp;Reablement Backsheet'!$D$5:$W$183,H$9,FALSE))="","",(VLOOKUP($E69,'Res&amp;Reablement Backsheet'!$D$5:$W$183,H$9,FALSE))),"")</f>
        <v>440.01130836311444</v>
      </c>
      <c r="I69" s="114">
        <f ca="1">IFERROR(IF((VLOOKUP($E69,'Res&amp;Reablement Backsheet'!$D$5:$W$183,I$9,FALSE))="","",(VLOOKUP($E69,'Res&amp;Reablement Backsheet'!$D$5:$W$183,I$9,FALSE))),"")</f>
        <v>471.18179643496603</v>
      </c>
    </row>
    <row r="70" spans="1:9" ht="15" customHeight="1" x14ac:dyDescent="0.3">
      <c r="A70" s="41">
        <v>58</v>
      </c>
      <c r="B70" s="77" t="str">
        <f ca="1">IFERROR(IF((VLOOKUP($E70,'Org List'!$AJ$10:$AL$190,3,FALSE))="","",(VLOOKUP($E70,'Org List'!$AJ$10:$AL$190,3,FALSE))),"")</f>
        <v>North East and Yorkshire Commissioning Region</v>
      </c>
      <c r="C70" s="78" t="str">
        <f ca="1">IFERROR(IF((VLOOKUP($E70,'Org List'!$AO$10:$AQ$190,3,FALSE))="","",(VLOOKUP($E70,'Org List'!$AO$10:$AQ$190,3,FALSE))),"")</f>
        <v>North East Region</v>
      </c>
      <c r="D70" s="79" t="str">
        <f ca="1">IFERROR(IF((VLOOKUP($E70,'Org List'!$AT$10:$AV$190,3,FALSE))="","",(VLOOKUP($E70,'Org List'!$AT$10:$AV$190,3,FALSE))),"")</f>
        <v>NHS England North East and Yorkshire (Cumbria And North East)</v>
      </c>
      <c r="E70" s="77" t="str">
        <f t="shared" ca="1" si="1"/>
        <v>E06000047</v>
      </c>
      <c r="F70" s="79" t="str">
        <f ca="1">IF(E70="","",VLOOKUP(E70,'Org List'!$J$9:$K$640,2,0))</f>
        <v>County Durham</v>
      </c>
      <c r="G70" s="114">
        <f ca="1">IFERROR(IF((VLOOKUP($E70,'Res&amp;Reablement Backsheet'!$D$5:$W$183,G$9,FALSE))="","",(VLOOKUP($E70,'Res&amp;Reablement Backsheet'!$D$5:$W$183,G$9,FALSE))),"")</f>
        <v>762.7142762277897</v>
      </c>
      <c r="H70" s="114">
        <f ca="1">IFERROR(IF((VLOOKUP($E70,'Res&amp;Reablement Backsheet'!$D$5:$W$183,H$9,FALSE))="","",(VLOOKUP($E70,'Res&amp;Reablement Backsheet'!$D$5:$W$183,H$9,FALSE))),"")</f>
        <v>739.15362232056816</v>
      </c>
      <c r="I70" s="114">
        <f ca="1">IFERROR(IF((VLOOKUP($E70,'Res&amp;Reablement Backsheet'!$D$5:$W$183,I$9,FALSE))="","",(VLOOKUP($E70,'Res&amp;Reablement Backsheet'!$D$5:$W$183,I$9,FALSE))),"")</f>
        <v>751.31690977647622</v>
      </c>
    </row>
    <row r="71" spans="1:9" ht="15" customHeight="1" x14ac:dyDescent="0.3">
      <c r="A71" s="41">
        <v>59</v>
      </c>
      <c r="B71" s="77" t="str">
        <f ca="1">IFERROR(IF((VLOOKUP($E71,'Org List'!$AJ$10:$AL$190,3,FALSE))="","",(VLOOKUP($E71,'Org List'!$AJ$10:$AL$190,3,FALSE))),"")</f>
        <v>Midlands Commissioning Region</v>
      </c>
      <c r="C71" s="78" t="str">
        <f ca="1">IFERROR(IF((VLOOKUP($E71,'Org List'!$AO$10:$AQ$190,3,FALSE))="","",(VLOOKUP($E71,'Org List'!$AO$10:$AQ$190,3,FALSE))),"")</f>
        <v>West Midlands Region</v>
      </c>
      <c r="D71" s="79" t="str">
        <f ca="1">IFERROR(IF((VLOOKUP($E71,'Org List'!$AT$10:$AV$190,3,FALSE))="","",(VLOOKUP($E71,'Org List'!$AT$10:$AV$190,3,FALSE))),"")</f>
        <v>NHS England Midlands (West Midlands)</v>
      </c>
      <c r="E71" s="77" t="str">
        <f t="shared" ca="1" si="1"/>
        <v>E08000026</v>
      </c>
      <c r="F71" s="79" t="str">
        <f ca="1">IF(E71="","",VLOOKUP(E71,'Org List'!$J$9:$K$640,2,0))</f>
        <v>Coventry</v>
      </c>
      <c r="G71" s="114">
        <f ca="1">IFERROR(IF((VLOOKUP($E71,'Res&amp;Reablement Backsheet'!$D$5:$W$183,G$9,FALSE))="","",(VLOOKUP($E71,'Res&amp;Reablement Backsheet'!$D$5:$W$183,G$9,FALSE))),"")</f>
        <v>608.10537799507051</v>
      </c>
      <c r="H71" s="114">
        <f ca="1">IFERROR(IF((VLOOKUP($E71,'Res&amp;Reablement Backsheet'!$D$5:$W$183,H$9,FALSE))="","",(VLOOKUP($E71,'Res&amp;Reablement Backsheet'!$D$5:$W$183,H$9,FALSE))),"")</f>
        <v>624.18201953085679</v>
      </c>
      <c r="I71" s="114">
        <f ca="1">IFERROR(IF((VLOOKUP($E71,'Res&amp;Reablement Backsheet'!$D$5:$W$183,I$9,FALSE))="","",(VLOOKUP($E71,'Res&amp;Reablement Backsheet'!$D$5:$W$183,I$9,FALSE))),"")</f>
        <v>648.34390415785765</v>
      </c>
    </row>
    <row r="72" spans="1:9" ht="15" customHeight="1" x14ac:dyDescent="0.3">
      <c r="A72" s="41">
        <v>60</v>
      </c>
      <c r="B72" s="77" t="str">
        <f ca="1">IFERROR(IF((VLOOKUP($E72,'Org List'!$AJ$10:$AL$190,3,FALSE))="","",(VLOOKUP($E72,'Org List'!$AJ$10:$AL$190,3,FALSE))),"")</f>
        <v>London Commissioning Region</v>
      </c>
      <c r="C72" s="78" t="str">
        <f ca="1">IFERROR(IF((VLOOKUP($E72,'Org List'!$AO$10:$AQ$190,3,FALSE))="","",(VLOOKUP($E72,'Org List'!$AO$10:$AQ$190,3,FALSE))),"")</f>
        <v>London Region</v>
      </c>
      <c r="D72" s="79" t="str">
        <f ca="1">IFERROR(IF((VLOOKUP($E72,'Org List'!$AT$10:$AV$190,3,FALSE))="","",(VLOOKUP($E72,'Org List'!$AT$10:$AV$190,3,FALSE))),"")</f>
        <v>NHS England London</v>
      </c>
      <c r="E72" s="77" t="str">
        <f t="shared" ca="1" si="1"/>
        <v>E09000008</v>
      </c>
      <c r="F72" s="79" t="str">
        <f ca="1">IF(E72="","",VLOOKUP(E72,'Org List'!$J$9:$K$640,2,0))</f>
        <v>Croydon</v>
      </c>
      <c r="G72" s="114">
        <f ca="1">IFERROR(IF((VLOOKUP($E72,'Res&amp;Reablement Backsheet'!$D$5:$W$183,G$9,FALSE))="","",(VLOOKUP($E72,'Res&amp;Reablement Backsheet'!$D$5:$W$183,G$9,FALSE))),"")</f>
        <v>125.37812450246777</v>
      </c>
      <c r="H72" s="114">
        <f ca="1">IFERROR(IF((VLOOKUP($E72,'Res&amp;Reablement Backsheet'!$D$5:$W$183,H$9,FALSE))="","",(VLOOKUP($E72,'Res&amp;Reablement Backsheet'!$D$5:$W$183,H$9,FALSE))),"")</f>
        <v>420.36431574030826</v>
      </c>
      <c r="I72" s="114">
        <f ca="1">IFERROR(IF((VLOOKUP($E72,'Res&amp;Reablement Backsheet'!$D$5:$W$183,I$9,FALSE))="","",(VLOOKUP($E72,'Res&amp;Reablement Backsheet'!$D$5:$W$183,I$9,FALSE))),"")</f>
        <v>280.24287716020552</v>
      </c>
    </row>
    <row r="73" spans="1:9" ht="15" customHeight="1" x14ac:dyDescent="0.3">
      <c r="A73" s="41">
        <v>61</v>
      </c>
      <c r="B73" s="77" t="str">
        <f ca="1">IFERROR(IF((VLOOKUP($E73,'Org List'!$AJ$10:$AL$190,3,FALSE))="","",(VLOOKUP($E73,'Org List'!$AJ$10:$AL$190,3,FALSE))),"")</f>
        <v>North East and Yorkshire Commissioning Region</v>
      </c>
      <c r="C73" s="78" t="str">
        <f ca="1">IFERROR(IF((VLOOKUP($E73,'Org List'!$AO$10:$AQ$190,3,FALSE))="","",(VLOOKUP($E73,'Org List'!$AO$10:$AQ$190,3,FALSE))),"")</f>
        <v>North West Region</v>
      </c>
      <c r="D73" s="79" t="str">
        <f ca="1">IFERROR(IF((VLOOKUP($E73,'Org List'!$AT$10:$AV$190,3,FALSE))="","",(VLOOKUP($E73,'Org List'!$AT$10:$AV$190,3,FALSE))),"")</f>
        <v>NHS England North East and Yorkshire (Cumbria And North East)</v>
      </c>
      <c r="E73" s="77" t="str">
        <f t="shared" ca="1" si="1"/>
        <v>E10000006</v>
      </c>
      <c r="F73" s="79" t="str">
        <f ca="1">IF(E73="","",VLOOKUP(E73,'Org List'!$J$9:$K$640,2,0))</f>
        <v>Cumbria</v>
      </c>
      <c r="G73" s="114">
        <f ca="1">IFERROR(IF((VLOOKUP($E73,'Res&amp;Reablement Backsheet'!$D$5:$W$183,G$9,FALSE))="","",(VLOOKUP($E73,'Res&amp;Reablement Backsheet'!$D$5:$W$183,G$9,FALSE))),"")</f>
        <v>668.75367857173319</v>
      </c>
      <c r="H73" s="114">
        <f ca="1">IFERROR(IF((VLOOKUP($E73,'Res&amp;Reablement Backsheet'!$D$5:$W$183,H$9,FALSE))="","",(VLOOKUP($E73,'Res&amp;Reablement Backsheet'!$D$5:$W$183,H$9,FALSE))),"")</f>
        <v>661.3801248523705</v>
      </c>
      <c r="I73" s="114">
        <f ca="1">IFERROR(IF((VLOOKUP($E73,'Res&amp;Reablement Backsheet'!$D$5:$W$183,I$9,FALSE))="","",(VLOOKUP($E73,'Res&amp;Reablement Backsheet'!$D$5:$W$183,I$9,FALSE))),"")</f>
        <v>607.3899105787076</v>
      </c>
    </row>
    <row r="74" spans="1:9" ht="15" customHeight="1" x14ac:dyDescent="0.3">
      <c r="A74" s="41">
        <v>62</v>
      </c>
      <c r="B74" s="77" t="str">
        <f ca="1">IFERROR(IF((VLOOKUP($E74,'Org List'!$AJ$10:$AL$190,3,FALSE))="","",(VLOOKUP($E74,'Org List'!$AJ$10:$AL$190,3,FALSE))),"")</f>
        <v>North East and Yorkshire Commissioning Region</v>
      </c>
      <c r="C74" s="78" t="str">
        <f ca="1">IFERROR(IF((VLOOKUP($E74,'Org List'!$AO$10:$AQ$190,3,FALSE))="","",(VLOOKUP($E74,'Org List'!$AO$10:$AQ$190,3,FALSE))),"")</f>
        <v>North East Region</v>
      </c>
      <c r="D74" s="79" t="str">
        <f ca="1">IFERROR(IF((VLOOKUP($E74,'Org List'!$AT$10:$AV$190,3,FALSE))="","",(VLOOKUP($E74,'Org List'!$AT$10:$AV$190,3,FALSE))),"")</f>
        <v>NHS England North East and Yorkshire (Cumbria And North East)</v>
      </c>
      <c r="E74" s="77" t="str">
        <f t="shared" ca="1" si="1"/>
        <v>E06000005</v>
      </c>
      <c r="F74" s="79" t="str">
        <f ca="1">IF(E74="","",VLOOKUP(E74,'Org List'!$J$9:$K$640,2,0))</f>
        <v>Darlington</v>
      </c>
      <c r="G74" s="114">
        <f ca="1">IFERROR(IF((VLOOKUP($E74,'Res&amp;Reablement Backsheet'!$D$5:$W$183,G$9,FALSE))="","",(VLOOKUP($E74,'Res&amp;Reablement Backsheet'!$D$5:$W$183,G$9,FALSE))),"")</f>
        <v>794.79076893612944</v>
      </c>
      <c r="H74" s="114">
        <f ca="1">IFERROR(IF((VLOOKUP($E74,'Res&amp;Reablement Backsheet'!$D$5:$W$183,H$9,FALSE))="","",(VLOOKUP($E74,'Res&amp;Reablement Backsheet'!$D$5:$W$183,H$9,FALSE))),"")</f>
        <v>779.92858485247132</v>
      </c>
      <c r="I74" s="114">
        <f ca="1">IFERROR(IF((VLOOKUP($E74,'Res&amp;Reablement Backsheet'!$D$5:$W$183,I$9,FALSE))="","",(VLOOKUP($E74,'Res&amp;Reablement Backsheet'!$D$5:$W$183,I$9,FALSE))),"")</f>
        <v>681.26292050366476</v>
      </c>
    </row>
    <row r="75" spans="1:9" ht="15" customHeight="1" x14ac:dyDescent="0.3">
      <c r="A75" s="41">
        <v>63</v>
      </c>
      <c r="B75" s="77" t="str">
        <f ca="1">IFERROR(IF((VLOOKUP($E75,'Org List'!$AJ$10:$AL$190,3,FALSE))="","",(VLOOKUP($E75,'Org List'!$AJ$10:$AL$190,3,FALSE))),"")</f>
        <v>Midlands Commissioning Region</v>
      </c>
      <c r="C75" s="78" t="str">
        <f ca="1">IFERROR(IF((VLOOKUP($E75,'Org List'!$AO$10:$AQ$190,3,FALSE))="","",(VLOOKUP($E75,'Org List'!$AO$10:$AQ$190,3,FALSE))),"")</f>
        <v>East Midlands Region</v>
      </c>
      <c r="D75" s="79" t="str">
        <f ca="1">IFERROR(IF((VLOOKUP($E75,'Org List'!$AT$10:$AV$190,3,FALSE))="","",(VLOOKUP($E75,'Org List'!$AT$10:$AV$190,3,FALSE))),"")</f>
        <v>NHS England Midlands (North Midlands)</v>
      </c>
      <c r="E75" s="77" t="str">
        <f t="shared" ca="1" si="1"/>
        <v>E06000015</v>
      </c>
      <c r="F75" s="79" t="str">
        <f ca="1">IF(E75="","",VLOOKUP(E75,'Org List'!$J$9:$K$640,2,0))</f>
        <v>Derby</v>
      </c>
      <c r="G75" s="114">
        <f ca="1">IFERROR(IF((VLOOKUP($E75,'Res&amp;Reablement Backsheet'!$D$5:$W$183,G$9,FALSE))="","",(VLOOKUP($E75,'Res&amp;Reablement Backsheet'!$D$5:$W$183,G$9,FALSE))),"")</f>
        <v>571.94096405981145</v>
      </c>
      <c r="H75" s="114">
        <f ca="1">IFERROR(IF((VLOOKUP($E75,'Res&amp;Reablement Backsheet'!$D$5:$W$183,H$9,FALSE))="","",(VLOOKUP($E75,'Res&amp;Reablement Backsheet'!$D$5:$W$183,H$9,FALSE))),"")</f>
        <v>611.61346029309482</v>
      </c>
      <c r="I75" s="114">
        <f ca="1">IFERROR(IF((VLOOKUP($E75,'Res&amp;Reablement Backsheet'!$D$5:$W$183,I$9,FALSE))="","",(VLOOKUP($E75,'Res&amp;Reablement Backsheet'!$D$5:$W$183,I$9,FALSE))),"")</f>
        <v>669.17708008538602</v>
      </c>
    </row>
    <row r="76" spans="1:9" ht="15" customHeight="1" x14ac:dyDescent="0.3">
      <c r="A76" s="41">
        <v>64</v>
      </c>
      <c r="B76" s="77" t="str">
        <f ca="1">IFERROR(IF((VLOOKUP($E76,'Org List'!$AJ$10:$AL$190,3,FALSE))="","",(VLOOKUP($E76,'Org List'!$AJ$10:$AL$190,3,FALSE))),"")</f>
        <v>Midlands Commissioning Region</v>
      </c>
      <c r="C76" s="78" t="str">
        <f ca="1">IFERROR(IF((VLOOKUP($E76,'Org List'!$AO$10:$AQ$190,3,FALSE))="","",(VLOOKUP($E76,'Org List'!$AO$10:$AQ$190,3,FALSE))),"")</f>
        <v>East Midlands Region</v>
      </c>
      <c r="D76" s="79" t="str">
        <f ca="1">IFERROR(IF((VLOOKUP($E76,'Org List'!$AT$10:$AV$190,3,FALSE))="","",(VLOOKUP($E76,'Org List'!$AT$10:$AV$190,3,FALSE))),"")</f>
        <v>NHS England Midlands (North Midlands)</v>
      </c>
      <c r="E76" s="77" t="str">
        <f t="shared" ref="E76:E107" ca="1" si="2">IF($A76&gt;$L$5-1,"",INDIRECT("'Comms by AT'!D"&amp;$A76+$L$4))</f>
        <v>E10000007</v>
      </c>
      <c r="F76" s="79" t="str">
        <f ca="1">IF(E76="","",VLOOKUP(E76,'Org List'!$J$9:$K$640,2,0))</f>
        <v>Derbyshire</v>
      </c>
      <c r="G76" s="114">
        <f ca="1">IFERROR(IF((VLOOKUP($E76,'Res&amp;Reablement Backsheet'!$D$5:$W$183,G$9,FALSE))="","",(VLOOKUP($E76,'Res&amp;Reablement Backsheet'!$D$5:$W$183,G$9,FALSE))),"")</f>
        <v>654.07895925557864</v>
      </c>
      <c r="H76" s="114">
        <f ca="1">IFERROR(IF((VLOOKUP($E76,'Res&amp;Reablement Backsheet'!$D$5:$W$183,H$9,FALSE))="","",(VLOOKUP($E76,'Res&amp;Reablement Backsheet'!$D$5:$W$183,H$9,FALSE))),"")</f>
        <v>686.58026111394383</v>
      </c>
      <c r="I76" s="114">
        <f ca="1">IFERROR(IF((VLOOKUP($E76,'Res&amp;Reablement Backsheet'!$D$5:$W$183,I$9,FALSE))="","",(VLOOKUP($E76,'Res&amp;Reablement Backsheet'!$D$5:$W$183,I$9,FALSE))),"")</f>
        <v>707.33182341013389</v>
      </c>
    </row>
    <row r="77" spans="1:9" ht="15" customHeight="1" x14ac:dyDescent="0.3">
      <c r="A77" s="41">
        <v>65</v>
      </c>
      <c r="B77" s="77" t="str">
        <f ca="1">IFERROR(IF((VLOOKUP($E77,'Org List'!$AJ$10:$AL$190,3,FALSE))="","",(VLOOKUP($E77,'Org List'!$AJ$10:$AL$190,3,FALSE))),"")</f>
        <v>South West England Commissioning Region</v>
      </c>
      <c r="C77" s="78" t="str">
        <f ca="1">IFERROR(IF((VLOOKUP($E77,'Org List'!$AO$10:$AQ$190,3,FALSE))="","",(VLOOKUP($E77,'Org List'!$AO$10:$AQ$190,3,FALSE))),"")</f>
        <v>South West Region</v>
      </c>
      <c r="D77" s="79" t="str">
        <f ca="1">IFERROR(IF((VLOOKUP($E77,'Org List'!$AT$10:$AV$190,3,FALSE))="","",(VLOOKUP($E77,'Org List'!$AT$10:$AV$190,3,FALSE))),"")</f>
        <v>NHS England South West (South West South)</v>
      </c>
      <c r="E77" s="77" t="str">
        <f t="shared" ca="1" si="2"/>
        <v>E10000008</v>
      </c>
      <c r="F77" s="79" t="str">
        <f ca="1">IF(E77="","",VLOOKUP(E77,'Org List'!$J$9:$K$640,2,0))</f>
        <v>Devon</v>
      </c>
      <c r="G77" s="114">
        <f ca="1">IFERROR(IF((VLOOKUP($E77,'Res&amp;Reablement Backsheet'!$D$5:$W$183,G$9,FALSE))="","",(VLOOKUP($E77,'Res&amp;Reablement Backsheet'!$D$5:$W$183,G$9,FALSE))),"")</f>
        <v>547.22041023410884</v>
      </c>
      <c r="H77" s="114">
        <f ca="1">IFERROR(IF((VLOOKUP($E77,'Res&amp;Reablement Backsheet'!$D$5:$W$183,H$9,FALSE))="","",(VLOOKUP($E77,'Res&amp;Reablement Backsheet'!$D$5:$W$183,H$9,FALSE))),"")</f>
        <v>536.95161847479324</v>
      </c>
      <c r="I77" s="114">
        <f ca="1">IFERROR(IF((VLOOKUP($E77,'Res&amp;Reablement Backsheet'!$D$5:$W$183,I$9,FALSE))="","",(VLOOKUP($E77,'Res&amp;Reablement Backsheet'!$D$5:$W$183,I$9,FALSE))),"")</f>
        <v>494.27996667547194</v>
      </c>
    </row>
    <row r="78" spans="1:9" ht="15" customHeight="1" x14ac:dyDescent="0.3">
      <c r="A78" s="41">
        <v>66</v>
      </c>
      <c r="B78" s="77" t="str">
        <f ca="1">IFERROR(IF((VLOOKUP($E78,'Org List'!$AJ$10:$AL$190,3,FALSE))="","",(VLOOKUP($E78,'Org List'!$AJ$10:$AL$190,3,FALSE))),"")</f>
        <v>North East and Yorkshire Commissioning Region</v>
      </c>
      <c r="C78" s="78" t="str">
        <f ca="1">IFERROR(IF((VLOOKUP($E78,'Org List'!$AO$10:$AQ$190,3,FALSE))="","",(VLOOKUP($E78,'Org List'!$AO$10:$AQ$190,3,FALSE))),"")</f>
        <v>Yorkshire and The Humber Region</v>
      </c>
      <c r="D78" s="79" t="str">
        <f ca="1">IFERROR(IF((VLOOKUP($E78,'Org List'!$AT$10:$AV$190,3,FALSE))="","",(VLOOKUP($E78,'Org List'!$AT$10:$AV$190,3,FALSE))),"")</f>
        <v>NHS England North East and Yokrshire (Yorkshire And Humber)</v>
      </c>
      <c r="E78" s="77" t="str">
        <f t="shared" ca="1" si="2"/>
        <v>E08000017</v>
      </c>
      <c r="F78" s="79" t="str">
        <f ca="1">IF(E78="","",VLOOKUP(E78,'Org List'!$J$9:$K$640,2,0))</f>
        <v>Doncaster</v>
      </c>
      <c r="G78" s="114">
        <f ca="1">IFERROR(IF((VLOOKUP($E78,'Res&amp;Reablement Backsheet'!$D$5:$W$183,G$9,FALSE))="","",(VLOOKUP($E78,'Res&amp;Reablement Backsheet'!$D$5:$W$183,G$9,FALSE))),"")</f>
        <v>753.14393806704732</v>
      </c>
      <c r="H78" s="114">
        <f ca="1">IFERROR(IF((VLOOKUP($E78,'Res&amp;Reablement Backsheet'!$D$5:$W$183,H$9,FALSE))="","",(VLOOKUP($E78,'Res&amp;Reablement Backsheet'!$D$5:$W$183,H$9,FALSE))),"")</f>
        <v>639.63311609944481</v>
      </c>
      <c r="I78" s="114">
        <f ca="1">IFERROR(IF((VLOOKUP($E78,'Res&amp;Reablement Backsheet'!$D$5:$W$183,I$9,FALSE))="","",(VLOOKUP($E78,'Res&amp;Reablement Backsheet'!$D$5:$W$183,I$9,FALSE))),"")</f>
        <v>591.35891865797726</v>
      </c>
    </row>
    <row r="79" spans="1:9" ht="15" customHeight="1" x14ac:dyDescent="0.3">
      <c r="A79" s="41">
        <v>67</v>
      </c>
      <c r="B79" s="77" t="str">
        <f ca="1">IFERROR(IF((VLOOKUP($E79,'Org List'!$AJ$10:$AL$190,3,FALSE))="","",(VLOOKUP($E79,'Org List'!$AJ$10:$AL$190,3,FALSE))),"")</f>
        <v>South West England Commissioning Region</v>
      </c>
      <c r="C79" s="78" t="str">
        <f ca="1">IFERROR(IF((VLOOKUP($E79,'Org List'!$AO$10:$AQ$190,3,FALSE))="","",(VLOOKUP($E79,'Org List'!$AO$10:$AQ$190,3,FALSE))),"")</f>
        <v>South West Region</v>
      </c>
      <c r="D79" s="79" t="str">
        <f ca="1">IFERROR(IF((VLOOKUP($E79,'Org List'!$AT$10:$AV$190,3,FALSE))="","",(VLOOKUP($E79,'Org List'!$AT$10:$AV$190,3,FALSE))),"")</f>
        <v>NHS England South West (South West South)</v>
      </c>
      <c r="E79" s="77" t="str">
        <f t="shared" ca="1" si="2"/>
        <v>E06000059</v>
      </c>
      <c r="F79" s="79" t="str">
        <f ca="1">IF(E79="","",VLOOKUP(E79,'Org List'!$J$9:$K$640,2,0))</f>
        <v>Dorset</v>
      </c>
      <c r="G79" s="114" t="str">
        <f ca="1">IFERROR(IF((VLOOKUP($E79,'Res&amp;Reablement Backsheet'!$D$5:$W$183,G$9,FALSE))="","",(VLOOKUP($E79,'Res&amp;Reablement Backsheet'!$D$5:$W$183,G$9,FALSE))),"")</f>
        <v/>
      </c>
      <c r="H79" s="114" t="str">
        <f ca="1">IFERROR(IF((VLOOKUP($E79,'Res&amp;Reablement Backsheet'!$D$5:$W$183,H$9,FALSE))="","",(VLOOKUP($E79,'Res&amp;Reablement Backsheet'!$D$5:$W$183,H$9,FALSE))),"")</f>
        <v/>
      </c>
      <c r="I79" s="114" t="str">
        <f ca="1">IFERROR(IF((VLOOKUP($E79,'Res&amp;Reablement Backsheet'!$D$5:$W$183,I$9,FALSE))="","",(VLOOKUP($E79,'Res&amp;Reablement Backsheet'!$D$5:$W$183,I$9,FALSE))),"")</f>
        <v/>
      </c>
    </row>
    <row r="80" spans="1:9" ht="15" customHeight="1" x14ac:dyDescent="0.3">
      <c r="A80" s="41">
        <v>68</v>
      </c>
      <c r="B80" s="77" t="str">
        <f ca="1">IFERROR(IF((VLOOKUP($E80,'Org List'!$AJ$10:$AL$190,3,FALSE))="","",(VLOOKUP($E80,'Org List'!$AJ$10:$AL$190,3,FALSE))),"")</f>
        <v>Midlands Commissioning Region</v>
      </c>
      <c r="C80" s="78" t="str">
        <f ca="1">IFERROR(IF((VLOOKUP($E80,'Org List'!$AO$10:$AQ$190,3,FALSE))="","",(VLOOKUP($E80,'Org List'!$AO$10:$AQ$190,3,FALSE))),"")</f>
        <v>West Midlands Region</v>
      </c>
      <c r="D80" s="79" t="str">
        <f ca="1">IFERROR(IF((VLOOKUP($E80,'Org List'!$AT$10:$AV$190,3,FALSE))="","",(VLOOKUP($E80,'Org List'!$AT$10:$AV$190,3,FALSE))),"")</f>
        <v>NHS England Midlands (West Midlands)</v>
      </c>
      <c r="E80" s="77" t="str">
        <f t="shared" ca="1" si="2"/>
        <v>E08000027</v>
      </c>
      <c r="F80" s="79" t="str">
        <f ca="1">IF(E80="","",VLOOKUP(E80,'Org List'!$J$9:$K$640,2,0))</f>
        <v>Dudley</v>
      </c>
      <c r="G80" s="114">
        <f ca="1">IFERROR(IF((VLOOKUP($E80,'Res&amp;Reablement Backsheet'!$D$5:$W$183,G$9,FALSE))="","",(VLOOKUP($E80,'Res&amp;Reablement Backsheet'!$D$5:$W$183,G$9,FALSE))),"")</f>
        <v>836.22495232736242</v>
      </c>
      <c r="H80" s="114">
        <f ca="1">IFERROR(IF((VLOOKUP($E80,'Res&amp;Reablement Backsheet'!$D$5:$W$183,H$9,FALSE))="","",(VLOOKUP($E80,'Res&amp;Reablement Backsheet'!$D$5:$W$183,H$9,FALSE))),"")</f>
        <v>803.92065921494066</v>
      </c>
      <c r="I80" s="114">
        <f ca="1">IFERROR(IF((VLOOKUP($E80,'Res&amp;Reablement Backsheet'!$D$5:$W$183,I$9,FALSE))="","",(VLOOKUP($E80,'Res&amp;Reablement Backsheet'!$D$5:$W$183,I$9,FALSE))),"")</f>
        <v>712.70658441939929</v>
      </c>
    </row>
    <row r="81" spans="1:9" ht="15" customHeight="1" x14ac:dyDescent="0.3">
      <c r="A81" s="41">
        <v>69</v>
      </c>
      <c r="B81" s="77" t="str">
        <f ca="1">IFERROR(IF((VLOOKUP($E81,'Org List'!$AJ$10:$AL$190,3,FALSE))="","",(VLOOKUP($E81,'Org List'!$AJ$10:$AL$190,3,FALSE))),"")</f>
        <v>London Commissioning Region</v>
      </c>
      <c r="C81" s="78" t="str">
        <f ca="1">IFERROR(IF((VLOOKUP($E81,'Org List'!$AO$10:$AQ$190,3,FALSE))="","",(VLOOKUP($E81,'Org List'!$AO$10:$AQ$190,3,FALSE))),"")</f>
        <v>London Region</v>
      </c>
      <c r="D81" s="79" t="str">
        <f ca="1">IFERROR(IF((VLOOKUP($E81,'Org List'!$AT$10:$AV$190,3,FALSE))="","",(VLOOKUP($E81,'Org List'!$AT$10:$AV$190,3,FALSE))),"")</f>
        <v>NHS England London</v>
      </c>
      <c r="E81" s="77" t="str">
        <f t="shared" ca="1" si="2"/>
        <v>E09000009</v>
      </c>
      <c r="F81" s="79" t="str">
        <f ca="1">IF(E81="","",VLOOKUP(E81,'Org List'!$J$9:$K$640,2,0))</f>
        <v>Ealing</v>
      </c>
      <c r="G81" s="114">
        <f ca="1">IFERROR(IF((VLOOKUP($E81,'Res&amp;Reablement Backsheet'!$D$5:$W$183,G$9,FALSE))="","",(VLOOKUP($E81,'Res&amp;Reablement Backsheet'!$D$5:$W$183,G$9,FALSE))),"")</f>
        <v>414.74765498782278</v>
      </c>
      <c r="H81" s="114">
        <f ca="1">IFERROR(IF((VLOOKUP($E81,'Res&amp;Reablement Backsheet'!$D$5:$W$183,H$9,FALSE))="","",(VLOOKUP($E81,'Res&amp;Reablement Backsheet'!$D$5:$W$183,H$9,FALSE))),"")</f>
        <v>531.42709337597296</v>
      </c>
      <c r="I81" s="114">
        <f ca="1">IFERROR(IF((VLOOKUP($E81,'Res&amp;Reablement Backsheet'!$D$5:$W$183,I$9,FALSE))="","",(VLOOKUP($E81,'Res&amp;Reablement Backsheet'!$D$5:$W$183,I$9,FALSE))),"")</f>
        <v>305.68815105697558</v>
      </c>
    </row>
    <row r="82" spans="1:9" ht="15" customHeight="1" x14ac:dyDescent="0.3">
      <c r="A82" s="41">
        <v>70</v>
      </c>
      <c r="B82" s="77" t="str">
        <f ca="1">IFERROR(IF((VLOOKUP($E82,'Org List'!$AJ$10:$AL$190,3,FALSE))="","",(VLOOKUP($E82,'Org List'!$AJ$10:$AL$190,3,FALSE))),"")</f>
        <v>North East and Yorkshire Commissioning Region</v>
      </c>
      <c r="C82" s="78" t="str">
        <f ca="1">IFERROR(IF((VLOOKUP($E82,'Org List'!$AO$10:$AQ$190,3,FALSE))="","",(VLOOKUP($E82,'Org List'!$AO$10:$AQ$190,3,FALSE))),"")</f>
        <v>Yorkshire and The Humber Region</v>
      </c>
      <c r="D82" s="79" t="str">
        <f ca="1">IFERROR(IF((VLOOKUP($E82,'Org List'!$AT$10:$AV$190,3,FALSE))="","",(VLOOKUP($E82,'Org List'!$AT$10:$AV$190,3,FALSE))),"")</f>
        <v>NHS England North East and Yokrshire (Yorkshire And Humber)</v>
      </c>
      <c r="E82" s="77" t="str">
        <f t="shared" ca="1" si="2"/>
        <v>E06000011</v>
      </c>
      <c r="F82" s="79" t="str">
        <f ca="1">IF(E82="","",VLOOKUP(E82,'Org List'!$J$9:$K$640,2,0))</f>
        <v>East Riding of Yorkshire</v>
      </c>
      <c r="G82" s="114">
        <f ca="1">IFERROR(IF((VLOOKUP($E82,'Res&amp;Reablement Backsheet'!$D$5:$W$183,G$9,FALSE))="","",(VLOOKUP($E82,'Res&amp;Reablement Backsheet'!$D$5:$W$183,G$9,FALSE))),"")</f>
        <v>899.01215265439566</v>
      </c>
      <c r="H82" s="114">
        <f ca="1">IFERROR(IF((VLOOKUP($E82,'Res&amp;Reablement Backsheet'!$D$5:$W$183,H$9,FALSE))="","",(VLOOKUP($E82,'Res&amp;Reablement Backsheet'!$D$5:$W$183,H$9,FALSE))),"")</f>
        <v>779.02115816807759</v>
      </c>
      <c r="I82" s="114">
        <f ca="1">IFERROR(IF((VLOOKUP($E82,'Res&amp;Reablement Backsheet'!$D$5:$W$183,I$9,FALSE))="","",(VLOOKUP($E82,'Res&amp;Reablement Backsheet'!$D$5:$W$183,I$9,FALSE))),"")</f>
        <v>699.83814059643441</v>
      </c>
    </row>
    <row r="83" spans="1:9" ht="15" customHeight="1" x14ac:dyDescent="0.3">
      <c r="A83" s="41">
        <v>71</v>
      </c>
      <c r="B83" s="77" t="str">
        <f ca="1">IFERROR(IF((VLOOKUP($E83,'Org List'!$AJ$10:$AL$190,3,FALSE))="","",(VLOOKUP($E83,'Org List'!$AJ$10:$AL$190,3,FALSE))),"")</f>
        <v>South East England Commissioning Region</v>
      </c>
      <c r="C83" s="78" t="str">
        <f ca="1">IFERROR(IF((VLOOKUP($E83,'Org List'!$AO$10:$AQ$190,3,FALSE))="","",(VLOOKUP($E83,'Org List'!$AO$10:$AQ$190,3,FALSE))),"")</f>
        <v>South East Region</v>
      </c>
      <c r="D83" s="79" t="str">
        <f ca="1">IFERROR(IF((VLOOKUP($E83,'Org List'!$AT$10:$AV$190,3,FALSE))="","",(VLOOKUP($E83,'Org List'!$AT$10:$AV$190,3,FALSE))),"")</f>
        <v>NHS England South East (Kent, Surrey and Sussex)</v>
      </c>
      <c r="E83" s="77" t="str">
        <f t="shared" ca="1" si="2"/>
        <v>E10000011</v>
      </c>
      <c r="F83" s="79" t="str">
        <f ca="1">IF(E83="","",VLOOKUP(E83,'Org List'!$J$9:$K$640,2,0))</f>
        <v>East Sussex</v>
      </c>
      <c r="G83" s="114">
        <f ca="1">IFERROR(IF((VLOOKUP($E83,'Res&amp;Reablement Backsheet'!$D$5:$W$183,G$9,FALSE))="","",(VLOOKUP($E83,'Res&amp;Reablement Backsheet'!$D$5:$W$183,G$9,FALSE))),"")</f>
        <v>521.43223912115889</v>
      </c>
      <c r="H83" s="114">
        <f ca="1">IFERROR(IF((VLOOKUP($E83,'Res&amp;Reablement Backsheet'!$D$5:$W$183,H$9,FALSE))="","",(VLOOKUP($E83,'Res&amp;Reablement Backsheet'!$D$5:$W$183,H$9,FALSE))),"")</f>
        <v>501.88652381291377</v>
      </c>
      <c r="I83" s="114">
        <f ca="1">IFERROR(IF((VLOOKUP($E83,'Res&amp;Reablement Backsheet'!$D$5:$W$183,I$9,FALSE))="","",(VLOOKUP($E83,'Res&amp;Reablement Backsheet'!$D$5:$W$183,I$9,FALSE))),"")</f>
        <v>503.31031536982988</v>
      </c>
    </row>
    <row r="84" spans="1:9" ht="15" customHeight="1" x14ac:dyDescent="0.3">
      <c r="A84" s="41">
        <v>72</v>
      </c>
      <c r="B84" s="77" t="str">
        <f ca="1">IFERROR(IF((VLOOKUP($E84,'Org List'!$AJ$10:$AL$190,3,FALSE))="","",(VLOOKUP($E84,'Org List'!$AJ$10:$AL$190,3,FALSE))),"")</f>
        <v>London Commissioning Region</v>
      </c>
      <c r="C84" s="78" t="str">
        <f ca="1">IFERROR(IF((VLOOKUP($E84,'Org List'!$AO$10:$AQ$190,3,FALSE))="","",(VLOOKUP($E84,'Org List'!$AO$10:$AQ$190,3,FALSE))),"")</f>
        <v>London Region</v>
      </c>
      <c r="D84" s="79" t="str">
        <f ca="1">IFERROR(IF((VLOOKUP($E84,'Org List'!$AT$10:$AV$190,3,FALSE))="","",(VLOOKUP($E84,'Org List'!$AT$10:$AV$190,3,FALSE))),"")</f>
        <v>NHS England London</v>
      </c>
      <c r="E84" s="77" t="str">
        <f t="shared" ca="1" si="2"/>
        <v>E09000010</v>
      </c>
      <c r="F84" s="79" t="str">
        <f ca="1">IF(E84="","",VLOOKUP(E84,'Org List'!$J$9:$K$640,2,0))</f>
        <v>Enfield</v>
      </c>
      <c r="G84" s="114">
        <f ca="1">IFERROR(IF((VLOOKUP($E84,'Res&amp;Reablement Backsheet'!$D$5:$W$183,G$9,FALSE))="","",(VLOOKUP($E84,'Res&amp;Reablement Backsheet'!$D$5:$W$183,G$9,FALSE))),"")</f>
        <v>551.78567235671187</v>
      </c>
      <c r="H84" s="114">
        <f ca="1">IFERROR(IF((VLOOKUP($E84,'Res&amp;Reablement Backsheet'!$D$5:$W$183,H$9,FALSE))="","",(VLOOKUP($E84,'Res&amp;Reablement Backsheet'!$D$5:$W$183,H$9,FALSE))),"")</f>
        <v>520.1229801890936</v>
      </c>
      <c r="I84" s="114">
        <f ca="1">IFERROR(IF((VLOOKUP($E84,'Res&amp;Reablement Backsheet'!$D$5:$W$183,I$9,FALSE))="","",(VLOOKUP($E84,'Res&amp;Reablement Backsheet'!$D$5:$W$183,I$9,FALSE))),"")</f>
        <v>591.7843685707021</v>
      </c>
    </row>
    <row r="85" spans="1:9" ht="15" customHeight="1" x14ac:dyDescent="0.3">
      <c r="A85" s="41">
        <v>73</v>
      </c>
      <c r="B85" s="77" t="str">
        <f ca="1">IFERROR(IF((VLOOKUP($E85,'Org List'!$AJ$10:$AL$190,3,FALSE))="","",(VLOOKUP($E85,'Org List'!$AJ$10:$AL$190,3,FALSE))),"")</f>
        <v>East of England Commissioning Region</v>
      </c>
      <c r="C85" s="78" t="str">
        <f ca="1">IFERROR(IF((VLOOKUP($E85,'Org List'!$AO$10:$AQ$190,3,FALSE))="","",(VLOOKUP($E85,'Org List'!$AO$10:$AQ$190,3,FALSE))),"")</f>
        <v>East Region</v>
      </c>
      <c r="D85" s="79" t="str">
        <f ca="1">IFERROR(IF((VLOOKUP($E85,'Org List'!$AT$10:$AV$190,3,FALSE))="","",(VLOOKUP($E85,'Org List'!$AT$10:$AV$190,3,FALSE))),"")</f>
        <v>NHS England East (East)</v>
      </c>
      <c r="E85" s="77" t="str">
        <f t="shared" ca="1" si="2"/>
        <v>E10000012</v>
      </c>
      <c r="F85" s="79" t="str">
        <f ca="1">IF(E85="","",VLOOKUP(E85,'Org List'!$J$9:$K$640,2,0))</f>
        <v>Essex</v>
      </c>
      <c r="G85" s="114">
        <f ca="1">IFERROR(IF((VLOOKUP($E85,'Res&amp;Reablement Backsheet'!$D$5:$W$183,G$9,FALSE))="","",(VLOOKUP($E85,'Res&amp;Reablement Backsheet'!$D$5:$W$183,G$9,FALSE))),"")</f>
        <v>331.31146655138872</v>
      </c>
      <c r="H85" s="114">
        <f ca="1">IFERROR(IF((VLOOKUP($E85,'Res&amp;Reablement Backsheet'!$D$5:$W$183,H$9,FALSE))="","",(VLOOKUP($E85,'Res&amp;Reablement Backsheet'!$D$5:$W$183,H$9,FALSE))),"")</f>
        <v>454.39077606741796</v>
      </c>
      <c r="I85" s="114">
        <f ca="1">IFERROR(IF((VLOOKUP($E85,'Res&amp;Reablement Backsheet'!$D$5:$W$183,I$9,FALSE))="","",(VLOOKUP($E85,'Res&amp;Reablement Backsheet'!$D$5:$W$183,I$9,FALSE))),"")</f>
        <v>393.33827091298519</v>
      </c>
    </row>
    <row r="86" spans="1:9" ht="15" customHeight="1" x14ac:dyDescent="0.3">
      <c r="A86" s="41">
        <v>74</v>
      </c>
      <c r="B86" s="77" t="str">
        <f ca="1">IFERROR(IF((VLOOKUP($E86,'Org List'!$AJ$10:$AL$190,3,FALSE))="","",(VLOOKUP($E86,'Org List'!$AJ$10:$AL$190,3,FALSE))),"")</f>
        <v>North East and Yorkshire Commissioning Region</v>
      </c>
      <c r="C86" s="78" t="str">
        <f ca="1">IFERROR(IF((VLOOKUP($E86,'Org List'!$AO$10:$AQ$190,3,FALSE))="","",(VLOOKUP($E86,'Org List'!$AO$10:$AQ$190,3,FALSE))),"")</f>
        <v>North East Region</v>
      </c>
      <c r="D86" s="79" t="str">
        <f ca="1">IFERROR(IF((VLOOKUP($E86,'Org List'!$AT$10:$AV$190,3,FALSE))="","",(VLOOKUP($E86,'Org List'!$AT$10:$AV$190,3,FALSE))),"")</f>
        <v>NHS England North East and Yorkshire (Cumbria And North East)</v>
      </c>
      <c r="E86" s="77" t="str">
        <f t="shared" ca="1" si="2"/>
        <v>E08000037</v>
      </c>
      <c r="F86" s="79" t="str">
        <f ca="1">IF(E86="","",VLOOKUP(E86,'Org List'!$J$9:$K$640,2,0))</f>
        <v>Gateshead</v>
      </c>
      <c r="G86" s="114">
        <f ca="1">IFERROR(IF((VLOOKUP($E86,'Res&amp;Reablement Backsheet'!$D$5:$W$183,G$9,FALSE))="","",(VLOOKUP($E86,'Res&amp;Reablement Backsheet'!$D$5:$W$183,G$9,FALSE))),"")</f>
        <v>845.0559076621837</v>
      </c>
      <c r="H86" s="114">
        <f ca="1">IFERROR(IF((VLOOKUP($E86,'Res&amp;Reablement Backsheet'!$D$5:$W$183,H$9,FALSE))="","",(VLOOKUP($E86,'Res&amp;Reablement Backsheet'!$D$5:$W$183,H$9,FALSE))),"")</f>
        <v>946.48521436611065</v>
      </c>
      <c r="I86" s="114">
        <f ca="1">IFERROR(IF((VLOOKUP($E86,'Res&amp;Reablement Backsheet'!$D$5:$W$183,I$9,FALSE))="","",(VLOOKUP($E86,'Res&amp;Reablement Backsheet'!$D$5:$W$183,I$9,FALSE))),"")</f>
        <v>713.70101299498617</v>
      </c>
    </row>
    <row r="87" spans="1:9" ht="15" customHeight="1" x14ac:dyDescent="0.3">
      <c r="A87" s="41">
        <v>75</v>
      </c>
      <c r="B87" s="77" t="str">
        <f ca="1">IFERROR(IF((VLOOKUP($E87,'Org List'!$AJ$10:$AL$190,3,FALSE))="","",(VLOOKUP($E87,'Org List'!$AJ$10:$AL$190,3,FALSE))),"")</f>
        <v>South West England Commissioning Region</v>
      </c>
      <c r="C87" s="78" t="str">
        <f ca="1">IFERROR(IF((VLOOKUP($E87,'Org List'!$AO$10:$AQ$190,3,FALSE))="","",(VLOOKUP($E87,'Org List'!$AO$10:$AQ$190,3,FALSE))),"")</f>
        <v>South West Region</v>
      </c>
      <c r="D87" s="79" t="str">
        <f ca="1">IFERROR(IF((VLOOKUP($E87,'Org List'!$AT$10:$AV$190,3,FALSE))="","",(VLOOKUP($E87,'Org List'!$AT$10:$AV$190,3,FALSE))),"")</f>
        <v>NHS England South West (South West North)</v>
      </c>
      <c r="E87" s="77" t="str">
        <f t="shared" ca="1" si="2"/>
        <v>E10000013</v>
      </c>
      <c r="F87" s="79" t="str">
        <f ca="1">IF(E87="","",VLOOKUP(E87,'Org List'!$J$9:$K$640,2,0))</f>
        <v>Gloucestershire</v>
      </c>
      <c r="G87" s="114">
        <f ca="1">IFERROR(IF((VLOOKUP($E87,'Res&amp;Reablement Backsheet'!$D$5:$W$183,G$9,FALSE))="","",(VLOOKUP($E87,'Res&amp;Reablement Backsheet'!$D$5:$W$183,G$9,FALSE))),"")</f>
        <v>644.77317249996145</v>
      </c>
      <c r="H87" s="114">
        <f ca="1">IFERROR(IF((VLOOKUP($E87,'Res&amp;Reablement Backsheet'!$D$5:$W$183,H$9,FALSE))="","",(VLOOKUP($E87,'Res&amp;Reablement Backsheet'!$D$5:$W$183,H$9,FALSE))),"")</f>
        <v>655.00862251535409</v>
      </c>
      <c r="I87" s="114">
        <f ca="1">IFERROR(IF((VLOOKUP($E87,'Res&amp;Reablement Backsheet'!$D$5:$W$183,I$9,FALSE))="","",(VLOOKUP($E87,'Res&amp;Reablement Backsheet'!$D$5:$W$183,I$9,FALSE))),"")</f>
        <v>484.82739842071823</v>
      </c>
    </row>
    <row r="88" spans="1:9" ht="15" customHeight="1" x14ac:dyDescent="0.3">
      <c r="A88" s="41">
        <v>76</v>
      </c>
      <c r="B88" s="77" t="str">
        <f ca="1">IFERROR(IF((VLOOKUP($E88,'Org List'!$AJ$10:$AL$190,3,FALSE))="","",(VLOOKUP($E88,'Org List'!$AJ$10:$AL$190,3,FALSE))),"")</f>
        <v>London Commissioning Region</v>
      </c>
      <c r="C88" s="78" t="str">
        <f ca="1">IFERROR(IF((VLOOKUP($E88,'Org List'!$AO$10:$AQ$190,3,FALSE))="","",(VLOOKUP($E88,'Org List'!$AO$10:$AQ$190,3,FALSE))),"")</f>
        <v>London Region</v>
      </c>
      <c r="D88" s="79" t="str">
        <f ca="1">IFERROR(IF((VLOOKUP($E88,'Org List'!$AT$10:$AV$190,3,FALSE))="","",(VLOOKUP($E88,'Org List'!$AT$10:$AV$190,3,FALSE))),"")</f>
        <v>NHS England London</v>
      </c>
      <c r="E88" s="77" t="str">
        <f t="shared" ca="1" si="2"/>
        <v>E09000011</v>
      </c>
      <c r="F88" s="79" t="str">
        <f ca="1">IF(E88="","",VLOOKUP(E88,'Org List'!$J$9:$K$640,2,0))</f>
        <v>Greenwich</v>
      </c>
      <c r="G88" s="114">
        <f ca="1">IFERROR(IF((VLOOKUP($E88,'Res&amp;Reablement Backsheet'!$D$5:$W$183,G$9,FALSE))="","",(VLOOKUP($E88,'Res&amp;Reablement Backsheet'!$D$5:$W$183,G$9,FALSE))),"")</f>
        <v>502.82408045185286</v>
      </c>
      <c r="H88" s="114">
        <f ca="1">IFERROR(IF((VLOOKUP($E88,'Res&amp;Reablement Backsheet'!$D$5:$W$183,H$9,FALSE))="","",(VLOOKUP($E88,'Res&amp;Reablement Backsheet'!$D$5:$W$183,H$9,FALSE))),"")</f>
        <v>517.62302060275829</v>
      </c>
      <c r="I88" s="114">
        <f ca="1">IFERROR(IF((VLOOKUP($E88,'Res&amp;Reablement Backsheet'!$D$5:$W$183,I$9,FALSE))="","",(VLOOKUP($E88,'Res&amp;Reablement Backsheet'!$D$5:$W$183,I$9,FALSE))),"")</f>
        <v>504.00136216584366</v>
      </c>
    </row>
    <row r="89" spans="1:9" ht="15" customHeight="1" x14ac:dyDescent="0.3">
      <c r="A89" s="41">
        <v>77</v>
      </c>
      <c r="B89" s="77" t="str">
        <f ca="1">IFERROR(IF((VLOOKUP($E89,'Org List'!$AJ$10:$AL$190,3,FALSE))="","",(VLOOKUP($E89,'Org List'!$AJ$10:$AL$190,3,FALSE))),"")</f>
        <v>London Commissioning Region</v>
      </c>
      <c r="C89" s="78" t="str">
        <f ca="1">IFERROR(IF((VLOOKUP($E89,'Org List'!$AO$10:$AQ$190,3,FALSE))="","",(VLOOKUP($E89,'Org List'!$AO$10:$AQ$190,3,FALSE))),"")</f>
        <v>London Region</v>
      </c>
      <c r="D89" s="79" t="str">
        <f ca="1">IFERROR(IF((VLOOKUP($E89,'Org List'!$AT$10:$AV$190,3,FALSE))="","",(VLOOKUP($E89,'Org List'!$AT$10:$AV$190,3,FALSE))),"")</f>
        <v>NHS England London</v>
      </c>
      <c r="E89" s="77" t="str">
        <f t="shared" ca="1" si="2"/>
        <v>E09000012</v>
      </c>
      <c r="F89" s="79" t="str">
        <f ca="1">IF(E89="","",VLOOKUP(E89,'Org List'!$J$9:$K$640,2,0))</f>
        <v>Hackney</v>
      </c>
      <c r="G89" s="114">
        <f ca="1">IFERROR(IF((VLOOKUP($E89,'Res&amp;Reablement Backsheet'!$D$5:$W$183,G$9,FALSE))="","",(VLOOKUP($E89,'Res&amp;Reablement Backsheet'!$D$5:$W$183,G$9,FALSE))),"")</f>
        <v>477.62694821518357</v>
      </c>
      <c r="H89" s="114">
        <f ca="1">IFERROR(IF((VLOOKUP($E89,'Res&amp;Reablement Backsheet'!$D$5:$W$183,H$9,FALSE))="","",(VLOOKUP($E89,'Res&amp;Reablement Backsheet'!$D$5:$W$183,H$9,FALSE))),"")</f>
        <v>436.40286358732959</v>
      </c>
      <c r="I89" s="114">
        <f ca="1">IFERROR(IF((VLOOKUP($E89,'Res&amp;Reablement Backsheet'!$D$5:$W$183,I$9,FALSE))="","",(VLOOKUP($E89,'Res&amp;Reablement Backsheet'!$D$5:$W$183,I$9,FALSE))),"")</f>
        <v>416.78925174070804</v>
      </c>
    </row>
    <row r="90" spans="1:9" ht="15" customHeight="1" x14ac:dyDescent="0.3">
      <c r="A90" s="41">
        <v>78</v>
      </c>
      <c r="B90" s="77" t="str">
        <f ca="1">IFERROR(IF((VLOOKUP($E90,'Org List'!$AJ$10:$AL$190,3,FALSE))="","",(VLOOKUP($E90,'Org List'!$AJ$10:$AL$190,3,FALSE))),"")</f>
        <v>North West Commissioning Region</v>
      </c>
      <c r="C90" s="78" t="str">
        <f ca="1">IFERROR(IF((VLOOKUP($E90,'Org List'!$AO$10:$AQ$190,3,FALSE))="","",(VLOOKUP($E90,'Org List'!$AO$10:$AQ$190,3,FALSE))),"")</f>
        <v>North West Region</v>
      </c>
      <c r="D90" s="79" t="str">
        <f ca="1">IFERROR(IF((VLOOKUP($E90,'Org List'!$AT$10:$AV$190,3,FALSE))="","",(VLOOKUP($E90,'Org List'!$AT$10:$AV$190,3,FALSE))),"")</f>
        <v>NHS England North West (Cheshire And Merseyside)</v>
      </c>
      <c r="E90" s="77" t="str">
        <f t="shared" ca="1" si="2"/>
        <v>E06000006</v>
      </c>
      <c r="F90" s="79" t="str">
        <f ca="1">IF(E90="","",VLOOKUP(E90,'Org List'!$J$9:$K$640,2,0))</f>
        <v>Halton</v>
      </c>
      <c r="G90" s="114">
        <f ca="1">IFERROR(IF((VLOOKUP($E90,'Res&amp;Reablement Backsheet'!$D$5:$W$183,G$9,FALSE))="","",(VLOOKUP($E90,'Res&amp;Reablement Backsheet'!$D$5:$W$183,G$9,FALSE))),"")</f>
        <v>534.25518541797612</v>
      </c>
      <c r="H90" s="114">
        <f ca="1">IFERROR(IF((VLOOKUP($E90,'Res&amp;Reablement Backsheet'!$D$5:$W$183,H$9,FALSE))="","",(VLOOKUP($E90,'Res&amp;Reablement Backsheet'!$D$5:$W$183,H$9,FALSE))),"")</f>
        <v>636.66300768386384</v>
      </c>
      <c r="I90" s="114">
        <f ca="1">IFERROR(IF((VLOOKUP($E90,'Res&amp;Reablement Backsheet'!$D$5:$W$183,I$9,FALSE))="","",(VLOOKUP($E90,'Res&amp;Reablement Backsheet'!$D$5:$W$183,I$9,FALSE))),"")</f>
        <v>562.01975850713507</v>
      </c>
    </row>
    <row r="91" spans="1:9" ht="15" customHeight="1" x14ac:dyDescent="0.3">
      <c r="A91" s="41">
        <v>79</v>
      </c>
      <c r="B91" s="77" t="str">
        <f ca="1">IFERROR(IF((VLOOKUP($E91,'Org List'!$AJ$10:$AL$190,3,FALSE))="","",(VLOOKUP($E91,'Org List'!$AJ$10:$AL$190,3,FALSE))),"")</f>
        <v>London Commissioning Region</v>
      </c>
      <c r="C91" s="78" t="str">
        <f ca="1">IFERROR(IF((VLOOKUP($E91,'Org List'!$AO$10:$AQ$190,3,FALSE))="","",(VLOOKUP($E91,'Org List'!$AO$10:$AQ$190,3,FALSE))),"")</f>
        <v>London Region</v>
      </c>
      <c r="D91" s="79" t="str">
        <f ca="1">IFERROR(IF((VLOOKUP($E91,'Org List'!$AT$10:$AV$190,3,FALSE))="","",(VLOOKUP($E91,'Org List'!$AT$10:$AV$190,3,FALSE))),"")</f>
        <v>NHS England London</v>
      </c>
      <c r="E91" s="77" t="str">
        <f t="shared" ca="1" si="2"/>
        <v>E09000013</v>
      </c>
      <c r="F91" s="79" t="str">
        <f ca="1">IF(E91="","",VLOOKUP(E91,'Org List'!$J$9:$K$640,2,0))</f>
        <v>Hammersmith and Fulham</v>
      </c>
      <c r="G91" s="114">
        <f ca="1">IFERROR(IF((VLOOKUP($E91,'Res&amp;Reablement Backsheet'!$D$5:$W$183,G$9,FALSE))="","",(VLOOKUP($E91,'Res&amp;Reablement Backsheet'!$D$5:$W$183,G$9,FALSE))),"")</f>
        <v>366.12543775867556</v>
      </c>
      <c r="H91" s="114">
        <f ca="1">IFERROR(IF((VLOOKUP($E91,'Res&amp;Reablement Backsheet'!$D$5:$W$183,H$9,FALSE))="","",(VLOOKUP($E91,'Res&amp;Reablement Backsheet'!$D$5:$W$183,H$9,FALSE))),"")</f>
        <v>444.81224785352231</v>
      </c>
      <c r="I91" s="114">
        <f ca="1">IFERROR(IF((VLOOKUP($E91,'Res&amp;Reablement Backsheet'!$D$5:$W$183,I$9,FALSE))="","",(VLOOKUP($E91,'Res&amp;Reablement Backsheet'!$D$5:$W$183,I$9,FALSE))),"")</f>
        <v>444.81224785352231</v>
      </c>
    </row>
    <row r="92" spans="1:9" ht="15" customHeight="1" x14ac:dyDescent="0.3">
      <c r="A92" s="41">
        <v>80</v>
      </c>
      <c r="B92" s="77" t="str">
        <f ca="1">IFERROR(IF((VLOOKUP($E92,'Org List'!$AJ$10:$AL$190,3,FALSE))="","",(VLOOKUP($E92,'Org List'!$AJ$10:$AL$190,3,FALSE))),"")</f>
        <v>South East England Commissioning Region</v>
      </c>
      <c r="C92" s="78" t="str">
        <f ca="1">IFERROR(IF((VLOOKUP($E92,'Org List'!$AO$10:$AQ$190,3,FALSE))="","",(VLOOKUP($E92,'Org List'!$AO$10:$AQ$190,3,FALSE))),"")</f>
        <v>South East Region</v>
      </c>
      <c r="D92" s="79" t="str">
        <f ca="1">IFERROR(IF((VLOOKUP($E92,'Org List'!$AT$10:$AV$190,3,FALSE))="","",(VLOOKUP($E92,'Org List'!$AT$10:$AV$190,3,FALSE))),"")</f>
        <v>NHS England South East (Hampshire, Isle of Wight and Thames Valley)</v>
      </c>
      <c r="E92" s="77" t="str">
        <f t="shared" ca="1" si="2"/>
        <v>E10000014</v>
      </c>
      <c r="F92" s="79" t="str">
        <f ca="1">IF(E92="","",VLOOKUP(E92,'Org List'!$J$9:$K$640,2,0))</f>
        <v>Hampshire</v>
      </c>
      <c r="G92" s="114">
        <f ca="1">IFERROR(IF((VLOOKUP($E92,'Res&amp;Reablement Backsheet'!$D$5:$W$183,G$9,FALSE))="","",(VLOOKUP($E92,'Res&amp;Reablement Backsheet'!$D$5:$W$183,G$9,FALSE))),"")</f>
        <v>555.36879849847321</v>
      </c>
      <c r="H92" s="114">
        <f ca="1">IFERROR(IF((VLOOKUP($E92,'Res&amp;Reablement Backsheet'!$D$5:$W$183,H$9,FALSE))="","",(VLOOKUP($E92,'Res&amp;Reablement Backsheet'!$D$5:$W$183,H$9,FALSE))),"")</f>
        <v>560.9991980809009</v>
      </c>
      <c r="I92" s="114">
        <f ca="1">IFERROR(IF((VLOOKUP($E92,'Res&amp;Reablement Backsheet'!$D$5:$W$183,I$9,FALSE))="","",(VLOOKUP($E92,'Res&amp;Reablement Backsheet'!$D$5:$W$183,I$9,FALSE))),"")</f>
        <v>551.01823075308118</v>
      </c>
    </row>
    <row r="93" spans="1:9" ht="15" customHeight="1" x14ac:dyDescent="0.3">
      <c r="A93" s="41">
        <v>81</v>
      </c>
      <c r="B93" s="77" t="str">
        <f ca="1">IFERROR(IF((VLOOKUP($E93,'Org List'!$AJ$10:$AL$190,3,FALSE))="","",(VLOOKUP($E93,'Org List'!$AJ$10:$AL$190,3,FALSE))),"")</f>
        <v>London Commissioning Region</v>
      </c>
      <c r="C93" s="78" t="str">
        <f ca="1">IFERROR(IF((VLOOKUP($E93,'Org List'!$AO$10:$AQ$190,3,FALSE))="","",(VLOOKUP($E93,'Org List'!$AO$10:$AQ$190,3,FALSE))),"")</f>
        <v>London Region</v>
      </c>
      <c r="D93" s="79" t="str">
        <f ca="1">IFERROR(IF((VLOOKUP($E93,'Org List'!$AT$10:$AV$190,3,FALSE))="","",(VLOOKUP($E93,'Org List'!$AT$10:$AV$190,3,FALSE))),"")</f>
        <v>NHS England London</v>
      </c>
      <c r="E93" s="77" t="str">
        <f t="shared" ca="1" si="2"/>
        <v>E09000014</v>
      </c>
      <c r="F93" s="79" t="str">
        <f ca="1">IF(E93="","",VLOOKUP(E93,'Org List'!$J$9:$K$640,2,0))</f>
        <v>Haringey</v>
      </c>
      <c r="G93" s="114">
        <f ca="1">IFERROR(IF((VLOOKUP($E93,'Res&amp;Reablement Backsheet'!$D$5:$W$183,G$9,FALSE))="","",(VLOOKUP($E93,'Res&amp;Reablement Backsheet'!$D$5:$W$183,G$9,FALSE))),"")</f>
        <v>479.72763850201176</v>
      </c>
      <c r="H93" s="114">
        <f ca="1">IFERROR(IF((VLOOKUP($E93,'Res&amp;Reablement Backsheet'!$D$5:$W$183,H$9,FALSE))="","",(VLOOKUP($E93,'Res&amp;Reablement Backsheet'!$D$5:$W$183,H$9,FALSE))),"")</f>
        <v>477.1693793512199</v>
      </c>
      <c r="I93" s="114">
        <f ca="1">IFERROR(IF((VLOOKUP($E93,'Res&amp;Reablement Backsheet'!$D$5:$W$183,I$9,FALSE))="","",(VLOOKUP($E93,'Res&amp;Reablement Backsheet'!$D$5:$W$183,I$9,FALSE))),"")</f>
        <v>435.63166591557757</v>
      </c>
    </row>
    <row r="94" spans="1:9" ht="15" customHeight="1" x14ac:dyDescent="0.3">
      <c r="A94" s="41">
        <v>82</v>
      </c>
      <c r="B94" s="77" t="str">
        <f ca="1">IFERROR(IF((VLOOKUP($E94,'Org List'!$AJ$10:$AL$190,3,FALSE))="","",(VLOOKUP($E94,'Org List'!$AJ$10:$AL$190,3,FALSE))),"")</f>
        <v>London Commissioning Region</v>
      </c>
      <c r="C94" s="78" t="str">
        <f ca="1">IFERROR(IF((VLOOKUP($E94,'Org List'!$AO$10:$AQ$190,3,FALSE))="","",(VLOOKUP($E94,'Org List'!$AO$10:$AQ$190,3,FALSE))),"")</f>
        <v>London Region</v>
      </c>
      <c r="D94" s="79" t="str">
        <f ca="1">IFERROR(IF((VLOOKUP($E94,'Org List'!$AT$10:$AV$190,3,FALSE))="","",(VLOOKUP($E94,'Org List'!$AT$10:$AV$190,3,FALSE))),"")</f>
        <v>NHS England London</v>
      </c>
      <c r="E94" s="77" t="str">
        <f t="shared" ca="1" si="2"/>
        <v>E09000015</v>
      </c>
      <c r="F94" s="79" t="str">
        <f ca="1">IF(E94="","",VLOOKUP(E94,'Org List'!$J$9:$K$640,2,0))</f>
        <v>Harrow</v>
      </c>
      <c r="G94" s="114">
        <f ca="1">IFERROR(IF((VLOOKUP($E94,'Res&amp;Reablement Backsheet'!$D$5:$W$183,G$9,FALSE))="","",(VLOOKUP($E94,'Res&amp;Reablement Backsheet'!$D$5:$W$183,G$9,FALSE))),"")</f>
        <v>483.41257403915108</v>
      </c>
      <c r="H94" s="114">
        <f ca="1">IFERROR(IF((VLOOKUP($E94,'Res&amp;Reablement Backsheet'!$D$5:$W$183,H$9,FALSE))="","",(VLOOKUP($E94,'Res&amp;Reablement Backsheet'!$D$5:$W$183,H$9,FALSE))),"")</f>
        <v>494.57271520420642</v>
      </c>
      <c r="I94" s="114">
        <f ca="1">IFERROR(IF((VLOOKUP($E94,'Res&amp;Reablement Backsheet'!$D$5:$W$183,I$9,FALSE))="","",(VLOOKUP($E94,'Res&amp;Reablement Backsheet'!$D$5:$W$183,I$9,FALSE))),"")</f>
        <v>419.08530077830125</v>
      </c>
    </row>
    <row r="95" spans="1:9" ht="15" customHeight="1" x14ac:dyDescent="0.3">
      <c r="A95" s="41">
        <v>83</v>
      </c>
      <c r="B95" s="77" t="str">
        <f ca="1">IFERROR(IF((VLOOKUP($E95,'Org List'!$AJ$10:$AL$190,3,FALSE))="","",(VLOOKUP($E95,'Org List'!$AJ$10:$AL$190,3,FALSE))),"")</f>
        <v>North East and Yorkshire Commissioning Region</v>
      </c>
      <c r="C95" s="78" t="str">
        <f ca="1">IFERROR(IF((VLOOKUP($E95,'Org List'!$AO$10:$AQ$190,3,FALSE))="","",(VLOOKUP($E95,'Org List'!$AO$10:$AQ$190,3,FALSE))),"")</f>
        <v>North East Region</v>
      </c>
      <c r="D95" s="79" t="str">
        <f ca="1">IFERROR(IF((VLOOKUP($E95,'Org List'!$AT$10:$AV$190,3,FALSE))="","",(VLOOKUP($E95,'Org List'!$AT$10:$AV$190,3,FALSE))),"")</f>
        <v>NHS England North East and Yorkshire (Cumbria And North East)</v>
      </c>
      <c r="E95" s="77" t="str">
        <f t="shared" ca="1" si="2"/>
        <v>E06000001</v>
      </c>
      <c r="F95" s="79" t="str">
        <f ca="1">IF(E95="","",VLOOKUP(E95,'Org List'!$J$9:$K$640,2,0))</f>
        <v>Hartlepool</v>
      </c>
      <c r="G95" s="114">
        <f ca="1">IFERROR(IF((VLOOKUP($E95,'Res&amp;Reablement Backsheet'!$D$5:$W$183,G$9,FALSE))="","",(VLOOKUP($E95,'Res&amp;Reablement Backsheet'!$D$5:$W$183,G$9,FALSE))),"")</f>
        <v>921.31616595135904</v>
      </c>
      <c r="H95" s="114">
        <f ca="1">IFERROR(IF((VLOOKUP($E95,'Res&amp;Reablement Backsheet'!$D$5:$W$183,H$9,FALSE))="","",(VLOOKUP($E95,'Res&amp;Reablement Backsheet'!$D$5:$W$183,H$9,FALSE))),"")</f>
        <v>836.06372161337697</v>
      </c>
      <c r="I95" s="114">
        <f ca="1">IFERROR(IF((VLOOKUP($E95,'Res&amp;Reablement Backsheet'!$D$5:$W$183,I$9,FALSE))="","",(VLOOKUP($E95,'Res&amp;Reablement Backsheet'!$D$5:$W$183,I$9,FALSE))),"")</f>
        <v>830.41464241328663</v>
      </c>
    </row>
    <row r="96" spans="1:9" ht="15" customHeight="1" x14ac:dyDescent="0.3">
      <c r="A96" s="41">
        <v>84</v>
      </c>
      <c r="B96" s="77" t="str">
        <f ca="1">IFERROR(IF((VLOOKUP($E96,'Org List'!$AJ$10:$AL$190,3,FALSE))="","",(VLOOKUP($E96,'Org List'!$AJ$10:$AL$190,3,FALSE))),"")</f>
        <v>London Commissioning Region</v>
      </c>
      <c r="C96" s="78" t="str">
        <f ca="1">IFERROR(IF((VLOOKUP($E96,'Org List'!$AO$10:$AQ$190,3,FALSE))="","",(VLOOKUP($E96,'Org List'!$AO$10:$AQ$190,3,FALSE))),"")</f>
        <v>London Region</v>
      </c>
      <c r="D96" s="79" t="str">
        <f ca="1">IFERROR(IF((VLOOKUP($E96,'Org List'!$AT$10:$AV$190,3,FALSE))="","",(VLOOKUP($E96,'Org List'!$AT$10:$AV$190,3,FALSE))),"")</f>
        <v>NHS England London</v>
      </c>
      <c r="E96" s="77" t="str">
        <f t="shared" ca="1" si="2"/>
        <v>E09000016</v>
      </c>
      <c r="F96" s="79" t="str">
        <f ca="1">IF(E96="","",VLOOKUP(E96,'Org List'!$J$9:$K$640,2,0))</f>
        <v>Havering</v>
      </c>
      <c r="G96" s="114">
        <f ca="1">IFERROR(IF((VLOOKUP($E96,'Res&amp;Reablement Backsheet'!$D$5:$W$183,G$9,FALSE))="","",(VLOOKUP($E96,'Res&amp;Reablement Backsheet'!$D$5:$W$183,G$9,FALSE))),"")</f>
        <v>693.06503152258404</v>
      </c>
      <c r="H96" s="114">
        <f ca="1">IFERROR(IF((VLOOKUP($E96,'Res&amp;Reablement Backsheet'!$D$5:$W$183,H$9,FALSE))="","",(VLOOKUP($E96,'Res&amp;Reablement Backsheet'!$D$5:$W$183,H$9,FALSE))),"")</f>
        <v>669.99870739799212</v>
      </c>
      <c r="I96" s="114">
        <f ca="1">IFERROR(IF((VLOOKUP($E96,'Res&amp;Reablement Backsheet'!$D$5:$W$183,I$9,FALSE))="","",(VLOOKUP($E96,'Res&amp;Reablement Backsheet'!$D$5:$W$183,I$9,FALSE))),"")</f>
        <v>521.34947649618675</v>
      </c>
    </row>
    <row r="97" spans="1:9" ht="15" customHeight="1" x14ac:dyDescent="0.3">
      <c r="A97" s="41">
        <v>85</v>
      </c>
      <c r="B97" s="77" t="str">
        <f ca="1">IFERROR(IF((VLOOKUP($E97,'Org List'!$AJ$10:$AL$190,3,FALSE))="","",(VLOOKUP($E97,'Org List'!$AJ$10:$AL$190,3,FALSE))),"")</f>
        <v>Midlands Commissioning Region</v>
      </c>
      <c r="C97" s="78" t="str">
        <f ca="1">IFERROR(IF((VLOOKUP($E97,'Org List'!$AO$10:$AQ$190,3,FALSE))="","",(VLOOKUP($E97,'Org List'!$AO$10:$AQ$190,3,FALSE))),"")</f>
        <v>West Midlands Region</v>
      </c>
      <c r="D97" s="79" t="str">
        <f ca="1">IFERROR(IF((VLOOKUP($E97,'Org List'!$AT$10:$AV$190,3,FALSE))="","",(VLOOKUP($E97,'Org List'!$AT$10:$AV$190,3,FALSE))),"")</f>
        <v>NHS England Midlands (West Midlands)</v>
      </c>
      <c r="E97" s="77" t="str">
        <f t="shared" ca="1" si="2"/>
        <v>E06000019</v>
      </c>
      <c r="F97" s="79" t="str">
        <f ca="1">IF(E97="","",VLOOKUP(E97,'Org List'!$J$9:$K$640,2,0))</f>
        <v>Herefordshire, County of</v>
      </c>
      <c r="G97" s="114">
        <f ca="1">IFERROR(IF((VLOOKUP($E97,'Res&amp;Reablement Backsheet'!$D$5:$W$183,G$9,FALSE))="","",(VLOOKUP($E97,'Res&amp;Reablement Backsheet'!$D$5:$W$183,G$9,FALSE))),"")</f>
        <v>885.27149069015502</v>
      </c>
      <c r="H97" s="114">
        <f ca="1">IFERROR(IF((VLOOKUP($E97,'Res&amp;Reablement Backsheet'!$D$5:$W$183,H$9,FALSE))="","",(VLOOKUP($E97,'Res&amp;Reablement Backsheet'!$D$5:$W$183,H$9,FALSE))),"")</f>
        <v>550.72337077669476</v>
      </c>
      <c r="I97" s="114">
        <f ca="1">IFERROR(IF((VLOOKUP($E97,'Res&amp;Reablement Backsheet'!$D$5:$W$183,I$9,FALSE))="","",(VLOOKUP($E97,'Res&amp;Reablement Backsheet'!$D$5:$W$183,I$9,FALSE))),"")</f>
        <v>485.16106473185016</v>
      </c>
    </row>
    <row r="98" spans="1:9" ht="15" customHeight="1" x14ac:dyDescent="0.3">
      <c r="A98" s="41">
        <v>86</v>
      </c>
      <c r="B98" s="77" t="str">
        <f ca="1">IFERROR(IF((VLOOKUP($E98,'Org List'!$AJ$10:$AL$190,3,FALSE))="","",(VLOOKUP($E98,'Org List'!$AJ$10:$AL$190,3,FALSE))),"")</f>
        <v>East of England Commissioning Region</v>
      </c>
      <c r="C98" s="78" t="str">
        <f ca="1">IFERROR(IF((VLOOKUP($E98,'Org List'!$AO$10:$AQ$190,3,FALSE))="","",(VLOOKUP($E98,'Org List'!$AO$10:$AQ$190,3,FALSE))),"")</f>
        <v>East Region</v>
      </c>
      <c r="D98" s="79" t="str">
        <f ca="1">IFERROR(IF((VLOOKUP($E98,'Org List'!$AT$10:$AV$190,3,FALSE))="","",(VLOOKUP($E98,'Org List'!$AT$10:$AV$190,3,FALSE))),"")</f>
        <v>NHS England East (East)</v>
      </c>
      <c r="E98" s="77" t="str">
        <f t="shared" ca="1" si="2"/>
        <v>E10000015</v>
      </c>
      <c r="F98" s="79" t="str">
        <f ca="1">IF(E98="","",VLOOKUP(E98,'Org List'!$J$9:$K$640,2,0))</f>
        <v>Hertfordshire</v>
      </c>
      <c r="G98" s="114">
        <f ca="1">IFERROR(IF((VLOOKUP($E98,'Res&amp;Reablement Backsheet'!$D$5:$W$183,G$9,FALSE))="","",(VLOOKUP($E98,'Res&amp;Reablement Backsheet'!$D$5:$W$183,G$9,FALSE))),"")</f>
        <v>535.46437336470399</v>
      </c>
      <c r="H98" s="114">
        <f ca="1">IFERROR(IF((VLOOKUP($E98,'Res&amp;Reablement Backsheet'!$D$5:$W$183,H$9,FALSE))="","",(VLOOKUP($E98,'Res&amp;Reablement Backsheet'!$D$5:$W$183,H$9,FALSE))),"")</f>
        <v>581.37199775082331</v>
      </c>
      <c r="I98" s="114">
        <f ca="1">IFERROR(IF((VLOOKUP($E98,'Res&amp;Reablement Backsheet'!$D$5:$W$183,I$9,FALSE))="","",(VLOOKUP($E98,'Res&amp;Reablement Backsheet'!$D$5:$W$183,I$9,FALSE))),"")</f>
        <v>484.47666479235278</v>
      </c>
    </row>
    <row r="99" spans="1:9" ht="15" customHeight="1" x14ac:dyDescent="0.3">
      <c r="A99" s="41">
        <v>87</v>
      </c>
      <c r="B99" s="77" t="str">
        <f ca="1">IFERROR(IF((VLOOKUP($E99,'Org List'!$AJ$10:$AL$190,3,FALSE))="","",(VLOOKUP($E99,'Org List'!$AJ$10:$AL$190,3,FALSE))),"")</f>
        <v>London Commissioning Region</v>
      </c>
      <c r="C99" s="78" t="str">
        <f ca="1">IFERROR(IF((VLOOKUP($E99,'Org List'!$AO$10:$AQ$190,3,FALSE))="","",(VLOOKUP($E99,'Org List'!$AO$10:$AQ$190,3,FALSE))),"")</f>
        <v>London Region</v>
      </c>
      <c r="D99" s="79" t="str">
        <f ca="1">IFERROR(IF((VLOOKUP($E99,'Org List'!$AT$10:$AV$190,3,FALSE))="","",(VLOOKUP($E99,'Org List'!$AT$10:$AV$190,3,FALSE))),"")</f>
        <v>NHS England London</v>
      </c>
      <c r="E99" s="77" t="str">
        <f t="shared" ca="1" si="2"/>
        <v>E09000017</v>
      </c>
      <c r="F99" s="79" t="str">
        <f ca="1">IF(E99="","",VLOOKUP(E99,'Org List'!$J$9:$K$640,2,0))</f>
        <v>Hillingdon</v>
      </c>
      <c r="G99" s="114">
        <f ca="1">IFERROR(IF((VLOOKUP($E99,'Res&amp;Reablement Backsheet'!$D$5:$W$183,G$9,FALSE))="","",(VLOOKUP($E99,'Res&amp;Reablement Backsheet'!$D$5:$W$183,G$9,FALSE))),"")</f>
        <v>758.91727801669617</v>
      </c>
      <c r="H99" s="114">
        <f ca="1">IFERROR(IF((VLOOKUP($E99,'Res&amp;Reablement Backsheet'!$D$5:$W$183,H$9,FALSE))="","",(VLOOKUP($E99,'Res&amp;Reablement Backsheet'!$D$5:$W$183,H$9,FALSE))),"")</f>
        <v>374.18614513433283</v>
      </c>
      <c r="I99" s="114">
        <f ca="1">IFERROR(IF((VLOOKUP($E99,'Res&amp;Reablement Backsheet'!$D$5:$W$183,I$9,FALSE))="","",(VLOOKUP($E99,'Res&amp;Reablement Backsheet'!$D$5:$W$183,I$9,FALSE))),"")</f>
        <v>648.58931823284354</v>
      </c>
    </row>
    <row r="100" spans="1:9" ht="15" customHeight="1" x14ac:dyDescent="0.3">
      <c r="A100" s="41">
        <v>88</v>
      </c>
      <c r="B100" s="77" t="str">
        <f ca="1">IFERROR(IF((VLOOKUP($E100,'Org List'!$AJ$10:$AL$190,3,FALSE))="","",(VLOOKUP($E100,'Org List'!$AJ$10:$AL$190,3,FALSE))),"")</f>
        <v>London Commissioning Region</v>
      </c>
      <c r="C100" s="78" t="str">
        <f ca="1">IFERROR(IF((VLOOKUP($E100,'Org List'!$AO$10:$AQ$190,3,FALSE))="","",(VLOOKUP($E100,'Org List'!$AO$10:$AQ$190,3,FALSE))),"")</f>
        <v>London Region</v>
      </c>
      <c r="D100" s="79" t="str">
        <f ca="1">IFERROR(IF((VLOOKUP($E100,'Org List'!$AT$10:$AV$190,3,FALSE))="","",(VLOOKUP($E100,'Org List'!$AT$10:$AV$190,3,FALSE))),"")</f>
        <v>NHS England London</v>
      </c>
      <c r="E100" s="77" t="str">
        <f t="shared" ca="1" si="2"/>
        <v>E09000018</v>
      </c>
      <c r="F100" s="79" t="str">
        <f ca="1">IF(E100="","",VLOOKUP(E100,'Org List'!$J$9:$K$640,2,0))</f>
        <v>Hounslow</v>
      </c>
      <c r="G100" s="114">
        <f ca="1">IFERROR(IF((VLOOKUP($E100,'Res&amp;Reablement Backsheet'!$D$5:$W$183,G$9,FALSE))="","",(VLOOKUP($E100,'Res&amp;Reablement Backsheet'!$D$5:$W$183,G$9,FALSE))),"")</f>
        <v>296.15322710445844</v>
      </c>
      <c r="H100" s="114">
        <f ca="1">IFERROR(IF((VLOOKUP($E100,'Res&amp;Reablement Backsheet'!$D$5:$W$183,H$9,FALSE))="","",(VLOOKUP($E100,'Res&amp;Reablement Backsheet'!$D$5:$W$183,H$9,FALSE))),"")</f>
        <v>349.3862134088763</v>
      </c>
      <c r="I100" s="114">
        <f ca="1">IFERROR(IF((VLOOKUP($E100,'Res&amp;Reablement Backsheet'!$D$5:$W$183,I$9,FALSE))="","",(VLOOKUP($E100,'Res&amp;Reablement Backsheet'!$D$5:$W$183,I$9,FALSE))),"")</f>
        <v>415.48630783758267</v>
      </c>
    </row>
    <row r="101" spans="1:9" ht="15" customHeight="1" x14ac:dyDescent="0.3">
      <c r="A101" s="41">
        <v>89</v>
      </c>
      <c r="B101" s="77" t="str">
        <f ca="1">IFERROR(IF((VLOOKUP($E101,'Org List'!$AJ$10:$AL$190,3,FALSE))="","",(VLOOKUP($E101,'Org List'!$AJ$10:$AL$190,3,FALSE))),"")</f>
        <v>South East England Commissioning Region</v>
      </c>
      <c r="C101" s="78" t="str">
        <f ca="1">IFERROR(IF((VLOOKUP($E101,'Org List'!$AO$10:$AQ$190,3,FALSE))="","",(VLOOKUP($E101,'Org List'!$AO$10:$AQ$190,3,FALSE))),"")</f>
        <v>South East Region</v>
      </c>
      <c r="D101" s="79" t="str">
        <f ca="1">IFERROR(IF((VLOOKUP($E101,'Org List'!$AT$10:$AV$190,3,FALSE))="","",(VLOOKUP($E101,'Org List'!$AT$10:$AV$190,3,FALSE))),"")</f>
        <v>NHS England South East (Hampshire, Isle of Wight and Thames Valley)</v>
      </c>
      <c r="E101" s="77" t="str">
        <f t="shared" ca="1" si="2"/>
        <v>E06000046</v>
      </c>
      <c r="F101" s="79" t="str">
        <f ca="1">IF(E101="","",VLOOKUP(E101,'Org List'!$J$9:$K$640,2,0))</f>
        <v>Isle of Wight</v>
      </c>
      <c r="G101" s="114">
        <f ca="1">IFERROR(IF((VLOOKUP($E101,'Res&amp;Reablement Backsheet'!$D$5:$W$183,G$9,FALSE))="","",(VLOOKUP($E101,'Res&amp;Reablement Backsheet'!$D$5:$W$183,G$9,FALSE))),"")</f>
        <v>950.87163232963553</v>
      </c>
      <c r="H101" s="114">
        <f ca="1">IFERROR(IF((VLOOKUP($E101,'Res&amp;Reablement Backsheet'!$D$5:$W$183,H$9,FALSE))="","",(VLOOKUP($E101,'Res&amp;Reablement Backsheet'!$D$5:$W$183,H$9,FALSE))),"")</f>
        <v>864.19432694054456</v>
      </c>
      <c r="I101" s="114">
        <f ca="1">IFERROR(IF((VLOOKUP($E101,'Res&amp;Reablement Backsheet'!$D$5:$W$183,I$9,FALSE))="","",(VLOOKUP($E101,'Res&amp;Reablement Backsheet'!$D$5:$W$183,I$9,FALSE))),"")</f>
        <v>599.48615472452184</v>
      </c>
    </row>
    <row r="102" spans="1:9" ht="15" customHeight="1" x14ac:dyDescent="0.3">
      <c r="A102" s="41">
        <v>90</v>
      </c>
      <c r="B102" s="77" t="str">
        <f ca="1">IFERROR(IF((VLOOKUP($E102,'Org List'!$AJ$10:$AL$190,3,FALSE))="","",(VLOOKUP($E102,'Org List'!$AJ$10:$AL$190,3,FALSE))),"")</f>
        <v>London Commissioning Region</v>
      </c>
      <c r="C102" s="78" t="str">
        <f ca="1">IFERROR(IF((VLOOKUP($E102,'Org List'!$AO$10:$AQ$190,3,FALSE))="","",(VLOOKUP($E102,'Org List'!$AO$10:$AQ$190,3,FALSE))),"")</f>
        <v>London Region</v>
      </c>
      <c r="D102" s="79" t="str">
        <f ca="1">IFERROR(IF((VLOOKUP($E102,'Org List'!$AT$10:$AV$190,3,FALSE))="","",(VLOOKUP($E102,'Org List'!$AT$10:$AV$190,3,FALSE))),"")</f>
        <v>NHS England London</v>
      </c>
      <c r="E102" s="77" t="str">
        <f t="shared" ca="1" si="2"/>
        <v>E09000019</v>
      </c>
      <c r="F102" s="79" t="str">
        <f ca="1">IF(E102="","",VLOOKUP(E102,'Org List'!$J$9:$K$640,2,0))</f>
        <v>Islington</v>
      </c>
      <c r="G102" s="114">
        <f ca="1">IFERROR(IF((VLOOKUP($E102,'Res&amp;Reablement Backsheet'!$D$5:$W$183,G$9,FALSE))="","",(VLOOKUP($E102,'Res&amp;Reablement Backsheet'!$D$5:$W$183,G$9,FALSE))),"")</f>
        <v>671.50279384374073</v>
      </c>
      <c r="H102" s="114">
        <f ca="1">IFERROR(IF((VLOOKUP($E102,'Res&amp;Reablement Backsheet'!$D$5:$W$183,H$9,FALSE))="","",(VLOOKUP($E102,'Res&amp;Reablement Backsheet'!$D$5:$W$183,H$9,FALSE))),"")</f>
        <v>628.90039185332114</v>
      </c>
      <c r="I102" s="114">
        <f ca="1">IFERROR(IF((VLOOKUP($E102,'Res&amp;Reablement Backsheet'!$D$5:$W$183,I$9,FALSE))="","",(VLOOKUP($E102,'Res&amp;Reablement Backsheet'!$D$5:$W$183,I$9,FALSE))),"")</f>
        <v>454.74336026317059</v>
      </c>
    </row>
    <row r="103" spans="1:9" ht="15" customHeight="1" x14ac:dyDescent="0.3">
      <c r="A103" s="41">
        <v>91</v>
      </c>
      <c r="B103" s="77" t="str">
        <f ca="1">IFERROR(IF((VLOOKUP($E103,'Org List'!$AJ$10:$AL$190,3,FALSE))="","",(VLOOKUP($E103,'Org List'!$AJ$10:$AL$190,3,FALSE))),"")</f>
        <v>London Commissioning Region</v>
      </c>
      <c r="C103" s="78" t="str">
        <f ca="1">IFERROR(IF((VLOOKUP($E103,'Org List'!$AO$10:$AQ$190,3,FALSE))="","",(VLOOKUP($E103,'Org List'!$AO$10:$AQ$190,3,FALSE))),"")</f>
        <v>London Region</v>
      </c>
      <c r="D103" s="79" t="str">
        <f ca="1">IFERROR(IF((VLOOKUP($E103,'Org List'!$AT$10:$AV$190,3,FALSE))="","",(VLOOKUP($E103,'Org List'!$AT$10:$AV$190,3,FALSE))),"")</f>
        <v>NHS England London</v>
      </c>
      <c r="E103" s="77" t="str">
        <f t="shared" ca="1" si="2"/>
        <v>E09000020</v>
      </c>
      <c r="F103" s="79" t="str">
        <f ca="1">IF(E103="","",VLOOKUP(E103,'Org List'!$J$9:$K$640,2,0))</f>
        <v>Kensington and Chelsea</v>
      </c>
      <c r="G103" s="114">
        <f ca="1">IFERROR(IF((VLOOKUP($E103,'Res&amp;Reablement Backsheet'!$D$5:$W$183,G$9,FALSE))="","",(VLOOKUP($E103,'Res&amp;Reablement Backsheet'!$D$5:$W$183,G$9,FALSE))),"")</f>
        <v>283.40776365510135</v>
      </c>
      <c r="H103" s="114">
        <f ca="1">IFERROR(IF((VLOOKUP($E103,'Res&amp;Reablement Backsheet'!$D$5:$W$183,H$9,FALSE))="","",(VLOOKUP($E103,'Res&amp;Reablement Backsheet'!$D$5:$W$183,H$9,FALSE))),"")</f>
        <v>280.65178234825959</v>
      </c>
      <c r="I103" s="114">
        <f ca="1">IFERROR(IF((VLOOKUP($E103,'Res&amp;Reablement Backsheet'!$D$5:$W$183,I$9,FALSE))="","",(VLOOKUP($E103,'Res&amp;Reablement Backsheet'!$D$5:$W$183,I$9,FALSE))),"")</f>
        <v>205.25279604574203</v>
      </c>
    </row>
    <row r="104" spans="1:9" ht="15" customHeight="1" x14ac:dyDescent="0.3">
      <c r="A104" s="41">
        <v>92</v>
      </c>
      <c r="B104" s="77" t="str">
        <f ca="1">IFERROR(IF((VLOOKUP($E104,'Org List'!$AJ$10:$AL$190,3,FALSE))="","",(VLOOKUP($E104,'Org List'!$AJ$10:$AL$190,3,FALSE))),"")</f>
        <v>South East England Commissioning Region</v>
      </c>
      <c r="C104" s="78" t="str">
        <f ca="1">IFERROR(IF((VLOOKUP($E104,'Org List'!$AO$10:$AQ$190,3,FALSE))="","",(VLOOKUP($E104,'Org List'!$AO$10:$AQ$190,3,FALSE))),"")</f>
        <v>South East Region</v>
      </c>
      <c r="D104" s="79" t="str">
        <f ca="1">IFERROR(IF((VLOOKUP($E104,'Org List'!$AT$10:$AV$190,3,FALSE))="","",(VLOOKUP($E104,'Org List'!$AT$10:$AV$190,3,FALSE))),"")</f>
        <v>NHS England South East (Kent, Surrey and Sussex)</v>
      </c>
      <c r="E104" s="77" t="str">
        <f t="shared" ca="1" si="2"/>
        <v>E10000016</v>
      </c>
      <c r="F104" s="79" t="str">
        <f ca="1">IF(E104="","",VLOOKUP(E104,'Org List'!$J$9:$K$640,2,0))</f>
        <v>Kent</v>
      </c>
      <c r="G104" s="114">
        <f ca="1">IFERROR(IF((VLOOKUP($E104,'Res&amp;Reablement Backsheet'!$D$5:$W$183,G$9,FALSE))="","",(VLOOKUP($E104,'Res&amp;Reablement Backsheet'!$D$5:$W$183,G$9,FALSE))),"")</f>
        <v>568.58122799159071</v>
      </c>
      <c r="H104" s="114">
        <f ca="1">IFERROR(IF((VLOOKUP($E104,'Res&amp;Reablement Backsheet'!$D$5:$W$183,H$9,FALSE))="","",(VLOOKUP($E104,'Res&amp;Reablement Backsheet'!$D$5:$W$183,H$9,FALSE))),"")</f>
        <v>514.5211082687897</v>
      </c>
      <c r="I104" s="114">
        <f ca="1">IFERROR(IF((VLOOKUP($E104,'Res&amp;Reablement Backsheet'!$D$5:$W$183,I$9,FALSE))="","",(VLOOKUP($E104,'Res&amp;Reablement Backsheet'!$D$5:$W$183,I$9,FALSE))),"")</f>
        <v>589.36054219879543</v>
      </c>
    </row>
    <row r="105" spans="1:9" ht="15" customHeight="1" x14ac:dyDescent="0.3">
      <c r="A105" s="41">
        <v>93</v>
      </c>
      <c r="B105" s="77" t="str">
        <f ca="1">IFERROR(IF((VLOOKUP($E105,'Org List'!$AJ$10:$AL$190,3,FALSE))="","",(VLOOKUP($E105,'Org List'!$AJ$10:$AL$190,3,FALSE))),"")</f>
        <v>North East and Yorkshire Commissioning Region</v>
      </c>
      <c r="C105" s="78" t="str">
        <f ca="1">IFERROR(IF((VLOOKUP($E105,'Org List'!$AO$10:$AQ$190,3,FALSE))="","",(VLOOKUP($E105,'Org List'!$AO$10:$AQ$190,3,FALSE))),"")</f>
        <v>Yorkshire and The Humber Region</v>
      </c>
      <c r="D105" s="79" t="str">
        <f ca="1">IFERROR(IF((VLOOKUP($E105,'Org List'!$AT$10:$AV$190,3,FALSE))="","",(VLOOKUP($E105,'Org List'!$AT$10:$AV$190,3,FALSE))),"")</f>
        <v>NHS England North East and Yokrshire (Yorkshire And Humber)</v>
      </c>
      <c r="E105" s="77" t="str">
        <f t="shared" ca="1" si="2"/>
        <v>E06000010</v>
      </c>
      <c r="F105" s="79" t="str">
        <f ca="1">IF(E105="","",VLOOKUP(E105,'Org List'!$J$9:$K$640,2,0))</f>
        <v>Kingston upon Hull, City of</v>
      </c>
      <c r="G105" s="114">
        <f ca="1">IFERROR(IF((VLOOKUP($E105,'Res&amp;Reablement Backsheet'!$D$5:$W$183,G$9,FALSE))="","",(VLOOKUP($E105,'Res&amp;Reablement Backsheet'!$D$5:$W$183,G$9,FALSE))),"")</f>
        <v>919.69551323686051</v>
      </c>
      <c r="H105" s="114">
        <f ca="1">IFERROR(IF((VLOOKUP($E105,'Res&amp;Reablement Backsheet'!$D$5:$W$183,H$9,FALSE))="","",(VLOOKUP($E105,'Res&amp;Reablement Backsheet'!$D$5:$W$183,H$9,FALSE))),"")</f>
        <v>780.56345308865343</v>
      </c>
      <c r="I105" s="114">
        <f ca="1">IFERROR(IF((VLOOKUP($E105,'Res&amp;Reablement Backsheet'!$D$5:$W$183,I$9,FALSE))="","",(VLOOKUP($E105,'Res&amp;Reablement Backsheet'!$D$5:$W$183,I$9,FALSE))),"")</f>
        <v>956.31946239338322</v>
      </c>
    </row>
    <row r="106" spans="1:9" ht="15" customHeight="1" x14ac:dyDescent="0.3">
      <c r="A106" s="41">
        <v>94</v>
      </c>
      <c r="B106" s="77" t="str">
        <f ca="1">IFERROR(IF((VLOOKUP($E106,'Org List'!$AJ$10:$AL$190,3,FALSE))="","",(VLOOKUP($E106,'Org List'!$AJ$10:$AL$190,3,FALSE))),"")</f>
        <v>London Commissioning Region</v>
      </c>
      <c r="C106" s="78" t="str">
        <f ca="1">IFERROR(IF((VLOOKUP($E106,'Org List'!$AO$10:$AQ$190,3,FALSE))="","",(VLOOKUP($E106,'Org List'!$AO$10:$AQ$190,3,FALSE))),"")</f>
        <v>London Region</v>
      </c>
      <c r="D106" s="79" t="str">
        <f ca="1">IFERROR(IF((VLOOKUP($E106,'Org List'!$AT$10:$AV$190,3,FALSE))="","",(VLOOKUP($E106,'Org List'!$AT$10:$AV$190,3,FALSE))),"")</f>
        <v>NHS England London</v>
      </c>
      <c r="E106" s="77" t="str">
        <f t="shared" ca="1" si="2"/>
        <v>E09000021</v>
      </c>
      <c r="F106" s="79" t="str">
        <f ca="1">IF(E106="","",VLOOKUP(E106,'Org List'!$J$9:$K$640,2,0))</f>
        <v>Kingston upon Thames</v>
      </c>
      <c r="G106" s="114">
        <f ca="1">IFERROR(IF((VLOOKUP($E106,'Res&amp;Reablement Backsheet'!$D$5:$W$183,G$9,FALSE))="","",(VLOOKUP($E106,'Res&amp;Reablement Backsheet'!$D$5:$W$183,G$9,FALSE))),"")</f>
        <v>529.28120198053614</v>
      </c>
      <c r="H106" s="114">
        <f ca="1">IFERROR(IF((VLOOKUP($E106,'Res&amp;Reablement Backsheet'!$D$5:$W$183,H$9,FALSE))="","",(VLOOKUP($E106,'Res&amp;Reablement Backsheet'!$D$5:$W$183,H$9,FALSE))),"")</f>
        <v>480.10107391029692</v>
      </c>
      <c r="I106" s="114">
        <f ca="1">IFERROR(IF((VLOOKUP($E106,'Res&amp;Reablement Backsheet'!$D$5:$W$183,I$9,FALSE))="","",(VLOOKUP($E106,'Res&amp;Reablement Backsheet'!$D$5:$W$183,I$9,FALSE))),"")</f>
        <v>395.87281532954307</v>
      </c>
    </row>
    <row r="107" spans="1:9" ht="15" customHeight="1" x14ac:dyDescent="0.3">
      <c r="A107" s="41">
        <v>95</v>
      </c>
      <c r="B107" s="77" t="str">
        <f ca="1">IFERROR(IF((VLOOKUP($E107,'Org List'!$AJ$10:$AL$190,3,FALSE))="","",(VLOOKUP($E107,'Org List'!$AJ$10:$AL$190,3,FALSE))),"")</f>
        <v>North East and Yorkshire Commissioning Region</v>
      </c>
      <c r="C107" s="78" t="str">
        <f ca="1">IFERROR(IF((VLOOKUP($E107,'Org List'!$AO$10:$AQ$190,3,FALSE))="","",(VLOOKUP($E107,'Org List'!$AO$10:$AQ$190,3,FALSE))),"")</f>
        <v>Yorkshire and The Humber Region</v>
      </c>
      <c r="D107" s="79" t="str">
        <f ca="1">IFERROR(IF((VLOOKUP($E107,'Org List'!$AT$10:$AV$190,3,FALSE))="","",(VLOOKUP($E107,'Org List'!$AT$10:$AV$190,3,FALSE))),"")</f>
        <v>NHS England North East and Yokrshire (Yorkshire And Humber)</v>
      </c>
      <c r="E107" s="77" t="str">
        <f t="shared" ca="1" si="2"/>
        <v>E08000034</v>
      </c>
      <c r="F107" s="79" t="str">
        <f ca="1">IF(E107="","",VLOOKUP(E107,'Org List'!$J$9:$K$640,2,0))</f>
        <v>Kirklees</v>
      </c>
      <c r="G107" s="114">
        <f ca="1">IFERROR(IF((VLOOKUP($E107,'Res&amp;Reablement Backsheet'!$D$5:$W$183,G$9,FALSE))="","",(VLOOKUP($E107,'Res&amp;Reablement Backsheet'!$D$5:$W$183,G$9,FALSE))),"")</f>
        <v>450.67399906109586</v>
      </c>
      <c r="H107" s="114">
        <f ca="1">IFERROR(IF((VLOOKUP($E107,'Res&amp;Reablement Backsheet'!$D$5:$W$183,H$9,FALSE))="","",(VLOOKUP($E107,'Res&amp;Reablement Backsheet'!$D$5:$W$183,H$9,FALSE))),"")</f>
        <v>488.29413783091826</v>
      </c>
      <c r="I107" s="114">
        <f ca="1">IFERROR(IF((VLOOKUP($E107,'Res&amp;Reablement Backsheet'!$D$5:$W$183,I$9,FALSE))="","",(VLOOKUP($E107,'Res&amp;Reablement Backsheet'!$D$5:$W$183,I$9,FALSE))),"")</f>
        <v>464.5392878823871</v>
      </c>
    </row>
    <row r="108" spans="1:9" ht="15" customHeight="1" x14ac:dyDescent="0.3">
      <c r="A108" s="41">
        <v>96</v>
      </c>
      <c r="B108" s="77" t="str">
        <f ca="1">IFERROR(IF((VLOOKUP($E108,'Org List'!$AJ$10:$AL$190,3,FALSE))="","",(VLOOKUP($E108,'Org List'!$AJ$10:$AL$190,3,FALSE))),"")</f>
        <v>North West Commissioning Region</v>
      </c>
      <c r="C108" s="78" t="str">
        <f ca="1">IFERROR(IF((VLOOKUP($E108,'Org List'!$AO$10:$AQ$190,3,FALSE))="","",(VLOOKUP($E108,'Org List'!$AO$10:$AQ$190,3,FALSE))),"")</f>
        <v>North West Region</v>
      </c>
      <c r="D108" s="79" t="str">
        <f ca="1">IFERROR(IF((VLOOKUP($E108,'Org List'!$AT$10:$AV$190,3,FALSE))="","",(VLOOKUP($E108,'Org List'!$AT$10:$AV$190,3,FALSE))),"")</f>
        <v>NHS England North West (Cheshire And Merseyside)</v>
      </c>
      <c r="E108" s="77" t="str">
        <f t="shared" ref="E108:E139" ca="1" si="3">IF($A108&gt;$L$5-1,"",INDIRECT("'Comms by AT'!D"&amp;$A108+$L$4))</f>
        <v>E08000011</v>
      </c>
      <c r="F108" s="79" t="str">
        <f ca="1">IF(E108="","",VLOOKUP(E108,'Org List'!$J$9:$K$640,2,0))</f>
        <v>Knowsley</v>
      </c>
      <c r="G108" s="114">
        <f ca="1">IFERROR(IF((VLOOKUP($E108,'Res&amp;Reablement Backsheet'!$D$5:$W$183,G$9,FALSE))="","",(VLOOKUP($E108,'Res&amp;Reablement Backsheet'!$D$5:$W$183,G$9,FALSE))),"")</f>
        <v>823.90113186417636</v>
      </c>
      <c r="H108" s="114">
        <f ca="1">IFERROR(IF((VLOOKUP($E108,'Res&amp;Reablement Backsheet'!$D$5:$W$183,H$9,FALSE))="","",(VLOOKUP($E108,'Res&amp;Reablement Backsheet'!$D$5:$W$183,H$9,FALSE))),"")</f>
        <v>710.06386607957472</v>
      </c>
      <c r="I108" s="114">
        <f ca="1">IFERROR(IF((VLOOKUP($E108,'Res&amp;Reablement Backsheet'!$D$5:$W$183,I$9,FALSE))="","",(VLOOKUP($E108,'Res&amp;Reablement Backsheet'!$D$5:$W$183,I$9,FALSE))),"")</f>
        <v>773.53326193026305</v>
      </c>
    </row>
    <row r="109" spans="1:9" ht="15" customHeight="1" x14ac:dyDescent="0.3">
      <c r="A109" s="41">
        <v>97</v>
      </c>
      <c r="B109" s="77" t="str">
        <f ca="1">IFERROR(IF((VLOOKUP($E109,'Org List'!$AJ$10:$AL$190,3,FALSE))="","",(VLOOKUP($E109,'Org List'!$AJ$10:$AL$190,3,FALSE))),"")</f>
        <v>London Commissioning Region</v>
      </c>
      <c r="C109" s="78" t="str">
        <f ca="1">IFERROR(IF((VLOOKUP($E109,'Org List'!$AO$10:$AQ$190,3,FALSE))="","",(VLOOKUP($E109,'Org List'!$AO$10:$AQ$190,3,FALSE))),"")</f>
        <v>London Region</v>
      </c>
      <c r="D109" s="79" t="str">
        <f ca="1">IFERROR(IF((VLOOKUP($E109,'Org List'!$AT$10:$AV$190,3,FALSE))="","",(VLOOKUP($E109,'Org List'!$AT$10:$AV$190,3,FALSE))),"")</f>
        <v>NHS England London</v>
      </c>
      <c r="E109" s="77" t="str">
        <f t="shared" ca="1" si="3"/>
        <v>E09000022</v>
      </c>
      <c r="F109" s="79" t="str">
        <f ca="1">IF(E109="","",VLOOKUP(E109,'Org List'!$J$9:$K$640,2,0))</f>
        <v>Lambeth</v>
      </c>
      <c r="G109" s="114">
        <f ca="1">IFERROR(IF((VLOOKUP($E109,'Res&amp;Reablement Backsheet'!$D$5:$W$183,G$9,FALSE))="","",(VLOOKUP($E109,'Res&amp;Reablement Backsheet'!$D$5:$W$183,G$9,FALSE))),"")</f>
        <v>467.81801879069042</v>
      </c>
      <c r="H109" s="114">
        <f ca="1">IFERROR(IF((VLOOKUP($E109,'Res&amp;Reablement Backsheet'!$D$5:$W$183,H$9,FALSE))="","",(VLOOKUP($E109,'Res&amp;Reablement Backsheet'!$D$5:$W$183,H$9,FALSE))),"")</f>
        <v>517.00367647058818</v>
      </c>
      <c r="I109" s="114">
        <f ca="1">IFERROR(IF((VLOOKUP($E109,'Res&amp;Reablement Backsheet'!$D$5:$W$183,I$9,FALSE))="","",(VLOOKUP($E109,'Res&amp;Reablement Backsheet'!$D$5:$W$183,I$9,FALSE))),"")</f>
        <v>382.96568627450978</v>
      </c>
    </row>
    <row r="110" spans="1:9" ht="15" customHeight="1" x14ac:dyDescent="0.3">
      <c r="A110" s="41">
        <v>98</v>
      </c>
      <c r="B110" s="77" t="str">
        <f ca="1">IFERROR(IF((VLOOKUP($E110,'Org List'!$AJ$10:$AL$190,3,FALSE))="","",(VLOOKUP($E110,'Org List'!$AJ$10:$AL$190,3,FALSE))),"")</f>
        <v>North West Commissioning Region</v>
      </c>
      <c r="C110" s="78" t="str">
        <f ca="1">IFERROR(IF((VLOOKUP($E110,'Org List'!$AO$10:$AQ$190,3,FALSE))="","",(VLOOKUP($E110,'Org List'!$AO$10:$AQ$190,3,FALSE))),"")</f>
        <v>North West Region</v>
      </c>
      <c r="D110" s="79" t="str">
        <f ca="1">IFERROR(IF((VLOOKUP($E110,'Org List'!$AT$10:$AV$190,3,FALSE))="","",(VLOOKUP($E110,'Org List'!$AT$10:$AV$190,3,FALSE))),"")</f>
        <v>NHS England North West (Lancashire)</v>
      </c>
      <c r="E110" s="77" t="str">
        <f t="shared" ca="1" si="3"/>
        <v>E10000017</v>
      </c>
      <c r="F110" s="79" t="str">
        <f ca="1">IF(E110="","",VLOOKUP(E110,'Org List'!$J$9:$K$640,2,0))</f>
        <v>Lancashire</v>
      </c>
      <c r="G110" s="114">
        <f ca="1">IFERROR(IF((VLOOKUP($E110,'Res&amp;Reablement Backsheet'!$D$5:$W$183,G$9,FALSE))="","",(VLOOKUP($E110,'Res&amp;Reablement Backsheet'!$D$5:$W$183,G$9,FALSE))),"")</f>
        <v>742.96972657058416</v>
      </c>
      <c r="H110" s="114">
        <f ca="1">IFERROR(IF((VLOOKUP($E110,'Res&amp;Reablement Backsheet'!$D$5:$W$183,H$9,FALSE))="","",(VLOOKUP($E110,'Res&amp;Reablement Backsheet'!$D$5:$W$183,H$9,FALSE))),"")</f>
        <v>732.53193087903833</v>
      </c>
      <c r="I110" s="114">
        <f ca="1">IFERROR(IF((VLOOKUP($E110,'Res&amp;Reablement Backsheet'!$D$5:$W$183,I$9,FALSE))="","",(VLOOKUP($E110,'Res&amp;Reablement Backsheet'!$D$5:$W$183,I$9,FALSE))),"")</f>
        <v>728.85702152680233</v>
      </c>
    </row>
    <row r="111" spans="1:9" ht="15" customHeight="1" x14ac:dyDescent="0.3">
      <c r="A111" s="41">
        <v>99</v>
      </c>
      <c r="B111" s="77" t="str">
        <f ca="1">IFERROR(IF((VLOOKUP($E111,'Org List'!$AJ$10:$AL$190,3,FALSE))="","",(VLOOKUP($E111,'Org List'!$AJ$10:$AL$190,3,FALSE))),"")</f>
        <v>North East and Yorkshire Commissioning Region</v>
      </c>
      <c r="C111" s="78" t="str">
        <f ca="1">IFERROR(IF((VLOOKUP($E111,'Org List'!$AO$10:$AQ$190,3,FALSE))="","",(VLOOKUP($E111,'Org List'!$AO$10:$AQ$190,3,FALSE))),"")</f>
        <v>Yorkshire and The Humber Region</v>
      </c>
      <c r="D111" s="79" t="str">
        <f ca="1">IFERROR(IF((VLOOKUP($E111,'Org List'!$AT$10:$AV$190,3,FALSE))="","",(VLOOKUP($E111,'Org List'!$AT$10:$AV$190,3,FALSE))),"")</f>
        <v>NHS England North East and Yokrshire (Yorkshire And Humber)</v>
      </c>
      <c r="E111" s="77" t="str">
        <f t="shared" ca="1" si="3"/>
        <v>E08000035</v>
      </c>
      <c r="F111" s="79" t="str">
        <f ca="1">IF(E111="","",VLOOKUP(E111,'Org List'!$J$9:$K$640,2,0))</f>
        <v>Leeds</v>
      </c>
      <c r="G111" s="114">
        <f ca="1">IFERROR(IF((VLOOKUP($E111,'Res&amp;Reablement Backsheet'!$D$5:$W$183,G$9,FALSE))="","",(VLOOKUP($E111,'Res&amp;Reablement Backsheet'!$D$5:$W$183,G$9,FALSE))),"")</f>
        <v>615.99256159925619</v>
      </c>
      <c r="H111" s="114">
        <f ca="1">IFERROR(IF((VLOOKUP($E111,'Res&amp;Reablement Backsheet'!$D$5:$W$183,H$9,FALSE))="","",(VLOOKUP($E111,'Res&amp;Reablement Backsheet'!$D$5:$W$183,H$9,FALSE))),"")</f>
        <v>650.48807164414768</v>
      </c>
      <c r="I111" s="114">
        <f ca="1">IFERROR(IF((VLOOKUP($E111,'Res&amp;Reablement Backsheet'!$D$5:$W$183,I$9,FALSE))="","",(VLOOKUP($E111,'Res&amp;Reablement Backsheet'!$D$5:$W$183,I$9,FALSE))),"")</f>
        <v>594.56747888586438</v>
      </c>
    </row>
    <row r="112" spans="1:9" ht="15" customHeight="1" x14ac:dyDescent="0.3">
      <c r="A112" s="41">
        <v>100</v>
      </c>
      <c r="B112" s="77" t="str">
        <f ca="1">IFERROR(IF((VLOOKUP($E112,'Org List'!$AJ$10:$AL$190,3,FALSE))="","",(VLOOKUP($E112,'Org List'!$AJ$10:$AL$190,3,FALSE))),"")</f>
        <v>Midlands Commissioning Region</v>
      </c>
      <c r="C112" s="78" t="str">
        <f ca="1">IFERROR(IF((VLOOKUP($E112,'Org List'!$AO$10:$AQ$190,3,FALSE))="","",(VLOOKUP($E112,'Org List'!$AO$10:$AQ$190,3,FALSE))),"")</f>
        <v>East Midlands Region</v>
      </c>
      <c r="D112" s="79" t="str">
        <f ca="1">IFERROR(IF((VLOOKUP($E112,'Org List'!$AT$10:$AV$190,3,FALSE))="","",(VLOOKUP($E112,'Org List'!$AT$10:$AV$190,3,FALSE))),"")</f>
        <v>NHS England Midlands (Central Midlands)</v>
      </c>
      <c r="E112" s="77" t="str">
        <f t="shared" ca="1" si="3"/>
        <v>E06000016</v>
      </c>
      <c r="F112" s="79" t="str">
        <f ca="1">IF(E112="","",VLOOKUP(E112,'Org List'!$J$9:$K$640,2,0))</f>
        <v>Leicester</v>
      </c>
      <c r="G112" s="114">
        <f ca="1">IFERROR(IF((VLOOKUP($E112,'Res&amp;Reablement Backsheet'!$D$5:$W$183,G$9,FALSE))="","",(VLOOKUP($E112,'Res&amp;Reablement Backsheet'!$D$5:$W$183,G$9,FALSE))),"")</f>
        <v>691.54936485359747</v>
      </c>
      <c r="H112" s="114">
        <f ca="1">IFERROR(IF((VLOOKUP($E112,'Res&amp;Reablement Backsheet'!$D$5:$W$183,H$9,FALSE))="","",(VLOOKUP($E112,'Res&amp;Reablement Backsheet'!$D$5:$W$183,H$9,FALSE))),"")</f>
        <v>640.40832049306619</v>
      </c>
      <c r="I112" s="114">
        <f ca="1">IFERROR(IF((VLOOKUP($E112,'Res&amp;Reablement Backsheet'!$D$5:$W$183,I$9,FALSE))="","",(VLOOKUP($E112,'Res&amp;Reablement Backsheet'!$D$5:$W$183,I$9,FALSE))),"")</f>
        <v>703.00462249614793</v>
      </c>
    </row>
    <row r="113" spans="1:9" ht="15" customHeight="1" x14ac:dyDescent="0.3">
      <c r="A113" s="41">
        <v>101</v>
      </c>
      <c r="B113" s="77" t="str">
        <f ca="1">IFERROR(IF((VLOOKUP($E113,'Org List'!$AJ$10:$AL$190,3,FALSE))="","",(VLOOKUP($E113,'Org List'!$AJ$10:$AL$190,3,FALSE))),"")</f>
        <v>Midlands Commissioning Region</v>
      </c>
      <c r="C113" s="78" t="str">
        <f ca="1">IFERROR(IF((VLOOKUP($E113,'Org List'!$AO$10:$AQ$190,3,FALSE))="","",(VLOOKUP($E113,'Org List'!$AO$10:$AQ$190,3,FALSE))),"")</f>
        <v>East Midlands Region</v>
      </c>
      <c r="D113" s="79" t="str">
        <f ca="1">IFERROR(IF((VLOOKUP($E113,'Org List'!$AT$10:$AV$190,3,FALSE))="","",(VLOOKUP($E113,'Org List'!$AT$10:$AV$190,3,FALSE))),"")</f>
        <v>NHS England Midlands (Central Midlands)</v>
      </c>
      <c r="E113" s="77" t="str">
        <f t="shared" ca="1" si="3"/>
        <v>E10000018</v>
      </c>
      <c r="F113" s="79" t="str">
        <f ca="1">IF(E113="","",VLOOKUP(E113,'Org List'!$J$9:$K$640,2,0))</f>
        <v>Leicestershire</v>
      </c>
      <c r="G113" s="114">
        <f ca="1">IFERROR(IF((VLOOKUP($E113,'Res&amp;Reablement Backsheet'!$D$5:$W$183,G$9,FALSE))="","",(VLOOKUP($E113,'Res&amp;Reablement Backsheet'!$D$5:$W$183,G$9,FALSE))),"")</f>
        <v>633.31965050137808</v>
      </c>
      <c r="H113" s="114">
        <f ca="1">IFERROR(IF((VLOOKUP($E113,'Res&amp;Reablement Backsheet'!$D$5:$W$183,H$9,FALSE))="","",(VLOOKUP($E113,'Res&amp;Reablement Backsheet'!$D$5:$W$183,H$9,FALSE))),"")</f>
        <v>631.1571933250998</v>
      </c>
      <c r="I113" s="114">
        <f ca="1">IFERROR(IF((VLOOKUP($E113,'Res&amp;Reablement Backsheet'!$D$5:$W$183,I$9,FALSE))="","",(VLOOKUP($E113,'Res&amp;Reablement Backsheet'!$D$5:$W$183,I$9,FALSE))),"")</f>
        <v>547.86454892724817</v>
      </c>
    </row>
    <row r="114" spans="1:9" ht="15" customHeight="1" x14ac:dyDescent="0.3">
      <c r="A114" s="41">
        <v>102</v>
      </c>
      <c r="B114" s="77" t="str">
        <f ca="1">IFERROR(IF((VLOOKUP($E114,'Org List'!$AJ$10:$AL$190,3,FALSE))="","",(VLOOKUP($E114,'Org List'!$AJ$10:$AL$190,3,FALSE))),"")</f>
        <v>London Commissioning Region</v>
      </c>
      <c r="C114" s="78" t="str">
        <f ca="1">IFERROR(IF((VLOOKUP($E114,'Org List'!$AO$10:$AQ$190,3,FALSE))="","",(VLOOKUP($E114,'Org List'!$AO$10:$AQ$190,3,FALSE))),"")</f>
        <v>London Region</v>
      </c>
      <c r="D114" s="79" t="str">
        <f ca="1">IFERROR(IF((VLOOKUP($E114,'Org List'!$AT$10:$AV$190,3,FALSE))="","",(VLOOKUP($E114,'Org List'!$AT$10:$AV$190,3,FALSE))),"")</f>
        <v>NHS England London</v>
      </c>
      <c r="E114" s="77" t="str">
        <f t="shared" ca="1" si="3"/>
        <v>E09000023</v>
      </c>
      <c r="F114" s="79" t="str">
        <f ca="1">IF(E114="","",VLOOKUP(E114,'Org List'!$J$9:$K$640,2,0))</f>
        <v>Lewisham</v>
      </c>
      <c r="G114" s="114">
        <f ca="1">IFERROR(IF((VLOOKUP($E114,'Res&amp;Reablement Backsheet'!$D$5:$W$183,G$9,FALSE))="","",(VLOOKUP($E114,'Res&amp;Reablement Backsheet'!$D$5:$W$183,G$9,FALSE))),"")</f>
        <v>690.69176537952262</v>
      </c>
      <c r="H114" s="114">
        <f ca="1">IFERROR(IF((VLOOKUP($E114,'Res&amp;Reablement Backsheet'!$D$5:$W$183,H$9,FALSE))="","",(VLOOKUP($E114,'Res&amp;Reablement Backsheet'!$D$5:$W$183,H$9,FALSE))),"")</f>
        <v>701.36713187126179</v>
      </c>
      <c r="I114" s="114">
        <f ca="1">IFERROR(IF((VLOOKUP($E114,'Res&amp;Reablement Backsheet'!$D$5:$W$183,I$9,FALSE))="","",(VLOOKUP($E114,'Res&amp;Reablement Backsheet'!$D$5:$W$183,I$9,FALSE))),"")</f>
        <v>541.15636570777554</v>
      </c>
    </row>
    <row r="115" spans="1:9" ht="15" customHeight="1" x14ac:dyDescent="0.3">
      <c r="A115" s="41">
        <v>103</v>
      </c>
      <c r="B115" s="77" t="str">
        <f ca="1">IFERROR(IF((VLOOKUP($E115,'Org List'!$AJ$10:$AL$190,3,FALSE))="","",(VLOOKUP($E115,'Org List'!$AJ$10:$AL$190,3,FALSE))),"")</f>
        <v>Midlands Commissioning Region</v>
      </c>
      <c r="C115" s="78" t="str">
        <f ca="1">IFERROR(IF((VLOOKUP($E115,'Org List'!$AO$10:$AQ$190,3,FALSE))="","",(VLOOKUP($E115,'Org List'!$AO$10:$AQ$190,3,FALSE))),"")</f>
        <v>East Midlands Region</v>
      </c>
      <c r="D115" s="79" t="str">
        <f ca="1">IFERROR(IF((VLOOKUP($E115,'Org List'!$AT$10:$AV$190,3,FALSE))="","",(VLOOKUP($E115,'Org List'!$AT$10:$AV$190,3,FALSE))),"")</f>
        <v>NHS England Midlands (Central Midlands)</v>
      </c>
      <c r="E115" s="77" t="str">
        <f t="shared" ca="1" si="3"/>
        <v>E10000019</v>
      </c>
      <c r="F115" s="79" t="str">
        <f ca="1">IF(E115="","",VLOOKUP(E115,'Org List'!$J$9:$K$640,2,0))</f>
        <v>Lincolnshire</v>
      </c>
      <c r="G115" s="114">
        <f ca="1">IFERROR(IF((VLOOKUP($E115,'Res&amp;Reablement Backsheet'!$D$5:$W$183,G$9,FALSE))="","",(VLOOKUP($E115,'Res&amp;Reablement Backsheet'!$D$5:$W$183,G$9,FALSE))),"")</f>
        <v>563.3704043526792</v>
      </c>
      <c r="H115" s="114">
        <f ca="1">IFERROR(IF((VLOOKUP($E115,'Res&amp;Reablement Backsheet'!$D$5:$W$183,H$9,FALSE))="","",(VLOOKUP($E115,'Res&amp;Reablement Backsheet'!$D$5:$W$183,H$9,FALSE))),"")</f>
        <v>648.95500425355806</v>
      </c>
      <c r="I115" s="114">
        <f ca="1">IFERROR(IF((VLOOKUP($E115,'Res&amp;Reablement Backsheet'!$D$5:$W$183,I$9,FALSE))="","",(VLOOKUP($E115,'Res&amp;Reablement Backsheet'!$D$5:$W$183,I$9,FALSE))),"")</f>
        <v>599.52176212264044</v>
      </c>
    </row>
    <row r="116" spans="1:9" ht="15" customHeight="1" x14ac:dyDescent="0.3">
      <c r="A116" s="41">
        <v>104</v>
      </c>
      <c r="B116" s="77" t="str">
        <f ca="1">IFERROR(IF((VLOOKUP($E116,'Org List'!$AJ$10:$AL$190,3,FALSE))="","",(VLOOKUP($E116,'Org List'!$AJ$10:$AL$190,3,FALSE))),"")</f>
        <v>North West Commissioning Region</v>
      </c>
      <c r="C116" s="78" t="str">
        <f ca="1">IFERROR(IF((VLOOKUP($E116,'Org List'!$AO$10:$AQ$190,3,FALSE))="","",(VLOOKUP($E116,'Org List'!$AO$10:$AQ$190,3,FALSE))),"")</f>
        <v>North West Region</v>
      </c>
      <c r="D116" s="79" t="str">
        <f ca="1">IFERROR(IF((VLOOKUP($E116,'Org List'!$AT$10:$AV$190,3,FALSE))="","",(VLOOKUP($E116,'Org List'!$AT$10:$AV$190,3,FALSE))),"")</f>
        <v>NHS England North West (Cheshire And Merseyside)</v>
      </c>
      <c r="E116" s="77" t="str">
        <f t="shared" ca="1" si="3"/>
        <v>E08000012</v>
      </c>
      <c r="F116" s="79" t="str">
        <f ca="1">IF(E116="","",VLOOKUP(E116,'Org List'!$J$9:$K$640,2,0))</f>
        <v>Liverpool</v>
      </c>
      <c r="G116" s="114">
        <f ca="1">IFERROR(IF((VLOOKUP($E116,'Res&amp;Reablement Backsheet'!$D$5:$W$183,G$9,FALSE))="","",(VLOOKUP($E116,'Res&amp;Reablement Backsheet'!$D$5:$W$183,G$9,FALSE))),"")</f>
        <v>814.23147236675572</v>
      </c>
      <c r="H116" s="114">
        <f ca="1">IFERROR(IF((VLOOKUP($E116,'Res&amp;Reablement Backsheet'!$D$5:$W$183,H$9,FALSE))="","",(VLOOKUP($E116,'Res&amp;Reablement Backsheet'!$D$5:$W$183,H$9,FALSE))),"")</f>
        <v>796.73505773543377</v>
      </c>
      <c r="I116" s="114">
        <f ca="1">IFERROR(IF((VLOOKUP($E116,'Res&amp;Reablement Backsheet'!$D$5:$W$183,I$9,FALSE))="","",(VLOOKUP($E116,'Res&amp;Reablement Backsheet'!$D$5:$W$183,I$9,FALSE))),"")</f>
        <v>780.02033624448063</v>
      </c>
    </row>
    <row r="117" spans="1:9" ht="15" customHeight="1" x14ac:dyDescent="0.3">
      <c r="A117" s="41">
        <v>105</v>
      </c>
      <c r="B117" s="77" t="str">
        <f ca="1">IFERROR(IF((VLOOKUP($E117,'Org List'!$AJ$10:$AL$190,3,FALSE))="","",(VLOOKUP($E117,'Org List'!$AJ$10:$AL$190,3,FALSE))),"")</f>
        <v>East of England Commissioning Region</v>
      </c>
      <c r="C117" s="78" t="str">
        <f ca="1">IFERROR(IF((VLOOKUP($E117,'Org List'!$AO$10:$AQ$190,3,FALSE))="","",(VLOOKUP($E117,'Org List'!$AO$10:$AQ$190,3,FALSE))),"")</f>
        <v>East Region</v>
      </c>
      <c r="D117" s="79" t="str">
        <f ca="1">IFERROR(IF((VLOOKUP($E117,'Org List'!$AT$10:$AV$190,3,FALSE))="","",(VLOOKUP($E117,'Org List'!$AT$10:$AV$190,3,FALSE))),"")</f>
        <v>NHS England East (East)</v>
      </c>
      <c r="E117" s="77" t="str">
        <f t="shared" ca="1" si="3"/>
        <v>E06000032</v>
      </c>
      <c r="F117" s="79" t="str">
        <f ca="1">IF(E117="","",VLOOKUP(E117,'Org List'!$J$9:$K$640,2,0))</f>
        <v>Luton</v>
      </c>
      <c r="G117" s="114">
        <f ca="1">IFERROR(IF((VLOOKUP($E117,'Res&amp;Reablement Backsheet'!$D$5:$W$183,G$9,FALSE))="","",(VLOOKUP($E117,'Res&amp;Reablement Backsheet'!$D$5:$W$183,G$9,FALSE))),"")</f>
        <v>534.98414154151862</v>
      </c>
      <c r="H117" s="114">
        <f ca="1">IFERROR(IF((VLOOKUP($E117,'Res&amp;Reablement Backsheet'!$D$5:$W$183,H$9,FALSE))="","",(VLOOKUP($E117,'Res&amp;Reablement Backsheet'!$D$5:$W$183,H$9,FALSE))),"")</f>
        <v>367.15999848593816</v>
      </c>
      <c r="I117" s="114">
        <f ca="1">IFERROR(IF((VLOOKUP($E117,'Res&amp;Reablement Backsheet'!$D$5:$W$183,I$9,FALSE))="","",(VLOOKUP($E117,'Res&amp;Reablement Backsheet'!$D$5:$W$183,I$9,FALSE))),"")</f>
        <v>389.87092622733638</v>
      </c>
    </row>
    <row r="118" spans="1:9" ht="15" customHeight="1" x14ac:dyDescent="0.3">
      <c r="A118" s="41">
        <v>106</v>
      </c>
      <c r="B118" s="77" t="str">
        <f ca="1">IFERROR(IF((VLOOKUP($E118,'Org List'!$AJ$10:$AL$190,3,FALSE))="","",(VLOOKUP($E118,'Org List'!$AJ$10:$AL$190,3,FALSE))),"")</f>
        <v>North West Commissioning Region</v>
      </c>
      <c r="C118" s="78" t="str">
        <f ca="1">IFERROR(IF((VLOOKUP($E118,'Org List'!$AO$10:$AQ$190,3,FALSE))="","",(VLOOKUP($E118,'Org List'!$AO$10:$AQ$190,3,FALSE))),"")</f>
        <v>North West Region</v>
      </c>
      <c r="D118" s="79" t="str">
        <f ca="1">IFERROR(IF((VLOOKUP($E118,'Org List'!$AT$10:$AV$190,3,FALSE))="","",(VLOOKUP($E118,'Org List'!$AT$10:$AV$190,3,FALSE))),"")</f>
        <v>NHS England North West (Greater Manchester)</v>
      </c>
      <c r="E118" s="77" t="str">
        <f t="shared" ca="1" si="3"/>
        <v>E08000003</v>
      </c>
      <c r="F118" s="79" t="str">
        <f ca="1">IF(E118="","",VLOOKUP(E118,'Org List'!$J$9:$K$640,2,0))</f>
        <v>Manchester</v>
      </c>
      <c r="G118" s="114">
        <f ca="1">IFERROR(IF((VLOOKUP($E118,'Res&amp;Reablement Backsheet'!$D$5:$W$183,G$9,FALSE))="","",(VLOOKUP($E118,'Res&amp;Reablement Backsheet'!$D$5:$W$183,G$9,FALSE))),"")</f>
        <v>855.84061461298086</v>
      </c>
      <c r="H118" s="114">
        <f ca="1">IFERROR(IF((VLOOKUP($E118,'Res&amp;Reablement Backsheet'!$D$5:$W$183,H$9,FALSE))="","",(VLOOKUP($E118,'Res&amp;Reablement Backsheet'!$D$5:$W$183,H$9,FALSE))),"")</f>
        <v>355.63282886157981</v>
      </c>
      <c r="I118" s="114">
        <f ca="1">IFERROR(IF((VLOOKUP($E118,'Res&amp;Reablement Backsheet'!$D$5:$W$183,I$9,FALSE))="","",(VLOOKUP($E118,'Res&amp;Reablement Backsheet'!$D$5:$W$183,I$9,FALSE))),"")</f>
        <v>825.85845813411311</v>
      </c>
    </row>
    <row r="119" spans="1:9" ht="15" customHeight="1" x14ac:dyDescent="0.3">
      <c r="A119" s="41">
        <v>107</v>
      </c>
      <c r="B119" s="77" t="str">
        <f ca="1">IFERROR(IF((VLOOKUP($E119,'Org List'!$AJ$10:$AL$190,3,FALSE))="","",(VLOOKUP($E119,'Org List'!$AJ$10:$AL$190,3,FALSE))),"")</f>
        <v>South East England Commissioning Region</v>
      </c>
      <c r="C119" s="78" t="str">
        <f ca="1">IFERROR(IF((VLOOKUP($E119,'Org List'!$AO$10:$AQ$190,3,FALSE))="","",(VLOOKUP($E119,'Org List'!$AO$10:$AQ$190,3,FALSE))),"")</f>
        <v>South East Region</v>
      </c>
      <c r="D119" s="79" t="str">
        <f ca="1">IFERROR(IF((VLOOKUP($E119,'Org List'!$AT$10:$AV$190,3,FALSE))="","",(VLOOKUP($E119,'Org List'!$AT$10:$AV$190,3,FALSE))),"")</f>
        <v>NHS England South East (Kent, Surrey and Sussex)</v>
      </c>
      <c r="E119" s="77" t="str">
        <f t="shared" ca="1" si="3"/>
        <v>E06000035</v>
      </c>
      <c r="F119" s="79" t="str">
        <f ca="1">IF(E119="","",VLOOKUP(E119,'Org List'!$J$9:$K$640,2,0))</f>
        <v>Medway</v>
      </c>
      <c r="G119" s="114">
        <f ca="1">IFERROR(IF((VLOOKUP($E119,'Res&amp;Reablement Backsheet'!$D$5:$W$183,G$9,FALSE))="","",(VLOOKUP($E119,'Res&amp;Reablement Backsheet'!$D$5:$W$183,G$9,FALSE))),"")</f>
        <v>546.85327648530915</v>
      </c>
      <c r="H119" s="114">
        <f ca="1">IFERROR(IF((VLOOKUP($E119,'Res&amp;Reablement Backsheet'!$D$5:$W$183,H$9,FALSE))="","",(VLOOKUP($E119,'Res&amp;Reablement Backsheet'!$D$5:$W$183,H$9,FALSE))),"")</f>
        <v>611.0399121201026</v>
      </c>
      <c r="I119" s="114">
        <f ca="1">IFERROR(IF((VLOOKUP($E119,'Res&amp;Reablement Backsheet'!$D$5:$W$183,I$9,FALSE))="","",(VLOOKUP($E119,'Res&amp;Reablement Backsheet'!$D$5:$W$183,I$9,FALSE))),"")</f>
        <v>556.11497619919442</v>
      </c>
    </row>
    <row r="120" spans="1:9" ht="15" customHeight="1" x14ac:dyDescent="0.3">
      <c r="A120" s="41">
        <v>108</v>
      </c>
      <c r="B120" s="77" t="str">
        <f ca="1">IFERROR(IF((VLOOKUP($E120,'Org List'!$AJ$10:$AL$190,3,FALSE))="","",(VLOOKUP($E120,'Org List'!$AJ$10:$AL$190,3,FALSE))),"")</f>
        <v>London Commissioning Region</v>
      </c>
      <c r="C120" s="78" t="str">
        <f ca="1">IFERROR(IF((VLOOKUP($E120,'Org List'!$AO$10:$AQ$190,3,FALSE))="","",(VLOOKUP($E120,'Org List'!$AO$10:$AQ$190,3,FALSE))),"")</f>
        <v>London Region</v>
      </c>
      <c r="D120" s="79" t="str">
        <f ca="1">IFERROR(IF((VLOOKUP($E120,'Org List'!$AT$10:$AV$190,3,FALSE))="","",(VLOOKUP($E120,'Org List'!$AT$10:$AV$190,3,FALSE))),"")</f>
        <v>NHS England London</v>
      </c>
      <c r="E120" s="77" t="str">
        <f t="shared" ca="1" si="3"/>
        <v>E09000024</v>
      </c>
      <c r="F120" s="79" t="str">
        <f ca="1">IF(E120="","",VLOOKUP(E120,'Org List'!$J$9:$K$640,2,0))</f>
        <v>Merton</v>
      </c>
      <c r="G120" s="114">
        <f ca="1">IFERROR(IF((VLOOKUP($E120,'Res&amp;Reablement Backsheet'!$D$5:$W$183,G$9,FALSE))="","",(VLOOKUP($E120,'Res&amp;Reablement Backsheet'!$D$5:$W$183,G$9,FALSE))),"")</f>
        <v>410.14315573608866</v>
      </c>
      <c r="H120" s="114">
        <f ca="1">IFERROR(IF((VLOOKUP($E120,'Res&amp;Reablement Backsheet'!$D$5:$W$183,H$9,FALSE))="","",(VLOOKUP($E120,'Res&amp;Reablement Backsheet'!$D$5:$W$183,H$9,FALSE))),"")</f>
        <v>409.53235305589141</v>
      </c>
      <c r="I120" s="114">
        <f ca="1">IFERROR(IF((VLOOKUP($E120,'Res&amp;Reablement Backsheet'!$D$5:$W$183,I$9,FALSE))="","",(VLOOKUP($E120,'Res&amp;Reablement Backsheet'!$D$5:$W$183,I$9,FALSE))),"")</f>
        <v>358.82834743944773</v>
      </c>
    </row>
    <row r="121" spans="1:9" ht="15" customHeight="1" x14ac:dyDescent="0.3">
      <c r="A121" s="41">
        <v>109</v>
      </c>
      <c r="B121" s="77" t="str">
        <f ca="1">IFERROR(IF((VLOOKUP($E121,'Org List'!$AJ$10:$AL$190,3,FALSE))="","",(VLOOKUP($E121,'Org List'!$AJ$10:$AL$190,3,FALSE))),"")</f>
        <v>North East and Yorkshire Commissioning Region</v>
      </c>
      <c r="C121" s="78" t="str">
        <f ca="1">IFERROR(IF((VLOOKUP($E121,'Org List'!$AO$10:$AQ$190,3,FALSE))="","",(VLOOKUP($E121,'Org List'!$AO$10:$AQ$190,3,FALSE))),"")</f>
        <v>North East Region</v>
      </c>
      <c r="D121" s="79" t="str">
        <f ca="1">IFERROR(IF((VLOOKUP($E121,'Org List'!$AT$10:$AV$190,3,FALSE))="","",(VLOOKUP($E121,'Org List'!$AT$10:$AV$190,3,FALSE))),"")</f>
        <v>NHS England North East and Yorkshire (Cumbria And North East)</v>
      </c>
      <c r="E121" s="77" t="str">
        <f t="shared" ca="1" si="3"/>
        <v>E06000002</v>
      </c>
      <c r="F121" s="79" t="str">
        <f ca="1">IF(E121="","",VLOOKUP(E121,'Org List'!$J$9:$K$640,2,0))</f>
        <v>Middlesbrough</v>
      </c>
      <c r="G121" s="114">
        <f ca="1">IFERROR(IF((VLOOKUP($E121,'Res&amp;Reablement Backsheet'!$D$5:$W$183,G$9,FALSE))="","",(VLOOKUP($E121,'Res&amp;Reablement Backsheet'!$D$5:$W$183,G$9,FALSE))),"")</f>
        <v>905.62654113427493</v>
      </c>
      <c r="H121" s="114">
        <f ca="1">IFERROR(IF((VLOOKUP($E121,'Res&amp;Reablement Backsheet'!$D$5:$W$183,H$9,FALSE))="","",(VLOOKUP($E121,'Res&amp;Reablement Backsheet'!$D$5:$W$183,H$9,FALSE))),"")</f>
        <v>974.96122313317085</v>
      </c>
      <c r="I121" s="114">
        <f ca="1">IFERROR(IF((VLOOKUP($E121,'Res&amp;Reablement Backsheet'!$D$5:$W$183,I$9,FALSE))="","",(VLOOKUP($E121,'Res&amp;Reablement Backsheet'!$D$5:$W$183,I$9,FALSE))),"")</f>
        <v>873.0334588965211</v>
      </c>
    </row>
    <row r="122" spans="1:9" ht="15" customHeight="1" x14ac:dyDescent="0.3">
      <c r="A122" s="41">
        <v>110</v>
      </c>
      <c r="B122" s="77" t="str">
        <f ca="1">IFERROR(IF((VLOOKUP($E122,'Org List'!$AJ$10:$AL$190,3,FALSE))="","",(VLOOKUP($E122,'Org List'!$AJ$10:$AL$190,3,FALSE))),"")</f>
        <v>East of England Commissioning Region</v>
      </c>
      <c r="C122" s="78" t="str">
        <f ca="1">IFERROR(IF((VLOOKUP($E122,'Org List'!$AO$10:$AQ$190,3,FALSE))="","",(VLOOKUP($E122,'Org List'!$AO$10:$AQ$190,3,FALSE))),"")</f>
        <v>South East Region</v>
      </c>
      <c r="D122" s="79" t="str">
        <f ca="1">IFERROR(IF((VLOOKUP($E122,'Org List'!$AT$10:$AV$190,3,FALSE))="","",(VLOOKUP($E122,'Org List'!$AT$10:$AV$190,3,FALSE))),"")</f>
        <v>NHS England East (East)</v>
      </c>
      <c r="E122" s="77" t="str">
        <f t="shared" ca="1" si="3"/>
        <v>E06000042</v>
      </c>
      <c r="F122" s="79" t="str">
        <f ca="1">IF(E122="","",VLOOKUP(E122,'Org List'!$J$9:$K$640,2,0))</f>
        <v>Milton Keynes</v>
      </c>
      <c r="G122" s="114">
        <f ca="1">IFERROR(IF((VLOOKUP($E122,'Res&amp;Reablement Backsheet'!$D$5:$W$183,G$9,FALSE))="","",(VLOOKUP($E122,'Res&amp;Reablement Backsheet'!$D$5:$W$183,G$9,FALSE))),"")</f>
        <v>389.19479920431286</v>
      </c>
      <c r="H122" s="114">
        <f ca="1">IFERROR(IF((VLOOKUP($E122,'Res&amp;Reablement Backsheet'!$D$5:$W$183,H$9,FALSE))="","",(VLOOKUP($E122,'Res&amp;Reablement Backsheet'!$D$5:$W$183,H$9,FALSE))),"")</f>
        <v>506.97791024819628</v>
      </c>
      <c r="I122" s="114">
        <f ca="1">IFERROR(IF((VLOOKUP($E122,'Res&amp;Reablement Backsheet'!$D$5:$W$183,I$9,FALSE))="","",(VLOOKUP($E122,'Res&amp;Reablement Backsheet'!$D$5:$W$183,I$9,FALSE))),"")</f>
        <v>495.83553859438979</v>
      </c>
    </row>
    <row r="123" spans="1:9" ht="15" customHeight="1" x14ac:dyDescent="0.3">
      <c r="A123" s="41">
        <v>111</v>
      </c>
      <c r="B123" s="77" t="str">
        <f ca="1">IFERROR(IF((VLOOKUP($E123,'Org List'!$AJ$10:$AL$190,3,FALSE))="","",(VLOOKUP($E123,'Org List'!$AJ$10:$AL$190,3,FALSE))),"")</f>
        <v>North East and Yorkshire Commissioning Region</v>
      </c>
      <c r="C123" s="78" t="str">
        <f ca="1">IFERROR(IF((VLOOKUP($E123,'Org List'!$AO$10:$AQ$190,3,FALSE))="","",(VLOOKUP($E123,'Org List'!$AO$10:$AQ$190,3,FALSE))),"")</f>
        <v>North East Region</v>
      </c>
      <c r="D123" s="79" t="str">
        <f ca="1">IFERROR(IF((VLOOKUP($E123,'Org List'!$AT$10:$AV$190,3,FALSE))="","",(VLOOKUP($E123,'Org List'!$AT$10:$AV$190,3,FALSE))),"")</f>
        <v>NHS England North East and Yorkshire (Cumbria And North East)</v>
      </c>
      <c r="E123" s="77" t="str">
        <f t="shared" ca="1" si="3"/>
        <v>E08000021</v>
      </c>
      <c r="F123" s="79" t="str">
        <f ca="1">IF(E123="","",VLOOKUP(E123,'Org List'!$J$9:$K$640,2,0))</f>
        <v>Newcastle upon Tyne</v>
      </c>
      <c r="G123" s="114">
        <f ca="1">IFERROR(IF((VLOOKUP($E123,'Res&amp;Reablement Backsheet'!$D$5:$W$183,G$9,FALSE))="","",(VLOOKUP($E123,'Res&amp;Reablement Backsheet'!$D$5:$W$183,G$9,FALSE))),"")</f>
        <v>881.23420039218468</v>
      </c>
      <c r="H123" s="114">
        <f ca="1">IFERROR(IF((VLOOKUP($E123,'Res&amp;Reablement Backsheet'!$D$5:$W$183,H$9,FALSE))="","",(VLOOKUP($E123,'Res&amp;Reablement Backsheet'!$D$5:$W$183,H$9,FALSE))),"")</f>
        <v>755.94457966672906</v>
      </c>
      <c r="I123" s="114">
        <f ca="1">IFERROR(IF((VLOOKUP($E123,'Res&amp;Reablement Backsheet'!$D$5:$W$183,I$9,FALSE))="","",(VLOOKUP($E123,'Res&amp;Reablement Backsheet'!$D$5:$W$183,I$9,FALSE))),"")</f>
        <v>809.77345066466955</v>
      </c>
    </row>
    <row r="124" spans="1:9" ht="15" customHeight="1" x14ac:dyDescent="0.3">
      <c r="A124" s="41">
        <v>112</v>
      </c>
      <c r="B124" s="77" t="str">
        <f ca="1">IFERROR(IF((VLOOKUP($E124,'Org List'!$AJ$10:$AL$190,3,FALSE))="","",(VLOOKUP($E124,'Org List'!$AJ$10:$AL$190,3,FALSE))),"")</f>
        <v>London Commissioning Region</v>
      </c>
      <c r="C124" s="78" t="str">
        <f ca="1">IFERROR(IF((VLOOKUP($E124,'Org List'!$AO$10:$AQ$190,3,FALSE))="","",(VLOOKUP($E124,'Org List'!$AO$10:$AQ$190,3,FALSE))),"")</f>
        <v>London Region</v>
      </c>
      <c r="D124" s="79" t="str">
        <f ca="1">IFERROR(IF((VLOOKUP($E124,'Org List'!$AT$10:$AV$190,3,FALSE))="","",(VLOOKUP($E124,'Org List'!$AT$10:$AV$190,3,FALSE))),"")</f>
        <v>NHS England London</v>
      </c>
      <c r="E124" s="77" t="str">
        <f t="shared" ca="1" si="3"/>
        <v>E09000025</v>
      </c>
      <c r="F124" s="79" t="str">
        <f ca="1">IF(E124="","",VLOOKUP(E124,'Org List'!$J$9:$K$640,2,0))</f>
        <v>Newham</v>
      </c>
      <c r="G124" s="114">
        <f ca="1">IFERROR(IF((VLOOKUP($E124,'Res&amp;Reablement Backsheet'!$D$5:$W$183,G$9,FALSE))="","",(VLOOKUP($E124,'Res&amp;Reablement Backsheet'!$D$5:$W$183,G$9,FALSE))),"")</f>
        <v>538.27505444385099</v>
      </c>
      <c r="H124" s="114">
        <f ca="1">IFERROR(IF((VLOOKUP($E124,'Res&amp;Reablement Backsheet'!$D$5:$W$183,H$9,FALSE))="","",(VLOOKUP($E124,'Res&amp;Reablement Backsheet'!$D$5:$W$183,H$9,FALSE))),"")</f>
        <v>542.94369909902821</v>
      </c>
      <c r="I124" s="114">
        <f ca="1">IFERROR(IF((VLOOKUP($E124,'Res&amp;Reablement Backsheet'!$D$5:$W$183,I$9,FALSE))="","",(VLOOKUP($E124,'Res&amp;Reablement Backsheet'!$D$5:$W$183,I$9,FALSE))),"")</f>
        <v>424.91246016445683</v>
      </c>
    </row>
    <row r="125" spans="1:9" ht="15" customHeight="1" x14ac:dyDescent="0.3">
      <c r="A125" s="41">
        <v>113</v>
      </c>
      <c r="B125" s="77" t="str">
        <f ca="1">IFERROR(IF((VLOOKUP($E125,'Org List'!$AJ$10:$AL$190,3,FALSE))="","",(VLOOKUP($E125,'Org List'!$AJ$10:$AL$190,3,FALSE))),"")</f>
        <v>East of England Commissioning Region</v>
      </c>
      <c r="C125" s="78" t="str">
        <f ca="1">IFERROR(IF((VLOOKUP($E125,'Org List'!$AO$10:$AQ$190,3,FALSE))="","",(VLOOKUP($E125,'Org List'!$AO$10:$AQ$190,3,FALSE))),"")</f>
        <v>East Region</v>
      </c>
      <c r="D125" s="79" t="str">
        <f ca="1">IFERROR(IF((VLOOKUP($E125,'Org List'!$AT$10:$AV$190,3,FALSE))="","",(VLOOKUP($E125,'Org List'!$AT$10:$AV$190,3,FALSE))),"")</f>
        <v>NHS England East (East)</v>
      </c>
      <c r="E125" s="77" t="str">
        <f t="shared" ca="1" si="3"/>
        <v>E10000020</v>
      </c>
      <c r="F125" s="79" t="str">
        <f ca="1">IF(E125="","",VLOOKUP(E125,'Org List'!$J$9:$K$640,2,0))</f>
        <v>Norfolk</v>
      </c>
      <c r="G125" s="114">
        <f ca="1">IFERROR(IF((VLOOKUP($E125,'Res&amp;Reablement Backsheet'!$D$5:$W$183,G$9,FALSE))="","",(VLOOKUP($E125,'Res&amp;Reablement Backsheet'!$D$5:$W$183,G$9,FALSE))),"")</f>
        <v>620.38585088197169</v>
      </c>
      <c r="H125" s="114">
        <f ca="1">IFERROR(IF((VLOOKUP($E125,'Res&amp;Reablement Backsheet'!$D$5:$W$183,H$9,FALSE))="","",(VLOOKUP($E125,'Res&amp;Reablement Backsheet'!$D$5:$W$183,H$9,FALSE))),"")</f>
        <v>602.7995044470332</v>
      </c>
      <c r="I125" s="114">
        <f ca="1">IFERROR(IF((VLOOKUP($E125,'Res&amp;Reablement Backsheet'!$D$5:$W$183,I$9,FALSE))="","",(VLOOKUP($E125,'Res&amp;Reablement Backsheet'!$D$5:$W$183,I$9,FALSE))),"")</f>
        <v>471.5149497975259</v>
      </c>
    </row>
    <row r="126" spans="1:9" ht="15" customHeight="1" x14ac:dyDescent="0.3">
      <c r="A126" s="41">
        <v>114</v>
      </c>
      <c r="B126" s="77" t="str">
        <f ca="1">IFERROR(IF((VLOOKUP($E126,'Org List'!$AJ$10:$AL$190,3,FALSE))="","",(VLOOKUP($E126,'Org List'!$AJ$10:$AL$190,3,FALSE))),"")</f>
        <v>North East and Yorkshire Commissioning Region</v>
      </c>
      <c r="C126" s="78" t="str">
        <f ca="1">IFERROR(IF((VLOOKUP($E126,'Org List'!$AO$10:$AQ$190,3,FALSE))="","",(VLOOKUP($E126,'Org List'!$AO$10:$AQ$190,3,FALSE))),"")</f>
        <v>Yorkshire and The Humber Region</v>
      </c>
      <c r="D126" s="79" t="str">
        <f ca="1">IFERROR(IF((VLOOKUP($E126,'Org List'!$AT$10:$AV$190,3,FALSE))="","",(VLOOKUP($E126,'Org List'!$AT$10:$AV$190,3,FALSE))),"")</f>
        <v>NHS England North East and Yokrshire (Yorkshire And Humber)</v>
      </c>
      <c r="E126" s="77" t="str">
        <f t="shared" ca="1" si="3"/>
        <v>E06000012</v>
      </c>
      <c r="F126" s="79" t="str">
        <f ca="1">IF(E126="","",VLOOKUP(E126,'Org List'!$J$9:$K$640,2,0))</f>
        <v>North East Lincolnshire</v>
      </c>
      <c r="G126" s="114">
        <f ca="1">IFERROR(IF((VLOOKUP($E126,'Res&amp;Reablement Backsheet'!$D$5:$W$183,G$9,FALSE))="","",(VLOOKUP($E126,'Res&amp;Reablement Backsheet'!$D$5:$W$183,G$9,FALSE))),"")</f>
        <v>647.3313447991369</v>
      </c>
      <c r="H126" s="114">
        <f ca="1">IFERROR(IF((VLOOKUP($E126,'Res&amp;Reablement Backsheet'!$D$5:$W$183,H$9,FALSE))="","",(VLOOKUP($E126,'Res&amp;Reablement Backsheet'!$D$5:$W$183,H$9,FALSE))),"")</f>
        <v>689.69841369364849</v>
      </c>
      <c r="I126" s="114">
        <f ca="1">IFERROR(IF((VLOOKUP($E126,'Res&amp;Reablement Backsheet'!$D$5:$W$183,I$9,FALSE))="","",(VLOOKUP($E126,'Res&amp;Reablement Backsheet'!$D$5:$W$183,I$9,FALSE))),"")</f>
        <v>636.40353627186653</v>
      </c>
    </row>
    <row r="127" spans="1:9" ht="15" customHeight="1" x14ac:dyDescent="0.3">
      <c r="A127" s="41">
        <v>115</v>
      </c>
      <c r="B127" s="77" t="str">
        <f ca="1">IFERROR(IF((VLOOKUP($E127,'Org List'!$AJ$10:$AL$190,3,FALSE))="","",(VLOOKUP($E127,'Org List'!$AJ$10:$AL$190,3,FALSE))),"")</f>
        <v>North East and Yorkshire Commissioning Region</v>
      </c>
      <c r="C127" s="78" t="str">
        <f ca="1">IFERROR(IF((VLOOKUP($E127,'Org List'!$AO$10:$AQ$190,3,FALSE))="","",(VLOOKUP($E127,'Org List'!$AO$10:$AQ$190,3,FALSE))),"")</f>
        <v>Yorkshire and The Humber Region</v>
      </c>
      <c r="D127" s="79" t="str">
        <f ca="1">IFERROR(IF((VLOOKUP($E127,'Org List'!$AT$10:$AV$190,3,FALSE))="","",(VLOOKUP($E127,'Org List'!$AT$10:$AV$190,3,FALSE))),"")</f>
        <v>NHS England North East and Yokrshire (Yorkshire And Humber)</v>
      </c>
      <c r="E127" s="77" t="str">
        <f t="shared" ca="1" si="3"/>
        <v>E06000013</v>
      </c>
      <c r="F127" s="79" t="str">
        <f ca="1">IF(E127="","",VLOOKUP(E127,'Org List'!$J$9:$K$640,2,0))</f>
        <v>North Lincolnshire</v>
      </c>
      <c r="G127" s="114">
        <f ca="1">IFERROR(IF((VLOOKUP($E127,'Res&amp;Reablement Backsheet'!$D$5:$W$183,G$9,FALSE))="","",(VLOOKUP($E127,'Res&amp;Reablement Backsheet'!$D$5:$W$183,G$9,FALSE))),"")</f>
        <v>597.6668007585771</v>
      </c>
      <c r="H127" s="114">
        <f ca="1">IFERROR(IF((VLOOKUP($E127,'Res&amp;Reablement Backsheet'!$D$5:$W$183,H$9,FALSE))="","",(VLOOKUP($E127,'Res&amp;Reablement Backsheet'!$D$5:$W$183,H$9,FALSE))),"")</f>
        <v>601.52499293984749</v>
      </c>
      <c r="I127" s="114">
        <f ca="1">IFERROR(IF((VLOOKUP($E127,'Res&amp;Reablement Backsheet'!$D$5:$W$183,I$9,FALSE))="","",(VLOOKUP($E127,'Res&amp;Reablement Backsheet'!$D$5:$W$183,I$9,FALSE))),"")</f>
        <v>714.48743292855124</v>
      </c>
    </row>
    <row r="128" spans="1:9" ht="15" customHeight="1" x14ac:dyDescent="0.3">
      <c r="A128" s="41">
        <v>116</v>
      </c>
      <c r="B128" s="77" t="str">
        <f ca="1">IFERROR(IF((VLOOKUP($E128,'Org List'!$AJ$10:$AL$190,3,FALSE))="","",(VLOOKUP($E128,'Org List'!$AJ$10:$AL$190,3,FALSE))),"")</f>
        <v>South West England Commissioning Region</v>
      </c>
      <c r="C128" s="78" t="str">
        <f ca="1">IFERROR(IF((VLOOKUP($E128,'Org List'!$AO$10:$AQ$190,3,FALSE))="","",(VLOOKUP($E128,'Org List'!$AO$10:$AQ$190,3,FALSE))),"")</f>
        <v>South West Region</v>
      </c>
      <c r="D128" s="79" t="str">
        <f ca="1">IFERROR(IF((VLOOKUP($E128,'Org List'!$AT$10:$AV$190,3,FALSE))="","",(VLOOKUP($E128,'Org List'!$AT$10:$AV$190,3,FALSE))),"")</f>
        <v>NHS England South West (South West North)</v>
      </c>
      <c r="E128" s="77" t="str">
        <f t="shared" ca="1" si="3"/>
        <v>E06000024</v>
      </c>
      <c r="F128" s="79" t="str">
        <f ca="1">IF(E128="","",VLOOKUP(E128,'Org List'!$J$9:$K$640,2,0))</f>
        <v>North Somerset</v>
      </c>
      <c r="G128" s="114">
        <f ca="1">IFERROR(IF((VLOOKUP($E128,'Res&amp;Reablement Backsheet'!$D$5:$W$183,G$9,FALSE))="","",(VLOOKUP($E128,'Res&amp;Reablement Backsheet'!$D$5:$W$183,G$9,FALSE))),"")</f>
        <v>725.71566420070758</v>
      </c>
      <c r="H128" s="114">
        <f ca="1">IFERROR(IF((VLOOKUP($E128,'Res&amp;Reablement Backsheet'!$D$5:$W$183,H$9,FALSE))="","",(VLOOKUP($E128,'Res&amp;Reablement Backsheet'!$D$5:$W$183,H$9,FALSE))),"")</f>
        <v>751.71565710658899</v>
      </c>
      <c r="I128" s="114">
        <f ca="1">IFERROR(IF((VLOOKUP($E128,'Res&amp;Reablement Backsheet'!$D$5:$W$183,I$9,FALSE))="","",(VLOOKUP($E128,'Res&amp;Reablement Backsheet'!$D$5:$W$183,I$9,FALSE))),"")</f>
        <v>692.2130984965687</v>
      </c>
    </row>
    <row r="129" spans="1:9" ht="15" customHeight="1" x14ac:dyDescent="0.3">
      <c r="A129" s="41">
        <v>117</v>
      </c>
      <c r="B129" s="77" t="str">
        <f ca="1">IFERROR(IF((VLOOKUP($E129,'Org List'!$AJ$10:$AL$190,3,FALSE))="","",(VLOOKUP($E129,'Org List'!$AJ$10:$AL$190,3,FALSE))),"")</f>
        <v>North East and Yorkshire Commissioning Region</v>
      </c>
      <c r="C129" s="78" t="str">
        <f ca="1">IFERROR(IF((VLOOKUP($E129,'Org List'!$AO$10:$AQ$190,3,FALSE))="","",(VLOOKUP($E129,'Org List'!$AO$10:$AQ$190,3,FALSE))),"")</f>
        <v>North East Region</v>
      </c>
      <c r="D129" s="79" t="str">
        <f ca="1">IFERROR(IF((VLOOKUP($E129,'Org List'!$AT$10:$AV$190,3,FALSE))="","",(VLOOKUP($E129,'Org List'!$AT$10:$AV$190,3,FALSE))),"")</f>
        <v>NHS England North East and Yorkshire (Cumbria And North East)</v>
      </c>
      <c r="E129" s="77" t="str">
        <f t="shared" ca="1" si="3"/>
        <v>E08000022</v>
      </c>
      <c r="F129" s="79" t="str">
        <f ca="1">IF(E129="","",VLOOKUP(E129,'Org List'!$J$9:$K$640,2,0))</f>
        <v>North Tyneside</v>
      </c>
      <c r="G129" s="114">
        <f ca="1">IFERROR(IF((VLOOKUP($E129,'Res&amp;Reablement Backsheet'!$D$5:$W$183,G$9,FALSE))="","",(VLOOKUP($E129,'Res&amp;Reablement Backsheet'!$D$5:$W$183,G$9,FALSE))),"")</f>
        <v>808.15179198875614</v>
      </c>
      <c r="H129" s="114">
        <f ca="1">IFERROR(IF((VLOOKUP($E129,'Res&amp;Reablement Backsheet'!$D$5:$W$183,H$9,FALSE))="","",(VLOOKUP($E129,'Res&amp;Reablement Backsheet'!$D$5:$W$183,H$9,FALSE))),"")</f>
        <v>741.1799584939223</v>
      </c>
      <c r="I129" s="114">
        <f ca="1">IFERROR(IF((VLOOKUP($E129,'Res&amp;Reablement Backsheet'!$D$5:$W$183,I$9,FALSE))="","",(VLOOKUP($E129,'Res&amp;Reablement Backsheet'!$D$5:$W$183,I$9,FALSE))),"")</f>
        <v>837.53335309813224</v>
      </c>
    </row>
    <row r="130" spans="1:9" ht="15" customHeight="1" x14ac:dyDescent="0.3">
      <c r="A130" s="41">
        <v>118</v>
      </c>
      <c r="B130" s="77" t="str">
        <f ca="1">IFERROR(IF((VLOOKUP($E130,'Org List'!$AJ$10:$AL$190,3,FALSE))="","",(VLOOKUP($E130,'Org List'!$AJ$10:$AL$190,3,FALSE))),"")</f>
        <v>North East and Yorkshire Commissioning Region</v>
      </c>
      <c r="C130" s="78" t="str">
        <f ca="1">IFERROR(IF((VLOOKUP($E130,'Org List'!$AO$10:$AQ$190,3,FALSE))="","",(VLOOKUP($E130,'Org List'!$AO$10:$AQ$190,3,FALSE))),"")</f>
        <v>Yorkshire and The Humber Region</v>
      </c>
      <c r="D130" s="79" t="str">
        <f ca="1">IFERROR(IF((VLOOKUP($E130,'Org List'!$AT$10:$AV$190,3,FALSE))="","",(VLOOKUP($E130,'Org List'!$AT$10:$AV$190,3,FALSE))),"")</f>
        <v>NHS England North East and Yokrshire (Yorkshire And Humber)</v>
      </c>
      <c r="E130" s="77" t="str">
        <f t="shared" ca="1" si="3"/>
        <v>E10000023</v>
      </c>
      <c r="F130" s="79" t="str">
        <f ca="1">IF(E130="","",VLOOKUP(E130,'Org List'!$J$9:$K$640,2,0))</f>
        <v>North Yorkshire</v>
      </c>
      <c r="G130" s="114">
        <f ca="1">IFERROR(IF((VLOOKUP($E130,'Res&amp;Reablement Backsheet'!$D$5:$W$183,G$9,FALSE))="","",(VLOOKUP($E130,'Res&amp;Reablement Backsheet'!$D$5:$W$183,G$9,FALSE))),"")</f>
        <v>488.94987219045362</v>
      </c>
      <c r="H130" s="114">
        <f ca="1">IFERROR(IF((VLOOKUP($E130,'Res&amp;Reablement Backsheet'!$D$5:$W$183,H$9,FALSE))="","",(VLOOKUP($E130,'Res&amp;Reablement Backsheet'!$D$5:$W$183,H$9,FALSE))),"")</f>
        <v>470.3437337635703</v>
      </c>
      <c r="I130" s="114">
        <f ca="1">IFERROR(IF((VLOOKUP($E130,'Res&amp;Reablement Backsheet'!$D$5:$W$183,I$9,FALSE))="","",(VLOOKUP($E130,'Res&amp;Reablement Backsheet'!$D$5:$W$183,I$9,FALSE))),"")</f>
        <v>557.84954469632748</v>
      </c>
    </row>
    <row r="131" spans="1:9" ht="15" customHeight="1" x14ac:dyDescent="0.3">
      <c r="A131" s="41">
        <v>119</v>
      </c>
      <c r="B131" s="77" t="str">
        <f ca="1">IFERROR(IF((VLOOKUP($E131,'Org List'!$AJ$10:$AL$190,3,FALSE))="","",(VLOOKUP($E131,'Org List'!$AJ$10:$AL$190,3,FALSE))),"")</f>
        <v>Midlands Commissioning Region</v>
      </c>
      <c r="C131" s="78" t="str">
        <f ca="1">IFERROR(IF((VLOOKUP($E131,'Org List'!$AO$10:$AQ$190,3,FALSE))="","",(VLOOKUP($E131,'Org List'!$AO$10:$AQ$190,3,FALSE))),"")</f>
        <v>East Midlands Region</v>
      </c>
      <c r="D131" s="79" t="str">
        <f ca="1">IFERROR(IF((VLOOKUP($E131,'Org List'!$AT$10:$AV$190,3,FALSE))="","",(VLOOKUP($E131,'Org List'!$AT$10:$AV$190,3,FALSE))),"")</f>
        <v>NHS England Midlands (Central Midlands)</v>
      </c>
      <c r="E131" s="77" t="str">
        <f t="shared" ca="1" si="3"/>
        <v>E10000021</v>
      </c>
      <c r="F131" s="79" t="str">
        <f ca="1">IF(E131="","",VLOOKUP(E131,'Org List'!$J$9:$K$640,2,0))</f>
        <v>Northamptonshire</v>
      </c>
      <c r="G131" s="114">
        <f ca="1">IFERROR(IF((VLOOKUP($E131,'Res&amp;Reablement Backsheet'!$D$5:$W$183,G$9,FALSE))="","",(VLOOKUP($E131,'Res&amp;Reablement Backsheet'!$D$5:$W$183,G$9,FALSE))),"")</f>
        <v>478.89294876778354</v>
      </c>
      <c r="H131" s="114">
        <f ca="1">IFERROR(IF((VLOOKUP($E131,'Res&amp;Reablement Backsheet'!$D$5:$W$183,H$9,FALSE))="","",(VLOOKUP($E131,'Res&amp;Reablement Backsheet'!$D$5:$W$183,H$9,FALSE))),"")</f>
        <v>493.81776678714095</v>
      </c>
      <c r="I131" s="114">
        <f ca="1">IFERROR(IF((VLOOKUP($E131,'Res&amp;Reablement Backsheet'!$D$5:$W$183,I$9,FALSE))="","",(VLOOKUP($E131,'Res&amp;Reablement Backsheet'!$D$5:$W$183,I$9,FALSE))),"")</f>
        <v>537.94940079893468</v>
      </c>
    </row>
    <row r="132" spans="1:9" ht="15" customHeight="1" x14ac:dyDescent="0.3">
      <c r="A132" s="41">
        <v>120</v>
      </c>
      <c r="B132" s="77" t="str">
        <f ca="1">IFERROR(IF((VLOOKUP($E132,'Org List'!$AJ$10:$AL$190,3,FALSE))="","",(VLOOKUP($E132,'Org List'!$AJ$10:$AL$190,3,FALSE))),"")</f>
        <v>North East and Yorkshire Commissioning Region</v>
      </c>
      <c r="C132" s="78" t="str">
        <f ca="1">IFERROR(IF((VLOOKUP($E132,'Org List'!$AO$10:$AQ$190,3,FALSE))="","",(VLOOKUP($E132,'Org List'!$AO$10:$AQ$190,3,FALSE))),"")</f>
        <v>North East Region</v>
      </c>
      <c r="D132" s="79" t="str">
        <f ca="1">IFERROR(IF((VLOOKUP($E132,'Org List'!$AT$10:$AV$190,3,FALSE))="","",(VLOOKUP($E132,'Org List'!$AT$10:$AV$190,3,FALSE))),"")</f>
        <v>NHS England North East and Yorkshire (Cumbria And North East)</v>
      </c>
      <c r="E132" s="77" t="str">
        <f t="shared" ca="1" si="3"/>
        <v>E06000057</v>
      </c>
      <c r="F132" s="79" t="str">
        <f ca="1">IF(E132="","",VLOOKUP(E132,'Org List'!$J$9:$K$640,2,0))</f>
        <v>Northumberland</v>
      </c>
      <c r="G132" s="114">
        <f ca="1">IFERROR(IF((VLOOKUP($E132,'Res&amp;Reablement Backsheet'!$D$5:$W$183,G$9,FALSE))="","",(VLOOKUP($E132,'Res&amp;Reablement Backsheet'!$D$5:$W$183,G$9,FALSE))),"")</f>
        <v>776.87879885682082</v>
      </c>
      <c r="H132" s="114">
        <f ca="1">IFERROR(IF((VLOOKUP($E132,'Res&amp;Reablement Backsheet'!$D$5:$W$183,H$9,FALSE))="","",(VLOOKUP($E132,'Res&amp;Reablement Backsheet'!$D$5:$W$183,H$9,FALSE))),"")</f>
        <v>759.25464535333538</v>
      </c>
      <c r="I132" s="114">
        <f ca="1">IFERROR(IF((VLOOKUP($E132,'Res&amp;Reablement Backsheet'!$D$5:$W$183,I$9,FALSE))="","",(VLOOKUP($E132,'Res&amp;Reablement Backsheet'!$D$5:$W$183,I$9,FALSE))),"")</f>
        <v>788.10369923550013</v>
      </c>
    </row>
    <row r="133" spans="1:9" ht="15" customHeight="1" x14ac:dyDescent="0.3">
      <c r="A133" s="41">
        <v>121</v>
      </c>
      <c r="B133" s="77" t="str">
        <f ca="1">IFERROR(IF((VLOOKUP($E133,'Org List'!$AJ$10:$AL$190,3,FALSE))="","",(VLOOKUP($E133,'Org List'!$AJ$10:$AL$190,3,FALSE))),"")</f>
        <v>Midlands Commissioning Region</v>
      </c>
      <c r="C133" s="78" t="str">
        <f ca="1">IFERROR(IF((VLOOKUP($E133,'Org List'!$AO$10:$AQ$190,3,FALSE))="","",(VLOOKUP($E133,'Org List'!$AO$10:$AQ$190,3,FALSE))),"")</f>
        <v>East Midlands Region</v>
      </c>
      <c r="D133" s="79" t="str">
        <f ca="1">IFERROR(IF((VLOOKUP($E133,'Org List'!$AT$10:$AV$190,3,FALSE))="","",(VLOOKUP($E133,'Org List'!$AT$10:$AV$190,3,FALSE))),"")</f>
        <v>NHS England Midlands (North Midlands)</v>
      </c>
      <c r="E133" s="77" t="str">
        <f t="shared" ca="1" si="3"/>
        <v>E06000018</v>
      </c>
      <c r="F133" s="79" t="str">
        <f ca="1">IF(E133="","",VLOOKUP(E133,'Org List'!$J$9:$K$640,2,0))</f>
        <v>Nottingham</v>
      </c>
      <c r="G133" s="114">
        <f ca="1">IFERROR(IF((VLOOKUP($E133,'Res&amp;Reablement Backsheet'!$D$5:$W$183,G$9,FALSE))="","",(VLOOKUP($E133,'Res&amp;Reablement Backsheet'!$D$5:$W$183,G$9,FALSE))),"")</f>
        <v>1031.0102301790282</v>
      </c>
      <c r="H133" s="114">
        <f ca="1">IFERROR(IF((VLOOKUP($E133,'Res&amp;Reablement Backsheet'!$D$5:$W$183,H$9,FALSE))="","",(VLOOKUP($E133,'Res&amp;Reablement Backsheet'!$D$5:$W$183,H$9,FALSE))),"")</f>
        <v>1016.1956176563989</v>
      </c>
      <c r="I133" s="114">
        <f ca="1">IFERROR(IF((VLOOKUP($E133,'Res&amp;Reablement Backsheet'!$D$5:$W$183,I$9,FALSE))="","",(VLOOKUP($E133,'Res&amp;Reablement Backsheet'!$D$5:$W$183,I$9,FALSE))),"")</f>
        <v>886.52482269503548</v>
      </c>
    </row>
    <row r="134" spans="1:9" ht="15" customHeight="1" x14ac:dyDescent="0.3">
      <c r="A134" s="41">
        <v>122</v>
      </c>
      <c r="B134" s="77" t="str">
        <f ca="1">IFERROR(IF((VLOOKUP($E134,'Org List'!$AJ$10:$AL$190,3,FALSE))="","",(VLOOKUP($E134,'Org List'!$AJ$10:$AL$190,3,FALSE))),"")</f>
        <v>Midlands Commissioning Region</v>
      </c>
      <c r="C134" s="78" t="str">
        <f ca="1">IFERROR(IF((VLOOKUP($E134,'Org List'!$AO$10:$AQ$190,3,FALSE))="","",(VLOOKUP($E134,'Org List'!$AO$10:$AQ$190,3,FALSE))),"")</f>
        <v>East Midlands Region</v>
      </c>
      <c r="D134" s="79" t="str">
        <f ca="1">IFERROR(IF((VLOOKUP($E134,'Org List'!$AT$10:$AV$190,3,FALSE))="","",(VLOOKUP($E134,'Org List'!$AT$10:$AV$190,3,FALSE))),"")</f>
        <v>NHS England Midlands (North Midlands)</v>
      </c>
      <c r="E134" s="77" t="str">
        <f t="shared" ca="1" si="3"/>
        <v>E10000024</v>
      </c>
      <c r="F134" s="79" t="str">
        <f ca="1">IF(E134="","",VLOOKUP(E134,'Org List'!$J$9:$K$640,2,0))</f>
        <v>Nottinghamshire</v>
      </c>
      <c r="G134" s="114">
        <f ca="1">IFERROR(IF((VLOOKUP($E134,'Res&amp;Reablement Backsheet'!$D$5:$W$183,G$9,FALSE))="","",(VLOOKUP($E134,'Res&amp;Reablement Backsheet'!$D$5:$W$183,G$9,FALSE))),"")</f>
        <v>585.42101071752063</v>
      </c>
      <c r="H134" s="114">
        <f ca="1">IFERROR(IF((VLOOKUP($E134,'Res&amp;Reablement Backsheet'!$D$5:$W$183,H$9,FALSE))="","",(VLOOKUP($E134,'Res&amp;Reablement Backsheet'!$D$5:$W$183,H$9,FALSE))),"")</f>
        <v>567.61488226472363</v>
      </c>
      <c r="I134" s="114">
        <f ca="1">IFERROR(IF((VLOOKUP($E134,'Res&amp;Reablement Backsheet'!$D$5:$W$183,I$9,FALSE))="","",(VLOOKUP($E134,'Res&amp;Reablement Backsheet'!$D$5:$W$183,I$9,FALSE))),"")</f>
        <v>589.72198820556025</v>
      </c>
    </row>
    <row r="135" spans="1:9" ht="15" customHeight="1" x14ac:dyDescent="0.3">
      <c r="A135" s="41">
        <v>123</v>
      </c>
      <c r="B135" s="77" t="str">
        <f ca="1">IFERROR(IF((VLOOKUP($E135,'Org List'!$AJ$10:$AL$190,3,FALSE))="","",(VLOOKUP($E135,'Org List'!$AJ$10:$AL$190,3,FALSE))),"")</f>
        <v>North West Commissioning Region</v>
      </c>
      <c r="C135" s="78" t="str">
        <f ca="1">IFERROR(IF((VLOOKUP($E135,'Org List'!$AO$10:$AQ$190,3,FALSE))="","",(VLOOKUP($E135,'Org List'!$AO$10:$AQ$190,3,FALSE))),"")</f>
        <v>North West Region</v>
      </c>
      <c r="D135" s="79" t="str">
        <f ca="1">IFERROR(IF((VLOOKUP($E135,'Org List'!$AT$10:$AV$190,3,FALSE))="","",(VLOOKUP($E135,'Org List'!$AT$10:$AV$190,3,FALSE))),"")</f>
        <v>NHS England North West (Greater Manchester)</v>
      </c>
      <c r="E135" s="77" t="str">
        <f t="shared" ca="1" si="3"/>
        <v>E08000004</v>
      </c>
      <c r="F135" s="79" t="str">
        <f ca="1">IF(E135="","",VLOOKUP(E135,'Org List'!$J$9:$K$640,2,0))</f>
        <v>Oldham</v>
      </c>
      <c r="G135" s="114">
        <f ca="1">IFERROR(IF((VLOOKUP($E135,'Res&amp;Reablement Backsheet'!$D$5:$W$183,G$9,FALSE))="","",(VLOOKUP($E135,'Res&amp;Reablement Backsheet'!$D$5:$W$183,G$9,FALSE))),"")</f>
        <v>1001.0308719006022</v>
      </c>
      <c r="H135" s="114">
        <f ca="1">IFERROR(IF((VLOOKUP($E135,'Res&amp;Reablement Backsheet'!$D$5:$W$183,H$9,FALSE))="","",(VLOOKUP($E135,'Res&amp;Reablement Backsheet'!$D$5:$W$183,H$9,FALSE))),"")</f>
        <v>872.41296003006471</v>
      </c>
      <c r="I135" s="114">
        <f ca="1">IFERROR(IF((VLOOKUP($E135,'Res&amp;Reablement Backsheet'!$D$5:$W$183,I$9,FALSE))="","",(VLOOKUP($E135,'Res&amp;Reablement Backsheet'!$D$5:$W$183,I$9,FALSE))),"")</f>
        <v>909.99382600059062</v>
      </c>
    </row>
    <row r="136" spans="1:9" ht="15" customHeight="1" x14ac:dyDescent="0.3">
      <c r="A136" s="41">
        <v>124</v>
      </c>
      <c r="B136" s="77" t="str">
        <f ca="1">IFERROR(IF((VLOOKUP($E136,'Org List'!$AJ$10:$AL$190,3,FALSE))="","",(VLOOKUP($E136,'Org List'!$AJ$10:$AL$190,3,FALSE))),"")</f>
        <v>South East England Commissioning Region</v>
      </c>
      <c r="C136" s="78" t="str">
        <f ca="1">IFERROR(IF((VLOOKUP($E136,'Org List'!$AO$10:$AQ$190,3,FALSE))="","",(VLOOKUP($E136,'Org List'!$AO$10:$AQ$190,3,FALSE))),"")</f>
        <v>South East Region</v>
      </c>
      <c r="D136" s="79" t="str">
        <f ca="1">IFERROR(IF((VLOOKUP($E136,'Org List'!$AT$10:$AV$190,3,FALSE))="","",(VLOOKUP($E136,'Org List'!$AT$10:$AV$190,3,FALSE))),"")</f>
        <v>NHS England South East (Hampshire, Isle of Wight and Thames Valley)</v>
      </c>
      <c r="E136" s="77" t="str">
        <f t="shared" ca="1" si="3"/>
        <v>E10000025</v>
      </c>
      <c r="F136" s="79" t="str">
        <f ca="1">IF(E136="","",VLOOKUP(E136,'Org List'!$J$9:$K$640,2,0))</f>
        <v>Oxfordshire</v>
      </c>
      <c r="G136" s="114">
        <f ca="1">IFERROR(IF((VLOOKUP($E136,'Res&amp;Reablement Backsheet'!$D$5:$W$183,G$9,FALSE))="","",(VLOOKUP($E136,'Res&amp;Reablement Backsheet'!$D$5:$W$183,G$9,FALSE))),"")</f>
        <v>483.57098574085552</v>
      </c>
      <c r="H136" s="114">
        <f ca="1">IFERROR(IF((VLOOKUP($E136,'Res&amp;Reablement Backsheet'!$D$5:$W$183,H$9,FALSE))="","",(VLOOKUP($E136,'Res&amp;Reablement Backsheet'!$D$5:$W$183,H$9,FALSE))),"")</f>
        <v>464.37240718640652</v>
      </c>
      <c r="I136" s="114">
        <f ca="1">IFERROR(IF((VLOOKUP($E136,'Res&amp;Reablement Backsheet'!$D$5:$W$183,I$9,FALSE))="","",(VLOOKUP($E136,'Res&amp;Reablement Backsheet'!$D$5:$W$183,I$9,FALSE))),"")</f>
        <v>697.37045065231337</v>
      </c>
    </row>
    <row r="137" spans="1:9" ht="15" customHeight="1" x14ac:dyDescent="0.3">
      <c r="A137" s="41">
        <v>125</v>
      </c>
      <c r="B137" s="77" t="str">
        <f ca="1">IFERROR(IF((VLOOKUP($E137,'Org List'!$AJ$10:$AL$190,3,FALSE))="","",(VLOOKUP($E137,'Org List'!$AJ$10:$AL$190,3,FALSE))),"")</f>
        <v>East of England Commissioning Region</v>
      </c>
      <c r="C137" s="78" t="str">
        <f ca="1">IFERROR(IF((VLOOKUP($E137,'Org List'!$AO$10:$AQ$190,3,FALSE))="","",(VLOOKUP($E137,'Org List'!$AO$10:$AQ$190,3,FALSE))),"")</f>
        <v>East Region</v>
      </c>
      <c r="D137" s="79" t="str">
        <f ca="1">IFERROR(IF((VLOOKUP($E137,'Org List'!$AT$10:$AV$190,3,FALSE))="","",(VLOOKUP($E137,'Org List'!$AT$10:$AV$190,3,FALSE))),"")</f>
        <v>NHS England East (East)</v>
      </c>
      <c r="E137" s="77" t="str">
        <f t="shared" ca="1" si="3"/>
        <v>E06000031</v>
      </c>
      <c r="F137" s="79" t="str">
        <f ca="1">IF(E137="","",VLOOKUP(E137,'Org List'!$J$9:$K$640,2,0))</f>
        <v>Peterborough</v>
      </c>
      <c r="G137" s="114">
        <f ca="1">IFERROR(IF((VLOOKUP($E137,'Res&amp;Reablement Backsheet'!$D$5:$W$183,G$9,FALSE))="","",(VLOOKUP($E137,'Res&amp;Reablement Backsheet'!$D$5:$W$183,G$9,FALSE))),"")</f>
        <v>439.64546989307826</v>
      </c>
      <c r="H137" s="114">
        <f ca="1">IFERROR(IF((VLOOKUP($E137,'Res&amp;Reablement Backsheet'!$D$5:$W$183,H$9,FALSE))="","",(VLOOKUP($E137,'Res&amp;Reablement Backsheet'!$D$5:$W$183,H$9,FALSE))),"")</f>
        <v>531.5843976527442</v>
      </c>
      <c r="I137" s="114">
        <f ca="1">IFERROR(IF((VLOOKUP($E137,'Res&amp;Reablement Backsheet'!$D$5:$W$183,I$9,FALSE))="","",(VLOOKUP($E137,'Res&amp;Reablement Backsheet'!$D$5:$W$183,I$9,FALSE))),"")</f>
        <v>441.83638246461851</v>
      </c>
    </row>
    <row r="138" spans="1:9" ht="15" customHeight="1" x14ac:dyDescent="0.3">
      <c r="A138" s="41">
        <v>126</v>
      </c>
      <c r="B138" s="77" t="str">
        <f ca="1">IFERROR(IF((VLOOKUP($E138,'Org List'!$AJ$10:$AL$190,3,FALSE))="","",(VLOOKUP($E138,'Org List'!$AJ$10:$AL$190,3,FALSE))),"")</f>
        <v>South West England Commissioning Region</v>
      </c>
      <c r="C138" s="78" t="str">
        <f ca="1">IFERROR(IF((VLOOKUP($E138,'Org List'!$AO$10:$AQ$190,3,FALSE))="","",(VLOOKUP($E138,'Org List'!$AO$10:$AQ$190,3,FALSE))),"")</f>
        <v>South West Region</v>
      </c>
      <c r="D138" s="79" t="str">
        <f ca="1">IFERROR(IF((VLOOKUP($E138,'Org List'!$AT$10:$AV$190,3,FALSE))="","",(VLOOKUP($E138,'Org List'!$AT$10:$AV$190,3,FALSE))),"")</f>
        <v>NHS England South West (South West South)</v>
      </c>
      <c r="E138" s="77" t="str">
        <f t="shared" ca="1" si="3"/>
        <v>E06000026</v>
      </c>
      <c r="F138" s="79" t="str">
        <f ca="1">IF(E138="","",VLOOKUP(E138,'Org List'!$J$9:$K$640,2,0))</f>
        <v>Plymouth</v>
      </c>
      <c r="G138" s="114">
        <f ca="1">IFERROR(IF((VLOOKUP($E138,'Res&amp;Reablement Backsheet'!$D$5:$W$183,G$9,FALSE))="","",(VLOOKUP($E138,'Res&amp;Reablement Backsheet'!$D$5:$W$183,G$9,FALSE))),"")</f>
        <v>461.47629883248624</v>
      </c>
      <c r="H138" s="114">
        <f ca="1">IFERROR(IF((VLOOKUP($E138,'Res&amp;Reablement Backsheet'!$D$5:$W$183,H$9,FALSE))="","",(VLOOKUP($E138,'Res&amp;Reablement Backsheet'!$D$5:$W$183,H$9,FALSE))),"")</f>
        <v>461.35134001593758</v>
      </c>
      <c r="I138" s="114">
        <f ca="1">IFERROR(IF((VLOOKUP($E138,'Res&amp;Reablement Backsheet'!$D$5:$W$183,I$9,FALSE))="","",(VLOOKUP($E138,'Res&amp;Reablement Backsheet'!$D$5:$W$183,I$9,FALSE))),"")</f>
        <v>471.83659774357255</v>
      </c>
    </row>
    <row r="139" spans="1:9" ht="15" customHeight="1" x14ac:dyDescent="0.3">
      <c r="A139" s="41">
        <v>127</v>
      </c>
      <c r="B139" s="77" t="str">
        <f ca="1">IFERROR(IF((VLOOKUP($E139,'Org List'!$AJ$10:$AL$190,3,FALSE))="","",(VLOOKUP($E139,'Org List'!$AJ$10:$AL$190,3,FALSE))),"")</f>
        <v>South East England Commissioning Region</v>
      </c>
      <c r="C139" s="78" t="str">
        <f ca="1">IFERROR(IF((VLOOKUP($E139,'Org List'!$AO$10:$AQ$190,3,FALSE))="","",(VLOOKUP($E139,'Org List'!$AO$10:$AQ$190,3,FALSE))),"")</f>
        <v>South East Region</v>
      </c>
      <c r="D139" s="79" t="str">
        <f ca="1">IFERROR(IF((VLOOKUP($E139,'Org List'!$AT$10:$AV$190,3,FALSE))="","",(VLOOKUP($E139,'Org List'!$AT$10:$AV$190,3,FALSE))),"")</f>
        <v>NHS England South East (Hampshire, Isle of Wight and Thames Valley)</v>
      </c>
      <c r="E139" s="77" t="str">
        <f t="shared" ca="1" si="3"/>
        <v>E06000044</v>
      </c>
      <c r="F139" s="79" t="str">
        <f ca="1">IF(E139="","",VLOOKUP(E139,'Org List'!$J$9:$K$640,2,0))</f>
        <v>Portsmouth</v>
      </c>
      <c r="G139" s="114">
        <f ca="1">IFERROR(IF((VLOOKUP($E139,'Res&amp;Reablement Backsheet'!$D$5:$W$183,G$9,FALSE))="","",(VLOOKUP($E139,'Res&amp;Reablement Backsheet'!$D$5:$W$183,G$9,FALSE))),"")</f>
        <v>776.20529291712671</v>
      </c>
      <c r="H139" s="114">
        <f ca="1">IFERROR(IF((VLOOKUP($E139,'Res&amp;Reablement Backsheet'!$D$5:$W$183,H$9,FALSE))="","",(VLOOKUP($E139,'Res&amp;Reablement Backsheet'!$D$5:$W$183,H$9,FALSE))),"")</f>
        <v>666.08938919603008</v>
      </c>
      <c r="I139" s="114">
        <f ca="1">IFERROR(IF((VLOOKUP($E139,'Res&amp;Reablement Backsheet'!$D$5:$W$183,I$9,FALSE))="","",(VLOOKUP($E139,'Res&amp;Reablement Backsheet'!$D$5:$W$183,I$9,FALSE))),"")</f>
        <v>626.12402584426832</v>
      </c>
    </row>
    <row r="140" spans="1:9" ht="15" customHeight="1" x14ac:dyDescent="0.3">
      <c r="A140" s="41">
        <v>128</v>
      </c>
      <c r="B140" s="77" t="str">
        <f ca="1">IFERROR(IF((VLOOKUP($E140,'Org List'!$AJ$10:$AL$190,3,FALSE))="","",(VLOOKUP($E140,'Org List'!$AJ$10:$AL$190,3,FALSE))),"")</f>
        <v>South East England Commissioning Region</v>
      </c>
      <c r="C140" s="78" t="str">
        <f ca="1">IFERROR(IF((VLOOKUP($E140,'Org List'!$AO$10:$AQ$190,3,FALSE))="","",(VLOOKUP($E140,'Org List'!$AO$10:$AQ$190,3,FALSE))),"")</f>
        <v>South East Region</v>
      </c>
      <c r="D140" s="79" t="str">
        <f ca="1">IFERROR(IF((VLOOKUP($E140,'Org List'!$AT$10:$AV$190,3,FALSE))="","",(VLOOKUP($E140,'Org List'!$AT$10:$AV$190,3,FALSE))),"")</f>
        <v>NHS England South East (Hampshire, Isle of Wight and Thames Valley)</v>
      </c>
      <c r="E140" s="77" t="str">
        <f t="shared" ref="E140:E171" ca="1" si="4">IF($A140&gt;$L$5-1,"",INDIRECT("'Comms by AT'!D"&amp;$A140+$L$4))</f>
        <v>E06000038</v>
      </c>
      <c r="F140" s="79" t="str">
        <f ca="1">IF(E140="","",VLOOKUP(E140,'Org List'!$J$9:$K$640,2,0))</f>
        <v>Reading</v>
      </c>
      <c r="G140" s="114">
        <f ca="1">IFERROR(IF((VLOOKUP($E140,'Res&amp;Reablement Backsheet'!$D$5:$W$183,G$9,FALSE))="","",(VLOOKUP($E140,'Res&amp;Reablement Backsheet'!$D$5:$W$183,G$9,FALSE))),"")</f>
        <v>462.89231395289693</v>
      </c>
      <c r="H140" s="114">
        <f ca="1">IFERROR(IF((VLOOKUP($E140,'Res&amp;Reablement Backsheet'!$D$5:$W$183,H$9,FALSE))="","",(VLOOKUP($E140,'Res&amp;Reablement Backsheet'!$D$5:$W$183,H$9,FALSE))),"")</f>
        <v>586.59924146649803</v>
      </c>
      <c r="I140" s="114">
        <f ca="1">IFERROR(IF((VLOOKUP($E140,'Res&amp;Reablement Backsheet'!$D$5:$W$183,I$9,FALSE))="","",(VLOOKUP($E140,'Res&amp;Reablement Backsheet'!$D$5:$W$183,I$9,FALSE))),"")</f>
        <v>601.76991150442484</v>
      </c>
    </row>
    <row r="141" spans="1:9" ht="15" customHeight="1" x14ac:dyDescent="0.3">
      <c r="A141" s="41">
        <v>129</v>
      </c>
      <c r="B141" s="77" t="str">
        <f ca="1">IFERROR(IF((VLOOKUP($E141,'Org List'!$AJ$10:$AL$190,3,FALSE))="","",(VLOOKUP($E141,'Org List'!$AJ$10:$AL$190,3,FALSE))),"")</f>
        <v>London Commissioning Region</v>
      </c>
      <c r="C141" s="78" t="str">
        <f ca="1">IFERROR(IF((VLOOKUP($E141,'Org List'!$AO$10:$AQ$190,3,FALSE))="","",(VLOOKUP($E141,'Org List'!$AO$10:$AQ$190,3,FALSE))),"")</f>
        <v>London Region</v>
      </c>
      <c r="D141" s="79" t="str">
        <f ca="1">IFERROR(IF((VLOOKUP($E141,'Org List'!$AT$10:$AV$190,3,FALSE))="","",(VLOOKUP($E141,'Org List'!$AT$10:$AV$190,3,FALSE))),"")</f>
        <v>NHS England London</v>
      </c>
      <c r="E141" s="77" t="str">
        <f t="shared" ca="1" si="4"/>
        <v>E09000026</v>
      </c>
      <c r="F141" s="79" t="str">
        <f ca="1">IF(E141="","",VLOOKUP(E141,'Org List'!$J$9:$K$640,2,0))</f>
        <v>Redbridge</v>
      </c>
      <c r="G141" s="114">
        <f ca="1">IFERROR(IF((VLOOKUP($E141,'Res&amp;Reablement Backsheet'!$D$5:$W$183,G$9,FALSE))="","",(VLOOKUP($E141,'Res&amp;Reablement Backsheet'!$D$5:$W$183,G$9,FALSE))),"")</f>
        <v>401.75905315163686</v>
      </c>
      <c r="H141" s="114">
        <f ca="1">IFERROR(IF((VLOOKUP($E141,'Res&amp;Reablement Backsheet'!$D$5:$W$183,H$9,FALSE))="","",(VLOOKUP($E141,'Res&amp;Reablement Backsheet'!$D$5:$W$183,H$9,FALSE))),"")</f>
        <v>400.48057669203041</v>
      </c>
      <c r="I141" s="114">
        <f ca="1">IFERROR(IF((VLOOKUP($E141,'Res&amp;Reablement Backsheet'!$D$5:$W$183,I$9,FALSE))="","",(VLOOKUP($E141,'Res&amp;Reablement Backsheet'!$D$5:$W$183,I$9,FALSE))),"")</f>
        <v>285.67614470698169</v>
      </c>
    </row>
    <row r="142" spans="1:9" ht="15" customHeight="1" x14ac:dyDescent="0.3">
      <c r="A142" s="41">
        <v>130</v>
      </c>
      <c r="B142" s="77" t="str">
        <f ca="1">IFERROR(IF((VLOOKUP($E142,'Org List'!$AJ$10:$AL$190,3,FALSE))="","",(VLOOKUP($E142,'Org List'!$AJ$10:$AL$190,3,FALSE))),"")</f>
        <v>North East and Yorkshire Commissioning Region</v>
      </c>
      <c r="C142" s="78" t="str">
        <f ca="1">IFERROR(IF((VLOOKUP($E142,'Org List'!$AO$10:$AQ$190,3,FALSE))="","",(VLOOKUP($E142,'Org List'!$AO$10:$AQ$190,3,FALSE))),"")</f>
        <v>North East Region</v>
      </c>
      <c r="D142" s="79" t="str">
        <f ca="1">IFERROR(IF((VLOOKUP($E142,'Org List'!$AT$10:$AV$190,3,FALSE))="","",(VLOOKUP($E142,'Org List'!$AT$10:$AV$190,3,FALSE))),"")</f>
        <v>NHS England North East and Yorkshire (Cumbria And North East)</v>
      </c>
      <c r="E142" s="77" t="str">
        <f t="shared" ca="1" si="4"/>
        <v>E06000003</v>
      </c>
      <c r="F142" s="79" t="str">
        <f ca="1">IF(E142="","",VLOOKUP(E142,'Org List'!$J$9:$K$640,2,0))</f>
        <v>Redcar and Cleveland</v>
      </c>
      <c r="G142" s="114">
        <f ca="1">IFERROR(IF((VLOOKUP($E142,'Res&amp;Reablement Backsheet'!$D$5:$W$183,G$9,FALSE))="","",(VLOOKUP($E142,'Res&amp;Reablement Backsheet'!$D$5:$W$183,G$9,FALSE))),"")</f>
        <v>959.6215576955567</v>
      </c>
      <c r="H142" s="114">
        <f ca="1">IFERROR(IF((VLOOKUP($E142,'Res&amp;Reablement Backsheet'!$D$5:$W$183,H$9,FALSE))="","",(VLOOKUP($E142,'Res&amp;Reablement Backsheet'!$D$5:$W$183,H$9,FALSE))),"")</f>
        <v>880.96906597256975</v>
      </c>
      <c r="I142" s="114">
        <f ca="1">IFERROR(IF((VLOOKUP($E142,'Res&amp;Reablement Backsheet'!$D$5:$W$183,I$9,FALSE))="","",(VLOOKUP($E142,'Res&amp;Reablement Backsheet'!$D$5:$W$183,I$9,FALSE))),"")</f>
        <v>874.29505789702011</v>
      </c>
    </row>
    <row r="143" spans="1:9" ht="15" customHeight="1" x14ac:dyDescent="0.3">
      <c r="A143" s="41">
        <v>131</v>
      </c>
      <c r="B143" s="77" t="str">
        <f ca="1">IFERROR(IF((VLOOKUP($E143,'Org List'!$AJ$10:$AL$190,3,FALSE))="","",(VLOOKUP($E143,'Org List'!$AJ$10:$AL$190,3,FALSE))),"")</f>
        <v>London Commissioning Region</v>
      </c>
      <c r="C143" s="78" t="str">
        <f ca="1">IFERROR(IF((VLOOKUP($E143,'Org List'!$AO$10:$AQ$190,3,FALSE))="","",(VLOOKUP($E143,'Org List'!$AO$10:$AQ$190,3,FALSE))),"")</f>
        <v>London Region</v>
      </c>
      <c r="D143" s="79" t="str">
        <f ca="1">IFERROR(IF((VLOOKUP($E143,'Org List'!$AT$10:$AV$190,3,FALSE))="","",(VLOOKUP($E143,'Org List'!$AT$10:$AV$190,3,FALSE))),"")</f>
        <v>NHS England London</v>
      </c>
      <c r="E143" s="77" t="str">
        <f t="shared" ca="1" si="4"/>
        <v>E09000027</v>
      </c>
      <c r="F143" s="79" t="str">
        <f ca="1">IF(E143="","",VLOOKUP(E143,'Org List'!$J$9:$K$640,2,0))</f>
        <v>Richmond upon Thames</v>
      </c>
      <c r="G143" s="114">
        <f ca="1">IFERROR(IF((VLOOKUP($E143,'Res&amp;Reablement Backsheet'!$D$5:$W$183,G$9,FALSE))="","",(VLOOKUP($E143,'Res&amp;Reablement Backsheet'!$D$5:$W$183,G$9,FALSE))),"")</f>
        <v>328.17944987650981</v>
      </c>
      <c r="H143" s="114">
        <f ca="1">IFERROR(IF((VLOOKUP($E143,'Res&amp;Reablement Backsheet'!$D$5:$W$183,H$9,FALSE))="","",(VLOOKUP($E143,'Res&amp;Reablement Backsheet'!$D$5:$W$183,H$9,FALSE))),"")</f>
        <v>347.9586426299046</v>
      </c>
      <c r="I143" s="114">
        <f ca="1">IFERROR(IF((VLOOKUP($E143,'Res&amp;Reablement Backsheet'!$D$5:$W$183,I$9,FALSE))="","",(VLOOKUP($E143,'Res&amp;Reablement Backsheet'!$D$5:$W$183,I$9,FALSE))),"")</f>
        <v>328.07529162248142</v>
      </c>
    </row>
    <row r="144" spans="1:9" ht="15" customHeight="1" x14ac:dyDescent="0.3">
      <c r="A144" s="41">
        <v>132</v>
      </c>
      <c r="B144" s="77" t="str">
        <f ca="1">IFERROR(IF((VLOOKUP($E144,'Org List'!$AJ$10:$AL$190,3,FALSE))="","",(VLOOKUP($E144,'Org List'!$AJ$10:$AL$190,3,FALSE))),"")</f>
        <v>North West Commissioning Region</v>
      </c>
      <c r="C144" s="78" t="str">
        <f ca="1">IFERROR(IF((VLOOKUP($E144,'Org List'!$AO$10:$AQ$190,3,FALSE))="","",(VLOOKUP($E144,'Org List'!$AO$10:$AQ$190,3,FALSE))),"")</f>
        <v>North West Region</v>
      </c>
      <c r="D144" s="79" t="str">
        <f ca="1">IFERROR(IF((VLOOKUP($E144,'Org List'!$AT$10:$AV$190,3,FALSE))="","",(VLOOKUP($E144,'Org List'!$AT$10:$AV$190,3,FALSE))),"")</f>
        <v>NHS England North West (Greater Manchester)</v>
      </c>
      <c r="E144" s="77" t="str">
        <f t="shared" ca="1" si="4"/>
        <v>E08000005</v>
      </c>
      <c r="F144" s="79" t="str">
        <f ca="1">IF(E144="","",VLOOKUP(E144,'Org List'!$J$9:$K$640,2,0))</f>
        <v>Rochdale</v>
      </c>
      <c r="G144" s="114">
        <f ca="1">IFERROR(IF((VLOOKUP($E144,'Res&amp;Reablement Backsheet'!$D$5:$W$183,G$9,FALSE))="","",(VLOOKUP($E144,'Res&amp;Reablement Backsheet'!$D$5:$W$183,G$9,FALSE))),"")</f>
        <v>710.72390668882906</v>
      </c>
      <c r="H144" s="114">
        <f ca="1">IFERROR(IF((VLOOKUP($E144,'Res&amp;Reablement Backsheet'!$D$5:$W$183,H$9,FALSE))="","",(VLOOKUP($E144,'Res&amp;Reablement Backsheet'!$D$5:$W$183,H$9,FALSE))),"")</f>
        <v>685.91752053518508</v>
      </c>
      <c r="I144" s="114">
        <f ca="1">IFERROR(IF((VLOOKUP($E144,'Res&amp;Reablement Backsheet'!$D$5:$W$183,I$9,FALSE))="","",(VLOOKUP($E144,'Res&amp;Reablement Backsheet'!$D$5:$W$183,I$9,FALSE))),"")</f>
        <v>697.2083439184803</v>
      </c>
    </row>
    <row r="145" spans="1:9" ht="15" customHeight="1" x14ac:dyDescent="0.3">
      <c r="A145" s="41">
        <v>133</v>
      </c>
      <c r="B145" s="77" t="str">
        <f ca="1">IFERROR(IF((VLOOKUP($E145,'Org List'!$AJ$10:$AL$190,3,FALSE))="","",(VLOOKUP($E145,'Org List'!$AJ$10:$AL$190,3,FALSE))),"")</f>
        <v>North East and Yorkshire Commissioning Region</v>
      </c>
      <c r="C145" s="78" t="str">
        <f ca="1">IFERROR(IF((VLOOKUP($E145,'Org List'!$AO$10:$AQ$190,3,FALSE))="","",(VLOOKUP($E145,'Org List'!$AO$10:$AQ$190,3,FALSE))),"")</f>
        <v>Yorkshire and The Humber Region</v>
      </c>
      <c r="D145" s="79" t="str">
        <f ca="1">IFERROR(IF((VLOOKUP($E145,'Org List'!$AT$10:$AV$190,3,FALSE))="","",(VLOOKUP($E145,'Org List'!$AT$10:$AV$190,3,FALSE))),"")</f>
        <v>NHS England North East and Yokrshire (Yorkshire And Humber)</v>
      </c>
      <c r="E145" s="77" t="str">
        <f t="shared" ca="1" si="4"/>
        <v>E08000018</v>
      </c>
      <c r="F145" s="79" t="str">
        <f ca="1">IF(E145="","",VLOOKUP(E145,'Org List'!$J$9:$K$640,2,0))</f>
        <v>Rotherham</v>
      </c>
      <c r="G145" s="114">
        <f ca="1">IFERROR(IF((VLOOKUP($E145,'Res&amp;Reablement Backsheet'!$D$5:$W$183,G$9,FALSE))="","",(VLOOKUP($E145,'Res&amp;Reablement Backsheet'!$D$5:$W$183,G$9,FALSE))),"")</f>
        <v>653.5429952073514</v>
      </c>
      <c r="H145" s="114">
        <f ca="1">IFERROR(IF((VLOOKUP($E145,'Res&amp;Reablement Backsheet'!$D$5:$W$183,H$9,FALSE))="","",(VLOOKUP($E145,'Res&amp;Reablement Backsheet'!$D$5:$W$183,H$9,FALSE))),"")</f>
        <v>582.09042980616584</v>
      </c>
      <c r="I145" s="114">
        <f ca="1">IFERROR(IF((VLOOKUP($E145,'Res&amp;Reablement Backsheet'!$D$5:$W$183,I$9,FALSE))="","",(VLOOKUP($E145,'Res&amp;Reablement Backsheet'!$D$5:$W$183,I$9,FALSE))),"")</f>
        <v>607.56913548791726</v>
      </c>
    </row>
    <row r="146" spans="1:9" ht="15" customHeight="1" x14ac:dyDescent="0.3">
      <c r="A146" s="41">
        <v>134</v>
      </c>
      <c r="B146" s="77" t="str">
        <f ca="1">IFERROR(IF((VLOOKUP($E146,'Org List'!$AJ$10:$AL$190,3,FALSE))="","",(VLOOKUP($E146,'Org List'!$AJ$10:$AL$190,3,FALSE))),"")</f>
        <v>Midlands Commissioning Region</v>
      </c>
      <c r="C146" s="78" t="str">
        <f ca="1">IFERROR(IF((VLOOKUP($E146,'Org List'!$AO$10:$AQ$190,3,FALSE))="","",(VLOOKUP($E146,'Org List'!$AO$10:$AQ$190,3,FALSE))),"")</f>
        <v>East Midlands Region</v>
      </c>
      <c r="D146" s="79" t="str">
        <f ca="1">IFERROR(IF((VLOOKUP($E146,'Org List'!$AT$10:$AV$190,3,FALSE))="","",(VLOOKUP($E146,'Org List'!$AT$10:$AV$190,3,FALSE))),"")</f>
        <v>NHS England Midlands (Central Midlands)</v>
      </c>
      <c r="E146" s="77" t="str">
        <f t="shared" ca="1" si="4"/>
        <v>E06000017</v>
      </c>
      <c r="F146" s="79" t="str">
        <f ca="1">IF(E146="","",VLOOKUP(E146,'Org List'!$J$9:$K$640,2,0))</f>
        <v>Rutland</v>
      </c>
      <c r="G146" s="114">
        <f ca="1">IFERROR(IF((VLOOKUP($E146,'Res&amp;Reablement Backsheet'!$D$5:$W$183,G$9,FALSE))="","",(VLOOKUP($E146,'Res&amp;Reablement Backsheet'!$D$5:$W$183,G$9,FALSE))),"")</f>
        <v>552.42749389142671</v>
      </c>
      <c r="H146" s="114">
        <f ca="1">IFERROR(IF((VLOOKUP($E146,'Res&amp;Reablement Backsheet'!$D$5:$W$183,H$9,FALSE))="","",(VLOOKUP($E146,'Res&amp;Reablement Backsheet'!$D$5:$W$183,H$9,FALSE))),"")</f>
        <v>309.78934324659235</v>
      </c>
      <c r="I146" s="114">
        <f ca="1">IFERROR(IF((VLOOKUP($E146,'Res&amp;Reablement Backsheet'!$D$5:$W$183,I$9,FALSE))="","",(VLOOKUP($E146,'Res&amp;Reablement Backsheet'!$D$5:$W$183,I$9,FALSE))),"")</f>
        <v>536.96819496076</v>
      </c>
    </row>
    <row r="147" spans="1:9" ht="15" customHeight="1" x14ac:dyDescent="0.3">
      <c r="A147" s="41">
        <v>135</v>
      </c>
      <c r="B147" s="77" t="str">
        <f ca="1">IFERROR(IF((VLOOKUP($E147,'Org List'!$AJ$10:$AL$190,3,FALSE))="","",(VLOOKUP($E147,'Org List'!$AJ$10:$AL$190,3,FALSE))),"")</f>
        <v>North West Commissioning Region</v>
      </c>
      <c r="C147" s="78" t="str">
        <f ca="1">IFERROR(IF((VLOOKUP($E147,'Org List'!$AO$10:$AQ$190,3,FALSE))="","",(VLOOKUP($E147,'Org List'!$AO$10:$AQ$190,3,FALSE))),"")</f>
        <v>North West Region</v>
      </c>
      <c r="D147" s="79" t="str">
        <f ca="1">IFERROR(IF((VLOOKUP($E147,'Org List'!$AT$10:$AV$190,3,FALSE))="","",(VLOOKUP($E147,'Org List'!$AT$10:$AV$190,3,FALSE))),"")</f>
        <v>NHS England North West (Greater Manchester)</v>
      </c>
      <c r="E147" s="77" t="str">
        <f t="shared" ca="1" si="4"/>
        <v>E08000006</v>
      </c>
      <c r="F147" s="79" t="str">
        <f ca="1">IF(E147="","",VLOOKUP(E147,'Org List'!$J$9:$K$640,2,0))</f>
        <v>Salford</v>
      </c>
      <c r="G147" s="114">
        <f ca="1">IFERROR(IF((VLOOKUP($E147,'Res&amp;Reablement Backsheet'!$D$5:$W$183,G$9,FALSE))="","",(VLOOKUP($E147,'Res&amp;Reablement Backsheet'!$D$5:$W$183,G$9,FALSE))),"")</f>
        <v>966.86613475177296</v>
      </c>
      <c r="H147" s="114">
        <f ca="1">IFERROR(IF((VLOOKUP($E147,'Res&amp;Reablement Backsheet'!$D$5:$W$183,H$9,FALSE))="","",(VLOOKUP($E147,'Res&amp;Reablement Backsheet'!$D$5:$W$183,H$9,FALSE))),"")</f>
        <v>846.56960070593425</v>
      </c>
      <c r="I147" s="114">
        <f ca="1">IFERROR(IF((VLOOKUP($E147,'Res&amp;Reablement Backsheet'!$D$5:$W$183,I$9,FALSE))="","",(VLOOKUP($E147,'Res&amp;Reablement Backsheet'!$D$5:$W$183,I$9,FALSE))),"")</f>
        <v>898.96315905581298</v>
      </c>
    </row>
    <row r="148" spans="1:9" ht="15" customHeight="1" x14ac:dyDescent="0.3">
      <c r="A148" s="41">
        <v>136</v>
      </c>
      <c r="B148" s="77" t="str">
        <f ca="1">IFERROR(IF((VLOOKUP($E148,'Org List'!$AJ$10:$AL$190,3,FALSE))="","",(VLOOKUP($E148,'Org List'!$AJ$10:$AL$190,3,FALSE))),"")</f>
        <v>Midlands Commissioning Region</v>
      </c>
      <c r="C148" s="78" t="str">
        <f ca="1">IFERROR(IF((VLOOKUP($E148,'Org List'!$AO$10:$AQ$190,3,FALSE))="","",(VLOOKUP($E148,'Org List'!$AO$10:$AQ$190,3,FALSE))),"")</f>
        <v>West Midlands Region</v>
      </c>
      <c r="D148" s="79" t="str">
        <f ca="1">IFERROR(IF((VLOOKUP($E148,'Org List'!$AT$10:$AV$190,3,FALSE))="","",(VLOOKUP($E148,'Org List'!$AT$10:$AV$190,3,FALSE))),"")</f>
        <v>NHS England Midlands (West Midlands)</v>
      </c>
      <c r="E148" s="77" t="str">
        <f t="shared" ca="1" si="4"/>
        <v>E08000028</v>
      </c>
      <c r="F148" s="79" t="str">
        <f ca="1">IF(E148="","",VLOOKUP(E148,'Org List'!$J$9:$K$640,2,0))</f>
        <v>Sandwell</v>
      </c>
      <c r="G148" s="114">
        <f ca="1">IFERROR(IF((VLOOKUP($E148,'Res&amp;Reablement Backsheet'!$D$5:$W$183,G$9,FALSE))="","",(VLOOKUP($E148,'Res&amp;Reablement Backsheet'!$D$5:$W$183,G$9,FALSE))),"")</f>
        <v>836.5547851342784</v>
      </c>
      <c r="H148" s="114">
        <f ca="1">IFERROR(IF((VLOOKUP($E148,'Res&amp;Reablement Backsheet'!$D$5:$W$183,H$9,FALSE))="","",(VLOOKUP($E148,'Res&amp;Reablement Backsheet'!$D$5:$W$183,H$9,FALSE))),"")</f>
        <v>784.7213729566671</v>
      </c>
      <c r="I148" s="114">
        <f ca="1">IFERROR(IF((VLOOKUP($E148,'Res&amp;Reablement Backsheet'!$D$5:$W$183,I$9,FALSE))="","",(VLOOKUP($E148,'Res&amp;Reablement Backsheet'!$D$5:$W$183,I$9,FALSE))),"")</f>
        <v>878.48029024499613</v>
      </c>
    </row>
    <row r="149" spans="1:9" ht="15" customHeight="1" x14ac:dyDescent="0.3">
      <c r="A149" s="41">
        <v>137</v>
      </c>
      <c r="B149" s="77" t="str">
        <f ca="1">IFERROR(IF((VLOOKUP($E149,'Org List'!$AJ$10:$AL$190,3,FALSE))="","",(VLOOKUP($E149,'Org List'!$AJ$10:$AL$190,3,FALSE))),"")</f>
        <v>North West Commissioning Region</v>
      </c>
      <c r="C149" s="78" t="str">
        <f ca="1">IFERROR(IF((VLOOKUP($E149,'Org List'!$AO$10:$AQ$190,3,FALSE))="","",(VLOOKUP($E149,'Org List'!$AO$10:$AQ$190,3,FALSE))),"")</f>
        <v>North West Region</v>
      </c>
      <c r="D149" s="79" t="str">
        <f ca="1">IFERROR(IF((VLOOKUP($E149,'Org List'!$AT$10:$AV$190,3,FALSE))="","",(VLOOKUP($E149,'Org List'!$AT$10:$AV$190,3,FALSE))),"")</f>
        <v>NHS England North West (Cheshire And Merseyside)</v>
      </c>
      <c r="E149" s="77" t="str">
        <f t="shared" ca="1" si="4"/>
        <v>E08000014</v>
      </c>
      <c r="F149" s="79" t="str">
        <f ca="1">IF(E149="","",VLOOKUP(E149,'Org List'!$J$9:$K$640,2,0))</f>
        <v>Sefton</v>
      </c>
      <c r="G149" s="114">
        <f ca="1">IFERROR(IF((VLOOKUP($E149,'Res&amp;Reablement Backsheet'!$D$5:$W$183,G$9,FALSE))="","",(VLOOKUP($E149,'Res&amp;Reablement Backsheet'!$D$5:$W$183,G$9,FALSE))),"")</f>
        <v>860.91234347048294</v>
      </c>
      <c r="H149" s="114">
        <f ca="1">IFERROR(IF((VLOOKUP($E149,'Res&amp;Reablement Backsheet'!$D$5:$W$183,H$9,FALSE))="","",(VLOOKUP($E149,'Res&amp;Reablement Backsheet'!$D$5:$W$183,H$9,FALSE))),"")</f>
        <v>815.07574201905004</v>
      </c>
      <c r="I149" s="114">
        <f ca="1">IFERROR(IF((VLOOKUP($E149,'Res&amp;Reablement Backsheet'!$D$5:$W$183,I$9,FALSE))="","",(VLOOKUP($E149,'Res&amp;Reablement Backsheet'!$D$5:$W$183,I$9,FALSE))),"")</f>
        <v>774.00603408785764</v>
      </c>
    </row>
    <row r="150" spans="1:9" ht="15" customHeight="1" x14ac:dyDescent="0.3">
      <c r="A150" s="41">
        <v>138</v>
      </c>
      <c r="B150" s="77" t="str">
        <f ca="1">IFERROR(IF((VLOOKUP($E150,'Org List'!$AJ$10:$AL$190,3,FALSE))="","",(VLOOKUP($E150,'Org List'!$AJ$10:$AL$190,3,FALSE))),"")</f>
        <v>North East and Yorkshire Commissioning Region</v>
      </c>
      <c r="C150" s="78" t="str">
        <f ca="1">IFERROR(IF((VLOOKUP($E150,'Org List'!$AO$10:$AQ$190,3,FALSE))="","",(VLOOKUP($E150,'Org List'!$AO$10:$AQ$190,3,FALSE))),"")</f>
        <v>Yorkshire and The Humber Region</v>
      </c>
      <c r="D150" s="79" t="str">
        <f ca="1">IFERROR(IF((VLOOKUP($E150,'Org List'!$AT$10:$AV$190,3,FALSE))="","",(VLOOKUP($E150,'Org List'!$AT$10:$AV$190,3,FALSE))),"")</f>
        <v>NHS England North East and Yokrshire (Yorkshire And Humber)</v>
      </c>
      <c r="E150" s="77" t="str">
        <f t="shared" ca="1" si="4"/>
        <v>E08000019</v>
      </c>
      <c r="F150" s="79" t="str">
        <f ca="1">IF(E150="","",VLOOKUP(E150,'Org List'!$J$9:$K$640,2,0))</f>
        <v>Sheffield</v>
      </c>
      <c r="G150" s="114">
        <f ca="1">IFERROR(IF((VLOOKUP($E150,'Res&amp;Reablement Backsheet'!$D$5:$W$183,G$9,FALSE))="","",(VLOOKUP($E150,'Res&amp;Reablement Backsheet'!$D$5:$W$183,G$9,FALSE))),"")</f>
        <v>824.53754667702731</v>
      </c>
      <c r="H150" s="114">
        <f ca="1">IFERROR(IF((VLOOKUP($E150,'Res&amp;Reablement Backsheet'!$D$5:$W$183,H$9,FALSE))="","",(VLOOKUP($E150,'Res&amp;Reablement Backsheet'!$D$5:$W$183,H$9,FALSE))),"")</f>
        <v>771.4820633110246</v>
      </c>
      <c r="I150" s="114">
        <f ca="1">IFERROR(IF((VLOOKUP($E150,'Res&amp;Reablement Backsheet'!$D$5:$W$183,I$9,FALSE))="","",(VLOOKUP($E150,'Res&amp;Reablement Backsheet'!$D$5:$W$183,I$9,FALSE))),"")</f>
        <v>657.42753233338351</v>
      </c>
    </row>
    <row r="151" spans="1:9" ht="15" customHeight="1" x14ac:dyDescent="0.3">
      <c r="A151" s="41">
        <v>139</v>
      </c>
      <c r="B151" s="77" t="str">
        <f ca="1">IFERROR(IF((VLOOKUP($E151,'Org List'!$AJ$10:$AL$190,3,FALSE))="","",(VLOOKUP($E151,'Org List'!$AJ$10:$AL$190,3,FALSE))),"")</f>
        <v>Midlands Commissioning Region</v>
      </c>
      <c r="C151" s="78" t="str">
        <f ca="1">IFERROR(IF((VLOOKUP($E151,'Org List'!$AO$10:$AQ$190,3,FALSE))="","",(VLOOKUP($E151,'Org List'!$AO$10:$AQ$190,3,FALSE))),"")</f>
        <v>West Midlands Region</v>
      </c>
      <c r="D151" s="79" t="str">
        <f ca="1">IFERROR(IF((VLOOKUP($E151,'Org List'!$AT$10:$AV$190,3,FALSE))="","",(VLOOKUP($E151,'Org List'!$AT$10:$AV$190,3,FALSE))),"")</f>
        <v>NHS England Midlands (North Midlands)</v>
      </c>
      <c r="E151" s="77" t="str">
        <f t="shared" ca="1" si="4"/>
        <v>E06000051</v>
      </c>
      <c r="F151" s="79" t="str">
        <f ca="1">IF(E151="","",VLOOKUP(E151,'Org List'!$J$9:$K$640,2,0))</f>
        <v>Shropshire</v>
      </c>
      <c r="G151" s="114">
        <f ca="1">IFERROR(IF((VLOOKUP($E151,'Res&amp;Reablement Backsheet'!$D$5:$W$183,G$9,FALSE))="","",(VLOOKUP($E151,'Res&amp;Reablement Backsheet'!$D$5:$W$183,G$9,FALSE))),"")</f>
        <v>516.80977631826875</v>
      </c>
      <c r="H151" s="114">
        <f ca="1">IFERROR(IF((VLOOKUP($E151,'Res&amp;Reablement Backsheet'!$D$5:$W$183,H$9,FALSE))="","",(VLOOKUP($E151,'Res&amp;Reablement Backsheet'!$D$5:$W$183,H$9,FALSE))),"")</f>
        <v>597.13271077206366</v>
      </c>
      <c r="I151" s="114">
        <f ca="1">IFERROR(IF((VLOOKUP($E151,'Res&amp;Reablement Backsheet'!$D$5:$W$183,I$9,FALSE))="","",(VLOOKUP($E151,'Res&amp;Reablement Backsheet'!$D$5:$W$183,I$9,FALSE))),"")</f>
        <v>439.30027620676054</v>
      </c>
    </row>
    <row r="152" spans="1:9" ht="15" customHeight="1" x14ac:dyDescent="0.3">
      <c r="A152" s="41">
        <v>140</v>
      </c>
      <c r="B152" s="77" t="str">
        <f ca="1">IFERROR(IF((VLOOKUP($E152,'Org List'!$AJ$10:$AL$190,3,FALSE))="","",(VLOOKUP($E152,'Org List'!$AJ$10:$AL$190,3,FALSE))),"")</f>
        <v>South East England Commissioning Region</v>
      </c>
      <c r="C152" s="78" t="str">
        <f ca="1">IFERROR(IF((VLOOKUP($E152,'Org List'!$AO$10:$AQ$190,3,FALSE))="","",(VLOOKUP($E152,'Org List'!$AO$10:$AQ$190,3,FALSE))),"")</f>
        <v>South East Region</v>
      </c>
      <c r="D152" s="79" t="str">
        <f ca="1">IFERROR(IF((VLOOKUP($E152,'Org List'!$AT$10:$AV$190,3,FALSE))="","",(VLOOKUP($E152,'Org List'!$AT$10:$AV$190,3,FALSE))),"")</f>
        <v>NHS England South East (Hampshire, Isle of Wight and Thames Valley)</v>
      </c>
      <c r="E152" s="77" t="str">
        <f t="shared" ca="1" si="4"/>
        <v>E06000039</v>
      </c>
      <c r="F152" s="79" t="str">
        <f ca="1">IF(E152="","",VLOOKUP(E152,'Org List'!$J$9:$K$640,2,0))</f>
        <v>Slough</v>
      </c>
      <c r="G152" s="114">
        <f ca="1">IFERROR(IF((VLOOKUP($E152,'Res&amp;Reablement Backsheet'!$D$5:$W$183,G$9,FALSE))="","",(VLOOKUP($E152,'Res&amp;Reablement Backsheet'!$D$5:$W$183,G$9,FALSE))),"")</f>
        <v>477.19298245614038</v>
      </c>
      <c r="H152" s="114">
        <f ca="1">IFERROR(IF((VLOOKUP($E152,'Res&amp;Reablement Backsheet'!$D$5:$W$183,H$9,FALSE))="","",(VLOOKUP($E152,'Res&amp;Reablement Backsheet'!$D$5:$W$183,H$9,FALSE))),"")</f>
        <v>520.01368457064655</v>
      </c>
      <c r="I152" s="114">
        <f ca="1">IFERROR(IF((VLOOKUP($E152,'Res&amp;Reablement Backsheet'!$D$5:$W$183,I$9,FALSE))="","",(VLOOKUP($E152,'Res&amp;Reablement Backsheet'!$D$5:$W$183,I$9,FALSE))),"")</f>
        <v>499.48682860075263</v>
      </c>
    </row>
    <row r="153" spans="1:9" ht="15" customHeight="1" x14ac:dyDescent="0.3">
      <c r="A153" s="41">
        <v>141</v>
      </c>
      <c r="B153" s="77" t="str">
        <f ca="1">IFERROR(IF((VLOOKUP($E153,'Org List'!$AJ$10:$AL$190,3,FALSE))="","",(VLOOKUP($E153,'Org List'!$AJ$10:$AL$190,3,FALSE))),"")</f>
        <v>Midlands Commissioning Region</v>
      </c>
      <c r="C153" s="78" t="str">
        <f ca="1">IFERROR(IF((VLOOKUP($E153,'Org List'!$AO$10:$AQ$190,3,FALSE))="","",(VLOOKUP($E153,'Org List'!$AO$10:$AQ$190,3,FALSE))),"")</f>
        <v>West Midlands Region</v>
      </c>
      <c r="D153" s="79" t="str">
        <f ca="1">IFERROR(IF((VLOOKUP($E153,'Org List'!$AT$10:$AV$190,3,FALSE))="","",(VLOOKUP($E153,'Org List'!$AT$10:$AV$190,3,FALSE))),"")</f>
        <v>NHS England Midlands (West Midlands)</v>
      </c>
      <c r="E153" s="77" t="str">
        <f t="shared" ca="1" si="4"/>
        <v>E08000029</v>
      </c>
      <c r="F153" s="79" t="str">
        <f ca="1">IF(E153="","",VLOOKUP(E153,'Org List'!$J$9:$K$640,2,0))</f>
        <v>Solihull</v>
      </c>
      <c r="G153" s="114">
        <f ca="1">IFERROR(IF((VLOOKUP($E153,'Res&amp;Reablement Backsheet'!$D$5:$W$183,G$9,FALSE))="","",(VLOOKUP($E153,'Res&amp;Reablement Backsheet'!$D$5:$W$183,G$9,FALSE))),"")</f>
        <v>537.15107654964709</v>
      </c>
      <c r="H153" s="114">
        <f ca="1">IFERROR(IF((VLOOKUP($E153,'Res&amp;Reablement Backsheet'!$D$5:$W$183,H$9,FALSE))="","",(VLOOKUP($E153,'Res&amp;Reablement Backsheet'!$D$5:$W$183,H$9,FALSE))),"")</f>
        <v>562.33682190435809</v>
      </c>
      <c r="I153" s="114">
        <f ca="1">IFERROR(IF((VLOOKUP($E153,'Res&amp;Reablement Backsheet'!$D$5:$W$183,I$9,FALSE))="","",(VLOOKUP($E153,'Res&amp;Reablement Backsheet'!$D$5:$W$183,I$9,FALSE))),"")</f>
        <v>589.11476580456565</v>
      </c>
    </row>
    <row r="154" spans="1:9" ht="15" customHeight="1" x14ac:dyDescent="0.3">
      <c r="A154" s="41">
        <v>142</v>
      </c>
      <c r="B154" s="77" t="str">
        <f ca="1">IFERROR(IF((VLOOKUP($E154,'Org List'!$AJ$10:$AL$190,3,FALSE))="","",(VLOOKUP($E154,'Org List'!$AJ$10:$AL$190,3,FALSE))),"")</f>
        <v>South West England Commissioning Region</v>
      </c>
      <c r="C154" s="78" t="str">
        <f ca="1">IFERROR(IF((VLOOKUP($E154,'Org List'!$AO$10:$AQ$190,3,FALSE))="","",(VLOOKUP($E154,'Org List'!$AO$10:$AQ$190,3,FALSE))),"")</f>
        <v>South West Region</v>
      </c>
      <c r="D154" s="79" t="str">
        <f ca="1">IFERROR(IF((VLOOKUP($E154,'Org List'!$AT$10:$AV$190,3,FALSE))="","",(VLOOKUP($E154,'Org List'!$AT$10:$AV$190,3,FALSE))),"")</f>
        <v>NHS England South West (South West South)</v>
      </c>
      <c r="E154" s="77" t="str">
        <f t="shared" ca="1" si="4"/>
        <v>E10000027</v>
      </c>
      <c r="F154" s="79" t="str">
        <f ca="1">IF(E154="","",VLOOKUP(E154,'Org List'!$J$9:$K$640,2,0))</f>
        <v>Somerset</v>
      </c>
      <c r="G154" s="114">
        <f ca="1">IFERROR(IF((VLOOKUP($E154,'Res&amp;Reablement Backsheet'!$D$5:$W$183,G$9,FALSE))="","",(VLOOKUP($E154,'Res&amp;Reablement Backsheet'!$D$5:$W$183,G$9,FALSE))),"")</f>
        <v>567.38886728133787</v>
      </c>
      <c r="H154" s="114">
        <f ca="1">IFERROR(IF((VLOOKUP($E154,'Res&amp;Reablement Backsheet'!$D$5:$W$183,H$9,FALSE))="","",(VLOOKUP($E154,'Res&amp;Reablement Backsheet'!$D$5:$W$183,H$9,FALSE))),"")</f>
        <v>518.91118119394298</v>
      </c>
      <c r="I154" s="114">
        <f ca="1">IFERROR(IF((VLOOKUP($E154,'Res&amp;Reablement Backsheet'!$D$5:$W$183,I$9,FALSE))="","",(VLOOKUP($E154,'Res&amp;Reablement Backsheet'!$D$5:$W$183,I$9,FALSE))),"")</f>
        <v>665.04134141522582</v>
      </c>
    </row>
    <row r="155" spans="1:9" ht="15" customHeight="1" x14ac:dyDescent="0.3">
      <c r="A155" s="41">
        <v>143</v>
      </c>
      <c r="B155" s="77" t="str">
        <f ca="1">IFERROR(IF((VLOOKUP($E155,'Org List'!$AJ$10:$AL$190,3,FALSE))="","",(VLOOKUP($E155,'Org List'!$AJ$10:$AL$190,3,FALSE))),"")</f>
        <v>South West England Commissioning Region</v>
      </c>
      <c r="C155" s="78" t="str">
        <f ca="1">IFERROR(IF((VLOOKUP($E155,'Org List'!$AO$10:$AQ$190,3,FALSE))="","",(VLOOKUP($E155,'Org List'!$AO$10:$AQ$190,3,FALSE))),"")</f>
        <v>South West Region</v>
      </c>
      <c r="D155" s="79" t="str">
        <f ca="1">IFERROR(IF((VLOOKUP($E155,'Org List'!$AT$10:$AV$190,3,FALSE))="","",(VLOOKUP($E155,'Org List'!$AT$10:$AV$190,3,FALSE))),"")</f>
        <v>NHS England South West (South West North)</v>
      </c>
      <c r="E155" s="77" t="str">
        <f t="shared" ca="1" si="4"/>
        <v>E06000025</v>
      </c>
      <c r="F155" s="79" t="str">
        <f ca="1">IF(E155="","",VLOOKUP(E155,'Org List'!$J$9:$K$640,2,0))</f>
        <v>South Gloucestershire</v>
      </c>
      <c r="G155" s="114">
        <f ca="1">IFERROR(IF((VLOOKUP($E155,'Res&amp;Reablement Backsheet'!$D$5:$W$183,G$9,FALSE))="","",(VLOOKUP($E155,'Res&amp;Reablement Backsheet'!$D$5:$W$183,G$9,FALSE))),"")</f>
        <v>667.58792502773508</v>
      </c>
      <c r="H155" s="114">
        <f ca="1">IFERROR(IF((VLOOKUP($E155,'Res&amp;Reablement Backsheet'!$D$5:$W$183,H$9,FALSE))="","",(VLOOKUP($E155,'Res&amp;Reablement Backsheet'!$D$5:$W$183,H$9,FALSE))),"")</f>
        <v>605.72263672025224</v>
      </c>
      <c r="I155" s="114">
        <f ca="1">IFERROR(IF((VLOOKUP($E155,'Res&amp;Reablement Backsheet'!$D$5:$W$183,I$9,FALSE))="","",(VLOOKUP($E155,'Res&amp;Reablement Backsheet'!$D$5:$W$183,I$9,FALSE))),"")</f>
        <v>703.79201599876933</v>
      </c>
    </row>
    <row r="156" spans="1:9" ht="15" customHeight="1" x14ac:dyDescent="0.3">
      <c r="A156" s="41">
        <v>144</v>
      </c>
      <c r="B156" s="77" t="str">
        <f ca="1">IFERROR(IF((VLOOKUP($E156,'Org List'!$AJ$10:$AL$190,3,FALSE))="","",(VLOOKUP($E156,'Org List'!$AJ$10:$AL$190,3,FALSE))),"")</f>
        <v>North East and Yorkshire Commissioning Region</v>
      </c>
      <c r="C156" s="78" t="str">
        <f ca="1">IFERROR(IF((VLOOKUP($E156,'Org List'!$AO$10:$AQ$190,3,FALSE))="","",(VLOOKUP($E156,'Org List'!$AO$10:$AQ$190,3,FALSE))),"")</f>
        <v>North East Region</v>
      </c>
      <c r="D156" s="79" t="str">
        <f ca="1">IFERROR(IF((VLOOKUP($E156,'Org List'!$AT$10:$AV$190,3,FALSE))="","",(VLOOKUP($E156,'Org List'!$AT$10:$AV$190,3,FALSE))),"")</f>
        <v>NHS England North East and Yorkshire (Cumbria And North East)</v>
      </c>
      <c r="E156" s="77" t="str">
        <f t="shared" ca="1" si="4"/>
        <v>E08000023</v>
      </c>
      <c r="F156" s="79" t="str">
        <f ca="1">IF(E156="","",VLOOKUP(E156,'Org List'!$J$9:$K$640,2,0))</f>
        <v>South Tyneside</v>
      </c>
      <c r="G156" s="114">
        <f ca="1">IFERROR(IF((VLOOKUP($E156,'Res&amp;Reablement Backsheet'!$D$5:$W$183,G$9,FALSE))="","",(VLOOKUP($E156,'Res&amp;Reablement Backsheet'!$D$5:$W$183,G$9,FALSE))),"")</f>
        <v>844.0105755541997</v>
      </c>
      <c r="H156" s="114">
        <f ca="1">IFERROR(IF((VLOOKUP($E156,'Res&amp;Reablement Backsheet'!$D$5:$W$183,H$9,FALSE))="","",(VLOOKUP($E156,'Res&amp;Reablement Backsheet'!$D$5:$W$183,H$9,FALSE))),"")</f>
        <v>837.67872161480227</v>
      </c>
      <c r="I156" s="114">
        <f ca="1">IFERROR(IF((VLOOKUP($E156,'Res&amp;Reablement Backsheet'!$D$5:$W$183,I$9,FALSE))="","",(VLOOKUP($E156,'Res&amp;Reablement Backsheet'!$D$5:$W$183,I$9,FALSE))),"")</f>
        <v>676.19848612279225</v>
      </c>
    </row>
    <row r="157" spans="1:9" ht="15" customHeight="1" x14ac:dyDescent="0.3">
      <c r="A157" s="41">
        <v>145</v>
      </c>
      <c r="B157" s="77" t="str">
        <f ca="1">IFERROR(IF((VLOOKUP($E157,'Org List'!$AJ$10:$AL$190,3,FALSE))="","",(VLOOKUP($E157,'Org List'!$AJ$10:$AL$190,3,FALSE))),"")</f>
        <v>South East England Commissioning Region</v>
      </c>
      <c r="C157" s="78" t="str">
        <f ca="1">IFERROR(IF((VLOOKUP($E157,'Org List'!$AO$10:$AQ$190,3,FALSE))="","",(VLOOKUP($E157,'Org List'!$AO$10:$AQ$190,3,FALSE))),"")</f>
        <v>South East Region</v>
      </c>
      <c r="D157" s="79" t="str">
        <f ca="1">IFERROR(IF((VLOOKUP($E157,'Org List'!$AT$10:$AV$190,3,FALSE))="","",(VLOOKUP($E157,'Org List'!$AT$10:$AV$190,3,FALSE))),"")</f>
        <v>NHS England South East (Hampshire, Isle of Wight and Thames Valley)</v>
      </c>
      <c r="E157" s="77" t="str">
        <f t="shared" ca="1" si="4"/>
        <v>E06000045</v>
      </c>
      <c r="F157" s="79" t="str">
        <f ca="1">IF(E157="","",VLOOKUP(E157,'Org List'!$J$9:$K$640,2,0))</f>
        <v>Southampton</v>
      </c>
      <c r="G157" s="114">
        <f ca="1">IFERROR(IF((VLOOKUP($E157,'Res&amp;Reablement Backsheet'!$D$5:$W$183,G$9,FALSE))="","",(VLOOKUP($E157,'Res&amp;Reablement Backsheet'!$D$5:$W$183,G$9,FALSE))),"")</f>
        <v>899.45972050345608</v>
      </c>
      <c r="H157" s="114">
        <f ca="1">IFERROR(IF((VLOOKUP($E157,'Res&amp;Reablement Backsheet'!$D$5:$W$183,H$9,FALSE))="","",(VLOOKUP($E157,'Res&amp;Reablement Backsheet'!$D$5:$W$183,H$9,FALSE))),"")</f>
        <v>812.91021858252532</v>
      </c>
      <c r="I157" s="114">
        <f ca="1">IFERROR(IF((VLOOKUP($E157,'Res&amp;Reablement Backsheet'!$D$5:$W$183,I$9,FALSE))="","",(VLOOKUP($E157,'Res&amp;Reablement Backsheet'!$D$5:$W$183,I$9,FALSE))),"")</f>
        <v>779.79165412175587</v>
      </c>
    </row>
    <row r="158" spans="1:9" ht="15" customHeight="1" x14ac:dyDescent="0.3">
      <c r="A158" s="41">
        <v>146</v>
      </c>
      <c r="B158" s="77" t="str">
        <f ca="1">IFERROR(IF((VLOOKUP($E158,'Org List'!$AJ$10:$AL$190,3,FALSE))="","",(VLOOKUP($E158,'Org List'!$AJ$10:$AL$190,3,FALSE))),"")</f>
        <v>East of England Commissioning Region</v>
      </c>
      <c r="C158" s="78" t="str">
        <f ca="1">IFERROR(IF((VLOOKUP($E158,'Org List'!$AO$10:$AQ$190,3,FALSE))="","",(VLOOKUP($E158,'Org List'!$AO$10:$AQ$190,3,FALSE))),"")</f>
        <v>East Region</v>
      </c>
      <c r="D158" s="79" t="str">
        <f ca="1">IFERROR(IF((VLOOKUP($E158,'Org List'!$AT$10:$AV$190,3,FALSE))="","",(VLOOKUP($E158,'Org List'!$AT$10:$AV$190,3,FALSE))),"")</f>
        <v>NHS England East (East)</v>
      </c>
      <c r="E158" s="77" t="str">
        <f t="shared" ca="1" si="4"/>
        <v>E06000033</v>
      </c>
      <c r="F158" s="79" t="str">
        <f ca="1">IF(E158="","",VLOOKUP(E158,'Org List'!$J$9:$K$640,2,0))</f>
        <v>Southend-on-Sea</v>
      </c>
      <c r="G158" s="114">
        <f ca="1">IFERROR(IF((VLOOKUP($E158,'Res&amp;Reablement Backsheet'!$D$5:$W$183,G$9,FALSE))="","",(VLOOKUP($E158,'Res&amp;Reablement Backsheet'!$D$5:$W$183,G$9,FALSE))),"")</f>
        <v>619.98435553495381</v>
      </c>
      <c r="H158" s="114">
        <f ca="1">IFERROR(IF((VLOOKUP($E158,'Res&amp;Reablement Backsheet'!$D$5:$W$183,H$9,FALSE))="","",(VLOOKUP($E158,'Res&amp;Reablement Backsheet'!$D$5:$W$183,H$9,FALSE))),"")</f>
        <v>617.85160066670494</v>
      </c>
      <c r="I158" s="114">
        <f ca="1">IFERROR(IF((VLOOKUP($E158,'Res&amp;Reablement Backsheet'!$D$5:$W$183,I$9,FALSE))="","",(VLOOKUP($E158,'Res&amp;Reablement Backsheet'!$D$5:$W$183,I$9,FALSE))),"")</f>
        <v>528.76602103569178</v>
      </c>
    </row>
    <row r="159" spans="1:9" ht="15" customHeight="1" x14ac:dyDescent="0.3">
      <c r="A159" s="41">
        <v>147</v>
      </c>
      <c r="B159" s="77" t="str">
        <f ca="1">IFERROR(IF((VLOOKUP($E159,'Org List'!$AJ$10:$AL$190,3,FALSE))="","",(VLOOKUP($E159,'Org List'!$AJ$10:$AL$190,3,FALSE))),"")</f>
        <v>London Commissioning Region</v>
      </c>
      <c r="C159" s="78" t="str">
        <f ca="1">IFERROR(IF((VLOOKUP($E159,'Org List'!$AO$10:$AQ$190,3,FALSE))="","",(VLOOKUP($E159,'Org List'!$AO$10:$AQ$190,3,FALSE))),"")</f>
        <v>London Region</v>
      </c>
      <c r="D159" s="79" t="str">
        <f ca="1">IFERROR(IF((VLOOKUP($E159,'Org List'!$AT$10:$AV$190,3,FALSE))="","",(VLOOKUP($E159,'Org List'!$AT$10:$AV$190,3,FALSE))),"")</f>
        <v>NHS England London</v>
      </c>
      <c r="E159" s="77" t="str">
        <f t="shared" ca="1" si="4"/>
        <v>E09000028</v>
      </c>
      <c r="F159" s="79" t="str">
        <f ca="1">IF(E159="","",VLOOKUP(E159,'Org List'!$J$9:$K$640,2,0))</f>
        <v>Southwark</v>
      </c>
      <c r="G159" s="114">
        <f ca="1">IFERROR(IF((VLOOKUP($E159,'Res&amp;Reablement Backsheet'!$D$5:$W$183,G$9,FALSE))="","",(VLOOKUP($E159,'Res&amp;Reablement Backsheet'!$D$5:$W$183,G$9,FALSE))),"")</f>
        <v>398.85130823229099</v>
      </c>
      <c r="H159" s="114">
        <f ca="1">IFERROR(IF((VLOOKUP($E159,'Res&amp;Reablement Backsheet'!$D$5:$W$183,H$9,FALSE))="","",(VLOOKUP($E159,'Res&amp;Reablement Backsheet'!$D$5:$W$183,H$9,FALSE))),"")</f>
        <v>483.44964715973327</v>
      </c>
      <c r="I159" s="114">
        <f ca="1">IFERROR(IF((VLOOKUP($E159,'Res&amp;Reablement Backsheet'!$D$5:$W$183,I$9,FALSE))="","",(VLOOKUP($E159,'Res&amp;Reablement Backsheet'!$D$5:$W$183,I$9,FALSE))),"")</f>
        <v>526.33630940777425</v>
      </c>
    </row>
    <row r="160" spans="1:9" ht="15" customHeight="1" x14ac:dyDescent="0.3">
      <c r="A160" s="41">
        <v>148</v>
      </c>
      <c r="B160" s="77" t="str">
        <f ca="1">IFERROR(IF((VLOOKUP($E160,'Org List'!$AJ$10:$AL$190,3,FALSE))="","",(VLOOKUP($E160,'Org List'!$AJ$10:$AL$190,3,FALSE))),"")</f>
        <v>North West Commissioning Region</v>
      </c>
      <c r="C160" s="78" t="str">
        <f ca="1">IFERROR(IF((VLOOKUP($E160,'Org List'!$AO$10:$AQ$190,3,FALSE))="","",(VLOOKUP($E160,'Org List'!$AO$10:$AQ$190,3,FALSE))),"")</f>
        <v>North West Region</v>
      </c>
      <c r="D160" s="79" t="str">
        <f ca="1">IFERROR(IF((VLOOKUP($E160,'Org List'!$AT$10:$AV$190,3,FALSE))="","",(VLOOKUP($E160,'Org List'!$AT$10:$AV$190,3,FALSE))),"")</f>
        <v>NHS England North West (Cheshire And Merseyside)</v>
      </c>
      <c r="E160" s="77" t="str">
        <f t="shared" ca="1" si="4"/>
        <v>E08000013</v>
      </c>
      <c r="F160" s="79" t="str">
        <f ca="1">IF(E160="","",VLOOKUP(E160,'Org List'!$J$9:$K$640,2,0))</f>
        <v>St. Helens</v>
      </c>
      <c r="G160" s="114">
        <f ca="1">IFERROR(IF((VLOOKUP($E160,'Res&amp;Reablement Backsheet'!$D$5:$W$183,G$9,FALSE))="","",(VLOOKUP($E160,'Res&amp;Reablement Backsheet'!$D$5:$W$183,G$9,FALSE))),"")</f>
        <v>699.37833037300175</v>
      </c>
      <c r="H160" s="114">
        <f ca="1">IFERROR(IF((VLOOKUP($E160,'Res&amp;Reablement Backsheet'!$D$5:$W$183,H$9,FALSE))="","",(VLOOKUP($E160,'Res&amp;Reablement Backsheet'!$D$5:$W$183,H$9,FALSE))),"")</f>
        <v>704.97874091345489</v>
      </c>
      <c r="I160" s="114">
        <f ca="1">IFERROR(IF((VLOOKUP($E160,'Res&amp;Reablement Backsheet'!$D$5:$W$183,I$9,FALSE))="","",(VLOOKUP($E160,'Res&amp;Reablement Backsheet'!$D$5:$W$183,I$9,FALSE))),"")</f>
        <v>630.91482649842271</v>
      </c>
    </row>
    <row r="161" spans="1:9" ht="15" customHeight="1" x14ac:dyDescent="0.3">
      <c r="A161" s="41">
        <v>149</v>
      </c>
      <c r="B161" s="77" t="str">
        <f ca="1">IFERROR(IF((VLOOKUP($E161,'Org List'!$AJ$10:$AL$190,3,FALSE))="","",(VLOOKUP($E161,'Org List'!$AJ$10:$AL$190,3,FALSE))),"")</f>
        <v>Midlands Commissioning Region</v>
      </c>
      <c r="C161" s="78" t="str">
        <f ca="1">IFERROR(IF((VLOOKUP($E161,'Org List'!$AO$10:$AQ$190,3,FALSE))="","",(VLOOKUP($E161,'Org List'!$AO$10:$AQ$190,3,FALSE))),"")</f>
        <v>West Midlands Region</v>
      </c>
      <c r="D161" s="79" t="str">
        <f ca="1">IFERROR(IF((VLOOKUP($E161,'Org List'!$AT$10:$AV$190,3,FALSE))="","",(VLOOKUP($E161,'Org List'!$AT$10:$AV$190,3,FALSE))),"")</f>
        <v>NHS England Midlands (North Midlands)</v>
      </c>
      <c r="E161" s="77" t="str">
        <f t="shared" ca="1" si="4"/>
        <v>E10000028</v>
      </c>
      <c r="F161" s="79" t="str">
        <f ca="1">IF(E161="","",VLOOKUP(E161,'Org List'!$J$9:$K$640,2,0))</f>
        <v>Staffordshire</v>
      </c>
      <c r="G161" s="114">
        <f ca="1">IFERROR(IF((VLOOKUP($E161,'Res&amp;Reablement Backsheet'!$D$5:$W$183,G$9,FALSE))="","",(VLOOKUP($E161,'Res&amp;Reablement Backsheet'!$D$5:$W$183,G$9,FALSE))),"")</f>
        <v>634.21595053115584</v>
      </c>
      <c r="H161" s="114">
        <f ca="1">IFERROR(IF((VLOOKUP($E161,'Res&amp;Reablement Backsheet'!$D$5:$W$183,H$9,FALSE))="","",(VLOOKUP($E161,'Res&amp;Reablement Backsheet'!$D$5:$W$183,H$9,FALSE))),"")</f>
        <v>591.79556153328849</v>
      </c>
      <c r="I161" s="114">
        <f ca="1">IFERROR(IF((VLOOKUP($E161,'Res&amp;Reablement Backsheet'!$D$5:$W$183,I$9,FALSE))="","",(VLOOKUP($E161,'Res&amp;Reablement Backsheet'!$D$5:$W$183,I$9,FALSE))),"")</f>
        <v>548.7558843308675</v>
      </c>
    </row>
    <row r="162" spans="1:9" ht="15" customHeight="1" x14ac:dyDescent="0.3">
      <c r="A162" s="41">
        <v>150</v>
      </c>
      <c r="B162" s="77" t="str">
        <f ca="1">IFERROR(IF((VLOOKUP($E162,'Org List'!$AJ$10:$AL$190,3,FALSE))="","",(VLOOKUP($E162,'Org List'!$AJ$10:$AL$190,3,FALSE))),"")</f>
        <v>North West Commissioning Region</v>
      </c>
      <c r="C162" s="78" t="str">
        <f ca="1">IFERROR(IF((VLOOKUP($E162,'Org List'!$AO$10:$AQ$190,3,FALSE))="","",(VLOOKUP($E162,'Org List'!$AO$10:$AQ$190,3,FALSE))),"")</f>
        <v>North West Region</v>
      </c>
      <c r="D162" s="79" t="str">
        <f ca="1">IFERROR(IF((VLOOKUP($E162,'Org List'!$AT$10:$AV$190,3,FALSE))="","",(VLOOKUP($E162,'Org List'!$AT$10:$AV$190,3,FALSE))),"")</f>
        <v>NHS England North West (Greater Manchester)</v>
      </c>
      <c r="E162" s="77" t="str">
        <f t="shared" ca="1" si="4"/>
        <v>E08000007</v>
      </c>
      <c r="F162" s="79" t="str">
        <f ca="1">IF(E162="","",VLOOKUP(E162,'Org List'!$J$9:$K$640,2,0))</f>
        <v>Stockport</v>
      </c>
      <c r="G162" s="114">
        <f ca="1">IFERROR(IF((VLOOKUP($E162,'Res&amp;Reablement Backsheet'!$D$5:$W$183,G$9,FALSE))="","",(VLOOKUP($E162,'Res&amp;Reablement Backsheet'!$D$5:$W$183,G$9,FALSE))),"")</f>
        <v>392.09508305764143</v>
      </c>
      <c r="H162" s="114">
        <f ca="1">IFERROR(IF((VLOOKUP($E162,'Res&amp;Reablement Backsheet'!$D$5:$W$183,H$9,FALSE))="","",(VLOOKUP($E162,'Res&amp;Reablement Backsheet'!$D$5:$W$183,H$9,FALSE))),"")</f>
        <v>575.95891955658101</v>
      </c>
      <c r="I162" s="114">
        <f ca="1">IFERROR(IF((VLOOKUP($E162,'Res&amp;Reablement Backsheet'!$D$5:$W$183,I$9,FALSE))="","",(VLOOKUP($E162,'Res&amp;Reablement Backsheet'!$D$5:$W$183,I$9,FALSE))),"")</f>
        <v>1512.7595718474056</v>
      </c>
    </row>
    <row r="163" spans="1:9" ht="15" customHeight="1" x14ac:dyDescent="0.3">
      <c r="A163" s="41">
        <v>151</v>
      </c>
      <c r="B163" s="77" t="str">
        <f ca="1">IFERROR(IF((VLOOKUP($E163,'Org List'!$AJ$10:$AL$190,3,FALSE))="","",(VLOOKUP($E163,'Org List'!$AJ$10:$AL$190,3,FALSE))),"")</f>
        <v>North East and Yorkshire Commissioning Region</v>
      </c>
      <c r="C163" s="78" t="str">
        <f ca="1">IFERROR(IF((VLOOKUP($E163,'Org List'!$AO$10:$AQ$190,3,FALSE))="","",(VLOOKUP($E163,'Org List'!$AO$10:$AQ$190,3,FALSE))),"")</f>
        <v>North East Region</v>
      </c>
      <c r="D163" s="79" t="str">
        <f ca="1">IFERROR(IF((VLOOKUP($E163,'Org List'!$AT$10:$AV$190,3,FALSE))="","",(VLOOKUP($E163,'Org List'!$AT$10:$AV$190,3,FALSE))),"")</f>
        <v>NHS England North East and Yorkshire (Cumbria And North East)</v>
      </c>
      <c r="E163" s="77" t="str">
        <f t="shared" ca="1" si="4"/>
        <v>E06000004</v>
      </c>
      <c r="F163" s="79" t="str">
        <f ca="1">IF(E163="","",VLOOKUP(E163,'Org List'!$J$9:$K$640,2,0))</f>
        <v>Stockton-on-Tees</v>
      </c>
      <c r="G163" s="114">
        <f ca="1">IFERROR(IF((VLOOKUP($E163,'Res&amp;Reablement Backsheet'!$D$5:$W$183,G$9,FALSE))="","",(VLOOKUP($E163,'Res&amp;Reablement Backsheet'!$D$5:$W$183,G$9,FALSE))),"")</f>
        <v>894.43879773486276</v>
      </c>
      <c r="H163" s="114">
        <f ca="1">IFERROR(IF((VLOOKUP($E163,'Res&amp;Reablement Backsheet'!$D$5:$W$183,H$9,FALSE))="","",(VLOOKUP($E163,'Res&amp;Reablement Backsheet'!$D$5:$W$183,H$9,FALSE))),"")</f>
        <v>828.16917497215638</v>
      </c>
      <c r="I163" s="114">
        <f ca="1">IFERROR(IF((VLOOKUP($E163,'Res&amp;Reablement Backsheet'!$D$5:$W$183,I$9,FALSE))="","",(VLOOKUP($E163,'Res&amp;Reablement Backsheet'!$D$5:$W$183,I$9,FALSE))),"")</f>
        <v>779.62132678413343</v>
      </c>
    </row>
    <row r="164" spans="1:9" ht="15" customHeight="1" x14ac:dyDescent="0.3">
      <c r="A164" s="41">
        <v>152</v>
      </c>
      <c r="B164" s="77" t="str">
        <f ca="1">IFERROR(IF((VLOOKUP($E164,'Org List'!$AJ$10:$AL$190,3,FALSE))="","",(VLOOKUP($E164,'Org List'!$AJ$10:$AL$190,3,FALSE))),"")</f>
        <v>Midlands Commissioning Region</v>
      </c>
      <c r="C164" s="78" t="str">
        <f ca="1">IFERROR(IF((VLOOKUP($E164,'Org List'!$AO$10:$AQ$190,3,FALSE))="","",(VLOOKUP($E164,'Org List'!$AO$10:$AQ$190,3,FALSE))),"")</f>
        <v>West Midlands Region</v>
      </c>
      <c r="D164" s="79" t="str">
        <f ca="1">IFERROR(IF((VLOOKUP($E164,'Org List'!$AT$10:$AV$190,3,FALSE))="","",(VLOOKUP($E164,'Org List'!$AT$10:$AV$190,3,FALSE))),"")</f>
        <v>NHS England Midlands (North Midlands)</v>
      </c>
      <c r="E164" s="77" t="str">
        <f t="shared" ca="1" si="4"/>
        <v>E06000021</v>
      </c>
      <c r="F164" s="79" t="str">
        <f ca="1">IF(E164="","",VLOOKUP(E164,'Org List'!$J$9:$K$640,2,0))</f>
        <v>Stoke-on-Trent</v>
      </c>
      <c r="G164" s="114">
        <f ca="1">IFERROR(IF((VLOOKUP($E164,'Res&amp;Reablement Backsheet'!$D$5:$W$183,G$9,FALSE))="","",(VLOOKUP($E164,'Res&amp;Reablement Backsheet'!$D$5:$W$183,G$9,FALSE))),"")</f>
        <v>701.34424313267095</v>
      </c>
      <c r="H164" s="114">
        <f ca="1">IFERROR(IF((VLOOKUP($E164,'Res&amp;Reablement Backsheet'!$D$5:$W$183,H$9,FALSE))="","",(VLOOKUP($E164,'Res&amp;Reablement Backsheet'!$D$5:$W$183,H$9,FALSE))),"")</f>
        <v>671.28075738987525</v>
      </c>
      <c r="I164" s="114">
        <f ca="1">IFERROR(IF((VLOOKUP($E164,'Res&amp;Reablement Backsheet'!$D$5:$W$183,I$9,FALSE))="","",(VLOOKUP($E164,'Res&amp;Reablement Backsheet'!$D$5:$W$183,I$9,FALSE))),"")</f>
        <v>414.34226059581948</v>
      </c>
    </row>
    <row r="165" spans="1:9" ht="15" customHeight="1" x14ac:dyDescent="0.3">
      <c r="A165" s="41">
        <v>153</v>
      </c>
      <c r="B165" s="77" t="str">
        <f ca="1">IFERROR(IF((VLOOKUP($E165,'Org List'!$AJ$10:$AL$190,3,FALSE))="","",(VLOOKUP($E165,'Org List'!$AJ$10:$AL$190,3,FALSE))),"")</f>
        <v>East of England Commissioning Region</v>
      </c>
      <c r="C165" s="78" t="str">
        <f ca="1">IFERROR(IF((VLOOKUP($E165,'Org List'!$AO$10:$AQ$190,3,FALSE))="","",(VLOOKUP($E165,'Org List'!$AO$10:$AQ$190,3,FALSE))),"")</f>
        <v>East Region</v>
      </c>
      <c r="D165" s="79" t="str">
        <f ca="1">IFERROR(IF((VLOOKUP($E165,'Org List'!$AT$10:$AV$190,3,FALSE))="","",(VLOOKUP($E165,'Org List'!$AT$10:$AV$190,3,FALSE))),"")</f>
        <v>NHS England East (East)</v>
      </c>
      <c r="E165" s="77" t="str">
        <f t="shared" ca="1" si="4"/>
        <v>E10000029</v>
      </c>
      <c r="F165" s="79" t="str">
        <f ca="1">IF(E165="","",VLOOKUP(E165,'Org List'!$J$9:$K$640,2,0))</f>
        <v>Suffolk</v>
      </c>
      <c r="G165" s="114">
        <f ca="1">IFERROR(IF((VLOOKUP($E165,'Res&amp;Reablement Backsheet'!$D$5:$W$183,G$9,FALSE))="","",(VLOOKUP($E165,'Res&amp;Reablement Backsheet'!$D$5:$W$183,G$9,FALSE))),"")</f>
        <v>519.18271350874613</v>
      </c>
      <c r="H165" s="114">
        <f ca="1">IFERROR(IF((VLOOKUP($E165,'Res&amp;Reablement Backsheet'!$D$5:$W$183,H$9,FALSE))="","",(VLOOKUP($E165,'Res&amp;Reablement Backsheet'!$D$5:$W$183,H$9,FALSE))),"")</f>
        <v>621.94657149786917</v>
      </c>
      <c r="I165" s="114">
        <f ca="1">IFERROR(IF((VLOOKUP($E165,'Res&amp;Reablement Backsheet'!$D$5:$W$183,I$9,FALSE))="","",(VLOOKUP($E165,'Res&amp;Reablement Backsheet'!$D$5:$W$183,I$9,FALSE))),"")</f>
        <v>607.50955730339672</v>
      </c>
    </row>
    <row r="166" spans="1:9" ht="15" customHeight="1" x14ac:dyDescent="0.3">
      <c r="A166" s="41">
        <v>154</v>
      </c>
      <c r="B166" s="77" t="str">
        <f ca="1">IFERROR(IF((VLOOKUP($E166,'Org List'!$AJ$10:$AL$190,3,FALSE))="","",(VLOOKUP($E166,'Org List'!$AJ$10:$AL$190,3,FALSE))),"")</f>
        <v>North East and Yorkshire Commissioning Region</v>
      </c>
      <c r="C166" s="78" t="str">
        <f ca="1">IFERROR(IF((VLOOKUP($E166,'Org List'!$AO$10:$AQ$190,3,FALSE))="","",(VLOOKUP($E166,'Org List'!$AO$10:$AQ$190,3,FALSE))),"")</f>
        <v>North East Region</v>
      </c>
      <c r="D166" s="79" t="str">
        <f ca="1">IFERROR(IF((VLOOKUP($E166,'Org List'!$AT$10:$AV$190,3,FALSE))="","",(VLOOKUP($E166,'Org List'!$AT$10:$AV$190,3,FALSE))),"")</f>
        <v>NHS England North East and Yorkshire (Cumbria And North East)</v>
      </c>
      <c r="E166" s="77" t="str">
        <f t="shared" ca="1" si="4"/>
        <v>E08000024</v>
      </c>
      <c r="F166" s="79" t="str">
        <f ca="1">IF(E166="","",VLOOKUP(E166,'Org List'!$J$9:$K$640,2,0))</f>
        <v>Sunderland</v>
      </c>
      <c r="G166" s="114">
        <f ca="1">IFERROR(IF((VLOOKUP($E166,'Res&amp;Reablement Backsheet'!$D$5:$W$183,G$9,FALSE))="","",(VLOOKUP($E166,'Res&amp;Reablement Backsheet'!$D$5:$W$183,G$9,FALSE))),"")</f>
        <v>909.64567679926779</v>
      </c>
      <c r="H166" s="114">
        <f ca="1">IFERROR(IF((VLOOKUP($E166,'Res&amp;Reablement Backsheet'!$D$5:$W$183,H$9,FALSE))="","",(VLOOKUP($E166,'Res&amp;Reablement Backsheet'!$D$5:$W$183,H$9,FALSE))),"")</f>
        <v>860.75663891446948</v>
      </c>
      <c r="I166" s="114">
        <f ca="1">IFERROR(IF((VLOOKUP($E166,'Res&amp;Reablement Backsheet'!$D$5:$W$183,I$9,FALSE))="","",(VLOOKUP($E166,'Res&amp;Reablement Backsheet'!$D$5:$W$183,I$9,FALSE))),"")</f>
        <v>935.93189122140996</v>
      </c>
    </row>
    <row r="167" spans="1:9" ht="15" customHeight="1" x14ac:dyDescent="0.3">
      <c r="A167" s="41">
        <v>155</v>
      </c>
      <c r="B167" s="77" t="str">
        <f ca="1">IFERROR(IF((VLOOKUP($E167,'Org List'!$AJ$10:$AL$190,3,FALSE))="","",(VLOOKUP($E167,'Org List'!$AJ$10:$AL$190,3,FALSE))),"")</f>
        <v>South East England Commissioning Region</v>
      </c>
      <c r="C167" s="78" t="str">
        <f ca="1">IFERROR(IF((VLOOKUP($E167,'Org List'!$AO$10:$AQ$190,3,FALSE))="","",(VLOOKUP($E167,'Org List'!$AO$10:$AQ$190,3,FALSE))),"")</f>
        <v>South East Region</v>
      </c>
      <c r="D167" s="79" t="str">
        <f ca="1">IFERROR(IF((VLOOKUP($E167,'Org List'!$AT$10:$AV$190,3,FALSE))="","",(VLOOKUP($E167,'Org List'!$AT$10:$AV$190,3,FALSE))),"")</f>
        <v>NHS England South East (Kent, Surrey and Sussex)</v>
      </c>
      <c r="E167" s="77" t="str">
        <f t="shared" ca="1" si="4"/>
        <v>E10000030</v>
      </c>
      <c r="F167" s="79" t="str">
        <f ca="1">IF(E167="","",VLOOKUP(E167,'Org List'!$J$9:$K$640,2,0))</f>
        <v>Surrey</v>
      </c>
      <c r="G167" s="114">
        <f ca="1">IFERROR(IF((VLOOKUP($E167,'Res&amp;Reablement Backsheet'!$D$5:$W$183,G$9,FALSE))="","",(VLOOKUP($E167,'Res&amp;Reablement Backsheet'!$D$5:$W$183,G$9,FALSE))),"")</f>
        <v>495.11027456115227</v>
      </c>
      <c r="H167" s="114">
        <f ca="1">IFERROR(IF((VLOOKUP($E167,'Res&amp;Reablement Backsheet'!$D$5:$W$183,H$9,FALSE))="","",(VLOOKUP($E167,'Res&amp;Reablement Backsheet'!$D$5:$W$183,H$9,FALSE))),"")</f>
        <v>518.8271716044494</v>
      </c>
      <c r="I167" s="114">
        <f ca="1">IFERROR(IF((VLOOKUP($E167,'Res&amp;Reablement Backsheet'!$D$5:$W$183,I$9,FALSE))="","",(VLOOKUP($E167,'Res&amp;Reablement Backsheet'!$D$5:$W$183,I$9,FALSE))),"")</f>
        <v>582.27437992728323</v>
      </c>
    </row>
    <row r="168" spans="1:9" ht="15" customHeight="1" x14ac:dyDescent="0.3">
      <c r="A168" s="41">
        <v>156</v>
      </c>
      <c r="B168" s="77" t="str">
        <f ca="1">IFERROR(IF((VLOOKUP($E168,'Org List'!$AJ$10:$AL$190,3,FALSE))="","",(VLOOKUP($E168,'Org List'!$AJ$10:$AL$190,3,FALSE))),"")</f>
        <v>London Commissioning Region</v>
      </c>
      <c r="C168" s="78" t="str">
        <f ca="1">IFERROR(IF((VLOOKUP($E168,'Org List'!$AO$10:$AQ$190,3,FALSE))="","",(VLOOKUP($E168,'Org List'!$AO$10:$AQ$190,3,FALSE))),"")</f>
        <v>London Region</v>
      </c>
      <c r="D168" s="79" t="str">
        <f ca="1">IFERROR(IF((VLOOKUP($E168,'Org List'!$AT$10:$AV$190,3,FALSE))="","",(VLOOKUP($E168,'Org List'!$AT$10:$AV$190,3,FALSE))),"")</f>
        <v>NHS England London</v>
      </c>
      <c r="E168" s="77" t="str">
        <f t="shared" ca="1" si="4"/>
        <v>E09000029</v>
      </c>
      <c r="F168" s="79" t="str">
        <f ca="1">IF(E168="","",VLOOKUP(E168,'Org List'!$J$9:$K$640,2,0))</f>
        <v>Sutton</v>
      </c>
      <c r="G168" s="114">
        <f ca="1">IFERROR(IF((VLOOKUP($E168,'Res&amp;Reablement Backsheet'!$D$5:$W$183,G$9,FALSE))="","",(VLOOKUP($E168,'Res&amp;Reablement Backsheet'!$D$5:$W$183,G$9,FALSE))),"")</f>
        <v>183.11425021254334</v>
      </c>
      <c r="H168" s="114">
        <f ca="1">IFERROR(IF((VLOOKUP($E168,'Res&amp;Reablement Backsheet'!$D$5:$W$183,H$9,FALSE))="","",(VLOOKUP($E168,'Res&amp;Reablement Backsheet'!$D$5:$W$183,H$9,FALSE))),"")</f>
        <v>285.18650549308097</v>
      </c>
      <c r="I168" s="114">
        <f ca="1">IFERROR(IF((VLOOKUP($E168,'Res&amp;Reablement Backsheet'!$D$5:$W$183,I$9,FALSE))="","",(VLOOKUP($E168,'Res&amp;Reablement Backsheet'!$D$5:$W$183,I$9,FALSE))),"")</f>
        <v>204.16761188709205</v>
      </c>
    </row>
    <row r="169" spans="1:9" ht="15" customHeight="1" x14ac:dyDescent="0.3">
      <c r="A169" s="41">
        <v>157</v>
      </c>
      <c r="B169" s="77" t="str">
        <f ca="1">IFERROR(IF((VLOOKUP($E169,'Org List'!$AJ$10:$AL$190,3,FALSE))="","",(VLOOKUP($E169,'Org List'!$AJ$10:$AL$190,3,FALSE))),"")</f>
        <v>South West England Commissioning Region</v>
      </c>
      <c r="C169" s="78" t="str">
        <f ca="1">IFERROR(IF((VLOOKUP($E169,'Org List'!$AO$10:$AQ$190,3,FALSE))="","",(VLOOKUP($E169,'Org List'!$AO$10:$AQ$190,3,FALSE))),"")</f>
        <v>South West Region</v>
      </c>
      <c r="D169" s="79" t="str">
        <f ca="1">IFERROR(IF((VLOOKUP($E169,'Org List'!$AT$10:$AV$190,3,FALSE))="","",(VLOOKUP($E169,'Org List'!$AT$10:$AV$190,3,FALSE))),"")</f>
        <v>NHS England South West (South West North)</v>
      </c>
      <c r="E169" s="77" t="str">
        <f t="shared" ca="1" si="4"/>
        <v>E06000030</v>
      </c>
      <c r="F169" s="79" t="str">
        <f ca="1">IF(E169="","",VLOOKUP(E169,'Org List'!$J$9:$K$640,2,0))</f>
        <v>Swindon</v>
      </c>
      <c r="G169" s="114">
        <f ca="1">IFERROR(IF((VLOOKUP($E169,'Res&amp;Reablement Backsheet'!$D$5:$W$183,G$9,FALSE))="","",(VLOOKUP($E169,'Res&amp;Reablement Backsheet'!$D$5:$W$183,G$9,FALSE))),"")</f>
        <v>568.872033421232</v>
      </c>
      <c r="H169" s="114">
        <f ca="1">IFERROR(IF((VLOOKUP($E169,'Res&amp;Reablement Backsheet'!$D$5:$W$183,H$9,FALSE))="","",(VLOOKUP($E169,'Res&amp;Reablement Backsheet'!$D$5:$W$183,H$9,FALSE))),"")</f>
        <v>582.64872108605721</v>
      </c>
      <c r="I169" s="114">
        <f ca="1">IFERROR(IF((VLOOKUP($E169,'Res&amp;Reablement Backsheet'!$D$5:$W$183,I$9,FALSE))="","",(VLOOKUP($E169,'Res&amp;Reablement Backsheet'!$D$5:$W$183,I$9,FALSE))),"")</f>
        <v>492.33816931771833</v>
      </c>
    </row>
    <row r="170" spans="1:9" ht="15" customHeight="1" x14ac:dyDescent="0.3">
      <c r="A170" s="41">
        <v>158</v>
      </c>
      <c r="B170" s="77" t="str">
        <f ca="1">IFERROR(IF((VLOOKUP($E170,'Org List'!$AJ$10:$AL$190,3,FALSE))="","",(VLOOKUP($E170,'Org List'!$AJ$10:$AL$190,3,FALSE))),"")</f>
        <v>North West Commissioning Region</v>
      </c>
      <c r="C170" s="78" t="str">
        <f ca="1">IFERROR(IF((VLOOKUP($E170,'Org List'!$AO$10:$AQ$190,3,FALSE))="","",(VLOOKUP($E170,'Org List'!$AO$10:$AQ$190,3,FALSE))),"")</f>
        <v>North West Region</v>
      </c>
      <c r="D170" s="79" t="str">
        <f ca="1">IFERROR(IF((VLOOKUP($E170,'Org List'!$AT$10:$AV$190,3,FALSE))="","",(VLOOKUP($E170,'Org List'!$AT$10:$AV$190,3,FALSE))),"")</f>
        <v>NHS England North West (Greater Manchester)</v>
      </c>
      <c r="E170" s="77" t="str">
        <f t="shared" ca="1" si="4"/>
        <v>E08000008</v>
      </c>
      <c r="F170" s="79" t="str">
        <f ca="1">IF(E170="","",VLOOKUP(E170,'Org List'!$J$9:$K$640,2,0))</f>
        <v>Tameside</v>
      </c>
      <c r="G170" s="114">
        <f ca="1">IFERROR(IF((VLOOKUP($E170,'Res&amp;Reablement Backsheet'!$D$5:$W$183,G$9,FALSE))="","",(VLOOKUP($E170,'Res&amp;Reablement Backsheet'!$D$5:$W$183,G$9,FALSE))),"")</f>
        <v>618.47204044447869</v>
      </c>
      <c r="H170" s="114">
        <f ca="1">IFERROR(IF((VLOOKUP($E170,'Res&amp;Reablement Backsheet'!$D$5:$W$183,H$9,FALSE))="","",(VLOOKUP($E170,'Res&amp;Reablement Backsheet'!$D$5:$W$183,H$9,FALSE))),"")</f>
        <v>611.51991880233447</v>
      </c>
      <c r="I170" s="114">
        <f ca="1">IFERROR(IF((VLOOKUP($E170,'Res&amp;Reablement Backsheet'!$D$5:$W$183,I$9,FALSE))="","",(VLOOKUP($E170,'Res&amp;Reablement Backsheet'!$D$5:$W$183,I$9,FALSE))),"")</f>
        <v>667.343313879726</v>
      </c>
    </row>
    <row r="171" spans="1:9" ht="15" customHeight="1" x14ac:dyDescent="0.3">
      <c r="A171" s="41">
        <v>159</v>
      </c>
      <c r="B171" s="77" t="str">
        <f ca="1">IFERROR(IF((VLOOKUP($E171,'Org List'!$AJ$10:$AL$190,3,FALSE))="","",(VLOOKUP($E171,'Org List'!$AJ$10:$AL$190,3,FALSE))),"")</f>
        <v>Midlands Commissioning Region</v>
      </c>
      <c r="C171" s="78" t="str">
        <f ca="1">IFERROR(IF((VLOOKUP($E171,'Org List'!$AO$10:$AQ$190,3,FALSE))="","",(VLOOKUP($E171,'Org List'!$AO$10:$AQ$190,3,FALSE))),"")</f>
        <v>West Midlands Region</v>
      </c>
      <c r="D171" s="79" t="str">
        <f ca="1">IFERROR(IF((VLOOKUP($E171,'Org List'!$AT$10:$AV$190,3,FALSE))="","",(VLOOKUP($E171,'Org List'!$AT$10:$AV$190,3,FALSE))),"")</f>
        <v>NHS England Midlands (North Midlands)</v>
      </c>
      <c r="E171" s="77" t="str">
        <f t="shared" ca="1" si="4"/>
        <v>E06000020</v>
      </c>
      <c r="F171" s="79" t="str">
        <f ca="1">IF(E171="","",VLOOKUP(E171,'Org List'!$J$9:$K$640,2,0))</f>
        <v>Telford and Wrekin</v>
      </c>
      <c r="G171" s="114">
        <f ca="1">IFERROR(IF((VLOOKUP($E171,'Res&amp;Reablement Backsheet'!$D$5:$W$183,G$9,FALSE))="","",(VLOOKUP($E171,'Res&amp;Reablement Backsheet'!$D$5:$W$183,G$9,FALSE))),"")</f>
        <v>361.2490881934072</v>
      </c>
      <c r="H171" s="114">
        <f ca="1">IFERROR(IF((VLOOKUP($E171,'Res&amp;Reablement Backsheet'!$D$5:$W$183,H$9,FALSE))="","",(VLOOKUP($E171,'Res&amp;Reablement Backsheet'!$D$5:$W$183,H$9,FALSE))),"")</f>
        <v>351.14967755005574</v>
      </c>
      <c r="I171" s="114">
        <f ca="1">IFERROR(IF((VLOOKUP($E171,'Res&amp;Reablement Backsheet'!$D$5:$W$183,I$9,FALSE))="","",(VLOOKUP($E171,'Res&amp;Reablement Backsheet'!$D$5:$W$183,I$9,FALSE))),"")</f>
        <v>307.25596785629875</v>
      </c>
    </row>
    <row r="172" spans="1:9" ht="15" customHeight="1" x14ac:dyDescent="0.3">
      <c r="A172" s="41">
        <v>160</v>
      </c>
      <c r="B172" s="77" t="str">
        <f ca="1">IFERROR(IF((VLOOKUP($E172,'Org List'!$AJ$10:$AL$190,3,FALSE))="","",(VLOOKUP($E172,'Org List'!$AJ$10:$AL$190,3,FALSE))),"")</f>
        <v>East of England Commissioning Region</v>
      </c>
      <c r="C172" s="78" t="str">
        <f ca="1">IFERROR(IF((VLOOKUP($E172,'Org List'!$AO$10:$AQ$190,3,FALSE))="","",(VLOOKUP($E172,'Org List'!$AO$10:$AQ$190,3,FALSE))),"")</f>
        <v>East Region</v>
      </c>
      <c r="D172" s="79" t="str">
        <f ca="1">IFERROR(IF((VLOOKUP($E172,'Org List'!$AT$10:$AV$190,3,FALSE))="","",(VLOOKUP($E172,'Org List'!$AT$10:$AV$190,3,FALSE))),"")</f>
        <v>NHS England East (East)</v>
      </c>
      <c r="E172" s="77" t="str">
        <f t="shared" ref="E172:E190" ca="1" si="5">IF($A172&gt;$L$5-1,"",INDIRECT("'Comms by AT'!D"&amp;$A172+$L$4))</f>
        <v>E06000034</v>
      </c>
      <c r="F172" s="79" t="str">
        <f ca="1">IF(E172="","",VLOOKUP(E172,'Org List'!$J$9:$K$640,2,0))</f>
        <v>Thurrock</v>
      </c>
      <c r="G172" s="114">
        <f ca="1">IFERROR(IF((VLOOKUP($E172,'Res&amp;Reablement Backsheet'!$D$5:$W$183,G$9,FALSE))="","",(VLOOKUP($E172,'Res&amp;Reablement Backsheet'!$D$5:$W$183,G$9,FALSE))),"")</f>
        <v>1683.4149274242036</v>
      </c>
      <c r="H172" s="114">
        <f ca="1">IFERROR(IF((VLOOKUP($E172,'Res&amp;Reablement Backsheet'!$D$5:$W$183,H$9,FALSE))="","",(VLOOKUP($E172,'Res&amp;Reablement Backsheet'!$D$5:$W$183,H$9,FALSE))),"")</f>
        <v>715.77691619445272</v>
      </c>
      <c r="I172" s="114">
        <f ca="1">IFERROR(IF((VLOOKUP($E172,'Res&amp;Reablement Backsheet'!$D$5:$W$183,I$9,FALSE))="","",(VLOOKUP($E172,'Res&amp;Reablement Backsheet'!$D$5:$W$183,I$9,FALSE))),"")</f>
        <v>984.19325976737241</v>
      </c>
    </row>
    <row r="173" spans="1:9" ht="15" customHeight="1" x14ac:dyDescent="0.3">
      <c r="A173" s="41">
        <v>161</v>
      </c>
      <c r="B173" s="77" t="str">
        <f ca="1">IFERROR(IF((VLOOKUP($E173,'Org List'!$AJ$10:$AL$190,3,FALSE))="","",(VLOOKUP($E173,'Org List'!$AJ$10:$AL$190,3,FALSE))),"")</f>
        <v>South West England Commissioning Region</v>
      </c>
      <c r="C173" s="78" t="str">
        <f ca="1">IFERROR(IF((VLOOKUP($E173,'Org List'!$AO$10:$AQ$190,3,FALSE))="","",(VLOOKUP($E173,'Org List'!$AO$10:$AQ$190,3,FALSE))),"")</f>
        <v>South West Region</v>
      </c>
      <c r="D173" s="79" t="str">
        <f ca="1">IFERROR(IF((VLOOKUP($E173,'Org List'!$AT$10:$AV$190,3,FALSE))="","",(VLOOKUP($E173,'Org List'!$AT$10:$AV$190,3,FALSE))),"")</f>
        <v>NHS England South West (South West South)</v>
      </c>
      <c r="E173" s="77" t="str">
        <f t="shared" ca="1" si="5"/>
        <v>E06000027</v>
      </c>
      <c r="F173" s="79" t="str">
        <f ca="1">IF(E173="","",VLOOKUP(E173,'Org List'!$J$9:$K$640,2,0))</f>
        <v>Torbay</v>
      </c>
      <c r="G173" s="114">
        <f ca="1">IFERROR(IF((VLOOKUP($E173,'Res&amp;Reablement Backsheet'!$D$5:$W$183,G$9,FALSE))="","",(VLOOKUP($E173,'Res&amp;Reablement Backsheet'!$D$5:$W$183,G$9,FALSE))),"")</f>
        <v>493.03445508226798</v>
      </c>
      <c r="H173" s="114">
        <f ca="1">IFERROR(IF((VLOOKUP($E173,'Res&amp;Reablement Backsheet'!$D$5:$W$183,H$9,FALSE))="","",(VLOOKUP($E173,'Res&amp;Reablement Backsheet'!$D$5:$W$183,H$9,FALSE))),"")</f>
        <v>599.70014992503741</v>
      </c>
      <c r="I173" s="114">
        <f ca="1">IFERROR(IF((VLOOKUP($E173,'Res&amp;Reablement Backsheet'!$D$5:$W$183,I$9,FALSE))="","",(VLOOKUP($E173,'Res&amp;Reablement Backsheet'!$D$5:$W$183,I$9,FALSE))),"")</f>
        <v>446.94633815167884</v>
      </c>
    </row>
    <row r="174" spans="1:9" ht="15" customHeight="1" x14ac:dyDescent="0.3">
      <c r="A174" s="41">
        <v>162</v>
      </c>
      <c r="B174" s="77" t="str">
        <f ca="1">IFERROR(IF((VLOOKUP($E174,'Org List'!$AJ$10:$AL$190,3,FALSE))="","",(VLOOKUP($E174,'Org List'!$AJ$10:$AL$190,3,FALSE))),"")</f>
        <v>London Commissioning Region</v>
      </c>
      <c r="C174" s="78" t="str">
        <f ca="1">IFERROR(IF((VLOOKUP($E174,'Org List'!$AO$10:$AQ$190,3,FALSE))="","",(VLOOKUP($E174,'Org List'!$AO$10:$AQ$190,3,FALSE))),"")</f>
        <v>London Region</v>
      </c>
      <c r="D174" s="79" t="str">
        <f ca="1">IFERROR(IF((VLOOKUP($E174,'Org List'!$AT$10:$AV$190,3,FALSE))="","",(VLOOKUP($E174,'Org List'!$AT$10:$AV$190,3,FALSE))),"")</f>
        <v>NHS England London</v>
      </c>
      <c r="E174" s="77" t="str">
        <f t="shared" ca="1" si="5"/>
        <v>E09000030</v>
      </c>
      <c r="F174" s="79" t="str">
        <f ca="1">IF(E174="","",VLOOKUP(E174,'Org List'!$J$9:$K$640,2,0))</f>
        <v>Tower Hamlets</v>
      </c>
      <c r="G174" s="114">
        <f ca="1">IFERROR(IF((VLOOKUP($E174,'Res&amp;Reablement Backsheet'!$D$5:$W$183,G$9,FALSE))="","",(VLOOKUP($E174,'Res&amp;Reablement Backsheet'!$D$5:$W$183,G$9,FALSE))),"")</f>
        <v>616.80801850424052</v>
      </c>
      <c r="H174" s="114">
        <f ca="1">IFERROR(IF((VLOOKUP($E174,'Res&amp;Reablement Backsheet'!$D$5:$W$183,H$9,FALSE))="","",(VLOOKUP($E174,'Res&amp;Reablement Backsheet'!$D$5:$W$183,H$9,FALSE))),"")</f>
        <v>608.41288156928567</v>
      </c>
      <c r="I174" s="114">
        <f ca="1">IFERROR(IF((VLOOKUP($E174,'Res&amp;Reablement Backsheet'!$D$5:$W$183,I$9,FALSE))="","",(VLOOKUP($E174,'Res&amp;Reablement Backsheet'!$D$5:$W$183,I$9,FALSE))),"")</f>
        <v>493.02423161649011</v>
      </c>
    </row>
    <row r="175" spans="1:9" ht="15" customHeight="1" x14ac:dyDescent="0.3">
      <c r="A175" s="41">
        <v>163</v>
      </c>
      <c r="B175" s="77" t="str">
        <f ca="1">IFERROR(IF((VLOOKUP($E175,'Org List'!$AJ$10:$AL$190,3,FALSE))="","",(VLOOKUP($E175,'Org List'!$AJ$10:$AL$190,3,FALSE))),"")</f>
        <v>North West Commissioning Region</v>
      </c>
      <c r="C175" s="78" t="str">
        <f ca="1">IFERROR(IF((VLOOKUP($E175,'Org List'!$AO$10:$AQ$190,3,FALSE))="","",(VLOOKUP($E175,'Org List'!$AO$10:$AQ$190,3,FALSE))),"")</f>
        <v>North West Region</v>
      </c>
      <c r="D175" s="79" t="str">
        <f ca="1">IFERROR(IF((VLOOKUP($E175,'Org List'!$AT$10:$AV$190,3,FALSE))="","",(VLOOKUP($E175,'Org List'!$AT$10:$AV$190,3,FALSE))),"")</f>
        <v>NHS England North West (Greater Manchester)</v>
      </c>
      <c r="E175" s="77" t="str">
        <f t="shared" ca="1" si="5"/>
        <v>E08000009</v>
      </c>
      <c r="F175" s="79" t="str">
        <f ca="1">IF(E175="","",VLOOKUP(E175,'Org List'!$J$9:$K$640,2,0))</f>
        <v>Trafford</v>
      </c>
      <c r="G175" s="114">
        <f ca="1">IFERROR(IF((VLOOKUP($E175,'Res&amp;Reablement Backsheet'!$D$5:$W$183,G$9,FALSE))="","",(VLOOKUP($E175,'Res&amp;Reablement Backsheet'!$D$5:$W$183,G$9,FALSE))),"")</f>
        <v>883.41853193706891</v>
      </c>
      <c r="H175" s="114">
        <f ca="1">IFERROR(IF((VLOOKUP($E175,'Res&amp;Reablement Backsheet'!$D$5:$W$183,H$9,FALSE))="","",(VLOOKUP($E175,'Res&amp;Reablement Backsheet'!$D$5:$W$183,H$9,FALSE))),"")</f>
        <v>605.62790812181493</v>
      </c>
      <c r="I175" s="114">
        <f ca="1">IFERROR(IF((VLOOKUP($E175,'Res&amp;Reablement Backsheet'!$D$5:$W$183,I$9,FALSE))="","",(VLOOKUP($E175,'Res&amp;Reablement Backsheet'!$D$5:$W$183,I$9,FALSE))),"")</f>
        <v>677.0230680223541</v>
      </c>
    </row>
    <row r="176" spans="1:9" ht="15" customHeight="1" x14ac:dyDescent="0.3">
      <c r="A176" s="41">
        <v>164</v>
      </c>
      <c r="B176" s="77" t="str">
        <f ca="1">IFERROR(IF((VLOOKUP($E176,'Org List'!$AJ$10:$AL$190,3,FALSE))="","",(VLOOKUP($E176,'Org List'!$AJ$10:$AL$190,3,FALSE))),"")</f>
        <v>North East and Yorkshire Commissioning Region</v>
      </c>
      <c r="C176" s="78" t="str">
        <f ca="1">IFERROR(IF((VLOOKUP($E176,'Org List'!$AO$10:$AQ$190,3,FALSE))="","",(VLOOKUP($E176,'Org List'!$AO$10:$AQ$190,3,FALSE))),"")</f>
        <v>Yorkshire and The Humber Region</v>
      </c>
      <c r="D176" s="79" t="str">
        <f ca="1">IFERROR(IF((VLOOKUP($E176,'Org List'!$AT$10:$AV$190,3,FALSE))="","",(VLOOKUP($E176,'Org List'!$AT$10:$AV$190,3,FALSE))),"")</f>
        <v>NHS England North East and Yokrshire (Yorkshire And Humber)</v>
      </c>
      <c r="E176" s="77" t="str">
        <f t="shared" ca="1" si="5"/>
        <v>E08000036</v>
      </c>
      <c r="F176" s="79" t="str">
        <f ca="1">IF(E176="","",VLOOKUP(E176,'Org List'!$J$9:$K$640,2,0))</f>
        <v>Wakefield</v>
      </c>
      <c r="G176" s="114">
        <f ca="1">IFERROR(IF((VLOOKUP($E176,'Res&amp;Reablement Backsheet'!$D$5:$W$183,G$9,FALSE))="","",(VLOOKUP($E176,'Res&amp;Reablement Backsheet'!$D$5:$W$183,G$9,FALSE))),"")</f>
        <v>744.01228411771228</v>
      </c>
      <c r="H176" s="114">
        <f ca="1">IFERROR(IF((VLOOKUP($E176,'Res&amp;Reablement Backsheet'!$D$5:$W$183,H$9,FALSE))="","",(VLOOKUP($E176,'Res&amp;Reablement Backsheet'!$D$5:$W$183,H$9,FALSE))),"")</f>
        <v>742.35807860262003</v>
      </c>
      <c r="I176" s="114">
        <f ca="1">IFERROR(IF((VLOOKUP($E176,'Res&amp;Reablement Backsheet'!$D$5:$W$183,I$9,FALSE))="","",(VLOOKUP($E176,'Res&amp;Reablement Backsheet'!$D$5:$W$183,I$9,FALSE))),"")</f>
        <v>731.44104803493451</v>
      </c>
    </row>
    <row r="177" spans="1:12" ht="15" customHeight="1" x14ac:dyDescent="0.3">
      <c r="A177" s="41">
        <v>165</v>
      </c>
      <c r="B177" s="77" t="str">
        <f ca="1">IFERROR(IF((VLOOKUP($E177,'Org List'!$AJ$10:$AL$190,3,FALSE))="","",(VLOOKUP($E177,'Org List'!$AJ$10:$AL$190,3,FALSE))),"")</f>
        <v>Midlands Commissioning Region</v>
      </c>
      <c r="C177" s="78" t="str">
        <f ca="1">IFERROR(IF((VLOOKUP($E177,'Org List'!$AO$10:$AQ$190,3,FALSE))="","",(VLOOKUP($E177,'Org List'!$AO$10:$AQ$190,3,FALSE))),"")</f>
        <v>West Midlands Region</v>
      </c>
      <c r="D177" s="79" t="str">
        <f ca="1">IFERROR(IF((VLOOKUP($E177,'Org List'!$AT$10:$AV$190,3,FALSE))="","",(VLOOKUP($E177,'Org List'!$AT$10:$AV$190,3,FALSE))),"")</f>
        <v>NHS England Midlands (West Midlands)</v>
      </c>
      <c r="E177" s="77" t="str">
        <f t="shared" ca="1" si="5"/>
        <v>E08000030</v>
      </c>
      <c r="F177" s="79" t="str">
        <f ca="1">IF(E177="","",VLOOKUP(E177,'Org List'!$J$9:$K$640,2,0))</f>
        <v>Walsall</v>
      </c>
      <c r="G177" s="114">
        <f ca="1">IFERROR(IF((VLOOKUP($E177,'Res&amp;Reablement Backsheet'!$D$5:$W$183,G$9,FALSE))="","",(VLOOKUP($E177,'Res&amp;Reablement Backsheet'!$D$5:$W$183,G$9,FALSE))),"")</f>
        <v>624.19198448610211</v>
      </c>
      <c r="H177" s="114">
        <f ca="1">IFERROR(IF((VLOOKUP($E177,'Res&amp;Reablement Backsheet'!$D$5:$W$183,H$9,FALSE))="","",(VLOOKUP($E177,'Res&amp;Reablement Backsheet'!$D$5:$W$183,H$9,FALSE))),"")</f>
        <v>683.10127981033895</v>
      </c>
      <c r="I177" s="114">
        <f ca="1">IFERROR(IF((VLOOKUP($E177,'Res&amp;Reablement Backsheet'!$D$5:$W$183,I$9,FALSE))="","",(VLOOKUP($E177,'Res&amp;Reablement Backsheet'!$D$5:$W$183,I$9,FALSE))),"")</f>
        <v>628.85500170775322</v>
      </c>
    </row>
    <row r="178" spans="1:12" ht="15" customHeight="1" x14ac:dyDescent="0.3">
      <c r="A178" s="41">
        <v>166</v>
      </c>
      <c r="B178" s="77" t="str">
        <f ca="1">IFERROR(IF((VLOOKUP($E178,'Org List'!$AJ$10:$AL$190,3,FALSE))="","",(VLOOKUP($E178,'Org List'!$AJ$10:$AL$190,3,FALSE))),"")</f>
        <v>London Commissioning Region</v>
      </c>
      <c r="C178" s="78" t="str">
        <f ca="1">IFERROR(IF((VLOOKUP($E178,'Org List'!$AO$10:$AQ$190,3,FALSE))="","",(VLOOKUP($E178,'Org List'!$AO$10:$AQ$190,3,FALSE))),"")</f>
        <v>London Region</v>
      </c>
      <c r="D178" s="79" t="str">
        <f ca="1">IFERROR(IF((VLOOKUP($E178,'Org List'!$AT$10:$AV$190,3,FALSE))="","",(VLOOKUP($E178,'Org List'!$AT$10:$AV$190,3,FALSE))),"")</f>
        <v>NHS England London</v>
      </c>
      <c r="E178" s="77" t="str">
        <f t="shared" ca="1" si="5"/>
        <v>E09000031</v>
      </c>
      <c r="F178" s="79" t="str">
        <f ca="1">IF(E178="","",VLOOKUP(E178,'Org List'!$J$9:$K$640,2,0))</f>
        <v>Waltham Forest</v>
      </c>
      <c r="G178" s="114">
        <f ca="1">IFERROR(IF((VLOOKUP($E178,'Res&amp;Reablement Backsheet'!$D$5:$W$183,G$9,FALSE))="","",(VLOOKUP($E178,'Res&amp;Reablement Backsheet'!$D$5:$W$183,G$9,FALSE))),"")</f>
        <v>398.22385114180997</v>
      </c>
      <c r="H178" s="114">
        <f ca="1">IFERROR(IF((VLOOKUP($E178,'Res&amp;Reablement Backsheet'!$D$5:$W$183,H$9,FALSE))="","",(VLOOKUP($E178,'Res&amp;Reablement Backsheet'!$D$5:$W$183,H$9,FALSE))),"")</f>
        <v>368.11946518492795</v>
      </c>
      <c r="I178" s="114">
        <f ca="1">IFERROR(IF((VLOOKUP($E178,'Res&amp;Reablement Backsheet'!$D$5:$W$183,I$9,FALSE))="","",(VLOOKUP($E178,'Res&amp;Reablement Backsheet'!$D$5:$W$183,I$9,FALSE))),"")</f>
        <v>375.065115471436</v>
      </c>
    </row>
    <row r="179" spans="1:12" ht="15" customHeight="1" x14ac:dyDescent="0.3">
      <c r="A179" s="41">
        <v>167</v>
      </c>
      <c r="B179" s="77" t="str">
        <f ca="1">IFERROR(IF((VLOOKUP($E179,'Org List'!$AJ$10:$AL$190,3,FALSE))="","",(VLOOKUP($E179,'Org List'!$AJ$10:$AL$190,3,FALSE))),"")</f>
        <v>London Commissioning Region</v>
      </c>
      <c r="C179" s="78" t="str">
        <f ca="1">IFERROR(IF((VLOOKUP($E179,'Org List'!$AO$10:$AQ$190,3,FALSE))="","",(VLOOKUP($E179,'Org List'!$AO$10:$AQ$190,3,FALSE))),"")</f>
        <v>London Region</v>
      </c>
      <c r="D179" s="79" t="str">
        <f ca="1">IFERROR(IF((VLOOKUP($E179,'Org List'!$AT$10:$AV$190,3,FALSE))="","",(VLOOKUP($E179,'Org List'!$AT$10:$AV$190,3,FALSE))),"")</f>
        <v>NHS England London</v>
      </c>
      <c r="E179" s="77" t="str">
        <f t="shared" ca="1" si="5"/>
        <v>E09000032</v>
      </c>
      <c r="F179" s="79" t="str">
        <f ca="1">IF(E179="","",VLOOKUP(E179,'Org List'!$J$9:$K$640,2,0))</f>
        <v>Wandsworth</v>
      </c>
      <c r="G179" s="114">
        <f ca="1">IFERROR(IF((VLOOKUP($E179,'Res&amp;Reablement Backsheet'!$D$5:$W$183,G$9,FALSE))="","",(VLOOKUP($E179,'Res&amp;Reablement Backsheet'!$D$5:$W$183,G$9,FALSE))),"")</f>
        <v>364.2317717035354</v>
      </c>
      <c r="H179" s="114">
        <f ca="1">IFERROR(IF((VLOOKUP($E179,'Res&amp;Reablement Backsheet'!$D$5:$W$183,H$9,FALSE))="","",(VLOOKUP($E179,'Res&amp;Reablement Backsheet'!$D$5:$W$183,H$9,FALSE))),"")</f>
        <v>439.51718709000266</v>
      </c>
      <c r="I179" s="114">
        <f ca="1">IFERROR(IF((VLOOKUP($E179,'Res&amp;Reablement Backsheet'!$D$5:$W$183,I$9,FALSE))="","",(VLOOKUP($E179,'Res&amp;Reablement Backsheet'!$D$5:$W$183,I$9,FALSE))),"")</f>
        <v>400.1574389923905</v>
      </c>
    </row>
    <row r="180" spans="1:12" ht="15" customHeight="1" x14ac:dyDescent="0.3">
      <c r="A180" s="41">
        <v>168</v>
      </c>
      <c r="B180" s="77" t="str">
        <f ca="1">IFERROR(IF((VLOOKUP($E180,'Org List'!$AJ$10:$AL$190,3,FALSE))="","",(VLOOKUP($E180,'Org List'!$AJ$10:$AL$190,3,FALSE))),"")</f>
        <v>North West Commissioning Region</v>
      </c>
      <c r="C180" s="78" t="str">
        <f ca="1">IFERROR(IF((VLOOKUP($E180,'Org List'!$AO$10:$AQ$190,3,FALSE))="","",(VLOOKUP($E180,'Org List'!$AO$10:$AQ$190,3,FALSE))),"")</f>
        <v>North West Region</v>
      </c>
      <c r="D180" s="79" t="str">
        <f ca="1">IFERROR(IF((VLOOKUP($E180,'Org List'!$AT$10:$AV$190,3,FALSE))="","",(VLOOKUP($E180,'Org List'!$AT$10:$AV$190,3,FALSE))),"")</f>
        <v>NHS England North West (Cheshire And Merseyside)</v>
      </c>
      <c r="E180" s="77" t="str">
        <f t="shared" ca="1" si="5"/>
        <v>E06000007</v>
      </c>
      <c r="F180" s="79" t="str">
        <f ca="1">IF(E180="","",VLOOKUP(E180,'Org List'!$J$9:$K$640,2,0))</f>
        <v>Warrington</v>
      </c>
      <c r="G180" s="114">
        <f ca="1">IFERROR(IF((VLOOKUP($E180,'Res&amp;Reablement Backsheet'!$D$5:$W$183,G$9,FALSE))="","",(VLOOKUP($E180,'Res&amp;Reablement Backsheet'!$D$5:$W$183,G$9,FALSE))),"")</f>
        <v>640.10624169986716</v>
      </c>
      <c r="H180" s="114">
        <f ca="1">IFERROR(IF((VLOOKUP($E180,'Res&amp;Reablement Backsheet'!$D$5:$W$183,H$9,FALSE))="","",(VLOOKUP($E180,'Res&amp;Reablement Backsheet'!$D$5:$W$183,H$9,FALSE))),"")</f>
        <v>681.40876693731559</v>
      </c>
      <c r="I180" s="114">
        <f ca="1">IFERROR(IF((VLOOKUP($E180,'Res&amp;Reablement Backsheet'!$D$5:$W$183,I$9,FALSE))="","",(VLOOKUP($E180,'Res&amp;Reablement Backsheet'!$D$5:$W$183,I$9,FALSE))),"")</f>
        <v>650.07962822755394</v>
      </c>
    </row>
    <row r="181" spans="1:12" ht="15" customHeight="1" x14ac:dyDescent="0.3">
      <c r="A181" s="41">
        <v>169</v>
      </c>
      <c r="B181" s="77" t="str">
        <f ca="1">IFERROR(IF((VLOOKUP($E181,'Org List'!$AJ$10:$AL$190,3,FALSE))="","",(VLOOKUP($E181,'Org List'!$AJ$10:$AL$190,3,FALSE))),"")</f>
        <v>Midlands Commissioning Region</v>
      </c>
      <c r="C181" s="78" t="str">
        <f ca="1">IFERROR(IF((VLOOKUP($E181,'Org List'!$AO$10:$AQ$190,3,FALSE))="","",(VLOOKUP($E181,'Org List'!$AO$10:$AQ$190,3,FALSE))),"")</f>
        <v>West Midlands Region</v>
      </c>
      <c r="D181" s="79" t="str">
        <f ca="1">IFERROR(IF((VLOOKUP($E181,'Org List'!$AT$10:$AV$190,3,FALSE))="","",(VLOOKUP($E181,'Org List'!$AT$10:$AV$190,3,FALSE))),"")</f>
        <v>NHS England Midlands (West Midlands)</v>
      </c>
      <c r="E181" s="77" t="str">
        <f t="shared" ca="1" si="5"/>
        <v>E10000031</v>
      </c>
      <c r="F181" s="79" t="str">
        <f ca="1">IF(E181="","",VLOOKUP(E181,'Org List'!$J$9:$K$640,2,0))</f>
        <v>Warwickshire</v>
      </c>
      <c r="G181" s="114">
        <f ca="1">IFERROR(IF((VLOOKUP($E181,'Res&amp;Reablement Backsheet'!$D$5:$W$183,G$9,FALSE))="","",(VLOOKUP($E181,'Res&amp;Reablement Backsheet'!$D$5:$W$183,G$9,FALSE))),"")</f>
        <v>481.68800230372528</v>
      </c>
      <c r="H181" s="114">
        <f ca="1">IFERROR(IF((VLOOKUP($E181,'Res&amp;Reablement Backsheet'!$D$5:$W$183,H$9,FALSE))="","",(VLOOKUP($E181,'Res&amp;Reablement Backsheet'!$D$5:$W$183,H$9,FALSE))),"")</f>
        <v>472.35319331333045</v>
      </c>
      <c r="I181" s="114">
        <f ca="1">IFERROR(IF((VLOOKUP($E181,'Res&amp;Reablement Backsheet'!$D$5:$W$183,I$9,FALSE))="","",(VLOOKUP($E181,'Res&amp;Reablement Backsheet'!$D$5:$W$183,I$9,FALSE))),"")</f>
        <v>591.51307329618521</v>
      </c>
    </row>
    <row r="182" spans="1:12" ht="15" customHeight="1" x14ac:dyDescent="0.3">
      <c r="A182" s="41">
        <v>170</v>
      </c>
      <c r="B182" s="77" t="str">
        <f ca="1">IFERROR(IF((VLOOKUP($E182,'Org List'!$AJ$10:$AL$190,3,FALSE))="","",(VLOOKUP($E182,'Org List'!$AJ$10:$AL$190,3,FALSE))),"")</f>
        <v>South East England Commissioning Region</v>
      </c>
      <c r="C182" s="78" t="str">
        <f ca="1">IFERROR(IF((VLOOKUP($E182,'Org List'!$AO$10:$AQ$190,3,FALSE))="","",(VLOOKUP($E182,'Org List'!$AO$10:$AQ$190,3,FALSE))),"")</f>
        <v>South East Region</v>
      </c>
      <c r="D182" s="79" t="str">
        <f ca="1">IFERROR(IF((VLOOKUP($E182,'Org List'!$AT$10:$AV$190,3,FALSE))="","",(VLOOKUP($E182,'Org List'!$AT$10:$AV$190,3,FALSE))),"")</f>
        <v>NHS England South East (Hampshire, Isle of Wight and Thames Valley)</v>
      </c>
      <c r="E182" s="77" t="str">
        <f t="shared" ca="1" si="5"/>
        <v>E06000037</v>
      </c>
      <c r="F182" s="79" t="str">
        <f ca="1">IF(E182="","",VLOOKUP(E182,'Org List'!$J$9:$K$640,2,0))</f>
        <v>West Berkshire</v>
      </c>
      <c r="G182" s="114">
        <f ca="1">IFERROR(IF((VLOOKUP($E182,'Res&amp;Reablement Backsheet'!$D$5:$W$183,G$9,FALSE))="","",(VLOOKUP($E182,'Res&amp;Reablement Backsheet'!$D$5:$W$183,G$9,FALSE))),"")</f>
        <v>601.84051226424992</v>
      </c>
      <c r="H182" s="114">
        <f ca="1">IFERROR(IF((VLOOKUP($E182,'Res&amp;Reablement Backsheet'!$D$5:$W$183,H$9,FALSE))="","",(VLOOKUP($E182,'Res&amp;Reablement Backsheet'!$D$5:$W$183,H$9,FALSE))),"")</f>
        <v>610.00545256270448</v>
      </c>
      <c r="I182" s="114">
        <f ca="1">IFERROR(IF((VLOOKUP($E182,'Res&amp;Reablement Backsheet'!$D$5:$W$183,I$9,FALSE))="","",(VLOOKUP($E182,'Res&amp;Reablement Backsheet'!$D$5:$W$183,I$9,FALSE))),"")</f>
        <v>671.34678298800441</v>
      </c>
    </row>
    <row r="183" spans="1:12" ht="15" customHeight="1" x14ac:dyDescent="0.3">
      <c r="A183" s="41">
        <v>171</v>
      </c>
      <c r="B183" s="77" t="str">
        <f ca="1">IFERROR(IF((VLOOKUP($E183,'Org List'!$AJ$10:$AL$190,3,FALSE))="","",(VLOOKUP($E183,'Org List'!$AJ$10:$AL$190,3,FALSE))),"")</f>
        <v>South East England Commissioning Region</v>
      </c>
      <c r="C183" s="78" t="str">
        <f ca="1">IFERROR(IF((VLOOKUP($E183,'Org List'!$AO$10:$AQ$190,3,FALSE))="","",(VLOOKUP($E183,'Org List'!$AO$10:$AQ$190,3,FALSE))),"")</f>
        <v>South East Region</v>
      </c>
      <c r="D183" s="79" t="str">
        <f ca="1">IFERROR(IF((VLOOKUP($E183,'Org List'!$AT$10:$AV$190,3,FALSE))="","",(VLOOKUP($E183,'Org List'!$AT$10:$AV$190,3,FALSE))),"")</f>
        <v>NHS England South East (Kent, Surrey and Sussex)</v>
      </c>
      <c r="E183" s="77" t="str">
        <f t="shared" ca="1" si="5"/>
        <v>E10000032</v>
      </c>
      <c r="F183" s="79" t="str">
        <f ca="1">IF(E183="","",VLOOKUP(E183,'Org List'!$J$9:$K$640,2,0))</f>
        <v>West Sussex</v>
      </c>
      <c r="G183" s="114">
        <f ca="1">IFERROR(IF((VLOOKUP($E183,'Res&amp;Reablement Backsheet'!$D$5:$W$183,G$9,FALSE))="","",(VLOOKUP($E183,'Res&amp;Reablement Backsheet'!$D$5:$W$183,G$9,FALSE))),"")</f>
        <v>650.83904613702316</v>
      </c>
      <c r="H183" s="114">
        <f ca="1">IFERROR(IF((VLOOKUP($E183,'Res&amp;Reablement Backsheet'!$D$5:$W$183,H$9,FALSE))="","",(VLOOKUP($E183,'Res&amp;Reablement Backsheet'!$D$5:$W$183,H$9,FALSE))),"")</f>
        <v>599.42650025148953</v>
      </c>
      <c r="I183" s="114">
        <f ca="1">IFERROR(IF((VLOOKUP($E183,'Res&amp;Reablement Backsheet'!$D$5:$W$183,I$9,FALSE))="","",(VLOOKUP($E183,'Res&amp;Reablement Backsheet'!$D$5:$W$183,I$9,FALSE))),"")</f>
        <v>504.53458887949768</v>
      </c>
    </row>
    <row r="184" spans="1:12" ht="15" customHeight="1" x14ac:dyDescent="0.3">
      <c r="A184" s="41">
        <v>172</v>
      </c>
      <c r="B184" s="77" t="str">
        <f ca="1">IFERROR(IF((VLOOKUP($E184,'Org List'!$AJ$10:$AL$190,3,FALSE))="","",(VLOOKUP($E184,'Org List'!$AJ$10:$AL$190,3,FALSE))),"")</f>
        <v>London Commissioning Region</v>
      </c>
      <c r="C184" s="78" t="str">
        <f ca="1">IFERROR(IF((VLOOKUP($E184,'Org List'!$AO$10:$AQ$190,3,FALSE))="","",(VLOOKUP($E184,'Org List'!$AO$10:$AQ$190,3,FALSE))),"")</f>
        <v>London Region</v>
      </c>
      <c r="D184" s="79" t="str">
        <f ca="1">IFERROR(IF((VLOOKUP($E184,'Org List'!$AT$10:$AV$190,3,FALSE))="","",(VLOOKUP($E184,'Org List'!$AT$10:$AV$190,3,FALSE))),"")</f>
        <v>NHS England London</v>
      </c>
      <c r="E184" s="77" t="str">
        <f t="shared" ca="1" si="5"/>
        <v>E09000033</v>
      </c>
      <c r="F184" s="79" t="str">
        <f ca="1">IF(E184="","",VLOOKUP(E184,'Org List'!$J$9:$K$640,2,0))</f>
        <v>Westminster</v>
      </c>
      <c r="G184" s="114">
        <f ca="1">IFERROR(IF((VLOOKUP($E184,'Res&amp;Reablement Backsheet'!$D$5:$W$183,G$9,FALSE))="","",(VLOOKUP($E184,'Res&amp;Reablement Backsheet'!$D$5:$W$183,G$9,FALSE))),"")</f>
        <v>316.70625494853522</v>
      </c>
      <c r="H184" s="114">
        <f ca="1">IFERROR(IF((VLOOKUP($E184,'Res&amp;Reablement Backsheet'!$D$5:$W$183,H$9,FALSE))="","",(VLOOKUP($E184,'Res&amp;Reablement Backsheet'!$D$5:$W$183,H$9,FALSE))),"")</f>
        <v>328.45625559868614</v>
      </c>
      <c r="I184" s="114">
        <f ca="1">IFERROR(IF((VLOOKUP($E184,'Res&amp;Reablement Backsheet'!$D$5:$W$183,I$9,FALSE))="","",(VLOOKUP($E184,'Res&amp;Reablement Backsheet'!$D$5:$W$183,I$9,FALSE))),"")</f>
        <v>315.18529577651702</v>
      </c>
    </row>
    <row r="185" spans="1:12" ht="15" customHeight="1" x14ac:dyDescent="0.3">
      <c r="A185" s="41">
        <v>173</v>
      </c>
      <c r="B185" s="77" t="str">
        <f ca="1">IFERROR(IF((VLOOKUP($E185,'Org List'!$AJ$10:$AL$190,3,FALSE))="","",(VLOOKUP($E185,'Org List'!$AJ$10:$AL$190,3,FALSE))),"")</f>
        <v>North West Commissioning Region</v>
      </c>
      <c r="C185" s="78" t="str">
        <f ca="1">IFERROR(IF((VLOOKUP($E185,'Org List'!$AO$10:$AQ$190,3,FALSE))="","",(VLOOKUP($E185,'Org List'!$AO$10:$AQ$190,3,FALSE))),"")</f>
        <v>North West Region</v>
      </c>
      <c r="D185" s="79" t="str">
        <f ca="1">IFERROR(IF((VLOOKUP($E185,'Org List'!$AT$10:$AV$190,3,FALSE))="","",(VLOOKUP($E185,'Org List'!$AT$10:$AV$190,3,FALSE))),"")</f>
        <v>NHS England North West (Greater Manchester)</v>
      </c>
      <c r="E185" s="77" t="str">
        <f t="shared" ca="1" si="5"/>
        <v>E08000010</v>
      </c>
      <c r="F185" s="79" t="str">
        <f ca="1">IF(E185="","",VLOOKUP(E185,'Org List'!$J$9:$K$640,2,0))</f>
        <v>Wigan</v>
      </c>
      <c r="G185" s="114">
        <f ca="1">IFERROR(IF((VLOOKUP($E185,'Res&amp;Reablement Backsheet'!$D$5:$W$183,G$9,FALSE))="","",(VLOOKUP($E185,'Res&amp;Reablement Backsheet'!$D$5:$W$183,G$9,FALSE))),"")</f>
        <v>616.28176667439777</v>
      </c>
      <c r="H185" s="114">
        <f ca="1">IFERROR(IF((VLOOKUP($E185,'Res&amp;Reablement Backsheet'!$D$5:$W$183,H$9,FALSE))="","",(VLOOKUP($E185,'Res&amp;Reablement Backsheet'!$D$5:$W$183,H$9,FALSE))),"")</f>
        <v>671.29478027375728</v>
      </c>
      <c r="I185" s="114">
        <f ca="1">IFERROR(IF((VLOOKUP($E185,'Res&amp;Reablement Backsheet'!$D$5:$W$183,I$9,FALSE))="","",(VLOOKUP($E185,'Res&amp;Reablement Backsheet'!$D$5:$W$183,I$9,FALSE))),"")</f>
        <v>692.57973672146181</v>
      </c>
    </row>
    <row r="186" spans="1:12" ht="15" customHeight="1" x14ac:dyDescent="0.3">
      <c r="A186" s="41">
        <v>174</v>
      </c>
      <c r="B186" s="77" t="str">
        <f ca="1">IFERROR(IF((VLOOKUP($E186,'Org List'!$AJ$10:$AL$190,3,FALSE))="","",(VLOOKUP($E186,'Org List'!$AJ$10:$AL$190,3,FALSE))),"")</f>
        <v>South West England Commissioning Region</v>
      </c>
      <c r="C186" s="78" t="str">
        <f ca="1">IFERROR(IF((VLOOKUP($E186,'Org List'!$AO$10:$AQ$190,3,FALSE))="","",(VLOOKUP($E186,'Org List'!$AO$10:$AQ$190,3,FALSE))),"")</f>
        <v>South West Region</v>
      </c>
      <c r="D186" s="79" t="str">
        <f ca="1">IFERROR(IF((VLOOKUP($E186,'Org List'!$AT$10:$AV$190,3,FALSE))="","",(VLOOKUP($E186,'Org List'!$AT$10:$AV$190,3,FALSE))),"")</f>
        <v>NHS England South West (South West North)</v>
      </c>
      <c r="E186" s="77" t="str">
        <f t="shared" ca="1" si="5"/>
        <v>E06000054</v>
      </c>
      <c r="F186" s="79" t="str">
        <f ca="1">IF(E186="","",VLOOKUP(E186,'Org List'!$J$9:$K$640,2,0))</f>
        <v>Wiltshire</v>
      </c>
      <c r="G186" s="114">
        <f ca="1">IFERROR(IF((VLOOKUP($E186,'Res&amp;Reablement Backsheet'!$D$5:$W$183,G$9,FALSE))="","",(VLOOKUP($E186,'Res&amp;Reablement Backsheet'!$D$5:$W$183,G$9,FALSE))),"")</f>
        <v>427.83799201369084</v>
      </c>
      <c r="H186" s="114">
        <f ca="1">IFERROR(IF((VLOOKUP($E186,'Res&amp;Reablement Backsheet'!$D$5:$W$183,H$9,FALSE))="","",(VLOOKUP($E186,'Res&amp;Reablement Backsheet'!$D$5:$W$183,H$9,FALSE))),"")</f>
        <v>505.94607096736888</v>
      </c>
      <c r="I186" s="114">
        <f ca="1">IFERROR(IF((VLOOKUP($E186,'Res&amp;Reablement Backsheet'!$D$5:$W$183,I$9,FALSE))="","",(VLOOKUP($E186,'Res&amp;Reablement Backsheet'!$D$5:$W$183,I$9,FALSE))),"")</f>
        <v>353.68039627623693</v>
      </c>
    </row>
    <row r="187" spans="1:12" ht="15" customHeight="1" x14ac:dyDescent="0.3">
      <c r="A187" s="41">
        <v>175</v>
      </c>
      <c r="B187" s="77" t="str">
        <f ca="1">IFERROR(IF((VLOOKUP($E187,'Org List'!$AJ$10:$AL$190,3,FALSE))="","",(VLOOKUP($E187,'Org List'!$AJ$10:$AL$190,3,FALSE))),"")</f>
        <v>South East England Commissioning Region</v>
      </c>
      <c r="C187" s="78" t="str">
        <f ca="1">IFERROR(IF((VLOOKUP($E187,'Org List'!$AO$10:$AQ$190,3,FALSE))="","",(VLOOKUP($E187,'Org List'!$AO$10:$AQ$190,3,FALSE))),"")</f>
        <v>South East Region</v>
      </c>
      <c r="D187" s="79" t="str">
        <f ca="1">IFERROR(IF((VLOOKUP($E187,'Org List'!$AT$10:$AV$190,3,FALSE))="","",(VLOOKUP($E187,'Org List'!$AT$10:$AV$190,3,FALSE))),"")</f>
        <v>NHS England South East (Hampshire, Isle of Wight and Thames Valley)</v>
      </c>
      <c r="E187" s="77" t="str">
        <f t="shared" ca="1" si="5"/>
        <v>E06000040</v>
      </c>
      <c r="F187" s="79" t="str">
        <f ca="1">IF(E187="","",VLOOKUP(E187,'Org List'!$J$9:$K$640,2,0))</f>
        <v>Windsor and Maidenhead</v>
      </c>
      <c r="G187" s="114">
        <f ca="1">IFERROR(IF((VLOOKUP($E187,'Res&amp;Reablement Backsheet'!$D$5:$W$183,G$9,FALSE))="","",(VLOOKUP($E187,'Res&amp;Reablement Backsheet'!$D$5:$W$183,G$9,FALSE))),"")</f>
        <v>282.44442814173573</v>
      </c>
      <c r="H187" s="114">
        <f ca="1">IFERROR(IF((VLOOKUP($E187,'Res&amp;Reablement Backsheet'!$D$5:$W$183,H$9,FALSE))="","",(VLOOKUP($E187,'Res&amp;Reablement Backsheet'!$D$5:$W$183,H$9,FALSE))),"")</f>
        <v>614.71704935816308</v>
      </c>
      <c r="I187" s="114">
        <f ca="1">IFERROR(IF((VLOOKUP($E187,'Res&amp;Reablement Backsheet'!$D$5:$W$183,I$9,FALSE))="","",(VLOOKUP($E187,'Res&amp;Reablement Backsheet'!$D$5:$W$183,I$9,FALSE))),"")</f>
        <v>343.51835111191468</v>
      </c>
    </row>
    <row r="188" spans="1:12" ht="15" customHeight="1" x14ac:dyDescent="0.3">
      <c r="A188" s="41">
        <v>176</v>
      </c>
      <c r="B188" s="77" t="str">
        <f ca="1">IFERROR(IF((VLOOKUP($E188,'Org List'!$AJ$10:$AL$190,3,FALSE))="","",(VLOOKUP($E188,'Org List'!$AJ$10:$AL$190,3,FALSE))),"")</f>
        <v>North West Commissioning Region</v>
      </c>
      <c r="C188" s="78" t="str">
        <f ca="1">IFERROR(IF((VLOOKUP($E188,'Org List'!$AO$10:$AQ$190,3,FALSE))="","",(VLOOKUP($E188,'Org List'!$AO$10:$AQ$190,3,FALSE))),"")</f>
        <v>North West Region</v>
      </c>
      <c r="D188" s="79" t="str">
        <f ca="1">IFERROR(IF((VLOOKUP($E188,'Org List'!$AT$10:$AV$190,3,FALSE))="","",(VLOOKUP($E188,'Org List'!$AT$10:$AV$190,3,FALSE))),"")</f>
        <v>NHS England North West (Cheshire And Merseyside)</v>
      </c>
      <c r="E188" s="77" t="str">
        <f t="shared" ca="1" si="5"/>
        <v>E08000015</v>
      </c>
      <c r="F188" s="79" t="str">
        <f ca="1">IF(E188="","",VLOOKUP(E188,'Org List'!$J$9:$K$640,2,0))</f>
        <v>Wirral</v>
      </c>
      <c r="G188" s="114">
        <f ca="1">IFERROR(IF((VLOOKUP($E188,'Res&amp;Reablement Backsheet'!$D$5:$W$183,G$9,FALSE))="","",(VLOOKUP($E188,'Res&amp;Reablement Backsheet'!$D$5:$W$183,G$9,FALSE))),"")</f>
        <v>743.06229952032015</v>
      </c>
      <c r="H188" s="114">
        <f ca="1">IFERROR(IF((VLOOKUP($E188,'Res&amp;Reablement Backsheet'!$D$5:$W$183,H$9,FALSE))="","",(VLOOKUP($E188,'Res&amp;Reablement Backsheet'!$D$5:$W$183,H$9,FALSE))),"")</f>
        <v>681.46813518932902</v>
      </c>
      <c r="I188" s="114">
        <f ca="1">IFERROR(IF((VLOOKUP($E188,'Res&amp;Reablement Backsheet'!$D$5:$W$183,I$9,FALSE))="","",(VLOOKUP($E188,'Res&amp;Reablement Backsheet'!$D$5:$W$183,I$9,FALSE))),"")</f>
        <v>284.79265351195841</v>
      </c>
    </row>
    <row r="189" spans="1:12" ht="15" customHeight="1" x14ac:dyDescent="0.3">
      <c r="A189" s="41">
        <v>177</v>
      </c>
      <c r="B189" s="77" t="str">
        <f ca="1">IFERROR(IF((VLOOKUP($E189,'Org List'!$AJ$10:$AL$190,3,FALSE))="","",(VLOOKUP($E189,'Org List'!$AJ$10:$AL$190,3,FALSE))),"")</f>
        <v>South East England Commissioning Region</v>
      </c>
      <c r="C189" s="78" t="str">
        <f ca="1">IFERROR(IF((VLOOKUP($E189,'Org List'!$AO$10:$AQ$190,3,FALSE))="","",(VLOOKUP($E189,'Org List'!$AO$10:$AQ$190,3,FALSE))),"")</f>
        <v>South East Region</v>
      </c>
      <c r="D189" s="79" t="str">
        <f ca="1">IFERROR(IF((VLOOKUP($E189,'Org List'!$AT$10:$AV$190,3,FALSE))="","",(VLOOKUP($E189,'Org List'!$AT$10:$AV$190,3,FALSE))),"")</f>
        <v>NHS England South East (Hampshire, Isle of Wight and Thames Valley)</v>
      </c>
      <c r="E189" s="77" t="str">
        <f t="shared" ca="1" si="5"/>
        <v>E06000041</v>
      </c>
      <c r="F189" s="79" t="str">
        <f ca="1">IF(E189="","",VLOOKUP(E189,'Org List'!$J$9:$K$640,2,0))</f>
        <v>Wokingham</v>
      </c>
      <c r="G189" s="114">
        <f ca="1">IFERROR(IF((VLOOKUP($E189,'Res&amp;Reablement Backsheet'!$D$5:$W$183,G$9,FALSE))="","",(VLOOKUP($E189,'Res&amp;Reablement Backsheet'!$D$5:$W$183,G$9,FALSE))),"")</f>
        <v>434.72114229165197</v>
      </c>
      <c r="H189" s="114">
        <f ca="1">IFERROR(IF((VLOOKUP($E189,'Res&amp;Reablement Backsheet'!$D$5:$W$183,H$9,FALSE))="","",(VLOOKUP($E189,'Res&amp;Reablement Backsheet'!$D$5:$W$183,H$9,FALSE))),"")</f>
        <v>446.36678200692046</v>
      </c>
      <c r="I189" s="114">
        <f ca="1">IFERROR(IF((VLOOKUP($E189,'Res&amp;Reablement Backsheet'!$D$5:$W$183,I$9,FALSE))="","",(VLOOKUP($E189,'Res&amp;Reablement Backsheet'!$D$5:$W$183,I$9,FALSE))),"")</f>
        <v>394.46366782006925</v>
      </c>
    </row>
    <row r="190" spans="1:12" ht="15" customHeight="1" thickBot="1" x14ac:dyDescent="0.35">
      <c r="A190" s="41">
        <v>178</v>
      </c>
      <c r="B190" s="80" t="str">
        <f ca="1">IFERROR(IF((VLOOKUP($E190,'Org List'!$AJ$10:$AL$190,3,FALSE))="","",(VLOOKUP($E190,'Org List'!$AJ$10:$AL$190,3,FALSE))),"")</f>
        <v>Midlands Commissioning Region</v>
      </c>
      <c r="C190" s="81" t="str">
        <f ca="1">IFERROR(IF((VLOOKUP($E190,'Org List'!$AO$10:$AQ$190,3,FALSE))="","",(VLOOKUP($E190,'Org List'!$AO$10:$AQ$190,3,FALSE))),"")</f>
        <v>West Midlands Region</v>
      </c>
      <c r="D190" s="82" t="str">
        <f ca="1">IFERROR(IF((VLOOKUP($E190,'Org List'!$AT$10:$AV$190,3,FALSE))="","",(VLOOKUP($E190,'Org List'!$AT$10:$AV$190,3,FALSE))),"")</f>
        <v>NHS England Midlands (West Midlands)</v>
      </c>
      <c r="E190" s="80" t="str">
        <f t="shared" ca="1" si="5"/>
        <v>E08000031</v>
      </c>
      <c r="F190" s="82" t="str">
        <f ca="1">IF(E190="","",VLOOKUP(E190,'Org List'!$J$9:$K$640,2,0))</f>
        <v>Wolverhampton</v>
      </c>
      <c r="G190" s="115">
        <f ca="1">IFERROR(IF((VLOOKUP($E190,'Res&amp;Reablement Backsheet'!$D$5:$W$183,G$9,FALSE))="","",(VLOOKUP($E190,'Res&amp;Reablement Backsheet'!$D$5:$W$183,G$9,FALSE))),"")</f>
        <v>893.78990133488105</v>
      </c>
      <c r="H190" s="115">
        <f ca="1">IFERROR(IF((VLOOKUP($E190,'Res&amp;Reablement Backsheet'!$D$5:$W$183,H$9,FALSE))="","",(VLOOKUP($E190,'Res&amp;Reablement Backsheet'!$D$5:$W$183,H$9,FALSE))),"")</f>
        <v>600.42029420594417</v>
      </c>
      <c r="I190" s="115">
        <f ca="1">IFERROR(IF((VLOOKUP($E190,'Res&amp;Reablement Backsheet'!$D$5:$W$183,I$9,FALSE))="","",(VLOOKUP($E190,'Res&amp;Reablement Backsheet'!$D$5:$W$183,I$9,FALSE))),"")</f>
        <v>729.74158834260902</v>
      </c>
    </row>
    <row r="192" spans="1:12" s="138" customFormat="1" x14ac:dyDescent="0.3">
      <c r="A192" s="22"/>
      <c r="B192" s="22"/>
      <c r="C192" s="22"/>
      <c r="D192" s="22"/>
      <c r="E192" s="23" t="s">
        <v>1070</v>
      </c>
      <c r="F192" s="22"/>
      <c r="G192" s="22"/>
      <c r="H192" s="22"/>
      <c r="I192" s="22"/>
      <c r="J192" s="22"/>
      <c r="L192" s="1"/>
    </row>
    <row r="194" spans="5:9" ht="30" customHeight="1" x14ac:dyDescent="0.3">
      <c r="E194" s="431" t="s">
        <v>1122</v>
      </c>
      <c r="F194" s="431"/>
      <c r="G194" s="431"/>
      <c r="H194" s="431"/>
      <c r="I194" s="431"/>
    </row>
    <row r="195" spans="5:9" ht="30" customHeight="1" x14ac:dyDescent="0.3">
      <c r="E195" s="431" t="s">
        <v>1132</v>
      </c>
      <c r="F195" s="431"/>
      <c r="G195" s="431"/>
      <c r="H195" s="431"/>
      <c r="I195" s="431"/>
    </row>
    <row r="196" spans="5:9" ht="30" customHeight="1" x14ac:dyDescent="0.3">
      <c r="E196" s="431" t="s">
        <v>1073</v>
      </c>
      <c r="F196" s="431"/>
      <c r="G196" s="431"/>
      <c r="H196" s="431"/>
      <c r="I196" s="431"/>
    </row>
    <row r="197" spans="5:9" x14ac:dyDescent="0.3">
      <c r="E197" s="392" t="s">
        <v>1072</v>
      </c>
      <c r="F197" s="392"/>
      <c r="G197" s="392"/>
      <c r="H197" s="392"/>
      <c r="I197" s="392"/>
    </row>
  </sheetData>
  <sheetProtection formatColumns="0" formatRows="0" autoFilter="0"/>
  <autoFilter ref="B11:I190" xr:uid="{00000000-0009-0000-0000-000021000000}"/>
  <mergeCells count="7">
    <mergeCell ref="E194:I194"/>
    <mergeCell ref="E195:I195"/>
    <mergeCell ref="E196:I196"/>
    <mergeCell ref="E197:I197"/>
    <mergeCell ref="B1:I1"/>
    <mergeCell ref="B2:I2"/>
    <mergeCell ref="E10:F10"/>
  </mergeCells>
  <hyperlinks>
    <hyperlink ref="E6" location="Contents!A1" display="&lt;&lt; Contents" xr:uid="{00000000-0004-0000-21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745" r:id="rId3" name="Drop Down 1">
              <controlPr defaultSize="0" autoLine="0" autoPict="0">
                <anchor moveWithCells="1" sizeWithCells="1">
                  <from>
                    <xdr:col>5</xdr:col>
                    <xdr:colOff>1280160</xdr:colOff>
                    <xdr:row>2</xdr:row>
                    <xdr:rowOff>114300</xdr:rowOff>
                  </from>
                  <to>
                    <xdr:col>6</xdr:col>
                    <xdr:colOff>1752600</xdr:colOff>
                    <xdr:row>4</xdr:row>
                    <xdr:rowOff>68580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tabColor rgb="FFFFFF00"/>
  </sheetPr>
  <dimension ref="A1:W183"/>
  <sheetViews>
    <sheetView topLeftCell="D1" zoomScale="80" zoomScaleNormal="80" workbookViewId="0">
      <selection activeCell="E3" sqref="E3"/>
    </sheetView>
  </sheetViews>
  <sheetFormatPr defaultRowHeight="14.4" x14ac:dyDescent="0.3"/>
  <cols>
    <col min="6" max="7" width="12.6640625" customWidth="1"/>
    <col min="8" max="8" width="11.6640625" customWidth="1"/>
    <col min="9" max="10" width="12.6640625" customWidth="1"/>
    <col min="11" max="11" width="11.6640625" customWidth="1"/>
    <col min="12" max="13" width="12.6640625" customWidth="1"/>
    <col min="14" max="14" width="11.6640625" customWidth="1"/>
    <col min="15" max="23" width="9.6640625" customWidth="1"/>
  </cols>
  <sheetData>
    <row r="1" spans="1:23" x14ac:dyDescent="0.3">
      <c r="D1">
        <v>1</v>
      </c>
      <c r="E1">
        <v>2</v>
      </c>
      <c r="F1">
        <v>3</v>
      </c>
      <c r="G1">
        <v>4</v>
      </c>
      <c r="H1">
        <v>5</v>
      </c>
      <c r="I1">
        <v>6</v>
      </c>
      <c r="J1">
        <v>7</v>
      </c>
      <c r="K1">
        <v>8</v>
      </c>
      <c r="L1">
        <v>9</v>
      </c>
      <c r="M1">
        <v>10</v>
      </c>
      <c r="N1">
        <v>11</v>
      </c>
      <c r="O1">
        <v>12</v>
      </c>
      <c r="P1">
        <v>13</v>
      </c>
      <c r="Q1">
        <v>14</v>
      </c>
      <c r="R1">
        <v>15</v>
      </c>
      <c r="S1">
        <v>16</v>
      </c>
      <c r="T1">
        <v>17</v>
      </c>
      <c r="U1">
        <v>18</v>
      </c>
      <c r="V1">
        <v>19</v>
      </c>
      <c r="W1">
        <v>20</v>
      </c>
    </row>
    <row r="2" spans="1:23" x14ac:dyDescent="0.3">
      <c r="F2" s="386" t="s">
        <v>887</v>
      </c>
      <c r="G2" s="386"/>
      <c r="H2" s="386"/>
      <c r="I2" s="386"/>
      <c r="J2" s="386"/>
      <c r="K2" s="386"/>
      <c r="L2" s="386"/>
      <c r="M2" s="386"/>
      <c r="N2" s="386"/>
      <c r="O2" s="386" t="s">
        <v>888</v>
      </c>
      <c r="P2" s="386"/>
      <c r="Q2" s="386"/>
      <c r="R2" s="386"/>
      <c r="S2" s="386"/>
      <c r="T2" s="386"/>
      <c r="U2" s="386"/>
      <c r="V2" s="386"/>
      <c r="W2" s="386"/>
    </row>
    <row r="3" spans="1:23" x14ac:dyDescent="0.3">
      <c r="F3" s="386" t="s">
        <v>1129</v>
      </c>
      <c r="G3" s="386"/>
      <c r="H3" s="386"/>
      <c r="I3" s="386" t="s">
        <v>1130</v>
      </c>
      <c r="J3" s="386"/>
      <c r="K3" s="386"/>
      <c r="L3" s="386" t="s">
        <v>1131</v>
      </c>
      <c r="M3" s="386"/>
      <c r="N3" s="386"/>
      <c r="O3" s="386" t="s">
        <v>1129</v>
      </c>
      <c r="P3" s="386"/>
      <c r="Q3" s="386"/>
      <c r="R3" s="386" t="s">
        <v>1130</v>
      </c>
      <c r="S3" s="386"/>
      <c r="T3" s="386"/>
      <c r="U3" s="386" t="s">
        <v>1131</v>
      </c>
      <c r="V3" s="386"/>
      <c r="W3" s="386"/>
    </row>
    <row r="4" spans="1:23" x14ac:dyDescent="0.3">
      <c r="A4" t="s">
        <v>868</v>
      </c>
      <c r="B4" t="s">
        <v>869</v>
      </c>
      <c r="C4" t="s">
        <v>870</v>
      </c>
      <c r="D4" t="s">
        <v>195</v>
      </c>
      <c r="E4" t="s">
        <v>216</v>
      </c>
      <c r="F4" t="s">
        <v>889</v>
      </c>
      <c r="G4" t="s">
        <v>890</v>
      </c>
      <c r="H4" t="s">
        <v>891</v>
      </c>
      <c r="I4" t="s">
        <v>889</v>
      </c>
      <c r="J4" t="s">
        <v>890</v>
      </c>
      <c r="K4" t="s">
        <v>891</v>
      </c>
      <c r="L4" t="s">
        <v>889</v>
      </c>
      <c r="M4" t="s">
        <v>890</v>
      </c>
      <c r="N4" t="s">
        <v>891</v>
      </c>
      <c r="O4" t="s">
        <v>889</v>
      </c>
      <c r="P4" t="s">
        <v>892</v>
      </c>
      <c r="Q4" t="s">
        <v>891</v>
      </c>
      <c r="R4" t="s">
        <v>889</v>
      </c>
      <c r="S4" t="s">
        <v>892</v>
      </c>
      <c r="T4" t="s">
        <v>891</v>
      </c>
      <c r="U4" t="s">
        <v>889</v>
      </c>
      <c r="V4" t="s">
        <v>892</v>
      </c>
      <c r="W4" t="s">
        <v>891</v>
      </c>
    </row>
    <row r="5" spans="1:23" x14ac:dyDescent="0.3">
      <c r="D5" t="s">
        <v>216</v>
      </c>
      <c r="E5" t="s">
        <v>867</v>
      </c>
      <c r="F5" s="6">
        <f>SUM(F$34:F$183)</f>
        <v>60354</v>
      </c>
      <c r="G5" s="6">
        <f t="shared" ref="G5:V5" si="0">SUM(G$34:G$183)</f>
        <v>9882841</v>
      </c>
      <c r="H5" s="64">
        <f t="shared" ref="H5:H33" si="1">(F5/G5)*100000</f>
        <v>610.69483967211454</v>
      </c>
      <c r="I5" s="6">
        <f t="shared" si="0"/>
        <v>60354.060662333643</v>
      </c>
      <c r="J5" s="6">
        <f t="shared" si="0"/>
        <v>10030511</v>
      </c>
      <c r="K5" s="64">
        <f t="shared" ref="K5:K33" si="2">(I5/J5)*100000</f>
        <v>601.70474527502779</v>
      </c>
      <c r="L5" s="6">
        <f t="shared" si="0"/>
        <v>58742</v>
      </c>
      <c r="M5" s="6">
        <f t="shared" si="0"/>
        <v>10030511</v>
      </c>
      <c r="N5" s="64">
        <f t="shared" ref="N5:N33" si="3">(L5/M5)*100000</f>
        <v>585.63317462091413</v>
      </c>
      <c r="O5" s="6">
        <f t="shared" si="0"/>
        <v>33162</v>
      </c>
      <c r="P5" s="6">
        <f t="shared" si="0"/>
        <v>40212</v>
      </c>
      <c r="Q5" s="7">
        <f t="shared" ref="Q5:Q33" si="4">O5/P5</f>
        <v>0.82467920023873476</v>
      </c>
      <c r="R5" s="6">
        <f t="shared" si="0"/>
        <v>50498.673212989263</v>
      </c>
      <c r="S5" s="6">
        <f t="shared" si="0"/>
        <v>59936.833606717904</v>
      </c>
      <c r="T5" s="7">
        <f t="shared" ref="T5:T33" si="5">R5/S5</f>
        <v>0.84253154820192599</v>
      </c>
      <c r="U5" s="6">
        <f t="shared" si="0"/>
        <v>37121</v>
      </c>
      <c r="V5" s="6">
        <f t="shared" si="0"/>
        <v>44757</v>
      </c>
      <c r="W5" s="7">
        <f t="shared" ref="W5:W33" si="6">U5/V5</f>
        <v>0.8293898161181491</v>
      </c>
    </row>
    <row r="6" spans="1:23" x14ac:dyDescent="0.3">
      <c r="D6" t="s">
        <v>223</v>
      </c>
      <c r="E6" t="s">
        <v>224</v>
      </c>
      <c r="F6" s="6">
        <f t="shared" ref="F6:F10" si="7">SUMIFS(F$34:F$183,$A$34:$A$183,$D6)</f>
        <v>20934</v>
      </c>
      <c r="G6" s="6">
        <f t="shared" ref="G6:V10" si="8">SUMIFS(G$34:G$183,$A$34:$A$183,$D6)</f>
        <v>2818867</v>
      </c>
      <c r="H6" s="64">
        <f t="shared" si="1"/>
        <v>742.63879778648663</v>
      </c>
      <c r="I6" s="6">
        <f t="shared" si="8"/>
        <v>20113</v>
      </c>
      <c r="J6" s="6">
        <f t="shared" si="8"/>
        <v>2855298</v>
      </c>
      <c r="K6" s="64">
        <f t="shared" si="2"/>
        <v>704.4098374320298</v>
      </c>
      <c r="L6" s="6">
        <f t="shared" si="8"/>
        <v>20304</v>
      </c>
      <c r="M6" s="6">
        <f t="shared" si="8"/>
        <v>2855298</v>
      </c>
      <c r="N6" s="64">
        <f t="shared" si="3"/>
        <v>711.09915672549766</v>
      </c>
      <c r="O6" s="6">
        <f t="shared" si="8"/>
        <v>10743</v>
      </c>
      <c r="P6" s="6">
        <f t="shared" si="8"/>
        <v>12929</v>
      </c>
      <c r="Q6" s="7">
        <f t="shared" si="4"/>
        <v>0.83092273184314336</v>
      </c>
      <c r="R6" s="6">
        <f t="shared" si="8"/>
        <v>14511</v>
      </c>
      <c r="S6" s="6">
        <f t="shared" si="8"/>
        <v>17302</v>
      </c>
      <c r="T6" s="7">
        <f t="shared" si="5"/>
        <v>0.83868916888221012</v>
      </c>
      <c r="U6" s="6">
        <f t="shared" si="8"/>
        <v>11552</v>
      </c>
      <c r="V6" s="6">
        <f t="shared" si="8"/>
        <v>13700</v>
      </c>
      <c r="W6" s="7">
        <f t="shared" si="6"/>
        <v>0.84321167883211678</v>
      </c>
    </row>
    <row r="7" spans="1:23" x14ac:dyDescent="0.3">
      <c r="D7" t="s">
        <v>229</v>
      </c>
      <c r="E7" t="s">
        <v>230</v>
      </c>
      <c r="F7" s="6">
        <f t="shared" si="7"/>
        <v>18492</v>
      </c>
      <c r="G7" s="6">
        <f t="shared" si="8"/>
        <v>3176704</v>
      </c>
      <c r="H7" s="64">
        <f t="shared" si="1"/>
        <v>582.11278104601502</v>
      </c>
      <c r="I7" s="6">
        <f t="shared" si="8"/>
        <v>18772</v>
      </c>
      <c r="J7" s="6">
        <f t="shared" si="8"/>
        <v>3225211</v>
      </c>
      <c r="K7" s="64">
        <f t="shared" si="2"/>
        <v>582.03943865998224</v>
      </c>
      <c r="L7" s="6">
        <f t="shared" si="8"/>
        <v>18038</v>
      </c>
      <c r="M7" s="6">
        <f t="shared" si="8"/>
        <v>3225211</v>
      </c>
      <c r="N7" s="64">
        <f t="shared" si="3"/>
        <v>559.28123772367144</v>
      </c>
      <c r="O7" s="6">
        <f t="shared" si="8"/>
        <v>8929</v>
      </c>
      <c r="P7" s="6">
        <f t="shared" si="8"/>
        <v>11053</v>
      </c>
      <c r="Q7" s="7">
        <f t="shared" si="4"/>
        <v>0.80783497692934048</v>
      </c>
      <c r="R7" s="6">
        <f t="shared" si="8"/>
        <v>11792.029879655938</v>
      </c>
      <c r="S7" s="6">
        <f t="shared" si="8"/>
        <v>14163.190876017907</v>
      </c>
      <c r="T7" s="7">
        <f t="shared" si="5"/>
        <v>0.8325828538837966</v>
      </c>
      <c r="U7" s="6">
        <f t="shared" si="8"/>
        <v>10153</v>
      </c>
      <c r="V7" s="6">
        <f t="shared" si="8"/>
        <v>12580</v>
      </c>
      <c r="W7" s="7">
        <f t="shared" si="6"/>
        <v>0.80707472178060413</v>
      </c>
    </row>
    <row r="8" spans="1:23" x14ac:dyDescent="0.3">
      <c r="D8" t="s">
        <v>238</v>
      </c>
      <c r="E8" t="s">
        <v>239</v>
      </c>
      <c r="F8" s="6">
        <f t="shared" si="7"/>
        <v>4474</v>
      </c>
      <c r="G8" s="6">
        <f t="shared" si="8"/>
        <v>1020434</v>
      </c>
      <c r="H8" s="64">
        <f t="shared" si="1"/>
        <v>438.4408986764455</v>
      </c>
      <c r="I8" s="6">
        <f t="shared" si="8"/>
        <v>4836.0606623336425</v>
      </c>
      <c r="J8" s="6">
        <f t="shared" si="8"/>
        <v>1039161</v>
      </c>
      <c r="K8" s="64">
        <f t="shared" si="2"/>
        <v>465.38127030687667</v>
      </c>
      <c r="L8" s="6">
        <f t="shared" si="8"/>
        <v>4221</v>
      </c>
      <c r="M8" s="6">
        <f t="shared" si="8"/>
        <v>1039161</v>
      </c>
      <c r="N8" s="64">
        <f t="shared" si="3"/>
        <v>406.19307306567515</v>
      </c>
      <c r="O8" s="6">
        <f t="shared" si="8"/>
        <v>4951</v>
      </c>
      <c r="P8" s="6">
        <f t="shared" si="8"/>
        <v>5790</v>
      </c>
      <c r="Q8" s="7">
        <f t="shared" si="4"/>
        <v>0.85509499136442146</v>
      </c>
      <c r="R8" s="6">
        <f t="shared" si="8"/>
        <v>9160.9433333333327</v>
      </c>
      <c r="S8" s="6">
        <f t="shared" si="8"/>
        <v>10414</v>
      </c>
      <c r="T8" s="7">
        <f t="shared" si="5"/>
        <v>0.8796757569937903</v>
      </c>
      <c r="U8" s="6">
        <f t="shared" si="8"/>
        <v>5408</v>
      </c>
      <c r="V8" s="6">
        <f t="shared" si="8"/>
        <v>6205</v>
      </c>
      <c r="W8" s="7">
        <f t="shared" si="6"/>
        <v>0.87155519742143428</v>
      </c>
    </row>
    <row r="9" spans="1:23" x14ac:dyDescent="0.3">
      <c r="D9" t="s">
        <v>247</v>
      </c>
      <c r="E9" t="s">
        <v>248</v>
      </c>
      <c r="F9" s="6">
        <f t="shared" si="7"/>
        <v>6919</v>
      </c>
      <c r="G9" s="6">
        <f t="shared" si="8"/>
        <v>1190854</v>
      </c>
      <c r="H9" s="64">
        <f t="shared" si="1"/>
        <v>581.01161015540106</v>
      </c>
      <c r="I9" s="6">
        <f t="shared" si="8"/>
        <v>7207</v>
      </c>
      <c r="J9" s="6">
        <f t="shared" si="8"/>
        <v>1210974</v>
      </c>
      <c r="K9" s="64">
        <f t="shared" si="2"/>
        <v>595.14077098269661</v>
      </c>
      <c r="L9" s="6">
        <f t="shared" si="8"/>
        <v>6610</v>
      </c>
      <c r="M9" s="6">
        <f t="shared" si="8"/>
        <v>1210974</v>
      </c>
      <c r="N9" s="64">
        <f t="shared" si="3"/>
        <v>545.841611793482</v>
      </c>
      <c r="O9" s="6">
        <f t="shared" si="8"/>
        <v>3870</v>
      </c>
      <c r="P9" s="6">
        <f t="shared" si="8"/>
        <v>4619</v>
      </c>
      <c r="Q9" s="7">
        <f t="shared" si="4"/>
        <v>0.83784368911019702</v>
      </c>
      <c r="R9" s="6">
        <f t="shared" si="8"/>
        <v>8108</v>
      </c>
      <c r="S9" s="6">
        <f t="shared" si="8"/>
        <v>9763.6427307000013</v>
      </c>
      <c r="T9" s="7">
        <f t="shared" si="5"/>
        <v>0.83042776386172623</v>
      </c>
      <c r="U9" s="6">
        <f t="shared" si="8"/>
        <v>3579</v>
      </c>
      <c r="V9" s="6">
        <f t="shared" si="8"/>
        <v>4463</v>
      </c>
      <c r="W9" s="7">
        <f t="shared" si="6"/>
        <v>0.80192695496302935</v>
      </c>
    </row>
    <row r="10" spans="1:23" x14ac:dyDescent="0.3">
      <c r="D10" t="s">
        <v>256</v>
      </c>
      <c r="E10" t="s">
        <v>257</v>
      </c>
      <c r="F10" s="6">
        <f t="shared" si="7"/>
        <v>9535</v>
      </c>
      <c r="G10" s="6">
        <f t="shared" si="8"/>
        <v>1675982</v>
      </c>
      <c r="H10" s="64">
        <f t="shared" si="1"/>
        <v>568.92019126697073</v>
      </c>
      <c r="I10" s="6">
        <f t="shared" si="8"/>
        <v>9426</v>
      </c>
      <c r="J10" s="6">
        <f t="shared" si="8"/>
        <v>1699867</v>
      </c>
      <c r="K10" s="64">
        <f t="shared" si="2"/>
        <v>554.51397079889193</v>
      </c>
      <c r="L10" s="6">
        <f t="shared" si="8"/>
        <v>9569</v>
      </c>
      <c r="M10" s="6">
        <f t="shared" si="8"/>
        <v>1699867</v>
      </c>
      <c r="N10" s="64">
        <f t="shared" si="3"/>
        <v>562.92639365315051</v>
      </c>
      <c r="O10" s="6">
        <f t="shared" si="8"/>
        <v>4669</v>
      </c>
      <c r="P10" s="6">
        <f t="shared" si="8"/>
        <v>5821</v>
      </c>
      <c r="Q10" s="7">
        <f t="shared" si="4"/>
        <v>0.80209585981790066</v>
      </c>
      <c r="R10" s="6">
        <f t="shared" si="8"/>
        <v>6926.7</v>
      </c>
      <c r="S10" s="6">
        <f t="shared" si="8"/>
        <v>8294</v>
      </c>
      <c r="T10" s="7">
        <f t="shared" si="5"/>
        <v>0.83514588859416439</v>
      </c>
      <c r="U10" s="6">
        <f t="shared" si="8"/>
        <v>6429</v>
      </c>
      <c r="V10" s="6">
        <f t="shared" si="8"/>
        <v>7809</v>
      </c>
      <c r="W10" s="7">
        <f t="shared" si="6"/>
        <v>0.82328082981175565</v>
      </c>
    </row>
    <row r="11" spans="1:23" x14ac:dyDescent="0.3">
      <c r="D11" t="s">
        <v>218</v>
      </c>
      <c r="E11" t="s">
        <v>1076</v>
      </c>
      <c r="F11" s="6">
        <f>SUMIFS(F$34:F$183,$B$34:$B$183,$D11)</f>
        <v>4253</v>
      </c>
      <c r="G11" s="6">
        <f t="shared" ref="G11:V19" si="9">SUMIFS(G$34:G$183,$B$34:$B$183,$D11)</f>
        <v>507563</v>
      </c>
      <c r="H11" s="64">
        <f t="shared" si="1"/>
        <v>837.9255383075598</v>
      </c>
      <c r="I11" s="6">
        <f t="shared" si="9"/>
        <v>4157</v>
      </c>
      <c r="J11" s="6">
        <f t="shared" si="9"/>
        <v>514903</v>
      </c>
      <c r="K11" s="64">
        <f t="shared" si="2"/>
        <v>807.33652746245411</v>
      </c>
      <c r="L11" s="6">
        <f t="shared" si="9"/>
        <v>4091</v>
      </c>
      <c r="M11" s="6">
        <f t="shared" si="9"/>
        <v>514903</v>
      </c>
      <c r="N11" s="64">
        <f t="shared" si="3"/>
        <v>794.5185792275438</v>
      </c>
      <c r="O11" s="6">
        <f t="shared" si="9"/>
        <v>2485</v>
      </c>
      <c r="P11" s="6">
        <f t="shared" si="9"/>
        <v>2913</v>
      </c>
      <c r="Q11" s="7">
        <f t="shared" si="4"/>
        <v>0.85307243391692411</v>
      </c>
      <c r="R11" s="6">
        <f t="shared" si="9"/>
        <v>2622</v>
      </c>
      <c r="S11" s="6">
        <f t="shared" si="9"/>
        <v>3071</v>
      </c>
      <c r="T11" s="7">
        <f t="shared" si="5"/>
        <v>0.85379355258873335</v>
      </c>
      <c r="U11" s="6">
        <f t="shared" si="9"/>
        <v>2545</v>
      </c>
      <c r="V11" s="6">
        <f t="shared" si="9"/>
        <v>3035</v>
      </c>
      <c r="W11" s="7">
        <f t="shared" si="6"/>
        <v>0.83855024711696868</v>
      </c>
    </row>
    <row r="12" spans="1:23" x14ac:dyDescent="0.3">
      <c r="D12" t="s">
        <v>233</v>
      </c>
      <c r="E12" t="s">
        <v>1077</v>
      </c>
      <c r="F12" s="6">
        <f t="shared" ref="F12:F19" si="10">SUMIFS(F$34:F$183,$B$34:$B$183,$D12)</f>
        <v>10166</v>
      </c>
      <c r="G12" s="6">
        <f t="shared" si="9"/>
        <v>1321917</v>
      </c>
      <c r="H12" s="64">
        <f t="shared" si="1"/>
        <v>769.03466707819018</v>
      </c>
      <c r="I12" s="6">
        <f t="shared" si="9"/>
        <v>9575</v>
      </c>
      <c r="J12" s="6">
        <f t="shared" si="9"/>
        <v>1337708</v>
      </c>
      <c r="K12" s="64">
        <f t="shared" si="2"/>
        <v>715.77653718150748</v>
      </c>
      <c r="L12" s="6">
        <f t="shared" si="9"/>
        <v>9870</v>
      </c>
      <c r="M12" s="6">
        <f t="shared" si="9"/>
        <v>1337708</v>
      </c>
      <c r="N12" s="64">
        <f t="shared" si="3"/>
        <v>737.82918245237374</v>
      </c>
      <c r="O12" s="6">
        <f t="shared" si="9"/>
        <v>4834</v>
      </c>
      <c r="P12" s="6">
        <f t="shared" si="9"/>
        <v>5911</v>
      </c>
      <c r="Q12" s="7">
        <f t="shared" si="4"/>
        <v>0.81779732701742514</v>
      </c>
      <c r="R12" s="6">
        <f t="shared" si="9"/>
        <v>7223</v>
      </c>
      <c r="S12" s="6">
        <f t="shared" si="9"/>
        <v>8797</v>
      </c>
      <c r="T12" s="7">
        <f t="shared" si="5"/>
        <v>0.82107536660225078</v>
      </c>
      <c r="U12" s="6">
        <f t="shared" si="9"/>
        <v>5495</v>
      </c>
      <c r="V12" s="6">
        <f t="shared" si="9"/>
        <v>6494</v>
      </c>
      <c r="W12" s="7">
        <f t="shared" si="6"/>
        <v>0.84616569140745301</v>
      </c>
    </row>
    <row r="13" spans="1:23" x14ac:dyDescent="0.3">
      <c r="D13" t="s">
        <v>242</v>
      </c>
      <c r="E13" t="s">
        <v>1078</v>
      </c>
      <c r="F13" s="6">
        <f t="shared" si="10"/>
        <v>6515</v>
      </c>
      <c r="G13" s="6">
        <f t="shared" si="9"/>
        <v>989387</v>
      </c>
      <c r="H13" s="64">
        <f t="shared" si="1"/>
        <v>658.48853886295251</v>
      </c>
      <c r="I13" s="6">
        <f t="shared" si="9"/>
        <v>6381</v>
      </c>
      <c r="J13" s="6">
        <f t="shared" si="9"/>
        <v>1002687</v>
      </c>
      <c r="K13" s="64">
        <f t="shared" si="2"/>
        <v>636.39002001621645</v>
      </c>
      <c r="L13" s="6">
        <f t="shared" si="9"/>
        <v>6343</v>
      </c>
      <c r="M13" s="6">
        <f t="shared" si="9"/>
        <v>1002687</v>
      </c>
      <c r="N13" s="64">
        <f t="shared" si="3"/>
        <v>632.60020325385688</v>
      </c>
      <c r="O13" s="6">
        <f t="shared" si="9"/>
        <v>3424</v>
      </c>
      <c r="P13" s="6">
        <f t="shared" si="9"/>
        <v>4105</v>
      </c>
      <c r="Q13" s="7">
        <f t="shared" si="4"/>
        <v>0.8341047503045067</v>
      </c>
      <c r="R13" s="6">
        <f t="shared" si="9"/>
        <v>4666</v>
      </c>
      <c r="S13" s="6">
        <f t="shared" si="9"/>
        <v>5434</v>
      </c>
      <c r="T13" s="7">
        <f t="shared" si="5"/>
        <v>0.85866764814133234</v>
      </c>
      <c r="U13" s="6">
        <f t="shared" si="9"/>
        <v>3512</v>
      </c>
      <c r="V13" s="6">
        <f t="shared" si="9"/>
        <v>4171</v>
      </c>
      <c r="W13" s="7">
        <f t="shared" si="6"/>
        <v>0.84200431551186761</v>
      </c>
    </row>
    <row r="14" spans="1:23" x14ac:dyDescent="0.3">
      <c r="D14" t="s">
        <v>251</v>
      </c>
      <c r="E14" t="s">
        <v>1079</v>
      </c>
      <c r="F14" s="6">
        <f t="shared" si="10"/>
        <v>5450</v>
      </c>
      <c r="G14" s="6">
        <f t="shared" si="9"/>
        <v>895689</v>
      </c>
      <c r="H14" s="64">
        <f t="shared" si="1"/>
        <v>608.47012746611824</v>
      </c>
      <c r="I14" s="6">
        <f t="shared" si="9"/>
        <v>5700</v>
      </c>
      <c r="J14" s="6">
        <f t="shared" si="9"/>
        <v>911395</v>
      </c>
      <c r="K14" s="64">
        <f t="shared" si="2"/>
        <v>625.41488597150521</v>
      </c>
      <c r="L14" s="6">
        <f t="shared" si="9"/>
        <v>5651</v>
      </c>
      <c r="M14" s="6">
        <f t="shared" si="9"/>
        <v>911395</v>
      </c>
      <c r="N14" s="64">
        <f t="shared" si="3"/>
        <v>620.03851239034668</v>
      </c>
      <c r="O14" s="6">
        <f t="shared" si="9"/>
        <v>2188</v>
      </c>
      <c r="P14" s="6">
        <f t="shared" si="9"/>
        <v>2665</v>
      </c>
      <c r="Q14" s="7">
        <f t="shared" si="4"/>
        <v>0.8210131332082552</v>
      </c>
      <c r="R14" s="6">
        <f t="shared" si="9"/>
        <v>3125</v>
      </c>
      <c r="S14" s="6">
        <f t="shared" si="9"/>
        <v>3774</v>
      </c>
      <c r="T14" s="7">
        <f t="shared" si="5"/>
        <v>0.82803391626921041</v>
      </c>
      <c r="U14" s="6">
        <f t="shared" si="9"/>
        <v>2521</v>
      </c>
      <c r="V14" s="6">
        <f t="shared" si="9"/>
        <v>3132</v>
      </c>
      <c r="W14" s="7">
        <f t="shared" si="6"/>
        <v>0.80491698595146866</v>
      </c>
    </row>
    <row r="15" spans="1:23" x14ac:dyDescent="0.3">
      <c r="D15" t="s">
        <v>260</v>
      </c>
      <c r="E15" t="s">
        <v>1080</v>
      </c>
      <c r="F15" s="6">
        <f t="shared" si="10"/>
        <v>6702</v>
      </c>
      <c r="G15" s="6">
        <f t="shared" si="9"/>
        <v>1061571</v>
      </c>
      <c r="H15" s="64">
        <f t="shared" si="1"/>
        <v>631.3284744967599</v>
      </c>
      <c r="I15" s="6">
        <f t="shared" si="9"/>
        <v>6296</v>
      </c>
      <c r="J15" s="6">
        <f t="shared" si="9"/>
        <v>1075756</v>
      </c>
      <c r="K15" s="64">
        <f t="shared" si="2"/>
        <v>585.26282911738349</v>
      </c>
      <c r="L15" s="6">
        <f t="shared" si="9"/>
        <v>6446</v>
      </c>
      <c r="M15" s="6">
        <f t="shared" si="9"/>
        <v>1075756</v>
      </c>
      <c r="N15" s="64">
        <f t="shared" si="3"/>
        <v>599.2065115137633</v>
      </c>
      <c r="O15" s="6">
        <f t="shared" si="9"/>
        <v>3124</v>
      </c>
      <c r="P15" s="6">
        <f t="shared" si="9"/>
        <v>3895</v>
      </c>
      <c r="Q15" s="7">
        <f t="shared" si="4"/>
        <v>0.8020539152759949</v>
      </c>
      <c r="R15" s="6">
        <f t="shared" si="9"/>
        <v>5224.0298796559373</v>
      </c>
      <c r="S15" s="6">
        <f t="shared" si="9"/>
        <v>6246.1908760179067</v>
      </c>
      <c r="T15" s="7">
        <f t="shared" si="5"/>
        <v>0.83635450522549171</v>
      </c>
      <c r="U15" s="6">
        <f t="shared" si="9"/>
        <v>3187</v>
      </c>
      <c r="V15" s="6">
        <f t="shared" si="9"/>
        <v>3999</v>
      </c>
      <c r="W15" s="7">
        <f t="shared" si="6"/>
        <v>0.79694923730932732</v>
      </c>
    </row>
    <row r="16" spans="1:23" x14ac:dyDescent="0.3">
      <c r="D16" t="s">
        <v>267</v>
      </c>
      <c r="E16" t="s">
        <v>1081</v>
      </c>
      <c r="F16" s="6">
        <f t="shared" si="10"/>
        <v>6205</v>
      </c>
      <c r="G16" s="6">
        <f t="shared" si="9"/>
        <v>1184757</v>
      </c>
      <c r="H16" s="64">
        <f t="shared" si="1"/>
        <v>523.73609102963724</v>
      </c>
      <c r="I16" s="6">
        <f t="shared" si="9"/>
        <v>6594</v>
      </c>
      <c r="J16" s="6">
        <f t="shared" si="9"/>
        <v>1202161</v>
      </c>
      <c r="K16" s="64">
        <f t="shared" si="2"/>
        <v>548.51222090884664</v>
      </c>
      <c r="L16" s="6">
        <f t="shared" si="9"/>
        <v>5763</v>
      </c>
      <c r="M16" s="6">
        <f t="shared" si="9"/>
        <v>1202161</v>
      </c>
      <c r="N16" s="64">
        <f t="shared" si="3"/>
        <v>479.38670444308207</v>
      </c>
      <c r="O16" s="6">
        <f t="shared" si="9"/>
        <v>3470</v>
      </c>
      <c r="P16" s="6">
        <f t="shared" si="9"/>
        <v>4302</v>
      </c>
      <c r="Q16" s="7">
        <f t="shared" si="4"/>
        <v>0.80660158066015808</v>
      </c>
      <c r="R16" s="6">
        <f t="shared" si="9"/>
        <v>3210</v>
      </c>
      <c r="S16" s="6">
        <f t="shared" si="9"/>
        <v>3869</v>
      </c>
      <c r="T16" s="7">
        <f t="shared" si="5"/>
        <v>0.82967174980615144</v>
      </c>
      <c r="U16" s="6">
        <f t="shared" si="9"/>
        <v>4305</v>
      </c>
      <c r="V16" s="6">
        <f t="shared" si="9"/>
        <v>5264</v>
      </c>
      <c r="W16" s="7">
        <f t="shared" si="6"/>
        <v>0.81781914893617025</v>
      </c>
    </row>
    <row r="17" spans="4:23" x14ac:dyDescent="0.3">
      <c r="D17" t="s">
        <v>273</v>
      </c>
      <c r="E17" t="s">
        <v>1082</v>
      </c>
      <c r="F17" s="6">
        <f t="shared" si="10"/>
        <v>4474</v>
      </c>
      <c r="G17" s="6">
        <f t="shared" si="9"/>
        <v>1020434</v>
      </c>
      <c r="H17" s="64">
        <f t="shared" si="1"/>
        <v>438.4408986764455</v>
      </c>
      <c r="I17" s="6">
        <f t="shared" si="9"/>
        <v>4836.0606623336425</v>
      </c>
      <c r="J17" s="6">
        <f t="shared" si="9"/>
        <v>1039161</v>
      </c>
      <c r="K17" s="64">
        <f t="shared" si="2"/>
        <v>465.38127030687667</v>
      </c>
      <c r="L17" s="6">
        <f t="shared" si="9"/>
        <v>4221</v>
      </c>
      <c r="M17" s="6">
        <f t="shared" si="9"/>
        <v>1039161</v>
      </c>
      <c r="N17" s="64">
        <f t="shared" si="3"/>
        <v>406.19307306567515</v>
      </c>
      <c r="O17" s="6">
        <f t="shared" si="9"/>
        <v>4951</v>
      </c>
      <c r="P17" s="6">
        <f t="shared" si="9"/>
        <v>5790</v>
      </c>
      <c r="Q17" s="7">
        <f t="shared" si="4"/>
        <v>0.85509499136442146</v>
      </c>
      <c r="R17" s="6">
        <f t="shared" si="9"/>
        <v>9160.9433333333327</v>
      </c>
      <c r="S17" s="6">
        <f t="shared" si="9"/>
        <v>10414</v>
      </c>
      <c r="T17" s="7">
        <f t="shared" si="5"/>
        <v>0.8796757569937903</v>
      </c>
      <c r="U17" s="6">
        <f t="shared" si="9"/>
        <v>5408</v>
      </c>
      <c r="V17" s="6">
        <f t="shared" si="9"/>
        <v>6205</v>
      </c>
      <c r="W17" s="7">
        <f t="shared" si="6"/>
        <v>0.87155519742143428</v>
      </c>
    </row>
    <row r="18" spans="4:23" x14ac:dyDescent="0.3">
      <c r="D18" t="s">
        <v>280</v>
      </c>
      <c r="E18" t="s">
        <v>1083</v>
      </c>
      <c r="F18" s="6">
        <f t="shared" si="10"/>
        <v>9670</v>
      </c>
      <c r="G18" s="6">
        <f t="shared" si="9"/>
        <v>1710669</v>
      </c>
      <c r="H18" s="64">
        <f t="shared" si="1"/>
        <v>565.27592421444479</v>
      </c>
      <c r="I18" s="6">
        <f t="shared" si="9"/>
        <v>9608</v>
      </c>
      <c r="J18" s="6">
        <f t="shared" si="9"/>
        <v>1735766</v>
      </c>
      <c r="K18" s="64">
        <f t="shared" si="2"/>
        <v>553.53083307312158</v>
      </c>
      <c r="L18" s="6">
        <f t="shared" si="9"/>
        <v>9747</v>
      </c>
      <c r="M18" s="6">
        <f t="shared" si="9"/>
        <v>1735766</v>
      </c>
      <c r="N18" s="64">
        <f t="shared" si="3"/>
        <v>561.53882493377557</v>
      </c>
      <c r="O18" s="6">
        <f t="shared" si="9"/>
        <v>4816</v>
      </c>
      <c r="P18" s="6">
        <f t="shared" si="9"/>
        <v>6012</v>
      </c>
      <c r="Q18" s="7">
        <f t="shared" si="4"/>
        <v>0.80106453759148366</v>
      </c>
      <c r="R18" s="6">
        <f t="shared" si="9"/>
        <v>7159.7</v>
      </c>
      <c r="S18" s="6">
        <f t="shared" si="9"/>
        <v>8568</v>
      </c>
      <c r="T18" s="7">
        <f t="shared" si="5"/>
        <v>0.83563258636788051</v>
      </c>
      <c r="U18" s="6">
        <f t="shared" si="9"/>
        <v>6569</v>
      </c>
      <c r="V18" s="6">
        <f t="shared" si="9"/>
        <v>7994</v>
      </c>
      <c r="W18" s="7">
        <f t="shared" si="6"/>
        <v>0.82174130597948458</v>
      </c>
    </row>
    <row r="19" spans="4:23" x14ac:dyDescent="0.3">
      <c r="D19" t="s">
        <v>288</v>
      </c>
      <c r="E19" t="s">
        <v>1084</v>
      </c>
      <c r="F19" s="6">
        <f t="shared" si="10"/>
        <v>6919</v>
      </c>
      <c r="G19" s="6">
        <f t="shared" si="9"/>
        <v>1190854</v>
      </c>
      <c r="H19" s="64">
        <f t="shared" si="1"/>
        <v>581.01161015540106</v>
      </c>
      <c r="I19" s="6">
        <f t="shared" si="9"/>
        <v>7207</v>
      </c>
      <c r="J19" s="6">
        <f t="shared" si="9"/>
        <v>1210974</v>
      </c>
      <c r="K19" s="64">
        <f t="shared" si="2"/>
        <v>595.14077098269661</v>
      </c>
      <c r="L19" s="6">
        <f t="shared" si="9"/>
        <v>6610</v>
      </c>
      <c r="M19" s="6">
        <f t="shared" si="9"/>
        <v>1210974</v>
      </c>
      <c r="N19" s="64">
        <f t="shared" si="3"/>
        <v>545.841611793482</v>
      </c>
      <c r="O19" s="6">
        <f t="shared" si="9"/>
        <v>3870</v>
      </c>
      <c r="P19" s="6">
        <f t="shared" si="9"/>
        <v>4619</v>
      </c>
      <c r="Q19" s="7">
        <f t="shared" si="4"/>
        <v>0.83784368911019702</v>
      </c>
      <c r="R19" s="6">
        <f t="shared" si="9"/>
        <v>8108</v>
      </c>
      <c r="S19" s="6">
        <f t="shared" si="9"/>
        <v>9763.6427307000013</v>
      </c>
      <c r="T19" s="7">
        <f t="shared" si="5"/>
        <v>0.83042776386172623</v>
      </c>
      <c r="U19" s="6">
        <f t="shared" si="9"/>
        <v>3579</v>
      </c>
      <c r="V19" s="6">
        <f t="shared" si="9"/>
        <v>4463</v>
      </c>
      <c r="W19" s="7">
        <f t="shared" si="6"/>
        <v>0.80192695496302935</v>
      </c>
    </row>
    <row r="20" spans="4:23" x14ac:dyDescent="0.3">
      <c r="D20" t="s">
        <v>217</v>
      </c>
      <c r="E20" t="s">
        <v>213</v>
      </c>
      <c r="F20" s="6">
        <f>SUMIFS(F$34:F$183,$C$34:$C$183,$D20)</f>
        <v>6515</v>
      </c>
      <c r="G20" s="6">
        <f t="shared" ref="G20:V33" si="11">SUMIFS(G$34:G$183,$C$34:$C$183,$D20)</f>
        <v>989387</v>
      </c>
      <c r="H20" s="64">
        <f t="shared" si="1"/>
        <v>658.48853886295251</v>
      </c>
      <c r="I20" s="6">
        <f t="shared" si="11"/>
        <v>6381</v>
      </c>
      <c r="J20" s="6">
        <f t="shared" si="11"/>
        <v>1002687</v>
      </c>
      <c r="K20" s="64">
        <f t="shared" si="2"/>
        <v>636.39002001621645</v>
      </c>
      <c r="L20" s="6">
        <f t="shared" si="11"/>
        <v>6343</v>
      </c>
      <c r="M20" s="6">
        <f t="shared" si="11"/>
        <v>1002687</v>
      </c>
      <c r="N20" s="64">
        <f t="shared" si="3"/>
        <v>632.60020325385688</v>
      </c>
      <c r="O20" s="6">
        <f t="shared" si="11"/>
        <v>3424</v>
      </c>
      <c r="P20" s="6">
        <f t="shared" si="11"/>
        <v>4105</v>
      </c>
      <c r="Q20" s="7">
        <f t="shared" si="4"/>
        <v>0.8341047503045067</v>
      </c>
      <c r="R20" s="6">
        <f t="shared" si="11"/>
        <v>4666</v>
      </c>
      <c r="S20" s="6">
        <f t="shared" si="11"/>
        <v>5434</v>
      </c>
      <c r="T20" s="7">
        <f t="shared" si="5"/>
        <v>0.85866764814133234</v>
      </c>
      <c r="U20" s="6">
        <f t="shared" si="11"/>
        <v>3512</v>
      </c>
      <c r="V20" s="6">
        <f t="shared" si="11"/>
        <v>4171</v>
      </c>
      <c r="W20" s="7">
        <f t="shared" si="6"/>
        <v>0.84200431551186761</v>
      </c>
    </row>
    <row r="21" spans="4:23" x14ac:dyDescent="0.3">
      <c r="D21" t="s">
        <v>231</v>
      </c>
      <c r="E21" t="s">
        <v>232</v>
      </c>
      <c r="F21" s="6">
        <f t="shared" ref="F21:F33" si="12">SUMIFS(F$34:F$183,$C$34:$C$183,$D21)</f>
        <v>5037</v>
      </c>
      <c r="G21" s="6">
        <f t="shared" si="11"/>
        <v>624796</v>
      </c>
      <c r="H21" s="64">
        <f t="shared" si="1"/>
        <v>806.18313817630064</v>
      </c>
      <c r="I21" s="6">
        <f t="shared" si="11"/>
        <v>4941</v>
      </c>
      <c r="J21" s="6">
        <f t="shared" si="11"/>
        <v>633443</v>
      </c>
      <c r="K21" s="64">
        <f t="shared" si="2"/>
        <v>780.02282762616369</v>
      </c>
      <c r="L21" s="6">
        <f t="shared" si="11"/>
        <v>4811</v>
      </c>
      <c r="M21" s="6">
        <f t="shared" si="11"/>
        <v>633443</v>
      </c>
      <c r="N21" s="64">
        <f t="shared" si="3"/>
        <v>759.50006551497131</v>
      </c>
      <c r="O21" s="6">
        <f t="shared" si="11"/>
        <v>2666</v>
      </c>
      <c r="P21" s="6">
        <f t="shared" si="11"/>
        <v>3126</v>
      </c>
      <c r="Q21" s="7">
        <f t="shared" si="4"/>
        <v>0.85284708893154193</v>
      </c>
      <c r="R21" s="6">
        <f t="shared" si="11"/>
        <v>3068</v>
      </c>
      <c r="S21" s="6">
        <f t="shared" si="11"/>
        <v>3560</v>
      </c>
      <c r="T21" s="7">
        <f t="shared" si="5"/>
        <v>0.86179775280898874</v>
      </c>
      <c r="U21" s="6">
        <f t="shared" si="11"/>
        <v>2740</v>
      </c>
      <c r="V21" s="6">
        <f t="shared" si="11"/>
        <v>3270</v>
      </c>
      <c r="W21" s="7">
        <f t="shared" si="6"/>
        <v>0.8379204892966361</v>
      </c>
    </row>
    <row r="22" spans="4:23" x14ac:dyDescent="0.3">
      <c r="D22" t="s">
        <v>240</v>
      </c>
      <c r="E22" t="s">
        <v>241</v>
      </c>
      <c r="F22" s="6">
        <f t="shared" si="12"/>
        <v>3513</v>
      </c>
      <c r="G22" s="6">
        <f t="shared" si="11"/>
        <v>476895</v>
      </c>
      <c r="H22" s="64">
        <f t="shared" si="1"/>
        <v>736.64014091152137</v>
      </c>
      <c r="I22" s="6">
        <f t="shared" si="11"/>
        <v>3460</v>
      </c>
      <c r="J22" s="6">
        <f t="shared" si="11"/>
        <v>483463</v>
      </c>
      <c r="K22" s="64">
        <f t="shared" si="2"/>
        <v>715.6700719600052</v>
      </c>
      <c r="L22" s="6">
        <f t="shared" si="11"/>
        <v>3042</v>
      </c>
      <c r="M22" s="6">
        <f t="shared" si="11"/>
        <v>483463</v>
      </c>
      <c r="N22" s="64">
        <f t="shared" si="3"/>
        <v>629.21050835327628</v>
      </c>
      <c r="O22" s="6">
        <f t="shared" si="11"/>
        <v>1573</v>
      </c>
      <c r="P22" s="6">
        <f t="shared" si="11"/>
        <v>1938</v>
      </c>
      <c r="Q22" s="7">
        <f t="shared" si="4"/>
        <v>0.81166150670794635</v>
      </c>
      <c r="R22" s="6">
        <f t="shared" si="11"/>
        <v>2929</v>
      </c>
      <c r="S22" s="6">
        <f t="shared" si="11"/>
        <v>3576</v>
      </c>
      <c r="T22" s="7">
        <f t="shared" si="5"/>
        <v>0.81907158836689042</v>
      </c>
      <c r="U22" s="6">
        <f t="shared" si="11"/>
        <v>1723</v>
      </c>
      <c r="V22" s="6">
        <f t="shared" si="11"/>
        <v>2018</v>
      </c>
      <c r="W22" s="7">
        <f t="shared" si="6"/>
        <v>0.85381565906838452</v>
      </c>
    </row>
    <row r="23" spans="4:23" x14ac:dyDescent="0.3">
      <c r="D23" t="s">
        <v>249</v>
      </c>
      <c r="E23" t="s">
        <v>250</v>
      </c>
      <c r="F23" s="6">
        <f t="shared" si="12"/>
        <v>3580</v>
      </c>
      <c r="G23" s="6">
        <f t="shared" si="11"/>
        <v>436558</v>
      </c>
      <c r="H23" s="64">
        <f t="shared" si="1"/>
        <v>820.05140210464583</v>
      </c>
      <c r="I23" s="6">
        <f t="shared" si="11"/>
        <v>3097</v>
      </c>
      <c r="J23" s="6">
        <f t="shared" si="11"/>
        <v>440966</v>
      </c>
      <c r="K23" s="64">
        <f t="shared" si="2"/>
        <v>702.32172094900739</v>
      </c>
      <c r="L23" s="6">
        <f t="shared" si="11"/>
        <v>3966</v>
      </c>
      <c r="M23" s="6">
        <f t="shared" si="11"/>
        <v>440966</v>
      </c>
      <c r="N23" s="64">
        <f t="shared" si="3"/>
        <v>899.38906854496724</v>
      </c>
      <c r="O23" s="6">
        <f t="shared" si="11"/>
        <v>2033</v>
      </c>
      <c r="P23" s="6">
        <f t="shared" si="11"/>
        <v>2523</v>
      </c>
      <c r="Q23" s="7">
        <f t="shared" si="4"/>
        <v>0.80578676179151798</v>
      </c>
      <c r="R23" s="6">
        <f t="shared" si="11"/>
        <v>2810</v>
      </c>
      <c r="S23" s="6">
        <f t="shared" si="11"/>
        <v>3507</v>
      </c>
      <c r="T23" s="7">
        <f t="shared" si="5"/>
        <v>0.80125463358996296</v>
      </c>
      <c r="U23" s="6">
        <f t="shared" si="11"/>
        <v>2187</v>
      </c>
      <c r="V23" s="6">
        <f t="shared" si="11"/>
        <v>2661</v>
      </c>
      <c r="W23" s="7">
        <f t="shared" si="6"/>
        <v>0.8218714768883878</v>
      </c>
    </row>
    <row r="24" spans="4:23" x14ac:dyDescent="0.3">
      <c r="D24" t="s">
        <v>258</v>
      </c>
      <c r="E24" t="s">
        <v>259</v>
      </c>
      <c r="F24" s="6">
        <f t="shared" si="12"/>
        <v>2289</v>
      </c>
      <c r="G24" s="6">
        <f t="shared" si="11"/>
        <v>291231</v>
      </c>
      <c r="H24" s="64">
        <f t="shared" si="1"/>
        <v>785.97402062280457</v>
      </c>
      <c r="I24" s="6">
        <f t="shared" si="11"/>
        <v>2234</v>
      </c>
      <c r="J24" s="6">
        <f t="shared" si="11"/>
        <v>294739</v>
      </c>
      <c r="K24" s="64">
        <f t="shared" si="2"/>
        <v>757.95873637353725</v>
      </c>
      <c r="L24" s="6">
        <f t="shared" si="11"/>
        <v>2142</v>
      </c>
      <c r="M24" s="6">
        <f t="shared" si="11"/>
        <v>294739</v>
      </c>
      <c r="N24" s="64">
        <f t="shared" si="3"/>
        <v>726.74467919074164</v>
      </c>
      <c r="O24" s="6">
        <f t="shared" si="11"/>
        <v>1047</v>
      </c>
      <c r="P24" s="6">
        <f t="shared" si="11"/>
        <v>1237</v>
      </c>
      <c r="Q24" s="7">
        <f t="shared" si="4"/>
        <v>0.84640258690379955</v>
      </c>
      <c r="R24" s="6">
        <f t="shared" si="11"/>
        <v>1038</v>
      </c>
      <c r="S24" s="6">
        <f t="shared" si="11"/>
        <v>1225</v>
      </c>
      <c r="T24" s="7">
        <f t="shared" si="5"/>
        <v>0.84734693877551015</v>
      </c>
      <c r="U24" s="6">
        <f t="shared" si="11"/>
        <v>1390</v>
      </c>
      <c r="V24" s="6">
        <f t="shared" si="11"/>
        <v>1580</v>
      </c>
      <c r="W24" s="7">
        <f t="shared" si="6"/>
        <v>0.879746835443038</v>
      </c>
    </row>
    <row r="25" spans="4:23" x14ac:dyDescent="0.3">
      <c r="D25" t="s">
        <v>265</v>
      </c>
      <c r="E25" t="s">
        <v>266</v>
      </c>
      <c r="F25" s="6">
        <f t="shared" si="12"/>
        <v>4620</v>
      </c>
      <c r="G25" s="6">
        <f t="shared" si="11"/>
        <v>738100</v>
      </c>
      <c r="H25" s="64">
        <f t="shared" si="1"/>
        <v>625.93144560357678</v>
      </c>
      <c r="I25" s="6">
        <f t="shared" si="11"/>
        <v>4695</v>
      </c>
      <c r="J25" s="6">
        <f t="shared" si="11"/>
        <v>750233</v>
      </c>
      <c r="K25" s="64">
        <f t="shared" si="2"/>
        <v>625.80558306552768</v>
      </c>
      <c r="L25" s="6">
        <f t="shared" si="11"/>
        <v>4418</v>
      </c>
      <c r="M25" s="6">
        <f t="shared" si="11"/>
        <v>750233</v>
      </c>
      <c r="N25" s="64">
        <f t="shared" si="3"/>
        <v>588.88372012428147</v>
      </c>
      <c r="O25" s="6">
        <f t="shared" si="11"/>
        <v>1368</v>
      </c>
      <c r="P25" s="6">
        <f t="shared" si="11"/>
        <v>1678</v>
      </c>
      <c r="Q25" s="7">
        <f t="shared" si="4"/>
        <v>0.81525625744934449</v>
      </c>
      <c r="R25" s="6">
        <f t="shared" si="11"/>
        <v>3889</v>
      </c>
      <c r="S25" s="6">
        <f t="shared" si="11"/>
        <v>4700</v>
      </c>
      <c r="T25" s="7">
        <f t="shared" si="5"/>
        <v>0.82744680851063834</v>
      </c>
      <c r="U25" s="6">
        <f t="shared" si="11"/>
        <v>1506</v>
      </c>
      <c r="V25" s="6">
        <f t="shared" si="11"/>
        <v>1933</v>
      </c>
      <c r="W25" s="7">
        <f t="shared" si="6"/>
        <v>0.77909984480082772</v>
      </c>
    </row>
    <row r="26" spans="4:23" x14ac:dyDescent="0.3">
      <c r="D26" t="s">
        <v>271</v>
      </c>
      <c r="E26" t="s">
        <v>272</v>
      </c>
      <c r="F26" s="6">
        <f t="shared" si="12"/>
        <v>4754</v>
      </c>
      <c r="G26" s="6">
        <f t="shared" si="11"/>
        <v>732802</v>
      </c>
      <c r="H26" s="64">
        <f t="shared" si="1"/>
        <v>648.74277089855104</v>
      </c>
      <c r="I26" s="6">
        <f t="shared" si="11"/>
        <v>4348</v>
      </c>
      <c r="J26" s="6">
        <f t="shared" si="11"/>
        <v>741033</v>
      </c>
      <c r="K26" s="64">
        <f t="shared" si="2"/>
        <v>586.74849837996419</v>
      </c>
      <c r="L26" s="6">
        <f t="shared" si="11"/>
        <v>4822</v>
      </c>
      <c r="M26" s="6">
        <f t="shared" si="11"/>
        <v>741033</v>
      </c>
      <c r="N26" s="64">
        <f t="shared" si="3"/>
        <v>650.71326108283984</v>
      </c>
      <c r="O26" s="6">
        <f t="shared" si="11"/>
        <v>2440</v>
      </c>
      <c r="P26" s="6">
        <f t="shared" si="11"/>
        <v>3042</v>
      </c>
      <c r="Q26" s="7">
        <f t="shared" si="4"/>
        <v>0.8021038790269559</v>
      </c>
      <c r="R26" s="6">
        <f t="shared" si="11"/>
        <v>2946.0298796559373</v>
      </c>
      <c r="S26" s="6">
        <f t="shared" si="11"/>
        <v>3505.1908760179072</v>
      </c>
      <c r="T26" s="7">
        <f t="shared" si="5"/>
        <v>0.84047630610142177</v>
      </c>
      <c r="U26" s="6">
        <f t="shared" si="11"/>
        <v>2529</v>
      </c>
      <c r="V26" s="6">
        <f t="shared" si="11"/>
        <v>3177</v>
      </c>
      <c r="W26" s="7">
        <f t="shared" si="6"/>
        <v>0.79603399433427757</v>
      </c>
    </row>
    <row r="27" spans="4:23" x14ac:dyDescent="0.3">
      <c r="D27" t="s">
        <v>278</v>
      </c>
      <c r="E27" t="s">
        <v>279</v>
      </c>
      <c r="F27" s="6">
        <f t="shared" si="12"/>
        <v>4584</v>
      </c>
      <c r="G27" s="6">
        <f t="shared" si="11"/>
        <v>822008</v>
      </c>
      <c r="H27" s="64">
        <f t="shared" si="1"/>
        <v>557.65880624032866</v>
      </c>
      <c r="I27" s="6">
        <f t="shared" si="11"/>
        <v>4868</v>
      </c>
      <c r="J27" s="6">
        <f t="shared" si="11"/>
        <v>836717</v>
      </c>
      <c r="K27" s="64">
        <f t="shared" si="2"/>
        <v>581.79766874582447</v>
      </c>
      <c r="L27" s="6">
        <f t="shared" si="11"/>
        <v>4439</v>
      </c>
      <c r="M27" s="6">
        <f t="shared" si="11"/>
        <v>836717</v>
      </c>
      <c r="N27" s="64">
        <f t="shared" si="3"/>
        <v>530.52585282718053</v>
      </c>
      <c r="O27" s="6">
        <f t="shared" si="11"/>
        <v>2301</v>
      </c>
      <c r="P27" s="6">
        <f t="shared" si="11"/>
        <v>2800</v>
      </c>
      <c r="Q27" s="7">
        <f t="shared" si="4"/>
        <v>0.82178571428571423</v>
      </c>
      <c r="R27" s="6">
        <f t="shared" si="11"/>
        <v>2503</v>
      </c>
      <c r="S27" s="6">
        <f t="shared" si="11"/>
        <v>2974</v>
      </c>
      <c r="T27" s="7">
        <f t="shared" si="5"/>
        <v>0.84162743779421656</v>
      </c>
      <c r="U27" s="6">
        <f t="shared" si="11"/>
        <v>2989</v>
      </c>
      <c r="V27" s="6">
        <f t="shared" si="11"/>
        <v>3528</v>
      </c>
      <c r="W27" s="7">
        <f t="shared" si="6"/>
        <v>0.84722222222222221</v>
      </c>
    </row>
    <row r="28" spans="4:23" x14ac:dyDescent="0.3">
      <c r="D28" t="s">
        <v>286</v>
      </c>
      <c r="E28" t="s">
        <v>287</v>
      </c>
      <c r="F28" s="6">
        <f t="shared" si="12"/>
        <v>4534</v>
      </c>
      <c r="G28" s="6">
        <f t="shared" si="11"/>
        <v>883794</v>
      </c>
      <c r="H28" s="64">
        <f t="shared" si="1"/>
        <v>513.01547645718347</v>
      </c>
      <c r="I28" s="6">
        <f t="shared" si="11"/>
        <v>4861</v>
      </c>
      <c r="J28" s="6">
        <f t="shared" si="11"/>
        <v>897228</v>
      </c>
      <c r="K28" s="64">
        <f t="shared" si="2"/>
        <v>541.77979287316043</v>
      </c>
      <c r="L28" s="6">
        <f t="shared" si="11"/>
        <v>4359</v>
      </c>
      <c r="M28" s="6">
        <f t="shared" si="11"/>
        <v>897228</v>
      </c>
      <c r="N28" s="64">
        <f t="shared" si="3"/>
        <v>485.82968877475957</v>
      </c>
      <c r="O28" s="6">
        <f t="shared" si="11"/>
        <v>2820</v>
      </c>
      <c r="P28" s="6">
        <f t="shared" si="11"/>
        <v>3533</v>
      </c>
      <c r="Q28" s="7">
        <f t="shared" si="4"/>
        <v>0.79818850834984434</v>
      </c>
      <c r="R28" s="6">
        <f t="shared" si="11"/>
        <v>2454</v>
      </c>
      <c r="S28" s="6">
        <f t="shared" si="11"/>
        <v>2984</v>
      </c>
      <c r="T28" s="7">
        <f t="shared" si="5"/>
        <v>0.82238605898123329</v>
      </c>
      <c r="U28" s="6">
        <f t="shared" si="11"/>
        <v>3129</v>
      </c>
      <c r="V28" s="6">
        <f t="shared" si="11"/>
        <v>3942</v>
      </c>
      <c r="W28" s="7">
        <f t="shared" si="6"/>
        <v>0.79375951293759517</v>
      </c>
    </row>
    <row r="29" spans="4:23" x14ac:dyDescent="0.3">
      <c r="D29" t="s">
        <v>293</v>
      </c>
      <c r="E29" t="s">
        <v>294</v>
      </c>
      <c r="F29" s="6">
        <f t="shared" si="12"/>
        <v>3982</v>
      </c>
      <c r="G29" s="6">
        <f t="shared" si="11"/>
        <v>729686</v>
      </c>
      <c r="H29" s="64">
        <f t="shared" si="1"/>
        <v>545.71418390924316</v>
      </c>
      <c r="I29" s="6">
        <f t="shared" si="11"/>
        <v>3831</v>
      </c>
      <c r="J29" s="6">
        <f t="shared" si="11"/>
        <v>742760</v>
      </c>
      <c r="K29" s="64">
        <f t="shared" si="2"/>
        <v>515.7789864828477</v>
      </c>
      <c r="L29" s="6">
        <f t="shared" si="11"/>
        <v>3981</v>
      </c>
      <c r="M29" s="6">
        <f t="shared" si="11"/>
        <v>742760</v>
      </c>
      <c r="N29" s="64">
        <f t="shared" si="3"/>
        <v>535.97393505304547</v>
      </c>
      <c r="O29" s="6">
        <f t="shared" si="11"/>
        <v>2204</v>
      </c>
      <c r="P29" s="6">
        <f t="shared" si="11"/>
        <v>2660</v>
      </c>
      <c r="Q29" s="7">
        <f t="shared" si="4"/>
        <v>0.82857142857142863</v>
      </c>
      <c r="R29" s="6">
        <f t="shared" si="11"/>
        <v>4714</v>
      </c>
      <c r="S29" s="6">
        <f t="shared" si="11"/>
        <v>5799</v>
      </c>
      <c r="T29" s="7">
        <f t="shared" si="5"/>
        <v>0.81289877565097435</v>
      </c>
      <c r="U29" s="6">
        <f t="shared" si="11"/>
        <v>1984</v>
      </c>
      <c r="V29" s="6">
        <f t="shared" si="11"/>
        <v>2528</v>
      </c>
      <c r="W29" s="7">
        <f t="shared" si="6"/>
        <v>0.78481012658227844</v>
      </c>
    </row>
    <row r="30" spans="4:23" x14ac:dyDescent="0.3">
      <c r="D30" t="s">
        <v>299</v>
      </c>
      <c r="E30" t="s">
        <v>300</v>
      </c>
      <c r="F30" s="6">
        <f t="shared" si="12"/>
        <v>2937</v>
      </c>
      <c r="G30" s="6">
        <f t="shared" si="11"/>
        <v>461168</v>
      </c>
      <c r="H30" s="64">
        <f t="shared" si="1"/>
        <v>636.86118724629637</v>
      </c>
      <c r="I30" s="6">
        <f t="shared" si="11"/>
        <v>3376</v>
      </c>
      <c r="J30" s="6">
        <f t="shared" si="11"/>
        <v>468214</v>
      </c>
      <c r="K30" s="64">
        <f t="shared" si="2"/>
        <v>721.03781604138283</v>
      </c>
      <c r="L30" s="6">
        <f t="shared" si="11"/>
        <v>2629</v>
      </c>
      <c r="M30" s="6">
        <f t="shared" si="11"/>
        <v>468214</v>
      </c>
      <c r="N30" s="64">
        <f t="shared" si="3"/>
        <v>561.49538458909808</v>
      </c>
      <c r="O30" s="6">
        <f t="shared" si="11"/>
        <v>1666</v>
      </c>
      <c r="P30" s="6">
        <f t="shared" si="11"/>
        <v>1959</v>
      </c>
      <c r="Q30" s="7">
        <f t="shared" si="4"/>
        <v>0.85043389484430831</v>
      </c>
      <c r="R30" s="6">
        <f t="shared" si="11"/>
        <v>3394</v>
      </c>
      <c r="S30" s="6">
        <f t="shared" si="11"/>
        <v>3964.6427307000004</v>
      </c>
      <c r="T30" s="7">
        <f t="shared" si="5"/>
        <v>0.85606704829132307</v>
      </c>
      <c r="U30" s="6">
        <f t="shared" si="11"/>
        <v>1595</v>
      </c>
      <c r="V30" s="6">
        <f t="shared" si="11"/>
        <v>1935</v>
      </c>
      <c r="W30" s="7">
        <f t="shared" si="6"/>
        <v>0.82428940568475451</v>
      </c>
    </row>
    <row r="31" spans="4:23" x14ac:dyDescent="0.3">
      <c r="D31" t="s">
        <v>304</v>
      </c>
      <c r="E31" t="s">
        <v>305</v>
      </c>
      <c r="F31" s="6">
        <f t="shared" si="12"/>
        <v>4189</v>
      </c>
      <c r="G31" s="6">
        <f t="shared" si="11"/>
        <v>740164</v>
      </c>
      <c r="H31" s="64">
        <f t="shared" si="1"/>
        <v>565.95565307148149</v>
      </c>
      <c r="I31" s="6">
        <f t="shared" si="11"/>
        <v>4300</v>
      </c>
      <c r="J31" s="6">
        <f t="shared" si="11"/>
        <v>752291</v>
      </c>
      <c r="K31" s="64">
        <f t="shared" si="2"/>
        <v>571.58732458583177</v>
      </c>
      <c r="L31" s="6">
        <f t="shared" si="11"/>
        <v>4238</v>
      </c>
      <c r="M31" s="6">
        <f t="shared" si="11"/>
        <v>752291</v>
      </c>
      <c r="N31" s="64">
        <f t="shared" si="3"/>
        <v>563.34583292901277</v>
      </c>
      <c r="O31" s="6">
        <f t="shared" si="11"/>
        <v>2250</v>
      </c>
      <c r="P31" s="6">
        <f t="shared" si="11"/>
        <v>2784</v>
      </c>
      <c r="Q31" s="7">
        <f t="shared" si="4"/>
        <v>0.80818965517241381</v>
      </c>
      <c r="R31" s="6">
        <f t="shared" si="11"/>
        <v>4022.7</v>
      </c>
      <c r="S31" s="6">
        <f t="shared" si="11"/>
        <v>4847</v>
      </c>
      <c r="T31" s="7">
        <f t="shared" si="5"/>
        <v>0.82993604291314216</v>
      </c>
      <c r="U31" s="6">
        <f t="shared" si="11"/>
        <v>2027</v>
      </c>
      <c r="V31" s="6">
        <f t="shared" si="11"/>
        <v>2584</v>
      </c>
      <c r="W31" s="7">
        <f t="shared" si="6"/>
        <v>0.78444272445820429</v>
      </c>
    </row>
    <row r="32" spans="4:23" x14ac:dyDescent="0.3">
      <c r="D32" t="s">
        <v>310</v>
      </c>
      <c r="E32" t="s">
        <v>311</v>
      </c>
      <c r="F32" s="6">
        <f t="shared" si="12"/>
        <v>5346</v>
      </c>
      <c r="G32" s="6">
        <f t="shared" si="11"/>
        <v>935818</v>
      </c>
      <c r="H32" s="64">
        <f t="shared" si="1"/>
        <v>571.26492544490486</v>
      </c>
      <c r="I32" s="6">
        <f t="shared" si="11"/>
        <v>5126</v>
      </c>
      <c r="J32" s="6">
        <f t="shared" si="11"/>
        <v>947576</v>
      </c>
      <c r="K32" s="64">
        <f t="shared" si="2"/>
        <v>540.95924759597119</v>
      </c>
      <c r="L32" s="6">
        <f t="shared" si="11"/>
        <v>5331</v>
      </c>
      <c r="M32" s="6">
        <f t="shared" si="11"/>
        <v>947576</v>
      </c>
      <c r="N32" s="64">
        <f t="shared" si="3"/>
        <v>562.59339620252103</v>
      </c>
      <c r="O32" s="6">
        <f t="shared" si="11"/>
        <v>2419</v>
      </c>
      <c r="P32" s="6">
        <f t="shared" si="11"/>
        <v>3037</v>
      </c>
      <c r="Q32" s="7">
        <f t="shared" si="4"/>
        <v>0.79650971353309186</v>
      </c>
      <c r="R32" s="6">
        <f t="shared" si="11"/>
        <v>2904</v>
      </c>
      <c r="S32" s="6">
        <f t="shared" si="11"/>
        <v>3447</v>
      </c>
      <c r="T32" s="7">
        <f t="shared" si="5"/>
        <v>0.84247171453437775</v>
      </c>
      <c r="U32" s="6">
        <f t="shared" si="11"/>
        <v>4402</v>
      </c>
      <c r="V32" s="6">
        <f t="shared" si="11"/>
        <v>5225</v>
      </c>
      <c r="W32" s="7">
        <f t="shared" si="6"/>
        <v>0.84248803827751195</v>
      </c>
    </row>
    <row r="33" spans="1:23" x14ac:dyDescent="0.3">
      <c r="D33" t="s">
        <v>314</v>
      </c>
      <c r="E33" t="s">
        <v>315</v>
      </c>
      <c r="F33" s="6">
        <f t="shared" si="12"/>
        <v>4474</v>
      </c>
      <c r="G33" s="6">
        <f t="shared" si="11"/>
        <v>1020434</v>
      </c>
      <c r="H33" s="64">
        <f t="shared" si="1"/>
        <v>438.4408986764455</v>
      </c>
      <c r="I33" s="6">
        <f t="shared" si="11"/>
        <v>4836.0606623336425</v>
      </c>
      <c r="J33" s="6">
        <f t="shared" si="11"/>
        <v>1039161</v>
      </c>
      <c r="K33" s="64">
        <f t="shared" si="2"/>
        <v>465.38127030687667</v>
      </c>
      <c r="L33" s="6">
        <f t="shared" si="11"/>
        <v>4221</v>
      </c>
      <c r="M33" s="6">
        <f t="shared" si="11"/>
        <v>1039161</v>
      </c>
      <c r="N33" s="64">
        <f t="shared" si="3"/>
        <v>406.19307306567515</v>
      </c>
      <c r="O33" s="6">
        <f t="shared" si="11"/>
        <v>4951</v>
      </c>
      <c r="P33" s="6">
        <f t="shared" si="11"/>
        <v>5790</v>
      </c>
      <c r="Q33" s="7">
        <f t="shared" si="4"/>
        <v>0.85509499136442146</v>
      </c>
      <c r="R33" s="6">
        <f t="shared" si="11"/>
        <v>9160.9433333333327</v>
      </c>
      <c r="S33" s="6">
        <f t="shared" si="11"/>
        <v>10414</v>
      </c>
      <c r="T33" s="7">
        <f t="shared" si="5"/>
        <v>0.8796757569937903</v>
      </c>
      <c r="U33" s="6">
        <f t="shared" si="11"/>
        <v>5408</v>
      </c>
      <c r="V33" s="6">
        <f t="shared" si="11"/>
        <v>6205</v>
      </c>
      <c r="W33" s="7">
        <f t="shared" si="6"/>
        <v>0.87155519742143428</v>
      </c>
    </row>
    <row r="34" spans="1:23" x14ac:dyDescent="0.3">
      <c r="A34" t="s">
        <v>238</v>
      </c>
      <c r="B34" t="s">
        <v>273</v>
      </c>
      <c r="C34" t="s">
        <v>314</v>
      </c>
      <c r="D34" t="s">
        <v>215</v>
      </c>
      <c r="E34" t="s">
        <v>211</v>
      </c>
      <c r="F34" s="4">
        <v>145</v>
      </c>
      <c r="G34" s="4">
        <v>19820</v>
      </c>
      <c r="H34" s="64">
        <f>(F34/G34)*100000</f>
        <v>731.58425832492435</v>
      </c>
      <c r="I34" s="4">
        <v>160</v>
      </c>
      <c r="J34" s="4">
        <v>19796</v>
      </c>
      <c r="K34" s="64">
        <f>(I34/J34)*100000</f>
        <v>808.24408971509399</v>
      </c>
      <c r="L34" s="4">
        <v>139</v>
      </c>
      <c r="M34" s="4">
        <v>19796</v>
      </c>
      <c r="N34" s="64">
        <f>(L34/M34)*100000</f>
        <v>702.16205293998792</v>
      </c>
      <c r="O34" s="4">
        <v>102</v>
      </c>
      <c r="P34" s="4">
        <v>115</v>
      </c>
      <c r="Q34" s="7">
        <f>O34/P34</f>
        <v>0.88695652173913042</v>
      </c>
      <c r="R34" s="4">
        <v>97</v>
      </c>
      <c r="S34" s="4">
        <v>115</v>
      </c>
      <c r="T34" s="7">
        <f>R34/S34</f>
        <v>0.84347826086956523</v>
      </c>
      <c r="U34" s="4">
        <v>93</v>
      </c>
      <c r="V34" s="4">
        <v>99</v>
      </c>
      <c r="W34" s="7">
        <f>U34/V34</f>
        <v>0.93939393939393945</v>
      </c>
    </row>
    <row r="35" spans="1:23" x14ac:dyDescent="0.3">
      <c r="A35" t="s">
        <v>238</v>
      </c>
      <c r="B35" t="s">
        <v>273</v>
      </c>
      <c r="C35" t="s">
        <v>314</v>
      </c>
      <c r="D35" t="s">
        <v>227</v>
      </c>
      <c r="E35" t="s">
        <v>228</v>
      </c>
      <c r="F35" s="4">
        <v>136</v>
      </c>
      <c r="G35" s="4">
        <v>54205</v>
      </c>
      <c r="H35" s="64">
        <f t="shared" ref="H35:H98" si="13">(F35/G35)*100000</f>
        <v>250.89936352734989</v>
      </c>
      <c r="I35" s="4">
        <v>277</v>
      </c>
      <c r="J35" s="4">
        <v>55055</v>
      </c>
      <c r="K35" s="64">
        <f t="shared" ref="K35:K98" si="14">(I35/J35)*100000</f>
        <v>503.13323040595765</v>
      </c>
      <c r="L35" s="4">
        <v>144</v>
      </c>
      <c r="M35" s="4">
        <v>55055</v>
      </c>
      <c r="N35" s="64">
        <f t="shared" ref="N35:N98" si="15">(L35/M35)*100000</f>
        <v>261.5566251929888</v>
      </c>
      <c r="O35" s="4">
        <v>180</v>
      </c>
      <c r="P35" s="4">
        <v>249</v>
      </c>
      <c r="Q35" s="7">
        <f t="shared" ref="Q35:Q98" si="16">O35/P35</f>
        <v>0.72289156626506024</v>
      </c>
      <c r="R35" s="4">
        <v>298</v>
      </c>
      <c r="S35" s="4">
        <v>405</v>
      </c>
      <c r="T35" s="7">
        <f t="shared" ref="T35:T98" si="17">R35/S35</f>
        <v>0.73580246913580249</v>
      </c>
      <c r="U35" s="4">
        <v>96</v>
      </c>
      <c r="V35" s="4">
        <v>126</v>
      </c>
      <c r="W35" s="7">
        <f t="shared" ref="W35:W98" si="18">U35/V35</f>
        <v>0.76190476190476186</v>
      </c>
    </row>
    <row r="36" spans="1:23" x14ac:dyDescent="0.3">
      <c r="A36" t="s">
        <v>223</v>
      </c>
      <c r="B36" t="s">
        <v>242</v>
      </c>
      <c r="C36" t="s">
        <v>217</v>
      </c>
      <c r="D36" t="s">
        <v>236</v>
      </c>
      <c r="E36" t="s">
        <v>237</v>
      </c>
      <c r="F36" s="4">
        <v>328</v>
      </c>
      <c r="G36" s="4">
        <v>45732</v>
      </c>
      <c r="H36" s="64">
        <f t="shared" si="13"/>
        <v>717.22207644537741</v>
      </c>
      <c r="I36" s="4">
        <v>326</v>
      </c>
      <c r="J36" s="4">
        <v>46532</v>
      </c>
      <c r="K36" s="64">
        <f t="shared" si="14"/>
        <v>700.59314020459033</v>
      </c>
      <c r="L36" s="4">
        <v>434</v>
      </c>
      <c r="M36" s="4">
        <v>46532</v>
      </c>
      <c r="N36" s="64">
        <f t="shared" si="15"/>
        <v>932.6914811312646</v>
      </c>
      <c r="O36" s="4">
        <v>116</v>
      </c>
      <c r="P36" s="4">
        <v>138</v>
      </c>
      <c r="Q36" s="7">
        <f t="shared" si="16"/>
        <v>0.84057971014492749</v>
      </c>
      <c r="R36" s="4">
        <v>264</v>
      </c>
      <c r="S36" s="4">
        <v>300</v>
      </c>
      <c r="T36" s="7">
        <f t="shared" si="17"/>
        <v>0.88</v>
      </c>
      <c r="U36" s="4">
        <v>109</v>
      </c>
      <c r="V36" s="4">
        <v>135</v>
      </c>
      <c r="W36" s="7">
        <f t="shared" si="18"/>
        <v>0.80740740740740746</v>
      </c>
    </row>
    <row r="37" spans="1:23" x14ac:dyDescent="0.3">
      <c r="A37" t="s">
        <v>247</v>
      </c>
      <c r="B37" t="s">
        <v>288</v>
      </c>
      <c r="C37" t="s">
        <v>299</v>
      </c>
      <c r="D37" t="s">
        <v>245</v>
      </c>
      <c r="E37" t="s">
        <v>246</v>
      </c>
      <c r="F37" s="4">
        <v>243</v>
      </c>
      <c r="G37" s="4">
        <v>35346</v>
      </c>
      <c r="H37" s="64">
        <f t="shared" si="13"/>
        <v>687.48939059582415</v>
      </c>
      <c r="I37" s="4">
        <v>231</v>
      </c>
      <c r="J37" s="4">
        <v>35659</v>
      </c>
      <c r="K37" s="64">
        <f t="shared" si="14"/>
        <v>647.80279873243785</v>
      </c>
      <c r="L37" s="4">
        <v>231</v>
      </c>
      <c r="M37" s="4">
        <v>35659</v>
      </c>
      <c r="N37" s="64">
        <f t="shared" si="15"/>
        <v>647.80279873243785</v>
      </c>
      <c r="O37" s="4">
        <v>200</v>
      </c>
      <c r="P37" s="4">
        <v>219</v>
      </c>
      <c r="Q37" s="7">
        <f t="shared" si="16"/>
        <v>0.91324200913242004</v>
      </c>
      <c r="R37" s="4">
        <v>196</v>
      </c>
      <c r="S37" s="4">
        <v>220</v>
      </c>
      <c r="T37" s="7">
        <f t="shared" si="17"/>
        <v>0.89090909090909087</v>
      </c>
      <c r="U37" s="4">
        <v>206</v>
      </c>
      <c r="V37" s="4">
        <v>250</v>
      </c>
      <c r="W37" s="7">
        <f t="shared" si="18"/>
        <v>0.82399999999999995</v>
      </c>
    </row>
    <row r="38" spans="1:23" x14ac:dyDescent="0.3">
      <c r="A38" t="s">
        <v>229</v>
      </c>
      <c r="B38" t="s">
        <v>267</v>
      </c>
      <c r="C38" t="s">
        <v>278</v>
      </c>
      <c r="D38" t="s">
        <v>254</v>
      </c>
      <c r="E38" t="s">
        <v>255</v>
      </c>
      <c r="F38" s="4">
        <v>227</v>
      </c>
      <c r="G38" s="4">
        <v>29253</v>
      </c>
      <c r="H38" s="64">
        <f t="shared" si="13"/>
        <v>775.98878747478886</v>
      </c>
      <c r="I38" s="4">
        <v>227</v>
      </c>
      <c r="J38" s="4">
        <v>29755</v>
      </c>
      <c r="K38" s="64">
        <f t="shared" si="14"/>
        <v>762.8969921021677</v>
      </c>
      <c r="L38" s="4">
        <v>216</v>
      </c>
      <c r="M38" s="4">
        <v>29755</v>
      </c>
      <c r="N38" s="64">
        <f t="shared" si="15"/>
        <v>725.92841539237099</v>
      </c>
      <c r="O38" s="4">
        <v>110</v>
      </c>
      <c r="P38" s="4">
        <v>137</v>
      </c>
      <c r="Q38" s="7">
        <f t="shared" si="16"/>
        <v>0.8029197080291971</v>
      </c>
      <c r="R38" s="4">
        <v>85</v>
      </c>
      <c r="S38" s="4">
        <v>100</v>
      </c>
      <c r="T38" s="7">
        <f t="shared" si="17"/>
        <v>0.85</v>
      </c>
      <c r="U38" s="4">
        <v>163</v>
      </c>
      <c r="V38" s="4">
        <v>177</v>
      </c>
      <c r="W38" s="7">
        <f t="shared" si="18"/>
        <v>0.92090395480225984</v>
      </c>
    </row>
    <row r="39" spans="1:23" x14ac:dyDescent="0.3">
      <c r="A39" t="s">
        <v>238</v>
      </c>
      <c r="B39" t="s">
        <v>273</v>
      </c>
      <c r="C39" t="s">
        <v>314</v>
      </c>
      <c r="D39" t="s">
        <v>263</v>
      </c>
      <c r="E39" t="s">
        <v>264</v>
      </c>
      <c r="F39" s="4">
        <v>210</v>
      </c>
      <c r="G39" s="4">
        <v>40384</v>
      </c>
      <c r="H39" s="64">
        <f t="shared" si="13"/>
        <v>520.00792393026938</v>
      </c>
      <c r="I39" s="4">
        <v>210</v>
      </c>
      <c r="J39" s="4">
        <v>40622</v>
      </c>
      <c r="K39" s="64">
        <f t="shared" si="14"/>
        <v>516.96125252326317</v>
      </c>
      <c r="L39" s="4">
        <v>189</v>
      </c>
      <c r="M39" s="4">
        <v>40622</v>
      </c>
      <c r="N39" s="64">
        <f t="shared" si="15"/>
        <v>465.26512727093694</v>
      </c>
      <c r="O39" s="4">
        <v>107</v>
      </c>
      <c r="P39" s="4">
        <v>125</v>
      </c>
      <c r="Q39" s="7">
        <f t="shared" si="16"/>
        <v>0.85599999999999998</v>
      </c>
      <c r="R39" s="4">
        <v>108</v>
      </c>
      <c r="S39" s="4">
        <v>120</v>
      </c>
      <c r="T39" s="7">
        <f t="shared" si="17"/>
        <v>0.9</v>
      </c>
      <c r="U39" s="4">
        <v>142</v>
      </c>
      <c r="V39" s="4">
        <v>157</v>
      </c>
      <c r="W39" s="7">
        <f t="shared" si="18"/>
        <v>0.90445859872611467</v>
      </c>
    </row>
    <row r="40" spans="1:23" x14ac:dyDescent="0.3">
      <c r="A40" t="s">
        <v>229</v>
      </c>
      <c r="B40" t="s">
        <v>260</v>
      </c>
      <c r="C40" t="s">
        <v>271</v>
      </c>
      <c r="D40" t="s">
        <v>269</v>
      </c>
      <c r="E40" t="s">
        <v>270</v>
      </c>
      <c r="F40" s="4">
        <v>805</v>
      </c>
      <c r="G40" s="4">
        <v>145865</v>
      </c>
      <c r="H40" s="64">
        <f t="shared" si="13"/>
        <v>551.88016316456992</v>
      </c>
      <c r="I40" s="4">
        <v>650</v>
      </c>
      <c r="J40" s="4">
        <v>146693</v>
      </c>
      <c r="K40" s="64">
        <f t="shared" si="14"/>
        <v>443.10226118492358</v>
      </c>
      <c r="L40" s="4">
        <v>949</v>
      </c>
      <c r="M40" s="4">
        <v>146693</v>
      </c>
      <c r="N40" s="64">
        <f t="shared" si="15"/>
        <v>646.92930132998845</v>
      </c>
      <c r="O40" s="4">
        <v>566</v>
      </c>
      <c r="P40" s="4">
        <v>730</v>
      </c>
      <c r="Q40" s="7">
        <f t="shared" si="16"/>
        <v>0.77534246575342469</v>
      </c>
      <c r="R40" s="4">
        <v>600</v>
      </c>
      <c r="S40" s="4">
        <v>750</v>
      </c>
      <c r="T40" s="7">
        <f t="shared" si="17"/>
        <v>0.8</v>
      </c>
      <c r="U40" s="4">
        <v>432</v>
      </c>
      <c r="V40" s="4">
        <v>591</v>
      </c>
      <c r="W40" s="7">
        <f t="shared" si="18"/>
        <v>0.73096446700507611</v>
      </c>
    </row>
    <row r="41" spans="1:23" x14ac:dyDescent="0.3">
      <c r="A41" t="s">
        <v>223</v>
      </c>
      <c r="B41" t="s">
        <v>233</v>
      </c>
      <c r="C41" t="s">
        <v>258</v>
      </c>
      <c r="D41" t="s">
        <v>276</v>
      </c>
      <c r="E41" t="s">
        <v>277</v>
      </c>
      <c r="F41" s="4">
        <v>230</v>
      </c>
      <c r="G41" s="4">
        <v>21109</v>
      </c>
      <c r="H41" s="64">
        <f t="shared" si="13"/>
        <v>1089.5826424747738</v>
      </c>
      <c r="I41" s="4">
        <v>175</v>
      </c>
      <c r="J41" s="4">
        <v>21291</v>
      </c>
      <c r="K41" s="64">
        <f t="shared" si="14"/>
        <v>821.94354422056267</v>
      </c>
      <c r="L41" s="4">
        <v>104</v>
      </c>
      <c r="M41" s="4">
        <v>21291</v>
      </c>
      <c r="N41" s="64">
        <f t="shared" si="15"/>
        <v>488.46930627964866</v>
      </c>
      <c r="O41" s="4">
        <v>107</v>
      </c>
      <c r="P41" s="4">
        <v>115</v>
      </c>
      <c r="Q41" s="7">
        <f t="shared" si="16"/>
        <v>0.93043478260869561</v>
      </c>
      <c r="R41" s="4">
        <v>96</v>
      </c>
      <c r="S41" s="4">
        <v>105</v>
      </c>
      <c r="T41" s="7">
        <f t="shared" si="17"/>
        <v>0.91428571428571426</v>
      </c>
      <c r="U41" s="4">
        <v>84</v>
      </c>
      <c r="V41" s="4">
        <v>101</v>
      </c>
      <c r="W41" s="7">
        <f t="shared" si="18"/>
        <v>0.83168316831683164</v>
      </c>
    </row>
    <row r="42" spans="1:23" x14ac:dyDescent="0.3">
      <c r="A42" t="s">
        <v>223</v>
      </c>
      <c r="B42" t="s">
        <v>233</v>
      </c>
      <c r="C42" t="s">
        <v>258</v>
      </c>
      <c r="D42" t="s">
        <v>284</v>
      </c>
      <c r="E42" t="s">
        <v>285</v>
      </c>
      <c r="F42" s="4">
        <v>264</v>
      </c>
      <c r="G42" s="4">
        <v>28524</v>
      </c>
      <c r="H42" s="64">
        <f t="shared" si="13"/>
        <v>925.53639040807741</v>
      </c>
      <c r="I42" s="4">
        <v>265</v>
      </c>
      <c r="J42" s="4">
        <v>28544</v>
      </c>
      <c r="K42" s="64">
        <f t="shared" si="14"/>
        <v>928.39125560538128</v>
      </c>
      <c r="L42" s="4">
        <v>253</v>
      </c>
      <c r="M42" s="4">
        <v>28544</v>
      </c>
      <c r="N42" s="64">
        <f t="shared" si="15"/>
        <v>886.3508968609865</v>
      </c>
      <c r="O42" s="4">
        <v>120</v>
      </c>
      <c r="P42" s="4">
        <v>143</v>
      </c>
      <c r="Q42" s="7">
        <f t="shared" si="16"/>
        <v>0.83916083916083917</v>
      </c>
      <c r="R42" s="4">
        <v>102</v>
      </c>
      <c r="S42" s="4">
        <v>120</v>
      </c>
      <c r="T42" s="7">
        <f t="shared" si="17"/>
        <v>0.85</v>
      </c>
      <c r="U42" s="4">
        <v>123</v>
      </c>
      <c r="V42" s="4">
        <v>136</v>
      </c>
      <c r="W42" s="7">
        <f t="shared" si="18"/>
        <v>0.90441176470588236</v>
      </c>
    </row>
    <row r="43" spans="1:23" x14ac:dyDescent="0.3">
      <c r="A43" t="s">
        <v>223</v>
      </c>
      <c r="B43" t="s">
        <v>233</v>
      </c>
      <c r="C43" t="s">
        <v>249</v>
      </c>
      <c r="D43" t="s">
        <v>291</v>
      </c>
      <c r="E43" t="s">
        <v>292</v>
      </c>
      <c r="F43" s="4">
        <v>650</v>
      </c>
      <c r="G43" s="4">
        <v>47995</v>
      </c>
      <c r="H43" s="64">
        <f t="shared" si="13"/>
        <v>1354.3077403896241</v>
      </c>
      <c r="I43" s="4">
        <v>495</v>
      </c>
      <c r="J43" s="4">
        <v>48502</v>
      </c>
      <c r="K43" s="64">
        <f t="shared" si="14"/>
        <v>1020.5764710733579</v>
      </c>
      <c r="L43" s="4">
        <v>471</v>
      </c>
      <c r="M43" s="4">
        <v>48502</v>
      </c>
      <c r="N43" s="64">
        <f t="shared" si="15"/>
        <v>971.09397550616472</v>
      </c>
      <c r="O43" s="4">
        <v>139</v>
      </c>
      <c r="P43" s="4">
        <v>221</v>
      </c>
      <c r="Q43" s="7">
        <f t="shared" si="16"/>
        <v>0.62895927601809953</v>
      </c>
      <c r="R43" s="4">
        <v>143</v>
      </c>
      <c r="S43" s="4">
        <v>212</v>
      </c>
      <c r="T43" s="7">
        <f t="shared" si="17"/>
        <v>0.67452830188679247</v>
      </c>
      <c r="U43" s="4">
        <v>184</v>
      </c>
      <c r="V43" s="4">
        <v>237</v>
      </c>
      <c r="W43" s="7">
        <f t="shared" si="18"/>
        <v>0.77637130801687759</v>
      </c>
    </row>
    <row r="44" spans="1:23" x14ac:dyDescent="0.3">
      <c r="A44" t="s">
        <v>247</v>
      </c>
      <c r="B44" t="s">
        <v>288</v>
      </c>
      <c r="C44" t="s">
        <v>293</v>
      </c>
      <c r="D44" t="s">
        <v>297</v>
      </c>
      <c r="E44" t="s">
        <v>298</v>
      </c>
      <c r="F44" s="4">
        <v>469</v>
      </c>
      <c r="G44" s="4">
        <v>68559</v>
      </c>
      <c r="H44" s="64">
        <f t="shared" si="13"/>
        <v>684.08232325442327</v>
      </c>
      <c r="I44" s="4">
        <v>414</v>
      </c>
      <c r="J44" s="4">
        <v>69131</v>
      </c>
      <c r="K44" s="64">
        <f t="shared" si="14"/>
        <v>598.86302816392072</v>
      </c>
      <c r="L44" s="4">
        <v>446</v>
      </c>
      <c r="M44" s="4">
        <v>69131</v>
      </c>
      <c r="N44" s="64">
        <f t="shared" si="15"/>
        <v>645.15195787707398</v>
      </c>
      <c r="O44" s="4">
        <v>490</v>
      </c>
      <c r="P44" s="4">
        <v>642</v>
      </c>
      <c r="Q44" s="7">
        <f t="shared" si="16"/>
        <v>0.76323987538940807</v>
      </c>
      <c r="R44" s="4">
        <v>2001</v>
      </c>
      <c r="S44" s="4">
        <v>2510</v>
      </c>
      <c r="T44" s="7">
        <f t="shared" si="17"/>
        <v>0.79721115537848608</v>
      </c>
      <c r="U44" s="4">
        <v>347</v>
      </c>
      <c r="V44" s="4">
        <v>542</v>
      </c>
      <c r="W44" s="7">
        <f t="shared" si="18"/>
        <v>0.64022140221402213</v>
      </c>
    </row>
    <row r="45" spans="1:23" x14ac:dyDescent="0.3">
      <c r="A45" t="s">
        <v>256</v>
      </c>
      <c r="B45" t="s">
        <v>280</v>
      </c>
      <c r="C45" t="s">
        <v>304</v>
      </c>
      <c r="D45" t="s">
        <v>302</v>
      </c>
      <c r="E45" t="s">
        <v>303</v>
      </c>
      <c r="F45" s="4">
        <v>122</v>
      </c>
      <c r="G45" s="4">
        <v>16687</v>
      </c>
      <c r="H45" s="64">
        <f t="shared" si="13"/>
        <v>731.10804818121892</v>
      </c>
      <c r="I45" s="4">
        <v>104</v>
      </c>
      <c r="J45" s="4">
        <v>17083</v>
      </c>
      <c r="K45" s="64">
        <f t="shared" si="14"/>
        <v>608.79236668032547</v>
      </c>
      <c r="L45" s="4">
        <v>113</v>
      </c>
      <c r="M45" s="4">
        <v>17083</v>
      </c>
      <c r="N45" s="64">
        <f t="shared" si="15"/>
        <v>661.47632148919979</v>
      </c>
      <c r="O45" s="4">
        <v>89</v>
      </c>
      <c r="P45" s="4">
        <v>98</v>
      </c>
      <c r="Q45" s="7">
        <f t="shared" si="16"/>
        <v>0.90816326530612246</v>
      </c>
      <c r="R45" s="4">
        <v>65</v>
      </c>
      <c r="S45" s="4">
        <v>80</v>
      </c>
      <c r="T45" s="7">
        <f t="shared" si="17"/>
        <v>0.8125</v>
      </c>
      <c r="U45" s="4">
        <v>47</v>
      </c>
      <c r="V45" s="4">
        <v>54</v>
      </c>
      <c r="W45" s="7">
        <f t="shared" si="18"/>
        <v>0.87037037037037035</v>
      </c>
    </row>
    <row r="46" spans="1:23" x14ac:dyDescent="0.3">
      <c r="A46" t="s">
        <v>223</v>
      </c>
      <c r="B46" t="s">
        <v>242</v>
      </c>
      <c r="C46" t="s">
        <v>217</v>
      </c>
      <c r="D46" t="s">
        <v>308</v>
      </c>
      <c r="E46" t="s">
        <v>309</v>
      </c>
      <c r="F46" s="4">
        <v>441</v>
      </c>
      <c r="G46" s="4">
        <v>77151</v>
      </c>
      <c r="H46" s="64">
        <f t="shared" si="13"/>
        <v>571.60633044289773</v>
      </c>
      <c r="I46" s="4">
        <v>456</v>
      </c>
      <c r="J46" s="4">
        <v>78319</v>
      </c>
      <c r="K46" s="64">
        <f t="shared" si="14"/>
        <v>582.23419604438266</v>
      </c>
      <c r="L46" s="4">
        <v>386</v>
      </c>
      <c r="M46" s="4">
        <v>78319</v>
      </c>
      <c r="N46" s="64">
        <f t="shared" si="15"/>
        <v>492.8561396340607</v>
      </c>
      <c r="O46" s="4">
        <v>296</v>
      </c>
      <c r="P46" s="4">
        <v>337</v>
      </c>
      <c r="Q46" s="7">
        <f t="shared" si="16"/>
        <v>0.87833827893175076</v>
      </c>
      <c r="R46" s="4">
        <v>315</v>
      </c>
      <c r="S46" s="4">
        <v>350</v>
      </c>
      <c r="T46" s="7">
        <f t="shared" si="17"/>
        <v>0.9</v>
      </c>
      <c r="U46" s="4">
        <v>138</v>
      </c>
      <c r="V46" s="4">
        <v>157</v>
      </c>
      <c r="W46" s="7">
        <f t="shared" si="18"/>
        <v>0.87898089171974525</v>
      </c>
    </row>
    <row r="47" spans="1:23" x14ac:dyDescent="0.3">
      <c r="A47" t="s">
        <v>238</v>
      </c>
      <c r="B47" t="s">
        <v>273</v>
      </c>
      <c r="C47" t="s">
        <v>314</v>
      </c>
      <c r="D47" t="s">
        <v>312</v>
      </c>
      <c r="E47" t="s">
        <v>313</v>
      </c>
      <c r="F47" s="4">
        <v>110</v>
      </c>
      <c r="G47" s="4">
        <v>37562</v>
      </c>
      <c r="H47" s="64">
        <f t="shared" si="13"/>
        <v>292.84915606197757</v>
      </c>
      <c r="I47" s="4">
        <v>107</v>
      </c>
      <c r="J47" s="4">
        <v>38727</v>
      </c>
      <c r="K47" s="64">
        <f t="shared" si="14"/>
        <v>276.29302553773852</v>
      </c>
      <c r="L47" s="4">
        <v>188</v>
      </c>
      <c r="M47" s="4">
        <v>38727</v>
      </c>
      <c r="N47" s="64">
        <f t="shared" si="15"/>
        <v>485.44942804761536</v>
      </c>
      <c r="O47" s="4">
        <v>94</v>
      </c>
      <c r="P47" s="4">
        <v>104</v>
      </c>
      <c r="Q47" s="7">
        <f t="shared" si="16"/>
        <v>0.90384615384615385</v>
      </c>
      <c r="R47" s="4">
        <v>354</v>
      </c>
      <c r="S47" s="4">
        <v>389</v>
      </c>
      <c r="T47" s="7">
        <f t="shared" si="17"/>
        <v>0.91002570694087404</v>
      </c>
      <c r="U47" s="4">
        <v>178</v>
      </c>
      <c r="V47" s="4">
        <v>201</v>
      </c>
      <c r="W47" s="7">
        <f t="shared" si="18"/>
        <v>0.88557213930348255</v>
      </c>
    </row>
    <row r="48" spans="1:23" x14ac:dyDescent="0.3">
      <c r="A48" t="s">
        <v>256</v>
      </c>
      <c r="B48" t="s">
        <v>280</v>
      </c>
      <c r="C48" t="s">
        <v>310</v>
      </c>
      <c r="D48" t="s">
        <v>318</v>
      </c>
      <c r="E48" t="s">
        <v>319</v>
      </c>
      <c r="F48" s="4">
        <v>323</v>
      </c>
      <c r="G48" s="4">
        <v>38373</v>
      </c>
      <c r="H48" s="64">
        <f t="shared" si="13"/>
        <v>841.73768013968163</v>
      </c>
      <c r="I48" s="4">
        <v>250</v>
      </c>
      <c r="J48" s="4">
        <v>38330</v>
      </c>
      <c r="K48" s="64">
        <f t="shared" si="14"/>
        <v>652.2306287503261</v>
      </c>
      <c r="L48" s="4">
        <v>287</v>
      </c>
      <c r="M48" s="4">
        <v>38330</v>
      </c>
      <c r="N48" s="64">
        <f t="shared" si="15"/>
        <v>748.76076180537439</v>
      </c>
      <c r="O48" s="4">
        <v>329</v>
      </c>
      <c r="P48" s="4">
        <v>426</v>
      </c>
      <c r="Q48" s="7">
        <f t="shared" si="16"/>
        <v>0.77230046948356812</v>
      </c>
      <c r="R48" s="4">
        <v>358</v>
      </c>
      <c r="S48" s="4">
        <v>426</v>
      </c>
      <c r="T48" s="7">
        <f t="shared" si="17"/>
        <v>0.84037558685446012</v>
      </c>
      <c r="U48" s="4">
        <v>467</v>
      </c>
      <c r="V48" s="4">
        <v>588</v>
      </c>
      <c r="W48" s="7">
        <f t="shared" si="18"/>
        <v>0.79421768707482998</v>
      </c>
    </row>
    <row r="49" spans="1:23" x14ac:dyDescent="0.3">
      <c r="A49" t="s">
        <v>247</v>
      </c>
      <c r="B49" t="s">
        <v>288</v>
      </c>
      <c r="C49" t="s">
        <v>299</v>
      </c>
      <c r="D49" t="s">
        <v>321</v>
      </c>
      <c r="E49" t="s">
        <v>322</v>
      </c>
      <c r="F49" s="4">
        <v>527</v>
      </c>
      <c r="G49" s="4">
        <v>59616</v>
      </c>
      <c r="H49" s="64">
        <f t="shared" si="13"/>
        <v>883.99087493290381</v>
      </c>
      <c r="I49" s="4">
        <v>860</v>
      </c>
      <c r="J49" s="4">
        <v>59829</v>
      </c>
      <c r="K49" s="64">
        <f t="shared" si="14"/>
        <v>1437.4300088585803</v>
      </c>
      <c r="L49" s="4">
        <v>506</v>
      </c>
      <c r="M49" s="4">
        <v>59829</v>
      </c>
      <c r="N49" s="64">
        <f t="shared" si="15"/>
        <v>845.74370288656007</v>
      </c>
      <c r="O49" s="4">
        <v>345</v>
      </c>
      <c r="P49" s="4">
        <v>404</v>
      </c>
      <c r="Q49" s="7">
        <f t="shared" si="16"/>
        <v>0.85396039603960394</v>
      </c>
      <c r="R49" s="4">
        <v>122</v>
      </c>
      <c r="S49" s="4">
        <v>140</v>
      </c>
      <c r="T49" s="7">
        <f t="shared" si="17"/>
        <v>0.87142857142857144</v>
      </c>
      <c r="U49" s="4">
        <v>275</v>
      </c>
      <c r="V49" s="4">
        <v>322</v>
      </c>
      <c r="W49" s="7">
        <f t="shared" si="18"/>
        <v>0.85403726708074534</v>
      </c>
    </row>
    <row r="50" spans="1:23" x14ac:dyDescent="0.3">
      <c r="A50" t="s">
        <v>238</v>
      </c>
      <c r="B50" t="s">
        <v>273</v>
      </c>
      <c r="C50" t="s">
        <v>314</v>
      </c>
      <c r="D50" t="s">
        <v>323</v>
      </c>
      <c r="E50" t="s">
        <v>324</v>
      </c>
      <c r="F50" s="4">
        <v>232</v>
      </c>
      <c r="G50" s="4">
        <v>57398</v>
      </c>
      <c r="H50" s="64">
        <f t="shared" si="13"/>
        <v>404.19526812780936</v>
      </c>
      <c r="I50" s="4">
        <v>247</v>
      </c>
      <c r="J50" s="4">
        <v>57626</v>
      </c>
      <c r="K50" s="64">
        <f t="shared" si="14"/>
        <v>428.62596744525041</v>
      </c>
      <c r="L50" s="4">
        <v>166</v>
      </c>
      <c r="M50" s="4">
        <v>57626</v>
      </c>
      <c r="N50" s="64">
        <f t="shared" si="15"/>
        <v>288.06441536806301</v>
      </c>
      <c r="O50" s="4">
        <v>96</v>
      </c>
      <c r="P50" s="4">
        <v>110</v>
      </c>
      <c r="Q50" s="7">
        <f t="shared" si="16"/>
        <v>0.87272727272727268</v>
      </c>
      <c r="R50" s="4">
        <v>446</v>
      </c>
      <c r="S50" s="4">
        <v>495</v>
      </c>
      <c r="T50" s="7">
        <f t="shared" si="17"/>
        <v>0.90101010101010104</v>
      </c>
      <c r="U50" s="4">
        <v>94</v>
      </c>
      <c r="V50" s="4">
        <v>103</v>
      </c>
      <c r="W50" s="7">
        <f t="shared" si="18"/>
        <v>0.91262135922330101</v>
      </c>
    </row>
    <row r="51" spans="1:23" x14ac:dyDescent="0.3">
      <c r="A51" t="s">
        <v>256</v>
      </c>
      <c r="B51" t="s">
        <v>280</v>
      </c>
      <c r="C51" t="s">
        <v>304</v>
      </c>
      <c r="D51" t="s">
        <v>326</v>
      </c>
      <c r="E51" t="s">
        <v>327</v>
      </c>
      <c r="F51" s="4">
        <v>475</v>
      </c>
      <c r="G51" s="4">
        <v>98002</v>
      </c>
      <c r="H51" s="64">
        <f t="shared" si="13"/>
        <v>484.68398604110121</v>
      </c>
      <c r="I51" s="4">
        <v>521</v>
      </c>
      <c r="J51" s="4">
        <v>99416</v>
      </c>
      <c r="K51" s="64">
        <f t="shared" si="14"/>
        <v>524.0605133982458</v>
      </c>
      <c r="L51" s="4">
        <v>389</v>
      </c>
      <c r="M51" s="4">
        <v>99416</v>
      </c>
      <c r="N51" s="64">
        <f t="shared" si="15"/>
        <v>391.28510501327759</v>
      </c>
      <c r="O51" s="4">
        <v>406</v>
      </c>
      <c r="P51" s="4">
        <v>540</v>
      </c>
      <c r="Q51" s="7">
        <f t="shared" si="16"/>
        <v>0.75185185185185188</v>
      </c>
      <c r="R51" s="4">
        <v>508</v>
      </c>
      <c r="S51" s="4">
        <v>677</v>
      </c>
      <c r="T51" s="7">
        <f t="shared" si="17"/>
        <v>0.75036927621861149</v>
      </c>
      <c r="U51" s="4">
        <v>266</v>
      </c>
      <c r="V51" s="4">
        <v>401</v>
      </c>
      <c r="W51" s="7">
        <f t="shared" si="18"/>
        <v>0.66334164588528677</v>
      </c>
    </row>
    <row r="52" spans="1:23" x14ac:dyDescent="0.3">
      <c r="A52" t="s">
        <v>223</v>
      </c>
      <c r="B52" t="s">
        <v>233</v>
      </c>
      <c r="C52" t="s">
        <v>249</v>
      </c>
      <c r="D52" t="s">
        <v>328</v>
      </c>
      <c r="E52" t="s">
        <v>329</v>
      </c>
      <c r="F52" s="4">
        <v>341</v>
      </c>
      <c r="G52" s="4">
        <v>33712</v>
      </c>
      <c r="H52" s="64">
        <f t="shared" si="13"/>
        <v>1011.5092548647366</v>
      </c>
      <c r="I52" s="4">
        <v>318</v>
      </c>
      <c r="J52" s="4">
        <v>34158</v>
      </c>
      <c r="K52" s="64">
        <f t="shared" si="14"/>
        <v>930.96785526084659</v>
      </c>
      <c r="L52" s="4">
        <v>332</v>
      </c>
      <c r="M52" s="4">
        <v>34158</v>
      </c>
      <c r="N52" s="64">
        <f t="shared" si="15"/>
        <v>971.95386146729891</v>
      </c>
      <c r="O52" s="4">
        <v>137</v>
      </c>
      <c r="P52" s="4">
        <v>160</v>
      </c>
      <c r="Q52" s="7">
        <f t="shared" si="16"/>
        <v>0.85624999999999996</v>
      </c>
      <c r="R52" s="4">
        <v>135</v>
      </c>
      <c r="S52" s="4">
        <v>160</v>
      </c>
      <c r="T52" s="7">
        <f t="shared" si="17"/>
        <v>0.84375</v>
      </c>
      <c r="U52" s="4">
        <v>128</v>
      </c>
      <c r="V52" s="4">
        <v>158</v>
      </c>
      <c r="W52" s="7">
        <f t="shared" si="18"/>
        <v>0.810126582278481</v>
      </c>
    </row>
    <row r="53" spans="1:23" x14ac:dyDescent="0.3">
      <c r="A53" t="s">
        <v>223</v>
      </c>
      <c r="B53" t="s">
        <v>242</v>
      </c>
      <c r="C53" t="s">
        <v>217</v>
      </c>
      <c r="D53" t="s">
        <v>332</v>
      </c>
      <c r="E53" t="s">
        <v>333</v>
      </c>
      <c r="F53" s="4">
        <v>204</v>
      </c>
      <c r="G53" s="4">
        <v>37840</v>
      </c>
      <c r="H53" s="64">
        <f t="shared" si="13"/>
        <v>539.11205073995768</v>
      </c>
      <c r="I53" s="4">
        <v>242</v>
      </c>
      <c r="J53" s="4">
        <v>38345</v>
      </c>
      <c r="K53" s="64">
        <f t="shared" si="14"/>
        <v>631.11227017864121</v>
      </c>
      <c r="L53" s="4">
        <v>226</v>
      </c>
      <c r="M53" s="4">
        <v>38345</v>
      </c>
      <c r="N53" s="64">
        <f t="shared" si="15"/>
        <v>589.38583909245017</v>
      </c>
      <c r="O53" s="4">
        <v>82</v>
      </c>
      <c r="P53" s="4">
        <v>102</v>
      </c>
      <c r="Q53" s="7">
        <f t="shared" si="16"/>
        <v>0.80392156862745101</v>
      </c>
      <c r="R53" s="4">
        <v>68</v>
      </c>
      <c r="S53" s="4">
        <v>80</v>
      </c>
      <c r="T53" s="7">
        <f t="shared" si="17"/>
        <v>0.85</v>
      </c>
      <c r="U53" s="4">
        <v>82</v>
      </c>
      <c r="V53" s="4">
        <v>102</v>
      </c>
      <c r="W53" s="7">
        <f t="shared" si="18"/>
        <v>0.80392156862745101</v>
      </c>
    </row>
    <row r="54" spans="1:23" x14ac:dyDescent="0.3">
      <c r="A54" t="s">
        <v>229</v>
      </c>
      <c r="B54" t="s">
        <v>267</v>
      </c>
      <c r="C54" t="s">
        <v>286</v>
      </c>
      <c r="D54" t="s">
        <v>334</v>
      </c>
      <c r="E54" t="s">
        <v>335</v>
      </c>
      <c r="F54" s="4">
        <v>618</v>
      </c>
      <c r="G54" s="4">
        <v>118456</v>
      </c>
      <c r="H54" s="64">
        <f t="shared" si="13"/>
        <v>521.71270345107041</v>
      </c>
      <c r="I54" s="4">
        <v>581</v>
      </c>
      <c r="J54" s="4">
        <v>120757</v>
      </c>
      <c r="K54" s="64">
        <f t="shared" si="14"/>
        <v>481.1315286070373</v>
      </c>
      <c r="L54" s="4">
        <v>565</v>
      </c>
      <c r="M54" s="4">
        <v>120757</v>
      </c>
      <c r="N54" s="64">
        <f t="shared" si="15"/>
        <v>467.88177911011371</v>
      </c>
      <c r="O54" s="4">
        <v>301</v>
      </c>
      <c r="P54" s="4">
        <v>410</v>
      </c>
      <c r="Q54" s="7">
        <f t="shared" si="16"/>
        <v>0.73414634146341462</v>
      </c>
      <c r="R54" s="4">
        <v>82</v>
      </c>
      <c r="S54" s="4">
        <v>100</v>
      </c>
      <c r="T54" s="7">
        <f t="shared" si="17"/>
        <v>0.82</v>
      </c>
      <c r="U54" s="4">
        <v>354</v>
      </c>
      <c r="V54" s="4">
        <v>489</v>
      </c>
      <c r="W54" s="7">
        <f t="shared" si="18"/>
        <v>0.7239263803680982</v>
      </c>
    </row>
    <row r="55" spans="1:23" x14ac:dyDescent="0.3">
      <c r="A55" t="s">
        <v>238</v>
      </c>
      <c r="B55" t="s">
        <v>273</v>
      </c>
      <c r="C55" t="s">
        <v>314</v>
      </c>
      <c r="D55" t="s">
        <v>336</v>
      </c>
      <c r="E55" t="s">
        <v>337</v>
      </c>
      <c r="F55" s="4">
        <v>137</v>
      </c>
      <c r="G55" s="4">
        <v>29190</v>
      </c>
      <c r="H55" s="64">
        <f t="shared" si="13"/>
        <v>469.33881466255571</v>
      </c>
      <c r="I55" s="4">
        <v>134</v>
      </c>
      <c r="J55" s="4">
        <v>30098</v>
      </c>
      <c r="K55" s="64">
        <f t="shared" si="14"/>
        <v>445.21230646554585</v>
      </c>
      <c r="L55" s="4">
        <v>122</v>
      </c>
      <c r="M55" s="4">
        <v>30098</v>
      </c>
      <c r="N55" s="64">
        <f t="shared" si="15"/>
        <v>405.34254767758654</v>
      </c>
      <c r="O55" s="4">
        <v>125</v>
      </c>
      <c r="P55" s="4">
        <v>145</v>
      </c>
      <c r="Q55" s="7">
        <f t="shared" si="16"/>
        <v>0.86206896551724133</v>
      </c>
      <c r="R55" s="4">
        <v>125</v>
      </c>
      <c r="S55" s="4">
        <v>145</v>
      </c>
      <c r="T55" s="7">
        <f t="shared" si="17"/>
        <v>0.86206896551724133</v>
      </c>
      <c r="U55" s="4">
        <v>81</v>
      </c>
      <c r="V55" s="4">
        <v>162</v>
      </c>
      <c r="W55" s="7">
        <f t="shared" si="18"/>
        <v>0.5</v>
      </c>
    </row>
    <row r="56" spans="1:23" x14ac:dyDescent="0.3">
      <c r="A56" t="s">
        <v>229</v>
      </c>
      <c r="B56" t="s">
        <v>267</v>
      </c>
      <c r="C56" t="s">
        <v>278</v>
      </c>
      <c r="D56" t="s">
        <v>338</v>
      </c>
      <c r="E56" t="s">
        <v>339</v>
      </c>
      <c r="F56" s="4">
        <v>248</v>
      </c>
      <c r="G56" s="4">
        <v>48329</v>
      </c>
      <c r="H56" s="64">
        <f t="shared" si="13"/>
        <v>513.14945477870424</v>
      </c>
      <c r="I56" s="4">
        <v>251</v>
      </c>
      <c r="J56" s="4">
        <v>49575</v>
      </c>
      <c r="K56" s="64">
        <f t="shared" si="14"/>
        <v>506.30358043368631</v>
      </c>
      <c r="L56" s="4">
        <v>120</v>
      </c>
      <c r="M56" s="4">
        <v>49575</v>
      </c>
      <c r="N56" s="64">
        <f t="shared" si="15"/>
        <v>242.0574886535552</v>
      </c>
      <c r="O56" s="4">
        <v>71</v>
      </c>
      <c r="P56" s="4">
        <v>75</v>
      </c>
      <c r="Q56" s="7">
        <f t="shared" si="16"/>
        <v>0.94666666666666666</v>
      </c>
      <c r="R56" s="4">
        <v>180</v>
      </c>
      <c r="S56" s="4">
        <v>200</v>
      </c>
      <c r="T56" s="7">
        <f t="shared" si="17"/>
        <v>0.9</v>
      </c>
      <c r="U56" s="4">
        <v>242</v>
      </c>
      <c r="V56" s="4">
        <v>250</v>
      </c>
      <c r="W56" s="7">
        <f t="shared" si="18"/>
        <v>0.96799999999999997</v>
      </c>
    </row>
    <row r="57" spans="1:23" x14ac:dyDescent="0.3">
      <c r="A57" t="s">
        <v>223</v>
      </c>
      <c r="B57" t="s">
        <v>233</v>
      </c>
      <c r="C57" t="s">
        <v>240</v>
      </c>
      <c r="D57" t="s">
        <v>342</v>
      </c>
      <c r="E57" t="s">
        <v>343</v>
      </c>
      <c r="F57" s="4">
        <v>616</v>
      </c>
      <c r="G57" s="4">
        <v>83927</v>
      </c>
      <c r="H57" s="64">
        <f t="shared" si="13"/>
        <v>733.97118924779875</v>
      </c>
      <c r="I57" s="4">
        <v>616</v>
      </c>
      <c r="J57" s="4">
        <v>85344</v>
      </c>
      <c r="K57" s="64">
        <f t="shared" si="14"/>
        <v>721.78477690288707</v>
      </c>
      <c r="L57" s="4">
        <v>570</v>
      </c>
      <c r="M57" s="4">
        <v>85344</v>
      </c>
      <c r="N57" s="64">
        <f t="shared" si="15"/>
        <v>667.88526434195728</v>
      </c>
      <c r="O57" s="4">
        <v>177</v>
      </c>
      <c r="P57" s="4">
        <v>215</v>
      </c>
      <c r="Q57" s="7">
        <f t="shared" si="16"/>
        <v>0.82325581395348835</v>
      </c>
      <c r="R57" s="4">
        <v>190</v>
      </c>
      <c r="S57" s="4">
        <v>215</v>
      </c>
      <c r="T57" s="7">
        <f t="shared" si="17"/>
        <v>0.88372093023255816</v>
      </c>
      <c r="U57" s="4">
        <v>211</v>
      </c>
      <c r="V57" s="4">
        <v>256</v>
      </c>
      <c r="W57" s="7">
        <f t="shared" si="18"/>
        <v>0.82421875</v>
      </c>
    </row>
    <row r="58" spans="1:23" x14ac:dyDescent="0.3">
      <c r="A58" t="s">
        <v>223</v>
      </c>
      <c r="B58" t="s">
        <v>233</v>
      </c>
      <c r="C58" t="s">
        <v>240</v>
      </c>
      <c r="D58" t="s">
        <v>344</v>
      </c>
      <c r="E58" t="s">
        <v>345</v>
      </c>
      <c r="F58" s="4">
        <v>456</v>
      </c>
      <c r="G58" s="4">
        <v>70329</v>
      </c>
      <c r="H58" s="64">
        <f t="shared" si="13"/>
        <v>648.38117988312081</v>
      </c>
      <c r="I58" s="4">
        <v>445</v>
      </c>
      <c r="J58" s="4">
        <v>71455</v>
      </c>
      <c r="K58" s="64">
        <f t="shared" si="14"/>
        <v>622.76957525715488</v>
      </c>
      <c r="L58" s="4">
        <v>424</v>
      </c>
      <c r="M58" s="4">
        <v>71455</v>
      </c>
      <c r="N58" s="64">
        <f t="shared" si="15"/>
        <v>593.38044923378357</v>
      </c>
      <c r="O58" s="4">
        <v>108</v>
      </c>
      <c r="P58" s="4">
        <v>135</v>
      </c>
      <c r="Q58" s="7">
        <f t="shared" si="16"/>
        <v>0.8</v>
      </c>
      <c r="R58" s="4">
        <v>154</v>
      </c>
      <c r="S58" s="4">
        <v>187</v>
      </c>
      <c r="T58" s="7">
        <f t="shared" si="17"/>
        <v>0.82352941176470584</v>
      </c>
      <c r="U58" s="4">
        <v>88</v>
      </c>
      <c r="V58" s="4">
        <v>107</v>
      </c>
      <c r="W58" s="7">
        <f t="shared" si="18"/>
        <v>0.82242990654205606</v>
      </c>
    </row>
    <row r="59" spans="1:23" x14ac:dyDescent="0.3">
      <c r="A59" t="s">
        <v>238</v>
      </c>
      <c r="B59" t="s">
        <v>273</v>
      </c>
      <c r="C59" t="s">
        <v>314</v>
      </c>
      <c r="D59" t="s">
        <v>348</v>
      </c>
      <c r="E59" t="s">
        <v>349</v>
      </c>
      <c r="F59" s="4">
        <v>3</v>
      </c>
      <c r="G59" s="4">
        <v>1423</v>
      </c>
      <c r="H59" s="64">
        <f t="shared" si="13"/>
        <v>210.82220660576246</v>
      </c>
      <c r="I59" s="4">
        <v>10</v>
      </c>
      <c r="J59" s="4">
        <v>1482</v>
      </c>
      <c r="K59" s="64">
        <f t="shared" si="14"/>
        <v>674.76383265856953</v>
      </c>
      <c r="L59" s="4">
        <v>1</v>
      </c>
      <c r="M59" s="4">
        <v>1482</v>
      </c>
      <c r="N59" s="64">
        <f t="shared" si="15"/>
        <v>67.476383265856953</v>
      </c>
      <c r="O59" s="4">
        <v>4</v>
      </c>
      <c r="P59" s="4">
        <v>5</v>
      </c>
      <c r="Q59" s="7">
        <f t="shared" si="16"/>
        <v>0.8</v>
      </c>
      <c r="R59" s="4">
        <v>9</v>
      </c>
      <c r="S59" s="4">
        <v>10</v>
      </c>
      <c r="T59" s="7">
        <f t="shared" si="17"/>
        <v>0.9</v>
      </c>
      <c r="U59" s="4">
        <v>8</v>
      </c>
      <c r="V59" s="4">
        <v>8</v>
      </c>
      <c r="W59" s="7">
        <f t="shared" si="18"/>
        <v>1</v>
      </c>
    </row>
    <row r="60" spans="1:23" x14ac:dyDescent="0.3">
      <c r="A60" t="s">
        <v>247</v>
      </c>
      <c r="B60" t="s">
        <v>288</v>
      </c>
      <c r="C60" t="s">
        <v>293</v>
      </c>
      <c r="D60" t="s">
        <v>352</v>
      </c>
      <c r="E60" t="s">
        <v>353</v>
      </c>
      <c r="F60" s="4">
        <v>660</v>
      </c>
      <c r="G60" s="4">
        <v>135233</v>
      </c>
      <c r="H60" s="64">
        <f t="shared" si="13"/>
        <v>488.04655668364967</v>
      </c>
      <c r="I60" s="4">
        <v>607</v>
      </c>
      <c r="J60" s="4">
        <v>137951</v>
      </c>
      <c r="K60" s="64">
        <f t="shared" si="14"/>
        <v>440.01130836311444</v>
      </c>
      <c r="L60" s="4">
        <v>650</v>
      </c>
      <c r="M60" s="4">
        <v>137951</v>
      </c>
      <c r="N60" s="64">
        <f t="shared" si="15"/>
        <v>471.18179643496603</v>
      </c>
      <c r="O60" s="4">
        <v>361</v>
      </c>
      <c r="P60" s="4">
        <v>407</v>
      </c>
      <c r="Q60" s="7">
        <f t="shared" si="16"/>
        <v>0.88697788697788693</v>
      </c>
      <c r="R60" s="4">
        <v>507</v>
      </c>
      <c r="S60" s="4">
        <v>570</v>
      </c>
      <c r="T60" s="7">
        <f t="shared" si="17"/>
        <v>0.88947368421052631</v>
      </c>
      <c r="U60" s="4">
        <v>396</v>
      </c>
      <c r="V60" s="4">
        <v>451</v>
      </c>
      <c r="W60" s="7">
        <f t="shared" si="18"/>
        <v>0.87804878048780488</v>
      </c>
    </row>
    <row r="61" spans="1:23" x14ac:dyDescent="0.3">
      <c r="A61" t="s">
        <v>223</v>
      </c>
      <c r="B61" t="s">
        <v>218</v>
      </c>
      <c r="C61" t="s">
        <v>231</v>
      </c>
      <c r="D61" t="s">
        <v>356</v>
      </c>
      <c r="E61" t="s">
        <v>357</v>
      </c>
      <c r="F61" s="4">
        <v>804</v>
      </c>
      <c r="G61" s="4">
        <v>105413</v>
      </c>
      <c r="H61" s="64">
        <f t="shared" si="13"/>
        <v>762.7142762277897</v>
      </c>
      <c r="I61" s="4">
        <v>790</v>
      </c>
      <c r="J61" s="4">
        <v>106879</v>
      </c>
      <c r="K61" s="64">
        <f t="shared" si="14"/>
        <v>739.15362232056816</v>
      </c>
      <c r="L61" s="4">
        <v>803</v>
      </c>
      <c r="M61" s="4">
        <v>106879</v>
      </c>
      <c r="N61" s="64">
        <f t="shared" si="15"/>
        <v>751.31690977647622</v>
      </c>
      <c r="O61" s="4">
        <v>571</v>
      </c>
      <c r="P61" s="4">
        <v>648</v>
      </c>
      <c r="Q61" s="7">
        <f t="shared" si="16"/>
        <v>0.88117283950617287</v>
      </c>
      <c r="R61" s="4">
        <v>573</v>
      </c>
      <c r="S61" s="4">
        <v>667</v>
      </c>
      <c r="T61" s="7">
        <f t="shared" si="17"/>
        <v>0.85907046476761617</v>
      </c>
      <c r="U61" s="4">
        <v>534</v>
      </c>
      <c r="V61" s="4">
        <v>606</v>
      </c>
      <c r="W61" s="7">
        <f t="shared" si="18"/>
        <v>0.88118811881188119</v>
      </c>
    </row>
    <row r="62" spans="1:23" x14ac:dyDescent="0.3">
      <c r="A62" t="s">
        <v>229</v>
      </c>
      <c r="B62" t="s">
        <v>260</v>
      </c>
      <c r="C62" t="s">
        <v>271</v>
      </c>
      <c r="D62" t="s">
        <v>360</v>
      </c>
      <c r="E62" t="s">
        <v>361</v>
      </c>
      <c r="F62" s="4">
        <v>301</v>
      </c>
      <c r="G62" s="4">
        <v>49498</v>
      </c>
      <c r="H62" s="64">
        <f t="shared" si="13"/>
        <v>608.10537799507051</v>
      </c>
      <c r="I62" s="4">
        <v>310</v>
      </c>
      <c r="J62" s="4">
        <v>49665</v>
      </c>
      <c r="K62" s="64">
        <f t="shared" si="14"/>
        <v>624.18201953085679</v>
      </c>
      <c r="L62" s="4">
        <v>322</v>
      </c>
      <c r="M62" s="4">
        <v>49665</v>
      </c>
      <c r="N62" s="64">
        <f t="shared" si="15"/>
        <v>648.34390415785765</v>
      </c>
      <c r="O62" s="4">
        <v>109</v>
      </c>
      <c r="P62" s="4">
        <v>128</v>
      </c>
      <c r="Q62" s="7">
        <f t="shared" si="16"/>
        <v>0.8515625</v>
      </c>
      <c r="R62" s="4">
        <v>208</v>
      </c>
      <c r="S62" s="4">
        <v>251</v>
      </c>
      <c r="T62" s="7">
        <f t="shared" si="17"/>
        <v>0.82868525896414347</v>
      </c>
      <c r="U62" s="4">
        <v>323</v>
      </c>
      <c r="V62" s="4">
        <v>398</v>
      </c>
      <c r="W62" s="7">
        <f t="shared" si="18"/>
        <v>0.81155778894472363</v>
      </c>
    </row>
    <row r="63" spans="1:23" x14ac:dyDescent="0.3">
      <c r="A63" t="s">
        <v>238</v>
      </c>
      <c r="B63" t="s">
        <v>273</v>
      </c>
      <c r="C63" t="s">
        <v>314</v>
      </c>
      <c r="D63" t="s">
        <v>364</v>
      </c>
      <c r="E63" t="s">
        <v>365</v>
      </c>
      <c r="F63" s="4">
        <v>63</v>
      </c>
      <c r="G63" s="4">
        <v>50248</v>
      </c>
      <c r="H63" s="64">
        <f t="shared" si="13"/>
        <v>125.37812450246777</v>
      </c>
      <c r="I63" s="4">
        <v>216</v>
      </c>
      <c r="J63" s="4">
        <v>51384</v>
      </c>
      <c r="K63" s="64">
        <f t="shared" si="14"/>
        <v>420.36431574030826</v>
      </c>
      <c r="L63" s="4">
        <v>144</v>
      </c>
      <c r="M63" s="4">
        <v>51384</v>
      </c>
      <c r="N63" s="64">
        <f t="shared" si="15"/>
        <v>280.24287716020552</v>
      </c>
      <c r="O63" s="4">
        <v>136</v>
      </c>
      <c r="P63" s="4">
        <v>149</v>
      </c>
      <c r="Q63" s="7">
        <f t="shared" si="16"/>
        <v>0.91275167785234901</v>
      </c>
      <c r="R63" s="4">
        <v>135</v>
      </c>
      <c r="S63" s="4">
        <v>146</v>
      </c>
      <c r="T63" s="7">
        <f t="shared" si="17"/>
        <v>0.92465753424657537</v>
      </c>
      <c r="U63" s="4">
        <v>309</v>
      </c>
      <c r="V63" s="4">
        <v>331</v>
      </c>
      <c r="W63" s="7">
        <f t="shared" si="18"/>
        <v>0.93353474320241692</v>
      </c>
    </row>
    <row r="64" spans="1:23" x14ac:dyDescent="0.3">
      <c r="A64" t="s">
        <v>223</v>
      </c>
      <c r="B64" t="s">
        <v>233</v>
      </c>
      <c r="C64" t="s">
        <v>231</v>
      </c>
      <c r="D64" t="s">
        <v>368</v>
      </c>
      <c r="E64" t="s">
        <v>369</v>
      </c>
      <c r="F64" s="4">
        <v>784</v>
      </c>
      <c r="G64" s="4">
        <v>117233</v>
      </c>
      <c r="H64" s="64">
        <f t="shared" si="13"/>
        <v>668.75367857173319</v>
      </c>
      <c r="I64" s="4">
        <v>784</v>
      </c>
      <c r="J64" s="4">
        <v>118540</v>
      </c>
      <c r="K64" s="64">
        <f t="shared" si="14"/>
        <v>661.3801248523705</v>
      </c>
      <c r="L64" s="4">
        <v>720</v>
      </c>
      <c r="M64" s="4">
        <v>118540</v>
      </c>
      <c r="N64" s="64">
        <f t="shared" si="15"/>
        <v>607.3899105787076</v>
      </c>
      <c r="O64" s="4">
        <v>181</v>
      </c>
      <c r="P64" s="4">
        <v>213</v>
      </c>
      <c r="Q64" s="7">
        <f t="shared" si="16"/>
        <v>0.84976525821596249</v>
      </c>
      <c r="R64" s="4">
        <v>446</v>
      </c>
      <c r="S64" s="4">
        <v>489</v>
      </c>
      <c r="T64" s="7">
        <f t="shared" si="17"/>
        <v>0.91206543967280163</v>
      </c>
      <c r="U64" s="4">
        <v>195</v>
      </c>
      <c r="V64" s="4">
        <v>235</v>
      </c>
      <c r="W64" s="7">
        <f t="shared" si="18"/>
        <v>0.82978723404255317</v>
      </c>
    </row>
    <row r="65" spans="1:23" x14ac:dyDescent="0.3">
      <c r="A65" t="s">
        <v>223</v>
      </c>
      <c r="B65" t="s">
        <v>218</v>
      </c>
      <c r="C65" t="s">
        <v>231</v>
      </c>
      <c r="D65" t="s">
        <v>372</v>
      </c>
      <c r="E65" t="s">
        <v>373</v>
      </c>
      <c r="F65" s="4">
        <v>166</v>
      </c>
      <c r="G65" s="4">
        <v>20886</v>
      </c>
      <c r="H65" s="64">
        <f t="shared" si="13"/>
        <v>794.79076893612944</v>
      </c>
      <c r="I65" s="4">
        <v>166</v>
      </c>
      <c r="J65" s="4">
        <v>21284</v>
      </c>
      <c r="K65" s="64">
        <f t="shared" si="14"/>
        <v>779.92858485247132</v>
      </c>
      <c r="L65" s="4">
        <v>145</v>
      </c>
      <c r="M65" s="4">
        <v>21284</v>
      </c>
      <c r="N65" s="64">
        <f t="shared" si="15"/>
        <v>681.26292050366476</v>
      </c>
      <c r="O65" s="4">
        <v>116</v>
      </c>
      <c r="P65" s="4">
        <v>150</v>
      </c>
      <c r="Q65" s="7">
        <f t="shared" si="16"/>
        <v>0.77333333333333332</v>
      </c>
      <c r="R65" s="4">
        <v>200</v>
      </c>
      <c r="S65" s="4">
        <v>250</v>
      </c>
      <c r="T65" s="7">
        <f t="shared" si="17"/>
        <v>0.8</v>
      </c>
      <c r="U65" s="4">
        <v>164</v>
      </c>
      <c r="V65" s="4">
        <v>211</v>
      </c>
      <c r="W65" s="7">
        <f t="shared" si="18"/>
        <v>0.77725118483412325</v>
      </c>
    </row>
    <row r="66" spans="1:23" x14ac:dyDescent="0.3">
      <c r="A66" t="s">
        <v>229</v>
      </c>
      <c r="B66" t="s">
        <v>251</v>
      </c>
      <c r="C66" t="s">
        <v>265</v>
      </c>
      <c r="D66" t="s">
        <v>376</v>
      </c>
      <c r="E66" t="s">
        <v>377</v>
      </c>
      <c r="F66" s="4">
        <v>236</v>
      </c>
      <c r="G66" s="4">
        <v>41263</v>
      </c>
      <c r="H66" s="64">
        <f t="shared" si="13"/>
        <v>571.94096405981145</v>
      </c>
      <c r="I66" s="4">
        <v>255</v>
      </c>
      <c r="J66" s="4">
        <v>41693</v>
      </c>
      <c r="K66" s="64">
        <f t="shared" si="14"/>
        <v>611.61346029309482</v>
      </c>
      <c r="L66" s="4">
        <v>279</v>
      </c>
      <c r="M66" s="4">
        <v>41693</v>
      </c>
      <c r="N66" s="64">
        <f t="shared" si="15"/>
        <v>669.17708008538602</v>
      </c>
      <c r="O66" s="4">
        <v>128</v>
      </c>
      <c r="P66" s="4">
        <v>144</v>
      </c>
      <c r="Q66" s="7">
        <f t="shared" si="16"/>
        <v>0.88888888888888884</v>
      </c>
      <c r="R66" s="4">
        <v>196</v>
      </c>
      <c r="S66" s="4">
        <v>230</v>
      </c>
      <c r="T66" s="7">
        <f t="shared" si="17"/>
        <v>0.85217391304347823</v>
      </c>
      <c r="U66" s="4">
        <v>128</v>
      </c>
      <c r="V66" s="4">
        <v>176</v>
      </c>
      <c r="W66" s="7">
        <f t="shared" si="18"/>
        <v>0.72727272727272729</v>
      </c>
    </row>
    <row r="67" spans="1:23" x14ac:dyDescent="0.3">
      <c r="A67" t="s">
        <v>229</v>
      </c>
      <c r="B67" t="s">
        <v>251</v>
      </c>
      <c r="C67" t="s">
        <v>265</v>
      </c>
      <c r="D67" t="s">
        <v>380</v>
      </c>
      <c r="E67" t="s">
        <v>381</v>
      </c>
      <c r="F67" s="4">
        <v>1086</v>
      </c>
      <c r="G67" s="4">
        <v>166035</v>
      </c>
      <c r="H67" s="64">
        <f t="shared" si="13"/>
        <v>654.07895925557864</v>
      </c>
      <c r="I67" s="4">
        <v>1158</v>
      </c>
      <c r="J67" s="4">
        <v>168662</v>
      </c>
      <c r="K67" s="64">
        <f t="shared" si="14"/>
        <v>686.58026111394383</v>
      </c>
      <c r="L67" s="4">
        <v>1193</v>
      </c>
      <c r="M67" s="4">
        <v>168662</v>
      </c>
      <c r="N67" s="64">
        <f t="shared" si="15"/>
        <v>707.33182341013389</v>
      </c>
      <c r="O67" s="4">
        <v>273</v>
      </c>
      <c r="P67" s="4">
        <v>328</v>
      </c>
      <c r="Q67" s="7">
        <f t="shared" si="16"/>
        <v>0.83231707317073167</v>
      </c>
      <c r="R67" s="4">
        <v>360</v>
      </c>
      <c r="S67" s="4">
        <v>424</v>
      </c>
      <c r="T67" s="7">
        <f t="shared" si="17"/>
        <v>0.84905660377358494</v>
      </c>
      <c r="U67" s="4">
        <v>289</v>
      </c>
      <c r="V67" s="4">
        <v>376</v>
      </c>
      <c r="W67" s="7">
        <f t="shared" si="18"/>
        <v>0.7686170212765957</v>
      </c>
    </row>
    <row r="68" spans="1:23" x14ac:dyDescent="0.3">
      <c r="A68" t="s">
        <v>247</v>
      </c>
      <c r="B68" t="s">
        <v>288</v>
      </c>
      <c r="C68" t="s">
        <v>293</v>
      </c>
      <c r="D68" t="s">
        <v>382</v>
      </c>
      <c r="E68" t="s">
        <v>383</v>
      </c>
      <c r="F68" s="4">
        <v>1057</v>
      </c>
      <c r="G68" s="4">
        <v>193158</v>
      </c>
      <c r="H68" s="64">
        <f t="shared" si="13"/>
        <v>547.22041023410884</v>
      </c>
      <c r="I68" s="4">
        <v>1057</v>
      </c>
      <c r="J68" s="4">
        <v>196852</v>
      </c>
      <c r="K68" s="64">
        <f t="shared" si="14"/>
        <v>536.95161847479324</v>
      </c>
      <c r="L68" s="4">
        <v>973</v>
      </c>
      <c r="M68" s="4">
        <v>196852</v>
      </c>
      <c r="N68" s="64">
        <f t="shared" si="15"/>
        <v>494.27996667547194</v>
      </c>
      <c r="O68" s="4">
        <v>421</v>
      </c>
      <c r="P68" s="4">
        <v>485</v>
      </c>
      <c r="Q68" s="7">
        <f t="shared" si="16"/>
        <v>0.86804123711340209</v>
      </c>
      <c r="R68" s="4">
        <v>560</v>
      </c>
      <c r="S68" s="4">
        <v>728</v>
      </c>
      <c r="T68" s="7">
        <f t="shared" si="17"/>
        <v>0.76923076923076927</v>
      </c>
      <c r="U68" s="4">
        <v>418</v>
      </c>
      <c r="V68" s="4">
        <v>506</v>
      </c>
      <c r="W68" s="7">
        <f t="shared" si="18"/>
        <v>0.82608695652173914</v>
      </c>
    </row>
    <row r="69" spans="1:23" x14ac:dyDescent="0.3">
      <c r="A69" t="s">
        <v>223</v>
      </c>
      <c r="B69" t="s">
        <v>242</v>
      </c>
      <c r="C69" t="s">
        <v>217</v>
      </c>
      <c r="D69" t="s">
        <v>384</v>
      </c>
      <c r="E69" t="s">
        <v>385</v>
      </c>
      <c r="F69" s="4">
        <v>430</v>
      </c>
      <c r="G69" s="4">
        <v>57094</v>
      </c>
      <c r="H69" s="64">
        <f t="shared" si="13"/>
        <v>753.14393806704732</v>
      </c>
      <c r="I69" s="4">
        <v>371</v>
      </c>
      <c r="J69" s="4">
        <v>58002</v>
      </c>
      <c r="K69" s="64">
        <f t="shared" si="14"/>
        <v>639.63311609944481</v>
      </c>
      <c r="L69" s="4">
        <v>343</v>
      </c>
      <c r="M69" s="4">
        <v>58002</v>
      </c>
      <c r="N69" s="64">
        <f t="shared" si="15"/>
        <v>591.35891865797726</v>
      </c>
      <c r="O69" s="4">
        <v>180</v>
      </c>
      <c r="P69" s="4">
        <v>220</v>
      </c>
      <c r="Q69" s="7">
        <f t="shared" si="16"/>
        <v>0.81818181818181823</v>
      </c>
      <c r="R69" s="4">
        <v>617</v>
      </c>
      <c r="S69" s="4">
        <v>752</v>
      </c>
      <c r="T69" s="7">
        <f t="shared" si="17"/>
        <v>0.82047872340425532</v>
      </c>
      <c r="U69" s="4">
        <v>163</v>
      </c>
      <c r="V69" s="4">
        <v>197</v>
      </c>
      <c r="W69" s="7">
        <f t="shared" si="18"/>
        <v>0.82741116751269039</v>
      </c>
    </row>
    <row r="70" spans="1:23" x14ac:dyDescent="0.3">
      <c r="A70" t="s">
        <v>247</v>
      </c>
      <c r="B70" t="s">
        <v>288</v>
      </c>
      <c r="C70" t="s">
        <v>293</v>
      </c>
      <c r="D70" t="s">
        <v>386</v>
      </c>
      <c r="E70" t="s">
        <v>387</v>
      </c>
      <c r="F70" s="4">
        <v>663</v>
      </c>
      <c r="G70" s="4">
        <v>119700</v>
      </c>
      <c r="H70" s="64">
        <f t="shared" si="13"/>
        <v>553.88471177944859</v>
      </c>
      <c r="I70" s="4">
        <v>625</v>
      </c>
      <c r="J70" s="4">
        <v>121662</v>
      </c>
      <c r="K70" s="64">
        <f t="shared" si="14"/>
        <v>513.71833440186742</v>
      </c>
      <c r="L70" s="4">
        <v>637</v>
      </c>
      <c r="M70" s="4">
        <v>121662</v>
      </c>
      <c r="N70" s="64">
        <f t="shared" si="15"/>
        <v>523.58172642238333</v>
      </c>
      <c r="O70" s="4">
        <v>268</v>
      </c>
      <c r="P70" s="4">
        <v>346</v>
      </c>
      <c r="Q70" s="7">
        <f t="shared" si="16"/>
        <v>0.77456647398843925</v>
      </c>
      <c r="R70" s="4">
        <v>960</v>
      </c>
      <c r="S70" s="4">
        <v>1200</v>
      </c>
      <c r="T70" s="7">
        <f t="shared" si="17"/>
        <v>0.8</v>
      </c>
      <c r="U70" s="4">
        <v>211</v>
      </c>
      <c r="V70" s="4">
        <v>251</v>
      </c>
      <c r="W70" s="7">
        <f t="shared" si="18"/>
        <v>0.84063745019920322</v>
      </c>
    </row>
    <row r="71" spans="1:23" x14ac:dyDescent="0.3">
      <c r="A71" t="s">
        <v>229</v>
      </c>
      <c r="B71" t="s">
        <v>260</v>
      </c>
      <c r="C71" t="s">
        <v>271</v>
      </c>
      <c r="D71" t="s">
        <v>388</v>
      </c>
      <c r="E71" t="s">
        <v>389</v>
      </c>
      <c r="F71" s="4">
        <v>535</v>
      </c>
      <c r="G71" s="4">
        <v>63978</v>
      </c>
      <c r="H71" s="64">
        <f t="shared" si="13"/>
        <v>836.22495232736242</v>
      </c>
      <c r="I71" s="4">
        <v>520</v>
      </c>
      <c r="J71" s="4">
        <v>64683</v>
      </c>
      <c r="K71" s="64">
        <f t="shared" si="14"/>
        <v>803.92065921494066</v>
      </c>
      <c r="L71" s="4">
        <v>461</v>
      </c>
      <c r="M71" s="4">
        <v>64683</v>
      </c>
      <c r="N71" s="64">
        <f t="shared" si="15"/>
        <v>712.70658441939929</v>
      </c>
      <c r="O71" s="4">
        <v>378</v>
      </c>
      <c r="P71" s="4">
        <v>438</v>
      </c>
      <c r="Q71" s="7">
        <f t="shared" si="16"/>
        <v>0.86301369863013699</v>
      </c>
      <c r="R71" s="4">
        <v>383</v>
      </c>
      <c r="S71" s="4">
        <v>440</v>
      </c>
      <c r="T71" s="7">
        <f t="shared" si="17"/>
        <v>0.87045454545454548</v>
      </c>
      <c r="U71" s="4">
        <v>255</v>
      </c>
      <c r="V71" s="4">
        <v>303</v>
      </c>
      <c r="W71" s="7">
        <f t="shared" si="18"/>
        <v>0.84158415841584155</v>
      </c>
    </row>
    <row r="72" spans="1:23" x14ac:dyDescent="0.3">
      <c r="A72" t="s">
        <v>238</v>
      </c>
      <c r="B72" t="s">
        <v>273</v>
      </c>
      <c r="C72" t="s">
        <v>314</v>
      </c>
      <c r="D72" t="s">
        <v>392</v>
      </c>
      <c r="E72" t="s">
        <v>393</v>
      </c>
      <c r="F72" s="4">
        <v>172</v>
      </c>
      <c r="G72" s="4">
        <v>41471</v>
      </c>
      <c r="H72" s="64">
        <f t="shared" si="13"/>
        <v>414.74765498782278</v>
      </c>
      <c r="I72" s="4">
        <v>226</v>
      </c>
      <c r="J72" s="4">
        <v>42527</v>
      </c>
      <c r="K72" s="64">
        <f t="shared" si="14"/>
        <v>531.42709337597296</v>
      </c>
      <c r="L72" s="4">
        <v>130</v>
      </c>
      <c r="M72" s="4">
        <v>42527</v>
      </c>
      <c r="N72" s="64">
        <f t="shared" si="15"/>
        <v>305.68815105697558</v>
      </c>
      <c r="O72" s="4">
        <v>181</v>
      </c>
      <c r="P72" s="4">
        <v>192</v>
      </c>
      <c r="Q72" s="7">
        <f t="shared" si="16"/>
        <v>0.94270833333333337</v>
      </c>
      <c r="R72" s="4">
        <v>168</v>
      </c>
      <c r="S72" s="4">
        <v>180</v>
      </c>
      <c r="T72" s="7">
        <f t="shared" si="17"/>
        <v>0.93333333333333335</v>
      </c>
      <c r="U72" s="4">
        <v>195</v>
      </c>
      <c r="V72" s="4">
        <v>202</v>
      </c>
      <c r="W72" s="7">
        <f t="shared" si="18"/>
        <v>0.96534653465346532</v>
      </c>
    </row>
    <row r="73" spans="1:23" x14ac:dyDescent="0.3">
      <c r="A73" t="s">
        <v>223</v>
      </c>
      <c r="B73" t="s">
        <v>242</v>
      </c>
      <c r="C73" t="s">
        <v>217</v>
      </c>
      <c r="D73" t="s">
        <v>396</v>
      </c>
      <c r="E73" t="s">
        <v>397</v>
      </c>
      <c r="F73" s="4">
        <v>759</v>
      </c>
      <c r="G73" s="4">
        <v>84426</v>
      </c>
      <c r="H73" s="64">
        <f t="shared" si="13"/>
        <v>899.01215265439566</v>
      </c>
      <c r="I73" s="4">
        <v>669</v>
      </c>
      <c r="J73" s="4">
        <v>85877</v>
      </c>
      <c r="K73" s="64">
        <f t="shared" si="14"/>
        <v>779.02115816807759</v>
      </c>
      <c r="L73" s="4">
        <v>601</v>
      </c>
      <c r="M73" s="4">
        <v>85877</v>
      </c>
      <c r="N73" s="64">
        <f t="shared" si="15"/>
        <v>699.83814059643441</v>
      </c>
      <c r="O73" s="4">
        <v>149</v>
      </c>
      <c r="P73" s="4">
        <v>196</v>
      </c>
      <c r="Q73" s="7">
        <f t="shared" si="16"/>
        <v>0.76020408163265307</v>
      </c>
      <c r="R73" s="4">
        <v>174</v>
      </c>
      <c r="S73" s="4">
        <v>200</v>
      </c>
      <c r="T73" s="7">
        <f t="shared" si="17"/>
        <v>0.87</v>
      </c>
      <c r="U73" s="4">
        <v>193</v>
      </c>
      <c r="V73" s="4">
        <v>224</v>
      </c>
      <c r="W73" s="7">
        <f t="shared" si="18"/>
        <v>0.8616071428571429</v>
      </c>
    </row>
    <row r="74" spans="1:23" x14ac:dyDescent="0.3">
      <c r="A74" t="s">
        <v>256</v>
      </c>
      <c r="B74" t="s">
        <v>280</v>
      </c>
      <c r="C74" t="s">
        <v>310</v>
      </c>
      <c r="D74" t="s">
        <v>398</v>
      </c>
      <c r="E74" t="s">
        <v>399</v>
      </c>
      <c r="F74" s="4">
        <v>721</v>
      </c>
      <c r="G74" s="4">
        <v>138273</v>
      </c>
      <c r="H74" s="64">
        <f t="shared" si="13"/>
        <v>521.43223912115889</v>
      </c>
      <c r="I74" s="4">
        <v>705</v>
      </c>
      <c r="J74" s="4">
        <v>140470</v>
      </c>
      <c r="K74" s="64">
        <f t="shared" si="14"/>
        <v>501.88652381291377</v>
      </c>
      <c r="L74" s="4">
        <v>707</v>
      </c>
      <c r="M74" s="4">
        <v>140470</v>
      </c>
      <c r="N74" s="64">
        <f t="shared" si="15"/>
        <v>503.31031536982988</v>
      </c>
      <c r="O74" s="4">
        <v>267</v>
      </c>
      <c r="P74" s="4">
        <v>295</v>
      </c>
      <c r="Q74" s="7">
        <f t="shared" si="16"/>
        <v>0.90508474576271192</v>
      </c>
      <c r="R74" s="4">
        <v>266</v>
      </c>
      <c r="S74" s="4">
        <v>295</v>
      </c>
      <c r="T74" s="7">
        <f t="shared" si="17"/>
        <v>0.90169491525423728</v>
      </c>
      <c r="U74" s="4">
        <v>517</v>
      </c>
      <c r="V74" s="4">
        <v>570</v>
      </c>
      <c r="W74" s="7">
        <f t="shared" si="18"/>
        <v>0.90701754385964917</v>
      </c>
    </row>
    <row r="75" spans="1:23" x14ac:dyDescent="0.3">
      <c r="A75" t="s">
        <v>238</v>
      </c>
      <c r="B75" t="s">
        <v>273</v>
      </c>
      <c r="C75" t="s">
        <v>314</v>
      </c>
      <c r="D75" t="s">
        <v>400</v>
      </c>
      <c r="E75" t="s">
        <v>401</v>
      </c>
      <c r="F75" s="4">
        <v>235</v>
      </c>
      <c r="G75" s="4">
        <v>42589</v>
      </c>
      <c r="H75" s="64">
        <f t="shared" si="13"/>
        <v>551.78567235671187</v>
      </c>
      <c r="I75" s="4">
        <v>225</v>
      </c>
      <c r="J75" s="4">
        <v>43259</v>
      </c>
      <c r="K75" s="64">
        <f t="shared" si="14"/>
        <v>520.1229801890936</v>
      </c>
      <c r="L75" s="4">
        <v>256</v>
      </c>
      <c r="M75" s="4">
        <v>43259</v>
      </c>
      <c r="N75" s="64">
        <f t="shared" si="15"/>
        <v>591.7843685707021</v>
      </c>
      <c r="O75" s="4">
        <v>93</v>
      </c>
      <c r="P75" s="4">
        <v>107</v>
      </c>
      <c r="Q75" s="7">
        <f t="shared" si="16"/>
        <v>0.86915887850467288</v>
      </c>
      <c r="R75" s="4">
        <v>543</v>
      </c>
      <c r="S75" s="4">
        <v>639</v>
      </c>
      <c r="T75" s="7">
        <f t="shared" si="17"/>
        <v>0.84976525821596249</v>
      </c>
      <c r="U75" s="4">
        <v>93</v>
      </c>
      <c r="V75" s="4">
        <v>104</v>
      </c>
      <c r="W75" s="7">
        <f t="shared" si="18"/>
        <v>0.89423076923076927</v>
      </c>
    </row>
    <row r="76" spans="1:23" x14ac:dyDescent="0.3">
      <c r="A76" t="s">
        <v>229</v>
      </c>
      <c r="B76" t="s">
        <v>267</v>
      </c>
      <c r="C76" t="s">
        <v>286</v>
      </c>
      <c r="D76" t="s">
        <v>404</v>
      </c>
      <c r="E76" t="s">
        <v>405</v>
      </c>
      <c r="F76" s="4">
        <v>981</v>
      </c>
      <c r="G76" s="4">
        <v>296096</v>
      </c>
      <c r="H76" s="64">
        <f t="shared" si="13"/>
        <v>331.31146655138872</v>
      </c>
      <c r="I76" s="4">
        <v>1362</v>
      </c>
      <c r="J76" s="4">
        <v>299742</v>
      </c>
      <c r="K76" s="64">
        <f t="shared" si="14"/>
        <v>454.39077606741796</v>
      </c>
      <c r="L76" s="4">
        <v>1179</v>
      </c>
      <c r="M76" s="4">
        <v>299742</v>
      </c>
      <c r="N76" s="64">
        <f t="shared" si="15"/>
        <v>393.33827091298519</v>
      </c>
      <c r="O76" s="4">
        <v>918</v>
      </c>
      <c r="P76" s="4">
        <v>1130</v>
      </c>
      <c r="Q76" s="7">
        <f t="shared" si="16"/>
        <v>0.81238938053097343</v>
      </c>
      <c r="R76" s="4">
        <v>993</v>
      </c>
      <c r="S76" s="4">
        <v>1213</v>
      </c>
      <c r="T76" s="7">
        <f t="shared" si="17"/>
        <v>0.8186314921681781</v>
      </c>
      <c r="U76" s="4">
        <v>1053</v>
      </c>
      <c r="V76" s="4">
        <v>1211</v>
      </c>
      <c r="W76" s="7">
        <f t="shared" si="18"/>
        <v>0.86952931461601979</v>
      </c>
    </row>
    <row r="77" spans="1:23" x14ac:dyDescent="0.3">
      <c r="A77" t="s">
        <v>223</v>
      </c>
      <c r="B77" t="s">
        <v>218</v>
      </c>
      <c r="C77" t="s">
        <v>231</v>
      </c>
      <c r="D77" t="s">
        <v>407</v>
      </c>
      <c r="E77" t="s">
        <v>408</v>
      </c>
      <c r="F77" s="4">
        <v>328</v>
      </c>
      <c r="G77" s="4">
        <v>38814</v>
      </c>
      <c r="H77" s="64">
        <f t="shared" si="13"/>
        <v>845.0559076621837</v>
      </c>
      <c r="I77" s="4">
        <v>370</v>
      </c>
      <c r="J77" s="4">
        <v>39092</v>
      </c>
      <c r="K77" s="64">
        <f t="shared" si="14"/>
        <v>946.48521436611065</v>
      </c>
      <c r="L77" s="4">
        <v>279</v>
      </c>
      <c r="M77" s="4">
        <v>39092</v>
      </c>
      <c r="N77" s="64">
        <f t="shared" si="15"/>
        <v>713.70101299498617</v>
      </c>
      <c r="O77" s="4">
        <v>147</v>
      </c>
      <c r="P77" s="4">
        <v>182</v>
      </c>
      <c r="Q77" s="7">
        <f t="shared" si="16"/>
        <v>0.80769230769230771</v>
      </c>
      <c r="R77" s="4">
        <v>156</v>
      </c>
      <c r="S77" s="4">
        <v>182</v>
      </c>
      <c r="T77" s="7">
        <f t="shared" si="17"/>
        <v>0.8571428571428571</v>
      </c>
      <c r="U77" s="4">
        <v>195</v>
      </c>
      <c r="V77" s="4">
        <v>241</v>
      </c>
      <c r="W77" s="7">
        <f t="shared" si="18"/>
        <v>0.8091286307053942</v>
      </c>
    </row>
    <row r="78" spans="1:23" x14ac:dyDescent="0.3">
      <c r="A78" t="s">
        <v>247</v>
      </c>
      <c r="B78" t="s">
        <v>288</v>
      </c>
      <c r="C78" t="s">
        <v>299</v>
      </c>
      <c r="D78" t="s">
        <v>411</v>
      </c>
      <c r="E78" t="s">
        <v>412</v>
      </c>
      <c r="F78" s="4">
        <v>836</v>
      </c>
      <c r="G78" s="4">
        <v>129658</v>
      </c>
      <c r="H78" s="64">
        <f t="shared" si="13"/>
        <v>644.77317249996145</v>
      </c>
      <c r="I78" s="4">
        <v>866</v>
      </c>
      <c r="J78" s="4">
        <v>132212</v>
      </c>
      <c r="K78" s="64">
        <f t="shared" si="14"/>
        <v>655.00862251535409</v>
      </c>
      <c r="L78" s="4">
        <v>641</v>
      </c>
      <c r="M78" s="4">
        <v>132212</v>
      </c>
      <c r="N78" s="64">
        <f t="shared" si="15"/>
        <v>484.82739842071823</v>
      </c>
      <c r="O78" s="4">
        <v>374</v>
      </c>
      <c r="P78" s="4">
        <v>457</v>
      </c>
      <c r="Q78" s="7">
        <f t="shared" si="16"/>
        <v>0.8183807439824945</v>
      </c>
      <c r="R78" s="4">
        <v>365</v>
      </c>
      <c r="S78" s="4">
        <v>436.64273070000007</v>
      </c>
      <c r="T78" s="7">
        <f t="shared" si="17"/>
        <v>0.8359236839116807</v>
      </c>
      <c r="U78" s="4">
        <v>291</v>
      </c>
      <c r="V78" s="4">
        <v>366</v>
      </c>
      <c r="W78" s="7">
        <f t="shared" si="18"/>
        <v>0.79508196721311475</v>
      </c>
    </row>
    <row r="79" spans="1:23" x14ac:dyDescent="0.3">
      <c r="A79" t="s">
        <v>238</v>
      </c>
      <c r="B79" t="s">
        <v>273</v>
      </c>
      <c r="C79" t="s">
        <v>314</v>
      </c>
      <c r="D79" t="s">
        <v>413</v>
      </c>
      <c r="E79" t="s">
        <v>414</v>
      </c>
      <c r="F79" s="4">
        <v>146</v>
      </c>
      <c r="G79" s="4">
        <v>29036</v>
      </c>
      <c r="H79" s="64">
        <f t="shared" si="13"/>
        <v>502.82408045185286</v>
      </c>
      <c r="I79" s="4">
        <v>152</v>
      </c>
      <c r="J79" s="4">
        <v>29365</v>
      </c>
      <c r="K79" s="64">
        <f t="shared" si="14"/>
        <v>517.62302060275829</v>
      </c>
      <c r="L79" s="4">
        <v>148</v>
      </c>
      <c r="M79" s="4">
        <v>29365</v>
      </c>
      <c r="N79" s="64">
        <f t="shared" si="15"/>
        <v>504.00136216584366</v>
      </c>
      <c r="O79" s="4">
        <v>181</v>
      </c>
      <c r="P79" s="4">
        <v>222</v>
      </c>
      <c r="Q79" s="7">
        <f t="shared" si="16"/>
        <v>0.81531531531531531</v>
      </c>
      <c r="R79" s="4">
        <v>250</v>
      </c>
      <c r="S79" s="4">
        <v>301</v>
      </c>
      <c r="T79" s="7">
        <f t="shared" si="17"/>
        <v>0.83056478405315615</v>
      </c>
      <c r="U79" s="4">
        <v>345</v>
      </c>
      <c r="V79" s="4">
        <v>419</v>
      </c>
      <c r="W79" s="7">
        <f t="shared" si="18"/>
        <v>0.8233890214797136</v>
      </c>
    </row>
    <row r="80" spans="1:23" x14ac:dyDescent="0.3">
      <c r="A80" t="s">
        <v>238</v>
      </c>
      <c r="B80" t="s">
        <v>273</v>
      </c>
      <c r="C80" t="s">
        <v>314</v>
      </c>
      <c r="D80" t="s">
        <v>415</v>
      </c>
      <c r="E80" t="s">
        <v>416</v>
      </c>
      <c r="F80" s="4">
        <v>95</v>
      </c>
      <c r="G80" s="4">
        <v>19890</v>
      </c>
      <c r="H80" s="64">
        <f t="shared" si="13"/>
        <v>477.62694821518357</v>
      </c>
      <c r="I80" s="4">
        <v>89</v>
      </c>
      <c r="J80" s="4">
        <v>20394</v>
      </c>
      <c r="K80" s="64">
        <f t="shared" si="14"/>
        <v>436.40286358732959</v>
      </c>
      <c r="L80" s="4">
        <v>85</v>
      </c>
      <c r="M80" s="4">
        <v>20394</v>
      </c>
      <c r="N80" s="64">
        <f t="shared" si="15"/>
        <v>416.78925174070804</v>
      </c>
      <c r="O80" s="4">
        <v>205</v>
      </c>
      <c r="P80" s="4">
        <v>233</v>
      </c>
      <c r="Q80" s="7">
        <f t="shared" si="16"/>
        <v>0.87982832618025753</v>
      </c>
      <c r="R80" s="4">
        <v>212</v>
      </c>
      <c r="S80" s="4">
        <v>233</v>
      </c>
      <c r="T80" s="7">
        <f t="shared" si="17"/>
        <v>0.90987124463519309</v>
      </c>
      <c r="U80" s="4">
        <v>305</v>
      </c>
      <c r="V80" s="4">
        <v>337</v>
      </c>
      <c r="W80" s="7">
        <f t="shared" si="18"/>
        <v>0.90504451038575673</v>
      </c>
    </row>
    <row r="81" spans="1:23" x14ac:dyDescent="0.3">
      <c r="A81" t="s">
        <v>223</v>
      </c>
      <c r="B81" t="s">
        <v>233</v>
      </c>
      <c r="C81" t="s">
        <v>240</v>
      </c>
      <c r="D81" t="s">
        <v>419</v>
      </c>
      <c r="E81" t="s">
        <v>420</v>
      </c>
      <c r="F81" s="4">
        <v>119</v>
      </c>
      <c r="G81" s="4">
        <v>22274</v>
      </c>
      <c r="H81" s="64">
        <f t="shared" si="13"/>
        <v>534.25518541797612</v>
      </c>
      <c r="I81" s="4">
        <v>145</v>
      </c>
      <c r="J81" s="4">
        <v>22775</v>
      </c>
      <c r="K81" s="64">
        <f t="shared" si="14"/>
        <v>636.66300768386384</v>
      </c>
      <c r="L81" s="4">
        <v>128</v>
      </c>
      <c r="M81" s="4">
        <v>22775</v>
      </c>
      <c r="N81" s="64">
        <f t="shared" si="15"/>
        <v>562.01975850713507</v>
      </c>
      <c r="O81" s="4">
        <v>41</v>
      </c>
      <c r="P81" s="4">
        <v>66</v>
      </c>
      <c r="Q81" s="7">
        <f t="shared" si="16"/>
        <v>0.62121212121212122</v>
      </c>
      <c r="R81" s="4">
        <v>44</v>
      </c>
      <c r="S81" s="4">
        <v>70</v>
      </c>
      <c r="T81" s="7">
        <f t="shared" si="17"/>
        <v>0.62857142857142856</v>
      </c>
      <c r="U81" s="4">
        <v>79</v>
      </c>
      <c r="V81" s="4">
        <v>101</v>
      </c>
      <c r="W81" s="7">
        <f t="shared" si="18"/>
        <v>0.78217821782178221</v>
      </c>
    </row>
    <row r="82" spans="1:23" x14ac:dyDescent="0.3">
      <c r="A82" t="s">
        <v>238</v>
      </c>
      <c r="B82" t="s">
        <v>273</v>
      </c>
      <c r="C82" t="s">
        <v>314</v>
      </c>
      <c r="D82" t="s">
        <v>421</v>
      </c>
      <c r="E82" t="s">
        <v>422</v>
      </c>
      <c r="F82" s="4">
        <v>69</v>
      </c>
      <c r="G82" s="4">
        <v>18846</v>
      </c>
      <c r="H82" s="64">
        <f t="shared" si="13"/>
        <v>366.12543775867556</v>
      </c>
      <c r="I82" s="4">
        <v>86</v>
      </c>
      <c r="J82" s="4">
        <v>19334</v>
      </c>
      <c r="K82" s="64">
        <f t="shared" si="14"/>
        <v>444.81224785352231</v>
      </c>
      <c r="L82" s="4">
        <v>86</v>
      </c>
      <c r="M82" s="4">
        <v>19334</v>
      </c>
      <c r="N82" s="64">
        <f t="shared" si="15"/>
        <v>444.81224785352231</v>
      </c>
      <c r="O82" s="4">
        <v>109</v>
      </c>
      <c r="P82" s="4">
        <v>122</v>
      </c>
      <c r="Q82" s="7">
        <f t="shared" si="16"/>
        <v>0.89344262295081966</v>
      </c>
      <c r="R82" s="4">
        <v>317</v>
      </c>
      <c r="S82" s="4">
        <v>352</v>
      </c>
      <c r="T82" s="7">
        <f t="shared" si="17"/>
        <v>0.90056818181818177</v>
      </c>
      <c r="U82" s="4">
        <v>60</v>
      </c>
      <c r="V82" s="4">
        <v>73</v>
      </c>
      <c r="W82" s="7">
        <f t="shared" si="18"/>
        <v>0.82191780821917804</v>
      </c>
    </row>
    <row r="83" spans="1:23" x14ac:dyDescent="0.3">
      <c r="A83" t="s">
        <v>256</v>
      </c>
      <c r="B83" t="s">
        <v>280</v>
      </c>
      <c r="C83" t="s">
        <v>304</v>
      </c>
      <c r="D83" t="s">
        <v>423</v>
      </c>
      <c r="E83" t="s">
        <v>424</v>
      </c>
      <c r="F83" s="4">
        <v>1586</v>
      </c>
      <c r="G83" s="4">
        <v>285576</v>
      </c>
      <c r="H83" s="64">
        <f t="shared" si="13"/>
        <v>555.36879849847321</v>
      </c>
      <c r="I83" s="4">
        <v>1630</v>
      </c>
      <c r="J83" s="4">
        <v>290553</v>
      </c>
      <c r="K83" s="64">
        <f t="shared" si="14"/>
        <v>560.9991980809009</v>
      </c>
      <c r="L83" s="4">
        <v>1601</v>
      </c>
      <c r="M83" s="4">
        <v>290553</v>
      </c>
      <c r="N83" s="64">
        <f t="shared" si="15"/>
        <v>551.01823075308118</v>
      </c>
      <c r="O83" s="4">
        <v>672</v>
      </c>
      <c r="P83" s="4">
        <v>837</v>
      </c>
      <c r="Q83" s="7">
        <f t="shared" si="16"/>
        <v>0.80286738351254483</v>
      </c>
      <c r="R83" s="4">
        <v>726</v>
      </c>
      <c r="S83" s="4">
        <v>900</v>
      </c>
      <c r="T83" s="7">
        <f t="shared" si="17"/>
        <v>0.80666666666666664</v>
      </c>
      <c r="U83" s="4">
        <v>711</v>
      </c>
      <c r="V83" s="4">
        <v>891</v>
      </c>
      <c r="W83" s="7">
        <f t="shared" si="18"/>
        <v>0.79797979797979801</v>
      </c>
    </row>
    <row r="84" spans="1:23" x14ac:dyDescent="0.3">
      <c r="A84" t="s">
        <v>238</v>
      </c>
      <c r="B84" t="s">
        <v>273</v>
      </c>
      <c r="C84" t="s">
        <v>314</v>
      </c>
      <c r="D84" t="s">
        <v>425</v>
      </c>
      <c r="E84" t="s">
        <v>426</v>
      </c>
      <c r="F84" s="4">
        <v>124</v>
      </c>
      <c r="G84" s="4">
        <v>25848</v>
      </c>
      <c r="H84" s="64">
        <f t="shared" si="13"/>
        <v>479.72763850201176</v>
      </c>
      <c r="I84" s="4">
        <v>127.06066233364284</v>
      </c>
      <c r="J84" s="4">
        <v>26628</v>
      </c>
      <c r="K84" s="64">
        <f t="shared" si="14"/>
        <v>477.1693793512199</v>
      </c>
      <c r="L84" s="4">
        <v>116</v>
      </c>
      <c r="M84" s="4">
        <v>26628</v>
      </c>
      <c r="N84" s="64">
        <f t="shared" si="15"/>
        <v>435.63166591557757</v>
      </c>
      <c r="O84" s="4">
        <v>203</v>
      </c>
      <c r="P84" s="4">
        <v>246</v>
      </c>
      <c r="Q84" s="7">
        <f t="shared" si="16"/>
        <v>0.82520325203252032</v>
      </c>
      <c r="R84" s="4">
        <v>80.943333333333328</v>
      </c>
      <c r="S84" s="4">
        <v>100</v>
      </c>
      <c r="T84" s="7">
        <f t="shared" si="17"/>
        <v>0.80943333333333323</v>
      </c>
      <c r="U84" s="4">
        <v>171</v>
      </c>
      <c r="V84" s="4">
        <v>222</v>
      </c>
      <c r="W84" s="7">
        <f t="shared" si="18"/>
        <v>0.77027027027027029</v>
      </c>
    </row>
    <row r="85" spans="1:23" x14ac:dyDescent="0.3">
      <c r="A85" t="s">
        <v>238</v>
      </c>
      <c r="B85" t="s">
        <v>273</v>
      </c>
      <c r="C85" t="s">
        <v>314</v>
      </c>
      <c r="D85" t="s">
        <v>427</v>
      </c>
      <c r="E85" t="s">
        <v>428</v>
      </c>
      <c r="F85" s="4">
        <v>182</v>
      </c>
      <c r="G85" s="4">
        <v>37649</v>
      </c>
      <c r="H85" s="64">
        <f t="shared" si="13"/>
        <v>483.41257403915108</v>
      </c>
      <c r="I85" s="4">
        <v>190</v>
      </c>
      <c r="J85" s="4">
        <v>38417</v>
      </c>
      <c r="K85" s="64">
        <f t="shared" si="14"/>
        <v>494.57271520420642</v>
      </c>
      <c r="L85" s="4">
        <v>161</v>
      </c>
      <c r="M85" s="4">
        <v>38417</v>
      </c>
      <c r="N85" s="64">
        <f t="shared" si="15"/>
        <v>419.08530077830125</v>
      </c>
      <c r="O85" s="4">
        <v>343</v>
      </c>
      <c r="P85" s="4">
        <v>449</v>
      </c>
      <c r="Q85" s="7">
        <f t="shared" si="16"/>
        <v>0.7639198218262806</v>
      </c>
      <c r="R85" s="4">
        <v>360</v>
      </c>
      <c r="S85" s="4">
        <v>450</v>
      </c>
      <c r="T85" s="7">
        <f t="shared" si="17"/>
        <v>0.8</v>
      </c>
      <c r="U85" s="4">
        <v>293</v>
      </c>
      <c r="V85" s="4">
        <v>387</v>
      </c>
      <c r="W85" s="7">
        <f t="shared" si="18"/>
        <v>0.75710594315245483</v>
      </c>
    </row>
    <row r="86" spans="1:23" x14ac:dyDescent="0.3">
      <c r="A86" t="s">
        <v>223</v>
      </c>
      <c r="B86" t="s">
        <v>218</v>
      </c>
      <c r="C86" t="s">
        <v>231</v>
      </c>
      <c r="D86" t="s">
        <v>429</v>
      </c>
      <c r="E86" t="s">
        <v>430</v>
      </c>
      <c r="F86" s="4">
        <v>161</v>
      </c>
      <c r="G86" s="4">
        <v>17475</v>
      </c>
      <c r="H86" s="64">
        <f t="shared" si="13"/>
        <v>921.31616595135904</v>
      </c>
      <c r="I86" s="4">
        <v>148</v>
      </c>
      <c r="J86" s="4">
        <v>17702</v>
      </c>
      <c r="K86" s="64">
        <f t="shared" si="14"/>
        <v>836.06372161337697</v>
      </c>
      <c r="L86" s="4">
        <v>147</v>
      </c>
      <c r="M86" s="4">
        <v>17702</v>
      </c>
      <c r="N86" s="64">
        <f t="shared" si="15"/>
        <v>830.41464241328663</v>
      </c>
      <c r="O86" s="4">
        <v>64</v>
      </c>
      <c r="P86" s="4">
        <v>84</v>
      </c>
      <c r="Q86" s="7">
        <f t="shared" si="16"/>
        <v>0.76190476190476186</v>
      </c>
      <c r="R86" s="4">
        <v>60</v>
      </c>
      <c r="S86" s="4">
        <v>75</v>
      </c>
      <c r="T86" s="7">
        <f t="shared" si="17"/>
        <v>0.8</v>
      </c>
      <c r="U86" s="4">
        <v>93</v>
      </c>
      <c r="V86" s="4">
        <v>115</v>
      </c>
      <c r="W86" s="7">
        <f t="shared" si="18"/>
        <v>0.80869565217391304</v>
      </c>
    </row>
    <row r="87" spans="1:23" x14ac:dyDescent="0.3">
      <c r="A87" t="s">
        <v>238</v>
      </c>
      <c r="B87" t="s">
        <v>273</v>
      </c>
      <c r="C87" t="s">
        <v>314</v>
      </c>
      <c r="D87" t="s">
        <v>431</v>
      </c>
      <c r="E87" t="s">
        <v>432</v>
      </c>
      <c r="F87" s="4">
        <v>321</v>
      </c>
      <c r="G87" s="4">
        <v>46316</v>
      </c>
      <c r="H87" s="64">
        <f t="shared" si="13"/>
        <v>693.06503152258404</v>
      </c>
      <c r="I87" s="4">
        <v>311</v>
      </c>
      <c r="J87" s="4">
        <v>46418</v>
      </c>
      <c r="K87" s="64">
        <f t="shared" si="14"/>
        <v>669.99870739799212</v>
      </c>
      <c r="L87" s="4">
        <v>242</v>
      </c>
      <c r="M87" s="4">
        <v>46418</v>
      </c>
      <c r="N87" s="64">
        <f t="shared" si="15"/>
        <v>521.34947649618675</v>
      </c>
      <c r="O87" s="4">
        <v>173</v>
      </c>
      <c r="P87" s="4">
        <v>220</v>
      </c>
      <c r="Q87" s="7">
        <f t="shared" si="16"/>
        <v>0.78636363636363638</v>
      </c>
      <c r="R87" s="4">
        <v>198</v>
      </c>
      <c r="S87" s="4">
        <v>225</v>
      </c>
      <c r="T87" s="7">
        <f t="shared" si="17"/>
        <v>0.88</v>
      </c>
      <c r="U87" s="4">
        <v>240</v>
      </c>
      <c r="V87" s="4">
        <v>272</v>
      </c>
      <c r="W87" s="7">
        <f t="shared" si="18"/>
        <v>0.88235294117647056</v>
      </c>
    </row>
    <row r="88" spans="1:23" x14ac:dyDescent="0.3">
      <c r="A88" t="s">
        <v>229</v>
      </c>
      <c r="B88" t="s">
        <v>260</v>
      </c>
      <c r="C88" t="s">
        <v>271</v>
      </c>
      <c r="D88" t="s">
        <v>433</v>
      </c>
      <c r="E88" t="s">
        <v>434</v>
      </c>
      <c r="F88" s="4">
        <v>397</v>
      </c>
      <c r="G88" s="4">
        <v>44845</v>
      </c>
      <c r="H88" s="64">
        <f t="shared" si="13"/>
        <v>885.27149069015502</v>
      </c>
      <c r="I88" s="4">
        <v>252</v>
      </c>
      <c r="J88" s="4">
        <v>45758</v>
      </c>
      <c r="K88" s="64">
        <f t="shared" si="14"/>
        <v>550.72337077669476</v>
      </c>
      <c r="L88" s="4">
        <v>222</v>
      </c>
      <c r="M88" s="4">
        <v>45758</v>
      </c>
      <c r="N88" s="64">
        <f t="shared" si="15"/>
        <v>485.16106473185016</v>
      </c>
      <c r="O88" s="4">
        <v>75</v>
      </c>
      <c r="P88" s="4">
        <v>93</v>
      </c>
      <c r="Q88" s="7">
        <f t="shared" si="16"/>
        <v>0.80645161290322576</v>
      </c>
      <c r="R88" s="4">
        <v>85</v>
      </c>
      <c r="S88" s="4">
        <v>100</v>
      </c>
      <c r="T88" s="7">
        <f t="shared" si="17"/>
        <v>0.85</v>
      </c>
      <c r="U88" s="4">
        <v>57</v>
      </c>
      <c r="V88" s="4">
        <v>76</v>
      </c>
      <c r="W88" s="7">
        <f t="shared" si="18"/>
        <v>0.75</v>
      </c>
    </row>
    <row r="89" spans="1:23" x14ac:dyDescent="0.3">
      <c r="A89" t="s">
        <v>229</v>
      </c>
      <c r="B89" t="s">
        <v>267</v>
      </c>
      <c r="C89" t="s">
        <v>278</v>
      </c>
      <c r="D89" t="s">
        <v>435</v>
      </c>
      <c r="E89" t="s">
        <v>436</v>
      </c>
      <c r="F89" s="4">
        <v>1056</v>
      </c>
      <c r="G89" s="4">
        <v>197212</v>
      </c>
      <c r="H89" s="64">
        <f t="shared" si="13"/>
        <v>535.46437336470399</v>
      </c>
      <c r="I89" s="4">
        <v>1158</v>
      </c>
      <c r="J89" s="4">
        <v>199184</v>
      </c>
      <c r="K89" s="64">
        <f t="shared" si="14"/>
        <v>581.37199775082331</v>
      </c>
      <c r="L89" s="4">
        <v>965</v>
      </c>
      <c r="M89" s="4">
        <v>199184</v>
      </c>
      <c r="N89" s="64">
        <f t="shared" si="15"/>
        <v>484.47666479235278</v>
      </c>
      <c r="O89" s="4">
        <v>355</v>
      </c>
      <c r="P89" s="4">
        <v>412</v>
      </c>
      <c r="Q89" s="7">
        <f t="shared" si="16"/>
        <v>0.86165048543689315</v>
      </c>
      <c r="R89" s="4">
        <v>361</v>
      </c>
      <c r="S89" s="4">
        <v>425</v>
      </c>
      <c r="T89" s="7">
        <f t="shared" si="17"/>
        <v>0.84941176470588231</v>
      </c>
      <c r="U89" s="4">
        <v>609</v>
      </c>
      <c r="V89" s="4">
        <v>710</v>
      </c>
      <c r="W89" s="7">
        <f t="shared" si="18"/>
        <v>0.8577464788732394</v>
      </c>
    </row>
    <row r="90" spans="1:23" x14ac:dyDescent="0.3">
      <c r="A90" t="s">
        <v>238</v>
      </c>
      <c r="B90" t="s">
        <v>273</v>
      </c>
      <c r="C90" t="s">
        <v>314</v>
      </c>
      <c r="D90" t="s">
        <v>438</v>
      </c>
      <c r="E90" t="s">
        <v>439</v>
      </c>
      <c r="F90" s="4">
        <v>300</v>
      </c>
      <c r="G90" s="4">
        <v>39530</v>
      </c>
      <c r="H90" s="64">
        <f t="shared" si="13"/>
        <v>758.91727801669617</v>
      </c>
      <c r="I90" s="4">
        <v>150</v>
      </c>
      <c r="J90" s="4">
        <v>40087</v>
      </c>
      <c r="K90" s="64">
        <f t="shared" si="14"/>
        <v>374.18614513433283</v>
      </c>
      <c r="L90" s="4">
        <v>260</v>
      </c>
      <c r="M90" s="4">
        <v>40087</v>
      </c>
      <c r="N90" s="64">
        <f t="shared" si="15"/>
        <v>648.58931823284354</v>
      </c>
      <c r="O90" s="4">
        <v>99</v>
      </c>
      <c r="P90" s="4">
        <v>115</v>
      </c>
      <c r="Q90" s="7">
        <f t="shared" si="16"/>
        <v>0.86086956521739133</v>
      </c>
      <c r="R90" s="4">
        <v>132</v>
      </c>
      <c r="S90" s="4">
        <v>150</v>
      </c>
      <c r="T90" s="7">
        <f t="shared" si="17"/>
        <v>0.88</v>
      </c>
      <c r="U90" s="4">
        <v>113</v>
      </c>
      <c r="V90" s="4">
        <v>129</v>
      </c>
      <c r="W90" s="7">
        <f t="shared" si="18"/>
        <v>0.87596899224806202</v>
      </c>
    </row>
    <row r="91" spans="1:23" x14ac:dyDescent="0.3">
      <c r="A91" t="s">
        <v>238</v>
      </c>
      <c r="B91" t="s">
        <v>273</v>
      </c>
      <c r="C91" t="s">
        <v>314</v>
      </c>
      <c r="D91" t="s">
        <v>442</v>
      </c>
      <c r="E91" t="s">
        <v>443</v>
      </c>
      <c r="F91" s="4">
        <v>92</v>
      </c>
      <c r="G91" s="4">
        <v>31065</v>
      </c>
      <c r="H91" s="64">
        <f t="shared" si="13"/>
        <v>296.15322710445844</v>
      </c>
      <c r="I91" s="4">
        <v>111</v>
      </c>
      <c r="J91" s="4">
        <v>31770</v>
      </c>
      <c r="K91" s="64">
        <f t="shared" si="14"/>
        <v>349.3862134088763</v>
      </c>
      <c r="L91" s="4">
        <v>132</v>
      </c>
      <c r="M91" s="4">
        <v>31770</v>
      </c>
      <c r="N91" s="64">
        <f t="shared" si="15"/>
        <v>415.48630783758267</v>
      </c>
      <c r="O91" s="4">
        <v>258</v>
      </c>
      <c r="P91" s="4">
        <v>342</v>
      </c>
      <c r="Q91" s="7">
        <f t="shared" si="16"/>
        <v>0.75438596491228072</v>
      </c>
      <c r="R91" s="4">
        <v>240</v>
      </c>
      <c r="S91" s="4">
        <v>300</v>
      </c>
      <c r="T91" s="7">
        <f t="shared" si="17"/>
        <v>0.8</v>
      </c>
      <c r="U91" s="4">
        <v>130</v>
      </c>
      <c r="V91" s="4">
        <v>158</v>
      </c>
      <c r="W91" s="7">
        <f t="shared" si="18"/>
        <v>0.82278481012658233</v>
      </c>
    </row>
    <row r="92" spans="1:23" x14ac:dyDescent="0.3">
      <c r="A92" t="s">
        <v>256</v>
      </c>
      <c r="B92" t="s">
        <v>280</v>
      </c>
      <c r="C92" t="s">
        <v>304</v>
      </c>
      <c r="D92" t="s">
        <v>446</v>
      </c>
      <c r="E92" t="s">
        <v>447</v>
      </c>
      <c r="F92" s="4">
        <v>360</v>
      </c>
      <c r="G92" s="4">
        <v>37860</v>
      </c>
      <c r="H92" s="64">
        <f t="shared" si="13"/>
        <v>950.87163232963553</v>
      </c>
      <c r="I92" s="4">
        <v>333</v>
      </c>
      <c r="J92" s="4">
        <v>38533</v>
      </c>
      <c r="K92" s="64">
        <f t="shared" si="14"/>
        <v>864.19432694054456</v>
      </c>
      <c r="L92" s="4">
        <v>231</v>
      </c>
      <c r="M92" s="4">
        <v>38533</v>
      </c>
      <c r="N92" s="64">
        <f t="shared" si="15"/>
        <v>599.48615472452184</v>
      </c>
      <c r="O92" s="4">
        <v>92</v>
      </c>
      <c r="P92" s="4">
        <v>101</v>
      </c>
      <c r="Q92" s="7">
        <f t="shared" si="16"/>
        <v>0.91089108910891092</v>
      </c>
      <c r="R92" s="4">
        <v>106</v>
      </c>
      <c r="S92" s="4">
        <v>116</v>
      </c>
      <c r="T92" s="7">
        <f t="shared" si="17"/>
        <v>0.91379310344827591</v>
      </c>
      <c r="U92" s="4">
        <v>72</v>
      </c>
      <c r="V92" s="4">
        <v>96</v>
      </c>
      <c r="W92" s="7">
        <f t="shared" si="18"/>
        <v>0.75</v>
      </c>
    </row>
    <row r="93" spans="1:23" x14ac:dyDescent="0.3">
      <c r="A93" t="s">
        <v>238</v>
      </c>
      <c r="B93" t="s">
        <v>273</v>
      </c>
      <c r="C93" t="s">
        <v>314</v>
      </c>
      <c r="D93" t="s">
        <v>448</v>
      </c>
      <c r="E93" t="s">
        <v>449</v>
      </c>
      <c r="F93" s="4">
        <v>137</v>
      </c>
      <c r="G93" s="4">
        <v>20402</v>
      </c>
      <c r="H93" s="64">
        <f t="shared" si="13"/>
        <v>671.50279384374073</v>
      </c>
      <c r="I93" s="4">
        <v>130</v>
      </c>
      <c r="J93" s="4">
        <v>20671</v>
      </c>
      <c r="K93" s="64">
        <f t="shared" si="14"/>
        <v>628.90039185332114</v>
      </c>
      <c r="L93" s="4">
        <v>94</v>
      </c>
      <c r="M93" s="4">
        <v>20671</v>
      </c>
      <c r="N93" s="64">
        <f t="shared" si="15"/>
        <v>454.74336026317059</v>
      </c>
      <c r="O93" s="4">
        <v>54</v>
      </c>
      <c r="P93" s="4">
        <v>57</v>
      </c>
      <c r="Q93" s="7">
        <f t="shared" si="16"/>
        <v>0.94736842105263153</v>
      </c>
      <c r="R93" s="4">
        <v>152</v>
      </c>
      <c r="S93" s="4">
        <v>160</v>
      </c>
      <c r="T93" s="7">
        <f t="shared" si="17"/>
        <v>0.95</v>
      </c>
      <c r="U93" s="4">
        <v>82</v>
      </c>
      <c r="V93" s="4">
        <v>86</v>
      </c>
      <c r="W93" s="7">
        <f t="shared" si="18"/>
        <v>0.95348837209302328</v>
      </c>
    </row>
    <row r="94" spans="1:23" x14ac:dyDescent="0.3">
      <c r="A94" t="s">
        <v>238</v>
      </c>
      <c r="B94" t="s">
        <v>273</v>
      </c>
      <c r="C94" t="s">
        <v>314</v>
      </c>
      <c r="D94" t="s">
        <v>450</v>
      </c>
      <c r="E94" t="s">
        <v>451</v>
      </c>
      <c r="F94" s="4">
        <v>66</v>
      </c>
      <c r="G94" s="4">
        <v>23288</v>
      </c>
      <c r="H94" s="64">
        <f t="shared" si="13"/>
        <v>283.40776365510135</v>
      </c>
      <c r="I94" s="4">
        <v>67</v>
      </c>
      <c r="J94" s="4">
        <v>23873</v>
      </c>
      <c r="K94" s="64">
        <f t="shared" si="14"/>
        <v>280.65178234825959</v>
      </c>
      <c r="L94" s="4">
        <v>49</v>
      </c>
      <c r="M94" s="4">
        <v>23873</v>
      </c>
      <c r="N94" s="64">
        <f t="shared" si="15"/>
        <v>205.25279604574203</v>
      </c>
      <c r="O94" s="4">
        <v>101</v>
      </c>
      <c r="P94" s="4">
        <v>116</v>
      </c>
      <c r="Q94" s="7">
        <f t="shared" si="16"/>
        <v>0.87068965517241381</v>
      </c>
      <c r="R94" s="4">
        <v>295</v>
      </c>
      <c r="S94" s="4">
        <v>328</v>
      </c>
      <c r="T94" s="7">
        <f t="shared" si="17"/>
        <v>0.89939024390243905</v>
      </c>
      <c r="U94" s="4">
        <v>59</v>
      </c>
      <c r="V94" s="4">
        <v>73</v>
      </c>
      <c r="W94" s="7">
        <f t="shared" si="18"/>
        <v>0.80821917808219179</v>
      </c>
    </row>
    <row r="95" spans="1:23" x14ac:dyDescent="0.3">
      <c r="A95" t="s">
        <v>256</v>
      </c>
      <c r="B95" t="s">
        <v>280</v>
      </c>
      <c r="C95" t="s">
        <v>310</v>
      </c>
      <c r="D95" t="s">
        <v>454</v>
      </c>
      <c r="E95" t="s">
        <v>455</v>
      </c>
      <c r="F95" s="4">
        <v>1739</v>
      </c>
      <c r="G95" s="4">
        <v>305849</v>
      </c>
      <c r="H95" s="64">
        <f t="shared" si="13"/>
        <v>568.58122799159071</v>
      </c>
      <c r="I95" s="4">
        <v>1595</v>
      </c>
      <c r="J95" s="4">
        <v>309997</v>
      </c>
      <c r="K95" s="64">
        <f t="shared" si="14"/>
        <v>514.5211082687897</v>
      </c>
      <c r="L95" s="4">
        <v>1827</v>
      </c>
      <c r="M95" s="4">
        <v>309997</v>
      </c>
      <c r="N95" s="64">
        <f t="shared" si="15"/>
        <v>589.36054219879543</v>
      </c>
      <c r="O95" s="4">
        <v>911</v>
      </c>
      <c r="P95" s="4">
        <v>1118</v>
      </c>
      <c r="Q95" s="7">
        <f t="shared" si="16"/>
        <v>0.81484794275491945</v>
      </c>
      <c r="R95" s="4">
        <v>1351</v>
      </c>
      <c r="S95" s="4">
        <v>1573</v>
      </c>
      <c r="T95" s="7">
        <f t="shared" si="17"/>
        <v>0.85886840432294975</v>
      </c>
      <c r="U95" s="4">
        <v>2545</v>
      </c>
      <c r="V95" s="4">
        <v>2846</v>
      </c>
      <c r="W95" s="7">
        <f t="shared" si="18"/>
        <v>0.89423752635277587</v>
      </c>
    </row>
    <row r="96" spans="1:23" x14ac:dyDescent="0.3">
      <c r="A96" t="s">
        <v>223</v>
      </c>
      <c r="B96" t="s">
        <v>242</v>
      </c>
      <c r="C96" t="s">
        <v>217</v>
      </c>
      <c r="D96" t="s">
        <v>456</v>
      </c>
      <c r="E96" t="s">
        <v>457</v>
      </c>
      <c r="F96" s="4">
        <v>354</v>
      </c>
      <c r="G96" s="4">
        <v>38491</v>
      </c>
      <c r="H96" s="64">
        <f t="shared" si="13"/>
        <v>919.69551323686051</v>
      </c>
      <c r="I96" s="4">
        <v>302</v>
      </c>
      <c r="J96" s="4">
        <v>38690</v>
      </c>
      <c r="K96" s="64">
        <f t="shared" si="14"/>
        <v>780.56345308865343</v>
      </c>
      <c r="L96" s="4">
        <v>370</v>
      </c>
      <c r="M96" s="4">
        <v>38690</v>
      </c>
      <c r="N96" s="64">
        <f t="shared" si="15"/>
        <v>956.31946239338322</v>
      </c>
      <c r="O96" s="4">
        <v>137</v>
      </c>
      <c r="P96" s="4">
        <v>152</v>
      </c>
      <c r="Q96" s="7">
        <f t="shared" si="16"/>
        <v>0.90131578947368418</v>
      </c>
      <c r="R96" s="4">
        <v>115</v>
      </c>
      <c r="S96" s="4">
        <v>125</v>
      </c>
      <c r="T96" s="7">
        <f t="shared" si="17"/>
        <v>0.92</v>
      </c>
      <c r="U96" s="4">
        <v>130</v>
      </c>
      <c r="V96" s="4">
        <v>143</v>
      </c>
      <c r="W96" s="7">
        <f t="shared" si="18"/>
        <v>0.90909090909090906</v>
      </c>
    </row>
    <row r="97" spans="1:23" x14ac:dyDescent="0.3">
      <c r="A97" t="s">
        <v>238</v>
      </c>
      <c r="B97" t="s">
        <v>273</v>
      </c>
      <c r="C97" t="s">
        <v>314</v>
      </c>
      <c r="D97" t="s">
        <v>460</v>
      </c>
      <c r="E97" t="s">
        <v>461</v>
      </c>
      <c r="F97" s="4">
        <v>124</v>
      </c>
      <c r="G97" s="4">
        <v>23428</v>
      </c>
      <c r="H97" s="64">
        <f t="shared" si="13"/>
        <v>529.28120198053614</v>
      </c>
      <c r="I97" s="4">
        <v>114</v>
      </c>
      <c r="J97" s="4">
        <v>23745</v>
      </c>
      <c r="K97" s="64">
        <f t="shared" si="14"/>
        <v>480.10107391029692</v>
      </c>
      <c r="L97" s="4">
        <v>94</v>
      </c>
      <c r="M97" s="4">
        <v>23745</v>
      </c>
      <c r="N97" s="64">
        <f t="shared" si="15"/>
        <v>395.87281532954307</v>
      </c>
      <c r="O97" s="4">
        <v>84</v>
      </c>
      <c r="P97" s="4">
        <v>97</v>
      </c>
      <c r="Q97" s="7">
        <f t="shared" si="16"/>
        <v>0.865979381443299</v>
      </c>
      <c r="R97" s="4">
        <v>99</v>
      </c>
      <c r="S97" s="4">
        <v>110</v>
      </c>
      <c r="T97" s="7">
        <f t="shared" si="17"/>
        <v>0.9</v>
      </c>
      <c r="U97" s="4">
        <v>87</v>
      </c>
      <c r="V97" s="4">
        <v>109</v>
      </c>
      <c r="W97" s="7">
        <f t="shared" si="18"/>
        <v>0.79816513761467889</v>
      </c>
    </row>
    <row r="98" spans="1:23" x14ac:dyDescent="0.3">
      <c r="A98" t="s">
        <v>223</v>
      </c>
      <c r="B98" t="s">
        <v>242</v>
      </c>
      <c r="C98" t="s">
        <v>217</v>
      </c>
      <c r="D98" t="s">
        <v>462</v>
      </c>
      <c r="E98" t="s">
        <v>463</v>
      </c>
      <c r="F98" s="4">
        <v>336</v>
      </c>
      <c r="G98" s="4">
        <v>74555</v>
      </c>
      <c r="H98" s="64">
        <f t="shared" si="13"/>
        <v>450.67399906109586</v>
      </c>
      <c r="I98" s="4">
        <v>370</v>
      </c>
      <c r="J98" s="4">
        <v>75774</v>
      </c>
      <c r="K98" s="64">
        <f t="shared" si="14"/>
        <v>488.29413783091826</v>
      </c>
      <c r="L98" s="4">
        <v>352</v>
      </c>
      <c r="M98" s="4">
        <v>75774</v>
      </c>
      <c r="N98" s="64">
        <f t="shared" si="15"/>
        <v>464.5392878823871</v>
      </c>
      <c r="O98" s="4">
        <v>143</v>
      </c>
      <c r="P98" s="4">
        <v>177</v>
      </c>
      <c r="Q98" s="7">
        <f t="shared" si="16"/>
        <v>0.80790960451977401</v>
      </c>
      <c r="R98" s="4">
        <v>181</v>
      </c>
      <c r="S98" s="4">
        <v>212</v>
      </c>
      <c r="T98" s="7">
        <f t="shared" si="17"/>
        <v>0.85377358490566035</v>
      </c>
      <c r="U98" s="4">
        <v>96</v>
      </c>
      <c r="V98" s="4">
        <v>119</v>
      </c>
      <c r="W98" s="7">
        <f t="shared" si="18"/>
        <v>0.80672268907563027</v>
      </c>
    </row>
    <row r="99" spans="1:23" x14ac:dyDescent="0.3">
      <c r="A99" t="s">
        <v>223</v>
      </c>
      <c r="B99" t="s">
        <v>233</v>
      </c>
      <c r="C99" t="s">
        <v>240</v>
      </c>
      <c r="D99" t="s">
        <v>464</v>
      </c>
      <c r="E99" t="s">
        <v>465</v>
      </c>
      <c r="F99" s="4">
        <v>206</v>
      </c>
      <c r="G99" s="4">
        <v>25003</v>
      </c>
      <c r="H99" s="64">
        <f t="shared" ref="H99:H162" si="19">(F99/G99)*100000</f>
        <v>823.90113186417636</v>
      </c>
      <c r="I99" s="4">
        <v>179</v>
      </c>
      <c r="J99" s="4">
        <v>25209</v>
      </c>
      <c r="K99" s="64">
        <f t="shared" ref="K99:K162" si="20">(I99/J99)*100000</f>
        <v>710.06386607957472</v>
      </c>
      <c r="L99" s="4">
        <v>195</v>
      </c>
      <c r="M99" s="4">
        <v>25209</v>
      </c>
      <c r="N99" s="64">
        <f t="shared" ref="N99:N162" si="21">(L99/M99)*100000</f>
        <v>773.53326193026305</v>
      </c>
      <c r="O99" s="4">
        <v>131</v>
      </c>
      <c r="P99" s="4">
        <v>156</v>
      </c>
      <c r="Q99" s="7">
        <f t="shared" ref="Q99:Q162" si="22">O99/P99</f>
        <v>0.83974358974358976</v>
      </c>
      <c r="R99" s="4">
        <v>100</v>
      </c>
      <c r="S99" s="4">
        <v>113</v>
      </c>
      <c r="T99" s="7">
        <f t="shared" ref="T99:T162" si="23">R99/S99</f>
        <v>0.88495575221238942</v>
      </c>
      <c r="U99" s="4">
        <v>124</v>
      </c>
      <c r="V99" s="4">
        <v>153</v>
      </c>
      <c r="W99" s="7">
        <f t="shared" ref="W99:W162" si="24">U99/V99</f>
        <v>0.81045751633986929</v>
      </c>
    </row>
    <row r="100" spans="1:23" x14ac:dyDescent="0.3">
      <c r="A100" t="s">
        <v>238</v>
      </c>
      <c r="B100" t="s">
        <v>273</v>
      </c>
      <c r="C100" t="s">
        <v>314</v>
      </c>
      <c r="D100" t="s">
        <v>468</v>
      </c>
      <c r="E100" t="s">
        <v>469</v>
      </c>
      <c r="F100" s="4">
        <v>120</v>
      </c>
      <c r="G100" s="4">
        <v>25651</v>
      </c>
      <c r="H100" s="64">
        <f t="shared" si="19"/>
        <v>467.81801879069042</v>
      </c>
      <c r="I100" s="4">
        <v>135</v>
      </c>
      <c r="J100" s="4">
        <v>26112</v>
      </c>
      <c r="K100" s="64">
        <f t="shared" si="20"/>
        <v>517.00367647058818</v>
      </c>
      <c r="L100" s="4">
        <v>100</v>
      </c>
      <c r="M100" s="4">
        <v>26112</v>
      </c>
      <c r="N100" s="64">
        <f t="shared" si="21"/>
        <v>382.96568627450978</v>
      </c>
      <c r="O100" s="4">
        <v>373</v>
      </c>
      <c r="P100" s="4">
        <v>397</v>
      </c>
      <c r="Q100" s="7">
        <f t="shared" si="22"/>
        <v>0.93954659949622166</v>
      </c>
      <c r="R100" s="4">
        <v>373</v>
      </c>
      <c r="S100" s="4">
        <v>405</v>
      </c>
      <c r="T100" s="7">
        <f t="shared" si="23"/>
        <v>0.92098765432098761</v>
      </c>
      <c r="U100" s="4">
        <v>408</v>
      </c>
      <c r="V100" s="4">
        <v>430</v>
      </c>
      <c r="W100" s="7">
        <f t="shared" si="24"/>
        <v>0.94883720930232562</v>
      </c>
    </row>
    <row r="101" spans="1:23" x14ac:dyDescent="0.3">
      <c r="A101" t="s">
        <v>223</v>
      </c>
      <c r="B101" t="s">
        <v>233</v>
      </c>
      <c r="C101" t="s">
        <v>258</v>
      </c>
      <c r="D101" t="s">
        <v>470</v>
      </c>
      <c r="E101" t="s">
        <v>471</v>
      </c>
      <c r="F101" s="4">
        <v>1795</v>
      </c>
      <c r="G101" s="4">
        <v>241598</v>
      </c>
      <c r="H101" s="64">
        <f t="shared" si="19"/>
        <v>742.96972657058416</v>
      </c>
      <c r="I101" s="4">
        <v>1794</v>
      </c>
      <c r="J101" s="4">
        <v>244904</v>
      </c>
      <c r="K101" s="64">
        <f t="shared" si="20"/>
        <v>732.53193087903833</v>
      </c>
      <c r="L101" s="4">
        <v>1785</v>
      </c>
      <c r="M101" s="4">
        <v>244904</v>
      </c>
      <c r="N101" s="64">
        <f t="shared" si="21"/>
        <v>728.85702152680233</v>
      </c>
      <c r="O101" s="4">
        <v>820</v>
      </c>
      <c r="P101" s="4">
        <v>979</v>
      </c>
      <c r="Q101" s="7">
        <f t="shared" si="22"/>
        <v>0.83758937691521962</v>
      </c>
      <c r="R101" s="4">
        <v>840</v>
      </c>
      <c r="S101" s="4">
        <v>1000</v>
      </c>
      <c r="T101" s="7">
        <f t="shared" si="23"/>
        <v>0.84</v>
      </c>
      <c r="U101" s="4">
        <v>1183</v>
      </c>
      <c r="V101" s="4">
        <v>1343</v>
      </c>
      <c r="W101" s="7">
        <f t="shared" si="24"/>
        <v>0.88086373790022343</v>
      </c>
    </row>
    <row r="102" spans="1:23" x14ac:dyDescent="0.3">
      <c r="A102" t="s">
        <v>223</v>
      </c>
      <c r="B102" t="s">
        <v>242</v>
      </c>
      <c r="C102" t="s">
        <v>217</v>
      </c>
      <c r="D102" t="s">
        <v>474</v>
      </c>
      <c r="E102" t="s">
        <v>475</v>
      </c>
      <c r="F102" s="4">
        <v>742</v>
      </c>
      <c r="G102" s="4">
        <v>120456</v>
      </c>
      <c r="H102" s="64">
        <f t="shared" si="19"/>
        <v>615.99256159925619</v>
      </c>
      <c r="I102" s="4">
        <v>791</v>
      </c>
      <c r="J102" s="4">
        <v>121601</v>
      </c>
      <c r="K102" s="64">
        <f t="shared" si="20"/>
        <v>650.48807164414768</v>
      </c>
      <c r="L102" s="4">
        <v>723</v>
      </c>
      <c r="M102" s="4">
        <v>121601</v>
      </c>
      <c r="N102" s="64">
        <f t="shared" si="21"/>
        <v>594.56747888586438</v>
      </c>
      <c r="O102" s="4">
        <v>452</v>
      </c>
      <c r="P102" s="4">
        <v>507</v>
      </c>
      <c r="Q102" s="7">
        <f t="shared" si="22"/>
        <v>0.89151873767258383</v>
      </c>
      <c r="R102" s="4">
        <v>994</v>
      </c>
      <c r="S102" s="4">
        <v>1104</v>
      </c>
      <c r="T102" s="7">
        <f t="shared" si="23"/>
        <v>0.90036231884057971</v>
      </c>
      <c r="U102" s="4">
        <v>461</v>
      </c>
      <c r="V102" s="4">
        <v>537</v>
      </c>
      <c r="W102" s="7">
        <f t="shared" si="24"/>
        <v>0.85847299813780265</v>
      </c>
    </row>
    <row r="103" spans="1:23" x14ac:dyDescent="0.3">
      <c r="A103" t="s">
        <v>229</v>
      </c>
      <c r="B103" t="s">
        <v>251</v>
      </c>
      <c r="C103" t="s">
        <v>278</v>
      </c>
      <c r="D103" t="s">
        <v>478</v>
      </c>
      <c r="E103" t="s">
        <v>479</v>
      </c>
      <c r="F103" s="4">
        <v>282</v>
      </c>
      <c r="G103" s="4">
        <v>40778</v>
      </c>
      <c r="H103" s="64">
        <f t="shared" si="19"/>
        <v>691.54936485359747</v>
      </c>
      <c r="I103" s="4">
        <v>266</v>
      </c>
      <c r="J103" s="4">
        <v>41536</v>
      </c>
      <c r="K103" s="64">
        <f t="shared" si="20"/>
        <v>640.40832049306619</v>
      </c>
      <c r="L103" s="4">
        <v>292</v>
      </c>
      <c r="M103" s="4">
        <v>41536</v>
      </c>
      <c r="N103" s="64">
        <f t="shared" si="21"/>
        <v>703.00462249614793</v>
      </c>
      <c r="O103" s="4">
        <v>188</v>
      </c>
      <c r="P103" s="4">
        <v>206</v>
      </c>
      <c r="Q103" s="7">
        <f t="shared" si="22"/>
        <v>0.91262135922330101</v>
      </c>
      <c r="R103" s="4">
        <v>206</v>
      </c>
      <c r="S103" s="4">
        <v>225</v>
      </c>
      <c r="T103" s="7">
        <f t="shared" si="23"/>
        <v>0.91555555555555557</v>
      </c>
      <c r="U103" s="4">
        <v>162</v>
      </c>
      <c r="V103" s="4">
        <v>185</v>
      </c>
      <c r="W103" s="7">
        <f t="shared" si="24"/>
        <v>0.87567567567567572</v>
      </c>
    </row>
    <row r="104" spans="1:23" x14ac:dyDescent="0.3">
      <c r="A104" t="s">
        <v>229</v>
      </c>
      <c r="B104" t="s">
        <v>251</v>
      </c>
      <c r="C104" t="s">
        <v>278</v>
      </c>
      <c r="D104" t="s">
        <v>482</v>
      </c>
      <c r="E104" t="s">
        <v>483</v>
      </c>
      <c r="F104" s="4">
        <v>864</v>
      </c>
      <c r="G104" s="4">
        <v>136424</v>
      </c>
      <c r="H104" s="64">
        <f t="shared" si="19"/>
        <v>633.31965050137808</v>
      </c>
      <c r="I104" s="4">
        <v>879</v>
      </c>
      <c r="J104" s="4">
        <v>139268</v>
      </c>
      <c r="K104" s="64">
        <f t="shared" si="20"/>
        <v>631.1571933250998</v>
      </c>
      <c r="L104" s="4">
        <v>763</v>
      </c>
      <c r="M104" s="4">
        <v>139268</v>
      </c>
      <c r="N104" s="64">
        <f t="shared" si="21"/>
        <v>547.86454892724817</v>
      </c>
      <c r="O104" s="4">
        <v>378</v>
      </c>
      <c r="P104" s="4">
        <v>437</v>
      </c>
      <c r="Q104" s="7">
        <f t="shared" si="22"/>
        <v>0.86498855835240274</v>
      </c>
      <c r="R104" s="4">
        <v>395</v>
      </c>
      <c r="S104" s="4">
        <v>454</v>
      </c>
      <c r="T104" s="7">
        <f t="shared" si="23"/>
        <v>0.87004405286343611</v>
      </c>
      <c r="U104" s="4">
        <v>490</v>
      </c>
      <c r="V104" s="4">
        <v>569</v>
      </c>
      <c r="W104" s="7">
        <f t="shared" si="24"/>
        <v>0.86115992970123023</v>
      </c>
    </row>
    <row r="105" spans="1:23" x14ac:dyDescent="0.3">
      <c r="A105" t="s">
        <v>238</v>
      </c>
      <c r="B105" t="s">
        <v>273</v>
      </c>
      <c r="C105" t="s">
        <v>314</v>
      </c>
      <c r="D105" t="s">
        <v>484</v>
      </c>
      <c r="E105" t="s">
        <v>485</v>
      </c>
      <c r="F105" s="4">
        <v>193</v>
      </c>
      <c r="G105" s="4">
        <v>27943</v>
      </c>
      <c r="H105" s="64">
        <f t="shared" si="19"/>
        <v>690.69176537952262</v>
      </c>
      <c r="I105" s="4">
        <v>197</v>
      </c>
      <c r="J105" s="4">
        <v>28088</v>
      </c>
      <c r="K105" s="64">
        <f t="shared" si="20"/>
        <v>701.36713187126179</v>
      </c>
      <c r="L105" s="4">
        <v>152</v>
      </c>
      <c r="M105" s="4">
        <v>28088</v>
      </c>
      <c r="N105" s="64">
        <f t="shared" si="21"/>
        <v>541.15636570777554</v>
      </c>
      <c r="O105" s="4">
        <v>91</v>
      </c>
      <c r="P105" s="4">
        <v>98</v>
      </c>
      <c r="Q105" s="7">
        <f t="shared" si="22"/>
        <v>0.9285714285714286</v>
      </c>
      <c r="R105" s="4">
        <v>108</v>
      </c>
      <c r="S105" s="4">
        <v>120</v>
      </c>
      <c r="T105" s="7">
        <f t="shared" si="23"/>
        <v>0.9</v>
      </c>
      <c r="U105" s="4">
        <v>169</v>
      </c>
      <c r="V105" s="4">
        <v>182</v>
      </c>
      <c r="W105" s="7">
        <f t="shared" si="24"/>
        <v>0.9285714285714286</v>
      </c>
    </row>
    <row r="106" spans="1:23" x14ac:dyDescent="0.3">
      <c r="A106" t="s">
        <v>229</v>
      </c>
      <c r="B106" t="s">
        <v>251</v>
      </c>
      <c r="C106" t="s">
        <v>278</v>
      </c>
      <c r="D106" t="s">
        <v>488</v>
      </c>
      <c r="E106" t="s">
        <v>489</v>
      </c>
      <c r="F106" s="4">
        <v>964</v>
      </c>
      <c r="G106" s="4">
        <v>171113</v>
      </c>
      <c r="H106" s="64">
        <f t="shared" si="19"/>
        <v>563.3704043526792</v>
      </c>
      <c r="I106" s="4">
        <v>1129</v>
      </c>
      <c r="J106" s="4">
        <v>173972</v>
      </c>
      <c r="K106" s="64">
        <f t="shared" si="20"/>
        <v>648.95500425355806</v>
      </c>
      <c r="L106" s="4">
        <v>1043</v>
      </c>
      <c r="M106" s="4">
        <v>173972</v>
      </c>
      <c r="N106" s="64">
        <f t="shared" si="21"/>
        <v>599.52176212264044</v>
      </c>
      <c r="O106" s="4">
        <v>504</v>
      </c>
      <c r="P106" s="4">
        <v>668</v>
      </c>
      <c r="Q106" s="7">
        <f t="shared" si="22"/>
        <v>0.75449101796407181</v>
      </c>
      <c r="R106" s="4">
        <v>800</v>
      </c>
      <c r="S106" s="4">
        <v>1000</v>
      </c>
      <c r="T106" s="7">
        <f t="shared" si="23"/>
        <v>0.8</v>
      </c>
      <c r="U106" s="4">
        <v>579</v>
      </c>
      <c r="V106" s="4">
        <v>719</v>
      </c>
      <c r="W106" s="7">
        <f t="shared" si="24"/>
        <v>0.80528511821974968</v>
      </c>
    </row>
    <row r="107" spans="1:23" x14ac:dyDescent="0.3">
      <c r="A107" t="s">
        <v>223</v>
      </c>
      <c r="B107" t="s">
        <v>233</v>
      </c>
      <c r="C107" t="s">
        <v>240</v>
      </c>
      <c r="D107" t="s">
        <v>492</v>
      </c>
      <c r="E107" t="s">
        <v>493</v>
      </c>
      <c r="F107" s="4">
        <v>579</v>
      </c>
      <c r="G107" s="4">
        <v>71110</v>
      </c>
      <c r="H107" s="64">
        <f t="shared" si="19"/>
        <v>814.23147236675572</v>
      </c>
      <c r="I107" s="4">
        <v>572</v>
      </c>
      <c r="J107" s="4">
        <v>71793</v>
      </c>
      <c r="K107" s="64">
        <f t="shared" si="20"/>
        <v>796.73505773543377</v>
      </c>
      <c r="L107" s="4">
        <v>560</v>
      </c>
      <c r="M107" s="4">
        <v>71793</v>
      </c>
      <c r="N107" s="64">
        <f t="shared" si="21"/>
        <v>780.02033624448063</v>
      </c>
      <c r="O107" s="4">
        <v>260</v>
      </c>
      <c r="P107" s="4">
        <v>344</v>
      </c>
      <c r="Q107" s="7">
        <f t="shared" si="22"/>
        <v>0.7558139534883721</v>
      </c>
      <c r="R107" s="4">
        <v>1102</v>
      </c>
      <c r="S107" s="4">
        <v>1450</v>
      </c>
      <c r="T107" s="7">
        <f t="shared" si="23"/>
        <v>0.76</v>
      </c>
      <c r="U107" s="4">
        <v>430</v>
      </c>
      <c r="V107" s="4">
        <v>493</v>
      </c>
      <c r="W107" s="7">
        <f t="shared" si="24"/>
        <v>0.87221095334685594</v>
      </c>
    </row>
    <row r="108" spans="1:23" x14ac:dyDescent="0.3">
      <c r="A108" t="s">
        <v>229</v>
      </c>
      <c r="B108" t="s">
        <v>267</v>
      </c>
      <c r="C108" t="s">
        <v>278</v>
      </c>
      <c r="D108" t="s">
        <v>494</v>
      </c>
      <c r="E108" t="s">
        <v>495</v>
      </c>
      <c r="F108" s="4">
        <v>140</v>
      </c>
      <c r="G108" s="4">
        <v>26169</v>
      </c>
      <c r="H108" s="64">
        <f t="shared" si="19"/>
        <v>534.98414154151862</v>
      </c>
      <c r="I108" s="4">
        <v>97</v>
      </c>
      <c r="J108" s="4">
        <v>26419</v>
      </c>
      <c r="K108" s="64">
        <f t="shared" si="20"/>
        <v>367.15999848593816</v>
      </c>
      <c r="L108" s="4">
        <v>103</v>
      </c>
      <c r="M108" s="4">
        <v>26419</v>
      </c>
      <c r="N108" s="64">
        <f t="shared" si="21"/>
        <v>389.87092622733638</v>
      </c>
      <c r="O108" s="4">
        <v>114</v>
      </c>
      <c r="P108" s="4">
        <v>145</v>
      </c>
      <c r="Q108" s="7">
        <f t="shared" si="22"/>
        <v>0.78620689655172415</v>
      </c>
      <c r="R108" s="4">
        <v>130</v>
      </c>
      <c r="S108" s="4">
        <v>160</v>
      </c>
      <c r="T108" s="7">
        <f t="shared" si="23"/>
        <v>0.8125</v>
      </c>
      <c r="U108" s="4">
        <v>162</v>
      </c>
      <c r="V108" s="4">
        <v>185</v>
      </c>
      <c r="W108" s="7">
        <f t="shared" si="24"/>
        <v>0.87567567567567572</v>
      </c>
    </row>
    <row r="109" spans="1:23" x14ac:dyDescent="0.3">
      <c r="A109" t="s">
        <v>223</v>
      </c>
      <c r="B109" t="s">
        <v>233</v>
      </c>
      <c r="C109" t="s">
        <v>249</v>
      </c>
      <c r="D109" t="s">
        <v>498</v>
      </c>
      <c r="E109" t="s">
        <v>499</v>
      </c>
      <c r="F109" s="4">
        <v>430</v>
      </c>
      <c r="G109" s="4">
        <v>50243</v>
      </c>
      <c r="H109" s="64">
        <f t="shared" si="19"/>
        <v>855.84061461298086</v>
      </c>
      <c r="I109" s="4">
        <v>180</v>
      </c>
      <c r="J109" s="4">
        <v>50614</v>
      </c>
      <c r="K109" s="64">
        <f t="shared" si="20"/>
        <v>355.63282886157981</v>
      </c>
      <c r="L109" s="4">
        <v>418</v>
      </c>
      <c r="M109" s="4">
        <v>50614</v>
      </c>
      <c r="N109" s="64">
        <f t="shared" si="21"/>
        <v>825.85845813411311</v>
      </c>
      <c r="O109" s="4">
        <v>271</v>
      </c>
      <c r="P109" s="4">
        <v>384</v>
      </c>
      <c r="Q109" s="7">
        <f t="shared" si="22"/>
        <v>0.70572916666666663</v>
      </c>
      <c r="R109" s="4">
        <v>598</v>
      </c>
      <c r="S109" s="4">
        <v>819</v>
      </c>
      <c r="T109" s="7">
        <f t="shared" si="23"/>
        <v>0.73015873015873012</v>
      </c>
      <c r="U109" s="4">
        <v>290</v>
      </c>
      <c r="V109" s="4">
        <v>393</v>
      </c>
      <c r="W109" s="7">
        <f t="shared" si="24"/>
        <v>0.7379134860050891</v>
      </c>
    </row>
    <row r="110" spans="1:23" x14ac:dyDescent="0.3">
      <c r="A110" t="s">
        <v>256</v>
      </c>
      <c r="B110" t="s">
        <v>280</v>
      </c>
      <c r="C110" t="s">
        <v>310</v>
      </c>
      <c r="D110" t="s">
        <v>502</v>
      </c>
      <c r="E110" t="s">
        <v>503</v>
      </c>
      <c r="F110" s="4">
        <v>236</v>
      </c>
      <c r="G110" s="4">
        <v>43156</v>
      </c>
      <c r="H110" s="64">
        <f t="shared" si="19"/>
        <v>546.85327648530915</v>
      </c>
      <c r="I110" s="4">
        <v>267</v>
      </c>
      <c r="J110" s="4">
        <v>43696</v>
      </c>
      <c r="K110" s="64">
        <f t="shared" si="20"/>
        <v>611.0399121201026</v>
      </c>
      <c r="L110" s="4">
        <v>243</v>
      </c>
      <c r="M110" s="4">
        <v>43696</v>
      </c>
      <c r="N110" s="64">
        <f t="shared" si="21"/>
        <v>556.11497619919442</v>
      </c>
      <c r="O110" s="4">
        <v>261</v>
      </c>
      <c r="P110" s="4">
        <v>345</v>
      </c>
      <c r="Q110" s="7">
        <f t="shared" si="22"/>
        <v>0.75652173913043474</v>
      </c>
      <c r="R110" s="4">
        <v>289</v>
      </c>
      <c r="S110" s="4">
        <v>340</v>
      </c>
      <c r="T110" s="7">
        <f t="shared" si="23"/>
        <v>0.85</v>
      </c>
      <c r="U110" s="4">
        <v>235</v>
      </c>
      <c r="V110" s="4">
        <v>347</v>
      </c>
      <c r="W110" s="7">
        <f t="shared" si="24"/>
        <v>0.67723342939481268</v>
      </c>
    </row>
    <row r="111" spans="1:23" x14ac:dyDescent="0.3">
      <c r="A111" t="s">
        <v>238</v>
      </c>
      <c r="B111" t="s">
        <v>273</v>
      </c>
      <c r="C111" t="s">
        <v>314</v>
      </c>
      <c r="D111" t="s">
        <v>506</v>
      </c>
      <c r="E111" t="s">
        <v>507</v>
      </c>
      <c r="F111" s="4">
        <v>104</v>
      </c>
      <c r="G111" s="4">
        <v>25357</v>
      </c>
      <c r="H111" s="64">
        <f t="shared" si="19"/>
        <v>410.14315573608866</v>
      </c>
      <c r="I111" s="4">
        <v>105</v>
      </c>
      <c r="J111" s="4">
        <v>25639</v>
      </c>
      <c r="K111" s="64">
        <f t="shared" si="20"/>
        <v>409.53235305589141</v>
      </c>
      <c r="L111" s="4">
        <v>92</v>
      </c>
      <c r="M111" s="4">
        <v>25639</v>
      </c>
      <c r="N111" s="64">
        <f t="shared" si="21"/>
        <v>358.82834743944773</v>
      </c>
      <c r="O111" s="4">
        <v>114</v>
      </c>
      <c r="P111" s="4">
        <v>149</v>
      </c>
      <c r="Q111" s="7">
        <f t="shared" si="22"/>
        <v>0.7651006711409396</v>
      </c>
      <c r="R111" s="4">
        <v>122</v>
      </c>
      <c r="S111" s="4">
        <v>160</v>
      </c>
      <c r="T111" s="7">
        <f t="shared" si="23"/>
        <v>0.76249999999999996</v>
      </c>
      <c r="U111" s="4">
        <v>110</v>
      </c>
      <c r="V111" s="4">
        <v>131</v>
      </c>
      <c r="W111" s="7">
        <f t="shared" si="24"/>
        <v>0.83969465648854957</v>
      </c>
    </row>
    <row r="112" spans="1:23" x14ac:dyDescent="0.3">
      <c r="A112" t="s">
        <v>223</v>
      </c>
      <c r="B112" t="s">
        <v>218</v>
      </c>
      <c r="C112" t="s">
        <v>231</v>
      </c>
      <c r="D112" t="s">
        <v>510</v>
      </c>
      <c r="E112" t="s">
        <v>511</v>
      </c>
      <c r="F112" s="4">
        <v>202</v>
      </c>
      <c r="G112" s="4">
        <v>22305</v>
      </c>
      <c r="H112" s="64">
        <f t="shared" si="19"/>
        <v>905.62654113427493</v>
      </c>
      <c r="I112" s="4">
        <v>220</v>
      </c>
      <c r="J112" s="4">
        <v>22565</v>
      </c>
      <c r="K112" s="64">
        <f t="shared" si="20"/>
        <v>974.96122313317085</v>
      </c>
      <c r="L112" s="4">
        <v>197</v>
      </c>
      <c r="M112" s="4">
        <v>22565</v>
      </c>
      <c r="N112" s="64">
        <f t="shared" si="21"/>
        <v>873.0334588965211</v>
      </c>
      <c r="O112" s="4">
        <v>150</v>
      </c>
      <c r="P112" s="4">
        <v>165</v>
      </c>
      <c r="Q112" s="7">
        <f t="shared" si="22"/>
        <v>0.90909090909090906</v>
      </c>
      <c r="R112" s="4">
        <v>87</v>
      </c>
      <c r="S112" s="4">
        <v>101</v>
      </c>
      <c r="T112" s="7">
        <f t="shared" si="23"/>
        <v>0.86138613861386137</v>
      </c>
      <c r="U112" s="4">
        <v>122</v>
      </c>
      <c r="V112" s="4">
        <v>152</v>
      </c>
      <c r="W112" s="7">
        <f t="shared" si="24"/>
        <v>0.80263157894736847</v>
      </c>
    </row>
    <row r="113" spans="1:23" x14ac:dyDescent="0.3">
      <c r="A113" t="s">
        <v>229</v>
      </c>
      <c r="B113" t="s">
        <v>280</v>
      </c>
      <c r="C113" t="s">
        <v>278</v>
      </c>
      <c r="D113" t="s">
        <v>512</v>
      </c>
      <c r="E113" t="s">
        <v>513</v>
      </c>
      <c r="F113" s="4">
        <v>135</v>
      </c>
      <c r="G113" s="4">
        <v>34687</v>
      </c>
      <c r="H113" s="64">
        <f t="shared" si="19"/>
        <v>389.19479920431286</v>
      </c>
      <c r="I113" s="4">
        <v>182</v>
      </c>
      <c r="J113" s="4">
        <v>35899</v>
      </c>
      <c r="K113" s="64">
        <f t="shared" si="20"/>
        <v>506.97791024819628</v>
      </c>
      <c r="L113" s="4">
        <v>178</v>
      </c>
      <c r="M113" s="4">
        <v>35899</v>
      </c>
      <c r="N113" s="64">
        <f t="shared" si="21"/>
        <v>495.83553859438979</v>
      </c>
      <c r="O113" s="4">
        <v>147</v>
      </c>
      <c r="P113" s="4">
        <v>191</v>
      </c>
      <c r="Q113" s="7">
        <f t="shared" si="22"/>
        <v>0.76963350785340312</v>
      </c>
      <c r="R113" s="4">
        <v>233</v>
      </c>
      <c r="S113" s="4">
        <v>274</v>
      </c>
      <c r="T113" s="7">
        <f t="shared" si="23"/>
        <v>0.85036496350364965</v>
      </c>
      <c r="U113" s="4">
        <v>140</v>
      </c>
      <c r="V113" s="4">
        <v>185</v>
      </c>
      <c r="W113" s="7">
        <f t="shared" si="24"/>
        <v>0.7567567567567568</v>
      </c>
    </row>
    <row r="114" spans="1:23" x14ac:dyDescent="0.3">
      <c r="A114" t="s">
        <v>223</v>
      </c>
      <c r="B114" t="s">
        <v>218</v>
      </c>
      <c r="C114" t="s">
        <v>231</v>
      </c>
      <c r="D114" t="s">
        <v>515</v>
      </c>
      <c r="E114" t="s">
        <v>516</v>
      </c>
      <c r="F114" s="4">
        <v>373</v>
      </c>
      <c r="G114" s="4">
        <v>42327</v>
      </c>
      <c r="H114" s="64">
        <f t="shared" si="19"/>
        <v>881.23420039218468</v>
      </c>
      <c r="I114" s="4">
        <v>323</v>
      </c>
      <c r="J114" s="4">
        <v>42728</v>
      </c>
      <c r="K114" s="64">
        <f t="shared" si="20"/>
        <v>755.94457966672906</v>
      </c>
      <c r="L114" s="4">
        <v>346</v>
      </c>
      <c r="M114" s="4">
        <v>42728</v>
      </c>
      <c r="N114" s="64">
        <f t="shared" si="21"/>
        <v>809.77345066466955</v>
      </c>
      <c r="O114" s="4">
        <v>184</v>
      </c>
      <c r="P114" s="4">
        <v>221</v>
      </c>
      <c r="Q114" s="7">
        <f t="shared" si="22"/>
        <v>0.83257918552036203</v>
      </c>
      <c r="R114" s="4">
        <v>191</v>
      </c>
      <c r="S114" s="4">
        <v>230</v>
      </c>
      <c r="T114" s="7">
        <f t="shared" si="23"/>
        <v>0.83043478260869563</v>
      </c>
      <c r="U114" s="4">
        <v>201</v>
      </c>
      <c r="V114" s="4">
        <v>247</v>
      </c>
      <c r="W114" s="7">
        <f t="shared" si="24"/>
        <v>0.81376518218623484</v>
      </c>
    </row>
    <row r="115" spans="1:23" x14ac:dyDescent="0.3">
      <c r="A115" t="s">
        <v>238</v>
      </c>
      <c r="B115" t="s">
        <v>273</v>
      </c>
      <c r="C115" t="s">
        <v>314</v>
      </c>
      <c r="D115" t="s">
        <v>517</v>
      </c>
      <c r="E115" t="s">
        <v>518</v>
      </c>
      <c r="F115" s="4">
        <v>131</v>
      </c>
      <c r="G115" s="4">
        <v>24337</v>
      </c>
      <c r="H115" s="64">
        <f t="shared" si="19"/>
        <v>538.27505444385099</v>
      </c>
      <c r="I115" s="4">
        <v>138</v>
      </c>
      <c r="J115" s="4">
        <v>25417</v>
      </c>
      <c r="K115" s="64">
        <f t="shared" si="20"/>
        <v>542.94369909902821</v>
      </c>
      <c r="L115" s="4">
        <v>108</v>
      </c>
      <c r="M115" s="4">
        <v>25417</v>
      </c>
      <c r="N115" s="64">
        <f t="shared" si="21"/>
        <v>424.91246016445683</v>
      </c>
      <c r="O115" s="4">
        <v>93</v>
      </c>
      <c r="P115" s="4">
        <v>110</v>
      </c>
      <c r="Q115" s="7">
        <f t="shared" si="22"/>
        <v>0.84545454545454546</v>
      </c>
      <c r="R115" s="4">
        <v>110</v>
      </c>
      <c r="S115" s="4">
        <v>130</v>
      </c>
      <c r="T115" s="7">
        <f t="shared" si="23"/>
        <v>0.84615384615384615</v>
      </c>
      <c r="U115" s="4">
        <v>95</v>
      </c>
      <c r="V115" s="4">
        <v>101</v>
      </c>
      <c r="W115" s="7">
        <f t="shared" si="24"/>
        <v>0.94059405940594054</v>
      </c>
    </row>
    <row r="116" spans="1:23" x14ac:dyDescent="0.3">
      <c r="A116" t="s">
        <v>229</v>
      </c>
      <c r="B116" t="s">
        <v>267</v>
      </c>
      <c r="C116" t="s">
        <v>286</v>
      </c>
      <c r="D116" t="s">
        <v>519</v>
      </c>
      <c r="E116" t="s">
        <v>520</v>
      </c>
      <c r="F116" s="4">
        <v>1321</v>
      </c>
      <c r="G116" s="4">
        <v>212932</v>
      </c>
      <c r="H116" s="64">
        <f t="shared" si="19"/>
        <v>620.38585088197169</v>
      </c>
      <c r="I116" s="4">
        <v>1304</v>
      </c>
      <c r="J116" s="4">
        <v>216324</v>
      </c>
      <c r="K116" s="64">
        <f t="shared" si="20"/>
        <v>602.7995044470332</v>
      </c>
      <c r="L116" s="4">
        <v>1020</v>
      </c>
      <c r="M116" s="4">
        <v>216324</v>
      </c>
      <c r="N116" s="64">
        <f t="shared" si="21"/>
        <v>471.5149497975259</v>
      </c>
      <c r="O116" s="4">
        <v>722</v>
      </c>
      <c r="P116" s="4">
        <v>772</v>
      </c>
      <c r="Q116" s="7">
        <f t="shared" si="22"/>
        <v>0.93523316062176165</v>
      </c>
      <c r="R116" s="4">
        <v>587</v>
      </c>
      <c r="S116" s="4">
        <v>652</v>
      </c>
      <c r="T116" s="7">
        <f t="shared" si="23"/>
        <v>0.90030674846625769</v>
      </c>
      <c r="U116" s="4">
        <v>570</v>
      </c>
      <c r="V116" s="4">
        <v>630</v>
      </c>
      <c r="W116" s="7">
        <f t="shared" si="24"/>
        <v>0.90476190476190477</v>
      </c>
    </row>
    <row r="117" spans="1:23" x14ac:dyDescent="0.3">
      <c r="A117" t="s">
        <v>223</v>
      </c>
      <c r="B117" t="s">
        <v>242</v>
      </c>
      <c r="C117" t="s">
        <v>217</v>
      </c>
      <c r="D117" t="s">
        <v>523</v>
      </c>
      <c r="E117" t="s">
        <v>524</v>
      </c>
      <c r="F117" s="4">
        <v>204</v>
      </c>
      <c r="G117" s="4">
        <v>31514</v>
      </c>
      <c r="H117" s="64">
        <f t="shared" si="19"/>
        <v>647.3313447991369</v>
      </c>
      <c r="I117" s="4">
        <v>220</v>
      </c>
      <c r="J117" s="4">
        <v>31898</v>
      </c>
      <c r="K117" s="64">
        <f t="shared" si="20"/>
        <v>689.69841369364849</v>
      </c>
      <c r="L117" s="4">
        <v>203</v>
      </c>
      <c r="M117" s="4">
        <v>31898</v>
      </c>
      <c r="N117" s="64">
        <f t="shared" si="21"/>
        <v>636.40353627186653</v>
      </c>
      <c r="O117" s="4">
        <v>95</v>
      </c>
      <c r="P117" s="4">
        <v>102</v>
      </c>
      <c r="Q117" s="7">
        <f t="shared" si="22"/>
        <v>0.93137254901960786</v>
      </c>
      <c r="R117" s="4">
        <v>93</v>
      </c>
      <c r="S117" s="4">
        <v>105</v>
      </c>
      <c r="T117" s="7">
        <f t="shared" si="23"/>
        <v>0.88571428571428568</v>
      </c>
      <c r="U117" s="4">
        <v>88</v>
      </c>
      <c r="V117" s="4">
        <v>100</v>
      </c>
      <c r="W117" s="7">
        <f t="shared" si="24"/>
        <v>0.88</v>
      </c>
    </row>
    <row r="118" spans="1:23" x14ac:dyDescent="0.3">
      <c r="A118" t="s">
        <v>223</v>
      </c>
      <c r="B118" t="s">
        <v>242</v>
      </c>
      <c r="C118" t="s">
        <v>217</v>
      </c>
      <c r="D118" t="s">
        <v>525</v>
      </c>
      <c r="E118" t="s">
        <v>526</v>
      </c>
      <c r="F118" s="4">
        <v>208</v>
      </c>
      <c r="G118" s="4">
        <v>34802</v>
      </c>
      <c r="H118" s="64">
        <f t="shared" si="19"/>
        <v>597.6668007585771</v>
      </c>
      <c r="I118" s="4">
        <v>213</v>
      </c>
      <c r="J118" s="4">
        <v>35410</v>
      </c>
      <c r="K118" s="64">
        <f t="shared" si="20"/>
        <v>601.52499293984749</v>
      </c>
      <c r="L118" s="4">
        <v>253</v>
      </c>
      <c r="M118" s="4">
        <v>35410</v>
      </c>
      <c r="N118" s="64">
        <f t="shared" si="21"/>
        <v>714.48743292855124</v>
      </c>
      <c r="O118" s="4">
        <v>179</v>
      </c>
      <c r="P118" s="4">
        <v>194</v>
      </c>
      <c r="Q118" s="7">
        <f t="shared" si="22"/>
        <v>0.92268041237113407</v>
      </c>
      <c r="R118" s="4">
        <v>211</v>
      </c>
      <c r="S118" s="4">
        <v>227</v>
      </c>
      <c r="T118" s="7">
        <f t="shared" si="23"/>
        <v>0.92951541850220265</v>
      </c>
      <c r="U118" s="4">
        <v>171</v>
      </c>
      <c r="V118" s="4">
        <v>197</v>
      </c>
      <c r="W118" s="7">
        <f t="shared" si="24"/>
        <v>0.86802030456852797</v>
      </c>
    </row>
    <row r="119" spans="1:23" x14ac:dyDescent="0.3">
      <c r="A119" t="s">
        <v>247</v>
      </c>
      <c r="B119" t="s">
        <v>288</v>
      </c>
      <c r="C119" t="s">
        <v>299</v>
      </c>
      <c r="D119" t="s">
        <v>527</v>
      </c>
      <c r="E119" t="s">
        <v>528</v>
      </c>
      <c r="F119" s="4">
        <v>361</v>
      </c>
      <c r="G119" s="4">
        <v>49744</v>
      </c>
      <c r="H119" s="64">
        <f t="shared" si="19"/>
        <v>725.71566420070758</v>
      </c>
      <c r="I119" s="4">
        <v>379</v>
      </c>
      <c r="J119" s="4">
        <v>50418</v>
      </c>
      <c r="K119" s="64">
        <f t="shared" si="20"/>
        <v>751.71565710658899</v>
      </c>
      <c r="L119" s="4">
        <v>349</v>
      </c>
      <c r="M119" s="4">
        <v>50418</v>
      </c>
      <c r="N119" s="64">
        <f t="shared" si="21"/>
        <v>692.2130984965687</v>
      </c>
      <c r="O119" s="4">
        <v>36</v>
      </c>
      <c r="P119" s="4">
        <v>49</v>
      </c>
      <c r="Q119" s="7">
        <f t="shared" si="22"/>
        <v>0.73469387755102045</v>
      </c>
      <c r="R119" s="4">
        <v>81</v>
      </c>
      <c r="S119" s="4">
        <v>95</v>
      </c>
      <c r="T119" s="7">
        <f t="shared" si="23"/>
        <v>0.85263157894736841</v>
      </c>
      <c r="U119" s="4">
        <v>53</v>
      </c>
      <c r="V119" s="4">
        <v>64</v>
      </c>
      <c r="W119" s="7">
        <f t="shared" si="24"/>
        <v>0.828125</v>
      </c>
    </row>
    <row r="120" spans="1:23" x14ac:dyDescent="0.3">
      <c r="A120" t="s">
        <v>223</v>
      </c>
      <c r="B120" t="s">
        <v>218</v>
      </c>
      <c r="C120" t="s">
        <v>231</v>
      </c>
      <c r="D120" t="s">
        <v>529</v>
      </c>
      <c r="E120" t="s">
        <v>530</v>
      </c>
      <c r="F120" s="4">
        <v>322</v>
      </c>
      <c r="G120" s="4">
        <v>39844</v>
      </c>
      <c r="H120" s="64">
        <f t="shared" si="19"/>
        <v>808.15179198875614</v>
      </c>
      <c r="I120" s="4">
        <v>300</v>
      </c>
      <c r="J120" s="4">
        <v>40476</v>
      </c>
      <c r="K120" s="64">
        <f t="shared" si="20"/>
        <v>741.1799584939223</v>
      </c>
      <c r="L120" s="4">
        <v>339</v>
      </c>
      <c r="M120" s="4">
        <v>40476</v>
      </c>
      <c r="N120" s="64">
        <f t="shared" si="21"/>
        <v>837.53335309813224</v>
      </c>
      <c r="O120" s="4">
        <v>228</v>
      </c>
      <c r="P120" s="4">
        <v>247</v>
      </c>
      <c r="Q120" s="7">
        <f t="shared" si="22"/>
        <v>0.92307692307692313</v>
      </c>
      <c r="R120" s="4">
        <v>256</v>
      </c>
      <c r="S120" s="4">
        <v>275</v>
      </c>
      <c r="T120" s="7">
        <f t="shared" si="23"/>
        <v>0.93090909090909091</v>
      </c>
      <c r="U120" s="4">
        <v>228</v>
      </c>
      <c r="V120" s="4">
        <v>251</v>
      </c>
      <c r="W120" s="7">
        <f t="shared" si="24"/>
        <v>0.9083665338645418</v>
      </c>
    </row>
    <row r="121" spans="1:23" x14ac:dyDescent="0.3">
      <c r="A121" t="s">
        <v>223</v>
      </c>
      <c r="B121" t="s">
        <v>242</v>
      </c>
      <c r="C121" t="s">
        <v>217</v>
      </c>
      <c r="D121" t="s">
        <v>531</v>
      </c>
      <c r="E121" t="s">
        <v>532</v>
      </c>
      <c r="F121" s="4">
        <v>702</v>
      </c>
      <c r="G121" s="4">
        <v>143573</v>
      </c>
      <c r="H121" s="64">
        <f t="shared" si="19"/>
        <v>488.94987219045362</v>
      </c>
      <c r="I121" s="4">
        <v>688</v>
      </c>
      <c r="J121" s="4">
        <v>146276</v>
      </c>
      <c r="K121" s="64">
        <f t="shared" si="20"/>
        <v>470.3437337635703</v>
      </c>
      <c r="L121" s="4">
        <v>816</v>
      </c>
      <c r="M121" s="4">
        <v>146276</v>
      </c>
      <c r="N121" s="64">
        <f t="shared" si="21"/>
        <v>557.84954469632748</v>
      </c>
      <c r="O121" s="4">
        <v>445</v>
      </c>
      <c r="P121" s="4">
        <v>532</v>
      </c>
      <c r="Q121" s="7">
        <f t="shared" si="22"/>
        <v>0.8364661654135338</v>
      </c>
      <c r="R121" s="4">
        <v>389</v>
      </c>
      <c r="S121" s="4">
        <v>463</v>
      </c>
      <c r="T121" s="7">
        <f t="shared" si="23"/>
        <v>0.84017278617710578</v>
      </c>
      <c r="U121" s="4">
        <v>501</v>
      </c>
      <c r="V121" s="4">
        <v>565</v>
      </c>
      <c r="W121" s="7">
        <f t="shared" si="24"/>
        <v>0.88672566371681416</v>
      </c>
    </row>
    <row r="122" spans="1:23" x14ac:dyDescent="0.3">
      <c r="A122" t="s">
        <v>229</v>
      </c>
      <c r="B122" t="s">
        <v>251</v>
      </c>
      <c r="C122" t="s">
        <v>278</v>
      </c>
      <c r="D122" t="s">
        <v>533</v>
      </c>
      <c r="E122" t="s">
        <v>534</v>
      </c>
      <c r="F122" s="4">
        <v>616</v>
      </c>
      <c r="G122" s="4">
        <v>128630</v>
      </c>
      <c r="H122" s="64">
        <f t="shared" si="19"/>
        <v>478.89294876778354</v>
      </c>
      <c r="I122" s="4">
        <v>649</v>
      </c>
      <c r="J122" s="4">
        <v>131425</v>
      </c>
      <c r="K122" s="64">
        <f t="shared" si="20"/>
        <v>493.81776678714095</v>
      </c>
      <c r="L122" s="4">
        <v>707</v>
      </c>
      <c r="M122" s="4">
        <v>131425</v>
      </c>
      <c r="N122" s="64">
        <f t="shared" si="21"/>
        <v>537.94940079893468</v>
      </c>
      <c r="O122" s="4">
        <v>399</v>
      </c>
      <c r="P122" s="4">
        <v>493</v>
      </c>
      <c r="Q122" s="7">
        <f t="shared" si="22"/>
        <v>0.80933062880324547</v>
      </c>
      <c r="R122" s="4">
        <v>81</v>
      </c>
      <c r="S122" s="4">
        <v>100</v>
      </c>
      <c r="T122" s="7">
        <f t="shared" si="23"/>
        <v>0.81</v>
      </c>
      <c r="U122" s="4">
        <v>401</v>
      </c>
      <c r="V122" s="4">
        <v>503</v>
      </c>
      <c r="W122" s="7">
        <f t="shared" si="24"/>
        <v>0.79721669980119281</v>
      </c>
    </row>
    <row r="123" spans="1:23" x14ac:dyDescent="0.3">
      <c r="A123" t="s">
        <v>223</v>
      </c>
      <c r="B123" t="s">
        <v>218</v>
      </c>
      <c r="C123" t="s">
        <v>231</v>
      </c>
      <c r="D123" t="s">
        <v>535</v>
      </c>
      <c r="E123" t="s">
        <v>536</v>
      </c>
      <c r="F123" s="4">
        <v>579</v>
      </c>
      <c r="G123" s="4">
        <v>74529</v>
      </c>
      <c r="H123" s="64">
        <f t="shared" si="19"/>
        <v>776.87879885682082</v>
      </c>
      <c r="I123" s="4">
        <v>579</v>
      </c>
      <c r="J123" s="4">
        <v>76259</v>
      </c>
      <c r="K123" s="64">
        <f t="shared" si="20"/>
        <v>759.25464535333538</v>
      </c>
      <c r="L123" s="4">
        <v>601</v>
      </c>
      <c r="M123" s="4">
        <v>76259</v>
      </c>
      <c r="N123" s="64">
        <f t="shared" si="21"/>
        <v>788.10369923550013</v>
      </c>
      <c r="O123" s="4">
        <v>379</v>
      </c>
      <c r="P123" s="4">
        <v>414</v>
      </c>
      <c r="Q123" s="7">
        <f t="shared" si="22"/>
        <v>0.91545893719806759</v>
      </c>
      <c r="R123" s="4">
        <v>385</v>
      </c>
      <c r="S123" s="4">
        <v>420</v>
      </c>
      <c r="T123" s="7">
        <f t="shared" si="23"/>
        <v>0.91666666666666663</v>
      </c>
      <c r="U123" s="4">
        <v>343</v>
      </c>
      <c r="V123" s="4">
        <v>374</v>
      </c>
      <c r="W123" s="7">
        <f t="shared" si="24"/>
        <v>0.91711229946524064</v>
      </c>
    </row>
    <row r="124" spans="1:23" x14ac:dyDescent="0.3">
      <c r="A124" t="s">
        <v>229</v>
      </c>
      <c r="B124" t="s">
        <v>251</v>
      </c>
      <c r="C124" t="s">
        <v>265</v>
      </c>
      <c r="D124" t="s">
        <v>539</v>
      </c>
      <c r="E124" t="s">
        <v>540</v>
      </c>
      <c r="F124" s="4">
        <v>387</v>
      </c>
      <c r="G124" s="4">
        <v>37536</v>
      </c>
      <c r="H124" s="64">
        <f t="shared" si="19"/>
        <v>1031.0102301790282</v>
      </c>
      <c r="I124" s="4">
        <v>384</v>
      </c>
      <c r="J124" s="4">
        <v>37788</v>
      </c>
      <c r="K124" s="64">
        <f t="shared" si="20"/>
        <v>1016.1956176563989</v>
      </c>
      <c r="L124" s="4">
        <v>335</v>
      </c>
      <c r="M124" s="4">
        <v>37788</v>
      </c>
      <c r="N124" s="64">
        <f t="shared" si="21"/>
        <v>886.52482269503548</v>
      </c>
      <c r="O124" s="4">
        <v>66</v>
      </c>
      <c r="P124" s="4">
        <v>78</v>
      </c>
      <c r="Q124" s="7">
        <f t="shared" si="22"/>
        <v>0.84615384615384615</v>
      </c>
      <c r="R124" s="4">
        <v>715</v>
      </c>
      <c r="S124" s="4">
        <v>905</v>
      </c>
      <c r="T124" s="7">
        <f t="shared" si="23"/>
        <v>0.79005524861878451</v>
      </c>
      <c r="U124" s="4">
        <v>85</v>
      </c>
      <c r="V124" s="4">
        <v>120</v>
      </c>
      <c r="W124" s="7">
        <f t="shared" si="24"/>
        <v>0.70833333333333337</v>
      </c>
    </row>
    <row r="125" spans="1:23" x14ac:dyDescent="0.3">
      <c r="A125" t="s">
        <v>229</v>
      </c>
      <c r="B125" t="s">
        <v>251</v>
      </c>
      <c r="C125" t="s">
        <v>265</v>
      </c>
      <c r="D125" t="s">
        <v>541</v>
      </c>
      <c r="E125" t="s">
        <v>542</v>
      </c>
      <c r="F125" s="4">
        <v>963</v>
      </c>
      <c r="G125" s="4">
        <v>164497</v>
      </c>
      <c r="H125" s="64">
        <f t="shared" si="19"/>
        <v>585.42101071752063</v>
      </c>
      <c r="I125" s="4">
        <v>950</v>
      </c>
      <c r="J125" s="4">
        <v>167367</v>
      </c>
      <c r="K125" s="64">
        <f t="shared" si="20"/>
        <v>567.61488226472363</v>
      </c>
      <c r="L125" s="4">
        <v>987</v>
      </c>
      <c r="M125" s="4">
        <v>167367</v>
      </c>
      <c r="N125" s="64">
        <f t="shared" si="21"/>
        <v>589.72198820556025</v>
      </c>
      <c r="O125" s="4">
        <v>217</v>
      </c>
      <c r="P125" s="4">
        <v>275</v>
      </c>
      <c r="Q125" s="7">
        <f t="shared" si="22"/>
        <v>0.78909090909090907</v>
      </c>
      <c r="R125" s="4">
        <v>340</v>
      </c>
      <c r="S125" s="4">
        <v>400</v>
      </c>
      <c r="T125" s="7">
        <f t="shared" si="23"/>
        <v>0.85</v>
      </c>
      <c r="U125" s="4">
        <v>346</v>
      </c>
      <c r="V125" s="4">
        <v>439</v>
      </c>
      <c r="W125" s="7">
        <f t="shared" si="24"/>
        <v>0.78815489749430523</v>
      </c>
    </row>
    <row r="126" spans="1:23" x14ac:dyDescent="0.3">
      <c r="A126" t="s">
        <v>223</v>
      </c>
      <c r="B126" t="s">
        <v>233</v>
      </c>
      <c r="C126" t="s">
        <v>249</v>
      </c>
      <c r="D126" t="s">
        <v>545</v>
      </c>
      <c r="E126" t="s">
        <v>546</v>
      </c>
      <c r="F126" s="4">
        <v>369</v>
      </c>
      <c r="G126" s="4">
        <v>36862</v>
      </c>
      <c r="H126" s="64">
        <f t="shared" si="19"/>
        <v>1001.0308719006022</v>
      </c>
      <c r="I126" s="4">
        <v>325</v>
      </c>
      <c r="J126" s="4">
        <v>37253</v>
      </c>
      <c r="K126" s="64">
        <f t="shared" si="20"/>
        <v>872.41296003006471</v>
      </c>
      <c r="L126" s="4">
        <v>339</v>
      </c>
      <c r="M126" s="4">
        <v>37253</v>
      </c>
      <c r="N126" s="64">
        <f t="shared" si="21"/>
        <v>909.99382600059062</v>
      </c>
      <c r="O126" s="4">
        <v>139</v>
      </c>
      <c r="P126" s="4">
        <v>150</v>
      </c>
      <c r="Q126" s="7">
        <f t="shared" si="22"/>
        <v>0.92666666666666664</v>
      </c>
      <c r="R126" s="4">
        <v>141</v>
      </c>
      <c r="S126" s="4">
        <v>152</v>
      </c>
      <c r="T126" s="7">
        <f t="shared" si="23"/>
        <v>0.92763157894736847</v>
      </c>
      <c r="U126" s="4">
        <v>115</v>
      </c>
      <c r="V126" s="4">
        <v>128</v>
      </c>
      <c r="W126" s="7">
        <f t="shared" si="24"/>
        <v>0.8984375</v>
      </c>
    </row>
    <row r="127" spans="1:23" x14ac:dyDescent="0.3">
      <c r="A127" t="s">
        <v>256</v>
      </c>
      <c r="B127" t="s">
        <v>280</v>
      </c>
      <c r="C127" t="s">
        <v>304</v>
      </c>
      <c r="D127" t="s">
        <v>547</v>
      </c>
      <c r="E127" t="s">
        <v>548</v>
      </c>
      <c r="F127" s="4">
        <v>585</v>
      </c>
      <c r="G127" s="4">
        <v>120975</v>
      </c>
      <c r="H127" s="64">
        <f t="shared" si="19"/>
        <v>483.57098574085552</v>
      </c>
      <c r="I127" s="4">
        <v>572</v>
      </c>
      <c r="J127" s="4">
        <v>123177</v>
      </c>
      <c r="K127" s="64">
        <f t="shared" si="20"/>
        <v>464.37240718640652</v>
      </c>
      <c r="L127" s="4">
        <v>859</v>
      </c>
      <c r="M127" s="4">
        <v>123177</v>
      </c>
      <c r="N127" s="64">
        <f t="shared" si="21"/>
        <v>697.37045065231337</v>
      </c>
      <c r="O127" s="4">
        <v>301</v>
      </c>
      <c r="P127" s="4">
        <v>377</v>
      </c>
      <c r="Q127" s="7">
        <f t="shared" si="22"/>
        <v>0.79840848806366049</v>
      </c>
      <c r="R127" s="4">
        <v>996</v>
      </c>
      <c r="S127" s="4">
        <v>1200</v>
      </c>
      <c r="T127" s="7">
        <f t="shared" si="23"/>
        <v>0.83</v>
      </c>
      <c r="U127" s="4">
        <v>171</v>
      </c>
      <c r="V127" s="4">
        <v>222</v>
      </c>
      <c r="W127" s="7">
        <f t="shared" si="24"/>
        <v>0.77027027027027029</v>
      </c>
    </row>
    <row r="128" spans="1:23" x14ac:dyDescent="0.3">
      <c r="A128" t="s">
        <v>229</v>
      </c>
      <c r="B128" t="s">
        <v>267</v>
      </c>
      <c r="C128" t="s">
        <v>286</v>
      </c>
      <c r="D128" t="s">
        <v>549</v>
      </c>
      <c r="E128" t="s">
        <v>550</v>
      </c>
      <c r="F128" s="4">
        <v>125</v>
      </c>
      <c r="G128" s="4">
        <v>28432</v>
      </c>
      <c r="H128" s="64">
        <f t="shared" si="19"/>
        <v>439.64546989307826</v>
      </c>
      <c r="I128" s="4">
        <v>154</v>
      </c>
      <c r="J128" s="4">
        <v>28970</v>
      </c>
      <c r="K128" s="64">
        <f t="shared" si="20"/>
        <v>531.5843976527442</v>
      </c>
      <c r="L128" s="4">
        <v>128</v>
      </c>
      <c r="M128" s="4">
        <v>28970</v>
      </c>
      <c r="N128" s="64">
        <f t="shared" si="21"/>
        <v>441.83638246461851</v>
      </c>
      <c r="O128" s="4">
        <v>79</v>
      </c>
      <c r="P128" s="4">
        <v>109</v>
      </c>
      <c r="Q128" s="7">
        <f t="shared" si="22"/>
        <v>0.72477064220183485</v>
      </c>
      <c r="R128" s="4">
        <v>99</v>
      </c>
      <c r="S128" s="4">
        <v>119</v>
      </c>
      <c r="T128" s="7">
        <f t="shared" si="23"/>
        <v>0.83193277310924374</v>
      </c>
      <c r="U128" s="4">
        <v>65</v>
      </c>
      <c r="V128" s="4">
        <v>86</v>
      </c>
      <c r="W128" s="7">
        <f t="shared" si="24"/>
        <v>0.7558139534883721</v>
      </c>
    </row>
    <row r="129" spans="1:23" x14ac:dyDescent="0.3">
      <c r="A129" t="s">
        <v>247</v>
      </c>
      <c r="B129" t="s">
        <v>288</v>
      </c>
      <c r="C129" t="s">
        <v>293</v>
      </c>
      <c r="D129" t="s">
        <v>553</v>
      </c>
      <c r="E129" t="s">
        <v>554</v>
      </c>
      <c r="F129" s="4">
        <v>217</v>
      </c>
      <c r="G129" s="4">
        <v>47023</v>
      </c>
      <c r="H129" s="64">
        <f t="shared" si="19"/>
        <v>461.47629883248624</v>
      </c>
      <c r="I129" s="4">
        <v>220</v>
      </c>
      <c r="J129" s="4">
        <v>47686</v>
      </c>
      <c r="K129" s="64">
        <f t="shared" si="20"/>
        <v>461.35134001593758</v>
      </c>
      <c r="L129" s="4">
        <v>225</v>
      </c>
      <c r="M129" s="4">
        <v>47686</v>
      </c>
      <c r="N129" s="64">
        <f t="shared" si="21"/>
        <v>471.83659774357255</v>
      </c>
      <c r="O129" s="4">
        <v>237</v>
      </c>
      <c r="P129" s="4">
        <v>279</v>
      </c>
      <c r="Q129" s="7">
        <f t="shared" si="22"/>
        <v>0.84946236559139787</v>
      </c>
      <c r="R129" s="4">
        <v>254</v>
      </c>
      <c r="S129" s="4">
        <v>283</v>
      </c>
      <c r="T129" s="7">
        <f t="shared" si="23"/>
        <v>0.8975265017667845</v>
      </c>
      <c r="U129" s="4">
        <v>222</v>
      </c>
      <c r="V129" s="4">
        <v>264</v>
      </c>
      <c r="W129" s="7">
        <f t="shared" si="24"/>
        <v>0.84090909090909094</v>
      </c>
    </row>
    <row r="130" spans="1:23" x14ac:dyDescent="0.3">
      <c r="A130" t="s">
        <v>256</v>
      </c>
      <c r="B130" t="s">
        <v>280</v>
      </c>
      <c r="C130" t="s">
        <v>304</v>
      </c>
      <c r="D130" t="s">
        <v>557</v>
      </c>
      <c r="E130" t="s">
        <v>558</v>
      </c>
      <c r="F130" s="4">
        <v>232</v>
      </c>
      <c r="G130" s="4">
        <v>29889</v>
      </c>
      <c r="H130" s="64">
        <f t="shared" si="19"/>
        <v>776.20529291712671</v>
      </c>
      <c r="I130" s="4">
        <v>200</v>
      </c>
      <c r="J130" s="4">
        <v>30026</v>
      </c>
      <c r="K130" s="64">
        <f t="shared" si="20"/>
        <v>666.08938919603008</v>
      </c>
      <c r="L130" s="4">
        <v>188</v>
      </c>
      <c r="M130" s="4">
        <v>30026</v>
      </c>
      <c r="N130" s="64">
        <f t="shared" si="21"/>
        <v>626.12402584426832</v>
      </c>
      <c r="O130" s="4">
        <v>121</v>
      </c>
      <c r="P130" s="4">
        <v>152</v>
      </c>
      <c r="Q130" s="7">
        <f t="shared" si="22"/>
        <v>0.79605263157894735</v>
      </c>
      <c r="R130" s="4">
        <v>104</v>
      </c>
      <c r="S130" s="4">
        <v>125</v>
      </c>
      <c r="T130" s="7">
        <f t="shared" si="23"/>
        <v>0.83199999999999996</v>
      </c>
      <c r="U130" s="4">
        <v>120</v>
      </c>
      <c r="V130" s="4">
        <v>143</v>
      </c>
      <c r="W130" s="7">
        <f t="shared" si="24"/>
        <v>0.83916083916083917</v>
      </c>
    </row>
    <row r="131" spans="1:23" x14ac:dyDescent="0.3">
      <c r="A131" t="s">
        <v>256</v>
      </c>
      <c r="B131" t="s">
        <v>280</v>
      </c>
      <c r="C131" t="s">
        <v>304</v>
      </c>
      <c r="D131" t="s">
        <v>560</v>
      </c>
      <c r="E131" t="s">
        <v>561</v>
      </c>
      <c r="F131" s="4">
        <v>91</v>
      </c>
      <c r="G131" s="4">
        <v>19659</v>
      </c>
      <c r="H131" s="64">
        <f t="shared" si="19"/>
        <v>462.89231395289693</v>
      </c>
      <c r="I131" s="4">
        <v>116</v>
      </c>
      <c r="J131" s="4">
        <v>19775</v>
      </c>
      <c r="K131" s="64">
        <f t="shared" si="20"/>
        <v>586.59924146649803</v>
      </c>
      <c r="L131" s="4">
        <v>119</v>
      </c>
      <c r="M131" s="4">
        <v>19775</v>
      </c>
      <c r="N131" s="64">
        <f t="shared" si="21"/>
        <v>601.76991150442484</v>
      </c>
      <c r="O131" s="4">
        <v>81</v>
      </c>
      <c r="P131" s="4">
        <v>93</v>
      </c>
      <c r="Q131" s="7">
        <f t="shared" si="22"/>
        <v>0.87096774193548387</v>
      </c>
      <c r="R131" s="4">
        <v>132</v>
      </c>
      <c r="S131" s="4">
        <v>150</v>
      </c>
      <c r="T131" s="7">
        <f t="shared" si="23"/>
        <v>0.88</v>
      </c>
      <c r="U131" s="4">
        <v>79</v>
      </c>
      <c r="V131" s="4">
        <v>87</v>
      </c>
      <c r="W131" s="7">
        <f t="shared" si="24"/>
        <v>0.90804597701149425</v>
      </c>
    </row>
    <row r="132" spans="1:23" x14ac:dyDescent="0.3">
      <c r="A132" t="s">
        <v>238</v>
      </c>
      <c r="B132" t="s">
        <v>273</v>
      </c>
      <c r="C132" t="s">
        <v>314</v>
      </c>
      <c r="D132" t="s">
        <v>562</v>
      </c>
      <c r="E132" t="s">
        <v>563</v>
      </c>
      <c r="F132" s="4">
        <v>148</v>
      </c>
      <c r="G132" s="4">
        <v>36838</v>
      </c>
      <c r="H132" s="64">
        <f t="shared" si="19"/>
        <v>401.75905315163686</v>
      </c>
      <c r="I132" s="4">
        <v>150</v>
      </c>
      <c r="J132" s="4">
        <v>37455</v>
      </c>
      <c r="K132" s="64">
        <f t="shared" si="20"/>
        <v>400.48057669203041</v>
      </c>
      <c r="L132" s="4">
        <v>107</v>
      </c>
      <c r="M132" s="4">
        <v>37455</v>
      </c>
      <c r="N132" s="64">
        <f t="shared" si="21"/>
        <v>285.67614470698169</v>
      </c>
      <c r="O132" s="4">
        <v>304</v>
      </c>
      <c r="P132" s="4">
        <v>325</v>
      </c>
      <c r="Q132" s="7">
        <f t="shared" si="22"/>
        <v>0.93538461538461537</v>
      </c>
      <c r="R132" s="4">
        <v>1068</v>
      </c>
      <c r="S132" s="4">
        <v>1200</v>
      </c>
      <c r="T132" s="7">
        <f t="shared" si="23"/>
        <v>0.89</v>
      </c>
      <c r="U132" s="4">
        <v>399</v>
      </c>
      <c r="V132" s="4">
        <v>413</v>
      </c>
      <c r="W132" s="7">
        <f t="shared" si="24"/>
        <v>0.96610169491525422</v>
      </c>
    </row>
    <row r="133" spans="1:23" x14ac:dyDescent="0.3">
      <c r="A133" t="s">
        <v>223</v>
      </c>
      <c r="B133" t="s">
        <v>218</v>
      </c>
      <c r="C133" t="s">
        <v>231</v>
      </c>
      <c r="D133" t="s">
        <v>564</v>
      </c>
      <c r="E133" t="s">
        <v>565</v>
      </c>
      <c r="F133" s="4">
        <v>284</v>
      </c>
      <c r="G133" s="4">
        <v>29595</v>
      </c>
      <c r="H133" s="64">
        <f t="shared" si="19"/>
        <v>959.6215576955567</v>
      </c>
      <c r="I133" s="4">
        <v>264</v>
      </c>
      <c r="J133" s="4">
        <v>29967</v>
      </c>
      <c r="K133" s="64">
        <f t="shared" si="20"/>
        <v>880.96906597256975</v>
      </c>
      <c r="L133" s="4">
        <v>262</v>
      </c>
      <c r="M133" s="4">
        <v>29967</v>
      </c>
      <c r="N133" s="64">
        <f t="shared" si="21"/>
        <v>874.29505789702011</v>
      </c>
      <c r="O133" s="4">
        <v>54</v>
      </c>
      <c r="P133" s="4">
        <v>65</v>
      </c>
      <c r="Q133" s="7">
        <f t="shared" si="22"/>
        <v>0.83076923076923082</v>
      </c>
      <c r="R133" s="4">
        <v>63</v>
      </c>
      <c r="S133" s="4">
        <v>75</v>
      </c>
      <c r="T133" s="7">
        <f t="shared" si="23"/>
        <v>0.84</v>
      </c>
      <c r="U133" s="4">
        <v>67</v>
      </c>
      <c r="V133" s="4">
        <v>78</v>
      </c>
      <c r="W133" s="7">
        <f t="shared" si="24"/>
        <v>0.85897435897435892</v>
      </c>
    </row>
    <row r="134" spans="1:23" x14ac:dyDescent="0.3">
      <c r="A134" t="s">
        <v>238</v>
      </c>
      <c r="B134" t="s">
        <v>273</v>
      </c>
      <c r="C134" t="s">
        <v>314</v>
      </c>
      <c r="D134" t="s">
        <v>568</v>
      </c>
      <c r="E134" t="s">
        <v>569</v>
      </c>
      <c r="F134" s="4">
        <v>97</v>
      </c>
      <c r="G134" s="4">
        <v>29557</v>
      </c>
      <c r="H134" s="64">
        <f t="shared" si="19"/>
        <v>328.17944987650981</v>
      </c>
      <c r="I134" s="4">
        <v>105</v>
      </c>
      <c r="J134" s="4">
        <v>30176</v>
      </c>
      <c r="K134" s="64">
        <f t="shared" si="20"/>
        <v>347.9586426299046</v>
      </c>
      <c r="L134" s="4">
        <v>99</v>
      </c>
      <c r="M134" s="4">
        <v>30176</v>
      </c>
      <c r="N134" s="64">
        <f t="shared" si="21"/>
        <v>328.07529162248142</v>
      </c>
      <c r="O134" s="4">
        <v>125</v>
      </c>
      <c r="P134" s="4">
        <v>146</v>
      </c>
      <c r="Q134" s="7">
        <f t="shared" si="22"/>
        <v>0.85616438356164382</v>
      </c>
      <c r="R134" s="4">
        <v>143</v>
      </c>
      <c r="S134" s="4">
        <v>166</v>
      </c>
      <c r="T134" s="7">
        <f t="shared" si="23"/>
        <v>0.86144578313253017</v>
      </c>
      <c r="U134" s="4">
        <v>150</v>
      </c>
      <c r="V134" s="4">
        <v>163</v>
      </c>
      <c r="W134" s="7">
        <f t="shared" si="24"/>
        <v>0.92024539877300615</v>
      </c>
    </row>
    <row r="135" spans="1:23" x14ac:dyDescent="0.3">
      <c r="A135" t="s">
        <v>223</v>
      </c>
      <c r="B135" t="s">
        <v>233</v>
      </c>
      <c r="C135" t="s">
        <v>249</v>
      </c>
      <c r="D135" t="s">
        <v>570</v>
      </c>
      <c r="E135" t="s">
        <v>571</v>
      </c>
      <c r="F135" s="4">
        <v>248</v>
      </c>
      <c r="G135" s="4">
        <v>34894</v>
      </c>
      <c r="H135" s="64">
        <f t="shared" si="19"/>
        <v>710.72390668882906</v>
      </c>
      <c r="I135" s="4">
        <v>243</v>
      </c>
      <c r="J135" s="4">
        <v>35427</v>
      </c>
      <c r="K135" s="64">
        <f t="shared" si="20"/>
        <v>685.91752053518508</v>
      </c>
      <c r="L135" s="4">
        <v>247</v>
      </c>
      <c r="M135" s="4">
        <v>35427</v>
      </c>
      <c r="N135" s="64">
        <f t="shared" si="21"/>
        <v>697.2083439184803</v>
      </c>
      <c r="O135" s="4">
        <v>147</v>
      </c>
      <c r="P135" s="4">
        <v>168</v>
      </c>
      <c r="Q135" s="7">
        <f t="shared" si="22"/>
        <v>0.875</v>
      </c>
      <c r="R135" s="4">
        <v>166</v>
      </c>
      <c r="S135" s="4">
        <v>195</v>
      </c>
      <c r="T135" s="7">
        <f t="shared" si="23"/>
        <v>0.85128205128205126</v>
      </c>
      <c r="U135" s="4">
        <v>171</v>
      </c>
      <c r="V135" s="4">
        <v>213</v>
      </c>
      <c r="W135" s="7">
        <f t="shared" si="24"/>
        <v>0.80281690140845074</v>
      </c>
    </row>
    <row r="136" spans="1:23" x14ac:dyDescent="0.3">
      <c r="A136" t="s">
        <v>223</v>
      </c>
      <c r="B136" t="s">
        <v>242</v>
      </c>
      <c r="C136" t="s">
        <v>217</v>
      </c>
      <c r="D136" t="s">
        <v>572</v>
      </c>
      <c r="E136" t="s">
        <v>573</v>
      </c>
      <c r="F136" s="4">
        <v>330</v>
      </c>
      <c r="G136" s="4">
        <v>50494</v>
      </c>
      <c r="H136" s="64">
        <f t="shared" si="19"/>
        <v>653.5429952073514</v>
      </c>
      <c r="I136" s="4">
        <v>297</v>
      </c>
      <c r="J136" s="4">
        <v>51023</v>
      </c>
      <c r="K136" s="64">
        <f t="shared" si="20"/>
        <v>582.09042980616584</v>
      </c>
      <c r="L136" s="4">
        <v>310</v>
      </c>
      <c r="M136" s="4">
        <v>51023</v>
      </c>
      <c r="N136" s="64">
        <f t="shared" si="21"/>
        <v>607.56913548791726</v>
      </c>
      <c r="O136" s="4">
        <v>126</v>
      </c>
      <c r="P136" s="4">
        <v>144</v>
      </c>
      <c r="Q136" s="7">
        <f t="shared" si="22"/>
        <v>0.875</v>
      </c>
      <c r="R136" s="4">
        <v>158</v>
      </c>
      <c r="S136" s="4">
        <v>180</v>
      </c>
      <c r="T136" s="7">
        <f t="shared" si="23"/>
        <v>0.87777777777777777</v>
      </c>
      <c r="U136" s="4">
        <v>144</v>
      </c>
      <c r="V136" s="4">
        <v>174</v>
      </c>
      <c r="W136" s="7">
        <f t="shared" si="24"/>
        <v>0.82758620689655171</v>
      </c>
    </row>
    <row r="137" spans="1:23" x14ac:dyDescent="0.3">
      <c r="A137" t="s">
        <v>229</v>
      </c>
      <c r="B137" t="s">
        <v>251</v>
      </c>
      <c r="C137" t="s">
        <v>278</v>
      </c>
      <c r="D137" t="s">
        <v>574</v>
      </c>
      <c r="E137" t="s">
        <v>575</v>
      </c>
      <c r="F137" s="4">
        <v>52</v>
      </c>
      <c r="G137" s="4">
        <v>9413</v>
      </c>
      <c r="H137" s="64">
        <f t="shared" si="19"/>
        <v>552.42749389142671</v>
      </c>
      <c r="I137" s="4">
        <v>30</v>
      </c>
      <c r="J137" s="4">
        <v>9684</v>
      </c>
      <c r="K137" s="64">
        <f t="shared" si="20"/>
        <v>309.78934324659235</v>
      </c>
      <c r="L137" s="4">
        <v>52</v>
      </c>
      <c r="M137" s="4">
        <v>9684</v>
      </c>
      <c r="N137" s="64">
        <f t="shared" si="21"/>
        <v>536.96819496076</v>
      </c>
      <c r="O137" s="4">
        <v>35</v>
      </c>
      <c r="P137" s="4">
        <v>36</v>
      </c>
      <c r="Q137" s="7">
        <f t="shared" si="22"/>
        <v>0.97222222222222221</v>
      </c>
      <c r="R137" s="4">
        <v>32</v>
      </c>
      <c r="S137" s="4">
        <v>36</v>
      </c>
      <c r="T137" s="7">
        <f t="shared" si="23"/>
        <v>0.88888888888888884</v>
      </c>
      <c r="U137" s="4">
        <v>41</v>
      </c>
      <c r="V137" s="4">
        <v>45</v>
      </c>
      <c r="W137" s="7">
        <f t="shared" si="24"/>
        <v>0.91111111111111109</v>
      </c>
    </row>
    <row r="138" spans="1:23" x14ac:dyDescent="0.3">
      <c r="A138" t="s">
        <v>223</v>
      </c>
      <c r="B138" t="s">
        <v>233</v>
      </c>
      <c r="C138" t="s">
        <v>249</v>
      </c>
      <c r="D138" t="s">
        <v>576</v>
      </c>
      <c r="E138" t="s">
        <v>577</v>
      </c>
      <c r="F138" s="4">
        <v>349</v>
      </c>
      <c r="G138" s="4">
        <v>36096</v>
      </c>
      <c r="H138" s="64">
        <f t="shared" si="19"/>
        <v>966.86613475177296</v>
      </c>
      <c r="I138" s="4">
        <v>307</v>
      </c>
      <c r="J138" s="4">
        <v>36264</v>
      </c>
      <c r="K138" s="64">
        <f t="shared" si="20"/>
        <v>846.56960070593425</v>
      </c>
      <c r="L138" s="4">
        <v>326</v>
      </c>
      <c r="M138" s="4">
        <v>36264</v>
      </c>
      <c r="N138" s="64">
        <f t="shared" si="21"/>
        <v>898.96315905581298</v>
      </c>
      <c r="O138" s="4">
        <v>335</v>
      </c>
      <c r="P138" s="4">
        <v>421</v>
      </c>
      <c r="Q138" s="7">
        <f t="shared" si="22"/>
        <v>0.79572446555819476</v>
      </c>
      <c r="R138" s="4">
        <v>445</v>
      </c>
      <c r="S138" s="4">
        <v>559</v>
      </c>
      <c r="T138" s="7">
        <f t="shared" si="23"/>
        <v>0.7960644007155635</v>
      </c>
      <c r="U138" s="4">
        <v>294</v>
      </c>
      <c r="V138" s="4">
        <v>372</v>
      </c>
      <c r="W138" s="7">
        <f t="shared" si="24"/>
        <v>0.79032258064516125</v>
      </c>
    </row>
    <row r="139" spans="1:23" x14ac:dyDescent="0.3">
      <c r="A139" t="s">
        <v>229</v>
      </c>
      <c r="B139" t="s">
        <v>260</v>
      </c>
      <c r="C139" t="s">
        <v>271</v>
      </c>
      <c r="D139" t="s">
        <v>578</v>
      </c>
      <c r="E139" t="s">
        <v>579</v>
      </c>
      <c r="F139" s="4">
        <v>409</v>
      </c>
      <c r="G139" s="4">
        <v>48891</v>
      </c>
      <c r="H139" s="64">
        <f t="shared" si="19"/>
        <v>836.5547851342784</v>
      </c>
      <c r="I139" s="4">
        <v>385</v>
      </c>
      <c r="J139" s="4">
        <v>49062</v>
      </c>
      <c r="K139" s="64">
        <f t="shared" si="20"/>
        <v>784.7213729566671</v>
      </c>
      <c r="L139" s="4">
        <v>431</v>
      </c>
      <c r="M139" s="4">
        <v>49062</v>
      </c>
      <c r="N139" s="64">
        <f t="shared" si="21"/>
        <v>878.48029024499613</v>
      </c>
      <c r="O139" s="4">
        <v>175</v>
      </c>
      <c r="P139" s="4">
        <v>273</v>
      </c>
      <c r="Q139" s="7">
        <f t="shared" si="22"/>
        <v>0.64102564102564108</v>
      </c>
      <c r="R139" s="4">
        <v>196</v>
      </c>
      <c r="S139" s="4">
        <v>245</v>
      </c>
      <c r="T139" s="7">
        <f t="shared" si="23"/>
        <v>0.8</v>
      </c>
      <c r="U139" s="4">
        <v>164</v>
      </c>
      <c r="V139" s="4">
        <v>241</v>
      </c>
      <c r="W139" s="7">
        <f t="shared" si="24"/>
        <v>0.68049792531120334</v>
      </c>
    </row>
    <row r="140" spans="1:23" x14ac:dyDescent="0.3">
      <c r="A140" t="s">
        <v>223</v>
      </c>
      <c r="B140" t="s">
        <v>233</v>
      </c>
      <c r="C140" t="s">
        <v>240</v>
      </c>
      <c r="D140" t="s">
        <v>580</v>
      </c>
      <c r="E140" t="s">
        <v>581</v>
      </c>
      <c r="F140" s="4">
        <v>539</v>
      </c>
      <c r="G140" s="4">
        <v>62608</v>
      </c>
      <c r="H140" s="64">
        <f t="shared" si="19"/>
        <v>860.91234347048294</v>
      </c>
      <c r="I140" s="4">
        <v>516</v>
      </c>
      <c r="J140" s="4">
        <v>63307</v>
      </c>
      <c r="K140" s="64">
        <f t="shared" si="20"/>
        <v>815.07574201905004</v>
      </c>
      <c r="L140" s="4">
        <v>490</v>
      </c>
      <c r="M140" s="4">
        <v>63307</v>
      </c>
      <c r="N140" s="64">
        <f t="shared" si="21"/>
        <v>774.00603408785764</v>
      </c>
      <c r="O140" s="4">
        <v>202</v>
      </c>
      <c r="P140" s="4">
        <v>236</v>
      </c>
      <c r="Q140" s="7">
        <f t="shared" si="22"/>
        <v>0.85593220338983056</v>
      </c>
      <c r="R140" s="4">
        <v>202</v>
      </c>
      <c r="S140" s="4">
        <v>236</v>
      </c>
      <c r="T140" s="7">
        <f t="shared" si="23"/>
        <v>0.85593220338983056</v>
      </c>
      <c r="U140" s="4">
        <v>224</v>
      </c>
      <c r="V140" s="4">
        <v>258</v>
      </c>
      <c r="W140" s="7">
        <f t="shared" si="24"/>
        <v>0.86821705426356588</v>
      </c>
    </row>
    <row r="141" spans="1:23" x14ac:dyDescent="0.3">
      <c r="A141" t="s">
        <v>223</v>
      </c>
      <c r="B141" t="s">
        <v>242</v>
      </c>
      <c r="C141" t="s">
        <v>217</v>
      </c>
      <c r="D141" t="s">
        <v>582</v>
      </c>
      <c r="E141" t="s">
        <v>583</v>
      </c>
      <c r="F141" s="4">
        <v>764</v>
      </c>
      <c r="G141" s="4">
        <v>92658</v>
      </c>
      <c r="H141" s="64">
        <f t="shared" si="19"/>
        <v>824.53754667702731</v>
      </c>
      <c r="I141" s="4">
        <v>717</v>
      </c>
      <c r="J141" s="4">
        <v>92938</v>
      </c>
      <c r="K141" s="64">
        <f t="shared" si="20"/>
        <v>771.4820633110246</v>
      </c>
      <c r="L141" s="4">
        <v>611</v>
      </c>
      <c r="M141" s="4">
        <v>92938</v>
      </c>
      <c r="N141" s="64">
        <f t="shared" si="21"/>
        <v>657.42753233338351</v>
      </c>
      <c r="O141" s="4">
        <v>727</v>
      </c>
      <c r="P141" s="4">
        <v>973</v>
      </c>
      <c r="Q141" s="7">
        <f t="shared" si="22"/>
        <v>0.74717368961973274</v>
      </c>
      <c r="R141" s="4">
        <v>760</v>
      </c>
      <c r="S141" s="4">
        <v>950</v>
      </c>
      <c r="T141" s="7">
        <f t="shared" si="23"/>
        <v>0.8</v>
      </c>
      <c r="U141" s="4">
        <v>1010</v>
      </c>
      <c r="V141" s="4">
        <v>1255</v>
      </c>
      <c r="W141" s="7">
        <f t="shared" si="24"/>
        <v>0.80478087649402386</v>
      </c>
    </row>
    <row r="142" spans="1:23" x14ac:dyDescent="0.3">
      <c r="A142" t="s">
        <v>229</v>
      </c>
      <c r="B142" t="s">
        <v>260</v>
      </c>
      <c r="C142" t="s">
        <v>265</v>
      </c>
      <c r="D142" t="s">
        <v>586</v>
      </c>
      <c r="E142" t="s">
        <v>587</v>
      </c>
      <c r="F142" s="4">
        <v>384</v>
      </c>
      <c r="G142" s="4">
        <v>74302</v>
      </c>
      <c r="H142" s="64">
        <f t="shared" si="19"/>
        <v>516.80977631826875</v>
      </c>
      <c r="I142" s="4">
        <v>454</v>
      </c>
      <c r="J142" s="4">
        <v>76030</v>
      </c>
      <c r="K142" s="64">
        <f t="shared" si="20"/>
        <v>597.13271077206366</v>
      </c>
      <c r="L142" s="4">
        <v>334</v>
      </c>
      <c r="M142" s="4">
        <v>76030</v>
      </c>
      <c r="N142" s="64">
        <f t="shared" si="21"/>
        <v>439.30027620676054</v>
      </c>
      <c r="O142" s="4">
        <v>265</v>
      </c>
      <c r="P142" s="4">
        <v>347</v>
      </c>
      <c r="Q142" s="7">
        <f t="shared" si="22"/>
        <v>0.76368876080691639</v>
      </c>
      <c r="R142" s="4">
        <v>1584</v>
      </c>
      <c r="S142" s="4">
        <v>1932</v>
      </c>
      <c r="T142" s="7">
        <f t="shared" si="23"/>
        <v>0.81987577639751552</v>
      </c>
      <c r="U142" s="4">
        <v>330</v>
      </c>
      <c r="V142" s="4">
        <v>404</v>
      </c>
      <c r="W142" s="7">
        <f t="shared" si="24"/>
        <v>0.81683168316831678</v>
      </c>
    </row>
    <row r="143" spans="1:23" x14ac:dyDescent="0.3">
      <c r="A143" t="s">
        <v>256</v>
      </c>
      <c r="B143" t="s">
        <v>280</v>
      </c>
      <c r="C143" t="s">
        <v>304</v>
      </c>
      <c r="D143" t="s">
        <v>588</v>
      </c>
      <c r="E143" t="s">
        <v>589</v>
      </c>
      <c r="F143" s="4">
        <v>68</v>
      </c>
      <c r="G143" s="4">
        <v>14250</v>
      </c>
      <c r="H143" s="64">
        <f t="shared" si="19"/>
        <v>477.19298245614038</v>
      </c>
      <c r="I143" s="4">
        <v>76</v>
      </c>
      <c r="J143" s="4">
        <v>14615</v>
      </c>
      <c r="K143" s="64">
        <f t="shared" si="20"/>
        <v>520.01368457064655</v>
      </c>
      <c r="L143" s="4">
        <v>73</v>
      </c>
      <c r="M143" s="4">
        <v>14615</v>
      </c>
      <c r="N143" s="64">
        <f t="shared" si="21"/>
        <v>499.48682860075263</v>
      </c>
      <c r="O143" s="4">
        <v>83</v>
      </c>
      <c r="P143" s="4">
        <v>95</v>
      </c>
      <c r="Q143" s="7">
        <f t="shared" si="22"/>
        <v>0.87368421052631584</v>
      </c>
      <c r="R143" s="4">
        <v>104</v>
      </c>
      <c r="S143" s="4">
        <v>115</v>
      </c>
      <c r="T143" s="7">
        <f t="shared" si="23"/>
        <v>0.90434782608695652</v>
      </c>
      <c r="U143" s="4">
        <v>73</v>
      </c>
      <c r="V143" s="4">
        <v>81</v>
      </c>
      <c r="W143" s="7">
        <f t="shared" si="24"/>
        <v>0.90123456790123457</v>
      </c>
    </row>
    <row r="144" spans="1:23" x14ac:dyDescent="0.3">
      <c r="A144" t="s">
        <v>229</v>
      </c>
      <c r="B144" t="s">
        <v>260</v>
      </c>
      <c r="C144" t="s">
        <v>271</v>
      </c>
      <c r="D144" t="s">
        <v>590</v>
      </c>
      <c r="E144" t="s">
        <v>591</v>
      </c>
      <c r="F144" s="4">
        <v>239</v>
      </c>
      <c r="G144" s="4">
        <v>44494</v>
      </c>
      <c r="H144" s="64">
        <f t="shared" si="19"/>
        <v>537.15107654964709</v>
      </c>
      <c r="I144" s="4">
        <v>252</v>
      </c>
      <c r="J144" s="4">
        <v>44813</v>
      </c>
      <c r="K144" s="64">
        <f t="shared" si="20"/>
        <v>562.33682190435809</v>
      </c>
      <c r="L144" s="4">
        <v>264</v>
      </c>
      <c r="M144" s="4">
        <v>44813</v>
      </c>
      <c r="N144" s="64">
        <f t="shared" si="21"/>
        <v>589.11476580456565</v>
      </c>
      <c r="O144" s="4">
        <v>101</v>
      </c>
      <c r="P144" s="4">
        <v>120</v>
      </c>
      <c r="Q144" s="7">
        <f t="shared" si="22"/>
        <v>0.84166666666666667</v>
      </c>
      <c r="R144" s="4">
        <v>97</v>
      </c>
      <c r="S144" s="4">
        <v>110</v>
      </c>
      <c r="T144" s="7">
        <f t="shared" si="23"/>
        <v>0.88181818181818183</v>
      </c>
      <c r="U144" s="4">
        <v>106</v>
      </c>
      <c r="V144" s="4">
        <v>127</v>
      </c>
      <c r="W144" s="7">
        <f t="shared" si="24"/>
        <v>0.83464566929133854</v>
      </c>
    </row>
    <row r="145" spans="1:23" x14ac:dyDescent="0.3">
      <c r="A145" t="s">
        <v>247</v>
      </c>
      <c r="B145" t="s">
        <v>288</v>
      </c>
      <c r="C145" t="s">
        <v>293</v>
      </c>
      <c r="D145" t="s">
        <v>592</v>
      </c>
      <c r="E145" t="s">
        <v>593</v>
      </c>
      <c r="F145" s="4">
        <v>744</v>
      </c>
      <c r="G145" s="4">
        <v>131127</v>
      </c>
      <c r="H145" s="64">
        <f t="shared" si="19"/>
        <v>567.38886728133787</v>
      </c>
      <c r="I145" s="4">
        <v>696</v>
      </c>
      <c r="J145" s="4">
        <v>134127</v>
      </c>
      <c r="K145" s="64">
        <f t="shared" si="20"/>
        <v>518.91118119394298</v>
      </c>
      <c r="L145" s="4">
        <v>892</v>
      </c>
      <c r="M145" s="4">
        <v>134127</v>
      </c>
      <c r="N145" s="64">
        <f t="shared" si="21"/>
        <v>665.04134141522582</v>
      </c>
      <c r="O145" s="4">
        <v>254</v>
      </c>
      <c r="P145" s="4">
        <v>275</v>
      </c>
      <c r="Q145" s="7">
        <f t="shared" si="22"/>
        <v>0.92363636363636359</v>
      </c>
      <c r="R145" s="4">
        <v>259</v>
      </c>
      <c r="S145" s="4">
        <v>282</v>
      </c>
      <c r="T145" s="7">
        <f t="shared" si="23"/>
        <v>0.91843971631205679</v>
      </c>
      <c r="U145" s="4">
        <v>156</v>
      </c>
      <c r="V145" s="4">
        <v>183</v>
      </c>
      <c r="W145" s="7">
        <f t="shared" si="24"/>
        <v>0.85245901639344257</v>
      </c>
    </row>
    <row r="146" spans="1:23" x14ac:dyDescent="0.3">
      <c r="A146" t="s">
        <v>247</v>
      </c>
      <c r="B146" t="s">
        <v>288</v>
      </c>
      <c r="C146" t="s">
        <v>299</v>
      </c>
      <c r="D146" t="s">
        <v>594</v>
      </c>
      <c r="E146" t="s">
        <v>595</v>
      </c>
      <c r="F146" s="4">
        <v>343</v>
      </c>
      <c r="G146" s="4">
        <v>51379</v>
      </c>
      <c r="H146" s="64">
        <f t="shared" si="19"/>
        <v>667.58792502773508</v>
      </c>
      <c r="I146" s="4">
        <v>315</v>
      </c>
      <c r="J146" s="4">
        <v>52004</v>
      </c>
      <c r="K146" s="64">
        <f t="shared" si="20"/>
        <v>605.72263672025224</v>
      </c>
      <c r="L146" s="4">
        <v>366</v>
      </c>
      <c r="M146" s="4">
        <v>52004</v>
      </c>
      <c r="N146" s="64">
        <f t="shared" si="21"/>
        <v>703.79201599876933</v>
      </c>
      <c r="O146" s="4">
        <v>472</v>
      </c>
      <c r="P146" s="4">
        <v>529</v>
      </c>
      <c r="Q146" s="7">
        <f t="shared" si="22"/>
        <v>0.89224952741020791</v>
      </c>
      <c r="R146" s="4">
        <v>1825</v>
      </c>
      <c r="S146" s="4">
        <v>2143</v>
      </c>
      <c r="T146" s="7">
        <f t="shared" si="23"/>
        <v>0.8516098926738217</v>
      </c>
      <c r="U146" s="4">
        <v>454</v>
      </c>
      <c r="V146" s="4">
        <v>525</v>
      </c>
      <c r="W146" s="7">
        <f t="shared" si="24"/>
        <v>0.86476190476190473</v>
      </c>
    </row>
    <row r="147" spans="1:23" x14ac:dyDescent="0.3">
      <c r="A147" t="s">
        <v>223</v>
      </c>
      <c r="B147" t="s">
        <v>218</v>
      </c>
      <c r="C147" t="s">
        <v>231</v>
      </c>
      <c r="D147" t="s">
        <v>596</v>
      </c>
      <c r="E147" t="s">
        <v>597</v>
      </c>
      <c r="F147" s="4">
        <v>249</v>
      </c>
      <c r="G147" s="4">
        <v>29502</v>
      </c>
      <c r="H147" s="64">
        <f t="shared" si="19"/>
        <v>844.0105755541997</v>
      </c>
      <c r="I147" s="4">
        <v>249</v>
      </c>
      <c r="J147" s="4">
        <v>29725</v>
      </c>
      <c r="K147" s="64">
        <f t="shared" si="20"/>
        <v>837.67872161480227</v>
      </c>
      <c r="L147" s="4">
        <v>201</v>
      </c>
      <c r="M147" s="4">
        <v>29725</v>
      </c>
      <c r="N147" s="64">
        <f t="shared" si="21"/>
        <v>676.19848612279225</v>
      </c>
      <c r="O147" s="4">
        <v>112</v>
      </c>
      <c r="P147" s="4">
        <v>130</v>
      </c>
      <c r="Q147" s="7">
        <f t="shared" si="22"/>
        <v>0.86153846153846159</v>
      </c>
      <c r="R147" s="4">
        <v>112</v>
      </c>
      <c r="S147" s="4">
        <v>130</v>
      </c>
      <c r="T147" s="7">
        <f t="shared" si="23"/>
        <v>0.86153846153846159</v>
      </c>
      <c r="U147" s="4">
        <v>110</v>
      </c>
      <c r="V147" s="4">
        <v>141</v>
      </c>
      <c r="W147" s="7">
        <f t="shared" si="24"/>
        <v>0.78014184397163122</v>
      </c>
    </row>
    <row r="148" spans="1:23" x14ac:dyDescent="0.3">
      <c r="A148" t="s">
        <v>256</v>
      </c>
      <c r="B148" t="s">
        <v>280</v>
      </c>
      <c r="C148" t="s">
        <v>304</v>
      </c>
      <c r="D148" t="s">
        <v>600</v>
      </c>
      <c r="E148" t="s">
        <v>601</v>
      </c>
      <c r="F148" s="4">
        <v>298</v>
      </c>
      <c r="G148" s="4">
        <v>33131</v>
      </c>
      <c r="H148" s="64">
        <f t="shared" si="19"/>
        <v>899.45972050345608</v>
      </c>
      <c r="I148" s="4">
        <v>270</v>
      </c>
      <c r="J148" s="4">
        <v>33214</v>
      </c>
      <c r="K148" s="64">
        <f t="shared" si="20"/>
        <v>812.91021858252532</v>
      </c>
      <c r="L148" s="4">
        <v>259</v>
      </c>
      <c r="M148" s="4">
        <v>33214</v>
      </c>
      <c r="N148" s="64">
        <f t="shared" si="21"/>
        <v>779.79165412175587</v>
      </c>
      <c r="O148" s="4">
        <v>151</v>
      </c>
      <c r="P148" s="4">
        <v>180</v>
      </c>
      <c r="Q148" s="7">
        <f t="shared" si="22"/>
        <v>0.83888888888888891</v>
      </c>
      <c r="R148" s="4">
        <v>314</v>
      </c>
      <c r="S148" s="4">
        <v>369</v>
      </c>
      <c r="T148" s="7">
        <f t="shared" si="23"/>
        <v>0.85094850948509482</v>
      </c>
      <c r="U148" s="4">
        <v>289</v>
      </c>
      <c r="V148" s="4">
        <v>351</v>
      </c>
      <c r="W148" s="7">
        <f t="shared" si="24"/>
        <v>0.8233618233618234</v>
      </c>
    </row>
    <row r="149" spans="1:23" x14ac:dyDescent="0.3">
      <c r="A149" t="s">
        <v>229</v>
      </c>
      <c r="B149" t="s">
        <v>267</v>
      </c>
      <c r="C149" t="s">
        <v>286</v>
      </c>
      <c r="D149" t="s">
        <v>604</v>
      </c>
      <c r="E149" t="s">
        <v>605</v>
      </c>
      <c r="F149" s="4">
        <v>214</v>
      </c>
      <c r="G149" s="4">
        <v>34517</v>
      </c>
      <c r="H149" s="64">
        <f t="shared" si="19"/>
        <v>619.98435553495381</v>
      </c>
      <c r="I149" s="4">
        <v>215</v>
      </c>
      <c r="J149" s="4">
        <v>34798</v>
      </c>
      <c r="K149" s="64">
        <f t="shared" si="20"/>
        <v>617.85160066670494</v>
      </c>
      <c r="L149" s="4">
        <v>184</v>
      </c>
      <c r="M149" s="4">
        <v>34798</v>
      </c>
      <c r="N149" s="64">
        <f t="shared" si="21"/>
        <v>528.76602103569178</v>
      </c>
      <c r="O149" s="4">
        <v>70</v>
      </c>
      <c r="P149" s="4">
        <v>93</v>
      </c>
      <c r="Q149" s="7">
        <f t="shared" si="22"/>
        <v>0.75268817204301075</v>
      </c>
      <c r="R149" s="4">
        <v>88</v>
      </c>
      <c r="S149" s="4">
        <v>100</v>
      </c>
      <c r="T149" s="7">
        <f t="shared" si="23"/>
        <v>0.88</v>
      </c>
      <c r="U149" s="4">
        <v>72</v>
      </c>
      <c r="V149" s="4">
        <v>88</v>
      </c>
      <c r="W149" s="7">
        <f t="shared" si="24"/>
        <v>0.81818181818181823</v>
      </c>
    </row>
    <row r="150" spans="1:23" x14ac:dyDescent="0.3">
      <c r="A150" t="s">
        <v>238</v>
      </c>
      <c r="B150" t="s">
        <v>273</v>
      </c>
      <c r="C150" t="s">
        <v>314</v>
      </c>
      <c r="D150" t="s">
        <v>606</v>
      </c>
      <c r="E150" t="s">
        <v>607</v>
      </c>
      <c r="F150" s="4">
        <v>100</v>
      </c>
      <c r="G150" s="4">
        <v>25072</v>
      </c>
      <c r="H150" s="64">
        <f t="shared" si="19"/>
        <v>398.85130823229099</v>
      </c>
      <c r="I150" s="4">
        <v>124</v>
      </c>
      <c r="J150" s="4">
        <v>25649</v>
      </c>
      <c r="K150" s="64">
        <f t="shared" si="20"/>
        <v>483.44964715973327</v>
      </c>
      <c r="L150" s="4">
        <v>135</v>
      </c>
      <c r="M150" s="4">
        <v>25649</v>
      </c>
      <c r="N150" s="64">
        <f t="shared" si="21"/>
        <v>526.33630940777425</v>
      </c>
      <c r="O150" s="4">
        <v>150</v>
      </c>
      <c r="P150" s="4">
        <v>180</v>
      </c>
      <c r="Q150" s="7">
        <f t="shared" si="22"/>
        <v>0.83333333333333337</v>
      </c>
      <c r="R150" s="4">
        <v>533</v>
      </c>
      <c r="S150" s="4">
        <v>600</v>
      </c>
      <c r="T150" s="7">
        <f t="shared" si="23"/>
        <v>0.88833333333333331</v>
      </c>
      <c r="U150" s="4">
        <v>136</v>
      </c>
      <c r="V150" s="4">
        <v>157</v>
      </c>
      <c r="W150" s="7">
        <f t="shared" si="24"/>
        <v>0.86624203821656054</v>
      </c>
    </row>
    <row r="151" spans="1:23" x14ac:dyDescent="0.3">
      <c r="A151" t="s">
        <v>223</v>
      </c>
      <c r="B151" t="s">
        <v>233</v>
      </c>
      <c r="C151" t="s">
        <v>240</v>
      </c>
      <c r="D151" t="s">
        <v>608</v>
      </c>
      <c r="E151" t="s">
        <v>609</v>
      </c>
      <c r="F151" s="4">
        <v>252</v>
      </c>
      <c r="G151" s="4">
        <v>36032</v>
      </c>
      <c r="H151" s="64">
        <f t="shared" si="19"/>
        <v>699.37833037300175</v>
      </c>
      <c r="I151" s="4">
        <v>257</v>
      </c>
      <c r="J151" s="4">
        <v>36455</v>
      </c>
      <c r="K151" s="64">
        <f t="shared" si="20"/>
        <v>704.97874091345489</v>
      </c>
      <c r="L151" s="4">
        <v>230</v>
      </c>
      <c r="M151" s="4">
        <v>36455</v>
      </c>
      <c r="N151" s="64">
        <f t="shared" si="21"/>
        <v>630.91482649842271</v>
      </c>
      <c r="O151" s="4">
        <v>78</v>
      </c>
      <c r="P151" s="4">
        <v>91</v>
      </c>
      <c r="Q151" s="7">
        <f t="shared" si="22"/>
        <v>0.8571428571428571</v>
      </c>
      <c r="R151" s="4">
        <v>99</v>
      </c>
      <c r="S151" s="4">
        <v>107</v>
      </c>
      <c r="T151" s="7">
        <f t="shared" si="23"/>
        <v>0.92523364485981308</v>
      </c>
      <c r="U151" s="4">
        <v>80</v>
      </c>
      <c r="V151" s="4">
        <v>92</v>
      </c>
      <c r="W151" s="7">
        <f t="shared" si="24"/>
        <v>0.86956521739130432</v>
      </c>
    </row>
    <row r="152" spans="1:23" x14ac:dyDescent="0.3">
      <c r="A152" t="s">
        <v>229</v>
      </c>
      <c r="B152" t="s">
        <v>260</v>
      </c>
      <c r="C152" t="s">
        <v>265</v>
      </c>
      <c r="D152" t="s">
        <v>610</v>
      </c>
      <c r="E152" t="s">
        <v>611</v>
      </c>
      <c r="F152" s="4">
        <v>1160</v>
      </c>
      <c r="G152" s="4">
        <v>182903</v>
      </c>
      <c r="H152" s="64">
        <f t="shared" si="19"/>
        <v>634.21595053115584</v>
      </c>
      <c r="I152" s="4">
        <v>1100</v>
      </c>
      <c r="J152" s="4">
        <v>185875</v>
      </c>
      <c r="K152" s="64">
        <f t="shared" si="20"/>
        <v>591.79556153328849</v>
      </c>
      <c r="L152" s="4">
        <v>1020</v>
      </c>
      <c r="M152" s="4">
        <v>185875</v>
      </c>
      <c r="N152" s="64">
        <f t="shared" si="21"/>
        <v>548.7558843308675</v>
      </c>
      <c r="O152" s="4">
        <v>309</v>
      </c>
      <c r="P152" s="4">
        <v>360</v>
      </c>
      <c r="Q152" s="7">
        <f t="shared" si="22"/>
        <v>0.85833333333333328</v>
      </c>
      <c r="R152" s="4">
        <v>357</v>
      </c>
      <c r="S152" s="4">
        <v>420</v>
      </c>
      <c r="T152" s="7">
        <f t="shared" si="23"/>
        <v>0.85</v>
      </c>
      <c r="U152" s="4">
        <v>184</v>
      </c>
      <c r="V152" s="4">
        <v>202</v>
      </c>
      <c r="W152" s="7">
        <f t="shared" si="24"/>
        <v>0.91089108910891092</v>
      </c>
    </row>
    <row r="153" spans="1:23" x14ac:dyDescent="0.3">
      <c r="A153" t="s">
        <v>223</v>
      </c>
      <c r="B153" t="s">
        <v>233</v>
      </c>
      <c r="C153" t="s">
        <v>249</v>
      </c>
      <c r="D153" t="s">
        <v>613</v>
      </c>
      <c r="E153" t="s">
        <v>614</v>
      </c>
      <c r="F153" s="4">
        <v>224</v>
      </c>
      <c r="G153" s="4">
        <v>57129</v>
      </c>
      <c r="H153" s="64">
        <f t="shared" si="19"/>
        <v>392.09508305764143</v>
      </c>
      <c r="I153" s="4">
        <v>332</v>
      </c>
      <c r="J153" s="4">
        <v>57643</v>
      </c>
      <c r="K153" s="64">
        <f t="shared" si="20"/>
        <v>575.95891955658101</v>
      </c>
      <c r="L153" s="4">
        <v>872</v>
      </c>
      <c r="M153" s="4">
        <v>57643</v>
      </c>
      <c r="N153" s="64">
        <f t="shared" si="21"/>
        <v>1512.7595718474056</v>
      </c>
      <c r="O153" s="4">
        <v>212</v>
      </c>
      <c r="P153" s="4">
        <v>245</v>
      </c>
      <c r="Q153" s="7">
        <f t="shared" si="22"/>
        <v>0.86530612244897964</v>
      </c>
      <c r="R153" s="4">
        <v>235</v>
      </c>
      <c r="S153" s="4">
        <v>265</v>
      </c>
      <c r="T153" s="7">
        <f t="shared" si="23"/>
        <v>0.8867924528301887</v>
      </c>
      <c r="U153" s="4">
        <v>198</v>
      </c>
      <c r="V153" s="4">
        <v>206</v>
      </c>
      <c r="W153" s="7">
        <f t="shared" si="24"/>
        <v>0.96116504854368934</v>
      </c>
    </row>
    <row r="154" spans="1:23" x14ac:dyDescent="0.3">
      <c r="A154" t="s">
        <v>223</v>
      </c>
      <c r="B154" t="s">
        <v>218</v>
      </c>
      <c r="C154" t="s">
        <v>231</v>
      </c>
      <c r="D154" t="s">
        <v>615</v>
      </c>
      <c r="E154" t="s">
        <v>616</v>
      </c>
      <c r="F154" s="4">
        <v>308</v>
      </c>
      <c r="G154" s="4">
        <v>34435</v>
      </c>
      <c r="H154" s="64">
        <f t="shared" si="19"/>
        <v>894.43879773486276</v>
      </c>
      <c r="I154" s="4">
        <v>290</v>
      </c>
      <c r="J154" s="4">
        <v>35017</v>
      </c>
      <c r="K154" s="64">
        <f t="shared" si="20"/>
        <v>828.16917497215638</v>
      </c>
      <c r="L154" s="4">
        <v>273</v>
      </c>
      <c r="M154" s="4">
        <v>35017</v>
      </c>
      <c r="N154" s="64">
        <f t="shared" si="21"/>
        <v>779.62132678413343</v>
      </c>
      <c r="O154" s="4">
        <v>61</v>
      </c>
      <c r="P154" s="4">
        <v>81</v>
      </c>
      <c r="Q154" s="7">
        <f t="shared" si="22"/>
        <v>0.75308641975308643</v>
      </c>
      <c r="R154" s="4">
        <v>119</v>
      </c>
      <c r="S154" s="4">
        <v>141</v>
      </c>
      <c r="T154" s="7">
        <f t="shared" si="23"/>
        <v>0.84397163120567376</v>
      </c>
      <c r="U154" s="4">
        <v>58</v>
      </c>
      <c r="V154" s="4">
        <v>64</v>
      </c>
      <c r="W154" s="7">
        <f t="shared" si="24"/>
        <v>0.90625</v>
      </c>
    </row>
    <row r="155" spans="1:23" x14ac:dyDescent="0.3">
      <c r="A155" t="s">
        <v>229</v>
      </c>
      <c r="B155" t="s">
        <v>260</v>
      </c>
      <c r="C155" t="s">
        <v>265</v>
      </c>
      <c r="D155" t="s">
        <v>619</v>
      </c>
      <c r="E155" t="s">
        <v>620</v>
      </c>
      <c r="F155" s="4">
        <v>300</v>
      </c>
      <c r="G155" s="4">
        <v>42775</v>
      </c>
      <c r="H155" s="64">
        <f t="shared" si="19"/>
        <v>701.34424313267095</v>
      </c>
      <c r="I155" s="4">
        <v>290</v>
      </c>
      <c r="J155" s="4">
        <v>43201</v>
      </c>
      <c r="K155" s="64">
        <f t="shared" si="20"/>
        <v>671.28075738987525</v>
      </c>
      <c r="L155" s="4">
        <v>179</v>
      </c>
      <c r="M155" s="4">
        <v>43201</v>
      </c>
      <c r="N155" s="64">
        <f t="shared" si="21"/>
        <v>414.34226059581948</v>
      </c>
      <c r="O155" s="4">
        <v>38</v>
      </c>
      <c r="P155" s="4">
        <v>45</v>
      </c>
      <c r="Q155" s="7">
        <f t="shared" si="22"/>
        <v>0.84444444444444444</v>
      </c>
      <c r="R155" s="4">
        <v>257</v>
      </c>
      <c r="S155" s="4">
        <v>289</v>
      </c>
      <c r="T155" s="7">
        <f t="shared" si="23"/>
        <v>0.88927335640138405</v>
      </c>
      <c r="U155" s="4">
        <v>49</v>
      </c>
      <c r="V155" s="4">
        <v>62</v>
      </c>
      <c r="W155" s="7">
        <f t="shared" si="24"/>
        <v>0.79032258064516125</v>
      </c>
    </row>
    <row r="156" spans="1:23" x14ac:dyDescent="0.3">
      <c r="A156" t="s">
        <v>229</v>
      </c>
      <c r="B156" t="s">
        <v>267</v>
      </c>
      <c r="C156" t="s">
        <v>286</v>
      </c>
      <c r="D156" t="s">
        <v>621</v>
      </c>
      <c r="E156" t="s">
        <v>622</v>
      </c>
      <c r="F156" s="4">
        <v>883</v>
      </c>
      <c r="G156" s="4">
        <v>170075</v>
      </c>
      <c r="H156" s="64">
        <f t="shared" si="19"/>
        <v>519.18271350874613</v>
      </c>
      <c r="I156" s="4">
        <v>1077</v>
      </c>
      <c r="J156" s="4">
        <v>173166</v>
      </c>
      <c r="K156" s="64">
        <f t="shared" si="20"/>
        <v>621.94657149786917</v>
      </c>
      <c r="L156" s="4">
        <v>1052</v>
      </c>
      <c r="M156" s="4">
        <v>173166</v>
      </c>
      <c r="N156" s="64">
        <f t="shared" si="21"/>
        <v>607.50955730339672</v>
      </c>
      <c r="O156" s="4">
        <v>654</v>
      </c>
      <c r="P156" s="4">
        <v>933</v>
      </c>
      <c r="Q156" s="7">
        <f t="shared" si="22"/>
        <v>0.70096463022508038</v>
      </c>
      <c r="R156" s="4">
        <v>514</v>
      </c>
      <c r="S156" s="4">
        <v>700</v>
      </c>
      <c r="T156" s="7">
        <f t="shared" si="23"/>
        <v>0.73428571428571432</v>
      </c>
      <c r="U156" s="4">
        <v>960</v>
      </c>
      <c r="V156" s="4">
        <v>1376</v>
      </c>
      <c r="W156" s="7">
        <f t="shared" si="24"/>
        <v>0.69767441860465118</v>
      </c>
    </row>
    <row r="157" spans="1:23" x14ac:dyDescent="0.3">
      <c r="A157" t="s">
        <v>223</v>
      </c>
      <c r="B157" t="s">
        <v>218</v>
      </c>
      <c r="C157" t="s">
        <v>231</v>
      </c>
      <c r="D157" t="s">
        <v>623</v>
      </c>
      <c r="E157" t="s">
        <v>624</v>
      </c>
      <c r="F157" s="4">
        <v>477</v>
      </c>
      <c r="G157" s="4">
        <v>52438</v>
      </c>
      <c r="H157" s="64">
        <f t="shared" si="19"/>
        <v>909.64567679926779</v>
      </c>
      <c r="I157" s="4">
        <v>458</v>
      </c>
      <c r="J157" s="4">
        <v>53209</v>
      </c>
      <c r="K157" s="64">
        <f t="shared" si="20"/>
        <v>860.75663891446948</v>
      </c>
      <c r="L157" s="4">
        <v>498</v>
      </c>
      <c r="M157" s="4">
        <v>53209</v>
      </c>
      <c r="N157" s="64">
        <f t="shared" si="21"/>
        <v>935.93189122140996</v>
      </c>
      <c r="O157" s="4">
        <v>419</v>
      </c>
      <c r="P157" s="4">
        <v>526</v>
      </c>
      <c r="Q157" s="7">
        <f t="shared" si="22"/>
        <v>0.79657794676806082</v>
      </c>
      <c r="R157" s="4">
        <v>420</v>
      </c>
      <c r="S157" s="4">
        <v>525</v>
      </c>
      <c r="T157" s="7">
        <f t="shared" si="23"/>
        <v>0.8</v>
      </c>
      <c r="U157" s="4">
        <v>430</v>
      </c>
      <c r="V157" s="4">
        <v>555</v>
      </c>
      <c r="W157" s="7">
        <f t="shared" si="24"/>
        <v>0.77477477477477474</v>
      </c>
    </row>
    <row r="158" spans="1:23" x14ac:dyDescent="0.3">
      <c r="A158" t="s">
        <v>256</v>
      </c>
      <c r="B158" t="s">
        <v>280</v>
      </c>
      <c r="C158" t="s">
        <v>310</v>
      </c>
      <c r="D158" t="s">
        <v>625</v>
      </c>
      <c r="E158" t="s">
        <v>626</v>
      </c>
      <c r="F158" s="4">
        <v>1089</v>
      </c>
      <c r="G158" s="4">
        <v>219951</v>
      </c>
      <c r="H158" s="64">
        <f t="shared" si="19"/>
        <v>495.11027456115227</v>
      </c>
      <c r="I158" s="4">
        <v>1153</v>
      </c>
      <c r="J158" s="4">
        <v>222232</v>
      </c>
      <c r="K158" s="64">
        <f t="shared" si="20"/>
        <v>518.8271716044494</v>
      </c>
      <c r="L158" s="4">
        <v>1294</v>
      </c>
      <c r="M158" s="4">
        <v>222232</v>
      </c>
      <c r="N158" s="64">
        <f t="shared" si="21"/>
        <v>582.27437992728323</v>
      </c>
      <c r="O158" s="4">
        <v>497</v>
      </c>
      <c r="P158" s="4">
        <v>669</v>
      </c>
      <c r="Q158" s="7">
        <f t="shared" si="22"/>
        <v>0.74289985052316887</v>
      </c>
      <c r="R158" s="4">
        <v>391</v>
      </c>
      <c r="S158" s="4">
        <v>521</v>
      </c>
      <c r="T158" s="7">
        <f t="shared" si="23"/>
        <v>0.75047984644913623</v>
      </c>
      <c r="U158" s="4">
        <v>501</v>
      </c>
      <c r="V158" s="4">
        <v>718</v>
      </c>
      <c r="W158" s="7">
        <f t="shared" si="24"/>
        <v>0.6977715877437326</v>
      </c>
    </row>
    <row r="159" spans="1:23" x14ac:dyDescent="0.3">
      <c r="A159" t="s">
        <v>238</v>
      </c>
      <c r="B159" t="s">
        <v>273</v>
      </c>
      <c r="C159" t="s">
        <v>314</v>
      </c>
      <c r="D159" t="s">
        <v>627</v>
      </c>
      <c r="E159" t="s">
        <v>628</v>
      </c>
      <c r="F159" s="4">
        <v>56</v>
      </c>
      <c r="G159" s="4">
        <v>30582</v>
      </c>
      <c r="H159" s="64">
        <f t="shared" si="19"/>
        <v>183.11425021254334</v>
      </c>
      <c r="I159" s="4">
        <v>88</v>
      </c>
      <c r="J159" s="4">
        <v>30857</v>
      </c>
      <c r="K159" s="64">
        <f t="shared" si="20"/>
        <v>285.18650549308097</v>
      </c>
      <c r="L159" s="4">
        <v>63</v>
      </c>
      <c r="M159" s="4">
        <v>30857</v>
      </c>
      <c r="N159" s="64">
        <f t="shared" si="21"/>
        <v>204.16761188709205</v>
      </c>
      <c r="O159" s="4">
        <v>122</v>
      </c>
      <c r="P159" s="4">
        <v>138</v>
      </c>
      <c r="Q159" s="7">
        <f t="shared" si="22"/>
        <v>0.88405797101449279</v>
      </c>
      <c r="R159" s="4">
        <v>843</v>
      </c>
      <c r="S159" s="4">
        <v>911</v>
      </c>
      <c r="T159" s="7">
        <f t="shared" si="23"/>
        <v>0.92535675082327118</v>
      </c>
      <c r="U159" s="4">
        <v>174</v>
      </c>
      <c r="V159" s="4">
        <v>197</v>
      </c>
      <c r="W159" s="7">
        <f t="shared" si="24"/>
        <v>0.88324873096446699</v>
      </c>
    </row>
    <row r="160" spans="1:23" x14ac:dyDescent="0.3">
      <c r="A160" t="s">
        <v>247</v>
      </c>
      <c r="B160" t="s">
        <v>288</v>
      </c>
      <c r="C160" t="s">
        <v>299</v>
      </c>
      <c r="D160" t="s">
        <v>629</v>
      </c>
      <c r="E160" t="s">
        <v>630</v>
      </c>
      <c r="F160" s="4">
        <v>192</v>
      </c>
      <c r="G160" s="4">
        <v>33751</v>
      </c>
      <c r="H160" s="64">
        <f t="shared" si="19"/>
        <v>568.872033421232</v>
      </c>
      <c r="I160" s="4">
        <v>200</v>
      </c>
      <c r="J160" s="4">
        <v>34326</v>
      </c>
      <c r="K160" s="64">
        <f t="shared" si="20"/>
        <v>582.64872108605721</v>
      </c>
      <c r="L160" s="4">
        <v>169</v>
      </c>
      <c r="M160" s="4">
        <v>34326</v>
      </c>
      <c r="N160" s="64">
        <f t="shared" si="21"/>
        <v>492.33816931771833</v>
      </c>
      <c r="O160" s="4">
        <v>152</v>
      </c>
      <c r="P160" s="4">
        <v>169</v>
      </c>
      <c r="Q160" s="7">
        <f t="shared" si="22"/>
        <v>0.89940828402366868</v>
      </c>
      <c r="R160" s="4">
        <v>155</v>
      </c>
      <c r="S160" s="4">
        <v>180</v>
      </c>
      <c r="T160" s="7">
        <f t="shared" si="23"/>
        <v>0.86111111111111116</v>
      </c>
      <c r="U160" s="4">
        <v>220</v>
      </c>
      <c r="V160" s="4">
        <v>265</v>
      </c>
      <c r="W160" s="7">
        <f t="shared" si="24"/>
        <v>0.83018867924528306</v>
      </c>
    </row>
    <row r="161" spans="1:23" x14ac:dyDescent="0.3">
      <c r="A161" t="s">
        <v>223</v>
      </c>
      <c r="B161" t="s">
        <v>233</v>
      </c>
      <c r="C161" t="s">
        <v>249</v>
      </c>
      <c r="D161" t="s">
        <v>631</v>
      </c>
      <c r="E161" t="s">
        <v>632</v>
      </c>
      <c r="F161" s="4">
        <v>241</v>
      </c>
      <c r="G161" s="4">
        <v>38967</v>
      </c>
      <c r="H161" s="64">
        <f t="shared" si="19"/>
        <v>618.47204044447869</v>
      </c>
      <c r="I161" s="4">
        <v>241</v>
      </c>
      <c r="J161" s="4">
        <v>39410</v>
      </c>
      <c r="K161" s="64">
        <f t="shared" si="20"/>
        <v>611.51991880233447</v>
      </c>
      <c r="L161" s="4">
        <v>263</v>
      </c>
      <c r="M161" s="4">
        <v>39410</v>
      </c>
      <c r="N161" s="64">
        <f t="shared" si="21"/>
        <v>667.343313879726</v>
      </c>
      <c r="O161" s="4">
        <v>372</v>
      </c>
      <c r="P161" s="4">
        <v>455</v>
      </c>
      <c r="Q161" s="7">
        <f t="shared" si="22"/>
        <v>0.81758241758241756</v>
      </c>
      <c r="R161" s="4">
        <v>371</v>
      </c>
      <c r="S161" s="4">
        <v>455</v>
      </c>
      <c r="T161" s="7">
        <f t="shared" si="23"/>
        <v>0.81538461538461537</v>
      </c>
      <c r="U161" s="4">
        <v>311</v>
      </c>
      <c r="V161" s="4">
        <v>402</v>
      </c>
      <c r="W161" s="7">
        <f t="shared" si="24"/>
        <v>0.77363184079601988</v>
      </c>
    </row>
    <row r="162" spans="1:23" x14ac:dyDescent="0.3">
      <c r="A162" t="s">
        <v>229</v>
      </c>
      <c r="B162" t="s">
        <v>260</v>
      </c>
      <c r="C162" t="s">
        <v>265</v>
      </c>
      <c r="D162" t="s">
        <v>635</v>
      </c>
      <c r="E162" t="s">
        <v>636</v>
      </c>
      <c r="F162" s="4">
        <v>104</v>
      </c>
      <c r="G162" s="4">
        <v>28789</v>
      </c>
      <c r="H162" s="64">
        <f t="shared" si="19"/>
        <v>361.2490881934072</v>
      </c>
      <c r="I162" s="4">
        <v>104</v>
      </c>
      <c r="J162" s="4">
        <v>29617</v>
      </c>
      <c r="K162" s="64">
        <f t="shared" si="20"/>
        <v>351.14967755005574</v>
      </c>
      <c r="L162" s="4">
        <v>91</v>
      </c>
      <c r="M162" s="4">
        <v>29617</v>
      </c>
      <c r="N162" s="64">
        <f t="shared" si="21"/>
        <v>307.25596785629875</v>
      </c>
      <c r="O162" s="4">
        <v>72</v>
      </c>
      <c r="P162" s="4">
        <v>101</v>
      </c>
      <c r="Q162" s="7">
        <f t="shared" si="22"/>
        <v>0.71287128712871284</v>
      </c>
      <c r="R162" s="4">
        <v>80</v>
      </c>
      <c r="S162" s="4">
        <v>100</v>
      </c>
      <c r="T162" s="7">
        <f t="shared" si="23"/>
        <v>0.8</v>
      </c>
      <c r="U162" s="4">
        <v>95</v>
      </c>
      <c r="V162" s="4">
        <v>154</v>
      </c>
      <c r="W162" s="7">
        <f t="shared" si="24"/>
        <v>0.61688311688311692</v>
      </c>
    </row>
    <row r="163" spans="1:23" x14ac:dyDescent="0.3">
      <c r="A163" t="s">
        <v>229</v>
      </c>
      <c r="B163" t="s">
        <v>267</v>
      </c>
      <c r="C163" t="s">
        <v>286</v>
      </c>
      <c r="D163" t="s">
        <v>637</v>
      </c>
      <c r="E163" t="s">
        <v>638</v>
      </c>
      <c r="F163" s="4">
        <v>392</v>
      </c>
      <c r="G163" s="4">
        <v>23286</v>
      </c>
      <c r="H163" s="64">
        <f t="shared" ref="H163:H183" si="25">(F163/G163)*100000</f>
        <v>1683.4149274242036</v>
      </c>
      <c r="I163" s="4">
        <v>168</v>
      </c>
      <c r="J163" s="4">
        <v>23471</v>
      </c>
      <c r="K163" s="64">
        <f t="shared" ref="K163:K183" si="26">(I163/J163)*100000</f>
        <v>715.77691619445272</v>
      </c>
      <c r="L163" s="4">
        <v>231</v>
      </c>
      <c r="M163" s="4">
        <v>23471</v>
      </c>
      <c r="N163" s="64">
        <f t="shared" ref="N163:N183" si="27">(L163/M163)*100000</f>
        <v>984.19325976737241</v>
      </c>
      <c r="O163" s="4">
        <v>76</v>
      </c>
      <c r="P163" s="4">
        <v>86</v>
      </c>
      <c r="Q163" s="7">
        <f t="shared" ref="Q163:Q183" si="28">O163/P163</f>
        <v>0.88372093023255816</v>
      </c>
      <c r="R163" s="4">
        <v>91</v>
      </c>
      <c r="S163" s="4">
        <v>100</v>
      </c>
      <c r="T163" s="7">
        <f t="shared" ref="T163:T183" si="29">R163/S163</f>
        <v>0.91</v>
      </c>
      <c r="U163" s="4">
        <v>55</v>
      </c>
      <c r="V163" s="4">
        <v>62</v>
      </c>
      <c r="W163" s="7">
        <f t="shared" ref="W163:W183" si="30">U163/V163</f>
        <v>0.88709677419354838</v>
      </c>
    </row>
    <row r="164" spans="1:23" x14ac:dyDescent="0.3">
      <c r="A164" t="s">
        <v>247</v>
      </c>
      <c r="B164" t="s">
        <v>288</v>
      </c>
      <c r="C164" t="s">
        <v>293</v>
      </c>
      <c r="D164" t="s">
        <v>641</v>
      </c>
      <c r="E164" t="s">
        <v>642</v>
      </c>
      <c r="F164" s="4">
        <v>172</v>
      </c>
      <c r="G164" s="4">
        <v>34886</v>
      </c>
      <c r="H164" s="64">
        <f t="shared" si="25"/>
        <v>493.03445508226798</v>
      </c>
      <c r="I164" s="4">
        <v>212</v>
      </c>
      <c r="J164" s="4">
        <v>35351</v>
      </c>
      <c r="K164" s="64">
        <f t="shared" si="26"/>
        <v>599.70014992503741</v>
      </c>
      <c r="L164" s="4">
        <v>158</v>
      </c>
      <c r="M164" s="4">
        <v>35351</v>
      </c>
      <c r="N164" s="64">
        <f t="shared" si="27"/>
        <v>446.94633815167884</v>
      </c>
      <c r="O164" s="4">
        <v>173</v>
      </c>
      <c r="P164" s="4">
        <v>226</v>
      </c>
      <c r="Q164" s="7">
        <f t="shared" si="28"/>
        <v>0.76548672566371678</v>
      </c>
      <c r="R164" s="4">
        <v>173</v>
      </c>
      <c r="S164" s="4">
        <v>226</v>
      </c>
      <c r="T164" s="7">
        <f t="shared" si="29"/>
        <v>0.76548672566371678</v>
      </c>
      <c r="U164" s="4">
        <v>234</v>
      </c>
      <c r="V164" s="4">
        <v>331</v>
      </c>
      <c r="W164" s="7">
        <f t="shared" si="30"/>
        <v>0.70694864048338368</v>
      </c>
    </row>
    <row r="165" spans="1:23" x14ac:dyDescent="0.3">
      <c r="A165" t="s">
        <v>238</v>
      </c>
      <c r="B165" t="s">
        <v>273</v>
      </c>
      <c r="C165" t="s">
        <v>314</v>
      </c>
      <c r="D165" t="s">
        <v>643</v>
      </c>
      <c r="E165" t="s">
        <v>644</v>
      </c>
      <c r="F165" s="4">
        <v>112</v>
      </c>
      <c r="G165" s="4">
        <v>18158</v>
      </c>
      <c r="H165" s="64">
        <f t="shared" si="25"/>
        <v>616.80801850424052</v>
      </c>
      <c r="I165" s="4">
        <v>116</v>
      </c>
      <c r="J165" s="4">
        <v>19066</v>
      </c>
      <c r="K165" s="64">
        <f t="shared" si="26"/>
        <v>608.41288156928567</v>
      </c>
      <c r="L165" s="4">
        <v>94</v>
      </c>
      <c r="M165" s="4">
        <v>19066</v>
      </c>
      <c r="N165" s="64">
        <f t="shared" si="27"/>
        <v>493.02423161649011</v>
      </c>
      <c r="O165" s="4">
        <v>89</v>
      </c>
      <c r="P165" s="4">
        <v>114</v>
      </c>
      <c r="Q165" s="7">
        <f t="shared" si="28"/>
        <v>0.7807017543859649</v>
      </c>
      <c r="R165" s="4">
        <v>96</v>
      </c>
      <c r="S165" s="4">
        <v>120</v>
      </c>
      <c r="T165" s="7">
        <f t="shared" si="29"/>
        <v>0.8</v>
      </c>
      <c r="U165" s="4">
        <v>85</v>
      </c>
      <c r="V165" s="4">
        <v>110</v>
      </c>
      <c r="W165" s="7">
        <f t="shared" si="30"/>
        <v>0.77272727272727271</v>
      </c>
    </row>
    <row r="166" spans="1:23" x14ac:dyDescent="0.3">
      <c r="A166" t="s">
        <v>223</v>
      </c>
      <c r="B166" t="s">
        <v>233</v>
      </c>
      <c r="C166" t="s">
        <v>249</v>
      </c>
      <c r="D166" t="s">
        <v>645</v>
      </c>
      <c r="E166" t="s">
        <v>646</v>
      </c>
      <c r="F166" s="4">
        <v>356</v>
      </c>
      <c r="G166" s="4">
        <v>40298</v>
      </c>
      <c r="H166" s="64">
        <f t="shared" si="25"/>
        <v>883.41853193706891</v>
      </c>
      <c r="I166" s="4">
        <v>246</v>
      </c>
      <c r="J166" s="4">
        <v>40619</v>
      </c>
      <c r="K166" s="64">
        <f t="shared" si="26"/>
        <v>605.62790812181493</v>
      </c>
      <c r="L166" s="4">
        <v>275</v>
      </c>
      <c r="M166" s="4">
        <v>40619</v>
      </c>
      <c r="N166" s="64">
        <f t="shared" si="27"/>
        <v>677.0230680223541</v>
      </c>
      <c r="O166" s="4">
        <v>139</v>
      </c>
      <c r="P166" s="4">
        <v>167</v>
      </c>
      <c r="Q166" s="7">
        <f t="shared" si="28"/>
        <v>0.83233532934131738</v>
      </c>
      <c r="R166" s="4">
        <v>157</v>
      </c>
      <c r="S166" s="4">
        <v>174</v>
      </c>
      <c r="T166" s="7">
        <f t="shared" si="29"/>
        <v>0.9022988505747126</v>
      </c>
      <c r="U166" s="4">
        <v>109</v>
      </c>
      <c r="V166" s="4">
        <v>126</v>
      </c>
      <c r="W166" s="7">
        <f t="shared" si="30"/>
        <v>0.86507936507936511</v>
      </c>
    </row>
    <row r="167" spans="1:23" x14ac:dyDescent="0.3">
      <c r="A167" t="s">
        <v>223</v>
      </c>
      <c r="B167" t="s">
        <v>242</v>
      </c>
      <c r="C167" t="s">
        <v>217</v>
      </c>
      <c r="D167" t="s">
        <v>647</v>
      </c>
      <c r="E167" t="s">
        <v>648</v>
      </c>
      <c r="F167" s="4">
        <v>470</v>
      </c>
      <c r="G167" s="4">
        <v>63171</v>
      </c>
      <c r="H167" s="64">
        <f t="shared" si="25"/>
        <v>744.01228411771228</v>
      </c>
      <c r="I167" s="4">
        <v>476</v>
      </c>
      <c r="J167" s="4">
        <v>64120</v>
      </c>
      <c r="K167" s="64">
        <f t="shared" si="26"/>
        <v>742.35807860262003</v>
      </c>
      <c r="L167" s="4">
        <v>469</v>
      </c>
      <c r="M167" s="4">
        <v>64120</v>
      </c>
      <c r="N167" s="64">
        <f t="shared" si="27"/>
        <v>731.44104803493451</v>
      </c>
      <c r="O167" s="4">
        <v>255</v>
      </c>
      <c r="P167" s="4">
        <v>278</v>
      </c>
      <c r="Q167" s="7">
        <f t="shared" si="28"/>
        <v>0.91726618705035967</v>
      </c>
      <c r="R167" s="4">
        <v>286</v>
      </c>
      <c r="S167" s="4">
        <v>336</v>
      </c>
      <c r="T167" s="7">
        <f t="shared" si="29"/>
        <v>0.85119047619047616</v>
      </c>
      <c r="U167" s="4">
        <v>177</v>
      </c>
      <c r="V167" s="4">
        <v>213</v>
      </c>
      <c r="W167" s="7">
        <f t="shared" si="30"/>
        <v>0.83098591549295775</v>
      </c>
    </row>
    <row r="168" spans="1:23" x14ac:dyDescent="0.3">
      <c r="A168" t="s">
        <v>229</v>
      </c>
      <c r="B168" t="s">
        <v>260</v>
      </c>
      <c r="C168" t="s">
        <v>271</v>
      </c>
      <c r="D168" t="s">
        <v>649</v>
      </c>
      <c r="E168" t="s">
        <v>650</v>
      </c>
      <c r="F168" s="4">
        <v>309</v>
      </c>
      <c r="G168" s="4">
        <v>49504</v>
      </c>
      <c r="H168" s="64">
        <f t="shared" si="25"/>
        <v>624.19198448610211</v>
      </c>
      <c r="I168" s="4">
        <v>340</v>
      </c>
      <c r="J168" s="4">
        <v>49773</v>
      </c>
      <c r="K168" s="64">
        <f t="shared" si="26"/>
        <v>683.10127981033895</v>
      </c>
      <c r="L168" s="4">
        <v>313</v>
      </c>
      <c r="M168" s="4">
        <v>49773</v>
      </c>
      <c r="N168" s="64">
        <f t="shared" si="27"/>
        <v>628.85500170775322</v>
      </c>
      <c r="O168" s="4">
        <v>280</v>
      </c>
      <c r="P168" s="4">
        <v>346</v>
      </c>
      <c r="Q168" s="7">
        <f t="shared" si="28"/>
        <v>0.80924855491329484</v>
      </c>
      <c r="R168" s="4">
        <v>308</v>
      </c>
      <c r="S168" s="4">
        <v>375</v>
      </c>
      <c r="T168" s="7">
        <f t="shared" si="29"/>
        <v>0.82133333333333336</v>
      </c>
      <c r="U168" s="4">
        <v>220</v>
      </c>
      <c r="V168" s="4">
        <v>266</v>
      </c>
      <c r="W168" s="7">
        <f t="shared" si="30"/>
        <v>0.82706766917293228</v>
      </c>
    </row>
    <row r="169" spans="1:23" x14ac:dyDescent="0.3">
      <c r="A169" t="s">
        <v>238</v>
      </c>
      <c r="B169" t="s">
        <v>273</v>
      </c>
      <c r="C169" t="s">
        <v>314</v>
      </c>
      <c r="D169" t="s">
        <v>653</v>
      </c>
      <c r="E169" t="s">
        <v>654</v>
      </c>
      <c r="F169" s="4">
        <v>113</v>
      </c>
      <c r="G169" s="4">
        <v>28376</v>
      </c>
      <c r="H169" s="64">
        <f t="shared" si="25"/>
        <v>398.22385114180997</v>
      </c>
      <c r="I169" s="4">
        <v>106</v>
      </c>
      <c r="J169" s="4">
        <v>28795</v>
      </c>
      <c r="K169" s="64">
        <f t="shared" si="26"/>
        <v>368.11946518492795</v>
      </c>
      <c r="L169" s="4">
        <v>108</v>
      </c>
      <c r="M169" s="4">
        <v>28795</v>
      </c>
      <c r="N169" s="64">
        <f t="shared" si="27"/>
        <v>375.065115471436</v>
      </c>
      <c r="O169" s="4">
        <v>142</v>
      </c>
      <c r="P169" s="4">
        <v>154</v>
      </c>
      <c r="Q169" s="7">
        <f t="shared" si="28"/>
        <v>0.92207792207792205</v>
      </c>
      <c r="R169" s="4">
        <v>552</v>
      </c>
      <c r="S169" s="4">
        <v>600</v>
      </c>
      <c r="T169" s="7">
        <f t="shared" si="29"/>
        <v>0.92</v>
      </c>
      <c r="U169" s="4">
        <v>162</v>
      </c>
      <c r="V169" s="4">
        <v>176</v>
      </c>
      <c r="W169" s="7">
        <f t="shared" si="30"/>
        <v>0.92045454545454541</v>
      </c>
    </row>
    <row r="170" spans="1:23" x14ac:dyDescent="0.3">
      <c r="A170" t="s">
        <v>238</v>
      </c>
      <c r="B170" t="s">
        <v>273</v>
      </c>
      <c r="C170" t="s">
        <v>314</v>
      </c>
      <c r="D170" t="s">
        <v>655</v>
      </c>
      <c r="E170" t="s">
        <v>656</v>
      </c>
      <c r="F170" s="4">
        <v>109</v>
      </c>
      <c r="G170" s="4">
        <v>29926</v>
      </c>
      <c r="H170" s="64">
        <f t="shared" si="25"/>
        <v>364.2317717035354</v>
      </c>
      <c r="I170" s="4">
        <v>134</v>
      </c>
      <c r="J170" s="4">
        <v>30488</v>
      </c>
      <c r="K170" s="64">
        <f t="shared" si="26"/>
        <v>439.51718709000266</v>
      </c>
      <c r="L170" s="4">
        <v>122</v>
      </c>
      <c r="M170" s="4">
        <v>30488</v>
      </c>
      <c r="N170" s="64">
        <f t="shared" si="27"/>
        <v>400.1574389923905</v>
      </c>
      <c r="O170" s="4">
        <v>276</v>
      </c>
      <c r="P170" s="4">
        <v>297</v>
      </c>
      <c r="Q170" s="7">
        <f t="shared" si="28"/>
        <v>0.92929292929292928</v>
      </c>
      <c r="R170" s="4">
        <v>277</v>
      </c>
      <c r="S170" s="4">
        <v>297</v>
      </c>
      <c r="T170" s="7">
        <f t="shared" si="29"/>
        <v>0.93265993265993263</v>
      </c>
      <c r="U170" s="4">
        <v>255</v>
      </c>
      <c r="V170" s="4">
        <v>273</v>
      </c>
      <c r="W170" s="7">
        <f t="shared" si="30"/>
        <v>0.93406593406593408</v>
      </c>
    </row>
    <row r="171" spans="1:23" x14ac:dyDescent="0.3">
      <c r="A171" t="s">
        <v>223</v>
      </c>
      <c r="B171" t="s">
        <v>233</v>
      </c>
      <c r="C171" t="s">
        <v>240</v>
      </c>
      <c r="D171" t="s">
        <v>657</v>
      </c>
      <c r="E171" t="s">
        <v>658</v>
      </c>
      <c r="F171" s="4">
        <v>241</v>
      </c>
      <c r="G171" s="4">
        <v>37650</v>
      </c>
      <c r="H171" s="64">
        <f t="shared" si="25"/>
        <v>640.10624169986716</v>
      </c>
      <c r="I171" s="4">
        <v>261</v>
      </c>
      <c r="J171" s="4">
        <v>38303</v>
      </c>
      <c r="K171" s="64">
        <f t="shared" si="26"/>
        <v>681.40876693731559</v>
      </c>
      <c r="L171" s="4">
        <v>249</v>
      </c>
      <c r="M171" s="4">
        <v>38303</v>
      </c>
      <c r="N171" s="64">
        <f t="shared" si="27"/>
        <v>650.07962822755394</v>
      </c>
      <c r="O171" s="4">
        <v>129</v>
      </c>
      <c r="P171" s="4">
        <v>160</v>
      </c>
      <c r="Q171" s="7">
        <f t="shared" si="28"/>
        <v>0.80625000000000002</v>
      </c>
      <c r="R171" s="4">
        <v>518</v>
      </c>
      <c r="S171" s="4">
        <v>620</v>
      </c>
      <c r="T171" s="7">
        <f t="shared" si="29"/>
        <v>0.8354838709677419</v>
      </c>
      <c r="U171" s="4">
        <v>129</v>
      </c>
      <c r="V171" s="4">
        <v>150</v>
      </c>
      <c r="W171" s="7">
        <f t="shared" si="30"/>
        <v>0.86</v>
      </c>
    </row>
    <row r="172" spans="1:23" x14ac:dyDescent="0.3">
      <c r="A172" t="s">
        <v>229</v>
      </c>
      <c r="B172" t="s">
        <v>260</v>
      </c>
      <c r="C172" t="s">
        <v>271</v>
      </c>
      <c r="D172" t="s">
        <v>659</v>
      </c>
      <c r="E172" t="s">
        <v>660</v>
      </c>
      <c r="F172" s="4">
        <v>552</v>
      </c>
      <c r="G172" s="4">
        <v>114597</v>
      </c>
      <c r="H172" s="64">
        <f t="shared" si="25"/>
        <v>481.68800230372528</v>
      </c>
      <c r="I172" s="4">
        <v>551</v>
      </c>
      <c r="J172" s="4">
        <v>116650</v>
      </c>
      <c r="K172" s="64">
        <f t="shared" si="26"/>
        <v>472.35319331333045</v>
      </c>
      <c r="L172" s="4">
        <v>690</v>
      </c>
      <c r="M172" s="4">
        <v>116650</v>
      </c>
      <c r="N172" s="64">
        <f t="shared" si="27"/>
        <v>591.51307329618521</v>
      </c>
      <c r="O172" s="4">
        <v>255</v>
      </c>
      <c r="P172" s="4">
        <v>269</v>
      </c>
      <c r="Q172" s="7">
        <f t="shared" si="28"/>
        <v>0.94795539033457255</v>
      </c>
      <c r="R172" s="4">
        <v>244.02987965593732</v>
      </c>
      <c r="S172" s="4">
        <v>274.1908760179071</v>
      </c>
      <c r="T172" s="7">
        <f t="shared" si="29"/>
        <v>0.89</v>
      </c>
      <c r="U172" s="4">
        <v>227</v>
      </c>
      <c r="V172" s="4">
        <v>244</v>
      </c>
      <c r="W172" s="7">
        <f t="shared" si="30"/>
        <v>0.93032786885245899</v>
      </c>
    </row>
    <row r="173" spans="1:23" x14ac:dyDescent="0.3">
      <c r="A173" t="s">
        <v>256</v>
      </c>
      <c r="B173" t="s">
        <v>280</v>
      </c>
      <c r="C173" t="s">
        <v>304</v>
      </c>
      <c r="D173" t="s">
        <v>662</v>
      </c>
      <c r="E173" t="s">
        <v>663</v>
      </c>
      <c r="F173" s="4">
        <v>172</v>
      </c>
      <c r="G173" s="4">
        <v>28579</v>
      </c>
      <c r="H173" s="64">
        <f t="shared" si="25"/>
        <v>601.84051226424992</v>
      </c>
      <c r="I173" s="4">
        <v>179</v>
      </c>
      <c r="J173" s="4">
        <v>29344</v>
      </c>
      <c r="K173" s="64">
        <f t="shared" si="26"/>
        <v>610.00545256270448</v>
      </c>
      <c r="L173" s="4">
        <v>197</v>
      </c>
      <c r="M173" s="4">
        <v>29344</v>
      </c>
      <c r="N173" s="64">
        <f t="shared" si="27"/>
        <v>671.34678298800441</v>
      </c>
      <c r="O173" s="4">
        <v>103</v>
      </c>
      <c r="P173" s="4">
        <v>111</v>
      </c>
      <c r="Q173" s="7">
        <f t="shared" si="28"/>
        <v>0.92792792792792789</v>
      </c>
      <c r="R173" s="4">
        <v>95</v>
      </c>
      <c r="S173" s="4">
        <v>110</v>
      </c>
      <c r="T173" s="7">
        <f t="shared" si="29"/>
        <v>0.86363636363636365</v>
      </c>
      <c r="U173" s="4">
        <v>99</v>
      </c>
      <c r="V173" s="4">
        <v>123</v>
      </c>
      <c r="W173" s="7">
        <f t="shared" si="30"/>
        <v>0.80487804878048785</v>
      </c>
    </row>
    <row r="174" spans="1:23" x14ac:dyDescent="0.3">
      <c r="A174" t="s">
        <v>256</v>
      </c>
      <c r="B174" t="s">
        <v>280</v>
      </c>
      <c r="C174" t="s">
        <v>310</v>
      </c>
      <c r="D174" t="s">
        <v>664</v>
      </c>
      <c r="E174" t="s">
        <v>665</v>
      </c>
      <c r="F174" s="4">
        <v>1238</v>
      </c>
      <c r="G174" s="4">
        <v>190216</v>
      </c>
      <c r="H174" s="64">
        <f t="shared" si="25"/>
        <v>650.83904613702316</v>
      </c>
      <c r="I174" s="4">
        <v>1156</v>
      </c>
      <c r="J174" s="4">
        <v>192851</v>
      </c>
      <c r="K174" s="64">
        <f t="shared" si="26"/>
        <v>599.42650025148953</v>
      </c>
      <c r="L174" s="4">
        <v>973</v>
      </c>
      <c r="M174" s="4">
        <v>192851</v>
      </c>
      <c r="N174" s="64">
        <f t="shared" si="27"/>
        <v>504.53458887949768</v>
      </c>
      <c r="O174" s="4">
        <v>154</v>
      </c>
      <c r="P174" s="4">
        <v>184</v>
      </c>
      <c r="Q174" s="7">
        <f t="shared" si="28"/>
        <v>0.83695652173913049</v>
      </c>
      <c r="R174" s="4">
        <v>249</v>
      </c>
      <c r="S174" s="4">
        <v>292</v>
      </c>
      <c r="T174" s="7">
        <f t="shared" si="29"/>
        <v>0.85273972602739723</v>
      </c>
      <c r="U174" s="4">
        <v>137</v>
      </c>
      <c r="V174" s="4">
        <v>156</v>
      </c>
      <c r="W174" s="7">
        <f t="shared" si="30"/>
        <v>0.87820512820512819</v>
      </c>
    </row>
    <row r="175" spans="1:23" x14ac:dyDescent="0.3">
      <c r="A175" t="s">
        <v>238</v>
      </c>
      <c r="B175" t="s">
        <v>273</v>
      </c>
      <c r="C175" t="s">
        <v>314</v>
      </c>
      <c r="D175" t="s">
        <v>666</v>
      </c>
      <c r="E175" t="s">
        <v>667</v>
      </c>
      <c r="F175" s="4">
        <v>92</v>
      </c>
      <c r="G175" s="4">
        <v>29049</v>
      </c>
      <c r="H175" s="64">
        <f t="shared" si="25"/>
        <v>316.70625494853522</v>
      </c>
      <c r="I175" s="4">
        <v>99</v>
      </c>
      <c r="J175" s="4">
        <v>30141</v>
      </c>
      <c r="K175" s="64">
        <f t="shared" si="26"/>
        <v>328.45625559868614</v>
      </c>
      <c r="L175" s="4">
        <v>95</v>
      </c>
      <c r="M175" s="4">
        <v>30141</v>
      </c>
      <c r="N175" s="64">
        <f t="shared" si="27"/>
        <v>315.18529577651702</v>
      </c>
      <c r="O175" s="4">
        <v>144</v>
      </c>
      <c r="P175" s="4">
        <v>162</v>
      </c>
      <c r="Q175" s="7">
        <f t="shared" si="28"/>
        <v>0.88888888888888884</v>
      </c>
      <c r="R175" s="4">
        <v>317</v>
      </c>
      <c r="S175" s="4">
        <v>352</v>
      </c>
      <c r="T175" s="7">
        <f t="shared" si="29"/>
        <v>0.90056818181818177</v>
      </c>
      <c r="U175" s="4">
        <v>91</v>
      </c>
      <c r="V175" s="4">
        <v>114</v>
      </c>
      <c r="W175" s="7">
        <f t="shared" si="30"/>
        <v>0.79824561403508776</v>
      </c>
    </row>
    <row r="176" spans="1:23" x14ac:dyDescent="0.3">
      <c r="A176" t="s">
        <v>223</v>
      </c>
      <c r="B176" t="s">
        <v>233</v>
      </c>
      <c r="C176" t="s">
        <v>249</v>
      </c>
      <c r="D176" t="s">
        <v>668</v>
      </c>
      <c r="E176" t="s">
        <v>669</v>
      </c>
      <c r="F176" s="4">
        <v>372</v>
      </c>
      <c r="G176" s="4">
        <v>60362</v>
      </c>
      <c r="H176" s="64">
        <f t="shared" si="25"/>
        <v>616.28176667439777</v>
      </c>
      <c r="I176" s="4">
        <v>410</v>
      </c>
      <c r="J176" s="4">
        <v>61076</v>
      </c>
      <c r="K176" s="64">
        <f t="shared" si="26"/>
        <v>671.29478027375728</v>
      </c>
      <c r="L176" s="4">
        <v>423</v>
      </c>
      <c r="M176" s="4">
        <v>61076</v>
      </c>
      <c r="N176" s="64">
        <f t="shared" si="27"/>
        <v>692.57973672146181</v>
      </c>
      <c r="O176" s="4">
        <v>142</v>
      </c>
      <c r="P176" s="4">
        <v>152</v>
      </c>
      <c r="Q176" s="7">
        <f t="shared" si="28"/>
        <v>0.93421052631578949</v>
      </c>
      <c r="R176" s="4">
        <v>419</v>
      </c>
      <c r="S176" s="4">
        <v>516</v>
      </c>
      <c r="T176" s="7">
        <f t="shared" si="29"/>
        <v>0.81201550387596899</v>
      </c>
      <c r="U176" s="4">
        <v>387</v>
      </c>
      <c r="V176" s="4">
        <v>426</v>
      </c>
      <c r="W176" s="7">
        <f t="shared" si="30"/>
        <v>0.90845070422535212</v>
      </c>
    </row>
    <row r="177" spans="1:23" x14ac:dyDescent="0.3">
      <c r="A177" t="s">
        <v>247</v>
      </c>
      <c r="B177" t="s">
        <v>288</v>
      </c>
      <c r="C177" t="s">
        <v>299</v>
      </c>
      <c r="D177" t="s">
        <v>670</v>
      </c>
      <c r="E177" t="s">
        <v>671</v>
      </c>
      <c r="F177" s="4">
        <v>435</v>
      </c>
      <c r="G177" s="4">
        <v>101674</v>
      </c>
      <c r="H177" s="64">
        <f t="shared" si="25"/>
        <v>427.83799201369084</v>
      </c>
      <c r="I177" s="4">
        <v>525</v>
      </c>
      <c r="J177" s="4">
        <v>103766</v>
      </c>
      <c r="K177" s="64">
        <f t="shared" si="26"/>
        <v>505.94607096736888</v>
      </c>
      <c r="L177" s="4">
        <v>367</v>
      </c>
      <c r="M177" s="4">
        <v>103766</v>
      </c>
      <c r="N177" s="64">
        <f t="shared" si="27"/>
        <v>353.68039627623693</v>
      </c>
      <c r="O177" s="4">
        <v>87</v>
      </c>
      <c r="P177" s="4">
        <v>132</v>
      </c>
      <c r="Q177" s="7">
        <f t="shared" si="28"/>
        <v>0.65909090909090906</v>
      </c>
      <c r="R177" s="4">
        <v>650</v>
      </c>
      <c r="S177" s="4">
        <v>750</v>
      </c>
      <c r="T177" s="7">
        <f t="shared" si="29"/>
        <v>0.8666666666666667</v>
      </c>
      <c r="U177" s="4">
        <v>96</v>
      </c>
      <c r="V177" s="4">
        <v>143</v>
      </c>
      <c r="W177" s="7">
        <f t="shared" si="30"/>
        <v>0.67132867132867136</v>
      </c>
    </row>
    <row r="178" spans="1:23" x14ac:dyDescent="0.3">
      <c r="A178" t="s">
        <v>256</v>
      </c>
      <c r="B178" t="s">
        <v>280</v>
      </c>
      <c r="C178" t="s">
        <v>304</v>
      </c>
      <c r="D178" t="s">
        <v>672</v>
      </c>
      <c r="E178" t="s">
        <v>673</v>
      </c>
      <c r="F178" s="4">
        <v>77</v>
      </c>
      <c r="G178" s="4">
        <v>27262</v>
      </c>
      <c r="H178" s="64">
        <f t="shared" si="25"/>
        <v>282.44442814173573</v>
      </c>
      <c r="I178" s="4">
        <v>170</v>
      </c>
      <c r="J178" s="4">
        <v>27655</v>
      </c>
      <c r="K178" s="64">
        <f t="shared" si="26"/>
        <v>614.71704935816308</v>
      </c>
      <c r="L178" s="4">
        <v>95</v>
      </c>
      <c r="M178" s="4">
        <v>27655</v>
      </c>
      <c r="N178" s="64">
        <f t="shared" si="27"/>
        <v>343.51835111191468</v>
      </c>
      <c r="O178" s="4">
        <v>111</v>
      </c>
      <c r="P178" s="4">
        <v>145</v>
      </c>
      <c r="Q178" s="7">
        <f t="shared" si="28"/>
        <v>0.76551724137931032</v>
      </c>
      <c r="R178" s="4">
        <v>832</v>
      </c>
      <c r="S178" s="4">
        <v>950</v>
      </c>
      <c r="T178" s="7">
        <f t="shared" si="29"/>
        <v>0.87578947368421056</v>
      </c>
      <c r="U178" s="4">
        <v>80</v>
      </c>
      <c r="V178" s="4">
        <v>107</v>
      </c>
      <c r="W178" s="7">
        <f t="shared" si="30"/>
        <v>0.74766355140186913</v>
      </c>
    </row>
    <row r="179" spans="1:23" x14ac:dyDescent="0.3">
      <c r="A179" t="s">
        <v>223</v>
      </c>
      <c r="B179" t="s">
        <v>233</v>
      </c>
      <c r="C179" t="s">
        <v>240</v>
      </c>
      <c r="D179" t="s">
        <v>676</v>
      </c>
      <c r="E179" t="s">
        <v>677</v>
      </c>
      <c r="F179" s="4">
        <v>505</v>
      </c>
      <c r="G179" s="4">
        <v>67962</v>
      </c>
      <c r="H179" s="64">
        <f t="shared" si="25"/>
        <v>743.06229952032015</v>
      </c>
      <c r="I179" s="4">
        <v>469</v>
      </c>
      <c r="J179" s="4">
        <v>68822</v>
      </c>
      <c r="K179" s="64">
        <f t="shared" si="26"/>
        <v>681.46813518932902</v>
      </c>
      <c r="L179" s="4">
        <v>196</v>
      </c>
      <c r="M179" s="4">
        <v>68822</v>
      </c>
      <c r="N179" s="64">
        <f t="shared" si="27"/>
        <v>284.79265351195841</v>
      </c>
      <c r="O179" s="4">
        <v>447</v>
      </c>
      <c r="P179" s="4">
        <v>535</v>
      </c>
      <c r="Q179" s="7">
        <f t="shared" si="28"/>
        <v>0.83551401869158881</v>
      </c>
      <c r="R179" s="4">
        <v>520</v>
      </c>
      <c r="S179" s="4">
        <v>578</v>
      </c>
      <c r="T179" s="7">
        <f t="shared" si="29"/>
        <v>0.89965397923875434</v>
      </c>
      <c r="U179" s="4">
        <v>358</v>
      </c>
      <c r="V179" s="4">
        <v>408</v>
      </c>
      <c r="W179" s="7">
        <f t="shared" si="30"/>
        <v>0.87745098039215685</v>
      </c>
    </row>
    <row r="180" spans="1:23" x14ac:dyDescent="0.3">
      <c r="A180" t="s">
        <v>256</v>
      </c>
      <c r="B180" t="s">
        <v>280</v>
      </c>
      <c r="C180" t="s">
        <v>304</v>
      </c>
      <c r="D180" t="s">
        <v>678</v>
      </c>
      <c r="E180" t="s">
        <v>679</v>
      </c>
      <c r="F180" s="4">
        <v>123</v>
      </c>
      <c r="G180" s="4">
        <v>28294</v>
      </c>
      <c r="H180" s="64">
        <f t="shared" si="25"/>
        <v>434.72114229165197</v>
      </c>
      <c r="I180" s="4">
        <v>129</v>
      </c>
      <c r="J180" s="4">
        <v>28900</v>
      </c>
      <c r="K180" s="64">
        <f t="shared" si="26"/>
        <v>446.36678200692046</v>
      </c>
      <c r="L180" s="4">
        <v>114</v>
      </c>
      <c r="M180" s="4">
        <v>28900</v>
      </c>
      <c r="N180" s="64">
        <f t="shared" si="27"/>
        <v>394.46366782006925</v>
      </c>
      <c r="O180" s="4">
        <v>40</v>
      </c>
      <c r="P180" s="4">
        <v>55</v>
      </c>
      <c r="Q180" s="7">
        <f t="shared" si="28"/>
        <v>0.72727272727272729</v>
      </c>
      <c r="R180" s="4">
        <v>40.700000000000003</v>
      </c>
      <c r="S180" s="4">
        <v>55</v>
      </c>
      <c r="T180" s="7">
        <f t="shared" si="29"/>
        <v>0.7400000000000001</v>
      </c>
      <c r="U180" s="4">
        <v>20</v>
      </c>
      <c r="V180" s="4">
        <v>28</v>
      </c>
      <c r="W180" s="7">
        <f t="shared" si="30"/>
        <v>0.7142857142857143</v>
      </c>
    </row>
    <row r="181" spans="1:23" x14ac:dyDescent="0.3">
      <c r="A181" t="s">
        <v>229</v>
      </c>
      <c r="B181" t="s">
        <v>260</v>
      </c>
      <c r="C181" t="s">
        <v>271</v>
      </c>
      <c r="D181" t="s">
        <v>682</v>
      </c>
      <c r="E181" t="s">
        <v>683</v>
      </c>
      <c r="F181" s="4">
        <v>385</v>
      </c>
      <c r="G181" s="4">
        <v>43075</v>
      </c>
      <c r="H181" s="64">
        <f t="shared" si="25"/>
        <v>893.78990133488105</v>
      </c>
      <c r="I181" s="4">
        <v>260</v>
      </c>
      <c r="J181" s="4">
        <v>43303</v>
      </c>
      <c r="K181" s="64">
        <f t="shared" si="26"/>
        <v>600.42029420594417</v>
      </c>
      <c r="L181" s="4">
        <v>316</v>
      </c>
      <c r="M181" s="4">
        <v>43303</v>
      </c>
      <c r="N181" s="64">
        <f t="shared" si="27"/>
        <v>729.74158834260902</v>
      </c>
      <c r="O181" s="4">
        <v>82</v>
      </c>
      <c r="P181" s="4">
        <v>110</v>
      </c>
      <c r="Q181" s="7">
        <f t="shared" si="28"/>
        <v>0.74545454545454548</v>
      </c>
      <c r="R181" s="4">
        <v>360</v>
      </c>
      <c r="S181" s="4">
        <v>420</v>
      </c>
      <c r="T181" s="7">
        <f t="shared" si="29"/>
        <v>0.8571428571428571</v>
      </c>
      <c r="U181" s="4">
        <v>347</v>
      </c>
      <c r="V181" s="4">
        <v>442</v>
      </c>
      <c r="W181" s="7">
        <f t="shared" si="30"/>
        <v>0.78506787330316741</v>
      </c>
    </row>
    <row r="182" spans="1:23" x14ac:dyDescent="0.3">
      <c r="A182" t="s">
        <v>229</v>
      </c>
      <c r="B182" t="s">
        <v>260</v>
      </c>
      <c r="C182" t="s">
        <v>271</v>
      </c>
      <c r="D182" t="s">
        <v>684</v>
      </c>
      <c r="E182" t="s">
        <v>685</v>
      </c>
      <c r="F182" s="4">
        <v>822</v>
      </c>
      <c r="G182" s="4">
        <v>128055</v>
      </c>
      <c r="H182" s="64">
        <f t="shared" si="25"/>
        <v>641.91167857561209</v>
      </c>
      <c r="I182" s="4">
        <v>828</v>
      </c>
      <c r="J182" s="4">
        <v>130633</v>
      </c>
      <c r="K182" s="64">
        <f t="shared" si="26"/>
        <v>633.83677937427751</v>
      </c>
      <c r="L182" s="4">
        <v>854</v>
      </c>
      <c r="M182" s="4">
        <v>130633</v>
      </c>
      <c r="N182" s="64">
        <f t="shared" si="27"/>
        <v>653.73986664931522</v>
      </c>
      <c r="O182" s="4">
        <v>419</v>
      </c>
      <c r="P182" s="4">
        <v>535</v>
      </c>
      <c r="Q182" s="7">
        <f t="shared" si="28"/>
        <v>0.7831775700934579</v>
      </c>
      <c r="R182" s="4">
        <v>465</v>
      </c>
      <c r="S182" s="4">
        <v>540</v>
      </c>
      <c r="T182" s="7">
        <f t="shared" si="29"/>
        <v>0.86111111111111116</v>
      </c>
      <c r="U182" s="4">
        <v>398</v>
      </c>
      <c r="V182" s="4">
        <v>489</v>
      </c>
      <c r="W182" s="7">
        <f t="shared" si="30"/>
        <v>0.81390593047034765</v>
      </c>
    </row>
    <row r="183" spans="1:23" x14ac:dyDescent="0.3">
      <c r="A183" t="s">
        <v>223</v>
      </c>
      <c r="B183" t="s">
        <v>242</v>
      </c>
      <c r="C183" t="s">
        <v>217</v>
      </c>
      <c r="D183" t="s">
        <v>688</v>
      </c>
      <c r="E183" t="s">
        <v>689</v>
      </c>
      <c r="F183" s="4">
        <v>243</v>
      </c>
      <c r="G183" s="4">
        <v>37430</v>
      </c>
      <c r="H183" s="64">
        <f t="shared" si="25"/>
        <v>649.21186214266629</v>
      </c>
      <c r="I183" s="4">
        <v>243</v>
      </c>
      <c r="J183" s="4">
        <v>37882</v>
      </c>
      <c r="K183" s="64">
        <f t="shared" si="26"/>
        <v>641.46560371680482</v>
      </c>
      <c r="L183" s="4">
        <v>246</v>
      </c>
      <c r="M183" s="4">
        <v>37882</v>
      </c>
      <c r="N183" s="64">
        <f t="shared" si="27"/>
        <v>649.38493215775304</v>
      </c>
      <c r="O183" s="4">
        <v>42</v>
      </c>
      <c r="P183" s="4">
        <v>53</v>
      </c>
      <c r="Q183" s="7">
        <f t="shared" si="28"/>
        <v>0.79245283018867929</v>
      </c>
      <c r="R183" s="4">
        <v>41</v>
      </c>
      <c r="S183" s="4">
        <v>50</v>
      </c>
      <c r="T183" s="7">
        <f t="shared" si="29"/>
        <v>0.82</v>
      </c>
      <c r="U183" s="4">
        <v>49</v>
      </c>
      <c r="V183" s="4">
        <v>53</v>
      </c>
      <c r="W183" s="7">
        <f t="shared" si="30"/>
        <v>0.92452830188679247</v>
      </c>
    </row>
  </sheetData>
  <mergeCells count="8">
    <mergeCell ref="F2:N2"/>
    <mergeCell ref="O2:W2"/>
    <mergeCell ref="F3:H3"/>
    <mergeCell ref="I3:K3"/>
    <mergeCell ref="L3:N3"/>
    <mergeCell ref="O3:Q3"/>
    <mergeCell ref="U3:W3"/>
    <mergeCell ref="R3:T3"/>
  </mergeCells>
  <pageMargins left="0.7" right="0.7" top="0.75" bottom="0.75" header="0.3" footer="0.3"/>
  <pageSetup paperSize="9" orientation="portrait" horizontalDpi="90" verticalDpi="90" r:id="rId1"/>
  <ignoredErrors>
    <ignoredError sqref="H5:H33 K5:K33 N5:N33 Q5:Q33 T5:T33" formula="1"/>
  </ignoredError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L196"/>
  <sheetViews>
    <sheetView showGridLines="0" zoomScale="80" zoomScaleNormal="8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9" width="25.6640625" customWidth="1"/>
    <col min="10" max="11" width="4.6640625" customWidth="1"/>
    <col min="12" max="12" width="0" style="1" hidden="1" customWidth="1"/>
    <col min="13" max="13" width="4.6640625" customWidth="1"/>
  </cols>
  <sheetData>
    <row r="1" spans="1:12" ht="21" x14ac:dyDescent="0.4">
      <c r="A1" s="22"/>
      <c r="B1" s="377" t="s">
        <v>1029</v>
      </c>
      <c r="C1" s="377"/>
      <c r="D1" s="377"/>
      <c r="E1" s="377"/>
      <c r="F1" s="377"/>
      <c r="G1" s="377"/>
      <c r="H1" s="377"/>
      <c r="I1" s="377"/>
      <c r="J1" s="22"/>
    </row>
    <row r="2" spans="1:12" x14ac:dyDescent="0.3">
      <c r="A2" s="22"/>
      <c r="B2" s="379"/>
      <c r="C2" s="379"/>
      <c r="D2" s="379"/>
      <c r="E2" s="379"/>
      <c r="F2" s="379"/>
      <c r="G2" s="379"/>
      <c r="H2" s="379"/>
      <c r="I2" s="379"/>
      <c r="J2" s="22"/>
    </row>
    <row r="3" spans="1:12" x14ac:dyDescent="0.3">
      <c r="A3" s="22"/>
      <c r="B3" s="22"/>
      <c r="C3" s="22"/>
      <c r="D3" s="22"/>
      <c r="E3" s="22"/>
      <c r="F3" s="22"/>
      <c r="G3" s="22"/>
      <c r="H3" s="22"/>
      <c r="I3" s="22"/>
      <c r="J3" s="22"/>
    </row>
    <row r="4" spans="1:12" x14ac:dyDescent="0.3">
      <c r="A4" s="22"/>
      <c r="B4" s="22"/>
      <c r="C4" s="22"/>
      <c r="D4" s="22"/>
      <c r="E4" s="23" t="s">
        <v>1005</v>
      </c>
      <c r="F4" s="22"/>
      <c r="G4" s="24" t="str">
        <f ca="1">'Org List'!J7</f>
        <v>ENG</v>
      </c>
      <c r="H4" s="22"/>
      <c r="I4" s="22"/>
      <c r="J4" s="22"/>
      <c r="L4" s="1">
        <f ca="1">MATCH(G4, 'Comms by AT'!$B:$B, 0)</f>
        <v>4</v>
      </c>
    </row>
    <row r="5" spans="1:12" x14ac:dyDescent="0.3">
      <c r="A5" s="22"/>
      <c r="B5" s="22"/>
      <c r="C5" s="22"/>
      <c r="D5" s="22"/>
      <c r="E5" s="22"/>
      <c r="F5" s="22"/>
      <c r="G5" s="22"/>
      <c r="H5" s="22"/>
      <c r="I5" s="22"/>
      <c r="J5" s="22"/>
      <c r="L5" s="1">
        <f ca="1">COUNTIF('Comms by AT'!$C:$C, $G$4)</f>
        <v>181</v>
      </c>
    </row>
    <row r="6" spans="1:12" ht="20.100000000000001" customHeight="1" x14ac:dyDescent="0.3">
      <c r="E6" s="169" t="s">
        <v>1141</v>
      </c>
    </row>
    <row r="7" spans="1:12" x14ac:dyDescent="0.3">
      <c r="A7" s="22"/>
      <c r="B7" s="22"/>
      <c r="C7" s="22"/>
      <c r="D7" s="22"/>
      <c r="E7" s="23" t="s">
        <v>1006</v>
      </c>
      <c r="F7" s="22"/>
      <c r="G7" s="22"/>
      <c r="H7" s="22"/>
      <c r="I7" s="22"/>
      <c r="J7" s="22"/>
    </row>
    <row r="8" spans="1:12" ht="15" thickBot="1" x14ac:dyDescent="0.35"/>
    <row r="9" spans="1:12" s="1" customFormat="1" ht="15" hidden="1" thickBot="1" x14ac:dyDescent="0.35">
      <c r="G9" s="1">
        <v>14</v>
      </c>
      <c r="H9" s="1">
        <v>17</v>
      </c>
      <c r="I9" s="1">
        <v>20</v>
      </c>
    </row>
    <row r="10" spans="1:12" ht="45" customHeight="1" thickBot="1" x14ac:dyDescent="0.35">
      <c r="B10" s="158"/>
      <c r="C10" s="159"/>
      <c r="D10" s="160"/>
      <c r="E10" s="432" t="s">
        <v>1128</v>
      </c>
      <c r="F10" s="432"/>
      <c r="G10" s="111" t="s">
        <v>871</v>
      </c>
      <c r="H10" s="111" t="s">
        <v>876</v>
      </c>
      <c r="I10" s="111" t="s">
        <v>881</v>
      </c>
    </row>
    <row r="11" spans="1:12" ht="15" thickBot="1" x14ac:dyDescent="0.35">
      <c r="B11" s="161" t="s">
        <v>1015</v>
      </c>
      <c r="C11" s="162" t="s">
        <v>1016</v>
      </c>
      <c r="D11" s="163" t="s">
        <v>1017</v>
      </c>
      <c r="E11" s="26" t="s">
        <v>195</v>
      </c>
      <c r="F11" s="110" t="s">
        <v>1007</v>
      </c>
      <c r="G11" s="112" t="s">
        <v>1028</v>
      </c>
      <c r="H11" s="112" t="s">
        <v>1126</v>
      </c>
      <c r="I11" s="112" t="s">
        <v>1126</v>
      </c>
    </row>
    <row r="12" spans="1:12" ht="15" customHeight="1" x14ac:dyDescent="0.3">
      <c r="A12" s="41">
        <v>0</v>
      </c>
      <c r="B12" s="74" t="str">
        <f ca="1">IFERROR(IF((VLOOKUP($E12,'Org List'!$AJ$10:$AL$190,3,FALSE))="","",(VLOOKUP($E12,'Org List'!$AJ$10:$AL$190,3,FALSE))),"")</f>
        <v/>
      </c>
      <c r="C12" s="75" t="str">
        <f ca="1">IFERROR(IF((VLOOKUP($E12,'Org List'!$AO$10:$AQ$190,3,FALSE))="","",(VLOOKUP($E12,'Org List'!$AO$10:$AQ$190,3,FALSE))),"")</f>
        <v/>
      </c>
      <c r="D12" s="76" t="str">
        <f ca="1">IFERROR(IF((VLOOKUP($E12,'Org List'!$AT$10:$AV$190,3,FALSE))="","",(VLOOKUP($E12,'Org List'!$AT$10:$AV$190,3,FALSE))),"")</f>
        <v/>
      </c>
      <c r="E12" s="74" t="str">
        <f t="shared" ref="E12:E43" ca="1" si="0">IF($A12&gt;$L$5-1,"",INDIRECT("'Comms by AT'!D"&amp;$A12+$L$4))</f>
        <v>ENG</v>
      </c>
      <c r="F12" s="76" t="str">
        <f ca="1">IF(E12="","",VLOOKUP(E12,'Org List'!$J$9:$K$640,2,0))</f>
        <v>England</v>
      </c>
      <c r="G12" s="116" t="str">
        <f ca="1">IFERROR(IF((VLOOKUP($E12,'Res&amp;Reablement Backsheet'!$D$5:$W$183,G$9,FALSE))="","",(VLOOKUP($E12,'Res&amp;Reablement Backsheet'!$D$5:$W$183,G$9,FALSE))),"")</f>
        <v/>
      </c>
      <c r="H12" s="116" t="str">
        <f ca="1">IFERROR(IF((VLOOKUP($E12,'Res&amp;Reablement Backsheet'!$D$5:$W$183,H$9,FALSE))="","",(VLOOKUP($E12,'Res&amp;Reablement Backsheet'!$D$5:$W$183,H$9,FALSE))),"")</f>
        <v/>
      </c>
      <c r="I12" s="116" t="str">
        <f ca="1">IFERROR(IF((VLOOKUP($E12,'Res&amp;Reablement Backsheet'!$D$5:$W$183,I$9,FALSE))="","",(VLOOKUP($E12,'Res&amp;Reablement Backsheet'!$D$5:$W$183,I$9,FALSE))),"")</f>
        <v/>
      </c>
    </row>
    <row r="13" spans="1:12" ht="15" customHeight="1" x14ac:dyDescent="0.3">
      <c r="A13" s="41">
        <v>1</v>
      </c>
      <c r="B13" s="77" t="str">
        <f ca="1">IFERROR(IF((VLOOKUP($E13,'Org List'!$AJ$10:$AL$190,3,FALSE))="","",(VLOOKUP($E13,'Org List'!$AJ$10:$AL$190,3,FALSE))),"")</f>
        <v>London Commissioning Region</v>
      </c>
      <c r="C13" s="78" t="str">
        <f ca="1">IFERROR(IF((VLOOKUP($E13,'Org List'!$AO$10:$AQ$190,3,FALSE))="","",(VLOOKUP($E13,'Org List'!$AO$10:$AQ$190,3,FALSE))),"")</f>
        <v/>
      </c>
      <c r="D13" s="79" t="str">
        <f ca="1">IFERROR(IF((VLOOKUP($E13,'Org List'!$AT$10:$AV$190,3,FALSE))="","",(VLOOKUP($E13,'Org List'!$AT$10:$AV$190,3,FALSE))),"")</f>
        <v/>
      </c>
      <c r="E13" s="77" t="str">
        <f t="shared" ca="1" si="0"/>
        <v>Y56</v>
      </c>
      <c r="F13" s="79" t="str">
        <f ca="1">IF(E13="","",VLOOKUP(E13,'Org List'!$J$9:$K$640,2,0))</f>
        <v>London Commissioning Region</v>
      </c>
      <c r="G13" s="117">
        <f ca="1">IFERROR(IF((VLOOKUP($E13,'Res&amp;Reablement Backsheet'!$D$5:$W$183,G$9,FALSE))="","",(VLOOKUP($E13,'Res&amp;Reablement Backsheet'!$D$5:$W$183,G$9,FALSE))),"")</f>
        <v>0.85509499136442146</v>
      </c>
      <c r="H13" s="117">
        <f ca="1">IFERROR(IF((VLOOKUP($E13,'Res&amp;Reablement Backsheet'!$D$5:$W$183,H$9,FALSE))="","",(VLOOKUP($E13,'Res&amp;Reablement Backsheet'!$D$5:$W$183,H$9,FALSE))),"")</f>
        <v>0.8796757569937903</v>
      </c>
      <c r="I13" s="117">
        <f ca="1">IFERROR(IF((VLOOKUP($E13,'Res&amp;Reablement Backsheet'!$D$5:$W$183,I$9,FALSE))="","",(VLOOKUP($E13,'Res&amp;Reablement Backsheet'!$D$5:$W$183,I$9,FALSE))),"")</f>
        <v>0.87155519742143428</v>
      </c>
    </row>
    <row r="14" spans="1:12" ht="15" customHeight="1" x14ac:dyDescent="0.3">
      <c r="A14" s="41">
        <v>2</v>
      </c>
      <c r="B14" s="77" t="str">
        <f ca="1">IFERROR(IF((VLOOKUP($E14,'Org List'!$AJ$10:$AL$190,3,FALSE))="","",(VLOOKUP($E14,'Org List'!$AJ$10:$AL$190,3,FALSE))),"")</f>
        <v>South West England Commissioning Region</v>
      </c>
      <c r="C14" s="78" t="str">
        <f ca="1">IFERROR(IF((VLOOKUP($E14,'Org List'!$AO$10:$AQ$190,3,FALSE))="","",(VLOOKUP($E14,'Org List'!$AO$10:$AQ$190,3,FALSE))),"")</f>
        <v/>
      </c>
      <c r="D14" s="79" t="str">
        <f ca="1">IFERROR(IF((VLOOKUP($E14,'Org List'!$AT$10:$AV$190,3,FALSE))="","",(VLOOKUP($E14,'Org List'!$AT$10:$AV$190,3,FALSE))),"")</f>
        <v/>
      </c>
      <c r="E14" s="77" t="str">
        <f t="shared" ca="1" si="0"/>
        <v>Y58</v>
      </c>
      <c r="F14" s="79" t="str">
        <f ca="1">IF(E14="","",VLOOKUP(E14,'Org List'!$J$9:$K$640,2,0))</f>
        <v>South West England Commissioning Region</v>
      </c>
      <c r="G14" s="117">
        <f ca="1">IFERROR(IF((VLOOKUP($E14,'Res&amp;Reablement Backsheet'!$D$5:$W$183,G$9,FALSE))="","",(VLOOKUP($E14,'Res&amp;Reablement Backsheet'!$D$5:$W$183,G$9,FALSE))),"")</f>
        <v>0.83784368911019702</v>
      </c>
      <c r="H14" s="117">
        <f ca="1">IFERROR(IF((VLOOKUP($E14,'Res&amp;Reablement Backsheet'!$D$5:$W$183,H$9,FALSE))="","",(VLOOKUP($E14,'Res&amp;Reablement Backsheet'!$D$5:$W$183,H$9,FALSE))),"")</f>
        <v>0.83042776386172623</v>
      </c>
      <c r="I14" s="117">
        <f ca="1">IFERROR(IF((VLOOKUP($E14,'Res&amp;Reablement Backsheet'!$D$5:$W$183,I$9,FALSE))="","",(VLOOKUP($E14,'Res&amp;Reablement Backsheet'!$D$5:$W$183,I$9,FALSE))),"")</f>
        <v>0.80192695496302935</v>
      </c>
    </row>
    <row r="15" spans="1:12" ht="15" customHeight="1" x14ac:dyDescent="0.3">
      <c r="A15" s="41">
        <v>3</v>
      </c>
      <c r="B15" s="77" t="str">
        <f ca="1">IFERROR(IF((VLOOKUP($E15,'Org List'!$AJ$10:$AL$190,3,FALSE))="","",(VLOOKUP($E15,'Org List'!$AJ$10:$AL$190,3,FALSE))),"")</f>
        <v>South East England Commissioning Region</v>
      </c>
      <c r="C15" s="78" t="str">
        <f ca="1">IFERROR(IF((VLOOKUP($E15,'Org List'!$AO$10:$AQ$190,3,FALSE))="","",(VLOOKUP($E15,'Org List'!$AO$10:$AQ$190,3,FALSE))),"")</f>
        <v/>
      </c>
      <c r="D15" s="79" t="str">
        <f ca="1">IFERROR(IF((VLOOKUP($E15,'Org List'!$AT$10:$AV$190,3,FALSE))="","",(VLOOKUP($E15,'Org List'!$AT$10:$AV$190,3,FALSE))),"")</f>
        <v/>
      </c>
      <c r="E15" s="77" t="str">
        <f t="shared" ca="1" si="0"/>
        <v>Y59</v>
      </c>
      <c r="F15" s="79" t="str">
        <f ca="1">IF(E15="","",VLOOKUP(E15,'Org List'!$J$9:$K$640,2,0))</f>
        <v>South East England Commissioning Region</v>
      </c>
      <c r="G15" s="117">
        <f ca="1">IFERROR(IF((VLOOKUP($E15,'Res&amp;Reablement Backsheet'!$D$5:$W$183,G$9,FALSE))="","",(VLOOKUP($E15,'Res&amp;Reablement Backsheet'!$D$5:$W$183,G$9,FALSE))),"")</f>
        <v>0.80209585981790066</v>
      </c>
      <c r="H15" s="117">
        <f ca="1">IFERROR(IF((VLOOKUP($E15,'Res&amp;Reablement Backsheet'!$D$5:$W$183,H$9,FALSE))="","",(VLOOKUP($E15,'Res&amp;Reablement Backsheet'!$D$5:$W$183,H$9,FALSE))),"")</f>
        <v>0.83514588859416439</v>
      </c>
      <c r="I15" s="117">
        <f ca="1">IFERROR(IF((VLOOKUP($E15,'Res&amp;Reablement Backsheet'!$D$5:$W$183,I$9,FALSE))="","",(VLOOKUP($E15,'Res&amp;Reablement Backsheet'!$D$5:$W$183,I$9,FALSE))),"")</f>
        <v>0.82328082981175565</v>
      </c>
    </row>
    <row r="16" spans="1:12" ht="15" customHeight="1" x14ac:dyDescent="0.3">
      <c r="A16" s="41">
        <v>4</v>
      </c>
      <c r="B16" s="77" t="str">
        <f ca="1">IFERROR(IF((VLOOKUP($E16,'Org List'!$AJ$10:$AL$190,3,FALSE))="","",(VLOOKUP($E16,'Org List'!$AJ$10:$AL$190,3,FALSE))),"")</f>
        <v>Midlands Commissioning Region</v>
      </c>
      <c r="C16" s="78" t="str">
        <f ca="1">IFERROR(IF((VLOOKUP($E16,'Org List'!$AO$10:$AQ$190,3,FALSE))="","",(VLOOKUP($E16,'Org List'!$AO$10:$AQ$190,3,FALSE))),"")</f>
        <v/>
      </c>
      <c r="D16" s="79" t="str">
        <f ca="1">IFERROR(IF((VLOOKUP($E16,'Org List'!$AT$10:$AV$190,3,FALSE))="","",(VLOOKUP($E16,'Org List'!$AT$10:$AV$190,3,FALSE))),"")</f>
        <v/>
      </c>
      <c r="E16" s="77" t="str">
        <f t="shared" ca="1" si="0"/>
        <v>Y60</v>
      </c>
      <c r="F16" s="79" t="str">
        <f ca="1">IF(E16="","",VLOOKUP(E16,'Org List'!$J$9:$K$640,2,0))</f>
        <v>Midlands Commissioning Region</v>
      </c>
      <c r="G16" s="117" t="str">
        <f ca="1">IFERROR(IF((VLOOKUP($E16,'Res&amp;Reablement Backsheet'!$D$5:$W$183,G$9,FALSE))="","",(VLOOKUP($E16,'Res&amp;Reablement Backsheet'!$D$5:$W$183,G$9,FALSE))),"")</f>
        <v/>
      </c>
      <c r="H16" s="117" t="str">
        <f ca="1">IFERROR(IF((VLOOKUP($E16,'Res&amp;Reablement Backsheet'!$D$5:$W$183,H$9,FALSE))="","",(VLOOKUP($E16,'Res&amp;Reablement Backsheet'!$D$5:$W$183,H$9,FALSE))),"")</f>
        <v/>
      </c>
      <c r="I16" s="117" t="str">
        <f ca="1">IFERROR(IF((VLOOKUP($E16,'Res&amp;Reablement Backsheet'!$D$5:$W$183,I$9,FALSE))="","",(VLOOKUP($E16,'Res&amp;Reablement Backsheet'!$D$5:$W$183,I$9,FALSE))),"")</f>
        <v/>
      </c>
    </row>
    <row r="17" spans="1:9" ht="15" customHeight="1" x14ac:dyDescent="0.3">
      <c r="A17" s="41">
        <v>5</v>
      </c>
      <c r="B17" s="77" t="str">
        <f ca="1">IFERROR(IF((VLOOKUP($E17,'Org List'!$AJ$10:$AL$190,3,FALSE))="","",(VLOOKUP($E17,'Org List'!$AJ$10:$AL$190,3,FALSE))),"")</f>
        <v>East of England Commissioning Region</v>
      </c>
      <c r="C17" s="78" t="str">
        <f ca="1">IFERROR(IF((VLOOKUP($E17,'Org List'!$AO$10:$AQ$190,3,FALSE))="","",(VLOOKUP($E17,'Org List'!$AO$10:$AQ$190,3,FALSE))),"")</f>
        <v/>
      </c>
      <c r="D17" s="79" t="str">
        <f ca="1">IFERROR(IF((VLOOKUP($E17,'Org List'!$AT$10:$AV$190,3,FALSE))="","",(VLOOKUP($E17,'Org List'!$AT$10:$AV$190,3,FALSE))),"")</f>
        <v/>
      </c>
      <c r="E17" s="77" t="str">
        <f t="shared" ca="1" si="0"/>
        <v>Y61</v>
      </c>
      <c r="F17" s="79" t="str">
        <f ca="1">IF(E17="","",VLOOKUP(E17,'Org List'!$J$9:$K$640,2,0))</f>
        <v>East of England Commissioning Region</v>
      </c>
      <c r="G17" s="117" t="str">
        <f ca="1">IFERROR(IF((VLOOKUP($E17,'Res&amp;Reablement Backsheet'!$D$5:$W$183,G$9,FALSE))="","",(VLOOKUP($E17,'Res&amp;Reablement Backsheet'!$D$5:$W$183,G$9,FALSE))),"")</f>
        <v/>
      </c>
      <c r="H17" s="117" t="str">
        <f ca="1">IFERROR(IF((VLOOKUP($E17,'Res&amp;Reablement Backsheet'!$D$5:$W$183,H$9,FALSE))="","",(VLOOKUP($E17,'Res&amp;Reablement Backsheet'!$D$5:$W$183,H$9,FALSE))),"")</f>
        <v/>
      </c>
      <c r="I17" s="117" t="str">
        <f ca="1">IFERROR(IF((VLOOKUP($E17,'Res&amp;Reablement Backsheet'!$D$5:$W$183,I$9,FALSE))="","",(VLOOKUP($E17,'Res&amp;Reablement Backsheet'!$D$5:$W$183,I$9,FALSE))),"")</f>
        <v/>
      </c>
    </row>
    <row r="18" spans="1:9" ht="15" customHeight="1" x14ac:dyDescent="0.3">
      <c r="A18" s="41">
        <v>6</v>
      </c>
      <c r="B18" s="77" t="str">
        <f ca="1">IFERROR(IF((VLOOKUP($E18,'Org List'!$AJ$10:$AL$190,3,FALSE))="","",(VLOOKUP($E18,'Org List'!$AJ$10:$AL$190,3,FALSE))),"")</f>
        <v>North West Commissioning Region</v>
      </c>
      <c r="C18" s="78" t="str">
        <f ca="1">IFERROR(IF((VLOOKUP($E18,'Org List'!$AO$10:$AQ$190,3,FALSE))="","",(VLOOKUP($E18,'Org List'!$AO$10:$AQ$190,3,FALSE))),"")</f>
        <v/>
      </c>
      <c r="D18" s="79" t="str">
        <f ca="1">IFERROR(IF((VLOOKUP($E18,'Org List'!$AT$10:$AV$190,3,FALSE))="","",(VLOOKUP($E18,'Org List'!$AT$10:$AV$190,3,FALSE))),"")</f>
        <v/>
      </c>
      <c r="E18" s="77" t="str">
        <f t="shared" ca="1" si="0"/>
        <v>Y62</v>
      </c>
      <c r="F18" s="79" t="str">
        <f ca="1">IF(E18="","",VLOOKUP(E18,'Org List'!$J$9:$K$640,2,0))</f>
        <v>North West Commissioning Region</v>
      </c>
      <c r="G18" s="117" t="str">
        <f ca="1">IFERROR(IF((VLOOKUP($E18,'Res&amp;Reablement Backsheet'!$D$5:$W$183,G$9,FALSE))="","",(VLOOKUP($E18,'Res&amp;Reablement Backsheet'!$D$5:$W$183,G$9,FALSE))),"")</f>
        <v/>
      </c>
      <c r="H18" s="117" t="str">
        <f ca="1">IFERROR(IF((VLOOKUP($E18,'Res&amp;Reablement Backsheet'!$D$5:$W$183,H$9,FALSE))="","",(VLOOKUP($E18,'Res&amp;Reablement Backsheet'!$D$5:$W$183,H$9,FALSE))),"")</f>
        <v/>
      </c>
      <c r="I18" s="117" t="str">
        <f ca="1">IFERROR(IF((VLOOKUP($E18,'Res&amp;Reablement Backsheet'!$D$5:$W$183,I$9,FALSE))="","",(VLOOKUP($E18,'Res&amp;Reablement Backsheet'!$D$5:$W$183,I$9,FALSE))),"")</f>
        <v/>
      </c>
    </row>
    <row r="19" spans="1:9" ht="15" customHeight="1" x14ac:dyDescent="0.3">
      <c r="A19" s="41">
        <v>7</v>
      </c>
      <c r="B19" s="77" t="str">
        <f ca="1">IFERROR(IF((VLOOKUP($E19,'Org List'!$AJ$10:$AL$190,3,FALSE))="","",(VLOOKUP($E19,'Org List'!$AJ$10:$AL$190,3,FALSE))),"")</f>
        <v>North East and Yorkshire Commissioning Region</v>
      </c>
      <c r="C19" s="78" t="str">
        <f ca="1">IFERROR(IF((VLOOKUP($E19,'Org List'!$AO$10:$AQ$190,3,FALSE))="","",(VLOOKUP($E19,'Org List'!$AO$10:$AQ$190,3,FALSE))),"")</f>
        <v/>
      </c>
      <c r="D19" s="79" t="str">
        <f ca="1">IFERROR(IF((VLOOKUP($E19,'Org List'!$AT$10:$AV$190,3,FALSE))="","",(VLOOKUP($E19,'Org List'!$AT$10:$AV$190,3,FALSE))),"")</f>
        <v/>
      </c>
      <c r="E19" s="77" t="str">
        <f t="shared" ca="1" si="0"/>
        <v>Y63</v>
      </c>
      <c r="F19" s="79" t="str">
        <f ca="1">IF(E19="","",VLOOKUP(E19,'Org List'!$J$9:$K$640,2,0))</f>
        <v>North East and Yorkshire Commissioning Region</v>
      </c>
      <c r="G19" s="117" t="str">
        <f ca="1">IFERROR(IF((VLOOKUP($E19,'Res&amp;Reablement Backsheet'!$D$5:$W$183,G$9,FALSE))="","",(VLOOKUP($E19,'Res&amp;Reablement Backsheet'!$D$5:$W$183,G$9,FALSE))),"")</f>
        <v/>
      </c>
      <c r="H19" s="117" t="str">
        <f ca="1">IFERROR(IF((VLOOKUP($E19,'Res&amp;Reablement Backsheet'!$D$5:$W$183,H$9,FALSE))="","",(VLOOKUP($E19,'Res&amp;Reablement Backsheet'!$D$5:$W$183,H$9,FALSE))),"")</f>
        <v/>
      </c>
      <c r="I19" s="117" t="str">
        <f ca="1">IFERROR(IF((VLOOKUP($E19,'Res&amp;Reablement Backsheet'!$D$5:$W$183,I$9,FALSE))="","",(VLOOKUP($E19,'Res&amp;Reablement Backsheet'!$D$5:$W$183,I$9,FALSE))),"")</f>
        <v/>
      </c>
    </row>
    <row r="20" spans="1:9" ht="15" customHeight="1" x14ac:dyDescent="0.3">
      <c r="A20" s="41">
        <v>8</v>
      </c>
      <c r="B20" s="77" t="str">
        <f ca="1">IFERROR(IF((VLOOKUP($E20,'Org List'!$AJ$10:$AL$190,3,FALSE))="","",(VLOOKUP($E20,'Org List'!$AJ$10:$AL$190,3,FALSE))),"")</f>
        <v/>
      </c>
      <c r="C20" s="78" t="str">
        <f ca="1">IFERROR(IF((VLOOKUP($E20,'Org List'!$AO$10:$AQ$190,3,FALSE))="","",(VLOOKUP($E20,'Org List'!$AO$10:$AQ$190,3,FALSE))),"")</f>
        <v>North East Region</v>
      </c>
      <c r="D20" s="79" t="str">
        <f ca="1">IFERROR(IF((VLOOKUP($E20,'Org List'!$AT$10:$AV$190,3,FALSE))="","",(VLOOKUP($E20,'Org List'!$AT$10:$AV$190,3,FALSE))),"")</f>
        <v/>
      </c>
      <c r="E20" s="77" t="str">
        <f t="shared" ca="1" si="0"/>
        <v>E12000001</v>
      </c>
      <c r="F20" s="79" t="str">
        <f ca="1">IF(E20="","",VLOOKUP(E20,'Org List'!$J$9:$K$640,2,0))</f>
        <v>North East Region</v>
      </c>
      <c r="G20" s="117">
        <f ca="1">IFERROR(IF((VLOOKUP($E20,'Res&amp;Reablement Backsheet'!$D$5:$W$183,G$9,FALSE))="","",(VLOOKUP($E20,'Res&amp;Reablement Backsheet'!$D$5:$W$183,G$9,FALSE))),"")</f>
        <v>0.85307243391692411</v>
      </c>
      <c r="H20" s="117">
        <f ca="1">IFERROR(IF((VLOOKUP($E20,'Res&amp;Reablement Backsheet'!$D$5:$W$183,H$9,FALSE))="","",(VLOOKUP($E20,'Res&amp;Reablement Backsheet'!$D$5:$W$183,H$9,FALSE))),"")</f>
        <v>0.85379355258873335</v>
      </c>
      <c r="I20" s="117">
        <f ca="1">IFERROR(IF((VLOOKUP($E20,'Res&amp;Reablement Backsheet'!$D$5:$W$183,I$9,FALSE))="","",(VLOOKUP($E20,'Res&amp;Reablement Backsheet'!$D$5:$W$183,I$9,FALSE))),"")</f>
        <v>0.83855024711696868</v>
      </c>
    </row>
    <row r="21" spans="1:9" ht="15" customHeight="1" x14ac:dyDescent="0.3">
      <c r="A21" s="41">
        <v>9</v>
      </c>
      <c r="B21" s="77" t="str">
        <f ca="1">IFERROR(IF((VLOOKUP($E21,'Org List'!$AJ$10:$AL$190,3,FALSE))="","",(VLOOKUP($E21,'Org List'!$AJ$10:$AL$190,3,FALSE))),"")</f>
        <v/>
      </c>
      <c r="C21" s="78" t="str">
        <f ca="1">IFERROR(IF((VLOOKUP($E21,'Org List'!$AO$10:$AQ$190,3,FALSE))="","",(VLOOKUP($E21,'Org List'!$AO$10:$AQ$190,3,FALSE))),"")</f>
        <v>North West Region</v>
      </c>
      <c r="D21" s="79" t="str">
        <f ca="1">IFERROR(IF((VLOOKUP($E21,'Org List'!$AT$10:$AV$190,3,FALSE))="","",(VLOOKUP($E21,'Org List'!$AT$10:$AV$190,3,FALSE))),"")</f>
        <v/>
      </c>
      <c r="E21" s="77" t="str">
        <f t="shared" ca="1" si="0"/>
        <v>E12000002</v>
      </c>
      <c r="F21" s="79" t="str">
        <f ca="1">IF(E21="","",VLOOKUP(E21,'Org List'!$J$9:$K$640,2,0))</f>
        <v>North West Region</v>
      </c>
      <c r="G21" s="117">
        <f ca="1">IFERROR(IF((VLOOKUP($E21,'Res&amp;Reablement Backsheet'!$D$5:$W$183,G$9,FALSE))="","",(VLOOKUP($E21,'Res&amp;Reablement Backsheet'!$D$5:$W$183,G$9,FALSE))),"")</f>
        <v>0.81779732701742514</v>
      </c>
      <c r="H21" s="117">
        <f ca="1">IFERROR(IF((VLOOKUP($E21,'Res&amp;Reablement Backsheet'!$D$5:$W$183,H$9,FALSE))="","",(VLOOKUP($E21,'Res&amp;Reablement Backsheet'!$D$5:$W$183,H$9,FALSE))),"")</f>
        <v>0.82107536660225078</v>
      </c>
      <c r="I21" s="117">
        <f ca="1">IFERROR(IF((VLOOKUP($E21,'Res&amp;Reablement Backsheet'!$D$5:$W$183,I$9,FALSE))="","",(VLOOKUP($E21,'Res&amp;Reablement Backsheet'!$D$5:$W$183,I$9,FALSE))),"")</f>
        <v>0.84616569140745301</v>
      </c>
    </row>
    <row r="22" spans="1:9" ht="15" customHeight="1" x14ac:dyDescent="0.3">
      <c r="A22" s="41">
        <v>10</v>
      </c>
      <c r="B22" s="77" t="str">
        <f ca="1">IFERROR(IF((VLOOKUP($E22,'Org List'!$AJ$10:$AL$190,3,FALSE))="","",(VLOOKUP($E22,'Org List'!$AJ$10:$AL$190,3,FALSE))),"")</f>
        <v/>
      </c>
      <c r="C22" s="78" t="str">
        <f ca="1">IFERROR(IF((VLOOKUP($E22,'Org List'!$AO$10:$AQ$190,3,FALSE))="","",(VLOOKUP($E22,'Org List'!$AO$10:$AQ$190,3,FALSE))),"")</f>
        <v>Yorkshire and The Humber Region</v>
      </c>
      <c r="D22" s="79" t="str">
        <f ca="1">IFERROR(IF((VLOOKUP($E22,'Org List'!$AT$10:$AV$190,3,FALSE))="","",(VLOOKUP($E22,'Org List'!$AT$10:$AV$190,3,FALSE))),"")</f>
        <v/>
      </c>
      <c r="E22" s="77" t="str">
        <f t="shared" ca="1" si="0"/>
        <v>E12000003</v>
      </c>
      <c r="F22" s="79" t="str">
        <f ca="1">IF(E22="","",VLOOKUP(E22,'Org List'!$J$9:$K$640,2,0))</f>
        <v>Yorkshire and The Humber Region</v>
      </c>
      <c r="G22" s="117">
        <f ca="1">IFERROR(IF((VLOOKUP($E22,'Res&amp;Reablement Backsheet'!$D$5:$W$183,G$9,FALSE))="","",(VLOOKUP($E22,'Res&amp;Reablement Backsheet'!$D$5:$W$183,G$9,FALSE))),"")</f>
        <v>0.8341047503045067</v>
      </c>
      <c r="H22" s="117">
        <f ca="1">IFERROR(IF((VLOOKUP($E22,'Res&amp;Reablement Backsheet'!$D$5:$W$183,H$9,FALSE))="","",(VLOOKUP($E22,'Res&amp;Reablement Backsheet'!$D$5:$W$183,H$9,FALSE))),"")</f>
        <v>0.85866764814133234</v>
      </c>
      <c r="I22" s="117">
        <f ca="1">IFERROR(IF((VLOOKUP($E22,'Res&amp;Reablement Backsheet'!$D$5:$W$183,I$9,FALSE))="","",(VLOOKUP($E22,'Res&amp;Reablement Backsheet'!$D$5:$W$183,I$9,FALSE))),"")</f>
        <v>0.84200431551186761</v>
      </c>
    </row>
    <row r="23" spans="1:9" ht="15" customHeight="1" x14ac:dyDescent="0.3">
      <c r="A23" s="41">
        <v>11</v>
      </c>
      <c r="B23" s="77" t="str">
        <f ca="1">IFERROR(IF((VLOOKUP($E23,'Org List'!$AJ$10:$AL$190,3,FALSE))="","",(VLOOKUP($E23,'Org List'!$AJ$10:$AL$190,3,FALSE))),"")</f>
        <v/>
      </c>
      <c r="C23" s="78" t="str">
        <f ca="1">IFERROR(IF((VLOOKUP($E23,'Org List'!$AO$10:$AQ$190,3,FALSE))="","",(VLOOKUP($E23,'Org List'!$AO$10:$AQ$190,3,FALSE))),"")</f>
        <v>East Midlands Region</v>
      </c>
      <c r="D23" s="79" t="str">
        <f ca="1">IFERROR(IF((VLOOKUP($E23,'Org List'!$AT$10:$AV$190,3,FALSE))="","",(VLOOKUP($E23,'Org List'!$AT$10:$AV$190,3,FALSE))),"")</f>
        <v/>
      </c>
      <c r="E23" s="77" t="str">
        <f t="shared" ca="1" si="0"/>
        <v>E12000004</v>
      </c>
      <c r="F23" s="79" t="str">
        <f ca="1">IF(E23="","",VLOOKUP(E23,'Org List'!$J$9:$K$640,2,0))</f>
        <v>East Midlands Region</v>
      </c>
      <c r="G23" s="117">
        <f ca="1">IFERROR(IF((VLOOKUP($E23,'Res&amp;Reablement Backsheet'!$D$5:$W$183,G$9,FALSE))="","",(VLOOKUP($E23,'Res&amp;Reablement Backsheet'!$D$5:$W$183,G$9,FALSE))),"")</f>
        <v>0.8210131332082552</v>
      </c>
      <c r="H23" s="117">
        <f ca="1">IFERROR(IF((VLOOKUP($E23,'Res&amp;Reablement Backsheet'!$D$5:$W$183,H$9,FALSE))="","",(VLOOKUP($E23,'Res&amp;Reablement Backsheet'!$D$5:$W$183,H$9,FALSE))),"")</f>
        <v>0.82803391626921041</v>
      </c>
      <c r="I23" s="117">
        <f ca="1">IFERROR(IF((VLOOKUP($E23,'Res&amp;Reablement Backsheet'!$D$5:$W$183,I$9,FALSE))="","",(VLOOKUP($E23,'Res&amp;Reablement Backsheet'!$D$5:$W$183,I$9,FALSE))),"")</f>
        <v>0.80491698595146866</v>
      </c>
    </row>
    <row r="24" spans="1:9" ht="15" customHeight="1" x14ac:dyDescent="0.3">
      <c r="A24" s="41">
        <v>12</v>
      </c>
      <c r="B24" s="77" t="str">
        <f ca="1">IFERROR(IF((VLOOKUP($E24,'Org List'!$AJ$10:$AL$190,3,FALSE))="","",(VLOOKUP($E24,'Org List'!$AJ$10:$AL$190,3,FALSE))),"")</f>
        <v/>
      </c>
      <c r="C24" s="78" t="str">
        <f ca="1">IFERROR(IF((VLOOKUP($E24,'Org List'!$AO$10:$AQ$190,3,FALSE))="","",(VLOOKUP($E24,'Org List'!$AO$10:$AQ$190,3,FALSE))),"")</f>
        <v>West Midlands Region</v>
      </c>
      <c r="D24" s="79" t="str">
        <f ca="1">IFERROR(IF((VLOOKUP($E24,'Org List'!$AT$10:$AV$190,3,FALSE))="","",(VLOOKUP($E24,'Org List'!$AT$10:$AV$190,3,FALSE))),"")</f>
        <v/>
      </c>
      <c r="E24" s="77" t="str">
        <f t="shared" ca="1" si="0"/>
        <v>E12000005</v>
      </c>
      <c r="F24" s="79" t="str">
        <f ca="1">IF(E24="","",VLOOKUP(E24,'Org List'!$J$9:$K$640,2,0))</f>
        <v>West Midlands Region</v>
      </c>
      <c r="G24" s="117">
        <f ca="1">IFERROR(IF((VLOOKUP($E24,'Res&amp;Reablement Backsheet'!$D$5:$W$183,G$9,FALSE))="","",(VLOOKUP($E24,'Res&amp;Reablement Backsheet'!$D$5:$W$183,G$9,FALSE))),"")</f>
        <v>0.8020539152759949</v>
      </c>
      <c r="H24" s="117">
        <f ca="1">IFERROR(IF((VLOOKUP($E24,'Res&amp;Reablement Backsheet'!$D$5:$W$183,H$9,FALSE))="","",(VLOOKUP($E24,'Res&amp;Reablement Backsheet'!$D$5:$W$183,H$9,FALSE))),"")</f>
        <v>0.83635450522549171</v>
      </c>
      <c r="I24" s="117">
        <f ca="1">IFERROR(IF((VLOOKUP($E24,'Res&amp;Reablement Backsheet'!$D$5:$W$183,I$9,FALSE))="","",(VLOOKUP($E24,'Res&amp;Reablement Backsheet'!$D$5:$W$183,I$9,FALSE))),"")</f>
        <v>0.79694923730932732</v>
      </c>
    </row>
    <row r="25" spans="1:9" ht="15" customHeight="1" x14ac:dyDescent="0.3">
      <c r="A25" s="41">
        <v>13</v>
      </c>
      <c r="B25" s="77" t="str">
        <f ca="1">IFERROR(IF((VLOOKUP($E25,'Org List'!$AJ$10:$AL$190,3,FALSE))="","",(VLOOKUP($E25,'Org List'!$AJ$10:$AL$190,3,FALSE))),"")</f>
        <v/>
      </c>
      <c r="C25" s="78" t="str">
        <f ca="1">IFERROR(IF((VLOOKUP($E25,'Org List'!$AO$10:$AQ$190,3,FALSE))="","",(VLOOKUP($E25,'Org List'!$AO$10:$AQ$190,3,FALSE))),"")</f>
        <v>East Region</v>
      </c>
      <c r="D25" s="79" t="str">
        <f ca="1">IFERROR(IF((VLOOKUP($E25,'Org List'!$AT$10:$AV$190,3,FALSE))="","",(VLOOKUP($E25,'Org List'!$AT$10:$AV$190,3,FALSE))),"")</f>
        <v/>
      </c>
      <c r="E25" s="77" t="str">
        <f t="shared" ca="1" si="0"/>
        <v>E12000006</v>
      </c>
      <c r="F25" s="79" t="str">
        <f ca="1">IF(E25="","",VLOOKUP(E25,'Org List'!$J$9:$K$640,2,0))</f>
        <v>East Region</v>
      </c>
      <c r="G25" s="117">
        <f ca="1">IFERROR(IF((VLOOKUP($E25,'Res&amp;Reablement Backsheet'!$D$5:$W$183,G$9,FALSE))="","",(VLOOKUP($E25,'Res&amp;Reablement Backsheet'!$D$5:$W$183,G$9,FALSE))),"")</f>
        <v>0.80660158066015808</v>
      </c>
      <c r="H25" s="117">
        <f ca="1">IFERROR(IF((VLOOKUP($E25,'Res&amp;Reablement Backsheet'!$D$5:$W$183,H$9,FALSE))="","",(VLOOKUP($E25,'Res&amp;Reablement Backsheet'!$D$5:$W$183,H$9,FALSE))),"")</f>
        <v>0.82967174980615144</v>
      </c>
      <c r="I25" s="117">
        <f ca="1">IFERROR(IF((VLOOKUP($E25,'Res&amp;Reablement Backsheet'!$D$5:$W$183,I$9,FALSE))="","",(VLOOKUP($E25,'Res&amp;Reablement Backsheet'!$D$5:$W$183,I$9,FALSE))),"")</f>
        <v>0.81781914893617025</v>
      </c>
    </row>
    <row r="26" spans="1:9" ht="15" customHeight="1" x14ac:dyDescent="0.3">
      <c r="A26" s="41">
        <v>14</v>
      </c>
      <c r="B26" s="77" t="str">
        <f ca="1">IFERROR(IF((VLOOKUP($E26,'Org List'!$AJ$10:$AL$190,3,FALSE))="","",(VLOOKUP($E26,'Org List'!$AJ$10:$AL$190,3,FALSE))),"")</f>
        <v/>
      </c>
      <c r="C26" s="78" t="str">
        <f ca="1">IFERROR(IF((VLOOKUP($E26,'Org List'!$AO$10:$AQ$190,3,FALSE))="","",(VLOOKUP($E26,'Org List'!$AO$10:$AQ$190,3,FALSE))),"")</f>
        <v>London Region</v>
      </c>
      <c r="D26" s="79" t="str">
        <f ca="1">IFERROR(IF((VLOOKUP($E26,'Org List'!$AT$10:$AV$190,3,FALSE))="","",(VLOOKUP($E26,'Org List'!$AT$10:$AV$190,3,FALSE))),"")</f>
        <v/>
      </c>
      <c r="E26" s="77" t="str">
        <f t="shared" ca="1" si="0"/>
        <v>E12000007</v>
      </c>
      <c r="F26" s="79" t="str">
        <f ca="1">IF(E26="","",VLOOKUP(E26,'Org List'!$J$9:$K$640,2,0))</f>
        <v>London Region</v>
      </c>
      <c r="G26" s="117">
        <f ca="1">IFERROR(IF((VLOOKUP($E26,'Res&amp;Reablement Backsheet'!$D$5:$W$183,G$9,FALSE))="","",(VLOOKUP($E26,'Res&amp;Reablement Backsheet'!$D$5:$W$183,G$9,FALSE))),"")</f>
        <v>0.85509499136442146</v>
      </c>
      <c r="H26" s="117">
        <f ca="1">IFERROR(IF((VLOOKUP($E26,'Res&amp;Reablement Backsheet'!$D$5:$W$183,H$9,FALSE))="","",(VLOOKUP($E26,'Res&amp;Reablement Backsheet'!$D$5:$W$183,H$9,FALSE))),"")</f>
        <v>0.8796757569937903</v>
      </c>
      <c r="I26" s="117">
        <f ca="1">IFERROR(IF((VLOOKUP($E26,'Res&amp;Reablement Backsheet'!$D$5:$W$183,I$9,FALSE))="","",(VLOOKUP($E26,'Res&amp;Reablement Backsheet'!$D$5:$W$183,I$9,FALSE))),"")</f>
        <v>0.87155519742143428</v>
      </c>
    </row>
    <row r="27" spans="1:9" ht="15" customHeight="1" x14ac:dyDescent="0.3">
      <c r="A27" s="41">
        <v>15</v>
      </c>
      <c r="B27" s="77" t="str">
        <f ca="1">IFERROR(IF((VLOOKUP($E27,'Org List'!$AJ$10:$AL$190,3,FALSE))="","",(VLOOKUP($E27,'Org List'!$AJ$10:$AL$190,3,FALSE))),"")</f>
        <v/>
      </c>
      <c r="C27" s="78" t="str">
        <f ca="1">IFERROR(IF((VLOOKUP($E27,'Org List'!$AO$10:$AQ$190,3,FALSE))="","",(VLOOKUP($E27,'Org List'!$AO$10:$AQ$190,3,FALSE))),"")</f>
        <v>South East Region</v>
      </c>
      <c r="D27" s="79" t="str">
        <f ca="1">IFERROR(IF((VLOOKUP($E27,'Org List'!$AT$10:$AV$190,3,FALSE))="","",(VLOOKUP($E27,'Org List'!$AT$10:$AV$190,3,FALSE))),"")</f>
        <v/>
      </c>
      <c r="E27" s="77" t="str">
        <f t="shared" ca="1" si="0"/>
        <v>E12000008</v>
      </c>
      <c r="F27" s="79" t="str">
        <f ca="1">IF(E27="","",VLOOKUP(E27,'Org List'!$J$9:$K$640,2,0))</f>
        <v>South East Region</v>
      </c>
      <c r="G27" s="117">
        <f ca="1">IFERROR(IF((VLOOKUP($E27,'Res&amp;Reablement Backsheet'!$D$5:$W$183,G$9,FALSE))="","",(VLOOKUP($E27,'Res&amp;Reablement Backsheet'!$D$5:$W$183,G$9,FALSE))),"")</f>
        <v>0.80106453759148366</v>
      </c>
      <c r="H27" s="117">
        <f ca="1">IFERROR(IF((VLOOKUP($E27,'Res&amp;Reablement Backsheet'!$D$5:$W$183,H$9,FALSE))="","",(VLOOKUP($E27,'Res&amp;Reablement Backsheet'!$D$5:$W$183,H$9,FALSE))),"")</f>
        <v>0.83563258636788051</v>
      </c>
      <c r="I27" s="117">
        <f ca="1">IFERROR(IF((VLOOKUP($E27,'Res&amp;Reablement Backsheet'!$D$5:$W$183,I$9,FALSE))="","",(VLOOKUP($E27,'Res&amp;Reablement Backsheet'!$D$5:$W$183,I$9,FALSE))),"")</f>
        <v>0.82174130597948458</v>
      </c>
    </row>
    <row r="28" spans="1:9" ht="15" customHeight="1" x14ac:dyDescent="0.3">
      <c r="A28" s="41">
        <v>16</v>
      </c>
      <c r="B28" s="77" t="str">
        <f ca="1">IFERROR(IF((VLOOKUP($E28,'Org List'!$AJ$10:$AL$190,3,FALSE))="","",(VLOOKUP($E28,'Org List'!$AJ$10:$AL$190,3,FALSE))),"")</f>
        <v/>
      </c>
      <c r="C28" s="78" t="str">
        <f ca="1">IFERROR(IF((VLOOKUP($E28,'Org List'!$AO$10:$AQ$190,3,FALSE))="","",(VLOOKUP($E28,'Org List'!$AO$10:$AQ$190,3,FALSE))),"")</f>
        <v>South West Region</v>
      </c>
      <c r="D28" s="79" t="str">
        <f ca="1">IFERROR(IF((VLOOKUP($E28,'Org List'!$AT$10:$AV$190,3,FALSE))="","",(VLOOKUP($E28,'Org List'!$AT$10:$AV$190,3,FALSE))),"")</f>
        <v/>
      </c>
      <c r="E28" s="77" t="str">
        <f t="shared" ca="1" si="0"/>
        <v>E12000009</v>
      </c>
      <c r="F28" s="79" t="str">
        <f ca="1">IF(E28="","",VLOOKUP(E28,'Org List'!$J$9:$K$640,2,0))</f>
        <v>South West Region</v>
      </c>
      <c r="G28" s="117">
        <f ca="1">IFERROR(IF((VLOOKUP($E28,'Res&amp;Reablement Backsheet'!$D$5:$W$183,G$9,FALSE))="","",(VLOOKUP($E28,'Res&amp;Reablement Backsheet'!$D$5:$W$183,G$9,FALSE))),"")</f>
        <v>0.83784368911019702</v>
      </c>
      <c r="H28" s="117">
        <f ca="1">IFERROR(IF((VLOOKUP($E28,'Res&amp;Reablement Backsheet'!$D$5:$W$183,H$9,FALSE))="","",(VLOOKUP($E28,'Res&amp;Reablement Backsheet'!$D$5:$W$183,H$9,FALSE))),"")</f>
        <v>0.83042776386172623</v>
      </c>
      <c r="I28" s="117">
        <f ca="1">IFERROR(IF((VLOOKUP($E28,'Res&amp;Reablement Backsheet'!$D$5:$W$183,I$9,FALSE))="","",(VLOOKUP($E28,'Res&amp;Reablement Backsheet'!$D$5:$W$183,I$9,FALSE))),"")</f>
        <v>0.80192695496302935</v>
      </c>
    </row>
    <row r="29" spans="1:9" ht="15" customHeight="1" x14ac:dyDescent="0.3">
      <c r="A29" s="41">
        <v>17</v>
      </c>
      <c r="B29" s="77" t="str">
        <f ca="1">IFERROR(IF((VLOOKUP($E29,'Org List'!$AJ$10:$AL$190,3,FALSE))="","",(VLOOKUP($E29,'Org List'!$AJ$10:$AL$190,3,FALSE))),"")</f>
        <v>North East and Yorkshire Commissioning Region</v>
      </c>
      <c r="C29" s="78" t="str">
        <f ca="1">IFERROR(IF((VLOOKUP($E29,'Org List'!$AO$10:$AQ$190,3,FALSE))="","",(VLOOKUP($E29,'Org List'!$AO$10:$AQ$190,3,FALSE))),"")</f>
        <v/>
      </c>
      <c r="D29" s="79" t="str">
        <f ca="1">IFERROR(IF((VLOOKUP($E29,'Org List'!$AT$10:$AV$190,3,FALSE))="","",(VLOOKUP($E29,'Org List'!$AT$10:$AV$190,3,FALSE))),"")</f>
        <v>NHS England North East and Yokrshire (Yorkshire And Humber)</v>
      </c>
      <c r="E29" s="77" t="str">
        <f t="shared" ca="1" si="0"/>
        <v>Q72</v>
      </c>
      <c r="F29" s="79" t="str">
        <f ca="1">IF(E29="","",VLOOKUP(E29,'Org List'!$J$9:$K$640,2,0))</f>
        <v>NHS England North East and Yokrshire (Yorkshire And Humber)</v>
      </c>
      <c r="G29" s="117">
        <f ca="1">IFERROR(IF((VLOOKUP($E29,'Res&amp;Reablement Backsheet'!$D$5:$W$183,G$9,FALSE))="","",(VLOOKUP($E29,'Res&amp;Reablement Backsheet'!$D$5:$W$183,G$9,FALSE))),"")</f>
        <v>0.8341047503045067</v>
      </c>
      <c r="H29" s="117">
        <f ca="1">IFERROR(IF((VLOOKUP($E29,'Res&amp;Reablement Backsheet'!$D$5:$W$183,H$9,FALSE))="","",(VLOOKUP($E29,'Res&amp;Reablement Backsheet'!$D$5:$W$183,H$9,FALSE))),"")</f>
        <v>0.85866764814133234</v>
      </c>
      <c r="I29" s="117">
        <f ca="1">IFERROR(IF((VLOOKUP($E29,'Res&amp;Reablement Backsheet'!$D$5:$W$183,I$9,FALSE))="","",(VLOOKUP($E29,'Res&amp;Reablement Backsheet'!$D$5:$W$183,I$9,FALSE))),"")</f>
        <v>0.84200431551186761</v>
      </c>
    </row>
    <row r="30" spans="1:9" ht="15" customHeight="1" x14ac:dyDescent="0.3">
      <c r="A30" s="41">
        <v>18</v>
      </c>
      <c r="B30" s="77" t="str">
        <f ca="1">IFERROR(IF((VLOOKUP($E30,'Org List'!$AJ$10:$AL$190,3,FALSE))="","",(VLOOKUP($E30,'Org List'!$AJ$10:$AL$190,3,FALSE))),"")</f>
        <v>North East and Yorkshire Commissioning Region</v>
      </c>
      <c r="C30" s="78" t="str">
        <f ca="1">IFERROR(IF((VLOOKUP($E30,'Org List'!$AO$10:$AQ$190,3,FALSE))="","",(VLOOKUP($E30,'Org List'!$AO$10:$AQ$190,3,FALSE))),"")</f>
        <v/>
      </c>
      <c r="D30" s="79" t="str">
        <f ca="1">IFERROR(IF((VLOOKUP($E30,'Org List'!$AT$10:$AV$190,3,FALSE))="","",(VLOOKUP($E30,'Org List'!$AT$10:$AV$190,3,FALSE))),"")</f>
        <v>NHS England North East and Yorkshire (Cumbria And North East)</v>
      </c>
      <c r="E30" s="77" t="str">
        <f t="shared" ca="1" si="0"/>
        <v>Q74</v>
      </c>
      <c r="F30" s="79" t="str">
        <f ca="1">IF(E30="","",VLOOKUP(E30,'Org List'!$J$9:$K$640,2,0))</f>
        <v>NHS England North East and Yorkshire (Cumbria And North East)</v>
      </c>
      <c r="G30" s="117">
        <f ca="1">IFERROR(IF((VLOOKUP($E30,'Res&amp;Reablement Backsheet'!$D$5:$W$183,G$9,FALSE))="","",(VLOOKUP($E30,'Res&amp;Reablement Backsheet'!$D$5:$W$183,G$9,FALSE))),"")</f>
        <v>0.85284708893154193</v>
      </c>
      <c r="H30" s="117">
        <f ca="1">IFERROR(IF((VLOOKUP($E30,'Res&amp;Reablement Backsheet'!$D$5:$W$183,H$9,FALSE))="","",(VLOOKUP($E30,'Res&amp;Reablement Backsheet'!$D$5:$W$183,H$9,FALSE))),"")</f>
        <v>0.86179775280898874</v>
      </c>
      <c r="I30" s="117">
        <f ca="1">IFERROR(IF((VLOOKUP($E30,'Res&amp;Reablement Backsheet'!$D$5:$W$183,I$9,FALSE))="","",(VLOOKUP($E30,'Res&amp;Reablement Backsheet'!$D$5:$W$183,I$9,FALSE))),"")</f>
        <v>0.8379204892966361</v>
      </c>
    </row>
    <row r="31" spans="1:9" ht="15" customHeight="1" x14ac:dyDescent="0.3">
      <c r="A31" s="41">
        <v>19</v>
      </c>
      <c r="B31" s="77" t="str">
        <f ca="1">IFERROR(IF((VLOOKUP($E31,'Org List'!$AJ$10:$AL$190,3,FALSE))="","",(VLOOKUP($E31,'Org List'!$AJ$10:$AL$190,3,FALSE))),"")</f>
        <v>North West Commissioning Region</v>
      </c>
      <c r="C31" s="78" t="str">
        <f ca="1">IFERROR(IF((VLOOKUP($E31,'Org List'!$AO$10:$AQ$190,3,FALSE))="","",(VLOOKUP($E31,'Org List'!$AO$10:$AQ$190,3,FALSE))),"")</f>
        <v/>
      </c>
      <c r="D31" s="79" t="str">
        <f ca="1">IFERROR(IF((VLOOKUP($E31,'Org List'!$AT$10:$AV$190,3,FALSE))="","",(VLOOKUP($E31,'Org List'!$AT$10:$AV$190,3,FALSE))),"")</f>
        <v>NHS England North West (Cheshire And Merseyside)</v>
      </c>
      <c r="E31" s="77" t="str">
        <f t="shared" ca="1" si="0"/>
        <v>Q75</v>
      </c>
      <c r="F31" s="79" t="str">
        <f ca="1">IF(E31="","",VLOOKUP(E31,'Org List'!$J$9:$K$640,2,0))</f>
        <v>NHS England North West (Cheshire And Merseyside)</v>
      </c>
      <c r="G31" s="117">
        <f ca="1">IFERROR(IF((VLOOKUP($E31,'Res&amp;Reablement Backsheet'!$D$5:$W$183,G$9,FALSE))="","",(VLOOKUP($E31,'Res&amp;Reablement Backsheet'!$D$5:$W$183,G$9,FALSE))),"")</f>
        <v>0.81166150670794635</v>
      </c>
      <c r="H31" s="117">
        <f ca="1">IFERROR(IF((VLOOKUP($E31,'Res&amp;Reablement Backsheet'!$D$5:$W$183,H$9,FALSE))="","",(VLOOKUP($E31,'Res&amp;Reablement Backsheet'!$D$5:$W$183,H$9,FALSE))),"")</f>
        <v>0.81907158836689042</v>
      </c>
      <c r="I31" s="117">
        <f ca="1">IFERROR(IF((VLOOKUP($E31,'Res&amp;Reablement Backsheet'!$D$5:$W$183,I$9,FALSE))="","",(VLOOKUP($E31,'Res&amp;Reablement Backsheet'!$D$5:$W$183,I$9,FALSE))),"")</f>
        <v>0.85381565906838452</v>
      </c>
    </row>
    <row r="32" spans="1:9" ht="15" customHeight="1" x14ac:dyDescent="0.3">
      <c r="A32" s="41">
        <v>20</v>
      </c>
      <c r="B32" s="77" t="str">
        <f ca="1">IFERROR(IF((VLOOKUP($E32,'Org List'!$AJ$10:$AL$190,3,FALSE))="","",(VLOOKUP($E32,'Org List'!$AJ$10:$AL$190,3,FALSE))),"")</f>
        <v>North West Commissioning Region</v>
      </c>
      <c r="C32" s="78" t="str">
        <f ca="1">IFERROR(IF((VLOOKUP($E32,'Org List'!$AO$10:$AQ$190,3,FALSE))="","",(VLOOKUP($E32,'Org List'!$AO$10:$AQ$190,3,FALSE))),"")</f>
        <v/>
      </c>
      <c r="D32" s="79" t="str">
        <f ca="1">IFERROR(IF((VLOOKUP($E32,'Org List'!$AT$10:$AV$190,3,FALSE))="","",(VLOOKUP($E32,'Org List'!$AT$10:$AV$190,3,FALSE))),"")</f>
        <v>NHS England North West (Greater Manchester)</v>
      </c>
      <c r="E32" s="77" t="str">
        <f t="shared" ca="1" si="0"/>
        <v>Q83</v>
      </c>
      <c r="F32" s="79" t="str">
        <f ca="1">IF(E32="","",VLOOKUP(E32,'Org List'!$J$9:$K$640,2,0))</f>
        <v>NHS England North West (Greater Manchester)</v>
      </c>
      <c r="G32" s="117">
        <f ca="1">IFERROR(IF((VLOOKUP($E32,'Res&amp;Reablement Backsheet'!$D$5:$W$183,G$9,FALSE))="","",(VLOOKUP($E32,'Res&amp;Reablement Backsheet'!$D$5:$W$183,G$9,FALSE))),"")</f>
        <v>0.80578676179151798</v>
      </c>
      <c r="H32" s="117">
        <f ca="1">IFERROR(IF((VLOOKUP($E32,'Res&amp;Reablement Backsheet'!$D$5:$W$183,H$9,FALSE))="","",(VLOOKUP($E32,'Res&amp;Reablement Backsheet'!$D$5:$W$183,H$9,FALSE))),"")</f>
        <v>0.80125463358996296</v>
      </c>
      <c r="I32" s="117">
        <f ca="1">IFERROR(IF((VLOOKUP($E32,'Res&amp;Reablement Backsheet'!$D$5:$W$183,I$9,FALSE))="","",(VLOOKUP($E32,'Res&amp;Reablement Backsheet'!$D$5:$W$183,I$9,FALSE))),"")</f>
        <v>0.8218714768883878</v>
      </c>
    </row>
    <row r="33" spans="1:9" ht="15" customHeight="1" x14ac:dyDescent="0.3">
      <c r="A33" s="41">
        <v>21</v>
      </c>
      <c r="B33" s="77" t="str">
        <f ca="1">IFERROR(IF((VLOOKUP($E33,'Org List'!$AJ$10:$AL$190,3,FALSE))="","",(VLOOKUP($E33,'Org List'!$AJ$10:$AL$190,3,FALSE))),"")</f>
        <v>North West Commissioning Region</v>
      </c>
      <c r="C33" s="78" t="str">
        <f ca="1">IFERROR(IF((VLOOKUP($E33,'Org List'!$AO$10:$AQ$190,3,FALSE))="","",(VLOOKUP($E33,'Org List'!$AO$10:$AQ$190,3,FALSE))),"")</f>
        <v/>
      </c>
      <c r="D33" s="79" t="str">
        <f ca="1">IFERROR(IF((VLOOKUP($E33,'Org List'!$AT$10:$AV$190,3,FALSE))="","",(VLOOKUP($E33,'Org List'!$AT$10:$AV$190,3,FALSE))),"")</f>
        <v>NHS England North West (Lancashire)</v>
      </c>
      <c r="E33" s="77" t="str">
        <f t="shared" ca="1" si="0"/>
        <v>Q84</v>
      </c>
      <c r="F33" s="79" t="str">
        <f ca="1">IF(E33="","",VLOOKUP(E33,'Org List'!$J$9:$K$640,2,0))</f>
        <v>NHS England North West (Lancashire)</v>
      </c>
      <c r="G33" s="117">
        <f ca="1">IFERROR(IF((VLOOKUP($E33,'Res&amp;Reablement Backsheet'!$D$5:$W$183,G$9,FALSE))="","",(VLOOKUP($E33,'Res&amp;Reablement Backsheet'!$D$5:$W$183,G$9,FALSE))),"")</f>
        <v>0.84640258690379955</v>
      </c>
      <c r="H33" s="117">
        <f ca="1">IFERROR(IF((VLOOKUP($E33,'Res&amp;Reablement Backsheet'!$D$5:$W$183,H$9,FALSE))="","",(VLOOKUP($E33,'Res&amp;Reablement Backsheet'!$D$5:$W$183,H$9,FALSE))),"")</f>
        <v>0.84734693877551015</v>
      </c>
      <c r="I33" s="117">
        <f ca="1">IFERROR(IF((VLOOKUP($E33,'Res&amp;Reablement Backsheet'!$D$5:$W$183,I$9,FALSE))="","",(VLOOKUP($E33,'Res&amp;Reablement Backsheet'!$D$5:$W$183,I$9,FALSE))),"")</f>
        <v>0.879746835443038</v>
      </c>
    </row>
    <row r="34" spans="1:9" ht="15" customHeight="1" x14ac:dyDescent="0.3">
      <c r="A34" s="41">
        <v>22</v>
      </c>
      <c r="B34" s="77" t="str">
        <f ca="1">IFERROR(IF((VLOOKUP($E34,'Org List'!$AJ$10:$AL$190,3,FALSE))="","",(VLOOKUP($E34,'Org List'!$AJ$10:$AL$190,3,FALSE))),"")</f>
        <v>Midlands Commissioning Region</v>
      </c>
      <c r="C34" s="78" t="str">
        <f ca="1">IFERROR(IF((VLOOKUP($E34,'Org List'!$AO$10:$AQ$190,3,FALSE))="","",(VLOOKUP($E34,'Org List'!$AO$10:$AQ$190,3,FALSE))),"")</f>
        <v/>
      </c>
      <c r="D34" s="79" t="str">
        <f ca="1">IFERROR(IF((VLOOKUP($E34,'Org List'!$AT$10:$AV$190,3,FALSE))="","",(VLOOKUP($E34,'Org List'!$AT$10:$AV$190,3,FALSE))),"")</f>
        <v>NHS England Midlands (North Midlands)</v>
      </c>
      <c r="E34" s="77" t="str">
        <f t="shared" ca="1" si="0"/>
        <v>Q76</v>
      </c>
      <c r="F34" s="79" t="str">
        <f ca="1">IF(E34="","",VLOOKUP(E34,'Org List'!$J$9:$K$640,2,0))</f>
        <v>NHS England Midlands (North Midlands)</v>
      </c>
      <c r="G34" s="117">
        <f ca="1">IFERROR(IF((VLOOKUP($E34,'Res&amp;Reablement Backsheet'!$D$5:$W$183,G$9,FALSE))="","",(VLOOKUP($E34,'Res&amp;Reablement Backsheet'!$D$5:$W$183,G$9,FALSE))),"")</f>
        <v>0.81525625744934449</v>
      </c>
      <c r="H34" s="117">
        <f ca="1">IFERROR(IF((VLOOKUP($E34,'Res&amp;Reablement Backsheet'!$D$5:$W$183,H$9,FALSE))="","",(VLOOKUP($E34,'Res&amp;Reablement Backsheet'!$D$5:$W$183,H$9,FALSE))),"")</f>
        <v>0.82744680851063834</v>
      </c>
      <c r="I34" s="117">
        <f ca="1">IFERROR(IF((VLOOKUP($E34,'Res&amp;Reablement Backsheet'!$D$5:$W$183,I$9,FALSE))="","",(VLOOKUP($E34,'Res&amp;Reablement Backsheet'!$D$5:$W$183,I$9,FALSE))),"")</f>
        <v>0.77909984480082772</v>
      </c>
    </row>
    <row r="35" spans="1:9" ht="15" customHeight="1" x14ac:dyDescent="0.3">
      <c r="A35" s="41">
        <v>23</v>
      </c>
      <c r="B35" s="77" t="str">
        <f ca="1">IFERROR(IF((VLOOKUP($E35,'Org List'!$AJ$10:$AL$190,3,FALSE))="","",(VLOOKUP($E35,'Org List'!$AJ$10:$AL$190,3,FALSE))),"")</f>
        <v>Midlands Commissioning Region</v>
      </c>
      <c r="C35" s="78" t="str">
        <f ca="1">IFERROR(IF((VLOOKUP($E35,'Org List'!$AO$10:$AQ$190,3,FALSE))="","",(VLOOKUP($E35,'Org List'!$AO$10:$AQ$190,3,FALSE))),"")</f>
        <v/>
      </c>
      <c r="D35" s="79" t="str">
        <f ca="1">IFERROR(IF((VLOOKUP($E35,'Org List'!$AT$10:$AV$190,3,FALSE))="","",(VLOOKUP($E35,'Org List'!$AT$10:$AV$190,3,FALSE))),"")</f>
        <v>NHS England Midlands (West Midlands)</v>
      </c>
      <c r="E35" s="77" t="str">
        <f t="shared" ca="1" si="0"/>
        <v>Q77</v>
      </c>
      <c r="F35" s="79" t="str">
        <f ca="1">IF(E35="","",VLOOKUP(E35,'Org List'!$J$9:$K$640,2,0))</f>
        <v>NHS England Midlands (West Midlands)</v>
      </c>
      <c r="G35" s="117">
        <f ca="1">IFERROR(IF((VLOOKUP($E35,'Res&amp;Reablement Backsheet'!$D$5:$W$183,G$9,FALSE))="","",(VLOOKUP($E35,'Res&amp;Reablement Backsheet'!$D$5:$W$183,G$9,FALSE))),"")</f>
        <v>0.8021038790269559</v>
      </c>
      <c r="H35" s="117">
        <f ca="1">IFERROR(IF((VLOOKUP($E35,'Res&amp;Reablement Backsheet'!$D$5:$W$183,H$9,FALSE))="","",(VLOOKUP($E35,'Res&amp;Reablement Backsheet'!$D$5:$W$183,H$9,FALSE))),"")</f>
        <v>0.84047630610142177</v>
      </c>
      <c r="I35" s="117">
        <f ca="1">IFERROR(IF((VLOOKUP($E35,'Res&amp;Reablement Backsheet'!$D$5:$W$183,I$9,FALSE))="","",(VLOOKUP($E35,'Res&amp;Reablement Backsheet'!$D$5:$W$183,I$9,FALSE))),"")</f>
        <v>0.79603399433427757</v>
      </c>
    </row>
    <row r="36" spans="1:9" ht="15" customHeight="1" x14ac:dyDescent="0.3">
      <c r="A36" s="41">
        <v>24</v>
      </c>
      <c r="B36" s="77" t="str">
        <f ca="1">IFERROR(IF((VLOOKUP($E36,'Org List'!$AJ$10:$AL$190,3,FALSE))="","",(VLOOKUP($E36,'Org List'!$AJ$10:$AL$190,3,FALSE))),"")</f>
        <v>Midlands Commissioning Region</v>
      </c>
      <c r="C36" s="78" t="str">
        <f ca="1">IFERROR(IF((VLOOKUP($E36,'Org List'!$AO$10:$AQ$190,3,FALSE))="","",(VLOOKUP($E36,'Org List'!$AO$10:$AQ$190,3,FALSE))),"")</f>
        <v/>
      </c>
      <c r="D36" s="79" t="str">
        <f ca="1">IFERROR(IF((VLOOKUP($E36,'Org List'!$AT$10:$AV$190,3,FALSE))="","",(VLOOKUP($E36,'Org List'!$AT$10:$AV$190,3,FALSE))),"")</f>
        <v>NHS England Midlands (Central Midlands)</v>
      </c>
      <c r="E36" s="77" t="str">
        <f t="shared" ca="1" si="0"/>
        <v>Q78</v>
      </c>
      <c r="F36" s="79" t="str">
        <f ca="1">IF(E36="","",VLOOKUP(E36,'Org List'!$J$9:$K$640,2,0))</f>
        <v>NHS England Midlands (Central Midlands)</v>
      </c>
      <c r="G36" s="117">
        <f ca="1">IFERROR(IF((VLOOKUP($E36,'Res&amp;Reablement Backsheet'!$D$5:$W$183,G$9,FALSE))="","",(VLOOKUP($E36,'Res&amp;Reablement Backsheet'!$D$5:$W$183,G$9,FALSE))),"")</f>
        <v>0.82178571428571423</v>
      </c>
      <c r="H36" s="117">
        <f ca="1">IFERROR(IF((VLOOKUP($E36,'Res&amp;Reablement Backsheet'!$D$5:$W$183,H$9,FALSE))="","",(VLOOKUP($E36,'Res&amp;Reablement Backsheet'!$D$5:$W$183,H$9,FALSE))),"")</f>
        <v>0.84162743779421656</v>
      </c>
      <c r="I36" s="117">
        <f ca="1">IFERROR(IF((VLOOKUP($E36,'Res&amp;Reablement Backsheet'!$D$5:$W$183,I$9,FALSE))="","",(VLOOKUP($E36,'Res&amp;Reablement Backsheet'!$D$5:$W$183,I$9,FALSE))),"")</f>
        <v>0.84722222222222221</v>
      </c>
    </row>
    <row r="37" spans="1:9" ht="15" customHeight="1" x14ac:dyDescent="0.3">
      <c r="A37" s="41">
        <v>25</v>
      </c>
      <c r="B37" s="77" t="str">
        <f ca="1">IFERROR(IF((VLOOKUP($E37,'Org List'!$AJ$10:$AL$190,3,FALSE))="","",(VLOOKUP($E37,'Org List'!$AJ$10:$AL$190,3,FALSE))),"")</f>
        <v>East of England Commissioning Region</v>
      </c>
      <c r="C37" s="78" t="str">
        <f ca="1">IFERROR(IF((VLOOKUP($E37,'Org List'!$AO$10:$AQ$190,3,FALSE))="","",(VLOOKUP($E37,'Org List'!$AO$10:$AQ$190,3,FALSE))),"")</f>
        <v/>
      </c>
      <c r="D37" s="79" t="str">
        <f ca="1">IFERROR(IF((VLOOKUP($E37,'Org List'!$AT$10:$AV$190,3,FALSE))="","",(VLOOKUP($E37,'Org List'!$AT$10:$AV$190,3,FALSE))),"")</f>
        <v>NHS England East (East)</v>
      </c>
      <c r="E37" s="77" t="str">
        <f t="shared" ca="1" si="0"/>
        <v>Q79</v>
      </c>
      <c r="F37" s="79" t="str">
        <f ca="1">IF(E37="","",VLOOKUP(E37,'Org List'!$J$9:$K$640,2,0))</f>
        <v>NHS England East (East)</v>
      </c>
      <c r="G37" s="117">
        <f ca="1">IFERROR(IF((VLOOKUP($E37,'Res&amp;Reablement Backsheet'!$D$5:$W$183,G$9,FALSE))="","",(VLOOKUP($E37,'Res&amp;Reablement Backsheet'!$D$5:$W$183,G$9,FALSE))),"")</f>
        <v>0.79818850834984434</v>
      </c>
      <c r="H37" s="117">
        <f ca="1">IFERROR(IF((VLOOKUP($E37,'Res&amp;Reablement Backsheet'!$D$5:$W$183,H$9,FALSE))="","",(VLOOKUP($E37,'Res&amp;Reablement Backsheet'!$D$5:$W$183,H$9,FALSE))),"")</f>
        <v>0.82238605898123329</v>
      </c>
      <c r="I37" s="117">
        <f ca="1">IFERROR(IF((VLOOKUP($E37,'Res&amp;Reablement Backsheet'!$D$5:$W$183,I$9,FALSE))="","",(VLOOKUP($E37,'Res&amp;Reablement Backsheet'!$D$5:$W$183,I$9,FALSE))),"")</f>
        <v>0.79375951293759517</v>
      </c>
    </row>
    <row r="38" spans="1:9" ht="15" customHeight="1" x14ac:dyDescent="0.3">
      <c r="A38" s="41">
        <v>26</v>
      </c>
      <c r="B38" s="77" t="str">
        <f ca="1">IFERROR(IF((VLOOKUP($E38,'Org List'!$AJ$10:$AL$190,3,FALSE))="","",(VLOOKUP($E38,'Org List'!$AJ$10:$AL$190,3,FALSE))),"")</f>
        <v>South West England Commissioning Region</v>
      </c>
      <c r="C38" s="78" t="str">
        <f ca="1">IFERROR(IF((VLOOKUP($E38,'Org List'!$AO$10:$AQ$190,3,FALSE))="","",(VLOOKUP($E38,'Org List'!$AO$10:$AQ$190,3,FALSE))),"")</f>
        <v/>
      </c>
      <c r="D38" s="79" t="str">
        <f ca="1">IFERROR(IF((VLOOKUP($E38,'Org List'!$AT$10:$AV$190,3,FALSE))="","",(VLOOKUP($E38,'Org List'!$AT$10:$AV$190,3,FALSE))),"")</f>
        <v>NHS England South West (South West South)</v>
      </c>
      <c r="E38" s="77" t="str">
        <f t="shared" ca="1" si="0"/>
        <v>Q85</v>
      </c>
      <c r="F38" s="79" t="str">
        <f ca="1">IF(E38="","",VLOOKUP(E38,'Org List'!$J$9:$K$640,2,0))</f>
        <v>NHS England South West (South West South)</v>
      </c>
      <c r="G38" s="117">
        <f ca="1">IFERROR(IF((VLOOKUP($E38,'Res&amp;Reablement Backsheet'!$D$5:$W$183,G$9,FALSE))="","",(VLOOKUP($E38,'Res&amp;Reablement Backsheet'!$D$5:$W$183,G$9,FALSE))),"")</f>
        <v>0.82857142857142863</v>
      </c>
      <c r="H38" s="117">
        <f ca="1">IFERROR(IF((VLOOKUP($E38,'Res&amp;Reablement Backsheet'!$D$5:$W$183,H$9,FALSE))="","",(VLOOKUP($E38,'Res&amp;Reablement Backsheet'!$D$5:$W$183,H$9,FALSE))),"")</f>
        <v>0.81289877565097435</v>
      </c>
      <c r="I38" s="117">
        <f ca="1">IFERROR(IF((VLOOKUP($E38,'Res&amp;Reablement Backsheet'!$D$5:$W$183,I$9,FALSE))="","",(VLOOKUP($E38,'Res&amp;Reablement Backsheet'!$D$5:$W$183,I$9,FALSE))),"")</f>
        <v>0.78481012658227844</v>
      </c>
    </row>
    <row r="39" spans="1:9" ht="15" customHeight="1" x14ac:dyDescent="0.3">
      <c r="A39" s="41">
        <v>27</v>
      </c>
      <c r="B39" s="77" t="str">
        <f ca="1">IFERROR(IF((VLOOKUP($E39,'Org List'!$AJ$10:$AL$190,3,FALSE))="","",(VLOOKUP($E39,'Org List'!$AJ$10:$AL$190,3,FALSE))),"")</f>
        <v>South West England Commissioning Region</v>
      </c>
      <c r="C39" s="78" t="str">
        <f ca="1">IFERROR(IF((VLOOKUP($E39,'Org List'!$AO$10:$AQ$190,3,FALSE))="","",(VLOOKUP($E39,'Org List'!$AO$10:$AQ$190,3,FALSE))),"")</f>
        <v/>
      </c>
      <c r="D39" s="79" t="str">
        <f ca="1">IFERROR(IF((VLOOKUP($E39,'Org List'!$AT$10:$AV$190,3,FALSE))="","",(VLOOKUP($E39,'Org List'!$AT$10:$AV$190,3,FALSE))),"")</f>
        <v>NHS England South West (South West North)</v>
      </c>
      <c r="E39" s="77" t="str">
        <f t="shared" ca="1" si="0"/>
        <v>Q86</v>
      </c>
      <c r="F39" s="79" t="str">
        <f ca="1">IF(E39="","",VLOOKUP(E39,'Org List'!$J$9:$K$640,2,0))</f>
        <v>NHS England South West (South West North)</v>
      </c>
      <c r="G39" s="117">
        <f ca="1">IFERROR(IF((VLOOKUP($E39,'Res&amp;Reablement Backsheet'!$D$5:$W$183,G$9,FALSE))="","",(VLOOKUP($E39,'Res&amp;Reablement Backsheet'!$D$5:$W$183,G$9,FALSE))),"")</f>
        <v>0.85043389484430831</v>
      </c>
      <c r="H39" s="117">
        <f ca="1">IFERROR(IF((VLOOKUP($E39,'Res&amp;Reablement Backsheet'!$D$5:$W$183,H$9,FALSE))="","",(VLOOKUP($E39,'Res&amp;Reablement Backsheet'!$D$5:$W$183,H$9,FALSE))),"")</f>
        <v>0.85606704829132307</v>
      </c>
      <c r="I39" s="117">
        <f ca="1">IFERROR(IF((VLOOKUP($E39,'Res&amp;Reablement Backsheet'!$D$5:$W$183,I$9,FALSE))="","",(VLOOKUP($E39,'Res&amp;Reablement Backsheet'!$D$5:$W$183,I$9,FALSE))),"")</f>
        <v>0.82428940568475451</v>
      </c>
    </row>
    <row r="40" spans="1:9" ht="15" customHeight="1" x14ac:dyDescent="0.3">
      <c r="A40" s="41">
        <v>28</v>
      </c>
      <c r="B40" s="77" t="str">
        <f ca="1">IFERROR(IF((VLOOKUP($E40,'Org List'!$AJ$10:$AL$190,3,FALSE))="","",(VLOOKUP($E40,'Org List'!$AJ$10:$AL$190,3,FALSE))),"")</f>
        <v>South East England Commissioning Region</v>
      </c>
      <c r="C40" s="78" t="str">
        <f ca="1">IFERROR(IF((VLOOKUP($E40,'Org List'!$AO$10:$AQ$190,3,FALSE))="","",(VLOOKUP($E40,'Org List'!$AO$10:$AQ$190,3,FALSE))),"")</f>
        <v/>
      </c>
      <c r="D40" s="79" t="str">
        <f ca="1">IFERROR(IF((VLOOKUP($E40,'Org List'!$AT$10:$AV$190,3,FALSE))="","",(VLOOKUP($E40,'Org List'!$AT$10:$AV$190,3,FALSE))),"")</f>
        <v>NHS England South East (Hampshire, Isle of Wight and Thames Valley)</v>
      </c>
      <c r="E40" s="77" t="str">
        <f t="shared" ca="1" si="0"/>
        <v>Q87</v>
      </c>
      <c r="F40" s="79" t="str">
        <f ca="1">IF(E40="","",VLOOKUP(E40,'Org List'!$J$9:$K$640,2,0))</f>
        <v>NHS England South East (Hampshire, Isle of Wight and Thames Valley)</v>
      </c>
      <c r="G40" s="117">
        <f ca="1">IFERROR(IF((VLOOKUP($E40,'Res&amp;Reablement Backsheet'!$D$5:$W$183,G$9,FALSE))="","",(VLOOKUP($E40,'Res&amp;Reablement Backsheet'!$D$5:$W$183,G$9,FALSE))),"")</f>
        <v>0.80818965517241381</v>
      </c>
      <c r="H40" s="117">
        <f ca="1">IFERROR(IF((VLOOKUP($E40,'Res&amp;Reablement Backsheet'!$D$5:$W$183,H$9,FALSE))="","",(VLOOKUP($E40,'Res&amp;Reablement Backsheet'!$D$5:$W$183,H$9,FALSE))),"")</f>
        <v>0.82993604291314216</v>
      </c>
      <c r="I40" s="117">
        <f ca="1">IFERROR(IF((VLOOKUP($E40,'Res&amp;Reablement Backsheet'!$D$5:$W$183,I$9,FALSE))="","",(VLOOKUP($E40,'Res&amp;Reablement Backsheet'!$D$5:$W$183,I$9,FALSE))),"")</f>
        <v>0.78444272445820429</v>
      </c>
    </row>
    <row r="41" spans="1:9" ht="15" customHeight="1" x14ac:dyDescent="0.3">
      <c r="A41" s="41">
        <v>29</v>
      </c>
      <c r="B41" s="77" t="str">
        <f ca="1">IFERROR(IF((VLOOKUP($E41,'Org List'!$AJ$10:$AL$190,3,FALSE))="","",(VLOOKUP($E41,'Org List'!$AJ$10:$AL$190,3,FALSE))),"")</f>
        <v>South East England Commissioning Region</v>
      </c>
      <c r="C41" s="78" t="str">
        <f ca="1">IFERROR(IF((VLOOKUP($E41,'Org List'!$AO$10:$AQ$190,3,FALSE))="","",(VLOOKUP($E41,'Org List'!$AO$10:$AQ$190,3,FALSE))),"")</f>
        <v/>
      </c>
      <c r="D41" s="79" t="str">
        <f ca="1">IFERROR(IF((VLOOKUP($E41,'Org List'!$AT$10:$AV$190,3,FALSE))="","",(VLOOKUP($E41,'Org List'!$AT$10:$AV$190,3,FALSE))),"")</f>
        <v>NHS England South East (Kent, Surrey and Sussex)</v>
      </c>
      <c r="E41" s="77" t="str">
        <f t="shared" ca="1" si="0"/>
        <v>Q88</v>
      </c>
      <c r="F41" s="79" t="str">
        <f ca="1">IF(E41="","",VLOOKUP(E41,'Org List'!$J$9:$K$640,2,0))</f>
        <v>NHS England South East (Kent, Surrey and Sussex)</v>
      </c>
      <c r="G41" s="117">
        <f ca="1">IFERROR(IF((VLOOKUP($E41,'Res&amp;Reablement Backsheet'!$D$5:$W$183,G$9,FALSE))="","",(VLOOKUP($E41,'Res&amp;Reablement Backsheet'!$D$5:$W$183,G$9,FALSE))),"")</f>
        <v>0.79650971353309186</v>
      </c>
      <c r="H41" s="117">
        <f ca="1">IFERROR(IF((VLOOKUP($E41,'Res&amp;Reablement Backsheet'!$D$5:$W$183,H$9,FALSE))="","",(VLOOKUP($E41,'Res&amp;Reablement Backsheet'!$D$5:$W$183,H$9,FALSE))),"")</f>
        <v>0.84247171453437775</v>
      </c>
      <c r="I41" s="117">
        <f ca="1">IFERROR(IF((VLOOKUP($E41,'Res&amp;Reablement Backsheet'!$D$5:$W$183,I$9,FALSE))="","",(VLOOKUP($E41,'Res&amp;Reablement Backsheet'!$D$5:$W$183,I$9,FALSE))),"")</f>
        <v>0.84248803827751195</v>
      </c>
    </row>
    <row r="42" spans="1:9" ht="15" customHeight="1" x14ac:dyDescent="0.3">
      <c r="A42" s="41">
        <v>30</v>
      </c>
      <c r="B42" s="77" t="str">
        <f ca="1">IFERROR(IF((VLOOKUP($E42,'Org List'!$AJ$10:$AL$190,3,FALSE))="","",(VLOOKUP($E42,'Org List'!$AJ$10:$AL$190,3,FALSE))),"")</f>
        <v>London Commissioning Region</v>
      </c>
      <c r="C42" s="78" t="str">
        <f ca="1">IFERROR(IF((VLOOKUP($E42,'Org List'!$AO$10:$AQ$190,3,FALSE))="","",(VLOOKUP($E42,'Org List'!$AO$10:$AQ$190,3,FALSE))),"")</f>
        <v/>
      </c>
      <c r="D42" s="79" t="str">
        <f ca="1">IFERROR(IF((VLOOKUP($E42,'Org List'!$AT$10:$AV$190,3,FALSE))="","",(VLOOKUP($E42,'Org List'!$AT$10:$AV$190,3,FALSE))),"")</f>
        <v>NHS England London</v>
      </c>
      <c r="E42" s="77" t="str">
        <f t="shared" ca="1" si="0"/>
        <v>Q71</v>
      </c>
      <c r="F42" s="79" t="str">
        <f ca="1">IF(E42="","",VLOOKUP(E42,'Org List'!$J$9:$K$640,2,0))</f>
        <v>NHS England London</v>
      </c>
      <c r="G42" s="117">
        <f ca="1">IFERROR(IF((VLOOKUP($E42,'Res&amp;Reablement Backsheet'!$D$5:$W$183,G$9,FALSE))="","",(VLOOKUP($E42,'Res&amp;Reablement Backsheet'!$D$5:$W$183,G$9,FALSE))),"")</f>
        <v>0.85509499136442146</v>
      </c>
      <c r="H42" s="117">
        <f ca="1">IFERROR(IF((VLOOKUP($E42,'Res&amp;Reablement Backsheet'!$D$5:$W$183,H$9,FALSE))="","",(VLOOKUP($E42,'Res&amp;Reablement Backsheet'!$D$5:$W$183,H$9,FALSE))),"")</f>
        <v>0.8796757569937903</v>
      </c>
      <c r="I42" s="117">
        <f ca="1">IFERROR(IF((VLOOKUP($E42,'Res&amp;Reablement Backsheet'!$D$5:$W$183,I$9,FALSE))="","",(VLOOKUP($E42,'Res&amp;Reablement Backsheet'!$D$5:$W$183,I$9,FALSE))),"")</f>
        <v>0.87155519742143428</v>
      </c>
    </row>
    <row r="43" spans="1:9" ht="15" customHeight="1" x14ac:dyDescent="0.3">
      <c r="A43" s="41">
        <v>31</v>
      </c>
      <c r="B43" s="77" t="str">
        <f ca="1">IFERROR(IF((VLOOKUP($E43,'Org List'!$AJ$10:$AL$190,3,FALSE))="","",(VLOOKUP($E43,'Org List'!$AJ$10:$AL$190,3,FALSE))),"")</f>
        <v>London Commissioning Region</v>
      </c>
      <c r="C43" s="78" t="str">
        <f ca="1">IFERROR(IF((VLOOKUP($E43,'Org List'!$AO$10:$AQ$190,3,FALSE))="","",(VLOOKUP($E43,'Org List'!$AO$10:$AQ$190,3,FALSE))),"")</f>
        <v>London Region</v>
      </c>
      <c r="D43" s="79" t="str">
        <f ca="1">IFERROR(IF((VLOOKUP($E43,'Org List'!$AT$10:$AV$190,3,FALSE))="","",(VLOOKUP($E43,'Org List'!$AT$10:$AV$190,3,FALSE))),"")</f>
        <v>NHS England London</v>
      </c>
      <c r="E43" s="77" t="str">
        <f t="shared" ca="1" si="0"/>
        <v>E09000002</v>
      </c>
      <c r="F43" s="79" t="str">
        <f ca="1">IF(E43="","",VLOOKUP(E43,'Org List'!$J$9:$K$640,2,0))</f>
        <v>Barking and Dagenham</v>
      </c>
      <c r="G43" s="117">
        <f ca="1">IFERROR(IF((VLOOKUP($E43,'Res&amp;Reablement Backsheet'!$D$5:$W$183,G$9,FALSE))="","",(VLOOKUP($E43,'Res&amp;Reablement Backsheet'!$D$5:$W$183,G$9,FALSE))),"")</f>
        <v>0.88695652173913042</v>
      </c>
      <c r="H43" s="117">
        <f ca="1">IFERROR(IF((VLOOKUP($E43,'Res&amp;Reablement Backsheet'!$D$5:$W$183,H$9,FALSE))="","",(VLOOKUP($E43,'Res&amp;Reablement Backsheet'!$D$5:$W$183,H$9,FALSE))),"")</f>
        <v>0.84347826086956523</v>
      </c>
      <c r="I43" s="117">
        <f ca="1">IFERROR(IF((VLOOKUP($E43,'Res&amp;Reablement Backsheet'!$D$5:$W$183,I$9,FALSE))="","",(VLOOKUP($E43,'Res&amp;Reablement Backsheet'!$D$5:$W$183,I$9,FALSE))),"")</f>
        <v>0.93939393939393945</v>
      </c>
    </row>
    <row r="44" spans="1:9" ht="15" customHeight="1" x14ac:dyDescent="0.3">
      <c r="A44" s="41">
        <v>32</v>
      </c>
      <c r="B44" s="77" t="str">
        <f ca="1">IFERROR(IF((VLOOKUP($E44,'Org List'!$AJ$10:$AL$190,3,FALSE))="","",(VLOOKUP($E44,'Org List'!$AJ$10:$AL$190,3,FALSE))),"")</f>
        <v>London Commissioning Region</v>
      </c>
      <c r="C44" s="78" t="str">
        <f ca="1">IFERROR(IF((VLOOKUP($E44,'Org List'!$AO$10:$AQ$190,3,FALSE))="","",(VLOOKUP($E44,'Org List'!$AO$10:$AQ$190,3,FALSE))),"")</f>
        <v>London Region</v>
      </c>
      <c r="D44" s="79" t="str">
        <f ca="1">IFERROR(IF((VLOOKUP($E44,'Org List'!$AT$10:$AV$190,3,FALSE))="","",(VLOOKUP($E44,'Org List'!$AT$10:$AV$190,3,FALSE))),"")</f>
        <v>NHS England London</v>
      </c>
      <c r="E44" s="77" t="str">
        <f t="shared" ref="E44:E75" ca="1" si="1">IF($A44&gt;$L$5-1,"",INDIRECT("'Comms by AT'!D"&amp;$A44+$L$4))</f>
        <v>E09000003</v>
      </c>
      <c r="F44" s="79" t="str">
        <f ca="1">IF(E44="","",VLOOKUP(E44,'Org List'!$J$9:$K$640,2,0))</f>
        <v>Barnet</v>
      </c>
      <c r="G44" s="117">
        <f ca="1">IFERROR(IF((VLOOKUP($E44,'Res&amp;Reablement Backsheet'!$D$5:$W$183,G$9,FALSE))="","",(VLOOKUP($E44,'Res&amp;Reablement Backsheet'!$D$5:$W$183,G$9,FALSE))),"")</f>
        <v>0.72289156626506024</v>
      </c>
      <c r="H44" s="117">
        <f ca="1">IFERROR(IF((VLOOKUP($E44,'Res&amp;Reablement Backsheet'!$D$5:$W$183,H$9,FALSE))="","",(VLOOKUP($E44,'Res&amp;Reablement Backsheet'!$D$5:$W$183,H$9,FALSE))),"")</f>
        <v>0.73580246913580249</v>
      </c>
      <c r="I44" s="117">
        <f ca="1">IFERROR(IF((VLOOKUP($E44,'Res&amp;Reablement Backsheet'!$D$5:$W$183,I$9,FALSE))="","",(VLOOKUP($E44,'Res&amp;Reablement Backsheet'!$D$5:$W$183,I$9,FALSE))),"")</f>
        <v>0.76190476190476186</v>
      </c>
    </row>
    <row r="45" spans="1:9" ht="15" customHeight="1" x14ac:dyDescent="0.3">
      <c r="A45" s="41">
        <v>33</v>
      </c>
      <c r="B45" s="77" t="str">
        <f ca="1">IFERROR(IF((VLOOKUP($E45,'Org List'!$AJ$10:$AL$190,3,FALSE))="","",(VLOOKUP($E45,'Org List'!$AJ$10:$AL$190,3,FALSE))),"")</f>
        <v>North East and Yorkshire Commissioning Region</v>
      </c>
      <c r="C45" s="78" t="str">
        <f ca="1">IFERROR(IF((VLOOKUP($E45,'Org List'!$AO$10:$AQ$190,3,FALSE))="","",(VLOOKUP($E45,'Org List'!$AO$10:$AQ$190,3,FALSE))),"")</f>
        <v>Yorkshire and The Humber Region</v>
      </c>
      <c r="D45" s="79" t="str">
        <f ca="1">IFERROR(IF((VLOOKUP($E45,'Org List'!$AT$10:$AV$190,3,FALSE))="","",(VLOOKUP($E45,'Org List'!$AT$10:$AV$190,3,FALSE))),"")</f>
        <v>NHS England North East and Yokrshire (Yorkshire And Humber)</v>
      </c>
      <c r="E45" s="77" t="str">
        <f t="shared" ca="1" si="1"/>
        <v>E08000016</v>
      </c>
      <c r="F45" s="79" t="str">
        <f ca="1">IF(E45="","",VLOOKUP(E45,'Org List'!$J$9:$K$640,2,0))</f>
        <v>Barnsley</v>
      </c>
      <c r="G45" s="117">
        <f ca="1">IFERROR(IF((VLOOKUP($E45,'Res&amp;Reablement Backsheet'!$D$5:$W$183,G$9,FALSE))="","",(VLOOKUP($E45,'Res&amp;Reablement Backsheet'!$D$5:$W$183,G$9,FALSE))),"")</f>
        <v>0.84057971014492749</v>
      </c>
      <c r="H45" s="117">
        <f ca="1">IFERROR(IF((VLOOKUP($E45,'Res&amp;Reablement Backsheet'!$D$5:$W$183,H$9,FALSE))="","",(VLOOKUP($E45,'Res&amp;Reablement Backsheet'!$D$5:$W$183,H$9,FALSE))),"")</f>
        <v>0.88</v>
      </c>
      <c r="I45" s="117">
        <f ca="1">IFERROR(IF((VLOOKUP($E45,'Res&amp;Reablement Backsheet'!$D$5:$W$183,I$9,FALSE))="","",(VLOOKUP($E45,'Res&amp;Reablement Backsheet'!$D$5:$W$183,I$9,FALSE))),"")</f>
        <v>0.80740740740740746</v>
      </c>
    </row>
    <row r="46" spans="1:9" ht="15" customHeight="1" x14ac:dyDescent="0.3">
      <c r="A46" s="41">
        <v>34</v>
      </c>
      <c r="B46" s="77" t="str">
        <f ca="1">IFERROR(IF((VLOOKUP($E46,'Org List'!$AJ$10:$AL$190,3,FALSE))="","",(VLOOKUP($E46,'Org List'!$AJ$10:$AL$190,3,FALSE))),"")</f>
        <v>South West England Commissioning Region</v>
      </c>
      <c r="C46" s="78" t="str">
        <f ca="1">IFERROR(IF((VLOOKUP($E46,'Org List'!$AO$10:$AQ$190,3,FALSE))="","",(VLOOKUP($E46,'Org List'!$AO$10:$AQ$190,3,FALSE))),"")</f>
        <v>South West Region</v>
      </c>
      <c r="D46" s="79" t="str">
        <f ca="1">IFERROR(IF((VLOOKUP($E46,'Org List'!$AT$10:$AV$190,3,FALSE))="","",(VLOOKUP($E46,'Org List'!$AT$10:$AV$190,3,FALSE))),"")</f>
        <v>NHS England South West (South West North)</v>
      </c>
      <c r="E46" s="77" t="str">
        <f t="shared" ca="1" si="1"/>
        <v>E06000022</v>
      </c>
      <c r="F46" s="79" t="str">
        <f ca="1">IF(E46="","",VLOOKUP(E46,'Org List'!$J$9:$K$640,2,0))</f>
        <v>Bath and North East Somerset</v>
      </c>
      <c r="G46" s="117">
        <f ca="1">IFERROR(IF((VLOOKUP($E46,'Res&amp;Reablement Backsheet'!$D$5:$W$183,G$9,FALSE))="","",(VLOOKUP($E46,'Res&amp;Reablement Backsheet'!$D$5:$W$183,G$9,FALSE))),"")</f>
        <v>0.91324200913242004</v>
      </c>
      <c r="H46" s="117">
        <f ca="1">IFERROR(IF((VLOOKUP($E46,'Res&amp;Reablement Backsheet'!$D$5:$W$183,H$9,FALSE))="","",(VLOOKUP($E46,'Res&amp;Reablement Backsheet'!$D$5:$W$183,H$9,FALSE))),"")</f>
        <v>0.89090909090909087</v>
      </c>
      <c r="I46" s="117">
        <f ca="1">IFERROR(IF((VLOOKUP($E46,'Res&amp;Reablement Backsheet'!$D$5:$W$183,I$9,FALSE))="","",(VLOOKUP($E46,'Res&amp;Reablement Backsheet'!$D$5:$W$183,I$9,FALSE))),"")</f>
        <v>0.82399999999999995</v>
      </c>
    </row>
    <row r="47" spans="1:9" ht="15" customHeight="1" x14ac:dyDescent="0.3">
      <c r="A47" s="41">
        <v>35</v>
      </c>
      <c r="B47" s="77" t="str">
        <f ca="1">IFERROR(IF((VLOOKUP($E47,'Org List'!$AJ$10:$AL$190,3,FALSE))="","",(VLOOKUP($E47,'Org List'!$AJ$10:$AL$190,3,FALSE))),"")</f>
        <v>East of England Commissioning Region</v>
      </c>
      <c r="C47" s="78" t="str">
        <f ca="1">IFERROR(IF((VLOOKUP($E47,'Org List'!$AO$10:$AQ$190,3,FALSE))="","",(VLOOKUP($E47,'Org List'!$AO$10:$AQ$190,3,FALSE))),"")</f>
        <v>East Region</v>
      </c>
      <c r="D47" s="79" t="str">
        <f ca="1">IFERROR(IF((VLOOKUP($E47,'Org List'!$AT$10:$AV$190,3,FALSE))="","",(VLOOKUP($E47,'Org List'!$AT$10:$AV$190,3,FALSE))),"")</f>
        <v>NHS England East (East)</v>
      </c>
      <c r="E47" s="77" t="str">
        <f t="shared" ca="1" si="1"/>
        <v>E06000055</v>
      </c>
      <c r="F47" s="79" t="str">
        <f ca="1">IF(E47="","",VLOOKUP(E47,'Org List'!$J$9:$K$640,2,0))</f>
        <v>Bedford</v>
      </c>
      <c r="G47" s="117">
        <f ca="1">IFERROR(IF((VLOOKUP($E47,'Res&amp;Reablement Backsheet'!$D$5:$W$183,G$9,FALSE))="","",(VLOOKUP($E47,'Res&amp;Reablement Backsheet'!$D$5:$W$183,G$9,FALSE))),"")</f>
        <v>0.8029197080291971</v>
      </c>
      <c r="H47" s="117">
        <f ca="1">IFERROR(IF((VLOOKUP($E47,'Res&amp;Reablement Backsheet'!$D$5:$W$183,H$9,FALSE))="","",(VLOOKUP($E47,'Res&amp;Reablement Backsheet'!$D$5:$W$183,H$9,FALSE))),"")</f>
        <v>0.85</v>
      </c>
      <c r="I47" s="117">
        <f ca="1">IFERROR(IF((VLOOKUP($E47,'Res&amp;Reablement Backsheet'!$D$5:$W$183,I$9,FALSE))="","",(VLOOKUP($E47,'Res&amp;Reablement Backsheet'!$D$5:$W$183,I$9,FALSE))),"")</f>
        <v>0.92090395480225984</v>
      </c>
    </row>
    <row r="48" spans="1:9" ht="15" customHeight="1" x14ac:dyDescent="0.3">
      <c r="A48" s="41">
        <v>36</v>
      </c>
      <c r="B48" s="77" t="str">
        <f ca="1">IFERROR(IF((VLOOKUP($E48,'Org List'!$AJ$10:$AL$190,3,FALSE))="","",(VLOOKUP($E48,'Org List'!$AJ$10:$AL$190,3,FALSE))),"")</f>
        <v>London Commissioning Region</v>
      </c>
      <c r="C48" s="78" t="str">
        <f ca="1">IFERROR(IF((VLOOKUP($E48,'Org List'!$AO$10:$AQ$190,3,FALSE))="","",(VLOOKUP($E48,'Org List'!$AO$10:$AQ$190,3,FALSE))),"")</f>
        <v>London Region</v>
      </c>
      <c r="D48" s="79" t="str">
        <f ca="1">IFERROR(IF((VLOOKUP($E48,'Org List'!$AT$10:$AV$190,3,FALSE))="","",(VLOOKUP($E48,'Org List'!$AT$10:$AV$190,3,FALSE))),"")</f>
        <v>NHS England London</v>
      </c>
      <c r="E48" s="77" t="str">
        <f t="shared" ca="1" si="1"/>
        <v>E09000004</v>
      </c>
      <c r="F48" s="79" t="str">
        <f ca="1">IF(E48="","",VLOOKUP(E48,'Org List'!$J$9:$K$640,2,0))</f>
        <v>Bexley</v>
      </c>
      <c r="G48" s="117">
        <f ca="1">IFERROR(IF((VLOOKUP($E48,'Res&amp;Reablement Backsheet'!$D$5:$W$183,G$9,FALSE))="","",(VLOOKUP($E48,'Res&amp;Reablement Backsheet'!$D$5:$W$183,G$9,FALSE))),"")</f>
        <v>0.85599999999999998</v>
      </c>
      <c r="H48" s="117">
        <f ca="1">IFERROR(IF((VLOOKUP($E48,'Res&amp;Reablement Backsheet'!$D$5:$W$183,H$9,FALSE))="","",(VLOOKUP($E48,'Res&amp;Reablement Backsheet'!$D$5:$W$183,H$9,FALSE))),"")</f>
        <v>0.9</v>
      </c>
      <c r="I48" s="117">
        <f ca="1">IFERROR(IF((VLOOKUP($E48,'Res&amp;Reablement Backsheet'!$D$5:$W$183,I$9,FALSE))="","",(VLOOKUP($E48,'Res&amp;Reablement Backsheet'!$D$5:$W$183,I$9,FALSE))),"")</f>
        <v>0.90445859872611467</v>
      </c>
    </row>
    <row r="49" spans="1:9" ht="15" customHeight="1" x14ac:dyDescent="0.3">
      <c r="A49" s="41">
        <v>37</v>
      </c>
      <c r="B49" s="77" t="str">
        <f ca="1">IFERROR(IF((VLOOKUP($E49,'Org List'!$AJ$10:$AL$190,3,FALSE))="","",(VLOOKUP($E49,'Org List'!$AJ$10:$AL$190,3,FALSE))),"")</f>
        <v>Midlands Commissioning Region</v>
      </c>
      <c r="C49" s="78" t="str">
        <f ca="1">IFERROR(IF((VLOOKUP($E49,'Org List'!$AO$10:$AQ$190,3,FALSE))="","",(VLOOKUP($E49,'Org List'!$AO$10:$AQ$190,3,FALSE))),"")</f>
        <v>West Midlands Region</v>
      </c>
      <c r="D49" s="79" t="str">
        <f ca="1">IFERROR(IF((VLOOKUP($E49,'Org List'!$AT$10:$AV$190,3,FALSE))="","",(VLOOKUP($E49,'Org List'!$AT$10:$AV$190,3,FALSE))),"")</f>
        <v>NHS England Midlands (West Midlands)</v>
      </c>
      <c r="E49" s="77" t="str">
        <f t="shared" ca="1" si="1"/>
        <v>E08000025</v>
      </c>
      <c r="F49" s="79" t="str">
        <f ca="1">IF(E49="","",VLOOKUP(E49,'Org List'!$J$9:$K$640,2,0))</f>
        <v>Birmingham</v>
      </c>
      <c r="G49" s="117">
        <f ca="1">IFERROR(IF((VLOOKUP($E49,'Res&amp;Reablement Backsheet'!$D$5:$W$183,G$9,FALSE))="","",(VLOOKUP($E49,'Res&amp;Reablement Backsheet'!$D$5:$W$183,G$9,FALSE))),"")</f>
        <v>0.77534246575342469</v>
      </c>
      <c r="H49" s="117">
        <f ca="1">IFERROR(IF((VLOOKUP($E49,'Res&amp;Reablement Backsheet'!$D$5:$W$183,H$9,FALSE))="","",(VLOOKUP($E49,'Res&amp;Reablement Backsheet'!$D$5:$W$183,H$9,FALSE))),"")</f>
        <v>0.8</v>
      </c>
      <c r="I49" s="117">
        <f ca="1">IFERROR(IF((VLOOKUP($E49,'Res&amp;Reablement Backsheet'!$D$5:$W$183,I$9,FALSE))="","",(VLOOKUP($E49,'Res&amp;Reablement Backsheet'!$D$5:$W$183,I$9,FALSE))),"")</f>
        <v>0.73096446700507611</v>
      </c>
    </row>
    <row r="50" spans="1:9" ht="15" customHeight="1" x14ac:dyDescent="0.3">
      <c r="A50" s="41">
        <v>38</v>
      </c>
      <c r="B50" s="77" t="str">
        <f ca="1">IFERROR(IF((VLOOKUP($E50,'Org List'!$AJ$10:$AL$190,3,FALSE))="","",(VLOOKUP($E50,'Org List'!$AJ$10:$AL$190,3,FALSE))),"")</f>
        <v>North West Commissioning Region</v>
      </c>
      <c r="C50" s="78" t="str">
        <f ca="1">IFERROR(IF((VLOOKUP($E50,'Org List'!$AO$10:$AQ$190,3,FALSE))="","",(VLOOKUP($E50,'Org List'!$AO$10:$AQ$190,3,FALSE))),"")</f>
        <v>North West Region</v>
      </c>
      <c r="D50" s="79" t="str">
        <f ca="1">IFERROR(IF((VLOOKUP($E50,'Org List'!$AT$10:$AV$190,3,FALSE))="","",(VLOOKUP($E50,'Org List'!$AT$10:$AV$190,3,FALSE))),"")</f>
        <v>NHS England North West (Lancashire)</v>
      </c>
      <c r="E50" s="77" t="str">
        <f t="shared" ca="1" si="1"/>
        <v>E06000008</v>
      </c>
      <c r="F50" s="79" t="str">
        <f ca="1">IF(E50="","",VLOOKUP(E50,'Org List'!$J$9:$K$640,2,0))</f>
        <v>Blackburn with Darwen</v>
      </c>
      <c r="G50" s="117">
        <f ca="1">IFERROR(IF((VLOOKUP($E50,'Res&amp;Reablement Backsheet'!$D$5:$W$183,G$9,FALSE))="","",(VLOOKUP($E50,'Res&amp;Reablement Backsheet'!$D$5:$W$183,G$9,FALSE))),"")</f>
        <v>0.93043478260869561</v>
      </c>
      <c r="H50" s="117">
        <f ca="1">IFERROR(IF((VLOOKUP($E50,'Res&amp;Reablement Backsheet'!$D$5:$W$183,H$9,FALSE))="","",(VLOOKUP($E50,'Res&amp;Reablement Backsheet'!$D$5:$W$183,H$9,FALSE))),"")</f>
        <v>0.91428571428571426</v>
      </c>
      <c r="I50" s="117">
        <f ca="1">IFERROR(IF((VLOOKUP($E50,'Res&amp;Reablement Backsheet'!$D$5:$W$183,I$9,FALSE))="","",(VLOOKUP($E50,'Res&amp;Reablement Backsheet'!$D$5:$W$183,I$9,FALSE))),"")</f>
        <v>0.83168316831683164</v>
      </c>
    </row>
    <row r="51" spans="1:9" ht="15" customHeight="1" x14ac:dyDescent="0.3">
      <c r="A51" s="41">
        <v>39</v>
      </c>
      <c r="B51" s="77" t="str">
        <f ca="1">IFERROR(IF((VLOOKUP($E51,'Org List'!$AJ$10:$AL$190,3,FALSE))="","",(VLOOKUP($E51,'Org List'!$AJ$10:$AL$190,3,FALSE))),"")</f>
        <v>North West Commissioning Region</v>
      </c>
      <c r="C51" s="78" t="str">
        <f ca="1">IFERROR(IF((VLOOKUP($E51,'Org List'!$AO$10:$AQ$190,3,FALSE))="","",(VLOOKUP($E51,'Org List'!$AO$10:$AQ$190,3,FALSE))),"")</f>
        <v>North West Region</v>
      </c>
      <c r="D51" s="79" t="str">
        <f ca="1">IFERROR(IF((VLOOKUP($E51,'Org List'!$AT$10:$AV$190,3,FALSE))="","",(VLOOKUP($E51,'Org List'!$AT$10:$AV$190,3,FALSE))),"")</f>
        <v>NHS England North West (Lancashire)</v>
      </c>
      <c r="E51" s="77" t="str">
        <f t="shared" ca="1" si="1"/>
        <v>E06000009</v>
      </c>
      <c r="F51" s="79" t="str">
        <f ca="1">IF(E51="","",VLOOKUP(E51,'Org List'!$J$9:$K$640,2,0))</f>
        <v>Blackpool</v>
      </c>
      <c r="G51" s="117">
        <f ca="1">IFERROR(IF((VLOOKUP($E51,'Res&amp;Reablement Backsheet'!$D$5:$W$183,G$9,FALSE))="","",(VLOOKUP($E51,'Res&amp;Reablement Backsheet'!$D$5:$W$183,G$9,FALSE))),"")</f>
        <v>0.83916083916083917</v>
      </c>
      <c r="H51" s="117">
        <f ca="1">IFERROR(IF((VLOOKUP($E51,'Res&amp;Reablement Backsheet'!$D$5:$W$183,H$9,FALSE))="","",(VLOOKUP($E51,'Res&amp;Reablement Backsheet'!$D$5:$W$183,H$9,FALSE))),"")</f>
        <v>0.85</v>
      </c>
      <c r="I51" s="117">
        <f ca="1">IFERROR(IF((VLOOKUP($E51,'Res&amp;Reablement Backsheet'!$D$5:$W$183,I$9,FALSE))="","",(VLOOKUP($E51,'Res&amp;Reablement Backsheet'!$D$5:$W$183,I$9,FALSE))),"")</f>
        <v>0.90441176470588236</v>
      </c>
    </row>
    <row r="52" spans="1:9" ht="15" customHeight="1" x14ac:dyDescent="0.3">
      <c r="A52" s="41">
        <v>40</v>
      </c>
      <c r="B52" s="77" t="str">
        <f ca="1">IFERROR(IF((VLOOKUP($E52,'Org List'!$AJ$10:$AL$190,3,FALSE))="","",(VLOOKUP($E52,'Org List'!$AJ$10:$AL$190,3,FALSE))),"")</f>
        <v>North West Commissioning Region</v>
      </c>
      <c r="C52" s="78" t="str">
        <f ca="1">IFERROR(IF((VLOOKUP($E52,'Org List'!$AO$10:$AQ$190,3,FALSE))="","",(VLOOKUP($E52,'Org List'!$AO$10:$AQ$190,3,FALSE))),"")</f>
        <v>North West Region</v>
      </c>
      <c r="D52" s="79" t="str">
        <f ca="1">IFERROR(IF((VLOOKUP($E52,'Org List'!$AT$10:$AV$190,3,FALSE))="","",(VLOOKUP($E52,'Org List'!$AT$10:$AV$190,3,FALSE))),"")</f>
        <v>NHS England North West (Greater Manchester)</v>
      </c>
      <c r="E52" s="77" t="str">
        <f t="shared" ca="1" si="1"/>
        <v>E08000001</v>
      </c>
      <c r="F52" s="79" t="str">
        <f ca="1">IF(E52="","",VLOOKUP(E52,'Org List'!$J$9:$K$640,2,0))</f>
        <v>Bolton</v>
      </c>
      <c r="G52" s="117">
        <f ca="1">IFERROR(IF((VLOOKUP($E52,'Res&amp;Reablement Backsheet'!$D$5:$W$183,G$9,FALSE))="","",(VLOOKUP($E52,'Res&amp;Reablement Backsheet'!$D$5:$W$183,G$9,FALSE))),"")</f>
        <v>0.62895927601809953</v>
      </c>
      <c r="H52" s="117">
        <f ca="1">IFERROR(IF((VLOOKUP($E52,'Res&amp;Reablement Backsheet'!$D$5:$W$183,H$9,FALSE))="","",(VLOOKUP($E52,'Res&amp;Reablement Backsheet'!$D$5:$W$183,H$9,FALSE))),"")</f>
        <v>0.67452830188679247</v>
      </c>
      <c r="I52" s="117">
        <f ca="1">IFERROR(IF((VLOOKUP($E52,'Res&amp;Reablement Backsheet'!$D$5:$W$183,I$9,FALSE))="","",(VLOOKUP($E52,'Res&amp;Reablement Backsheet'!$D$5:$W$183,I$9,FALSE))),"")</f>
        <v>0.77637130801687759</v>
      </c>
    </row>
    <row r="53" spans="1:9" ht="15" customHeight="1" x14ac:dyDescent="0.3">
      <c r="A53" s="41">
        <v>41</v>
      </c>
      <c r="B53" s="77" t="str">
        <f ca="1">IFERROR(IF((VLOOKUP($E53,'Org List'!$AJ$10:$AL$190,3,FALSE))="","",(VLOOKUP($E53,'Org List'!$AJ$10:$AL$190,3,FALSE))),"")</f>
        <v>South West England Commissioning Region</v>
      </c>
      <c r="C53" s="78" t="str">
        <f ca="1">IFERROR(IF((VLOOKUP($E53,'Org List'!$AO$10:$AQ$190,3,FALSE))="","",(VLOOKUP($E53,'Org List'!$AO$10:$AQ$190,3,FALSE))),"")</f>
        <v>South West Region</v>
      </c>
      <c r="D53" s="79" t="str">
        <f ca="1">IFERROR(IF((VLOOKUP($E53,'Org List'!$AT$10:$AV$190,3,FALSE))="","",(VLOOKUP($E53,'Org List'!$AT$10:$AV$190,3,FALSE))),"")</f>
        <v>NHS England South West (South West South)</v>
      </c>
      <c r="E53" s="77" t="str">
        <f t="shared" ca="1" si="1"/>
        <v>E06000058</v>
      </c>
      <c r="F53" s="79" t="str">
        <f ca="1">IF(E53="","",VLOOKUP(E53,'Org List'!$J$9:$K$640,2,0))</f>
        <v>Bournemouth, Christchurch and Poole</v>
      </c>
      <c r="G53" s="117" t="str">
        <f ca="1">IFERROR(IF((VLOOKUP($E53,'Res&amp;Reablement Backsheet'!$D$5:$W$183,G$9,FALSE))="","",(VLOOKUP($E53,'Res&amp;Reablement Backsheet'!$D$5:$W$183,G$9,FALSE))),"")</f>
        <v/>
      </c>
      <c r="H53" s="117" t="str">
        <f ca="1">IFERROR(IF((VLOOKUP($E53,'Res&amp;Reablement Backsheet'!$D$5:$W$183,H$9,FALSE))="","",(VLOOKUP($E53,'Res&amp;Reablement Backsheet'!$D$5:$W$183,H$9,FALSE))),"")</f>
        <v/>
      </c>
      <c r="I53" s="117" t="str">
        <f ca="1">IFERROR(IF((VLOOKUP($E53,'Res&amp;Reablement Backsheet'!$D$5:$W$183,I$9,FALSE))="","",(VLOOKUP($E53,'Res&amp;Reablement Backsheet'!$D$5:$W$183,I$9,FALSE))),"")</f>
        <v/>
      </c>
    </row>
    <row r="54" spans="1:9" ht="15" customHeight="1" x14ac:dyDescent="0.3">
      <c r="A54" s="41">
        <v>42</v>
      </c>
      <c r="B54" s="77" t="str">
        <f ca="1">IFERROR(IF((VLOOKUP($E54,'Org List'!$AJ$10:$AL$190,3,FALSE))="","",(VLOOKUP($E54,'Org List'!$AJ$10:$AL$190,3,FALSE))),"")</f>
        <v>South East England Commissioning Region</v>
      </c>
      <c r="C54" s="78" t="str">
        <f ca="1">IFERROR(IF((VLOOKUP($E54,'Org List'!$AO$10:$AQ$190,3,FALSE))="","",(VLOOKUP($E54,'Org List'!$AO$10:$AQ$190,3,FALSE))),"")</f>
        <v>South East Region</v>
      </c>
      <c r="D54" s="79" t="str">
        <f ca="1">IFERROR(IF((VLOOKUP($E54,'Org List'!$AT$10:$AV$190,3,FALSE))="","",(VLOOKUP($E54,'Org List'!$AT$10:$AV$190,3,FALSE))),"")</f>
        <v>NHS England South East (Hampshire, Isle of Wight and Thames Valley)</v>
      </c>
      <c r="E54" s="77" t="str">
        <f t="shared" ca="1" si="1"/>
        <v>E06000036</v>
      </c>
      <c r="F54" s="79" t="str">
        <f ca="1">IF(E54="","",VLOOKUP(E54,'Org List'!$J$9:$K$640,2,0))</f>
        <v>Bracknell Forest</v>
      </c>
      <c r="G54" s="117">
        <f ca="1">IFERROR(IF((VLOOKUP($E54,'Res&amp;Reablement Backsheet'!$D$5:$W$183,G$9,FALSE))="","",(VLOOKUP($E54,'Res&amp;Reablement Backsheet'!$D$5:$W$183,G$9,FALSE))),"")</f>
        <v>0.90816326530612246</v>
      </c>
      <c r="H54" s="117">
        <f ca="1">IFERROR(IF((VLOOKUP($E54,'Res&amp;Reablement Backsheet'!$D$5:$W$183,H$9,FALSE))="","",(VLOOKUP($E54,'Res&amp;Reablement Backsheet'!$D$5:$W$183,H$9,FALSE))),"")</f>
        <v>0.8125</v>
      </c>
      <c r="I54" s="117">
        <f ca="1">IFERROR(IF((VLOOKUP($E54,'Res&amp;Reablement Backsheet'!$D$5:$W$183,I$9,FALSE))="","",(VLOOKUP($E54,'Res&amp;Reablement Backsheet'!$D$5:$W$183,I$9,FALSE))),"")</f>
        <v>0.87037037037037035</v>
      </c>
    </row>
    <row r="55" spans="1:9" ht="15" customHeight="1" x14ac:dyDescent="0.3">
      <c r="A55" s="41">
        <v>43</v>
      </c>
      <c r="B55" s="77" t="str">
        <f ca="1">IFERROR(IF((VLOOKUP($E55,'Org List'!$AJ$10:$AL$190,3,FALSE))="","",(VLOOKUP($E55,'Org List'!$AJ$10:$AL$190,3,FALSE))),"")</f>
        <v>North East and Yorkshire Commissioning Region</v>
      </c>
      <c r="C55" s="78" t="str">
        <f ca="1">IFERROR(IF((VLOOKUP($E55,'Org List'!$AO$10:$AQ$190,3,FALSE))="","",(VLOOKUP($E55,'Org List'!$AO$10:$AQ$190,3,FALSE))),"")</f>
        <v>Yorkshire and The Humber Region</v>
      </c>
      <c r="D55" s="79" t="str">
        <f ca="1">IFERROR(IF((VLOOKUP($E55,'Org List'!$AT$10:$AV$190,3,FALSE))="","",(VLOOKUP($E55,'Org List'!$AT$10:$AV$190,3,FALSE))),"")</f>
        <v>NHS England North East and Yokrshire (Yorkshire And Humber)</v>
      </c>
      <c r="E55" s="77" t="str">
        <f t="shared" ca="1" si="1"/>
        <v>E08000032</v>
      </c>
      <c r="F55" s="79" t="str">
        <f ca="1">IF(E55="","",VLOOKUP(E55,'Org List'!$J$9:$K$640,2,0))</f>
        <v>Bradford</v>
      </c>
      <c r="G55" s="117">
        <f ca="1">IFERROR(IF((VLOOKUP($E55,'Res&amp;Reablement Backsheet'!$D$5:$W$183,G$9,FALSE))="","",(VLOOKUP($E55,'Res&amp;Reablement Backsheet'!$D$5:$W$183,G$9,FALSE))),"")</f>
        <v>0.87833827893175076</v>
      </c>
      <c r="H55" s="117">
        <f ca="1">IFERROR(IF((VLOOKUP($E55,'Res&amp;Reablement Backsheet'!$D$5:$W$183,H$9,FALSE))="","",(VLOOKUP($E55,'Res&amp;Reablement Backsheet'!$D$5:$W$183,H$9,FALSE))),"")</f>
        <v>0.9</v>
      </c>
      <c r="I55" s="117">
        <f ca="1">IFERROR(IF((VLOOKUP($E55,'Res&amp;Reablement Backsheet'!$D$5:$W$183,I$9,FALSE))="","",(VLOOKUP($E55,'Res&amp;Reablement Backsheet'!$D$5:$W$183,I$9,FALSE))),"")</f>
        <v>0.87898089171974525</v>
      </c>
    </row>
    <row r="56" spans="1:9" ht="15" customHeight="1" x14ac:dyDescent="0.3">
      <c r="A56" s="41">
        <v>44</v>
      </c>
      <c r="B56" s="77" t="str">
        <f ca="1">IFERROR(IF((VLOOKUP($E56,'Org List'!$AJ$10:$AL$190,3,FALSE))="","",(VLOOKUP($E56,'Org List'!$AJ$10:$AL$190,3,FALSE))),"")</f>
        <v>London Commissioning Region</v>
      </c>
      <c r="C56" s="78" t="str">
        <f ca="1">IFERROR(IF((VLOOKUP($E56,'Org List'!$AO$10:$AQ$190,3,FALSE))="","",(VLOOKUP($E56,'Org List'!$AO$10:$AQ$190,3,FALSE))),"")</f>
        <v>London Region</v>
      </c>
      <c r="D56" s="79" t="str">
        <f ca="1">IFERROR(IF((VLOOKUP($E56,'Org List'!$AT$10:$AV$190,3,FALSE))="","",(VLOOKUP($E56,'Org List'!$AT$10:$AV$190,3,FALSE))),"")</f>
        <v>NHS England London</v>
      </c>
      <c r="E56" s="77" t="str">
        <f t="shared" ca="1" si="1"/>
        <v>E09000005</v>
      </c>
      <c r="F56" s="79" t="str">
        <f ca="1">IF(E56="","",VLOOKUP(E56,'Org List'!$J$9:$K$640,2,0))</f>
        <v>Brent</v>
      </c>
      <c r="G56" s="117">
        <f ca="1">IFERROR(IF((VLOOKUP($E56,'Res&amp;Reablement Backsheet'!$D$5:$W$183,G$9,FALSE))="","",(VLOOKUP($E56,'Res&amp;Reablement Backsheet'!$D$5:$W$183,G$9,FALSE))),"")</f>
        <v>0.90384615384615385</v>
      </c>
      <c r="H56" s="117">
        <f ca="1">IFERROR(IF((VLOOKUP($E56,'Res&amp;Reablement Backsheet'!$D$5:$W$183,H$9,FALSE))="","",(VLOOKUP($E56,'Res&amp;Reablement Backsheet'!$D$5:$W$183,H$9,FALSE))),"")</f>
        <v>0.91002570694087404</v>
      </c>
      <c r="I56" s="117">
        <f ca="1">IFERROR(IF((VLOOKUP($E56,'Res&amp;Reablement Backsheet'!$D$5:$W$183,I$9,FALSE))="","",(VLOOKUP($E56,'Res&amp;Reablement Backsheet'!$D$5:$W$183,I$9,FALSE))),"")</f>
        <v>0.88557213930348255</v>
      </c>
    </row>
    <row r="57" spans="1:9" ht="15" customHeight="1" x14ac:dyDescent="0.3">
      <c r="A57" s="41">
        <v>45</v>
      </c>
      <c r="B57" s="77" t="str">
        <f ca="1">IFERROR(IF((VLOOKUP($E57,'Org List'!$AJ$10:$AL$190,3,FALSE))="","",(VLOOKUP($E57,'Org List'!$AJ$10:$AL$190,3,FALSE))),"")</f>
        <v>South East England Commissioning Region</v>
      </c>
      <c r="C57" s="78" t="str">
        <f ca="1">IFERROR(IF((VLOOKUP($E57,'Org List'!$AO$10:$AQ$190,3,FALSE))="","",(VLOOKUP($E57,'Org List'!$AO$10:$AQ$190,3,FALSE))),"")</f>
        <v>South East Region</v>
      </c>
      <c r="D57" s="79" t="str">
        <f ca="1">IFERROR(IF((VLOOKUP($E57,'Org List'!$AT$10:$AV$190,3,FALSE))="","",(VLOOKUP($E57,'Org List'!$AT$10:$AV$190,3,FALSE))),"")</f>
        <v>NHS England South East (Kent, Surrey and Sussex)</v>
      </c>
      <c r="E57" s="77" t="str">
        <f t="shared" ca="1" si="1"/>
        <v>E06000043</v>
      </c>
      <c r="F57" s="79" t="str">
        <f ca="1">IF(E57="","",VLOOKUP(E57,'Org List'!$J$9:$K$640,2,0))</f>
        <v>Brighton and Hove</v>
      </c>
      <c r="G57" s="117">
        <f ca="1">IFERROR(IF((VLOOKUP($E57,'Res&amp;Reablement Backsheet'!$D$5:$W$183,G$9,FALSE))="","",(VLOOKUP($E57,'Res&amp;Reablement Backsheet'!$D$5:$W$183,G$9,FALSE))),"")</f>
        <v>0.77230046948356812</v>
      </c>
      <c r="H57" s="117">
        <f ca="1">IFERROR(IF((VLOOKUP($E57,'Res&amp;Reablement Backsheet'!$D$5:$W$183,H$9,FALSE))="","",(VLOOKUP($E57,'Res&amp;Reablement Backsheet'!$D$5:$W$183,H$9,FALSE))),"")</f>
        <v>0.84037558685446012</v>
      </c>
      <c r="I57" s="117">
        <f ca="1">IFERROR(IF((VLOOKUP($E57,'Res&amp;Reablement Backsheet'!$D$5:$W$183,I$9,FALSE))="","",(VLOOKUP($E57,'Res&amp;Reablement Backsheet'!$D$5:$W$183,I$9,FALSE))),"")</f>
        <v>0.79421768707482998</v>
      </c>
    </row>
    <row r="58" spans="1:9" ht="15" customHeight="1" x14ac:dyDescent="0.3">
      <c r="A58" s="41">
        <v>46</v>
      </c>
      <c r="B58" s="77" t="str">
        <f ca="1">IFERROR(IF((VLOOKUP($E58,'Org List'!$AJ$10:$AL$190,3,FALSE))="","",(VLOOKUP($E58,'Org List'!$AJ$10:$AL$190,3,FALSE))),"")</f>
        <v>South West England Commissioning Region</v>
      </c>
      <c r="C58" s="78" t="str">
        <f ca="1">IFERROR(IF((VLOOKUP($E58,'Org List'!$AO$10:$AQ$190,3,FALSE))="","",(VLOOKUP($E58,'Org List'!$AO$10:$AQ$190,3,FALSE))),"")</f>
        <v>South West Region</v>
      </c>
      <c r="D58" s="79" t="str">
        <f ca="1">IFERROR(IF((VLOOKUP($E58,'Org List'!$AT$10:$AV$190,3,FALSE))="","",(VLOOKUP($E58,'Org List'!$AT$10:$AV$190,3,FALSE))),"")</f>
        <v>NHS England South West (South West North)</v>
      </c>
      <c r="E58" s="77" t="str">
        <f t="shared" ca="1" si="1"/>
        <v>E06000023</v>
      </c>
      <c r="F58" s="79" t="str">
        <f ca="1">IF(E58="","",VLOOKUP(E58,'Org List'!$J$9:$K$640,2,0))</f>
        <v>Bristol, City of</v>
      </c>
      <c r="G58" s="117">
        <f ca="1">IFERROR(IF((VLOOKUP($E58,'Res&amp;Reablement Backsheet'!$D$5:$W$183,G$9,FALSE))="","",(VLOOKUP($E58,'Res&amp;Reablement Backsheet'!$D$5:$W$183,G$9,FALSE))),"")</f>
        <v>0.85396039603960394</v>
      </c>
      <c r="H58" s="117">
        <f ca="1">IFERROR(IF((VLOOKUP($E58,'Res&amp;Reablement Backsheet'!$D$5:$W$183,H$9,FALSE))="","",(VLOOKUP($E58,'Res&amp;Reablement Backsheet'!$D$5:$W$183,H$9,FALSE))),"")</f>
        <v>0.87142857142857144</v>
      </c>
      <c r="I58" s="117">
        <f ca="1">IFERROR(IF((VLOOKUP($E58,'Res&amp;Reablement Backsheet'!$D$5:$W$183,I$9,FALSE))="","",(VLOOKUP($E58,'Res&amp;Reablement Backsheet'!$D$5:$W$183,I$9,FALSE))),"")</f>
        <v>0.85403726708074534</v>
      </c>
    </row>
    <row r="59" spans="1:9" ht="15" customHeight="1" x14ac:dyDescent="0.3">
      <c r="A59" s="41">
        <v>47</v>
      </c>
      <c r="B59" s="77" t="str">
        <f ca="1">IFERROR(IF((VLOOKUP($E59,'Org List'!$AJ$10:$AL$190,3,FALSE))="","",(VLOOKUP($E59,'Org List'!$AJ$10:$AL$190,3,FALSE))),"")</f>
        <v>London Commissioning Region</v>
      </c>
      <c r="C59" s="78" t="str">
        <f ca="1">IFERROR(IF((VLOOKUP($E59,'Org List'!$AO$10:$AQ$190,3,FALSE))="","",(VLOOKUP($E59,'Org List'!$AO$10:$AQ$190,3,FALSE))),"")</f>
        <v>London Region</v>
      </c>
      <c r="D59" s="79" t="str">
        <f ca="1">IFERROR(IF((VLOOKUP($E59,'Org List'!$AT$10:$AV$190,3,FALSE))="","",(VLOOKUP($E59,'Org List'!$AT$10:$AV$190,3,FALSE))),"")</f>
        <v>NHS England London</v>
      </c>
      <c r="E59" s="77" t="str">
        <f t="shared" ca="1" si="1"/>
        <v>E09000006</v>
      </c>
      <c r="F59" s="79" t="str">
        <f ca="1">IF(E59="","",VLOOKUP(E59,'Org List'!$J$9:$K$640,2,0))</f>
        <v>Bromley</v>
      </c>
      <c r="G59" s="117">
        <f ca="1">IFERROR(IF((VLOOKUP($E59,'Res&amp;Reablement Backsheet'!$D$5:$W$183,G$9,FALSE))="","",(VLOOKUP($E59,'Res&amp;Reablement Backsheet'!$D$5:$W$183,G$9,FALSE))),"")</f>
        <v>0.87272727272727268</v>
      </c>
      <c r="H59" s="117">
        <f ca="1">IFERROR(IF((VLOOKUP($E59,'Res&amp;Reablement Backsheet'!$D$5:$W$183,H$9,FALSE))="","",(VLOOKUP($E59,'Res&amp;Reablement Backsheet'!$D$5:$W$183,H$9,FALSE))),"")</f>
        <v>0.90101010101010104</v>
      </c>
      <c r="I59" s="117">
        <f ca="1">IFERROR(IF((VLOOKUP($E59,'Res&amp;Reablement Backsheet'!$D$5:$W$183,I$9,FALSE))="","",(VLOOKUP($E59,'Res&amp;Reablement Backsheet'!$D$5:$W$183,I$9,FALSE))),"")</f>
        <v>0.91262135922330101</v>
      </c>
    </row>
    <row r="60" spans="1:9" ht="15" customHeight="1" x14ac:dyDescent="0.3">
      <c r="A60" s="41">
        <v>48</v>
      </c>
      <c r="B60" s="77" t="str">
        <f ca="1">IFERROR(IF((VLOOKUP($E60,'Org List'!$AJ$10:$AL$190,3,FALSE))="","",(VLOOKUP($E60,'Org List'!$AJ$10:$AL$190,3,FALSE))),"")</f>
        <v>South East England Commissioning Region</v>
      </c>
      <c r="C60" s="78" t="str">
        <f ca="1">IFERROR(IF((VLOOKUP($E60,'Org List'!$AO$10:$AQ$190,3,FALSE))="","",(VLOOKUP($E60,'Org List'!$AO$10:$AQ$190,3,FALSE))),"")</f>
        <v>South East Region</v>
      </c>
      <c r="D60" s="79" t="str">
        <f ca="1">IFERROR(IF((VLOOKUP($E60,'Org List'!$AT$10:$AV$190,3,FALSE))="","",(VLOOKUP($E60,'Org List'!$AT$10:$AV$190,3,FALSE))),"")</f>
        <v>NHS England South East (Hampshire, Isle of Wight and Thames Valley)</v>
      </c>
      <c r="E60" s="77" t="str">
        <f t="shared" ca="1" si="1"/>
        <v>E10000002</v>
      </c>
      <c r="F60" s="79" t="str">
        <f ca="1">IF(E60="","",VLOOKUP(E60,'Org List'!$J$9:$K$640,2,0))</f>
        <v>Buckinghamshire</v>
      </c>
      <c r="G60" s="117">
        <f ca="1">IFERROR(IF((VLOOKUP($E60,'Res&amp;Reablement Backsheet'!$D$5:$W$183,G$9,FALSE))="","",(VLOOKUP($E60,'Res&amp;Reablement Backsheet'!$D$5:$W$183,G$9,FALSE))),"")</f>
        <v>0.75185185185185188</v>
      </c>
      <c r="H60" s="117">
        <f ca="1">IFERROR(IF((VLOOKUP($E60,'Res&amp;Reablement Backsheet'!$D$5:$W$183,H$9,FALSE))="","",(VLOOKUP($E60,'Res&amp;Reablement Backsheet'!$D$5:$W$183,H$9,FALSE))),"")</f>
        <v>0.75036927621861149</v>
      </c>
      <c r="I60" s="117">
        <f ca="1">IFERROR(IF((VLOOKUP($E60,'Res&amp;Reablement Backsheet'!$D$5:$W$183,I$9,FALSE))="","",(VLOOKUP($E60,'Res&amp;Reablement Backsheet'!$D$5:$W$183,I$9,FALSE))),"")</f>
        <v>0.66334164588528677</v>
      </c>
    </row>
    <row r="61" spans="1:9" ht="15" customHeight="1" x14ac:dyDescent="0.3">
      <c r="A61" s="41">
        <v>49</v>
      </c>
      <c r="B61" s="77" t="str">
        <f ca="1">IFERROR(IF((VLOOKUP($E61,'Org List'!$AJ$10:$AL$190,3,FALSE))="","",(VLOOKUP($E61,'Org List'!$AJ$10:$AL$190,3,FALSE))),"")</f>
        <v>North West Commissioning Region</v>
      </c>
      <c r="C61" s="78" t="str">
        <f ca="1">IFERROR(IF((VLOOKUP($E61,'Org List'!$AO$10:$AQ$190,3,FALSE))="","",(VLOOKUP($E61,'Org List'!$AO$10:$AQ$190,3,FALSE))),"")</f>
        <v>North West Region</v>
      </c>
      <c r="D61" s="79" t="str">
        <f ca="1">IFERROR(IF((VLOOKUP($E61,'Org List'!$AT$10:$AV$190,3,FALSE))="","",(VLOOKUP($E61,'Org List'!$AT$10:$AV$190,3,FALSE))),"")</f>
        <v>NHS England North West (Greater Manchester)</v>
      </c>
      <c r="E61" s="77" t="str">
        <f t="shared" ca="1" si="1"/>
        <v>E08000002</v>
      </c>
      <c r="F61" s="79" t="str">
        <f ca="1">IF(E61="","",VLOOKUP(E61,'Org List'!$J$9:$K$640,2,0))</f>
        <v>Bury</v>
      </c>
      <c r="G61" s="117">
        <f ca="1">IFERROR(IF((VLOOKUP($E61,'Res&amp;Reablement Backsheet'!$D$5:$W$183,G$9,FALSE))="","",(VLOOKUP($E61,'Res&amp;Reablement Backsheet'!$D$5:$W$183,G$9,FALSE))),"")</f>
        <v>0.85624999999999996</v>
      </c>
      <c r="H61" s="117">
        <f ca="1">IFERROR(IF((VLOOKUP($E61,'Res&amp;Reablement Backsheet'!$D$5:$W$183,H$9,FALSE))="","",(VLOOKUP($E61,'Res&amp;Reablement Backsheet'!$D$5:$W$183,H$9,FALSE))),"")</f>
        <v>0.84375</v>
      </c>
      <c r="I61" s="117">
        <f ca="1">IFERROR(IF((VLOOKUP($E61,'Res&amp;Reablement Backsheet'!$D$5:$W$183,I$9,FALSE))="","",(VLOOKUP($E61,'Res&amp;Reablement Backsheet'!$D$5:$W$183,I$9,FALSE))),"")</f>
        <v>0.810126582278481</v>
      </c>
    </row>
    <row r="62" spans="1:9" ht="15" customHeight="1" x14ac:dyDescent="0.3">
      <c r="A62" s="41">
        <v>50</v>
      </c>
      <c r="B62" s="77" t="str">
        <f ca="1">IFERROR(IF((VLOOKUP($E62,'Org List'!$AJ$10:$AL$190,3,FALSE))="","",(VLOOKUP($E62,'Org List'!$AJ$10:$AL$190,3,FALSE))),"")</f>
        <v>North East and Yorkshire Commissioning Region</v>
      </c>
      <c r="C62" s="78" t="str">
        <f ca="1">IFERROR(IF((VLOOKUP($E62,'Org List'!$AO$10:$AQ$190,3,FALSE))="","",(VLOOKUP($E62,'Org List'!$AO$10:$AQ$190,3,FALSE))),"")</f>
        <v>Yorkshire and The Humber Region</v>
      </c>
      <c r="D62" s="79" t="str">
        <f ca="1">IFERROR(IF((VLOOKUP($E62,'Org List'!$AT$10:$AV$190,3,FALSE))="","",(VLOOKUP($E62,'Org List'!$AT$10:$AV$190,3,FALSE))),"")</f>
        <v>NHS England North East and Yokrshire (Yorkshire And Humber)</v>
      </c>
      <c r="E62" s="77" t="str">
        <f t="shared" ca="1" si="1"/>
        <v>E08000033</v>
      </c>
      <c r="F62" s="79" t="str">
        <f ca="1">IF(E62="","",VLOOKUP(E62,'Org List'!$J$9:$K$640,2,0))</f>
        <v>Calderdale</v>
      </c>
      <c r="G62" s="117">
        <f ca="1">IFERROR(IF((VLOOKUP($E62,'Res&amp;Reablement Backsheet'!$D$5:$W$183,G$9,FALSE))="","",(VLOOKUP($E62,'Res&amp;Reablement Backsheet'!$D$5:$W$183,G$9,FALSE))),"")</f>
        <v>0.80392156862745101</v>
      </c>
      <c r="H62" s="117">
        <f ca="1">IFERROR(IF((VLOOKUP($E62,'Res&amp;Reablement Backsheet'!$D$5:$W$183,H$9,FALSE))="","",(VLOOKUP($E62,'Res&amp;Reablement Backsheet'!$D$5:$W$183,H$9,FALSE))),"")</f>
        <v>0.85</v>
      </c>
      <c r="I62" s="117">
        <f ca="1">IFERROR(IF((VLOOKUP($E62,'Res&amp;Reablement Backsheet'!$D$5:$W$183,I$9,FALSE))="","",(VLOOKUP($E62,'Res&amp;Reablement Backsheet'!$D$5:$W$183,I$9,FALSE))),"")</f>
        <v>0.80392156862745101</v>
      </c>
    </row>
    <row r="63" spans="1:9" ht="15" customHeight="1" x14ac:dyDescent="0.3">
      <c r="A63" s="41">
        <v>51</v>
      </c>
      <c r="B63" s="77" t="str">
        <f ca="1">IFERROR(IF((VLOOKUP($E63,'Org List'!$AJ$10:$AL$190,3,FALSE))="","",(VLOOKUP($E63,'Org List'!$AJ$10:$AL$190,3,FALSE))),"")</f>
        <v>East of England Commissioning Region</v>
      </c>
      <c r="C63" s="78" t="str">
        <f ca="1">IFERROR(IF((VLOOKUP($E63,'Org List'!$AO$10:$AQ$190,3,FALSE))="","",(VLOOKUP($E63,'Org List'!$AO$10:$AQ$190,3,FALSE))),"")</f>
        <v>East Region</v>
      </c>
      <c r="D63" s="79" t="str">
        <f ca="1">IFERROR(IF((VLOOKUP($E63,'Org List'!$AT$10:$AV$190,3,FALSE))="","",(VLOOKUP($E63,'Org List'!$AT$10:$AV$190,3,FALSE))),"")</f>
        <v>NHS England East (East)</v>
      </c>
      <c r="E63" s="77" t="str">
        <f t="shared" ca="1" si="1"/>
        <v>E10000003</v>
      </c>
      <c r="F63" s="79" t="str">
        <f ca="1">IF(E63="","",VLOOKUP(E63,'Org List'!$J$9:$K$640,2,0))</f>
        <v>Cambridgeshire</v>
      </c>
      <c r="G63" s="117">
        <f ca="1">IFERROR(IF((VLOOKUP($E63,'Res&amp;Reablement Backsheet'!$D$5:$W$183,G$9,FALSE))="","",(VLOOKUP($E63,'Res&amp;Reablement Backsheet'!$D$5:$W$183,G$9,FALSE))),"")</f>
        <v>0.73414634146341462</v>
      </c>
      <c r="H63" s="117">
        <f ca="1">IFERROR(IF((VLOOKUP($E63,'Res&amp;Reablement Backsheet'!$D$5:$W$183,H$9,FALSE))="","",(VLOOKUP($E63,'Res&amp;Reablement Backsheet'!$D$5:$W$183,H$9,FALSE))),"")</f>
        <v>0.82</v>
      </c>
      <c r="I63" s="117">
        <f ca="1">IFERROR(IF((VLOOKUP($E63,'Res&amp;Reablement Backsheet'!$D$5:$W$183,I$9,FALSE))="","",(VLOOKUP($E63,'Res&amp;Reablement Backsheet'!$D$5:$W$183,I$9,FALSE))),"")</f>
        <v>0.7239263803680982</v>
      </c>
    </row>
    <row r="64" spans="1:9" ht="15" customHeight="1" x14ac:dyDescent="0.3">
      <c r="A64" s="41">
        <v>52</v>
      </c>
      <c r="B64" s="77" t="str">
        <f ca="1">IFERROR(IF((VLOOKUP($E64,'Org List'!$AJ$10:$AL$190,3,FALSE))="","",(VLOOKUP($E64,'Org List'!$AJ$10:$AL$190,3,FALSE))),"")</f>
        <v>London Commissioning Region</v>
      </c>
      <c r="C64" s="78" t="str">
        <f ca="1">IFERROR(IF((VLOOKUP($E64,'Org List'!$AO$10:$AQ$190,3,FALSE))="","",(VLOOKUP($E64,'Org List'!$AO$10:$AQ$190,3,FALSE))),"")</f>
        <v>London Region</v>
      </c>
      <c r="D64" s="79" t="str">
        <f ca="1">IFERROR(IF((VLOOKUP($E64,'Org List'!$AT$10:$AV$190,3,FALSE))="","",(VLOOKUP($E64,'Org List'!$AT$10:$AV$190,3,FALSE))),"")</f>
        <v>NHS England London</v>
      </c>
      <c r="E64" s="77" t="str">
        <f t="shared" ca="1" si="1"/>
        <v>E09000007</v>
      </c>
      <c r="F64" s="79" t="str">
        <f ca="1">IF(E64="","",VLOOKUP(E64,'Org List'!$J$9:$K$640,2,0))</f>
        <v>Camden</v>
      </c>
      <c r="G64" s="117">
        <f ca="1">IFERROR(IF((VLOOKUP($E64,'Res&amp;Reablement Backsheet'!$D$5:$W$183,G$9,FALSE))="","",(VLOOKUP($E64,'Res&amp;Reablement Backsheet'!$D$5:$W$183,G$9,FALSE))),"")</f>
        <v>0.86206896551724133</v>
      </c>
      <c r="H64" s="117">
        <f ca="1">IFERROR(IF((VLOOKUP($E64,'Res&amp;Reablement Backsheet'!$D$5:$W$183,H$9,FALSE))="","",(VLOOKUP($E64,'Res&amp;Reablement Backsheet'!$D$5:$W$183,H$9,FALSE))),"")</f>
        <v>0.86206896551724133</v>
      </c>
      <c r="I64" s="117">
        <f ca="1">IFERROR(IF((VLOOKUP($E64,'Res&amp;Reablement Backsheet'!$D$5:$W$183,I$9,FALSE))="","",(VLOOKUP($E64,'Res&amp;Reablement Backsheet'!$D$5:$W$183,I$9,FALSE))),"")</f>
        <v>0.5</v>
      </c>
    </row>
    <row r="65" spans="1:9" ht="15" customHeight="1" x14ac:dyDescent="0.3">
      <c r="A65" s="41">
        <v>53</v>
      </c>
      <c r="B65" s="77" t="str">
        <f ca="1">IFERROR(IF((VLOOKUP($E65,'Org List'!$AJ$10:$AL$190,3,FALSE))="","",(VLOOKUP($E65,'Org List'!$AJ$10:$AL$190,3,FALSE))),"")</f>
        <v>East of England Commissioning Region</v>
      </c>
      <c r="C65" s="78" t="str">
        <f ca="1">IFERROR(IF((VLOOKUP($E65,'Org List'!$AO$10:$AQ$190,3,FALSE))="","",(VLOOKUP($E65,'Org List'!$AO$10:$AQ$190,3,FALSE))),"")</f>
        <v>East Region</v>
      </c>
      <c r="D65" s="79" t="str">
        <f ca="1">IFERROR(IF((VLOOKUP($E65,'Org List'!$AT$10:$AV$190,3,FALSE))="","",(VLOOKUP($E65,'Org List'!$AT$10:$AV$190,3,FALSE))),"")</f>
        <v>NHS England East (East)</v>
      </c>
      <c r="E65" s="77" t="str">
        <f t="shared" ca="1" si="1"/>
        <v>E06000056</v>
      </c>
      <c r="F65" s="79" t="str">
        <f ca="1">IF(E65="","",VLOOKUP(E65,'Org List'!$J$9:$K$640,2,0))</f>
        <v>Central Bedfordshire</v>
      </c>
      <c r="G65" s="117">
        <f ca="1">IFERROR(IF((VLOOKUP($E65,'Res&amp;Reablement Backsheet'!$D$5:$W$183,G$9,FALSE))="","",(VLOOKUP($E65,'Res&amp;Reablement Backsheet'!$D$5:$W$183,G$9,FALSE))),"")</f>
        <v>0.94666666666666666</v>
      </c>
      <c r="H65" s="117">
        <f ca="1">IFERROR(IF((VLOOKUP($E65,'Res&amp;Reablement Backsheet'!$D$5:$W$183,H$9,FALSE))="","",(VLOOKUP($E65,'Res&amp;Reablement Backsheet'!$D$5:$W$183,H$9,FALSE))),"")</f>
        <v>0.9</v>
      </c>
      <c r="I65" s="117">
        <f ca="1">IFERROR(IF((VLOOKUP($E65,'Res&amp;Reablement Backsheet'!$D$5:$W$183,I$9,FALSE))="","",(VLOOKUP($E65,'Res&amp;Reablement Backsheet'!$D$5:$W$183,I$9,FALSE))),"")</f>
        <v>0.96799999999999997</v>
      </c>
    </row>
    <row r="66" spans="1:9" ht="15" customHeight="1" x14ac:dyDescent="0.3">
      <c r="A66" s="41">
        <v>54</v>
      </c>
      <c r="B66" s="77" t="str">
        <f ca="1">IFERROR(IF((VLOOKUP($E66,'Org List'!$AJ$10:$AL$190,3,FALSE))="","",(VLOOKUP($E66,'Org List'!$AJ$10:$AL$190,3,FALSE))),"")</f>
        <v>North West Commissioning Region</v>
      </c>
      <c r="C66" s="78" t="str">
        <f ca="1">IFERROR(IF((VLOOKUP($E66,'Org List'!$AO$10:$AQ$190,3,FALSE))="","",(VLOOKUP($E66,'Org List'!$AO$10:$AQ$190,3,FALSE))),"")</f>
        <v>North West Region</v>
      </c>
      <c r="D66" s="79" t="str">
        <f ca="1">IFERROR(IF((VLOOKUP($E66,'Org List'!$AT$10:$AV$190,3,FALSE))="","",(VLOOKUP($E66,'Org List'!$AT$10:$AV$190,3,FALSE))),"")</f>
        <v>NHS England North West (Cheshire And Merseyside)</v>
      </c>
      <c r="E66" s="77" t="str">
        <f t="shared" ca="1" si="1"/>
        <v>E06000049</v>
      </c>
      <c r="F66" s="79" t="str">
        <f ca="1">IF(E66="","",VLOOKUP(E66,'Org List'!$J$9:$K$640,2,0))</f>
        <v>Cheshire East</v>
      </c>
      <c r="G66" s="117">
        <f ca="1">IFERROR(IF((VLOOKUP($E66,'Res&amp;Reablement Backsheet'!$D$5:$W$183,G$9,FALSE))="","",(VLOOKUP($E66,'Res&amp;Reablement Backsheet'!$D$5:$W$183,G$9,FALSE))),"")</f>
        <v>0.82325581395348835</v>
      </c>
      <c r="H66" s="117">
        <f ca="1">IFERROR(IF((VLOOKUP($E66,'Res&amp;Reablement Backsheet'!$D$5:$W$183,H$9,FALSE))="","",(VLOOKUP($E66,'Res&amp;Reablement Backsheet'!$D$5:$W$183,H$9,FALSE))),"")</f>
        <v>0.88372093023255816</v>
      </c>
      <c r="I66" s="117">
        <f ca="1">IFERROR(IF((VLOOKUP($E66,'Res&amp;Reablement Backsheet'!$D$5:$W$183,I$9,FALSE))="","",(VLOOKUP($E66,'Res&amp;Reablement Backsheet'!$D$5:$W$183,I$9,FALSE))),"")</f>
        <v>0.82421875</v>
      </c>
    </row>
    <row r="67" spans="1:9" ht="15" customHeight="1" x14ac:dyDescent="0.3">
      <c r="A67" s="41">
        <v>55</v>
      </c>
      <c r="B67" s="77" t="str">
        <f ca="1">IFERROR(IF((VLOOKUP($E67,'Org List'!$AJ$10:$AL$190,3,FALSE))="","",(VLOOKUP($E67,'Org List'!$AJ$10:$AL$190,3,FALSE))),"")</f>
        <v>North West Commissioning Region</v>
      </c>
      <c r="C67" s="78" t="str">
        <f ca="1">IFERROR(IF((VLOOKUP($E67,'Org List'!$AO$10:$AQ$190,3,FALSE))="","",(VLOOKUP($E67,'Org List'!$AO$10:$AQ$190,3,FALSE))),"")</f>
        <v>North West Region</v>
      </c>
      <c r="D67" s="79" t="str">
        <f ca="1">IFERROR(IF((VLOOKUP($E67,'Org List'!$AT$10:$AV$190,3,FALSE))="","",(VLOOKUP($E67,'Org List'!$AT$10:$AV$190,3,FALSE))),"")</f>
        <v>NHS England North West (Cheshire And Merseyside)</v>
      </c>
      <c r="E67" s="77" t="str">
        <f t="shared" ca="1" si="1"/>
        <v>E06000050</v>
      </c>
      <c r="F67" s="79" t="str">
        <f ca="1">IF(E67="","",VLOOKUP(E67,'Org List'!$J$9:$K$640,2,0))</f>
        <v>Cheshire West and Chester</v>
      </c>
      <c r="G67" s="117">
        <f ca="1">IFERROR(IF((VLOOKUP($E67,'Res&amp;Reablement Backsheet'!$D$5:$W$183,G$9,FALSE))="","",(VLOOKUP($E67,'Res&amp;Reablement Backsheet'!$D$5:$W$183,G$9,FALSE))),"")</f>
        <v>0.8</v>
      </c>
      <c r="H67" s="117">
        <f ca="1">IFERROR(IF((VLOOKUP($E67,'Res&amp;Reablement Backsheet'!$D$5:$W$183,H$9,FALSE))="","",(VLOOKUP($E67,'Res&amp;Reablement Backsheet'!$D$5:$W$183,H$9,FALSE))),"")</f>
        <v>0.82352941176470584</v>
      </c>
      <c r="I67" s="117">
        <f ca="1">IFERROR(IF((VLOOKUP($E67,'Res&amp;Reablement Backsheet'!$D$5:$W$183,I$9,FALSE))="","",(VLOOKUP($E67,'Res&amp;Reablement Backsheet'!$D$5:$W$183,I$9,FALSE))),"")</f>
        <v>0.82242990654205606</v>
      </c>
    </row>
    <row r="68" spans="1:9" ht="15" customHeight="1" x14ac:dyDescent="0.3">
      <c r="A68" s="41">
        <v>56</v>
      </c>
      <c r="B68" s="77" t="str">
        <f ca="1">IFERROR(IF((VLOOKUP($E68,'Org List'!$AJ$10:$AL$190,3,FALSE))="","",(VLOOKUP($E68,'Org List'!$AJ$10:$AL$190,3,FALSE))),"")</f>
        <v>London Commissioning Region</v>
      </c>
      <c r="C68" s="78" t="str">
        <f ca="1">IFERROR(IF((VLOOKUP($E68,'Org List'!$AO$10:$AQ$190,3,FALSE))="","",(VLOOKUP($E68,'Org List'!$AO$10:$AQ$190,3,FALSE))),"")</f>
        <v>London Region</v>
      </c>
      <c r="D68" s="79" t="str">
        <f ca="1">IFERROR(IF((VLOOKUP($E68,'Org List'!$AT$10:$AV$190,3,FALSE))="","",(VLOOKUP($E68,'Org List'!$AT$10:$AV$190,3,FALSE))),"")</f>
        <v>NHS England London</v>
      </c>
      <c r="E68" s="77" t="str">
        <f t="shared" ca="1" si="1"/>
        <v>E09000001</v>
      </c>
      <c r="F68" s="79" t="str">
        <f ca="1">IF(E68="","",VLOOKUP(E68,'Org List'!$J$9:$K$640,2,0))</f>
        <v>City of London</v>
      </c>
      <c r="G68" s="117">
        <f ca="1">IFERROR(IF((VLOOKUP($E68,'Res&amp;Reablement Backsheet'!$D$5:$W$183,G$9,FALSE))="","",(VLOOKUP($E68,'Res&amp;Reablement Backsheet'!$D$5:$W$183,G$9,FALSE))),"")</f>
        <v>0.8</v>
      </c>
      <c r="H68" s="117">
        <f ca="1">IFERROR(IF((VLOOKUP($E68,'Res&amp;Reablement Backsheet'!$D$5:$W$183,H$9,FALSE))="","",(VLOOKUP($E68,'Res&amp;Reablement Backsheet'!$D$5:$W$183,H$9,FALSE))),"")</f>
        <v>0.9</v>
      </c>
      <c r="I68" s="117">
        <f ca="1">IFERROR(IF((VLOOKUP($E68,'Res&amp;Reablement Backsheet'!$D$5:$W$183,I$9,FALSE))="","",(VLOOKUP($E68,'Res&amp;Reablement Backsheet'!$D$5:$W$183,I$9,FALSE))),"")</f>
        <v>1</v>
      </c>
    </row>
    <row r="69" spans="1:9" ht="15" customHeight="1" x14ac:dyDescent="0.3">
      <c r="A69" s="41">
        <v>57</v>
      </c>
      <c r="B69" s="77" t="str">
        <f ca="1">IFERROR(IF((VLOOKUP($E69,'Org List'!$AJ$10:$AL$190,3,FALSE))="","",(VLOOKUP($E69,'Org List'!$AJ$10:$AL$190,3,FALSE))),"")</f>
        <v>South West England Commissioning Region</v>
      </c>
      <c r="C69" s="78" t="str">
        <f ca="1">IFERROR(IF((VLOOKUP($E69,'Org List'!$AO$10:$AQ$190,3,FALSE))="","",(VLOOKUP($E69,'Org List'!$AO$10:$AQ$190,3,FALSE))),"")</f>
        <v>South West Region</v>
      </c>
      <c r="D69" s="79" t="str">
        <f ca="1">IFERROR(IF((VLOOKUP($E69,'Org List'!$AT$10:$AV$190,3,FALSE))="","",(VLOOKUP($E69,'Org List'!$AT$10:$AV$190,3,FALSE))),"")</f>
        <v>NHS England South West (South West South)</v>
      </c>
      <c r="E69" s="77" t="str">
        <f t="shared" ca="1" si="1"/>
        <v>E06000052</v>
      </c>
      <c r="F69" s="79" t="str">
        <f ca="1">IF(E69="","",VLOOKUP(E69,'Org List'!$J$9:$K$640,2,0))</f>
        <v>Cornwall &amp; Scilly</v>
      </c>
      <c r="G69" s="117">
        <f ca="1">IFERROR(IF((VLOOKUP($E69,'Res&amp;Reablement Backsheet'!$D$5:$W$183,G$9,FALSE))="","",(VLOOKUP($E69,'Res&amp;Reablement Backsheet'!$D$5:$W$183,G$9,FALSE))),"")</f>
        <v>0.88697788697788693</v>
      </c>
      <c r="H69" s="117">
        <f ca="1">IFERROR(IF((VLOOKUP($E69,'Res&amp;Reablement Backsheet'!$D$5:$W$183,H$9,FALSE))="","",(VLOOKUP($E69,'Res&amp;Reablement Backsheet'!$D$5:$W$183,H$9,FALSE))),"")</f>
        <v>0.88947368421052631</v>
      </c>
      <c r="I69" s="117">
        <f ca="1">IFERROR(IF((VLOOKUP($E69,'Res&amp;Reablement Backsheet'!$D$5:$W$183,I$9,FALSE))="","",(VLOOKUP($E69,'Res&amp;Reablement Backsheet'!$D$5:$W$183,I$9,FALSE))),"")</f>
        <v>0.87804878048780488</v>
      </c>
    </row>
    <row r="70" spans="1:9" ht="15" customHeight="1" x14ac:dyDescent="0.3">
      <c r="A70" s="41">
        <v>58</v>
      </c>
      <c r="B70" s="77" t="str">
        <f ca="1">IFERROR(IF((VLOOKUP($E70,'Org List'!$AJ$10:$AL$190,3,FALSE))="","",(VLOOKUP($E70,'Org List'!$AJ$10:$AL$190,3,FALSE))),"")</f>
        <v>North East and Yorkshire Commissioning Region</v>
      </c>
      <c r="C70" s="78" t="str">
        <f ca="1">IFERROR(IF((VLOOKUP($E70,'Org List'!$AO$10:$AQ$190,3,FALSE))="","",(VLOOKUP($E70,'Org List'!$AO$10:$AQ$190,3,FALSE))),"")</f>
        <v>North East Region</v>
      </c>
      <c r="D70" s="79" t="str">
        <f ca="1">IFERROR(IF((VLOOKUP($E70,'Org List'!$AT$10:$AV$190,3,FALSE))="","",(VLOOKUP($E70,'Org List'!$AT$10:$AV$190,3,FALSE))),"")</f>
        <v>NHS England North East and Yorkshire (Cumbria And North East)</v>
      </c>
      <c r="E70" s="77" t="str">
        <f t="shared" ca="1" si="1"/>
        <v>E06000047</v>
      </c>
      <c r="F70" s="79" t="str">
        <f ca="1">IF(E70="","",VLOOKUP(E70,'Org List'!$J$9:$K$640,2,0))</f>
        <v>County Durham</v>
      </c>
      <c r="G70" s="117">
        <f ca="1">IFERROR(IF((VLOOKUP($E70,'Res&amp;Reablement Backsheet'!$D$5:$W$183,G$9,FALSE))="","",(VLOOKUP($E70,'Res&amp;Reablement Backsheet'!$D$5:$W$183,G$9,FALSE))),"")</f>
        <v>0.88117283950617287</v>
      </c>
      <c r="H70" s="117">
        <f ca="1">IFERROR(IF((VLOOKUP($E70,'Res&amp;Reablement Backsheet'!$D$5:$W$183,H$9,FALSE))="","",(VLOOKUP($E70,'Res&amp;Reablement Backsheet'!$D$5:$W$183,H$9,FALSE))),"")</f>
        <v>0.85907046476761617</v>
      </c>
      <c r="I70" s="117">
        <f ca="1">IFERROR(IF((VLOOKUP($E70,'Res&amp;Reablement Backsheet'!$D$5:$W$183,I$9,FALSE))="","",(VLOOKUP($E70,'Res&amp;Reablement Backsheet'!$D$5:$W$183,I$9,FALSE))),"")</f>
        <v>0.88118811881188119</v>
      </c>
    </row>
    <row r="71" spans="1:9" ht="15" customHeight="1" x14ac:dyDescent="0.3">
      <c r="A71" s="41">
        <v>59</v>
      </c>
      <c r="B71" s="77" t="str">
        <f ca="1">IFERROR(IF((VLOOKUP($E71,'Org List'!$AJ$10:$AL$190,3,FALSE))="","",(VLOOKUP($E71,'Org List'!$AJ$10:$AL$190,3,FALSE))),"")</f>
        <v>Midlands Commissioning Region</v>
      </c>
      <c r="C71" s="78" t="str">
        <f ca="1">IFERROR(IF((VLOOKUP($E71,'Org List'!$AO$10:$AQ$190,3,FALSE))="","",(VLOOKUP($E71,'Org List'!$AO$10:$AQ$190,3,FALSE))),"")</f>
        <v>West Midlands Region</v>
      </c>
      <c r="D71" s="79" t="str">
        <f ca="1">IFERROR(IF((VLOOKUP($E71,'Org List'!$AT$10:$AV$190,3,FALSE))="","",(VLOOKUP($E71,'Org List'!$AT$10:$AV$190,3,FALSE))),"")</f>
        <v>NHS England Midlands (West Midlands)</v>
      </c>
      <c r="E71" s="77" t="str">
        <f t="shared" ca="1" si="1"/>
        <v>E08000026</v>
      </c>
      <c r="F71" s="79" t="str">
        <f ca="1">IF(E71="","",VLOOKUP(E71,'Org List'!$J$9:$K$640,2,0))</f>
        <v>Coventry</v>
      </c>
      <c r="G71" s="117">
        <f ca="1">IFERROR(IF((VLOOKUP($E71,'Res&amp;Reablement Backsheet'!$D$5:$W$183,G$9,FALSE))="","",(VLOOKUP($E71,'Res&amp;Reablement Backsheet'!$D$5:$W$183,G$9,FALSE))),"")</f>
        <v>0.8515625</v>
      </c>
      <c r="H71" s="117">
        <f ca="1">IFERROR(IF((VLOOKUP($E71,'Res&amp;Reablement Backsheet'!$D$5:$W$183,H$9,FALSE))="","",(VLOOKUP($E71,'Res&amp;Reablement Backsheet'!$D$5:$W$183,H$9,FALSE))),"")</f>
        <v>0.82868525896414347</v>
      </c>
      <c r="I71" s="117">
        <f ca="1">IFERROR(IF((VLOOKUP($E71,'Res&amp;Reablement Backsheet'!$D$5:$W$183,I$9,FALSE))="","",(VLOOKUP($E71,'Res&amp;Reablement Backsheet'!$D$5:$W$183,I$9,FALSE))),"")</f>
        <v>0.81155778894472363</v>
      </c>
    </row>
    <row r="72" spans="1:9" ht="15" customHeight="1" x14ac:dyDescent="0.3">
      <c r="A72" s="41">
        <v>60</v>
      </c>
      <c r="B72" s="77" t="str">
        <f ca="1">IFERROR(IF((VLOOKUP($E72,'Org List'!$AJ$10:$AL$190,3,FALSE))="","",(VLOOKUP($E72,'Org List'!$AJ$10:$AL$190,3,FALSE))),"")</f>
        <v>London Commissioning Region</v>
      </c>
      <c r="C72" s="78" t="str">
        <f ca="1">IFERROR(IF((VLOOKUP($E72,'Org List'!$AO$10:$AQ$190,3,FALSE))="","",(VLOOKUP($E72,'Org List'!$AO$10:$AQ$190,3,FALSE))),"")</f>
        <v>London Region</v>
      </c>
      <c r="D72" s="79" t="str">
        <f ca="1">IFERROR(IF((VLOOKUP($E72,'Org List'!$AT$10:$AV$190,3,FALSE))="","",(VLOOKUP($E72,'Org List'!$AT$10:$AV$190,3,FALSE))),"")</f>
        <v>NHS England London</v>
      </c>
      <c r="E72" s="77" t="str">
        <f t="shared" ca="1" si="1"/>
        <v>E09000008</v>
      </c>
      <c r="F72" s="79" t="str">
        <f ca="1">IF(E72="","",VLOOKUP(E72,'Org List'!$J$9:$K$640,2,0))</f>
        <v>Croydon</v>
      </c>
      <c r="G72" s="117">
        <f ca="1">IFERROR(IF((VLOOKUP($E72,'Res&amp;Reablement Backsheet'!$D$5:$W$183,G$9,FALSE))="","",(VLOOKUP($E72,'Res&amp;Reablement Backsheet'!$D$5:$W$183,G$9,FALSE))),"")</f>
        <v>0.91275167785234901</v>
      </c>
      <c r="H72" s="117">
        <f ca="1">IFERROR(IF((VLOOKUP($E72,'Res&amp;Reablement Backsheet'!$D$5:$W$183,H$9,FALSE))="","",(VLOOKUP($E72,'Res&amp;Reablement Backsheet'!$D$5:$W$183,H$9,FALSE))),"")</f>
        <v>0.92465753424657537</v>
      </c>
      <c r="I72" s="117">
        <f ca="1">IFERROR(IF((VLOOKUP($E72,'Res&amp;Reablement Backsheet'!$D$5:$W$183,I$9,FALSE))="","",(VLOOKUP($E72,'Res&amp;Reablement Backsheet'!$D$5:$W$183,I$9,FALSE))),"")</f>
        <v>0.93353474320241692</v>
      </c>
    </row>
    <row r="73" spans="1:9" ht="15" customHeight="1" x14ac:dyDescent="0.3">
      <c r="A73" s="41">
        <v>61</v>
      </c>
      <c r="B73" s="77" t="str">
        <f ca="1">IFERROR(IF((VLOOKUP($E73,'Org List'!$AJ$10:$AL$190,3,FALSE))="","",(VLOOKUP($E73,'Org List'!$AJ$10:$AL$190,3,FALSE))),"")</f>
        <v>North East and Yorkshire Commissioning Region</v>
      </c>
      <c r="C73" s="78" t="str">
        <f ca="1">IFERROR(IF((VLOOKUP($E73,'Org List'!$AO$10:$AQ$190,3,FALSE))="","",(VLOOKUP($E73,'Org List'!$AO$10:$AQ$190,3,FALSE))),"")</f>
        <v>North West Region</v>
      </c>
      <c r="D73" s="79" t="str">
        <f ca="1">IFERROR(IF((VLOOKUP($E73,'Org List'!$AT$10:$AV$190,3,FALSE))="","",(VLOOKUP($E73,'Org List'!$AT$10:$AV$190,3,FALSE))),"")</f>
        <v>NHS England North East and Yorkshire (Cumbria And North East)</v>
      </c>
      <c r="E73" s="77" t="str">
        <f t="shared" ca="1" si="1"/>
        <v>E10000006</v>
      </c>
      <c r="F73" s="79" t="str">
        <f ca="1">IF(E73="","",VLOOKUP(E73,'Org List'!$J$9:$K$640,2,0))</f>
        <v>Cumbria</v>
      </c>
      <c r="G73" s="117">
        <f ca="1">IFERROR(IF((VLOOKUP($E73,'Res&amp;Reablement Backsheet'!$D$5:$W$183,G$9,FALSE))="","",(VLOOKUP($E73,'Res&amp;Reablement Backsheet'!$D$5:$W$183,G$9,FALSE))),"")</f>
        <v>0.84976525821596249</v>
      </c>
      <c r="H73" s="117">
        <f ca="1">IFERROR(IF((VLOOKUP($E73,'Res&amp;Reablement Backsheet'!$D$5:$W$183,H$9,FALSE))="","",(VLOOKUP($E73,'Res&amp;Reablement Backsheet'!$D$5:$W$183,H$9,FALSE))),"")</f>
        <v>0.91206543967280163</v>
      </c>
      <c r="I73" s="117">
        <f ca="1">IFERROR(IF((VLOOKUP($E73,'Res&amp;Reablement Backsheet'!$D$5:$W$183,I$9,FALSE))="","",(VLOOKUP($E73,'Res&amp;Reablement Backsheet'!$D$5:$W$183,I$9,FALSE))),"")</f>
        <v>0.82978723404255317</v>
      </c>
    </row>
    <row r="74" spans="1:9" ht="15" customHeight="1" x14ac:dyDescent="0.3">
      <c r="A74" s="41">
        <v>62</v>
      </c>
      <c r="B74" s="77" t="str">
        <f ca="1">IFERROR(IF((VLOOKUP($E74,'Org List'!$AJ$10:$AL$190,3,FALSE))="","",(VLOOKUP($E74,'Org List'!$AJ$10:$AL$190,3,FALSE))),"")</f>
        <v>North East and Yorkshire Commissioning Region</v>
      </c>
      <c r="C74" s="78" t="str">
        <f ca="1">IFERROR(IF((VLOOKUP($E74,'Org List'!$AO$10:$AQ$190,3,FALSE))="","",(VLOOKUP($E74,'Org List'!$AO$10:$AQ$190,3,FALSE))),"")</f>
        <v>North East Region</v>
      </c>
      <c r="D74" s="79" t="str">
        <f ca="1">IFERROR(IF((VLOOKUP($E74,'Org List'!$AT$10:$AV$190,3,FALSE))="","",(VLOOKUP($E74,'Org List'!$AT$10:$AV$190,3,FALSE))),"")</f>
        <v>NHS England North East and Yorkshire (Cumbria And North East)</v>
      </c>
      <c r="E74" s="77" t="str">
        <f t="shared" ca="1" si="1"/>
        <v>E06000005</v>
      </c>
      <c r="F74" s="79" t="str">
        <f ca="1">IF(E74="","",VLOOKUP(E74,'Org List'!$J$9:$K$640,2,0))</f>
        <v>Darlington</v>
      </c>
      <c r="G74" s="117">
        <f ca="1">IFERROR(IF((VLOOKUP($E74,'Res&amp;Reablement Backsheet'!$D$5:$W$183,G$9,FALSE))="","",(VLOOKUP($E74,'Res&amp;Reablement Backsheet'!$D$5:$W$183,G$9,FALSE))),"")</f>
        <v>0.77333333333333332</v>
      </c>
      <c r="H74" s="117">
        <f ca="1">IFERROR(IF((VLOOKUP($E74,'Res&amp;Reablement Backsheet'!$D$5:$W$183,H$9,FALSE))="","",(VLOOKUP($E74,'Res&amp;Reablement Backsheet'!$D$5:$W$183,H$9,FALSE))),"")</f>
        <v>0.8</v>
      </c>
      <c r="I74" s="117">
        <f ca="1">IFERROR(IF((VLOOKUP($E74,'Res&amp;Reablement Backsheet'!$D$5:$W$183,I$9,FALSE))="","",(VLOOKUP($E74,'Res&amp;Reablement Backsheet'!$D$5:$W$183,I$9,FALSE))),"")</f>
        <v>0.77725118483412325</v>
      </c>
    </row>
    <row r="75" spans="1:9" ht="15" customHeight="1" x14ac:dyDescent="0.3">
      <c r="A75" s="41">
        <v>63</v>
      </c>
      <c r="B75" s="77" t="str">
        <f ca="1">IFERROR(IF((VLOOKUP($E75,'Org List'!$AJ$10:$AL$190,3,FALSE))="","",(VLOOKUP($E75,'Org List'!$AJ$10:$AL$190,3,FALSE))),"")</f>
        <v>Midlands Commissioning Region</v>
      </c>
      <c r="C75" s="78" t="str">
        <f ca="1">IFERROR(IF((VLOOKUP($E75,'Org List'!$AO$10:$AQ$190,3,FALSE))="","",(VLOOKUP($E75,'Org List'!$AO$10:$AQ$190,3,FALSE))),"")</f>
        <v>East Midlands Region</v>
      </c>
      <c r="D75" s="79" t="str">
        <f ca="1">IFERROR(IF((VLOOKUP($E75,'Org List'!$AT$10:$AV$190,3,FALSE))="","",(VLOOKUP($E75,'Org List'!$AT$10:$AV$190,3,FALSE))),"")</f>
        <v>NHS England Midlands (North Midlands)</v>
      </c>
      <c r="E75" s="77" t="str">
        <f t="shared" ca="1" si="1"/>
        <v>E06000015</v>
      </c>
      <c r="F75" s="79" t="str">
        <f ca="1">IF(E75="","",VLOOKUP(E75,'Org List'!$J$9:$K$640,2,0))</f>
        <v>Derby</v>
      </c>
      <c r="G75" s="117">
        <f ca="1">IFERROR(IF((VLOOKUP($E75,'Res&amp;Reablement Backsheet'!$D$5:$W$183,G$9,FALSE))="","",(VLOOKUP($E75,'Res&amp;Reablement Backsheet'!$D$5:$W$183,G$9,FALSE))),"")</f>
        <v>0.88888888888888884</v>
      </c>
      <c r="H75" s="117">
        <f ca="1">IFERROR(IF((VLOOKUP($E75,'Res&amp;Reablement Backsheet'!$D$5:$W$183,H$9,FALSE))="","",(VLOOKUP($E75,'Res&amp;Reablement Backsheet'!$D$5:$W$183,H$9,FALSE))),"")</f>
        <v>0.85217391304347823</v>
      </c>
      <c r="I75" s="117">
        <f ca="1">IFERROR(IF((VLOOKUP($E75,'Res&amp;Reablement Backsheet'!$D$5:$W$183,I$9,FALSE))="","",(VLOOKUP($E75,'Res&amp;Reablement Backsheet'!$D$5:$W$183,I$9,FALSE))),"")</f>
        <v>0.72727272727272729</v>
      </c>
    </row>
    <row r="76" spans="1:9" ht="15" customHeight="1" x14ac:dyDescent="0.3">
      <c r="A76" s="41">
        <v>64</v>
      </c>
      <c r="B76" s="77" t="str">
        <f ca="1">IFERROR(IF((VLOOKUP($E76,'Org List'!$AJ$10:$AL$190,3,FALSE))="","",(VLOOKUP($E76,'Org List'!$AJ$10:$AL$190,3,FALSE))),"")</f>
        <v>Midlands Commissioning Region</v>
      </c>
      <c r="C76" s="78" t="str">
        <f ca="1">IFERROR(IF((VLOOKUP($E76,'Org List'!$AO$10:$AQ$190,3,FALSE))="","",(VLOOKUP($E76,'Org List'!$AO$10:$AQ$190,3,FALSE))),"")</f>
        <v>East Midlands Region</v>
      </c>
      <c r="D76" s="79" t="str">
        <f ca="1">IFERROR(IF((VLOOKUP($E76,'Org List'!$AT$10:$AV$190,3,FALSE))="","",(VLOOKUP($E76,'Org List'!$AT$10:$AV$190,3,FALSE))),"")</f>
        <v>NHS England Midlands (North Midlands)</v>
      </c>
      <c r="E76" s="77" t="str">
        <f t="shared" ref="E76:E107" ca="1" si="2">IF($A76&gt;$L$5-1,"",INDIRECT("'Comms by AT'!D"&amp;$A76+$L$4))</f>
        <v>E10000007</v>
      </c>
      <c r="F76" s="79" t="str">
        <f ca="1">IF(E76="","",VLOOKUP(E76,'Org List'!$J$9:$K$640,2,0))</f>
        <v>Derbyshire</v>
      </c>
      <c r="G76" s="117">
        <f ca="1">IFERROR(IF((VLOOKUP($E76,'Res&amp;Reablement Backsheet'!$D$5:$W$183,G$9,FALSE))="","",(VLOOKUP($E76,'Res&amp;Reablement Backsheet'!$D$5:$W$183,G$9,FALSE))),"")</f>
        <v>0.83231707317073167</v>
      </c>
      <c r="H76" s="117">
        <f ca="1">IFERROR(IF((VLOOKUP($E76,'Res&amp;Reablement Backsheet'!$D$5:$W$183,H$9,FALSE))="","",(VLOOKUP($E76,'Res&amp;Reablement Backsheet'!$D$5:$W$183,H$9,FALSE))),"")</f>
        <v>0.84905660377358494</v>
      </c>
      <c r="I76" s="117">
        <f ca="1">IFERROR(IF((VLOOKUP($E76,'Res&amp;Reablement Backsheet'!$D$5:$W$183,I$9,FALSE))="","",(VLOOKUP($E76,'Res&amp;Reablement Backsheet'!$D$5:$W$183,I$9,FALSE))),"")</f>
        <v>0.7686170212765957</v>
      </c>
    </row>
    <row r="77" spans="1:9" ht="15" customHeight="1" x14ac:dyDescent="0.3">
      <c r="A77" s="41">
        <v>65</v>
      </c>
      <c r="B77" s="77" t="str">
        <f ca="1">IFERROR(IF((VLOOKUP($E77,'Org List'!$AJ$10:$AL$190,3,FALSE))="","",(VLOOKUP($E77,'Org List'!$AJ$10:$AL$190,3,FALSE))),"")</f>
        <v>South West England Commissioning Region</v>
      </c>
      <c r="C77" s="78" t="str">
        <f ca="1">IFERROR(IF((VLOOKUP($E77,'Org List'!$AO$10:$AQ$190,3,FALSE))="","",(VLOOKUP($E77,'Org List'!$AO$10:$AQ$190,3,FALSE))),"")</f>
        <v>South West Region</v>
      </c>
      <c r="D77" s="79" t="str">
        <f ca="1">IFERROR(IF((VLOOKUP($E77,'Org List'!$AT$10:$AV$190,3,FALSE))="","",(VLOOKUP($E77,'Org List'!$AT$10:$AV$190,3,FALSE))),"")</f>
        <v>NHS England South West (South West South)</v>
      </c>
      <c r="E77" s="77" t="str">
        <f t="shared" ca="1" si="2"/>
        <v>E10000008</v>
      </c>
      <c r="F77" s="79" t="str">
        <f ca="1">IF(E77="","",VLOOKUP(E77,'Org List'!$J$9:$K$640,2,0))</f>
        <v>Devon</v>
      </c>
      <c r="G77" s="117">
        <f ca="1">IFERROR(IF((VLOOKUP($E77,'Res&amp;Reablement Backsheet'!$D$5:$W$183,G$9,FALSE))="","",(VLOOKUP($E77,'Res&amp;Reablement Backsheet'!$D$5:$W$183,G$9,FALSE))),"")</f>
        <v>0.86804123711340209</v>
      </c>
      <c r="H77" s="117">
        <f ca="1">IFERROR(IF((VLOOKUP($E77,'Res&amp;Reablement Backsheet'!$D$5:$W$183,H$9,FALSE))="","",(VLOOKUP($E77,'Res&amp;Reablement Backsheet'!$D$5:$W$183,H$9,FALSE))),"")</f>
        <v>0.76923076923076927</v>
      </c>
      <c r="I77" s="117">
        <f ca="1">IFERROR(IF((VLOOKUP($E77,'Res&amp;Reablement Backsheet'!$D$5:$W$183,I$9,FALSE))="","",(VLOOKUP($E77,'Res&amp;Reablement Backsheet'!$D$5:$W$183,I$9,FALSE))),"")</f>
        <v>0.82608695652173914</v>
      </c>
    </row>
    <row r="78" spans="1:9" ht="15" customHeight="1" x14ac:dyDescent="0.3">
      <c r="A78" s="41">
        <v>66</v>
      </c>
      <c r="B78" s="77" t="str">
        <f ca="1">IFERROR(IF((VLOOKUP($E78,'Org List'!$AJ$10:$AL$190,3,FALSE))="","",(VLOOKUP($E78,'Org List'!$AJ$10:$AL$190,3,FALSE))),"")</f>
        <v>North East and Yorkshire Commissioning Region</v>
      </c>
      <c r="C78" s="78" t="str">
        <f ca="1">IFERROR(IF((VLOOKUP($E78,'Org List'!$AO$10:$AQ$190,3,FALSE))="","",(VLOOKUP($E78,'Org List'!$AO$10:$AQ$190,3,FALSE))),"")</f>
        <v>Yorkshire and The Humber Region</v>
      </c>
      <c r="D78" s="79" t="str">
        <f ca="1">IFERROR(IF((VLOOKUP($E78,'Org List'!$AT$10:$AV$190,3,FALSE))="","",(VLOOKUP($E78,'Org List'!$AT$10:$AV$190,3,FALSE))),"")</f>
        <v>NHS England North East and Yokrshire (Yorkshire And Humber)</v>
      </c>
      <c r="E78" s="77" t="str">
        <f t="shared" ca="1" si="2"/>
        <v>E08000017</v>
      </c>
      <c r="F78" s="79" t="str">
        <f ca="1">IF(E78="","",VLOOKUP(E78,'Org List'!$J$9:$K$640,2,0))</f>
        <v>Doncaster</v>
      </c>
      <c r="G78" s="117">
        <f ca="1">IFERROR(IF((VLOOKUP($E78,'Res&amp;Reablement Backsheet'!$D$5:$W$183,G$9,FALSE))="","",(VLOOKUP($E78,'Res&amp;Reablement Backsheet'!$D$5:$W$183,G$9,FALSE))),"")</f>
        <v>0.81818181818181823</v>
      </c>
      <c r="H78" s="117">
        <f ca="1">IFERROR(IF((VLOOKUP($E78,'Res&amp;Reablement Backsheet'!$D$5:$W$183,H$9,FALSE))="","",(VLOOKUP($E78,'Res&amp;Reablement Backsheet'!$D$5:$W$183,H$9,FALSE))),"")</f>
        <v>0.82047872340425532</v>
      </c>
      <c r="I78" s="117">
        <f ca="1">IFERROR(IF((VLOOKUP($E78,'Res&amp;Reablement Backsheet'!$D$5:$W$183,I$9,FALSE))="","",(VLOOKUP($E78,'Res&amp;Reablement Backsheet'!$D$5:$W$183,I$9,FALSE))),"")</f>
        <v>0.82741116751269039</v>
      </c>
    </row>
    <row r="79" spans="1:9" ht="15" customHeight="1" x14ac:dyDescent="0.3">
      <c r="A79" s="41">
        <v>67</v>
      </c>
      <c r="B79" s="77" t="str">
        <f ca="1">IFERROR(IF((VLOOKUP($E79,'Org List'!$AJ$10:$AL$190,3,FALSE))="","",(VLOOKUP($E79,'Org List'!$AJ$10:$AL$190,3,FALSE))),"")</f>
        <v>South West England Commissioning Region</v>
      </c>
      <c r="C79" s="78" t="str">
        <f ca="1">IFERROR(IF((VLOOKUP($E79,'Org List'!$AO$10:$AQ$190,3,FALSE))="","",(VLOOKUP($E79,'Org List'!$AO$10:$AQ$190,3,FALSE))),"")</f>
        <v>South West Region</v>
      </c>
      <c r="D79" s="79" t="str">
        <f ca="1">IFERROR(IF((VLOOKUP($E79,'Org List'!$AT$10:$AV$190,3,FALSE))="","",(VLOOKUP($E79,'Org List'!$AT$10:$AV$190,3,FALSE))),"")</f>
        <v>NHS England South West (South West South)</v>
      </c>
      <c r="E79" s="77" t="str">
        <f t="shared" ca="1" si="2"/>
        <v>E06000059</v>
      </c>
      <c r="F79" s="79" t="str">
        <f ca="1">IF(E79="","",VLOOKUP(E79,'Org List'!$J$9:$K$640,2,0))</f>
        <v>Dorset</v>
      </c>
      <c r="G79" s="117" t="str">
        <f ca="1">IFERROR(IF((VLOOKUP($E79,'Res&amp;Reablement Backsheet'!$D$5:$W$183,G$9,FALSE))="","",(VLOOKUP($E79,'Res&amp;Reablement Backsheet'!$D$5:$W$183,G$9,FALSE))),"")</f>
        <v/>
      </c>
      <c r="H79" s="117" t="str">
        <f ca="1">IFERROR(IF((VLOOKUP($E79,'Res&amp;Reablement Backsheet'!$D$5:$W$183,H$9,FALSE))="","",(VLOOKUP($E79,'Res&amp;Reablement Backsheet'!$D$5:$W$183,H$9,FALSE))),"")</f>
        <v/>
      </c>
      <c r="I79" s="117" t="str">
        <f ca="1">IFERROR(IF((VLOOKUP($E79,'Res&amp;Reablement Backsheet'!$D$5:$W$183,I$9,FALSE))="","",(VLOOKUP($E79,'Res&amp;Reablement Backsheet'!$D$5:$W$183,I$9,FALSE))),"")</f>
        <v/>
      </c>
    </row>
    <row r="80" spans="1:9" ht="15" customHeight="1" x14ac:dyDescent="0.3">
      <c r="A80" s="41">
        <v>68</v>
      </c>
      <c r="B80" s="77" t="str">
        <f ca="1">IFERROR(IF((VLOOKUP($E80,'Org List'!$AJ$10:$AL$190,3,FALSE))="","",(VLOOKUP($E80,'Org List'!$AJ$10:$AL$190,3,FALSE))),"")</f>
        <v>Midlands Commissioning Region</v>
      </c>
      <c r="C80" s="78" t="str">
        <f ca="1">IFERROR(IF((VLOOKUP($E80,'Org List'!$AO$10:$AQ$190,3,FALSE))="","",(VLOOKUP($E80,'Org List'!$AO$10:$AQ$190,3,FALSE))),"")</f>
        <v>West Midlands Region</v>
      </c>
      <c r="D80" s="79" t="str">
        <f ca="1">IFERROR(IF((VLOOKUP($E80,'Org List'!$AT$10:$AV$190,3,FALSE))="","",(VLOOKUP($E80,'Org List'!$AT$10:$AV$190,3,FALSE))),"")</f>
        <v>NHS England Midlands (West Midlands)</v>
      </c>
      <c r="E80" s="77" t="str">
        <f t="shared" ca="1" si="2"/>
        <v>E08000027</v>
      </c>
      <c r="F80" s="79" t="str">
        <f ca="1">IF(E80="","",VLOOKUP(E80,'Org List'!$J$9:$K$640,2,0))</f>
        <v>Dudley</v>
      </c>
      <c r="G80" s="117">
        <f ca="1">IFERROR(IF((VLOOKUP($E80,'Res&amp;Reablement Backsheet'!$D$5:$W$183,G$9,FALSE))="","",(VLOOKUP($E80,'Res&amp;Reablement Backsheet'!$D$5:$W$183,G$9,FALSE))),"")</f>
        <v>0.86301369863013699</v>
      </c>
      <c r="H80" s="117">
        <f ca="1">IFERROR(IF((VLOOKUP($E80,'Res&amp;Reablement Backsheet'!$D$5:$W$183,H$9,FALSE))="","",(VLOOKUP($E80,'Res&amp;Reablement Backsheet'!$D$5:$W$183,H$9,FALSE))),"")</f>
        <v>0.87045454545454548</v>
      </c>
      <c r="I80" s="117">
        <f ca="1">IFERROR(IF((VLOOKUP($E80,'Res&amp;Reablement Backsheet'!$D$5:$W$183,I$9,FALSE))="","",(VLOOKUP($E80,'Res&amp;Reablement Backsheet'!$D$5:$W$183,I$9,FALSE))),"")</f>
        <v>0.84158415841584155</v>
      </c>
    </row>
    <row r="81" spans="1:9" ht="15" customHeight="1" x14ac:dyDescent="0.3">
      <c r="A81" s="41">
        <v>69</v>
      </c>
      <c r="B81" s="77" t="str">
        <f ca="1">IFERROR(IF((VLOOKUP($E81,'Org List'!$AJ$10:$AL$190,3,FALSE))="","",(VLOOKUP($E81,'Org List'!$AJ$10:$AL$190,3,FALSE))),"")</f>
        <v>London Commissioning Region</v>
      </c>
      <c r="C81" s="78" t="str">
        <f ca="1">IFERROR(IF((VLOOKUP($E81,'Org List'!$AO$10:$AQ$190,3,FALSE))="","",(VLOOKUP($E81,'Org List'!$AO$10:$AQ$190,3,FALSE))),"")</f>
        <v>London Region</v>
      </c>
      <c r="D81" s="79" t="str">
        <f ca="1">IFERROR(IF((VLOOKUP($E81,'Org List'!$AT$10:$AV$190,3,FALSE))="","",(VLOOKUP($E81,'Org List'!$AT$10:$AV$190,3,FALSE))),"")</f>
        <v>NHS England London</v>
      </c>
      <c r="E81" s="77" t="str">
        <f t="shared" ca="1" si="2"/>
        <v>E09000009</v>
      </c>
      <c r="F81" s="79" t="str">
        <f ca="1">IF(E81="","",VLOOKUP(E81,'Org List'!$J$9:$K$640,2,0))</f>
        <v>Ealing</v>
      </c>
      <c r="G81" s="117">
        <f ca="1">IFERROR(IF((VLOOKUP($E81,'Res&amp;Reablement Backsheet'!$D$5:$W$183,G$9,FALSE))="","",(VLOOKUP($E81,'Res&amp;Reablement Backsheet'!$D$5:$W$183,G$9,FALSE))),"")</f>
        <v>0.94270833333333337</v>
      </c>
      <c r="H81" s="117">
        <f ca="1">IFERROR(IF((VLOOKUP($E81,'Res&amp;Reablement Backsheet'!$D$5:$W$183,H$9,FALSE))="","",(VLOOKUP($E81,'Res&amp;Reablement Backsheet'!$D$5:$W$183,H$9,FALSE))),"")</f>
        <v>0.93333333333333335</v>
      </c>
      <c r="I81" s="117">
        <f ca="1">IFERROR(IF((VLOOKUP($E81,'Res&amp;Reablement Backsheet'!$D$5:$W$183,I$9,FALSE))="","",(VLOOKUP($E81,'Res&amp;Reablement Backsheet'!$D$5:$W$183,I$9,FALSE))),"")</f>
        <v>0.96534653465346532</v>
      </c>
    </row>
    <row r="82" spans="1:9" ht="15" customHeight="1" x14ac:dyDescent="0.3">
      <c r="A82" s="41">
        <v>70</v>
      </c>
      <c r="B82" s="77" t="str">
        <f ca="1">IFERROR(IF((VLOOKUP($E82,'Org List'!$AJ$10:$AL$190,3,FALSE))="","",(VLOOKUP($E82,'Org List'!$AJ$10:$AL$190,3,FALSE))),"")</f>
        <v>North East and Yorkshire Commissioning Region</v>
      </c>
      <c r="C82" s="78" t="str">
        <f ca="1">IFERROR(IF((VLOOKUP($E82,'Org List'!$AO$10:$AQ$190,3,FALSE))="","",(VLOOKUP($E82,'Org List'!$AO$10:$AQ$190,3,FALSE))),"")</f>
        <v>Yorkshire and The Humber Region</v>
      </c>
      <c r="D82" s="79" t="str">
        <f ca="1">IFERROR(IF((VLOOKUP($E82,'Org List'!$AT$10:$AV$190,3,FALSE))="","",(VLOOKUP($E82,'Org List'!$AT$10:$AV$190,3,FALSE))),"")</f>
        <v>NHS England North East and Yokrshire (Yorkshire And Humber)</v>
      </c>
      <c r="E82" s="77" t="str">
        <f t="shared" ca="1" si="2"/>
        <v>E06000011</v>
      </c>
      <c r="F82" s="79" t="str">
        <f ca="1">IF(E82="","",VLOOKUP(E82,'Org List'!$J$9:$K$640,2,0))</f>
        <v>East Riding of Yorkshire</v>
      </c>
      <c r="G82" s="117">
        <f ca="1">IFERROR(IF((VLOOKUP($E82,'Res&amp;Reablement Backsheet'!$D$5:$W$183,G$9,FALSE))="","",(VLOOKUP($E82,'Res&amp;Reablement Backsheet'!$D$5:$W$183,G$9,FALSE))),"")</f>
        <v>0.76020408163265307</v>
      </c>
      <c r="H82" s="117">
        <f ca="1">IFERROR(IF((VLOOKUP($E82,'Res&amp;Reablement Backsheet'!$D$5:$W$183,H$9,FALSE))="","",(VLOOKUP($E82,'Res&amp;Reablement Backsheet'!$D$5:$W$183,H$9,FALSE))),"")</f>
        <v>0.87</v>
      </c>
      <c r="I82" s="117">
        <f ca="1">IFERROR(IF((VLOOKUP($E82,'Res&amp;Reablement Backsheet'!$D$5:$W$183,I$9,FALSE))="","",(VLOOKUP($E82,'Res&amp;Reablement Backsheet'!$D$5:$W$183,I$9,FALSE))),"")</f>
        <v>0.8616071428571429</v>
      </c>
    </row>
    <row r="83" spans="1:9" ht="15" customHeight="1" x14ac:dyDescent="0.3">
      <c r="A83" s="41">
        <v>71</v>
      </c>
      <c r="B83" s="77" t="str">
        <f ca="1">IFERROR(IF((VLOOKUP($E83,'Org List'!$AJ$10:$AL$190,3,FALSE))="","",(VLOOKUP($E83,'Org List'!$AJ$10:$AL$190,3,FALSE))),"")</f>
        <v>South East England Commissioning Region</v>
      </c>
      <c r="C83" s="78" t="str">
        <f ca="1">IFERROR(IF((VLOOKUP($E83,'Org List'!$AO$10:$AQ$190,3,FALSE))="","",(VLOOKUP($E83,'Org List'!$AO$10:$AQ$190,3,FALSE))),"")</f>
        <v>South East Region</v>
      </c>
      <c r="D83" s="79" t="str">
        <f ca="1">IFERROR(IF((VLOOKUP($E83,'Org List'!$AT$10:$AV$190,3,FALSE))="","",(VLOOKUP($E83,'Org List'!$AT$10:$AV$190,3,FALSE))),"")</f>
        <v>NHS England South East (Kent, Surrey and Sussex)</v>
      </c>
      <c r="E83" s="77" t="str">
        <f t="shared" ca="1" si="2"/>
        <v>E10000011</v>
      </c>
      <c r="F83" s="79" t="str">
        <f ca="1">IF(E83="","",VLOOKUP(E83,'Org List'!$J$9:$K$640,2,0))</f>
        <v>East Sussex</v>
      </c>
      <c r="G83" s="117">
        <f ca="1">IFERROR(IF((VLOOKUP($E83,'Res&amp;Reablement Backsheet'!$D$5:$W$183,G$9,FALSE))="","",(VLOOKUP($E83,'Res&amp;Reablement Backsheet'!$D$5:$W$183,G$9,FALSE))),"")</f>
        <v>0.90508474576271192</v>
      </c>
      <c r="H83" s="117">
        <f ca="1">IFERROR(IF((VLOOKUP($E83,'Res&amp;Reablement Backsheet'!$D$5:$W$183,H$9,FALSE))="","",(VLOOKUP($E83,'Res&amp;Reablement Backsheet'!$D$5:$W$183,H$9,FALSE))),"")</f>
        <v>0.90169491525423728</v>
      </c>
      <c r="I83" s="117">
        <f ca="1">IFERROR(IF((VLOOKUP($E83,'Res&amp;Reablement Backsheet'!$D$5:$W$183,I$9,FALSE))="","",(VLOOKUP($E83,'Res&amp;Reablement Backsheet'!$D$5:$W$183,I$9,FALSE))),"")</f>
        <v>0.90701754385964917</v>
      </c>
    </row>
    <row r="84" spans="1:9" ht="15" customHeight="1" x14ac:dyDescent="0.3">
      <c r="A84" s="41">
        <v>72</v>
      </c>
      <c r="B84" s="77" t="str">
        <f ca="1">IFERROR(IF((VLOOKUP($E84,'Org List'!$AJ$10:$AL$190,3,FALSE))="","",(VLOOKUP($E84,'Org List'!$AJ$10:$AL$190,3,FALSE))),"")</f>
        <v>London Commissioning Region</v>
      </c>
      <c r="C84" s="78" t="str">
        <f ca="1">IFERROR(IF((VLOOKUP($E84,'Org List'!$AO$10:$AQ$190,3,FALSE))="","",(VLOOKUP($E84,'Org List'!$AO$10:$AQ$190,3,FALSE))),"")</f>
        <v>London Region</v>
      </c>
      <c r="D84" s="79" t="str">
        <f ca="1">IFERROR(IF((VLOOKUP($E84,'Org List'!$AT$10:$AV$190,3,FALSE))="","",(VLOOKUP($E84,'Org List'!$AT$10:$AV$190,3,FALSE))),"")</f>
        <v>NHS England London</v>
      </c>
      <c r="E84" s="77" t="str">
        <f t="shared" ca="1" si="2"/>
        <v>E09000010</v>
      </c>
      <c r="F84" s="79" t="str">
        <f ca="1">IF(E84="","",VLOOKUP(E84,'Org List'!$J$9:$K$640,2,0))</f>
        <v>Enfield</v>
      </c>
      <c r="G84" s="117">
        <f ca="1">IFERROR(IF((VLOOKUP($E84,'Res&amp;Reablement Backsheet'!$D$5:$W$183,G$9,FALSE))="","",(VLOOKUP($E84,'Res&amp;Reablement Backsheet'!$D$5:$W$183,G$9,FALSE))),"")</f>
        <v>0.86915887850467288</v>
      </c>
      <c r="H84" s="117">
        <f ca="1">IFERROR(IF((VLOOKUP($E84,'Res&amp;Reablement Backsheet'!$D$5:$W$183,H$9,FALSE))="","",(VLOOKUP($E84,'Res&amp;Reablement Backsheet'!$D$5:$W$183,H$9,FALSE))),"")</f>
        <v>0.84976525821596249</v>
      </c>
      <c r="I84" s="117">
        <f ca="1">IFERROR(IF((VLOOKUP($E84,'Res&amp;Reablement Backsheet'!$D$5:$W$183,I$9,FALSE))="","",(VLOOKUP($E84,'Res&amp;Reablement Backsheet'!$D$5:$W$183,I$9,FALSE))),"")</f>
        <v>0.89423076923076927</v>
      </c>
    </row>
    <row r="85" spans="1:9" ht="15" customHeight="1" x14ac:dyDescent="0.3">
      <c r="A85" s="41">
        <v>73</v>
      </c>
      <c r="B85" s="77" t="str">
        <f ca="1">IFERROR(IF((VLOOKUP($E85,'Org List'!$AJ$10:$AL$190,3,FALSE))="","",(VLOOKUP($E85,'Org List'!$AJ$10:$AL$190,3,FALSE))),"")</f>
        <v>East of England Commissioning Region</v>
      </c>
      <c r="C85" s="78" t="str">
        <f ca="1">IFERROR(IF((VLOOKUP($E85,'Org List'!$AO$10:$AQ$190,3,FALSE))="","",(VLOOKUP($E85,'Org List'!$AO$10:$AQ$190,3,FALSE))),"")</f>
        <v>East Region</v>
      </c>
      <c r="D85" s="79" t="str">
        <f ca="1">IFERROR(IF((VLOOKUP($E85,'Org List'!$AT$10:$AV$190,3,FALSE))="","",(VLOOKUP($E85,'Org List'!$AT$10:$AV$190,3,FALSE))),"")</f>
        <v>NHS England East (East)</v>
      </c>
      <c r="E85" s="77" t="str">
        <f t="shared" ca="1" si="2"/>
        <v>E10000012</v>
      </c>
      <c r="F85" s="79" t="str">
        <f ca="1">IF(E85="","",VLOOKUP(E85,'Org List'!$J$9:$K$640,2,0))</f>
        <v>Essex</v>
      </c>
      <c r="G85" s="117">
        <f ca="1">IFERROR(IF((VLOOKUP($E85,'Res&amp;Reablement Backsheet'!$D$5:$W$183,G$9,FALSE))="","",(VLOOKUP($E85,'Res&amp;Reablement Backsheet'!$D$5:$W$183,G$9,FALSE))),"")</f>
        <v>0.81238938053097343</v>
      </c>
      <c r="H85" s="117">
        <f ca="1">IFERROR(IF((VLOOKUP($E85,'Res&amp;Reablement Backsheet'!$D$5:$W$183,H$9,FALSE))="","",(VLOOKUP($E85,'Res&amp;Reablement Backsheet'!$D$5:$W$183,H$9,FALSE))),"")</f>
        <v>0.8186314921681781</v>
      </c>
      <c r="I85" s="117">
        <f ca="1">IFERROR(IF((VLOOKUP($E85,'Res&amp;Reablement Backsheet'!$D$5:$W$183,I$9,FALSE))="","",(VLOOKUP($E85,'Res&amp;Reablement Backsheet'!$D$5:$W$183,I$9,FALSE))),"")</f>
        <v>0.86952931461601979</v>
      </c>
    </row>
    <row r="86" spans="1:9" ht="15" customHeight="1" x14ac:dyDescent="0.3">
      <c r="A86" s="41">
        <v>74</v>
      </c>
      <c r="B86" s="77" t="str">
        <f ca="1">IFERROR(IF((VLOOKUP($E86,'Org List'!$AJ$10:$AL$190,3,FALSE))="","",(VLOOKUP($E86,'Org List'!$AJ$10:$AL$190,3,FALSE))),"")</f>
        <v>North East and Yorkshire Commissioning Region</v>
      </c>
      <c r="C86" s="78" t="str">
        <f ca="1">IFERROR(IF((VLOOKUP($E86,'Org List'!$AO$10:$AQ$190,3,FALSE))="","",(VLOOKUP($E86,'Org List'!$AO$10:$AQ$190,3,FALSE))),"")</f>
        <v>North East Region</v>
      </c>
      <c r="D86" s="79" t="str">
        <f ca="1">IFERROR(IF((VLOOKUP($E86,'Org List'!$AT$10:$AV$190,3,FALSE))="","",(VLOOKUP($E86,'Org List'!$AT$10:$AV$190,3,FALSE))),"")</f>
        <v>NHS England North East and Yorkshire (Cumbria And North East)</v>
      </c>
      <c r="E86" s="77" t="str">
        <f t="shared" ca="1" si="2"/>
        <v>E08000037</v>
      </c>
      <c r="F86" s="79" t="str">
        <f ca="1">IF(E86="","",VLOOKUP(E86,'Org List'!$J$9:$K$640,2,0))</f>
        <v>Gateshead</v>
      </c>
      <c r="G86" s="117">
        <f ca="1">IFERROR(IF((VLOOKUP($E86,'Res&amp;Reablement Backsheet'!$D$5:$W$183,G$9,FALSE))="","",(VLOOKUP($E86,'Res&amp;Reablement Backsheet'!$D$5:$W$183,G$9,FALSE))),"")</f>
        <v>0.80769230769230771</v>
      </c>
      <c r="H86" s="117">
        <f ca="1">IFERROR(IF((VLOOKUP($E86,'Res&amp;Reablement Backsheet'!$D$5:$W$183,H$9,FALSE))="","",(VLOOKUP($E86,'Res&amp;Reablement Backsheet'!$D$5:$W$183,H$9,FALSE))),"")</f>
        <v>0.8571428571428571</v>
      </c>
      <c r="I86" s="117">
        <f ca="1">IFERROR(IF((VLOOKUP($E86,'Res&amp;Reablement Backsheet'!$D$5:$W$183,I$9,FALSE))="","",(VLOOKUP($E86,'Res&amp;Reablement Backsheet'!$D$5:$W$183,I$9,FALSE))),"")</f>
        <v>0.8091286307053942</v>
      </c>
    </row>
    <row r="87" spans="1:9" ht="15" customHeight="1" x14ac:dyDescent="0.3">
      <c r="A87" s="41">
        <v>75</v>
      </c>
      <c r="B87" s="77" t="str">
        <f ca="1">IFERROR(IF((VLOOKUP($E87,'Org List'!$AJ$10:$AL$190,3,FALSE))="","",(VLOOKUP($E87,'Org List'!$AJ$10:$AL$190,3,FALSE))),"")</f>
        <v>South West England Commissioning Region</v>
      </c>
      <c r="C87" s="78" t="str">
        <f ca="1">IFERROR(IF((VLOOKUP($E87,'Org List'!$AO$10:$AQ$190,3,FALSE))="","",(VLOOKUP($E87,'Org List'!$AO$10:$AQ$190,3,FALSE))),"")</f>
        <v>South West Region</v>
      </c>
      <c r="D87" s="79" t="str">
        <f ca="1">IFERROR(IF((VLOOKUP($E87,'Org List'!$AT$10:$AV$190,3,FALSE))="","",(VLOOKUP($E87,'Org List'!$AT$10:$AV$190,3,FALSE))),"")</f>
        <v>NHS England South West (South West North)</v>
      </c>
      <c r="E87" s="77" t="str">
        <f t="shared" ca="1" si="2"/>
        <v>E10000013</v>
      </c>
      <c r="F87" s="79" t="str">
        <f ca="1">IF(E87="","",VLOOKUP(E87,'Org List'!$J$9:$K$640,2,0))</f>
        <v>Gloucestershire</v>
      </c>
      <c r="G87" s="117">
        <f ca="1">IFERROR(IF((VLOOKUP($E87,'Res&amp;Reablement Backsheet'!$D$5:$W$183,G$9,FALSE))="","",(VLOOKUP($E87,'Res&amp;Reablement Backsheet'!$D$5:$W$183,G$9,FALSE))),"")</f>
        <v>0.8183807439824945</v>
      </c>
      <c r="H87" s="117">
        <f ca="1">IFERROR(IF((VLOOKUP($E87,'Res&amp;Reablement Backsheet'!$D$5:$W$183,H$9,FALSE))="","",(VLOOKUP($E87,'Res&amp;Reablement Backsheet'!$D$5:$W$183,H$9,FALSE))),"")</f>
        <v>0.8359236839116807</v>
      </c>
      <c r="I87" s="117">
        <f ca="1">IFERROR(IF((VLOOKUP($E87,'Res&amp;Reablement Backsheet'!$D$5:$W$183,I$9,FALSE))="","",(VLOOKUP($E87,'Res&amp;Reablement Backsheet'!$D$5:$W$183,I$9,FALSE))),"")</f>
        <v>0.79508196721311475</v>
      </c>
    </row>
    <row r="88" spans="1:9" ht="15" customHeight="1" x14ac:dyDescent="0.3">
      <c r="A88" s="41">
        <v>76</v>
      </c>
      <c r="B88" s="77" t="str">
        <f ca="1">IFERROR(IF((VLOOKUP($E88,'Org List'!$AJ$10:$AL$190,3,FALSE))="","",(VLOOKUP($E88,'Org List'!$AJ$10:$AL$190,3,FALSE))),"")</f>
        <v>London Commissioning Region</v>
      </c>
      <c r="C88" s="78" t="str">
        <f ca="1">IFERROR(IF((VLOOKUP($E88,'Org List'!$AO$10:$AQ$190,3,FALSE))="","",(VLOOKUP($E88,'Org List'!$AO$10:$AQ$190,3,FALSE))),"")</f>
        <v>London Region</v>
      </c>
      <c r="D88" s="79" t="str">
        <f ca="1">IFERROR(IF((VLOOKUP($E88,'Org List'!$AT$10:$AV$190,3,FALSE))="","",(VLOOKUP($E88,'Org List'!$AT$10:$AV$190,3,FALSE))),"")</f>
        <v>NHS England London</v>
      </c>
      <c r="E88" s="77" t="str">
        <f t="shared" ca="1" si="2"/>
        <v>E09000011</v>
      </c>
      <c r="F88" s="79" t="str">
        <f ca="1">IF(E88="","",VLOOKUP(E88,'Org List'!$J$9:$K$640,2,0))</f>
        <v>Greenwich</v>
      </c>
      <c r="G88" s="117">
        <f ca="1">IFERROR(IF((VLOOKUP($E88,'Res&amp;Reablement Backsheet'!$D$5:$W$183,G$9,FALSE))="","",(VLOOKUP($E88,'Res&amp;Reablement Backsheet'!$D$5:$W$183,G$9,FALSE))),"")</f>
        <v>0.81531531531531531</v>
      </c>
      <c r="H88" s="117">
        <f ca="1">IFERROR(IF((VLOOKUP($E88,'Res&amp;Reablement Backsheet'!$D$5:$W$183,H$9,FALSE))="","",(VLOOKUP($E88,'Res&amp;Reablement Backsheet'!$D$5:$W$183,H$9,FALSE))),"")</f>
        <v>0.83056478405315615</v>
      </c>
      <c r="I88" s="117">
        <f ca="1">IFERROR(IF((VLOOKUP($E88,'Res&amp;Reablement Backsheet'!$D$5:$W$183,I$9,FALSE))="","",(VLOOKUP($E88,'Res&amp;Reablement Backsheet'!$D$5:$W$183,I$9,FALSE))),"")</f>
        <v>0.8233890214797136</v>
      </c>
    </row>
    <row r="89" spans="1:9" ht="15" customHeight="1" x14ac:dyDescent="0.3">
      <c r="A89" s="41">
        <v>77</v>
      </c>
      <c r="B89" s="77" t="str">
        <f ca="1">IFERROR(IF((VLOOKUP($E89,'Org List'!$AJ$10:$AL$190,3,FALSE))="","",(VLOOKUP($E89,'Org List'!$AJ$10:$AL$190,3,FALSE))),"")</f>
        <v>London Commissioning Region</v>
      </c>
      <c r="C89" s="78" t="str">
        <f ca="1">IFERROR(IF((VLOOKUP($E89,'Org List'!$AO$10:$AQ$190,3,FALSE))="","",(VLOOKUP($E89,'Org List'!$AO$10:$AQ$190,3,FALSE))),"")</f>
        <v>London Region</v>
      </c>
      <c r="D89" s="79" t="str">
        <f ca="1">IFERROR(IF((VLOOKUP($E89,'Org List'!$AT$10:$AV$190,3,FALSE))="","",(VLOOKUP($E89,'Org List'!$AT$10:$AV$190,3,FALSE))),"")</f>
        <v>NHS England London</v>
      </c>
      <c r="E89" s="77" t="str">
        <f t="shared" ca="1" si="2"/>
        <v>E09000012</v>
      </c>
      <c r="F89" s="79" t="str">
        <f ca="1">IF(E89="","",VLOOKUP(E89,'Org List'!$J$9:$K$640,2,0))</f>
        <v>Hackney</v>
      </c>
      <c r="G89" s="117">
        <f ca="1">IFERROR(IF((VLOOKUP($E89,'Res&amp;Reablement Backsheet'!$D$5:$W$183,G$9,FALSE))="","",(VLOOKUP($E89,'Res&amp;Reablement Backsheet'!$D$5:$W$183,G$9,FALSE))),"")</f>
        <v>0.87982832618025753</v>
      </c>
      <c r="H89" s="117">
        <f ca="1">IFERROR(IF((VLOOKUP($E89,'Res&amp;Reablement Backsheet'!$D$5:$W$183,H$9,FALSE))="","",(VLOOKUP($E89,'Res&amp;Reablement Backsheet'!$D$5:$W$183,H$9,FALSE))),"")</f>
        <v>0.90987124463519309</v>
      </c>
      <c r="I89" s="117">
        <f ca="1">IFERROR(IF((VLOOKUP($E89,'Res&amp;Reablement Backsheet'!$D$5:$W$183,I$9,FALSE))="","",(VLOOKUP($E89,'Res&amp;Reablement Backsheet'!$D$5:$W$183,I$9,FALSE))),"")</f>
        <v>0.90504451038575673</v>
      </c>
    </row>
    <row r="90" spans="1:9" ht="15" customHeight="1" x14ac:dyDescent="0.3">
      <c r="A90" s="41">
        <v>78</v>
      </c>
      <c r="B90" s="77" t="str">
        <f ca="1">IFERROR(IF((VLOOKUP($E90,'Org List'!$AJ$10:$AL$190,3,FALSE))="","",(VLOOKUP($E90,'Org List'!$AJ$10:$AL$190,3,FALSE))),"")</f>
        <v>North West Commissioning Region</v>
      </c>
      <c r="C90" s="78" t="str">
        <f ca="1">IFERROR(IF((VLOOKUP($E90,'Org List'!$AO$10:$AQ$190,3,FALSE))="","",(VLOOKUP($E90,'Org List'!$AO$10:$AQ$190,3,FALSE))),"")</f>
        <v>North West Region</v>
      </c>
      <c r="D90" s="79" t="str">
        <f ca="1">IFERROR(IF((VLOOKUP($E90,'Org List'!$AT$10:$AV$190,3,FALSE))="","",(VLOOKUP($E90,'Org List'!$AT$10:$AV$190,3,FALSE))),"")</f>
        <v>NHS England North West (Cheshire And Merseyside)</v>
      </c>
      <c r="E90" s="77" t="str">
        <f t="shared" ca="1" si="2"/>
        <v>E06000006</v>
      </c>
      <c r="F90" s="79" t="str">
        <f ca="1">IF(E90="","",VLOOKUP(E90,'Org List'!$J$9:$K$640,2,0))</f>
        <v>Halton</v>
      </c>
      <c r="G90" s="117">
        <f ca="1">IFERROR(IF((VLOOKUP($E90,'Res&amp;Reablement Backsheet'!$D$5:$W$183,G$9,FALSE))="","",(VLOOKUP($E90,'Res&amp;Reablement Backsheet'!$D$5:$W$183,G$9,FALSE))),"")</f>
        <v>0.62121212121212122</v>
      </c>
      <c r="H90" s="117">
        <f ca="1">IFERROR(IF((VLOOKUP($E90,'Res&amp;Reablement Backsheet'!$D$5:$W$183,H$9,FALSE))="","",(VLOOKUP($E90,'Res&amp;Reablement Backsheet'!$D$5:$W$183,H$9,FALSE))),"")</f>
        <v>0.62857142857142856</v>
      </c>
      <c r="I90" s="117">
        <f ca="1">IFERROR(IF((VLOOKUP($E90,'Res&amp;Reablement Backsheet'!$D$5:$W$183,I$9,FALSE))="","",(VLOOKUP($E90,'Res&amp;Reablement Backsheet'!$D$5:$W$183,I$9,FALSE))),"")</f>
        <v>0.78217821782178221</v>
      </c>
    </row>
    <row r="91" spans="1:9" ht="15" customHeight="1" x14ac:dyDescent="0.3">
      <c r="A91" s="41">
        <v>79</v>
      </c>
      <c r="B91" s="77" t="str">
        <f ca="1">IFERROR(IF((VLOOKUP($E91,'Org List'!$AJ$10:$AL$190,3,FALSE))="","",(VLOOKUP($E91,'Org List'!$AJ$10:$AL$190,3,FALSE))),"")</f>
        <v>London Commissioning Region</v>
      </c>
      <c r="C91" s="78" t="str">
        <f ca="1">IFERROR(IF((VLOOKUP($E91,'Org List'!$AO$10:$AQ$190,3,FALSE))="","",(VLOOKUP($E91,'Org List'!$AO$10:$AQ$190,3,FALSE))),"")</f>
        <v>London Region</v>
      </c>
      <c r="D91" s="79" t="str">
        <f ca="1">IFERROR(IF((VLOOKUP($E91,'Org List'!$AT$10:$AV$190,3,FALSE))="","",(VLOOKUP($E91,'Org List'!$AT$10:$AV$190,3,FALSE))),"")</f>
        <v>NHS England London</v>
      </c>
      <c r="E91" s="77" t="str">
        <f t="shared" ca="1" si="2"/>
        <v>E09000013</v>
      </c>
      <c r="F91" s="79" t="str">
        <f ca="1">IF(E91="","",VLOOKUP(E91,'Org List'!$J$9:$K$640,2,0))</f>
        <v>Hammersmith and Fulham</v>
      </c>
      <c r="G91" s="117">
        <f ca="1">IFERROR(IF((VLOOKUP($E91,'Res&amp;Reablement Backsheet'!$D$5:$W$183,G$9,FALSE))="","",(VLOOKUP($E91,'Res&amp;Reablement Backsheet'!$D$5:$W$183,G$9,FALSE))),"")</f>
        <v>0.89344262295081966</v>
      </c>
      <c r="H91" s="117">
        <f ca="1">IFERROR(IF((VLOOKUP($E91,'Res&amp;Reablement Backsheet'!$D$5:$W$183,H$9,FALSE))="","",(VLOOKUP($E91,'Res&amp;Reablement Backsheet'!$D$5:$W$183,H$9,FALSE))),"")</f>
        <v>0.90056818181818177</v>
      </c>
      <c r="I91" s="117">
        <f ca="1">IFERROR(IF((VLOOKUP($E91,'Res&amp;Reablement Backsheet'!$D$5:$W$183,I$9,FALSE))="","",(VLOOKUP($E91,'Res&amp;Reablement Backsheet'!$D$5:$W$183,I$9,FALSE))),"")</f>
        <v>0.82191780821917804</v>
      </c>
    </row>
    <row r="92" spans="1:9" ht="15" customHeight="1" x14ac:dyDescent="0.3">
      <c r="A92" s="41">
        <v>80</v>
      </c>
      <c r="B92" s="77" t="str">
        <f ca="1">IFERROR(IF((VLOOKUP($E92,'Org List'!$AJ$10:$AL$190,3,FALSE))="","",(VLOOKUP($E92,'Org List'!$AJ$10:$AL$190,3,FALSE))),"")</f>
        <v>South East England Commissioning Region</v>
      </c>
      <c r="C92" s="78" t="str">
        <f ca="1">IFERROR(IF((VLOOKUP($E92,'Org List'!$AO$10:$AQ$190,3,FALSE))="","",(VLOOKUP($E92,'Org List'!$AO$10:$AQ$190,3,FALSE))),"")</f>
        <v>South East Region</v>
      </c>
      <c r="D92" s="79" t="str">
        <f ca="1">IFERROR(IF((VLOOKUP($E92,'Org List'!$AT$10:$AV$190,3,FALSE))="","",(VLOOKUP($E92,'Org List'!$AT$10:$AV$190,3,FALSE))),"")</f>
        <v>NHS England South East (Hampshire, Isle of Wight and Thames Valley)</v>
      </c>
      <c r="E92" s="77" t="str">
        <f t="shared" ca="1" si="2"/>
        <v>E10000014</v>
      </c>
      <c r="F92" s="79" t="str">
        <f ca="1">IF(E92="","",VLOOKUP(E92,'Org List'!$J$9:$K$640,2,0))</f>
        <v>Hampshire</v>
      </c>
      <c r="G92" s="117">
        <f ca="1">IFERROR(IF((VLOOKUP($E92,'Res&amp;Reablement Backsheet'!$D$5:$W$183,G$9,FALSE))="","",(VLOOKUP($E92,'Res&amp;Reablement Backsheet'!$D$5:$W$183,G$9,FALSE))),"")</f>
        <v>0.80286738351254483</v>
      </c>
      <c r="H92" s="117">
        <f ca="1">IFERROR(IF((VLOOKUP($E92,'Res&amp;Reablement Backsheet'!$D$5:$W$183,H$9,FALSE))="","",(VLOOKUP($E92,'Res&amp;Reablement Backsheet'!$D$5:$W$183,H$9,FALSE))),"")</f>
        <v>0.80666666666666664</v>
      </c>
      <c r="I92" s="117">
        <f ca="1">IFERROR(IF((VLOOKUP($E92,'Res&amp;Reablement Backsheet'!$D$5:$W$183,I$9,FALSE))="","",(VLOOKUP($E92,'Res&amp;Reablement Backsheet'!$D$5:$W$183,I$9,FALSE))),"")</f>
        <v>0.79797979797979801</v>
      </c>
    </row>
    <row r="93" spans="1:9" ht="15" customHeight="1" x14ac:dyDescent="0.3">
      <c r="A93" s="41">
        <v>81</v>
      </c>
      <c r="B93" s="77" t="str">
        <f ca="1">IFERROR(IF((VLOOKUP($E93,'Org List'!$AJ$10:$AL$190,3,FALSE))="","",(VLOOKUP($E93,'Org List'!$AJ$10:$AL$190,3,FALSE))),"")</f>
        <v>London Commissioning Region</v>
      </c>
      <c r="C93" s="78" t="str">
        <f ca="1">IFERROR(IF((VLOOKUP($E93,'Org List'!$AO$10:$AQ$190,3,FALSE))="","",(VLOOKUP($E93,'Org List'!$AO$10:$AQ$190,3,FALSE))),"")</f>
        <v>London Region</v>
      </c>
      <c r="D93" s="79" t="str">
        <f ca="1">IFERROR(IF((VLOOKUP($E93,'Org List'!$AT$10:$AV$190,3,FALSE))="","",(VLOOKUP($E93,'Org List'!$AT$10:$AV$190,3,FALSE))),"")</f>
        <v>NHS England London</v>
      </c>
      <c r="E93" s="77" t="str">
        <f t="shared" ca="1" si="2"/>
        <v>E09000014</v>
      </c>
      <c r="F93" s="79" t="str">
        <f ca="1">IF(E93="","",VLOOKUP(E93,'Org List'!$J$9:$K$640,2,0))</f>
        <v>Haringey</v>
      </c>
      <c r="G93" s="117">
        <f ca="1">IFERROR(IF((VLOOKUP($E93,'Res&amp;Reablement Backsheet'!$D$5:$W$183,G$9,FALSE))="","",(VLOOKUP($E93,'Res&amp;Reablement Backsheet'!$D$5:$W$183,G$9,FALSE))),"")</f>
        <v>0.82520325203252032</v>
      </c>
      <c r="H93" s="117">
        <f ca="1">IFERROR(IF((VLOOKUP($E93,'Res&amp;Reablement Backsheet'!$D$5:$W$183,H$9,FALSE))="","",(VLOOKUP($E93,'Res&amp;Reablement Backsheet'!$D$5:$W$183,H$9,FALSE))),"")</f>
        <v>0.80943333333333323</v>
      </c>
      <c r="I93" s="117">
        <f ca="1">IFERROR(IF((VLOOKUP($E93,'Res&amp;Reablement Backsheet'!$D$5:$W$183,I$9,FALSE))="","",(VLOOKUP($E93,'Res&amp;Reablement Backsheet'!$D$5:$W$183,I$9,FALSE))),"")</f>
        <v>0.77027027027027029</v>
      </c>
    </row>
    <row r="94" spans="1:9" ht="15" customHeight="1" x14ac:dyDescent="0.3">
      <c r="A94" s="41">
        <v>82</v>
      </c>
      <c r="B94" s="77" t="str">
        <f ca="1">IFERROR(IF((VLOOKUP($E94,'Org List'!$AJ$10:$AL$190,3,FALSE))="","",(VLOOKUP($E94,'Org List'!$AJ$10:$AL$190,3,FALSE))),"")</f>
        <v>London Commissioning Region</v>
      </c>
      <c r="C94" s="78" t="str">
        <f ca="1">IFERROR(IF((VLOOKUP($E94,'Org List'!$AO$10:$AQ$190,3,FALSE))="","",(VLOOKUP($E94,'Org List'!$AO$10:$AQ$190,3,FALSE))),"")</f>
        <v>London Region</v>
      </c>
      <c r="D94" s="79" t="str">
        <f ca="1">IFERROR(IF((VLOOKUP($E94,'Org List'!$AT$10:$AV$190,3,FALSE))="","",(VLOOKUP($E94,'Org List'!$AT$10:$AV$190,3,FALSE))),"")</f>
        <v>NHS England London</v>
      </c>
      <c r="E94" s="77" t="str">
        <f t="shared" ca="1" si="2"/>
        <v>E09000015</v>
      </c>
      <c r="F94" s="79" t="str">
        <f ca="1">IF(E94="","",VLOOKUP(E94,'Org List'!$J$9:$K$640,2,0))</f>
        <v>Harrow</v>
      </c>
      <c r="G94" s="117">
        <f ca="1">IFERROR(IF((VLOOKUP($E94,'Res&amp;Reablement Backsheet'!$D$5:$W$183,G$9,FALSE))="","",(VLOOKUP($E94,'Res&amp;Reablement Backsheet'!$D$5:$W$183,G$9,FALSE))),"")</f>
        <v>0.7639198218262806</v>
      </c>
      <c r="H94" s="117">
        <f ca="1">IFERROR(IF((VLOOKUP($E94,'Res&amp;Reablement Backsheet'!$D$5:$W$183,H$9,FALSE))="","",(VLOOKUP($E94,'Res&amp;Reablement Backsheet'!$D$5:$W$183,H$9,FALSE))),"")</f>
        <v>0.8</v>
      </c>
      <c r="I94" s="117">
        <f ca="1">IFERROR(IF((VLOOKUP($E94,'Res&amp;Reablement Backsheet'!$D$5:$W$183,I$9,FALSE))="","",(VLOOKUP($E94,'Res&amp;Reablement Backsheet'!$D$5:$W$183,I$9,FALSE))),"")</f>
        <v>0.75710594315245483</v>
      </c>
    </row>
    <row r="95" spans="1:9" ht="15" customHeight="1" x14ac:dyDescent="0.3">
      <c r="A95" s="41">
        <v>83</v>
      </c>
      <c r="B95" s="77" t="str">
        <f ca="1">IFERROR(IF((VLOOKUP($E95,'Org List'!$AJ$10:$AL$190,3,FALSE))="","",(VLOOKUP($E95,'Org List'!$AJ$10:$AL$190,3,FALSE))),"")</f>
        <v>North East and Yorkshire Commissioning Region</v>
      </c>
      <c r="C95" s="78" t="str">
        <f ca="1">IFERROR(IF((VLOOKUP($E95,'Org List'!$AO$10:$AQ$190,3,FALSE))="","",(VLOOKUP($E95,'Org List'!$AO$10:$AQ$190,3,FALSE))),"")</f>
        <v>North East Region</v>
      </c>
      <c r="D95" s="79" t="str">
        <f ca="1">IFERROR(IF((VLOOKUP($E95,'Org List'!$AT$10:$AV$190,3,FALSE))="","",(VLOOKUP($E95,'Org List'!$AT$10:$AV$190,3,FALSE))),"")</f>
        <v>NHS England North East and Yorkshire (Cumbria And North East)</v>
      </c>
      <c r="E95" s="77" t="str">
        <f t="shared" ca="1" si="2"/>
        <v>E06000001</v>
      </c>
      <c r="F95" s="79" t="str">
        <f ca="1">IF(E95="","",VLOOKUP(E95,'Org List'!$J$9:$K$640,2,0))</f>
        <v>Hartlepool</v>
      </c>
      <c r="G95" s="117">
        <f ca="1">IFERROR(IF((VLOOKUP($E95,'Res&amp;Reablement Backsheet'!$D$5:$W$183,G$9,FALSE))="","",(VLOOKUP($E95,'Res&amp;Reablement Backsheet'!$D$5:$W$183,G$9,FALSE))),"")</f>
        <v>0.76190476190476186</v>
      </c>
      <c r="H95" s="117">
        <f ca="1">IFERROR(IF((VLOOKUP($E95,'Res&amp;Reablement Backsheet'!$D$5:$W$183,H$9,FALSE))="","",(VLOOKUP($E95,'Res&amp;Reablement Backsheet'!$D$5:$W$183,H$9,FALSE))),"")</f>
        <v>0.8</v>
      </c>
      <c r="I95" s="117">
        <f ca="1">IFERROR(IF((VLOOKUP($E95,'Res&amp;Reablement Backsheet'!$D$5:$W$183,I$9,FALSE))="","",(VLOOKUP($E95,'Res&amp;Reablement Backsheet'!$D$5:$W$183,I$9,FALSE))),"")</f>
        <v>0.80869565217391304</v>
      </c>
    </row>
    <row r="96" spans="1:9" ht="15" customHeight="1" x14ac:dyDescent="0.3">
      <c r="A96" s="41">
        <v>84</v>
      </c>
      <c r="B96" s="77" t="str">
        <f ca="1">IFERROR(IF((VLOOKUP($E96,'Org List'!$AJ$10:$AL$190,3,FALSE))="","",(VLOOKUP($E96,'Org List'!$AJ$10:$AL$190,3,FALSE))),"")</f>
        <v>London Commissioning Region</v>
      </c>
      <c r="C96" s="78" t="str">
        <f ca="1">IFERROR(IF((VLOOKUP($E96,'Org List'!$AO$10:$AQ$190,3,FALSE))="","",(VLOOKUP($E96,'Org List'!$AO$10:$AQ$190,3,FALSE))),"")</f>
        <v>London Region</v>
      </c>
      <c r="D96" s="79" t="str">
        <f ca="1">IFERROR(IF((VLOOKUP($E96,'Org List'!$AT$10:$AV$190,3,FALSE))="","",(VLOOKUP($E96,'Org List'!$AT$10:$AV$190,3,FALSE))),"")</f>
        <v>NHS England London</v>
      </c>
      <c r="E96" s="77" t="str">
        <f t="shared" ca="1" si="2"/>
        <v>E09000016</v>
      </c>
      <c r="F96" s="79" t="str">
        <f ca="1">IF(E96="","",VLOOKUP(E96,'Org List'!$J$9:$K$640,2,0))</f>
        <v>Havering</v>
      </c>
      <c r="G96" s="117">
        <f ca="1">IFERROR(IF((VLOOKUP($E96,'Res&amp;Reablement Backsheet'!$D$5:$W$183,G$9,FALSE))="","",(VLOOKUP($E96,'Res&amp;Reablement Backsheet'!$D$5:$W$183,G$9,FALSE))),"")</f>
        <v>0.78636363636363638</v>
      </c>
      <c r="H96" s="117">
        <f ca="1">IFERROR(IF((VLOOKUP($E96,'Res&amp;Reablement Backsheet'!$D$5:$W$183,H$9,FALSE))="","",(VLOOKUP($E96,'Res&amp;Reablement Backsheet'!$D$5:$W$183,H$9,FALSE))),"")</f>
        <v>0.88</v>
      </c>
      <c r="I96" s="117">
        <f ca="1">IFERROR(IF((VLOOKUP($E96,'Res&amp;Reablement Backsheet'!$D$5:$W$183,I$9,FALSE))="","",(VLOOKUP($E96,'Res&amp;Reablement Backsheet'!$D$5:$W$183,I$9,FALSE))),"")</f>
        <v>0.88235294117647056</v>
      </c>
    </row>
    <row r="97" spans="1:9" ht="15" customHeight="1" x14ac:dyDescent="0.3">
      <c r="A97" s="41">
        <v>85</v>
      </c>
      <c r="B97" s="77" t="str">
        <f ca="1">IFERROR(IF((VLOOKUP($E97,'Org List'!$AJ$10:$AL$190,3,FALSE))="","",(VLOOKUP($E97,'Org List'!$AJ$10:$AL$190,3,FALSE))),"")</f>
        <v>Midlands Commissioning Region</v>
      </c>
      <c r="C97" s="78" t="str">
        <f ca="1">IFERROR(IF((VLOOKUP($E97,'Org List'!$AO$10:$AQ$190,3,FALSE))="","",(VLOOKUP($E97,'Org List'!$AO$10:$AQ$190,3,FALSE))),"")</f>
        <v>West Midlands Region</v>
      </c>
      <c r="D97" s="79" t="str">
        <f ca="1">IFERROR(IF((VLOOKUP($E97,'Org List'!$AT$10:$AV$190,3,FALSE))="","",(VLOOKUP($E97,'Org List'!$AT$10:$AV$190,3,FALSE))),"")</f>
        <v>NHS England Midlands (West Midlands)</v>
      </c>
      <c r="E97" s="77" t="str">
        <f t="shared" ca="1" si="2"/>
        <v>E06000019</v>
      </c>
      <c r="F97" s="79" t="str">
        <f ca="1">IF(E97="","",VLOOKUP(E97,'Org List'!$J$9:$K$640,2,0))</f>
        <v>Herefordshire, County of</v>
      </c>
      <c r="G97" s="117">
        <f ca="1">IFERROR(IF((VLOOKUP($E97,'Res&amp;Reablement Backsheet'!$D$5:$W$183,G$9,FALSE))="","",(VLOOKUP($E97,'Res&amp;Reablement Backsheet'!$D$5:$W$183,G$9,FALSE))),"")</f>
        <v>0.80645161290322576</v>
      </c>
      <c r="H97" s="117">
        <f ca="1">IFERROR(IF((VLOOKUP($E97,'Res&amp;Reablement Backsheet'!$D$5:$W$183,H$9,FALSE))="","",(VLOOKUP($E97,'Res&amp;Reablement Backsheet'!$D$5:$W$183,H$9,FALSE))),"")</f>
        <v>0.85</v>
      </c>
      <c r="I97" s="117">
        <f ca="1">IFERROR(IF((VLOOKUP($E97,'Res&amp;Reablement Backsheet'!$D$5:$W$183,I$9,FALSE))="","",(VLOOKUP($E97,'Res&amp;Reablement Backsheet'!$D$5:$W$183,I$9,FALSE))),"")</f>
        <v>0.75</v>
      </c>
    </row>
    <row r="98" spans="1:9" ht="15" customHeight="1" x14ac:dyDescent="0.3">
      <c r="A98" s="41">
        <v>86</v>
      </c>
      <c r="B98" s="77" t="str">
        <f ca="1">IFERROR(IF((VLOOKUP($E98,'Org List'!$AJ$10:$AL$190,3,FALSE))="","",(VLOOKUP($E98,'Org List'!$AJ$10:$AL$190,3,FALSE))),"")</f>
        <v>East of England Commissioning Region</v>
      </c>
      <c r="C98" s="78" t="str">
        <f ca="1">IFERROR(IF((VLOOKUP($E98,'Org List'!$AO$10:$AQ$190,3,FALSE))="","",(VLOOKUP($E98,'Org List'!$AO$10:$AQ$190,3,FALSE))),"")</f>
        <v>East Region</v>
      </c>
      <c r="D98" s="79" t="str">
        <f ca="1">IFERROR(IF((VLOOKUP($E98,'Org List'!$AT$10:$AV$190,3,FALSE))="","",(VLOOKUP($E98,'Org List'!$AT$10:$AV$190,3,FALSE))),"")</f>
        <v>NHS England East (East)</v>
      </c>
      <c r="E98" s="77" t="str">
        <f t="shared" ca="1" si="2"/>
        <v>E10000015</v>
      </c>
      <c r="F98" s="79" t="str">
        <f ca="1">IF(E98="","",VLOOKUP(E98,'Org List'!$J$9:$K$640,2,0))</f>
        <v>Hertfordshire</v>
      </c>
      <c r="G98" s="117">
        <f ca="1">IFERROR(IF((VLOOKUP($E98,'Res&amp;Reablement Backsheet'!$D$5:$W$183,G$9,FALSE))="","",(VLOOKUP($E98,'Res&amp;Reablement Backsheet'!$D$5:$W$183,G$9,FALSE))),"")</f>
        <v>0.86165048543689315</v>
      </c>
      <c r="H98" s="117">
        <f ca="1">IFERROR(IF((VLOOKUP($E98,'Res&amp;Reablement Backsheet'!$D$5:$W$183,H$9,FALSE))="","",(VLOOKUP($E98,'Res&amp;Reablement Backsheet'!$D$5:$W$183,H$9,FALSE))),"")</f>
        <v>0.84941176470588231</v>
      </c>
      <c r="I98" s="117">
        <f ca="1">IFERROR(IF((VLOOKUP($E98,'Res&amp;Reablement Backsheet'!$D$5:$W$183,I$9,FALSE))="","",(VLOOKUP($E98,'Res&amp;Reablement Backsheet'!$D$5:$W$183,I$9,FALSE))),"")</f>
        <v>0.8577464788732394</v>
      </c>
    </row>
    <row r="99" spans="1:9" ht="15" customHeight="1" x14ac:dyDescent="0.3">
      <c r="A99" s="41">
        <v>87</v>
      </c>
      <c r="B99" s="77" t="str">
        <f ca="1">IFERROR(IF((VLOOKUP($E99,'Org List'!$AJ$10:$AL$190,3,FALSE))="","",(VLOOKUP($E99,'Org List'!$AJ$10:$AL$190,3,FALSE))),"")</f>
        <v>London Commissioning Region</v>
      </c>
      <c r="C99" s="78" t="str">
        <f ca="1">IFERROR(IF((VLOOKUP($E99,'Org List'!$AO$10:$AQ$190,3,FALSE))="","",(VLOOKUP($E99,'Org List'!$AO$10:$AQ$190,3,FALSE))),"")</f>
        <v>London Region</v>
      </c>
      <c r="D99" s="79" t="str">
        <f ca="1">IFERROR(IF((VLOOKUP($E99,'Org List'!$AT$10:$AV$190,3,FALSE))="","",(VLOOKUP($E99,'Org List'!$AT$10:$AV$190,3,FALSE))),"")</f>
        <v>NHS England London</v>
      </c>
      <c r="E99" s="77" t="str">
        <f t="shared" ca="1" si="2"/>
        <v>E09000017</v>
      </c>
      <c r="F99" s="79" t="str">
        <f ca="1">IF(E99="","",VLOOKUP(E99,'Org List'!$J$9:$K$640,2,0))</f>
        <v>Hillingdon</v>
      </c>
      <c r="G99" s="117">
        <f ca="1">IFERROR(IF((VLOOKUP($E99,'Res&amp;Reablement Backsheet'!$D$5:$W$183,G$9,FALSE))="","",(VLOOKUP($E99,'Res&amp;Reablement Backsheet'!$D$5:$W$183,G$9,FALSE))),"")</f>
        <v>0.86086956521739133</v>
      </c>
      <c r="H99" s="117">
        <f ca="1">IFERROR(IF((VLOOKUP($E99,'Res&amp;Reablement Backsheet'!$D$5:$W$183,H$9,FALSE))="","",(VLOOKUP($E99,'Res&amp;Reablement Backsheet'!$D$5:$W$183,H$9,FALSE))),"")</f>
        <v>0.88</v>
      </c>
      <c r="I99" s="117">
        <f ca="1">IFERROR(IF((VLOOKUP($E99,'Res&amp;Reablement Backsheet'!$D$5:$W$183,I$9,FALSE))="","",(VLOOKUP($E99,'Res&amp;Reablement Backsheet'!$D$5:$W$183,I$9,FALSE))),"")</f>
        <v>0.87596899224806202</v>
      </c>
    </row>
    <row r="100" spans="1:9" ht="15" customHeight="1" x14ac:dyDescent="0.3">
      <c r="A100" s="41">
        <v>88</v>
      </c>
      <c r="B100" s="77" t="str">
        <f ca="1">IFERROR(IF((VLOOKUP($E100,'Org List'!$AJ$10:$AL$190,3,FALSE))="","",(VLOOKUP($E100,'Org List'!$AJ$10:$AL$190,3,FALSE))),"")</f>
        <v>London Commissioning Region</v>
      </c>
      <c r="C100" s="78" t="str">
        <f ca="1">IFERROR(IF((VLOOKUP($E100,'Org List'!$AO$10:$AQ$190,3,FALSE))="","",(VLOOKUP($E100,'Org List'!$AO$10:$AQ$190,3,FALSE))),"")</f>
        <v>London Region</v>
      </c>
      <c r="D100" s="79" t="str">
        <f ca="1">IFERROR(IF((VLOOKUP($E100,'Org List'!$AT$10:$AV$190,3,FALSE))="","",(VLOOKUP($E100,'Org List'!$AT$10:$AV$190,3,FALSE))),"")</f>
        <v>NHS England London</v>
      </c>
      <c r="E100" s="77" t="str">
        <f t="shared" ca="1" si="2"/>
        <v>E09000018</v>
      </c>
      <c r="F100" s="79" t="str">
        <f ca="1">IF(E100="","",VLOOKUP(E100,'Org List'!$J$9:$K$640,2,0))</f>
        <v>Hounslow</v>
      </c>
      <c r="G100" s="117">
        <f ca="1">IFERROR(IF((VLOOKUP($E100,'Res&amp;Reablement Backsheet'!$D$5:$W$183,G$9,FALSE))="","",(VLOOKUP($E100,'Res&amp;Reablement Backsheet'!$D$5:$W$183,G$9,FALSE))),"")</f>
        <v>0.75438596491228072</v>
      </c>
      <c r="H100" s="117">
        <f ca="1">IFERROR(IF((VLOOKUP($E100,'Res&amp;Reablement Backsheet'!$D$5:$W$183,H$9,FALSE))="","",(VLOOKUP($E100,'Res&amp;Reablement Backsheet'!$D$5:$W$183,H$9,FALSE))),"")</f>
        <v>0.8</v>
      </c>
      <c r="I100" s="117">
        <f ca="1">IFERROR(IF((VLOOKUP($E100,'Res&amp;Reablement Backsheet'!$D$5:$W$183,I$9,FALSE))="","",(VLOOKUP($E100,'Res&amp;Reablement Backsheet'!$D$5:$W$183,I$9,FALSE))),"")</f>
        <v>0.82278481012658233</v>
      </c>
    </row>
    <row r="101" spans="1:9" ht="15" customHeight="1" x14ac:dyDescent="0.3">
      <c r="A101" s="41">
        <v>89</v>
      </c>
      <c r="B101" s="77" t="str">
        <f ca="1">IFERROR(IF((VLOOKUP($E101,'Org List'!$AJ$10:$AL$190,3,FALSE))="","",(VLOOKUP($E101,'Org List'!$AJ$10:$AL$190,3,FALSE))),"")</f>
        <v>South East England Commissioning Region</v>
      </c>
      <c r="C101" s="78" t="str">
        <f ca="1">IFERROR(IF((VLOOKUP($E101,'Org List'!$AO$10:$AQ$190,3,FALSE))="","",(VLOOKUP($E101,'Org List'!$AO$10:$AQ$190,3,FALSE))),"")</f>
        <v>South East Region</v>
      </c>
      <c r="D101" s="79" t="str">
        <f ca="1">IFERROR(IF((VLOOKUP($E101,'Org List'!$AT$10:$AV$190,3,FALSE))="","",(VLOOKUP($E101,'Org List'!$AT$10:$AV$190,3,FALSE))),"")</f>
        <v>NHS England South East (Hampshire, Isle of Wight and Thames Valley)</v>
      </c>
      <c r="E101" s="77" t="str">
        <f t="shared" ca="1" si="2"/>
        <v>E06000046</v>
      </c>
      <c r="F101" s="79" t="str">
        <f ca="1">IF(E101="","",VLOOKUP(E101,'Org List'!$J$9:$K$640,2,0))</f>
        <v>Isle of Wight</v>
      </c>
      <c r="G101" s="117">
        <f ca="1">IFERROR(IF((VLOOKUP($E101,'Res&amp;Reablement Backsheet'!$D$5:$W$183,G$9,FALSE))="","",(VLOOKUP($E101,'Res&amp;Reablement Backsheet'!$D$5:$W$183,G$9,FALSE))),"")</f>
        <v>0.91089108910891092</v>
      </c>
      <c r="H101" s="117">
        <f ca="1">IFERROR(IF((VLOOKUP($E101,'Res&amp;Reablement Backsheet'!$D$5:$W$183,H$9,FALSE))="","",(VLOOKUP($E101,'Res&amp;Reablement Backsheet'!$D$5:$W$183,H$9,FALSE))),"")</f>
        <v>0.91379310344827591</v>
      </c>
      <c r="I101" s="117">
        <f ca="1">IFERROR(IF((VLOOKUP($E101,'Res&amp;Reablement Backsheet'!$D$5:$W$183,I$9,FALSE))="","",(VLOOKUP($E101,'Res&amp;Reablement Backsheet'!$D$5:$W$183,I$9,FALSE))),"")</f>
        <v>0.75</v>
      </c>
    </row>
    <row r="102" spans="1:9" ht="15" customHeight="1" x14ac:dyDescent="0.3">
      <c r="A102" s="41">
        <v>90</v>
      </c>
      <c r="B102" s="77" t="str">
        <f ca="1">IFERROR(IF((VLOOKUP($E102,'Org List'!$AJ$10:$AL$190,3,FALSE))="","",(VLOOKUP($E102,'Org List'!$AJ$10:$AL$190,3,FALSE))),"")</f>
        <v>London Commissioning Region</v>
      </c>
      <c r="C102" s="78" t="str">
        <f ca="1">IFERROR(IF((VLOOKUP($E102,'Org List'!$AO$10:$AQ$190,3,FALSE))="","",(VLOOKUP($E102,'Org List'!$AO$10:$AQ$190,3,FALSE))),"")</f>
        <v>London Region</v>
      </c>
      <c r="D102" s="79" t="str">
        <f ca="1">IFERROR(IF((VLOOKUP($E102,'Org List'!$AT$10:$AV$190,3,FALSE))="","",(VLOOKUP($E102,'Org List'!$AT$10:$AV$190,3,FALSE))),"")</f>
        <v>NHS England London</v>
      </c>
      <c r="E102" s="77" t="str">
        <f t="shared" ca="1" si="2"/>
        <v>E09000019</v>
      </c>
      <c r="F102" s="79" t="str">
        <f ca="1">IF(E102="","",VLOOKUP(E102,'Org List'!$J$9:$K$640,2,0))</f>
        <v>Islington</v>
      </c>
      <c r="G102" s="117">
        <f ca="1">IFERROR(IF((VLOOKUP($E102,'Res&amp;Reablement Backsheet'!$D$5:$W$183,G$9,FALSE))="","",(VLOOKUP($E102,'Res&amp;Reablement Backsheet'!$D$5:$W$183,G$9,FALSE))),"")</f>
        <v>0.94736842105263153</v>
      </c>
      <c r="H102" s="117">
        <f ca="1">IFERROR(IF((VLOOKUP($E102,'Res&amp;Reablement Backsheet'!$D$5:$W$183,H$9,FALSE))="","",(VLOOKUP($E102,'Res&amp;Reablement Backsheet'!$D$5:$W$183,H$9,FALSE))),"")</f>
        <v>0.95</v>
      </c>
      <c r="I102" s="117">
        <f ca="1">IFERROR(IF((VLOOKUP($E102,'Res&amp;Reablement Backsheet'!$D$5:$W$183,I$9,FALSE))="","",(VLOOKUP($E102,'Res&amp;Reablement Backsheet'!$D$5:$W$183,I$9,FALSE))),"")</f>
        <v>0.95348837209302328</v>
      </c>
    </row>
    <row r="103" spans="1:9" ht="15" customHeight="1" x14ac:dyDescent="0.3">
      <c r="A103" s="41">
        <v>91</v>
      </c>
      <c r="B103" s="77" t="str">
        <f ca="1">IFERROR(IF((VLOOKUP($E103,'Org List'!$AJ$10:$AL$190,3,FALSE))="","",(VLOOKUP($E103,'Org List'!$AJ$10:$AL$190,3,FALSE))),"")</f>
        <v>London Commissioning Region</v>
      </c>
      <c r="C103" s="78" t="str">
        <f ca="1">IFERROR(IF((VLOOKUP($E103,'Org List'!$AO$10:$AQ$190,3,FALSE))="","",(VLOOKUP($E103,'Org List'!$AO$10:$AQ$190,3,FALSE))),"")</f>
        <v>London Region</v>
      </c>
      <c r="D103" s="79" t="str">
        <f ca="1">IFERROR(IF((VLOOKUP($E103,'Org List'!$AT$10:$AV$190,3,FALSE))="","",(VLOOKUP($E103,'Org List'!$AT$10:$AV$190,3,FALSE))),"")</f>
        <v>NHS England London</v>
      </c>
      <c r="E103" s="77" t="str">
        <f t="shared" ca="1" si="2"/>
        <v>E09000020</v>
      </c>
      <c r="F103" s="79" t="str">
        <f ca="1">IF(E103="","",VLOOKUP(E103,'Org List'!$J$9:$K$640,2,0))</f>
        <v>Kensington and Chelsea</v>
      </c>
      <c r="G103" s="117">
        <f ca="1">IFERROR(IF((VLOOKUP($E103,'Res&amp;Reablement Backsheet'!$D$5:$W$183,G$9,FALSE))="","",(VLOOKUP($E103,'Res&amp;Reablement Backsheet'!$D$5:$W$183,G$9,FALSE))),"")</f>
        <v>0.87068965517241381</v>
      </c>
      <c r="H103" s="117">
        <f ca="1">IFERROR(IF((VLOOKUP($E103,'Res&amp;Reablement Backsheet'!$D$5:$W$183,H$9,FALSE))="","",(VLOOKUP($E103,'Res&amp;Reablement Backsheet'!$D$5:$W$183,H$9,FALSE))),"")</f>
        <v>0.89939024390243905</v>
      </c>
      <c r="I103" s="117">
        <f ca="1">IFERROR(IF((VLOOKUP($E103,'Res&amp;Reablement Backsheet'!$D$5:$W$183,I$9,FALSE))="","",(VLOOKUP($E103,'Res&amp;Reablement Backsheet'!$D$5:$W$183,I$9,FALSE))),"")</f>
        <v>0.80821917808219179</v>
      </c>
    </row>
    <row r="104" spans="1:9" ht="15" customHeight="1" x14ac:dyDescent="0.3">
      <c r="A104" s="41">
        <v>92</v>
      </c>
      <c r="B104" s="77" t="str">
        <f ca="1">IFERROR(IF((VLOOKUP($E104,'Org List'!$AJ$10:$AL$190,3,FALSE))="","",(VLOOKUP($E104,'Org List'!$AJ$10:$AL$190,3,FALSE))),"")</f>
        <v>South East England Commissioning Region</v>
      </c>
      <c r="C104" s="78" t="str">
        <f ca="1">IFERROR(IF((VLOOKUP($E104,'Org List'!$AO$10:$AQ$190,3,FALSE))="","",(VLOOKUP($E104,'Org List'!$AO$10:$AQ$190,3,FALSE))),"")</f>
        <v>South East Region</v>
      </c>
      <c r="D104" s="79" t="str">
        <f ca="1">IFERROR(IF((VLOOKUP($E104,'Org List'!$AT$10:$AV$190,3,FALSE))="","",(VLOOKUP($E104,'Org List'!$AT$10:$AV$190,3,FALSE))),"")</f>
        <v>NHS England South East (Kent, Surrey and Sussex)</v>
      </c>
      <c r="E104" s="77" t="str">
        <f t="shared" ca="1" si="2"/>
        <v>E10000016</v>
      </c>
      <c r="F104" s="79" t="str">
        <f ca="1">IF(E104="","",VLOOKUP(E104,'Org List'!$J$9:$K$640,2,0))</f>
        <v>Kent</v>
      </c>
      <c r="G104" s="117">
        <f ca="1">IFERROR(IF((VLOOKUP($E104,'Res&amp;Reablement Backsheet'!$D$5:$W$183,G$9,FALSE))="","",(VLOOKUP($E104,'Res&amp;Reablement Backsheet'!$D$5:$W$183,G$9,FALSE))),"")</f>
        <v>0.81484794275491945</v>
      </c>
      <c r="H104" s="117">
        <f ca="1">IFERROR(IF((VLOOKUP($E104,'Res&amp;Reablement Backsheet'!$D$5:$W$183,H$9,FALSE))="","",(VLOOKUP($E104,'Res&amp;Reablement Backsheet'!$D$5:$W$183,H$9,FALSE))),"")</f>
        <v>0.85886840432294975</v>
      </c>
      <c r="I104" s="117">
        <f ca="1">IFERROR(IF((VLOOKUP($E104,'Res&amp;Reablement Backsheet'!$D$5:$W$183,I$9,FALSE))="","",(VLOOKUP($E104,'Res&amp;Reablement Backsheet'!$D$5:$W$183,I$9,FALSE))),"")</f>
        <v>0.89423752635277587</v>
      </c>
    </row>
    <row r="105" spans="1:9" ht="15" customHeight="1" x14ac:dyDescent="0.3">
      <c r="A105" s="41">
        <v>93</v>
      </c>
      <c r="B105" s="77" t="str">
        <f ca="1">IFERROR(IF((VLOOKUP($E105,'Org List'!$AJ$10:$AL$190,3,FALSE))="","",(VLOOKUP($E105,'Org List'!$AJ$10:$AL$190,3,FALSE))),"")</f>
        <v>North East and Yorkshire Commissioning Region</v>
      </c>
      <c r="C105" s="78" t="str">
        <f ca="1">IFERROR(IF((VLOOKUP($E105,'Org List'!$AO$10:$AQ$190,3,FALSE))="","",(VLOOKUP($E105,'Org List'!$AO$10:$AQ$190,3,FALSE))),"")</f>
        <v>Yorkshire and The Humber Region</v>
      </c>
      <c r="D105" s="79" t="str">
        <f ca="1">IFERROR(IF((VLOOKUP($E105,'Org List'!$AT$10:$AV$190,3,FALSE))="","",(VLOOKUP($E105,'Org List'!$AT$10:$AV$190,3,FALSE))),"")</f>
        <v>NHS England North East and Yokrshire (Yorkshire And Humber)</v>
      </c>
      <c r="E105" s="77" t="str">
        <f t="shared" ca="1" si="2"/>
        <v>E06000010</v>
      </c>
      <c r="F105" s="79" t="str">
        <f ca="1">IF(E105="","",VLOOKUP(E105,'Org List'!$J$9:$K$640,2,0))</f>
        <v>Kingston upon Hull, City of</v>
      </c>
      <c r="G105" s="117">
        <f ca="1">IFERROR(IF((VLOOKUP($E105,'Res&amp;Reablement Backsheet'!$D$5:$W$183,G$9,FALSE))="","",(VLOOKUP($E105,'Res&amp;Reablement Backsheet'!$D$5:$W$183,G$9,FALSE))),"")</f>
        <v>0.90131578947368418</v>
      </c>
      <c r="H105" s="117">
        <f ca="1">IFERROR(IF((VLOOKUP($E105,'Res&amp;Reablement Backsheet'!$D$5:$W$183,H$9,FALSE))="","",(VLOOKUP($E105,'Res&amp;Reablement Backsheet'!$D$5:$W$183,H$9,FALSE))),"")</f>
        <v>0.92</v>
      </c>
      <c r="I105" s="117">
        <f ca="1">IFERROR(IF((VLOOKUP($E105,'Res&amp;Reablement Backsheet'!$D$5:$W$183,I$9,FALSE))="","",(VLOOKUP($E105,'Res&amp;Reablement Backsheet'!$D$5:$W$183,I$9,FALSE))),"")</f>
        <v>0.90909090909090906</v>
      </c>
    </row>
    <row r="106" spans="1:9" ht="15" customHeight="1" x14ac:dyDescent="0.3">
      <c r="A106" s="41">
        <v>94</v>
      </c>
      <c r="B106" s="77" t="str">
        <f ca="1">IFERROR(IF((VLOOKUP($E106,'Org List'!$AJ$10:$AL$190,3,FALSE))="","",(VLOOKUP($E106,'Org List'!$AJ$10:$AL$190,3,FALSE))),"")</f>
        <v>London Commissioning Region</v>
      </c>
      <c r="C106" s="78" t="str">
        <f ca="1">IFERROR(IF((VLOOKUP($E106,'Org List'!$AO$10:$AQ$190,3,FALSE))="","",(VLOOKUP($E106,'Org List'!$AO$10:$AQ$190,3,FALSE))),"")</f>
        <v>London Region</v>
      </c>
      <c r="D106" s="79" t="str">
        <f ca="1">IFERROR(IF((VLOOKUP($E106,'Org List'!$AT$10:$AV$190,3,FALSE))="","",(VLOOKUP($E106,'Org List'!$AT$10:$AV$190,3,FALSE))),"")</f>
        <v>NHS England London</v>
      </c>
      <c r="E106" s="77" t="str">
        <f t="shared" ca="1" si="2"/>
        <v>E09000021</v>
      </c>
      <c r="F106" s="79" t="str">
        <f ca="1">IF(E106="","",VLOOKUP(E106,'Org List'!$J$9:$K$640,2,0))</f>
        <v>Kingston upon Thames</v>
      </c>
      <c r="G106" s="117">
        <f ca="1">IFERROR(IF((VLOOKUP($E106,'Res&amp;Reablement Backsheet'!$D$5:$W$183,G$9,FALSE))="","",(VLOOKUP($E106,'Res&amp;Reablement Backsheet'!$D$5:$W$183,G$9,FALSE))),"")</f>
        <v>0.865979381443299</v>
      </c>
      <c r="H106" s="117">
        <f ca="1">IFERROR(IF((VLOOKUP($E106,'Res&amp;Reablement Backsheet'!$D$5:$W$183,H$9,FALSE))="","",(VLOOKUP($E106,'Res&amp;Reablement Backsheet'!$D$5:$W$183,H$9,FALSE))),"")</f>
        <v>0.9</v>
      </c>
      <c r="I106" s="117">
        <f ca="1">IFERROR(IF((VLOOKUP($E106,'Res&amp;Reablement Backsheet'!$D$5:$W$183,I$9,FALSE))="","",(VLOOKUP($E106,'Res&amp;Reablement Backsheet'!$D$5:$W$183,I$9,FALSE))),"")</f>
        <v>0.79816513761467889</v>
      </c>
    </row>
    <row r="107" spans="1:9" ht="15" customHeight="1" x14ac:dyDescent="0.3">
      <c r="A107" s="41">
        <v>95</v>
      </c>
      <c r="B107" s="77" t="str">
        <f ca="1">IFERROR(IF((VLOOKUP($E107,'Org List'!$AJ$10:$AL$190,3,FALSE))="","",(VLOOKUP($E107,'Org List'!$AJ$10:$AL$190,3,FALSE))),"")</f>
        <v>North East and Yorkshire Commissioning Region</v>
      </c>
      <c r="C107" s="78" t="str">
        <f ca="1">IFERROR(IF((VLOOKUP($E107,'Org List'!$AO$10:$AQ$190,3,FALSE))="","",(VLOOKUP($E107,'Org List'!$AO$10:$AQ$190,3,FALSE))),"")</f>
        <v>Yorkshire and The Humber Region</v>
      </c>
      <c r="D107" s="79" t="str">
        <f ca="1">IFERROR(IF((VLOOKUP($E107,'Org List'!$AT$10:$AV$190,3,FALSE))="","",(VLOOKUP($E107,'Org List'!$AT$10:$AV$190,3,FALSE))),"")</f>
        <v>NHS England North East and Yokrshire (Yorkshire And Humber)</v>
      </c>
      <c r="E107" s="77" t="str">
        <f t="shared" ca="1" si="2"/>
        <v>E08000034</v>
      </c>
      <c r="F107" s="79" t="str">
        <f ca="1">IF(E107="","",VLOOKUP(E107,'Org List'!$J$9:$K$640,2,0))</f>
        <v>Kirklees</v>
      </c>
      <c r="G107" s="117">
        <f ca="1">IFERROR(IF((VLOOKUP($E107,'Res&amp;Reablement Backsheet'!$D$5:$W$183,G$9,FALSE))="","",(VLOOKUP($E107,'Res&amp;Reablement Backsheet'!$D$5:$W$183,G$9,FALSE))),"")</f>
        <v>0.80790960451977401</v>
      </c>
      <c r="H107" s="117">
        <f ca="1">IFERROR(IF((VLOOKUP($E107,'Res&amp;Reablement Backsheet'!$D$5:$W$183,H$9,FALSE))="","",(VLOOKUP($E107,'Res&amp;Reablement Backsheet'!$D$5:$W$183,H$9,FALSE))),"")</f>
        <v>0.85377358490566035</v>
      </c>
      <c r="I107" s="117">
        <f ca="1">IFERROR(IF((VLOOKUP($E107,'Res&amp;Reablement Backsheet'!$D$5:$W$183,I$9,FALSE))="","",(VLOOKUP($E107,'Res&amp;Reablement Backsheet'!$D$5:$W$183,I$9,FALSE))),"")</f>
        <v>0.80672268907563027</v>
      </c>
    </row>
    <row r="108" spans="1:9" ht="15" customHeight="1" x14ac:dyDescent="0.3">
      <c r="A108" s="41">
        <v>96</v>
      </c>
      <c r="B108" s="77" t="str">
        <f ca="1">IFERROR(IF((VLOOKUP($E108,'Org List'!$AJ$10:$AL$190,3,FALSE))="","",(VLOOKUP($E108,'Org List'!$AJ$10:$AL$190,3,FALSE))),"")</f>
        <v>North West Commissioning Region</v>
      </c>
      <c r="C108" s="78" t="str">
        <f ca="1">IFERROR(IF((VLOOKUP($E108,'Org List'!$AO$10:$AQ$190,3,FALSE))="","",(VLOOKUP($E108,'Org List'!$AO$10:$AQ$190,3,FALSE))),"")</f>
        <v>North West Region</v>
      </c>
      <c r="D108" s="79" t="str">
        <f ca="1">IFERROR(IF((VLOOKUP($E108,'Org List'!$AT$10:$AV$190,3,FALSE))="","",(VLOOKUP($E108,'Org List'!$AT$10:$AV$190,3,FALSE))),"")</f>
        <v>NHS England North West (Cheshire And Merseyside)</v>
      </c>
      <c r="E108" s="77" t="str">
        <f t="shared" ref="E108:E139" ca="1" si="3">IF($A108&gt;$L$5-1,"",INDIRECT("'Comms by AT'!D"&amp;$A108+$L$4))</f>
        <v>E08000011</v>
      </c>
      <c r="F108" s="79" t="str">
        <f ca="1">IF(E108="","",VLOOKUP(E108,'Org List'!$J$9:$K$640,2,0))</f>
        <v>Knowsley</v>
      </c>
      <c r="G108" s="117">
        <f ca="1">IFERROR(IF((VLOOKUP($E108,'Res&amp;Reablement Backsheet'!$D$5:$W$183,G$9,FALSE))="","",(VLOOKUP($E108,'Res&amp;Reablement Backsheet'!$D$5:$W$183,G$9,FALSE))),"")</f>
        <v>0.83974358974358976</v>
      </c>
      <c r="H108" s="117">
        <f ca="1">IFERROR(IF((VLOOKUP($E108,'Res&amp;Reablement Backsheet'!$D$5:$W$183,H$9,FALSE))="","",(VLOOKUP($E108,'Res&amp;Reablement Backsheet'!$D$5:$W$183,H$9,FALSE))),"")</f>
        <v>0.88495575221238942</v>
      </c>
      <c r="I108" s="117">
        <f ca="1">IFERROR(IF((VLOOKUP($E108,'Res&amp;Reablement Backsheet'!$D$5:$W$183,I$9,FALSE))="","",(VLOOKUP($E108,'Res&amp;Reablement Backsheet'!$D$5:$W$183,I$9,FALSE))),"")</f>
        <v>0.81045751633986929</v>
      </c>
    </row>
    <row r="109" spans="1:9" ht="15" customHeight="1" x14ac:dyDescent="0.3">
      <c r="A109" s="41">
        <v>97</v>
      </c>
      <c r="B109" s="77" t="str">
        <f ca="1">IFERROR(IF((VLOOKUP($E109,'Org List'!$AJ$10:$AL$190,3,FALSE))="","",(VLOOKUP($E109,'Org List'!$AJ$10:$AL$190,3,FALSE))),"")</f>
        <v>London Commissioning Region</v>
      </c>
      <c r="C109" s="78" t="str">
        <f ca="1">IFERROR(IF((VLOOKUP($E109,'Org List'!$AO$10:$AQ$190,3,FALSE))="","",(VLOOKUP($E109,'Org List'!$AO$10:$AQ$190,3,FALSE))),"")</f>
        <v>London Region</v>
      </c>
      <c r="D109" s="79" t="str">
        <f ca="1">IFERROR(IF((VLOOKUP($E109,'Org List'!$AT$10:$AV$190,3,FALSE))="","",(VLOOKUP($E109,'Org List'!$AT$10:$AV$190,3,FALSE))),"")</f>
        <v>NHS England London</v>
      </c>
      <c r="E109" s="77" t="str">
        <f t="shared" ca="1" si="3"/>
        <v>E09000022</v>
      </c>
      <c r="F109" s="79" t="str">
        <f ca="1">IF(E109="","",VLOOKUP(E109,'Org List'!$J$9:$K$640,2,0))</f>
        <v>Lambeth</v>
      </c>
      <c r="G109" s="117">
        <f ca="1">IFERROR(IF((VLOOKUP($E109,'Res&amp;Reablement Backsheet'!$D$5:$W$183,G$9,FALSE))="","",(VLOOKUP($E109,'Res&amp;Reablement Backsheet'!$D$5:$W$183,G$9,FALSE))),"")</f>
        <v>0.93954659949622166</v>
      </c>
      <c r="H109" s="117">
        <f ca="1">IFERROR(IF((VLOOKUP($E109,'Res&amp;Reablement Backsheet'!$D$5:$W$183,H$9,FALSE))="","",(VLOOKUP($E109,'Res&amp;Reablement Backsheet'!$D$5:$W$183,H$9,FALSE))),"")</f>
        <v>0.92098765432098761</v>
      </c>
      <c r="I109" s="117">
        <f ca="1">IFERROR(IF((VLOOKUP($E109,'Res&amp;Reablement Backsheet'!$D$5:$W$183,I$9,FALSE))="","",(VLOOKUP($E109,'Res&amp;Reablement Backsheet'!$D$5:$W$183,I$9,FALSE))),"")</f>
        <v>0.94883720930232562</v>
      </c>
    </row>
    <row r="110" spans="1:9" ht="15" customHeight="1" x14ac:dyDescent="0.3">
      <c r="A110" s="41">
        <v>98</v>
      </c>
      <c r="B110" s="77" t="str">
        <f ca="1">IFERROR(IF((VLOOKUP($E110,'Org List'!$AJ$10:$AL$190,3,FALSE))="","",(VLOOKUP($E110,'Org List'!$AJ$10:$AL$190,3,FALSE))),"")</f>
        <v>North West Commissioning Region</v>
      </c>
      <c r="C110" s="78" t="str">
        <f ca="1">IFERROR(IF((VLOOKUP($E110,'Org List'!$AO$10:$AQ$190,3,FALSE))="","",(VLOOKUP($E110,'Org List'!$AO$10:$AQ$190,3,FALSE))),"")</f>
        <v>North West Region</v>
      </c>
      <c r="D110" s="79" t="str">
        <f ca="1">IFERROR(IF((VLOOKUP($E110,'Org List'!$AT$10:$AV$190,3,FALSE))="","",(VLOOKUP($E110,'Org List'!$AT$10:$AV$190,3,FALSE))),"")</f>
        <v>NHS England North West (Lancashire)</v>
      </c>
      <c r="E110" s="77" t="str">
        <f t="shared" ca="1" si="3"/>
        <v>E10000017</v>
      </c>
      <c r="F110" s="79" t="str">
        <f ca="1">IF(E110="","",VLOOKUP(E110,'Org List'!$J$9:$K$640,2,0))</f>
        <v>Lancashire</v>
      </c>
      <c r="G110" s="117">
        <f ca="1">IFERROR(IF((VLOOKUP($E110,'Res&amp;Reablement Backsheet'!$D$5:$W$183,G$9,FALSE))="","",(VLOOKUP($E110,'Res&amp;Reablement Backsheet'!$D$5:$W$183,G$9,FALSE))),"")</f>
        <v>0.83758937691521962</v>
      </c>
      <c r="H110" s="117">
        <f ca="1">IFERROR(IF((VLOOKUP($E110,'Res&amp;Reablement Backsheet'!$D$5:$W$183,H$9,FALSE))="","",(VLOOKUP($E110,'Res&amp;Reablement Backsheet'!$D$5:$W$183,H$9,FALSE))),"")</f>
        <v>0.84</v>
      </c>
      <c r="I110" s="117">
        <f ca="1">IFERROR(IF((VLOOKUP($E110,'Res&amp;Reablement Backsheet'!$D$5:$W$183,I$9,FALSE))="","",(VLOOKUP($E110,'Res&amp;Reablement Backsheet'!$D$5:$W$183,I$9,FALSE))),"")</f>
        <v>0.88086373790022343</v>
      </c>
    </row>
    <row r="111" spans="1:9" ht="15" customHeight="1" x14ac:dyDescent="0.3">
      <c r="A111" s="41">
        <v>99</v>
      </c>
      <c r="B111" s="77" t="str">
        <f ca="1">IFERROR(IF((VLOOKUP($E111,'Org List'!$AJ$10:$AL$190,3,FALSE))="","",(VLOOKUP($E111,'Org List'!$AJ$10:$AL$190,3,FALSE))),"")</f>
        <v>North East and Yorkshire Commissioning Region</v>
      </c>
      <c r="C111" s="78" t="str">
        <f ca="1">IFERROR(IF((VLOOKUP($E111,'Org List'!$AO$10:$AQ$190,3,FALSE))="","",(VLOOKUP($E111,'Org List'!$AO$10:$AQ$190,3,FALSE))),"")</f>
        <v>Yorkshire and The Humber Region</v>
      </c>
      <c r="D111" s="79" t="str">
        <f ca="1">IFERROR(IF((VLOOKUP($E111,'Org List'!$AT$10:$AV$190,3,FALSE))="","",(VLOOKUP($E111,'Org List'!$AT$10:$AV$190,3,FALSE))),"")</f>
        <v>NHS England North East and Yokrshire (Yorkshire And Humber)</v>
      </c>
      <c r="E111" s="77" t="str">
        <f t="shared" ca="1" si="3"/>
        <v>E08000035</v>
      </c>
      <c r="F111" s="79" t="str">
        <f ca="1">IF(E111="","",VLOOKUP(E111,'Org List'!$J$9:$K$640,2,0))</f>
        <v>Leeds</v>
      </c>
      <c r="G111" s="117">
        <f ca="1">IFERROR(IF((VLOOKUP($E111,'Res&amp;Reablement Backsheet'!$D$5:$W$183,G$9,FALSE))="","",(VLOOKUP($E111,'Res&amp;Reablement Backsheet'!$D$5:$W$183,G$9,FALSE))),"")</f>
        <v>0.89151873767258383</v>
      </c>
      <c r="H111" s="117">
        <f ca="1">IFERROR(IF((VLOOKUP($E111,'Res&amp;Reablement Backsheet'!$D$5:$W$183,H$9,FALSE))="","",(VLOOKUP($E111,'Res&amp;Reablement Backsheet'!$D$5:$W$183,H$9,FALSE))),"")</f>
        <v>0.90036231884057971</v>
      </c>
      <c r="I111" s="117">
        <f ca="1">IFERROR(IF((VLOOKUP($E111,'Res&amp;Reablement Backsheet'!$D$5:$W$183,I$9,FALSE))="","",(VLOOKUP($E111,'Res&amp;Reablement Backsheet'!$D$5:$W$183,I$9,FALSE))),"")</f>
        <v>0.85847299813780265</v>
      </c>
    </row>
    <row r="112" spans="1:9" ht="15" customHeight="1" x14ac:dyDescent="0.3">
      <c r="A112" s="41">
        <v>100</v>
      </c>
      <c r="B112" s="77" t="str">
        <f ca="1">IFERROR(IF((VLOOKUP($E112,'Org List'!$AJ$10:$AL$190,3,FALSE))="","",(VLOOKUP($E112,'Org List'!$AJ$10:$AL$190,3,FALSE))),"")</f>
        <v>Midlands Commissioning Region</v>
      </c>
      <c r="C112" s="78" t="str">
        <f ca="1">IFERROR(IF((VLOOKUP($E112,'Org List'!$AO$10:$AQ$190,3,FALSE))="","",(VLOOKUP($E112,'Org List'!$AO$10:$AQ$190,3,FALSE))),"")</f>
        <v>East Midlands Region</v>
      </c>
      <c r="D112" s="79" t="str">
        <f ca="1">IFERROR(IF((VLOOKUP($E112,'Org List'!$AT$10:$AV$190,3,FALSE))="","",(VLOOKUP($E112,'Org List'!$AT$10:$AV$190,3,FALSE))),"")</f>
        <v>NHS England Midlands (Central Midlands)</v>
      </c>
      <c r="E112" s="77" t="str">
        <f t="shared" ca="1" si="3"/>
        <v>E06000016</v>
      </c>
      <c r="F112" s="79" t="str">
        <f ca="1">IF(E112="","",VLOOKUP(E112,'Org List'!$J$9:$K$640,2,0))</f>
        <v>Leicester</v>
      </c>
      <c r="G112" s="117">
        <f ca="1">IFERROR(IF((VLOOKUP($E112,'Res&amp;Reablement Backsheet'!$D$5:$W$183,G$9,FALSE))="","",(VLOOKUP($E112,'Res&amp;Reablement Backsheet'!$D$5:$W$183,G$9,FALSE))),"")</f>
        <v>0.91262135922330101</v>
      </c>
      <c r="H112" s="117">
        <f ca="1">IFERROR(IF((VLOOKUP($E112,'Res&amp;Reablement Backsheet'!$D$5:$W$183,H$9,FALSE))="","",(VLOOKUP($E112,'Res&amp;Reablement Backsheet'!$D$5:$W$183,H$9,FALSE))),"")</f>
        <v>0.91555555555555557</v>
      </c>
      <c r="I112" s="117">
        <f ca="1">IFERROR(IF((VLOOKUP($E112,'Res&amp;Reablement Backsheet'!$D$5:$W$183,I$9,FALSE))="","",(VLOOKUP($E112,'Res&amp;Reablement Backsheet'!$D$5:$W$183,I$9,FALSE))),"")</f>
        <v>0.87567567567567572</v>
      </c>
    </row>
    <row r="113" spans="1:9" ht="15" customHeight="1" x14ac:dyDescent="0.3">
      <c r="A113" s="41">
        <v>101</v>
      </c>
      <c r="B113" s="77" t="str">
        <f ca="1">IFERROR(IF((VLOOKUP($E113,'Org List'!$AJ$10:$AL$190,3,FALSE))="","",(VLOOKUP($E113,'Org List'!$AJ$10:$AL$190,3,FALSE))),"")</f>
        <v>Midlands Commissioning Region</v>
      </c>
      <c r="C113" s="78" t="str">
        <f ca="1">IFERROR(IF((VLOOKUP($E113,'Org List'!$AO$10:$AQ$190,3,FALSE))="","",(VLOOKUP($E113,'Org List'!$AO$10:$AQ$190,3,FALSE))),"")</f>
        <v>East Midlands Region</v>
      </c>
      <c r="D113" s="79" t="str">
        <f ca="1">IFERROR(IF((VLOOKUP($E113,'Org List'!$AT$10:$AV$190,3,FALSE))="","",(VLOOKUP($E113,'Org List'!$AT$10:$AV$190,3,FALSE))),"")</f>
        <v>NHS England Midlands (Central Midlands)</v>
      </c>
      <c r="E113" s="77" t="str">
        <f t="shared" ca="1" si="3"/>
        <v>E10000018</v>
      </c>
      <c r="F113" s="79" t="str">
        <f ca="1">IF(E113="","",VLOOKUP(E113,'Org List'!$J$9:$K$640,2,0))</f>
        <v>Leicestershire</v>
      </c>
      <c r="G113" s="117">
        <f ca="1">IFERROR(IF((VLOOKUP($E113,'Res&amp;Reablement Backsheet'!$D$5:$W$183,G$9,FALSE))="","",(VLOOKUP($E113,'Res&amp;Reablement Backsheet'!$D$5:$W$183,G$9,FALSE))),"")</f>
        <v>0.86498855835240274</v>
      </c>
      <c r="H113" s="117">
        <f ca="1">IFERROR(IF((VLOOKUP($E113,'Res&amp;Reablement Backsheet'!$D$5:$W$183,H$9,FALSE))="","",(VLOOKUP($E113,'Res&amp;Reablement Backsheet'!$D$5:$W$183,H$9,FALSE))),"")</f>
        <v>0.87004405286343611</v>
      </c>
      <c r="I113" s="117">
        <f ca="1">IFERROR(IF((VLOOKUP($E113,'Res&amp;Reablement Backsheet'!$D$5:$W$183,I$9,FALSE))="","",(VLOOKUP($E113,'Res&amp;Reablement Backsheet'!$D$5:$W$183,I$9,FALSE))),"")</f>
        <v>0.86115992970123023</v>
      </c>
    </row>
    <row r="114" spans="1:9" ht="15" customHeight="1" x14ac:dyDescent="0.3">
      <c r="A114" s="41">
        <v>102</v>
      </c>
      <c r="B114" s="77" t="str">
        <f ca="1">IFERROR(IF((VLOOKUP($E114,'Org List'!$AJ$10:$AL$190,3,FALSE))="","",(VLOOKUP($E114,'Org List'!$AJ$10:$AL$190,3,FALSE))),"")</f>
        <v>London Commissioning Region</v>
      </c>
      <c r="C114" s="78" t="str">
        <f ca="1">IFERROR(IF((VLOOKUP($E114,'Org List'!$AO$10:$AQ$190,3,FALSE))="","",(VLOOKUP($E114,'Org List'!$AO$10:$AQ$190,3,FALSE))),"")</f>
        <v>London Region</v>
      </c>
      <c r="D114" s="79" t="str">
        <f ca="1">IFERROR(IF((VLOOKUP($E114,'Org List'!$AT$10:$AV$190,3,FALSE))="","",(VLOOKUP($E114,'Org List'!$AT$10:$AV$190,3,FALSE))),"")</f>
        <v>NHS England London</v>
      </c>
      <c r="E114" s="77" t="str">
        <f t="shared" ca="1" si="3"/>
        <v>E09000023</v>
      </c>
      <c r="F114" s="79" t="str">
        <f ca="1">IF(E114="","",VLOOKUP(E114,'Org List'!$J$9:$K$640,2,0))</f>
        <v>Lewisham</v>
      </c>
      <c r="G114" s="117">
        <f ca="1">IFERROR(IF((VLOOKUP($E114,'Res&amp;Reablement Backsheet'!$D$5:$W$183,G$9,FALSE))="","",(VLOOKUP($E114,'Res&amp;Reablement Backsheet'!$D$5:$W$183,G$9,FALSE))),"")</f>
        <v>0.9285714285714286</v>
      </c>
      <c r="H114" s="117">
        <f ca="1">IFERROR(IF((VLOOKUP($E114,'Res&amp;Reablement Backsheet'!$D$5:$W$183,H$9,FALSE))="","",(VLOOKUP($E114,'Res&amp;Reablement Backsheet'!$D$5:$W$183,H$9,FALSE))),"")</f>
        <v>0.9</v>
      </c>
      <c r="I114" s="117">
        <f ca="1">IFERROR(IF((VLOOKUP($E114,'Res&amp;Reablement Backsheet'!$D$5:$W$183,I$9,FALSE))="","",(VLOOKUP($E114,'Res&amp;Reablement Backsheet'!$D$5:$W$183,I$9,FALSE))),"")</f>
        <v>0.9285714285714286</v>
      </c>
    </row>
    <row r="115" spans="1:9" ht="15" customHeight="1" x14ac:dyDescent="0.3">
      <c r="A115" s="41">
        <v>103</v>
      </c>
      <c r="B115" s="77" t="str">
        <f ca="1">IFERROR(IF((VLOOKUP($E115,'Org List'!$AJ$10:$AL$190,3,FALSE))="","",(VLOOKUP($E115,'Org List'!$AJ$10:$AL$190,3,FALSE))),"")</f>
        <v>Midlands Commissioning Region</v>
      </c>
      <c r="C115" s="78" t="str">
        <f ca="1">IFERROR(IF((VLOOKUP($E115,'Org List'!$AO$10:$AQ$190,3,FALSE))="","",(VLOOKUP($E115,'Org List'!$AO$10:$AQ$190,3,FALSE))),"")</f>
        <v>East Midlands Region</v>
      </c>
      <c r="D115" s="79" t="str">
        <f ca="1">IFERROR(IF((VLOOKUP($E115,'Org List'!$AT$10:$AV$190,3,FALSE))="","",(VLOOKUP($E115,'Org List'!$AT$10:$AV$190,3,FALSE))),"")</f>
        <v>NHS England Midlands (Central Midlands)</v>
      </c>
      <c r="E115" s="77" t="str">
        <f t="shared" ca="1" si="3"/>
        <v>E10000019</v>
      </c>
      <c r="F115" s="79" t="str">
        <f ca="1">IF(E115="","",VLOOKUP(E115,'Org List'!$J$9:$K$640,2,0))</f>
        <v>Lincolnshire</v>
      </c>
      <c r="G115" s="117">
        <f ca="1">IFERROR(IF((VLOOKUP($E115,'Res&amp;Reablement Backsheet'!$D$5:$W$183,G$9,FALSE))="","",(VLOOKUP($E115,'Res&amp;Reablement Backsheet'!$D$5:$W$183,G$9,FALSE))),"")</f>
        <v>0.75449101796407181</v>
      </c>
      <c r="H115" s="117">
        <f ca="1">IFERROR(IF((VLOOKUP($E115,'Res&amp;Reablement Backsheet'!$D$5:$W$183,H$9,FALSE))="","",(VLOOKUP($E115,'Res&amp;Reablement Backsheet'!$D$5:$W$183,H$9,FALSE))),"")</f>
        <v>0.8</v>
      </c>
      <c r="I115" s="117">
        <f ca="1">IFERROR(IF((VLOOKUP($E115,'Res&amp;Reablement Backsheet'!$D$5:$W$183,I$9,FALSE))="","",(VLOOKUP($E115,'Res&amp;Reablement Backsheet'!$D$5:$W$183,I$9,FALSE))),"")</f>
        <v>0.80528511821974968</v>
      </c>
    </row>
    <row r="116" spans="1:9" ht="15" customHeight="1" x14ac:dyDescent="0.3">
      <c r="A116" s="41">
        <v>104</v>
      </c>
      <c r="B116" s="77" t="str">
        <f ca="1">IFERROR(IF((VLOOKUP($E116,'Org List'!$AJ$10:$AL$190,3,FALSE))="","",(VLOOKUP($E116,'Org List'!$AJ$10:$AL$190,3,FALSE))),"")</f>
        <v>North West Commissioning Region</v>
      </c>
      <c r="C116" s="78" t="str">
        <f ca="1">IFERROR(IF((VLOOKUP($E116,'Org List'!$AO$10:$AQ$190,3,FALSE))="","",(VLOOKUP($E116,'Org List'!$AO$10:$AQ$190,3,FALSE))),"")</f>
        <v>North West Region</v>
      </c>
      <c r="D116" s="79" t="str">
        <f ca="1">IFERROR(IF((VLOOKUP($E116,'Org List'!$AT$10:$AV$190,3,FALSE))="","",(VLOOKUP($E116,'Org List'!$AT$10:$AV$190,3,FALSE))),"")</f>
        <v>NHS England North West (Cheshire And Merseyside)</v>
      </c>
      <c r="E116" s="77" t="str">
        <f t="shared" ca="1" si="3"/>
        <v>E08000012</v>
      </c>
      <c r="F116" s="79" t="str">
        <f ca="1">IF(E116="","",VLOOKUP(E116,'Org List'!$J$9:$K$640,2,0))</f>
        <v>Liverpool</v>
      </c>
      <c r="G116" s="117">
        <f ca="1">IFERROR(IF((VLOOKUP($E116,'Res&amp;Reablement Backsheet'!$D$5:$W$183,G$9,FALSE))="","",(VLOOKUP($E116,'Res&amp;Reablement Backsheet'!$D$5:$W$183,G$9,FALSE))),"")</f>
        <v>0.7558139534883721</v>
      </c>
      <c r="H116" s="117">
        <f ca="1">IFERROR(IF((VLOOKUP($E116,'Res&amp;Reablement Backsheet'!$D$5:$W$183,H$9,FALSE))="","",(VLOOKUP($E116,'Res&amp;Reablement Backsheet'!$D$5:$W$183,H$9,FALSE))),"")</f>
        <v>0.76</v>
      </c>
      <c r="I116" s="117">
        <f ca="1">IFERROR(IF((VLOOKUP($E116,'Res&amp;Reablement Backsheet'!$D$5:$W$183,I$9,FALSE))="","",(VLOOKUP($E116,'Res&amp;Reablement Backsheet'!$D$5:$W$183,I$9,FALSE))),"")</f>
        <v>0.87221095334685594</v>
      </c>
    </row>
    <row r="117" spans="1:9" ht="15" customHeight="1" x14ac:dyDescent="0.3">
      <c r="A117" s="41">
        <v>105</v>
      </c>
      <c r="B117" s="77" t="str">
        <f ca="1">IFERROR(IF((VLOOKUP($E117,'Org List'!$AJ$10:$AL$190,3,FALSE))="","",(VLOOKUP($E117,'Org List'!$AJ$10:$AL$190,3,FALSE))),"")</f>
        <v>East of England Commissioning Region</v>
      </c>
      <c r="C117" s="78" t="str">
        <f ca="1">IFERROR(IF((VLOOKUP($E117,'Org List'!$AO$10:$AQ$190,3,FALSE))="","",(VLOOKUP($E117,'Org List'!$AO$10:$AQ$190,3,FALSE))),"")</f>
        <v>East Region</v>
      </c>
      <c r="D117" s="79" t="str">
        <f ca="1">IFERROR(IF((VLOOKUP($E117,'Org List'!$AT$10:$AV$190,3,FALSE))="","",(VLOOKUP($E117,'Org List'!$AT$10:$AV$190,3,FALSE))),"")</f>
        <v>NHS England East (East)</v>
      </c>
      <c r="E117" s="77" t="str">
        <f t="shared" ca="1" si="3"/>
        <v>E06000032</v>
      </c>
      <c r="F117" s="79" t="str">
        <f ca="1">IF(E117="","",VLOOKUP(E117,'Org List'!$J$9:$K$640,2,0))</f>
        <v>Luton</v>
      </c>
      <c r="G117" s="117">
        <f ca="1">IFERROR(IF((VLOOKUP($E117,'Res&amp;Reablement Backsheet'!$D$5:$W$183,G$9,FALSE))="","",(VLOOKUP($E117,'Res&amp;Reablement Backsheet'!$D$5:$W$183,G$9,FALSE))),"")</f>
        <v>0.78620689655172415</v>
      </c>
      <c r="H117" s="117">
        <f ca="1">IFERROR(IF((VLOOKUP($E117,'Res&amp;Reablement Backsheet'!$D$5:$W$183,H$9,FALSE))="","",(VLOOKUP($E117,'Res&amp;Reablement Backsheet'!$D$5:$W$183,H$9,FALSE))),"")</f>
        <v>0.8125</v>
      </c>
      <c r="I117" s="117">
        <f ca="1">IFERROR(IF((VLOOKUP($E117,'Res&amp;Reablement Backsheet'!$D$5:$W$183,I$9,FALSE))="","",(VLOOKUP($E117,'Res&amp;Reablement Backsheet'!$D$5:$W$183,I$9,FALSE))),"")</f>
        <v>0.87567567567567572</v>
      </c>
    </row>
    <row r="118" spans="1:9" ht="15" customHeight="1" x14ac:dyDescent="0.3">
      <c r="A118" s="41">
        <v>106</v>
      </c>
      <c r="B118" s="77" t="str">
        <f ca="1">IFERROR(IF((VLOOKUP($E118,'Org List'!$AJ$10:$AL$190,3,FALSE))="","",(VLOOKUP($E118,'Org List'!$AJ$10:$AL$190,3,FALSE))),"")</f>
        <v>North West Commissioning Region</v>
      </c>
      <c r="C118" s="78" t="str">
        <f ca="1">IFERROR(IF((VLOOKUP($E118,'Org List'!$AO$10:$AQ$190,3,FALSE))="","",(VLOOKUP($E118,'Org List'!$AO$10:$AQ$190,3,FALSE))),"")</f>
        <v>North West Region</v>
      </c>
      <c r="D118" s="79" t="str">
        <f ca="1">IFERROR(IF((VLOOKUP($E118,'Org List'!$AT$10:$AV$190,3,FALSE))="","",(VLOOKUP($E118,'Org List'!$AT$10:$AV$190,3,FALSE))),"")</f>
        <v>NHS England North West (Greater Manchester)</v>
      </c>
      <c r="E118" s="77" t="str">
        <f t="shared" ca="1" si="3"/>
        <v>E08000003</v>
      </c>
      <c r="F118" s="79" t="str">
        <f ca="1">IF(E118="","",VLOOKUP(E118,'Org List'!$J$9:$K$640,2,0))</f>
        <v>Manchester</v>
      </c>
      <c r="G118" s="117">
        <f ca="1">IFERROR(IF((VLOOKUP($E118,'Res&amp;Reablement Backsheet'!$D$5:$W$183,G$9,FALSE))="","",(VLOOKUP($E118,'Res&amp;Reablement Backsheet'!$D$5:$W$183,G$9,FALSE))),"")</f>
        <v>0.70572916666666663</v>
      </c>
      <c r="H118" s="117">
        <f ca="1">IFERROR(IF((VLOOKUP($E118,'Res&amp;Reablement Backsheet'!$D$5:$W$183,H$9,FALSE))="","",(VLOOKUP($E118,'Res&amp;Reablement Backsheet'!$D$5:$W$183,H$9,FALSE))),"")</f>
        <v>0.73015873015873012</v>
      </c>
      <c r="I118" s="117">
        <f ca="1">IFERROR(IF((VLOOKUP($E118,'Res&amp;Reablement Backsheet'!$D$5:$W$183,I$9,FALSE))="","",(VLOOKUP($E118,'Res&amp;Reablement Backsheet'!$D$5:$W$183,I$9,FALSE))),"")</f>
        <v>0.7379134860050891</v>
      </c>
    </row>
    <row r="119" spans="1:9" ht="15" customHeight="1" x14ac:dyDescent="0.3">
      <c r="A119" s="41">
        <v>107</v>
      </c>
      <c r="B119" s="77" t="str">
        <f ca="1">IFERROR(IF((VLOOKUP($E119,'Org List'!$AJ$10:$AL$190,3,FALSE))="","",(VLOOKUP($E119,'Org List'!$AJ$10:$AL$190,3,FALSE))),"")</f>
        <v>South East England Commissioning Region</v>
      </c>
      <c r="C119" s="78" t="str">
        <f ca="1">IFERROR(IF((VLOOKUP($E119,'Org List'!$AO$10:$AQ$190,3,FALSE))="","",(VLOOKUP($E119,'Org List'!$AO$10:$AQ$190,3,FALSE))),"")</f>
        <v>South East Region</v>
      </c>
      <c r="D119" s="79" t="str">
        <f ca="1">IFERROR(IF((VLOOKUP($E119,'Org List'!$AT$10:$AV$190,3,FALSE))="","",(VLOOKUP($E119,'Org List'!$AT$10:$AV$190,3,FALSE))),"")</f>
        <v>NHS England South East (Kent, Surrey and Sussex)</v>
      </c>
      <c r="E119" s="77" t="str">
        <f t="shared" ca="1" si="3"/>
        <v>E06000035</v>
      </c>
      <c r="F119" s="79" t="str">
        <f ca="1">IF(E119="","",VLOOKUP(E119,'Org List'!$J$9:$K$640,2,0))</f>
        <v>Medway</v>
      </c>
      <c r="G119" s="117">
        <f ca="1">IFERROR(IF((VLOOKUP($E119,'Res&amp;Reablement Backsheet'!$D$5:$W$183,G$9,FALSE))="","",(VLOOKUP($E119,'Res&amp;Reablement Backsheet'!$D$5:$W$183,G$9,FALSE))),"")</f>
        <v>0.75652173913043474</v>
      </c>
      <c r="H119" s="117">
        <f ca="1">IFERROR(IF((VLOOKUP($E119,'Res&amp;Reablement Backsheet'!$D$5:$W$183,H$9,FALSE))="","",(VLOOKUP($E119,'Res&amp;Reablement Backsheet'!$D$5:$W$183,H$9,FALSE))),"")</f>
        <v>0.85</v>
      </c>
      <c r="I119" s="117">
        <f ca="1">IFERROR(IF((VLOOKUP($E119,'Res&amp;Reablement Backsheet'!$D$5:$W$183,I$9,FALSE))="","",(VLOOKUP($E119,'Res&amp;Reablement Backsheet'!$D$5:$W$183,I$9,FALSE))),"")</f>
        <v>0.67723342939481268</v>
      </c>
    </row>
    <row r="120" spans="1:9" ht="15" customHeight="1" x14ac:dyDescent="0.3">
      <c r="A120" s="41">
        <v>108</v>
      </c>
      <c r="B120" s="77" t="str">
        <f ca="1">IFERROR(IF((VLOOKUP($E120,'Org List'!$AJ$10:$AL$190,3,FALSE))="","",(VLOOKUP($E120,'Org List'!$AJ$10:$AL$190,3,FALSE))),"")</f>
        <v>London Commissioning Region</v>
      </c>
      <c r="C120" s="78" t="str">
        <f ca="1">IFERROR(IF((VLOOKUP($E120,'Org List'!$AO$10:$AQ$190,3,FALSE))="","",(VLOOKUP($E120,'Org List'!$AO$10:$AQ$190,3,FALSE))),"")</f>
        <v>London Region</v>
      </c>
      <c r="D120" s="79" t="str">
        <f ca="1">IFERROR(IF((VLOOKUP($E120,'Org List'!$AT$10:$AV$190,3,FALSE))="","",(VLOOKUP($E120,'Org List'!$AT$10:$AV$190,3,FALSE))),"")</f>
        <v>NHS England London</v>
      </c>
      <c r="E120" s="77" t="str">
        <f t="shared" ca="1" si="3"/>
        <v>E09000024</v>
      </c>
      <c r="F120" s="79" t="str">
        <f ca="1">IF(E120="","",VLOOKUP(E120,'Org List'!$J$9:$K$640,2,0))</f>
        <v>Merton</v>
      </c>
      <c r="G120" s="117">
        <f ca="1">IFERROR(IF((VLOOKUP($E120,'Res&amp;Reablement Backsheet'!$D$5:$W$183,G$9,FALSE))="","",(VLOOKUP($E120,'Res&amp;Reablement Backsheet'!$D$5:$W$183,G$9,FALSE))),"")</f>
        <v>0.7651006711409396</v>
      </c>
      <c r="H120" s="117">
        <f ca="1">IFERROR(IF((VLOOKUP($E120,'Res&amp;Reablement Backsheet'!$D$5:$W$183,H$9,FALSE))="","",(VLOOKUP($E120,'Res&amp;Reablement Backsheet'!$D$5:$W$183,H$9,FALSE))),"")</f>
        <v>0.76249999999999996</v>
      </c>
      <c r="I120" s="117">
        <f ca="1">IFERROR(IF((VLOOKUP($E120,'Res&amp;Reablement Backsheet'!$D$5:$W$183,I$9,FALSE))="","",(VLOOKUP($E120,'Res&amp;Reablement Backsheet'!$D$5:$W$183,I$9,FALSE))),"")</f>
        <v>0.83969465648854957</v>
      </c>
    </row>
    <row r="121" spans="1:9" ht="15" customHeight="1" x14ac:dyDescent="0.3">
      <c r="A121" s="41">
        <v>109</v>
      </c>
      <c r="B121" s="77" t="str">
        <f ca="1">IFERROR(IF((VLOOKUP($E121,'Org List'!$AJ$10:$AL$190,3,FALSE))="","",(VLOOKUP($E121,'Org List'!$AJ$10:$AL$190,3,FALSE))),"")</f>
        <v>North East and Yorkshire Commissioning Region</v>
      </c>
      <c r="C121" s="78" t="str">
        <f ca="1">IFERROR(IF((VLOOKUP($E121,'Org List'!$AO$10:$AQ$190,3,FALSE))="","",(VLOOKUP($E121,'Org List'!$AO$10:$AQ$190,3,FALSE))),"")</f>
        <v>North East Region</v>
      </c>
      <c r="D121" s="79" t="str">
        <f ca="1">IFERROR(IF((VLOOKUP($E121,'Org List'!$AT$10:$AV$190,3,FALSE))="","",(VLOOKUP($E121,'Org List'!$AT$10:$AV$190,3,FALSE))),"")</f>
        <v>NHS England North East and Yorkshire (Cumbria And North East)</v>
      </c>
      <c r="E121" s="77" t="str">
        <f t="shared" ca="1" si="3"/>
        <v>E06000002</v>
      </c>
      <c r="F121" s="79" t="str">
        <f ca="1">IF(E121="","",VLOOKUP(E121,'Org List'!$J$9:$K$640,2,0))</f>
        <v>Middlesbrough</v>
      </c>
      <c r="G121" s="117">
        <f ca="1">IFERROR(IF((VLOOKUP($E121,'Res&amp;Reablement Backsheet'!$D$5:$W$183,G$9,FALSE))="","",(VLOOKUP($E121,'Res&amp;Reablement Backsheet'!$D$5:$W$183,G$9,FALSE))),"")</f>
        <v>0.90909090909090906</v>
      </c>
      <c r="H121" s="117">
        <f ca="1">IFERROR(IF((VLOOKUP($E121,'Res&amp;Reablement Backsheet'!$D$5:$W$183,H$9,FALSE))="","",(VLOOKUP($E121,'Res&amp;Reablement Backsheet'!$D$5:$W$183,H$9,FALSE))),"")</f>
        <v>0.86138613861386137</v>
      </c>
      <c r="I121" s="117">
        <f ca="1">IFERROR(IF((VLOOKUP($E121,'Res&amp;Reablement Backsheet'!$D$5:$W$183,I$9,FALSE))="","",(VLOOKUP($E121,'Res&amp;Reablement Backsheet'!$D$5:$W$183,I$9,FALSE))),"")</f>
        <v>0.80263157894736847</v>
      </c>
    </row>
    <row r="122" spans="1:9" ht="15" customHeight="1" x14ac:dyDescent="0.3">
      <c r="A122" s="41">
        <v>110</v>
      </c>
      <c r="B122" s="77" t="str">
        <f ca="1">IFERROR(IF((VLOOKUP($E122,'Org List'!$AJ$10:$AL$190,3,FALSE))="","",(VLOOKUP($E122,'Org List'!$AJ$10:$AL$190,3,FALSE))),"")</f>
        <v>East of England Commissioning Region</v>
      </c>
      <c r="C122" s="78" t="str">
        <f ca="1">IFERROR(IF((VLOOKUP($E122,'Org List'!$AO$10:$AQ$190,3,FALSE))="","",(VLOOKUP($E122,'Org List'!$AO$10:$AQ$190,3,FALSE))),"")</f>
        <v>South East Region</v>
      </c>
      <c r="D122" s="79" t="str">
        <f ca="1">IFERROR(IF((VLOOKUP($E122,'Org List'!$AT$10:$AV$190,3,FALSE))="","",(VLOOKUP($E122,'Org List'!$AT$10:$AV$190,3,FALSE))),"")</f>
        <v>NHS England East (East)</v>
      </c>
      <c r="E122" s="77" t="str">
        <f t="shared" ca="1" si="3"/>
        <v>E06000042</v>
      </c>
      <c r="F122" s="79" t="str">
        <f ca="1">IF(E122="","",VLOOKUP(E122,'Org List'!$J$9:$K$640,2,0))</f>
        <v>Milton Keynes</v>
      </c>
      <c r="G122" s="117">
        <f ca="1">IFERROR(IF((VLOOKUP($E122,'Res&amp;Reablement Backsheet'!$D$5:$W$183,G$9,FALSE))="","",(VLOOKUP($E122,'Res&amp;Reablement Backsheet'!$D$5:$W$183,G$9,FALSE))),"")</f>
        <v>0.76963350785340312</v>
      </c>
      <c r="H122" s="117">
        <f ca="1">IFERROR(IF((VLOOKUP($E122,'Res&amp;Reablement Backsheet'!$D$5:$W$183,H$9,FALSE))="","",(VLOOKUP($E122,'Res&amp;Reablement Backsheet'!$D$5:$W$183,H$9,FALSE))),"")</f>
        <v>0.85036496350364965</v>
      </c>
      <c r="I122" s="117">
        <f ca="1">IFERROR(IF((VLOOKUP($E122,'Res&amp;Reablement Backsheet'!$D$5:$W$183,I$9,FALSE))="","",(VLOOKUP($E122,'Res&amp;Reablement Backsheet'!$D$5:$W$183,I$9,FALSE))),"")</f>
        <v>0.7567567567567568</v>
      </c>
    </row>
    <row r="123" spans="1:9" ht="15" customHeight="1" x14ac:dyDescent="0.3">
      <c r="A123" s="41">
        <v>111</v>
      </c>
      <c r="B123" s="77" t="str">
        <f ca="1">IFERROR(IF((VLOOKUP($E123,'Org List'!$AJ$10:$AL$190,3,FALSE))="","",(VLOOKUP($E123,'Org List'!$AJ$10:$AL$190,3,FALSE))),"")</f>
        <v>North East and Yorkshire Commissioning Region</v>
      </c>
      <c r="C123" s="78" t="str">
        <f ca="1">IFERROR(IF((VLOOKUP($E123,'Org List'!$AO$10:$AQ$190,3,FALSE))="","",(VLOOKUP($E123,'Org List'!$AO$10:$AQ$190,3,FALSE))),"")</f>
        <v>North East Region</v>
      </c>
      <c r="D123" s="79" t="str">
        <f ca="1">IFERROR(IF((VLOOKUP($E123,'Org List'!$AT$10:$AV$190,3,FALSE))="","",(VLOOKUP($E123,'Org List'!$AT$10:$AV$190,3,FALSE))),"")</f>
        <v>NHS England North East and Yorkshire (Cumbria And North East)</v>
      </c>
      <c r="E123" s="77" t="str">
        <f t="shared" ca="1" si="3"/>
        <v>E08000021</v>
      </c>
      <c r="F123" s="79" t="str">
        <f ca="1">IF(E123="","",VLOOKUP(E123,'Org List'!$J$9:$K$640,2,0))</f>
        <v>Newcastle upon Tyne</v>
      </c>
      <c r="G123" s="117">
        <f ca="1">IFERROR(IF((VLOOKUP($E123,'Res&amp;Reablement Backsheet'!$D$5:$W$183,G$9,FALSE))="","",(VLOOKUP($E123,'Res&amp;Reablement Backsheet'!$D$5:$W$183,G$9,FALSE))),"")</f>
        <v>0.83257918552036203</v>
      </c>
      <c r="H123" s="117">
        <f ca="1">IFERROR(IF((VLOOKUP($E123,'Res&amp;Reablement Backsheet'!$D$5:$W$183,H$9,FALSE))="","",(VLOOKUP($E123,'Res&amp;Reablement Backsheet'!$D$5:$W$183,H$9,FALSE))),"")</f>
        <v>0.83043478260869563</v>
      </c>
      <c r="I123" s="117">
        <f ca="1">IFERROR(IF((VLOOKUP($E123,'Res&amp;Reablement Backsheet'!$D$5:$W$183,I$9,FALSE))="","",(VLOOKUP($E123,'Res&amp;Reablement Backsheet'!$D$5:$W$183,I$9,FALSE))),"")</f>
        <v>0.81376518218623484</v>
      </c>
    </row>
    <row r="124" spans="1:9" ht="15" customHeight="1" x14ac:dyDescent="0.3">
      <c r="A124" s="41">
        <v>112</v>
      </c>
      <c r="B124" s="77" t="str">
        <f ca="1">IFERROR(IF((VLOOKUP($E124,'Org List'!$AJ$10:$AL$190,3,FALSE))="","",(VLOOKUP($E124,'Org List'!$AJ$10:$AL$190,3,FALSE))),"")</f>
        <v>London Commissioning Region</v>
      </c>
      <c r="C124" s="78" t="str">
        <f ca="1">IFERROR(IF((VLOOKUP($E124,'Org List'!$AO$10:$AQ$190,3,FALSE))="","",(VLOOKUP($E124,'Org List'!$AO$10:$AQ$190,3,FALSE))),"")</f>
        <v>London Region</v>
      </c>
      <c r="D124" s="79" t="str">
        <f ca="1">IFERROR(IF((VLOOKUP($E124,'Org List'!$AT$10:$AV$190,3,FALSE))="","",(VLOOKUP($E124,'Org List'!$AT$10:$AV$190,3,FALSE))),"")</f>
        <v>NHS England London</v>
      </c>
      <c r="E124" s="77" t="str">
        <f t="shared" ca="1" si="3"/>
        <v>E09000025</v>
      </c>
      <c r="F124" s="79" t="str">
        <f ca="1">IF(E124="","",VLOOKUP(E124,'Org List'!$J$9:$K$640,2,0))</f>
        <v>Newham</v>
      </c>
      <c r="G124" s="117">
        <f ca="1">IFERROR(IF((VLOOKUP($E124,'Res&amp;Reablement Backsheet'!$D$5:$W$183,G$9,FALSE))="","",(VLOOKUP($E124,'Res&amp;Reablement Backsheet'!$D$5:$W$183,G$9,FALSE))),"")</f>
        <v>0.84545454545454546</v>
      </c>
      <c r="H124" s="117">
        <f ca="1">IFERROR(IF((VLOOKUP($E124,'Res&amp;Reablement Backsheet'!$D$5:$W$183,H$9,FALSE))="","",(VLOOKUP($E124,'Res&amp;Reablement Backsheet'!$D$5:$W$183,H$9,FALSE))),"")</f>
        <v>0.84615384615384615</v>
      </c>
      <c r="I124" s="117">
        <f ca="1">IFERROR(IF((VLOOKUP($E124,'Res&amp;Reablement Backsheet'!$D$5:$W$183,I$9,FALSE))="","",(VLOOKUP($E124,'Res&amp;Reablement Backsheet'!$D$5:$W$183,I$9,FALSE))),"")</f>
        <v>0.94059405940594054</v>
      </c>
    </row>
    <row r="125" spans="1:9" ht="15" customHeight="1" x14ac:dyDescent="0.3">
      <c r="A125" s="41">
        <v>113</v>
      </c>
      <c r="B125" s="77" t="str">
        <f ca="1">IFERROR(IF((VLOOKUP($E125,'Org List'!$AJ$10:$AL$190,3,FALSE))="","",(VLOOKUP($E125,'Org List'!$AJ$10:$AL$190,3,FALSE))),"")</f>
        <v>East of England Commissioning Region</v>
      </c>
      <c r="C125" s="78" t="str">
        <f ca="1">IFERROR(IF((VLOOKUP($E125,'Org List'!$AO$10:$AQ$190,3,FALSE))="","",(VLOOKUP($E125,'Org List'!$AO$10:$AQ$190,3,FALSE))),"")</f>
        <v>East Region</v>
      </c>
      <c r="D125" s="79" t="str">
        <f ca="1">IFERROR(IF((VLOOKUP($E125,'Org List'!$AT$10:$AV$190,3,FALSE))="","",(VLOOKUP($E125,'Org List'!$AT$10:$AV$190,3,FALSE))),"")</f>
        <v>NHS England East (East)</v>
      </c>
      <c r="E125" s="77" t="str">
        <f t="shared" ca="1" si="3"/>
        <v>E10000020</v>
      </c>
      <c r="F125" s="79" t="str">
        <f ca="1">IF(E125="","",VLOOKUP(E125,'Org List'!$J$9:$K$640,2,0))</f>
        <v>Norfolk</v>
      </c>
      <c r="G125" s="117">
        <f ca="1">IFERROR(IF((VLOOKUP($E125,'Res&amp;Reablement Backsheet'!$D$5:$W$183,G$9,FALSE))="","",(VLOOKUP($E125,'Res&amp;Reablement Backsheet'!$D$5:$W$183,G$9,FALSE))),"")</f>
        <v>0.93523316062176165</v>
      </c>
      <c r="H125" s="117">
        <f ca="1">IFERROR(IF((VLOOKUP($E125,'Res&amp;Reablement Backsheet'!$D$5:$W$183,H$9,FALSE))="","",(VLOOKUP($E125,'Res&amp;Reablement Backsheet'!$D$5:$W$183,H$9,FALSE))),"")</f>
        <v>0.90030674846625769</v>
      </c>
      <c r="I125" s="117">
        <f ca="1">IFERROR(IF((VLOOKUP($E125,'Res&amp;Reablement Backsheet'!$D$5:$W$183,I$9,FALSE))="","",(VLOOKUP($E125,'Res&amp;Reablement Backsheet'!$D$5:$W$183,I$9,FALSE))),"")</f>
        <v>0.90476190476190477</v>
      </c>
    </row>
    <row r="126" spans="1:9" ht="15" customHeight="1" x14ac:dyDescent="0.3">
      <c r="A126" s="41">
        <v>114</v>
      </c>
      <c r="B126" s="77" t="str">
        <f ca="1">IFERROR(IF((VLOOKUP($E126,'Org List'!$AJ$10:$AL$190,3,FALSE))="","",(VLOOKUP($E126,'Org List'!$AJ$10:$AL$190,3,FALSE))),"")</f>
        <v>North East and Yorkshire Commissioning Region</v>
      </c>
      <c r="C126" s="78" t="str">
        <f ca="1">IFERROR(IF((VLOOKUP($E126,'Org List'!$AO$10:$AQ$190,3,FALSE))="","",(VLOOKUP($E126,'Org List'!$AO$10:$AQ$190,3,FALSE))),"")</f>
        <v>Yorkshire and The Humber Region</v>
      </c>
      <c r="D126" s="79" t="str">
        <f ca="1">IFERROR(IF((VLOOKUP($E126,'Org List'!$AT$10:$AV$190,3,FALSE))="","",(VLOOKUP($E126,'Org List'!$AT$10:$AV$190,3,FALSE))),"")</f>
        <v>NHS England North East and Yokrshire (Yorkshire And Humber)</v>
      </c>
      <c r="E126" s="77" t="str">
        <f t="shared" ca="1" si="3"/>
        <v>E06000012</v>
      </c>
      <c r="F126" s="79" t="str">
        <f ca="1">IF(E126="","",VLOOKUP(E126,'Org List'!$J$9:$K$640,2,0))</f>
        <v>North East Lincolnshire</v>
      </c>
      <c r="G126" s="117">
        <f ca="1">IFERROR(IF((VLOOKUP($E126,'Res&amp;Reablement Backsheet'!$D$5:$W$183,G$9,FALSE))="","",(VLOOKUP($E126,'Res&amp;Reablement Backsheet'!$D$5:$W$183,G$9,FALSE))),"")</f>
        <v>0.93137254901960786</v>
      </c>
      <c r="H126" s="117">
        <f ca="1">IFERROR(IF((VLOOKUP($E126,'Res&amp;Reablement Backsheet'!$D$5:$W$183,H$9,FALSE))="","",(VLOOKUP($E126,'Res&amp;Reablement Backsheet'!$D$5:$W$183,H$9,FALSE))),"")</f>
        <v>0.88571428571428568</v>
      </c>
      <c r="I126" s="117">
        <f ca="1">IFERROR(IF((VLOOKUP($E126,'Res&amp;Reablement Backsheet'!$D$5:$W$183,I$9,FALSE))="","",(VLOOKUP($E126,'Res&amp;Reablement Backsheet'!$D$5:$W$183,I$9,FALSE))),"")</f>
        <v>0.88</v>
      </c>
    </row>
    <row r="127" spans="1:9" ht="15" customHeight="1" x14ac:dyDescent="0.3">
      <c r="A127" s="41">
        <v>115</v>
      </c>
      <c r="B127" s="77" t="str">
        <f ca="1">IFERROR(IF((VLOOKUP($E127,'Org List'!$AJ$10:$AL$190,3,FALSE))="","",(VLOOKUP($E127,'Org List'!$AJ$10:$AL$190,3,FALSE))),"")</f>
        <v>North East and Yorkshire Commissioning Region</v>
      </c>
      <c r="C127" s="78" t="str">
        <f ca="1">IFERROR(IF((VLOOKUP($E127,'Org List'!$AO$10:$AQ$190,3,FALSE))="","",(VLOOKUP($E127,'Org List'!$AO$10:$AQ$190,3,FALSE))),"")</f>
        <v>Yorkshire and The Humber Region</v>
      </c>
      <c r="D127" s="79" t="str">
        <f ca="1">IFERROR(IF((VLOOKUP($E127,'Org List'!$AT$10:$AV$190,3,FALSE))="","",(VLOOKUP($E127,'Org List'!$AT$10:$AV$190,3,FALSE))),"")</f>
        <v>NHS England North East and Yokrshire (Yorkshire And Humber)</v>
      </c>
      <c r="E127" s="77" t="str">
        <f t="shared" ca="1" si="3"/>
        <v>E06000013</v>
      </c>
      <c r="F127" s="79" t="str">
        <f ca="1">IF(E127="","",VLOOKUP(E127,'Org List'!$J$9:$K$640,2,0))</f>
        <v>North Lincolnshire</v>
      </c>
      <c r="G127" s="117">
        <f ca="1">IFERROR(IF((VLOOKUP($E127,'Res&amp;Reablement Backsheet'!$D$5:$W$183,G$9,FALSE))="","",(VLOOKUP($E127,'Res&amp;Reablement Backsheet'!$D$5:$W$183,G$9,FALSE))),"")</f>
        <v>0.92268041237113407</v>
      </c>
      <c r="H127" s="117">
        <f ca="1">IFERROR(IF((VLOOKUP($E127,'Res&amp;Reablement Backsheet'!$D$5:$W$183,H$9,FALSE))="","",(VLOOKUP($E127,'Res&amp;Reablement Backsheet'!$D$5:$W$183,H$9,FALSE))),"")</f>
        <v>0.92951541850220265</v>
      </c>
      <c r="I127" s="117">
        <f ca="1">IFERROR(IF((VLOOKUP($E127,'Res&amp;Reablement Backsheet'!$D$5:$W$183,I$9,FALSE))="","",(VLOOKUP($E127,'Res&amp;Reablement Backsheet'!$D$5:$W$183,I$9,FALSE))),"")</f>
        <v>0.86802030456852797</v>
      </c>
    </row>
    <row r="128" spans="1:9" ht="15" customHeight="1" x14ac:dyDescent="0.3">
      <c r="A128" s="41">
        <v>116</v>
      </c>
      <c r="B128" s="77" t="str">
        <f ca="1">IFERROR(IF((VLOOKUP($E128,'Org List'!$AJ$10:$AL$190,3,FALSE))="","",(VLOOKUP($E128,'Org List'!$AJ$10:$AL$190,3,FALSE))),"")</f>
        <v>South West England Commissioning Region</v>
      </c>
      <c r="C128" s="78" t="str">
        <f ca="1">IFERROR(IF((VLOOKUP($E128,'Org List'!$AO$10:$AQ$190,3,FALSE))="","",(VLOOKUP($E128,'Org List'!$AO$10:$AQ$190,3,FALSE))),"")</f>
        <v>South West Region</v>
      </c>
      <c r="D128" s="79" t="str">
        <f ca="1">IFERROR(IF((VLOOKUP($E128,'Org List'!$AT$10:$AV$190,3,FALSE))="","",(VLOOKUP($E128,'Org List'!$AT$10:$AV$190,3,FALSE))),"")</f>
        <v>NHS England South West (South West North)</v>
      </c>
      <c r="E128" s="77" t="str">
        <f t="shared" ca="1" si="3"/>
        <v>E06000024</v>
      </c>
      <c r="F128" s="79" t="str">
        <f ca="1">IF(E128="","",VLOOKUP(E128,'Org List'!$J$9:$K$640,2,0))</f>
        <v>North Somerset</v>
      </c>
      <c r="G128" s="117">
        <f ca="1">IFERROR(IF((VLOOKUP($E128,'Res&amp;Reablement Backsheet'!$D$5:$W$183,G$9,FALSE))="","",(VLOOKUP($E128,'Res&amp;Reablement Backsheet'!$D$5:$W$183,G$9,FALSE))),"")</f>
        <v>0.73469387755102045</v>
      </c>
      <c r="H128" s="117">
        <f ca="1">IFERROR(IF((VLOOKUP($E128,'Res&amp;Reablement Backsheet'!$D$5:$W$183,H$9,FALSE))="","",(VLOOKUP($E128,'Res&amp;Reablement Backsheet'!$D$5:$W$183,H$9,FALSE))),"")</f>
        <v>0.85263157894736841</v>
      </c>
      <c r="I128" s="117">
        <f ca="1">IFERROR(IF((VLOOKUP($E128,'Res&amp;Reablement Backsheet'!$D$5:$W$183,I$9,FALSE))="","",(VLOOKUP($E128,'Res&amp;Reablement Backsheet'!$D$5:$W$183,I$9,FALSE))),"")</f>
        <v>0.828125</v>
      </c>
    </row>
    <row r="129" spans="1:9" ht="15" customHeight="1" x14ac:dyDescent="0.3">
      <c r="A129" s="41">
        <v>117</v>
      </c>
      <c r="B129" s="77" t="str">
        <f ca="1">IFERROR(IF((VLOOKUP($E129,'Org List'!$AJ$10:$AL$190,3,FALSE))="","",(VLOOKUP($E129,'Org List'!$AJ$10:$AL$190,3,FALSE))),"")</f>
        <v>North East and Yorkshire Commissioning Region</v>
      </c>
      <c r="C129" s="78" t="str">
        <f ca="1">IFERROR(IF((VLOOKUP($E129,'Org List'!$AO$10:$AQ$190,3,FALSE))="","",(VLOOKUP($E129,'Org List'!$AO$10:$AQ$190,3,FALSE))),"")</f>
        <v>North East Region</v>
      </c>
      <c r="D129" s="79" t="str">
        <f ca="1">IFERROR(IF((VLOOKUP($E129,'Org List'!$AT$10:$AV$190,3,FALSE))="","",(VLOOKUP($E129,'Org List'!$AT$10:$AV$190,3,FALSE))),"")</f>
        <v>NHS England North East and Yorkshire (Cumbria And North East)</v>
      </c>
      <c r="E129" s="77" t="str">
        <f t="shared" ca="1" si="3"/>
        <v>E08000022</v>
      </c>
      <c r="F129" s="79" t="str">
        <f ca="1">IF(E129="","",VLOOKUP(E129,'Org List'!$J$9:$K$640,2,0))</f>
        <v>North Tyneside</v>
      </c>
      <c r="G129" s="117">
        <f ca="1">IFERROR(IF((VLOOKUP($E129,'Res&amp;Reablement Backsheet'!$D$5:$W$183,G$9,FALSE))="","",(VLOOKUP($E129,'Res&amp;Reablement Backsheet'!$D$5:$W$183,G$9,FALSE))),"")</f>
        <v>0.92307692307692313</v>
      </c>
      <c r="H129" s="117">
        <f ca="1">IFERROR(IF((VLOOKUP($E129,'Res&amp;Reablement Backsheet'!$D$5:$W$183,H$9,FALSE))="","",(VLOOKUP($E129,'Res&amp;Reablement Backsheet'!$D$5:$W$183,H$9,FALSE))),"")</f>
        <v>0.93090909090909091</v>
      </c>
      <c r="I129" s="117">
        <f ca="1">IFERROR(IF((VLOOKUP($E129,'Res&amp;Reablement Backsheet'!$D$5:$W$183,I$9,FALSE))="","",(VLOOKUP($E129,'Res&amp;Reablement Backsheet'!$D$5:$W$183,I$9,FALSE))),"")</f>
        <v>0.9083665338645418</v>
      </c>
    </row>
    <row r="130" spans="1:9" ht="15" customHeight="1" x14ac:dyDescent="0.3">
      <c r="A130" s="41">
        <v>118</v>
      </c>
      <c r="B130" s="77" t="str">
        <f ca="1">IFERROR(IF((VLOOKUP($E130,'Org List'!$AJ$10:$AL$190,3,FALSE))="","",(VLOOKUP($E130,'Org List'!$AJ$10:$AL$190,3,FALSE))),"")</f>
        <v>North East and Yorkshire Commissioning Region</v>
      </c>
      <c r="C130" s="78" t="str">
        <f ca="1">IFERROR(IF((VLOOKUP($E130,'Org List'!$AO$10:$AQ$190,3,FALSE))="","",(VLOOKUP($E130,'Org List'!$AO$10:$AQ$190,3,FALSE))),"")</f>
        <v>Yorkshire and The Humber Region</v>
      </c>
      <c r="D130" s="79" t="str">
        <f ca="1">IFERROR(IF((VLOOKUP($E130,'Org List'!$AT$10:$AV$190,3,FALSE))="","",(VLOOKUP($E130,'Org List'!$AT$10:$AV$190,3,FALSE))),"")</f>
        <v>NHS England North East and Yokrshire (Yorkshire And Humber)</v>
      </c>
      <c r="E130" s="77" t="str">
        <f t="shared" ca="1" si="3"/>
        <v>E10000023</v>
      </c>
      <c r="F130" s="79" t="str">
        <f ca="1">IF(E130="","",VLOOKUP(E130,'Org List'!$J$9:$K$640,2,0))</f>
        <v>North Yorkshire</v>
      </c>
      <c r="G130" s="117">
        <f ca="1">IFERROR(IF((VLOOKUP($E130,'Res&amp;Reablement Backsheet'!$D$5:$W$183,G$9,FALSE))="","",(VLOOKUP($E130,'Res&amp;Reablement Backsheet'!$D$5:$W$183,G$9,FALSE))),"")</f>
        <v>0.8364661654135338</v>
      </c>
      <c r="H130" s="117">
        <f ca="1">IFERROR(IF((VLOOKUP($E130,'Res&amp;Reablement Backsheet'!$D$5:$W$183,H$9,FALSE))="","",(VLOOKUP($E130,'Res&amp;Reablement Backsheet'!$D$5:$W$183,H$9,FALSE))),"")</f>
        <v>0.84017278617710578</v>
      </c>
      <c r="I130" s="117">
        <f ca="1">IFERROR(IF((VLOOKUP($E130,'Res&amp;Reablement Backsheet'!$D$5:$W$183,I$9,FALSE))="","",(VLOOKUP($E130,'Res&amp;Reablement Backsheet'!$D$5:$W$183,I$9,FALSE))),"")</f>
        <v>0.88672566371681416</v>
      </c>
    </row>
    <row r="131" spans="1:9" ht="15" customHeight="1" x14ac:dyDescent="0.3">
      <c r="A131" s="41">
        <v>119</v>
      </c>
      <c r="B131" s="77" t="str">
        <f ca="1">IFERROR(IF((VLOOKUP($E131,'Org List'!$AJ$10:$AL$190,3,FALSE))="","",(VLOOKUP($E131,'Org List'!$AJ$10:$AL$190,3,FALSE))),"")</f>
        <v>Midlands Commissioning Region</v>
      </c>
      <c r="C131" s="78" t="str">
        <f ca="1">IFERROR(IF((VLOOKUP($E131,'Org List'!$AO$10:$AQ$190,3,FALSE))="","",(VLOOKUP($E131,'Org List'!$AO$10:$AQ$190,3,FALSE))),"")</f>
        <v>East Midlands Region</v>
      </c>
      <c r="D131" s="79" t="str">
        <f ca="1">IFERROR(IF((VLOOKUP($E131,'Org List'!$AT$10:$AV$190,3,FALSE))="","",(VLOOKUP($E131,'Org List'!$AT$10:$AV$190,3,FALSE))),"")</f>
        <v>NHS England Midlands (Central Midlands)</v>
      </c>
      <c r="E131" s="77" t="str">
        <f t="shared" ca="1" si="3"/>
        <v>E10000021</v>
      </c>
      <c r="F131" s="79" t="str">
        <f ca="1">IF(E131="","",VLOOKUP(E131,'Org List'!$J$9:$K$640,2,0))</f>
        <v>Northamptonshire</v>
      </c>
      <c r="G131" s="117">
        <f ca="1">IFERROR(IF((VLOOKUP($E131,'Res&amp;Reablement Backsheet'!$D$5:$W$183,G$9,FALSE))="","",(VLOOKUP($E131,'Res&amp;Reablement Backsheet'!$D$5:$W$183,G$9,FALSE))),"")</f>
        <v>0.80933062880324547</v>
      </c>
      <c r="H131" s="117">
        <f ca="1">IFERROR(IF((VLOOKUP($E131,'Res&amp;Reablement Backsheet'!$D$5:$W$183,H$9,FALSE))="","",(VLOOKUP($E131,'Res&amp;Reablement Backsheet'!$D$5:$W$183,H$9,FALSE))),"")</f>
        <v>0.81</v>
      </c>
      <c r="I131" s="117">
        <f ca="1">IFERROR(IF((VLOOKUP($E131,'Res&amp;Reablement Backsheet'!$D$5:$W$183,I$9,FALSE))="","",(VLOOKUP($E131,'Res&amp;Reablement Backsheet'!$D$5:$W$183,I$9,FALSE))),"")</f>
        <v>0.79721669980119281</v>
      </c>
    </row>
    <row r="132" spans="1:9" ht="15" customHeight="1" x14ac:dyDescent="0.3">
      <c r="A132" s="41">
        <v>120</v>
      </c>
      <c r="B132" s="77" t="str">
        <f ca="1">IFERROR(IF((VLOOKUP($E132,'Org List'!$AJ$10:$AL$190,3,FALSE))="","",(VLOOKUP($E132,'Org List'!$AJ$10:$AL$190,3,FALSE))),"")</f>
        <v>North East and Yorkshire Commissioning Region</v>
      </c>
      <c r="C132" s="78" t="str">
        <f ca="1">IFERROR(IF((VLOOKUP($E132,'Org List'!$AO$10:$AQ$190,3,FALSE))="","",(VLOOKUP($E132,'Org List'!$AO$10:$AQ$190,3,FALSE))),"")</f>
        <v>North East Region</v>
      </c>
      <c r="D132" s="79" t="str">
        <f ca="1">IFERROR(IF((VLOOKUP($E132,'Org List'!$AT$10:$AV$190,3,FALSE))="","",(VLOOKUP($E132,'Org List'!$AT$10:$AV$190,3,FALSE))),"")</f>
        <v>NHS England North East and Yorkshire (Cumbria And North East)</v>
      </c>
      <c r="E132" s="77" t="str">
        <f t="shared" ca="1" si="3"/>
        <v>E06000057</v>
      </c>
      <c r="F132" s="79" t="str">
        <f ca="1">IF(E132="","",VLOOKUP(E132,'Org List'!$J$9:$K$640,2,0))</f>
        <v>Northumberland</v>
      </c>
      <c r="G132" s="117">
        <f ca="1">IFERROR(IF((VLOOKUP($E132,'Res&amp;Reablement Backsheet'!$D$5:$W$183,G$9,FALSE))="","",(VLOOKUP($E132,'Res&amp;Reablement Backsheet'!$D$5:$W$183,G$9,FALSE))),"")</f>
        <v>0.91545893719806759</v>
      </c>
      <c r="H132" s="117">
        <f ca="1">IFERROR(IF((VLOOKUP($E132,'Res&amp;Reablement Backsheet'!$D$5:$W$183,H$9,FALSE))="","",(VLOOKUP($E132,'Res&amp;Reablement Backsheet'!$D$5:$W$183,H$9,FALSE))),"")</f>
        <v>0.91666666666666663</v>
      </c>
      <c r="I132" s="117">
        <f ca="1">IFERROR(IF((VLOOKUP($E132,'Res&amp;Reablement Backsheet'!$D$5:$W$183,I$9,FALSE))="","",(VLOOKUP($E132,'Res&amp;Reablement Backsheet'!$D$5:$W$183,I$9,FALSE))),"")</f>
        <v>0.91711229946524064</v>
      </c>
    </row>
    <row r="133" spans="1:9" ht="15" customHeight="1" x14ac:dyDescent="0.3">
      <c r="A133" s="41">
        <v>121</v>
      </c>
      <c r="B133" s="77" t="str">
        <f ca="1">IFERROR(IF((VLOOKUP($E133,'Org List'!$AJ$10:$AL$190,3,FALSE))="","",(VLOOKUP($E133,'Org List'!$AJ$10:$AL$190,3,FALSE))),"")</f>
        <v>Midlands Commissioning Region</v>
      </c>
      <c r="C133" s="78" t="str">
        <f ca="1">IFERROR(IF((VLOOKUP($E133,'Org List'!$AO$10:$AQ$190,3,FALSE))="","",(VLOOKUP($E133,'Org List'!$AO$10:$AQ$190,3,FALSE))),"")</f>
        <v>East Midlands Region</v>
      </c>
      <c r="D133" s="79" t="str">
        <f ca="1">IFERROR(IF((VLOOKUP($E133,'Org List'!$AT$10:$AV$190,3,FALSE))="","",(VLOOKUP($E133,'Org List'!$AT$10:$AV$190,3,FALSE))),"")</f>
        <v>NHS England Midlands (North Midlands)</v>
      </c>
      <c r="E133" s="77" t="str">
        <f t="shared" ca="1" si="3"/>
        <v>E06000018</v>
      </c>
      <c r="F133" s="79" t="str">
        <f ca="1">IF(E133="","",VLOOKUP(E133,'Org List'!$J$9:$K$640,2,0))</f>
        <v>Nottingham</v>
      </c>
      <c r="G133" s="117">
        <f ca="1">IFERROR(IF((VLOOKUP($E133,'Res&amp;Reablement Backsheet'!$D$5:$W$183,G$9,FALSE))="","",(VLOOKUP($E133,'Res&amp;Reablement Backsheet'!$D$5:$W$183,G$9,FALSE))),"")</f>
        <v>0.84615384615384615</v>
      </c>
      <c r="H133" s="117">
        <f ca="1">IFERROR(IF((VLOOKUP($E133,'Res&amp;Reablement Backsheet'!$D$5:$W$183,H$9,FALSE))="","",(VLOOKUP($E133,'Res&amp;Reablement Backsheet'!$D$5:$W$183,H$9,FALSE))),"")</f>
        <v>0.79005524861878451</v>
      </c>
      <c r="I133" s="117">
        <f ca="1">IFERROR(IF((VLOOKUP($E133,'Res&amp;Reablement Backsheet'!$D$5:$W$183,I$9,FALSE))="","",(VLOOKUP($E133,'Res&amp;Reablement Backsheet'!$D$5:$W$183,I$9,FALSE))),"")</f>
        <v>0.70833333333333337</v>
      </c>
    </row>
    <row r="134" spans="1:9" ht="15" customHeight="1" x14ac:dyDescent="0.3">
      <c r="A134" s="41">
        <v>122</v>
      </c>
      <c r="B134" s="77" t="str">
        <f ca="1">IFERROR(IF((VLOOKUP($E134,'Org List'!$AJ$10:$AL$190,3,FALSE))="","",(VLOOKUP($E134,'Org List'!$AJ$10:$AL$190,3,FALSE))),"")</f>
        <v>Midlands Commissioning Region</v>
      </c>
      <c r="C134" s="78" t="str">
        <f ca="1">IFERROR(IF((VLOOKUP($E134,'Org List'!$AO$10:$AQ$190,3,FALSE))="","",(VLOOKUP($E134,'Org List'!$AO$10:$AQ$190,3,FALSE))),"")</f>
        <v>East Midlands Region</v>
      </c>
      <c r="D134" s="79" t="str">
        <f ca="1">IFERROR(IF((VLOOKUP($E134,'Org List'!$AT$10:$AV$190,3,FALSE))="","",(VLOOKUP($E134,'Org List'!$AT$10:$AV$190,3,FALSE))),"")</f>
        <v>NHS England Midlands (North Midlands)</v>
      </c>
      <c r="E134" s="77" t="str">
        <f t="shared" ca="1" si="3"/>
        <v>E10000024</v>
      </c>
      <c r="F134" s="79" t="str">
        <f ca="1">IF(E134="","",VLOOKUP(E134,'Org List'!$J$9:$K$640,2,0))</f>
        <v>Nottinghamshire</v>
      </c>
      <c r="G134" s="117">
        <f ca="1">IFERROR(IF((VLOOKUP($E134,'Res&amp;Reablement Backsheet'!$D$5:$W$183,G$9,FALSE))="","",(VLOOKUP($E134,'Res&amp;Reablement Backsheet'!$D$5:$W$183,G$9,FALSE))),"")</f>
        <v>0.78909090909090907</v>
      </c>
      <c r="H134" s="117">
        <f ca="1">IFERROR(IF((VLOOKUP($E134,'Res&amp;Reablement Backsheet'!$D$5:$W$183,H$9,FALSE))="","",(VLOOKUP($E134,'Res&amp;Reablement Backsheet'!$D$5:$W$183,H$9,FALSE))),"")</f>
        <v>0.85</v>
      </c>
      <c r="I134" s="117">
        <f ca="1">IFERROR(IF((VLOOKUP($E134,'Res&amp;Reablement Backsheet'!$D$5:$W$183,I$9,FALSE))="","",(VLOOKUP($E134,'Res&amp;Reablement Backsheet'!$D$5:$W$183,I$9,FALSE))),"")</f>
        <v>0.78815489749430523</v>
      </c>
    </row>
    <row r="135" spans="1:9" ht="15" customHeight="1" x14ac:dyDescent="0.3">
      <c r="A135" s="41">
        <v>123</v>
      </c>
      <c r="B135" s="77" t="str">
        <f ca="1">IFERROR(IF((VLOOKUP($E135,'Org List'!$AJ$10:$AL$190,3,FALSE))="","",(VLOOKUP($E135,'Org List'!$AJ$10:$AL$190,3,FALSE))),"")</f>
        <v>North West Commissioning Region</v>
      </c>
      <c r="C135" s="78" t="str">
        <f ca="1">IFERROR(IF((VLOOKUP($E135,'Org List'!$AO$10:$AQ$190,3,FALSE))="","",(VLOOKUP($E135,'Org List'!$AO$10:$AQ$190,3,FALSE))),"")</f>
        <v>North West Region</v>
      </c>
      <c r="D135" s="79" t="str">
        <f ca="1">IFERROR(IF((VLOOKUP($E135,'Org List'!$AT$10:$AV$190,3,FALSE))="","",(VLOOKUP($E135,'Org List'!$AT$10:$AV$190,3,FALSE))),"")</f>
        <v>NHS England North West (Greater Manchester)</v>
      </c>
      <c r="E135" s="77" t="str">
        <f t="shared" ca="1" si="3"/>
        <v>E08000004</v>
      </c>
      <c r="F135" s="79" t="str">
        <f ca="1">IF(E135="","",VLOOKUP(E135,'Org List'!$J$9:$K$640,2,0))</f>
        <v>Oldham</v>
      </c>
      <c r="G135" s="117">
        <f ca="1">IFERROR(IF((VLOOKUP($E135,'Res&amp;Reablement Backsheet'!$D$5:$W$183,G$9,FALSE))="","",(VLOOKUP($E135,'Res&amp;Reablement Backsheet'!$D$5:$W$183,G$9,FALSE))),"")</f>
        <v>0.92666666666666664</v>
      </c>
      <c r="H135" s="117">
        <f ca="1">IFERROR(IF((VLOOKUP($E135,'Res&amp;Reablement Backsheet'!$D$5:$W$183,H$9,FALSE))="","",(VLOOKUP($E135,'Res&amp;Reablement Backsheet'!$D$5:$W$183,H$9,FALSE))),"")</f>
        <v>0.92763157894736847</v>
      </c>
      <c r="I135" s="117">
        <f ca="1">IFERROR(IF((VLOOKUP($E135,'Res&amp;Reablement Backsheet'!$D$5:$W$183,I$9,FALSE))="","",(VLOOKUP($E135,'Res&amp;Reablement Backsheet'!$D$5:$W$183,I$9,FALSE))),"")</f>
        <v>0.8984375</v>
      </c>
    </row>
    <row r="136" spans="1:9" ht="15" customHeight="1" x14ac:dyDescent="0.3">
      <c r="A136" s="41">
        <v>124</v>
      </c>
      <c r="B136" s="77" t="str">
        <f ca="1">IFERROR(IF((VLOOKUP($E136,'Org List'!$AJ$10:$AL$190,3,FALSE))="","",(VLOOKUP($E136,'Org List'!$AJ$10:$AL$190,3,FALSE))),"")</f>
        <v>South East England Commissioning Region</v>
      </c>
      <c r="C136" s="78" t="str">
        <f ca="1">IFERROR(IF((VLOOKUP($E136,'Org List'!$AO$10:$AQ$190,3,FALSE))="","",(VLOOKUP($E136,'Org List'!$AO$10:$AQ$190,3,FALSE))),"")</f>
        <v>South East Region</v>
      </c>
      <c r="D136" s="79" t="str">
        <f ca="1">IFERROR(IF((VLOOKUP($E136,'Org List'!$AT$10:$AV$190,3,FALSE))="","",(VLOOKUP($E136,'Org List'!$AT$10:$AV$190,3,FALSE))),"")</f>
        <v>NHS England South East (Hampshire, Isle of Wight and Thames Valley)</v>
      </c>
      <c r="E136" s="77" t="str">
        <f t="shared" ca="1" si="3"/>
        <v>E10000025</v>
      </c>
      <c r="F136" s="79" t="str">
        <f ca="1">IF(E136="","",VLOOKUP(E136,'Org List'!$J$9:$K$640,2,0))</f>
        <v>Oxfordshire</v>
      </c>
      <c r="G136" s="117">
        <f ca="1">IFERROR(IF((VLOOKUP($E136,'Res&amp;Reablement Backsheet'!$D$5:$W$183,G$9,FALSE))="","",(VLOOKUP($E136,'Res&amp;Reablement Backsheet'!$D$5:$W$183,G$9,FALSE))),"")</f>
        <v>0.79840848806366049</v>
      </c>
      <c r="H136" s="117">
        <f ca="1">IFERROR(IF((VLOOKUP($E136,'Res&amp;Reablement Backsheet'!$D$5:$W$183,H$9,FALSE))="","",(VLOOKUP($E136,'Res&amp;Reablement Backsheet'!$D$5:$W$183,H$9,FALSE))),"")</f>
        <v>0.83</v>
      </c>
      <c r="I136" s="117">
        <f ca="1">IFERROR(IF((VLOOKUP($E136,'Res&amp;Reablement Backsheet'!$D$5:$W$183,I$9,FALSE))="","",(VLOOKUP($E136,'Res&amp;Reablement Backsheet'!$D$5:$W$183,I$9,FALSE))),"")</f>
        <v>0.77027027027027029</v>
      </c>
    </row>
    <row r="137" spans="1:9" ht="15" customHeight="1" x14ac:dyDescent="0.3">
      <c r="A137" s="41">
        <v>125</v>
      </c>
      <c r="B137" s="77" t="str">
        <f ca="1">IFERROR(IF((VLOOKUP($E137,'Org List'!$AJ$10:$AL$190,3,FALSE))="","",(VLOOKUP($E137,'Org List'!$AJ$10:$AL$190,3,FALSE))),"")</f>
        <v>East of England Commissioning Region</v>
      </c>
      <c r="C137" s="78" t="str">
        <f ca="1">IFERROR(IF((VLOOKUP($E137,'Org List'!$AO$10:$AQ$190,3,FALSE))="","",(VLOOKUP($E137,'Org List'!$AO$10:$AQ$190,3,FALSE))),"")</f>
        <v>East Region</v>
      </c>
      <c r="D137" s="79" t="str">
        <f ca="1">IFERROR(IF((VLOOKUP($E137,'Org List'!$AT$10:$AV$190,3,FALSE))="","",(VLOOKUP($E137,'Org List'!$AT$10:$AV$190,3,FALSE))),"")</f>
        <v>NHS England East (East)</v>
      </c>
      <c r="E137" s="77" t="str">
        <f t="shared" ca="1" si="3"/>
        <v>E06000031</v>
      </c>
      <c r="F137" s="79" t="str">
        <f ca="1">IF(E137="","",VLOOKUP(E137,'Org List'!$J$9:$K$640,2,0))</f>
        <v>Peterborough</v>
      </c>
      <c r="G137" s="117">
        <f ca="1">IFERROR(IF((VLOOKUP($E137,'Res&amp;Reablement Backsheet'!$D$5:$W$183,G$9,FALSE))="","",(VLOOKUP($E137,'Res&amp;Reablement Backsheet'!$D$5:$W$183,G$9,FALSE))),"")</f>
        <v>0.72477064220183485</v>
      </c>
      <c r="H137" s="117">
        <f ca="1">IFERROR(IF((VLOOKUP($E137,'Res&amp;Reablement Backsheet'!$D$5:$W$183,H$9,FALSE))="","",(VLOOKUP($E137,'Res&amp;Reablement Backsheet'!$D$5:$W$183,H$9,FALSE))),"")</f>
        <v>0.83193277310924374</v>
      </c>
      <c r="I137" s="117">
        <f ca="1">IFERROR(IF((VLOOKUP($E137,'Res&amp;Reablement Backsheet'!$D$5:$W$183,I$9,FALSE))="","",(VLOOKUP($E137,'Res&amp;Reablement Backsheet'!$D$5:$W$183,I$9,FALSE))),"")</f>
        <v>0.7558139534883721</v>
      </c>
    </row>
    <row r="138" spans="1:9" ht="15" customHeight="1" x14ac:dyDescent="0.3">
      <c r="A138" s="41">
        <v>126</v>
      </c>
      <c r="B138" s="77" t="str">
        <f ca="1">IFERROR(IF((VLOOKUP($E138,'Org List'!$AJ$10:$AL$190,3,FALSE))="","",(VLOOKUP($E138,'Org List'!$AJ$10:$AL$190,3,FALSE))),"")</f>
        <v>South West England Commissioning Region</v>
      </c>
      <c r="C138" s="78" t="str">
        <f ca="1">IFERROR(IF((VLOOKUP($E138,'Org List'!$AO$10:$AQ$190,3,FALSE))="","",(VLOOKUP($E138,'Org List'!$AO$10:$AQ$190,3,FALSE))),"")</f>
        <v>South West Region</v>
      </c>
      <c r="D138" s="79" t="str">
        <f ca="1">IFERROR(IF((VLOOKUP($E138,'Org List'!$AT$10:$AV$190,3,FALSE))="","",(VLOOKUP($E138,'Org List'!$AT$10:$AV$190,3,FALSE))),"")</f>
        <v>NHS England South West (South West South)</v>
      </c>
      <c r="E138" s="77" t="str">
        <f t="shared" ca="1" si="3"/>
        <v>E06000026</v>
      </c>
      <c r="F138" s="79" t="str">
        <f ca="1">IF(E138="","",VLOOKUP(E138,'Org List'!$J$9:$K$640,2,0))</f>
        <v>Plymouth</v>
      </c>
      <c r="G138" s="117">
        <f ca="1">IFERROR(IF((VLOOKUP($E138,'Res&amp;Reablement Backsheet'!$D$5:$W$183,G$9,FALSE))="","",(VLOOKUP($E138,'Res&amp;Reablement Backsheet'!$D$5:$W$183,G$9,FALSE))),"")</f>
        <v>0.84946236559139787</v>
      </c>
      <c r="H138" s="117">
        <f ca="1">IFERROR(IF((VLOOKUP($E138,'Res&amp;Reablement Backsheet'!$D$5:$W$183,H$9,FALSE))="","",(VLOOKUP($E138,'Res&amp;Reablement Backsheet'!$D$5:$W$183,H$9,FALSE))),"")</f>
        <v>0.8975265017667845</v>
      </c>
      <c r="I138" s="117">
        <f ca="1">IFERROR(IF((VLOOKUP($E138,'Res&amp;Reablement Backsheet'!$D$5:$W$183,I$9,FALSE))="","",(VLOOKUP($E138,'Res&amp;Reablement Backsheet'!$D$5:$W$183,I$9,FALSE))),"")</f>
        <v>0.84090909090909094</v>
      </c>
    </row>
    <row r="139" spans="1:9" ht="15" customHeight="1" x14ac:dyDescent="0.3">
      <c r="A139" s="41">
        <v>127</v>
      </c>
      <c r="B139" s="77" t="str">
        <f ca="1">IFERROR(IF((VLOOKUP($E139,'Org List'!$AJ$10:$AL$190,3,FALSE))="","",(VLOOKUP($E139,'Org List'!$AJ$10:$AL$190,3,FALSE))),"")</f>
        <v>South East England Commissioning Region</v>
      </c>
      <c r="C139" s="78" t="str">
        <f ca="1">IFERROR(IF((VLOOKUP($E139,'Org List'!$AO$10:$AQ$190,3,FALSE))="","",(VLOOKUP($E139,'Org List'!$AO$10:$AQ$190,3,FALSE))),"")</f>
        <v>South East Region</v>
      </c>
      <c r="D139" s="79" t="str">
        <f ca="1">IFERROR(IF((VLOOKUP($E139,'Org List'!$AT$10:$AV$190,3,FALSE))="","",(VLOOKUP($E139,'Org List'!$AT$10:$AV$190,3,FALSE))),"")</f>
        <v>NHS England South East (Hampshire, Isle of Wight and Thames Valley)</v>
      </c>
      <c r="E139" s="77" t="str">
        <f t="shared" ca="1" si="3"/>
        <v>E06000044</v>
      </c>
      <c r="F139" s="79" t="str">
        <f ca="1">IF(E139="","",VLOOKUP(E139,'Org List'!$J$9:$K$640,2,0))</f>
        <v>Portsmouth</v>
      </c>
      <c r="G139" s="117">
        <f ca="1">IFERROR(IF((VLOOKUP($E139,'Res&amp;Reablement Backsheet'!$D$5:$W$183,G$9,FALSE))="","",(VLOOKUP($E139,'Res&amp;Reablement Backsheet'!$D$5:$W$183,G$9,FALSE))),"")</f>
        <v>0.79605263157894735</v>
      </c>
      <c r="H139" s="117">
        <f ca="1">IFERROR(IF((VLOOKUP($E139,'Res&amp;Reablement Backsheet'!$D$5:$W$183,H$9,FALSE))="","",(VLOOKUP($E139,'Res&amp;Reablement Backsheet'!$D$5:$W$183,H$9,FALSE))),"")</f>
        <v>0.83199999999999996</v>
      </c>
      <c r="I139" s="117">
        <f ca="1">IFERROR(IF((VLOOKUP($E139,'Res&amp;Reablement Backsheet'!$D$5:$W$183,I$9,FALSE))="","",(VLOOKUP($E139,'Res&amp;Reablement Backsheet'!$D$5:$W$183,I$9,FALSE))),"")</f>
        <v>0.83916083916083917</v>
      </c>
    </row>
    <row r="140" spans="1:9" ht="15" customHeight="1" x14ac:dyDescent="0.3">
      <c r="A140" s="41">
        <v>128</v>
      </c>
      <c r="B140" s="77" t="str">
        <f ca="1">IFERROR(IF((VLOOKUP($E140,'Org List'!$AJ$10:$AL$190,3,FALSE))="","",(VLOOKUP($E140,'Org List'!$AJ$10:$AL$190,3,FALSE))),"")</f>
        <v>South East England Commissioning Region</v>
      </c>
      <c r="C140" s="78" t="str">
        <f ca="1">IFERROR(IF((VLOOKUP($E140,'Org List'!$AO$10:$AQ$190,3,FALSE))="","",(VLOOKUP($E140,'Org List'!$AO$10:$AQ$190,3,FALSE))),"")</f>
        <v>South East Region</v>
      </c>
      <c r="D140" s="79" t="str">
        <f ca="1">IFERROR(IF((VLOOKUP($E140,'Org List'!$AT$10:$AV$190,3,FALSE))="","",(VLOOKUP($E140,'Org List'!$AT$10:$AV$190,3,FALSE))),"")</f>
        <v>NHS England South East (Hampshire, Isle of Wight and Thames Valley)</v>
      </c>
      <c r="E140" s="77" t="str">
        <f t="shared" ref="E140:E171" ca="1" si="4">IF($A140&gt;$L$5-1,"",INDIRECT("'Comms by AT'!D"&amp;$A140+$L$4))</f>
        <v>E06000038</v>
      </c>
      <c r="F140" s="79" t="str">
        <f ca="1">IF(E140="","",VLOOKUP(E140,'Org List'!$J$9:$K$640,2,0))</f>
        <v>Reading</v>
      </c>
      <c r="G140" s="117">
        <f ca="1">IFERROR(IF((VLOOKUP($E140,'Res&amp;Reablement Backsheet'!$D$5:$W$183,G$9,FALSE))="","",(VLOOKUP($E140,'Res&amp;Reablement Backsheet'!$D$5:$W$183,G$9,FALSE))),"")</f>
        <v>0.87096774193548387</v>
      </c>
      <c r="H140" s="117">
        <f ca="1">IFERROR(IF((VLOOKUP($E140,'Res&amp;Reablement Backsheet'!$D$5:$W$183,H$9,FALSE))="","",(VLOOKUP($E140,'Res&amp;Reablement Backsheet'!$D$5:$W$183,H$9,FALSE))),"")</f>
        <v>0.88</v>
      </c>
      <c r="I140" s="117">
        <f ca="1">IFERROR(IF((VLOOKUP($E140,'Res&amp;Reablement Backsheet'!$D$5:$W$183,I$9,FALSE))="","",(VLOOKUP($E140,'Res&amp;Reablement Backsheet'!$D$5:$W$183,I$9,FALSE))),"")</f>
        <v>0.90804597701149425</v>
      </c>
    </row>
    <row r="141" spans="1:9" ht="15" customHeight="1" x14ac:dyDescent="0.3">
      <c r="A141" s="41">
        <v>129</v>
      </c>
      <c r="B141" s="77" t="str">
        <f ca="1">IFERROR(IF((VLOOKUP($E141,'Org List'!$AJ$10:$AL$190,3,FALSE))="","",(VLOOKUP($E141,'Org List'!$AJ$10:$AL$190,3,FALSE))),"")</f>
        <v>London Commissioning Region</v>
      </c>
      <c r="C141" s="78" t="str">
        <f ca="1">IFERROR(IF((VLOOKUP($E141,'Org List'!$AO$10:$AQ$190,3,FALSE))="","",(VLOOKUP($E141,'Org List'!$AO$10:$AQ$190,3,FALSE))),"")</f>
        <v>London Region</v>
      </c>
      <c r="D141" s="79" t="str">
        <f ca="1">IFERROR(IF((VLOOKUP($E141,'Org List'!$AT$10:$AV$190,3,FALSE))="","",(VLOOKUP($E141,'Org List'!$AT$10:$AV$190,3,FALSE))),"")</f>
        <v>NHS England London</v>
      </c>
      <c r="E141" s="77" t="str">
        <f t="shared" ca="1" si="4"/>
        <v>E09000026</v>
      </c>
      <c r="F141" s="79" t="str">
        <f ca="1">IF(E141="","",VLOOKUP(E141,'Org List'!$J$9:$K$640,2,0))</f>
        <v>Redbridge</v>
      </c>
      <c r="G141" s="117">
        <f ca="1">IFERROR(IF((VLOOKUP($E141,'Res&amp;Reablement Backsheet'!$D$5:$W$183,G$9,FALSE))="","",(VLOOKUP($E141,'Res&amp;Reablement Backsheet'!$D$5:$W$183,G$9,FALSE))),"")</f>
        <v>0.93538461538461537</v>
      </c>
      <c r="H141" s="117">
        <f ca="1">IFERROR(IF((VLOOKUP($E141,'Res&amp;Reablement Backsheet'!$D$5:$W$183,H$9,FALSE))="","",(VLOOKUP($E141,'Res&amp;Reablement Backsheet'!$D$5:$W$183,H$9,FALSE))),"")</f>
        <v>0.89</v>
      </c>
      <c r="I141" s="117">
        <f ca="1">IFERROR(IF((VLOOKUP($E141,'Res&amp;Reablement Backsheet'!$D$5:$W$183,I$9,FALSE))="","",(VLOOKUP($E141,'Res&amp;Reablement Backsheet'!$D$5:$W$183,I$9,FALSE))),"")</f>
        <v>0.96610169491525422</v>
      </c>
    </row>
    <row r="142" spans="1:9" ht="15" customHeight="1" x14ac:dyDescent="0.3">
      <c r="A142" s="41">
        <v>130</v>
      </c>
      <c r="B142" s="77" t="str">
        <f ca="1">IFERROR(IF((VLOOKUP($E142,'Org List'!$AJ$10:$AL$190,3,FALSE))="","",(VLOOKUP($E142,'Org List'!$AJ$10:$AL$190,3,FALSE))),"")</f>
        <v>North East and Yorkshire Commissioning Region</v>
      </c>
      <c r="C142" s="78" t="str">
        <f ca="1">IFERROR(IF((VLOOKUP($E142,'Org List'!$AO$10:$AQ$190,3,FALSE))="","",(VLOOKUP($E142,'Org List'!$AO$10:$AQ$190,3,FALSE))),"")</f>
        <v>North East Region</v>
      </c>
      <c r="D142" s="79" t="str">
        <f ca="1">IFERROR(IF((VLOOKUP($E142,'Org List'!$AT$10:$AV$190,3,FALSE))="","",(VLOOKUP($E142,'Org List'!$AT$10:$AV$190,3,FALSE))),"")</f>
        <v>NHS England North East and Yorkshire (Cumbria And North East)</v>
      </c>
      <c r="E142" s="77" t="str">
        <f t="shared" ca="1" si="4"/>
        <v>E06000003</v>
      </c>
      <c r="F142" s="79" t="str">
        <f ca="1">IF(E142="","",VLOOKUP(E142,'Org List'!$J$9:$K$640,2,0))</f>
        <v>Redcar and Cleveland</v>
      </c>
      <c r="G142" s="117">
        <f ca="1">IFERROR(IF((VLOOKUP($E142,'Res&amp;Reablement Backsheet'!$D$5:$W$183,G$9,FALSE))="","",(VLOOKUP($E142,'Res&amp;Reablement Backsheet'!$D$5:$W$183,G$9,FALSE))),"")</f>
        <v>0.83076923076923082</v>
      </c>
      <c r="H142" s="117">
        <f ca="1">IFERROR(IF((VLOOKUP($E142,'Res&amp;Reablement Backsheet'!$D$5:$W$183,H$9,FALSE))="","",(VLOOKUP($E142,'Res&amp;Reablement Backsheet'!$D$5:$W$183,H$9,FALSE))),"")</f>
        <v>0.84</v>
      </c>
      <c r="I142" s="117">
        <f ca="1">IFERROR(IF((VLOOKUP($E142,'Res&amp;Reablement Backsheet'!$D$5:$W$183,I$9,FALSE))="","",(VLOOKUP($E142,'Res&amp;Reablement Backsheet'!$D$5:$W$183,I$9,FALSE))),"")</f>
        <v>0.85897435897435892</v>
      </c>
    </row>
    <row r="143" spans="1:9" ht="15" customHeight="1" x14ac:dyDescent="0.3">
      <c r="A143" s="41">
        <v>131</v>
      </c>
      <c r="B143" s="77" t="str">
        <f ca="1">IFERROR(IF((VLOOKUP($E143,'Org List'!$AJ$10:$AL$190,3,FALSE))="","",(VLOOKUP($E143,'Org List'!$AJ$10:$AL$190,3,FALSE))),"")</f>
        <v>London Commissioning Region</v>
      </c>
      <c r="C143" s="78" t="str">
        <f ca="1">IFERROR(IF((VLOOKUP($E143,'Org List'!$AO$10:$AQ$190,3,FALSE))="","",(VLOOKUP($E143,'Org List'!$AO$10:$AQ$190,3,FALSE))),"")</f>
        <v>London Region</v>
      </c>
      <c r="D143" s="79" t="str">
        <f ca="1">IFERROR(IF((VLOOKUP($E143,'Org List'!$AT$10:$AV$190,3,FALSE))="","",(VLOOKUP($E143,'Org List'!$AT$10:$AV$190,3,FALSE))),"")</f>
        <v>NHS England London</v>
      </c>
      <c r="E143" s="77" t="str">
        <f t="shared" ca="1" si="4"/>
        <v>E09000027</v>
      </c>
      <c r="F143" s="79" t="str">
        <f ca="1">IF(E143="","",VLOOKUP(E143,'Org List'!$J$9:$K$640,2,0))</f>
        <v>Richmond upon Thames</v>
      </c>
      <c r="G143" s="117">
        <f ca="1">IFERROR(IF((VLOOKUP($E143,'Res&amp;Reablement Backsheet'!$D$5:$W$183,G$9,FALSE))="","",(VLOOKUP($E143,'Res&amp;Reablement Backsheet'!$D$5:$W$183,G$9,FALSE))),"")</f>
        <v>0.85616438356164382</v>
      </c>
      <c r="H143" s="117">
        <f ca="1">IFERROR(IF((VLOOKUP($E143,'Res&amp;Reablement Backsheet'!$D$5:$W$183,H$9,FALSE))="","",(VLOOKUP($E143,'Res&amp;Reablement Backsheet'!$D$5:$W$183,H$9,FALSE))),"")</f>
        <v>0.86144578313253017</v>
      </c>
      <c r="I143" s="117">
        <f ca="1">IFERROR(IF((VLOOKUP($E143,'Res&amp;Reablement Backsheet'!$D$5:$W$183,I$9,FALSE))="","",(VLOOKUP($E143,'Res&amp;Reablement Backsheet'!$D$5:$W$183,I$9,FALSE))),"")</f>
        <v>0.92024539877300615</v>
      </c>
    </row>
    <row r="144" spans="1:9" ht="15" customHeight="1" x14ac:dyDescent="0.3">
      <c r="A144" s="41">
        <v>132</v>
      </c>
      <c r="B144" s="77" t="str">
        <f ca="1">IFERROR(IF((VLOOKUP($E144,'Org List'!$AJ$10:$AL$190,3,FALSE))="","",(VLOOKUP($E144,'Org List'!$AJ$10:$AL$190,3,FALSE))),"")</f>
        <v>North West Commissioning Region</v>
      </c>
      <c r="C144" s="78" t="str">
        <f ca="1">IFERROR(IF((VLOOKUP($E144,'Org List'!$AO$10:$AQ$190,3,FALSE))="","",(VLOOKUP($E144,'Org List'!$AO$10:$AQ$190,3,FALSE))),"")</f>
        <v>North West Region</v>
      </c>
      <c r="D144" s="79" t="str">
        <f ca="1">IFERROR(IF((VLOOKUP($E144,'Org List'!$AT$10:$AV$190,3,FALSE))="","",(VLOOKUP($E144,'Org List'!$AT$10:$AV$190,3,FALSE))),"")</f>
        <v>NHS England North West (Greater Manchester)</v>
      </c>
      <c r="E144" s="77" t="str">
        <f t="shared" ca="1" si="4"/>
        <v>E08000005</v>
      </c>
      <c r="F144" s="79" t="str">
        <f ca="1">IF(E144="","",VLOOKUP(E144,'Org List'!$J$9:$K$640,2,0))</f>
        <v>Rochdale</v>
      </c>
      <c r="G144" s="117">
        <f ca="1">IFERROR(IF((VLOOKUP($E144,'Res&amp;Reablement Backsheet'!$D$5:$W$183,G$9,FALSE))="","",(VLOOKUP($E144,'Res&amp;Reablement Backsheet'!$D$5:$W$183,G$9,FALSE))),"")</f>
        <v>0.875</v>
      </c>
      <c r="H144" s="117">
        <f ca="1">IFERROR(IF((VLOOKUP($E144,'Res&amp;Reablement Backsheet'!$D$5:$W$183,H$9,FALSE))="","",(VLOOKUP($E144,'Res&amp;Reablement Backsheet'!$D$5:$W$183,H$9,FALSE))),"")</f>
        <v>0.85128205128205126</v>
      </c>
      <c r="I144" s="117">
        <f ca="1">IFERROR(IF((VLOOKUP($E144,'Res&amp;Reablement Backsheet'!$D$5:$W$183,I$9,FALSE))="","",(VLOOKUP($E144,'Res&amp;Reablement Backsheet'!$D$5:$W$183,I$9,FALSE))),"")</f>
        <v>0.80281690140845074</v>
      </c>
    </row>
    <row r="145" spans="1:9" ht="15" customHeight="1" x14ac:dyDescent="0.3">
      <c r="A145" s="41">
        <v>133</v>
      </c>
      <c r="B145" s="77" t="str">
        <f ca="1">IFERROR(IF((VLOOKUP($E145,'Org List'!$AJ$10:$AL$190,3,FALSE))="","",(VLOOKUP($E145,'Org List'!$AJ$10:$AL$190,3,FALSE))),"")</f>
        <v>North East and Yorkshire Commissioning Region</v>
      </c>
      <c r="C145" s="78" t="str">
        <f ca="1">IFERROR(IF((VLOOKUP($E145,'Org List'!$AO$10:$AQ$190,3,FALSE))="","",(VLOOKUP($E145,'Org List'!$AO$10:$AQ$190,3,FALSE))),"")</f>
        <v>Yorkshire and The Humber Region</v>
      </c>
      <c r="D145" s="79" t="str">
        <f ca="1">IFERROR(IF((VLOOKUP($E145,'Org List'!$AT$10:$AV$190,3,FALSE))="","",(VLOOKUP($E145,'Org List'!$AT$10:$AV$190,3,FALSE))),"")</f>
        <v>NHS England North East and Yokrshire (Yorkshire And Humber)</v>
      </c>
      <c r="E145" s="77" t="str">
        <f t="shared" ca="1" si="4"/>
        <v>E08000018</v>
      </c>
      <c r="F145" s="79" t="str">
        <f ca="1">IF(E145="","",VLOOKUP(E145,'Org List'!$J$9:$K$640,2,0))</f>
        <v>Rotherham</v>
      </c>
      <c r="G145" s="117">
        <f ca="1">IFERROR(IF((VLOOKUP($E145,'Res&amp;Reablement Backsheet'!$D$5:$W$183,G$9,FALSE))="","",(VLOOKUP($E145,'Res&amp;Reablement Backsheet'!$D$5:$W$183,G$9,FALSE))),"")</f>
        <v>0.875</v>
      </c>
      <c r="H145" s="117">
        <f ca="1">IFERROR(IF((VLOOKUP($E145,'Res&amp;Reablement Backsheet'!$D$5:$W$183,H$9,FALSE))="","",(VLOOKUP($E145,'Res&amp;Reablement Backsheet'!$D$5:$W$183,H$9,FALSE))),"")</f>
        <v>0.87777777777777777</v>
      </c>
      <c r="I145" s="117">
        <f ca="1">IFERROR(IF((VLOOKUP($E145,'Res&amp;Reablement Backsheet'!$D$5:$W$183,I$9,FALSE))="","",(VLOOKUP($E145,'Res&amp;Reablement Backsheet'!$D$5:$W$183,I$9,FALSE))),"")</f>
        <v>0.82758620689655171</v>
      </c>
    </row>
    <row r="146" spans="1:9" ht="15" customHeight="1" x14ac:dyDescent="0.3">
      <c r="A146" s="41">
        <v>134</v>
      </c>
      <c r="B146" s="77" t="str">
        <f ca="1">IFERROR(IF((VLOOKUP($E146,'Org List'!$AJ$10:$AL$190,3,FALSE))="","",(VLOOKUP($E146,'Org List'!$AJ$10:$AL$190,3,FALSE))),"")</f>
        <v>Midlands Commissioning Region</v>
      </c>
      <c r="C146" s="78" t="str">
        <f ca="1">IFERROR(IF((VLOOKUP($E146,'Org List'!$AO$10:$AQ$190,3,FALSE))="","",(VLOOKUP($E146,'Org List'!$AO$10:$AQ$190,3,FALSE))),"")</f>
        <v>East Midlands Region</v>
      </c>
      <c r="D146" s="79" t="str">
        <f ca="1">IFERROR(IF((VLOOKUP($E146,'Org List'!$AT$10:$AV$190,3,FALSE))="","",(VLOOKUP($E146,'Org List'!$AT$10:$AV$190,3,FALSE))),"")</f>
        <v>NHS England Midlands (Central Midlands)</v>
      </c>
      <c r="E146" s="77" t="str">
        <f t="shared" ca="1" si="4"/>
        <v>E06000017</v>
      </c>
      <c r="F146" s="79" t="str">
        <f ca="1">IF(E146="","",VLOOKUP(E146,'Org List'!$J$9:$K$640,2,0))</f>
        <v>Rutland</v>
      </c>
      <c r="G146" s="117">
        <f ca="1">IFERROR(IF((VLOOKUP($E146,'Res&amp;Reablement Backsheet'!$D$5:$W$183,G$9,FALSE))="","",(VLOOKUP($E146,'Res&amp;Reablement Backsheet'!$D$5:$W$183,G$9,FALSE))),"")</f>
        <v>0.97222222222222221</v>
      </c>
      <c r="H146" s="117">
        <f ca="1">IFERROR(IF((VLOOKUP($E146,'Res&amp;Reablement Backsheet'!$D$5:$W$183,H$9,FALSE))="","",(VLOOKUP($E146,'Res&amp;Reablement Backsheet'!$D$5:$W$183,H$9,FALSE))),"")</f>
        <v>0.88888888888888884</v>
      </c>
      <c r="I146" s="117">
        <f ca="1">IFERROR(IF((VLOOKUP($E146,'Res&amp;Reablement Backsheet'!$D$5:$W$183,I$9,FALSE))="","",(VLOOKUP($E146,'Res&amp;Reablement Backsheet'!$D$5:$W$183,I$9,FALSE))),"")</f>
        <v>0.91111111111111109</v>
      </c>
    </row>
    <row r="147" spans="1:9" ht="15" customHeight="1" x14ac:dyDescent="0.3">
      <c r="A147" s="41">
        <v>135</v>
      </c>
      <c r="B147" s="77" t="str">
        <f ca="1">IFERROR(IF((VLOOKUP($E147,'Org List'!$AJ$10:$AL$190,3,FALSE))="","",(VLOOKUP($E147,'Org List'!$AJ$10:$AL$190,3,FALSE))),"")</f>
        <v>North West Commissioning Region</v>
      </c>
      <c r="C147" s="78" t="str">
        <f ca="1">IFERROR(IF((VLOOKUP($E147,'Org List'!$AO$10:$AQ$190,3,FALSE))="","",(VLOOKUP($E147,'Org List'!$AO$10:$AQ$190,3,FALSE))),"")</f>
        <v>North West Region</v>
      </c>
      <c r="D147" s="79" t="str">
        <f ca="1">IFERROR(IF((VLOOKUP($E147,'Org List'!$AT$10:$AV$190,3,FALSE))="","",(VLOOKUP($E147,'Org List'!$AT$10:$AV$190,3,FALSE))),"")</f>
        <v>NHS England North West (Greater Manchester)</v>
      </c>
      <c r="E147" s="77" t="str">
        <f t="shared" ca="1" si="4"/>
        <v>E08000006</v>
      </c>
      <c r="F147" s="79" t="str">
        <f ca="1">IF(E147="","",VLOOKUP(E147,'Org List'!$J$9:$K$640,2,0))</f>
        <v>Salford</v>
      </c>
      <c r="G147" s="117">
        <f ca="1">IFERROR(IF((VLOOKUP($E147,'Res&amp;Reablement Backsheet'!$D$5:$W$183,G$9,FALSE))="","",(VLOOKUP($E147,'Res&amp;Reablement Backsheet'!$D$5:$W$183,G$9,FALSE))),"")</f>
        <v>0.79572446555819476</v>
      </c>
      <c r="H147" s="117">
        <f ca="1">IFERROR(IF((VLOOKUP($E147,'Res&amp;Reablement Backsheet'!$D$5:$W$183,H$9,FALSE))="","",(VLOOKUP($E147,'Res&amp;Reablement Backsheet'!$D$5:$W$183,H$9,FALSE))),"")</f>
        <v>0.7960644007155635</v>
      </c>
      <c r="I147" s="117">
        <f ca="1">IFERROR(IF((VLOOKUP($E147,'Res&amp;Reablement Backsheet'!$D$5:$W$183,I$9,FALSE))="","",(VLOOKUP($E147,'Res&amp;Reablement Backsheet'!$D$5:$W$183,I$9,FALSE))),"")</f>
        <v>0.79032258064516125</v>
      </c>
    </row>
    <row r="148" spans="1:9" ht="15" customHeight="1" x14ac:dyDescent="0.3">
      <c r="A148" s="41">
        <v>136</v>
      </c>
      <c r="B148" s="77" t="str">
        <f ca="1">IFERROR(IF((VLOOKUP($E148,'Org List'!$AJ$10:$AL$190,3,FALSE))="","",(VLOOKUP($E148,'Org List'!$AJ$10:$AL$190,3,FALSE))),"")</f>
        <v>Midlands Commissioning Region</v>
      </c>
      <c r="C148" s="78" t="str">
        <f ca="1">IFERROR(IF((VLOOKUP($E148,'Org List'!$AO$10:$AQ$190,3,FALSE))="","",(VLOOKUP($E148,'Org List'!$AO$10:$AQ$190,3,FALSE))),"")</f>
        <v>West Midlands Region</v>
      </c>
      <c r="D148" s="79" t="str">
        <f ca="1">IFERROR(IF((VLOOKUP($E148,'Org List'!$AT$10:$AV$190,3,FALSE))="","",(VLOOKUP($E148,'Org List'!$AT$10:$AV$190,3,FALSE))),"")</f>
        <v>NHS England Midlands (West Midlands)</v>
      </c>
      <c r="E148" s="77" t="str">
        <f t="shared" ca="1" si="4"/>
        <v>E08000028</v>
      </c>
      <c r="F148" s="79" t="str">
        <f ca="1">IF(E148="","",VLOOKUP(E148,'Org List'!$J$9:$K$640,2,0))</f>
        <v>Sandwell</v>
      </c>
      <c r="G148" s="117">
        <f ca="1">IFERROR(IF((VLOOKUP($E148,'Res&amp;Reablement Backsheet'!$D$5:$W$183,G$9,FALSE))="","",(VLOOKUP($E148,'Res&amp;Reablement Backsheet'!$D$5:$W$183,G$9,FALSE))),"")</f>
        <v>0.64102564102564108</v>
      </c>
      <c r="H148" s="117">
        <f ca="1">IFERROR(IF((VLOOKUP($E148,'Res&amp;Reablement Backsheet'!$D$5:$W$183,H$9,FALSE))="","",(VLOOKUP($E148,'Res&amp;Reablement Backsheet'!$D$5:$W$183,H$9,FALSE))),"")</f>
        <v>0.8</v>
      </c>
      <c r="I148" s="117">
        <f ca="1">IFERROR(IF((VLOOKUP($E148,'Res&amp;Reablement Backsheet'!$D$5:$W$183,I$9,FALSE))="","",(VLOOKUP($E148,'Res&amp;Reablement Backsheet'!$D$5:$W$183,I$9,FALSE))),"")</f>
        <v>0.68049792531120334</v>
      </c>
    </row>
    <row r="149" spans="1:9" ht="15" customHeight="1" x14ac:dyDescent="0.3">
      <c r="A149" s="41">
        <v>137</v>
      </c>
      <c r="B149" s="77" t="str">
        <f ca="1">IFERROR(IF((VLOOKUP($E149,'Org List'!$AJ$10:$AL$190,3,FALSE))="","",(VLOOKUP($E149,'Org List'!$AJ$10:$AL$190,3,FALSE))),"")</f>
        <v>North West Commissioning Region</v>
      </c>
      <c r="C149" s="78" t="str">
        <f ca="1">IFERROR(IF((VLOOKUP($E149,'Org List'!$AO$10:$AQ$190,3,FALSE))="","",(VLOOKUP($E149,'Org List'!$AO$10:$AQ$190,3,FALSE))),"")</f>
        <v>North West Region</v>
      </c>
      <c r="D149" s="79" t="str">
        <f ca="1">IFERROR(IF((VLOOKUP($E149,'Org List'!$AT$10:$AV$190,3,FALSE))="","",(VLOOKUP($E149,'Org List'!$AT$10:$AV$190,3,FALSE))),"")</f>
        <v>NHS England North West (Cheshire And Merseyside)</v>
      </c>
      <c r="E149" s="77" t="str">
        <f t="shared" ca="1" si="4"/>
        <v>E08000014</v>
      </c>
      <c r="F149" s="79" t="str">
        <f ca="1">IF(E149="","",VLOOKUP(E149,'Org List'!$J$9:$K$640,2,0))</f>
        <v>Sefton</v>
      </c>
      <c r="G149" s="117">
        <f ca="1">IFERROR(IF((VLOOKUP($E149,'Res&amp;Reablement Backsheet'!$D$5:$W$183,G$9,FALSE))="","",(VLOOKUP($E149,'Res&amp;Reablement Backsheet'!$D$5:$W$183,G$9,FALSE))),"")</f>
        <v>0.85593220338983056</v>
      </c>
      <c r="H149" s="117">
        <f ca="1">IFERROR(IF((VLOOKUP($E149,'Res&amp;Reablement Backsheet'!$D$5:$W$183,H$9,FALSE))="","",(VLOOKUP($E149,'Res&amp;Reablement Backsheet'!$D$5:$W$183,H$9,FALSE))),"")</f>
        <v>0.85593220338983056</v>
      </c>
      <c r="I149" s="117">
        <f ca="1">IFERROR(IF((VLOOKUP($E149,'Res&amp;Reablement Backsheet'!$D$5:$W$183,I$9,FALSE))="","",(VLOOKUP($E149,'Res&amp;Reablement Backsheet'!$D$5:$W$183,I$9,FALSE))),"")</f>
        <v>0.86821705426356588</v>
      </c>
    </row>
    <row r="150" spans="1:9" ht="15" customHeight="1" x14ac:dyDescent="0.3">
      <c r="A150" s="41">
        <v>138</v>
      </c>
      <c r="B150" s="77" t="str">
        <f ca="1">IFERROR(IF((VLOOKUP($E150,'Org List'!$AJ$10:$AL$190,3,FALSE))="","",(VLOOKUP($E150,'Org List'!$AJ$10:$AL$190,3,FALSE))),"")</f>
        <v>North East and Yorkshire Commissioning Region</v>
      </c>
      <c r="C150" s="78" t="str">
        <f ca="1">IFERROR(IF((VLOOKUP($E150,'Org List'!$AO$10:$AQ$190,3,FALSE))="","",(VLOOKUP($E150,'Org List'!$AO$10:$AQ$190,3,FALSE))),"")</f>
        <v>Yorkshire and The Humber Region</v>
      </c>
      <c r="D150" s="79" t="str">
        <f ca="1">IFERROR(IF((VLOOKUP($E150,'Org List'!$AT$10:$AV$190,3,FALSE))="","",(VLOOKUP($E150,'Org List'!$AT$10:$AV$190,3,FALSE))),"")</f>
        <v>NHS England North East and Yokrshire (Yorkshire And Humber)</v>
      </c>
      <c r="E150" s="77" t="str">
        <f t="shared" ca="1" si="4"/>
        <v>E08000019</v>
      </c>
      <c r="F150" s="79" t="str">
        <f ca="1">IF(E150="","",VLOOKUP(E150,'Org List'!$J$9:$K$640,2,0))</f>
        <v>Sheffield</v>
      </c>
      <c r="G150" s="117">
        <f ca="1">IFERROR(IF((VLOOKUP($E150,'Res&amp;Reablement Backsheet'!$D$5:$W$183,G$9,FALSE))="","",(VLOOKUP($E150,'Res&amp;Reablement Backsheet'!$D$5:$W$183,G$9,FALSE))),"")</f>
        <v>0.74717368961973274</v>
      </c>
      <c r="H150" s="117">
        <f ca="1">IFERROR(IF((VLOOKUP($E150,'Res&amp;Reablement Backsheet'!$D$5:$W$183,H$9,FALSE))="","",(VLOOKUP($E150,'Res&amp;Reablement Backsheet'!$D$5:$W$183,H$9,FALSE))),"")</f>
        <v>0.8</v>
      </c>
      <c r="I150" s="117">
        <f ca="1">IFERROR(IF((VLOOKUP($E150,'Res&amp;Reablement Backsheet'!$D$5:$W$183,I$9,FALSE))="","",(VLOOKUP($E150,'Res&amp;Reablement Backsheet'!$D$5:$W$183,I$9,FALSE))),"")</f>
        <v>0.80478087649402386</v>
      </c>
    </row>
    <row r="151" spans="1:9" ht="15" customHeight="1" x14ac:dyDescent="0.3">
      <c r="A151" s="41">
        <v>139</v>
      </c>
      <c r="B151" s="77" t="str">
        <f ca="1">IFERROR(IF((VLOOKUP($E151,'Org List'!$AJ$10:$AL$190,3,FALSE))="","",(VLOOKUP($E151,'Org List'!$AJ$10:$AL$190,3,FALSE))),"")</f>
        <v>Midlands Commissioning Region</v>
      </c>
      <c r="C151" s="78" t="str">
        <f ca="1">IFERROR(IF((VLOOKUP($E151,'Org List'!$AO$10:$AQ$190,3,FALSE))="","",(VLOOKUP($E151,'Org List'!$AO$10:$AQ$190,3,FALSE))),"")</f>
        <v>West Midlands Region</v>
      </c>
      <c r="D151" s="79" t="str">
        <f ca="1">IFERROR(IF((VLOOKUP($E151,'Org List'!$AT$10:$AV$190,3,FALSE))="","",(VLOOKUP($E151,'Org List'!$AT$10:$AV$190,3,FALSE))),"")</f>
        <v>NHS England Midlands (North Midlands)</v>
      </c>
      <c r="E151" s="77" t="str">
        <f t="shared" ca="1" si="4"/>
        <v>E06000051</v>
      </c>
      <c r="F151" s="79" t="str">
        <f ca="1">IF(E151="","",VLOOKUP(E151,'Org List'!$J$9:$K$640,2,0))</f>
        <v>Shropshire</v>
      </c>
      <c r="G151" s="117">
        <f ca="1">IFERROR(IF((VLOOKUP($E151,'Res&amp;Reablement Backsheet'!$D$5:$W$183,G$9,FALSE))="","",(VLOOKUP($E151,'Res&amp;Reablement Backsheet'!$D$5:$W$183,G$9,FALSE))),"")</f>
        <v>0.76368876080691639</v>
      </c>
      <c r="H151" s="117">
        <f ca="1">IFERROR(IF((VLOOKUP($E151,'Res&amp;Reablement Backsheet'!$D$5:$W$183,H$9,FALSE))="","",(VLOOKUP($E151,'Res&amp;Reablement Backsheet'!$D$5:$W$183,H$9,FALSE))),"")</f>
        <v>0.81987577639751552</v>
      </c>
      <c r="I151" s="117">
        <f ca="1">IFERROR(IF((VLOOKUP($E151,'Res&amp;Reablement Backsheet'!$D$5:$W$183,I$9,FALSE))="","",(VLOOKUP($E151,'Res&amp;Reablement Backsheet'!$D$5:$W$183,I$9,FALSE))),"")</f>
        <v>0.81683168316831678</v>
      </c>
    </row>
    <row r="152" spans="1:9" ht="15" customHeight="1" x14ac:dyDescent="0.3">
      <c r="A152" s="41">
        <v>140</v>
      </c>
      <c r="B152" s="77" t="str">
        <f ca="1">IFERROR(IF((VLOOKUP($E152,'Org List'!$AJ$10:$AL$190,3,FALSE))="","",(VLOOKUP($E152,'Org List'!$AJ$10:$AL$190,3,FALSE))),"")</f>
        <v>South East England Commissioning Region</v>
      </c>
      <c r="C152" s="78" t="str">
        <f ca="1">IFERROR(IF((VLOOKUP($E152,'Org List'!$AO$10:$AQ$190,3,FALSE))="","",(VLOOKUP($E152,'Org List'!$AO$10:$AQ$190,3,FALSE))),"")</f>
        <v>South East Region</v>
      </c>
      <c r="D152" s="79" t="str">
        <f ca="1">IFERROR(IF((VLOOKUP($E152,'Org List'!$AT$10:$AV$190,3,FALSE))="","",(VLOOKUP($E152,'Org List'!$AT$10:$AV$190,3,FALSE))),"")</f>
        <v>NHS England South East (Hampshire, Isle of Wight and Thames Valley)</v>
      </c>
      <c r="E152" s="77" t="str">
        <f t="shared" ca="1" si="4"/>
        <v>E06000039</v>
      </c>
      <c r="F152" s="79" t="str">
        <f ca="1">IF(E152="","",VLOOKUP(E152,'Org List'!$J$9:$K$640,2,0))</f>
        <v>Slough</v>
      </c>
      <c r="G152" s="117">
        <f ca="1">IFERROR(IF((VLOOKUP($E152,'Res&amp;Reablement Backsheet'!$D$5:$W$183,G$9,FALSE))="","",(VLOOKUP($E152,'Res&amp;Reablement Backsheet'!$D$5:$W$183,G$9,FALSE))),"")</f>
        <v>0.87368421052631584</v>
      </c>
      <c r="H152" s="117">
        <f ca="1">IFERROR(IF((VLOOKUP($E152,'Res&amp;Reablement Backsheet'!$D$5:$W$183,H$9,FALSE))="","",(VLOOKUP($E152,'Res&amp;Reablement Backsheet'!$D$5:$W$183,H$9,FALSE))),"")</f>
        <v>0.90434782608695652</v>
      </c>
      <c r="I152" s="117">
        <f ca="1">IFERROR(IF((VLOOKUP($E152,'Res&amp;Reablement Backsheet'!$D$5:$W$183,I$9,FALSE))="","",(VLOOKUP($E152,'Res&amp;Reablement Backsheet'!$D$5:$W$183,I$9,FALSE))),"")</f>
        <v>0.90123456790123457</v>
      </c>
    </row>
    <row r="153" spans="1:9" ht="15" customHeight="1" x14ac:dyDescent="0.3">
      <c r="A153" s="41">
        <v>141</v>
      </c>
      <c r="B153" s="77" t="str">
        <f ca="1">IFERROR(IF((VLOOKUP($E153,'Org List'!$AJ$10:$AL$190,3,FALSE))="","",(VLOOKUP($E153,'Org List'!$AJ$10:$AL$190,3,FALSE))),"")</f>
        <v>Midlands Commissioning Region</v>
      </c>
      <c r="C153" s="78" t="str">
        <f ca="1">IFERROR(IF((VLOOKUP($E153,'Org List'!$AO$10:$AQ$190,3,FALSE))="","",(VLOOKUP($E153,'Org List'!$AO$10:$AQ$190,3,FALSE))),"")</f>
        <v>West Midlands Region</v>
      </c>
      <c r="D153" s="79" t="str">
        <f ca="1">IFERROR(IF((VLOOKUP($E153,'Org List'!$AT$10:$AV$190,3,FALSE))="","",(VLOOKUP($E153,'Org List'!$AT$10:$AV$190,3,FALSE))),"")</f>
        <v>NHS England Midlands (West Midlands)</v>
      </c>
      <c r="E153" s="77" t="str">
        <f t="shared" ca="1" si="4"/>
        <v>E08000029</v>
      </c>
      <c r="F153" s="79" t="str">
        <f ca="1">IF(E153="","",VLOOKUP(E153,'Org List'!$J$9:$K$640,2,0))</f>
        <v>Solihull</v>
      </c>
      <c r="G153" s="117">
        <f ca="1">IFERROR(IF((VLOOKUP($E153,'Res&amp;Reablement Backsheet'!$D$5:$W$183,G$9,FALSE))="","",(VLOOKUP($E153,'Res&amp;Reablement Backsheet'!$D$5:$W$183,G$9,FALSE))),"")</f>
        <v>0.84166666666666667</v>
      </c>
      <c r="H153" s="117">
        <f ca="1">IFERROR(IF((VLOOKUP($E153,'Res&amp;Reablement Backsheet'!$D$5:$W$183,H$9,FALSE))="","",(VLOOKUP($E153,'Res&amp;Reablement Backsheet'!$D$5:$W$183,H$9,FALSE))),"")</f>
        <v>0.88181818181818183</v>
      </c>
      <c r="I153" s="117">
        <f ca="1">IFERROR(IF((VLOOKUP($E153,'Res&amp;Reablement Backsheet'!$D$5:$W$183,I$9,FALSE))="","",(VLOOKUP($E153,'Res&amp;Reablement Backsheet'!$D$5:$W$183,I$9,FALSE))),"")</f>
        <v>0.83464566929133854</v>
      </c>
    </row>
    <row r="154" spans="1:9" ht="15" customHeight="1" x14ac:dyDescent="0.3">
      <c r="A154" s="41">
        <v>142</v>
      </c>
      <c r="B154" s="77" t="str">
        <f ca="1">IFERROR(IF((VLOOKUP($E154,'Org List'!$AJ$10:$AL$190,3,FALSE))="","",(VLOOKUP($E154,'Org List'!$AJ$10:$AL$190,3,FALSE))),"")</f>
        <v>South West England Commissioning Region</v>
      </c>
      <c r="C154" s="78" t="str">
        <f ca="1">IFERROR(IF((VLOOKUP($E154,'Org List'!$AO$10:$AQ$190,3,FALSE))="","",(VLOOKUP($E154,'Org List'!$AO$10:$AQ$190,3,FALSE))),"")</f>
        <v>South West Region</v>
      </c>
      <c r="D154" s="79" t="str">
        <f ca="1">IFERROR(IF((VLOOKUP($E154,'Org List'!$AT$10:$AV$190,3,FALSE))="","",(VLOOKUP($E154,'Org List'!$AT$10:$AV$190,3,FALSE))),"")</f>
        <v>NHS England South West (South West South)</v>
      </c>
      <c r="E154" s="77" t="str">
        <f t="shared" ca="1" si="4"/>
        <v>E10000027</v>
      </c>
      <c r="F154" s="79" t="str">
        <f ca="1">IF(E154="","",VLOOKUP(E154,'Org List'!$J$9:$K$640,2,0))</f>
        <v>Somerset</v>
      </c>
      <c r="G154" s="117">
        <f ca="1">IFERROR(IF((VLOOKUP($E154,'Res&amp;Reablement Backsheet'!$D$5:$W$183,G$9,FALSE))="","",(VLOOKUP($E154,'Res&amp;Reablement Backsheet'!$D$5:$W$183,G$9,FALSE))),"")</f>
        <v>0.92363636363636359</v>
      </c>
      <c r="H154" s="117">
        <f ca="1">IFERROR(IF((VLOOKUP($E154,'Res&amp;Reablement Backsheet'!$D$5:$W$183,H$9,FALSE))="","",(VLOOKUP($E154,'Res&amp;Reablement Backsheet'!$D$5:$W$183,H$9,FALSE))),"")</f>
        <v>0.91843971631205679</v>
      </c>
      <c r="I154" s="117">
        <f ca="1">IFERROR(IF((VLOOKUP($E154,'Res&amp;Reablement Backsheet'!$D$5:$W$183,I$9,FALSE))="","",(VLOOKUP($E154,'Res&amp;Reablement Backsheet'!$D$5:$W$183,I$9,FALSE))),"")</f>
        <v>0.85245901639344257</v>
      </c>
    </row>
    <row r="155" spans="1:9" ht="15" customHeight="1" x14ac:dyDescent="0.3">
      <c r="A155" s="41">
        <v>143</v>
      </c>
      <c r="B155" s="77" t="str">
        <f ca="1">IFERROR(IF((VLOOKUP($E155,'Org List'!$AJ$10:$AL$190,3,FALSE))="","",(VLOOKUP($E155,'Org List'!$AJ$10:$AL$190,3,FALSE))),"")</f>
        <v>South West England Commissioning Region</v>
      </c>
      <c r="C155" s="78" t="str">
        <f ca="1">IFERROR(IF((VLOOKUP($E155,'Org List'!$AO$10:$AQ$190,3,FALSE))="","",(VLOOKUP($E155,'Org List'!$AO$10:$AQ$190,3,FALSE))),"")</f>
        <v>South West Region</v>
      </c>
      <c r="D155" s="79" t="str">
        <f ca="1">IFERROR(IF((VLOOKUP($E155,'Org List'!$AT$10:$AV$190,3,FALSE))="","",(VLOOKUP($E155,'Org List'!$AT$10:$AV$190,3,FALSE))),"")</f>
        <v>NHS England South West (South West North)</v>
      </c>
      <c r="E155" s="77" t="str">
        <f t="shared" ca="1" si="4"/>
        <v>E06000025</v>
      </c>
      <c r="F155" s="79" t="str">
        <f ca="1">IF(E155="","",VLOOKUP(E155,'Org List'!$J$9:$K$640,2,0))</f>
        <v>South Gloucestershire</v>
      </c>
      <c r="G155" s="117">
        <f ca="1">IFERROR(IF((VLOOKUP($E155,'Res&amp;Reablement Backsheet'!$D$5:$W$183,G$9,FALSE))="","",(VLOOKUP($E155,'Res&amp;Reablement Backsheet'!$D$5:$W$183,G$9,FALSE))),"")</f>
        <v>0.89224952741020791</v>
      </c>
      <c r="H155" s="117">
        <f ca="1">IFERROR(IF((VLOOKUP($E155,'Res&amp;Reablement Backsheet'!$D$5:$W$183,H$9,FALSE))="","",(VLOOKUP($E155,'Res&amp;Reablement Backsheet'!$D$5:$W$183,H$9,FALSE))),"")</f>
        <v>0.8516098926738217</v>
      </c>
      <c r="I155" s="117">
        <f ca="1">IFERROR(IF((VLOOKUP($E155,'Res&amp;Reablement Backsheet'!$D$5:$W$183,I$9,FALSE))="","",(VLOOKUP($E155,'Res&amp;Reablement Backsheet'!$D$5:$W$183,I$9,FALSE))),"")</f>
        <v>0.86476190476190473</v>
      </c>
    </row>
    <row r="156" spans="1:9" ht="15" customHeight="1" x14ac:dyDescent="0.3">
      <c r="A156" s="41">
        <v>144</v>
      </c>
      <c r="B156" s="77" t="str">
        <f ca="1">IFERROR(IF((VLOOKUP($E156,'Org List'!$AJ$10:$AL$190,3,FALSE))="","",(VLOOKUP($E156,'Org List'!$AJ$10:$AL$190,3,FALSE))),"")</f>
        <v>North East and Yorkshire Commissioning Region</v>
      </c>
      <c r="C156" s="78" t="str">
        <f ca="1">IFERROR(IF((VLOOKUP($E156,'Org List'!$AO$10:$AQ$190,3,FALSE))="","",(VLOOKUP($E156,'Org List'!$AO$10:$AQ$190,3,FALSE))),"")</f>
        <v>North East Region</v>
      </c>
      <c r="D156" s="79" t="str">
        <f ca="1">IFERROR(IF((VLOOKUP($E156,'Org List'!$AT$10:$AV$190,3,FALSE))="","",(VLOOKUP($E156,'Org List'!$AT$10:$AV$190,3,FALSE))),"")</f>
        <v>NHS England North East and Yorkshire (Cumbria And North East)</v>
      </c>
      <c r="E156" s="77" t="str">
        <f t="shared" ca="1" si="4"/>
        <v>E08000023</v>
      </c>
      <c r="F156" s="79" t="str">
        <f ca="1">IF(E156="","",VLOOKUP(E156,'Org List'!$J$9:$K$640,2,0))</f>
        <v>South Tyneside</v>
      </c>
      <c r="G156" s="117">
        <f ca="1">IFERROR(IF((VLOOKUP($E156,'Res&amp;Reablement Backsheet'!$D$5:$W$183,G$9,FALSE))="","",(VLOOKUP($E156,'Res&amp;Reablement Backsheet'!$D$5:$W$183,G$9,FALSE))),"")</f>
        <v>0.86153846153846159</v>
      </c>
      <c r="H156" s="117">
        <f ca="1">IFERROR(IF((VLOOKUP($E156,'Res&amp;Reablement Backsheet'!$D$5:$W$183,H$9,FALSE))="","",(VLOOKUP($E156,'Res&amp;Reablement Backsheet'!$D$5:$W$183,H$9,FALSE))),"")</f>
        <v>0.86153846153846159</v>
      </c>
      <c r="I156" s="117">
        <f ca="1">IFERROR(IF((VLOOKUP($E156,'Res&amp;Reablement Backsheet'!$D$5:$W$183,I$9,FALSE))="","",(VLOOKUP($E156,'Res&amp;Reablement Backsheet'!$D$5:$W$183,I$9,FALSE))),"")</f>
        <v>0.78014184397163122</v>
      </c>
    </row>
    <row r="157" spans="1:9" ht="15" customHeight="1" x14ac:dyDescent="0.3">
      <c r="A157" s="41">
        <v>145</v>
      </c>
      <c r="B157" s="77" t="str">
        <f ca="1">IFERROR(IF((VLOOKUP($E157,'Org List'!$AJ$10:$AL$190,3,FALSE))="","",(VLOOKUP($E157,'Org List'!$AJ$10:$AL$190,3,FALSE))),"")</f>
        <v>South East England Commissioning Region</v>
      </c>
      <c r="C157" s="78" t="str">
        <f ca="1">IFERROR(IF((VLOOKUP($E157,'Org List'!$AO$10:$AQ$190,3,FALSE))="","",(VLOOKUP($E157,'Org List'!$AO$10:$AQ$190,3,FALSE))),"")</f>
        <v>South East Region</v>
      </c>
      <c r="D157" s="79" t="str">
        <f ca="1">IFERROR(IF((VLOOKUP($E157,'Org List'!$AT$10:$AV$190,3,FALSE))="","",(VLOOKUP($E157,'Org List'!$AT$10:$AV$190,3,FALSE))),"")</f>
        <v>NHS England South East (Hampshire, Isle of Wight and Thames Valley)</v>
      </c>
      <c r="E157" s="77" t="str">
        <f t="shared" ca="1" si="4"/>
        <v>E06000045</v>
      </c>
      <c r="F157" s="79" t="str">
        <f ca="1">IF(E157="","",VLOOKUP(E157,'Org List'!$J$9:$K$640,2,0))</f>
        <v>Southampton</v>
      </c>
      <c r="G157" s="117">
        <f ca="1">IFERROR(IF((VLOOKUP($E157,'Res&amp;Reablement Backsheet'!$D$5:$W$183,G$9,FALSE))="","",(VLOOKUP($E157,'Res&amp;Reablement Backsheet'!$D$5:$W$183,G$9,FALSE))),"")</f>
        <v>0.83888888888888891</v>
      </c>
      <c r="H157" s="117">
        <f ca="1">IFERROR(IF((VLOOKUP($E157,'Res&amp;Reablement Backsheet'!$D$5:$W$183,H$9,FALSE))="","",(VLOOKUP($E157,'Res&amp;Reablement Backsheet'!$D$5:$W$183,H$9,FALSE))),"")</f>
        <v>0.85094850948509482</v>
      </c>
      <c r="I157" s="117">
        <f ca="1">IFERROR(IF((VLOOKUP($E157,'Res&amp;Reablement Backsheet'!$D$5:$W$183,I$9,FALSE))="","",(VLOOKUP($E157,'Res&amp;Reablement Backsheet'!$D$5:$W$183,I$9,FALSE))),"")</f>
        <v>0.8233618233618234</v>
      </c>
    </row>
    <row r="158" spans="1:9" ht="15" customHeight="1" x14ac:dyDescent="0.3">
      <c r="A158" s="41">
        <v>146</v>
      </c>
      <c r="B158" s="77" t="str">
        <f ca="1">IFERROR(IF((VLOOKUP($E158,'Org List'!$AJ$10:$AL$190,3,FALSE))="","",(VLOOKUP($E158,'Org List'!$AJ$10:$AL$190,3,FALSE))),"")</f>
        <v>East of England Commissioning Region</v>
      </c>
      <c r="C158" s="78" t="str">
        <f ca="1">IFERROR(IF((VLOOKUP($E158,'Org List'!$AO$10:$AQ$190,3,FALSE))="","",(VLOOKUP($E158,'Org List'!$AO$10:$AQ$190,3,FALSE))),"")</f>
        <v>East Region</v>
      </c>
      <c r="D158" s="79" t="str">
        <f ca="1">IFERROR(IF((VLOOKUP($E158,'Org List'!$AT$10:$AV$190,3,FALSE))="","",(VLOOKUP($E158,'Org List'!$AT$10:$AV$190,3,FALSE))),"")</f>
        <v>NHS England East (East)</v>
      </c>
      <c r="E158" s="77" t="str">
        <f t="shared" ca="1" si="4"/>
        <v>E06000033</v>
      </c>
      <c r="F158" s="79" t="str">
        <f ca="1">IF(E158="","",VLOOKUP(E158,'Org List'!$J$9:$K$640,2,0))</f>
        <v>Southend-on-Sea</v>
      </c>
      <c r="G158" s="117">
        <f ca="1">IFERROR(IF((VLOOKUP($E158,'Res&amp;Reablement Backsheet'!$D$5:$W$183,G$9,FALSE))="","",(VLOOKUP($E158,'Res&amp;Reablement Backsheet'!$D$5:$W$183,G$9,FALSE))),"")</f>
        <v>0.75268817204301075</v>
      </c>
      <c r="H158" s="117">
        <f ca="1">IFERROR(IF((VLOOKUP($E158,'Res&amp;Reablement Backsheet'!$D$5:$W$183,H$9,FALSE))="","",(VLOOKUP($E158,'Res&amp;Reablement Backsheet'!$D$5:$W$183,H$9,FALSE))),"")</f>
        <v>0.88</v>
      </c>
      <c r="I158" s="117">
        <f ca="1">IFERROR(IF((VLOOKUP($E158,'Res&amp;Reablement Backsheet'!$D$5:$W$183,I$9,FALSE))="","",(VLOOKUP($E158,'Res&amp;Reablement Backsheet'!$D$5:$W$183,I$9,FALSE))),"")</f>
        <v>0.81818181818181823</v>
      </c>
    </row>
    <row r="159" spans="1:9" ht="15" customHeight="1" x14ac:dyDescent="0.3">
      <c r="A159" s="41">
        <v>147</v>
      </c>
      <c r="B159" s="77" t="str">
        <f ca="1">IFERROR(IF((VLOOKUP($E159,'Org List'!$AJ$10:$AL$190,3,FALSE))="","",(VLOOKUP($E159,'Org List'!$AJ$10:$AL$190,3,FALSE))),"")</f>
        <v>London Commissioning Region</v>
      </c>
      <c r="C159" s="78" t="str">
        <f ca="1">IFERROR(IF((VLOOKUP($E159,'Org List'!$AO$10:$AQ$190,3,FALSE))="","",(VLOOKUP($E159,'Org List'!$AO$10:$AQ$190,3,FALSE))),"")</f>
        <v>London Region</v>
      </c>
      <c r="D159" s="79" t="str">
        <f ca="1">IFERROR(IF((VLOOKUP($E159,'Org List'!$AT$10:$AV$190,3,FALSE))="","",(VLOOKUP($E159,'Org List'!$AT$10:$AV$190,3,FALSE))),"")</f>
        <v>NHS England London</v>
      </c>
      <c r="E159" s="77" t="str">
        <f t="shared" ca="1" si="4"/>
        <v>E09000028</v>
      </c>
      <c r="F159" s="79" t="str">
        <f ca="1">IF(E159="","",VLOOKUP(E159,'Org List'!$J$9:$K$640,2,0))</f>
        <v>Southwark</v>
      </c>
      <c r="G159" s="117">
        <f ca="1">IFERROR(IF((VLOOKUP($E159,'Res&amp;Reablement Backsheet'!$D$5:$W$183,G$9,FALSE))="","",(VLOOKUP($E159,'Res&amp;Reablement Backsheet'!$D$5:$W$183,G$9,FALSE))),"")</f>
        <v>0.83333333333333337</v>
      </c>
      <c r="H159" s="117">
        <f ca="1">IFERROR(IF((VLOOKUP($E159,'Res&amp;Reablement Backsheet'!$D$5:$W$183,H$9,FALSE))="","",(VLOOKUP($E159,'Res&amp;Reablement Backsheet'!$D$5:$W$183,H$9,FALSE))),"")</f>
        <v>0.88833333333333331</v>
      </c>
      <c r="I159" s="117">
        <f ca="1">IFERROR(IF((VLOOKUP($E159,'Res&amp;Reablement Backsheet'!$D$5:$W$183,I$9,FALSE))="","",(VLOOKUP($E159,'Res&amp;Reablement Backsheet'!$D$5:$W$183,I$9,FALSE))),"")</f>
        <v>0.86624203821656054</v>
      </c>
    </row>
    <row r="160" spans="1:9" ht="15" customHeight="1" x14ac:dyDescent="0.3">
      <c r="A160" s="41">
        <v>148</v>
      </c>
      <c r="B160" s="77" t="str">
        <f ca="1">IFERROR(IF((VLOOKUP($E160,'Org List'!$AJ$10:$AL$190,3,FALSE))="","",(VLOOKUP($E160,'Org List'!$AJ$10:$AL$190,3,FALSE))),"")</f>
        <v>North West Commissioning Region</v>
      </c>
      <c r="C160" s="78" t="str">
        <f ca="1">IFERROR(IF((VLOOKUP($E160,'Org List'!$AO$10:$AQ$190,3,FALSE))="","",(VLOOKUP($E160,'Org List'!$AO$10:$AQ$190,3,FALSE))),"")</f>
        <v>North West Region</v>
      </c>
      <c r="D160" s="79" t="str">
        <f ca="1">IFERROR(IF((VLOOKUP($E160,'Org List'!$AT$10:$AV$190,3,FALSE))="","",(VLOOKUP($E160,'Org List'!$AT$10:$AV$190,3,FALSE))),"")</f>
        <v>NHS England North West (Cheshire And Merseyside)</v>
      </c>
      <c r="E160" s="77" t="str">
        <f t="shared" ca="1" si="4"/>
        <v>E08000013</v>
      </c>
      <c r="F160" s="79" t="str">
        <f ca="1">IF(E160="","",VLOOKUP(E160,'Org List'!$J$9:$K$640,2,0))</f>
        <v>St. Helens</v>
      </c>
      <c r="G160" s="117">
        <f ca="1">IFERROR(IF((VLOOKUP($E160,'Res&amp;Reablement Backsheet'!$D$5:$W$183,G$9,FALSE))="","",(VLOOKUP($E160,'Res&amp;Reablement Backsheet'!$D$5:$W$183,G$9,FALSE))),"")</f>
        <v>0.8571428571428571</v>
      </c>
      <c r="H160" s="117">
        <f ca="1">IFERROR(IF((VLOOKUP($E160,'Res&amp;Reablement Backsheet'!$D$5:$W$183,H$9,FALSE))="","",(VLOOKUP($E160,'Res&amp;Reablement Backsheet'!$D$5:$W$183,H$9,FALSE))),"")</f>
        <v>0.92523364485981308</v>
      </c>
      <c r="I160" s="117">
        <f ca="1">IFERROR(IF((VLOOKUP($E160,'Res&amp;Reablement Backsheet'!$D$5:$W$183,I$9,FALSE))="","",(VLOOKUP($E160,'Res&amp;Reablement Backsheet'!$D$5:$W$183,I$9,FALSE))),"")</f>
        <v>0.86956521739130432</v>
      </c>
    </row>
    <row r="161" spans="1:9" ht="15" customHeight="1" x14ac:dyDescent="0.3">
      <c r="A161" s="41">
        <v>149</v>
      </c>
      <c r="B161" s="77" t="str">
        <f ca="1">IFERROR(IF((VLOOKUP($E161,'Org List'!$AJ$10:$AL$190,3,FALSE))="","",(VLOOKUP($E161,'Org List'!$AJ$10:$AL$190,3,FALSE))),"")</f>
        <v>Midlands Commissioning Region</v>
      </c>
      <c r="C161" s="78" t="str">
        <f ca="1">IFERROR(IF((VLOOKUP($E161,'Org List'!$AO$10:$AQ$190,3,FALSE))="","",(VLOOKUP($E161,'Org List'!$AO$10:$AQ$190,3,FALSE))),"")</f>
        <v>West Midlands Region</v>
      </c>
      <c r="D161" s="79" t="str">
        <f ca="1">IFERROR(IF((VLOOKUP($E161,'Org List'!$AT$10:$AV$190,3,FALSE))="","",(VLOOKUP($E161,'Org List'!$AT$10:$AV$190,3,FALSE))),"")</f>
        <v>NHS England Midlands (North Midlands)</v>
      </c>
      <c r="E161" s="77" t="str">
        <f t="shared" ca="1" si="4"/>
        <v>E10000028</v>
      </c>
      <c r="F161" s="79" t="str">
        <f ca="1">IF(E161="","",VLOOKUP(E161,'Org List'!$J$9:$K$640,2,0))</f>
        <v>Staffordshire</v>
      </c>
      <c r="G161" s="117">
        <f ca="1">IFERROR(IF((VLOOKUP($E161,'Res&amp;Reablement Backsheet'!$D$5:$W$183,G$9,FALSE))="","",(VLOOKUP($E161,'Res&amp;Reablement Backsheet'!$D$5:$W$183,G$9,FALSE))),"")</f>
        <v>0.85833333333333328</v>
      </c>
      <c r="H161" s="117">
        <f ca="1">IFERROR(IF((VLOOKUP($E161,'Res&amp;Reablement Backsheet'!$D$5:$W$183,H$9,FALSE))="","",(VLOOKUP($E161,'Res&amp;Reablement Backsheet'!$D$5:$W$183,H$9,FALSE))),"")</f>
        <v>0.85</v>
      </c>
      <c r="I161" s="117">
        <f ca="1">IFERROR(IF((VLOOKUP($E161,'Res&amp;Reablement Backsheet'!$D$5:$W$183,I$9,FALSE))="","",(VLOOKUP($E161,'Res&amp;Reablement Backsheet'!$D$5:$W$183,I$9,FALSE))),"")</f>
        <v>0.91089108910891092</v>
      </c>
    </row>
    <row r="162" spans="1:9" ht="15" customHeight="1" x14ac:dyDescent="0.3">
      <c r="A162" s="41">
        <v>150</v>
      </c>
      <c r="B162" s="77" t="str">
        <f ca="1">IFERROR(IF((VLOOKUP($E162,'Org List'!$AJ$10:$AL$190,3,FALSE))="","",(VLOOKUP($E162,'Org List'!$AJ$10:$AL$190,3,FALSE))),"")</f>
        <v>North West Commissioning Region</v>
      </c>
      <c r="C162" s="78" t="str">
        <f ca="1">IFERROR(IF((VLOOKUP($E162,'Org List'!$AO$10:$AQ$190,3,FALSE))="","",(VLOOKUP($E162,'Org List'!$AO$10:$AQ$190,3,FALSE))),"")</f>
        <v>North West Region</v>
      </c>
      <c r="D162" s="79" t="str">
        <f ca="1">IFERROR(IF((VLOOKUP($E162,'Org List'!$AT$10:$AV$190,3,FALSE))="","",(VLOOKUP($E162,'Org List'!$AT$10:$AV$190,3,FALSE))),"")</f>
        <v>NHS England North West (Greater Manchester)</v>
      </c>
      <c r="E162" s="77" t="str">
        <f t="shared" ca="1" si="4"/>
        <v>E08000007</v>
      </c>
      <c r="F162" s="79" t="str">
        <f ca="1">IF(E162="","",VLOOKUP(E162,'Org List'!$J$9:$K$640,2,0))</f>
        <v>Stockport</v>
      </c>
      <c r="G162" s="117">
        <f ca="1">IFERROR(IF((VLOOKUP($E162,'Res&amp;Reablement Backsheet'!$D$5:$W$183,G$9,FALSE))="","",(VLOOKUP($E162,'Res&amp;Reablement Backsheet'!$D$5:$W$183,G$9,FALSE))),"")</f>
        <v>0.86530612244897964</v>
      </c>
      <c r="H162" s="117">
        <f ca="1">IFERROR(IF((VLOOKUP($E162,'Res&amp;Reablement Backsheet'!$D$5:$W$183,H$9,FALSE))="","",(VLOOKUP($E162,'Res&amp;Reablement Backsheet'!$D$5:$W$183,H$9,FALSE))),"")</f>
        <v>0.8867924528301887</v>
      </c>
      <c r="I162" s="117">
        <f ca="1">IFERROR(IF((VLOOKUP($E162,'Res&amp;Reablement Backsheet'!$D$5:$W$183,I$9,FALSE))="","",(VLOOKUP($E162,'Res&amp;Reablement Backsheet'!$D$5:$W$183,I$9,FALSE))),"")</f>
        <v>0.96116504854368934</v>
      </c>
    </row>
    <row r="163" spans="1:9" ht="15" customHeight="1" x14ac:dyDescent="0.3">
      <c r="A163" s="41">
        <v>151</v>
      </c>
      <c r="B163" s="77" t="str">
        <f ca="1">IFERROR(IF((VLOOKUP($E163,'Org List'!$AJ$10:$AL$190,3,FALSE))="","",(VLOOKUP($E163,'Org List'!$AJ$10:$AL$190,3,FALSE))),"")</f>
        <v>North East and Yorkshire Commissioning Region</v>
      </c>
      <c r="C163" s="78" t="str">
        <f ca="1">IFERROR(IF((VLOOKUP($E163,'Org List'!$AO$10:$AQ$190,3,FALSE))="","",(VLOOKUP($E163,'Org List'!$AO$10:$AQ$190,3,FALSE))),"")</f>
        <v>North East Region</v>
      </c>
      <c r="D163" s="79" t="str">
        <f ca="1">IFERROR(IF((VLOOKUP($E163,'Org List'!$AT$10:$AV$190,3,FALSE))="","",(VLOOKUP($E163,'Org List'!$AT$10:$AV$190,3,FALSE))),"")</f>
        <v>NHS England North East and Yorkshire (Cumbria And North East)</v>
      </c>
      <c r="E163" s="77" t="str">
        <f t="shared" ca="1" si="4"/>
        <v>E06000004</v>
      </c>
      <c r="F163" s="79" t="str">
        <f ca="1">IF(E163="","",VLOOKUP(E163,'Org List'!$J$9:$K$640,2,0))</f>
        <v>Stockton-on-Tees</v>
      </c>
      <c r="G163" s="117">
        <f ca="1">IFERROR(IF((VLOOKUP($E163,'Res&amp;Reablement Backsheet'!$D$5:$W$183,G$9,FALSE))="","",(VLOOKUP($E163,'Res&amp;Reablement Backsheet'!$D$5:$W$183,G$9,FALSE))),"")</f>
        <v>0.75308641975308643</v>
      </c>
      <c r="H163" s="117">
        <f ca="1">IFERROR(IF((VLOOKUP($E163,'Res&amp;Reablement Backsheet'!$D$5:$W$183,H$9,FALSE))="","",(VLOOKUP($E163,'Res&amp;Reablement Backsheet'!$D$5:$W$183,H$9,FALSE))),"")</f>
        <v>0.84397163120567376</v>
      </c>
      <c r="I163" s="117">
        <f ca="1">IFERROR(IF((VLOOKUP($E163,'Res&amp;Reablement Backsheet'!$D$5:$W$183,I$9,FALSE))="","",(VLOOKUP($E163,'Res&amp;Reablement Backsheet'!$D$5:$W$183,I$9,FALSE))),"")</f>
        <v>0.90625</v>
      </c>
    </row>
    <row r="164" spans="1:9" ht="15" customHeight="1" x14ac:dyDescent="0.3">
      <c r="A164" s="41">
        <v>152</v>
      </c>
      <c r="B164" s="77" t="str">
        <f ca="1">IFERROR(IF((VLOOKUP($E164,'Org List'!$AJ$10:$AL$190,3,FALSE))="","",(VLOOKUP($E164,'Org List'!$AJ$10:$AL$190,3,FALSE))),"")</f>
        <v>Midlands Commissioning Region</v>
      </c>
      <c r="C164" s="78" t="str">
        <f ca="1">IFERROR(IF((VLOOKUP($E164,'Org List'!$AO$10:$AQ$190,3,FALSE))="","",(VLOOKUP($E164,'Org List'!$AO$10:$AQ$190,3,FALSE))),"")</f>
        <v>West Midlands Region</v>
      </c>
      <c r="D164" s="79" t="str">
        <f ca="1">IFERROR(IF((VLOOKUP($E164,'Org List'!$AT$10:$AV$190,3,FALSE))="","",(VLOOKUP($E164,'Org List'!$AT$10:$AV$190,3,FALSE))),"")</f>
        <v>NHS England Midlands (North Midlands)</v>
      </c>
      <c r="E164" s="77" t="str">
        <f t="shared" ca="1" si="4"/>
        <v>E06000021</v>
      </c>
      <c r="F164" s="79" t="str">
        <f ca="1">IF(E164="","",VLOOKUP(E164,'Org List'!$J$9:$K$640,2,0))</f>
        <v>Stoke-on-Trent</v>
      </c>
      <c r="G164" s="117">
        <f ca="1">IFERROR(IF((VLOOKUP($E164,'Res&amp;Reablement Backsheet'!$D$5:$W$183,G$9,FALSE))="","",(VLOOKUP($E164,'Res&amp;Reablement Backsheet'!$D$5:$W$183,G$9,FALSE))),"")</f>
        <v>0.84444444444444444</v>
      </c>
      <c r="H164" s="117">
        <f ca="1">IFERROR(IF((VLOOKUP($E164,'Res&amp;Reablement Backsheet'!$D$5:$W$183,H$9,FALSE))="","",(VLOOKUP($E164,'Res&amp;Reablement Backsheet'!$D$5:$W$183,H$9,FALSE))),"")</f>
        <v>0.88927335640138405</v>
      </c>
      <c r="I164" s="117">
        <f ca="1">IFERROR(IF((VLOOKUP($E164,'Res&amp;Reablement Backsheet'!$D$5:$W$183,I$9,FALSE))="","",(VLOOKUP($E164,'Res&amp;Reablement Backsheet'!$D$5:$W$183,I$9,FALSE))),"")</f>
        <v>0.79032258064516125</v>
      </c>
    </row>
    <row r="165" spans="1:9" ht="15" customHeight="1" x14ac:dyDescent="0.3">
      <c r="A165" s="41">
        <v>153</v>
      </c>
      <c r="B165" s="77" t="str">
        <f ca="1">IFERROR(IF((VLOOKUP($E165,'Org List'!$AJ$10:$AL$190,3,FALSE))="","",(VLOOKUP($E165,'Org List'!$AJ$10:$AL$190,3,FALSE))),"")</f>
        <v>East of England Commissioning Region</v>
      </c>
      <c r="C165" s="78" t="str">
        <f ca="1">IFERROR(IF((VLOOKUP($E165,'Org List'!$AO$10:$AQ$190,3,FALSE))="","",(VLOOKUP($E165,'Org List'!$AO$10:$AQ$190,3,FALSE))),"")</f>
        <v>East Region</v>
      </c>
      <c r="D165" s="79" t="str">
        <f ca="1">IFERROR(IF((VLOOKUP($E165,'Org List'!$AT$10:$AV$190,3,FALSE))="","",(VLOOKUP($E165,'Org List'!$AT$10:$AV$190,3,FALSE))),"")</f>
        <v>NHS England East (East)</v>
      </c>
      <c r="E165" s="77" t="str">
        <f t="shared" ca="1" si="4"/>
        <v>E10000029</v>
      </c>
      <c r="F165" s="79" t="str">
        <f ca="1">IF(E165="","",VLOOKUP(E165,'Org List'!$J$9:$K$640,2,0))</f>
        <v>Suffolk</v>
      </c>
      <c r="G165" s="117">
        <f ca="1">IFERROR(IF((VLOOKUP($E165,'Res&amp;Reablement Backsheet'!$D$5:$W$183,G$9,FALSE))="","",(VLOOKUP($E165,'Res&amp;Reablement Backsheet'!$D$5:$W$183,G$9,FALSE))),"")</f>
        <v>0.70096463022508038</v>
      </c>
      <c r="H165" s="117">
        <f ca="1">IFERROR(IF((VLOOKUP($E165,'Res&amp;Reablement Backsheet'!$D$5:$W$183,H$9,FALSE))="","",(VLOOKUP($E165,'Res&amp;Reablement Backsheet'!$D$5:$W$183,H$9,FALSE))),"")</f>
        <v>0.73428571428571432</v>
      </c>
      <c r="I165" s="117">
        <f ca="1">IFERROR(IF((VLOOKUP($E165,'Res&amp;Reablement Backsheet'!$D$5:$W$183,I$9,FALSE))="","",(VLOOKUP($E165,'Res&amp;Reablement Backsheet'!$D$5:$W$183,I$9,FALSE))),"")</f>
        <v>0.69767441860465118</v>
      </c>
    </row>
    <row r="166" spans="1:9" ht="15" customHeight="1" x14ac:dyDescent="0.3">
      <c r="A166" s="41">
        <v>154</v>
      </c>
      <c r="B166" s="77" t="str">
        <f ca="1">IFERROR(IF((VLOOKUP($E166,'Org List'!$AJ$10:$AL$190,3,FALSE))="","",(VLOOKUP($E166,'Org List'!$AJ$10:$AL$190,3,FALSE))),"")</f>
        <v>North East and Yorkshire Commissioning Region</v>
      </c>
      <c r="C166" s="78" t="str">
        <f ca="1">IFERROR(IF((VLOOKUP($E166,'Org List'!$AO$10:$AQ$190,3,FALSE))="","",(VLOOKUP($E166,'Org List'!$AO$10:$AQ$190,3,FALSE))),"")</f>
        <v>North East Region</v>
      </c>
      <c r="D166" s="79" t="str">
        <f ca="1">IFERROR(IF((VLOOKUP($E166,'Org List'!$AT$10:$AV$190,3,FALSE))="","",(VLOOKUP($E166,'Org List'!$AT$10:$AV$190,3,FALSE))),"")</f>
        <v>NHS England North East and Yorkshire (Cumbria And North East)</v>
      </c>
      <c r="E166" s="77" t="str">
        <f t="shared" ca="1" si="4"/>
        <v>E08000024</v>
      </c>
      <c r="F166" s="79" t="str">
        <f ca="1">IF(E166="","",VLOOKUP(E166,'Org List'!$J$9:$K$640,2,0))</f>
        <v>Sunderland</v>
      </c>
      <c r="G166" s="117">
        <f ca="1">IFERROR(IF((VLOOKUP($E166,'Res&amp;Reablement Backsheet'!$D$5:$W$183,G$9,FALSE))="","",(VLOOKUP($E166,'Res&amp;Reablement Backsheet'!$D$5:$W$183,G$9,FALSE))),"")</f>
        <v>0.79657794676806082</v>
      </c>
      <c r="H166" s="117">
        <f ca="1">IFERROR(IF((VLOOKUP($E166,'Res&amp;Reablement Backsheet'!$D$5:$W$183,H$9,FALSE))="","",(VLOOKUP($E166,'Res&amp;Reablement Backsheet'!$D$5:$W$183,H$9,FALSE))),"")</f>
        <v>0.8</v>
      </c>
      <c r="I166" s="117">
        <f ca="1">IFERROR(IF((VLOOKUP($E166,'Res&amp;Reablement Backsheet'!$D$5:$W$183,I$9,FALSE))="","",(VLOOKUP($E166,'Res&amp;Reablement Backsheet'!$D$5:$W$183,I$9,FALSE))),"")</f>
        <v>0.77477477477477474</v>
      </c>
    </row>
    <row r="167" spans="1:9" ht="15" customHeight="1" x14ac:dyDescent="0.3">
      <c r="A167" s="41">
        <v>155</v>
      </c>
      <c r="B167" s="77" t="str">
        <f ca="1">IFERROR(IF((VLOOKUP($E167,'Org List'!$AJ$10:$AL$190,3,FALSE))="","",(VLOOKUP($E167,'Org List'!$AJ$10:$AL$190,3,FALSE))),"")</f>
        <v>South East England Commissioning Region</v>
      </c>
      <c r="C167" s="78" t="str">
        <f ca="1">IFERROR(IF((VLOOKUP($E167,'Org List'!$AO$10:$AQ$190,3,FALSE))="","",(VLOOKUP($E167,'Org List'!$AO$10:$AQ$190,3,FALSE))),"")</f>
        <v>South East Region</v>
      </c>
      <c r="D167" s="79" t="str">
        <f ca="1">IFERROR(IF((VLOOKUP($E167,'Org List'!$AT$10:$AV$190,3,FALSE))="","",(VLOOKUP($E167,'Org List'!$AT$10:$AV$190,3,FALSE))),"")</f>
        <v>NHS England South East (Kent, Surrey and Sussex)</v>
      </c>
      <c r="E167" s="77" t="str">
        <f t="shared" ca="1" si="4"/>
        <v>E10000030</v>
      </c>
      <c r="F167" s="79" t="str">
        <f ca="1">IF(E167="","",VLOOKUP(E167,'Org List'!$J$9:$K$640,2,0))</f>
        <v>Surrey</v>
      </c>
      <c r="G167" s="117">
        <f ca="1">IFERROR(IF((VLOOKUP($E167,'Res&amp;Reablement Backsheet'!$D$5:$W$183,G$9,FALSE))="","",(VLOOKUP($E167,'Res&amp;Reablement Backsheet'!$D$5:$W$183,G$9,FALSE))),"")</f>
        <v>0.74289985052316887</v>
      </c>
      <c r="H167" s="117">
        <f ca="1">IFERROR(IF((VLOOKUP($E167,'Res&amp;Reablement Backsheet'!$D$5:$W$183,H$9,FALSE))="","",(VLOOKUP($E167,'Res&amp;Reablement Backsheet'!$D$5:$W$183,H$9,FALSE))),"")</f>
        <v>0.75047984644913623</v>
      </c>
      <c r="I167" s="117">
        <f ca="1">IFERROR(IF((VLOOKUP($E167,'Res&amp;Reablement Backsheet'!$D$5:$W$183,I$9,FALSE))="","",(VLOOKUP($E167,'Res&amp;Reablement Backsheet'!$D$5:$W$183,I$9,FALSE))),"")</f>
        <v>0.6977715877437326</v>
      </c>
    </row>
    <row r="168" spans="1:9" ht="15" customHeight="1" x14ac:dyDescent="0.3">
      <c r="A168" s="41">
        <v>156</v>
      </c>
      <c r="B168" s="77" t="str">
        <f ca="1">IFERROR(IF((VLOOKUP($E168,'Org List'!$AJ$10:$AL$190,3,FALSE))="","",(VLOOKUP($E168,'Org List'!$AJ$10:$AL$190,3,FALSE))),"")</f>
        <v>London Commissioning Region</v>
      </c>
      <c r="C168" s="78" t="str">
        <f ca="1">IFERROR(IF((VLOOKUP($E168,'Org List'!$AO$10:$AQ$190,3,FALSE))="","",(VLOOKUP($E168,'Org List'!$AO$10:$AQ$190,3,FALSE))),"")</f>
        <v>London Region</v>
      </c>
      <c r="D168" s="79" t="str">
        <f ca="1">IFERROR(IF((VLOOKUP($E168,'Org List'!$AT$10:$AV$190,3,FALSE))="","",(VLOOKUP($E168,'Org List'!$AT$10:$AV$190,3,FALSE))),"")</f>
        <v>NHS England London</v>
      </c>
      <c r="E168" s="77" t="str">
        <f t="shared" ca="1" si="4"/>
        <v>E09000029</v>
      </c>
      <c r="F168" s="79" t="str">
        <f ca="1">IF(E168="","",VLOOKUP(E168,'Org List'!$J$9:$K$640,2,0))</f>
        <v>Sutton</v>
      </c>
      <c r="G168" s="117">
        <f ca="1">IFERROR(IF((VLOOKUP($E168,'Res&amp;Reablement Backsheet'!$D$5:$W$183,G$9,FALSE))="","",(VLOOKUP($E168,'Res&amp;Reablement Backsheet'!$D$5:$W$183,G$9,FALSE))),"")</f>
        <v>0.88405797101449279</v>
      </c>
      <c r="H168" s="117">
        <f ca="1">IFERROR(IF((VLOOKUP($E168,'Res&amp;Reablement Backsheet'!$D$5:$W$183,H$9,FALSE))="","",(VLOOKUP($E168,'Res&amp;Reablement Backsheet'!$D$5:$W$183,H$9,FALSE))),"")</f>
        <v>0.92535675082327118</v>
      </c>
      <c r="I168" s="117">
        <f ca="1">IFERROR(IF((VLOOKUP($E168,'Res&amp;Reablement Backsheet'!$D$5:$W$183,I$9,FALSE))="","",(VLOOKUP($E168,'Res&amp;Reablement Backsheet'!$D$5:$W$183,I$9,FALSE))),"")</f>
        <v>0.88324873096446699</v>
      </c>
    </row>
    <row r="169" spans="1:9" ht="15" customHeight="1" x14ac:dyDescent="0.3">
      <c r="A169" s="41">
        <v>157</v>
      </c>
      <c r="B169" s="77" t="str">
        <f ca="1">IFERROR(IF((VLOOKUP($E169,'Org List'!$AJ$10:$AL$190,3,FALSE))="","",(VLOOKUP($E169,'Org List'!$AJ$10:$AL$190,3,FALSE))),"")</f>
        <v>South West England Commissioning Region</v>
      </c>
      <c r="C169" s="78" t="str">
        <f ca="1">IFERROR(IF((VLOOKUP($E169,'Org List'!$AO$10:$AQ$190,3,FALSE))="","",(VLOOKUP($E169,'Org List'!$AO$10:$AQ$190,3,FALSE))),"")</f>
        <v>South West Region</v>
      </c>
      <c r="D169" s="79" t="str">
        <f ca="1">IFERROR(IF((VLOOKUP($E169,'Org List'!$AT$10:$AV$190,3,FALSE))="","",(VLOOKUP($E169,'Org List'!$AT$10:$AV$190,3,FALSE))),"")</f>
        <v>NHS England South West (South West North)</v>
      </c>
      <c r="E169" s="77" t="str">
        <f t="shared" ca="1" si="4"/>
        <v>E06000030</v>
      </c>
      <c r="F169" s="79" t="str">
        <f ca="1">IF(E169="","",VLOOKUP(E169,'Org List'!$J$9:$K$640,2,0))</f>
        <v>Swindon</v>
      </c>
      <c r="G169" s="117">
        <f ca="1">IFERROR(IF((VLOOKUP($E169,'Res&amp;Reablement Backsheet'!$D$5:$W$183,G$9,FALSE))="","",(VLOOKUP($E169,'Res&amp;Reablement Backsheet'!$D$5:$W$183,G$9,FALSE))),"")</f>
        <v>0.89940828402366868</v>
      </c>
      <c r="H169" s="117">
        <f ca="1">IFERROR(IF((VLOOKUP($E169,'Res&amp;Reablement Backsheet'!$D$5:$W$183,H$9,FALSE))="","",(VLOOKUP($E169,'Res&amp;Reablement Backsheet'!$D$5:$W$183,H$9,FALSE))),"")</f>
        <v>0.86111111111111116</v>
      </c>
      <c r="I169" s="117">
        <f ca="1">IFERROR(IF((VLOOKUP($E169,'Res&amp;Reablement Backsheet'!$D$5:$W$183,I$9,FALSE))="","",(VLOOKUP($E169,'Res&amp;Reablement Backsheet'!$D$5:$W$183,I$9,FALSE))),"")</f>
        <v>0.83018867924528306</v>
      </c>
    </row>
    <row r="170" spans="1:9" ht="15" customHeight="1" x14ac:dyDescent="0.3">
      <c r="A170" s="41">
        <v>158</v>
      </c>
      <c r="B170" s="77" t="str">
        <f ca="1">IFERROR(IF((VLOOKUP($E170,'Org List'!$AJ$10:$AL$190,3,FALSE))="","",(VLOOKUP($E170,'Org List'!$AJ$10:$AL$190,3,FALSE))),"")</f>
        <v>North West Commissioning Region</v>
      </c>
      <c r="C170" s="78" t="str">
        <f ca="1">IFERROR(IF((VLOOKUP($E170,'Org List'!$AO$10:$AQ$190,3,FALSE))="","",(VLOOKUP($E170,'Org List'!$AO$10:$AQ$190,3,FALSE))),"")</f>
        <v>North West Region</v>
      </c>
      <c r="D170" s="79" t="str">
        <f ca="1">IFERROR(IF((VLOOKUP($E170,'Org List'!$AT$10:$AV$190,3,FALSE))="","",(VLOOKUP($E170,'Org List'!$AT$10:$AV$190,3,FALSE))),"")</f>
        <v>NHS England North West (Greater Manchester)</v>
      </c>
      <c r="E170" s="77" t="str">
        <f t="shared" ca="1" si="4"/>
        <v>E08000008</v>
      </c>
      <c r="F170" s="79" t="str">
        <f ca="1">IF(E170="","",VLOOKUP(E170,'Org List'!$J$9:$K$640,2,0))</f>
        <v>Tameside</v>
      </c>
      <c r="G170" s="117">
        <f ca="1">IFERROR(IF((VLOOKUP($E170,'Res&amp;Reablement Backsheet'!$D$5:$W$183,G$9,FALSE))="","",(VLOOKUP($E170,'Res&amp;Reablement Backsheet'!$D$5:$W$183,G$9,FALSE))),"")</f>
        <v>0.81758241758241756</v>
      </c>
      <c r="H170" s="117">
        <f ca="1">IFERROR(IF((VLOOKUP($E170,'Res&amp;Reablement Backsheet'!$D$5:$W$183,H$9,FALSE))="","",(VLOOKUP($E170,'Res&amp;Reablement Backsheet'!$D$5:$W$183,H$9,FALSE))),"")</f>
        <v>0.81538461538461537</v>
      </c>
      <c r="I170" s="117">
        <f ca="1">IFERROR(IF((VLOOKUP($E170,'Res&amp;Reablement Backsheet'!$D$5:$W$183,I$9,FALSE))="","",(VLOOKUP($E170,'Res&amp;Reablement Backsheet'!$D$5:$W$183,I$9,FALSE))),"")</f>
        <v>0.77363184079601988</v>
      </c>
    </row>
    <row r="171" spans="1:9" ht="15" customHeight="1" x14ac:dyDescent="0.3">
      <c r="A171" s="41">
        <v>159</v>
      </c>
      <c r="B171" s="77" t="str">
        <f ca="1">IFERROR(IF((VLOOKUP($E171,'Org List'!$AJ$10:$AL$190,3,FALSE))="","",(VLOOKUP($E171,'Org List'!$AJ$10:$AL$190,3,FALSE))),"")</f>
        <v>Midlands Commissioning Region</v>
      </c>
      <c r="C171" s="78" t="str">
        <f ca="1">IFERROR(IF((VLOOKUP($E171,'Org List'!$AO$10:$AQ$190,3,FALSE))="","",(VLOOKUP($E171,'Org List'!$AO$10:$AQ$190,3,FALSE))),"")</f>
        <v>West Midlands Region</v>
      </c>
      <c r="D171" s="79" t="str">
        <f ca="1">IFERROR(IF((VLOOKUP($E171,'Org List'!$AT$10:$AV$190,3,FALSE))="","",(VLOOKUP($E171,'Org List'!$AT$10:$AV$190,3,FALSE))),"")</f>
        <v>NHS England Midlands (North Midlands)</v>
      </c>
      <c r="E171" s="77" t="str">
        <f t="shared" ca="1" si="4"/>
        <v>E06000020</v>
      </c>
      <c r="F171" s="79" t="str">
        <f ca="1">IF(E171="","",VLOOKUP(E171,'Org List'!$J$9:$K$640,2,0))</f>
        <v>Telford and Wrekin</v>
      </c>
      <c r="G171" s="117">
        <f ca="1">IFERROR(IF((VLOOKUP($E171,'Res&amp;Reablement Backsheet'!$D$5:$W$183,G$9,FALSE))="","",(VLOOKUP($E171,'Res&amp;Reablement Backsheet'!$D$5:$W$183,G$9,FALSE))),"")</f>
        <v>0.71287128712871284</v>
      </c>
      <c r="H171" s="117">
        <f ca="1">IFERROR(IF((VLOOKUP($E171,'Res&amp;Reablement Backsheet'!$D$5:$W$183,H$9,FALSE))="","",(VLOOKUP($E171,'Res&amp;Reablement Backsheet'!$D$5:$W$183,H$9,FALSE))),"")</f>
        <v>0.8</v>
      </c>
      <c r="I171" s="117">
        <f ca="1">IFERROR(IF((VLOOKUP($E171,'Res&amp;Reablement Backsheet'!$D$5:$W$183,I$9,FALSE))="","",(VLOOKUP($E171,'Res&amp;Reablement Backsheet'!$D$5:$W$183,I$9,FALSE))),"")</f>
        <v>0.61688311688311692</v>
      </c>
    </row>
    <row r="172" spans="1:9" ht="15" customHeight="1" x14ac:dyDescent="0.3">
      <c r="A172" s="41">
        <v>160</v>
      </c>
      <c r="B172" s="77" t="str">
        <f ca="1">IFERROR(IF((VLOOKUP($E172,'Org List'!$AJ$10:$AL$190,3,FALSE))="","",(VLOOKUP($E172,'Org List'!$AJ$10:$AL$190,3,FALSE))),"")</f>
        <v>East of England Commissioning Region</v>
      </c>
      <c r="C172" s="78" t="str">
        <f ca="1">IFERROR(IF((VLOOKUP($E172,'Org List'!$AO$10:$AQ$190,3,FALSE))="","",(VLOOKUP($E172,'Org List'!$AO$10:$AQ$190,3,FALSE))),"")</f>
        <v>East Region</v>
      </c>
      <c r="D172" s="79" t="str">
        <f ca="1">IFERROR(IF((VLOOKUP($E172,'Org List'!$AT$10:$AV$190,3,FALSE))="","",(VLOOKUP($E172,'Org List'!$AT$10:$AV$190,3,FALSE))),"")</f>
        <v>NHS England East (East)</v>
      </c>
      <c r="E172" s="77" t="str">
        <f t="shared" ref="E172:E190" ca="1" si="5">IF($A172&gt;$L$5-1,"",INDIRECT("'Comms by AT'!D"&amp;$A172+$L$4))</f>
        <v>E06000034</v>
      </c>
      <c r="F172" s="79" t="str">
        <f ca="1">IF(E172="","",VLOOKUP(E172,'Org List'!$J$9:$K$640,2,0))</f>
        <v>Thurrock</v>
      </c>
      <c r="G172" s="117">
        <f ca="1">IFERROR(IF((VLOOKUP($E172,'Res&amp;Reablement Backsheet'!$D$5:$W$183,G$9,FALSE))="","",(VLOOKUP($E172,'Res&amp;Reablement Backsheet'!$D$5:$W$183,G$9,FALSE))),"")</f>
        <v>0.88372093023255816</v>
      </c>
      <c r="H172" s="117">
        <f ca="1">IFERROR(IF((VLOOKUP($E172,'Res&amp;Reablement Backsheet'!$D$5:$W$183,H$9,FALSE))="","",(VLOOKUP($E172,'Res&amp;Reablement Backsheet'!$D$5:$W$183,H$9,FALSE))),"")</f>
        <v>0.91</v>
      </c>
      <c r="I172" s="117">
        <f ca="1">IFERROR(IF((VLOOKUP($E172,'Res&amp;Reablement Backsheet'!$D$5:$W$183,I$9,FALSE))="","",(VLOOKUP($E172,'Res&amp;Reablement Backsheet'!$D$5:$W$183,I$9,FALSE))),"")</f>
        <v>0.88709677419354838</v>
      </c>
    </row>
    <row r="173" spans="1:9" ht="15" customHeight="1" x14ac:dyDescent="0.3">
      <c r="A173" s="41">
        <v>161</v>
      </c>
      <c r="B173" s="77" t="str">
        <f ca="1">IFERROR(IF((VLOOKUP($E173,'Org List'!$AJ$10:$AL$190,3,FALSE))="","",(VLOOKUP($E173,'Org List'!$AJ$10:$AL$190,3,FALSE))),"")</f>
        <v>South West England Commissioning Region</v>
      </c>
      <c r="C173" s="78" t="str">
        <f ca="1">IFERROR(IF((VLOOKUP($E173,'Org List'!$AO$10:$AQ$190,3,FALSE))="","",(VLOOKUP($E173,'Org List'!$AO$10:$AQ$190,3,FALSE))),"")</f>
        <v>South West Region</v>
      </c>
      <c r="D173" s="79" t="str">
        <f ca="1">IFERROR(IF((VLOOKUP($E173,'Org List'!$AT$10:$AV$190,3,FALSE))="","",(VLOOKUP($E173,'Org List'!$AT$10:$AV$190,3,FALSE))),"")</f>
        <v>NHS England South West (South West South)</v>
      </c>
      <c r="E173" s="77" t="str">
        <f t="shared" ca="1" si="5"/>
        <v>E06000027</v>
      </c>
      <c r="F173" s="79" t="str">
        <f ca="1">IF(E173="","",VLOOKUP(E173,'Org List'!$J$9:$K$640,2,0))</f>
        <v>Torbay</v>
      </c>
      <c r="G173" s="117">
        <f ca="1">IFERROR(IF((VLOOKUP($E173,'Res&amp;Reablement Backsheet'!$D$5:$W$183,G$9,FALSE))="","",(VLOOKUP($E173,'Res&amp;Reablement Backsheet'!$D$5:$W$183,G$9,FALSE))),"")</f>
        <v>0.76548672566371678</v>
      </c>
      <c r="H173" s="117">
        <f ca="1">IFERROR(IF((VLOOKUP($E173,'Res&amp;Reablement Backsheet'!$D$5:$W$183,H$9,FALSE))="","",(VLOOKUP($E173,'Res&amp;Reablement Backsheet'!$D$5:$W$183,H$9,FALSE))),"")</f>
        <v>0.76548672566371678</v>
      </c>
      <c r="I173" s="117">
        <f ca="1">IFERROR(IF((VLOOKUP($E173,'Res&amp;Reablement Backsheet'!$D$5:$W$183,I$9,FALSE))="","",(VLOOKUP($E173,'Res&amp;Reablement Backsheet'!$D$5:$W$183,I$9,FALSE))),"")</f>
        <v>0.70694864048338368</v>
      </c>
    </row>
    <row r="174" spans="1:9" ht="15" customHeight="1" x14ac:dyDescent="0.3">
      <c r="A174" s="41">
        <v>162</v>
      </c>
      <c r="B174" s="77" t="str">
        <f ca="1">IFERROR(IF((VLOOKUP($E174,'Org List'!$AJ$10:$AL$190,3,FALSE))="","",(VLOOKUP($E174,'Org List'!$AJ$10:$AL$190,3,FALSE))),"")</f>
        <v>London Commissioning Region</v>
      </c>
      <c r="C174" s="78" t="str">
        <f ca="1">IFERROR(IF((VLOOKUP($E174,'Org List'!$AO$10:$AQ$190,3,FALSE))="","",(VLOOKUP($E174,'Org List'!$AO$10:$AQ$190,3,FALSE))),"")</f>
        <v>London Region</v>
      </c>
      <c r="D174" s="79" t="str">
        <f ca="1">IFERROR(IF((VLOOKUP($E174,'Org List'!$AT$10:$AV$190,3,FALSE))="","",(VLOOKUP($E174,'Org List'!$AT$10:$AV$190,3,FALSE))),"")</f>
        <v>NHS England London</v>
      </c>
      <c r="E174" s="77" t="str">
        <f t="shared" ca="1" si="5"/>
        <v>E09000030</v>
      </c>
      <c r="F174" s="79" t="str">
        <f ca="1">IF(E174="","",VLOOKUP(E174,'Org List'!$J$9:$K$640,2,0))</f>
        <v>Tower Hamlets</v>
      </c>
      <c r="G174" s="117">
        <f ca="1">IFERROR(IF((VLOOKUP($E174,'Res&amp;Reablement Backsheet'!$D$5:$W$183,G$9,FALSE))="","",(VLOOKUP($E174,'Res&amp;Reablement Backsheet'!$D$5:$W$183,G$9,FALSE))),"")</f>
        <v>0.7807017543859649</v>
      </c>
      <c r="H174" s="117">
        <f ca="1">IFERROR(IF((VLOOKUP($E174,'Res&amp;Reablement Backsheet'!$D$5:$W$183,H$9,FALSE))="","",(VLOOKUP($E174,'Res&amp;Reablement Backsheet'!$D$5:$W$183,H$9,FALSE))),"")</f>
        <v>0.8</v>
      </c>
      <c r="I174" s="117">
        <f ca="1">IFERROR(IF((VLOOKUP($E174,'Res&amp;Reablement Backsheet'!$D$5:$W$183,I$9,FALSE))="","",(VLOOKUP($E174,'Res&amp;Reablement Backsheet'!$D$5:$W$183,I$9,FALSE))),"")</f>
        <v>0.77272727272727271</v>
      </c>
    </row>
    <row r="175" spans="1:9" ht="15" customHeight="1" x14ac:dyDescent="0.3">
      <c r="A175" s="41">
        <v>163</v>
      </c>
      <c r="B175" s="77" t="str">
        <f ca="1">IFERROR(IF((VLOOKUP($E175,'Org List'!$AJ$10:$AL$190,3,FALSE))="","",(VLOOKUP($E175,'Org List'!$AJ$10:$AL$190,3,FALSE))),"")</f>
        <v>North West Commissioning Region</v>
      </c>
      <c r="C175" s="78" t="str">
        <f ca="1">IFERROR(IF((VLOOKUP($E175,'Org List'!$AO$10:$AQ$190,3,FALSE))="","",(VLOOKUP($E175,'Org List'!$AO$10:$AQ$190,3,FALSE))),"")</f>
        <v>North West Region</v>
      </c>
      <c r="D175" s="79" t="str">
        <f ca="1">IFERROR(IF((VLOOKUP($E175,'Org List'!$AT$10:$AV$190,3,FALSE))="","",(VLOOKUP($E175,'Org List'!$AT$10:$AV$190,3,FALSE))),"")</f>
        <v>NHS England North West (Greater Manchester)</v>
      </c>
      <c r="E175" s="77" t="str">
        <f t="shared" ca="1" si="5"/>
        <v>E08000009</v>
      </c>
      <c r="F175" s="79" t="str">
        <f ca="1">IF(E175="","",VLOOKUP(E175,'Org List'!$J$9:$K$640,2,0))</f>
        <v>Trafford</v>
      </c>
      <c r="G175" s="117">
        <f ca="1">IFERROR(IF((VLOOKUP($E175,'Res&amp;Reablement Backsheet'!$D$5:$W$183,G$9,FALSE))="","",(VLOOKUP($E175,'Res&amp;Reablement Backsheet'!$D$5:$W$183,G$9,FALSE))),"")</f>
        <v>0.83233532934131738</v>
      </c>
      <c r="H175" s="117">
        <f ca="1">IFERROR(IF((VLOOKUP($E175,'Res&amp;Reablement Backsheet'!$D$5:$W$183,H$9,FALSE))="","",(VLOOKUP($E175,'Res&amp;Reablement Backsheet'!$D$5:$W$183,H$9,FALSE))),"")</f>
        <v>0.9022988505747126</v>
      </c>
      <c r="I175" s="117">
        <f ca="1">IFERROR(IF((VLOOKUP($E175,'Res&amp;Reablement Backsheet'!$D$5:$W$183,I$9,FALSE))="","",(VLOOKUP($E175,'Res&amp;Reablement Backsheet'!$D$5:$W$183,I$9,FALSE))),"")</f>
        <v>0.86507936507936511</v>
      </c>
    </row>
    <row r="176" spans="1:9" ht="15" customHeight="1" x14ac:dyDescent="0.3">
      <c r="A176" s="41">
        <v>164</v>
      </c>
      <c r="B176" s="77" t="str">
        <f ca="1">IFERROR(IF((VLOOKUP($E176,'Org List'!$AJ$10:$AL$190,3,FALSE))="","",(VLOOKUP($E176,'Org List'!$AJ$10:$AL$190,3,FALSE))),"")</f>
        <v>North East and Yorkshire Commissioning Region</v>
      </c>
      <c r="C176" s="78" t="str">
        <f ca="1">IFERROR(IF((VLOOKUP($E176,'Org List'!$AO$10:$AQ$190,3,FALSE))="","",(VLOOKUP($E176,'Org List'!$AO$10:$AQ$190,3,FALSE))),"")</f>
        <v>Yorkshire and The Humber Region</v>
      </c>
      <c r="D176" s="79" t="str">
        <f ca="1">IFERROR(IF((VLOOKUP($E176,'Org List'!$AT$10:$AV$190,3,FALSE))="","",(VLOOKUP($E176,'Org List'!$AT$10:$AV$190,3,FALSE))),"")</f>
        <v>NHS England North East and Yokrshire (Yorkshire And Humber)</v>
      </c>
      <c r="E176" s="77" t="str">
        <f t="shared" ca="1" si="5"/>
        <v>E08000036</v>
      </c>
      <c r="F176" s="79" t="str">
        <f ca="1">IF(E176="","",VLOOKUP(E176,'Org List'!$J$9:$K$640,2,0))</f>
        <v>Wakefield</v>
      </c>
      <c r="G176" s="117">
        <f ca="1">IFERROR(IF((VLOOKUP($E176,'Res&amp;Reablement Backsheet'!$D$5:$W$183,G$9,FALSE))="","",(VLOOKUP($E176,'Res&amp;Reablement Backsheet'!$D$5:$W$183,G$9,FALSE))),"")</f>
        <v>0.91726618705035967</v>
      </c>
      <c r="H176" s="117">
        <f ca="1">IFERROR(IF((VLOOKUP($E176,'Res&amp;Reablement Backsheet'!$D$5:$W$183,H$9,FALSE))="","",(VLOOKUP($E176,'Res&amp;Reablement Backsheet'!$D$5:$W$183,H$9,FALSE))),"")</f>
        <v>0.85119047619047616</v>
      </c>
      <c r="I176" s="117">
        <f ca="1">IFERROR(IF((VLOOKUP($E176,'Res&amp;Reablement Backsheet'!$D$5:$W$183,I$9,FALSE))="","",(VLOOKUP($E176,'Res&amp;Reablement Backsheet'!$D$5:$W$183,I$9,FALSE))),"")</f>
        <v>0.83098591549295775</v>
      </c>
    </row>
    <row r="177" spans="1:10" ht="15" customHeight="1" x14ac:dyDescent="0.3">
      <c r="A177" s="41">
        <v>165</v>
      </c>
      <c r="B177" s="77" t="str">
        <f ca="1">IFERROR(IF((VLOOKUP($E177,'Org List'!$AJ$10:$AL$190,3,FALSE))="","",(VLOOKUP($E177,'Org List'!$AJ$10:$AL$190,3,FALSE))),"")</f>
        <v>Midlands Commissioning Region</v>
      </c>
      <c r="C177" s="78" t="str">
        <f ca="1">IFERROR(IF((VLOOKUP($E177,'Org List'!$AO$10:$AQ$190,3,FALSE))="","",(VLOOKUP($E177,'Org List'!$AO$10:$AQ$190,3,FALSE))),"")</f>
        <v>West Midlands Region</v>
      </c>
      <c r="D177" s="79" t="str">
        <f ca="1">IFERROR(IF((VLOOKUP($E177,'Org List'!$AT$10:$AV$190,3,FALSE))="","",(VLOOKUP($E177,'Org List'!$AT$10:$AV$190,3,FALSE))),"")</f>
        <v>NHS England Midlands (West Midlands)</v>
      </c>
      <c r="E177" s="77" t="str">
        <f t="shared" ca="1" si="5"/>
        <v>E08000030</v>
      </c>
      <c r="F177" s="79" t="str">
        <f ca="1">IF(E177="","",VLOOKUP(E177,'Org List'!$J$9:$K$640,2,0))</f>
        <v>Walsall</v>
      </c>
      <c r="G177" s="117">
        <f ca="1">IFERROR(IF((VLOOKUP($E177,'Res&amp;Reablement Backsheet'!$D$5:$W$183,G$9,FALSE))="","",(VLOOKUP($E177,'Res&amp;Reablement Backsheet'!$D$5:$W$183,G$9,FALSE))),"")</f>
        <v>0.80924855491329484</v>
      </c>
      <c r="H177" s="117">
        <f ca="1">IFERROR(IF((VLOOKUP($E177,'Res&amp;Reablement Backsheet'!$D$5:$W$183,H$9,FALSE))="","",(VLOOKUP($E177,'Res&amp;Reablement Backsheet'!$D$5:$W$183,H$9,FALSE))),"")</f>
        <v>0.82133333333333336</v>
      </c>
      <c r="I177" s="117">
        <f ca="1">IFERROR(IF((VLOOKUP($E177,'Res&amp;Reablement Backsheet'!$D$5:$W$183,I$9,FALSE))="","",(VLOOKUP($E177,'Res&amp;Reablement Backsheet'!$D$5:$W$183,I$9,FALSE))),"")</f>
        <v>0.82706766917293228</v>
      </c>
    </row>
    <row r="178" spans="1:10" ht="15" customHeight="1" x14ac:dyDescent="0.3">
      <c r="A178" s="41">
        <v>166</v>
      </c>
      <c r="B178" s="77" t="str">
        <f ca="1">IFERROR(IF((VLOOKUP($E178,'Org List'!$AJ$10:$AL$190,3,FALSE))="","",(VLOOKUP($E178,'Org List'!$AJ$10:$AL$190,3,FALSE))),"")</f>
        <v>London Commissioning Region</v>
      </c>
      <c r="C178" s="78" t="str">
        <f ca="1">IFERROR(IF((VLOOKUP($E178,'Org List'!$AO$10:$AQ$190,3,FALSE))="","",(VLOOKUP($E178,'Org List'!$AO$10:$AQ$190,3,FALSE))),"")</f>
        <v>London Region</v>
      </c>
      <c r="D178" s="79" t="str">
        <f ca="1">IFERROR(IF((VLOOKUP($E178,'Org List'!$AT$10:$AV$190,3,FALSE))="","",(VLOOKUP($E178,'Org List'!$AT$10:$AV$190,3,FALSE))),"")</f>
        <v>NHS England London</v>
      </c>
      <c r="E178" s="77" t="str">
        <f t="shared" ca="1" si="5"/>
        <v>E09000031</v>
      </c>
      <c r="F178" s="79" t="str">
        <f ca="1">IF(E178="","",VLOOKUP(E178,'Org List'!$J$9:$K$640,2,0))</f>
        <v>Waltham Forest</v>
      </c>
      <c r="G178" s="117">
        <f ca="1">IFERROR(IF((VLOOKUP($E178,'Res&amp;Reablement Backsheet'!$D$5:$W$183,G$9,FALSE))="","",(VLOOKUP($E178,'Res&amp;Reablement Backsheet'!$D$5:$W$183,G$9,FALSE))),"")</f>
        <v>0.92207792207792205</v>
      </c>
      <c r="H178" s="117">
        <f ca="1">IFERROR(IF((VLOOKUP($E178,'Res&amp;Reablement Backsheet'!$D$5:$W$183,H$9,FALSE))="","",(VLOOKUP($E178,'Res&amp;Reablement Backsheet'!$D$5:$W$183,H$9,FALSE))),"")</f>
        <v>0.92</v>
      </c>
      <c r="I178" s="117">
        <f ca="1">IFERROR(IF((VLOOKUP($E178,'Res&amp;Reablement Backsheet'!$D$5:$W$183,I$9,FALSE))="","",(VLOOKUP($E178,'Res&amp;Reablement Backsheet'!$D$5:$W$183,I$9,FALSE))),"")</f>
        <v>0.92045454545454541</v>
      </c>
    </row>
    <row r="179" spans="1:10" ht="15" customHeight="1" x14ac:dyDescent="0.3">
      <c r="A179" s="41">
        <v>167</v>
      </c>
      <c r="B179" s="77" t="str">
        <f ca="1">IFERROR(IF((VLOOKUP($E179,'Org List'!$AJ$10:$AL$190,3,FALSE))="","",(VLOOKUP($E179,'Org List'!$AJ$10:$AL$190,3,FALSE))),"")</f>
        <v>London Commissioning Region</v>
      </c>
      <c r="C179" s="78" t="str">
        <f ca="1">IFERROR(IF((VLOOKUP($E179,'Org List'!$AO$10:$AQ$190,3,FALSE))="","",(VLOOKUP($E179,'Org List'!$AO$10:$AQ$190,3,FALSE))),"")</f>
        <v>London Region</v>
      </c>
      <c r="D179" s="79" t="str">
        <f ca="1">IFERROR(IF((VLOOKUP($E179,'Org List'!$AT$10:$AV$190,3,FALSE))="","",(VLOOKUP($E179,'Org List'!$AT$10:$AV$190,3,FALSE))),"")</f>
        <v>NHS England London</v>
      </c>
      <c r="E179" s="77" t="str">
        <f t="shared" ca="1" si="5"/>
        <v>E09000032</v>
      </c>
      <c r="F179" s="79" t="str">
        <f ca="1">IF(E179="","",VLOOKUP(E179,'Org List'!$J$9:$K$640,2,0))</f>
        <v>Wandsworth</v>
      </c>
      <c r="G179" s="117">
        <f ca="1">IFERROR(IF((VLOOKUP($E179,'Res&amp;Reablement Backsheet'!$D$5:$W$183,G$9,FALSE))="","",(VLOOKUP($E179,'Res&amp;Reablement Backsheet'!$D$5:$W$183,G$9,FALSE))),"")</f>
        <v>0.92929292929292928</v>
      </c>
      <c r="H179" s="117">
        <f ca="1">IFERROR(IF((VLOOKUP($E179,'Res&amp;Reablement Backsheet'!$D$5:$W$183,H$9,FALSE))="","",(VLOOKUP($E179,'Res&amp;Reablement Backsheet'!$D$5:$W$183,H$9,FALSE))),"")</f>
        <v>0.93265993265993263</v>
      </c>
      <c r="I179" s="117">
        <f ca="1">IFERROR(IF((VLOOKUP($E179,'Res&amp;Reablement Backsheet'!$D$5:$W$183,I$9,FALSE))="","",(VLOOKUP($E179,'Res&amp;Reablement Backsheet'!$D$5:$W$183,I$9,FALSE))),"")</f>
        <v>0.93406593406593408</v>
      </c>
    </row>
    <row r="180" spans="1:10" ht="15" customHeight="1" x14ac:dyDescent="0.3">
      <c r="A180" s="41">
        <v>168</v>
      </c>
      <c r="B180" s="77" t="str">
        <f ca="1">IFERROR(IF((VLOOKUP($E180,'Org List'!$AJ$10:$AL$190,3,FALSE))="","",(VLOOKUP($E180,'Org List'!$AJ$10:$AL$190,3,FALSE))),"")</f>
        <v>North West Commissioning Region</v>
      </c>
      <c r="C180" s="78" t="str">
        <f ca="1">IFERROR(IF((VLOOKUP($E180,'Org List'!$AO$10:$AQ$190,3,FALSE))="","",(VLOOKUP($E180,'Org List'!$AO$10:$AQ$190,3,FALSE))),"")</f>
        <v>North West Region</v>
      </c>
      <c r="D180" s="79" t="str">
        <f ca="1">IFERROR(IF((VLOOKUP($E180,'Org List'!$AT$10:$AV$190,3,FALSE))="","",(VLOOKUP($E180,'Org List'!$AT$10:$AV$190,3,FALSE))),"")</f>
        <v>NHS England North West (Cheshire And Merseyside)</v>
      </c>
      <c r="E180" s="77" t="str">
        <f t="shared" ca="1" si="5"/>
        <v>E06000007</v>
      </c>
      <c r="F180" s="79" t="str">
        <f ca="1">IF(E180="","",VLOOKUP(E180,'Org List'!$J$9:$K$640,2,0))</f>
        <v>Warrington</v>
      </c>
      <c r="G180" s="117">
        <f ca="1">IFERROR(IF((VLOOKUP($E180,'Res&amp;Reablement Backsheet'!$D$5:$W$183,G$9,FALSE))="","",(VLOOKUP($E180,'Res&amp;Reablement Backsheet'!$D$5:$W$183,G$9,FALSE))),"")</f>
        <v>0.80625000000000002</v>
      </c>
      <c r="H180" s="117">
        <f ca="1">IFERROR(IF((VLOOKUP($E180,'Res&amp;Reablement Backsheet'!$D$5:$W$183,H$9,FALSE))="","",(VLOOKUP($E180,'Res&amp;Reablement Backsheet'!$D$5:$W$183,H$9,FALSE))),"")</f>
        <v>0.8354838709677419</v>
      </c>
      <c r="I180" s="117">
        <f ca="1">IFERROR(IF((VLOOKUP($E180,'Res&amp;Reablement Backsheet'!$D$5:$W$183,I$9,FALSE))="","",(VLOOKUP($E180,'Res&amp;Reablement Backsheet'!$D$5:$W$183,I$9,FALSE))),"")</f>
        <v>0.86</v>
      </c>
    </row>
    <row r="181" spans="1:10" ht="15" customHeight="1" x14ac:dyDescent="0.3">
      <c r="A181" s="41">
        <v>169</v>
      </c>
      <c r="B181" s="77" t="str">
        <f ca="1">IFERROR(IF((VLOOKUP($E181,'Org List'!$AJ$10:$AL$190,3,FALSE))="","",(VLOOKUP($E181,'Org List'!$AJ$10:$AL$190,3,FALSE))),"")</f>
        <v>Midlands Commissioning Region</v>
      </c>
      <c r="C181" s="78" t="str">
        <f ca="1">IFERROR(IF((VLOOKUP($E181,'Org List'!$AO$10:$AQ$190,3,FALSE))="","",(VLOOKUP($E181,'Org List'!$AO$10:$AQ$190,3,FALSE))),"")</f>
        <v>West Midlands Region</v>
      </c>
      <c r="D181" s="79" t="str">
        <f ca="1">IFERROR(IF((VLOOKUP($E181,'Org List'!$AT$10:$AV$190,3,FALSE))="","",(VLOOKUP($E181,'Org List'!$AT$10:$AV$190,3,FALSE))),"")</f>
        <v>NHS England Midlands (West Midlands)</v>
      </c>
      <c r="E181" s="77" t="str">
        <f t="shared" ca="1" si="5"/>
        <v>E10000031</v>
      </c>
      <c r="F181" s="79" t="str">
        <f ca="1">IF(E181="","",VLOOKUP(E181,'Org List'!$J$9:$K$640,2,0))</f>
        <v>Warwickshire</v>
      </c>
      <c r="G181" s="117">
        <f ca="1">IFERROR(IF((VLOOKUP($E181,'Res&amp;Reablement Backsheet'!$D$5:$W$183,G$9,FALSE))="","",(VLOOKUP($E181,'Res&amp;Reablement Backsheet'!$D$5:$W$183,G$9,FALSE))),"")</f>
        <v>0.94795539033457255</v>
      </c>
      <c r="H181" s="117">
        <f ca="1">IFERROR(IF((VLOOKUP($E181,'Res&amp;Reablement Backsheet'!$D$5:$W$183,H$9,FALSE))="","",(VLOOKUP($E181,'Res&amp;Reablement Backsheet'!$D$5:$W$183,H$9,FALSE))),"")</f>
        <v>0.89</v>
      </c>
      <c r="I181" s="117">
        <f ca="1">IFERROR(IF((VLOOKUP($E181,'Res&amp;Reablement Backsheet'!$D$5:$W$183,I$9,FALSE))="","",(VLOOKUP($E181,'Res&amp;Reablement Backsheet'!$D$5:$W$183,I$9,FALSE))),"")</f>
        <v>0.93032786885245899</v>
      </c>
    </row>
    <row r="182" spans="1:10" ht="15" customHeight="1" x14ac:dyDescent="0.3">
      <c r="A182" s="41">
        <v>170</v>
      </c>
      <c r="B182" s="77" t="str">
        <f ca="1">IFERROR(IF((VLOOKUP($E182,'Org List'!$AJ$10:$AL$190,3,FALSE))="","",(VLOOKUP($E182,'Org List'!$AJ$10:$AL$190,3,FALSE))),"")</f>
        <v>South East England Commissioning Region</v>
      </c>
      <c r="C182" s="78" t="str">
        <f ca="1">IFERROR(IF((VLOOKUP($E182,'Org List'!$AO$10:$AQ$190,3,FALSE))="","",(VLOOKUP($E182,'Org List'!$AO$10:$AQ$190,3,FALSE))),"")</f>
        <v>South East Region</v>
      </c>
      <c r="D182" s="79" t="str">
        <f ca="1">IFERROR(IF((VLOOKUP($E182,'Org List'!$AT$10:$AV$190,3,FALSE))="","",(VLOOKUP($E182,'Org List'!$AT$10:$AV$190,3,FALSE))),"")</f>
        <v>NHS England South East (Hampshire, Isle of Wight and Thames Valley)</v>
      </c>
      <c r="E182" s="77" t="str">
        <f t="shared" ca="1" si="5"/>
        <v>E06000037</v>
      </c>
      <c r="F182" s="79" t="str">
        <f ca="1">IF(E182="","",VLOOKUP(E182,'Org List'!$J$9:$K$640,2,0))</f>
        <v>West Berkshire</v>
      </c>
      <c r="G182" s="117">
        <f ca="1">IFERROR(IF((VLOOKUP($E182,'Res&amp;Reablement Backsheet'!$D$5:$W$183,G$9,FALSE))="","",(VLOOKUP($E182,'Res&amp;Reablement Backsheet'!$D$5:$W$183,G$9,FALSE))),"")</f>
        <v>0.92792792792792789</v>
      </c>
      <c r="H182" s="117">
        <f ca="1">IFERROR(IF((VLOOKUP($E182,'Res&amp;Reablement Backsheet'!$D$5:$W$183,H$9,FALSE))="","",(VLOOKUP($E182,'Res&amp;Reablement Backsheet'!$D$5:$W$183,H$9,FALSE))),"")</f>
        <v>0.86363636363636365</v>
      </c>
      <c r="I182" s="117">
        <f ca="1">IFERROR(IF((VLOOKUP($E182,'Res&amp;Reablement Backsheet'!$D$5:$W$183,I$9,FALSE))="","",(VLOOKUP($E182,'Res&amp;Reablement Backsheet'!$D$5:$W$183,I$9,FALSE))),"")</f>
        <v>0.80487804878048785</v>
      </c>
    </row>
    <row r="183" spans="1:10" ht="15" customHeight="1" x14ac:dyDescent="0.3">
      <c r="A183" s="41">
        <v>171</v>
      </c>
      <c r="B183" s="77" t="str">
        <f ca="1">IFERROR(IF((VLOOKUP($E183,'Org List'!$AJ$10:$AL$190,3,FALSE))="","",(VLOOKUP($E183,'Org List'!$AJ$10:$AL$190,3,FALSE))),"")</f>
        <v>South East England Commissioning Region</v>
      </c>
      <c r="C183" s="78" t="str">
        <f ca="1">IFERROR(IF((VLOOKUP($E183,'Org List'!$AO$10:$AQ$190,3,FALSE))="","",(VLOOKUP($E183,'Org List'!$AO$10:$AQ$190,3,FALSE))),"")</f>
        <v>South East Region</v>
      </c>
      <c r="D183" s="79" t="str">
        <f ca="1">IFERROR(IF((VLOOKUP($E183,'Org List'!$AT$10:$AV$190,3,FALSE))="","",(VLOOKUP($E183,'Org List'!$AT$10:$AV$190,3,FALSE))),"")</f>
        <v>NHS England South East (Kent, Surrey and Sussex)</v>
      </c>
      <c r="E183" s="77" t="str">
        <f t="shared" ca="1" si="5"/>
        <v>E10000032</v>
      </c>
      <c r="F183" s="79" t="str">
        <f ca="1">IF(E183="","",VLOOKUP(E183,'Org List'!$J$9:$K$640,2,0))</f>
        <v>West Sussex</v>
      </c>
      <c r="G183" s="117">
        <f ca="1">IFERROR(IF((VLOOKUP($E183,'Res&amp;Reablement Backsheet'!$D$5:$W$183,G$9,FALSE))="","",(VLOOKUP($E183,'Res&amp;Reablement Backsheet'!$D$5:$W$183,G$9,FALSE))),"")</f>
        <v>0.83695652173913049</v>
      </c>
      <c r="H183" s="117">
        <f ca="1">IFERROR(IF((VLOOKUP($E183,'Res&amp;Reablement Backsheet'!$D$5:$W$183,H$9,FALSE))="","",(VLOOKUP($E183,'Res&amp;Reablement Backsheet'!$D$5:$W$183,H$9,FALSE))),"")</f>
        <v>0.85273972602739723</v>
      </c>
      <c r="I183" s="117">
        <f ca="1">IFERROR(IF((VLOOKUP($E183,'Res&amp;Reablement Backsheet'!$D$5:$W$183,I$9,FALSE))="","",(VLOOKUP($E183,'Res&amp;Reablement Backsheet'!$D$5:$W$183,I$9,FALSE))),"")</f>
        <v>0.87820512820512819</v>
      </c>
    </row>
    <row r="184" spans="1:10" ht="15" customHeight="1" x14ac:dyDescent="0.3">
      <c r="A184" s="41">
        <v>172</v>
      </c>
      <c r="B184" s="77" t="str">
        <f ca="1">IFERROR(IF((VLOOKUP($E184,'Org List'!$AJ$10:$AL$190,3,FALSE))="","",(VLOOKUP($E184,'Org List'!$AJ$10:$AL$190,3,FALSE))),"")</f>
        <v>London Commissioning Region</v>
      </c>
      <c r="C184" s="78" t="str">
        <f ca="1">IFERROR(IF((VLOOKUP($E184,'Org List'!$AO$10:$AQ$190,3,FALSE))="","",(VLOOKUP($E184,'Org List'!$AO$10:$AQ$190,3,FALSE))),"")</f>
        <v>London Region</v>
      </c>
      <c r="D184" s="79" t="str">
        <f ca="1">IFERROR(IF((VLOOKUP($E184,'Org List'!$AT$10:$AV$190,3,FALSE))="","",(VLOOKUP($E184,'Org List'!$AT$10:$AV$190,3,FALSE))),"")</f>
        <v>NHS England London</v>
      </c>
      <c r="E184" s="77" t="str">
        <f t="shared" ca="1" si="5"/>
        <v>E09000033</v>
      </c>
      <c r="F184" s="79" t="str">
        <f ca="1">IF(E184="","",VLOOKUP(E184,'Org List'!$J$9:$K$640,2,0))</f>
        <v>Westminster</v>
      </c>
      <c r="G184" s="117">
        <f ca="1">IFERROR(IF((VLOOKUP($E184,'Res&amp;Reablement Backsheet'!$D$5:$W$183,G$9,FALSE))="","",(VLOOKUP($E184,'Res&amp;Reablement Backsheet'!$D$5:$W$183,G$9,FALSE))),"")</f>
        <v>0.88888888888888884</v>
      </c>
      <c r="H184" s="117">
        <f ca="1">IFERROR(IF((VLOOKUP($E184,'Res&amp;Reablement Backsheet'!$D$5:$W$183,H$9,FALSE))="","",(VLOOKUP($E184,'Res&amp;Reablement Backsheet'!$D$5:$W$183,H$9,FALSE))),"")</f>
        <v>0.90056818181818177</v>
      </c>
      <c r="I184" s="117">
        <f ca="1">IFERROR(IF((VLOOKUP($E184,'Res&amp;Reablement Backsheet'!$D$5:$W$183,I$9,FALSE))="","",(VLOOKUP($E184,'Res&amp;Reablement Backsheet'!$D$5:$W$183,I$9,FALSE))),"")</f>
        <v>0.79824561403508776</v>
      </c>
    </row>
    <row r="185" spans="1:10" ht="15" customHeight="1" x14ac:dyDescent="0.3">
      <c r="A185" s="41">
        <v>173</v>
      </c>
      <c r="B185" s="77" t="str">
        <f ca="1">IFERROR(IF((VLOOKUP($E185,'Org List'!$AJ$10:$AL$190,3,FALSE))="","",(VLOOKUP($E185,'Org List'!$AJ$10:$AL$190,3,FALSE))),"")</f>
        <v>North West Commissioning Region</v>
      </c>
      <c r="C185" s="78" t="str">
        <f ca="1">IFERROR(IF((VLOOKUP($E185,'Org List'!$AO$10:$AQ$190,3,FALSE))="","",(VLOOKUP($E185,'Org List'!$AO$10:$AQ$190,3,FALSE))),"")</f>
        <v>North West Region</v>
      </c>
      <c r="D185" s="79" t="str">
        <f ca="1">IFERROR(IF((VLOOKUP($E185,'Org List'!$AT$10:$AV$190,3,FALSE))="","",(VLOOKUP($E185,'Org List'!$AT$10:$AV$190,3,FALSE))),"")</f>
        <v>NHS England North West (Greater Manchester)</v>
      </c>
      <c r="E185" s="77" t="str">
        <f t="shared" ca="1" si="5"/>
        <v>E08000010</v>
      </c>
      <c r="F185" s="79" t="str">
        <f ca="1">IF(E185="","",VLOOKUP(E185,'Org List'!$J$9:$K$640,2,0))</f>
        <v>Wigan</v>
      </c>
      <c r="G185" s="117">
        <f ca="1">IFERROR(IF((VLOOKUP($E185,'Res&amp;Reablement Backsheet'!$D$5:$W$183,G$9,FALSE))="","",(VLOOKUP($E185,'Res&amp;Reablement Backsheet'!$D$5:$W$183,G$9,FALSE))),"")</f>
        <v>0.93421052631578949</v>
      </c>
      <c r="H185" s="117">
        <f ca="1">IFERROR(IF((VLOOKUP($E185,'Res&amp;Reablement Backsheet'!$D$5:$W$183,H$9,FALSE))="","",(VLOOKUP($E185,'Res&amp;Reablement Backsheet'!$D$5:$W$183,H$9,FALSE))),"")</f>
        <v>0.81201550387596899</v>
      </c>
      <c r="I185" s="117">
        <f ca="1">IFERROR(IF((VLOOKUP($E185,'Res&amp;Reablement Backsheet'!$D$5:$W$183,I$9,FALSE))="","",(VLOOKUP($E185,'Res&amp;Reablement Backsheet'!$D$5:$W$183,I$9,FALSE))),"")</f>
        <v>0.90845070422535212</v>
      </c>
    </row>
    <row r="186" spans="1:10" ht="15" customHeight="1" x14ac:dyDescent="0.3">
      <c r="A186" s="41">
        <v>174</v>
      </c>
      <c r="B186" s="77" t="str">
        <f ca="1">IFERROR(IF((VLOOKUP($E186,'Org List'!$AJ$10:$AL$190,3,FALSE))="","",(VLOOKUP($E186,'Org List'!$AJ$10:$AL$190,3,FALSE))),"")</f>
        <v>South West England Commissioning Region</v>
      </c>
      <c r="C186" s="78" t="str">
        <f ca="1">IFERROR(IF((VLOOKUP($E186,'Org List'!$AO$10:$AQ$190,3,FALSE))="","",(VLOOKUP($E186,'Org List'!$AO$10:$AQ$190,3,FALSE))),"")</f>
        <v>South West Region</v>
      </c>
      <c r="D186" s="79" t="str">
        <f ca="1">IFERROR(IF((VLOOKUP($E186,'Org List'!$AT$10:$AV$190,3,FALSE))="","",(VLOOKUP($E186,'Org List'!$AT$10:$AV$190,3,FALSE))),"")</f>
        <v>NHS England South West (South West North)</v>
      </c>
      <c r="E186" s="77" t="str">
        <f t="shared" ca="1" si="5"/>
        <v>E06000054</v>
      </c>
      <c r="F186" s="79" t="str">
        <f ca="1">IF(E186="","",VLOOKUP(E186,'Org List'!$J$9:$K$640,2,0))</f>
        <v>Wiltshire</v>
      </c>
      <c r="G186" s="117">
        <f ca="1">IFERROR(IF((VLOOKUP($E186,'Res&amp;Reablement Backsheet'!$D$5:$W$183,G$9,FALSE))="","",(VLOOKUP($E186,'Res&amp;Reablement Backsheet'!$D$5:$W$183,G$9,FALSE))),"")</f>
        <v>0.65909090909090906</v>
      </c>
      <c r="H186" s="117">
        <f ca="1">IFERROR(IF((VLOOKUP($E186,'Res&amp;Reablement Backsheet'!$D$5:$W$183,H$9,FALSE))="","",(VLOOKUP($E186,'Res&amp;Reablement Backsheet'!$D$5:$W$183,H$9,FALSE))),"")</f>
        <v>0.8666666666666667</v>
      </c>
      <c r="I186" s="117">
        <f ca="1">IFERROR(IF((VLOOKUP($E186,'Res&amp;Reablement Backsheet'!$D$5:$W$183,I$9,FALSE))="","",(VLOOKUP($E186,'Res&amp;Reablement Backsheet'!$D$5:$W$183,I$9,FALSE))),"")</f>
        <v>0.67132867132867136</v>
      </c>
    </row>
    <row r="187" spans="1:10" ht="15" customHeight="1" x14ac:dyDescent="0.3">
      <c r="A187" s="41">
        <v>175</v>
      </c>
      <c r="B187" s="77" t="str">
        <f ca="1">IFERROR(IF((VLOOKUP($E187,'Org List'!$AJ$10:$AL$190,3,FALSE))="","",(VLOOKUP($E187,'Org List'!$AJ$10:$AL$190,3,FALSE))),"")</f>
        <v>South East England Commissioning Region</v>
      </c>
      <c r="C187" s="78" t="str">
        <f ca="1">IFERROR(IF((VLOOKUP($E187,'Org List'!$AO$10:$AQ$190,3,FALSE))="","",(VLOOKUP($E187,'Org List'!$AO$10:$AQ$190,3,FALSE))),"")</f>
        <v>South East Region</v>
      </c>
      <c r="D187" s="79" t="str">
        <f ca="1">IFERROR(IF((VLOOKUP($E187,'Org List'!$AT$10:$AV$190,3,FALSE))="","",(VLOOKUP($E187,'Org List'!$AT$10:$AV$190,3,FALSE))),"")</f>
        <v>NHS England South East (Hampshire, Isle of Wight and Thames Valley)</v>
      </c>
      <c r="E187" s="77" t="str">
        <f t="shared" ca="1" si="5"/>
        <v>E06000040</v>
      </c>
      <c r="F187" s="79" t="str">
        <f ca="1">IF(E187="","",VLOOKUP(E187,'Org List'!$J$9:$K$640,2,0))</f>
        <v>Windsor and Maidenhead</v>
      </c>
      <c r="G187" s="117">
        <f ca="1">IFERROR(IF((VLOOKUP($E187,'Res&amp;Reablement Backsheet'!$D$5:$W$183,G$9,FALSE))="","",(VLOOKUP($E187,'Res&amp;Reablement Backsheet'!$D$5:$W$183,G$9,FALSE))),"")</f>
        <v>0.76551724137931032</v>
      </c>
      <c r="H187" s="117">
        <f ca="1">IFERROR(IF((VLOOKUP($E187,'Res&amp;Reablement Backsheet'!$D$5:$W$183,H$9,FALSE))="","",(VLOOKUP($E187,'Res&amp;Reablement Backsheet'!$D$5:$W$183,H$9,FALSE))),"")</f>
        <v>0.87578947368421056</v>
      </c>
      <c r="I187" s="117">
        <f ca="1">IFERROR(IF((VLOOKUP($E187,'Res&amp;Reablement Backsheet'!$D$5:$W$183,I$9,FALSE))="","",(VLOOKUP($E187,'Res&amp;Reablement Backsheet'!$D$5:$W$183,I$9,FALSE))),"")</f>
        <v>0.74766355140186913</v>
      </c>
    </row>
    <row r="188" spans="1:10" ht="15" customHeight="1" x14ac:dyDescent="0.3">
      <c r="A188" s="41">
        <v>176</v>
      </c>
      <c r="B188" s="77" t="str">
        <f ca="1">IFERROR(IF((VLOOKUP($E188,'Org List'!$AJ$10:$AL$190,3,FALSE))="","",(VLOOKUP($E188,'Org List'!$AJ$10:$AL$190,3,FALSE))),"")</f>
        <v>North West Commissioning Region</v>
      </c>
      <c r="C188" s="78" t="str">
        <f ca="1">IFERROR(IF((VLOOKUP($E188,'Org List'!$AO$10:$AQ$190,3,FALSE))="","",(VLOOKUP($E188,'Org List'!$AO$10:$AQ$190,3,FALSE))),"")</f>
        <v>North West Region</v>
      </c>
      <c r="D188" s="79" t="str">
        <f ca="1">IFERROR(IF((VLOOKUP($E188,'Org List'!$AT$10:$AV$190,3,FALSE))="","",(VLOOKUP($E188,'Org List'!$AT$10:$AV$190,3,FALSE))),"")</f>
        <v>NHS England North West (Cheshire And Merseyside)</v>
      </c>
      <c r="E188" s="77" t="str">
        <f t="shared" ca="1" si="5"/>
        <v>E08000015</v>
      </c>
      <c r="F188" s="79" t="str">
        <f ca="1">IF(E188="","",VLOOKUP(E188,'Org List'!$J$9:$K$640,2,0))</f>
        <v>Wirral</v>
      </c>
      <c r="G188" s="117">
        <f ca="1">IFERROR(IF((VLOOKUP($E188,'Res&amp;Reablement Backsheet'!$D$5:$W$183,G$9,FALSE))="","",(VLOOKUP($E188,'Res&amp;Reablement Backsheet'!$D$5:$W$183,G$9,FALSE))),"")</f>
        <v>0.83551401869158881</v>
      </c>
      <c r="H188" s="117">
        <f ca="1">IFERROR(IF((VLOOKUP($E188,'Res&amp;Reablement Backsheet'!$D$5:$W$183,H$9,FALSE))="","",(VLOOKUP($E188,'Res&amp;Reablement Backsheet'!$D$5:$W$183,H$9,FALSE))),"")</f>
        <v>0.89965397923875434</v>
      </c>
      <c r="I188" s="117">
        <f ca="1">IFERROR(IF((VLOOKUP($E188,'Res&amp;Reablement Backsheet'!$D$5:$W$183,I$9,FALSE))="","",(VLOOKUP($E188,'Res&amp;Reablement Backsheet'!$D$5:$W$183,I$9,FALSE))),"")</f>
        <v>0.87745098039215685</v>
      </c>
    </row>
    <row r="189" spans="1:10" ht="15" customHeight="1" x14ac:dyDescent="0.3">
      <c r="A189" s="41">
        <v>177</v>
      </c>
      <c r="B189" s="77" t="str">
        <f ca="1">IFERROR(IF((VLOOKUP($E189,'Org List'!$AJ$10:$AL$190,3,FALSE))="","",(VLOOKUP($E189,'Org List'!$AJ$10:$AL$190,3,FALSE))),"")</f>
        <v>South East England Commissioning Region</v>
      </c>
      <c r="C189" s="78" t="str">
        <f ca="1">IFERROR(IF((VLOOKUP($E189,'Org List'!$AO$10:$AQ$190,3,FALSE))="","",(VLOOKUP($E189,'Org List'!$AO$10:$AQ$190,3,FALSE))),"")</f>
        <v>South East Region</v>
      </c>
      <c r="D189" s="79" t="str">
        <f ca="1">IFERROR(IF((VLOOKUP($E189,'Org List'!$AT$10:$AV$190,3,FALSE))="","",(VLOOKUP($E189,'Org List'!$AT$10:$AV$190,3,FALSE))),"")</f>
        <v>NHS England South East (Hampshire, Isle of Wight and Thames Valley)</v>
      </c>
      <c r="E189" s="77" t="str">
        <f t="shared" ca="1" si="5"/>
        <v>E06000041</v>
      </c>
      <c r="F189" s="79" t="str">
        <f ca="1">IF(E189="","",VLOOKUP(E189,'Org List'!$J$9:$K$640,2,0))</f>
        <v>Wokingham</v>
      </c>
      <c r="G189" s="117">
        <f ca="1">IFERROR(IF((VLOOKUP($E189,'Res&amp;Reablement Backsheet'!$D$5:$W$183,G$9,FALSE))="","",(VLOOKUP($E189,'Res&amp;Reablement Backsheet'!$D$5:$W$183,G$9,FALSE))),"")</f>
        <v>0.72727272727272729</v>
      </c>
      <c r="H189" s="117">
        <f ca="1">IFERROR(IF((VLOOKUP($E189,'Res&amp;Reablement Backsheet'!$D$5:$W$183,H$9,FALSE))="","",(VLOOKUP($E189,'Res&amp;Reablement Backsheet'!$D$5:$W$183,H$9,FALSE))),"")</f>
        <v>0.7400000000000001</v>
      </c>
      <c r="I189" s="117">
        <f ca="1">IFERROR(IF((VLOOKUP($E189,'Res&amp;Reablement Backsheet'!$D$5:$W$183,I$9,FALSE))="","",(VLOOKUP($E189,'Res&amp;Reablement Backsheet'!$D$5:$W$183,I$9,FALSE))),"")</f>
        <v>0.7142857142857143</v>
      </c>
    </row>
    <row r="190" spans="1:10" ht="15" customHeight="1" thickBot="1" x14ac:dyDescent="0.35">
      <c r="A190" s="41">
        <v>178</v>
      </c>
      <c r="B190" s="80" t="str">
        <f ca="1">IFERROR(IF((VLOOKUP($E190,'Org List'!$AJ$10:$AL$190,3,FALSE))="","",(VLOOKUP($E190,'Org List'!$AJ$10:$AL$190,3,FALSE))),"")</f>
        <v>Midlands Commissioning Region</v>
      </c>
      <c r="C190" s="81" t="str">
        <f ca="1">IFERROR(IF((VLOOKUP($E190,'Org List'!$AO$10:$AQ$190,3,FALSE))="","",(VLOOKUP($E190,'Org List'!$AO$10:$AQ$190,3,FALSE))),"")</f>
        <v>West Midlands Region</v>
      </c>
      <c r="D190" s="82" t="str">
        <f ca="1">IFERROR(IF((VLOOKUP($E190,'Org List'!$AT$10:$AV$190,3,FALSE))="","",(VLOOKUP($E190,'Org List'!$AT$10:$AV$190,3,FALSE))),"")</f>
        <v>NHS England Midlands (West Midlands)</v>
      </c>
      <c r="E190" s="80" t="str">
        <f t="shared" ca="1" si="5"/>
        <v>E08000031</v>
      </c>
      <c r="F190" s="82" t="str">
        <f ca="1">IF(E190="","",VLOOKUP(E190,'Org List'!$J$9:$K$640,2,0))</f>
        <v>Wolverhampton</v>
      </c>
      <c r="G190" s="118">
        <f ca="1">IFERROR(IF((VLOOKUP($E190,'Res&amp;Reablement Backsheet'!$D$5:$W$183,G$9,FALSE))="","",(VLOOKUP($E190,'Res&amp;Reablement Backsheet'!$D$5:$W$183,G$9,FALSE))),"")</f>
        <v>0.74545454545454548</v>
      </c>
      <c r="H190" s="118">
        <f ca="1">IFERROR(IF((VLOOKUP($E190,'Res&amp;Reablement Backsheet'!$D$5:$W$183,H$9,FALSE))="","",(VLOOKUP($E190,'Res&amp;Reablement Backsheet'!$D$5:$W$183,H$9,FALSE))),"")</f>
        <v>0.8571428571428571</v>
      </c>
      <c r="I190" s="118">
        <f ca="1">IFERROR(IF((VLOOKUP($E190,'Res&amp;Reablement Backsheet'!$D$5:$W$183,I$9,FALSE))="","",(VLOOKUP($E190,'Res&amp;Reablement Backsheet'!$D$5:$W$183,I$9,FALSE))),"")</f>
        <v>0.78506787330316741</v>
      </c>
    </row>
    <row r="192" spans="1:10" x14ac:dyDescent="0.3">
      <c r="A192" s="22"/>
      <c r="B192" s="22"/>
      <c r="C192" s="22"/>
      <c r="D192" s="22"/>
      <c r="E192" s="23" t="s">
        <v>1070</v>
      </c>
      <c r="F192" s="22"/>
      <c r="G192" s="22"/>
      <c r="H192" s="22"/>
      <c r="I192" s="22"/>
      <c r="J192" s="22"/>
    </row>
    <row r="194" spans="5:9" ht="45" customHeight="1" x14ac:dyDescent="0.3">
      <c r="E194" s="431" t="s">
        <v>1123</v>
      </c>
      <c r="F194" s="431"/>
      <c r="G194" s="431"/>
      <c r="H194" s="431"/>
      <c r="I194" s="431"/>
    </row>
    <row r="195" spans="5:9" ht="30" customHeight="1" x14ac:dyDescent="0.3">
      <c r="E195" s="431" t="s">
        <v>1133</v>
      </c>
      <c r="F195" s="431"/>
      <c r="G195" s="431"/>
      <c r="H195" s="431"/>
      <c r="I195" s="431"/>
    </row>
    <row r="196" spans="5:9" ht="30" customHeight="1" x14ac:dyDescent="0.3">
      <c r="E196" s="431" t="s">
        <v>1074</v>
      </c>
      <c r="F196" s="431"/>
      <c r="G196" s="431"/>
      <c r="H196" s="431"/>
      <c r="I196" s="431"/>
    </row>
  </sheetData>
  <sheetProtection formatColumns="0" formatRows="0" autoFilter="0"/>
  <autoFilter ref="B11:I190" xr:uid="{00000000-0009-0000-0000-000023000000}"/>
  <mergeCells count="6">
    <mergeCell ref="E194:I194"/>
    <mergeCell ref="E195:I195"/>
    <mergeCell ref="E196:I196"/>
    <mergeCell ref="B1:I1"/>
    <mergeCell ref="B2:I2"/>
    <mergeCell ref="E10:F10"/>
  </mergeCells>
  <hyperlinks>
    <hyperlink ref="E6" location="Contents!A1" display="&lt;&lt; Contents" xr:uid="{00000000-0004-0000-23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2769" r:id="rId3" name="Drop Down 1">
              <controlPr defaultSize="0" autoLine="0" autoPict="0">
                <anchor moveWithCells="1" sizeWithCells="1">
                  <from>
                    <xdr:col>5</xdr:col>
                    <xdr:colOff>647700</xdr:colOff>
                    <xdr:row>2</xdr:row>
                    <xdr:rowOff>114300</xdr:rowOff>
                  </from>
                  <to>
                    <xdr:col>6</xdr:col>
                    <xdr:colOff>1127760</xdr:colOff>
                    <xdr:row>4</xdr:row>
                    <xdr:rowOff>68580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A6E7C-72B4-4AAE-A8A3-45597190ABC9}">
  <sheetPr codeName="Sheet38">
    <pageSetUpPr fitToPage="1"/>
  </sheetPr>
  <dimension ref="B1:G874"/>
  <sheetViews>
    <sheetView showGridLines="0" zoomScale="80" zoomScaleNormal="80" workbookViewId="0"/>
  </sheetViews>
  <sheetFormatPr defaultColWidth="9.109375" defaultRowHeight="13.8" x14ac:dyDescent="0.3"/>
  <cols>
    <col min="1" max="1" width="3.6640625" style="9" customWidth="1"/>
    <col min="2" max="2" width="13.6640625" style="9" customWidth="1"/>
    <col min="3" max="3" width="38.6640625" style="9" customWidth="1"/>
    <col min="4" max="4" width="12.6640625" style="9" customWidth="1"/>
    <col min="5" max="5" width="60.6640625" style="9" customWidth="1"/>
    <col min="6" max="7" width="12.6640625" style="9" customWidth="1"/>
    <col min="8" max="8" width="4.6640625" style="9" customWidth="1"/>
    <col min="9" max="16384" width="9.109375" style="9"/>
  </cols>
  <sheetData>
    <row r="1" spans="2:7" ht="30" customHeight="1" x14ac:dyDescent="0.4">
      <c r="B1" s="8" t="s">
        <v>2053</v>
      </c>
    </row>
    <row r="2" spans="2:7" ht="14.4" thickBot="1" x14ac:dyDescent="0.35"/>
    <row r="3" spans="2:7" ht="45" customHeight="1" thickBot="1" x14ac:dyDescent="0.35">
      <c r="B3" s="297" t="s">
        <v>906</v>
      </c>
      <c r="C3" s="298" t="s">
        <v>907</v>
      </c>
      <c r="D3" s="298" t="s">
        <v>908</v>
      </c>
      <c r="E3" s="298" t="s">
        <v>690</v>
      </c>
      <c r="F3" s="299" t="s">
        <v>909</v>
      </c>
      <c r="G3" s="300" t="s">
        <v>910</v>
      </c>
    </row>
    <row r="4" spans="2:7" ht="14.4" x14ac:dyDescent="0.3">
      <c r="B4" s="10" t="s">
        <v>215</v>
      </c>
      <c r="C4" s="11" t="s">
        <v>211</v>
      </c>
      <c r="D4" s="11" t="s">
        <v>221</v>
      </c>
      <c r="E4" s="11" t="s">
        <v>222</v>
      </c>
      <c r="F4" s="12">
        <v>0.90742076057309473</v>
      </c>
      <c r="G4" s="13">
        <v>0.87432410855690446</v>
      </c>
    </row>
    <row r="5" spans="2:7" ht="14.4" x14ac:dyDescent="0.3">
      <c r="B5" s="14" t="s">
        <v>215</v>
      </c>
      <c r="C5" s="15" t="s">
        <v>211</v>
      </c>
      <c r="D5" s="15" t="s">
        <v>723</v>
      </c>
      <c r="E5" s="15" t="s">
        <v>724</v>
      </c>
      <c r="F5" s="16">
        <v>6.921638362502297E-2</v>
      </c>
      <c r="G5" s="17">
        <v>8.2893527408935352E-2</v>
      </c>
    </row>
    <row r="6" spans="2:7" ht="14.4" x14ac:dyDescent="0.3">
      <c r="B6" s="14" t="s">
        <v>215</v>
      </c>
      <c r="C6" s="15" t="s">
        <v>211</v>
      </c>
      <c r="D6" s="15" t="s">
        <v>783</v>
      </c>
      <c r="E6" s="15" t="s">
        <v>784</v>
      </c>
      <c r="F6" s="16">
        <v>3.6236254347345354E-3</v>
      </c>
      <c r="G6" s="17">
        <v>6.2227323922996918E-3</v>
      </c>
    </row>
    <row r="7" spans="2:7" ht="14.4" x14ac:dyDescent="0.3">
      <c r="B7" s="14" t="s">
        <v>215</v>
      </c>
      <c r="C7" s="15" t="s">
        <v>211</v>
      </c>
      <c r="D7" s="15" t="s">
        <v>801</v>
      </c>
      <c r="E7" s="15" t="s">
        <v>802</v>
      </c>
      <c r="F7" s="16">
        <v>2.5476831576777222E-2</v>
      </c>
      <c r="G7" s="17">
        <v>3.519598154757024E-2</v>
      </c>
    </row>
    <row r="8" spans="2:7" ht="14.4" x14ac:dyDescent="0.3">
      <c r="B8" s="14" t="s">
        <v>215</v>
      </c>
      <c r="C8" s="15" t="s">
        <v>211</v>
      </c>
      <c r="D8" s="15" t="s">
        <v>849</v>
      </c>
      <c r="E8" s="15" t="s">
        <v>850</v>
      </c>
      <c r="F8" s="16">
        <v>1.0192299008508635E-3</v>
      </c>
      <c r="G8" s="17">
        <v>1.3636500942903625E-3</v>
      </c>
    </row>
    <row r="9" spans="2:7" ht="14.4" x14ac:dyDescent="0.3">
      <c r="B9" s="14" t="s">
        <v>227</v>
      </c>
      <c r="C9" s="15" t="s">
        <v>228</v>
      </c>
      <c r="D9" s="15" t="s">
        <v>225</v>
      </c>
      <c r="E9" s="15" t="s">
        <v>226</v>
      </c>
      <c r="F9" s="16">
        <v>0.91070273957353887</v>
      </c>
      <c r="G9" s="17">
        <v>0.92089053234598184</v>
      </c>
    </row>
    <row r="10" spans="2:7" ht="14.4" x14ac:dyDescent="0.3">
      <c r="B10" s="14" t="s">
        <v>227</v>
      </c>
      <c r="C10" s="15" t="s">
        <v>228</v>
      </c>
      <c r="D10" s="15" t="s">
        <v>390</v>
      </c>
      <c r="E10" s="15" t="s">
        <v>391</v>
      </c>
      <c r="F10" s="16">
        <v>1.9623324806030167E-2</v>
      </c>
      <c r="G10" s="17">
        <v>1.7856629656949622E-2</v>
      </c>
    </row>
    <row r="11" spans="2:7" ht="14.4" x14ac:dyDescent="0.3">
      <c r="B11" s="14" t="s">
        <v>227</v>
      </c>
      <c r="C11" s="15" t="s">
        <v>228</v>
      </c>
      <c r="D11" s="15" t="s">
        <v>346</v>
      </c>
      <c r="E11" s="15" t="s">
        <v>347</v>
      </c>
      <c r="F11" s="16">
        <v>9.8282358352054615E-3</v>
      </c>
      <c r="G11" s="17">
        <v>6.6531273051242019E-3</v>
      </c>
    </row>
    <row r="12" spans="2:7" ht="14.4" x14ac:dyDescent="0.3">
      <c r="B12" s="14" t="s">
        <v>227</v>
      </c>
      <c r="C12" s="15" t="s">
        <v>228</v>
      </c>
      <c r="D12" s="15" t="s">
        <v>466</v>
      </c>
      <c r="E12" s="15" t="s">
        <v>467</v>
      </c>
      <c r="F12" s="16">
        <v>2.0469210529783584E-3</v>
      </c>
      <c r="G12" s="17">
        <v>1.1160393535593514E-3</v>
      </c>
    </row>
    <row r="13" spans="2:7" ht="14.4" x14ac:dyDescent="0.3">
      <c r="B13" s="14" t="s">
        <v>227</v>
      </c>
      <c r="C13" s="15" t="s">
        <v>228</v>
      </c>
      <c r="D13" s="15" t="s">
        <v>707</v>
      </c>
      <c r="E13" s="15" t="s">
        <v>708</v>
      </c>
      <c r="F13" s="16">
        <v>3.0209211207215196E-2</v>
      </c>
      <c r="G13" s="17">
        <v>2.4466648145841919E-2</v>
      </c>
    </row>
    <row r="14" spans="2:7" ht="14.4" x14ac:dyDescent="0.3">
      <c r="B14" s="14" t="s">
        <v>227</v>
      </c>
      <c r="C14" s="15" t="s">
        <v>228</v>
      </c>
      <c r="D14" s="15" t="s">
        <v>566</v>
      </c>
      <c r="E14" s="15" t="s">
        <v>567</v>
      </c>
      <c r="F14" s="16">
        <v>2.8850318993687415E-3</v>
      </c>
      <c r="G14" s="17">
        <v>1.6429248852826504E-3</v>
      </c>
    </row>
    <row r="15" spans="2:7" ht="14.4" x14ac:dyDescent="0.3">
      <c r="B15" s="14" t="s">
        <v>227</v>
      </c>
      <c r="C15" s="15" t="s">
        <v>228</v>
      </c>
      <c r="D15" s="15" t="s">
        <v>717</v>
      </c>
      <c r="E15" s="15" t="s">
        <v>718</v>
      </c>
      <c r="F15" s="16">
        <v>2.1657122867614845E-2</v>
      </c>
      <c r="G15" s="17">
        <v>1.6457988063647771E-2</v>
      </c>
    </row>
    <row r="16" spans="2:7" ht="14.4" x14ac:dyDescent="0.3">
      <c r="B16" s="14" t="s">
        <v>227</v>
      </c>
      <c r="C16" s="15" t="s">
        <v>228</v>
      </c>
      <c r="D16" s="15" t="s">
        <v>719</v>
      </c>
      <c r="E16" s="15" t="s">
        <v>720</v>
      </c>
      <c r="F16" s="16">
        <v>1.2157838073052062E-2</v>
      </c>
      <c r="G16" s="17">
        <v>7.7619818559782347E-3</v>
      </c>
    </row>
    <row r="17" spans="2:7" ht="14.4" x14ac:dyDescent="0.3">
      <c r="B17" s="14" t="s">
        <v>227</v>
      </c>
      <c r="C17" s="15" t="s">
        <v>228</v>
      </c>
      <c r="D17" s="15" t="s">
        <v>725</v>
      </c>
      <c r="E17" s="15" t="s">
        <v>726</v>
      </c>
      <c r="F17" s="16">
        <v>0</v>
      </c>
      <c r="G17" s="17">
        <v>9.8671290486363242E-4</v>
      </c>
    </row>
    <row r="18" spans="2:7" ht="14.4" x14ac:dyDescent="0.3">
      <c r="B18" s="14" t="s">
        <v>227</v>
      </c>
      <c r="C18" s="15" t="s">
        <v>228</v>
      </c>
      <c r="D18" s="15" t="s">
        <v>755</v>
      </c>
      <c r="E18" s="15" t="s">
        <v>756</v>
      </c>
      <c r="F18" s="16">
        <v>1.8488495603491651E-3</v>
      </c>
      <c r="G18" s="17">
        <v>1.1088545508540337E-3</v>
      </c>
    </row>
    <row r="19" spans="2:7" ht="14.4" x14ac:dyDescent="0.3">
      <c r="B19" s="14" t="s">
        <v>227</v>
      </c>
      <c r="C19" s="15" t="s">
        <v>228</v>
      </c>
      <c r="D19" s="15" t="s">
        <v>757</v>
      </c>
      <c r="E19" s="15" t="s">
        <v>758</v>
      </c>
      <c r="F19" s="16">
        <v>1.7849570923775867E-3</v>
      </c>
      <c r="G19" s="17">
        <v>1.0585609319168096E-3</v>
      </c>
    </row>
    <row r="20" spans="2:7" ht="14.4" x14ac:dyDescent="0.3">
      <c r="B20" s="14" t="s">
        <v>236</v>
      </c>
      <c r="C20" s="15" t="s">
        <v>237</v>
      </c>
      <c r="D20" s="15" t="s">
        <v>234</v>
      </c>
      <c r="E20" s="15" t="s">
        <v>235</v>
      </c>
      <c r="F20" s="16">
        <v>0.94553344248937266</v>
      </c>
      <c r="G20" s="17">
        <v>0.98096347011934715</v>
      </c>
    </row>
    <row r="21" spans="2:7" ht="14.4" x14ac:dyDescent="0.3">
      <c r="B21" s="14" t="s">
        <v>236</v>
      </c>
      <c r="C21" s="15" t="s">
        <v>237</v>
      </c>
      <c r="D21" s="15" t="s">
        <v>703</v>
      </c>
      <c r="E21" s="15" t="s">
        <v>704</v>
      </c>
      <c r="F21" s="16">
        <v>3.1934791720099839E-3</v>
      </c>
      <c r="G21" s="17">
        <v>4.0712813171651756E-3</v>
      </c>
    </row>
    <row r="22" spans="2:7" ht="14.4" x14ac:dyDescent="0.3">
      <c r="B22" s="14" t="s">
        <v>236</v>
      </c>
      <c r="C22" s="15" t="s">
        <v>237</v>
      </c>
      <c r="D22" s="15" t="s">
        <v>761</v>
      </c>
      <c r="E22" s="15" t="s">
        <v>762</v>
      </c>
      <c r="F22" s="16">
        <v>1.625485023757089E-3</v>
      </c>
      <c r="G22" s="17">
        <v>1.606979795120045E-3</v>
      </c>
    </row>
    <row r="23" spans="2:7" ht="14.4" x14ac:dyDescent="0.3">
      <c r="B23" s="14" t="s">
        <v>236</v>
      </c>
      <c r="C23" s="15" t="s">
        <v>237</v>
      </c>
      <c r="D23" s="15" t="s">
        <v>805</v>
      </c>
      <c r="E23" s="15" t="s">
        <v>806</v>
      </c>
      <c r="F23" s="16">
        <v>2.879426403005282E-3</v>
      </c>
      <c r="G23" s="17">
        <v>3.0105949015276278E-3</v>
      </c>
    </row>
    <row r="24" spans="2:7" ht="14.4" x14ac:dyDescent="0.3">
      <c r="B24" s="14" t="s">
        <v>236</v>
      </c>
      <c r="C24" s="15" t="s">
        <v>237</v>
      </c>
      <c r="D24" s="15" t="s">
        <v>741</v>
      </c>
      <c r="E24" s="15" t="s">
        <v>742</v>
      </c>
      <c r="F24" s="16">
        <v>1.8481115599461395E-3</v>
      </c>
      <c r="G24" s="17">
        <v>4.4221850937670717E-3</v>
      </c>
    </row>
    <row r="25" spans="2:7" ht="14.4" x14ac:dyDescent="0.3">
      <c r="B25" s="14" t="s">
        <v>236</v>
      </c>
      <c r="C25" s="15" t="s">
        <v>237</v>
      </c>
      <c r="D25" s="15" t="s">
        <v>845</v>
      </c>
      <c r="E25" s="15" t="s">
        <v>846</v>
      </c>
      <c r="F25" s="16">
        <v>3.9842026098403909E-3</v>
      </c>
      <c r="G25" s="17">
        <v>5.9254887730729204E-3</v>
      </c>
    </row>
    <row r="26" spans="2:7" ht="14.4" x14ac:dyDescent="0.3">
      <c r="B26" s="14" t="s">
        <v>245</v>
      </c>
      <c r="C26" s="15" t="s">
        <v>246</v>
      </c>
      <c r="D26" s="15" t="s">
        <v>243</v>
      </c>
      <c r="E26" s="15" t="s">
        <v>244</v>
      </c>
      <c r="F26" s="16">
        <v>0.93453600808197423</v>
      </c>
      <c r="G26" s="17">
        <v>0.98254540672591084</v>
      </c>
    </row>
    <row r="27" spans="2:7" ht="14.4" x14ac:dyDescent="0.3">
      <c r="B27" s="14" t="s">
        <v>245</v>
      </c>
      <c r="C27" s="15" t="s">
        <v>246</v>
      </c>
      <c r="D27" s="15" t="s">
        <v>695</v>
      </c>
      <c r="E27" s="15" t="s">
        <v>696</v>
      </c>
      <c r="F27" s="16">
        <v>1.8101182034973786E-3</v>
      </c>
      <c r="G27" s="17">
        <v>9.2254935183827061E-3</v>
      </c>
    </row>
    <row r="28" spans="2:7" ht="14.4" x14ac:dyDescent="0.3">
      <c r="B28" s="14" t="s">
        <v>245</v>
      </c>
      <c r="C28" s="15" t="s">
        <v>246</v>
      </c>
      <c r="D28" s="15" t="s">
        <v>813</v>
      </c>
      <c r="E28" s="15" t="s">
        <v>814</v>
      </c>
      <c r="F28" s="16">
        <v>1.7910406155046972E-3</v>
      </c>
      <c r="G28" s="17">
        <v>5.1994557768077973E-3</v>
      </c>
    </row>
    <row r="29" spans="2:7" ht="14.4" x14ac:dyDescent="0.3">
      <c r="B29" s="14" t="s">
        <v>245</v>
      </c>
      <c r="C29" s="15" t="s">
        <v>246</v>
      </c>
      <c r="D29" s="15" t="s">
        <v>861</v>
      </c>
      <c r="E29" s="15" t="s">
        <v>862</v>
      </c>
      <c r="F29" s="16">
        <v>1.2237351502088932E-3</v>
      </c>
      <c r="G29" s="17">
        <v>3.0296439788987067E-3</v>
      </c>
    </row>
    <row r="30" spans="2:7" ht="14.4" x14ac:dyDescent="0.3">
      <c r="B30" s="14" t="s">
        <v>254</v>
      </c>
      <c r="C30" s="15" t="s">
        <v>255</v>
      </c>
      <c r="D30" s="15" t="s">
        <v>252</v>
      </c>
      <c r="E30" s="15" t="s">
        <v>253</v>
      </c>
      <c r="F30" s="16">
        <v>0.37717173778589469</v>
      </c>
      <c r="G30" s="17">
        <v>0.97414038843201911</v>
      </c>
    </row>
    <row r="31" spans="2:7" ht="14.4" x14ac:dyDescent="0.3">
      <c r="B31" s="14" t="s">
        <v>254</v>
      </c>
      <c r="C31" s="15" t="s">
        <v>255</v>
      </c>
      <c r="D31" s="15" t="s">
        <v>486</v>
      </c>
      <c r="E31" s="15" t="s">
        <v>487</v>
      </c>
      <c r="F31" s="16">
        <v>3.7335738265098224E-3</v>
      </c>
      <c r="G31" s="17">
        <v>1.9416222495925822E-2</v>
      </c>
    </row>
    <row r="32" spans="2:7" ht="14.4" x14ac:dyDescent="0.3">
      <c r="B32" s="14" t="s">
        <v>254</v>
      </c>
      <c r="C32" s="15" t="s">
        <v>255</v>
      </c>
      <c r="D32" s="15" t="s">
        <v>791</v>
      </c>
      <c r="E32" s="15" t="s">
        <v>792</v>
      </c>
      <c r="F32" s="16">
        <v>1.7478640459405201E-3</v>
      </c>
      <c r="G32" s="17">
        <v>6.4433890720551621E-3</v>
      </c>
    </row>
    <row r="33" spans="2:7" ht="14.4" x14ac:dyDescent="0.3">
      <c r="B33" s="14" t="s">
        <v>263</v>
      </c>
      <c r="C33" s="15" t="s">
        <v>264</v>
      </c>
      <c r="D33" s="15" t="s">
        <v>261</v>
      </c>
      <c r="E33" s="15" t="s">
        <v>262</v>
      </c>
      <c r="F33" s="16">
        <v>0.9344950452337597</v>
      </c>
      <c r="G33" s="17">
        <v>0.89770522112997631</v>
      </c>
    </row>
    <row r="34" spans="2:7" ht="14.4" x14ac:dyDescent="0.3">
      <c r="B34" s="14" t="s">
        <v>263</v>
      </c>
      <c r="C34" s="15" t="s">
        <v>264</v>
      </c>
      <c r="D34" s="15" t="s">
        <v>362</v>
      </c>
      <c r="E34" s="15" t="s">
        <v>363</v>
      </c>
      <c r="F34" s="16">
        <v>9.4889987816240229E-4</v>
      </c>
      <c r="G34" s="17">
        <v>1.3189300329533274E-3</v>
      </c>
    </row>
    <row r="35" spans="2:7" ht="14.4" x14ac:dyDescent="0.3">
      <c r="B35" s="14" t="s">
        <v>263</v>
      </c>
      <c r="C35" s="15" t="s">
        <v>264</v>
      </c>
      <c r="D35" s="15" t="s">
        <v>500</v>
      </c>
      <c r="E35" s="15" t="s">
        <v>501</v>
      </c>
      <c r="F35" s="16">
        <v>1.411403694972945E-2</v>
      </c>
      <c r="G35" s="17">
        <v>1.510194811145955E-2</v>
      </c>
    </row>
    <row r="36" spans="2:7" ht="14.4" x14ac:dyDescent="0.3">
      <c r="B36" s="14" t="s">
        <v>263</v>
      </c>
      <c r="C36" s="15" t="s">
        <v>264</v>
      </c>
      <c r="D36" s="15" t="s">
        <v>713</v>
      </c>
      <c r="E36" s="15" t="s">
        <v>714</v>
      </c>
      <c r="F36" s="16">
        <v>7.1986688625906251E-2</v>
      </c>
      <c r="G36" s="17">
        <v>8.4471292352198149E-2</v>
      </c>
    </row>
    <row r="37" spans="2:7" ht="14.4" x14ac:dyDescent="0.3">
      <c r="B37" s="14" t="s">
        <v>263</v>
      </c>
      <c r="C37" s="15" t="s">
        <v>264</v>
      </c>
      <c r="D37" s="15" t="s">
        <v>771</v>
      </c>
      <c r="E37" s="15" t="s">
        <v>772</v>
      </c>
      <c r="F37" s="16">
        <v>1.0712698808820935E-3</v>
      </c>
      <c r="G37" s="17">
        <v>1.4026083734126019E-3</v>
      </c>
    </row>
    <row r="38" spans="2:7" ht="14.4" x14ac:dyDescent="0.3">
      <c r="B38" s="14" t="s">
        <v>269</v>
      </c>
      <c r="C38" s="15" t="s">
        <v>270</v>
      </c>
      <c r="D38" s="15" t="s">
        <v>691</v>
      </c>
      <c r="E38" s="15" t="s">
        <v>692</v>
      </c>
      <c r="F38" s="16">
        <v>0.78416041638985234</v>
      </c>
      <c r="G38" s="17">
        <v>0.81653844777614781</v>
      </c>
    </row>
    <row r="39" spans="2:7" ht="14.4" x14ac:dyDescent="0.3">
      <c r="B39" s="14" t="s">
        <v>269</v>
      </c>
      <c r="C39" s="15" t="s">
        <v>270</v>
      </c>
      <c r="D39" s="15" t="s">
        <v>680</v>
      </c>
      <c r="E39" s="15" t="s">
        <v>681</v>
      </c>
      <c r="F39" s="16">
        <v>2.0256349768027048E-3</v>
      </c>
      <c r="G39" s="17">
        <v>0</v>
      </c>
    </row>
    <row r="40" spans="2:7" ht="14.4" x14ac:dyDescent="0.3">
      <c r="B40" s="14" t="s">
        <v>269</v>
      </c>
      <c r="C40" s="15" t="s">
        <v>270</v>
      </c>
      <c r="D40" s="15" t="s">
        <v>911</v>
      </c>
      <c r="E40" s="15" t="s">
        <v>912</v>
      </c>
      <c r="F40" s="16">
        <v>3.1380352190480486E-2</v>
      </c>
      <c r="G40" s="17">
        <v>4.4266329520560744E-3</v>
      </c>
    </row>
    <row r="41" spans="2:7" ht="14.4" x14ac:dyDescent="0.3">
      <c r="B41" s="14" t="s">
        <v>269</v>
      </c>
      <c r="C41" s="15" t="s">
        <v>270</v>
      </c>
      <c r="D41" s="15" t="s">
        <v>809</v>
      </c>
      <c r="E41" s="15" t="s">
        <v>810</v>
      </c>
      <c r="F41" s="16">
        <v>0.3922084431607874</v>
      </c>
      <c r="G41" s="17">
        <v>0.17794873629846975</v>
      </c>
    </row>
    <row r="42" spans="2:7" ht="14.4" x14ac:dyDescent="0.3">
      <c r="B42" s="14" t="s">
        <v>269</v>
      </c>
      <c r="C42" s="15" t="s">
        <v>270</v>
      </c>
      <c r="D42" s="15" t="s">
        <v>847</v>
      </c>
      <c r="E42" s="15" t="s">
        <v>848</v>
      </c>
      <c r="F42" s="16">
        <v>4.7857282995599649E-3</v>
      </c>
      <c r="G42" s="17">
        <v>1.0861829733264951E-3</v>
      </c>
    </row>
    <row r="43" spans="2:7" ht="14.4" x14ac:dyDescent="0.3">
      <c r="B43" s="14" t="s">
        <v>276</v>
      </c>
      <c r="C43" s="15" t="s">
        <v>277</v>
      </c>
      <c r="D43" s="15" t="s">
        <v>274</v>
      </c>
      <c r="E43" s="15" t="s">
        <v>275</v>
      </c>
      <c r="F43" s="16">
        <v>0.88891494192397214</v>
      </c>
      <c r="G43" s="17">
        <v>0.95753606939122515</v>
      </c>
    </row>
    <row r="44" spans="2:7" ht="14.4" x14ac:dyDescent="0.3">
      <c r="B44" s="14" t="s">
        <v>276</v>
      </c>
      <c r="C44" s="15" t="s">
        <v>277</v>
      </c>
      <c r="D44" s="15" t="s">
        <v>289</v>
      </c>
      <c r="E44" s="15" t="s">
        <v>290</v>
      </c>
      <c r="F44" s="16">
        <v>1.2222700317376097E-2</v>
      </c>
      <c r="G44" s="17">
        <v>2.3274152015080766E-2</v>
      </c>
    </row>
    <row r="45" spans="2:7" ht="14.4" x14ac:dyDescent="0.3">
      <c r="B45" s="14" t="s">
        <v>276</v>
      </c>
      <c r="C45" s="15" t="s">
        <v>277</v>
      </c>
      <c r="D45" s="15" t="s">
        <v>496</v>
      </c>
      <c r="E45" s="15" t="s">
        <v>497</v>
      </c>
      <c r="F45" s="16">
        <v>1.8495533107985458E-3</v>
      </c>
      <c r="G45" s="17">
        <v>2.3224868474551216E-3</v>
      </c>
    </row>
    <row r="46" spans="2:7" ht="14.4" x14ac:dyDescent="0.3">
      <c r="B46" s="14" t="s">
        <v>276</v>
      </c>
      <c r="C46" s="15" t="s">
        <v>277</v>
      </c>
      <c r="D46" s="15" t="s">
        <v>765</v>
      </c>
      <c r="E46" s="15" t="s">
        <v>766</v>
      </c>
      <c r="F46" s="16">
        <v>7.1803398204652799E-3</v>
      </c>
      <c r="G46" s="17">
        <v>1.6867291746239053E-2</v>
      </c>
    </row>
    <row r="47" spans="2:7" ht="14.4" x14ac:dyDescent="0.3">
      <c r="B47" s="14" t="s">
        <v>284</v>
      </c>
      <c r="C47" s="15" t="s">
        <v>285</v>
      </c>
      <c r="D47" s="15" t="s">
        <v>282</v>
      </c>
      <c r="E47" s="15" t="s">
        <v>283</v>
      </c>
      <c r="F47" s="16">
        <v>0.86436968773096823</v>
      </c>
      <c r="G47" s="17">
        <v>0.9756566512416085</v>
      </c>
    </row>
    <row r="48" spans="2:7" ht="14.4" x14ac:dyDescent="0.3">
      <c r="B48" s="14" t="s">
        <v>284</v>
      </c>
      <c r="C48" s="15" t="s">
        <v>285</v>
      </c>
      <c r="D48" s="15" t="s">
        <v>913</v>
      </c>
      <c r="E48" s="15" t="s">
        <v>914</v>
      </c>
      <c r="F48" s="16">
        <v>2.1062663538753044E-2</v>
      </c>
      <c r="G48" s="17">
        <v>2.4343348758391448E-2</v>
      </c>
    </row>
    <row r="49" spans="2:7" ht="14.4" x14ac:dyDescent="0.3">
      <c r="B49" s="14" t="s">
        <v>291</v>
      </c>
      <c r="C49" s="15" t="s">
        <v>292</v>
      </c>
      <c r="D49" s="15" t="s">
        <v>289</v>
      </c>
      <c r="E49" s="15" t="s">
        <v>290</v>
      </c>
      <c r="F49" s="16">
        <v>0.97272053756587717</v>
      </c>
      <c r="G49" s="17">
        <v>0.97507702286362896</v>
      </c>
    </row>
    <row r="50" spans="2:7" ht="14.4" x14ac:dyDescent="0.3">
      <c r="B50" s="14" t="s">
        <v>291</v>
      </c>
      <c r="C50" s="15" t="s">
        <v>292</v>
      </c>
      <c r="D50" s="15" t="s">
        <v>496</v>
      </c>
      <c r="E50" s="15" t="s">
        <v>497</v>
      </c>
      <c r="F50" s="16">
        <v>1.4771896601629765E-2</v>
      </c>
      <c r="G50" s="17">
        <v>9.7648775741851785E-3</v>
      </c>
    </row>
    <row r="51" spans="2:7" ht="14.4" x14ac:dyDescent="0.3">
      <c r="B51" s="14" t="s">
        <v>291</v>
      </c>
      <c r="C51" s="15" t="s">
        <v>292</v>
      </c>
      <c r="D51" s="15" t="s">
        <v>915</v>
      </c>
      <c r="E51" s="15" t="s">
        <v>916</v>
      </c>
      <c r="F51" s="16">
        <v>2.178125938259137E-3</v>
      </c>
      <c r="G51" s="17">
        <v>1.2939841089670827E-3</v>
      </c>
    </row>
    <row r="52" spans="2:7" ht="14.4" x14ac:dyDescent="0.3">
      <c r="B52" s="14" t="s">
        <v>291</v>
      </c>
      <c r="C52" s="15" t="s">
        <v>292</v>
      </c>
      <c r="D52" s="15" t="s">
        <v>807</v>
      </c>
      <c r="E52" s="15" t="s">
        <v>808</v>
      </c>
      <c r="F52" s="16">
        <v>5.5081335915309233E-3</v>
      </c>
      <c r="G52" s="17">
        <v>4.8613588454678126E-3</v>
      </c>
    </row>
    <row r="53" spans="2:7" ht="14.4" x14ac:dyDescent="0.3">
      <c r="B53" s="14" t="s">
        <v>291</v>
      </c>
      <c r="C53" s="15" t="s">
        <v>292</v>
      </c>
      <c r="D53" s="15" t="s">
        <v>859</v>
      </c>
      <c r="E53" s="15" t="s">
        <v>860</v>
      </c>
      <c r="F53" s="16">
        <v>8.474033010876434E-3</v>
      </c>
      <c r="G53" s="17">
        <v>9.0027566077509318E-3</v>
      </c>
    </row>
    <row r="54" spans="2:7" ht="14.4" x14ac:dyDescent="0.3">
      <c r="B54" s="14" t="s">
        <v>1319</v>
      </c>
      <c r="C54" s="15" t="s">
        <v>1320</v>
      </c>
      <c r="D54" s="15" t="s">
        <v>295</v>
      </c>
      <c r="E54" s="15" t="s">
        <v>296</v>
      </c>
      <c r="F54" s="16">
        <v>0.5240548411913396</v>
      </c>
      <c r="G54" s="17">
        <v>0.997160252084066</v>
      </c>
    </row>
    <row r="55" spans="2:7" ht="14.4" x14ac:dyDescent="0.3">
      <c r="B55" s="14" t="s">
        <v>1319</v>
      </c>
      <c r="C55" s="15" t="s">
        <v>1320</v>
      </c>
      <c r="D55" s="15" t="s">
        <v>715</v>
      </c>
      <c r="E55" s="15" t="s">
        <v>716</v>
      </c>
      <c r="F55" s="16">
        <v>2.12425939784801E-3</v>
      </c>
      <c r="G55" s="17">
        <v>2.8397479159339564E-3</v>
      </c>
    </row>
    <row r="56" spans="2:7" ht="14.4" x14ac:dyDescent="0.3">
      <c r="B56" s="14" t="s">
        <v>302</v>
      </c>
      <c r="C56" s="15" t="s">
        <v>303</v>
      </c>
      <c r="D56" s="15" t="s">
        <v>737</v>
      </c>
      <c r="E56" s="15" t="s">
        <v>738</v>
      </c>
      <c r="F56" s="16">
        <v>4.5376059848537846E-3</v>
      </c>
      <c r="G56" s="17">
        <v>1.9953697707550837E-2</v>
      </c>
    </row>
    <row r="57" spans="2:7" ht="14.4" x14ac:dyDescent="0.3">
      <c r="B57" s="14" t="s">
        <v>302</v>
      </c>
      <c r="C57" s="15" t="s">
        <v>303</v>
      </c>
      <c r="D57" s="15" t="s">
        <v>693</v>
      </c>
      <c r="E57" s="15" t="s">
        <v>694</v>
      </c>
      <c r="F57" s="16">
        <v>0.26065553774308214</v>
      </c>
      <c r="G57" s="17">
        <v>0.9686892889522084</v>
      </c>
    </row>
    <row r="58" spans="2:7" ht="14.4" x14ac:dyDescent="0.3">
      <c r="B58" s="14" t="s">
        <v>302</v>
      </c>
      <c r="C58" s="15" t="s">
        <v>303</v>
      </c>
      <c r="D58" s="15" t="s">
        <v>917</v>
      </c>
      <c r="E58" s="15" t="s">
        <v>918</v>
      </c>
      <c r="F58" s="16">
        <v>5.5259322533915143E-3</v>
      </c>
      <c r="G58" s="17">
        <v>1.015898199715063E-2</v>
      </c>
    </row>
    <row r="59" spans="2:7" ht="14.4" x14ac:dyDescent="0.3">
      <c r="B59" s="14" t="s">
        <v>302</v>
      </c>
      <c r="C59" s="15" t="s">
        <v>303</v>
      </c>
      <c r="D59" s="15" t="s">
        <v>919</v>
      </c>
      <c r="E59" s="15" t="s">
        <v>920</v>
      </c>
      <c r="F59" s="16">
        <v>1.5309816902865417E-3</v>
      </c>
      <c r="G59" s="17">
        <v>1.1980313430902734E-3</v>
      </c>
    </row>
    <row r="60" spans="2:7" ht="14.4" x14ac:dyDescent="0.3">
      <c r="B60" s="14" t="s">
        <v>308</v>
      </c>
      <c r="C60" s="15" t="s">
        <v>309</v>
      </c>
      <c r="D60" s="15" t="s">
        <v>306</v>
      </c>
      <c r="E60" s="15" t="s">
        <v>307</v>
      </c>
      <c r="F60" s="16">
        <v>0.67214155908670747</v>
      </c>
      <c r="G60" s="17">
        <v>0.18447280540526548</v>
      </c>
    </row>
    <row r="61" spans="2:7" ht="14.4" x14ac:dyDescent="0.3">
      <c r="B61" s="14" t="s">
        <v>308</v>
      </c>
      <c r="C61" s="15" t="s">
        <v>309</v>
      </c>
      <c r="D61" s="15" t="s">
        <v>472</v>
      </c>
      <c r="E61" s="15" t="s">
        <v>473</v>
      </c>
      <c r="F61" s="16">
        <v>0.9887805643975619</v>
      </c>
      <c r="G61" s="17">
        <v>0.23909843209333231</v>
      </c>
    </row>
    <row r="62" spans="2:7" ht="14.4" x14ac:dyDescent="0.3">
      <c r="B62" s="14" t="s">
        <v>308</v>
      </c>
      <c r="C62" s="15" t="s">
        <v>309</v>
      </c>
      <c r="D62" s="15" t="s">
        <v>330</v>
      </c>
      <c r="E62" s="15" t="s">
        <v>331</v>
      </c>
      <c r="F62" s="16">
        <v>0.98028552618525822</v>
      </c>
      <c r="G62" s="17">
        <v>0.56277408164850251</v>
      </c>
    </row>
    <row r="63" spans="2:7" ht="14.4" x14ac:dyDescent="0.3">
      <c r="B63" s="14" t="s">
        <v>308</v>
      </c>
      <c r="C63" s="15" t="s">
        <v>309</v>
      </c>
      <c r="D63" s="15" t="s">
        <v>699</v>
      </c>
      <c r="E63" s="15" t="s">
        <v>700</v>
      </c>
      <c r="F63" s="16">
        <v>2.1977922178175557E-3</v>
      </c>
      <c r="G63" s="17">
        <v>0</v>
      </c>
    </row>
    <row r="64" spans="2:7" ht="14.4" x14ac:dyDescent="0.3">
      <c r="B64" s="14" t="s">
        <v>308</v>
      </c>
      <c r="C64" s="15" t="s">
        <v>309</v>
      </c>
      <c r="D64" s="15" t="s">
        <v>745</v>
      </c>
      <c r="E64" s="15" t="s">
        <v>746</v>
      </c>
      <c r="F64" s="16">
        <v>8.9995199952682004E-3</v>
      </c>
      <c r="G64" s="17">
        <v>1.3654680852899807E-2</v>
      </c>
    </row>
    <row r="65" spans="2:7" ht="14.4" x14ac:dyDescent="0.3">
      <c r="B65" s="14" t="s">
        <v>308</v>
      </c>
      <c r="C65" s="15" t="s">
        <v>309</v>
      </c>
      <c r="D65" s="15" t="s">
        <v>921</v>
      </c>
      <c r="E65" s="15" t="s">
        <v>922</v>
      </c>
      <c r="F65" s="16">
        <v>1.9342559837812118E-3</v>
      </c>
      <c r="G65" s="17">
        <v>0</v>
      </c>
    </row>
    <row r="66" spans="2:7" ht="14.4" x14ac:dyDescent="0.3">
      <c r="B66" s="14" t="s">
        <v>312</v>
      </c>
      <c r="C66" s="15" t="s">
        <v>313</v>
      </c>
      <c r="D66" s="15" t="s">
        <v>225</v>
      </c>
      <c r="E66" s="15" t="s">
        <v>226</v>
      </c>
      <c r="F66" s="16">
        <v>2.2755963137613418E-2</v>
      </c>
      <c r="G66" s="17">
        <v>2.4373105363960375E-2</v>
      </c>
    </row>
    <row r="67" spans="2:7" ht="14.4" x14ac:dyDescent="0.3">
      <c r="B67" s="14" t="s">
        <v>312</v>
      </c>
      <c r="C67" s="15" t="s">
        <v>313</v>
      </c>
      <c r="D67" s="15" t="s">
        <v>390</v>
      </c>
      <c r="E67" s="15" t="s">
        <v>391</v>
      </c>
      <c r="F67" s="16">
        <v>0.8969143795597383</v>
      </c>
      <c r="G67" s="17">
        <v>0.86449436207049635</v>
      </c>
    </row>
    <row r="68" spans="2:7" ht="14.4" x14ac:dyDescent="0.3">
      <c r="B68" s="14" t="s">
        <v>312</v>
      </c>
      <c r="C68" s="15" t="s">
        <v>313</v>
      </c>
      <c r="D68" s="15" t="s">
        <v>346</v>
      </c>
      <c r="E68" s="15" t="s">
        <v>347</v>
      </c>
      <c r="F68" s="16">
        <v>3.8849480815835558E-2</v>
      </c>
      <c r="G68" s="17">
        <v>2.7856064737890186E-2</v>
      </c>
    </row>
    <row r="69" spans="2:7" ht="14.4" x14ac:dyDescent="0.3">
      <c r="B69" s="14" t="s">
        <v>312</v>
      </c>
      <c r="C69" s="15" t="s">
        <v>313</v>
      </c>
      <c r="D69" s="15" t="s">
        <v>466</v>
      </c>
      <c r="E69" s="15" t="s">
        <v>467</v>
      </c>
      <c r="F69" s="16">
        <v>1.278227524499361E-2</v>
      </c>
      <c r="G69" s="17">
        <v>7.3819459418322953E-3</v>
      </c>
    </row>
    <row r="70" spans="2:7" ht="14.4" x14ac:dyDescent="0.3">
      <c r="B70" s="14" t="s">
        <v>312</v>
      </c>
      <c r="C70" s="15" t="s">
        <v>313</v>
      </c>
      <c r="D70" s="15" t="s">
        <v>440</v>
      </c>
      <c r="E70" s="15" t="s">
        <v>441</v>
      </c>
      <c r="F70" s="16">
        <v>5.4566598085696392E-3</v>
      </c>
      <c r="G70" s="17">
        <v>6.0349310637866091E-3</v>
      </c>
    </row>
    <row r="71" spans="2:7" ht="14.4" x14ac:dyDescent="0.3">
      <c r="B71" s="14" t="s">
        <v>312</v>
      </c>
      <c r="C71" s="15" t="s">
        <v>313</v>
      </c>
      <c r="D71" s="15" t="s">
        <v>566</v>
      </c>
      <c r="E71" s="15" t="s">
        <v>567</v>
      </c>
      <c r="F71" s="16">
        <v>5.8541755159202446E-3</v>
      </c>
      <c r="G71" s="17">
        <v>3.531157646402253E-3</v>
      </c>
    </row>
    <row r="72" spans="2:7" ht="14.4" x14ac:dyDescent="0.3">
      <c r="B72" s="14" t="s">
        <v>312</v>
      </c>
      <c r="C72" s="15" t="s">
        <v>313</v>
      </c>
      <c r="D72" s="15" t="s">
        <v>719</v>
      </c>
      <c r="E72" s="15" t="s">
        <v>720</v>
      </c>
      <c r="F72" s="16">
        <v>5.8549687332365499E-2</v>
      </c>
      <c r="G72" s="17">
        <v>3.9593612460521815E-2</v>
      </c>
    </row>
    <row r="73" spans="2:7" ht="14.4" x14ac:dyDescent="0.3">
      <c r="B73" s="14" t="s">
        <v>312</v>
      </c>
      <c r="C73" s="15" t="s">
        <v>313</v>
      </c>
      <c r="D73" s="15" t="s">
        <v>757</v>
      </c>
      <c r="E73" s="15" t="s">
        <v>758</v>
      </c>
      <c r="F73" s="16">
        <v>4.2560323069156983E-2</v>
      </c>
      <c r="G73" s="17">
        <v>2.6734820715110161E-2</v>
      </c>
    </row>
    <row r="74" spans="2:7" ht="14.4" x14ac:dyDescent="0.3">
      <c r="B74" s="14" t="s">
        <v>318</v>
      </c>
      <c r="C74" s="15" t="s">
        <v>319</v>
      </c>
      <c r="D74" s="15" t="s">
        <v>316</v>
      </c>
      <c r="E74" s="15" t="s">
        <v>317</v>
      </c>
      <c r="F74" s="16">
        <v>0.97865865172782773</v>
      </c>
      <c r="G74" s="17">
        <v>0.99700538325643739</v>
      </c>
    </row>
    <row r="75" spans="2:7" ht="14.4" x14ac:dyDescent="0.3">
      <c r="B75" s="14" t="s">
        <v>318</v>
      </c>
      <c r="C75" s="15" t="s">
        <v>319</v>
      </c>
      <c r="D75" s="15" t="s">
        <v>857</v>
      </c>
      <c r="E75" s="15" t="s">
        <v>858</v>
      </c>
      <c r="F75" s="16">
        <v>9.8112738336241108E-4</v>
      </c>
      <c r="G75" s="17">
        <v>1.6191450273010297E-3</v>
      </c>
    </row>
    <row r="76" spans="2:7" ht="14.4" x14ac:dyDescent="0.3">
      <c r="B76" s="14" t="s">
        <v>318</v>
      </c>
      <c r="C76" s="15" t="s">
        <v>319</v>
      </c>
      <c r="D76" s="15" t="s">
        <v>923</v>
      </c>
      <c r="E76" s="15" t="s">
        <v>924</v>
      </c>
      <c r="F76" s="16">
        <v>2.517797719309572E-3</v>
      </c>
      <c r="G76" s="17">
        <v>1.3754717162616668E-3</v>
      </c>
    </row>
    <row r="77" spans="2:7" ht="14.4" x14ac:dyDescent="0.3">
      <c r="B77" s="14" t="s">
        <v>321</v>
      </c>
      <c r="C77" s="15" t="s">
        <v>322</v>
      </c>
      <c r="D77" s="15" t="s">
        <v>243</v>
      </c>
      <c r="E77" s="15" t="s">
        <v>244</v>
      </c>
      <c r="F77" s="16">
        <v>1.3758599124452781E-3</v>
      </c>
      <c r="G77" s="17">
        <v>0</v>
      </c>
    </row>
    <row r="78" spans="2:7" ht="14.4" x14ac:dyDescent="0.3">
      <c r="B78" s="14" t="s">
        <v>321</v>
      </c>
      <c r="C78" s="15" t="s">
        <v>322</v>
      </c>
      <c r="D78" s="15" t="s">
        <v>695</v>
      </c>
      <c r="E78" s="15" t="s">
        <v>696</v>
      </c>
      <c r="F78" s="16">
        <v>0.49339217540680513</v>
      </c>
      <c r="G78" s="17">
        <v>1</v>
      </c>
    </row>
    <row r="79" spans="2:7" ht="14.4" x14ac:dyDescent="0.3">
      <c r="B79" s="14" t="s">
        <v>323</v>
      </c>
      <c r="C79" s="15" t="s">
        <v>324</v>
      </c>
      <c r="D79" s="15" t="s">
        <v>261</v>
      </c>
      <c r="E79" s="15" t="s">
        <v>262</v>
      </c>
      <c r="F79" s="16">
        <v>1.8831844898602546E-3</v>
      </c>
      <c r="G79" s="17">
        <v>1.3087609147489283E-3</v>
      </c>
    </row>
    <row r="80" spans="2:7" ht="14.4" x14ac:dyDescent="0.3">
      <c r="B80" s="14" t="s">
        <v>323</v>
      </c>
      <c r="C80" s="15" t="s">
        <v>324</v>
      </c>
      <c r="D80" s="15" t="s">
        <v>362</v>
      </c>
      <c r="E80" s="15" t="s">
        <v>363</v>
      </c>
      <c r="F80" s="16">
        <v>0.94574356769153589</v>
      </c>
      <c r="G80" s="17">
        <v>0.95101083042897949</v>
      </c>
    </row>
    <row r="81" spans="2:7" ht="14.4" x14ac:dyDescent="0.3">
      <c r="B81" s="14" t="s">
        <v>323</v>
      </c>
      <c r="C81" s="15" t="s">
        <v>324</v>
      </c>
      <c r="D81" s="15" t="s">
        <v>504</v>
      </c>
      <c r="E81" s="15" t="s">
        <v>505</v>
      </c>
      <c r="F81" s="16">
        <v>1.1901604965003152E-2</v>
      </c>
      <c r="G81" s="17">
        <v>1.4102331266413561E-2</v>
      </c>
    </row>
    <row r="82" spans="2:7" ht="14.4" x14ac:dyDescent="0.3">
      <c r="B82" s="14" t="s">
        <v>323</v>
      </c>
      <c r="C82" s="15" t="s">
        <v>324</v>
      </c>
      <c r="D82" s="15" t="s">
        <v>713</v>
      </c>
      <c r="E82" s="15" t="s">
        <v>714</v>
      </c>
      <c r="F82" s="16">
        <v>1.3834320933154492E-2</v>
      </c>
      <c r="G82" s="17">
        <v>1.1744255433231572E-2</v>
      </c>
    </row>
    <row r="83" spans="2:7" ht="14.4" x14ac:dyDescent="0.3">
      <c r="B83" s="14" t="s">
        <v>323</v>
      </c>
      <c r="C83" s="15" t="s">
        <v>324</v>
      </c>
      <c r="D83" s="15" t="s">
        <v>566</v>
      </c>
      <c r="E83" s="15" t="s">
        <v>567</v>
      </c>
      <c r="F83" s="16">
        <v>9.0840654557383118E-4</v>
      </c>
      <c r="G83" s="17">
        <v>0</v>
      </c>
    </row>
    <row r="84" spans="2:7" ht="14.4" x14ac:dyDescent="0.3">
      <c r="B84" s="14" t="s">
        <v>323</v>
      </c>
      <c r="C84" s="15" t="s">
        <v>324</v>
      </c>
      <c r="D84" s="15" t="s">
        <v>763</v>
      </c>
      <c r="E84" s="15" t="s">
        <v>764</v>
      </c>
      <c r="F84" s="16">
        <v>1.4553176188185444E-3</v>
      </c>
      <c r="G84" s="17">
        <v>1.7267572421467137E-3</v>
      </c>
    </row>
    <row r="85" spans="2:7" ht="14.4" x14ac:dyDescent="0.3">
      <c r="B85" s="14" t="s">
        <v>323</v>
      </c>
      <c r="C85" s="15" t="s">
        <v>324</v>
      </c>
      <c r="D85" s="15" t="s">
        <v>771</v>
      </c>
      <c r="E85" s="15" t="s">
        <v>772</v>
      </c>
      <c r="F85" s="16">
        <v>1.930111813793817E-2</v>
      </c>
      <c r="G85" s="17">
        <v>1.8282294540391417E-2</v>
      </c>
    </row>
    <row r="86" spans="2:7" ht="14.4" x14ac:dyDescent="0.3">
      <c r="B86" s="14" t="s">
        <v>323</v>
      </c>
      <c r="C86" s="15" t="s">
        <v>324</v>
      </c>
      <c r="D86" s="15" t="s">
        <v>759</v>
      </c>
      <c r="E86" s="15" t="s">
        <v>760</v>
      </c>
      <c r="F86" s="16">
        <v>1.2856289833172883E-3</v>
      </c>
      <c r="G86" s="17">
        <v>1.8247701740882632E-3</v>
      </c>
    </row>
    <row r="87" spans="2:7" ht="14.4" x14ac:dyDescent="0.3">
      <c r="B87" s="14" t="s">
        <v>326</v>
      </c>
      <c r="C87" s="15" t="s">
        <v>327</v>
      </c>
      <c r="D87" s="15" t="s">
        <v>252</v>
      </c>
      <c r="E87" s="15" t="s">
        <v>253</v>
      </c>
      <c r="F87" s="16">
        <v>5.8142077413094045E-3</v>
      </c>
      <c r="G87" s="17">
        <v>5.0286282399260836E-3</v>
      </c>
    </row>
    <row r="88" spans="2:7" ht="14.4" x14ac:dyDescent="0.3">
      <c r="B88" s="14" t="s">
        <v>326</v>
      </c>
      <c r="C88" s="15" t="s">
        <v>327</v>
      </c>
      <c r="D88" s="15" t="s">
        <v>697</v>
      </c>
      <c r="E88" s="15" t="s">
        <v>698</v>
      </c>
      <c r="F88" s="16">
        <v>0.94425408516194675</v>
      </c>
      <c r="G88" s="17">
        <v>0.94949218419332115</v>
      </c>
    </row>
    <row r="89" spans="2:7" ht="14.4" x14ac:dyDescent="0.3">
      <c r="B89" s="14" t="s">
        <v>326</v>
      </c>
      <c r="C89" s="15" t="s">
        <v>327</v>
      </c>
      <c r="D89" s="15" t="s">
        <v>693</v>
      </c>
      <c r="E89" s="15" t="s">
        <v>694</v>
      </c>
      <c r="F89" s="16">
        <v>1.4066529588067192E-2</v>
      </c>
      <c r="G89" s="17">
        <v>1.16314044317488E-2</v>
      </c>
    </row>
    <row r="90" spans="2:7" ht="14.4" x14ac:dyDescent="0.3">
      <c r="B90" s="14" t="s">
        <v>326</v>
      </c>
      <c r="C90" s="15" t="s">
        <v>327</v>
      </c>
      <c r="D90" s="15" t="s">
        <v>725</v>
      </c>
      <c r="E90" s="15" t="s">
        <v>726</v>
      </c>
      <c r="F90" s="16">
        <v>1.2043072131239084E-2</v>
      </c>
      <c r="G90" s="17">
        <v>1.3983620936527977E-2</v>
      </c>
    </row>
    <row r="91" spans="2:7" ht="14.4" x14ac:dyDescent="0.3">
      <c r="B91" s="14" t="s">
        <v>326</v>
      </c>
      <c r="C91" s="15" t="s">
        <v>327</v>
      </c>
      <c r="D91" s="15" t="s">
        <v>727</v>
      </c>
      <c r="E91" s="15" t="s">
        <v>728</v>
      </c>
      <c r="F91" s="16">
        <v>7.3238226249683347E-3</v>
      </c>
      <c r="G91" s="17">
        <v>4.1136772564438302E-3</v>
      </c>
    </row>
    <row r="92" spans="2:7" ht="14.4" x14ac:dyDescent="0.3">
      <c r="B92" s="14" t="s">
        <v>326</v>
      </c>
      <c r="C92" s="15" t="s">
        <v>327</v>
      </c>
      <c r="D92" s="15" t="s">
        <v>781</v>
      </c>
      <c r="E92" s="15" t="s">
        <v>782</v>
      </c>
      <c r="F92" s="16">
        <v>1.2725001786741359E-2</v>
      </c>
      <c r="G92" s="17">
        <v>6.7342553685829608E-3</v>
      </c>
    </row>
    <row r="93" spans="2:7" ht="14.4" x14ac:dyDescent="0.3">
      <c r="B93" s="14" t="s">
        <v>326</v>
      </c>
      <c r="C93" s="15" t="s">
        <v>327</v>
      </c>
      <c r="D93" s="15" t="s">
        <v>791</v>
      </c>
      <c r="E93" s="15" t="s">
        <v>792</v>
      </c>
      <c r="F93" s="16">
        <v>1.2532681264298053E-3</v>
      </c>
      <c r="G93" s="17">
        <v>1.5471316826993215E-3</v>
      </c>
    </row>
    <row r="94" spans="2:7" ht="14.4" x14ac:dyDescent="0.3">
      <c r="B94" s="14" t="s">
        <v>326</v>
      </c>
      <c r="C94" s="15" t="s">
        <v>327</v>
      </c>
      <c r="D94" s="15" t="s">
        <v>797</v>
      </c>
      <c r="E94" s="15" t="s">
        <v>798</v>
      </c>
      <c r="F94" s="16">
        <v>5.5810736063802149E-3</v>
      </c>
      <c r="G94" s="17">
        <v>7.469097890749809E-3</v>
      </c>
    </row>
    <row r="95" spans="2:7" ht="14.4" x14ac:dyDescent="0.3">
      <c r="B95" s="14" t="s">
        <v>328</v>
      </c>
      <c r="C95" s="15" t="s">
        <v>329</v>
      </c>
      <c r="D95" s="15" t="s">
        <v>289</v>
      </c>
      <c r="E95" s="15" t="s">
        <v>290</v>
      </c>
      <c r="F95" s="16">
        <v>7.7030834980604777E-3</v>
      </c>
      <c r="G95" s="17">
        <v>1.1717865685010383E-2</v>
      </c>
    </row>
    <row r="96" spans="2:7" ht="14.4" x14ac:dyDescent="0.3">
      <c r="B96" s="14" t="s">
        <v>328</v>
      </c>
      <c r="C96" s="15" t="s">
        <v>329</v>
      </c>
      <c r="D96" s="15" t="s">
        <v>496</v>
      </c>
      <c r="E96" s="15" t="s">
        <v>497</v>
      </c>
      <c r="F96" s="16">
        <v>0.9401765170507228</v>
      </c>
      <c r="G96" s="17">
        <v>0.94313316338080833</v>
      </c>
    </row>
    <row r="97" spans="2:7" ht="14.4" x14ac:dyDescent="0.3">
      <c r="B97" s="14" t="s">
        <v>328</v>
      </c>
      <c r="C97" s="15" t="s">
        <v>329</v>
      </c>
      <c r="D97" s="15" t="s">
        <v>765</v>
      </c>
      <c r="E97" s="15" t="s">
        <v>766</v>
      </c>
      <c r="F97" s="16">
        <v>0</v>
      </c>
      <c r="G97" s="17">
        <v>1.5059499788379574E-3</v>
      </c>
    </row>
    <row r="98" spans="2:7" ht="14.4" x14ac:dyDescent="0.3">
      <c r="B98" s="14" t="s">
        <v>328</v>
      </c>
      <c r="C98" s="15" t="s">
        <v>329</v>
      </c>
      <c r="D98" s="15" t="s">
        <v>543</v>
      </c>
      <c r="E98" s="15" t="s">
        <v>544</v>
      </c>
      <c r="F98" s="16">
        <v>4.4234119050275021E-3</v>
      </c>
      <c r="G98" s="17">
        <v>5.073968719548805E-3</v>
      </c>
    </row>
    <row r="99" spans="2:7" ht="14.4" x14ac:dyDescent="0.3">
      <c r="B99" s="14" t="s">
        <v>328</v>
      </c>
      <c r="C99" s="15" t="s">
        <v>329</v>
      </c>
      <c r="D99" s="15" t="s">
        <v>777</v>
      </c>
      <c r="E99" s="15" t="s">
        <v>778</v>
      </c>
      <c r="F99" s="16">
        <v>6.3449378702059647E-3</v>
      </c>
      <c r="G99" s="17">
        <v>1.9995669163459545E-2</v>
      </c>
    </row>
    <row r="100" spans="2:7" ht="14.4" x14ac:dyDescent="0.3">
      <c r="B100" s="14" t="s">
        <v>328</v>
      </c>
      <c r="C100" s="15" t="s">
        <v>329</v>
      </c>
      <c r="D100" s="15" t="s">
        <v>807</v>
      </c>
      <c r="E100" s="15" t="s">
        <v>808</v>
      </c>
      <c r="F100" s="16">
        <v>1.3867709255795665E-2</v>
      </c>
      <c r="G100" s="17">
        <v>1.8573383072334807E-2</v>
      </c>
    </row>
    <row r="101" spans="2:7" ht="14.4" x14ac:dyDescent="0.3">
      <c r="B101" s="14" t="s">
        <v>332</v>
      </c>
      <c r="C101" s="15" t="s">
        <v>333</v>
      </c>
      <c r="D101" s="15" t="s">
        <v>330</v>
      </c>
      <c r="E101" s="15" t="s">
        <v>331</v>
      </c>
      <c r="F101" s="16">
        <v>4.2567390853422071E-3</v>
      </c>
      <c r="G101" s="17">
        <v>6.4614163096004054E-3</v>
      </c>
    </row>
    <row r="102" spans="2:7" ht="14.4" x14ac:dyDescent="0.3">
      <c r="B102" s="14" t="s">
        <v>332</v>
      </c>
      <c r="C102" s="15" t="s">
        <v>333</v>
      </c>
      <c r="D102" s="15" t="s">
        <v>699</v>
      </c>
      <c r="E102" s="15" t="s">
        <v>700</v>
      </c>
      <c r="F102" s="16">
        <v>0.98409325177889484</v>
      </c>
      <c r="G102" s="17">
        <v>0.98891611566665305</v>
      </c>
    </row>
    <row r="103" spans="2:7" ht="14.4" x14ac:dyDescent="0.3">
      <c r="B103" s="14" t="s">
        <v>332</v>
      </c>
      <c r="C103" s="15" t="s">
        <v>333</v>
      </c>
      <c r="D103" s="15" t="s">
        <v>761</v>
      </c>
      <c r="E103" s="15" t="s">
        <v>762</v>
      </c>
      <c r="F103" s="16">
        <v>2.81938965659108E-3</v>
      </c>
      <c r="G103" s="17">
        <v>3.1896398307985053E-3</v>
      </c>
    </row>
    <row r="104" spans="2:7" ht="14.4" x14ac:dyDescent="0.3">
      <c r="B104" s="14" t="s">
        <v>332</v>
      </c>
      <c r="C104" s="15" t="s">
        <v>333</v>
      </c>
      <c r="D104" s="15" t="s">
        <v>543</v>
      </c>
      <c r="E104" s="15" t="s">
        <v>544</v>
      </c>
      <c r="F104" s="16">
        <v>1.347188494838638E-3</v>
      </c>
      <c r="G104" s="17">
        <v>1.4328281929481125E-3</v>
      </c>
    </row>
    <row r="105" spans="2:7" ht="14.4" x14ac:dyDescent="0.3">
      <c r="B105" s="14" t="s">
        <v>334</v>
      </c>
      <c r="C105" s="15" t="s">
        <v>335</v>
      </c>
      <c r="D105" s="15" t="s">
        <v>252</v>
      </c>
      <c r="E105" s="15" t="s">
        <v>253</v>
      </c>
      <c r="F105" s="16">
        <v>1.0826671220296418E-2</v>
      </c>
      <c r="G105" s="17">
        <v>7.24472078770836E-3</v>
      </c>
    </row>
    <row r="106" spans="2:7" ht="14.4" x14ac:dyDescent="0.3">
      <c r="B106" s="14" t="s">
        <v>334</v>
      </c>
      <c r="C106" s="15" t="s">
        <v>335</v>
      </c>
      <c r="D106" s="15" t="s">
        <v>486</v>
      </c>
      <c r="E106" s="15" t="s">
        <v>487</v>
      </c>
      <c r="F106" s="16">
        <v>0.71765184062086962</v>
      </c>
      <c r="G106" s="17">
        <v>0.96693681667052189</v>
      </c>
    </row>
    <row r="107" spans="2:7" ht="14.4" x14ac:dyDescent="0.3">
      <c r="B107" s="14" t="s">
        <v>334</v>
      </c>
      <c r="C107" s="15" t="s">
        <v>335</v>
      </c>
      <c r="D107" s="15" t="s">
        <v>925</v>
      </c>
      <c r="E107" s="15" t="s">
        <v>926</v>
      </c>
      <c r="F107" s="16">
        <v>8.2988245840552883E-3</v>
      </c>
      <c r="G107" s="17">
        <v>6.9144651949622779E-3</v>
      </c>
    </row>
    <row r="108" spans="2:7" ht="14.4" x14ac:dyDescent="0.3">
      <c r="B108" s="14" t="s">
        <v>334</v>
      </c>
      <c r="C108" s="15" t="s">
        <v>335</v>
      </c>
      <c r="D108" s="15" t="s">
        <v>927</v>
      </c>
      <c r="E108" s="15" t="s">
        <v>928</v>
      </c>
      <c r="F108" s="16">
        <v>3.4826525605275442E-3</v>
      </c>
      <c r="G108" s="17">
        <v>0</v>
      </c>
    </row>
    <row r="109" spans="2:7" ht="14.4" x14ac:dyDescent="0.3">
      <c r="B109" s="14" t="s">
        <v>334</v>
      </c>
      <c r="C109" s="15" t="s">
        <v>335</v>
      </c>
      <c r="D109" s="15" t="s">
        <v>929</v>
      </c>
      <c r="E109" s="15" t="s">
        <v>930</v>
      </c>
      <c r="F109" s="16">
        <v>2.3390727544421587E-3</v>
      </c>
      <c r="G109" s="17">
        <v>1.0186364485121775E-3</v>
      </c>
    </row>
    <row r="110" spans="2:7" ht="14.4" x14ac:dyDescent="0.3">
      <c r="B110" s="14" t="s">
        <v>334</v>
      </c>
      <c r="C110" s="15" t="s">
        <v>335</v>
      </c>
      <c r="D110" s="15" t="s">
        <v>931</v>
      </c>
      <c r="E110" s="15" t="s">
        <v>932</v>
      </c>
      <c r="F110" s="16">
        <v>1.5766869068911699E-2</v>
      </c>
      <c r="G110" s="17">
        <v>3.8571623659120488E-3</v>
      </c>
    </row>
    <row r="111" spans="2:7" ht="14.4" x14ac:dyDescent="0.3">
      <c r="B111" s="14" t="s">
        <v>334</v>
      </c>
      <c r="C111" s="15" t="s">
        <v>335</v>
      </c>
      <c r="D111" s="15" t="s">
        <v>933</v>
      </c>
      <c r="E111" s="15" t="s">
        <v>934</v>
      </c>
      <c r="F111" s="16">
        <v>4.0267838928644287E-2</v>
      </c>
      <c r="G111" s="17">
        <v>1.4028198532383162E-2</v>
      </c>
    </row>
    <row r="112" spans="2:7" ht="14.4" x14ac:dyDescent="0.3">
      <c r="B112" s="14" t="s">
        <v>336</v>
      </c>
      <c r="C112" s="15" t="s">
        <v>337</v>
      </c>
      <c r="D112" s="15" t="s">
        <v>225</v>
      </c>
      <c r="E112" s="15" t="s">
        <v>226</v>
      </c>
      <c r="F112" s="16">
        <v>1.8165928108398724E-3</v>
      </c>
      <c r="G112" s="17">
        <v>2.8768721235967278E-3</v>
      </c>
    </row>
    <row r="113" spans="2:7" ht="14.4" x14ac:dyDescent="0.3">
      <c r="B113" s="14" t="s">
        <v>336</v>
      </c>
      <c r="C113" s="15" t="s">
        <v>337</v>
      </c>
      <c r="D113" s="15" t="s">
        <v>390</v>
      </c>
      <c r="E113" s="15" t="s">
        <v>391</v>
      </c>
      <c r="F113" s="16">
        <v>1.3022560507006072E-2</v>
      </c>
      <c r="G113" s="17">
        <v>1.8559013386644865E-2</v>
      </c>
    </row>
    <row r="114" spans="2:7" ht="14.4" x14ac:dyDescent="0.3">
      <c r="B114" s="14" t="s">
        <v>336</v>
      </c>
      <c r="C114" s="15" t="s">
        <v>337</v>
      </c>
      <c r="D114" s="15" t="s">
        <v>346</v>
      </c>
      <c r="E114" s="15" t="s">
        <v>347</v>
      </c>
      <c r="F114" s="16">
        <v>0.83861951849427741</v>
      </c>
      <c r="G114" s="17">
        <v>0.88909226620256643</v>
      </c>
    </row>
    <row r="115" spans="2:7" ht="14.4" x14ac:dyDescent="0.3">
      <c r="B115" s="14" t="s">
        <v>336</v>
      </c>
      <c r="C115" s="15" t="s">
        <v>337</v>
      </c>
      <c r="D115" s="15" t="s">
        <v>466</v>
      </c>
      <c r="E115" s="15" t="s">
        <v>467</v>
      </c>
      <c r="F115" s="16">
        <v>5.6127805182312147E-2</v>
      </c>
      <c r="G115" s="17">
        <v>4.7927864400676652E-2</v>
      </c>
    </row>
    <row r="116" spans="2:7" ht="14.4" x14ac:dyDescent="0.3">
      <c r="B116" s="14" t="s">
        <v>336</v>
      </c>
      <c r="C116" s="15" t="s">
        <v>337</v>
      </c>
      <c r="D116" s="15" t="s">
        <v>566</v>
      </c>
      <c r="E116" s="15" t="s">
        <v>567</v>
      </c>
      <c r="F116" s="16">
        <v>3.9238116065758539E-3</v>
      </c>
      <c r="G116" s="17">
        <v>3.4995067683386534E-3</v>
      </c>
    </row>
    <row r="117" spans="2:7" ht="14.4" x14ac:dyDescent="0.3">
      <c r="B117" s="14" t="s">
        <v>336</v>
      </c>
      <c r="C117" s="15" t="s">
        <v>337</v>
      </c>
      <c r="D117" s="15" t="s">
        <v>717</v>
      </c>
      <c r="E117" s="15" t="s">
        <v>718</v>
      </c>
      <c r="F117" s="16">
        <v>4.6894352192972787E-3</v>
      </c>
      <c r="G117" s="17">
        <v>5.5812069359999104E-3</v>
      </c>
    </row>
    <row r="118" spans="2:7" ht="14.4" x14ac:dyDescent="0.3">
      <c r="B118" s="14" t="s">
        <v>336</v>
      </c>
      <c r="C118" s="15" t="s">
        <v>337</v>
      </c>
      <c r="D118" s="15" t="s">
        <v>755</v>
      </c>
      <c r="E118" s="15" t="s">
        <v>756</v>
      </c>
      <c r="F118" s="16">
        <v>3.1965530735626489E-2</v>
      </c>
      <c r="G118" s="17">
        <v>3.0025242958789843E-2</v>
      </c>
    </row>
    <row r="119" spans="2:7" ht="14.4" x14ac:dyDescent="0.3">
      <c r="B119" s="14" t="s">
        <v>336</v>
      </c>
      <c r="C119" s="15" t="s">
        <v>337</v>
      </c>
      <c r="D119" s="15" t="s">
        <v>757</v>
      </c>
      <c r="E119" s="15" t="s">
        <v>758</v>
      </c>
      <c r="F119" s="16">
        <v>2.6249369005552745E-3</v>
      </c>
      <c r="G119" s="17">
        <v>2.4380272233870577E-3</v>
      </c>
    </row>
    <row r="120" spans="2:7" ht="14.4" x14ac:dyDescent="0.3">
      <c r="B120" s="14" t="s">
        <v>338</v>
      </c>
      <c r="C120" s="15" t="s">
        <v>339</v>
      </c>
      <c r="D120" s="15" t="s">
        <v>252</v>
      </c>
      <c r="E120" s="15" t="s">
        <v>253</v>
      </c>
      <c r="F120" s="16">
        <v>0.56646876425178516</v>
      </c>
      <c r="G120" s="17">
        <v>0.95022845724984972</v>
      </c>
    </row>
    <row r="121" spans="2:7" ht="14.4" x14ac:dyDescent="0.3">
      <c r="B121" s="14" t="s">
        <v>338</v>
      </c>
      <c r="C121" s="15" t="s">
        <v>339</v>
      </c>
      <c r="D121" s="15" t="s">
        <v>697</v>
      </c>
      <c r="E121" s="15" t="s">
        <v>698</v>
      </c>
      <c r="F121" s="16">
        <v>7.9455347563411154E-3</v>
      </c>
      <c r="G121" s="17">
        <v>1.5495968812441488E-2</v>
      </c>
    </row>
    <row r="122" spans="2:7" ht="14.4" x14ac:dyDescent="0.3">
      <c r="B122" s="14" t="s">
        <v>338</v>
      </c>
      <c r="C122" s="15" t="s">
        <v>339</v>
      </c>
      <c r="D122" s="15" t="s">
        <v>925</v>
      </c>
      <c r="E122" s="15" t="s">
        <v>926</v>
      </c>
      <c r="F122" s="16">
        <v>2.7562400069574993E-3</v>
      </c>
      <c r="G122" s="17">
        <v>5.7568432378051334E-3</v>
      </c>
    </row>
    <row r="123" spans="2:7" ht="14.4" x14ac:dyDescent="0.3">
      <c r="B123" s="14" t="s">
        <v>338</v>
      </c>
      <c r="C123" s="15" t="s">
        <v>339</v>
      </c>
      <c r="D123" s="15" t="s">
        <v>725</v>
      </c>
      <c r="E123" s="15" t="s">
        <v>726</v>
      </c>
      <c r="F123" s="16">
        <v>3.8499362480339267E-3</v>
      </c>
      <c r="G123" s="17">
        <v>8.6701971579079742E-3</v>
      </c>
    </row>
    <row r="124" spans="2:7" ht="14.4" x14ac:dyDescent="0.3">
      <c r="B124" s="14" t="s">
        <v>338</v>
      </c>
      <c r="C124" s="15" t="s">
        <v>339</v>
      </c>
      <c r="D124" s="15" t="s">
        <v>775</v>
      </c>
      <c r="E124" s="15" t="s">
        <v>776</v>
      </c>
      <c r="F124" s="16">
        <v>2.3063890956695841E-2</v>
      </c>
      <c r="G124" s="17">
        <v>1.883200357706764E-2</v>
      </c>
    </row>
    <row r="125" spans="2:7" ht="14.4" x14ac:dyDescent="0.3">
      <c r="B125" s="14" t="s">
        <v>338</v>
      </c>
      <c r="C125" s="15" t="s">
        <v>339</v>
      </c>
      <c r="D125" s="15" t="s">
        <v>781</v>
      </c>
      <c r="E125" s="15" t="s">
        <v>782</v>
      </c>
      <c r="F125" s="16">
        <v>9.9036520993360131E-4</v>
      </c>
      <c r="G125" s="17">
        <v>1.0165299649279697E-3</v>
      </c>
    </row>
    <row r="126" spans="2:7" ht="14.4" x14ac:dyDescent="0.3">
      <c r="B126" s="14" t="s">
        <v>342</v>
      </c>
      <c r="C126" s="15" t="s">
        <v>343</v>
      </c>
      <c r="D126" s="15" t="s">
        <v>1321</v>
      </c>
      <c r="E126" s="15" t="s">
        <v>1322</v>
      </c>
      <c r="F126" s="16">
        <v>9.9579742962173064E-4</v>
      </c>
      <c r="G126" s="17">
        <v>2.6128414650932884E-3</v>
      </c>
    </row>
    <row r="127" spans="2:7" ht="14.4" x14ac:dyDescent="0.3">
      <c r="B127" s="14" t="s">
        <v>342</v>
      </c>
      <c r="C127" s="15" t="s">
        <v>343</v>
      </c>
      <c r="D127" s="15" t="s">
        <v>340</v>
      </c>
      <c r="E127" s="15" t="s">
        <v>341</v>
      </c>
      <c r="F127" s="16">
        <v>0.96397267058048564</v>
      </c>
      <c r="G127" s="17">
        <v>0.5017656701663058</v>
      </c>
    </row>
    <row r="128" spans="2:7" ht="14.4" x14ac:dyDescent="0.3">
      <c r="B128" s="14" t="s">
        <v>342</v>
      </c>
      <c r="C128" s="15" t="s">
        <v>343</v>
      </c>
      <c r="D128" s="15" t="s">
        <v>617</v>
      </c>
      <c r="E128" s="15" t="s">
        <v>618</v>
      </c>
      <c r="F128" s="16">
        <v>1.1444376659893309E-2</v>
      </c>
      <c r="G128" s="17">
        <v>6.2442906660993827E-3</v>
      </c>
    </row>
    <row r="129" spans="2:7" ht="14.4" x14ac:dyDescent="0.3">
      <c r="B129" s="14" t="s">
        <v>342</v>
      </c>
      <c r="C129" s="15" t="s">
        <v>343</v>
      </c>
      <c r="D129" s="15" t="s">
        <v>935</v>
      </c>
      <c r="E129" s="15" t="s">
        <v>936</v>
      </c>
      <c r="F129" s="16">
        <v>0.98620332844701208</v>
      </c>
      <c r="G129" s="17">
        <v>0.45797805113060447</v>
      </c>
    </row>
    <row r="130" spans="2:7" ht="14.4" x14ac:dyDescent="0.3">
      <c r="B130" s="14" t="s">
        <v>342</v>
      </c>
      <c r="C130" s="15" t="s">
        <v>343</v>
      </c>
      <c r="D130" s="15" t="s">
        <v>823</v>
      </c>
      <c r="E130" s="15" t="s">
        <v>824</v>
      </c>
      <c r="F130" s="16">
        <v>1.5952940270343129E-2</v>
      </c>
      <c r="G130" s="17">
        <v>1.2441029619711434E-2</v>
      </c>
    </row>
    <row r="131" spans="2:7" ht="14.4" x14ac:dyDescent="0.3">
      <c r="B131" s="14" t="s">
        <v>342</v>
      </c>
      <c r="C131" s="15" t="s">
        <v>343</v>
      </c>
      <c r="D131" s="15" t="s">
        <v>843</v>
      </c>
      <c r="E131" s="15" t="s">
        <v>844</v>
      </c>
      <c r="F131" s="16">
        <v>1.5996419454298314E-3</v>
      </c>
      <c r="G131" s="17">
        <v>9.6605058000575608E-4</v>
      </c>
    </row>
    <row r="132" spans="2:7" ht="14.4" x14ac:dyDescent="0.3">
      <c r="B132" s="14" t="s">
        <v>342</v>
      </c>
      <c r="C132" s="15" t="s">
        <v>343</v>
      </c>
      <c r="D132" s="15" t="s">
        <v>937</v>
      </c>
      <c r="E132" s="15" t="s">
        <v>938</v>
      </c>
      <c r="F132" s="16">
        <v>6.1989081681383612E-3</v>
      </c>
      <c r="G132" s="17">
        <v>1.6568017719269703E-3</v>
      </c>
    </row>
    <row r="133" spans="2:7" ht="14.4" x14ac:dyDescent="0.3">
      <c r="B133" s="14" t="s">
        <v>342</v>
      </c>
      <c r="C133" s="15" t="s">
        <v>343</v>
      </c>
      <c r="D133" s="15" t="s">
        <v>853</v>
      </c>
      <c r="E133" s="15" t="s">
        <v>854</v>
      </c>
      <c r="F133" s="16">
        <v>7.2792028676203985E-3</v>
      </c>
      <c r="G133" s="17">
        <v>3.9693166318371222E-3</v>
      </c>
    </row>
    <row r="134" spans="2:7" ht="14.4" x14ac:dyDescent="0.3">
      <c r="B134" s="14" t="s">
        <v>342</v>
      </c>
      <c r="C134" s="15" t="s">
        <v>343</v>
      </c>
      <c r="D134" s="15" t="s">
        <v>674</v>
      </c>
      <c r="E134" s="15" t="s">
        <v>675</v>
      </c>
      <c r="F134" s="16">
        <v>1.9269167771624678E-2</v>
      </c>
      <c r="G134" s="17">
        <v>1.236594796841565E-2</v>
      </c>
    </row>
    <row r="135" spans="2:7" ht="14.4" x14ac:dyDescent="0.3">
      <c r="B135" s="14" t="s">
        <v>344</v>
      </c>
      <c r="C135" s="15" t="s">
        <v>345</v>
      </c>
      <c r="D135" s="15" t="s">
        <v>340</v>
      </c>
      <c r="E135" s="15" t="s">
        <v>341</v>
      </c>
      <c r="F135" s="16">
        <v>1.1688567705703885E-2</v>
      </c>
      <c r="G135" s="17">
        <v>6.7554048796754284E-3</v>
      </c>
    </row>
    <row r="136" spans="2:7" ht="14.4" x14ac:dyDescent="0.3">
      <c r="B136" s="14" t="s">
        <v>344</v>
      </c>
      <c r="C136" s="15" t="s">
        <v>345</v>
      </c>
      <c r="D136" s="15" t="s">
        <v>417</v>
      </c>
      <c r="E136" s="15" t="s">
        <v>418</v>
      </c>
      <c r="F136" s="16">
        <v>2.0909167219920178E-3</v>
      </c>
      <c r="G136" s="17">
        <v>0</v>
      </c>
    </row>
    <row r="137" spans="2:7" ht="14.4" x14ac:dyDescent="0.3">
      <c r="B137" s="14" t="s">
        <v>344</v>
      </c>
      <c r="C137" s="15" t="s">
        <v>345</v>
      </c>
      <c r="D137" s="15" t="s">
        <v>935</v>
      </c>
      <c r="E137" s="15" t="s">
        <v>936</v>
      </c>
      <c r="F137" s="16">
        <v>4.7048805725618701E-3</v>
      </c>
      <c r="G137" s="17">
        <v>2.4259434224420603E-3</v>
      </c>
    </row>
    <row r="138" spans="2:7" ht="14.4" x14ac:dyDescent="0.3">
      <c r="B138" s="14" t="s">
        <v>344</v>
      </c>
      <c r="C138" s="15" t="s">
        <v>345</v>
      </c>
      <c r="D138" s="15" t="s">
        <v>937</v>
      </c>
      <c r="E138" s="15" t="s">
        <v>938</v>
      </c>
      <c r="F138" s="16">
        <v>0.9938010918318616</v>
      </c>
      <c r="G138" s="17">
        <v>0.29492302562107486</v>
      </c>
    </row>
    <row r="139" spans="2:7" ht="14.4" x14ac:dyDescent="0.3">
      <c r="B139" s="14" t="s">
        <v>344</v>
      </c>
      <c r="C139" s="15" t="s">
        <v>345</v>
      </c>
      <c r="D139" s="15" t="s">
        <v>853</v>
      </c>
      <c r="E139" s="15" t="s">
        <v>854</v>
      </c>
      <c r="F139" s="16">
        <v>4.1857711319481733E-3</v>
      </c>
      <c r="G139" s="17">
        <v>2.5343189017951423E-3</v>
      </c>
    </row>
    <row r="140" spans="2:7" ht="14.4" x14ac:dyDescent="0.3">
      <c r="B140" s="14" t="s">
        <v>344</v>
      </c>
      <c r="C140" s="15" t="s">
        <v>345</v>
      </c>
      <c r="D140" s="15" t="s">
        <v>674</v>
      </c>
      <c r="E140" s="15" t="s">
        <v>675</v>
      </c>
      <c r="F140" s="16">
        <v>0.96931596599329217</v>
      </c>
      <c r="G140" s="17">
        <v>0.69069082420941463</v>
      </c>
    </row>
    <row r="141" spans="2:7" ht="14.4" x14ac:dyDescent="0.3">
      <c r="B141" s="14" t="s">
        <v>344</v>
      </c>
      <c r="C141" s="15" t="s">
        <v>345</v>
      </c>
      <c r="D141" s="15" t="s">
        <v>731</v>
      </c>
      <c r="E141" s="15" t="s">
        <v>732</v>
      </c>
      <c r="F141" s="16">
        <v>2.8671931640863917E-3</v>
      </c>
      <c r="G141" s="17">
        <v>2.6704829655977325E-3</v>
      </c>
    </row>
    <row r="142" spans="2:7" ht="14.4" x14ac:dyDescent="0.3">
      <c r="B142" s="14" t="s">
        <v>348</v>
      </c>
      <c r="C142" s="15" t="s">
        <v>349</v>
      </c>
      <c r="D142" s="15" t="s">
        <v>346</v>
      </c>
      <c r="E142" s="15" t="s">
        <v>347</v>
      </c>
      <c r="F142" s="16">
        <v>2.0307441934513805E-3</v>
      </c>
      <c r="G142" s="17">
        <v>7.0231249235286924E-2</v>
      </c>
    </row>
    <row r="143" spans="2:7" ht="14.4" x14ac:dyDescent="0.3">
      <c r="B143" s="14" t="s">
        <v>348</v>
      </c>
      <c r="C143" s="15" t="s">
        <v>349</v>
      </c>
      <c r="D143" s="15" t="s">
        <v>466</v>
      </c>
      <c r="E143" s="15" t="s">
        <v>467</v>
      </c>
      <c r="F143" s="16">
        <v>9.1364716527789376E-4</v>
      </c>
      <c r="G143" s="17">
        <v>2.5449651290835679E-2</v>
      </c>
    </row>
    <row r="144" spans="2:7" ht="14.4" x14ac:dyDescent="0.3">
      <c r="B144" s="14" t="s">
        <v>348</v>
      </c>
      <c r="C144" s="15" t="s">
        <v>349</v>
      </c>
      <c r="D144" s="15" t="s">
        <v>651</v>
      </c>
      <c r="E144" s="15" t="s">
        <v>652</v>
      </c>
      <c r="F144" s="16">
        <v>1.8109057045417366E-2</v>
      </c>
      <c r="G144" s="17">
        <v>0.7042701578367796</v>
      </c>
    </row>
    <row r="145" spans="2:7" ht="14.4" x14ac:dyDescent="0.3">
      <c r="B145" s="14" t="s">
        <v>348</v>
      </c>
      <c r="C145" s="15" t="s">
        <v>349</v>
      </c>
      <c r="D145" s="15" t="s">
        <v>566</v>
      </c>
      <c r="E145" s="15" t="s">
        <v>567</v>
      </c>
      <c r="F145" s="16">
        <v>0</v>
      </c>
      <c r="G145" s="17">
        <v>1.1990701088951426E-2</v>
      </c>
    </row>
    <row r="146" spans="2:7" ht="14.4" x14ac:dyDescent="0.3">
      <c r="B146" s="14" t="s">
        <v>348</v>
      </c>
      <c r="C146" s="15" t="s">
        <v>349</v>
      </c>
      <c r="D146" s="15" t="s">
        <v>755</v>
      </c>
      <c r="E146" s="15" t="s">
        <v>756</v>
      </c>
      <c r="F146" s="16">
        <v>1.1779927004384528E-3</v>
      </c>
      <c r="G146" s="17">
        <v>3.6094457359598674E-2</v>
      </c>
    </row>
    <row r="147" spans="2:7" ht="14.4" x14ac:dyDescent="0.3">
      <c r="B147" s="14" t="s">
        <v>348</v>
      </c>
      <c r="C147" s="15" t="s">
        <v>349</v>
      </c>
      <c r="D147" s="15" t="s">
        <v>841</v>
      </c>
      <c r="E147" s="15" t="s">
        <v>842</v>
      </c>
      <c r="F147" s="16">
        <v>3.7892719714413764E-3</v>
      </c>
      <c r="G147" s="17">
        <v>0.15000611770463723</v>
      </c>
    </row>
    <row r="148" spans="2:7" ht="14.4" x14ac:dyDescent="0.3">
      <c r="B148" s="14" t="s">
        <v>348</v>
      </c>
      <c r="C148" s="15" t="s">
        <v>349</v>
      </c>
      <c r="D148" s="15" t="s">
        <v>757</v>
      </c>
      <c r="E148" s="15" t="s">
        <v>758</v>
      </c>
      <c r="F148" s="16">
        <v>0</v>
      </c>
      <c r="G148" s="17">
        <v>1.9576654839104368E-3</v>
      </c>
    </row>
    <row r="149" spans="2:7" ht="14.4" x14ac:dyDescent="0.3">
      <c r="B149" s="14" t="s">
        <v>352</v>
      </c>
      <c r="C149" s="15" t="s">
        <v>353</v>
      </c>
      <c r="D149" s="15" t="s">
        <v>1323</v>
      </c>
      <c r="E149" s="15" t="s">
        <v>1324</v>
      </c>
      <c r="F149" s="16">
        <v>2.8669612335204876E-3</v>
      </c>
      <c r="G149" s="17">
        <v>6.0877756978214813E-3</v>
      </c>
    </row>
    <row r="150" spans="2:7" ht="14.4" x14ac:dyDescent="0.3">
      <c r="B150" s="14" t="s">
        <v>352</v>
      </c>
      <c r="C150" s="15" t="s">
        <v>353</v>
      </c>
      <c r="D150" s="15" t="s">
        <v>350</v>
      </c>
      <c r="E150" s="15" t="s">
        <v>351</v>
      </c>
      <c r="F150" s="16">
        <v>0.99731735467843941</v>
      </c>
      <c r="G150" s="17">
        <v>0.9939122243021784</v>
      </c>
    </row>
    <row r="151" spans="2:7" ht="14.4" x14ac:dyDescent="0.3">
      <c r="B151" s="14" t="s">
        <v>356</v>
      </c>
      <c r="C151" s="15" t="s">
        <v>357</v>
      </c>
      <c r="D151" s="15" t="s">
        <v>354</v>
      </c>
      <c r="E151" s="15" t="s">
        <v>355</v>
      </c>
      <c r="F151" s="16">
        <v>0.97039515407478016</v>
      </c>
      <c r="G151" s="17">
        <v>0.52355191074909657</v>
      </c>
    </row>
    <row r="152" spans="2:7" ht="14.4" x14ac:dyDescent="0.3">
      <c r="B152" s="14" t="s">
        <v>356</v>
      </c>
      <c r="C152" s="15" t="s">
        <v>357</v>
      </c>
      <c r="D152" s="15" t="s">
        <v>508</v>
      </c>
      <c r="E152" s="15" t="s">
        <v>509</v>
      </c>
      <c r="F152" s="16">
        <v>1.0714608742842433E-3</v>
      </c>
      <c r="G152" s="17">
        <v>0</v>
      </c>
    </row>
    <row r="153" spans="2:7" ht="14.4" x14ac:dyDescent="0.3">
      <c r="B153" s="14" t="s">
        <v>356</v>
      </c>
      <c r="C153" s="15" t="s">
        <v>357</v>
      </c>
      <c r="D153" s="15" t="s">
        <v>721</v>
      </c>
      <c r="E153" s="15" t="s">
        <v>722</v>
      </c>
      <c r="F153" s="16">
        <v>1.4311113505650363E-3</v>
      </c>
      <c r="G153" s="17">
        <v>0</v>
      </c>
    </row>
    <row r="154" spans="2:7" ht="14.4" x14ac:dyDescent="0.3">
      <c r="B154" s="14" t="s">
        <v>356</v>
      </c>
      <c r="C154" s="15" t="s">
        <v>357</v>
      </c>
      <c r="D154" s="15" t="s">
        <v>711</v>
      </c>
      <c r="E154" s="15" t="s">
        <v>712</v>
      </c>
      <c r="F154" s="16">
        <v>7.1520082542208653E-3</v>
      </c>
      <c r="G154" s="17">
        <v>6.9486829499258336E-3</v>
      </c>
    </row>
    <row r="155" spans="2:7" ht="14.4" x14ac:dyDescent="0.3">
      <c r="B155" s="14" t="s">
        <v>356</v>
      </c>
      <c r="C155" s="15" t="s">
        <v>357</v>
      </c>
      <c r="D155" s="15" t="s">
        <v>939</v>
      </c>
      <c r="E155" s="15" t="s">
        <v>940</v>
      </c>
      <c r="F155" s="16">
        <v>0.967051713025322</v>
      </c>
      <c r="G155" s="17">
        <v>0.46342924994173978</v>
      </c>
    </row>
    <row r="156" spans="2:7" ht="14.4" x14ac:dyDescent="0.3">
      <c r="B156" s="14" t="s">
        <v>356</v>
      </c>
      <c r="C156" s="15" t="s">
        <v>357</v>
      </c>
      <c r="D156" s="15" t="s">
        <v>829</v>
      </c>
      <c r="E156" s="15" t="s">
        <v>830</v>
      </c>
      <c r="F156" s="16">
        <v>1.1572066259070425E-2</v>
      </c>
      <c r="G156" s="17">
        <v>6.0701563592378454E-3</v>
      </c>
    </row>
    <row r="157" spans="2:7" ht="14.4" x14ac:dyDescent="0.3">
      <c r="B157" s="14" t="s">
        <v>360</v>
      </c>
      <c r="C157" s="15" t="s">
        <v>361</v>
      </c>
      <c r="D157" s="15" t="s">
        <v>358</v>
      </c>
      <c r="E157" s="15" t="s">
        <v>359</v>
      </c>
      <c r="F157" s="16">
        <v>0.74493759750390021</v>
      </c>
      <c r="G157" s="17">
        <v>0.99805876989238307</v>
      </c>
    </row>
    <row r="158" spans="2:7" ht="14.4" x14ac:dyDescent="0.3">
      <c r="B158" s="14" t="s">
        <v>360</v>
      </c>
      <c r="C158" s="15" t="s">
        <v>361</v>
      </c>
      <c r="D158" s="15" t="s">
        <v>941</v>
      </c>
      <c r="E158" s="15" t="s">
        <v>942</v>
      </c>
      <c r="F158" s="16">
        <v>3.8851298354963867E-3</v>
      </c>
      <c r="G158" s="17">
        <v>1.9412301076167807E-3</v>
      </c>
    </row>
    <row r="159" spans="2:7" ht="14.4" x14ac:dyDescent="0.3">
      <c r="B159" s="14" t="s">
        <v>364</v>
      </c>
      <c r="C159" s="15" t="s">
        <v>365</v>
      </c>
      <c r="D159" s="15" t="s">
        <v>362</v>
      </c>
      <c r="E159" s="15" t="s">
        <v>363</v>
      </c>
      <c r="F159" s="16">
        <v>1.5962158675553645E-2</v>
      </c>
      <c r="G159" s="17">
        <v>1.3242450043523136E-2</v>
      </c>
    </row>
    <row r="160" spans="2:7" ht="14.4" x14ac:dyDescent="0.3">
      <c r="B160" s="14" t="s">
        <v>364</v>
      </c>
      <c r="C160" s="15" t="s">
        <v>365</v>
      </c>
      <c r="D160" s="15" t="s">
        <v>504</v>
      </c>
      <c r="E160" s="15" t="s">
        <v>505</v>
      </c>
      <c r="F160" s="16">
        <v>0.95291178166442458</v>
      </c>
      <c r="G160" s="17">
        <v>0.93154262175776392</v>
      </c>
    </row>
    <row r="161" spans="2:7" ht="14.4" x14ac:dyDescent="0.3">
      <c r="B161" s="14" t="s">
        <v>364</v>
      </c>
      <c r="C161" s="15" t="s">
        <v>365</v>
      </c>
      <c r="D161" s="15" t="s">
        <v>943</v>
      </c>
      <c r="E161" s="15" t="s">
        <v>944</v>
      </c>
      <c r="F161" s="16">
        <v>2.941144210941956E-2</v>
      </c>
      <c r="G161" s="17">
        <v>1.2754895758515551E-2</v>
      </c>
    </row>
    <row r="162" spans="2:7" ht="14.4" x14ac:dyDescent="0.3">
      <c r="B162" s="14" t="s">
        <v>364</v>
      </c>
      <c r="C162" s="15" t="s">
        <v>365</v>
      </c>
      <c r="D162" s="15" t="s">
        <v>566</v>
      </c>
      <c r="E162" s="15" t="s">
        <v>567</v>
      </c>
      <c r="F162" s="16">
        <v>1.5476555961628235E-3</v>
      </c>
      <c r="G162" s="17">
        <v>0</v>
      </c>
    </row>
    <row r="163" spans="2:7" ht="14.4" x14ac:dyDescent="0.3">
      <c r="B163" s="14" t="s">
        <v>364</v>
      </c>
      <c r="C163" s="15" t="s">
        <v>365</v>
      </c>
      <c r="D163" s="15" t="s">
        <v>763</v>
      </c>
      <c r="E163" s="15" t="s">
        <v>764</v>
      </c>
      <c r="F163" s="16">
        <v>3.034300791556728E-2</v>
      </c>
      <c r="G163" s="17">
        <v>2.9702758368096344E-2</v>
      </c>
    </row>
    <row r="164" spans="2:7" ht="14.4" x14ac:dyDescent="0.3">
      <c r="B164" s="14" t="s">
        <v>364</v>
      </c>
      <c r="C164" s="15" t="s">
        <v>365</v>
      </c>
      <c r="D164" s="15" t="s">
        <v>779</v>
      </c>
      <c r="E164" s="15" t="s">
        <v>780</v>
      </c>
      <c r="F164" s="16">
        <v>8.0205071286055946E-3</v>
      </c>
      <c r="G164" s="17">
        <v>4.3309090390186121E-3</v>
      </c>
    </row>
    <row r="165" spans="2:7" ht="14.4" x14ac:dyDescent="0.3">
      <c r="B165" s="14" t="s">
        <v>364</v>
      </c>
      <c r="C165" s="15" t="s">
        <v>365</v>
      </c>
      <c r="D165" s="15" t="s">
        <v>833</v>
      </c>
      <c r="E165" s="15" t="s">
        <v>834</v>
      </c>
      <c r="F165" s="16">
        <v>7.880253073401575E-3</v>
      </c>
      <c r="G165" s="17">
        <v>3.6435764128371849E-3</v>
      </c>
    </row>
    <row r="166" spans="2:7" ht="14.4" x14ac:dyDescent="0.3">
      <c r="B166" s="14" t="s">
        <v>364</v>
      </c>
      <c r="C166" s="15" t="s">
        <v>365</v>
      </c>
      <c r="D166" s="15" t="s">
        <v>851</v>
      </c>
      <c r="E166" s="15" t="s">
        <v>852</v>
      </c>
      <c r="F166" s="16">
        <v>5.0015046794286691E-3</v>
      </c>
      <c r="G166" s="17">
        <v>4.7827886202451561E-3</v>
      </c>
    </row>
    <row r="167" spans="2:7" ht="14.4" x14ac:dyDescent="0.3">
      <c r="B167" s="14" t="s">
        <v>368</v>
      </c>
      <c r="C167" s="15" t="s">
        <v>369</v>
      </c>
      <c r="D167" s="15" t="s">
        <v>945</v>
      </c>
      <c r="E167" s="15" t="s">
        <v>946</v>
      </c>
      <c r="F167" s="16">
        <v>0.54002892681515779</v>
      </c>
      <c r="G167" s="17">
        <v>0.36595013976391066</v>
      </c>
    </row>
    <row r="168" spans="2:7" ht="14.4" x14ac:dyDescent="0.3">
      <c r="B168" s="14" t="s">
        <v>368</v>
      </c>
      <c r="C168" s="15" t="s">
        <v>369</v>
      </c>
      <c r="D168" s="15" t="s">
        <v>366</v>
      </c>
      <c r="E168" s="15" t="s">
        <v>701</v>
      </c>
      <c r="F168" s="16">
        <v>0.99888517968371238</v>
      </c>
      <c r="G168" s="17">
        <v>0.63404986023608922</v>
      </c>
    </row>
    <row r="169" spans="2:7" ht="14.4" x14ac:dyDescent="0.3">
      <c r="B169" s="14" t="s">
        <v>372</v>
      </c>
      <c r="C169" s="15" t="s">
        <v>373</v>
      </c>
      <c r="D169" s="15" t="s">
        <v>370</v>
      </c>
      <c r="E169" s="15" t="s">
        <v>371</v>
      </c>
      <c r="F169" s="16">
        <v>0.98244170349686555</v>
      </c>
      <c r="G169" s="17">
        <v>0.96094887540357943</v>
      </c>
    </row>
    <row r="170" spans="2:7" ht="14.4" x14ac:dyDescent="0.3">
      <c r="B170" s="14" t="s">
        <v>372</v>
      </c>
      <c r="C170" s="15" t="s">
        <v>373</v>
      </c>
      <c r="D170" s="15" t="s">
        <v>354</v>
      </c>
      <c r="E170" s="15" t="s">
        <v>355</v>
      </c>
      <c r="F170" s="16">
        <v>1.2018826981683804E-2</v>
      </c>
      <c r="G170" s="17">
        <v>3.170755971168368E-2</v>
      </c>
    </row>
    <row r="171" spans="2:7" ht="14.4" x14ac:dyDescent="0.3">
      <c r="B171" s="14" t="s">
        <v>372</v>
      </c>
      <c r="C171" s="15" t="s">
        <v>373</v>
      </c>
      <c r="D171" s="15" t="s">
        <v>508</v>
      </c>
      <c r="E171" s="15" t="s">
        <v>509</v>
      </c>
      <c r="F171" s="16">
        <v>1.1827814845994894E-3</v>
      </c>
      <c r="G171" s="17">
        <v>1.5374458502527741E-3</v>
      </c>
    </row>
    <row r="172" spans="2:7" ht="14.4" x14ac:dyDescent="0.3">
      <c r="B172" s="14" t="s">
        <v>372</v>
      </c>
      <c r="C172" s="15" t="s">
        <v>373</v>
      </c>
      <c r="D172" s="15" t="s">
        <v>721</v>
      </c>
      <c r="E172" s="15" t="s">
        <v>722</v>
      </c>
      <c r="F172" s="16">
        <v>2.1618199695594194E-3</v>
      </c>
      <c r="G172" s="17">
        <v>5.8061190344840061E-3</v>
      </c>
    </row>
    <row r="173" spans="2:7" ht="14.4" x14ac:dyDescent="0.3">
      <c r="B173" s="14" t="s">
        <v>376</v>
      </c>
      <c r="C173" s="15" t="s">
        <v>377</v>
      </c>
      <c r="D173" s="15" t="s">
        <v>1321</v>
      </c>
      <c r="E173" s="15" t="s">
        <v>1322</v>
      </c>
      <c r="F173" s="16">
        <v>0.26465987413273112</v>
      </c>
      <c r="G173" s="17">
        <v>1</v>
      </c>
    </row>
    <row r="174" spans="2:7" ht="14.4" x14ac:dyDescent="0.3">
      <c r="B174" s="14" t="s">
        <v>380</v>
      </c>
      <c r="C174" s="15" t="s">
        <v>381</v>
      </c>
      <c r="D174" s="15" t="s">
        <v>378</v>
      </c>
      <c r="E174" s="15" t="s">
        <v>379</v>
      </c>
      <c r="F174" s="16">
        <v>1.99682555936716E-3</v>
      </c>
      <c r="G174" s="17">
        <v>0</v>
      </c>
    </row>
    <row r="175" spans="2:7" ht="14.4" x14ac:dyDescent="0.3">
      <c r="B175" s="14" t="s">
        <v>380</v>
      </c>
      <c r="C175" s="15" t="s">
        <v>381</v>
      </c>
      <c r="D175" s="15" t="s">
        <v>1321</v>
      </c>
      <c r="E175" s="15" t="s">
        <v>1322</v>
      </c>
      <c r="F175" s="16">
        <v>0.70876358967804476</v>
      </c>
      <c r="G175" s="17">
        <v>0.92577568249095488</v>
      </c>
    </row>
    <row r="176" spans="2:7" ht="14.4" x14ac:dyDescent="0.3">
      <c r="B176" s="14" t="s">
        <v>380</v>
      </c>
      <c r="C176" s="15" t="s">
        <v>381</v>
      </c>
      <c r="D176" s="15" t="s">
        <v>947</v>
      </c>
      <c r="E176" s="15" t="s">
        <v>948</v>
      </c>
      <c r="F176" s="16">
        <v>7.9390034121993178E-2</v>
      </c>
      <c r="G176" s="17">
        <v>1.4029811324515851E-2</v>
      </c>
    </row>
    <row r="177" spans="2:7" ht="14.4" x14ac:dyDescent="0.3">
      <c r="B177" s="14" t="s">
        <v>380</v>
      </c>
      <c r="C177" s="15" t="s">
        <v>381</v>
      </c>
      <c r="D177" s="15" t="s">
        <v>340</v>
      </c>
      <c r="E177" s="15" t="s">
        <v>341</v>
      </c>
      <c r="F177" s="16">
        <v>3.2022155870007354E-3</v>
      </c>
      <c r="G177" s="17">
        <v>0</v>
      </c>
    </row>
    <row r="178" spans="2:7" ht="14.4" x14ac:dyDescent="0.3">
      <c r="B178" s="14" t="s">
        <v>380</v>
      </c>
      <c r="C178" s="15" t="s">
        <v>381</v>
      </c>
      <c r="D178" s="15" t="s">
        <v>793</v>
      </c>
      <c r="E178" s="15" t="s">
        <v>794</v>
      </c>
      <c r="F178" s="16">
        <v>2.0871630692967057E-2</v>
      </c>
      <c r="G178" s="17">
        <v>5.0358313980723799E-3</v>
      </c>
    </row>
    <row r="179" spans="2:7" ht="14.4" x14ac:dyDescent="0.3">
      <c r="B179" s="14" t="s">
        <v>380</v>
      </c>
      <c r="C179" s="15" t="s">
        <v>381</v>
      </c>
      <c r="D179" s="15" t="s">
        <v>949</v>
      </c>
      <c r="E179" s="15" t="s">
        <v>950</v>
      </c>
      <c r="F179" s="16">
        <v>2.7176588747316803E-3</v>
      </c>
      <c r="G179" s="17">
        <v>0</v>
      </c>
    </row>
    <row r="180" spans="2:7" ht="14.4" x14ac:dyDescent="0.3">
      <c r="B180" s="14" t="s">
        <v>380</v>
      </c>
      <c r="C180" s="15" t="s">
        <v>381</v>
      </c>
      <c r="D180" s="15" t="s">
        <v>951</v>
      </c>
      <c r="E180" s="15" t="s">
        <v>952</v>
      </c>
      <c r="F180" s="16">
        <v>5.0991140289374723E-2</v>
      </c>
      <c r="G180" s="17">
        <v>5.9802055197296939E-3</v>
      </c>
    </row>
    <row r="181" spans="2:7" ht="14.4" x14ac:dyDescent="0.3">
      <c r="B181" s="14" t="s">
        <v>380</v>
      </c>
      <c r="C181" s="15" t="s">
        <v>381</v>
      </c>
      <c r="D181" s="15" t="s">
        <v>741</v>
      </c>
      <c r="E181" s="15" t="s">
        <v>742</v>
      </c>
      <c r="F181" s="16">
        <v>4.9877348051567136E-3</v>
      </c>
      <c r="G181" s="17">
        <v>3.7289073167814527E-3</v>
      </c>
    </row>
    <row r="182" spans="2:7" ht="14.4" x14ac:dyDescent="0.3">
      <c r="B182" s="14" t="s">
        <v>380</v>
      </c>
      <c r="C182" s="15" t="s">
        <v>381</v>
      </c>
      <c r="D182" s="15" t="s">
        <v>823</v>
      </c>
      <c r="E182" s="15" t="s">
        <v>824</v>
      </c>
      <c r="F182" s="16">
        <v>1.3286093888396811E-3</v>
      </c>
      <c r="G182" s="17">
        <v>0</v>
      </c>
    </row>
    <row r="183" spans="2:7" ht="14.4" x14ac:dyDescent="0.3">
      <c r="B183" s="14" t="s">
        <v>380</v>
      </c>
      <c r="C183" s="15" t="s">
        <v>381</v>
      </c>
      <c r="D183" s="15" t="s">
        <v>837</v>
      </c>
      <c r="E183" s="15" t="s">
        <v>838</v>
      </c>
      <c r="F183" s="16">
        <v>0.13925512540431839</v>
      </c>
      <c r="G183" s="17">
        <v>4.2964039030808018E-2</v>
      </c>
    </row>
    <row r="184" spans="2:7" ht="14.4" x14ac:dyDescent="0.3">
      <c r="B184" s="14" t="s">
        <v>380</v>
      </c>
      <c r="C184" s="15" t="s">
        <v>381</v>
      </c>
      <c r="D184" s="15" t="s">
        <v>769</v>
      </c>
      <c r="E184" s="15" t="s">
        <v>770</v>
      </c>
      <c r="F184" s="16">
        <v>5.0875855262654578E-3</v>
      </c>
      <c r="G184" s="17">
        <v>2.485522919137654E-3</v>
      </c>
    </row>
    <row r="185" spans="2:7" ht="14.4" x14ac:dyDescent="0.3">
      <c r="B185" s="14" t="s">
        <v>382</v>
      </c>
      <c r="C185" s="15" t="s">
        <v>383</v>
      </c>
      <c r="D185" s="15" t="s">
        <v>1323</v>
      </c>
      <c r="E185" s="15" t="s">
        <v>1324</v>
      </c>
      <c r="F185" s="16">
        <v>0.65718202793591862</v>
      </c>
      <c r="G185" s="17">
        <v>0.99210978463177957</v>
      </c>
    </row>
    <row r="186" spans="2:7" ht="14.4" x14ac:dyDescent="0.3">
      <c r="B186" s="14" t="s">
        <v>382</v>
      </c>
      <c r="C186" s="15" t="s">
        <v>383</v>
      </c>
      <c r="D186" s="15" t="s">
        <v>295</v>
      </c>
      <c r="E186" s="15" t="s">
        <v>296</v>
      </c>
      <c r="F186" s="16">
        <v>3.2108923058477954E-3</v>
      </c>
      <c r="G186" s="17">
        <v>3.171133923979125E-3</v>
      </c>
    </row>
    <row r="187" spans="2:7" ht="14.4" x14ac:dyDescent="0.3">
      <c r="B187" s="14" t="s">
        <v>382</v>
      </c>
      <c r="C187" s="15" t="s">
        <v>383</v>
      </c>
      <c r="D187" s="15" t="s">
        <v>350</v>
      </c>
      <c r="E187" s="15" t="s">
        <v>351</v>
      </c>
      <c r="F187" s="16">
        <v>2.6826453215605646E-3</v>
      </c>
      <c r="G187" s="17">
        <v>1.9007068754771806E-3</v>
      </c>
    </row>
    <row r="188" spans="2:7" ht="14.4" x14ac:dyDescent="0.3">
      <c r="B188" s="14" t="s">
        <v>382</v>
      </c>
      <c r="C188" s="15" t="s">
        <v>383</v>
      </c>
      <c r="D188" s="15" t="s">
        <v>813</v>
      </c>
      <c r="E188" s="15" t="s">
        <v>814</v>
      </c>
      <c r="F188" s="16">
        <v>3.981058177459371E-3</v>
      </c>
      <c r="G188" s="17">
        <v>2.8183745687640218E-3</v>
      </c>
    </row>
    <row r="189" spans="2:7" ht="14.4" x14ac:dyDescent="0.3">
      <c r="B189" s="14" t="s">
        <v>384</v>
      </c>
      <c r="C189" s="15" t="s">
        <v>385</v>
      </c>
      <c r="D189" s="15" t="s">
        <v>234</v>
      </c>
      <c r="E189" s="15" t="s">
        <v>235</v>
      </c>
      <c r="F189" s="16">
        <v>3.0517568741400122E-3</v>
      </c>
      <c r="G189" s="17">
        <v>2.508617448476979E-3</v>
      </c>
    </row>
    <row r="190" spans="2:7" ht="14.4" x14ac:dyDescent="0.3">
      <c r="B190" s="14" t="s">
        <v>384</v>
      </c>
      <c r="C190" s="15" t="s">
        <v>385</v>
      </c>
      <c r="D190" s="15" t="s">
        <v>378</v>
      </c>
      <c r="E190" s="15" t="s">
        <v>379</v>
      </c>
      <c r="F190" s="16">
        <v>1.5351663167955217E-2</v>
      </c>
      <c r="G190" s="17">
        <v>5.683882606813709E-3</v>
      </c>
    </row>
    <row r="191" spans="2:7" ht="14.4" x14ac:dyDescent="0.3">
      <c r="B191" s="14" t="s">
        <v>384</v>
      </c>
      <c r="C191" s="15" t="s">
        <v>385</v>
      </c>
      <c r="D191" s="15" t="s">
        <v>703</v>
      </c>
      <c r="E191" s="15" t="s">
        <v>704</v>
      </c>
      <c r="F191" s="16">
        <v>0.96811212521190815</v>
      </c>
      <c r="G191" s="17">
        <v>0.97791531994350889</v>
      </c>
    </row>
    <row r="192" spans="2:7" ht="14.4" x14ac:dyDescent="0.3">
      <c r="B192" s="14" t="s">
        <v>384</v>
      </c>
      <c r="C192" s="15" t="s">
        <v>385</v>
      </c>
      <c r="D192" s="15" t="s">
        <v>805</v>
      </c>
      <c r="E192" s="15" t="s">
        <v>806</v>
      </c>
      <c r="F192" s="16">
        <v>1.477851299555691E-2</v>
      </c>
      <c r="G192" s="17">
        <v>1.2242937799557044E-2</v>
      </c>
    </row>
    <row r="193" spans="2:7" ht="14.4" x14ac:dyDescent="0.3">
      <c r="B193" s="14" t="s">
        <v>384</v>
      </c>
      <c r="C193" s="15" t="s">
        <v>385</v>
      </c>
      <c r="D193" s="15" t="s">
        <v>845</v>
      </c>
      <c r="E193" s="15" t="s">
        <v>846</v>
      </c>
      <c r="F193" s="16">
        <v>1.3995651159735424E-3</v>
      </c>
      <c r="G193" s="17">
        <v>1.6492422016435554E-3</v>
      </c>
    </row>
    <row r="194" spans="2:7" ht="14.4" x14ac:dyDescent="0.3">
      <c r="B194" s="14" t="s">
        <v>1325</v>
      </c>
      <c r="C194" s="15" t="s">
        <v>387</v>
      </c>
      <c r="D194" s="15" t="s">
        <v>295</v>
      </c>
      <c r="E194" s="15" t="s">
        <v>296</v>
      </c>
      <c r="F194" s="16">
        <v>0.46006679055640476</v>
      </c>
      <c r="G194" s="17">
        <v>0.95639159038158972</v>
      </c>
    </row>
    <row r="195" spans="2:7" ht="14.4" x14ac:dyDescent="0.3">
      <c r="B195" s="14" t="s">
        <v>1325</v>
      </c>
      <c r="C195" s="15" t="s">
        <v>387</v>
      </c>
      <c r="D195" s="15" t="s">
        <v>813</v>
      </c>
      <c r="E195" s="15" t="s">
        <v>814</v>
      </c>
      <c r="F195" s="16">
        <v>5.8975413263457196E-3</v>
      </c>
      <c r="G195" s="17">
        <v>8.7881447019300171E-3</v>
      </c>
    </row>
    <row r="196" spans="2:7" ht="14.4" x14ac:dyDescent="0.3">
      <c r="B196" s="14" t="s">
        <v>1325</v>
      </c>
      <c r="C196" s="15" t="s">
        <v>387</v>
      </c>
      <c r="D196" s="15" t="s">
        <v>715</v>
      </c>
      <c r="E196" s="15" t="s">
        <v>716</v>
      </c>
      <c r="F196" s="16">
        <v>1.7322935424291933E-2</v>
      </c>
      <c r="G196" s="17">
        <v>2.5299991172912265E-2</v>
      </c>
    </row>
    <row r="197" spans="2:7" ht="14.4" x14ac:dyDescent="0.3">
      <c r="B197" s="14" t="s">
        <v>1325</v>
      </c>
      <c r="C197" s="15" t="s">
        <v>387</v>
      </c>
      <c r="D197" s="15" t="s">
        <v>861</v>
      </c>
      <c r="E197" s="15" t="s">
        <v>862</v>
      </c>
      <c r="F197" s="16">
        <v>7.4915472384240586E-3</v>
      </c>
      <c r="G197" s="17">
        <v>9.5202737435679096E-3</v>
      </c>
    </row>
    <row r="198" spans="2:7" ht="14.4" x14ac:dyDescent="0.3">
      <c r="B198" s="14" t="s">
        <v>388</v>
      </c>
      <c r="C198" s="15" t="s">
        <v>389</v>
      </c>
      <c r="D198" s="15" t="s">
        <v>691</v>
      </c>
      <c r="E198" s="15" t="s">
        <v>692</v>
      </c>
      <c r="F198" s="16">
        <v>1.4959428563574135E-3</v>
      </c>
      <c r="G198" s="17">
        <v>5.9913936795231359E-3</v>
      </c>
    </row>
    <row r="199" spans="2:7" ht="14.4" x14ac:dyDescent="0.3">
      <c r="B199" s="14" t="s">
        <v>388</v>
      </c>
      <c r="C199" s="15" t="s">
        <v>389</v>
      </c>
      <c r="D199" s="15" t="s">
        <v>680</v>
      </c>
      <c r="E199" s="15" t="s">
        <v>681</v>
      </c>
      <c r="F199" s="16">
        <v>0.93314146418180377</v>
      </c>
      <c r="G199" s="17">
        <v>0.90733066437491017</v>
      </c>
    </row>
    <row r="200" spans="2:7" ht="14.4" x14ac:dyDescent="0.3">
      <c r="B200" s="14" t="s">
        <v>388</v>
      </c>
      <c r="C200" s="15" t="s">
        <v>389</v>
      </c>
      <c r="D200" s="15" t="s">
        <v>809</v>
      </c>
      <c r="E200" s="15" t="s">
        <v>810</v>
      </c>
      <c r="F200" s="16">
        <v>3.9494069317480791E-2</v>
      </c>
      <c r="G200" s="17">
        <v>6.8920906874963689E-2</v>
      </c>
    </row>
    <row r="201" spans="2:7" ht="14.4" x14ac:dyDescent="0.3">
      <c r="B201" s="14" t="s">
        <v>388</v>
      </c>
      <c r="C201" s="15" t="s">
        <v>389</v>
      </c>
      <c r="D201" s="15" t="s">
        <v>863</v>
      </c>
      <c r="E201" s="15" t="s">
        <v>864</v>
      </c>
      <c r="F201" s="16">
        <v>1.7588657547944715E-2</v>
      </c>
      <c r="G201" s="17">
        <v>1.5062590031470873E-2</v>
      </c>
    </row>
    <row r="202" spans="2:7" ht="14.4" x14ac:dyDescent="0.3">
      <c r="B202" s="14" t="s">
        <v>388</v>
      </c>
      <c r="C202" s="15" t="s">
        <v>389</v>
      </c>
      <c r="D202" s="15" t="s">
        <v>953</v>
      </c>
      <c r="E202" s="15" t="s">
        <v>954</v>
      </c>
      <c r="F202" s="16">
        <v>7.580059539173678E-3</v>
      </c>
      <c r="G202" s="17">
        <v>2.6944450391321504E-3</v>
      </c>
    </row>
    <row r="203" spans="2:7" ht="14.4" x14ac:dyDescent="0.3">
      <c r="B203" s="14" t="s">
        <v>392</v>
      </c>
      <c r="C203" s="15" t="s">
        <v>393</v>
      </c>
      <c r="D203" s="15" t="s">
        <v>390</v>
      </c>
      <c r="E203" s="15" t="s">
        <v>391</v>
      </c>
      <c r="F203" s="16">
        <v>1.8086304730021367E-2</v>
      </c>
      <c r="G203" s="17">
        <v>1.6395398218264932E-2</v>
      </c>
    </row>
    <row r="204" spans="2:7" ht="14.4" x14ac:dyDescent="0.3">
      <c r="B204" s="14" t="s">
        <v>392</v>
      </c>
      <c r="C204" s="15" t="s">
        <v>393</v>
      </c>
      <c r="D204" s="15" t="s">
        <v>466</v>
      </c>
      <c r="E204" s="15" t="s">
        <v>467</v>
      </c>
      <c r="F204" s="16">
        <v>2.1962672242257057E-3</v>
      </c>
      <c r="G204" s="17">
        <v>1.1929131416083334E-3</v>
      </c>
    </row>
    <row r="205" spans="2:7" ht="14.4" x14ac:dyDescent="0.3">
      <c r="B205" s="14" t="s">
        <v>392</v>
      </c>
      <c r="C205" s="15" t="s">
        <v>393</v>
      </c>
      <c r="D205" s="15" t="s">
        <v>440</v>
      </c>
      <c r="E205" s="15" t="s">
        <v>441</v>
      </c>
      <c r="F205" s="16">
        <v>0.8688841944947141</v>
      </c>
      <c r="G205" s="17">
        <v>0.90379155512928788</v>
      </c>
    </row>
    <row r="206" spans="2:7" ht="14.4" x14ac:dyDescent="0.3">
      <c r="B206" s="14" t="s">
        <v>392</v>
      </c>
      <c r="C206" s="15" t="s">
        <v>393</v>
      </c>
      <c r="D206" s="15" t="s">
        <v>566</v>
      </c>
      <c r="E206" s="15" t="s">
        <v>567</v>
      </c>
      <c r="F206" s="16">
        <v>5.5034296552681265E-2</v>
      </c>
      <c r="G206" s="17">
        <v>3.12209227421733E-2</v>
      </c>
    </row>
    <row r="207" spans="2:7" ht="14.4" x14ac:dyDescent="0.3">
      <c r="B207" s="14" t="s">
        <v>392</v>
      </c>
      <c r="C207" s="15" t="s">
        <v>393</v>
      </c>
      <c r="D207" s="15" t="s">
        <v>719</v>
      </c>
      <c r="E207" s="15" t="s">
        <v>720</v>
      </c>
      <c r="F207" s="16">
        <v>4.3589657022173696E-3</v>
      </c>
      <c r="G207" s="17">
        <v>2.7723301410977667E-3</v>
      </c>
    </row>
    <row r="208" spans="2:7" ht="14.4" x14ac:dyDescent="0.3">
      <c r="B208" s="14" t="s">
        <v>392</v>
      </c>
      <c r="C208" s="15" t="s">
        <v>393</v>
      </c>
      <c r="D208" s="15" t="s">
        <v>727</v>
      </c>
      <c r="E208" s="15" t="s">
        <v>728</v>
      </c>
      <c r="F208" s="16">
        <v>6.971099118511891E-3</v>
      </c>
      <c r="G208" s="17">
        <v>5.1867863397130334E-3</v>
      </c>
    </row>
    <row r="209" spans="2:7" ht="14.4" x14ac:dyDescent="0.3">
      <c r="B209" s="14" t="s">
        <v>392</v>
      </c>
      <c r="C209" s="15" t="s">
        <v>393</v>
      </c>
      <c r="D209" s="15" t="s">
        <v>753</v>
      </c>
      <c r="E209" s="15" t="s">
        <v>754</v>
      </c>
      <c r="F209" s="16">
        <v>4.6890966443890146E-2</v>
      </c>
      <c r="G209" s="17">
        <v>3.5252969160809465E-2</v>
      </c>
    </row>
    <row r="210" spans="2:7" ht="14.4" x14ac:dyDescent="0.3">
      <c r="B210" s="14" t="s">
        <v>392</v>
      </c>
      <c r="C210" s="15" t="s">
        <v>393</v>
      </c>
      <c r="D210" s="15" t="s">
        <v>757</v>
      </c>
      <c r="E210" s="15" t="s">
        <v>758</v>
      </c>
      <c r="F210" s="16">
        <v>7.0873296314992416E-3</v>
      </c>
      <c r="G210" s="17">
        <v>4.1871251270452501E-3</v>
      </c>
    </row>
    <row r="211" spans="2:7" ht="14.4" x14ac:dyDescent="0.3">
      <c r="B211" s="14" t="s">
        <v>396</v>
      </c>
      <c r="C211" s="15" t="s">
        <v>397</v>
      </c>
      <c r="D211" s="15" t="s">
        <v>394</v>
      </c>
      <c r="E211" s="15" t="s">
        <v>395</v>
      </c>
      <c r="F211" s="16">
        <v>0.97284322957480285</v>
      </c>
      <c r="G211" s="17">
        <v>0.85058424229862428</v>
      </c>
    </row>
    <row r="212" spans="2:7" ht="14.4" x14ac:dyDescent="0.3">
      <c r="B212" s="14" t="s">
        <v>396</v>
      </c>
      <c r="C212" s="15" t="s">
        <v>397</v>
      </c>
      <c r="D212" s="15" t="s">
        <v>749</v>
      </c>
      <c r="E212" s="15" t="s">
        <v>750</v>
      </c>
      <c r="F212" s="16">
        <v>9.1988844973215897E-2</v>
      </c>
      <c r="G212" s="17">
        <v>7.9194410619132752E-2</v>
      </c>
    </row>
    <row r="213" spans="2:7" ht="14.4" x14ac:dyDescent="0.3">
      <c r="B213" s="14" t="s">
        <v>396</v>
      </c>
      <c r="C213" s="15" t="s">
        <v>397</v>
      </c>
      <c r="D213" s="15" t="s">
        <v>955</v>
      </c>
      <c r="E213" s="15" t="s">
        <v>956</v>
      </c>
      <c r="F213" s="16">
        <v>7.1228504700083942E-3</v>
      </c>
      <c r="G213" s="17">
        <v>2.4670886914066438E-3</v>
      </c>
    </row>
    <row r="214" spans="2:7" ht="14.4" x14ac:dyDescent="0.3">
      <c r="B214" s="14" t="s">
        <v>396</v>
      </c>
      <c r="C214" s="15" t="s">
        <v>397</v>
      </c>
      <c r="D214" s="15" t="s">
        <v>729</v>
      </c>
      <c r="E214" s="15" t="s">
        <v>730</v>
      </c>
      <c r="F214" s="16">
        <v>6.5959319107912542E-2</v>
      </c>
      <c r="G214" s="17">
        <v>6.7754258390836361E-2</v>
      </c>
    </row>
    <row r="215" spans="2:7" ht="14.4" x14ac:dyDescent="0.3">
      <c r="B215" s="14" t="s">
        <v>398</v>
      </c>
      <c r="C215" s="15" t="s">
        <v>399</v>
      </c>
      <c r="D215" s="15" t="s">
        <v>316</v>
      </c>
      <c r="E215" s="15" t="s">
        <v>317</v>
      </c>
      <c r="F215" s="16">
        <v>1.0448794611946874E-2</v>
      </c>
      <c r="G215" s="17">
        <v>5.8810712761038974E-3</v>
      </c>
    </row>
    <row r="216" spans="2:7" ht="14.4" x14ac:dyDescent="0.3">
      <c r="B216" s="14" t="s">
        <v>398</v>
      </c>
      <c r="C216" s="15" t="s">
        <v>399</v>
      </c>
      <c r="D216" s="15" t="s">
        <v>705</v>
      </c>
      <c r="E216" s="15" t="s">
        <v>706</v>
      </c>
      <c r="F216" s="16">
        <v>1</v>
      </c>
      <c r="G216" s="17">
        <v>0.34720108835246755</v>
      </c>
    </row>
    <row r="217" spans="2:7" ht="14.4" x14ac:dyDescent="0.3">
      <c r="B217" s="14" t="s">
        <v>398</v>
      </c>
      <c r="C217" s="15" t="s">
        <v>399</v>
      </c>
      <c r="D217" s="15" t="s">
        <v>957</v>
      </c>
      <c r="E217" s="15" t="s">
        <v>958</v>
      </c>
      <c r="F217" s="16">
        <v>0.99675560865525026</v>
      </c>
      <c r="G217" s="17">
        <v>0.33251789563932743</v>
      </c>
    </row>
    <row r="218" spans="2:7" ht="14.4" x14ac:dyDescent="0.3">
      <c r="B218" s="14" t="s">
        <v>398</v>
      </c>
      <c r="C218" s="15" t="s">
        <v>399</v>
      </c>
      <c r="D218" s="15" t="s">
        <v>923</v>
      </c>
      <c r="E218" s="15" t="s">
        <v>924</v>
      </c>
      <c r="F218" s="16">
        <v>0.98062645624372746</v>
      </c>
      <c r="G218" s="17">
        <v>0.29597731181900477</v>
      </c>
    </row>
    <row r="219" spans="2:7" ht="14.4" x14ac:dyDescent="0.3">
      <c r="B219" s="14" t="s">
        <v>398</v>
      </c>
      <c r="C219" s="15" t="s">
        <v>399</v>
      </c>
      <c r="D219" s="15" t="s">
        <v>959</v>
      </c>
      <c r="E219" s="15" t="s">
        <v>960</v>
      </c>
      <c r="F219" s="16">
        <v>2.7615034944695138E-2</v>
      </c>
      <c r="G219" s="17">
        <v>1.1772770994273044E-2</v>
      </c>
    </row>
    <row r="220" spans="2:7" ht="14.4" x14ac:dyDescent="0.3">
      <c r="B220" s="14" t="s">
        <v>398</v>
      </c>
      <c r="C220" s="15" t="s">
        <v>399</v>
      </c>
      <c r="D220" s="15" t="s">
        <v>759</v>
      </c>
      <c r="E220" s="15" t="s">
        <v>760</v>
      </c>
      <c r="F220" s="16">
        <v>7.6244094840017393E-3</v>
      </c>
      <c r="G220" s="17">
        <v>6.6498619188235034E-3</v>
      </c>
    </row>
    <row r="221" spans="2:7" ht="14.4" x14ac:dyDescent="0.3">
      <c r="B221" s="14" t="s">
        <v>400</v>
      </c>
      <c r="C221" s="15" t="s">
        <v>401</v>
      </c>
      <c r="D221" s="15" t="s">
        <v>225</v>
      </c>
      <c r="E221" s="15" t="s">
        <v>226</v>
      </c>
      <c r="F221" s="16">
        <v>1.0087182244285548E-2</v>
      </c>
      <c r="G221" s="17">
        <v>1.2016850112437539E-2</v>
      </c>
    </row>
    <row r="222" spans="2:7" ht="14.4" x14ac:dyDescent="0.3">
      <c r="B222" s="14" t="s">
        <v>400</v>
      </c>
      <c r="C222" s="15" t="s">
        <v>401</v>
      </c>
      <c r="D222" s="15" t="s">
        <v>651</v>
      </c>
      <c r="E222" s="15" t="s">
        <v>652</v>
      </c>
      <c r="F222" s="16">
        <v>1.2710318009639709E-3</v>
      </c>
      <c r="G222" s="17">
        <v>1.139893741588346E-3</v>
      </c>
    </row>
    <row r="223" spans="2:7" ht="14.4" x14ac:dyDescent="0.3">
      <c r="B223" s="14" t="s">
        <v>400</v>
      </c>
      <c r="C223" s="15" t="s">
        <v>401</v>
      </c>
      <c r="D223" s="15" t="s">
        <v>925</v>
      </c>
      <c r="E223" s="15" t="s">
        <v>926</v>
      </c>
      <c r="F223" s="16">
        <v>3.2613276781353908E-3</v>
      </c>
      <c r="G223" s="17">
        <v>5.5019623665774125E-3</v>
      </c>
    </row>
    <row r="224" spans="2:7" ht="14.4" x14ac:dyDescent="0.3">
      <c r="B224" s="14" t="s">
        <v>400</v>
      </c>
      <c r="C224" s="15" t="s">
        <v>401</v>
      </c>
      <c r="D224" s="15" t="s">
        <v>707</v>
      </c>
      <c r="E224" s="15" t="s">
        <v>708</v>
      </c>
      <c r="F224" s="16">
        <v>0.95228210246174305</v>
      </c>
      <c r="G224" s="17">
        <v>0.90863638800402913</v>
      </c>
    </row>
    <row r="225" spans="2:7" ht="14.4" x14ac:dyDescent="0.3">
      <c r="B225" s="14" t="s">
        <v>400</v>
      </c>
      <c r="C225" s="15" t="s">
        <v>401</v>
      </c>
      <c r="D225" s="15" t="s">
        <v>566</v>
      </c>
      <c r="E225" s="15" t="s">
        <v>567</v>
      </c>
      <c r="F225" s="16">
        <v>1.1565361112629794E-3</v>
      </c>
      <c r="G225" s="17">
        <v>0</v>
      </c>
    </row>
    <row r="226" spans="2:7" ht="14.4" x14ac:dyDescent="0.3">
      <c r="B226" s="14" t="s">
        <v>400</v>
      </c>
      <c r="C226" s="15" t="s">
        <v>401</v>
      </c>
      <c r="D226" s="15" t="s">
        <v>717</v>
      </c>
      <c r="E226" s="15" t="s">
        <v>718</v>
      </c>
      <c r="F226" s="16">
        <v>7.6972288841476291E-2</v>
      </c>
      <c r="G226" s="17">
        <v>6.8912784021172666E-2</v>
      </c>
    </row>
    <row r="227" spans="2:7" ht="14.4" x14ac:dyDescent="0.3">
      <c r="B227" s="14" t="s">
        <v>400</v>
      </c>
      <c r="C227" s="15" t="s">
        <v>401</v>
      </c>
      <c r="D227" s="15" t="s">
        <v>725</v>
      </c>
      <c r="E227" s="15" t="s">
        <v>726</v>
      </c>
      <c r="F227" s="16">
        <v>1.3665567423520909E-3</v>
      </c>
      <c r="G227" s="17">
        <v>2.4857583820280514E-3</v>
      </c>
    </row>
    <row r="228" spans="2:7" ht="14.4" x14ac:dyDescent="0.3">
      <c r="B228" s="14" t="s">
        <v>400</v>
      </c>
      <c r="C228" s="15" t="s">
        <v>401</v>
      </c>
      <c r="D228" s="15" t="s">
        <v>755</v>
      </c>
      <c r="E228" s="15" t="s">
        <v>756</v>
      </c>
      <c r="F228" s="16">
        <v>1.8488495603491651E-3</v>
      </c>
      <c r="G228" s="17">
        <v>1.3063633721668421E-3</v>
      </c>
    </row>
    <row r="229" spans="2:7" ht="14.4" x14ac:dyDescent="0.3">
      <c r="B229" s="14" t="s">
        <v>404</v>
      </c>
      <c r="C229" s="15" t="s">
        <v>405</v>
      </c>
      <c r="D229" s="15" t="s">
        <v>221</v>
      </c>
      <c r="E229" s="15" t="s">
        <v>222</v>
      </c>
      <c r="F229" s="16">
        <v>1.3615252665947089E-3</v>
      </c>
      <c r="G229" s="17">
        <v>0</v>
      </c>
    </row>
    <row r="230" spans="2:7" ht="14.4" x14ac:dyDescent="0.3">
      <c r="B230" s="14" t="s">
        <v>404</v>
      </c>
      <c r="C230" s="15" t="s">
        <v>405</v>
      </c>
      <c r="D230" s="15" t="s">
        <v>402</v>
      </c>
      <c r="E230" s="15" t="s">
        <v>403</v>
      </c>
      <c r="F230" s="16">
        <v>0.9981193765230717</v>
      </c>
      <c r="G230" s="17">
        <v>0.18168864928570916</v>
      </c>
    </row>
    <row r="231" spans="2:7" ht="14.4" x14ac:dyDescent="0.3">
      <c r="B231" s="14" t="s">
        <v>404</v>
      </c>
      <c r="C231" s="15" t="s">
        <v>405</v>
      </c>
      <c r="D231" s="15" t="s">
        <v>486</v>
      </c>
      <c r="E231" s="15" t="s">
        <v>487</v>
      </c>
      <c r="F231" s="16">
        <v>1.3713902753329707E-3</v>
      </c>
      <c r="G231" s="17">
        <v>0</v>
      </c>
    </row>
    <row r="232" spans="2:7" ht="14.4" x14ac:dyDescent="0.3">
      <c r="B232" s="14" t="s">
        <v>404</v>
      </c>
      <c r="C232" s="15" t="s">
        <v>405</v>
      </c>
      <c r="D232" s="15" t="s">
        <v>602</v>
      </c>
      <c r="E232" s="15" t="s">
        <v>603</v>
      </c>
      <c r="F232" s="16">
        <v>0.95207736776703222</v>
      </c>
      <c r="G232" s="17">
        <v>0.11512537899847063</v>
      </c>
    </row>
    <row r="233" spans="2:7" ht="14.4" x14ac:dyDescent="0.3">
      <c r="B233" s="14" t="s">
        <v>404</v>
      </c>
      <c r="C233" s="15" t="s">
        <v>405</v>
      </c>
      <c r="D233" s="15" t="s">
        <v>925</v>
      </c>
      <c r="E233" s="15" t="s">
        <v>926</v>
      </c>
      <c r="F233" s="16">
        <v>1.6037369797764236E-2</v>
      </c>
      <c r="G233" s="17">
        <v>6.2645401158570807E-3</v>
      </c>
    </row>
    <row r="234" spans="2:7" ht="14.4" x14ac:dyDescent="0.3">
      <c r="B234" s="14" t="s">
        <v>404</v>
      </c>
      <c r="C234" s="15" t="s">
        <v>405</v>
      </c>
      <c r="D234" s="15" t="s">
        <v>723</v>
      </c>
      <c r="E234" s="15" t="s">
        <v>724</v>
      </c>
      <c r="F234" s="16">
        <v>3.3366844310880979E-3</v>
      </c>
      <c r="G234" s="17">
        <v>0</v>
      </c>
    </row>
    <row r="235" spans="2:7" ht="14.4" x14ac:dyDescent="0.3">
      <c r="B235" s="14" t="s">
        <v>404</v>
      </c>
      <c r="C235" s="15" t="s">
        <v>405</v>
      </c>
      <c r="D235" s="15" t="s">
        <v>827</v>
      </c>
      <c r="E235" s="15" t="s">
        <v>828</v>
      </c>
      <c r="F235" s="16">
        <v>1.8903266828203676E-3</v>
      </c>
      <c r="G235" s="17">
        <v>0</v>
      </c>
    </row>
    <row r="236" spans="2:7" ht="14.4" x14ac:dyDescent="0.3">
      <c r="B236" s="14" t="s">
        <v>404</v>
      </c>
      <c r="C236" s="15" t="s">
        <v>405</v>
      </c>
      <c r="D236" s="15" t="s">
        <v>961</v>
      </c>
      <c r="E236" s="15" t="s">
        <v>962</v>
      </c>
      <c r="F236" s="16">
        <v>1</v>
      </c>
      <c r="G236" s="17">
        <v>0.2554931504253995</v>
      </c>
    </row>
    <row r="237" spans="2:7" ht="14.4" x14ac:dyDescent="0.3">
      <c r="B237" s="14" t="s">
        <v>404</v>
      </c>
      <c r="C237" s="15" t="s">
        <v>405</v>
      </c>
      <c r="D237" s="15" t="s">
        <v>709</v>
      </c>
      <c r="E237" s="15" t="s">
        <v>710</v>
      </c>
      <c r="F237" s="16">
        <v>0.98619703413924076</v>
      </c>
      <c r="G237" s="17">
        <v>0.22661903638842634</v>
      </c>
    </row>
    <row r="238" spans="2:7" ht="14.4" x14ac:dyDescent="0.3">
      <c r="B238" s="14" t="s">
        <v>404</v>
      </c>
      <c r="C238" s="15" t="s">
        <v>405</v>
      </c>
      <c r="D238" s="15" t="s">
        <v>801</v>
      </c>
      <c r="E238" s="15" t="s">
        <v>802</v>
      </c>
      <c r="F238" s="16">
        <v>2.9303354220420196E-2</v>
      </c>
      <c r="G238" s="17">
        <v>6.1286527090265172E-3</v>
      </c>
    </row>
    <row r="239" spans="2:7" ht="14.4" x14ac:dyDescent="0.3">
      <c r="B239" s="14" t="s">
        <v>404</v>
      </c>
      <c r="C239" s="15" t="s">
        <v>405</v>
      </c>
      <c r="D239" s="15" t="s">
        <v>815</v>
      </c>
      <c r="E239" s="15" t="s">
        <v>816</v>
      </c>
      <c r="F239" s="16">
        <v>3.3394821197897002E-2</v>
      </c>
      <c r="G239" s="17">
        <v>4.1040610082192282E-3</v>
      </c>
    </row>
    <row r="240" spans="2:7" ht="14.4" x14ac:dyDescent="0.3">
      <c r="B240" s="14" t="s">
        <v>404</v>
      </c>
      <c r="C240" s="15" t="s">
        <v>405</v>
      </c>
      <c r="D240" s="15" t="s">
        <v>743</v>
      </c>
      <c r="E240" s="15" t="s">
        <v>744</v>
      </c>
      <c r="F240" s="16">
        <v>1.4068680585901806E-2</v>
      </c>
      <c r="G240" s="17">
        <v>1.6195426996777249E-3</v>
      </c>
    </row>
    <row r="241" spans="2:7" ht="14.4" x14ac:dyDescent="0.3">
      <c r="B241" s="14" t="s">
        <v>404</v>
      </c>
      <c r="C241" s="15" t="s">
        <v>405</v>
      </c>
      <c r="D241" s="15" t="s">
        <v>849</v>
      </c>
      <c r="E241" s="15" t="s">
        <v>850</v>
      </c>
      <c r="F241" s="16">
        <v>5.438043078590366E-3</v>
      </c>
      <c r="G241" s="17">
        <v>1.1014719611362018E-3</v>
      </c>
    </row>
    <row r="242" spans="2:7" ht="14.4" x14ac:dyDescent="0.3">
      <c r="B242" s="14" t="s">
        <v>404</v>
      </c>
      <c r="C242" s="15" t="s">
        <v>405</v>
      </c>
      <c r="D242" s="15" t="s">
        <v>929</v>
      </c>
      <c r="E242" s="15" t="s">
        <v>930</v>
      </c>
      <c r="F242" s="16">
        <v>0.97053600284144559</v>
      </c>
      <c r="G242" s="17">
        <v>0.19815323787678543</v>
      </c>
    </row>
    <row r="243" spans="2:7" ht="14.4" x14ac:dyDescent="0.3">
      <c r="B243" s="14" t="s">
        <v>404</v>
      </c>
      <c r="C243" s="15" t="s">
        <v>405</v>
      </c>
      <c r="D243" s="15" t="s">
        <v>933</v>
      </c>
      <c r="E243" s="15" t="s">
        <v>934</v>
      </c>
      <c r="F243" s="16">
        <v>2.2667909328362688E-2</v>
      </c>
      <c r="G243" s="17">
        <v>3.702278531292322E-3</v>
      </c>
    </row>
    <row r="244" spans="2:7" ht="14.4" x14ac:dyDescent="0.3">
      <c r="B244" s="14" t="s">
        <v>407</v>
      </c>
      <c r="C244" s="15" t="s">
        <v>408</v>
      </c>
      <c r="D244" s="15" t="s">
        <v>711</v>
      </c>
      <c r="E244" s="15" t="s">
        <v>712</v>
      </c>
      <c r="F244" s="16">
        <v>0.38547934826682301</v>
      </c>
      <c r="G244" s="17">
        <v>0.97725473919925876</v>
      </c>
    </row>
    <row r="245" spans="2:7" ht="14.4" x14ac:dyDescent="0.3">
      <c r="B245" s="14" t="s">
        <v>407</v>
      </c>
      <c r="C245" s="15" t="s">
        <v>408</v>
      </c>
      <c r="D245" s="15" t="s">
        <v>939</v>
      </c>
      <c r="E245" s="15" t="s">
        <v>940</v>
      </c>
      <c r="F245" s="16">
        <v>9.2202714750504611E-3</v>
      </c>
      <c r="G245" s="17">
        <v>1.1529477626346474E-2</v>
      </c>
    </row>
    <row r="246" spans="2:7" ht="14.4" x14ac:dyDescent="0.3">
      <c r="B246" s="14" t="s">
        <v>407</v>
      </c>
      <c r="C246" s="15" t="s">
        <v>408</v>
      </c>
      <c r="D246" s="15" t="s">
        <v>747</v>
      </c>
      <c r="E246" s="15" t="s">
        <v>748</v>
      </c>
      <c r="F246" s="16">
        <v>5.0800961831544006E-3</v>
      </c>
      <c r="G246" s="17">
        <v>7.9630130110806552E-3</v>
      </c>
    </row>
    <row r="247" spans="2:7" ht="14.4" x14ac:dyDescent="0.3">
      <c r="B247" s="14" t="s">
        <v>407</v>
      </c>
      <c r="C247" s="15" t="s">
        <v>408</v>
      </c>
      <c r="D247" s="15" t="s">
        <v>739</v>
      </c>
      <c r="E247" s="15" t="s">
        <v>740</v>
      </c>
      <c r="F247" s="16">
        <v>3.1011602287344467E-3</v>
      </c>
      <c r="G247" s="17">
        <v>2.350295355391684E-3</v>
      </c>
    </row>
    <row r="248" spans="2:7" ht="14.4" x14ac:dyDescent="0.3">
      <c r="B248" s="14" t="s">
        <v>407</v>
      </c>
      <c r="C248" s="15" t="s">
        <v>408</v>
      </c>
      <c r="D248" s="15" t="s">
        <v>829</v>
      </c>
      <c r="E248" s="15" t="s">
        <v>830</v>
      </c>
      <c r="F248" s="16">
        <v>0</v>
      </c>
      <c r="G248" s="17">
        <v>9.0247480792247405E-4</v>
      </c>
    </row>
    <row r="249" spans="2:7" ht="14.4" x14ac:dyDescent="0.3">
      <c r="B249" s="14" t="s">
        <v>411</v>
      </c>
      <c r="C249" s="15" t="s">
        <v>412</v>
      </c>
      <c r="D249" s="15" t="s">
        <v>695</v>
      </c>
      <c r="E249" s="15" t="s">
        <v>696</v>
      </c>
      <c r="F249" s="16">
        <v>9.0307432301678413E-4</v>
      </c>
      <c r="G249" s="17">
        <v>1.4228776841180267E-3</v>
      </c>
    </row>
    <row r="250" spans="2:7" ht="14.4" x14ac:dyDescent="0.3">
      <c r="B250" s="14" t="s">
        <v>411</v>
      </c>
      <c r="C250" s="15" t="s">
        <v>412</v>
      </c>
      <c r="D250" s="15" t="s">
        <v>409</v>
      </c>
      <c r="E250" s="15" t="s">
        <v>410</v>
      </c>
      <c r="F250" s="16">
        <v>0.97610012061418783</v>
      </c>
      <c r="G250" s="17">
        <v>0.98573369671440336</v>
      </c>
    </row>
    <row r="251" spans="2:7" ht="14.4" x14ac:dyDescent="0.3">
      <c r="B251" s="14" t="s">
        <v>411</v>
      </c>
      <c r="C251" s="15" t="s">
        <v>412</v>
      </c>
      <c r="D251" s="15" t="s">
        <v>584</v>
      </c>
      <c r="E251" s="15" t="s">
        <v>585</v>
      </c>
      <c r="F251" s="16">
        <v>4.8517986233426623E-3</v>
      </c>
      <c r="G251" s="17">
        <v>1.404114461909877E-3</v>
      </c>
    </row>
    <row r="252" spans="2:7" ht="14.4" x14ac:dyDescent="0.3">
      <c r="B252" s="14" t="s">
        <v>411</v>
      </c>
      <c r="C252" s="15" t="s">
        <v>412</v>
      </c>
      <c r="D252" s="15" t="s">
        <v>797</v>
      </c>
      <c r="E252" s="15" t="s">
        <v>798</v>
      </c>
      <c r="F252" s="16">
        <v>1.7858897216461408E-3</v>
      </c>
      <c r="G252" s="17">
        <v>2.0748996558512325E-3</v>
      </c>
    </row>
    <row r="253" spans="2:7" ht="14.4" x14ac:dyDescent="0.3">
      <c r="B253" s="14" t="s">
        <v>411</v>
      </c>
      <c r="C253" s="15" t="s">
        <v>412</v>
      </c>
      <c r="D253" s="15" t="s">
        <v>855</v>
      </c>
      <c r="E253" s="15" t="s">
        <v>856</v>
      </c>
      <c r="F253" s="16">
        <v>5.5534030737440275E-3</v>
      </c>
      <c r="G253" s="17">
        <v>2.4876905444305279E-3</v>
      </c>
    </row>
    <row r="254" spans="2:7" ht="14.4" x14ac:dyDescent="0.3">
      <c r="B254" s="14" t="s">
        <v>411</v>
      </c>
      <c r="C254" s="15" t="s">
        <v>412</v>
      </c>
      <c r="D254" s="15" t="s">
        <v>865</v>
      </c>
      <c r="E254" s="15" t="s">
        <v>866</v>
      </c>
      <c r="F254" s="16">
        <v>1.0685909442861229E-2</v>
      </c>
      <c r="G254" s="17">
        <v>5.2005397553588541E-3</v>
      </c>
    </row>
    <row r="255" spans="2:7" ht="14.4" x14ac:dyDescent="0.3">
      <c r="B255" s="14" t="s">
        <v>411</v>
      </c>
      <c r="C255" s="15" t="s">
        <v>412</v>
      </c>
      <c r="D255" s="15" t="s">
        <v>861</v>
      </c>
      <c r="E255" s="15" t="s">
        <v>862</v>
      </c>
      <c r="F255" s="16">
        <v>2.1900568965341127E-3</v>
      </c>
      <c r="G255" s="17">
        <v>1.6761811839280491E-3</v>
      </c>
    </row>
    <row r="256" spans="2:7" ht="14.4" x14ac:dyDescent="0.3">
      <c r="B256" s="14" t="s">
        <v>413</v>
      </c>
      <c r="C256" s="15" t="s">
        <v>414</v>
      </c>
      <c r="D256" s="15" t="s">
        <v>261</v>
      </c>
      <c r="E256" s="15" t="s">
        <v>262</v>
      </c>
      <c r="F256" s="16">
        <v>5.0891609044263132E-2</v>
      </c>
      <c r="G256" s="17">
        <v>4.1734699431246088E-2</v>
      </c>
    </row>
    <row r="257" spans="2:7" ht="14.4" x14ac:dyDescent="0.3">
      <c r="B257" s="14" t="s">
        <v>413</v>
      </c>
      <c r="C257" s="15" t="s">
        <v>414</v>
      </c>
      <c r="D257" s="15" t="s">
        <v>362</v>
      </c>
      <c r="E257" s="15" t="s">
        <v>363</v>
      </c>
      <c r="F257" s="16">
        <v>1.08449795742851E-2</v>
      </c>
      <c r="G257" s="17">
        <v>1.2868397420197568E-2</v>
      </c>
    </row>
    <row r="258" spans="2:7" ht="14.4" x14ac:dyDescent="0.3">
      <c r="B258" s="14" t="s">
        <v>413</v>
      </c>
      <c r="C258" s="15" t="s">
        <v>414</v>
      </c>
      <c r="D258" s="15" t="s">
        <v>713</v>
      </c>
      <c r="E258" s="15" t="s">
        <v>714</v>
      </c>
      <c r="F258" s="16">
        <v>0.89180094062515936</v>
      </c>
      <c r="G258" s="17">
        <v>0.8933450349688411</v>
      </c>
    </row>
    <row r="259" spans="2:7" ht="14.4" x14ac:dyDescent="0.3">
      <c r="B259" s="14" t="s">
        <v>413</v>
      </c>
      <c r="C259" s="15" t="s">
        <v>414</v>
      </c>
      <c r="D259" s="15" t="s">
        <v>566</v>
      </c>
      <c r="E259" s="15" t="s">
        <v>567</v>
      </c>
      <c r="F259" s="16">
        <v>2.4434453841592403E-3</v>
      </c>
      <c r="G259" s="17">
        <v>1.9763518110321935E-3</v>
      </c>
    </row>
    <row r="260" spans="2:7" ht="14.4" x14ac:dyDescent="0.3">
      <c r="B260" s="14" t="s">
        <v>413</v>
      </c>
      <c r="C260" s="15" t="s">
        <v>414</v>
      </c>
      <c r="D260" s="15" t="s">
        <v>771</v>
      </c>
      <c r="E260" s="15" t="s">
        <v>772</v>
      </c>
      <c r="F260" s="16">
        <v>4.3839893846893629E-2</v>
      </c>
      <c r="G260" s="17">
        <v>4.9000598688328303E-2</v>
      </c>
    </row>
    <row r="261" spans="2:7" ht="14.4" x14ac:dyDescent="0.3">
      <c r="B261" s="14" t="s">
        <v>413</v>
      </c>
      <c r="C261" s="15" t="s">
        <v>414</v>
      </c>
      <c r="D261" s="15" t="s">
        <v>817</v>
      </c>
      <c r="E261" s="15" t="s">
        <v>818</v>
      </c>
      <c r="F261" s="16">
        <v>9.6037247864234931E-4</v>
      </c>
      <c r="G261" s="17">
        <v>1.0749176803548589E-3</v>
      </c>
    </row>
    <row r="262" spans="2:7" ht="14.4" x14ac:dyDescent="0.3">
      <c r="B262" s="14" t="s">
        <v>415</v>
      </c>
      <c r="C262" s="15" t="s">
        <v>416</v>
      </c>
      <c r="D262" s="15" t="s">
        <v>346</v>
      </c>
      <c r="E262" s="15" t="s">
        <v>347</v>
      </c>
      <c r="F262" s="16">
        <v>7.3375669986379139E-3</v>
      </c>
      <c r="G262" s="17">
        <v>6.7833197056418638E-3</v>
      </c>
    </row>
    <row r="263" spans="2:7" ht="14.4" x14ac:dyDescent="0.3">
      <c r="B263" s="14" t="s">
        <v>415</v>
      </c>
      <c r="C263" s="15" t="s">
        <v>416</v>
      </c>
      <c r="D263" s="15" t="s">
        <v>466</v>
      </c>
      <c r="E263" s="15" t="s">
        <v>467</v>
      </c>
      <c r="F263" s="16">
        <v>2.3236507232307969E-3</v>
      </c>
      <c r="G263" s="17">
        <v>1.7301717089125103E-3</v>
      </c>
    </row>
    <row r="264" spans="2:7" ht="14.4" x14ac:dyDescent="0.3">
      <c r="B264" s="14" t="s">
        <v>415</v>
      </c>
      <c r="C264" s="15" t="s">
        <v>416</v>
      </c>
      <c r="D264" s="15" t="s">
        <v>651</v>
      </c>
      <c r="E264" s="15" t="s">
        <v>652</v>
      </c>
      <c r="F264" s="16">
        <v>0.90246089374929228</v>
      </c>
      <c r="G264" s="17">
        <v>0.93818152085036799</v>
      </c>
    </row>
    <row r="265" spans="2:7" ht="14.4" x14ac:dyDescent="0.3">
      <c r="B265" s="14" t="s">
        <v>415</v>
      </c>
      <c r="C265" s="15" t="s">
        <v>416</v>
      </c>
      <c r="D265" s="15" t="s">
        <v>566</v>
      </c>
      <c r="E265" s="15" t="s">
        <v>567</v>
      </c>
      <c r="F265" s="16">
        <v>4.5840885864605364E-3</v>
      </c>
      <c r="G265" s="17">
        <v>3.5650040883074409E-3</v>
      </c>
    </row>
    <row r="266" spans="2:7" ht="14.4" x14ac:dyDescent="0.3">
      <c r="B266" s="14" t="s">
        <v>415</v>
      </c>
      <c r="C266" s="15" t="s">
        <v>416</v>
      </c>
      <c r="D266" s="15" t="s">
        <v>717</v>
      </c>
      <c r="E266" s="15" t="s">
        <v>718</v>
      </c>
      <c r="F266" s="16">
        <v>6.4416704222067444E-3</v>
      </c>
      <c r="G266" s="17">
        <v>6.6852003270645955E-3</v>
      </c>
    </row>
    <row r="267" spans="2:7" ht="14.4" x14ac:dyDescent="0.3">
      <c r="B267" s="14" t="s">
        <v>415</v>
      </c>
      <c r="C267" s="15" t="s">
        <v>416</v>
      </c>
      <c r="D267" s="15" t="s">
        <v>755</v>
      </c>
      <c r="E267" s="15" t="s">
        <v>756</v>
      </c>
      <c r="F267" s="16">
        <v>4.5526422975250176E-2</v>
      </c>
      <c r="G267" s="17">
        <v>3.7288634505314798E-2</v>
      </c>
    </row>
    <row r="268" spans="2:7" ht="14.4" x14ac:dyDescent="0.3">
      <c r="B268" s="14" t="s">
        <v>415</v>
      </c>
      <c r="C268" s="15" t="s">
        <v>416</v>
      </c>
      <c r="D268" s="15" t="s">
        <v>841</v>
      </c>
      <c r="E268" s="15" t="s">
        <v>842</v>
      </c>
      <c r="F268" s="16">
        <v>5.4490101840547686E-3</v>
      </c>
      <c r="G268" s="17">
        <v>5.7661488143908425E-3</v>
      </c>
    </row>
    <row r="269" spans="2:7" ht="14.4" x14ac:dyDescent="0.3">
      <c r="B269" s="14" t="s">
        <v>419</v>
      </c>
      <c r="C269" s="15" t="s">
        <v>420</v>
      </c>
      <c r="D269" s="15" t="s">
        <v>417</v>
      </c>
      <c r="E269" s="15" t="s">
        <v>418</v>
      </c>
      <c r="F269" s="16">
        <v>0.98232641194111847</v>
      </c>
      <c r="G269" s="17">
        <v>0.96544767276163612</v>
      </c>
    </row>
    <row r="270" spans="2:7" ht="14.4" x14ac:dyDescent="0.3">
      <c r="B270" s="14" t="s">
        <v>419</v>
      </c>
      <c r="C270" s="15" t="s">
        <v>420</v>
      </c>
      <c r="D270" s="15" t="s">
        <v>490</v>
      </c>
      <c r="E270" s="15" t="s">
        <v>491</v>
      </c>
      <c r="F270" s="16">
        <v>2.0395986556913936E-3</v>
      </c>
      <c r="G270" s="17">
        <v>2.5124874375628118E-3</v>
      </c>
    </row>
    <row r="271" spans="2:7" ht="14.4" x14ac:dyDescent="0.3">
      <c r="B271" s="14" t="s">
        <v>419</v>
      </c>
      <c r="C271" s="15" t="s">
        <v>420</v>
      </c>
      <c r="D271" s="15" t="s">
        <v>773</v>
      </c>
      <c r="E271" s="15" t="s">
        <v>774</v>
      </c>
      <c r="F271" s="16">
        <v>2.6598848700929551E-3</v>
      </c>
      <c r="G271" s="17">
        <v>1.0597447012764934E-2</v>
      </c>
    </row>
    <row r="272" spans="2:7" ht="14.4" x14ac:dyDescent="0.3">
      <c r="B272" s="14" t="s">
        <v>419</v>
      </c>
      <c r="C272" s="15" t="s">
        <v>420</v>
      </c>
      <c r="D272" s="15" t="s">
        <v>853</v>
      </c>
      <c r="E272" s="15" t="s">
        <v>854</v>
      </c>
      <c r="F272" s="16">
        <v>6.5310880710112394E-3</v>
      </c>
      <c r="G272" s="17">
        <v>1.0672446637766808E-2</v>
      </c>
    </row>
    <row r="273" spans="2:7" ht="14.4" x14ac:dyDescent="0.3">
      <c r="B273" s="14" t="s">
        <v>419</v>
      </c>
      <c r="C273" s="15" t="s">
        <v>420</v>
      </c>
      <c r="D273" s="15" t="s">
        <v>674</v>
      </c>
      <c r="E273" s="15" t="s">
        <v>675</v>
      </c>
      <c r="F273" s="16">
        <v>5.6001871928866697E-3</v>
      </c>
      <c r="G273" s="17">
        <v>1.0769946150269247E-2</v>
      </c>
    </row>
    <row r="274" spans="2:7" ht="14.4" x14ac:dyDescent="0.3">
      <c r="B274" s="14" t="s">
        <v>421</v>
      </c>
      <c r="C274" s="15" t="s">
        <v>422</v>
      </c>
      <c r="D274" s="15" t="s">
        <v>390</v>
      </c>
      <c r="E274" s="15" t="s">
        <v>391</v>
      </c>
      <c r="F274" s="16">
        <v>2.9635010369621741E-3</v>
      </c>
      <c r="G274" s="17">
        <v>5.0082284392652223E-3</v>
      </c>
    </row>
    <row r="275" spans="2:7" ht="14.4" x14ac:dyDescent="0.3">
      <c r="B275" s="14" t="s">
        <v>421</v>
      </c>
      <c r="C275" s="15" t="s">
        <v>422</v>
      </c>
      <c r="D275" s="15" t="s">
        <v>346</v>
      </c>
      <c r="E275" s="15" t="s">
        <v>347</v>
      </c>
      <c r="F275" s="16">
        <v>9.9060692363481966E-4</v>
      </c>
      <c r="G275" s="17">
        <v>1.2453854023039628E-3</v>
      </c>
    </row>
    <row r="276" spans="2:7" ht="14.4" x14ac:dyDescent="0.3">
      <c r="B276" s="14" t="s">
        <v>421</v>
      </c>
      <c r="C276" s="15" t="s">
        <v>422</v>
      </c>
      <c r="D276" s="15" t="s">
        <v>466</v>
      </c>
      <c r="E276" s="15" t="s">
        <v>467</v>
      </c>
      <c r="F276" s="16">
        <v>2.5059409028415306E-2</v>
      </c>
      <c r="G276" s="17">
        <v>2.5374727571943242E-2</v>
      </c>
    </row>
    <row r="277" spans="2:7" ht="14.4" x14ac:dyDescent="0.3">
      <c r="B277" s="14" t="s">
        <v>421</v>
      </c>
      <c r="C277" s="15" t="s">
        <v>422</v>
      </c>
      <c r="D277" s="15" t="s">
        <v>440</v>
      </c>
      <c r="E277" s="15" t="s">
        <v>441</v>
      </c>
      <c r="F277" s="16">
        <v>5.7089643814753387E-3</v>
      </c>
      <c r="G277" s="17">
        <v>1.1070586665480584E-2</v>
      </c>
    </row>
    <row r="278" spans="2:7" ht="14.4" x14ac:dyDescent="0.3">
      <c r="B278" s="14" t="s">
        <v>421</v>
      </c>
      <c r="C278" s="15" t="s">
        <v>422</v>
      </c>
      <c r="D278" s="15" t="s">
        <v>566</v>
      </c>
      <c r="E278" s="15" t="s">
        <v>567</v>
      </c>
      <c r="F278" s="16">
        <v>0.82784013727032235</v>
      </c>
      <c r="G278" s="17">
        <v>0.87551928123471057</v>
      </c>
    </row>
    <row r="279" spans="2:7" ht="14.4" x14ac:dyDescent="0.3">
      <c r="B279" s="14" t="s">
        <v>421</v>
      </c>
      <c r="C279" s="15" t="s">
        <v>422</v>
      </c>
      <c r="D279" s="15" t="s">
        <v>753</v>
      </c>
      <c r="E279" s="15" t="s">
        <v>754</v>
      </c>
      <c r="F279" s="16">
        <v>4.9569362199077156E-3</v>
      </c>
      <c r="G279" s="17">
        <v>6.9474714228528207E-3</v>
      </c>
    </row>
    <row r="280" spans="2:7" ht="14.4" x14ac:dyDescent="0.3">
      <c r="B280" s="14" t="s">
        <v>421</v>
      </c>
      <c r="C280" s="15" t="s">
        <v>422</v>
      </c>
      <c r="D280" s="15" t="s">
        <v>851</v>
      </c>
      <c r="E280" s="15" t="s">
        <v>852</v>
      </c>
      <c r="F280" s="16">
        <v>1.5220889427202116E-3</v>
      </c>
      <c r="G280" s="17">
        <v>2.7220566650358047E-3</v>
      </c>
    </row>
    <row r="281" spans="2:7" ht="14.4" x14ac:dyDescent="0.3">
      <c r="B281" s="14" t="s">
        <v>421</v>
      </c>
      <c r="C281" s="15" t="s">
        <v>422</v>
      </c>
      <c r="D281" s="15" t="s">
        <v>757</v>
      </c>
      <c r="E281" s="15" t="s">
        <v>758</v>
      </c>
      <c r="F281" s="16">
        <v>6.5474003028773334E-2</v>
      </c>
      <c r="G281" s="17">
        <v>7.2112262598407667E-2</v>
      </c>
    </row>
    <row r="282" spans="2:7" ht="14.4" x14ac:dyDescent="0.3">
      <c r="B282" s="14" t="s">
        <v>423</v>
      </c>
      <c r="C282" s="15" t="s">
        <v>424</v>
      </c>
      <c r="D282" s="15" t="s">
        <v>737</v>
      </c>
      <c r="E282" s="15" t="s">
        <v>738</v>
      </c>
      <c r="F282" s="16">
        <v>1.6604140358369626E-2</v>
      </c>
      <c r="G282" s="17">
        <v>6.4138345415565984E-3</v>
      </c>
    </row>
    <row r="283" spans="2:7" ht="14.4" x14ac:dyDescent="0.3">
      <c r="B283" s="14" t="s">
        <v>423</v>
      </c>
      <c r="C283" s="15" t="s">
        <v>424</v>
      </c>
      <c r="D283" s="15" t="s">
        <v>857</v>
      </c>
      <c r="E283" s="15" t="s">
        <v>858</v>
      </c>
      <c r="F283" s="16">
        <v>2.4945892281927444E-3</v>
      </c>
      <c r="G283" s="17">
        <v>9.1301148019497474E-4</v>
      </c>
    </row>
    <row r="284" spans="2:7" ht="14.4" x14ac:dyDescent="0.3">
      <c r="B284" s="14" t="s">
        <v>423</v>
      </c>
      <c r="C284" s="15" t="s">
        <v>424</v>
      </c>
      <c r="D284" s="15" t="s">
        <v>295</v>
      </c>
      <c r="E284" s="15" t="s">
        <v>296</v>
      </c>
      <c r="F284" s="16">
        <v>4.9893095145320662E-3</v>
      </c>
      <c r="G284" s="17">
        <v>2.8407171833169194E-3</v>
      </c>
    </row>
    <row r="285" spans="2:7" ht="14.4" x14ac:dyDescent="0.3">
      <c r="B285" s="14" t="s">
        <v>423</v>
      </c>
      <c r="C285" s="15" t="s">
        <v>424</v>
      </c>
      <c r="D285" s="15" t="s">
        <v>693</v>
      </c>
      <c r="E285" s="15" t="s">
        <v>694</v>
      </c>
      <c r="F285" s="16">
        <v>2.0235066564438559E-3</v>
      </c>
      <c r="G285" s="17">
        <v>0</v>
      </c>
    </row>
    <row r="286" spans="2:7" ht="14.4" x14ac:dyDescent="0.3">
      <c r="B286" s="14" t="s">
        <v>423</v>
      </c>
      <c r="C286" s="15" t="s">
        <v>424</v>
      </c>
      <c r="D286" s="15" t="s">
        <v>555</v>
      </c>
      <c r="E286" s="15" t="s">
        <v>556</v>
      </c>
      <c r="F286" s="16">
        <v>0.98512609844617793</v>
      </c>
      <c r="G286" s="17">
        <v>0.14340537638613843</v>
      </c>
    </row>
    <row r="287" spans="2:7" ht="14.4" x14ac:dyDescent="0.3">
      <c r="B287" s="14" t="s">
        <v>423</v>
      </c>
      <c r="C287" s="15" t="s">
        <v>424</v>
      </c>
      <c r="D287" s="15" t="s">
        <v>963</v>
      </c>
      <c r="E287" s="15" t="s">
        <v>964</v>
      </c>
      <c r="F287" s="16">
        <v>2.8923954490498189E-2</v>
      </c>
      <c r="G287" s="17">
        <v>4.6439859635150939E-3</v>
      </c>
    </row>
    <row r="288" spans="2:7" ht="14.4" x14ac:dyDescent="0.3">
      <c r="B288" s="14" t="s">
        <v>423</v>
      </c>
      <c r="C288" s="15" t="s">
        <v>424</v>
      </c>
      <c r="D288" s="15" t="s">
        <v>917</v>
      </c>
      <c r="E288" s="15" t="s">
        <v>918</v>
      </c>
      <c r="F288" s="16">
        <v>0.76492992413401384</v>
      </c>
      <c r="G288" s="17">
        <v>0.1235295999886229</v>
      </c>
    </row>
    <row r="289" spans="2:7" ht="14.4" x14ac:dyDescent="0.3">
      <c r="B289" s="14" t="s">
        <v>423</v>
      </c>
      <c r="C289" s="15" t="s">
        <v>424</v>
      </c>
      <c r="D289" s="15" t="s">
        <v>965</v>
      </c>
      <c r="E289" s="15" t="s">
        <v>966</v>
      </c>
      <c r="F289" s="16">
        <v>0.99218929880802675</v>
      </c>
      <c r="G289" s="17">
        <v>0.15933614679290498</v>
      </c>
    </row>
    <row r="290" spans="2:7" ht="14.4" x14ac:dyDescent="0.3">
      <c r="B290" s="14" t="s">
        <v>423</v>
      </c>
      <c r="C290" s="15" t="s">
        <v>424</v>
      </c>
      <c r="D290" s="15" t="s">
        <v>799</v>
      </c>
      <c r="E290" s="15" t="s">
        <v>800</v>
      </c>
      <c r="F290" s="16">
        <v>4.4079047267836617E-2</v>
      </c>
      <c r="G290" s="17">
        <v>7.2244522108885862E-3</v>
      </c>
    </row>
    <row r="291" spans="2:7" ht="14.4" x14ac:dyDescent="0.3">
      <c r="B291" s="14" t="s">
        <v>423</v>
      </c>
      <c r="C291" s="15" t="s">
        <v>424</v>
      </c>
      <c r="D291" s="15" t="s">
        <v>967</v>
      </c>
      <c r="E291" s="15" t="s">
        <v>968</v>
      </c>
      <c r="F291" s="16">
        <v>0.95594779204233171</v>
      </c>
      <c r="G291" s="17">
        <v>0.14618778598271392</v>
      </c>
    </row>
    <row r="292" spans="2:7" ht="14.4" x14ac:dyDescent="0.3">
      <c r="B292" s="14" t="s">
        <v>423</v>
      </c>
      <c r="C292" s="15" t="s">
        <v>424</v>
      </c>
      <c r="D292" s="15" t="s">
        <v>598</v>
      </c>
      <c r="E292" s="15" t="s">
        <v>599</v>
      </c>
      <c r="F292" s="16">
        <v>5.0987272365791307E-2</v>
      </c>
      <c r="G292" s="17">
        <v>1.0394393938855252E-2</v>
      </c>
    </row>
    <row r="293" spans="2:7" ht="14.4" x14ac:dyDescent="0.3">
      <c r="B293" s="14" t="s">
        <v>423</v>
      </c>
      <c r="C293" s="15" t="s">
        <v>424</v>
      </c>
      <c r="D293" s="15" t="s">
        <v>919</v>
      </c>
      <c r="E293" s="15" t="s">
        <v>920</v>
      </c>
      <c r="F293" s="16">
        <v>8.3997103548153502E-3</v>
      </c>
      <c r="G293" s="17">
        <v>0</v>
      </c>
    </row>
    <row r="294" spans="2:7" ht="14.4" x14ac:dyDescent="0.3">
      <c r="B294" s="14" t="s">
        <v>423</v>
      </c>
      <c r="C294" s="15" t="s">
        <v>424</v>
      </c>
      <c r="D294" s="15" t="s">
        <v>715</v>
      </c>
      <c r="E294" s="15" t="s">
        <v>716</v>
      </c>
      <c r="F294" s="16">
        <v>0.97685001662077442</v>
      </c>
      <c r="G294" s="17">
        <v>0.39075042575204338</v>
      </c>
    </row>
    <row r="295" spans="2:7" ht="14.4" x14ac:dyDescent="0.3">
      <c r="B295" s="14" t="s">
        <v>423</v>
      </c>
      <c r="C295" s="15" t="s">
        <v>424</v>
      </c>
      <c r="D295" s="15" t="s">
        <v>861</v>
      </c>
      <c r="E295" s="15" t="s">
        <v>862</v>
      </c>
      <c r="F295" s="16">
        <v>1.2527452322338787E-2</v>
      </c>
      <c r="G295" s="17">
        <v>4.3602697792488989E-3</v>
      </c>
    </row>
    <row r="296" spans="2:7" ht="14.4" x14ac:dyDescent="0.3">
      <c r="B296" s="14" t="s">
        <v>425</v>
      </c>
      <c r="C296" s="15" t="s">
        <v>426</v>
      </c>
      <c r="D296" s="15" t="s">
        <v>225</v>
      </c>
      <c r="E296" s="15" t="s">
        <v>226</v>
      </c>
      <c r="F296" s="16">
        <v>9.7863904750852063E-3</v>
      </c>
      <c r="G296" s="17">
        <v>1.351731538003546E-2</v>
      </c>
    </row>
    <row r="297" spans="2:7" ht="14.4" x14ac:dyDescent="0.3">
      <c r="B297" s="14" t="s">
        <v>425</v>
      </c>
      <c r="C297" s="15" t="s">
        <v>426</v>
      </c>
      <c r="D297" s="15" t="s">
        <v>346</v>
      </c>
      <c r="E297" s="15" t="s">
        <v>347</v>
      </c>
      <c r="F297" s="16">
        <v>6.1099219897047634E-3</v>
      </c>
      <c r="G297" s="17">
        <v>5.6496620671154987E-3</v>
      </c>
    </row>
    <row r="298" spans="2:7" ht="14.4" x14ac:dyDescent="0.3">
      <c r="B298" s="14" t="s">
        <v>425</v>
      </c>
      <c r="C298" s="15" t="s">
        <v>426</v>
      </c>
      <c r="D298" s="15" t="s">
        <v>466</v>
      </c>
      <c r="E298" s="15" t="s">
        <v>467</v>
      </c>
      <c r="F298" s="16">
        <v>1.396825954607549E-3</v>
      </c>
      <c r="G298" s="17">
        <v>1.0402967790056332E-3</v>
      </c>
    </row>
    <row r="299" spans="2:7" ht="14.4" x14ac:dyDescent="0.3">
      <c r="B299" s="14" t="s">
        <v>425</v>
      </c>
      <c r="C299" s="15" t="s">
        <v>426</v>
      </c>
      <c r="D299" s="15" t="s">
        <v>651</v>
      </c>
      <c r="E299" s="15" t="s">
        <v>652</v>
      </c>
      <c r="F299" s="16">
        <v>3.0517347696412171E-2</v>
      </c>
      <c r="G299" s="17">
        <v>3.1732323133190701E-2</v>
      </c>
    </row>
    <row r="300" spans="2:7" ht="14.4" x14ac:dyDescent="0.3">
      <c r="B300" s="14" t="s">
        <v>425</v>
      </c>
      <c r="C300" s="15" t="s">
        <v>426</v>
      </c>
      <c r="D300" s="15" t="s">
        <v>707</v>
      </c>
      <c r="E300" s="15" t="s">
        <v>708</v>
      </c>
      <c r="F300" s="16">
        <v>1.2969616322909735E-2</v>
      </c>
      <c r="G300" s="17">
        <v>1.4348244253832413E-2</v>
      </c>
    </row>
    <row r="301" spans="2:7" ht="14.4" x14ac:dyDescent="0.3">
      <c r="B301" s="14" t="s">
        <v>425</v>
      </c>
      <c r="C301" s="15" t="s">
        <v>426</v>
      </c>
      <c r="D301" s="15" t="s">
        <v>566</v>
      </c>
      <c r="E301" s="15" t="s">
        <v>567</v>
      </c>
      <c r="F301" s="16">
        <v>3.5453088792534245E-3</v>
      </c>
      <c r="G301" s="17">
        <v>2.757767876420594E-3</v>
      </c>
    </row>
    <row r="302" spans="2:7" ht="14.4" x14ac:dyDescent="0.3">
      <c r="B302" s="14" t="s">
        <v>425</v>
      </c>
      <c r="C302" s="15" t="s">
        <v>426</v>
      </c>
      <c r="D302" s="15" t="s">
        <v>717</v>
      </c>
      <c r="E302" s="15" t="s">
        <v>718</v>
      </c>
      <c r="F302" s="16">
        <v>0.87702208257565972</v>
      </c>
      <c r="G302" s="17">
        <v>0.9103807224501278</v>
      </c>
    </row>
    <row r="303" spans="2:7" ht="14.4" x14ac:dyDescent="0.3">
      <c r="B303" s="14" t="s">
        <v>425</v>
      </c>
      <c r="C303" s="15" t="s">
        <v>426</v>
      </c>
      <c r="D303" s="15" t="s">
        <v>755</v>
      </c>
      <c r="E303" s="15" t="s">
        <v>756</v>
      </c>
      <c r="F303" s="16">
        <v>2.5113207095109932E-2</v>
      </c>
      <c r="G303" s="17">
        <v>2.0573668060271787E-2</v>
      </c>
    </row>
    <row r="304" spans="2:7" ht="14.4" x14ac:dyDescent="0.3">
      <c r="B304" s="14" t="s">
        <v>427</v>
      </c>
      <c r="C304" s="15" t="s">
        <v>428</v>
      </c>
      <c r="D304" s="15" t="s">
        <v>225</v>
      </c>
      <c r="E304" s="15" t="s">
        <v>226</v>
      </c>
      <c r="F304" s="16">
        <v>4.3145855586792639E-2</v>
      </c>
      <c r="G304" s="17">
        <v>6.4091558363883278E-2</v>
      </c>
    </row>
    <row r="305" spans="2:7" ht="14.4" x14ac:dyDescent="0.3">
      <c r="B305" s="14" t="s">
        <v>427</v>
      </c>
      <c r="C305" s="15" t="s">
        <v>428</v>
      </c>
      <c r="D305" s="15" t="s">
        <v>390</v>
      </c>
      <c r="E305" s="15" t="s">
        <v>391</v>
      </c>
      <c r="F305" s="16">
        <v>3.6177873227426327E-2</v>
      </c>
      <c r="G305" s="17">
        <v>4.836156124883019E-2</v>
      </c>
    </row>
    <row r="306" spans="2:7" ht="14.4" x14ac:dyDescent="0.3">
      <c r="B306" s="14" t="s">
        <v>427</v>
      </c>
      <c r="C306" s="15" t="s">
        <v>428</v>
      </c>
      <c r="D306" s="15" t="s">
        <v>440</v>
      </c>
      <c r="E306" s="15" t="s">
        <v>441</v>
      </c>
      <c r="F306" s="16">
        <v>1.3489119938712924E-2</v>
      </c>
      <c r="G306" s="17">
        <v>2.0690698508974998E-2</v>
      </c>
    </row>
    <row r="307" spans="2:7" ht="14.4" x14ac:dyDescent="0.3">
      <c r="B307" s="14" t="s">
        <v>427</v>
      </c>
      <c r="C307" s="15" t="s">
        <v>428</v>
      </c>
      <c r="D307" s="15" t="s">
        <v>566</v>
      </c>
      <c r="E307" s="15" t="s">
        <v>567</v>
      </c>
      <c r="F307" s="16">
        <v>1.0303685354888363E-3</v>
      </c>
      <c r="G307" s="17">
        <v>0</v>
      </c>
    </row>
    <row r="308" spans="2:7" ht="14.4" x14ac:dyDescent="0.3">
      <c r="B308" s="14" t="s">
        <v>427</v>
      </c>
      <c r="C308" s="15" t="s">
        <v>428</v>
      </c>
      <c r="D308" s="15" t="s">
        <v>719</v>
      </c>
      <c r="E308" s="15" t="s">
        <v>720</v>
      </c>
      <c r="F308" s="16">
        <v>0.89692659156641408</v>
      </c>
      <c r="G308" s="17">
        <v>0.84120830020335358</v>
      </c>
    </row>
    <row r="309" spans="2:7" ht="14.4" x14ac:dyDescent="0.3">
      <c r="B309" s="14" t="s">
        <v>427</v>
      </c>
      <c r="C309" s="15" t="s">
        <v>428</v>
      </c>
      <c r="D309" s="15" t="s">
        <v>725</v>
      </c>
      <c r="E309" s="15" t="s">
        <v>726</v>
      </c>
      <c r="F309" s="16">
        <v>2.2755263802843556E-3</v>
      </c>
      <c r="G309" s="17">
        <v>5.1612403864421562E-3</v>
      </c>
    </row>
    <row r="310" spans="2:7" ht="14.4" x14ac:dyDescent="0.3">
      <c r="B310" s="14" t="s">
        <v>427</v>
      </c>
      <c r="C310" s="15" t="s">
        <v>428</v>
      </c>
      <c r="D310" s="15" t="s">
        <v>727</v>
      </c>
      <c r="E310" s="15" t="s">
        <v>728</v>
      </c>
      <c r="F310" s="16">
        <v>1.7815743653381816E-2</v>
      </c>
      <c r="G310" s="17">
        <v>1.9547274428815695E-2</v>
      </c>
    </row>
    <row r="311" spans="2:7" ht="14.4" x14ac:dyDescent="0.3">
      <c r="B311" s="14" t="s">
        <v>427</v>
      </c>
      <c r="C311" s="15" t="s">
        <v>428</v>
      </c>
      <c r="D311" s="15" t="s">
        <v>757</v>
      </c>
      <c r="E311" s="15" t="s">
        <v>758</v>
      </c>
      <c r="F311" s="16">
        <v>1.0782433114588589E-3</v>
      </c>
      <c r="G311" s="17">
        <v>9.3936685970010632E-4</v>
      </c>
    </row>
    <row r="312" spans="2:7" ht="14.4" x14ac:dyDescent="0.3">
      <c r="B312" s="14" t="s">
        <v>429</v>
      </c>
      <c r="C312" s="15" t="s">
        <v>430</v>
      </c>
      <c r="D312" s="15" t="s">
        <v>354</v>
      </c>
      <c r="E312" s="15" t="s">
        <v>355</v>
      </c>
      <c r="F312" s="16">
        <v>1.8922967752109125E-3</v>
      </c>
      <c r="G312" s="17">
        <v>5.6993588221325095E-3</v>
      </c>
    </row>
    <row r="313" spans="2:7" ht="14.4" x14ac:dyDescent="0.3">
      <c r="B313" s="14" t="s">
        <v>429</v>
      </c>
      <c r="C313" s="15" t="s">
        <v>430</v>
      </c>
      <c r="D313" s="15" t="s">
        <v>721</v>
      </c>
      <c r="E313" s="15" t="s">
        <v>722</v>
      </c>
      <c r="F313" s="16">
        <v>0.32427636275473781</v>
      </c>
      <c r="G313" s="17">
        <v>0.99430064117786732</v>
      </c>
    </row>
    <row r="314" spans="2:7" ht="14.4" x14ac:dyDescent="0.3">
      <c r="B314" s="14" t="s">
        <v>431</v>
      </c>
      <c r="C314" s="15" t="s">
        <v>432</v>
      </c>
      <c r="D314" s="15" t="s">
        <v>221</v>
      </c>
      <c r="E314" s="15" t="s">
        <v>222</v>
      </c>
      <c r="F314" s="16">
        <v>3.4745766507374182E-2</v>
      </c>
      <c r="G314" s="17">
        <v>2.9333585405047734E-2</v>
      </c>
    </row>
    <row r="315" spans="2:7" ht="14.4" x14ac:dyDescent="0.3">
      <c r="B315" s="14" t="s">
        <v>431</v>
      </c>
      <c r="C315" s="15" t="s">
        <v>432</v>
      </c>
      <c r="D315" s="15" t="s">
        <v>723</v>
      </c>
      <c r="E315" s="15" t="s">
        <v>724</v>
      </c>
      <c r="F315" s="16">
        <v>0.91673062579048081</v>
      </c>
      <c r="G315" s="17">
        <v>0.9619510350694771</v>
      </c>
    </row>
    <row r="316" spans="2:7" ht="14.4" x14ac:dyDescent="0.3">
      <c r="B316" s="14" t="s">
        <v>431</v>
      </c>
      <c r="C316" s="15" t="s">
        <v>432</v>
      </c>
      <c r="D316" s="15" t="s">
        <v>783</v>
      </c>
      <c r="E316" s="15" t="s">
        <v>784</v>
      </c>
      <c r="F316" s="16">
        <v>1.0152182216593287E-3</v>
      </c>
      <c r="G316" s="17">
        <v>1.5275545892806501E-3</v>
      </c>
    </row>
    <row r="317" spans="2:7" ht="14.4" x14ac:dyDescent="0.3">
      <c r="B317" s="14" t="s">
        <v>431</v>
      </c>
      <c r="C317" s="15" t="s">
        <v>432</v>
      </c>
      <c r="D317" s="15" t="s">
        <v>801</v>
      </c>
      <c r="E317" s="15" t="s">
        <v>802</v>
      </c>
      <c r="F317" s="16">
        <v>5.9381384045430969E-3</v>
      </c>
      <c r="G317" s="17">
        <v>7.1878249361943458E-3</v>
      </c>
    </row>
    <row r="318" spans="2:7" ht="14.4" x14ac:dyDescent="0.3">
      <c r="B318" s="14" t="s">
        <v>431</v>
      </c>
      <c r="C318" s="15" t="s">
        <v>432</v>
      </c>
      <c r="D318" s="15" t="s">
        <v>743</v>
      </c>
      <c r="E318" s="15" t="s">
        <v>744</v>
      </c>
      <c r="F318" s="16">
        <v>1.1236784009715844E-3</v>
      </c>
      <c r="G318" s="17">
        <v>0</v>
      </c>
    </row>
    <row r="319" spans="2:7" ht="14.4" x14ac:dyDescent="0.3">
      <c r="B319" s="14" t="s">
        <v>433</v>
      </c>
      <c r="C319" s="15" t="s">
        <v>434</v>
      </c>
      <c r="D319" s="15" t="s">
        <v>409</v>
      </c>
      <c r="E319" s="15" t="s">
        <v>410</v>
      </c>
      <c r="F319" s="16">
        <v>2.6987230998620445E-3</v>
      </c>
      <c r="G319" s="17">
        <v>9.3381836884486192E-3</v>
      </c>
    </row>
    <row r="320" spans="2:7" ht="14.4" x14ac:dyDescent="0.3">
      <c r="B320" s="14" t="s">
        <v>433</v>
      </c>
      <c r="C320" s="15" t="s">
        <v>434</v>
      </c>
      <c r="D320" s="15" t="s">
        <v>584</v>
      </c>
      <c r="E320" s="15" t="s">
        <v>585</v>
      </c>
      <c r="F320" s="16">
        <v>0.98172741320251133</v>
      </c>
      <c r="G320" s="17">
        <v>0.9734855587641239</v>
      </c>
    </row>
    <row r="321" spans="2:7" ht="14.4" x14ac:dyDescent="0.3">
      <c r="B321" s="14" t="s">
        <v>433</v>
      </c>
      <c r="C321" s="15" t="s">
        <v>434</v>
      </c>
      <c r="D321" s="15" t="s">
        <v>633</v>
      </c>
      <c r="E321" s="15" t="s">
        <v>634</v>
      </c>
      <c r="F321" s="16">
        <v>2.8336061747631543E-3</v>
      </c>
      <c r="G321" s="17">
        <v>4.6181952607244467E-3</v>
      </c>
    </row>
    <row r="322" spans="2:7" ht="14.4" x14ac:dyDescent="0.3">
      <c r="B322" s="14" t="s">
        <v>433</v>
      </c>
      <c r="C322" s="15" t="s">
        <v>434</v>
      </c>
      <c r="D322" s="15" t="s">
        <v>865</v>
      </c>
      <c r="E322" s="15" t="s">
        <v>866</v>
      </c>
      <c r="F322" s="16">
        <v>7.5308994991180756E-3</v>
      </c>
      <c r="G322" s="17">
        <v>1.2558062286703134E-2</v>
      </c>
    </row>
    <row r="323" spans="2:7" ht="14.4" x14ac:dyDescent="0.3">
      <c r="B323" s="14" t="s">
        <v>435</v>
      </c>
      <c r="C323" s="15" t="s">
        <v>436</v>
      </c>
      <c r="D323" s="15" t="s">
        <v>225</v>
      </c>
      <c r="E323" s="15" t="s">
        <v>226</v>
      </c>
      <c r="F323" s="16">
        <v>1.7052761718444694E-3</v>
      </c>
      <c r="G323" s="17">
        <v>0</v>
      </c>
    </row>
    <row r="324" spans="2:7" ht="14.4" x14ac:dyDescent="0.3">
      <c r="B324" s="14" t="s">
        <v>435</v>
      </c>
      <c r="C324" s="15" t="s">
        <v>436</v>
      </c>
      <c r="D324" s="15" t="s">
        <v>252</v>
      </c>
      <c r="E324" s="15" t="s">
        <v>253</v>
      </c>
      <c r="F324" s="16">
        <v>1.0308140515573622E-3</v>
      </c>
      <c r="G324" s="17">
        <v>0</v>
      </c>
    </row>
    <row r="325" spans="2:7" ht="14.4" x14ac:dyDescent="0.3">
      <c r="B325" s="14" t="s">
        <v>435</v>
      </c>
      <c r="C325" s="15" t="s">
        <v>436</v>
      </c>
      <c r="D325" s="15" t="s">
        <v>697</v>
      </c>
      <c r="E325" s="15" t="s">
        <v>698</v>
      </c>
      <c r="F325" s="16">
        <v>2.0311624016435578E-3</v>
      </c>
      <c r="G325" s="17">
        <v>9.1038562136628491E-4</v>
      </c>
    </row>
    <row r="326" spans="2:7" ht="14.4" x14ac:dyDescent="0.3">
      <c r="B326" s="14" t="s">
        <v>435</v>
      </c>
      <c r="C326" s="15" t="s">
        <v>436</v>
      </c>
      <c r="D326" s="15" t="s">
        <v>486</v>
      </c>
      <c r="E326" s="15" t="s">
        <v>487</v>
      </c>
      <c r="F326" s="16">
        <v>2.0817001102490223E-2</v>
      </c>
      <c r="G326" s="17">
        <v>1.6158943374656599E-2</v>
      </c>
    </row>
    <row r="327" spans="2:7" ht="14.4" x14ac:dyDescent="0.3">
      <c r="B327" s="14" t="s">
        <v>435</v>
      </c>
      <c r="C327" s="15" t="s">
        <v>436</v>
      </c>
      <c r="D327" s="15" t="s">
        <v>925</v>
      </c>
      <c r="E327" s="15" t="s">
        <v>926</v>
      </c>
      <c r="F327" s="16">
        <v>0.96964623793308768</v>
      </c>
      <c r="G327" s="17">
        <v>0.46544227561081736</v>
      </c>
    </row>
    <row r="328" spans="2:7" ht="14.4" x14ac:dyDescent="0.3">
      <c r="B328" s="14" t="s">
        <v>435</v>
      </c>
      <c r="C328" s="15" t="s">
        <v>436</v>
      </c>
      <c r="D328" s="15" t="s">
        <v>707</v>
      </c>
      <c r="E328" s="15" t="s">
        <v>708</v>
      </c>
      <c r="F328" s="16">
        <v>4.5390700081318841E-3</v>
      </c>
      <c r="G328" s="17">
        <v>1.2323121065231457E-3</v>
      </c>
    </row>
    <row r="329" spans="2:7" ht="14.4" x14ac:dyDescent="0.3">
      <c r="B329" s="14" t="s">
        <v>435</v>
      </c>
      <c r="C329" s="15" t="s">
        <v>436</v>
      </c>
      <c r="D329" s="15" t="s">
        <v>719</v>
      </c>
      <c r="E329" s="15" t="s">
        <v>720</v>
      </c>
      <c r="F329" s="16">
        <v>5.8144551105309148E-3</v>
      </c>
      <c r="G329" s="17">
        <v>1.244354244371906E-3</v>
      </c>
    </row>
    <row r="330" spans="2:7" ht="14.4" x14ac:dyDescent="0.3">
      <c r="B330" s="14" t="s">
        <v>435</v>
      </c>
      <c r="C330" s="15" t="s">
        <v>436</v>
      </c>
      <c r="D330" s="15" t="s">
        <v>725</v>
      </c>
      <c r="E330" s="15" t="s">
        <v>726</v>
      </c>
      <c r="F330" s="16">
        <v>0.98046490849809054</v>
      </c>
      <c r="G330" s="17">
        <v>0.50744926647324307</v>
      </c>
    </row>
    <row r="331" spans="2:7" ht="14.4" x14ac:dyDescent="0.3">
      <c r="B331" s="14" t="s">
        <v>435</v>
      </c>
      <c r="C331" s="15" t="s">
        <v>436</v>
      </c>
      <c r="D331" s="15" t="s">
        <v>727</v>
      </c>
      <c r="E331" s="15" t="s">
        <v>728</v>
      </c>
      <c r="F331" s="16">
        <v>2.2221580906755935E-2</v>
      </c>
      <c r="G331" s="17">
        <v>5.5634676861272964E-3</v>
      </c>
    </row>
    <row r="332" spans="2:7" ht="14.4" x14ac:dyDescent="0.3">
      <c r="B332" s="14" t="s">
        <v>435</v>
      </c>
      <c r="C332" s="15" t="s">
        <v>436</v>
      </c>
      <c r="D332" s="15" t="s">
        <v>775</v>
      </c>
      <c r="E332" s="15" t="s">
        <v>776</v>
      </c>
      <c r="F332" s="16">
        <v>3.9402418050671247E-3</v>
      </c>
      <c r="G332" s="17">
        <v>0</v>
      </c>
    </row>
    <row r="333" spans="2:7" ht="14.4" x14ac:dyDescent="0.3">
      <c r="B333" s="14" t="s">
        <v>435</v>
      </c>
      <c r="C333" s="15" t="s">
        <v>436</v>
      </c>
      <c r="D333" s="15" t="s">
        <v>929</v>
      </c>
      <c r="E333" s="15" t="s">
        <v>930</v>
      </c>
      <c r="F333" s="16">
        <v>7.9675665643789001E-3</v>
      </c>
      <c r="G333" s="17">
        <v>1.9989948828942235E-3</v>
      </c>
    </row>
    <row r="334" spans="2:7" ht="14.4" x14ac:dyDescent="0.3">
      <c r="B334" s="14" t="s">
        <v>438</v>
      </c>
      <c r="C334" s="15" t="s">
        <v>439</v>
      </c>
      <c r="D334" s="15" t="s">
        <v>697</v>
      </c>
      <c r="E334" s="15" t="s">
        <v>698</v>
      </c>
      <c r="F334" s="16">
        <v>0</v>
      </c>
      <c r="G334" s="17">
        <v>1.1170183545037814E-3</v>
      </c>
    </row>
    <row r="335" spans="2:7" ht="14.4" x14ac:dyDescent="0.3">
      <c r="B335" s="14" t="s">
        <v>438</v>
      </c>
      <c r="C335" s="15" t="s">
        <v>439</v>
      </c>
      <c r="D335" s="15" t="s">
        <v>440</v>
      </c>
      <c r="E335" s="15" t="s">
        <v>441</v>
      </c>
      <c r="F335" s="16">
        <v>5.2045846034574898E-2</v>
      </c>
      <c r="G335" s="17">
        <v>6.9252086016517209E-2</v>
      </c>
    </row>
    <row r="336" spans="2:7" ht="14.4" x14ac:dyDescent="0.3">
      <c r="B336" s="14" t="s">
        <v>438</v>
      </c>
      <c r="C336" s="15" t="s">
        <v>439</v>
      </c>
      <c r="D336" s="15" t="s">
        <v>566</v>
      </c>
      <c r="E336" s="15" t="s">
        <v>567</v>
      </c>
      <c r="F336" s="16">
        <v>4.7354896773895089E-3</v>
      </c>
      <c r="G336" s="17">
        <v>3.4365100195936004E-3</v>
      </c>
    </row>
    <row r="337" spans="2:7" ht="14.4" x14ac:dyDescent="0.3">
      <c r="B337" s="14" t="s">
        <v>438</v>
      </c>
      <c r="C337" s="15" t="s">
        <v>439</v>
      </c>
      <c r="D337" s="15" t="s">
        <v>719</v>
      </c>
      <c r="E337" s="15" t="s">
        <v>720</v>
      </c>
      <c r="F337" s="16">
        <v>2.2192462215419931E-2</v>
      </c>
      <c r="G337" s="17">
        <v>1.8055411435093909E-2</v>
      </c>
    </row>
    <row r="338" spans="2:7" ht="14.4" x14ac:dyDescent="0.3">
      <c r="B338" s="14" t="s">
        <v>438</v>
      </c>
      <c r="C338" s="15" t="s">
        <v>439</v>
      </c>
      <c r="D338" s="15" t="s">
        <v>727</v>
      </c>
      <c r="E338" s="15" t="s">
        <v>728</v>
      </c>
      <c r="F338" s="16">
        <v>0.9434103232550608</v>
      </c>
      <c r="G338" s="17">
        <v>0.89792100299702737</v>
      </c>
    </row>
    <row r="339" spans="2:7" ht="14.4" x14ac:dyDescent="0.3">
      <c r="B339" s="14" t="s">
        <v>438</v>
      </c>
      <c r="C339" s="15" t="s">
        <v>439</v>
      </c>
      <c r="D339" s="15" t="s">
        <v>753</v>
      </c>
      <c r="E339" s="15" t="s">
        <v>754</v>
      </c>
      <c r="F339" s="16">
        <v>1.0624726289533312E-2</v>
      </c>
      <c r="G339" s="17">
        <v>1.0217971177264099E-2</v>
      </c>
    </row>
    <row r="340" spans="2:7" ht="14.4" x14ac:dyDescent="0.3">
      <c r="B340" s="14" t="s">
        <v>442</v>
      </c>
      <c r="C340" s="15" t="s">
        <v>443</v>
      </c>
      <c r="D340" s="15" t="s">
        <v>440</v>
      </c>
      <c r="E340" s="15" t="s">
        <v>441</v>
      </c>
      <c r="F340" s="16">
        <v>5.4415215341952976E-2</v>
      </c>
      <c r="G340" s="17">
        <v>7.4331225757129513E-2</v>
      </c>
    </row>
    <row r="341" spans="2:7" ht="14.4" x14ac:dyDescent="0.3">
      <c r="B341" s="14" t="s">
        <v>442</v>
      </c>
      <c r="C341" s="15" t="s">
        <v>443</v>
      </c>
      <c r="D341" s="15" t="s">
        <v>566</v>
      </c>
      <c r="E341" s="15" t="s">
        <v>567</v>
      </c>
      <c r="F341" s="16">
        <v>1.1817696264178081E-2</v>
      </c>
      <c r="G341" s="17">
        <v>8.8041959356573076E-3</v>
      </c>
    </row>
    <row r="342" spans="2:7" ht="14.4" x14ac:dyDescent="0.3">
      <c r="B342" s="14" t="s">
        <v>442</v>
      </c>
      <c r="C342" s="15" t="s">
        <v>443</v>
      </c>
      <c r="D342" s="15" t="s">
        <v>727</v>
      </c>
      <c r="E342" s="15" t="s">
        <v>728</v>
      </c>
      <c r="F342" s="16">
        <v>2.2574304413212377E-3</v>
      </c>
      <c r="G342" s="17">
        <v>2.2057487326344284E-3</v>
      </c>
    </row>
    <row r="343" spans="2:7" ht="14.4" x14ac:dyDescent="0.3">
      <c r="B343" s="14" t="s">
        <v>442</v>
      </c>
      <c r="C343" s="15" t="s">
        <v>443</v>
      </c>
      <c r="D343" s="15" t="s">
        <v>753</v>
      </c>
      <c r="E343" s="15" t="s">
        <v>754</v>
      </c>
      <c r="F343" s="16">
        <v>0.88203316894838069</v>
      </c>
      <c r="G343" s="17">
        <v>0.87083523934253648</v>
      </c>
    </row>
    <row r="344" spans="2:7" ht="14.4" x14ac:dyDescent="0.3">
      <c r="B344" s="14" t="s">
        <v>442</v>
      </c>
      <c r="C344" s="15" t="s">
        <v>443</v>
      </c>
      <c r="D344" s="15" t="s">
        <v>831</v>
      </c>
      <c r="E344" s="15" t="s">
        <v>832</v>
      </c>
      <c r="F344" s="16">
        <v>3.3957549024360026E-3</v>
      </c>
      <c r="G344" s="17">
        <v>3.9509220906988841E-3</v>
      </c>
    </row>
    <row r="345" spans="2:7" ht="14.4" x14ac:dyDescent="0.3">
      <c r="B345" s="14" t="s">
        <v>442</v>
      </c>
      <c r="C345" s="15" t="s">
        <v>443</v>
      </c>
      <c r="D345" s="15" t="s">
        <v>803</v>
      </c>
      <c r="E345" s="15" t="s">
        <v>804</v>
      </c>
      <c r="F345" s="16">
        <v>5.6502795663267658E-2</v>
      </c>
      <c r="G345" s="17">
        <v>3.8437678198805642E-2</v>
      </c>
    </row>
    <row r="346" spans="2:7" ht="14.4" x14ac:dyDescent="0.3">
      <c r="B346" s="14" t="s">
        <v>442</v>
      </c>
      <c r="C346" s="15" t="s">
        <v>443</v>
      </c>
      <c r="D346" s="15" t="s">
        <v>757</v>
      </c>
      <c r="E346" s="15" t="s">
        <v>758</v>
      </c>
      <c r="F346" s="16">
        <v>1.8495709237758705E-3</v>
      </c>
      <c r="G346" s="17">
        <v>1.4349899425377388E-3</v>
      </c>
    </row>
    <row r="347" spans="2:7" ht="14.4" x14ac:dyDescent="0.3">
      <c r="B347" s="14" t="s">
        <v>446</v>
      </c>
      <c r="C347" s="15" t="s">
        <v>447</v>
      </c>
      <c r="D347" s="15" t="s">
        <v>444</v>
      </c>
      <c r="E347" s="15" t="s">
        <v>445</v>
      </c>
      <c r="F347" s="16">
        <v>1</v>
      </c>
      <c r="G347" s="17">
        <v>1</v>
      </c>
    </row>
    <row r="348" spans="2:7" ht="14.4" x14ac:dyDescent="0.3">
      <c r="B348" s="14" t="s">
        <v>448</v>
      </c>
      <c r="C348" s="15" t="s">
        <v>449</v>
      </c>
      <c r="D348" s="15" t="s">
        <v>346</v>
      </c>
      <c r="E348" s="15" t="s">
        <v>347</v>
      </c>
      <c r="F348" s="16">
        <v>4.8560966549326914E-2</v>
      </c>
      <c r="G348" s="17">
        <v>5.4073858129988418E-2</v>
      </c>
    </row>
    <row r="349" spans="2:7" ht="14.4" x14ac:dyDescent="0.3">
      <c r="B349" s="14" t="s">
        <v>448</v>
      </c>
      <c r="C349" s="15" t="s">
        <v>449</v>
      </c>
      <c r="D349" s="15" t="s">
        <v>466</v>
      </c>
      <c r="E349" s="15" t="s">
        <v>467</v>
      </c>
      <c r="F349" s="16">
        <v>5.4467427160797511E-3</v>
      </c>
      <c r="G349" s="17">
        <v>4.8850053971430593E-3</v>
      </c>
    </row>
    <row r="350" spans="2:7" ht="14.4" x14ac:dyDescent="0.3">
      <c r="B350" s="14" t="s">
        <v>448</v>
      </c>
      <c r="C350" s="15" t="s">
        <v>449</v>
      </c>
      <c r="D350" s="15" t="s">
        <v>651</v>
      </c>
      <c r="E350" s="15" t="s">
        <v>652</v>
      </c>
      <c r="F350" s="16">
        <v>3.3647735424033834E-2</v>
      </c>
      <c r="G350" s="17">
        <v>4.2133171550358894E-2</v>
      </c>
    </row>
    <row r="351" spans="2:7" ht="14.4" x14ac:dyDescent="0.3">
      <c r="B351" s="14" t="s">
        <v>448</v>
      </c>
      <c r="C351" s="15" t="s">
        <v>449</v>
      </c>
      <c r="D351" s="15" t="s">
        <v>566</v>
      </c>
      <c r="E351" s="15" t="s">
        <v>567</v>
      </c>
      <c r="F351" s="16">
        <v>5.168665020880734E-3</v>
      </c>
      <c r="G351" s="17">
        <v>4.8416706718458231E-3</v>
      </c>
    </row>
    <row r="352" spans="2:7" ht="14.4" x14ac:dyDescent="0.3">
      <c r="B352" s="14" t="s">
        <v>448</v>
      </c>
      <c r="C352" s="15" t="s">
        <v>449</v>
      </c>
      <c r="D352" s="15" t="s">
        <v>717</v>
      </c>
      <c r="E352" s="15" t="s">
        <v>718</v>
      </c>
      <c r="F352" s="16">
        <v>1.2290858437674317E-2</v>
      </c>
      <c r="G352" s="17">
        <v>1.5364129878111237E-2</v>
      </c>
    </row>
    <row r="353" spans="2:7" ht="14.4" x14ac:dyDescent="0.3">
      <c r="B353" s="14" t="s">
        <v>448</v>
      </c>
      <c r="C353" s="15" t="s">
        <v>449</v>
      </c>
      <c r="D353" s="15" t="s">
        <v>755</v>
      </c>
      <c r="E353" s="15" t="s">
        <v>756</v>
      </c>
      <c r="F353" s="16">
        <v>0.89067429100812223</v>
      </c>
      <c r="G353" s="17">
        <v>0.87870216437255255</v>
      </c>
    </row>
    <row r="354" spans="2:7" ht="14.4" x14ac:dyDescent="0.3">
      <c r="B354" s="14" t="s">
        <v>450</v>
      </c>
      <c r="C354" s="15" t="s">
        <v>451</v>
      </c>
      <c r="D354" s="15" t="s">
        <v>390</v>
      </c>
      <c r="E354" s="15" t="s">
        <v>391</v>
      </c>
      <c r="F354" s="16">
        <v>0</v>
      </c>
      <c r="G354" s="17">
        <v>1.4737445392501449E-3</v>
      </c>
    </row>
    <row r="355" spans="2:7" ht="14.4" x14ac:dyDescent="0.3">
      <c r="B355" s="14" t="s">
        <v>450</v>
      </c>
      <c r="C355" s="15" t="s">
        <v>451</v>
      </c>
      <c r="D355" s="15" t="s">
        <v>346</v>
      </c>
      <c r="E355" s="15" t="s">
        <v>347</v>
      </c>
      <c r="F355" s="16">
        <v>2.0696608940227487E-3</v>
      </c>
      <c r="G355" s="17">
        <v>3.4211926804021218E-3</v>
      </c>
    </row>
    <row r="356" spans="2:7" ht="14.4" x14ac:dyDescent="0.3">
      <c r="B356" s="14" t="s">
        <v>450</v>
      </c>
      <c r="C356" s="15" t="s">
        <v>451</v>
      </c>
      <c r="D356" s="15" t="s">
        <v>466</v>
      </c>
      <c r="E356" s="15" t="s">
        <v>467</v>
      </c>
      <c r="F356" s="16">
        <v>4.0354213977923117E-2</v>
      </c>
      <c r="G356" s="17">
        <v>5.3727345563853494E-2</v>
      </c>
    </row>
    <row r="357" spans="2:7" ht="14.4" x14ac:dyDescent="0.3">
      <c r="B357" s="14" t="s">
        <v>450</v>
      </c>
      <c r="C357" s="15" t="s">
        <v>451</v>
      </c>
      <c r="D357" s="15" t="s">
        <v>566</v>
      </c>
      <c r="E357" s="15" t="s">
        <v>567</v>
      </c>
      <c r="F357" s="16">
        <v>1.1897602395501704E-2</v>
      </c>
      <c r="G357" s="17">
        <v>1.6544536910867696E-2</v>
      </c>
    </row>
    <row r="358" spans="2:7" ht="14.4" x14ac:dyDescent="0.3">
      <c r="B358" s="14" t="s">
        <v>450</v>
      </c>
      <c r="C358" s="15" t="s">
        <v>451</v>
      </c>
      <c r="D358" s="15" t="s">
        <v>757</v>
      </c>
      <c r="E358" s="15" t="s">
        <v>758</v>
      </c>
      <c r="F358" s="16">
        <v>0.63862695608278641</v>
      </c>
      <c r="G358" s="17">
        <v>0.92483318030562656</v>
      </c>
    </row>
    <row r="359" spans="2:7" ht="14.4" x14ac:dyDescent="0.3">
      <c r="B359" s="14" t="s">
        <v>454</v>
      </c>
      <c r="C359" s="15" t="s">
        <v>455</v>
      </c>
      <c r="D359" s="15" t="s">
        <v>452</v>
      </c>
      <c r="E359" s="15" t="s">
        <v>453</v>
      </c>
      <c r="F359" s="16">
        <v>1</v>
      </c>
      <c r="G359" s="17">
        <v>8.3455124132729541E-2</v>
      </c>
    </row>
    <row r="360" spans="2:7" ht="14.4" x14ac:dyDescent="0.3">
      <c r="B360" s="14" t="s">
        <v>454</v>
      </c>
      <c r="C360" s="15" t="s">
        <v>455</v>
      </c>
      <c r="D360" s="15" t="s">
        <v>261</v>
      </c>
      <c r="E360" s="15" t="s">
        <v>262</v>
      </c>
      <c r="F360" s="16">
        <v>1.2730161232117006E-2</v>
      </c>
      <c r="G360" s="17">
        <v>1.9209043084212468E-3</v>
      </c>
    </row>
    <row r="361" spans="2:7" ht="14.4" x14ac:dyDescent="0.3">
      <c r="B361" s="14" t="s">
        <v>454</v>
      </c>
      <c r="C361" s="15" t="s">
        <v>455</v>
      </c>
      <c r="D361" s="15" t="s">
        <v>362</v>
      </c>
      <c r="E361" s="15" t="s">
        <v>363</v>
      </c>
      <c r="F361" s="16">
        <v>8.7407725937074451E-3</v>
      </c>
      <c r="G361" s="17">
        <v>1.9083861962777393E-3</v>
      </c>
    </row>
    <row r="362" spans="2:7" ht="14.4" x14ac:dyDescent="0.3">
      <c r="B362" s="14" t="s">
        <v>454</v>
      </c>
      <c r="C362" s="15" t="s">
        <v>455</v>
      </c>
      <c r="D362" s="15" t="s">
        <v>969</v>
      </c>
      <c r="E362" s="15" t="s">
        <v>970</v>
      </c>
      <c r="F362" s="16">
        <v>1</v>
      </c>
      <c r="G362" s="17">
        <v>0.14115736205822799</v>
      </c>
    </row>
    <row r="363" spans="2:7" ht="14.4" x14ac:dyDescent="0.3">
      <c r="B363" s="14" t="s">
        <v>454</v>
      </c>
      <c r="C363" s="15" t="s">
        <v>455</v>
      </c>
      <c r="D363" s="15" t="s">
        <v>500</v>
      </c>
      <c r="E363" s="15" t="s">
        <v>501</v>
      </c>
      <c r="F363" s="16">
        <v>0.98342066160944708</v>
      </c>
      <c r="G363" s="17">
        <v>0.16528602321483896</v>
      </c>
    </row>
    <row r="364" spans="2:7" ht="14.4" x14ac:dyDescent="0.3">
      <c r="B364" s="14" t="s">
        <v>454</v>
      </c>
      <c r="C364" s="15" t="s">
        <v>455</v>
      </c>
      <c r="D364" s="15" t="s">
        <v>943</v>
      </c>
      <c r="E364" s="15" t="s">
        <v>944</v>
      </c>
      <c r="F364" s="16">
        <v>1.1407010924406617E-3</v>
      </c>
      <c r="G364" s="17">
        <v>0</v>
      </c>
    </row>
    <row r="365" spans="2:7" ht="14.4" x14ac:dyDescent="0.3">
      <c r="B365" s="14" t="s">
        <v>454</v>
      </c>
      <c r="C365" s="15" t="s">
        <v>455</v>
      </c>
      <c r="D365" s="15" t="s">
        <v>713</v>
      </c>
      <c r="E365" s="15" t="s">
        <v>714</v>
      </c>
      <c r="F365" s="16">
        <v>1.6469429682326776E-3</v>
      </c>
      <c r="G365" s="17">
        <v>0</v>
      </c>
    </row>
    <row r="366" spans="2:7" ht="14.4" x14ac:dyDescent="0.3">
      <c r="B366" s="14" t="s">
        <v>454</v>
      </c>
      <c r="C366" s="15" t="s">
        <v>455</v>
      </c>
      <c r="D366" s="15" t="s">
        <v>957</v>
      </c>
      <c r="E366" s="15" t="s">
        <v>958</v>
      </c>
      <c r="F366" s="16">
        <v>3.2443913447497679E-3</v>
      </c>
      <c r="G366" s="17">
        <v>0</v>
      </c>
    </row>
    <row r="367" spans="2:7" ht="14.4" x14ac:dyDescent="0.3">
      <c r="B367" s="14" t="s">
        <v>454</v>
      </c>
      <c r="C367" s="15" t="s">
        <v>455</v>
      </c>
      <c r="D367" s="15" t="s">
        <v>923</v>
      </c>
      <c r="E367" s="15" t="s">
        <v>924</v>
      </c>
      <c r="F367" s="16">
        <v>6.2856908097448753E-3</v>
      </c>
      <c r="G367" s="17">
        <v>0</v>
      </c>
    </row>
    <row r="368" spans="2:7" ht="14.4" x14ac:dyDescent="0.3">
      <c r="B368" s="14" t="s">
        <v>454</v>
      </c>
      <c r="C368" s="15" t="s">
        <v>455</v>
      </c>
      <c r="D368" s="15" t="s">
        <v>735</v>
      </c>
      <c r="E368" s="15" t="s">
        <v>736</v>
      </c>
      <c r="F368" s="16">
        <v>6.0553910724668675E-2</v>
      </c>
      <c r="G368" s="17">
        <v>1.1342035507625095E-2</v>
      </c>
    </row>
    <row r="369" spans="2:7" ht="14.4" x14ac:dyDescent="0.3">
      <c r="B369" s="14" t="s">
        <v>454</v>
      </c>
      <c r="C369" s="15" t="s">
        <v>455</v>
      </c>
      <c r="D369" s="15" t="s">
        <v>971</v>
      </c>
      <c r="E369" s="15" t="s">
        <v>972</v>
      </c>
      <c r="F369" s="16">
        <v>1</v>
      </c>
      <c r="G369" s="17">
        <v>0.12906611753881397</v>
      </c>
    </row>
    <row r="370" spans="2:7" ht="14.4" x14ac:dyDescent="0.3">
      <c r="B370" s="14" t="s">
        <v>454</v>
      </c>
      <c r="C370" s="15" t="s">
        <v>455</v>
      </c>
      <c r="D370" s="15" t="s">
        <v>973</v>
      </c>
      <c r="E370" s="15" t="s">
        <v>974</v>
      </c>
      <c r="F370" s="16">
        <v>0.99808932409839979</v>
      </c>
      <c r="G370" s="17">
        <v>7.0622807374419866E-2</v>
      </c>
    </row>
    <row r="371" spans="2:7" ht="14.4" x14ac:dyDescent="0.3">
      <c r="B371" s="14" t="s">
        <v>454</v>
      </c>
      <c r="C371" s="15" t="s">
        <v>455</v>
      </c>
      <c r="D371" s="15" t="s">
        <v>975</v>
      </c>
      <c r="E371" s="15" t="s">
        <v>976</v>
      </c>
      <c r="F371" s="16">
        <v>1</v>
      </c>
      <c r="G371" s="17">
        <v>9.1047359147766918E-2</v>
      </c>
    </row>
    <row r="372" spans="2:7" ht="14.4" x14ac:dyDescent="0.3">
      <c r="B372" s="14" t="s">
        <v>454</v>
      </c>
      <c r="C372" s="15" t="s">
        <v>455</v>
      </c>
      <c r="D372" s="15" t="s">
        <v>759</v>
      </c>
      <c r="E372" s="15" t="s">
        <v>760</v>
      </c>
      <c r="F372" s="16">
        <v>0.98708277988325765</v>
      </c>
      <c r="G372" s="17">
        <v>0.30419388052087865</v>
      </c>
    </row>
    <row r="373" spans="2:7" ht="14.4" x14ac:dyDescent="0.3">
      <c r="B373" s="14" t="s">
        <v>456</v>
      </c>
      <c r="C373" s="15" t="s">
        <v>457</v>
      </c>
      <c r="D373" s="15" t="s">
        <v>394</v>
      </c>
      <c r="E373" s="15" t="s">
        <v>395</v>
      </c>
      <c r="F373" s="16">
        <v>1.3038410630914201E-2</v>
      </c>
      <c r="G373" s="17">
        <v>1.4373448320919902E-2</v>
      </c>
    </row>
    <row r="374" spans="2:7" ht="14.4" x14ac:dyDescent="0.3">
      <c r="B374" s="14" t="s">
        <v>456</v>
      </c>
      <c r="C374" s="15" t="s">
        <v>457</v>
      </c>
      <c r="D374" s="15" t="s">
        <v>749</v>
      </c>
      <c r="E374" s="15" t="s">
        <v>750</v>
      </c>
      <c r="F374" s="16">
        <v>0.90801115502678409</v>
      </c>
      <c r="G374" s="17">
        <v>0.9856265516790802</v>
      </c>
    </row>
    <row r="375" spans="2:7" ht="14.4" x14ac:dyDescent="0.3">
      <c r="B375" s="14" t="s">
        <v>460</v>
      </c>
      <c r="C375" s="15" t="s">
        <v>461</v>
      </c>
      <c r="D375" s="15" t="s">
        <v>458</v>
      </c>
      <c r="E375" s="15" t="s">
        <v>459</v>
      </c>
      <c r="F375" s="16">
        <v>0.86925592060855283</v>
      </c>
      <c r="G375" s="17">
        <v>0.95898470508703737</v>
      </c>
    </row>
    <row r="376" spans="2:7" ht="14.4" x14ac:dyDescent="0.3">
      <c r="B376" s="14" t="s">
        <v>460</v>
      </c>
      <c r="C376" s="15" t="s">
        <v>461</v>
      </c>
      <c r="D376" s="15" t="s">
        <v>779</v>
      </c>
      <c r="E376" s="15" t="s">
        <v>780</v>
      </c>
      <c r="F376" s="16">
        <v>1.1046365666415613E-2</v>
      </c>
      <c r="G376" s="17">
        <v>1.3245732634781139E-2</v>
      </c>
    </row>
    <row r="377" spans="2:7" ht="14.4" x14ac:dyDescent="0.3">
      <c r="B377" s="14" t="s">
        <v>460</v>
      </c>
      <c r="C377" s="15" t="s">
        <v>461</v>
      </c>
      <c r="D377" s="15" t="s">
        <v>803</v>
      </c>
      <c r="E377" s="15" t="s">
        <v>804</v>
      </c>
      <c r="F377" s="16">
        <v>7.1802949493832962E-3</v>
      </c>
      <c r="G377" s="17">
        <v>8.233691059658611E-3</v>
      </c>
    </row>
    <row r="378" spans="2:7" ht="14.4" x14ac:dyDescent="0.3">
      <c r="B378" s="14" t="s">
        <v>460</v>
      </c>
      <c r="C378" s="15" t="s">
        <v>461</v>
      </c>
      <c r="D378" s="15" t="s">
        <v>977</v>
      </c>
      <c r="E378" s="15" t="s">
        <v>978</v>
      </c>
      <c r="F378" s="16">
        <v>7.2984138982653225E-3</v>
      </c>
      <c r="G378" s="17">
        <v>1.1830319418624302E-2</v>
      </c>
    </row>
    <row r="379" spans="2:7" ht="14.4" x14ac:dyDescent="0.3">
      <c r="B379" s="14" t="s">
        <v>460</v>
      </c>
      <c r="C379" s="15" t="s">
        <v>461</v>
      </c>
      <c r="D379" s="15" t="s">
        <v>833</v>
      </c>
      <c r="E379" s="15" t="s">
        <v>834</v>
      </c>
      <c r="F379" s="16">
        <v>1.0236098966102567E-3</v>
      </c>
      <c r="G379" s="17">
        <v>1.0509971269224269E-3</v>
      </c>
    </row>
    <row r="380" spans="2:7" ht="14.4" x14ac:dyDescent="0.3">
      <c r="B380" s="14" t="s">
        <v>460</v>
      </c>
      <c r="C380" s="15" t="s">
        <v>461</v>
      </c>
      <c r="D380" s="15" t="s">
        <v>851</v>
      </c>
      <c r="E380" s="15" t="s">
        <v>852</v>
      </c>
      <c r="F380" s="16">
        <v>3.1337125291298474E-3</v>
      </c>
      <c r="G380" s="17">
        <v>6.6545546729761696E-3</v>
      </c>
    </row>
    <row r="381" spans="2:7" ht="14.4" x14ac:dyDescent="0.3">
      <c r="B381" s="14" t="s">
        <v>462</v>
      </c>
      <c r="C381" s="15" t="s">
        <v>463</v>
      </c>
      <c r="D381" s="15" t="s">
        <v>234</v>
      </c>
      <c r="E381" s="15" t="s">
        <v>235</v>
      </c>
      <c r="F381" s="16">
        <v>1.4221033292591996E-3</v>
      </c>
      <c r="G381" s="17">
        <v>0</v>
      </c>
    </row>
    <row r="382" spans="2:7" ht="14.4" x14ac:dyDescent="0.3">
      <c r="B382" s="14" t="s">
        <v>462</v>
      </c>
      <c r="C382" s="15" t="s">
        <v>463</v>
      </c>
      <c r="D382" s="15" t="s">
        <v>330</v>
      </c>
      <c r="E382" s="15" t="s">
        <v>331</v>
      </c>
      <c r="F382" s="16">
        <v>9.9774837741884084E-3</v>
      </c>
      <c r="G382" s="17">
        <v>7.3543423635823784E-3</v>
      </c>
    </row>
    <row r="383" spans="2:7" ht="14.4" x14ac:dyDescent="0.3">
      <c r="B383" s="14" t="s">
        <v>462</v>
      </c>
      <c r="C383" s="15" t="s">
        <v>463</v>
      </c>
      <c r="D383" s="15" t="s">
        <v>699</v>
      </c>
      <c r="E383" s="15" t="s">
        <v>700</v>
      </c>
      <c r="F383" s="16">
        <v>1.3708956003287608E-2</v>
      </c>
      <c r="G383" s="17">
        <v>6.6895931291519129E-3</v>
      </c>
    </row>
    <row r="384" spans="2:7" ht="14.4" x14ac:dyDescent="0.3">
      <c r="B384" s="14" t="s">
        <v>462</v>
      </c>
      <c r="C384" s="15" t="s">
        <v>463</v>
      </c>
      <c r="D384" s="15" t="s">
        <v>761</v>
      </c>
      <c r="E384" s="15" t="s">
        <v>762</v>
      </c>
      <c r="F384" s="16">
        <v>0.99555512531965185</v>
      </c>
      <c r="G384" s="17">
        <v>0.54692021679688374</v>
      </c>
    </row>
    <row r="385" spans="2:7" ht="14.4" x14ac:dyDescent="0.3">
      <c r="B385" s="14" t="s">
        <v>462</v>
      </c>
      <c r="C385" s="15" t="s">
        <v>463</v>
      </c>
      <c r="D385" s="15" t="s">
        <v>745</v>
      </c>
      <c r="E385" s="15" t="s">
        <v>746</v>
      </c>
      <c r="F385" s="16">
        <v>1.3205817384360945E-3</v>
      </c>
      <c r="G385" s="17">
        <v>2.5725795372458999E-3</v>
      </c>
    </row>
    <row r="386" spans="2:7" ht="14.4" x14ac:dyDescent="0.3">
      <c r="B386" s="14" t="s">
        <v>462</v>
      </c>
      <c r="C386" s="15" t="s">
        <v>463</v>
      </c>
      <c r="D386" s="15" t="s">
        <v>921</v>
      </c>
      <c r="E386" s="15" t="s">
        <v>922</v>
      </c>
      <c r="F386" s="16">
        <v>0.98914437617658613</v>
      </c>
      <c r="G386" s="17">
        <v>0.42379314776489146</v>
      </c>
    </row>
    <row r="387" spans="2:7" ht="14.4" x14ac:dyDescent="0.3">
      <c r="B387" s="14" t="s">
        <v>462</v>
      </c>
      <c r="C387" s="15" t="s">
        <v>463</v>
      </c>
      <c r="D387" s="15" t="s">
        <v>845</v>
      </c>
      <c r="E387" s="15" t="s">
        <v>846</v>
      </c>
      <c r="F387" s="16">
        <v>1.5330868454284895E-2</v>
      </c>
      <c r="G387" s="17">
        <v>1.2670120408244664E-2</v>
      </c>
    </row>
    <row r="388" spans="2:7" ht="14.4" x14ac:dyDescent="0.3">
      <c r="B388" s="14" t="s">
        <v>464</v>
      </c>
      <c r="C388" s="15" t="s">
        <v>465</v>
      </c>
      <c r="D388" s="15" t="s">
        <v>417</v>
      </c>
      <c r="E388" s="15" t="s">
        <v>418</v>
      </c>
      <c r="F388" s="16">
        <v>1.0477476858741022E-2</v>
      </c>
      <c r="G388" s="17">
        <v>8.4939744129073746E-3</v>
      </c>
    </row>
    <row r="389" spans="2:7" ht="14.4" x14ac:dyDescent="0.3">
      <c r="B389" s="14" t="s">
        <v>464</v>
      </c>
      <c r="C389" s="15" t="s">
        <v>465</v>
      </c>
      <c r="D389" s="15" t="s">
        <v>490</v>
      </c>
      <c r="E389" s="15" t="s">
        <v>491</v>
      </c>
      <c r="F389" s="16">
        <v>0.86810798305002201</v>
      </c>
      <c r="G389" s="17">
        <v>0.88209274702432494</v>
      </c>
    </row>
    <row r="390" spans="2:7" ht="14.4" x14ac:dyDescent="0.3">
      <c r="B390" s="14" t="s">
        <v>464</v>
      </c>
      <c r="C390" s="15" t="s">
        <v>465</v>
      </c>
      <c r="D390" s="15" t="s">
        <v>773</v>
      </c>
      <c r="E390" s="15" t="s">
        <v>774</v>
      </c>
      <c r="F390" s="16">
        <v>2.4313568989469642E-2</v>
      </c>
      <c r="G390" s="17">
        <v>7.9903986538318761E-2</v>
      </c>
    </row>
    <row r="391" spans="2:7" ht="14.4" x14ac:dyDescent="0.3">
      <c r="B391" s="14" t="s">
        <v>464</v>
      </c>
      <c r="C391" s="15" t="s">
        <v>465</v>
      </c>
      <c r="D391" s="15" t="s">
        <v>811</v>
      </c>
      <c r="E391" s="15" t="s">
        <v>812</v>
      </c>
      <c r="F391" s="16">
        <v>1.486537144038986E-3</v>
      </c>
      <c r="G391" s="17">
        <v>1.4228799089356856E-3</v>
      </c>
    </row>
    <row r="392" spans="2:7" ht="14.4" x14ac:dyDescent="0.3">
      <c r="B392" s="14" t="s">
        <v>464</v>
      </c>
      <c r="C392" s="15" t="s">
        <v>465</v>
      </c>
      <c r="D392" s="15" t="s">
        <v>819</v>
      </c>
      <c r="E392" s="15" t="s">
        <v>820</v>
      </c>
      <c r="F392" s="16">
        <v>2.3053642881806918E-2</v>
      </c>
      <c r="G392" s="17">
        <v>2.8086412115513101E-2</v>
      </c>
    </row>
    <row r="393" spans="2:7" ht="14.4" x14ac:dyDescent="0.3">
      <c r="B393" s="14" t="s">
        <v>468</v>
      </c>
      <c r="C393" s="15" t="s">
        <v>469</v>
      </c>
      <c r="D393" s="15" t="s">
        <v>346</v>
      </c>
      <c r="E393" s="15" t="s">
        <v>347</v>
      </c>
      <c r="F393" s="16">
        <v>1.5920468415559603E-3</v>
      </c>
      <c r="G393" s="17">
        <v>1.1798667537146138E-3</v>
      </c>
    </row>
    <row r="394" spans="2:7" ht="14.4" x14ac:dyDescent="0.3">
      <c r="B394" s="14" t="s">
        <v>468</v>
      </c>
      <c r="C394" s="15" t="s">
        <v>469</v>
      </c>
      <c r="D394" s="15" t="s">
        <v>466</v>
      </c>
      <c r="E394" s="15" t="s">
        <v>467</v>
      </c>
      <c r="F394" s="16">
        <v>9.4659117364127923E-3</v>
      </c>
      <c r="G394" s="17">
        <v>5.6502507872333184E-3</v>
      </c>
    </row>
    <row r="395" spans="2:7" ht="14.4" x14ac:dyDescent="0.3">
      <c r="B395" s="14" t="s">
        <v>468</v>
      </c>
      <c r="C395" s="15" t="s">
        <v>469</v>
      </c>
      <c r="D395" s="15" t="s">
        <v>504</v>
      </c>
      <c r="E395" s="15" t="s">
        <v>505</v>
      </c>
      <c r="F395" s="16">
        <v>7.2548213421176214E-3</v>
      </c>
      <c r="G395" s="17">
        <v>7.8185836879488425E-3</v>
      </c>
    </row>
    <row r="396" spans="2:7" ht="14.4" x14ac:dyDescent="0.3">
      <c r="B396" s="14" t="s">
        <v>468</v>
      </c>
      <c r="C396" s="15" t="s">
        <v>469</v>
      </c>
      <c r="D396" s="15" t="s">
        <v>566</v>
      </c>
      <c r="E396" s="15" t="s">
        <v>567</v>
      </c>
      <c r="F396" s="16">
        <v>6.4723966372135467E-3</v>
      </c>
      <c r="G396" s="17">
        <v>4.0351442977039804E-3</v>
      </c>
    </row>
    <row r="397" spans="2:7" ht="14.4" x14ac:dyDescent="0.3">
      <c r="B397" s="14" t="s">
        <v>468</v>
      </c>
      <c r="C397" s="15" t="s">
        <v>469</v>
      </c>
      <c r="D397" s="15" t="s">
        <v>763</v>
      </c>
      <c r="E397" s="15" t="s">
        <v>764</v>
      </c>
      <c r="F397" s="16">
        <v>0.85451440011273239</v>
      </c>
      <c r="G397" s="17">
        <v>0.92216550122050678</v>
      </c>
    </row>
    <row r="398" spans="2:7" ht="14.4" x14ac:dyDescent="0.3">
      <c r="B398" s="14" t="s">
        <v>468</v>
      </c>
      <c r="C398" s="15" t="s">
        <v>469</v>
      </c>
      <c r="D398" s="15" t="s">
        <v>779</v>
      </c>
      <c r="E398" s="15" t="s">
        <v>780</v>
      </c>
      <c r="F398" s="16">
        <v>1.0257968754817369E-2</v>
      </c>
      <c r="G398" s="17">
        <v>6.1064659320029689E-3</v>
      </c>
    </row>
    <row r="399" spans="2:7" ht="14.4" x14ac:dyDescent="0.3">
      <c r="B399" s="14" t="s">
        <v>468</v>
      </c>
      <c r="C399" s="15" t="s">
        <v>469</v>
      </c>
      <c r="D399" s="15" t="s">
        <v>817</v>
      </c>
      <c r="E399" s="15" t="s">
        <v>818</v>
      </c>
      <c r="F399" s="16">
        <v>1.888529931102392E-2</v>
      </c>
      <c r="G399" s="17">
        <v>1.629264890573914E-2</v>
      </c>
    </row>
    <row r="400" spans="2:7" ht="14.4" x14ac:dyDescent="0.3">
      <c r="B400" s="14" t="s">
        <v>468</v>
      </c>
      <c r="C400" s="15" t="s">
        <v>469</v>
      </c>
      <c r="D400" s="15" t="s">
        <v>851</v>
      </c>
      <c r="E400" s="15" t="s">
        <v>852</v>
      </c>
      <c r="F400" s="16">
        <v>3.4861308349851641E-2</v>
      </c>
      <c r="G400" s="17">
        <v>3.6751538415150546E-2</v>
      </c>
    </row>
    <row r="401" spans="2:7" ht="14.4" x14ac:dyDescent="0.3">
      <c r="B401" s="14" t="s">
        <v>468</v>
      </c>
      <c r="C401" s="15" t="s">
        <v>469</v>
      </c>
      <c r="D401" s="15" t="s">
        <v>757</v>
      </c>
      <c r="E401" s="15" t="s">
        <v>758</v>
      </c>
      <c r="F401" s="16">
        <v>1.0499747602221098E-3</v>
      </c>
      <c r="G401" s="17">
        <v>0</v>
      </c>
    </row>
    <row r="402" spans="2:7" ht="14.4" x14ac:dyDescent="0.3">
      <c r="B402" s="14" t="s">
        <v>470</v>
      </c>
      <c r="C402" s="15" t="s">
        <v>471</v>
      </c>
      <c r="D402" s="15" t="s">
        <v>306</v>
      </c>
      <c r="E402" s="15" t="s">
        <v>307</v>
      </c>
      <c r="F402" s="16">
        <v>1.5783284809688797E-3</v>
      </c>
      <c r="G402" s="17">
        <v>0</v>
      </c>
    </row>
    <row r="403" spans="2:7" ht="14.4" x14ac:dyDescent="0.3">
      <c r="B403" s="14" t="s">
        <v>470</v>
      </c>
      <c r="C403" s="15" t="s">
        <v>471</v>
      </c>
      <c r="D403" s="15" t="s">
        <v>274</v>
      </c>
      <c r="E403" s="15" t="s">
        <v>275</v>
      </c>
      <c r="F403" s="16">
        <v>0.11108505807602784</v>
      </c>
      <c r="G403" s="17">
        <v>1.541413586722766E-2</v>
      </c>
    </row>
    <row r="404" spans="2:7" ht="14.4" x14ac:dyDescent="0.3">
      <c r="B404" s="14" t="s">
        <v>470</v>
      </c>
      <c r="C404" s="15" t="s">
        <v>471</v>
      </c>
      <c r="D404" s="15" t="s">
        <v>282</v>
      </c>
      <c r="E404" s="15" t="s">
        <v>283</v>
      </c>
      <c r="F404" s="16">
        <v>0.1356303122690318</v>
      </c>
      <c r="G404" s="17">
        <v>1.8639962797843416E-2</v>
      </c>
    </row>
    <row r="405" spans="2:7" ht="14.4" x14ac:dyDescent="0.3">
      <c r="B405" s="14" t="s">
        <v>470</v>
      </c>
      <c r="C405" s="15" t="s">
        <v>471</v>
      </c>
      <c r="D405" s="15" t="s">
        <v>289</v>
      </c>
      <c r="E405" s="15" t="s">
        <v>290</v>
      </c>
      <c r="F405" s="16">
        <v>3.3516986577029214E-3</v>
      </c>
      <c r="G405" s="17">
        <v>0</v>
      </c>
    </row>
    <row r="406" spans="2:7" ht="14.4" x14ac:dyDescent="0.3">
      <c r="B406" s="14" t="s">
        <v>470</v>
      </c>
      <c r="C406" s="15" t="s">
        <v>471</v>
      </c>
      <c r="D406" s="15" t="s">
        <v>496</v>
      </c>
      <c r="E406" s="15" t="s">
        <v>497</v>
      </c>
      <c r="F406" s="16">
        <v>1.4472632007574827E-2</v>
      </c>
      <c r="G406" s="17">
        <v>2.3410060136079902E-3</v>
      </c>
    </row>
    <row r="407" spans="2:7" ht="14.4" x14ac:dyDescent="0.3">
      <c r="B407" s="14" t="s">
        <v>470</v>
      </c>
      <c r="C407" s="15" t="s">
        <v>471</v>
      </c>
      <c r="D407" s="15" t="s">
        <v>915</v>
      </c>
      <c r="E407" s="15" t="s">
        <v>916</v>
      </c>
      <c r="F407" s="16">
        <v>0.99782187406174083</v>
      </c>
      <c r="G407" s="17">
        <v>0.14505190684859326</v>
      </c>
    </row>
    <row r="408" spans="2:7" ht="14.4" x14ac:dyDescent="0.3">
      <c r="B408" s="14" t="s">
        <v>470</v>
      </c>
      <c r="C408" s="15" t="s">
        <v>471</v>
      </c>
      <c r="D408" s="15" t="s">
        <v>765</v>
      </c>
      <c r="E408" s="15" t="s">
        <v>766</v>
      </c>
      <c r="F408" s="16">
        <v>0.98999525331808813</v>
      </c>
      <c r="G408" s="17">
        <v>0.29957258785121044</v>
      </c>
    </row>
    <row r="409" spans="2:7" ht="14.4" x14ac:dyDescent="0.3">
      <c r="B409" s="14" t="s">
        <v>470</v>
      </c>
      <c r="C409" s="15" t="s">
        <v>471</v>
      </c>
      <c r="D409" s="15" t="s">
        <v>913</v>
      </c>
      <c r="E409" s="15" t="s">
        <v>914</v>
      </c>
      <c r="F409" s="16">
        <v>0.97893733646124692</v>
      </c>
      <c r="G409" s="17">
        <v>0.13775669726110232</v>
      </c>
    </row>
    <row r="410" spans="2:7" ht="14.4" x14ac:dyDescent="0.3">
      <c r="B410" s="14" t="s">
        <v>470</v>
      </c>
      <c r="C410" s="15" t="s">
        <v>471</v>
      </c>
      <c r="D410" s="15" t="s">
        <v>979</v>
      </c>
      <c r="E410" s="15" t="s">
        <v>980</v>
      </c>
      <c r="F410" s="16">
        <v>1</v>
      </c>
      <c r="G410" s="17">
        <v>0.1660162108714732</v>
      </c>
    </row>
    <row r="411" spans="2:7" ht="14.4" x14ac:dyDescent="0.3">
      <c r="B411" s="14" t="s">
        <v>470</v>
      </c>
      <c r="C411" s="15" t="s">
        <v>471</v>
      </c>
      <c r="D411" s="15" t="s">
        <v>543</v>
      </c>
      <c r="E411" s="15" t="s">
        <v>544</v>
      </c>
      <c r="F411" s="16">
        <v>8.9497936313165556E-3</v>
      </c>
      <c r="G411" s="17">
        <v>1.6553689980970399E-3</v>
      </c>
    </row>
    <row r="412" spans="2:7" ht="14.4" x14ac:dyDescent="0.3">
      <c r="B412" s="14" t="s">
        <v>470</v>
      </c>
      <c r="C412" s="15" t="s">
        <v>471</v>
      </c>
      <c r="D412" s="15" t="s">
        <v>490</v>
      </c>
      <c r="E412" s="15" t="s">
        <v>491</v>
      </c>
      <c r="F412" s="16">
        <v>1.1994057766304613E-3</v>
      </c>
      <c r="G412" s="17">
        <v>0</v>
      </c>
    </row>
    <row r="413" spans="2:7" ht="14.4" x14ac:dyDescent="0.3">
      <c r="B413" s="14" t="s">
        <v>470</v>
      </c>
      <c r="C413" s="15" t="s">
        <v>471</v>
      </c>
      <c r="D413" s="15" t="s">
        <v>945</v>
      </c>
      <c r="E413" s="15" t="s">
        <v>946</v>
      </c>
      <c r="F413" s="16">
        <v>0.44143187735030381</v>
      </c>
      <c r="G413" s="17">
        <v>0.12109984430326105</v>
      </c>
    </row>
    <row r="414" spans="2:7" ht="14.4" x14ac:dyDescent="0.3">
      <c r="B414" s="14" t="s">
        <v>470</v>
      </c>
      <c r="C414" s="15" t="s">
        <v>471</v>
      </c>
      <c r="D414" s="15" t="s">
        <v>811</v>
      </c>
      <c r="E414" s="15" t="s">
        <v>812</v>
      </c>
      <c r="F414" s="16">
        <v>4.950815010147231E-3</v>
      </c>
      <c r="G414" s="17">
        <v>0</v>
      </c>
    </row>
    <row r="415" spans="2:7" ht="14.4" x14ac:dyDescent="0.3">
      <c r="B415" s="14" t="s">
        <v>470</v>
      </c>
      <c r="C415" s="15" t="s">
        <v>471</v>
      </c>
      <c r="D415" s="15" t="s">
        <v>981</v>
      </c>
      <c r="E415" s="15" t="s">
        <v>982</v>
      </c>
      <c r="F415" s="16">
        <v>3.2131604896702665E-2</v>
      </c>
      <c r="G415" s="17">
        <v>3.1805939330646861E-3</v>
      </c>
    </row>
    <row r="416" spans="2:7" ht="14.4" x14ac:dyDescent="0.3">
      <c r="B416" s="14" t="s">
        <v>470</v>
      </c>
      <c r="C416" s="15" t="s">
        <v>471</v>
      </c>
      <c r="D416" s="15" t="s">
        <v>819</v>
      </c>
      <c r="E416" s="15" t="s">
        <v>820</v>
      </c>
      <c r="F416" s="16">
        <v>4.5701054170982879E-3</v>
      </c>
      <c r="G416" s="17">
        <v>0</v>
      </c>
    </row>
    <row r="417" spans="2:7" ht="14.4" x14ac:dyDescent="0.3">
      <c r="B417" s="14" t="s">
        <v>470</v>
      </c>
      <c r="C417" s="15" t="s">
        <v>471</v>
      </c>
      <c r="D417" s="15" t="s">
        <v>983</v>
      </c>
      <c r="E417" s="15" t="s">
        <v>984</v>
      </c>
      <c r="F417" s="16">
        <v>0.96919283103615306</v>
      </c>
      <c r="G417" s="17">
        <v>8.7329047043904581E-2</v>
      </c>
    </row>
    <row r="418" spans="2:7" ht="14.4" x14ac:dyDescent="0.3">
      <c r="B418" s="14" t="s">
        <v>470</v>
      </c>
      <c r="C418" s="15" t="s">
        <v>471</v>
      </c>
      <c r="D418" s="15" t="s">
        <v>859</v>
      </c>
      <c r="E418" s="15" t="s">
        <v>860</v>
      </c>
      <c r="F418" s="16">
        <v>7.4727783899947806E-3</v>
      </c>
      <c r="G418" s="17">
        <v>1.9426382106143591E-3</v>
      </c>
    </row>
    <row r="419" spans="2:7" ht="14.4" x14ac:dyDescent="0.3">
      <c r="B419" s="14" t="s">
        <v>474</v>
      </c>
      <c r="C419" s="15" t="s">
        <v>475</v>
      </c>
      <c r="D419" s="15" t="s">
        <v>306</v>
      </c>
      <c r="E419" s="15" t="s">
        <v>307</v>
      </c>
      <c r="F419" s="16">
        <v>1.0626992561105207E-3</v>
      </c>
      <c r="G419" s="17">
        <v>0</v>
      </c>
    </row>
    <row r="420" spans="2:7" ht="14.4" x14ac:dyDescent="0.3">
      <c r="B420" s="14" t="s">
        <v>474</v>
      </c>
      <c r="C420" s="15" t="s">
        <v>475</v>
      </c>
      <c r="D420" s="15" t="s">
        <v>472</v>
      </c>
      <c r="E420" s="15" t="s">
        <v>473</v>
      </c>
      <c r="F420" s="16">
        <v>1.1219435602438014E-2</v>
      </c>
      <c r="G420" s="17">
        <v>1.8085762409226038E-3</v>
      </c>
    </row>
    <row r="421" spans="2:7" ht="14.4" x14ac:dyDescent="0.3">
      <c r="B421" s="14" t="s">
        <v>474</v>
      </c>
      <c r="C421" s="15" t="s">
        <v>475</v>
      </c>
      <c r="D421" s="15" t="s">
        <v>330</v>
      </c>
      <c r="E421" s="15" t="s">
        <v>331</v>
      </c>
      <c r="F421" s="16">
        <v>5.4802509552110482E-3</v>
      </c>
      <c r="G421" s="17">
        <v>2.0973501826984137E-3</v>
      </c>
    </row>
    <row r="422" spans="2:7" ht="14.4" x14ac:dyDescent="0.3">
      <c r="B422" s="14" t="s">
        <v>474</v>
      </c>
      <c r="C422" s="15" t="s">
        <v>475</v>
      </c>
      <c r="D422" s="15" t="s">
        <v>745</v>
      </c>
      <c r="E422" s="15" t="s">
        <v>746</v>
      </c>
      <c r="F422" s="16">
        <v>0.97654232800020013</v>
      </c>
      <c r="G422" s="17">
        <v>0.98773918765934332</v>
      </c>
    </row>
    <row r="423" spans="2:7" ht="14.4" x14ac:dyDescent="0.3">
      <c r="B423" s="14" t="s">
        <v>474</v>
      </c>
      <c r="C423" s="15" t="s">
        <v>475</v>
      </c>
      <c r="D423" s="15" t="s">
        <v>921</v>
      </c>
      <c r="E423" s="15" t="s">
        <v>922</v>
      </c>
      <c r="F423" s="16">
        <v>2.9789610873207969E-3</v>
      </c>
      <c r="G423" s="17">
        <v>0</v>
      </c>
    </row>
    <row r="424" spans="2:7" ht="14.4" x14ac:dyDescent="0.3">
      <c r="B424" s="14" t="s">
        <v>474</v>
      </c>
      <c r="C424" s="15" t="s">
        <v>475</v>
      </c>
      <c r="D424" s="15" t="s">
        <v>729</v>
      </c>
      <c r="E424" s="15" t="s">
        <v>730</v>
      </c>
      <c r="F424" s="16">
        <v>5.5545279772213907E-3</v>
      </c>
      <c r="G424" s="17">
        <v>2.2802786956161582E-3</v>
      </c>
    </row>
    <row r="425" spans="2:7" ht="14.4" x14ac:dyDescent="0.3">
      <c r="B425" s="14" t="s">
        <v>474</v>
      </c>
      <c r="C425" s="15" t="s">
        <v>475</v>
      </c>
      <c r="D425" s="15" t="s">
        <v>845</v>
      </c>
      <c r="E425" s="15" t="s">
        <v>846</v>
      </c>
      <c r="F425" s="16">
        <v>1.4156520713295602E-2</v>
      </c>
      <c r="G425" s="17">
        <v>6.0746072214194324E-3</v>
      </c>
    </row>
    <row r="426" spans="2:7" ht="14.4" x14ac:dyDescent="0.3">
      <c r="B426" s="14" t="s">
        <v>478</v>
      </c>
      <c r="C426" s="15" t="s">
        <v>479</v>
      </c>
      <c r="D426" s="15" t="s">
        <v>476</v>
      </c>
      <c r="E426" s="15" t="s">
        <v>477</v>
      </c>
      <c r="F426" s="16">
        <v>2.1295117992183227E-2</v>
      </c>
      <c r="G426" s="17">
        <v>1.7827725212629469E-2</v>
      </c>
    </row>
    <row r="427" spans="2:7" ht="14.4" x14ac:dyDescent="0.3">
      <c r="B427" s="14" t="s">
        <v>478</v>
      </c>
      <c r="C427" s="15" t="s">
        <v>479</v>
      </c>
      <c r="D427" s="15" t="s">
        <v>767</v>
      </c>
      <c r="E427" s="15" t="s">
        <v>768</v>
      </c>
      <c r="F427" s="16">
        <v>0.92830836677105966</v>
      </c>
      <c r="G427" s="17">
        <v>0.95486763957881526</v>
      </c>
    </row>
    <row r="428" spans="2:7" ht="14.4" x14ac:dyDescent="0.3">
      <c r="B428" s="14" t="s">
        <v>478</v>
      </c>
      <c r="C428" s="15" t="s">
        <v>479</v>
      </c>
      <c r="D428" s="15" t="s">
        <v>769</v>
      </c>
      <c r="E428" s="15" t="s">
        <v>770</v>
      </c>
      <c r="F428" s="16">
        <v>2.7516314700954531E-2</v>
      </c>
      <c r="G428" s="17">
        <v>2.7304635208555281E-2</v>
      </c>
    </row>
    <row r="429" spans="2:7" ht="14.4" x14ac:dyDescent="0.3">
      <c r="B429" s="14" t="s">
        <v>482</v>
      </c>
      <c r="C429" s="15" t="s">
        <v>483</v>
      </c>
      <c r="D429" s="15" t="s">
        <v>480</v>
      </c>
      <c r="E429" s="15" t="s">
        <v>481</v>
      </c>
      <c r="F429" s="16">
        <v>5.4150474612983373E-3</v>
      </c>
      <c r="G429" s="17">
        <v>0</v>
      </c>
    </row>
    <row r="430" spans="2:7" ht="14.4" x14ac:dyDescent="0.3">
      <c r="B430" s="14" t="s">
        <v>482</v>
      </c>
      <c r="C430" s="15" t="s">
        <v>483</v>
      </c>
      <c r="D430" s="15" t="s">
        <v>1321</v>
      </c>
      <c r="E430" s="15" t="s">
        <v>1322</v>
      </c>
      <c r="F430" s="16">
        <v>3.8248541118612459E-3</v>
      </c>
      <c r="G430" s="17">
        <v>5.644977377858738E-3</v>
      </c>
    </row>
    <row r="431" spans="2:7" ht="14.4" x14ac:dyDescent="0.3">
      <c r="B431" s="14" t="s">
        <v>482</v>
      </c>
      <c r="C431" s="15" t="s">
        <v>483</v>
      </c>
      <c r="D431" s="15" t="s">
        <v>476</v>
      </c>
      <c r="E431" s="15" t="s">
        <v>477</v>
      </c>
      <c r="F431" s="16">
        <v>0.85481535666677744</v>
      </c>
      <c r="G431" s="17">
        <v>0.39809900811694254</v>
      </c>
    </row>
    <row r="432" spans="2:7" ht="14.4" x14ac:dyDescent="0.3">
      <c r="B432" s="14" t="s">
        <v>482</v>
      </c>
      <c r="C432" s="15" t="s">
        <v>483</v>
      </c>
      <c r="D432" s="15" t="s">
        <v>767</v>
      </c>
      <c r="E432" s="15" t="s">
        <v>768</v>
      </c>
      <c r="F432" s="16">
        <v>7.1691633228940385E-2</v>
      </c>
      <c r="G432" s="17">
        <v>4.1022515154159965E-2</v>
      </c>
    </row>
    <row r="433" spans="2:7" ht="14.4" x14ac:dyDescent="0.3">
      <c r="B433" s="14" t="s">
        <v>482</v>
      </c>
      <c r="C433" s="15" t="s">
        <v>483</v>
      </c>
      <c r="D433" s="15" t="s">
        <v>985</v>
      </c>
      <c r="E433" s="15" t="s">
        <v>986</v>
      </c>
      <c r="F433" s="16">
        <v>5.3714709081450894E-2</v>
      </c>
      <c r="G433" s="17">
        <v>9.5936460922960848E-3</v>
      </c>
    </row>
    <row r="434" spans="2:7" ht="14.4" x14ac:dyDescent="0.3">
      <c r="B434" s="14" t="s">
        <v>482</v>
      </c>
      <c r="C434" s="15" t="s">
        <v>483</v>
      </c>
      <c r="D434" s="15" t="s">
        <v>987</v>
      </c>
      <c r="E434" s="15" t="s">
        <v>988</v>
      </c>
      <c r="F434" s="16">
        <v>5.6064690026954175E-2</v>
      </c>
      <c r="G434" s="17">
        <v>1.0541045038754672E-2</v>
      </c>
    </row>
    <row r="435" spans="2:7" ht="14.4" x14ac:dyDescent="0.3">
      <c r="B435" s="14" t="s">
        <v>482</v>
      </c>
      <c r="C435" s="15" t="s">
        <v>483</v>
      </c>
      <c r="D435" s="15" t="s">
        <v>941</v>
      </c>
      <c r="E435" s="15" t="s">
        <v>942</v>
      </c>
      <c r="F435" s="16">
        <v>1.6084332939417075E-2</v>
      </c>
      <c r="G435" s="17">
        <v>4.3301621980781739E-3</v>
      </c>
    </row>
    <row r="436" spans="2:7" ht="14.4" x14ac:dyDescent="0.3">
      <c r="B436" s="14" t="s">
        <v>482</v>
      </c>
      <c r="C436" s="15" t="s">
        <v>483</v>
      </c>
      <c r="D436" s="15" t="s">
        <v>769</v>
      </c>
      <c r="E436" s="15" t="s">
        <v>770</v>
      </c>
      <c r="F436" s="16">
        <v>0.96151541194141765</v>
      </c>
      <c r="G436" s="17">
        <v>0.53076864602190987</v>
      </c>
    </row>
    <row r="437" spans="2:7" ht="14.4" x14ac:dyDescent="0.3">
      <c r="B437" s="14" t="s">
        <v>484</v>
      </c>
      <c r="C437" s="15" t="s">
        <v>485</v>
      </c>
      <c r="D437" s="15" t="s">
        <v>362</v>
      </c>
      <c r="E437" s="15" t="s">
        <v>363</v>
      </c>
      <c r="F437" s="16">
        <v>1.4041424783200746E-2</v>
      </c>
      <c r="G437" s="17">
        <v>1.498560488546629E-2</v>
      </c>
    </row>
    <row r="438" spans="2:7" ht="14.4" x14ac:dyDescent="0.3">
      <c r="B438" s="14" t="s">
        <v>484</v>
      </c>
      <c r="C438" s="15" t="s">
        <v>485</v>
      </c>
      <c r="D438" s="15" t="s">
        <v>466</v>
      </c>
      <c r="E438" s="15" t="s">
        <v>467</v>
      </c>
      <c r="F438" s="16">
        <v>2.4817819633750479E-3</v>
      </c>
      <c r="G438" s="17">
        <v>1.7286375582459071E-3</v>
      </c>
    </row>
    <row r="439" spans="2:7" ht="14.4" x14ac:dyDescent="0.3">
      <c r="B439" s="14" t="s">
        <v>484</v>
      </c>
      <c r="C439" s="15" t="s">
        <v>485</v>
      </c>
      <c r="D439" s="15" t="s">
        <v>713</v>
      </c>
      <c r="E439" s="15" t="s">
        <v>714</v>
      </c>
      <c r="F439" s="16">
        <v>2.0731106847547413E-2</v>
      </c>
      <c r="G439" s="17">
        <v>1.8678464235559758E-2</v>
      </c>
    </row>
    <row r="440" spans="2:7" ht="14.4" x14ac:dyDescent="0.3">
      <c r="B440" s="14" t="s">
        <v>484</v>
      </c>
      <c r="C440" s="15" t="s">
        <v>485</v>
      </c>
      <c r="D440" s="15" t="s">
        <v>566</v>
      </c>
      <c r="E440" s="15" t="s">
        <v>567</v>
      </c>
      <c r="F440" s="16">
        <v>3.2593290408320331E-3</v>
      </c>
      <c r="G440" s="17">
        <v>2.3711400135231469E-3</v>
      </c>
    </row>
    <row r="441" spans="2:7" ht="14.4" x14ac:dyDescent="0.3">
      <c r="B441" s="14" t="s">
        <v>484</v>
      </c>
      <c r="C441" s="15" t="s">
        <v>485</v>
      </c>
      <c r="D441" s="15" t="s">
        <v>763</v>
      </c>
      <c r="E441" s="15" t="s">
        <v>764</v>
      </c>
      <c r="F441" s="16">
        <v>2.8255999844506961E-3</v>
      </c>
      <c r="G441" s="17">
        <v>3.5582397880353808E-3</v>
      </c>
    </row>
    <row r="442" spans="2:7" ht="14.4" x14ac:dyDescent="0.3">
      <c r="B442" s="14" t="s">
        <v>484</v>
      </c>
      <c r="C442" s="15" t="s">
        <v>485</v>
      </c>
      <c r="D442" s="15" t="s">
        <v>771</v>
      </c>
      <c r="E442" s="15" t="s">
        <v>772</v>
      </c>
      <c r="F442" s="16">
        <v>0.91486447827330775</v>
      </c>
      <c r="G442" s="17">
        <v>0.91972084798085962</v>
      </c>
    </row>
    <row r="443" spans="2:7" ht="14.4" x14ac:dyDescent="0.3">
      <c r="B443" s="14" t="s">
        <v>484</v>
      </c>
      <c r="C443" s="15" t="s">
        <v>485</v>
      </c>
      <c r="D443" s="15" t="s">
        <v>817</v>
      </c>
      <c r="E443" s="15" t="s">
        <v>818</v>
      </c>
      <c r="F443" s="16">
        <v>3.8697540413142516E-2</v>
      </c>
      <c r="G443" s="17">
        <v>3.8957065538309979E-2</v>
      </c>
    </row>
    <row r="444" spans="2:7" ht="14.4" x14ac:dyDescent="0.3">
      <c r="B444" s="14" t="s">
        <v>488</v>
      </c>
      <c r="C444" s="15" t="s">
        <v>489</v>
      </c>
      <c r="D444" s="15" t="s">
        <v>486</v>
      </c>
      <c r="E444" s="15" t="s">
        <v>487</v>
      </c>
      <c r="F444" s="16">
        <v>2.2380758339521486E-3</v>
      </c>
      <c r="G444" s="17">
        <v>2.7875426214493929E-3</v>
      </c>
    </row>
    <row r="445" spans="2:7" ht="14.4" x14ac:dyDescent="0.3">
      <c r="B445" s="14" t="s">
        <v>488</v>
      </c>
      <c r="C445" s="15" t="s">
        <v>489</v>
      </c>
      <c r="D445" s="15" t="s">
        <v>476</v>
      </c>
      <c r="E445" s="15" t="s">
        <v>477</v>
      </c>
      <c r="F445" s="16">
        <v>2.1642731699649666E-3</v>
      </c>
      <c r="G445" s="17">
        <v>9.2231077493427232E-4</v>
      </c>
    </row>
    <row r="446" spans="2:7" ht="14.4" x14ac:dyDescent="0.3">
      <c r="B446" s="14" t="s">
        <v>488</v>
      </c>
      <c r="C446" s="15" t="s">
        <v>489</v>
      </c>
      <c r="D446" s="15" t="s">
        <v>521</v>
      </c>
      <c r="E446" s="15" t="s">
        <v>522</v>
      </c>
      <c r="F446" s="16">
        <v>0.99180000159921944</v>
      </c>
      <c r="G446" s="17">
        <v>0.31955105621329594</v>
      </c>
    </row>
    <row r="447" spans="2:7" ht="14.4" x14ac:dyDescent="0.3">
      <c r="B447" s="14" t="s">
        <v>488</v>
      </c>
      <c r="C447" s="15" t="s">
        <v>489</v>
      </c>
      <c r="D447" s="15" t="s">
        <v>989</v>
      </c>
      <c r="E447" s="15" t="s">
        <v>990</v>
      </c>
      <c r="F447" s="16">
        <v>0.98575410343759684</v>
      </c>
      <c r="G447" s="17">
        <v>0.29931174490635837</v>
      </c>
    </row>
    <row r="448" spans="2:7" ht="14.4" x14ac:dyDescent="0.3">
      <c r="B448" s="14" t="s">
        <v>488</v>
      </c>
      <c r="C448" s="15" t="s">
        <v>489</v>
      </c>
      <c r="D448" s="15" t="s">
        <v>991</v>
      </c>
      <c r="E448" s="15" t="s">
        <v>992</v>
      </c>
      <c r="F448" s="16">
        <v>2.3743006410018894E-2</v>
      </c>
      <c r="G448" s="17">
        <v>4.1272119034768276E-3</v>
      </c>
    </row>
    <row r="449" spans="2:7" ht="14.4" x14ac:dyDescent="0.3">
      <c r="B449" s="14" t="s">
        <v>488</v>
      </c>
      <c r="C449" s="15" t="s">
        <v>489</v>
      </c>
      <c r="D449" s="15" t="s">
        <v>751</v>
      </c>
      <c r="E449" s="15" t="s">
        <v>752</v>
      </c>
      <c r="F449" s="16">
        <v>2.6622679146846705E-2</v>
      </c>
      <c r="G449" s="17">
        <v>5.8108155107939978E-3</v>
      </c>
    </row>
    <row r="450" spans="2:7" ht="14.4" x14ac:dyDescent="0.3">
      <c r="B450" s="14" t="s">
        <v>488</v>
      </c>
      <c r="C450" s="15" t="s">
        <v>489</v>
      </c>
      <c r="D450" s="15" t="s">
        <v>787</v>
      </c>
      <c r="E450" s="15" t="s">
        <v>788</v>
      </c>
      <c r="F450" s="16">
        <v>4.9444117729423961E-2</v>
      </c>
      <c r="G450" s="17">
        <v>1.1371731174748264E-2</v>
      </c>
    </row>
    <row r="451" spans="2:7" ht="14.4" x14ac:dyDescent="0.3">
      <c r="B451" s="14" t="s">
        <v>488</v>
      </c>
      <c r="C451" s="15" t="s">
        <v>489</v>
      </c>
      <c r="D451" s="15" t="s">
        <v>927</v>
      </c>
      <c r="E451" s="15" t="s">
        <v>928</v>
      </c>
      <c r="F451" s="16">
        <v>0.90844573165623477</v>
      </c>
      <c r="G451" s="17">
        <v>0.19555822344395477</v>
      </c>
    </row>
    <row r="452" spans="2:7" ht="14.4" x14ac:dyDescent="0.3">
      <c r="B452" s="14" t="s">
        <v>488</v>
      </c>
      <c r="C452" s="15" t="s">
        <v>489</v>
      </c>
      <c r="D452" s="15" t="s">
        <v>987</v>
      </c>
      <c r="E452" s="15" t="s">
        <v>988</v>
      </c>
      <c r="F452" s="16">
        <v>0.93324348607367469</v>
      </c>
      <c r="G452" s="17">
        <v>0.16055936345098806</v>
      </c>
    </row>
    <row r="453" spans="2:7" ht="14.4" x14ac:dyDescent="0.3">
      <c r="B453" s="14" t="s">
        <v>492</v>
      </c>
      <c r="C453" s="15" t="s">
        <v>493</v>
      </c>
      <c r="D453" s="15" t="s">
        <v>490</v>
      </c>
      <c r="E453" s="15" t="s">
        <v>491</v>
      </c>
      <c r="F453" s="16">
        <v>8.5090838244605727E-2</v>
      </c>
      <c r="G453" s="17">
        <v>2.6844864114202074E-2</v>
      </c>
    </row>
    <row r="454" spans="2:7" ht="14.4" x14ac:dyDescent="0.3">
      <c r="B454" s="14" t="s">
        <v>492</v>
      </c>
      <c r="C454" s="15" t="s">
        <v>493</v>
      </c>
      <c r="D454" s="15" t="s">
        <v>773</v>
      </c>
      <c r="E454" s="15" t="s">
        <v>774</v>
      </c>
      <c r="F454" s="16">
        <v>0.94402947144906313</v>
      </c>
      <c r="G454" s="17">
        <v>0.96325926153574271</v>
      </c>
    </row>
    <row r="455" spans="2:7" ht="14.4" x14ac:dyDescent="0.3">
      <c r="B455" s="14" t="s">
        <v>492</v>
      </c>
      <c r="C455" s="15" t="s">
        <v>493</v>
      </c>
      <c r="D455" s="15" t="s">
        <v>811</v>
      </c>
      <c r="E455" s="15" t="s">
        <v>812</v>
      </c>
      <c r="F455" s="16">
        <v>3.3298432026473285E-2</v>
      </c>
      <c r="G455" s="17">
        <v>9.8958743500550291E-3</v>
      </c>
    </row>
    <row r="456" spans="2:7" ht="14.4" x14ac:dyDescent="0.3">
      <c r="B456" s="14" t="s">
        <v>494</v>
      </c>
      <c r="C456" s="15" t="s">
        <v>495</v>
      </c>
      <c r="D456" s="15" t="s">
        <v>252</v>
      </c>
      <c r="E456" s="15" t="s">
        <v>253</v>
      </c>
      <c r="F456" s="16">
        <v>2.250090066076222E-2</v>
      </c>
      <c r="G456" s="17">
        <v>4.5354376980712319E-2</v>
      </c>
    </row>
    <row r="457" spans="2:7" ht="14.4" x14ac:dyDescent="0.3">
      <c r="B457" s="14" t="s">
        <v>494</v>
      </c>
      <c r="C457" s="15" t="s">
        <v>495</v>
      </c>
      <c r="D457" s="15" t="s">
        <v>775</v>
      </c>
      <c r="E457" s="15" t="s">
        <v>776</v>
      </c>
      <c r="F457" s="16">
        <v>0.97299586723823706</v>
      </c>
      <c r="G457" s="17">
        <v>0.95464562301928757</v>
      </c>
    </row>
    <row r="458" spans="2:7" ht="14.4" x14ac:dyDescent="0.3">
      <c r="B458" s="14" t="s">
        <v>498</v>
      </c>
      <c r="C458" s="15" t="s">
        <v>499</v>
      </c>
      <c r="D458" s="15" t="s">
        <v>496</v>
      </c>
      <c r="E458" s="15" t="s">
        <v>497</v>
      </c>
      <c r="F458" s="16">
        <v>3.6304229442730078E-3</v>
      </c>
      <c r="G458" s="17">
        <v>1.2141896104748467E-3</v>
      </c>
    </row>
    <row r="459" spans="2:7" ht="14.4" x14ac:dyDescent="0.3">
      <c r="B459" s="14" t="s">
        <v>498</v>
      </c>
      <c r="C459" s="15" t="s">
        <v>499</v>
      </c>
      <c r="D459" s="15" t="s">
        <v>543</v>
      </c>
      <c r="E459" s="15" t="s">
        <v>544</v>
      </c>
      <c r="F459" s="16">
        <v>5.1012965616660522E-3</v>
      </c>
      <c r="G459" s="17">
        <v>1.9509073606143147E-3</v>
      </c>
    </row>
    <row r="460" spans="2:7" ht="14.4" x14ac:dyDescent="0.3">
      <c r="B460" s="14" t="s">
        <v>498</v>
      </c>
      <c r="C460" s="15" t="s">
        <v>499</v>
      </c>
      <c r="D460" s="15" t="s">
        <v>777</v>
      </c>
      <c r="E460" s="15" t="s">
        <v>778</v>
      </c>
      <c r="F460" s="16">
        <v>0.90947180695647567</v>
      </c>
      <c r="G460" s="17">
        <v>0.95557214583401717</v>
      </c>
    </row>
    <row r="461" spans="2:7" ht="14.4" x14ac:dyDescent="0.3">
      <c r="B461" s="14" t="s">
        <v>498</v>
      </c>
      <c r="C461" s="15" t="s">
        <v>499</v>
      </c>
      <c r="D461" s="15" t="s">
        <v>795</v>
      </c>
      <c r="E461" s="15" t="s">
        <v>796</v>
      </c>
      <c r="F461" s="16">
        <v>9.3589492256420312E-3</v>
      </c>
      <c r="G461" s="17">
        <v>3.9165818921668366E-3</v>
      </c>
    </row>
    <row r="462" spans="2:7" ht="14.4" x14ac:dyDescent="0.3">
      <c r="B462" s="14" t="s">
        <v>498</v>
      </c>
      <c r="C462" s="15" t="s">
        <v>499</v>
      </c>
      <c r="D462" s="15" t="s">
        <v>807</v>
      </c>
      <c r="E462" s="15" t="s">
        <v>808</v>
      </c>
      <c r="F462" s="16">
        <v>2.5460879023160615E-2</v>
      </c>
      <c r="G462" s="17">
        <v>1.1369080825648937E-2</v>
      </c>
    </row>
    <row r="463" spans="2:7" ht="14.4" x14ac:dyDescent="0.3">
      <c r="B463" s="14" t="s">
        <v>498</v>
      </c>
      <c r="C463" s="15" t="s">
        <v>499</v>
      </c>
      <c r="D463" s="15" t="s">
        <v>823</v>
      </c>
      <c r="E463" s="15" t="s">
        <v>824</v>
      </c>
      <c r="F463" s="16">
        <v>1.6575525346272834E-2</v>
      </c>
      <c r="G463" s="17">
        <v>8.4747153217602476E-3</v>
      </c>
    </row>
    <row r="464" spans="2:7" ht="14.4" x14ac:dyDescent="0.3">
      <c r="B464" s="14" t="s">
        <v>498</v>
      </c>
      <c r="C464" s="15" t="s">
        <v>499</v>
      </c>
      <c r="D464" s="15" t="s">
        <v>837</v>
      </c>
      <c r="E464" s="15" t="s">
        <v>838</v>
      </c>
      <c r="F464" s="16">
        <v>4.4177209567152192E-3</v>
      </c>
      <c r="G464" s="17">
        <v>1.7950316673776788E-3</v>
      </c>
    </row>
    <row r="465" spans="2:7" ht="14.4" x14ac:dyDescent="0.3">
      <c r="B465" s="14" t="s">
        <v>498</v>
      </c>
      <c r="C465" s="15" t="s">
        <v>499</v>
      </c>
      <c r="D465" s="15" t="s">
        <v>843</v>
      </c>
      <c r="E465" s="15" t="s">
        <v>844</v>
      </c>
      <c r="F465" s="16">
        <v>3.9671949076683359E-2</v>
      </c>
      <c r="G465" s="17">
        <v>1.5707347487940147E-2</v>
      </c>
    </row>
    <row r="466" spans="2:7" ht="14.4" x14ac:dyDescent="0.3">
      <c r="B466" s="14" t="s">
        <v>502</v>
      </c>
      <c r="C466" s="15" t="s">
        <v>503</v>
      </c>
      <c r="D466" s="15" t="s">
        <v>500</v>
      </c>
      <c r="E466" s="15" t="s">
        <v>501</v>
      </c>
      <c r="F466" s="16">
        <v>2.465301440823455E-3</v>
      </c>
      <c r="G466" s="17">
        <v>2.3422020945372203E-3</v>
      </c>
    </row>
    <row r="467" spans="2:7" ht="14.4" x14ac:dyDescent="0.3">
      <c r="B467" s="14" t="s">
        <v>502</v>
      </c>
      <c r="C467" s="15" t="s">
        <v>503</v>
      </c>
      <c r="D467" s="15" t="s">
        <v>735</v>
      </c>
      <c r="E467" s="15" t="s">
        <v>736</v>
      </c>
      <c r="F467" s="16">
        <v>0.93944608927533135</v>
      </c>
      <c r="G467" s="17">
        <v>0.9946681290687801</v>
      </c>
    </row>
    <row r="468" spans="2:7" ht="14.4" x14ac:dyDescent="0.3">
      <c r="B468" s="14" t="s">
        <v>502</v>
      </c>
      <c r="C468" s="15" t="s">
        <v>503</v>
      </c>
      <c r="D468" s="15" t="s">
        <v>973</v>
      </c>
      <c r="E468" s="15" t="s">
        <v>974</v>
      </c>
      <c r="F468" s="16">
        <v>1.9106759016001909E-3</v>
      </c>
      <c r="G468" s="17">
        <v>0</v>
      </c>
    </row>
    <row r="469" spans="2:7" ht="14.4" x14ac:dyDescent="0.3">
      <c r="B469" s="14" t="s">
        <v>502</v>
      </c>
      <c r="C469" s="15" t="s">
        <v>503</v>
      </c>
      <c r="D469" s="15" t="s">
        <v>759</v>
      </c>
      <c r="E469" s="15" t="s">
        <v>760</v>
      </c>
      <c r="F469" s="16">
        <v>1.7162029872087024E-3</v>
      </c>
      <c r="G469" s="17">
        <v>2.9896688366827058E-3</v>
      </c>
    </row>
    <row r="470" spans="2:7" ht="14.4" x14ac:dyDescent="0.3">
      <c r="B470" s="14" t="s">
        <v>506</v>
      </c>
      <c r="C470" s="15" t="s">
        <v>507</v>
      </c>
      <c r="D470" s="15" t="s">
        <v>504</v>
      </c>
      <c r="E470" s="15" t="s">
        <v>505</v>
      </c>
      <c r="F470" s="16">
        <v>5.3012259237003008E-3</v>
      </c>
      <c r="G470" s="17">
        <v>8.8495934629161822E-3</v>
      </c>
    </row>
    <row r="471" spans="2:7" ht="14.4" x14ac:dyDescent="0.3">
      <c r="B471" s="14" t="s">
        <v>506</v>
      </c>
      <c r="C471" s="15" t="s">
        <v>507</v>
      </c>
      <c r="D471" s="15" t="s">
        <v>566</v>
      </c>
      <c r="E471" s="15" t="s">
        <v>567</v>
      </c>
      <c r="F471" s="16">
        <v>2.203726990188368E-3</v>
      </c>
      <c r="G471" s="17">
        <v>2.1281261930096739E-3</v>
      </c>
    </row>
    <row r="472" spans="2:7" ht="14.4" x14ac:dyDescent="0.3">
      <c r="B472" s="14" t="s">
        <v>506</v>
      </c>
      <c r="C472" s="15" t="s">
        <v>507</v>
      </c>
      <c r="D472" s="15" t="s">
        <v>458</v>
      </c>
      <c r="E472" s="15" t="s">
        <v>459</v>
      </c>
      <c r="F472" s="16">
        <v>3.4080301021116477E-2</v>
      </c>
      <c r="G472" s="17">
        <v>2.8912462534419595E-2</v>
      </c>
    </row>
    <row r="473" spans="2:7" ht="14.4" x14ac:dyDescent="0.3">
      <c r="B473" s="14" t="s">
        <v>506</v>
      </c>
      <c r="C473" s="15" t="s">
        <v>507</v>
      </c>
      <c r="D473" s="15" t="s">
        <v>763</v>
      </c>
      <c r="E473" s="15" t="s">
        <v>764</v>
      </c>
      <c r="F473" s="16">
        <v>1.0403455832689493E-2</v>
      </c>
      <c r="G473" s="17">
        <v>1.7390527401655385E-2</v>
      </c>
    </row>
    <row r="474" spans="2:7" ht="14.4" x14ac:dyDescent="0.3">
      <c r="B474" s="14" t="s">
        <v>506</v>
      </c>
      <c r="C474" s="15" t="s">
        <v>507</v>
      </c>
      <c r="D474" s="15" t="s">
        <v>779</v>
      </c>
      <c r="E474" s="15" t="s">
        <v>780</v>
      </c>
      <c r="F474" s="16">
        <v>0.8768118814497694</v>
      </c>
      <c r="G474" s="17">
        <v>0.80850113310535843</v>
      </c>
    </row>
    <row r="475" spans="2:7" ht="14.4" x14ac:dyDescent="0.3">
      <c r="B475" s="14" t="s">
        <v>506</v>
      </c>
      <c r="C475" s="15" t="s">
        <v>507</v>
      </c>
      <c r="D475" s="15" t="s">
        <v>833</v>
      </c>
      <c r="E475" s="15" t="s">
        <v>834</v>
      </c>
      <c r="F475" s="16">
        <v>3.2801810606450293E-2</v>
      </c>
      <c r="G475" s="17">
        <v>2.5898970864165437E-2</v>
      </c>
    </row>
    <row r="476" spans="2:7" ht="14.4" x14ac:dyDescent="0.3">
      <c r="B476" s="14" t="s">
        <v>506</v>
      </c>
      <c r="C476" s="15" t="s">
        <v>507</v>
      </c>
      <c r="D476" s="15" t="s">
        <v>851</v>
      </c>
      <c r="E476" s="15" t="s">
        <v>852</v>
      </c>
      <c r="F476" s="16">
        <v>6.6332735606684248E-2</v>
      </c>
      <c r="G476" s="17">
        <v>0.10831918643847521</v>
      </c>
    </row>
    <row r="477" spans="2:7" ht="14.4" x14ac:dyDescent="0.3">
      <c r="B477" s="14" t="s">
        <v>510</v>
      </c>
      <c r="C477" s="15" t="s">
        <v>511</v>
      </c>
      <c r="D477" s="15" t="s">
        <v>508</v>
      </c>
      <c r="E477" s="15" t="s">
        <v>509</v>
      </c>
      <c r="F477" s="16">
        <v>2.4490534269354133E-3</v>
      </c>
      <c r="G477" s="17">
        <v>2.2584515491566094E-3</v>
      </c>
    </row>
    <row r="478" spans="2:7" ht="14.4" x14ac:dyDescent="0.3">
      <c r="B478" s="14" t="s">
        <v>510</v>
      </c>
      <c r="C478" s="15" t="s">
        <v>511</v>
      </c>
      <c r="D478" s="15" t="s">
        <v>721</v>
      </c>
      <c r="E478" s="15" t="s">
        <v>722</v>
      </c>
      <c r="F478" s="16">
        <v>1.6365179208814296E-3</v>
      </c>
      <c r="G478" s="17">
        <v>3.1182029911650914E-3</v>
      </c>
    </row>
    <row r="479" spans="2:7" ht="14.4" x14ac:dyDescent="0.3">
      <c r="B479" s="14" t="s">
        <v>510</v>
      </c>
      <c r="C479" s="15" t="s">
        <v>511</v>
      </c>
      <c r="D479" s="15" t="s">
        <v>733</v>
      </c>
      <c r="E479" s="15" t="s">
        <v>734</v>
      </c>
      <c r="F479" s="16">
        <v>0.52271478138308458</v>
      </c>
      <c r="G479" s="17">
        <v>0.99462334545967823</v>
      </c>
    </row>
    <row r="480" spans="2:7" ht="14.4" x14ac:dyDescent="0.3">
      <c r="B480" s="14" t="s">
        <v>512</v>
      </c>
      <c r="C480" s="15" t="s">
        <v>513</v>
      </c>
      <c r="D480" s="15" t="s">
        <v>252</v>
      </c>
      <c r="E480" s="15" t="s">
        <v>253</v>
      </c>
      <c r="F480" s="16">
        <v>1.5199821742054923E-2</v>
      </c>
      <c r="G480" s="17">
        <v>2.5018337869242423E-2</v>
      </c>
    </row>
    <row r="481" spans="2:7" ht="14.4" x14ac:dyDescent="0.3">
      <c r="B481" s="14" t="s">
        <v>512</v>
      </c>
      <c r="C481" s="15" t="s">
        <v>513</v>
      </c>
      <c r="D481" s="15" t="s">
        <v>781</v>
      </c>
      <c r="E481" s="15" t="s">
        <v>782</v>
      </c>
      <c r="F481" s="16">
        <v>0.95492306802209437</v>
      </c>
      <c r="G481" s="17">
        <v>0.96174754752421621</v>
      </c>
    </row>
    <row r="482" spans="2:7" ht="14.4" x14ac:dyDescent="0.3">
      <c r="B482" s="14" t="s">
        <v>512</v>
      </c>
      <c r="C482" s="15" t="s">
        <v>513</v>
      </c>
      <c r="D482" s="15" t="s">
        <v>791</v>
      </c>
      <c r="E482" s="15" t="s">
        <v>792</v>
      </c>
      <c r="F482" s="16">
        <v>5.6331411363742482E-3</v>
      </c>
      <c r="G482" s="17">
        <v>1.3234114606541307E-2</v>
      </c>
    </row>
    <row r="483" spans="2:7" ht="14.4" x14ac:dyDescent="0.3">
      <c r="B483" s="14" t="s">
        <v>515</v>
      </c>
      <c r="C483" s="15" t="s">
        <v>516</v>
      </c>
      <c r="D483" s="15" t="s">
        <v>711</v>
      </c>
      <c r="E483" s="15" t="s">
        <v>712</v>
      </c>
      <c r="F483" s="16">
        <v>0.58948957466776564</v>
      </c>
      <c r="G483" s="17">
        <v>0.9519978356908112</v>
      </c>
    </row>
    <row r="484" spans="2:7" ht="14.4" x14ac:dyDescent="0.3">
      <c r="B484" s="14" t="s">
        <v>515</v>
      </c>
      <c r="C484" s="15" t="s">
        <v>516</v>
      </c>
      <c r="D484" s="15" t="s">
        <v>789</v>
      </c>
      <c r="E484" s="15" t="s">
        <v>790</v>
      </c>
      <c r="F484" s="16">
        <v>5.9324552299877938E-2</v>
      </c>
      <c r="G484" s="17">
        <v>3.9892153456899809E-2</v>
      </c>
    </row>
    <row r="485" spans="2:7" ht="14.4" x14ac:dyDescent="0.3">
      <c r="B485" s="14" t="s">
        <v>515</v>
      </c>
      <c r="C485" s="15" t="s">
        <v>516</v>
      </c>
      <c r="D485" s="15" t="s">
        <v>747</v>
      </c>
      <c r="E485" s="15" t="s">
        <v>748</v>
      </c>
      <c r="F485" s="16">
        <v>8.1219962007038245E-3</v>
      </c>
      <c r="G485" s="17">
        <v>8.1100108522889729E-3</v>
      </c>
    </row>
    <row r="486" spans="2:7" ht="14.4" x14ac:dyDescent="0.3">
      <c r="B486" s="14" t="s">
        <v>517</v>
      </c>
      <c r="C486" s="15" t="s">
        <v>518</v>
      </c>
      <c r="D486" s="15" t="s">
        <v>221</v>
      </c>
      <c r="E486" s="15" t="s">
        <v>222</v>
      </c>
      <c r="F486" s="16">
        <v>5.3968353494954742E-3</v>
      </c>
      <c r="G486" s="17">
        <v>3.0503162962831703E-3</v>
      </c>
    </row>
    <row r="487" spans="2:7" ht="14.4" x14ac:dyDescent="0.3">
      <c r="B487" s="14" t="s">
        <v>517</v>
      </c>
      <c r="C487" s="15" t="s">
        <v>518</v>
      </c>
      <c r="D487" s="15" t="s">
        <v>466</v>
      </c>
      <c r="E487" s="15" t="s">
        <v>467</v>
      </c>
      <c r="F487" s="16">
        <v>6.7469329128213686E-3</v>
      </c>
      <c r="G487" s="17">
        <v>3.8882040092041072E-3</v>
      </c>
    </row>
    <row r="488" spans="2:7" ht="14.4" x14ac:dyDescent="0.3">
      <c r="B488" s="14" t="s">
        <v>517</v>
      </c>
      <c r="C488" s="15" t="s">
        <v>518</v>
      </c>
      <c r="D488" s="15" t="s">
        <v>651</v>
      </c>
      <c r="E488" s="15" t="s">
        <v>652</v>
      </c>
      <c r="F488" s="16">
        <v>1.0979952934069947E-3</v>
      </c>
      <c r="G488" s="17">
        <v>0</v>
      </c>
    </row>
    <row r="489" spans="2:7" ht="14.4" x14ac:dyDescent="0.3">
      <c r="B489" s="14" t="s">
        <v>517</v>
      </c>
      <c r="C489" s="15" t="s">
        <v>518</v>
      </c>
      <c r="D489" s="15" t="s">
        <v>566</v>
      </c>
      <c r="E489" s="15" t="s">
        <v>567</v>
      </c>
      <c r="F489" s="16">
        <v>4.6892282329389894E-3</v>
      </c>
      <c r="G489" s="17">
        <v>2.8224918426188669E-3</v>
      </c>
    </row>
    <row r="490" spans="2:7" ht="14.4" x14ac:dyDescent="0.3">
      <c r="B490" s="14" t="s">
        <v>517</v>
      </c>
      <c r="C490" s="15" t="s">
        <v>518</v>
      </c>
      <c r="D490" s="15" t="s">
        <v>783</v>
      </c>
      <c r="E490" s="15" t="s">
        <v>784</v>
      </c>
      <c r="F490" s="16">
        <v>0.96590223750075388</v>
      </c>
      <c r="G490" s="17">
        <v>0.97300027085796148</v>
      </c>
    </row>
    <row r="491" spans="2:7" ht="14.4" x14ac:dyDescent="0.3">
      <c r="B491" s="14" t="s">
        <v>517</v>
      </c>
      <c r="C491" s="15" t="s">
        <v>518</v>
      </c>
      <c r="D491" s="15" t="s">
        <v>801</v>
      </c>
      <c r="E491" s="15" t="s">
        <v>802</v>
      </c>
      <c r="F491" s="16">
        <v>2.6457670850331422E-3</v>
      </c>
      <c r="G491" s="17">
        <v>2.1440812472629418E-3</v>
      </c>
    </row>
    <row r="492" spans="2:7" ht="14.4" x14ac:dyDescent="0.3">
      <c r="B492" s="14" t="s">
        <v>517</v>
      </c>
      <c r="C492" s="15" t="s">
        <v>518</v>
      </c>
      <c r="D492" s="15" t="s">
        <v>841</v>
      </c>
      <c r="E492" s="15" t="s">
        <v>842</v>
      </c>
      <c r="F492" s="16">
        <v>1.8791821848583659E-3</v>
      </c>
      <c r="G492" s="17">
        <v>1.5390807536432925E-3</v>
      </c>
    </row>
    <row r="493" spans="2:7" ht="14.4" x14ac:dyDescent="0.3">
      <c r="B493" s="14" t="s">
        <v>517</v>
      </c>
      <c r="C493" s="15" t="s">
        <v>518</v>
      </c>
      <c r="D493" s="15" t="s">
        <v>849</v>
      </c>
      <c r="E493" s="15" t="s">
        <v>850</v>
      </c>
      <c r="F493" s="16">
        <v>1.7272076326127764E-2</v>
      </c>
      <c r="G493" s="17">
        <v>1.3555554993026039E-2</v>
      </c>
    </row>
    <row r="494" spans="2:7" ht="14.4" x14ac:dyDescent="0.3">
      <c r="B494" s="14" t="s">
        <v>519</v>
      </c>
      <c r="C494" s="15" t="s">
        <v>520</v>
      </c>
      <c r="D494" s="15" t="s">
        <v>486</v>
      </c>
      <c r="E494" s="15" t="s">
        <v>487</v>
      </c>
      <c r="F494" s="16">
        <v>6.5942567085392322E-3</v>
      </c>
      <c r="G494" s="17">
        <v>6.8233526461894747E-3</v>
      </c>
    </row>
    <row r="495" spans="2:7" ht="14.4" x14ac:dyDescent="0.3">
      <c r="B495" s="14" t="s">
        <v>519</v>
      </c>
      <c r="C495" s="15" t="s">
        <v>520</v>
      </c>
      <c r="D495" s="15" t="s">
        <v>993</v>
      </c>
      <c r="E495" s="15" t="s">
        <v>994</v>
      </c>
      <c r="F495" s="16">
        <v>0.47703631912707095</v>
      </c>
      <c r="G495" s="17">
        <v>0.12220393434342355</v>
      </c>
    </row>
    <row r="496" spans="2:7" ht="14.4" x14ac:dyDescent="0.3">
      <c r="B496" s="14" t="s">
        <v>519</v>
      </c>
      <c r="C496" s="15" t="s">
        <v>520</v>
      </c>
      <c r="D496" s="15" t="s">
        <v>827</v>
      </c>
      <c r="E496" s="15" t="s">
        <v>828</v>
      </c>
      <c r="F496" s="16">
        <v>1.9197863194357499E-3</v>
      </c>
      <c r="G496" s="17">
        <v>0</v>
      </c>
    </row>
    <row r="497" spans="2:7" ht="14.4" x14ac:dyDescent="0.3">
      <c r="B497" s="14" t="s">
        <v>519</v>
      </c>
      <c r="C497" s="15" t="s">
        <v>520</v>
      </c>
      <c r="D497" s="15" t="s">
        <v>995</v>
      </c>
      <c r="E497" s="15" t="s">
        <v>996</v>
      </c>
      <c r="F497" s="16">
        <v>0.99999999999999989</v>
      </c>
      <c r="G497" s="17">
        <v>0.18575229175183372</v>
      </c>
    </row>
    <row r="498" spans="2:7" ht="14.4" x14ac:dyDescent="0.3">
      <c r="B498" s="14" t="s">
        <v>519</v>
      </c>
      <c r="C498" s="15" t="s">
        <v>520</v>
      </c>
      <c r="D498" s="15" t="s">
        <v>785</v>
      </c>
      <c r="E498" s="15" t="s">
        <v>786</v>
      </c>
      <c r="F498" s="16">
        <v>1</v>
      </c>
      <c r="G498" s="17">
        <v>0.25224787519343178</v>
      </c>
    </row>
    <row r="499" spans="2:7" ht="14.4" x14ac:dyDescent="0.3">
      <c r="B499" s="14" t="s">
        <v>519</v>
      </c>
      <c r="C499" s="15" t="s">
        <v>520</v>
      </c>
      <c r="D499" s="15" t="s">
        <v>927</v>
      </c>
      <c r="E499" s="15" t="s">
        <v>928</v>
      </c>
      <c r="F499" s="16">
        <v>1.8550211233050496E-3</v>
      </c>
      <c r="G499" s="17">
        <v>0</v>
      </c>
    </row>
    <row r="500" spans="2:7" ht="14.4" x14ac:dyDescent="0.3">
      <c r="B500" s="14" t="s">
        <v>519</v>
      </c>
      <c r="C500" s="15" t="s">
        <v>520</v>
      </c>
      <c r="D500" s="15" t="s">
        <v>997</v>
      </c>
      <c r="E500" s="15" t="s">
        <v>998</v>
      </c>
      <c r="F500" s="16">
        <v>0.98869716748822534</v>
      </c>
      <c r="G500" s="17">
        <v>0.24104756013775128</v>
      </c>
    </row>
    <row r="501" spans="2:7" ht="14.4" x14ac:dyDescent="0.3">
      <c r="B501" s="14" t="s">
        <v>519</v>
      </c>
      <c r="C501" s="15" t="s">
        <v>520</v>
      </c>
      <c r="D501" s="15" t="s">
        <v>931</v>
      </c>
      <c r="E501" s="15" t="s">
        <v>932</v>
      </c>
      <c r="F501" s="16">
        <v>0.98423313093108822</v>
      </c>
      <c r="G501" s="17">
        <v>0.18491328477651808</v>
      </c>
    </row>
    <row r="502" spans="2:7" ht="14.4" x14ac:dyDescent="0.3">
      <c r="B502" s="14" t="s">
        <v>519</v>
      </c>
      <c r="C502" s="15" t="s">
        <v>520</v>
      </c>
      <c r="D502" s="15" t="s">
        <v>933</v>
      </c>
      <c r="E502" s="15" t="s">
        <v>934</v>
      </c>
      <c r="F502" s="16">
        <v>2.6207895168419329E-2</v>
      </c>
      <c r="G502" s="17">
        <v>7.0117011508521706E-3</v>
      </c>
    </row>
    <row r="503" spans="2:7" ht="14.4" x14ac:dyDescent="0.3">
      <c r="B503" s="14" t="s">
        <v>523</v>
      </c>
      <c r="C503" s="15" t="s">
        <v>524</v>
      </c>
      <c r="D503" s="15" t="s">
        <v>521</v>
      </c>
      <c r="E503" s="15" t="s">
        <v>522</v>
      </c>
      <c r="F503" s="16">
        <v>8.1999984007804193E-3</v>
      </c>
      <c r="G503" s="17">
        <v>1.2437313152261577E-2</v>
      </c>
    </row>
    <row r="504" spans="2:7" ht="14.4" x14ac:dyDescent="0.3">
      <c r="B504" s="14" t="s">
        <v>523</v>
      </c>
      <c r="C504" s="15" t="s">
        <v>524</v>
      </c>
      <c r="D504" s="15" t="s">
        <v>751</v>
      </c>
      <c r="E504" s="15" t="s">
        <v>752</v>
      </c>
      <c r="F504" s="16">
        <v>0.95919547691835538</v>
      </c>
      <c r="G504" s="17">
        <v>0.98557368698721093</v>
      </c>
    </row>
    <row r="505" spans="2:7" ht="14.4" x14ac:dyDescent="0.3">
      <c r="B505" s="14" t="s">
        <v>523</v>
      </c>
      <c r="C505" s="15" t="s">
        <v>524</v>
      </c>
      <c r="D505" s="15" t="s">
        <v>787</v>
      </c>
      <c r="E505" s="15" t="s">
        <v>788</v>
      </c>
      <c r="F505" s="16">
        <v>1.8370718866392228E-3</v>
      </c>
      <c r="G505" s="17">
        <v>1.9889998605274483E-3</v>
      </c>
    </row>
    <row r="506" spans="2:7" ht="14.4" x14ac:dyDescent="0.3">
      <c r="B506" s="14" t="s">
        <v>525</v>
      </c>
      <c r="C506" s="15" t="s">
        <v>526</v>
      </c>
      <c r="D506" s="15" t="s">
        <v>378</v>
      </c>
      <c r="E506" s="15" t="s">
        <v>379</v>
      </c>
      <c r="F506" s="16">
        <v>2.363763589507279E-3</v>
      </c>
      <c r="G506" s="17">
        <v>1.5837983716036959E-3</v>
      </c>
    </row>
    <row r="507" spans="2:7" ht="14.4" x14ac:dyDescent="0.3">
      <c r="B507" s="14" t="s">
        <v>525</v>
      </c>
      <c r="C507" s="15" t="s">
        <v>526</v>
      </c>
      <c r="D507" s="15" t="s">
        <v>703</v>
      </c>
      <c r="E507" s="15" t="s">
        <v>704</v>
      </c>
      <c r="F507" s="16">
        <v>0</v>
      </c>
      <c r="G507" s="17">
        <v>1.3265026072637454E-3</v>
      </c>
    </row>
    <row r="508" spans="2:7" ht="14.4" x14ac:dyDescent="0.3">
      <c r="B508" s="14" t="s">
        <v>525</v>
      </c>
      <c r="C508" s="15" t="s">
        <v>526</v>
      </c>
      <c r="D508" s="15" t="s">
        <v>394</v>
      </c>
      <c r="E508" s="15" t="s">
        <v>395</v>
      </c>
      <c r="F508" s="16">
        <v>0</v>
      </c>
      <c r="G508" s="17">
        <v>1.3379379745677431E-3</v>
      </c>
    </row>
    <row r="509" spans="2:7" ht="14.4" x14ac:dyDescent="0.3">
      <c r="B509" s="14" t="s">
        <v>525</v>
      </c>
      <c r="C509" s="15" t="s">
        <v>526</v>
      </c>
      <c r="D509" s="15" t="s">
        <v>989</v>
      </c>
      <c r="E509" s="15" t="s">
        <v>990</v>
      </c>
      <c r="F509" s="16">
        <v>1.0016248297746874E-2</v>
      </c>
      <c r="G509" s="17">
        <v>1.3499451102369409E-2</v>
      </c>
    </row>
    <row r="510" spans="2:7" ht="14.4" x14ac:dyDescent="0.3">
      <c r="B510" s="14" t="s">
        <v>525</v>
      </c>
      <c r="C510" s="15" t="s">
        <v>526</v>
      </c>
      <c r="D510" s="15" t="s">
        <v>751</v>
      </c>
      <c r="E510" s="15" t="s">
        <v>752</v>
      </c>
      <c r="F510" s="16">
        <v>1.4181843934797747E-2</v>
      </c>
      <c r="G510" s="17">
        <v>1.3739593815753362E-2</v>
      </c>
    </row>
    <row r="511" spans="2:7" ht="14.4" x14ac:dyDescent="0.3">
      <c r="B511" s="14" t="s">
        <v>525</v>
      </c>
      <c r="C511" s="15" t="s">
        <v>526</v>
      </c>
      <c r="D511" s="15" t="s">
        <v>787</v>
      </c>
      <c r="E511" s="15" t="s">
        <v>788</v>
      </c>
      <c r="F511" s="16">
        <v>0.94871881038393691</v>
      </c>
      <c r="G511" s="17">
        <v>0.96851271612844214</v>
      </c>
    </row>
    <row r="512" spans="2:7" ht="14.4" x14ac:dyDescent="0.3">
      <c r="B512" s="14" t="s">
        <v>527</v>
      </c>
      <c r="C512" s="15" t="s">
        <v>528</v>
      </c>
      <c r="D512" s="15" t="s">
        <v>243</v>
      </c>
      <c r="E512" s="15" t="s">
        <v>244</v>
      </c>
      <c r="F512" s="16">
        <v>1.635156588252273E-2</v>
      </c>
      <c r="G512" s="17">
        <v>1.5217858486004404E-2</v>
      </c>
    </row>
    <row r="513" spans="2:7" ht="14.4" x14ac:dyDescent="0.3">
      <c r="B513" s="14" t="s">
        <v>527</v>
      </c>
      <c r="C513" s="15" t="s">
        <v>528</v>
      </c>
      <c r="D513" s="15" t="s">
        <v>695</v>
      </c>
      <c r="E513" s="15" t="s">
        <v>696</v>
      </c>
      <c r="F513" s="16">
        <v>0.21783839733086954</v>
      </c>
      <c r="G513" s="17">
        <v>0.98277637493508108</v>
      </c>
    </row>
    <row r="514" spans="2:7" ht="14.4" x14ac:dyDescent="0.3">
      <c r="B514" s="14" t="s">
        <v>527</v>
      </c>
      <c r="C514" s="15" t="s">
        <v>528</v>
      </c>
      <c r="D514" s="15" t="s">
        <v>813</v>
      </c>
      <c r="E514" s="15" t="s">
        <v>814</v>
      </c>
      <c r="F514" s="16">
        <v>0</v>
      </c>
      <c r="G514" s="17">
        <v>2.0057665789143786E-3</v>
      </c>
    </row>
    <row r="515" spans="2:7" ht="14.4" x14ac:dyDescent="0.3">
      <c r="B515" s="14" t="s">
        <v>529</v>
      </c>
      <c r="C515" s="15" t="s">
        <v>530</v>
      </c>
      <c r="D515" s="15" t="s">
        <v>711</v>
      </c>
      <c r="E515" s="15" t="s">
        <v>712</v>
      </c>
      <c r="F515" s="16">
        <v>1.0386307435461548E-2</v>
      </c>
      <c r="G515" s="17">
        <v>2.5769884753447946E-2</v>
      </c>
    </row>
    <row r="516" spans="2:7" ht="14.4" x14ac:dyDescent="0.3">
      <c r="B516" s="14" t="s">
        <v>529</v>
      </c>
      <c r="C516" s="15" t="s">
        <v>530</v>
      </c>
      <c r="D516" s="15" t="s">
        <v>789</v>
      </c>
      <c r="E516" s="15" t="s">
        <v>790</v>
      </c>
      <c r="F516" s="16">
        <v>0.93205747751784174</v>
      </c>
      <c r="G516" s="17">
        <v>0.96291328169280166</v>
      </c>
    </row>
    <row r="517" spans="2:7" ht="14.4" x14ac:dyDescent="0.3">
      <c r="B517" s="14" t="s">
        <v>529</v>
      </c>
      <c r="C517" s="15" t="s">
        <v>530</v>
      </c>
      <c r="D517" s="15" t="s">
        <v>747</v>
      </c>
      <c r="E517" s="15" t="s">
        <v>748</v>
      </c>
      <c r="F517" s="16">
        <v>7.3769154271745114E-3</v>
      </c>
      <c r="G517" s="17">
        <v>1.1316833553750235E-2</v>
      </c>
    </row>
    <row r="518" spans="2:7" ht="14.4" x14ac:dyDescent="0.3">
      <c r="B518" s="14" t="s">
        <v>531</v>
      </c>
      <c r="C518" s="15" t="s">
        <v>532</v>
      </c>
      <c r="D518" s="15" t="s">
        <v>306</v>
      </c>
      <c r="E518" s="15" t="s">
        <v>307</v>
      </c>
      <c r="F518" s="16">
        <v>0.32521741317621311</v>
      </c>
      <c r="G518" s="17">
        <v>8.3333601879392732E-2</v>
      </c>
    </row>
    <row r="519" spans="2:7" ht="14.4" x14ac:dyDescent="0.3">
      <c r="B519" s="14" t="s">
        <v>531</v>
      </c>
      <c r="C519" s="15" t="s">
        <v>532</v>
      </c>
      <c r="D519" s="15" t="s">
        <v>370</v>
      </c>
      <c r="E519" s="15" t="s">
        <v>371</v>
      </c>
      <c r="F519" s="16">
        <v>1.3323594134289993E-2</v>
      </c>
      <c r="G519" s="17">
        <v>2.3218492296487739E-3</v>
      </c>
    </row>
    <row r="520" spans="2:7" ht="14.4" x14ac:dyDescent="0.3">
      <c r="B520" s="14" t="s">
        <v>531</v>
      </c>
      <c r="C520" s="15" t="s">
        <v>532</v>
      </c>
      <c r="D520" s="15" t="s">
        <v>703</v>
      </c>
      <c r="E520" s="15" t="s">
        <v>704</v>
      </c>
      <c r="F520" s="16">
        <v>1.9298498032616653E-3</v>
      </c>
      <c r="G520" s="17">
        <v>9.9415751193150138E-4</v>
      </c>
    </row>
    <row r="521" spans="2:7" ht="14.4" x14ac:dyDescent="0.3">
      <c r="B521" s="14" t="s">
        <v>531</v>
      </c>
      <c r="C521" s="15" t="s">
        <v>532</v>
      </c>
      <c r="D521" s="15" t="s">
        <v>354</v>
      </c>
      <c r="E521" s="15" t="s">
        <v>355</v>
      </c>
      <c r="F521" s="16">
        <v>2.4339324463763549E-3</v>
      </c>
      <c r="G521" s="17">
        <v>1.1440062130816304E-3</v>
      </c>
    </row>
    <row r="522" spans="2:7" ht="14.4" x14ac:dyDescent="0.3">
      <c r="B522" s="14" t="s">
        <v>531</v>
      </c>
      <c r="C522" s="15" t="s">
        <v>532</v>
      </c>
      <c r="D522" s="15" t="s">
        <v>765</v>
      </c>
      <c r="E522" s="15" t="s">
        <v>766</v>
      </c>
      <c r="F522" s="16">
        <v>1.1906041922904447E-3</v>
      </c>
      <c r="G522" s="17">
        <v>0</v>
      </c>
    </row>
    <row r="523" spans="2:7" ht="14.4" x14ac:dyDescent="0.3">
      <c r="B523" s="14" t="s">
        <v>531</v>
      </c>
      <c r="C523" s="15" t="s">
        <v>532</v>
      </c>
      <c r="D523" s="15" t="s">
        <v>394</v>
      </c>
      <c r="E523" s="15" t="s">
        <v>395</v>
      </c>
      <c r="F523" s="16">
        <v>1.4118359794282853E-2</v>
      </c>
      <c r="G523" s="17">
        <v>6.9091530164704668E-3</v>
      </c>
    </row>
    <row r="524" spans="2:7" ht="14.4" x14ac:dyDescent="0.3">
      <c r="B524" s="14" t="s">
        <v>531</v>
      </c>
      <c r="C524" s="15" t="s">
        <v>532</v>
      </c>
      <c r="D524" s="15" t="s">
        <v>508</v>
      </c>
      <c r="E524" s="15" t="s">
        <v>509</v>
      </c>
      <c r="F524" s="16">
        <v>0.98305839461764843</v>
      </c>
      <c r="G524" s="17">
        <v>0.22766368150867028</v>
      </c>
    </row>
    <row r="525" spans="2:7" ht="14.4" x14ac:dyDescent="0.3">
      <c r="B525" s="14" t="s">
        <v>531</v>
      </c>
      <c r="C525" s="15" t="s">
        <v>532</v>
      </c>
      <c r="D525" s="15" t="s">
        <v>686</v>
      </c>
      <c r="E525" s="15" t="s">
        <v>687</v>
      </c>
      <c r="F525" s="16">
        <v>0.99849421656238868</v>
      </c>
      <c r="G525" s="17">
        <v>0.26176956814571095</v>
      </c>
    </row>
    <row r="526" spans="2:7" ht="14.4" x14ac:dyDescent="0.3">
      <c r="B526" s="14" t="s">
        <v>531</v>
      </c>
      <c r="C526" s="15" t="s">
        <v>532</v>
      </c>
      <c r="D526" s="15" t="s">
        <v>721</v>
      </c>
      <c r="E526" s="15" t="s">
        <v>722</v>
      </c>
      <c r="F526" s="16">
        <v>1.9328421534690135E-3</v>
      </c>
      <c r="G526" s="17">
        <v>9.2487262860402233E-4</v>
      </c>
    </row>
    <row r="527" spans="2:7" ht="14.4" x14ac:dyDescent="0.3">
      <c r="B527" s="14" t="s">
        <v>531</v>
      </c>
      <c r="C527" s="15" t="s">
        <v>532</v>
      </c>
      <c r="D527" s="15" t="s">
        <v>745</v>
      </c>
      <c r="E527" s="15" t="s">
        <v>746</v>
      </c>
      <c r="F527" s="16">
        <v>8.9358226848871309E-3</v>
      </c>
      <c r="G527" s="17">
        <v>1.2658187056294772E-2</v>
      </c>
    </row>
    <row r="528" spans="2:7" ht="14.4" x14ac:dyDescent="0.3">
      <c r="B528" s="14" t="s">
        <v>531</v>
      </c>
      <c r="C528" s="15" t="s">
        <v>532</v>
      </c>
      <c r="D528" s="15" t="s">
        <v>945</v>
      </c>
      <c r="E528" s="15" t="s">
        <v>946</v>
      </c>
      <c r="F528" s="16">
        <v>1.8539195834538617E-2</v>
      </c>
      <c r="G528" s="17">
        <v>1.0326670168507281E-2</v>
      </c>
    </row>
    <row r="529" spans="2:7" ht="14.4" x14ac:dyDescent="0.3">
      <c r="B529" s="14" t="s">
        <v>531</v>
      </c>
      <c r="C529" s="15" t="s">
        <v>532</v>
      </c>
      <c r="D529" s="15" t="s">
        <v>955</v>
      </c>
      <c r="E529" s="15" t="s">
        <v>956</v>
      </c>
      <c r="F529" s="16">
        <v>0.99287714952999162</v>
      </c>
      <c r="G529" s="17">
        <v>0.19248307354187544</v>
      </c>
    </row>
    <row r="530" spans="2:7" ht="14.4" x14ac:dyDescent="0.3">
      <c r="B530" s="14" t="s">
        <v>531</v>
      </c>
      <c r="C530" s="15" t="s">
        <v>532</v>
      </c>
      <c r="D530" s="15" t="s">
        <v>729</v>
      </c>
      <c r="E530" s="15" t="s">
        <v>730</v>
      </c>
      <c r="F530" s="16">
        <v>0.32613374585932636</v>
      </c>
      <c r="G530" s="17">
        <v>0.18750906342950505</v>
      </c>
    </row>
    <row r="531" spans="2:7" ht="14.4" x14ac:dyDescent="0.3">
      <c r="B531" s="14" t="s">
        <v>531</v>
      </c>
      <c r="C531" s="15" t="s">
        <v>532</v>
      </c>
      <c r="D531" s="15" t="s">
        <v>845</v>
      </c>
      <c r="E531" s="15" t="s">
        <v>846</v>
      </c>
      <c r="F531" s="16">
        <v>1.9904926093845934E-2</v>
      </c>
      <c r="G531" s="17">
        <v>1.1962115670307076E-2</v>
      </c>
    </row>
    <row r="532" spans="2:7" ht="14.4" x14ac:dyDescent="0.3">
      <c r="B532" s="14" t="s">
        <v>533</v>
      </c>
      <c r="C532" s="15" t="s">
        <v>534</v>
      </c>
      <c r="D532" s="15" t="s">
        <v>252</v>
      </c>
      <c r="E532" s="15" t="s">
        <v>253</v>
      </c>
      <c r="F532" s="16">
        <v>9.8708254633977704E-4</v>
      </c>
      <c r="G532" s="17">
        <v>0</v>
      </c>
    </row>
    <row r="533" spans="2:7" ht="14.4" x14ac:dyDescent="0.3">
      <c r="B533" s="14" t="s">
        <v>533</v>
      </c>
      <c r="C533" s="15" t="s">
        <v>534</v>
      </c>
      <c r="D533" s="15" t="s">
        <v>486</v>
      </c>
      <c r="E533" s="15" t="s">
        <v>487</v>
      </c>
      <c r="F533" s="16">
        <v>1.5705831614786198E-2</v>
      </c>
      <c r="G533" s="17">
        <v>1.9043892749250394E-2</v>
      </c>
    </row>
    <row r="534" spans="2:7" ht="14.4" x14ac:dyDescent="0.3">
      <c r="B534" s="14" t="s">
        <v>533</v>
      </c>
      <c r="C534" s="15" t="s">
        <v>534</v>
      </c>
      <c r="D534" s="15" t="s">
        <v>480</v>
      </c>
      <c r="E534" s="15" t="s">
        <v>481</v>
      </c>
      <c r="F534" s="16">
        <v>0.99220233165573035</v>
      </c>
      <c r="G534" s="17">
        <v>9.7656068751638084E-2</v>
      </c>
    </row>
    <row r="535" spans="2:7" ht="14.4" x14ac:dyDescent="0.3">
      <c r="B535" s="14" t="s">
        <v>533</v>
      </c>
      <c r="C535" s="15" t="s">
        <v>534</v>
      </c>
      <c r="D535" s="15" t="s">
        <v>358</v>
      </c>
      <c r="E535" s="15" t="s">
        <v>359</v>
      </c>
      <c r="F535" s="16">
        <v>2.8802652106084243E-3</v>
      </c>
      <c r="G535" s="17">
        <v>1.8522210977639164E-3</v>
      </c>
    </row>
    <row r="536" spans="2:7" ht="14.4" x14ac:dyDescent="0.3">
      <c r="B536" s="14" t="s">
        <v>533</v>
      </c>
      <c r="C536" s="15" t="s">
        <v>534</v>
      </c>
      <c r="D536" s="15" t="s">
        <v>476</v>
      </c>
      <c r="E536" s="15" t="s">
        <v>477</v>
      </c>
      <c r="F536" s="16">
        <v>1.9877458611298353E-2</v>
      </c>
      <c r="G536" s="17">
        <v>8.246584928162163E-3</v>
      </c>
    </row>
    <row r="537" spans="2:7" ht="14.4" x14ac:dyDescent="0.3">
      <c r="B537" s="14" t="s">
        <v>533</v>
      </c>
      <c r="C537" s="15" t="s">
        <v>534</v>
      </c>
      <c r="D537" s="15" t="s">
        <v>781</v>
      </c>
      <c r="E537" s="15" t="s">
        <v>782</v>
      </c>
      <c r="F537" s="16">
        <v>3.1361564981230709E-2</v>
      </c>
      <c r="G537" s="17">
        <v>1.1556003666820913E-2</v>
      </c>
    </row>
    <row r="538" spans="2:7" ht="14.4" x14ac:dyDescent="0.3">
      <c r="B538" s="14" t="s">
        <v>533</v>
      </c>
      <c r="C538" s="15" t="s">
        <v>534</v>
      </c>
      <c r="D538" s="15" t="s">
        <v>791</v>
      </c>
      <c r="E538" s="15" t="s">
        <v>792</v>
      </c>
      <c r="F538" s="16">
        <v>0.98815450067696908</v>
      </c>
      <c r="G538" s="17">
        <v>0.84934933993461414</v>
      </c>
    </row>
    <row r="539" spans="2:7" ht="14.4" x14ac:dyDescent="0.3">
      <c r="B539" s="14" t="s">
        <v>533</v>
      </c>
      <c r="C539" s="15" t="s">
        <v>534</v>
      </c>
      <c r="D539" s="15" t="s">
        <v>797</v>
      </c>
      <c r="E539" s="15" t="s">
        <v>798</v>
      </c>
      <c r="F539" s="16">
        <v>1.1183680170971688E-2</v>
      </c>
      <c r="G539" s="17">
        <v>1.0421095005022441E-2</v>
      </c>
    </row>
    <row r="540" spans="2:7" ht="14.4" x14ac:dyDescent="0.3">
      <c r="B540" s="14" t="s">
        <v>533</v>
      </c>
      <c r="C540" s="15" t="s">
        <v>534</v>
      </c>
      <c r="D540" s="15" t="s">
        <v>927</v>
      </c>
      <c r="E540" s="15" t="s">
        <v>928</v>
      </c>
      <c r="F540" s="16">
        <v>8.9459889656162868E-3</v>
      </c>
      <c r="G540" s="17">
        <v>1.874793866727864E-3</v>
      </c>
    </row>
    <row r="541" spans="2:7" ht="14.4" x14ac:dyDescent="0.3">
      <c r="B541" s="14" t="s">
        <v>535</v>
      </c>
      <c r="C541" s="15" t="s">
        <v>536</v>
      </c>
      <c r="D541" s="15" t="s">
        <v>711</v>
      </c>
      <c r="E541" s="15" t="s">
        <v>712</v>
      </c>
      <c r="F541" s="16">
        <v>2.7660015952576302E-3</v>
      </c>
      <c r="G541" s="17">
        <v>4.5081102547873467E-3</v>
      </c>
    </row>
    <row r="542" spans="2:7" ht="14.4" x14ac:dyDescent="0.3">
      <c r="B542" s="14" t="s">
        <v>535</v>
      </c>
      <c r="C542" s="15" t="s">
        <v>536</v>
      </c>
      <c r="D542" s="15" t="s">
        <v>366</v>
      </c>
      <c r="E542" s="15" t="s">
        <v>701</v>
      </c>
      <c r="F542" s="16">
        <v>1.1148203162878029E-3</v>
      </c>
      <c r="G542" s="17">
        <v>1.1200466634399395E-3</v>
      </c>
    </row>
    <row r="543" spans="2:7" ht="14.4" x14ac:dyDescent="0.3">
      <c r="B543" s="14" t="s">
        <v>535</v>
      </c>
      <c r="C543" s="15" t="s">
        <v>536</v>
      </c>
      <c r="D543" s="15" t="s">
        <v>939</v>
      </c>
      <c r="E543" s="15" t="s">
        <v>940</v>
      </c>
      <c r="F543" s="16">
        <v>1.9142966310694974E-3</v>
      </c>
      <c r="G543" s="17">
        <v>1.5389006788537674E-3</v>
      </c>
    </row>
    <row r="544" spans="2:7" ht="14.4" x14ac:dyDescent="0.3">
      <c r="B544" s="14" t="s">
        <v>535</v>
      </c>
      <c r="C544" s="15" t="s">
        <v>536</v>
      </c>
      <c r="D544" s="15" t="s">
        <v>789</v>
      </c>
      <c r="E544" s="15" t="s">
        <v>790</v>
      </c>
      <c r="F544" s="16">
        <v>8.6179701822803566E-3</v>
      </c>
      <c r="G544" s="17">
        <v>5.8484431041115961E-3</v>
      </c>
    </row>
    <row r="545" spans="2:7" ht="14.4" x14ac:dyDescent="0.3">
      <c r="B545" s="14" t="s">
        <v>535</v>
      </c>
      <c r="C545" s="15" t="s">
        <v>536</v>
      </c>
      <c r="D545" s="15" t="s">
        <v>747</v>
      </c>
      <c r="E545" s="15" t="s">
        <v>748</v>
      </c>
      <c r="F545" s="16">
        <v>0.97942099218896728</v>
      </c>
      <c r="G545" s="17">
        <v>0.98698449929880749</v>
      </c>
    </row>
    <row r="546" spans="2:7" ht="14.4" x14ac:dyDescent="0.3">
      <c r="B546" s="14" t="s">
        <v>539</v>
      </c>
      <c r="C546" s="15" t="s">
        <v>540</v>
      </c>
      <c r="D546" s="15" t="s">
        <v>537</v>
      </c>
      <c r="E546" s="15" t="s">
        <v>538</v>
      </c>
      <c r="F546" s="16">
        <v>0.89876068522777997</v>
      </c>
      <c r="G546" s="17">
        <v>0.95421805651738745</v>
      </c>
    </row>
    <row r="547" spans="2:7" ht="14.4" x14ac:dyDescent="0.3">
      <c r="B547" s="14" t="s">
        <v>539</v>
      </c>
      <c r="C547" s="15" t="s">
        <v>540</v>
      </c>
      <c r="D547" s="15" t="s">
        <v>949</v>
      </c>
      <c r="E547" s="15" t="s">
        <v>950</v>
      </c>
      <c r="F547" s="16">
        <v>4.6088606182345719E-2</v>
      </c>
      <c r="G547" s="17">
        <v>1.9684917949134916E-2</v>
      </c>
    </row>
    <row r="548" spans="2:7" ht="14.4" x14ac:dyDescent="0.3">
      <c r="B548" s="14" t="s">
        <v>539</v>
      </c>
      <c r="C548" s="15" t="s">
        <v>540</v>
      </c>
      <c r="D548" s="15" t="s">
        <v>951</v>
      </c>
      <c r="E548" s="15" t="s">
        <v>952</v>
      </c>
      <c r="F548" s="16">
        <v>4.0622941763868527E-2</v>
      </c>
      <c r="G548" s="17">
        <v>1.0721425186938031E-2</v>
      </c>
    </row>
    <row r="549" spans="2:7" ht="14.4" x14ac:dyDescent="0.3">
      <c r="B549" s="14" t="s">
        <v>539</v>
      </c>
      <c r="C549" s="15" t="s">
        <v>540</v>
      </c>
      <c r="D549" s="15" t="s">
        <v>985</v>
      </c>
      <c r="E549" s="15" t="s">
        <v>986</v>
      </c>
      <c r="F549" s="16">
        <v>4.3223986001860122E-2</v>
      </c>
      <c r="G549" s="17">
        <v>1.5375600346539791E-2</v>
      </c>
    </row>
    <row r="550" spans="2:7" ht="14.4" x14ac:dyDescent="0.3">
      <c r="B550" s="14" t="s">
        <v>541</v>
      </c>
      <c r="C550" s="15" t="s">
        <v>542</v>
      </c>
      <c r="D550" s="15" t="s">
        <v>378</v>
      </c>
      <c r="E550" s="15" t="s">
        <v>379</v>
      </c>
      <c r="F550" s="16">
        <v>0.97078149266977276</v>
      </c>
      <c r="G550" s="17">
        <v>0.13512932442464734</v>
      </c>
    </row>
    <row r="551" spans="2:7" ht="14.4" x14ac:dyDescent="0.3">
      <c r="B551" s="14" t="s">
        <v>541</v>
      </c>
      <c r="C551" s="15" t="s">
        <v>542</v>
      </c>
      <c r="D551" s="15" t="s">
        <v>1321</v>
      </c>
      <c r="E551" s="15" t="s">
        <v>1322</v>
      </c>
      <c r="F551" s="16">
        <v>1.4770995206055675E-2</v>
      </c>
      <c r="G551" s="17">
        <v>1.8394654788418709E-2</v>
      </c>
    </row>
    <row r="552" spans="2:7" ht="14.4" x14ac:dyDescent="0.3">
      <c r="B552" s="14" t="s">
        <v>541</v>
      </c>
      <c r="C552" s="15" t="s">
        <v>542</v>
      </c>
      <c r="D552" s="15" t="s">
        <v>703</v>
      </c>
      <c r="E552" s="15" t="s">
        <v>704</v>
      </c>
      <c r="F552" s="16">
        <v>1.6161319179016247E-2</v>
      </c>
      <c r="G552" s="17">
        <v>6.137490720118783E-3</v>
      </c>
    </row>
    <row r="553" spans="2:7" ht="14.4" x14ac:dyDescent="0.3">
      <c r="B553" s="14" t="s">
        <v>541</v>
      </c>
      <c r="C553" s="15" t="s">
        <v>542</v>
      </c>
      <c r="D553" s="15" t="s">
        <v>476</v>
      </c>
      <c r="E553" s="15" t="s">
        <v>477</v>
      </c>
      <c r="F553" s="16">
        <v>2.632795993071908E-3</v>
      </c>
      <c r="G553" s="17">
        <v>1.034595397178916E-3</v>
      </c>
    </row>
    <row r="554" spans="2:7" ht="14.4" x14ac:dyDescent="0.3">
      <c r="B554" s="14" t="s">
        <v>541</v>
      </c>
      <c r="C554" s="15" t="s">
        <v>542</v>
      </c>
      <c r="D554" s="15" t="s">
        <v>989</v>
      </c>
      <c r="E554" s="15" t="s">
        <v>990</v>
      </c>
      <c r="F554" s="16">
        <v>4.2296482646563462E-3</v>
      </c>
      <c r="G554" s="17">
        <v>1.1842613214550855E-3</v>
      </c>
    </row>
    <row r="555" spans="2:7" ht="14.4" x14ac:dyDescent="0.3">
      <c r="B555" s="14" t="s">
        <v>541</v>
      </c>
      <c r="C555" s="15" t="s">
        <v>542</v>
      </c>
      <c r="D555" s="15" t="s">
        <v>793</v>
      </c>
      <c r="E555" s="15" t="s">
        <v>794</v>
      </c>
      <c r="F555" s="16">
        <v>0.97912836930703295</v>
      </c>
      <c r="G555" s="17">
        <v>0.22523296213808464</v>
      </c>
    </row>
    <row r="556" spans="2:7" ht="14.4" x14ac:dyDescent="0.3">
      <c r="B556" s="14" t="s">
        <v>541</v>
      </c>
      <c r="C556" s="15" t="s">
        <v>542</v>
      </c>
      <c r="D556" s="15" t="s">
        <v>991</v>
      </c>
      <c r="E556" s="15" t="s">
        <v>992</v>
      </c>
      <c r="F556" s="16">
        <v>0.97625699358998108</v>
      </c>
      <c r="G556" s="17">
        <v>0.1564852264291017</v>
      </c>
    </row>
    <row r="557" spans="2:7" ht="14.4" x14ac:dyDescent="0.3">
      <c r="B557" s="14" t="s">
        <v>541</v>
      </c>
      <c r="C557" s="15" t="s">
        <v>542</v>
      </c>
      <c r="D557" s="15" t="s">
        <v>537</v>
      </c>
      <c r="E557" s="15" t="s">
        <v>538</v>
      </c>
      <c r="F557" s="16">
        <v>0.10123931477222013</v>
      </c>
      <c r="G557" s="17">
        <v>4.5537639198218266E-2</v>
      </c>
    </row>
    <row r="558" spans="2:7" ht="14.4" x14ac:dyDescent="0.3">
      <c r="B558" s="14" t="s">
        <v>541</v>
      </c>
      <c r="C558" s="15" t="s">
        <v>542</v>
      </c>
      <c r="D558" s="15" t="s">
        <v>949</v>
      </c>
      <c r="E558" s="15" t="s">
        <v>950</v>
      </c>
      <c r="F558" s="16">
        <v>0.95119373494292259</v>
      </c>
      <c r="G558" s="17">
        <v>0.17211818856718636</v>
      </c>
    </row>
    <row r="559" spans="2:7" ht="14.4" x14ac:dyDescent="0.3">
      <c r="B559" s="14" t="s">
        <v>541</v>
      </c>
      <c r="C559" s="15" t="s">
        <v>542</v>
      </c>
      <c r="D559" s="15" t="s">
        <v>951</v>
      </c>
      <c r="E559" s="15" t="s">
        <v>952</v>
      </c>
      <c r="F559" s="16">
        <v>0.90838591794675672</v>
      </c>
      <c r="G559" s="17">
        <v>0.10157089829250186</v>
      </c>
    </row>
    <row r="560" spans="2:7" ht="14.4" x14ac:dyDescent="0.3">
      <c r="B560" s="14" t="s">
        <v>541</v>
      </c>
      <c r="C560" s="15" t="s">
        <v>542</v>
      </c>
      <c r="D560" s="15" t="s">
        <v>985</v>
      </c>
      <c r="E560" s="15" t="s">
        <v>986</v>
      </c>
      <c r="F560" s="16">
        <v>0.90306130491668912</v>
      </c>
      <c r="G560" s="17">
        <v>0.13609502598366741</v>
      </c>
    </row>
    <row r="561" spans="2:7" ht="14.4" x14ac:dyDescent="0.3">
      <c r="B561" s="14" t="s">
        <v>541</v>
      </c>
      <c r="C561" s="15" t="s">
        <v>542</v>
      </c>
      <c r="D561" s="15" t="s">
        <v>987</v>
      </c>
      <c r="E561" s="15" t="s">
        <v>988</v>
      </c>
      <c r="F561" s="16">
        <v>6.8059299191374663E-3</v>
      </c>
      <c r="G561" s="17">
        <v>1.0797327394209354E-3</v>
      </c>
    </row>
    <row r="562" spans="2:7" ht="14.4" x14ac:dyDescent="0.3">
      <c r="B562" s="14" t="s">
        <v>541</v>
      </c>
      <c r="C562" s="15" t="s">
        <v>542</v>
      </c>
      <c r="D562" s="15" t="s">
        <v>769</v>
      </c>
      <c r="E562" s="15" t="s">
        <v>770</v>
      </c>
      <c r="F562" s="16">
        <v>9.4356222792893202E-4</v>
      </c>
      <c r="G562" s="17">
        <v>0</v>
      </c>
    </row>
    <row r="563" spans="2:7" ht="14.4" x14ac:dyDescent="0.3">
      <c r="B563" s="14" t="s">
        <v>545</v>
      </c>
      <c r="C563" s="15" t="s">
        <v>546</v>
      </c>
      <c r="D563" s="15" t="s">
        <v>543</v>
      </c>
      <c r="E563" s="15" t="s">
        <v>544</v>
      </c>
      <c r="F563" s="16">
        <v>1.4913462446048105E-2</v>
      </c>
      <c r="G563" s="17">
        <v>1.3882398987175954E-2</v>
      </c>
    </row>
    <row r="564" spans="2:7" ht="14.4" x14ac:dyDescent="0.3">
      <c r="B564" s="14" t="s">
        <v>545</v>
      </c>
      <c r="C564" s="15" t="s">
        <v>546</v>
      </c>
      <c r="D564" s="15" t="s">
        <v>777</v>
      </c>
      <c r="E564" s="15" t="s">
        <v>778</v>
      </c>
      <c r="F564" s="16">
        <v>8.2110960673253668E-3</v>
      </c>
      <c r="G564" s="17">
        <v>2.0999325050221857E-2</v>
      </c>
    </row>
    <row r="565" spans="2:7" ht="14.4" x14ac:dyDescent="0.3">
      <c r="B565" s="14" t="s">
        <v>545</v>
      </c>
      <c r="C565" s="15" t="s">
        <v>546</v>
      </c>
      <c r="D565" s="15" t="s">
        <v>795</v>
      </c>
      <c r="E565" s="15" t="s">
        <v>796</v>
      </c>
      <c r="F565" s="16">
        <v>0.94535973338561075</v>
      </c>
      <c r="G565" s="17">
        <v>0.96295763791540367</v>
      </c>
    </row>
    <row r="566" spans="2:7" ht="14.4" x14ac:dyDescent="0.3">
      <c r="B566" s="14" t="s">
        <v>545</v>
      </c>
      <c r="C566" s="15" t="s">
        <v>546</v>
      </c>
      <c r="D566" s="15" t="s">
        <v>837</v>
      </c>
      <c r="E566" s="15" t="s">
        <v>838</v>
      </c>
      <c r="F566" s="16">
        <v>2.1846316614103595E-3</v>
      </c>
      <c r="G566" s="17">
        <v>2.1606380471985592E-3</v>
      </c>
    </row>
    <row r="567" spans="2:7" ht="14.4" x14ac:dyDescent="0.3">
      <c r="B567" s="14" t="s">
        <v>547</v>
      </c>
      <c r="C567" s="15" t="s">
        <v>548</v>
      </c>
      <c r="D567" s="15" t="s">
        <v>737</v>
      </c>
      <c r="E567" s="15" t="s">
        <v>738</v>
      </c>
      <c r="F567" s="16">
        <v>4.5873079571016754E-3</v>
      </c>
      <c r="G567" s="17">
        <v>3.3235529474526541E-3</v>
      </c>
    </row>
    <row r="568" spans="2:7" ht="14.4" x14ac:dyDescent="0.3">
      <c r="B568" s="14" t="s">
        <v>547</v>
      </c>
      <c r="C568" s="15" t="s">
        <v>548</v>
      </c>
      <c r="D568" s="15" t="s">
        <v>697</v>
      </c>
      <c r="E568" s="15" t="s">
        <v>698</v>
      </c>
      <c r="F568" s="16">
        <v>2.4053333237805417E-2</v>
      </c>
      <c r="G568" s="17">
        <v>1.7910109362496665E-2</v>
      </c>
    </row>
    <row r="569" spans="2:7" ht="14.4" x14ac:dyDescent="0.3">
      <c r="B569" s="14" t="s">
        <v>547</v>
      </c>
      <c r="C569" s="15" t="s">
        <v>548</v>
      </c>
      <c r="D569" s="15" t="s">
        <v>409</v>
      </c>
      <c r="E569" s="15" t="s">
        <v>410</v>
      </c>
      <c r="F569" s="16">
        <v>1.8517916393775129E-3</v>
      </c>
      <c r="G569" s="17">
        <v>1.5950920245398773E-3</v>
      </c>
    </row>
    <row r="570" spans="2:7" ht="14.4" x14ac:dyDescent="0.3">
      <c r="B570" s="14" t="s">
        <v>547</v>
      </c>
      <c r="C570" s="15" t="s">
        <v>548</v>
      </c>
      <c r="D570" s="15" t="s">
        <v>791</v>
      </c>
      <c r="E570" s="15" t="s">
        <v>792</v>
      </c>
      <c r="F570" s="16">
        <v>1.3349712871749382E-3</v>
      </c>
      <c r="G570" s="17">
        <v>1.2203254201120298E-3</v>
      </c>
    </row>
    <row r="571" spans="2:7" ht="14.4" x14ac:dyDescent="0.3">
      <c r="B571" s="14" t="s">
        <v>547</v>
      </c>
      <c r="C571" s="15" t="s">
        <v>548</v>
      </c>
      <c r="D571" s="15" t="s">
        <v>797</v>
      </c>
      <c r="E571" s="15" t="s">
        <v>798</v>
      </c>
      <c r="F571" s="16">
        <v>0.97371767869327241</v>
      </c>
      <c r="G571" s="17">
        <v>0.96494798612963451</v>
      </c>
    </row>
    <row r="572" spans="2:7" ht="14.4" x14ac:dyDescent="0.3">
      <c r="B572" s="14" t="s">
        <v>547</v>
      </c>
      <c r="C572" s="15" t="s">
        <v>548</v>
      </c>
      <c r="D572" s="15" t="s">
        <v>855</v>
      </c>
      <c r="E572" s="15" t="s">
        <v>856</v>
      </c>
      <c r="F572" s="16">
        <v>6.3632016363515788E-3</v>
      </c>
      <c r="G572" s="17">
        <v>2.4313150173379569E-3</v>
      </c>
    </row>
    <row r="573" spans="2:7" ht="14.4" x14ac:dyDescent="0.3">
      <c r="B573" s="14" t="s">
        <v>547</v>
      </c>
      <c r="C573" s="15" t="s">
        <v>548</v>
      </c>
      <c r="D573" s="15" t="s">
        <v>835</v>
      </c>
      <c r="E573" s="15" t="s">
        <v>836</v>
      </c>
      <c r="F573" s="16">
        <v>2.7078496884308627E-2</v>
      </c>
      <c r="G573" s="17">
        <v>8.5716190984262471E-3</v>
      </c>
    </row>
    <row r="574" spans="2:7" ht="14.4" x14ac:dyDescent="0.3">
      <c r="B574" s="14" t="s">
        <v>549</v>
      </c>
      <c r="C574" s="15" t="s">
        <v>550</v>
      </c>
      <c r="D574" s="15" t="s">
        <v>486</v>
      </c>
      <c r="E574" s="15" t="s">
        <v>487</v>
      </c>
      <c r="F574" s="16">
        <v>0.23032323854951176</v>
      </c>
      <c r="G574" s="17">
        <v>0.96316030758850957</v>
      </c>
    </row>
    <row r="575" spans="2:7" ht="14.4" x14ac:dyDescent="0.3">
      <c r="B575" s="14" t="s">
        <v>549</v>
      </c>
      <c r="C575" s="15" t="s">
        <v>550</v>
      </c>
      <c r="D575" s="15" t="s">
        <v>927</v>
      </c>
      <c r="E575" s="15" t="s">
        <v>928</v>
      </c>
      <c r="F575" s="16">
        <v>5.0971193317136808E-2</v>
      </c>
      <c r="G575" s="17">
        <v>3.6839692411490453E-2</v>
      </c>
    </row>
    <row r="576" spans="2:7" ht="14.4" x14ac:dyDescent="0.3">
      <c r="B576" s="14" t="s">
        <v>553</v>
      </c>
      <c r="C576" s="15" t="s">
        <v>554</v>
      </c>
      <c r="D576" s="15" t="s">
        <v>1323</v>
      </c>
      <c r="E576" s="15" t="s">
        <v>1324</v>
      </c>
      <c r="F576" s="16">
        <v>0.2209406639519455</v>
      </c>
      <c r="G576" s="17">
        <v>0.99999999999999989</v>
      </c>
    </row>
    <row r="577" spans="2:7" ht="14.4" x14ac:dyDescent="0.3">
      <c r="B577" s="14" t="s">
        <v>557</v>
      </c>
      <c r="C577" s="15" t="s">
        <v>558</v>
      </c>
      <c r="D577" s="15" t="s">
        <v>555</v>
      </c>
      <c r="E577" s="15" t="s">
        <v>556</v>
      </c>
      <c r="F577" s="16">
        <v>1.487390155382203E-2</v>
      </c>
      <c r="G577" s="17">
        <v>1.3599821348816437E-2</v>
      </c>
    </row>
    <row r="578" spans="2:7" ht="14.4" x14ac:dyDescent="0.3">
      <c r="B578" s="14" t="s">
        <v>557</v>
      </c>
      <c r="C578" s="15" t="s">
        <v>558</v>
      </c>
      <c r="D578" s="15" t="s">
        <v>799</v>
      </c>
      <c r="E578" s="15" t="s">
        <v>800</v>
      </c>
      <c r="F578" s="16">
        <v>0.95592095273216338</v>
      </c>
      <c r="G578" s="17">
        <v>0.9840777132648505</v>
      </c>
    </row>
    <row r="579" spans="2:7" ht="14.4" x14ac:dyDescent="0.3">
      <c r="B579" s="14" t="s">
        <v>557</v>
      </c>
      <c r="C579" s="15" t="s">
        <v>558</v>
      </c>
      <c r="D579" s="15" t="s">
        <v>967</v>
      </c>
      <c r="E579" s="15" t="s">
        <v>968</v>
      </c>
      <c r="F579" s="16">
        <v>2.417896151360299E-3</v>
      </c>
      <c r="G579" s="17">
        <v>2.3224653863331847E-3</v>
      </c>
    </row>
    <row r="580" spans="2:7" ht="14.4" x14ac:dyDescent="0.3">
      <c r="B580" s="14" t="s">
        <v>560</v>
      </c>
      <c r="C580" s="15" t="s">
        <v>561</v>
      </c>
      <c r="D580" s="15" t="s">
        <v>737</v>
      </c>
      <c r="E580" s="15" t="s">
        <v>738</v>
      </c>
      <c r="F580" s="16">
        <v>0.35328898199315956</v>
      </c>
      <c r="G580" s="17">
        <v>0.99375537214046794</v>
      </c>
    </row>
    <row r="581" spans="2:7" ht="14.4" x14ac:dyDescent="0.3">
      <c r="B581" s="14" t="s">
        <v>560</v>
      </c>
      <c r="C581" s="15" t="s">
        <v>561</v>
      </c>
      <c r="D581" s="15" t="s">
        <v>797</v>
      </c>
      <c r="E581" s="15" t="s">
        <v>798</v>
      </c>
      <c r="F581" s="16">
        <v>1.6230467251735084E-3</v>
      </c>
      <c r="G581" s="17">
        <v>6.2446278595321199E-3</v>
      </c>
    </row>
    <row r="582" spans="2:7" ht="14.4" x14ac:dyDescent="0.3">
      <c r="B582" s="14" t="s">
        <v>562</v>
      </c>
      <c r="C582" s="15" t="s">
        <v>563</v>
      </c>
      <c r="D582" s="15" t="s">
        <v>221</v>
      </c>
      <c r="E582" s="15" t="s">
        <v>222</v>
      </c>
      <c r="F582" s="16">
        <v>4.8571518145459271E-2</v>
      </c>
      <c r="G582" s="17">
        <v>3.2818287457331688E-2</v>
      </c>
    </row>
    <row r="583" spans="2:7" ht="14.4" x14ac:dyDescent="0.3">
      <c r="B583" s="14" t="s">
        <v>562</v>
      </c>
      <c r="C583" s="15" t="s">
        <v>563</v>
      </c>
      <c r="D583" s="15" t="s">
        <v>566</v>
      </c>
      <c r="E583" s="15" t="s">
        <v>567</v>
      </c>
      <c r="F583" s="16">
        <v>1.2869092728962606E-3</v>
      </c>
      <c r="G583" s="17">
        <v>9.2599317306993974E-4</v>
      </c>
    </row>
    <row r="584" spans="2:7" ht="14.4" x14ac:dyDescent="0.3">
      <c r="B584" s="14" t="s">
        <v>562</v>
      </c>
      <c r="C584" s="15" t="s">
        <v>563</v>
      </c>
      <c r="D584" s="15" t="s">
        <v>723</v>
      </c>
      <c r="E584" s="15" t="s">
        <v>724</v>
      </c>
      <c r="F584" s="16">
        <v>8.2876611139337201E-3</v>
      </c>
      <c r="G584" s="17">
        <v>6.9600794054276516E-3</v>
      </c>
    </row>
    <row r="585" spans="2:7" ht="14.4" x14ac:dyDescent="0.3">
      <c r="B585" s="14" t="s">
        <v>562</v>
      </c>
      <c r="C585" s="15" t="s">
        <v>563</v>
      </c>
      <c r="D585" s="15" t="s">
        <v>783</v>
      </c>
      <c r="E585" s="15" t="s">
        <v>784</v>
      </c>
      <c r="F585" s="16">
        <v>1.431859759162093E-2</v>
      </c>
      <c r="G585" s="17">
        <v>1.7242840196576851E-2</v>
      </c>
    </row>
    <row r="586" spans="2:7" ht="14.4" x14ac:dyDescent="0.3">
      <c r="B586" s="14" t="s">
        <v>562</v>
      </c>
      <c r="C586" s="15" t="s">
        <v>563</v>
      </c>
      <c r="D586" s="15" t="s">
        <v>801</v>
      </c>
      <c r="E586" s="15" t="s">
        <v>802</v>
      </c>
      <c r="F586" s="16">
        <v>0.92290415888346744</v>
      </c>
      <c r="G586" s="17">
        <v>0.89407666981383305</v>
      </c>
    </row>
    <row r="587" spans="2:7" ht="14.4" x14ac:dyDescent="0.3">
      <c r="B587" s="14" t="s">
        <v>562</v>
      </c>
      <c r="C587" s="15" t="s">
        <v>563</v>
      </c>
      <c r="D587" s="15" t="s">
        <v>849</v>
      </c>
      <c r="E587" s="15" t="s">
        <v>850</v>
      </c>
      <c r="F587" s="16">
        <v>3.3176578354911328E-2</v>
      </c>
      <c r="G587" s="17">
        <v>3.1126685549664704E-2</v>
      </c>
    </row>
    <row r="588" spans="2:7" ht="14.4" x14ac:dyDescent="0.3">
      <c r="B588" s="14" t="s">
        <v>562</v>
      </c>
      <c r="C588" s="15" t="s">
        <v>563</v>
      </c>
      <c r="D588" s="15" t="s">
        <v>929</v>
      </c>
      <c r="E588" s="15" t="s">
        <v>930</v>
      </c>
      <c r="F588" s="16">
        <v>1.7816630775285829E-2</v>
      </c>
      <c r="G588" s="17">
        <v>1.6849444404096157E-2</v>
      </c>
    </row>
    <row r="589" spans="2:7" ht="14.4" x14ac:dyDescent="0.3">
      <c r="B589" s="14" t="s">
        <v>564</v>
      </c>
      <c r="C589" s="15" t="s">
        <v>565</v>
      </c>
      <c r="D589" s="15" t="s">
        <v>508</v>
      </c>
      <c r="E589" s="15" t="s">
        <v>509</v>
      </c>
      <c r="F589" s="16">
        <v>1.0763311509855353E-2</v>
      </c>
      <c r="G589" s="17">
        <v>1.0912579445976735E-2</v>
      </c>
    </row>
    <row r="590" spans="2:7" ht="14.4" x14ac:dyDescent="0.3">
      <c r="B590" s="14" t="s">
        <v>564</v>
      </c>
      <c r="C590" s="15" t="s">
        <v>565</v>
      </c>
      <c r="D590" s="15" t="s">
        <v>733</v>
      </c>
      <c r="E590" s="15" t="s">
        <v>734</v>
      </c>
      <c r="F590" s="16">
        <v>0.47279385235813581</v>
      </c>
      <c r="G590" s="17">
        <v>0.98908742055402321</v>
      </c>
    </row>
    <row r="591" spans="2:7" ht="14.4" x14ac:dyDescent="0.3">
      <c r="B591" s="14" t="s">
        <v>568</v>
      </c>
      <c r="C591" s="15" t="s">
        <v>569</v>
      </c>
      <c r="D591" s="15" t="s">
        <v>566</v>
      </c>
      <c r="E591" s="15" t="s">
        <v>567</v>
      </c>
      <c r="F591" s="16">
        <v>4.5840885864605364E-3</v>
      </c>
      <c r="G591" s="17">
        <v>4.9413386040945114E-3</v>
      </c>
    </row>
    <row r="592" spans="2:7" ht="14.4" x14ac:dyDescent="0.3">
      <c r="B592" s="14" t="s">
        <v>568</v>
      </c>
      <c r="C592" s="15" t="s">
        <v>569</v>
      </c>
      <c r="D592" s="15" t="s">
        <v>753</v>
      </c>
      <c r="E592" s="15" t="s">
        <v>754</v>
      </c>
      <c r="F592" s="16">
        <v>4.889341635090793E-2</v>
      </c>
      <c r="G592" s="17">
        <v>6.9845141168150576E-2</v>
      </c>
    </row>
    <row r="593" spans="2:7" ht="14.4" x14ac:dyDescent="0.3">
      <c r="B593" s="14" t="s">
        <v>568</v>
      </c>
      <c r="C593" s="15" t="s">
        <v>569</v>
      </c>
      <c r="D593" s="15" t="s">
        <v>458</v>
      </c>
      <c r="E593" s="15" t="s">
        <v>459</v>
      </c>
      <c r="F593" s="16">
        <v>1.5630310834941041E-2</v>
      </c>
      <c r="G593" s="17">
        <v>1.4801349121439064E-2</v>
      </c>
    </row>
    <row r="594" spans="2:7" ht="14.4" x14ac:dyDescent="0.3">
      <c r="B594" s="14" t="s">
        <v>568</v>
      </c>
      <c r="C594" s="15" t="s">
        <v>569</v>
      </c>
      <c r="D594" s="15" t="s">
        <v>803</v>
      </c>
      <c r="E594" s="15" t="s">
        <v>804</v>
      </c>
      <c r="F594" s="16">
        <v>0.91692228332458259</v>
      </c>
      <c r="G594" s="17">
        <v>0.90251509601610247</v>
      </c>
    </row>
    <row r="595" spans="2:7" ht="14.4" x14ac:dyDescent="0.3">
      <c r="B595" s="14" t="s">
        <v>568</v>
      </c>
      <c r="C595" s="15" t="s">
        <v>569</v>
      </c>
      <c r="D595" s="15" t="s">
        <v>977</v>
      </c>
      <c r="E595" s="15" t="s">
        <v>978</v>
      </c>
      <c r="F595" s="16">
        <v>0</v>
      </c>
      <c r="G595" s="17">
        <v>1.1242678658857238E-3</v>
      </c>
    </row>
    <row r="596" spans="2:7" ht="14.4" x14ac:dyDescent="0.3">
      <c r="B596" s="14" t="s">
        <v>568</v>
      </c>
      <c r="C596" s="15" t="s">
        <v>569</v>
      </c>
      <c r="D596" s="15" t="s">
        <v>851</v>
      </c>
      <c r="E596" s="15" t="s">
        <v>852</v>
      </c>
      <c r="F596" s="16">
        <v>3.715687713111105E-3</v>
      </c>
      <c r="G596" s="17">
        <v>6.7728072243277062E-3</v>
      </c>
    </row>
    <row r="597" spans="2:7" ht="14.4" x14ac:dyDescent="0.3">
      <c r="B597" s="14" t="s">
        <v>570</v>
      </c>
      <c r="C597" s="15" t="s">
        <v>571</v>
      </c>
      <c r="D597" s="15" t="s">
        <v>496</v>
      </c>
      <c r="E597" s="15" t="s">
        <v>497</v>
      </c>
      <c r="F597" s="16">
        <v>6.6770346312913014E-3</v>
      </c>
      <c r="G597" s="17">
        <v>5.840675303942563E-3</v>
      </c>
    </row>
    <row r="598" spans="2:7" ht="14.4" x14ac:dyDescent="0.3">
      <c r="B598" s="14" t="s">
        <v>570</v>
      </c>
      <c r="C598" s="15" t="s">
        <v>571</v>
      </c>
      <c r="D598" s="15" t="s">
        <v>765</v>
      </c>
      <c r="E598" s="15" t="s">
        <v>766</v>
      </c>
      <c r="F598" s="16">
        <v>1.6338026691562707E-3</v>
      </c>
      <c r="G598" s="17">
        <v>2.6735787761618052E-3</v>
      </c>
    </row>
    <row r="599" spans="2:7" ht="14.4" x14ac:dyDescent="0.3">
      <c r="B599" s="14" t="s">
        <v>570</v>
      </c>
      <c r="C599" s="15" t="s">
        <v>571</v>
      </c>
      <c r="D599" s="15" t="s">
        <v>543</v>
      </c>
      <c r="E599" s="15" t="s">
        <v>544</v>
      </c>
      <c r="F599" s="16">
        <v>0.96526484696110315</v>
      </c>
      <c r="G599" s="17">
        <v>0.96550096343248026</v>
      </c>
    </row>
    <row r="600" spans="2:7" ht="14.4" x14ac:dyDescent="0.3">
      <c r="B600" s="14" t="s">
        <v>570</v>
      </c>
      <c r="C600" s="15" t="s">
        <v>571</v>
      </c>
      <c r="D600" s="15" t="s">
        <v>777</v>
      </c>
      <c r="E600" s="15" t="s">
        <v>778</v>
      </c>
      <c r="F600" s="16">
        <v>5.8389669447945118E-3</v>
      </c>
      <c r="G600" s="17">
        <v>1.6045764115680559E-2</v>
      </c>
    </row>
    <row r="601" spans="2:7" ht="14.4" x14ac:dyDescent="0.3">
      <c r="B601" s="14" t="s">
        <v>570</v>
      </c>
      <c r="C601" s="15" t="s">
        <v>571</v>
      </c>
      <c r="D601" s="15" t="s">
        <v>795</v>
      </c>
      <c r="E601" s="15" t="s">
        <v>796</v>
      </c>
      <c r="F601" s="16">
        <v>9.0805724367771026E-3</v>
      </c>
      <c r="G601" s="17">
        <v>9.9390183717347341E-3</v>
      </c>
    </row>
    <row r="602" spans="2:7" ht="14.4" x14ac:dyDescent="0.3">
      <c r="B602" s="14" t="s">
        <v>572</v>
      </c>
      <c r="C602" s="15" t="s">
        <v>573</v>
      </c>
      <c r="D602" s="15" t="s">
        <v>234</v>
      </c>
      <c r="E602" s="15" t="s">
        <v>235</v>
      </c>
      <c r="F602" s="16">
        <v>3.2796777590726356E-2</v>
      </c>
      <c r="G602" s="17">
        <v>3.1098525434971169E-2</v>
      </c>
    </row>
    <row r="603" spans="2:7" ht="14.4" x14ac:dyDescent="0.3">
      <c r="B603" s="14" t="s">
        <v>572</v>
      </c>
      <c r="C603" s="15" t="s">
        <v>573</v>
      </c>
      <c r="D603" s="15" t="s">
        <v>378</v>
      </c>
      <c r="E603" s="15" t="s">
        <v>379</v>
      </c>
      <c r="F603" s="16">
        <v>9.5062550133975052E-3</v>
      </c>
      <c r="G603" s="17">
        <v>4.0599739053741807E-3</v>
      </c>
    </row>
    <row r="604" spans="2:7" ht="14.4" x14ac:dyDescent="0.3">
      <c r="B604" s="14" t="s">
        <v>572</v>
      </c>
      <c r="C604" s="15" t="s">
        <v>573</v>
      </c>
      <c r="D604" s="15" t="s">
        <v>703</v>
      </c>
      <c r="E604" s="15" t="s">
        <v>704</v>
      </c>
      <c r="F604" s="16">
        <v>1.0603226633803963E-2</v>
      </c>
      <c r="G604" s="17">
        <v>1.2354857755133279E-2</v>
      </c>
    </row>
    <row r="605" spans="2:7" ht="14.4" x14ac:dyDescent="0.3">
      <c r="B605" s="14" t="s">
        <v>572</v>
      </c>
      <c r="C605" s="15" t="s">
        <v>573</v>
      </c>
      <c r="D605" s="15" t="s">
        <v>805</v>
      </c>
      <c r="E605" s="15" t="s">
        <v>806</v>
      </c>
      <c r="F605" s="16">
        <v>0.97873038271581392</v>
      </c>
      <c r="G605" s="17">
        <v>0.93528095456765281</v>
      </c>
    </row>
    <row r="606" spans="2:7" ht="14.4" x14ac:dyDescent="0.3">
      <c r="B606" s="14" t="s">
        <v>572</v>
      </c>
      <c r="C606" s="15" t="s">
        <v>573</v>
      </c>
      <c r="D606" s="15" t="s">
        <v>741</v>
      </c>
      <c r="E606" s="15" t="s">
        <v>742</v>
      </c>
      <c r="F606" s="16">
        <v>7.8673892466237377E-3</v>
      </c>
      <c r="G606" s="17">
        <v>1.7205688336868495E-2</v>
      </c>
    </row>
    <row r="607" spans="2:7" ht="14.4" x14ac:dyDescent="0.3">
      <c r="B607" s="14" t="s">
        <v>574</v>
      </c>
      <c r="C607" s="15" t="s">
        <v>575</v>
      </c>
      <c r="D607" s="15" t="s">
        <v>486</v>
      </c>
      <c r="E607" s="15" t="s">
        <v>487</v>
      </c>
      <c r="F607" s="16">
        <v>0</v>
      </c>
      <c r="G607" s="17">
        <v>3.3638179333543572E-3</v>
      </c>
    </row>
    <row r="608" spans="2:7" ht="14.4" x14ac:dyDescent="0.3">
      <c r="B608" s="14" t="s">
        <v>574</v>
      </c>
      <c r="C608" s="15" t="s">
        <v>575</v>
      </c>
      <c r="D608" s="15" t="s">
        <v>480</v>
      </c>
      <c r="E608" s="15" t="s">
        <v>481</v>
      </c>
      <c r="F608" s="16">
        <v>2.3826208829712684E-3</v>
      </c>
      <c r="G608" s="17">
        <v>4.914327762009881E-3</v>
      </c>
    </row>
    <row r="609" spans="2:7" ht="14.4" x14ac:dyDescent="0.3">
      <c r="B609" s="14" t="s">
        <v>574</v>
      </c>
      <c r="C609" s="15" t="s">
        <v>575</v>
      </c>
      <c r="D609" s="15" t="s">
        <v>476</v>
      </c>
      <c r="E609" s="15" t="s">
        <v>477</v>
      </c>
      <c r="F609" s="16">
        <v>9.9214997566704044E-2</v>
      </c>
      <c r="G609" s="17">
        <v>0.86258278145695366</v>
      </c>
    </row>
    <row r="610" spans="2:7" ht="14.4" x14ac:dyDescent="0.3">
      <c r="B610" s="14" t="s">
        <v>574</v>
      </c>
      <c r="C610" s="15" t="s">
        <v>575</v>
      </c>
      <c r="D610" s="15" t="s">
        <v>927</v>
      </c>
      <c r="E610" s="15" t="s">
        <v>928</v>
      </c>
      <c r="F610" s="16">
        <v>2.6299412377179653E-2</v>
      </c>
      <c r="G610" s="17">
        <v>0.11549984232103437</v>
      </c>
    </row>
    <row r="611" spans="2:7" ht="14.4" x14ac:dyDescent="0.3">
      <c r="B611" s="14" t="s">
        <v>574</v>
      </c>
      <c r="C611" s="15" t="s">
        <v>575</v>
      </c>
      <c r="D611" s="15" t="s">
        <v>987</v>
      </c>
      <c r="E611" s="15" t="s">
        <v>988</v>
      </c>
      <c r="F611" s="16">
        <v>3.8858939802336023E-3</v>
      </c>
      <c r="G611" s="17">
        <v>1.3639230526647745E-2</v>
      </c>
    </row>
    <row r="612" spans="2:7" ht="14.4" x14ac:dyDescent="0.3">
      <c r="B612" s="14" t="s">
        <v>576</v>
      </c>
      <c r="C612" s="15" t="s">
        <v>577</v>
      </c>
      <c r="D612" s="15" t="s">
        <v>289</v>
      </c>
      <c r="E612" s="15" t="s">
        <v>290</v>
      </c>
      <c r="F612" s="16">
        <v>2.4361284645273164E-3</v>
      </c>
      <c r="G612" s="17">
        <v>2.7789874594961656E-3</v>
      </c>
    </row>
    <row r="613" spans="2:7" ht="14.4" x14ac:dyDescent="0.3">
      <c r="B613" s="14" t="s">
        <v>576</v>
      </c>
      <c r="C613" s="15" t="s">
        <v>577</v>
      </c>
      <c r="D613" s="15" t="s">
        <v>496</v>
      </c>
      <c r="E613" s="15" t="s">
        <v>497</v>
      </c>
      <c r="F613" s="16">
        <v>1.8421943453709653E-2</v>
      </c>
      <c r="G613" s="17">
        <v>1.3858031753530016E-2</v>
      </c>
    </row>
    <row r="614" spans="2:7" ht="14.4" x14ac:dyDescent="0.3">
      <c r="B614" s="14" t="s">
        <v>576</v>
      </c>
      <c r="C614" s="15" t="s">
        <v>577</v>
      </c>
      <c r="D614" s="15" t="s">
        <v>777</v>
      </c>
      <c r="E614" s="15" t="s">
        <v>778</v>
      </c>
      <c r="F614" s="16">
        <v>1.0597279937784317E-2</v>
      </c>
      <c r="G614" s="17">
        <v>2.5044102125021221E-2</v>
      </c>
    </row>
    <row r="615" spans="2:7" ht="14.4" x14ac:dyDescent="0.3">
      <c r="B615" s="14" t="s">
        <v>576</v>
      </c>
      <c r="C615" s="15" t="s">
        <v>577</v>
      </c>
      <c r="D615" s="15" t="s">
        <v>807</v>
      </c>
      <c r="E615" s="15" t="s">
        <v>808</v>
      </c>
      <c r="F615" s="16">
        <v>0.94143520134635095</v>
      </c>
      <c r="G615" s="17">
        <v>0.94553848879178637</v>
      </c>
    </row>
    <row r="616" spans="2:7" ht="14.4" x14ac:dyDescent="0.3">
      <c r="B616" s="14" t="s">
        <v>576</v>
      </c>
      <c r="C616" s="15" t="s">
        <v>577</v>
      </c>
      <c r="D616" s="15" t="s">
        <v>843</v>
      </c>
      <c r="E616" s="15" t="s">
        <v>844</v>
      </c>
      <c r="F616" s="16">
        <v>1.9145973543745649E-3</v>
      </c>
      <c r="G616" s="17">
        <v>1.7050361305275281E-3</v>
      </c>
    </row>
    <row r="617" spans="2:7" ht="14.4" x14ac:dyDescent="0.3">
      <c r="B617" s="14" t="s">
        <v>576</v>
      </c>
      <c r="C617" s="15" t="s">
        <v>577</v>
      </c>
      <c r="D617" s="15" t="s">
        <v>859</v>
      </c>
      <c r="E617" s="15" t="s">
        <v>860</v>
      </c>
      <c r="F617" s="16">
        <v>9.1608692599568376E-3</v>
      </c>
      <c r="G617" s="17">
        <v>1.107535373963877E-2</v>
      </c>
    </row>
    <row r="618" spans="2:7" ht="14.4" x14ac:dyDescent="0.3">
      <c r="B618" s="14" t="s">
        <v>578</v>
      </c>
      <c r="C618" s="15" t="s">
        <v>579</v>
      </c>
      <c r="D618" s="15" t="s">
        <v>691</v>
      </c>
      <c r="E618" s="15" t="s">
        <v>692</v>
      </c>
      <c r="F618" s="16">
        <v>1.9047880862164027E-2</v>
      </c>
      <c r="G618" s="17">
        <v>7.0350795056491597E-2</v>
      </c>
    </row>
    <row r="619" spans="2:7" ht="14.4" x14ac:dyDescent="0.3">
      <c r="B619" s="14" t="s">
        <v>578</v>
      </c>
      <c r="C619" s="15" t="s">
        <v>579</v>
      </c>
      <c r="D619" s="15" t="s">
        <v>680</v>
      </c>
      <c r="E619" s="15" t="s">
        <v>681</v>
      </c>
      <c r="F619" s="16">
        <v>3.0142329165683726E-2</v>
      </c>
      <c r="G619" s="17">
        <v>2.7027408155322282E-2</v>
      </c>
    </row>
    <row r="620" spans="2:7" ht="14.4" x14ac:dyDescent="0.3">
      <c r="B620" s="14" t="s">
        <v>578</v>
      </c>
      <c r="C620" s="15" t="s">
        <v>579</v>
      </c>
      <c r="D620" s="15" t="s">
        <v>809</v>
      </c>
      <c r="E620" s="15" t="s">
        <v>810</v>
      </c>
      <c r="F620" s="16">
        <v>0.55081914923447928</v>
      </c>
      <c r="G620" s="17">
        <v>0.88641606922265537</v>
      </c>
    </row>
    <row r="621" spans="2:7" ht="14.4" x14ac:dyDescent="0.3">
      <c r="B621" s="14" t="s">
        <v>578</v>
      </c>
      <c r="C621" s="15" t="s">
        <v>579</v>
      </c>
      <c r="D621" s="15" t="s">
        <v>847</v>
      </c>
      <c r="E621" s="15" t="s">
        <v>848</v>
      </c>
      <c r="F621" s="16">
        <v>1.6711510972841168E-2</v>
      </c>
      <c r="G621" s="17">
        <v>1.3453066565886183E-2</v>
      </c>
    </row>
    <row r="622" spans="2:7" ht="14.4" x14ac:dyDescent="0.3">
      <c r="B622" s="14" t="s">
        <v>578</v>
      </c>
      <c r="C622" s="15" t="s">
        <v>579</v>
      </c>
      <c r="D622" s="15" t="s">
        <v>863</v>
      </c>
      <c r="E622" s="15" t="s">
        <v>864</v>
      </c>
      <c r="F622" s="16">
        <v>3.4855898003642721E-3</v>
      </c>
      <c r="G622" s="17">
        <v>2.7526609996446363E-3</v>
      </c>
    </row>
    <row r="623" spans="2:7" ht="14.4" x14ac:dyDescent="0.3">
      <c r="B623" s="14" t="s">
        <v>580</v>
      </c>
      <c r="C623" s="15" t="s">
        <v>581</v>
      </c>
      <c r="D623" s="15" t="s">
        <v>490</v>
      </c>
      <c r="E623" s="15" t="s">
        <v>491</v>
      </c>
      <c r="F623" s="16">
        <v>1.7966733232672547E-2</v>
      </c>
      <c r="G623" s="17">
        <v>1.0248520545661657E-2</v>
      </c>
    </row>
    <row r="624" spans="2:7" ht="14.4" x14ac:dyDescent="0.3">
      <c r="B624" s="14" t="s">
        <v>580</v>
      </c>
      <c r="C624" s="15" t="s">
        <v>581</v>
      </c>
      <c r="D624" s="15" t="s">
        <v>773</v>
      </c>
      <c r="E624" s="15" t="s">
        <v>774</v>
      </c>
      <c r="F624" s="16">
        <v>2.8997074691374292E-2</v>
      </c>
      <c r="G624" s="17">
        <v>5.3496513210902125E-2</v>
      </c>
    </row>
    <row r="625" spans="2:7" ht="14.4" x14ac:dyDescent="0.3">
      <c r="B625" s="14" t="s">
        <v>580</v>
      </c>
      <c r="C625" s="15" t="s">
        <v>581</v>
      </c>
      <c r="D625" s="15" t="s">
        <v>811</v>
      </c>
      <c r="E625" s="15" t="s">
        <v>812</v>
      </c>
      <c r="F625" s="16">
        <v>0.96026421581934041</v>
      </c>
      <c r="G625" s="17">
        <v>0.51598227433111998</v>
      </c>
    </row>
    <row r="626" spans="2:7" ht="14.4" x14ac:dyDescent="0.3">
      <c r="B626" s="14" t="s">
        <v>580</v>
      </c>
      <c r="C626" s="15" t="s">
        <v>581</v>
      </c>
      <c r="D626" s="15" t="s">
        <v>981</v>
      </c>
      <c r="E626" s="15" t="s">
        <v>982</v>
      </c>
      <c r="F626" s="16">
        <v>0.96786839510329736</v>
      </c>
      <c r="G626" s="17">
        <v>0.4192794432250716</v>
      </c>
    </row>
    <row r="627" spans="2:7" ht="14.4" x14ac:dyDescent="0.3">
      <c r="B627" s="14" t="s">
        <v>580</v>
      </c>
      <c r="C627" s="15" t="s">
        <v>581</v>
      </c>
      <c r="D627" s="15" t="s">
        <v>983</v>
      </c>
      <c r="E627" s="15" t="s">
        <v>984</v>
      </c>
      <c r="F627" s="16">
        <v>2.5188251354088687E-3</v>
      </c>
      <c r="G627" s="17">
        <v>9.932486872447422E-4</v>
      </c>
    </row>
    <row r="628" spans="2:7" ht="14.4" x14ac:dyDescent="0.3">
      <c r="B628" s="14" t="s">
        <v>582</v>
      </c>
      <c r="C628" s="15" t="s">
        <v>583</v>
      </c>
      <c r="D628" s="15" t="s">
        <v>234</v>
      </c>
      <c r="E628" s="15" t="s">
        <v>235</v>
      </c>
      <c r="F628" s="16">
        <v>8.4749671378825265E-3</v>
      </c>
      <c r="G628" s="17">
        <v>3.6940737340467951E-3</v>
      </c>
    </row>
    <row r="629" spans="2:7" ht="14.4" x14ac:dyDescent="0.3">
      <c r="B629" s="14" t="s">
        <v>582</v>
      </c>
      <c r="C629" s="15" t="s">
        <v>583</v>
      </c>
      <c r="D629" s="15" t="s">
        <v>1321</v>
      </c>
      <c r="E629" s="15" t="s">
        <v>1322</v>
      </c>
      <c r="F629" s="16">
        <v>2.3855262178965027E-3</v>
      </c>
      <c r="G629" s="17">
        <v>4.1899675323587458E-3</v>
      </c>
    </row>
    <row r="630" spans="2:7" ht="14.4" x14ac:dyDescent="0.3">
      <c r="B630" s="14" t="s">
        <v>582</v>
      </c>
      <c r="C630" s="15" t="s">
        <v>583</v>
      </c>
      <c r="D630" s="15" t="s">
        <v>805</v>
      </c>
      <c r="E630" s="15" t="s">
        <v>806</v>
      </c>
      <c r="F630" s="16">
        <v>3.611677885623844E-3</v>
      </c>
      <c r="G630" s="17">
        <v>1.5865250912210046E-3</v>
      </c>
    </row>
    <row r="631" spans="2:7" ht="14.4" x14ac:dyDescent="0.3">
      <c r="B631" s="14" t="s">
        <v>582</v>
      </c>
      <c r="C631" s="15" t="s">
        <v>583</v>
      </c>
      <c r="D631" s="15" t="s">
        <v>741</v>
      </c>
      <c r="E631" s="15" t="s">
        <v>742</v>
      </c>
      <c r="F631" s="16">
        <v>0.98529676438827329</v>
      </c>
      <c r="G631" s="17">
        <v>0.99052943364237345</v>
      </c>
    </row>
    <row r="632" spans="2:7" ht="14.4" x14ac:dyDescent="0.3">
      <c r="B632" s="14" t="s">
        <v>586</v>
      </c>
      <c r="C632" s="15" t="s">
        <v>587</v>
      </c>
      <c r="D632" s="15" t="s">
        <v>584</v>
      </c>
      <c r="E632" s="15" t="s">
        <v>585</v>
      </c>
      <c r="F632" s="16">
        <v>4.4844018456285193E-3</v>
      </c>
      <c r="G632" s="17">
        <v>2.6935196513352398E-3</v>
      </c>
    </row>
    <row r="633" spans="2:7" ht="14.4" x14ac:dyDescent="0.3">
      <c r="B633" s="14" t="s">
        <v>586</v>
      </c>
      <c r="C633" s="15" t="s">
        <v>587</v>
      </c>
      <c r="D633" s="15" t="s">
        <v>617</v>
      </c>
      <c r="E633" s="15" t="s">
        <v>618</v>
      </c>
      <c r="F633" s="16">
        <v>4.6052722110352228E-3</v>
      </c>
      <c r="G633" s="17">
        <v>3.2581852167958805E-3</v>
      </c>
    </row>
    <row r="634" spans="2:7" ht="14.4" x14ac:dyDescent="0.3">
      <c r="B634" s="14" t="s">
        <v>586</v>
      </c>
      <c r="C634" s="15" t="s">
        <v>587</v>
      </c>
      <c r="D634" s="15" t="s">
        <v>633</v>
      </c>
      <c r="E634" s="15" t="s">
        <v>634</v>
      </c>
      <c r="F634" s="16">
        <v>0.96680210120773424</v>
      </c>
      <c r="G634" s="17">
        <v>0.95443733023524502</v>
      </c>
    </row>
    <row r="635" spans="2:7" ht="14.4" x14ac:dyDescent="0.3">
      <c r="B635" s="14" t="s">
        <v>586</v>
      </c>
      <c r="C635" s="15" t="s">
        <v>587</v>
      </c>
      <c r="D635" s="15" t="s">
        <v>935</v>
      </c>
      <c r="E635" s="15" t="s">
        <v>936</v>
      </c>
      <c r="F635" s="16">
        <v>4.4893075795464348E-3</v>
      </c>
      <c r="G635" s="17">
        <v>2.7032552645328369E-3</v>
      </c>
    </row>
    <row r="636" spans="2:7" ht="14.4" x14ac:dyDescent="0.3">
      <c r="B636" s="14" t="s">
        <v>586</v>
      </c>
      <c r="C636" s="15" t="s">
        <v>587</v>
      </c>
      <c r="D636" s="15" t="s">
        <v>821</v>
      </c>
      <c r="E636" s="15" t="s">
        <v>822</v>
      </c>
      <c r="F636" s="16">
        <v>1.2489070912521284E-2</v>
      </c>
      <c r="G636" s="17">
        <v>8.8074847394263144E-3</v>
      </c>
    </row>
    <row r="637" spans="2:7" ht="14.4" x14ac:dyDescent="0.3">
      <c r="B637" s="14" t="s">
        <v>586</v>
      </c>
      <c r="C637" s="15" t="s">
        <v>587</v>
      </c>
      <c r="D637" s="15" t="s">
        <v>865</v>
      </c>
      <c r="E637" s="15" t="s">
        <v>866</v>
      </c>
      <c r="F637" s="16">
        <v>9.9533816758821669E-3</v>
      </c>
      <c r="G637" s="17">
        <v>1.0053643228718762E-2</v>
      </c>
    </row>
    <row r="638" spans="2:7" ht="14.4" x14ac:dyDescent="0.3">
      <c r="B638" s="14" t="s">
        <v>586</v>
      </c>
      <c r="C638" s="15" t="s">
        <v>587</v>
      </c>
      <c r="D638" s="15" t="s">
        <v>839</v>
      </c>
      <c r="E638" s="15" t="s">
        <v>840</v>
      </c>
      <c r="F638" s="16">
        <v>2.2907030403193786E-2</v>
      </c>
      <c r="G638" s="17">
        <v>1.3853777580180891E-2</v>
      </c>
    </row>
    <row r="639" spans="2:7" ht="14.4" x14ac:dyDescent="0.3">
      <c r="B639" s="14" t="s">
        <v>586</v>
      </c>
      <c r="C639" s="15" t="s">
        <v>587</v>
      </c>
      <c r="D639" s="15" t="s">
        <v>674</v>
      </c>
      <c r="E639" s="15" t="s">
        <v>675</v>
      </c>
      <c r="F639" s="16">
        <v>1.4195460572498245E-3</v>
      </c>
      <c r="G639" s="17">
        <v>1.1812544013084666E-3</v>
      </c>
    </row>
    <row r="640" spans="2:7" ht="14.4" x14ac:dyDescent="0.3">
      <c r="B640" s="14" t="s">
        <v>586</v>
      </c>
      <c r="C640" s="15" t="s">
        <v>587</v>
      </c>
      <c r="D640" s="15" t="s">
        <v>953</v>
      </c>
      <c r="E640" s="15" t="s">
        <v>954</v>
      </c>
      <c r="F640" s="16">
        <v>7.9844441002873707E-3</v>
      </c>
      <c r="G640" s="17">
        <v>3.01154968245675E-3</v>
      </c>
    </row>
    <row r="641" spans="2:7" ht="14.4" x14ac:dyDescent="0.3">
      <c r="B641" s="14" t="s">
        <v>588</v>
      </c>
      <c r="C641" s="15" t="s">
        <v>589</v>
      </c>
      <c r="D641" s="15" t="s">
        <v>697</v>
      </c>
      <c r="E641" s="15" t="s">
        <v>698</v>
      </c>
      <c r="F641" s="16">
        <v>1.8459576465025142E-2</v>
      </c>
      <c r="G641" s="17">
        <v>6.1947753747760959E-2</v>
      </c>
    </row>
    <row r="642" spans="2:7" ht="14.4" x14ac:dyDescent="0.3">
      <c r="B642" s="14" t="s">
        <v>588</v>
      </c>
      <c r="C642" s="15" t="s">
        <v>589</v>
      </c>
      <c r="D642" s="15" t="s">
        <v>440</v>
      </c>
      <c r="E642" s="15" t="s">
        <v>441</v>
      </c>
      <c r="F642" s="16">
        <v>0</v>
      </c>
      <c r="G642" s="17">
        <v>1.2803096786603032E-3</v>
      </c>
    </row>
    <row r="643" spans="2:7" ht="14.4" x14ac:dyDescent="0.3">
      <c r="B643" s="14" t="s">
        <v>588</v>
      </c>
      <c r="C643" s="15" t="s">
        <v>589</v>
      </c>
      <c r="D643" s="15" t="s">
        <v>693</v>
      </c>
      <c r="E643" s="15" t="s">
        <v>694</v>
      </c>
      <c r="F643" s="16">
        <v>0.33840044957133891</v>
      </c>
      <c r="G643" s="17">
        <v>0.93385066660255101</v>
      </c>
    </row>
    <row r="644" spans="2:7" ht="14.4" x14ac:dyDescent="0.3">
      <c r="B644" s="14" t="s">
        <v>588</v>
      </c>
      <c r="C644" s="15" t="s">
        <v>589</v>
      </c>
      <c r="D644" s="15" t="s">
        <v>727</v>
      </c>
      <c r="E644" s="15" t="s">
        <v>728</v>
      </c>
      <c r="F644" s="16">
        <v>0</v>
      </c>
      <c r="G644" s="17">
        <v>9.016265342678191E-4</v>
      </c>
    </row>
    <row r="645" spans="2:7" ht="14.4" x14ac:dyDescent="0.3">
      <c r="B645" s="14" t="s">
        <v>588</v>
      </c>
      <c r="C645" s="15" t="s">
        <v>589</v>
      </c>
      <c r="D645" s="15" t="s">
        <v>753</v>
      </c>
      <c r="E645" s="15" t="s">
        <v>754</v>
      </c>
      <c r="F645" s="16">
        <v>0</v>
      </c>
      <c r="G645" s="17">
        <v>1.1180169024920957E-3</v>
      </c>
    </row>
    <row r="646" spans="2:7" ht="14.4" x14ac:dyDescent="0.3">
      <c r="B646" s="14" t="s">
        <v>588</v>
      </c>
      <c r="C646" s="15" t="s">
        <v>589</v>
      </c>
      <c r="D646" s="15" t="s">
        <v>831</v>
      </c>
      <c r="E646" s="15" t="s">
        <v>832</v>
      </c>
      <c r="F646" s="16">
        <v>0</v>
      </c>
      <c r="G646" s="17">
        <v>9.016265342678191E-4</v>
      </c>
    </row>
    <row r="647" spans="2:7" ht="14.4" x14ac:dyDescent="0.3">
      <c r="B647" s="14" t="s">
        <v>590</v>
      </c>
      <c r="C647" s="15" t="s">
        <v>591</v>
      </c>
      <c r="D647" s="15" t="s">
        <v>691</v>
      </c>
      <c r="E647" s="15" t="s">
        <v>692</v>
      </c>
      <c r="F647" s="16">
        <v>0.1702663984813011</v>
      </c>
      <c r="G647" s="17">
        <v>0.98896473416452657</v>
      </c>
    </row>
    <row r="648" spans="2:7" ht="14.4" x14ac:dyDescent="0.3">
      <c r="B648" s="14" t="s">
        <v>590</v>
      </c>
      <c r="C648" s="15" t="s">
        <v>591</v>
      </c>
      <c r="D648" s="15" t="s">
        <v>358</v>
      </c>
      <c r="E648" s="15" t="s">
        <v>359</v>
      </c>
      <c r="F648" s="16">
        <v>0</v>
      </c>
      <c r="G648" s="17">
        <v>1.0423181154888472E-3</v>
      </c>
    </row>
    <row r="649" spans="2:7" ht="14.4" x14ac:dyDescent="0.3">
      <c r="B649" s="14" t="s">
        <v>590</v>
      </c>
      <c r="C649" s="15" t="s">
        <v>591</v>
      </c>
      <c r="D649" s="15" t="s">
        <v>911</v>
      </c>
      <c r="E649" s="15" t="s">
        <v>912</v>
      </c>
      <c r="F649" s="16">
        <v>3.7315956799170253E-3</v>
      </c>
      <c r="G649" s="17">
        <v>2.9362323083132634E-3</v>
      </c>
    </row>
    <row r="650" spans="2:7" ht="14.4" x14ac:dyDescent="0.3">
      <c r="B650" s="14" t="s">
        <v>590</v>
      </c>
      <c r="C650" s="15" t="s">
        <v>591</v>
      </c>
      <c r="D650" s="15" t="s">
        <v>809</v>
      </c>
      <c r="E650" s="15" t="s">
        <v>810</v>
      </c>
      <c r="F650" s="16">
        <v>0</v>
      </c>
      <c r="G650" s="17">
        <v>9.2699781334965568E-4</v>
      </c>
    </row>
    <row r="651" spans="2:7" ht="14.4" x14ac:dyDescent="0.3">
      <c r="B651" s="14" t="s">
        <v>590</v>
      </c>
      <c r="C651" s="15" t="s">
        <v>591</v>
      </c>
      <c r="D651" s="15" t="s">
        <v>855</v>
      </c>
      <c r="E651" s="15" t="s">
        <v>856</v>
      </c>
      <c r="F651" s="16">
        <v>3.5079636009508154E-3</v>
      </c>
      <c r="G651" s="17">
        <v>4.4575732173033674E-3</v>
      </c>
    </row>
    <row r="652" spans="2:7" ht="14.4" x14ac:dyDescent="0.3">
      <c r="B652" s="14" t="s">
        <v>590</v>
      </c>
      <c r="C652" s="15" t="s">
        <v>591</v>
      </c>
      <c r="D652" s="15" t="s">
        <v>941</v>
      </c>
      <c r="E652" s="15" t="s">
        <v>942</v>
      </c>
      <c r="F652" s="16">
        <v>1.9713242906892838E-3</v>
      </c>
      <c r="G652" s="17">
        <v>1.6721443810182783E-3</v>
      </c>
    </row>
    <row r="653" spans="2:7" ht="14.4" x14ac:dyDescent="0.3">
      <c r="B653" s="14" t="s">
        <v>592</v>
      </c>
      <c r="C653" s="15" t="s">
        <v>593</v>
      </c>
      <c r="D653" s="15" t="s">
        <v>243</v>
      </c>
      <c r="E653" s="15" t="s">
        <v>244</v>
      </c>
      <c r="F653" s="16">
        <v>3.1062683407899166E-2</v>
      </c>
      <c r="G653" s="17">
        <v>1.1111168470919437E-2</v>
      </c>
    </row>
    <row r="654" spans="2:7" ht="14.4" x14ac:dyDescent="0.3">
      <c r="B654" s="14" t="s">
        <v>592</v>
      </c>
      <c r="C654" s="15" t="s">
        <v>593</v>
      </c>
      <c r="D654" s="15" t="s">
        <v>695</v>
      </c>
      <c r="E654" s="15" t="s">
        <v>696</v>
      </c>
      <c r="F654" s="16">
        <v>1.9728700595135901E-3</v>
      </c>
      <c r="G654" s="17">
        <v>3.4209389685903422E-3</v>
      </c>
    </row>
    <row r="655" spans="2:7" ht="14.4" x14ac:dyDescent="0.3">
      <c r="B655" s="14" t="s">
        <v>592</v>
      </c>
      <c r="C655" s="15" t="s">
        <v>593</v>
      </c>
      <c r="D655" s="15" t="s">
        <v>1323</v>
      </c>
      <c r="E655" s="15" t="s">
        <v>1324</v>
      </c>
      <c r="F655" s="16">
        <v>2.256639192642801E-3</v>
      </c>
      <c r="G655" s="17">
        <v>4.7528337179308482E-3</v>
      </c>
    </row>
    <row r="656" spans="2:7" ht="14.4" x14ac:dyDescent="0.3">
      <c r="B656" s="14" t="s">
        <v>592</v>
      </c>
      <c r="C656" s="15" t="s">
        <v>593</v>
      </c>
      <c r="D656" s="15" t="s">
        <v>295</v>
      </c>
      <c r="E656" s="15" t="s">
        <v>296</v>
      </c>
      <c r="F656" s="16">
        <v>5.114198363456523E-3</v>
      </c>
      <c r="G656" s="17">
        <v>7.0466524529061627E-3</v>
      </c>
    </row>
    <row r="657" spans="2:7" ht="14.4" x14ac:dyDescent="0.3">
      <c r="B657" s="14" t="s">
        <v>592</v>
      </c>
      <c r="C657" s="15" t="s">
        <v>593</v>
      </c>
      <c r="D657" s="15" t="s">
        <v>813</v>
      </c>
      <c r="E657" s="15" t="s">
        <v>814</v>
      </c>
      <c r="F657" s="16">
        <v>0.9848441028071252</v>
      </c>
      <c r="G657" s="17">
        <v>0.97271164478676775</v>
      </c>
    </row>
    <row r="658" spans="2:7" ht="14.4" x14ac:dyDescent="0.3">
      <c r="B658" s="14" t="s">
        <v>592</v>
      </c>
      <c r="C658" s="15" t="s">
        <v>593</v>
      </c>
      <c r="D658" s="15" t="s">
        <v>861</v>
      </c>
      <c r="E658" s="15" t="s">
        <v>862</v>
      </c>
      <c r="F658" s="16">
        <v>1.1358877187247823E-3</v>
      </c>
      <c r="G658" s="17">
        <v>9.5676160288542765E-4</v>
      </c>
    </row>
    <row r="659" spans="2:7" ht="14.4" x14ac:dyDescent="0.3">
      <c r="B659" s="14" t="s">
        <v>594</v>
      </c>
      <c r="C659" s="15" t="s">
        <v>595</v>
      </c>
      <c r="D659" s="15" t="s">
        <v>243</v>
      </c>
      <c r="E659" s="15" t="s">
        <v>244</v>
      </c>
      <c r="F659" s="16">
        <v>7.8943570500793758E-3</v>
      </c>
      <c r="G659" s="17">
        <v>5.6361538144499854E-3</v>
      </c>
    </row>
    <row r="660" spans="2:7" ht="14.4" x14ac:dyDescent="0.3">
      <c r="B660" s="14" t="s">
        <v>594</v>
      </c>
      <c r="C660" s="15" t="s">
        <v>595</v>
      </c>
      <c r="D660" s="15" t="s">
        <v>695</v>
      </c>
      <c r="E660" s="15" t="s">
        <v>696</v>
      </c>
      <c r="F660" s="16">
        <v>0.28170063780864546</v>
      </c>
      <c r="G660" s="17">
        <v>0.97494470318317317</v>
      </c>
    </row>
    <row r="661" spans="2:7" ht="14.4" x14ac:dyDescent="0.3">
      <c r="B661" s="14" t="s">
        <v>594</v>
      </c>
      <c r="C661" s="15" t="s">
        <v>595</v>
      </c>
      <c r="D661" s="15" t="s">
        <v>409</v>
      </c>
      <c r="E661" s="15" t="s">
        <v>410</v>
      </c>
      <c r="F661" s="16">
        <v>8.0992659411235537E-3</v>
      </c>
      <c r="G661" s="17">
        <v>1.796631359133935E-2</v>
      </c>
    </row>
    <row r="662" spans="2:7" ht="14.4" x14ac:dyDescent="0.3">
      <c r="B662" s="14" t="s">
        <v>594</v>
      </c>
      <c r="C662" s="15" t="s">
        <v>595</v>
      </c>
      <c r="D662" s="15" t="s">
        <v>861</v>
      </c>
      <c r="E662" s="15" t="s">
        <v>862</v>
      </c>
      <c r="F662" s="16">
        <v>0</v>
      </c>
      <c r="G662" s="17">
        <v>1.4528294110373817E-3</v>
      </c>
    </row>
    <row r="663" spans="2:7" ht="14.4" x14ac:dyDescent="0.3">
      <c r="B663" s="14" t="s">
        <v>596</v>
      </c>
      <c r="C663" s="15" t="s">
        <v>597</v>
      </c>
      <c r="D663" s="15" t="s">
        <v>711</v>
      </c>
      <c r="E663" s="15" t="s">
        <v>712</v>
      </c>
      <c r="F663" s="16">
        <v>0</v>
      </c>
      <c r="G663" s="17">
        <v>1.9299485983987163E-3</v>
      </c>
    </row>
    <row r="664" spans="2:7" ht="14.4" x14ac:dyDescent="0.3">
      <c r="B664" s="14" t="s">
        <v>596</v>
      </c>
      <c r="C664" s="15" t="s">
        <v>597</v>
      </c>
      <c r="D664" s="15" t="s">
        <v>739</v>
      </c>
      <c r="E664" s="15" t="s">
        <v>740</v>
      </c>
      <c r="F664" s="16">
        <v>0.99217386874514446</v>
      </c>
      <c r="G664" s="17">
        <v>0.99242033388747708</v>
      </c>
    </row>
    <row r="665" spans="2:7" ht="14.4" x14ac:dyDescent="0.3">
      <c r="B665" s="14" t="s">
        <v>596</v>
      </c>
      <c r="C665" s="15" t="s">
        <v>597</v>
      </c>
      <c r="D665" s="15" t="s">
        <v>829</v>
      </c>
      <c r="E665" s="15" t="s">
        <v>830</v>
      </c>
      <c r="F665" s="16">
        <v>3.1274901803154992E-3</v>
      </c>
      <c r="G665" s="17">
        <v>5.6497175141242946E-3</v>
      </c>
    </row>
    <row r="666" spans="2:7" ht="14.4" x14ac:dyDescent="0.3">
      <c r="B666" s="14" t="s">
        <v>600</v>
      </c>
      <c r="C666" s="15" t="s">
        <v>601</v>
      </c>
      <c r="D666" s="15" t="s">
        <v>598</v>
      </c>
      <c r="E666" s="15" t="s">
        <v>599</v>
      </c>
      <c r="F666" s="16">
        <v>0.94901272763420885</v>
      </c>
      <c r="G666" s="17">
        <v>0.99521196825048464</v>
      </c>
    </row>
    <row r="667" spans="2:7" ht="14.4" x14ac:dyDescent="0.3">
      <c r="B667" s="14" t="s">
        <v>600</v>
      </c>
      <c r="C667" s="15" t="s">
        <v>601</v>
      </c>
      <c r="D667" s="15" t="s">
        <v>715</v>
      </c>
      <c r="E667" s="15" t="s">
        <v>716</v>
      </c>
      <c r="F667" s="16">
        <v>2.3269084115339288E-3</v>
      </c>
      <c r="G667" s="17">
        <v>4.7880317495153446E-3</v>
      </c>
    </row>
    <row r="668" spans="2:7" ht="14.4" x14ac:dyDescent="0.3">
      <c r="B668" s="14" t="s">
        <v>604</v>
      </c>
      <c r="C668" s="15" t="s">
        <v>605</v>
      </c>
      <c r="D668" s="15" t="s">
        <v>602</v>
      </c>
      <c r="E668" s="15" t="s">
        <v>603</v>
      </c>
      <c r="F668" s="16">
        <v>4.7922632232967749E-2</v>
      </c>
      <c r="G668" s="17">
        <v>4.651260349971946E-2</v>
      </c>
    </row>
    <row r="669" spans="2:7" ht="14.4" x14ac:dyDescent="0.3">
      <c r="B669" s="14" t="s">
        <v>604</v>
      </c>
      <c r="C669" s="15" t="s">
        <v>605</v>
      </c>
      <c r="D669" s="15" t="s">
        <v>815</v>
      </c>
      <c r="E669" s="15" t="s">
        <v>816</v>
      </c>
      <c r="F669" s="16">
        <v>0.96660517880210284</v>
      </c>
      <c r="G669" s="17">
        <v>0.95348739650028069</v>
      </c>
    </row>
    <row r="670" spans="2:7" ht="14.4" x14ac:dyDescent="0.3">
      <c r="B670" s="14" t="s">
        <v>606</v>
      </c>
      <c r="C670" s="15" t="s">
        <v>607</v>
      </c>
      <c r="D670" s="15" t="s">
        <v>346</v>
      </c>
      <c r="E670" s="15" t="s">
        <v>347</v>
      </c>
      <c r="F670" s="16">
        <v>3.2937680210857754E-3</v>
      </c>
      <c r="G670" s="17">
        <v>2.6424241048114256E-3</v>
      </c>
    </row>
    <row r="671" spans="2:7" ht="14.4" x14ac:dyDescent="0.3">
      <c r="B671" s="14" t="s">
        <v>606</v>
      </c>
      <c r="C671" s="15" t="s">
        <v>607</v>
      </c>
      <c r="D671" s="15" t="s">
        <v>466</v>
      </c>
      <c r="E671" s="15" t="s">
        <v>467</v>
      </c>
      <c r="F671" s="16">
        <v>2.5125297045142079E-2</v>
      </c>
      <c r="G671" s="17">
        <v>1.6234872051043348E-2</v>
      </c>
    </row>
    <row r="672" spans="2:7" ht="14.4" x14ac:dyDescent="0.3">
      <c r="B672" s="14" t="s">
        <v>606</v>
      </c>
      <c r="C672" s="15" t="s">
        <v>607</v>
      </c>
      <c r="D672" s="15" t="s">
        <v>566</v>
      </c>
      <c r="E672" s="15" t="s">
        <v>567</v>
      </c>
      <c r="F672" s="16">
        <v>6.7499653039166619E-3</v>
      </c>
      <c r="G672" s="17">
        <v>4.5554142730637364E-3</v>
      </c>
    </row>
    <row r="673" spans="2:7" ht="14.4" x14ac:dyDescent="0.3">
      <c r="B673" s="14" t="s">
        <v>606</v>
      </c>
      <c r="C673" s="15" t="s">
        <v>607</v>
      </c>
      <c r="D673" s="15" t="s">
        <v>763</v>
      </c>
      <c r="E673" s="15" t="s">
        <v>764</v>
      </c>
      <c r="F673" s="16">
        <v>6.56496450385574E-2</v>
      </c>
      <c r="G673" s="17">
        <v>7.6692740855112282E-2</v>
      </c>
    </row>
    <row r="674" spans="2:7" ht="14.4" x14ac:dyDescent="0.3">
      <c r="B674" s="14" t="s">
        <v>606</v>
      </c>
      <c r="C674" s="15" t="s">
        <v>607</v>
      </c>
      <c r="D674" s="15" t="s">
        <v>771</v>
      </c>
      <c r="E674" s="15" t="s">
        <v>772</v>
      </c>
      <c r="F674" s="16">
        <v>2.0923239860978389E-2</v>
      </c>
      <c r="G674" s="17">
        <v>1.9513067369042483E-2</v>
      </c>
    </row>
    <row r="675" spans="2:7" ht="14.4" x14ac:dyDescent="0.3">
      <c r="B675" s="14" t="s">
        <v>606</v>
      </c>
      <c r="C675" s="15" t="s">
        <v>607</v>
      </c>
      <c r="D675" s="15" t="s">
        <v>817</v>
      </c>
      <c r="E675" s="15" t="s">
        <v>818</v>
      </c>
      <c r="F675" s="16">
        <v>0.94145678779719122</v>
      </c>
      <c r="G675" s="17">
        <v>0.87922617560909155</v>
      </c>
    </row>
    <row r="676" spans="2:7" ht="14.4" x14ac:dyDescent="0.3">
      <c r="B676" s="14" t="s">
        <v>606</v>
      </c>
      <c r="C676" s="15" t="s">
        <v>607</v>
      </c>
      <c r="D676" s="15" t="s">
        <v>851</v>
      </c>
      <c r="E676" s="15" t="s">
        <v>852</v>
      </c>
      <c r="F676" s="16">
        <v>9.9482937432693579E-4</v>
      </c>
      <c r="G676" s="17">
        <v>1.1353057378351991E-3</v>
      </c>
    </row>
    <row r="677" spans="2:7" ht="14.4" x14ac:dyDescent="0.3">
      <c r="B677" s="14" t="s">
        <v>608</v>
      </c>
      <c r="C677" s="15" t="s">
        <v>609</v>
      </c>
      <c r="D677" s="15" t="s">
        <v>417</v>
      </c>
      <c r="E677" s="15" t="s">
        <v>418</v>
      </c>
      <c r="F677" s="16">
        <v>2.0985478049189961E-3</v>
      </c>
      <c r="G677" s="17">
        <v>1.4743173910479448E-3</v>
      </c>
    </row>
    <row r="678" spans="2:7" ht="14.4" x14ac:dyDescent="0.3">
      <c r="B678" s="14" t="s">
        <v>608</v>
      </c>
      <c r="C678" s="15" t="s">
        <v>609</v>
      </c>
      <c r="D678" s="15" t="s">
        <v>490</v>
      </c>
      <c r="E678" s="15" t="s">
        <v>491</v>
      </c>
      <c r="F678" s="16">
        <v>2.5595441040377965E-2</v>
      </c>
      <c r="G678" s="17">
        <v>2.2538292043511127E-2</v>
      </c>
    </row>
    <row r="679" spans="2:7" ht="14.4" x14ac:dyDescent="0.3">
      <c r="B679" s="14" t="s">
        <v>608</v>
      </c>
      <c r="C679" s="15" t="s">
        <v>609</v>
      </c>
      <c r="D679" s="15" t="s">
        <v>819</v>
      </c>
      <c r="E679" s="15" t="s">
        <v>820</v>
      </c>
      <c r="F679" s="16">
        <v>0.91229967704588388</v>
      </c>
      <c r="G679" s="17">
        <v>0.96319031561114477</v>
      </c>
    </row>
    <row r="680" spans="2:7" ht="14.4" x14ac:dyDescent="0.3">
      <c r="B680" s="14" t="s">
        <v>608</v>
      </c>
      <c r="C680" s="15" t="s">
        <v>609</v>
      </c>
      <c r="D680" s="15" t="s">
        <v>853</v>
      </c>
      <c r="E680" s="15" t="s">
        <v>854</v>
      </c>
      <c r="F680" s="16">
        <v>9.7300820172479478E-4</v>
      </c>
      <c r="G680" s="17">
        <v>1.1365646796442338E-3</v>
      </c>
    </row>
    <row r="681" spans="2:7" ht="14.4" x14ac:dyDescent="0.3">
      <c r="B681" s="14" t="s">
        <v>608</v>
      </c>
      <c r="C681" s="15" t="s">
        <v>609</v>
      </c>
      <c r="D681" s="15" t="s">
        <v>859</v>
      </c>
      <c r="E681" s="15" t="s">
        <v>860</v>
      </c>
      <c r="F681" s="16">
        <v>6.6394170744438919E-3</v>
      </c>
      <c r="G681" s="17">
        <v>1.1660510274651927E-2</v>
      </c>
    </row>
    <row r="682" spans="2:7" ht="14.4" x14ac:dyDescent="0.3">
      <c r="B682" s="14" t="s">
        <v>610</v>
      </c>
      <c r="C682" s="15" t="s">
        <v>611</v>
      </c>
      <c r="D682" s="15" t="s">
        <v>691</v>
      </c>
      <c r="E682" s="15" t="s">
        <v>692</v>
      </c>
      <c r="F682" s="16">
        <v>2.8834508553372096E-3</v>
      </c>
      <c r="G682" s="17">
        <v>4.2604132465454657E-3</v>
      </c>
    </row>
    <row r="683" spans="2:7" ht="14.4" x14ac:dyDescent="0.3">
      <c r="B683" s="14" t="s">
        <v>610</v>
      </c>
      <c r="C683" s="15" t="s">
        <v>611</v>
      </c>
      <c r="D683" s="15" t="s">
        <v>999</v>
      </c>
      <c r="E683" s="15" t="s">
        <v>1000</v>
      </c>
      <c r="F683" s="16">
        <v>0.99310023099553812</v>
      </c>
      <c r="G683" s="17">
        <v>0.14891814162037867</v>
      </c>
    </row>
    <row r="684" spans="2:7" ht="14.4" x14ac:dyDescent="0.3">
      <c r="B684" s="14" t="s">
        <v>610</v>
      </c>
      <c r="C684" s="15" t="s">
        <v>611</v>
      </c>
      <c r="D684" s="15" t="s">
        <v>1321</v>
      </c>
      <c r="E684" s="15" t="s">
        <v>1322</v>
      </c>
      <c r="F684" s="16">
        <v>4.5993632237892584E-3</v>
      </c>
      <c r="G684" s="17">
        <v>5.4406018736340668E-3</v>
      </c>
    </row>
    <row r="685" spans="2:7" ht="14.4" x14ac:dyDescent="0.3">
      <c r="B685" s="14" t="s">
        <v>610</v>
      </c>
      <c r="C685" s="15" t="s">
        <v>611</v>
      </c>
      <c r="D685" s="15" t="s">
        <v>680</v>
      </c>
      <c r="E685" s="15" t="s">
        <v>681</v>
      </c>
      <c r="F685" s="16">
        <v>1.3971848706455924E-2</v>
      </c>
      <c r="G685" s="17">
        <v>5.0118526592041728E-3</v>
      </c>
    </row>
    <row r="686" spans="2:7" ht="14.4" x14ac:dyDescent="0.3">
      <c r="B686" s="14" t="s">
        <v>610</v>
      </c>
      <c r="C686" s="15" t="s">
        <v>611</v>
      </c>
      <c r="D686" s="15" t="s">
        <v>947</v>
      </c>
      <c r="E686" s="15" t="s">
        <v>948</v>
      </c>
      <c r="F686" s="16">
        <v>0.92060996587800681</v>
      </c>
      <c r="G686" s="17">
        <v>0.14733515438920722</v>
      </c>
    </row>
    <row r="687" spans="2:7" ht="14.4" x14ac:dyDescent="0.3">
      <c r="B687" s="14" t="s">
        <v>610</v>
      </c>
      <c r="C687" s="15" t="s">
        <v>611</v>
      </c>
      <c r="D687" s="15" t="s">
        <v>340</v>
      </c>
      <c r="E687" s="15" t="s">
        <v>341</v>
      </c>
      <c r="F687" s="16">
        <v>5.6351301320793721E-3</v>
      </c>
      <c r="G687" s="17">
        <v>1.3223528402943022E-3</v>
      </c>
    </row>
    <row r="688" spans="2:7" ht="14.4" x14ac:dyDescent="0.3">
      <c r="B688" s="14" t="s">
        <v>610</v>
      </c>
      <c r="C688" s="15" t="s">
        <v>611</v>
      </c>
      <c r="D688" s="15" t="s">
        <v>617</v>
      </c>
      <c r="E688" s="15" t="s">
        <v>618</v>
      </c>
      <c r="F688" s="16">
        <v>0.95050708450491028</v>
      </c>
      <c r="G688" s="17">
        <v>0.23380484464046553</v>
      </c>
    </row>
    <row r="689" spans="2:7" ht="14.4" x14ac:dyDescent="0.3">
      <c r="B689" s="14" t="s">
        <v>610</v>
      </c>
      <c r="C689" s="15" t="s">
        <v>611</v>
      </c>
      <c r="D689" s="15" t="s">
        <v>633</v>
      </c>
      <c r="E689" s="15" t="s">
        <v>634</v>
      </c>
      <c r="F689" s="16">
        <v>1.0128005364785704E-2</v>
      </c>
      <c r="G689" s="17">
        <v>3.4762534991013188E-3</v>
      </c>
    </row>
    <row r="690" spans="2:7" ht="14.4" x14ac:dyDescent="0.3">
      <c r="B690" s="14" t="s">
        <v>610</v>
      </c>
      <c r="C690" s="15" t="s">
        <v>611</v>
      </c>
      <c r="D690" s="15" t="s">
        <v>935</v>
      </c>
      <c r="E690" s="15" t="s">
        <v>936</v>
      </c>
      <c r="F690" s="16">
        <v>4.602483400879538E-3</v>
      </c>
      <c r="G690" s="17">
        <v>9.6355744506086531E-4</v>
      </c>
    </row>
    <row r="691" spans="2:7" ht="14.4" x14ac:dyDescent="0.3">
      <c r="B691" s="14" t="s">
        <v>610</v>
      </c>
      <c r="C691" s="15" t="s">
        <v>611</v>
      </c>
      <c r="D691" s="15" t="s">
        <v>821</v>
      </c>
      <c r="E691" s="15" t="s">
        <v>822</v>
      </c>
      <c r="F691" s="16">
        <v>0.96164465510100772</v>
      </c>
      <c r="G691" s="17">
        <v>0.23578386075128144</v>
      </c>
    </row>
    <row r="692" spans="2:7" ht="14.4" x14ac:dyDescent="0.3">
      <c r="B692" s="14" t="s">
        <v>610</v>
      </c>
      <c r="C692" s="15" t="s">
        <v>611</v>
      </c>
      <c r="D692" s="15" t="s">
        <v>1001</v>
      </c>
      <c r="E692" s="15" t="s">
        <v>1002</v>
      </c>
      <c r="F692" s="16">
        <v>0.99540771665207739</v>
      </c>
      <c r="G692" s="17">
        <v>0.1667924707124796</v>
      </c>
    </row>
    <row r="693" spans="2:7" ht="14.4" x14ac:dyDescent="0.3">
      <c r="B693" s="14" t="s">
        <v>610</v>
      </c>
      <c r="C693" s="15" t="s">
        <v>611</v>
      </c>
      <c r="D693" s="15" t="s">
        <v>825</v>
      </c>
      <c r="E693" s="15" t="s">
        <v>826</v>
      </c>
      <c r="F693" s="16">
        <v>8.7932579622225296E-2</v>
      </c>
      <c r="G693" s="17">
        <v>2.8783740024528964E-2</v>
      </c>
    </row>
    <row r="694" spans="2:7" ht="14.4" x14ac:dyDescent="0.3">
      <c r="B694" s="14" t="s">
        <v>610</v>
      </c>
      <c r="C694" s="15" t="s">
        <v>611</v>
      </c>
      <c r="D694" s="15" t="s">
        <v>839</v>
      </c>
      <c r="E694" s="15" t="s">
        <v>840</v>
      </c>
      <c r="F694" s="16">
        <v>9.6532554919994424E-3</v>
      </c>
      <c r="G694" s="17">
        <v>2.0297890441036263E-3</v>
      </c>
    </row>
    <row r="695" spans="2:7" ht="14.4" x14ac:dyDescent="0.3">
      <c r="B695" s="14" t="s">
        <v>610</v>
      </c>
      <c r="C695" s="15" t="s">
        <v>611</v>
      </c>
      <c r="D695" s="15" t="s">
        <v>847</v>
      </c>
      <c r="E695" s="15" t="s">
        <v>848</v>
      </c>
      <c r="F695" s="16">
        <v>1.635065444659323E-2</v>
      </c>
      <c r="G695" s="17">
        <v>5.2657173256429254E-3</v>
      </c>
    </row>
    <row r="696" spans="2:7" ht="14.4" x14ac:dyDescent="0.3">
      <c r="B696" s="14" t="s">
        <v>610</v>
      </c>
      <c r="C696" s="15" t="s">
        <v>611</v>
      </c>
      <c r="D696" s="15" t="s">
        <v>941</v>
      </c>
      <c r="E696" s="15" t="s">
        <v>942</v>
      </c>
      <c r="F696" s="16">
        <v>1.1493291222639378E-2</v>
      </c>
      <c r="G696" s="17">
        <v>2.4799757192550142E-3</v>
      </c>
    </row>
    <row r="697" spans="2:7" ht="14.4" x14ac:dyDescent="0.3">
      <c r="B697" s="14" t="s">
        <v>610</v>
      </c>
      <c r="C697" s="15" t="s">
        <v>611</v>
      </c>
      <c r="D697" s="15" t="s">
        <v>863</v>
      </c>
      <c r="E697" s="15" t="s">
        <v>864</v>
      </c>
      <c r="F697" s="16">
        <v>2.6370486768329697E-2</v>
      </c>
      <c r="G697" s="17">
        <v>8.3312742088166632E-3</v>
      </c>
    </row>
    <row r="698" spans="2:7" ht="14.4" x14ac:dyDescent="0.3">
      <c r="B698" s="14" t="s">
        <v>610</v>
      </c>
      <c r="C698" s="15" t="s">
        <v>611</v>
      </c>
      <c r="D698" s="15" t="s">
        <v>953</v>
      </c>
      <c r="E698" s="15" t="s">
        <v>954</v>
      </c>
      <c r="F698" s="16">
        <v>1.7638050006022748E-3</v>
      </c>
      <c r="G698" s="17">
        <v>0</v>
      </c>
    </row>
    <row r="699" spans="2:7" ht="14.4" x14ac:dyDescent="0.3">
      <c r="B699" s="14" t="s">
        <v>613</v>
      </c>
      <c r="C699" s="15" t="s">
        <v>614</v>
      </c>
      <c r="D699" s="15" t="s">
        <v>340</v>
      </c>
      <c r="E699" s="15" t="s">
        <v>341</v>
      </c>
      <c r="F699" s="16">
        <v>1.5501415994730287E-2</v>
      </c>
      <c r="G699" s="17">
        <v>1.0530682371232685E-2</v>
      </c>
    </row>
    <row r="700" spans="2:7" ht="14.4" x14ac:dyDescent="0.3">
      <c r="B700" s="14" t="s">
        <v>613</v>
      </c>
      <c r="C700" s="15" t="s">
        <v>614</v>
      </c>
      <c r="D700" s="15" t="s">
        <v>777</v>
      </c>
      <c r="E700" s="15" t="s">
        <v>778</v>
      </c>
      <c r="F700" s="16">
        <v>1.0527006198143837E-2</v>
      </c>
      <c r="G700" s="17">
        <v>2.2018402563424171E-2</v>
      </c>
    </row>
    <row r="701" spans="2:7" ht="14.4" x14ac:dyDescent="0.3">
      <c r="B701" s="14" t="s">
        <v>613</v>
      </c>
      <c r="C701" s="15" t="s">
        <v>614</v>
      </c>
      <c r="D701" s="15" t="s">
        <v>823</v>
      </c>
      <c r="E701" s="15" t="s">
        <v>824</v>
      </c>
      <c r="F701" s="16">
        <v>0.9485661288045083</v>
      </c>
      <c r="G701" s="17">
        <v>0.96545518090627891</v>
      </c>
    </row>
    <row r="702" spans="2:7" ht="14.4" x14ac:dyDescent="0.3">
      <c r="B702" s="14" t="s">
        <v>613</v>
      </c>
      <c r="C702" s="15" t="s">
        <v>614</v>
      </c>
      <c r="D702" s="15" t="s">
        <v>837</v>
      </c>
      <c r="E702" s="15" t="s">
        <v>838</v>
      </c>
      <c r="F702" s="16">
        <v>2.4673011924616073E-3</v>
      </c>
      <c r="G702" s="17">
        <v>1.995734159064259E-3</v>
      </c>
    </row>
    <row r="703" spans="2:7" ht="14.4" x14ac:dyDescent="0.3">
      <c r="B703" s="14" t="s">
        <v>615</v>
      </c>
      <c r="C703" s="15" t="s">
        <v>616</v>
      </c>
      <c r="D703" s="15" t="s">
        <v>370</v>
      </c>
      <c r="E703" s="15" t="s">
        <v>371</v>
      </c>
      <c r="F703" s="16">
        <v>4.2347023688444254E-3</v>
      </c>
      <c r="G703" s="17">
        <v>2.2708791971599133E-3</v>
      </c>
    </row>
    <row r="704" spans="2:7" ht="14.4" x14ac:dyDescent="0.3">
      <c r="B704" s="14" t="s">
        <v>615</v>
      </c>
      <c r="C704" s="15" t="s">
        <v>616</v>
      </c>
      <c r="D704" s="15" t="s">
        <v>354</v>
      </c>
      <c r="E704" s="15" t="s">
        <v>355</v>
      </c>
      <c r="F704" s="16">
        <v>3.9011480619384393E-3</v>
      </c>
      <c r="G704" s="17">
        <v>5.6424902322445005E-3</v>
      </c>
    </row>
    <row r="705" spans="2:7" ht="14.4" x14ac:dyDescent="0.3">
      <c r="B705" s="14" t="s">
        <v>615</v>
      </c>
      <c r="C705" s="15" t="s">
        <v>616</v>
      </c>
      <c r="D705" s="15" t="s">
        <v>508</v>
      </c>
      <c r="E705" s="15" t="s">
        <v>509</v>
      </c>
      <c r="F705" s="16">
        <v>1.4749980866770101E-3</v>
      </c>
      <c r="G705" s="17">
        <v>1.051149322702842E-3</v>
      </c>
    </row>
    <row r="706" spans="2:7" ht="14.4" x14ac:dyDescent="0.3">
      <c r="B706" s="14" t="s">
        <v>615</v>
      </c>
      <c r="C706" s="15" t="s">
        <v>616</v>
      </c>
      <c r="D706" s="15" t="s">
        <v>721</v>
      </c>
      <c r="E706" s="15" t="s">
        <v>722</v>
      </c>
      <c r="F706" s="16">
        <v>0.66856134585078719</v>
      </c>
      <c r="G706" s="17">
        <v>0.9844310902203447</v>
      </c>
    </row>
    <row r="707" spans="2:7" ht="14.4" x14ac:dyDescent="0.3">
      <c r="B707" s="14" t="s">
        <v>615</v>
      </c>
      <c r="C707" s="15" t="s">
        <v>616</v>
      </c>
      <c r="D707" s="15" t="s">
        <v>733</v>
      </c>
      <c r="E707" s="15" t="s">
        <v>734</v>
      </c>
      <c r="F707" s="16">
        <v>4.4913662587795751E-3</v>
      </c>
      <c r="G707" s="17">
        <v>6.6043910275480448E-3</v>
      </c>
    </row>
    <row r="708" spans="2:7" ht="14.4" x14ac:dyDescent="0.3">
      <c r="B708" s="14" t="s">
        <v>619</v>
      </c>
      <c r="C708" s="15" t="s">
        <v>620</v>
      </c>
      <c r="D708" s="15" t="s">
        <v>617</v>
      </c>
      <c r="E708" s="15" t="s">
        <v>618</v>
      </c>
      <c r="F708" s="16">
        <v>3.3443266624161166E-2</v>
      </c>
      <c r="G708" s="17">
        <v>2.6747914389064573E-2</v>
      </c>
    </row>
    <row r="709" spans="2:7" ht="14.4" x14ac:dyDescent="0.3">
      <c r="B709" s="14" t="s">
        <v>619</v>
      </c>
      <c r="C709" s="15" t="s">
        <v>620</v>
      </c>
      <c r="D709" s="15" t="s">
        <v>1001</v>
      </c>
      <c r="E709" s="15" t="s">
        <v>1002</v>
      </c>
      <c r="F709" s="16">
        <v>4.5922833479226993E-3</v>
      </c>
      <c r="G709" s="17">
        <v>2.5019993983461854E-3</v>
      </c>
    </row>
    <row r="710" spans="2:7" ht="14.4" x14ac:dyDescent="0.3">
      <c r="B710" s="14" t="s">
        <v>619</v>
      </c>
      <c r="C710" s="15" t="s">
        <v>620</v>
      </c>
      <c r="D710" s="15" t="s">
        <v>825</v>
      </c>
      <c r="E710" s="15" t="s">
        <v>826</v>
      </c>
      <c r="F710" s="16">
        <v>0.91206742037777466</v>
      </c>
      <c r="G710" s="17">
        <v>0.97075008621258918</v>
      </c>
    </row>
    <row r="711" spans="2:7" ht="14.4" x14ac:dyDescent="0.3">
      <c r="B711" s="14" t="s">
        <v>621</v>
      </c>
      <c r="C711" s="15" t="s">
        <v>622</v>
      </c>
      <c r="D711" s="15" t="s">
        <v>486</v>
      </c>
      <c r="E711" s="15" t="s">
        <v>487</v>
      </c>
      <c r="F711" s="16">
        <v>1.5647914680081334E-3</v>
      </c>
      <c r="G711" s="17">
        <v>1.9710042220916616E-3</v>
      </c>
    </row>
    <row r="712" spans="2:7" ht="14.4" x14ac:dyDescent="0.3">
      <c r="B712" s="14" t="s">
        <v>621</v>
      </c>
      <c r="C712" s="15" t="s">
        <v>622</v>
      </c>
      <c r="D712" s="15" t="s">
        <v>993</v>
      </c>
      <c r="E712" s="15" t="s">
        <v>994</v>
      </c>
      <c r="F712" s="16">
        <v>0.52296368087292899</v>
      </c>
      <c r="G712" s="17">
        <v>0.16308138436666672</v>
      </c>
    </row>
    <row r="713" spans="2:7" ht="14.4" x14ac:dyDescent="0.3">
      <c r="B713" s="14" t="s">
        <v>621</v>
      </c>
      <c r="C713" s="15" t="s">
        <v>622</v>
      </c>
      <c r="D713" s="15" t="s">
        <v>827</v>
      </c>
      <c r="E713" s="15" t="s">
        <v>828</v>
      </c>
      <c r="F713" s="16">
        <v>0.99618988699774391</v>
      </c>
      <c r="G713" s="17">
        <v>0.52862124802476196</v>
      </c>
    </row>
    <row r="714" spans="2:7" ht="14.4" x14ac:dyDescent="0.3">
      <c r="B714" s="14" t="s">
        <v>621</v>
      </c>
      <c r="C714" s="15" t="s">
        <v>622</v>
      </c>
      <c r="D714" s="15" t="s">
        <v>709</v>
      </c>
      <c r="E714" s="15" t="s">
        <v>710</v>
      </c>
      <c r="F714" s="16">
        <v>1.3802965860759207E-2</v>
      </c>
      <c r="G714" s="17">
        <v>6.3246698600495817E-3</v>
      </c>
    </row>
    <row r="715" spans="2:7" ht="14.4" x14ac:dyDescent="0.3">
      <c r="B715" s="14" t="s">
        <v>621</v>
      </c>
      <c r="C715" s="15" t="s">
        <v>622</v>
      </c>
      <c r="D715" s="15" t="s">
        <v>997</v>
      </c>
      <c r="E715" s="15" t="s">
        <v>998</v>
      </c>
      <c r="F715" s="16">
        <v>1.1302832511774698E-2</v>
      </c>
      <c r="G715" s="17">
        <v>3.3544850442075538E-3</v>
      </c>
    </row>
    <row r="716" spans="2:7" ht="14.4" x14ac:dyDescent="0.3">
      <c r="B716" s="14" t="s">
        <v>621</v>
      </c>
      <c r="C716" s="15" t="s">
        <v>622</v>
      </c>
      <c r="D716" s="15" t="s">
        <v>929</v>
      </c>
      <c r="E716" s="15" t="s">
        <v>930</v>
      </c>
      <c r="F716" s="16">
        <v>1.3407270644476943E-3</v>
      </c>
      <c r="G716" s="17">
        <v>0</v>
      </c>
    </row>
    <row r="717" spans="2:7" ht="14.4" x14ac:dyDescent="0.3">
      <c r="B717" s="14" t="s">
        <v>621</v>
      </c>
      <c r="C717" s="15" t="s">
        <v>622</v>
      </c>
      <c r="D717" s="15" t="s">
        <v>933</v>
      </c>
      <c r="E717" s="15" t="s">
        <v>934</v>
      </c>
      <c r="F717" s="16">
        <v>0.91085635657457364</v>
      </c>
      <c r="G717" s="17">
        <v>0.29664720848222254</v>
      </c>
    </row>
    <row r="718" spans="2:7" ht="14.4" x14ac:dyDescent="0.3">
      <c r="B718" s="14" t="s">
        <v>623</v>
      </c>
      <c r="C718" s="15" t="s">
        <v>624</v>
      </c>
      <c r="D718" s="15" t="s">
        <v>354</v>
      </c>
      <c r="E718" s="15" t="s">
        <v>355</v>
      </c>
      <c r="F718" s="16">
        <v>9.3586416600104916E-3</v>
      </c>
      <c r="G718" s="17">
        <v>9.3797671893682232E-3</v>
      </c>
    </row>
    <row r="719" spans="2:7" ht="14.4" x14ac:dyDescent="0.3">
      <c r="B719" s="14" t="s">
        <v>623</v>
      </c>
      <c r="C719" s="15" t="s">
        <v>624</v>
      </c>
      <c r="D719" s="15" t="s">
        <v>711</v>
      </c>
      <c r="E719" s="15" t="s">
        <v>712</v>
      </c>
      <c r="F719" s="16">
        <v>4.726759780471229E-3</v>
      </c>
      <c r="G719" s="17">
        <v>8.5311215865206229E-3</v>
      </c>
    </row>
    <row r="720" spans="2:7" ht="14.4" x14ac:dyDescent="0.3">
      <c r="B720" s="14" t="s">
        <v>623</v>
      </c>
      <c r="C720" s="15" t="s">
        <v>624</v>
      </c>
      <c r="D720" s="15" t="s">
        <v>939</v>
      </c>
      <c r="E720" s="15" t="s">
        <v>940</v>
      </c>
      <c r="F720" s="16">
        <v>2.1813718868558065E-2</v>
      </c>
      <c r="G720" s="17">
        <v>1.9419210312933775E-2</v>
      </c>
    </row>
    <row r="721" spans="2:7" ht="14.4" x14ac:dyDescent="0.3">
      <c r="B721" s="14" t="s">
        <v>623</v>
      </c>
      <c r="C721" s="15" t="s">
        <v>624</v>
      </c>
      <c r="D721" s="15" t="s">
        <v>739</v>
      </c>
      <c r="E721" s="15" t="s">
        <v>740</v>
      </c>
      <c r="F721" s="16">
        <v>4.7249710261210668E-3</v>
      </c>
      <c r="G721" s="17">
        <v>2.5493726207000814E-3</v>
      </c>
    </row>
    <row r="722" spans="2:7" ht="14.4" x14ac:dyDescent="0.3">
      <c r="B722" s="14" t="s">
        <v>623</v>
      </c>
      <c r="C722" s="15" t="s">
        <v>624</v>
      </c>
      <c r="D722" s="15" t="s">
        <v>829</v>
      </c>
      <c r="E722" s="15" t="s">
        <v>830</v>
      </c>
      <c r="F722" s="16">
        <v>0.98530044356061408</v>
      </c>
      <c r="G722" s="17">
        <v>0.96012052829047745</v>
      </c>
    </row>
    <row r="723" spans="2:7" ht="14.4" x14ac:dyDescent="0.3">
      <c r="B723" s="14" t="s">
        <v>625</v>
      </c>
      <c r="C723" s="15" t="s">
        <v>626</v>
      </c>
      <c r="D723" s="15" t="s">
        <v>362</v>
      </c>
      <c r="E723" s="15" t="s">
        <v>363</v>
      </c>
      <c r="F723" s="16">
        <v>3.7181968035547913E-3</v>
      </c>
      <c r="G723" s="17">
        <v>1.034530341570492E-3</v>
      </c>
    </row>
    <row r="724" spans="2:7" ht="14.4" x14ac:dyDescent="0.3">
      <c r="B724" s="14" t="s">
        <v>625</v>
      </c>
      <c r="C724" s="15" t="s">
        <v>626</v>
      </c>
      <c r="D724" s="15" t="s">
        <v>857</v>
      </c>
      <c r="E724" s="15" t="s">
        <v>858</v>
      </c>
      <c r="F724" s="16">
        <v>1.5503755483627804E-3</v>
      </c>
      <c r="G724" s="17">
        <v>0</v>
      </c>
    </row>
    <row r="725" spans="2:7" ht="14.4" x14ac:dyDescent="0.3">
      <c r="B725" s="14" t="s">
        <v>625</v>
      </c>
      <c r="C725" s="15" t="s">
        <v>626</v>
      </c>
      <c r="D725" s="15" t="s">
        <v>1003</v>
      </c>
      <c r="E725" s="15" t="s">
        <v>1004</v>
      </c>
      <c r="F725" s="16">
        <v>6.5949057763518892E-2</v>
      </c>
      <c r="G725" s="17">
        <v>7.017577444207548E-3</v>
      </c>
    </row>
    <row r="726" spans="2:7" ht="14.4" x14ac:dyDescent="0.3">
      <c r="B726" s="14" t="s">
        <v>625</v>
      </c>
      <c r="C726" s="15" t="s">
        <v>626</v>
      </c>
      <c r="D726" s="15" t="s">
        <v>504</v>
      </c>
      <c r="E726" s="15" t="s">
        <v>505</v>
      </c>
      <c r="F726" s="16">
        <v>1.2573077362865146E-2</v>
      </c>
      <c r="G726" s="17">
        <v>4.1221687010303031E-3</v>
      </c>
    </row>
    <row r="727" spans="2:7" ht="14.4" x14ac:dyDescent="0.3">
      <c r="B727" s="14" t="s">
        <v>625</v>
      </c>
      <c r="C727" s="15" t="s">
        <v>626</v>
      </c>
      <c r="D727" s="15" t="s">
        <v>693</v>
      </c>
      <c r="E727" s="15" t="s">
        <v>694</v>
      </c>
      <c r="F727" s="16">
        <v>3.3589339234683213E-2</v>
      </c>
      <c r="G727" s="17">
        <v>1.2300302542296498E-2</v>
      </c>
    </row>
    <row r="728" spans="2:7" ht="14.4" x14ac:dyDescent="0.3">
      <c r="B728" s="14" t="s">
        <v>625</v>
      </c>
      <c r="C728" s="15" t="s">
        <v>626</v>
      </c>
      <c r="D728" s="15" t="s">
        <v>943</v>
      </c>
      <c r="E728" s="15" t="s">
        <v>944</v>
      </c>
      <c r="F728" s="16">
        <v>0.9663986750318081</v>
      </c>
      <c r="G728" s="17">
        <v>0.14055654063263484</v>
      </c>
    </row>
    <row r="729" spans="2:7" ht="14.4" x14ac:dyDescent="0.3">
      <c r="B729" s="14" t="s">
        <v>625</v>
      </c>
      <c r="C729" s="15" t="s">
        <v>626</v>
      </c>
      <c r="D729" s="15" t="s">
        <v>963</v>
      </c>
      <c r="E729" s="15" t="s">
        <v>964</v>
      </c>
      <c r="F729" s="16">
        <v>0.94025217117879178</v>
      </c>
      <c r="G729" s="17">
        <v>0.16934392271252738</v>
      </c>
    </row>
    <row r="730" spans="2:7" ht="14.4" x14ac:dyDescent="0.3">
      <c r="B730" s="14" t="s">
        <v>625</v>
      </c>
      <c r="C730" s="15" t="s">
        <v>626</v>
      </c>
      <c r="D730" s="15" t="s">
        <v>959</v>
      </c>
      <c r="E730" s="15" t="s">
        <v>960</v>
      </c>
      <c r="F730" s="16">
        <v>1.4983421006706389E-2</v>
      </c>
      <c r="G730" s="17">
        <v>2.8762655448752463E-3</v>
      </c>
    </row>
    <row r="731" spans="2:7" ht="14.4" x14ac:dyDescent="0.3">
      <c r="B731" s="14" t="s">
        <v>625</v>
      </c>
      <c r="C731" s="15" t="s">
        <v>626</v>
      </c>
      <c r="D731" s="15" t="s">
        <v>753</v>
      </c>
      <c r="E731" s="15" t="s">
        <v>754</v>
      </c>
      <c r="F731" s="16">
        <v>6.6007857473803135E-3</v>
      </c>
      <c r="G731" s="17">
        <v>1.6590771861731868E-3</v>
      </c>
    </row>
    <row r="732" spans="2:7" ht="14.4" x14ac:dyDescent="0.3">
      <c r="B732" s="14" t="s">
        <v>625</v>
      </c>
      <c r="C732" s="15" t="s">
        <v>626</v>
      </c>
      <c r="D732" s="15" t="s">
        <v>458</v>
      </c>
      <c r="E732" s="15" t="s">
        <v>459</v>
      </c>
      <c r="F732" s="16">
        <v>4.4559550766196394E-2</v>
      </c>
      <c r="G732" s="17">
        <v>7.4243704081250117E-3</v>
      </c>
    </row>
    <row r="733" spans="2:7" ht="14.4" x14ac:dyDescent="0.3">
      <c r="B733" s="14" t="s">
        <v>625</v>
      </c>
      <c r="C733" s="15" t="s">
        <v>626</v>
      </c>
      <c r="D733" s="15" t="s">
        <v>779</v>
      </c>
      <c r="E733" s="15" t="s">
        <v>780</v>
      </c>
      <c r="F733" s="16">
        <v>3.2769123029558278E-3</v>
      </c>
      <c r="G733" s="17">
        <v>0</v>
      </c>
    </row>
    <row r="734" spans="2:7" ht="14.4" x14ac:dyDescent="0.3">
      <c r="B734" s="14" t="s">
        <v>625</v>
      </c>
      <c r="C734" s="15" t="s">
        <v>626</v>
      </c>
      <c r="D734" s="15" t="s">
        <v>917</v>
      </c>
      <c r="E734" s="15" t="s">
        <v>918</v>
      </c>
      <c r="F734" s="16">
        <v>0.22954414361259476</v>
      </c>
      <c r="G734" s="17">
        <v>4.1582217244990664E-2</v>
      </c>
    </row>
    <row r="735" spans="2:7" ht="14.4" x14ac:dyDescent="0.3">
      <c r="B735" s="14" t="s">
        <v>625</v>
      </c>
      <c r="C735" s="15" t="s">
        <v>626</v>
      </c>
      <c r="D735" s="15" t="s">
        <v>965</v>
      </c>
      <c r="E735" s="15" t="s">
        <v>966</v>
      </c>
      <c r="F735" s="16">
        <v>1.044969093710703E-3</v>
      </c>
      <c r="G735" s="17">
        <v>0</v>
      </c>
    </row>
    <row r="736" spans="2:7" ht="14.4" x14ac:dyDescent="0.3">
      <c r="B736" s="14" t="s">
        <v>625</v>
      </c>
      <c r="C736" s="15" t="s">
        <v>626</v>
      </c>
      <c r="D736" s="15" t="s">
        <v>831</v>
      </c>
      <c r="E736" s="15" t="s">
        <v>832</v>
      </c>
      <c r="F736" s="16">
        <v>0.99443645548895099</v>
      </c>
      <c r="G736" s="17">
        <v>0.29455001120674734</v>
      </c>
    </row>
    <row r="737" spans="2:7" ht="14.4" x14ac:dyDescent="0.3">
      <c r="B737" s="14" t="s">
        <v>625</v>
      </c>
      <c r="C737" s="15" t="s">
        <v>626</v>
      </c>
      <c r="D737" s="15" t="s">
        <v>803</v>
      </c>
      <c r="E737" s="15" t="s">
        <v>804</v>
      </c>
      <c r="F737" s="16">
        <v>6.7888099778004992E-3</v>
      </c>
      <c r="G737" s="17">
        <v>1.1757114290477295E-3</v>
      </c>
    </row>
    <row r="738" spans="2:7" ht="14.4" x14ac:dyDescent="0.3">
      <c r="B738" s="14" t="s">
        <v>625</v>
      </c>
      <c r="C738" s="15" t="s">
        <v>626</v>
      </c>
      <c r="D738" s="15" t="s">
        <v>967</v>
      </c>
      <c r="E738" s="15" t="s">
        <v>968</v>
      </c>
      <c r="F738" s="16">
        <v>1.0136564634548946E-3</v>
      </c>
      <c r="G738" s="17">
        <v>0</v>
      </c>
    </row>
    <row r="739" spans="2:7" ht="14.4" x14ac:dyDescent="0.3">
      <c r="B739" s="14" t="s">
        <v>625</v>
      </c>
      <c r="C739" s="15" t="s">
        <v>626</v>
      </c>
      <c r="D739" s="15" t="s">
        <v>977</v>
      </c>
      <c r="E739" s="15" t="s">
        <v>978</v>
      </c>
      <c r="F739" s="16">
        <v>0.97353673317780742</v>
      </c>
      <c r="G739" s="17">
        <v>0.23832803306030348</v>
      </c>
    </row>
    <row r="740" spans="2:7" ht="14.4" x14ac:dyDescent="0.3">
      <c r="B740" s="14" t="s">
        <v>625</v>
      </c>
      <c r="C740" s="15" t="s">
        <v>626</v>
      </c>
      <c r="D740" s="15" t="s">
        <v>919</v>
      </c>
      <c r="E740" s="15" t="s">
        <v>920</v>
      </c>
      <c r="F740" s="16">
        <v>0.98864177097341466</v>
      </c>
      <c r="G740" s="17">
        <v>7.6231406171607619E-2</v>
      </c>
    </row>
    <row r="741" spans="2:7" ht="14.4" x14ac:dyDescent="0.3">
      <c r="B741" s="14" t="s">
        <v>625</v>
      </c>
      <c r="C741" s="15" t="s">
        <v>626</v>
      </c>
      <c r="D741" s="15" t="s">
        <v>833</v>
      </c>
      <c r="E741" s="15" t="s">
        <v>834</v>
      </c>
      <c r="F741" s="16">
        <v>1.1594053803816676E-2</v>
      </c>
      <c r="G741" s="17">
        <v>1.7978653738626748E-3</v>
      </c>
    </row>
    <row r="742" spans="2:7" ht="14.4" x14ac:dyDescent="0.3">
      <c r="B742" s="14" t="s">
        <v>625</v>
      </c>
      <c r="C742" s="15" t="s">
        <v>626</v>
      </c>
      <c r="D742" s="15" t="s">
        <v>759</v>
      </c>
      <c r="E742" s="15" t="s">
        <v>760</v>
      </c>
      <c r="F742" s="16">
        <v>2.290978662214694E-3</v>
      </c>
      <c r="G742" s="17">
        <v>0</v>
      </c>
    </row>
    <row r="743" spans="2:7" ht="14.4" x14ac:dyDescent="0.3">
      <c r="B743" s="14" t="s">
        <v>627</v>
      </c>
      <c r="C743" s="15" t="s">
        <v>628</v>
      </c>
      <c r="D743" s="15" t="s">
        <v>504</v>
      </c>
      <c r="E743" s="15" t="s">
        <v>505</v>
      </c>
      <c r="F743" s="16">
        <v>1.005748874188942E-2</v>
      </c>
      <c r="G743" s="17">
        <v>1.9224330357142858E-2</v>
      </c>
    </row>
    <row r="744" spans="2:7" ht="14.4" x14ac:dyDescent="0.3">
      <c r="B744" s="14" t="s">
        <v>627</v>
      </c>
      <c r="C744" s="15" t="s">
        <v>628</v>
      </c>
      <c r="D744" s="15" t="s">
        <v>458</v>
      </c>
      <c r="E744" s="15" t="s">
        <v>459</v>
      </c>
      <c r="F744" s="16">
        <v>3.5152640876254845E-2</v>
      </c>
      <c r="G744" s="17">
        <v>3.4147135416666669E-2</v>
      </c>
    </row>
    <row r="745" spans="2:7" ht="14.4" x14ac:dyDescent="0.3">
      <c r="B745" s="14" t="s">
        <v>627</v>
      </c>
      <c r="C745" s="15" t="s">
        <v>628</v>
      </c>
      <c r="D745" s="15" t="s">
        <v>763</v>
      </c>
      <c r="E745" s="15" t="s">
        <v>764</v>
      </c>
      <c r="F745" s="16">
        <v>1.0811625047984178E-3</v>
      </c>
      <c r="G745" s="17">
        <v>2.0693824404761905E-3</v>
      </c>
    </row>
    <row r="746" spans="2:7" ht="14.4" x14ac:dyDescent="0.3">
      <c r="B746" s="14" t="s">
        <v>627</v>
      </c>
      <c r="C746" s="15" t="s">
        <v>628</v>
      </c>
      <c r="D746" s="15" t="s">
        <v>779</v>
      </c>
      <c r="E746" s="15" t="s">
        <v>780</v>
      </c>
      <c r="F746" s="16">
        <v>6.3005686147557943E-2</v>
      </c>
      <c r="G746" s="17">
        <v>6.6522507440476192E-2</v>
      </c>
    </row>
    <row r="747" spans="2:7" ht="14.4" x14ac:dyDescent="0.3">
      <c r="B747" s="14" t="s">
        <v>627</v>
      </c>
      <c r="C747" s="15" t="s">
        <v>628</v>
      </c>
      <c r="D747" s="15" t="s">
        <v>977</v>
      </c>
      <c r="E747" s="15" t="s">
        <v>978</v>
      </c>
      <c r="F747" s="16">
        <v>1.3172985442270847E-2</v>
      </c>
      <c r="G747" s="17">
        <v>1.8801153273809525E-2</v>
      </c>
    </row>
    <row r="748" spans="2:7" ht="14.4" x14ac:dyDescent="0.3">
      <c r="B748" s="14" t="s">
        <v>627</v>
      </c>
      <c r="C748" s="15" t="s">
        <v>628</v>
      </c>
      <c r="D748" s="15" t="s">
        <v>833</v>
      </c>
      <c r="E748" s="15" t="s">
        <v>834</v>
      </c>
      <c r="F748" s="16">
        <v>0.94670027261972123</v>
      </c>
      <c r="G748" s="17">
        <v>0.85587797619047623</v>
      </c>
    </row>
    <row r="749" spans="2:7" ht="14.4" x14ac:dyDescent="0.3">
      <c r="B749" s="14" t="s">
        <v>627</v>
      </c>
      <c r="C749" s="15" t="s">
        <v>628</v>
      </c>
      <c r="D749" s="15" t="s">
        <v>851</v>
      </c>
      <c r="E749" s="15" t="s">
        <v>852</v>
      </c>
      <c r="F749" s="16">
        <v>1.7956670206601189E-3</v>
      </c>
      <c r="G749" s="17">
        <v>3.3575148809523812E-3</v>
      </c>
    </row>
    <row r="750" spans="2:7" ht="14.4" x14ac:dyDescent="0.3">
      <c r="B750" s="14" t="s">
        <v>629</v>
      </c>
      <c r="C750" s="15" t="s">
        <v>630</v>
      </c>
      <c r="D750" s="15" t="s">
        <v>409</v>
      </c>
      <c r="E750" s="15" t="s">
        <v>410</v>
      </c>
      <c r="F750" s="16">
        <v>0</v>
      </c>
      <c r="G750" s="17">
        <v>2.3206559950998793E-3</v>
      </c>
    </row>
    <row r="751" spans="2:7" ht="14.4" x14ac:dyDescent="0.3">
      <c r="B751" s="14" t="s">
        <v>629</v>
      </c>
      <c r="C751" s="15" t="s">
        <v>630</v>
      </c>
      <c r="D751" s="15" t="s">
        <v>835</v>
      </c>
      <c r="E751" s="15" t="s">
        <v>836</v>
      </c>
      <c r="F751" s="16">
        <v>0.95964558220664253</v>
      </c>
      <c r="G751" s="17">
        <v>0.9824786158882981</v>
      </c>
    </row>
    <row r="752" spans="2:7" ht="14.4" x14ac:dyDescent="0.3">
      <c r="B752" s="14" t="s">
        <v>629</v>
      </c>
      <c r="C752" s="15" t="s">
        <v>630</v>
      </c>
      <c r="D752" s="15" t="s">
        <v>861</v>
      </c>
      <c r="E752" s="15" t="s">
        <v>862</v>
      </c>
      <c r="F752" s="16">
        <v>7.1994034546513184E-3</v>
      </c>
      <c r="G752" s="17">
        <v>1.5200728116602181E-2</v>
      </c>
    </row>
    <row r="753" spans="2:7" ht="14.4" x14ac:dyDescent="0.3">
      <c r="B753" s="14" t="s">
        <v>631</v>
      </c>
      <c r="C753" s="15" t="s">
        <v>632</v>
      </c>
      <c r="D753" s="15" t="s">
        <v>777</v>
      </c>
      <c r="E753" s="15" t="s">
        <v>778</v>
      </c>
      <c r="F753" s="16">
        <v>2.1817653700380888E-2</v>
      </c>
      <c r="G753" s="17">
        <v>5.8312359916356755E-2</v>
      </c>
    </row>
    <row r="754" spans="2:7" ht="14.4" x14ac:dyDescent="0.3">
      <c r="B754" s="14" t="s">
        <v>631</v>
      </c>
      <c r="C754" s="15" t="s">
        <v>632</v>
      </c>
      <c r="D754" s="15" t="s">
        <v>795</v>
      </c>
      <c r="E754" s="15" t="s">
        <v>796</v>
      </c>
      <c r="F754" s="16">
        <v>3.6200744951970204E-2</v>
      </c>
      <c r="G754" s="17">
        <v>3.8536827650685133E-2</v>
      </c>
    </row>
    <row r="755" spans="2:7" ht="14.4" x14ac:dyDescent="0.3">
      <c r="B755" s="14" t="s">
        <v>631</v>
      </c>
      <c r="C755" s="15" t="s">
        <v>632</v>
      </c>
      <c r="D755" s="15" t="s">
        <v>823</v>
      </c>
      <c r="E755" s="15" t="s">
        <v>824</v>
      </c>
      <c r="F755" s="16">
        <v>1.7576796190036072E-2</v>
      </c>
      <c r="G755" s="17">
        <v>2.2859981050882973E-2</v>
      </c>
    </row>
    <row r="756" spans="2:7" ht="14.4" x14ac:dyDescent="0.3">
      <c r="B756" s="14" t="s">
        <v>631</v>
      </c>
      <c r="C756" s="15" t="s">
        <v>632</v>
      </c>
      <c r="D756" s="15" t="s">
        <v>837</v>
      </c>
      <c r="E756" s="15" t="s">
        <v>838</v>
      </c>
      <c r="F756" s="16">
        <v>0.8516752207850945</v>
      </c>
      <c r="G756" s="17">
        <v>0.88029083138207509</v>
      </c>
    </row>
    <row r="757" spans="2:7" ht="14.4" x14ac:dyDescent="0.3">
      <c r="B757" s="14" t="s">
        <v>635</v>
      </c>
      <c r="C757" s="15" t="s">
        <v>636</v>
      </c>
      <c r="D757" s="15" t="s">
        <v>633</v>
      </c>
      <c r="E757" s="15" t="s">
        <v>634</v>
      </c>
      <c r="F757" s="16">
        <v>1.7517734692938339E-2</v>
      </c>
      <c r="G757" s="17">
        <v>2.8708726828033163E-2</v>
      </c>
    </row>
    <row r="758" spans="2:7" ht="14.4" x14ac:dyDescent="0.3">
      <c r="B758" s="14" t="s">
        <v>635</v>
      </c>
      <c r="C758" s="15" t="s">
        <v>636</v>
      </c>
      <c r="D758" s="15" t="s">
        <v>839</v>
      </c>
      <c r="E758" s="15" t="s">
        <v>840</v>
      </c>
      <c r="F758" s="16">
        <v>0.96743971410480689</v>
      </c>
      <c r="G758" s="17">
        <v>0.97129127317196673</v>
      </c>
    </row>
    <row r="759" spans="2:7" ht="14.4" x14ac:dyDescent="0.3">
      <c r="B759" s="14" t="s">
        <v>637</v>
      </c>
      <c r="C759" s="15" t="s">
        <v>638</v>
      </c>
      <c r="D759" s="15" t="s">
        <v>221</v>
      </c>
      <c r="E759" s="15" t="s">
        <v>222</v>
      </c>
      <c r="F759" s="16">
        <v>2.503594157981718E-3</v>
      </c>
      <c r="G759" s="17">
        <v>3.1890556629983963E-3</v>
      </c>
    </row>
    <row r="760" spans="2:7" ht="14.4" x14ac:dyDescent="0.3">
      <c r="B760" s="14" t="s">
        <v>637</v>
      </c>
      <c r="C760" s="15" t="s">
        <v>638</v>
      </c>
      <c r="D760" s="15" t="s">
        <v>402</v>
      </c>
      <c r="E760" s="15" t="s">
        <v>403</v>
      </c>
      <c r="F760" s="16">
        <v>1.8806234769282672E-3</v>
      </c>
      <c r="G760" s="17">
        <v>2.9893831259591411E-3</v>
      </c>
    </row>
    <row r="761" spans="2:7" ht="14.4" x14ac:dyDescent="0.3">
      <c r="B761" s="14" t="s">
        <v>637</v>
      </c>
      <c r="C761" s="15" t="s">
        <v>638</v>
      </c>
      <c r="D761" s="15" t="s">
        <v>723</v>
      </c>
      <c r="E761" s="15" t="s">
        <v>724</v>
      </c>
      <c r="F761" s="16">
        <v>2.4286450394744902E-3</v>
      </c>
      <c r="G761" s="17">
        <v>3.8451225704130934E-3</v>
      </c>
    </row>
    <row r="762" spans="2:7" ht="14.4" x14ac:dyDescent="0.3">
      <c r="B762" s="14" t="s">
        <v>637</v>
      </c>
      <c r="C762" s="15" t="s">
        <v>638</v>
      </c>
      <c r="D762" s="15" t="s">
        <v>743</v>
      </c>
      <c r="E762" s="15" t="s">
        <v>744</v>
      </c>
      <c r="F762" s="16">
        <v>0.98480764101312657</v>
      </c>
      <c r="G762" s="17">
        <v>0.98997643864062923</v>
      </c>
    </row>
    <row r="763" spans="2:7" ht="14.4" x14ac:dyDescent="0.3">
      <c r="B763" s="14" t="s">
        <v>641</v>
      </c>
      <c r="C763" s="15" t="s">
        <v>642</v>
      </c>
      <c r="D763" s="15" t="s">
        <v>1323</v>
      </c>
      <c r="E763" s="15" t="s">
        <v>1324</v>
      </c>
      <c r="F763" s="16">
        <v>0.11675370768597255</v>
      </c>
      <c r="G763" s="17">
        <v>1</v>
      </c>
    </row>
    <row r="764" spans="2:7" ht="14.4" x14ac:dyDescent="0.3">
      <c r="B764" s="14" t="s">
        <v>643</v>
      </c>
      <c r="C764" s="15" t="s">
        <v>644</v>
      </c>
      <c r="D764" s="15" t="s">
        <v>346</v>
      </c>
      <c r="E764" s="15" t="s">
        <v>347</v>
      </c>
      <c r="F764" s="16">
        <v>1.0507509154269337E-2</v>
      </c>
      <c r="G764" s="17">
        <v>8.998391196725436E-3</v>
      </c>
    </row>
    <row r="765" spans="2:7" ht="14.4" x14ac:dyDescent="0.3">
      <c r="B765" s="14" t="s">
        <v>643</v>
      </c>
      <c r="C765" s="15" t="s">
        <v>644</v>
      </c>
      <c r="D765" s="15" t="s">
        <v>466</v>
      </c>
      <c r="E765" s="15" t="s">
        <v>467</v>
      </c>
      <c r="F765" s="16">
        <v>4.998704202337707E-3</v>
      </c>
      <c r="G765" s="17">
        <v>3.4478684114052339E-3</v>
      </c>
    </row>
    <row r="766" spans="2:7" ht="14.4" x14ac:dyDescent="0.3">
      <c r="B766" s="14" t="s">
        <v>643</v>
      </c>
      <c r="C766" s="15" t="s">
        <v>644</v>
      </c>
      <c r="D766" s="15" t="s">
        <v>651</v>
      </c>
      <c r="E766" s="15" t="s">
        <v>652</v>
      </c>
      <c r="F766" s="16">
        <v>9.3408252897574998E-3</v>
      </c>
      <c r="G766" s="17">
        <v>8.9953614353797361E-3</v>
      </c>
    </row>
    <row r="767" spans="2:7" ht="14.4" x14ac:dyDescent="0.3">
      <c r="B767" s="14" t="s">
        <v>643</v>
      </c>
      <c r="C767" s="15" t="s">
        <v>644</v>
      </c>
      <c r="D767" s="15" t="s">
        <v>566</v>
      </c>
      <c r="E767" s="15" t="s">
        <v>567</v>
      </c>
      <c r="F767" s="16">
        <v>7.5237931019980732E-3</v>
      </c>
      <c r="G767" s="17">
        <v>5.4202430474551526E-3</v>
      </c>
    </row>
    <row r="768" spans="2:7" ht="14.4" x14ac:dyDescent="0.3">
      <c r="B768" s="14" t="s">
        <v>643</v>
      </c>
      <c r="C768" s="15" t="s">
        <v>644</v>
      </c>
      <c r="D768" s="15" t="s">
        <v>755</v>
      </c>
      <c r="E768" s="15" t="s">
        <v>756</v>
      </c>
      <c r="F768" s="16">
        <v>1.8448563647544586E-3</v>
      </c>
      <c r="G768" s="17">
        <v>1.3997497417128455E-3</v>
      </c>
    </row>
    <row r="769" spans="2:7" ht="14.4" x14ac:dyDescent="0.3">
      <c r="B769" s="14" t="s">
        <v>643</v>
      </c>
      <c r="C769" s="15" t="s">
        <v>644</v>
      </c>
      <c r="D769" s="15" t="s">
        <v>783</v>
      </c>
      <c r="E769" s="15" t="s">
        <v>784</v>
      </c>
      <c r="F769" s="16">
        <v>1.9676135335625114E-3</v>
      </c>
      <c r="G769" s="17">
        <v>2.37230313368216E-3</v>
      </c>
    </row>
    <row r="770" spans="2:7" ht="14.4" x14ac:dyDescent="0.3">
      <c r="B770" s="14" t="s">
        <v>643</v>
      </c>
      <c r="C770" s="15" t="s">
        <v>644</v>
      </c>
      <c r="D770" s="15" t="s">
        <v>841</v>
      </c>
      <c r="E770" s="15" t="s">
        <v>842</v>
      </c>
      <c r="F770" s="16">
        <v>0.98888253565964557</v>
      </c>
      <c r="G770" s="17">
        <v>0.96936608303363947</v>
      </c>
    </row>
    <row r="771" spans="2:7" ht="14.4" x14ac:dyDescent="0.3">
      <c r="B771" s="14" t="s">
        <v>645</v>
      </c>
      <c r="C771" s="15" t="s">
        <v>646</v>
      </c>
      <c r="D771" s="15" t="s">
        <v>777</v>
      </c>
      <c r="E771" s="15" t="s">
        <v>778</v>
      </c>
      <c r="F771" s="16">
        <v>2.7191252324889559E-2</v>
      </c>
      <c r="G771" s="17">
        <v>6.9946812784214163E-2</v>
      </c>
    </row>
    <row r="772" spans="2:7" ht="14.4" x14ac:dyDescent="0.3">
      <c r="B772" s="14" t="s">
        <v>645</v>
      </c>
      <c r="C772" s="15" t="s">
        <v>646</v>
      </c>
      <c r="D772" s="15" t="s">
        <v>807</v>
      </c>
      <c r="E772" s="15" t="s">
        <v>808</v>
      </c>
      <c r="F772" s="16">
        <v>1.1648287848667796E-3</v>
      </c>
      <c r="G772" s="17">
        <v>1.2734401362621119E-3</v>
      </c>
    </row>
    <row r="773" spans="2:7" ht="14.4" x14ac:dyDescent="0.3">
      <c r="B773" s="14" t="s">
        <v>645</v>
      </c>
      <c r="C773" s="15" t="s">
        <v>646</v>
      </c>
      <c r="D773" s="15" t="s">
        <v>843</v>
      </c>
      <c r="E773" s="15" t="s">
        <v>844</v>
      </c>
      <c r="F773" s="16">
        <v>0.95681381162351231</v>
      </c>
      <c r="G773" s="17">
        <v>0.92749425545932229</v>
      </c>
    </row>
    <row r="774" spans="2:7" ht="14.4" x14ac:dyDescent="0.3">
      <c r="B774" s="14" t="s">
        <v>645</v>
      </c>
      <c r="C774" s="15" t="s">
        <v>646</v>
      </c>
      <c r="D774" s="15" t="s">
        <v>853</v>
      </c>
      <c r="E774" s="15" t="s">
        <v>854</v>
      </c>
      <c r="F774" s="16">
        <v>1.468691625244973E-3</v>
      </c>
      <c r="G774" s="17">
        <v>1.285491620201501E-3</v>
      </c>
    </row>
    <row r="775" spans="2:7" ht="14.4" x14ac:dyDescent="0.3">
      <c r="B775" s="14" t="s">
        <v>647</v>
      </c>
      <c r="C775" s="15" t="s">
        <v>648</v>
      </c>
      <c r="D775" s="15" t="s">
        <v>234</v>
      </c>
      <c r="E775" s="15" t="s">
        <v>235</v>
      </c>
      <c r="F775" s="16">
        <v>8.7209525786192538E-3</v>
      </c>
      <c r="G775" s="17">
        <v>6.3088237338560556E-3</v>
      </c>
    </row>
    <row r="776" spans="2:7" ht="14.4" x14ac:dyDescent="0.3">
      <c r="B776" s="14" t="s">
        <v>647</v>
      </c>
      <c r="C776" s="15" t="s">
        <v>648</v>
      </c>
      <c r="D776" s="15" t="s">
        <v>745</v>
      </c>
      <c r="E776" s="15" t="s">
        <v>746</v>
      </c>
      <c r="F776" s="16">
        <v>4.2017475812083831E-3</v>
      </c>
      <c r="G776" s="17">
        <v>1.0270954108798708E-2</v>
      </c>
    </row>
    <row r="777" spans="2:7" ht="14.4" x14ac:dyDescent="0.3">
      <c r="B777" s="14" t="s">
        <v>647</v>
      </c>
      <c r="C777" s="15" t="s">
        <v>648</v>
      </c>
      <c r="D777" s="15" t="s">
        <v>921</v>
      </c>
      <c r="E777" s="15" t="s">
        <v>922</v>
      </c>
      <c r="F777" s="16">
        <v>5.9424067523117978E-3</v>
      </c>
      <c r="G777" s="17">
        <v>3.1947282812695497E-3</v>
      </c>
    </row>
    <row r="778" spans="2:7" ht="14.4" x14ac:dyDescent="0.3">
      <c r="B778" s="14" t="s">
        <v>647</v>
      </c>
      <c r="C778" s="15" t="s">
        <v>648</v>
      </c>
      <c r="D778" s="15" t="s">
        <v>845</v>
      </c>
      <c r="E778" s="15" t="s">
        <v>846</v>
      </c>
      <c r="F778" s="16">
        <v>0.94522391701275976</v>
      </c>
      <c r="G778" s="17">
        <v>0.9802254938760756</v>
      </c>
    </row>
    <row r="779" spans="2:7" ht="14.4" x14ac:dyDescent="0.3">
      <c r="B779" s="14" t="s">
        <v>649</v>
      </c>
      <c r="C779" s="15" t="s">
        <v>650</v>
      </c>
      <c r="D779" s="15" t="s">
        <v>691</v>
      </c>
      <c r="E779" s="15" t="s">
        <v>692</v>
      </c>
      <c r="F779" s="16">
        <v>1.0694578715306572E-2</v>
      </c>
      <c r="G779" s="17">
        <v>4.7823280940006624E-2</v>
      </c>
    </row>
    <row r="780" spans="2:7" ht="14.4" x14ac:dyDescent="0.3">
      <c r="B780" s="14" t="s">
        <v>649</v>
      </c>
      <c r="C780" s="15" t="s">
        <v>650</v>
      </c>
      <c r="D780" s="15" t="s">
        <v>999</v>
      </c>
      <c r="E780" s="15" t="s">
        <v>1000</v>
      </c>
      <c r="F780" s="16">
        <v>6.8997690044619005E-3</v>
      </c>
      <c r="G780" s="17">
        <v>3.1313065777926505E-3</v>
      </c>
    </row>
    <row r="781" spans="2:7" ht="14.4" x14ac:dyDescent="0.3">
      <c r="B781" s="14" t="s">
        <v>649</v>
      </c>
      <c r="C781" s="15" t="s">
        <v>650</v>
      </c>
      <c r="D781" s="15" t="s">
        <v>809</v>
      </c>
      <c r="E781" s="15" t="s">
        <v>810</v>
      </c>
      <c r="F781" s="16">
        <v>1.5981647131400368E-2</v>
      </c>
      <c r="G781" s="17">
        <v>3.113891459421067E-2</v>
      </c>
    </row>
    <row r="782" spans="2:7" ht="14.4" x14ac:dyDescent="0.3">
      <c r="B782" s="14" t="s">
        <v>649</v>
      </c>
      <c r="C782" s="15" t="s">
        <v>650</v>
      </c>
      <c r="D782" s="15" t="s">
        <v>847</v>
      </c>
      <c r="E782" s="15" t="s">
        <v>848</v>
      </c>
      <c r="F782" s="16">
        <v>0.92790226744023097</v>
      </c>
      <c r="G782" s="17">
        <v>0.90440124432728131</v>
      </c>
    </row>
    <row r="783" spans="2:7" ht="14.4" x14ac:dyDescent="0.3">
      <c r="B783" s="14" t="s">
        <v>649</v>
      </c>
      <c r="C783" s="15" t="s">
        <v>650</v>
      </c>
      <c r="D783" s="15" t="s">
        <v>863</v>
      </c>
      <c r="E783" s="15" t="s">
        <v>864</v>
      </c>
      <c r="F783" s="16">
        <v>1.4124495553730222E-2</v>
      </c>
      <c r="G783" s="17">
        <v>1.3505253560708761E-2</v>
      </c>
    </row>
    <row r="784" spans="2:7" ht="14.4" x14ac:dyDescent="0.3">
      <c r="B784" s="14" t="s">
        <v>653</v>
      </c>
      <c r="C784" s="15" t="s">
        <v>654</v>
      </c>
      <c r="D784" s="15" t="s">
        <v>651</v>
      </c>
      <c r="E784" s="15" t="s">
        <v>652</v>
      </c>
      <c r="F784" s="16">
        <v>3.5551137007160572E-3</v>
      </c>
      <c r="G784" s="17">
        <v>3.7151254923363207E-3</v>
      </c>
    </row>
    <row r="785" spans="2:7" ht="14.4" x14ac:dyDescent="0.3">
      <c r="B785" s="14" t="s">
        <v>653</v>
      </c>
      <c r="C785" s="15" t="s">
        <v>654</v>
      </c>
      <c r="D785" s="15" t="s">
        <v>566</v>
      </c>
      <c r="E785" s="15" t="s">
        <v>567</v>
      </c>
      <c r="F785" s="16">
        <v>2.9649380306923656E-3</v>
      </c>
      <c r="G785" s="17">
        <v>2.3178437806169079E-3</v>
      </c>
    </row>
    <row r="786" spans="2:7" ht="14.4" x14ac:dyDescent="0.3">
      <c r="B786" s="14" t="s">
        <v>653</v>
      </c>
      <c r="C786" s="15" t="s">
        <v>654</v>
      </c>
      <c r="D786" s="15" t="s">
        <v>717</v>
      </c>
      <c r="E786" s="15" t="s">
        <v>718</v>
      </c>
      <c r="F786" s="16">
        <v>9.2654163607083318E-4</v>
      </c>
      <c r="G786" s="17">
        <v>9.6659017234237011E-4</v>
      </c>
    </row>
    <row r="787" spans="2:7" ht="14.4" x14ac:dyDescent="0.3">
      <c r="B787" s="14" t="s">
        <v>653</v>
      </c>
      <c r="C787" s="15" t="s">
        <v>654</v>
      </c>
      <c r="D787" s="15" t="s">
        <v>783</v>
      </c>
      <c r="E787" s="15" t="s">
        <v>784</v>
      </c>
      <c r="F787" s="16">
        <v>1.3172707717668817E-2</v>
      </c>
      <c r="G787" s="17">
        <v>1.7234237018430968E-2</v>
      </c>
    </row>
    <row r="788" spans="2:7" ht="14.4" x14ac:dyDescent="0.3">
      <c r="B788" s="14" t="s">
        <v>653</v>
      </c>
      <c r="C788" s="15" t="s">
        <v>654</v>
      </c>
      <c r="D788" s="15" t="s">
        <v>801</v>
      </c>
      <c r="E788" s="15" t="s">
        <v>802</v>
      </c>
      <c r="F788" s="16">
        <v>1.3731749829758787E-2</v>
      </c>
      <c r="G788" s="17">
        <v>1.4452824481690676E-2</v>
      </c>
    </row>
    <row r="789" spans="2:7" ht="14.4" x14ac:dyDescent="0.3">
      <c r="B789" s="14" t="s">
        <v>653</v>
      </c>
      <c r="C789" s="15" t="s">
        <v>654</v>
      </c>
      <c r="D789" s="15" t="s">
        <v>849</v>
      </c>
      <c r="E789" s="15" t="s">
        <v>850</v>
      </c>
      <c r="F789" s="16">
        <v>0.94309407233951958</v>
      </c>
      <c r="G789" s="17">
        <v>0.9613133790545827</v>
      </c>
    </row>
    <row r="790" spans="2:7" ht="14.4" x14ac:dyDescent="0.3">
      <c r="B790" s="14" t="s">
        <v>655</v>
      </c>
      <c r="C790" s="15" t="s">
        <v>656</v>
      </c>
      <c r="D790" s="15" t="s">
        <v>466</v>
      </c>
      <c r="E790" s="15" t="s">
        <v>467</v>
      </c>
      <c r="F790" s="16">
        <v>9.3209580996138977E-3</v>
      </c>
      <c r="G790" s="17">
        <v>5.535281550713562E-3</v>
      </c>
    </row>
    <row r="791" spans="2:7" ht="14.4" x14ac:dyDescent="0.3">
      <c r="B791" s="14" t="s">
        <v>655</v>
      </c>
      <c r="C791" s="15" t="s">
        <v>656</v>
      </c>
      <c r="D791" s="15" t="s">
        <v>566</v>
      </c>
      <c r="E791" s="15" t="s">
        <v>567</v>
      </c>
      <c r="F791" s="16">
        <v>9.8831267689745515E-3</v>
      </c>
      <c r="G791" s="17">
        <v>6.130024337500881E-3</v>
      </c>
    </row>
    <row r="792" spans="2:7" ht="14.4" x14ac:dyDescent="0.3">
      <c r="B792" s="14" t="s">
        <v>655</v>
      </c>
      <c r="C792" s="15" t="s">
        <v>656</v>
      </c>
      <c r="D792" s="15" t="s">
        <v>458</v>
      </c>
      <c r="E792" s="15" t="s">
        <v>459</v>
      </c>
      <c r="F792" s="16">
        <v>1.3212758929383546E-3</v>
      </c>
      <c r="G792" s="17">
        <v>0</v>
      </c>
    </row>
    <row r="793" spans="2:7" ht="14.4" x14ac:dyDescent="0.3">
      <c r="B793" s="14" t="s">
        <v>655</v>
      </c>
      <c r="C793" s="15" t="s">
        <v>656</v>
      </c>
      <c r="D793" s="15" t="s">
        <v>763</v>
      </c>
      <c r="E793" s="15" t="s">
        <v>764</v>
      </c>
      <c r="F793" s="16">
        <v>3.2461600509239685E-2</v>
      </c>
      <c r="G793" s="17">
        <v>3.4852449009935865E-2</v>
      </c>
    </row>
    <row r="794" spans="2:7" ht="14.4" x14ac:dyDescent="0.3">
      <c r="B794" s="14" t="s">
        <v>655</v>
      </c>
      <c r="C794" s="15" t="s">
        <v>656</v>
      </c>
      <c r="D794" s="15" t="s">
        <v>779</v>
      </c>
      <c r="E794" s="15" t="s">
        <v>780</v>
      </c>
      <c r="F794" s="16">
        <v>2.7580678549878217E-2</v>
      </c>
      <c r="G794" s="17">
        <v>1.6334558468693836E-2</v>
      </c>
    </row>
    <row r="795" spans="2:7" ht="14.4" x14ac:dyDescent="0.3">
      <c r="B795" s="14" t="s">
        <v>655</v>
      </c>
      <c r="C795" s="15" t="s">
        <v>656</v>
      </c>
      <c r="D795" s="15" t="s">
        <v>803</v>
      </c>
      <c r="E795" s="15" t="s">
        <v>804</v>
      </c>
      <c r="F795" s="16">
        <v>1.2605816084966057E-2</v>
      </c>
      <c r="G795" s="17">
        <v>7.1395219624425157E-3</v>
      </c>
    </row>
    <row r="796" spans="2:7" ht="14.4" x14ac:dyDescent="0.3">
      <c r="B796" s="14" t="s">
        <v>655</v>
      </c>
      <c r="C796" s="15" t="s">
        <v>656</v>
      </c>
      <c r="D796" s="15" t="s">
        <v>851</v>
      </c>
      <c r="E796" s="15" t="s">
        <v>852</v>
      </c>
      <c r="F796" s="16">
        <v>0.88264246578408723</v>
      </c>
      <c r="G796" s="17">
        <v>0.92574323284440962</v>
      </c>
    </row>
    <row r="797" spans="2:7" ht="14.4" x14ac:dyDescent="0.3">
      <c r="B797" s="14" t="s">
        <v>655</v>
      </c>
      <c r="C797" s="15" t="s">
        <v>656</v>
      </c>
      <c r="D797" s="15" t="s">
        <v>757</v>
      </c>
      <c r="E797" s="15" t="s">
        <v>758</v>
      </c>
      <c r="F797" s="16">
        <v>6.6027258960121137E-3</v>
      </c>
      <c r="G797" s="17">
        <v>4.2649318263038045E-3</v>
      </c>
    </row>
    <row r="798" spans="2:7" ht="14.4" x14ac:dyDescent="0.3">
      <c r="B798" s="14" t="s">
        <v>657</v>
      </c>
      <c r="C798" s="15" t="s">
        <v>658</v>
      </c>
      <c r="D798" s="15" t="s">
        <v>417</v>
      </c>
      <c r="E798" s="15" t="s">
        <v>418</v>
      </c>
      <c r="F798" s="16">
        <v>3.006646673229398E-3</v>
      </c>
      <c r="G798" s="17">
        <v>1.7970353477765109E-3</v>
      </c>
    </row>
    <row r="799" spans="2:7" ht="14.4" x14ac:dyDescent="0.3">
      <c r="B799" s="14" t="s">
        <v>657</v>
      </c>
      <c r="C799" s="15" t="s">
        <v>658</v>
      </c>
      <c r="D799" s="15" t="s">
        <v>807</v>
      </c>
      <c r="E799" s="15" t="s">
        <v>808</v>
      </c>
      <c r="F799" s="16">
        <v>4.7842494570868995E-3</v>
      </c>
      <c r="G799" s="17">
        <v>5.9384264538198412E-3</v>
      </c>
    </row>
    <row r="800" spans="2:7" ht="14.4" x14ac:dyDescent="0.3">
      <c r="B800" s="14" t="s">
        <v>657</v>
      </c>
      <c r="C800" s="15" t="s">
        <v>658</v>
      </c>
      <c r="D800" s="15" t="s">
        <v>819</v>
      </c>
      <c r="E800" s="15" t="s">
        <v>820</v>
      </c>
      <c r="F800" s="16">
        <v>2.2373204964150063E-2</v>
      </c>
      <c r="G800" s="17">
        <v>2.0095781071835805E-2</v>
      </c>
    </row>
    <row r="801" spans="2:7" ht="14.4" x14ac:dyDescent="0.3">
      <c r="B801" s="14" t="s">
        <v>657</v>
      </c>
      <c r="C801" s="15" t="s">
        <v>658</v>
      </c>
      <c r="D801" s="15" t="s">
        <v>853</v>
      </c>
      <c r="E801" s="15" t="s">
        <v>854</v>
      </c>
      <c r="F801" s="16">
        <v>0.97577117784478684</v>
      </c>
      <c r="G801" s="17">
        <v>0.96967844925883695</v>
      </c>
    </row>
    <row r="802" spans="2:7" ht="14.4" x14ac:dyDescent="0.3">
      <c r="B802" s="14" t="s">
        <v>657</v>
      </c>
      <c r="C802" s="15" t="s">
        <v>658</v>
      </c>
      <c r="D802" s="15" t="s">
        <v>859</v>
      </c>
      <c r="E802" s="15" t="s">
        <v>860</v>
      </c>
      <c r="F802" s="16">
        <v>1.6667226311017772E-3</v>
      </c>
      <c r="G802" s="17">
        <v>2.4903078677309008E-3</v>
      </c>
    </row>
    <row r="803" spans="2:7" ht="14.4" x14ac:dyDescent="0.3">
      <c r="B803" s="14" t="s">
        <v>659</v>
      </c>
      <c r="C803" s="15" t="s">
        <v>660</v>
      </c>
      <c r="D803" s="15" t="s">
        <v>691</v>
      </c>
      <c r="E803" s="15" t="s">
        <v>692</v>
      </c>
      <c r="F803" s="16">
        <v>2.1648790187714486E-3</v>
      </c>
      <c r="G803" s="17">
        <v>4.7091615200874392E-3</v>
      </c>
    </row>
    <row r="804" spans="2:7" ht="14.4" x14ac:dyDescent="0.3">
      <c r="B804" s="14" t="s">
        <v>659</v>
      </c>
      <c r="C804" s="15" t="s">
        <v>660</v>
      </c>
      <c r="D804" s="15" t="s">
        <v>358</v>
      </c>
      <c r="E804" s="15" t="s">
        <v>359</v>
      </c>
      <c r="F804" s="16">
        <v>0.25218213728549144</v>
      </c>
      <c r="G804" s="17">
        <v>0.21480919175174165</v>
      </c>
    </row>
    <row r="805" spans="2:7" ht="14.4" x14ac:dyDescent="0.3">
      <c r="B805" s="14" t="s">
        <v>659</v>
      </c>
      <c r="C805" s="15" t="s">
        <v>660</v>
      </c>
      <c r="D805" s="15" t="s">
        <v>409</v>
      </c>
      <c r="E805" s="15" t="s">
        <v>410</v>
      </c>
      <c r="F805" s="16">
        <v>1.9942371500988598E-3</v>
      </c>
      <c r="G805" s="17">
        <v>2.1394709128298487E-3</v>
      </c>
    </row>
    <row r="806" spans="2:7" ht="14.4" x14ac:dyDescent="0.3">
      <c r="B806" s="14" t="s">
        <v>659</v>
      </c>
      <c r="C806" s="15" t="s">
        <v>660</v>
      </c>
      <c r="D806" s="15" t="s">
        <v>791</v>
      </c>
      <c r="E806" s="15" t="s">
        <v>792</v>
      </c>
      <c r="F806" s="16">
        <v>1.8762547271114433E-3</v>
      </c>
      <c r="G806" s="17">
        <v>2.1361487530273185E-3</v>
      </c>
    </row>
    <row r="807" spans="2:7" ht="14.4" x14ac:dyDescent="0.3">
      <c r="B807" s="14" t="s">
        <v>659</v>
      </c>
      <c r="C807" s="15" t="s">
        <v>660</v>
      </c>
      <c r="D807" s="15" t="s">
        <v>797</v>
      </c>
      <c r="E807" s="15" t="s">
        <v>798</v>
      </c>
      <c r="F807" s="16">
        <v>2.7010404456245698E-3</v>
      </c>
      <c r="G807" s="17">
        <v>3.3337873618396793E-3</v>
      </c>
    </row>
    <row r="808" spans="2:7" ht="14.4" x14ac:dyDescent="0.3">
      <c r="B808" s="14" t="s">
        <v>659</v>
      </c>
      <c r="C808" s="15" t="s">
        <v>660</v>
      </c>
      <c r="D808" s="15" t="s">
        <v>911</v>
      </c>
      <c r="E808" s="15" t="s">
        <v>912</v>
      </c>
      <c r="F808" s="16">
        <v>7.2264435976640892E-3</v>
      </c>
      <c r="G808" s="17">
        <v>2.1295044334222564E-3</v>
      </c>
    </row>
    <row r="809" spans="2:7" ht="14.4" x14ac:dyDescent="0.3">
      <c r="B809" s="14" t="s">
        <v>659</v>
      </c>
      <c r="C809" s="15" t="s">
        <v>660</v>
      </c>
      <c r="D809" s="15" t="s">
        <v>821</v>
      </c>
      <c r="E809" s="15" t="s">
        <v>822</v>
      </c>
      <c r="F809" s="16">
        <v>8.1174359210344684E-3</v>
      </c>
      <c r="G809" s="17">
        <v>2.9301449458321847E-3</v>
      </c>
    </row>
    <row r="810" spans="2:7" ht="14.4" x14ac:dyDescent="0.3">
      <c r="B810" s="14" t="s">
        <v>659</v>
      </c>
      <c r="C810" s="15" t="s">
        <v>660</v>
      </c>
      <c r="D810" s="15" t="s">
        <v>855</v>
      </c>
      <c r="E810" s="15" t="s">
        <v>856</v>
      </c>
      <c r="F810" s="16">
        <v>0.96147173907731831</v>
      </c>
      <c r="G810" s="17">
        <v>0.45754944204326115</v>
      </c>
    </row>
    <row r="811" spans="2:7" ht="14.4" x14ac:dyDescent="0.3">
      <c r="B811" s="14" t="s">
        <v>659</v>
      </c>
      <c r="C811" s="15" t="s">
        <v>660</v>
      </c>
      <c r="D811" s="15" t="s">
        <v>941</v>
      </c>
      <c r="E811" s="15" t="s">
        <v>942</v>
      </c>
      <c r="F811" s="16">
        <v>0.96656592171175792</v>
      </c>
      <c r="G811" s="17">
        <v>0.30704729758910865</v>
      </c>
    </row>
    <row r="812" spans="2:7" ht="14.4" x14ac:dyDescent="0.3">
      <c r="B812" s="14" t="s">
        <v>659</v>
      </c>
      <c r="C812" s="15" t="s">
        <v>660</v>
      </c>
      <c r="D812" s="15" t="s">
        <v>769</v>
      </c>
      <c r="E812" s="15" t="s">
        <v>770</v>
      </c>
      <c r="F812" s="16">
        <v>4.9371256034335467E-3</v>
      </c>
      <c r="G812" s="17">
        <v>3.2158506888498349E-3</v>
      </c>
    </row>
    <row r="813" spans="2:7" ht="14.4" x14ac:dyDescent="0.3">
      <c r="B813" s="14" t="s">
        <v>662</v>
      </c>
      <c r="C813" s="15" t="s">
        <v>663</v>
      </c>
      <c r="D813" s="15" t="s">
        <v>737</v>
      </c>
      <c r="E813" s="15" t="s">
        <v>738</v>
      </c>
      <c r="F813" s="16">
        <v>0.3001299614533593</v>
      </c>
      <c r="G813" s="17">
        <v>0.97608898680523981</v>
      </c>
    </row>
    <row r="814" spans="2:7" ht="14.4" x14ac:dyDescent="0.3">
      <c r="B814" s="14" t="s">
        <v>662</v>
      </c>
      <c r="C814" s="15" t="s">
        <v>663</v>
      </c>
      <c r="D814" s="15" t="s">
        <v>965</v>
      </c>
      <c r="E814" s="15" t="s">
        <v>966</v>
      </c>
      <c r="F814" s="16">
        <v>6.765732098262517E-3</v>
      </c>
      <c r="G814" s="17">
        <v>9.1477286333485012E-3</v>
      </c>
    </row>
    <row r="815" spans="2:7" ht="14.4" x14ac:dyDescent="0.3">
      <c r="B815" s="14" t="s">
        <v>662</v>
      </c>
      <c r="C815" s="15" t="s">
        <v>663</v>
      </c>
      <c r="D815" s="15" t="s">
        <v>797</v>
      </c>
      <c r="E815" s="15" t="s">
        <v>798</v>
      </c>
      <c r="F815" s="16">
        <v>2.3820835021203233E-3</v>
      </c>
      <c r="G815" s="17">
        <v>1.0596518115855267E-2</v>
      </c>
    </row>
    <row r="816" spans="2:7" ht="14.4" x14ac:dyDescent="0.3">
      <c r="B816" s="14" t="s">
        <v>662</v>
      </c>
      <c r="C816" s="15" t="s">
        <v>663</v>
      </c>
      <c r="D816" s="15" t="s">
        <v>861</v>
      </c>
      <c r="E816" s="15" t="s">
        <v>862</v>
      </c>
      <c r="F816" s="16">
        <v>1.4219026119288642E-3</v>
      </c>
      <c r="G816" s="17">
        <v>4.1667664455566477E-3</v>
      </c>
    </row>
    <row r="817" spans="2:7" ht="14.4" x14ac:dyDescent="0.3">
      <c r="B817" s="14" t="s">
        <v>664</v>
      </c>
      <c r="C817" s="15" t="s">
        <v>665</v>
      </c>
      <c r="D817" s="15" t="s">
        <v>316</v>
      </c>
      <c r="E817" s="15" t="s">
        <v>317</v>
      </c>
      <c r="F817" s="16">
        <v>1.0892553660225341E-2</v>
      </c>
      <c r="G817" s="17">
        <v>3.8890000067419816E-3</v>
      </c>
    </row>
    <row r="818" spans="2:7" ht="14.4" x14ac:dyDescent="0.3">
      <c r="B818" s="14" t="s">
        <v>664</v>
      </c>
      <c r="C818" s="15" t="s">
        <v>665</v>
      </c>
      <c r="D818" s="15" t="s">
        <v>857</v>
      </c>
      <c r="E818" s="15" t="s">
        <v>858</v>
      </c>
      <c r="F818" s="16">
        <v>0.99497390784008211</v>
      </c>
      <c r="G818" s="17">
        <v>0.57545851096583389</v>
      </c>
    </row>
    <row r="819" spans="2:7" ht="14.4" x14ac:dyDescent="0.3">
      <c r="B819" s="14" t="s">
        <v>664</v>
      </c>
      <c r="C819" s="15" t="s">
        <v>665</v>
      </c>
      <c r="D819" s="15" t="s">
        <v>1003</v>
      </c>
      <c r="E819" s="15" t="s">
        <v>1004</v>
      </c>
      <c r="F819" s="16">
        <v>0.93405094223648122</v>
      </c>
      <c r="G819" s="17">
        <v>0.14001748420690693</v>
      </c>
    </row>
    <row r="820" spans="2:7" ht="14.4" x14ac:dyDescent="0.3">
      <c r="B820" s="14" t="s">
        <v>664</v>
      </c>
      <c r="C820" s="15" t="s">
        <v>665</v>
      </c>
      <c r="D820" s="15" t="s">
        <v>943</v>
      </c>
      <c r="E820" s="15" t="s">
        <v>944</v>
      </c>
      <c r="F820" s="16">
        <v>3.0491817663317686E-3</v>
      </c>
      <c r="G820" s="17">
        <v>0</v>
      </c>
    </row>
    <row r="821" spans="2:7" ht="14.4" x14ac:dyDescent="0.3">
      <c r="B821" s="14" t="s">
        <v>664</v>
      </c>
      <c r="C821" s="15" t="s">
        <v>665</v>
      </c>
      <c r="D821" s="15" t="s">
        <v>963</v>
      </c>
      <c r="E821" s="15" t="s">
        <v>964</v>
      </c>
      <c r="F821" s="16">
        <v>3.0823874330710061E-2</v>
      </c>
      <c r="G821" s="17">
        <v>7.820699233436635E-3</v>
      </c>
    </row>
    <row r="822" spans="2:7" ht="14.4" x14ac:dyDescent="0.3">
      <c r="B822" s="14" t="s">
        <v>664</v>
      </c>
      <c r="C822" s="15" t="s">
        <v>665</v>
      </c>
      <c r="D822" s="15" t="s">
        <v>923</v>
      </c>
      <c r="E822" s="15" t="s">
        <v>924</v>
      </c>
      <c r="F822" s="16">
        <v>1.0570055227218038E-2</v>
      </c>
      <c r="G822" s="17">
        <v>2.0237182930200261E-3</v>
      </c>
    </row>
    <row r="823" spans="2:7" ht="14.4" x14ac:dyDescent="0.3">
      <c r="B823" s="14" t="s">
        <v>664</v>
      </c>
      <c r="C823" s="15" t="s">
        <v>665</v>
      </c>
      <c r="D823" s="15" t="s">
        <v>959</v>
      </c>
      <c r="E823" s="15" t="s">
        <v>960</v>
      </c>
      <c r="F823" s="16">
        <v>0.95740154404859845</v>
      </c>
      <c r="G823" s="17">
        <v>0.25890784384670529</v>
      </c>
    </row>
    <row r="824" spans="2:7" ht="14.4" x14ac:dyDescent="0.3">
      <c r="B824" s="14" t="s">
        <v>664</v>
      </c>
      <c r="C824" s="15" t="s">
        <v>665</v>
      </c>
      <c r="D824" s="15" t="s">
        <v>967</v>
      </c>
      <c r="E824" s="15" t="s">
        <v>968</v>
      </c>
      <c r="F824" s="16">
        <v>4.0620655342853022E-2</v>
      </c>
      <c r="G824" s="17">
        <v>9.8163259343825356E-3</v>
      </c>
    </row>
    <row r="825" spans="2:7" ht="14.4" x14ac:dyDescent="0.3">
      <c r="B825" s="14" t="s">
        <v>664</v>
      </c>
      <c r="C825" s="15" t="s">
        <v>665</v>
      </c>
      <c r="D825" s="15" t="s">
        <v>977</v>
      </c>
      <c r="E825" s="15" t="s">
        <v>978</v>
      </c>
      <c r="F825" s="16">
        <v>5.9918674816562172E-3</v>
      </c>
      <c r="G825" s="17">
        <v>2.066417512972697E-3</v>
      </c>
    </row>
    <row r="826" spans="2:7" ht="14.4" x14ac:dyDescent="0.3">
      <c r="B826" s="14" t="s">
        <v>666</v>
      </c>
      <c r="C826" s="15" t="s">
        <v>667</v>
      </c>
      <c r="D826" s="15" t="s">
        <v>390</v>
      </c>
      <c r="E826" s="15" t="s">
        <v>391</v>
      </c>
      <c r="F826" s="16">
        <v>1.3212056132815377E-2</v>
      </c>
      <c r="G826" s="17">
        <v>1.9813938434698863E-2</v>
      </c>
    </row>
    <row r="827" spans="2:7" ht="14.4" x14ac:dyDescent="0.3">
      <c r="B827" s="14" t="s">
        <v>666</v>
      </c>
      <c r="C827" s="15" t="s">
        <v>667</v>
      </c>
      <c r="D827" s="15" t="s">
        <v>346</v>
      </c>
      <c r="E827" s="15" t="s">
        <v>347</v>
      </c>
      <c r="F827" s="16">
        <v>3.020997328899188E-2</v>
      </c>
      <c r="G827" s="17">
        <v>3.3703430337429001E-2</v>
      </c>
    </row>
    <row r="828" spans="2:7" ht="14.4" x14ac:dyDescent="0.3">
      <c r="B828" s="14" t="s">
        <v>666</v>
      </c>
      <c r="C828" s="15" t="s">
        <v>667</v>
      </c>
      <c r="D828" s="15" t="s">
        <v>466</v>
      </c>
      <c r="E828" s="15" t="s">
        <v>467</v>
      </c>
      <c r="F828" s="16">
        <v>0.79321265577025291</v>
      </c>
      <c r="G828" s="17">
        <v>0.71275709769218931</v>
      </c>
    </row>
    <row r="829" spans="2:7" ht="14.4" x14ac:dyDescent="0.3">
      <c r="B829" s="14" t="s">
        <v>666</v>
      </c>
      <c r="C829" s="15" t="s">
        <v>667</v>
      </c>
      <c r="D829" s="15" t="s">
        <v>566</v>
      </c>
      <c r="E829" s="15" t="s">
        <v>567</v>
      </c>
      <c r="F829" s="16">
        <v>6.0097821927083553E-3</v>
      </c>
      <c r="G829" s="17">
        <v>5.640262554419258E-3</v>
      </c>
    </row>
    <row r="830" spans="2:7" ht="14.4" x14ac:dyDescent="0.3">
      <c r="B830" s="14" t="s">
        <v>666</v>
      </c>
      <c r="C830" s="15" t="s">
        <v>667</v>
      </c>
      <c r="D830" s="15" t="s">
        <v>763</v>
      </c>
      <c r="E830" s="15" t="s">
        <v>764</v>
      </c>
      <c r="F830" s="16">
        <v>1.2658104831460128E-3</v>
      </c>
      <c r="G830" s="17">
        <v>2.0563868375454396E-3</v>
      </c>
    </row>
    <row r="831" spans="2:7" ht="14.4" x14ac:dyDescent="0.3">
      <c r="B831" s="14" t="s">
        <v>666</v>
      </c>
      <c r="C831" s="15" t="s">
        <v>667</v>
      </c>
      <c r="D831" s="15" t="s">
        <v>757</v>
      </c>
      <c r="E831" s="15" t="s">
        <v>758</v>
      </c>
      <c r="F831" s="16">
        <v>0.23126097930338207</v>
      </c>
      <c r="G831" s="17">
        <v>0.22602888414371816</v>
      </c>
    </row>
    <row r="832" spans="2:7" ht="14.4" x14ac:dyDescent="0.3">
      <c r="B832" s="14" t="s">
        <v>668</v>
      </c>
      <c r="C832" s="15" t="s">
        <v>669</v>
      </c>
      <c r="D832" s="15" t="s">
        <v>289</v>
      </c>
      <c r="E832" s="15" t="s">
        <v>290</v>
      </c>
      <c r="F832" s="16">
        <v>1.5658514964558049E-3</v>
      </c>
      <c r="G832" s="17">
        <v>1.4635311620255997E-3</v>
      </c>
    </row>
    <row r="833" spans="2:7" ht="14.4" x14ac:dyDescent="0.3">
      <c r="B833" s="14" t="s">
        <v>668</v>
      </c>
      <c r="C833" s="15" t="s">
        <v>669</v>
      </c>
      <c r="D833" s="15" t="s">
        <v>807</v>
      </c>
      <c r="E833" s="15" t="s">
        <v>808</v>
      </c>
      <c r="F833" s="16">
        <v>7.7789985412081144E-3</v>
      </c>
      <c r="G833" s="17">
        <v>6.4014369215045332E-3</v>
      </c>
    </row>
    <row r="834" spans="2:7" ht="14.4" x14ac:dyDescent="0.3">
      <c r="B834" s="14" t="s">
        <v>668</v>
      </c>
      <c r="C834" s="15" t="s">
        <v>669</v>
      </c>
      <c r="D834" s="15" t="s">
        <v>819</v>
      </c>
      <c r="E834" s="15" t="s">
        <v>820</v>
      </c>
      <c r="F834" s="16">
        <v>3.7703369691060876E-2</v>
      </c>
      <c r="G834" s="17">
        <v>2.2451898508347265E-2</v>
      </c>
    </row>
    <row r="835" spans="2:7" ht="14.4" x14ac:dyDescent="0.3">
      <c r="B835" s="14" t="s">
        <v>668</v>
      </c>
      <c r="C835" s="15" t="s">
        <v>669</v>
      </c>
      <c r="D835" s="15" t="s">
        <v>853</v>
      </c>
      <c r="E835" s="15" t="s">
        <v>854</v>
      </c>
      <c r="F835" s="16">
        <v>3.7910602576635868E-3</v>
      </c>
      <c r="G835" s="17">
        <v>2.4976792145312921E-3</v>
      </c>
    </row>
    <row r="836" spans="2:7" ht="14.4" x14ac:dyDescent="0.3">
      <c r="B836" s="14" t="s">
        <v>668</v>
      </c>
      <c r="C836" s="15" t="s">
        <v>669</v>
      </c>
      <c r="D836" s="15" t="s">
        <v>983</v>
      </c>
      <c r="E836" s="15" t="s">
        <v>984</v>
      </c>
      <c r="F836" s="16">
        <v>2.8288343828438065E-2</v>
      </c>
      <c r="G836" s="17">
        <v>9.7125249843517062E-3</v>
      </c>
    </row>
    <row r="837" spans="2:7" ht="14.4" x14ac:dyDescent="0.3">
      <c r="B837" s="14" t="s">
        <v>668</v>
      </c>
      <c r="C837" s="15" t="s">
        <v>669</v>
      </c>
      <c r="D837" s="15" t="s">
        <v>859</v>
      </c>
      <c r="E837" s="15" t="s">
        <v>860</v>
      </c>
      <c r="F837" s="16">
        <v>0.96658617963362636</v>
      </c>
      <c r="G837" s="17">
        <v>0.95747292920923954</v>
      </c>
    </row>
    <row r="838" spans="2:7" ht="14.4" x14ac:dyDescent="0.3">
      <c r="B838" s="14" t="s">
        <v>670</v>
      </c>
      <c r="C838" s="15" t="s">
        <v>671</v>
      </c>
      <c r="D838" s="15" t="s">
        <v>243</v>
      </c>
      <c r="E838" s="15" t="s">
        <v>244</v>
      </c>
      <c r="F838" s="16">
        <v>8.779525665079134E-3</v>
      </c>
      <c r="G838" s="17">
        <v>3.7322513553696359E-3</v>
      </c>
    </row>
    <row r="839" spans="2:7" ht="14.4" x14ac:dyDescent="0.3">
      <c r="B839" s="14" t="s">
        <v>670</v>
      </c>
      <c r="C839" s="15" t="s">
        <v>671</v>
      </c>
      <c r="D839" s="15" t="s">
        <v>737</v>
      </c>
      <c r="E839" s="15" t="s">
        <v>738</v>
      </c>
      <c r="F839" s="16">
        <v>1.7358874011022794E-3</v>
      </c>
      <c r="G839" s="17">
        <v>1.9285002893772967E-3</v>
      </c>
    </row>
    <row r="840" spans="2:7" ht="14.4" x14ac:dyDescent="0.3">
      <c r="B840" s="14" t="s">
        <v>670</v>
      </c>
      <c r="C840" s="15" t="s">
        <v>671</v>
      </c>
      <c r="D840" s="15" t="s">
        <v>695</v>
      </c>
      <c r="E840" s="15" t="s">
        <v>696</v>
      </c>
      <c r="F840" s="16">
        <v>2.3827268676519767E-3</v>
      </c>
      <c r="G840" s="17">
        <v>4.9102112352013665E-3</v>
      </c>
    </row>
    <row r="841" spans="2:7" ht="14.4" x14ac:dyDescent="0.3">
      <c r="B841" s="14" t="s">
        <v>670</v>
      </c>
      <c r="C841" s="15" t="s">
        <v>671</v>
      </c>
      <c r="D841" s="15" t="s">
        <v>295</v>
      </c>
      <c r="E841" s="15" t="s">
        <v>296</v>
      </c>
      <c r="F841" s="16">
        <v>2.5639680684191066E-3</v>
      </c>
      <c r="G841" s="17">
        <v>4.1985271411363627E-3</v>
      </c>
    </row>
    <row r="842" spans="2:7" ht="14.4" x14ac:dyDescent="0.3">
      <c r="B842" s="14" t="s">
        <v>670</v>
      </c>
      <c r="C842" s="15" t="s">
        <v>671</v>
      </c>
      <c r="D842" s="15" t="s">
        <v>409</v>
      </c>
      <c r="E842" s="15" t="s">
        <v>410</v>
      </c>
      <c r="F842" s="16">
        <v>4.0163440740345058E-3</v>
      </c>
      <c r="G842" s="17">
        <v>5.3049095977144309E-3</v>
      </c>
    </row>
    <row r="843" spans="2:7" ht="14.4" x14ac:dyDescent="0.3">
      <c r="B843" s="14" t="s">
        <v>670</v>
      </c>
      <c r="C843" s="15" t="s">
        <v>671</v>
      </c>
      <c r="D843" s="15" t="s">
        <v>813</v>
      </c>
      <c r="E843" s="15" t="s">
        <v>814</v>
      </c>
      <c r="F843" s="16">
        <v>3.4862570735650772E-3</v>
      </c>
      <c r="G843" s="17">
        <v>4.0921835408737764E-3</v>
      </c>
    </row>
    <row r="844" spans="2:7" ht="14.4" x14ac:dyDescent="0.3">
      <c r="B844" s="14" t="s">
        <v>670</v>
      </c>
      <c r="C844" s="15" t="s">
        <v>671</v>
      </c>
      <c r="D844" s="15" t="s">
        <v>835</v>
      </c>
      <c r="E844" s="15" t="s">
        <v>836</v>
      </c>
      <c r="F844" s="16">
        <v>1.3275920909048776E-2</v>
      </c>
      <c r="G844" s="17">
        <v>6.4440131620656016E-3</v>
      </c>
    </row>
    <row r="845" spans="2:7" ht="14.4" x14ac:dyDescent="0.3">
      <c r="B845" s="14" t="s">
        <v>670</v>
      </c>
      <c r="C845" s="15" t="s">
        <v>671</v>
      </c>
      <c r="D845" s="15" t="s">
        <v>715</v>
      </c>
      <c r="E845" s="15" t="s">
        <v>716</v>
      </c>
      <c r="F845" s="16">
        <v>1.3758801455517654E-3</v>
      </c>
      <c r="G845" s="17">
        <v>1.5828835885238893E-3</v>
      </c>
    </row>
    <row r="846" spans="2:7" ht="14.4" x14ac:dyDescent="0.3">
      <c r="B846" s="14" t="s">
        <v>670</v>
      </c>
      <c r="C846" s="15" t="s">
        <v>671</v>
      </c>
      <c r="D846" s="15" t="s">
        <v>861</v>
      </c>
      <c r="E846" s="15" t="s">
        <v>862</v>
      </c>
      <c r="F846" s="16">
        <v>0.96681001460718929</v>
      </c>
      <c r="G846" s="17">
        <v>0.96780652008973755</v>
      </c>
    </row>
    <row r="847" spans="2:7" ht="14.4" x14ac:dyDescent="0.3">
      <c r="B847" s="14" t="s">
        <v>672</v>
      </c>
      <c r="C847" s="15" t="s">
        <v>673</v>
      </c>
      <c r="D847" s="15" t="s">
        <v>737</v>
      </c>
      <c r="E847" s="15" t="s">
        <v>738</v>
      </c>
      <c r="F847" s="16">
        <v>3.8822762766964019E-3</v>
      </c>
      <c r="G847" s="17">
        <v>1.3044123650128029E-2</v>
      </c>
    </row>
    <row r="848" spans="2:7" ht="14.4" x14ac:dyDescent="0.3">
      <c r="B848" s="14" t="s">
        <v>672</v>
      </c>
      <c r="C848" s="15" t="s">
        <v>673</v>
      </c>
      <c r="D848" s="15" t="s">
        <v>697</v>
      </c>
      <c r="E848" s="15" t="s">
        <v>698</v>
      </c>
      <c r="F848" s="16">
        <v>3.2563079772380851E-3</v>
      </c>
      <c r="G848" s="17">
        <v>1.1244294355586893E-2</v>
      </c>
    </row>
    <row r="849" spans="2:7" ht="14.4" x14ac:dyDescent="0.3">
      <c r="B849" s="14" t="s">
        <v>672</v>
      </c>
      <c r="C849" s="15" t="s">
        <v>673</v>
      </c>
      <c r="D849" s="15" t="s">
        <v>693</v>
      </c>
      <c r="E849" s="15" t="s">
        <v>694</v>
      </c>
      <c r="F849" s="16">
        <v>0.34131264375827697</v>
      </c>
      <c r="G849" s="17">
        <v>0.96917405771823706</v>
      </c>
    </row>
    <row r="850" spans="2:7" ht="14.4" x14ac:dyDescent="0.3">
      <c r="B850" s="14" t="s">
        <v>672</v>
      </c>
      <c r="C850" s="15" t="s">
        <v>673</v>
      </c>
      <c r="D850" s="15" t="s">
        <v>831</v>
      </c>
      <c r="E850" s="15" t="s">
        <v>832</v>
      </c>
      <c r="F850" s="16">
        <v>2.1677896086129914E-3</v>
      </c>
      <c r="G850" s="17">
        <v>4.9789092168577827E-3</v>
      </c>
    </row>
    <row r="851" spans="2:7" ht="14.4" x14ac:dyDescent="0.3">
      <c r="B851" s="14" t="s">
        <v>672</v>
      </c>
      <c r="C851" s="15" t="s">
        <v>673</v>
      </c>
      <c r="D851" s="15" t="s">
        <v>797</v>
      </c>
      <c r="E851" s="15" t="s">
        <v>798</v>
      </c>
      <c r="F851" s="16">
        <v>0</v>
      </c>
      <c r="G851" s="17">
        <v>1.5586150591902625E-3</v>
      </c>
    </row>
    <row r="852" spans="2:7" ht="14.4" x14ac:dyDescent="0.3">
      <c r="B852" s="14" t="s">
        <v>672</v>
      </c>
      <c r="C852" s="15" t="s">
        <v>673</v>
      </c>
      <c r="D852" s="15" t="s">
        <v>919</v>
      </c>
      <c r="E852" s="15" t="s">
        <v>920</v>
      </c>
      <c r="F852" s="16">
        <v>1.427536981483397E-3</v>
      </c>
      <c r="G852" s="17">
        <v>0</v>
      </c>
    </row>
    <row r="853" spans="2:7" ht="14.4" x14ac:dyDescent="0.3">
      <c r="B853" s="14" t="s">
        <v>676</v>
      </c>
      <c r="C853" s="15" t="s">
        <v>677</v>
      </c>
      <c r="D853" s="15" t="s">
        <v>674</v>
      </c>
      <c r="E853" s="15" t="s">
        <v>675</v>
      </c>
      <c r="F853" s="16">
        <v>4.3951329849465717E-3</v>
      </c>
      <c r="G853" s="17">
        <v>3.3607982417687278E-3</v>
      </c>
    </row>
    <row r="854" spans="2:7" ht="14.4" x14ac:dyDescent="0.3">
      <c r="B854" s="14" t="s">
        <v>676</v>
      </c>
      <c r="C854" s="15" t="s">
        <v>677</v>
      </c>
      <c r="D854" s="15" t="s">
        <v>731</v>
      </c>
      <c r="E854" s="15" t="s">
        <v>732</v>
      </c>
      <c r="F854" s="16">
        <v>0.99713280683591365</v>
      </c>
      <c r="G854" s="17">
        <v>0.99663920175823117</v>
      </c>
    </row>
    <row r="855" spans="2:7" ht="14.4" x14ac:dyDescent="0.3">
      <c r="B855" s="14" t="s">
        <v>678</v>
      </c>
      <c r="C855" s="15" t="s">
        <v>679</v>
      </c>
      <c r="D855" s="15" t="s">
        <v>737</v>
      </c>
      <c r="E855" s="15" t="s">
        <v>738</v>
      </c>
      <c r="F855" s="16">
        <v>0.31523383857535736</v>
      </c>
      <c r="G855" s="17">
        <v>0.96980937602645856</v>
      </c>
    </row>
    <row r="856" spans="2:7" ht="14.4" x14ac:dyDescent="0.3">
      <c r="B856" s="14" t="s">
        <v>678</v>
      </c>
      <c r="C856" s="15" t="s">
        <v>679</v>
      </c>
      <c r="D856" s="15" t="s">
        <v>693</v>
      </c>
      <c r="E856" s="15" t="s">
        <v>694</v>
      </c>
      <c r="F856" s="16">
        <v>9.951993448107618E-3</v>
      </c>
      <c r="G856" s="17">
        <v>2.5875250597469677E-2</v>
      </c>
    </row>
    <row r="857" spans="2:7" ht="14.4" x14ac:dyDescent="0.3">
      <c r="B857" s="14" t="s">
        <v>678</v>
      </c>
      <c r="C857" s="15" t="s">
        <v>679</v>
      </c>
      <c r="D857" s="15" t="s">
        <v>797</v>
      </c>
      <c r="E857" s="15" t="s">
        <v>798</v>
      </c>
      <c r="F857" s="16">
        <v>1.0255071348111221E-3</v>
      </c>
      <c r="G857" s="17">
        <v>4.3153733760717648E-3</v>
      </c>
    </row>
    <row r="858" spans="2:7" ht="14.4" x14ac:dyDescent="0.3">
      <c r="B858" s="14" t="s">
        <v>682</v>
      </c>
      <c r="C858" s="15" t="s">
        <v>683</v>
      </c>
      <c r="D858" s="15" t="s">
        <v>680</v>
      </c>
      <c r="E858" s="15" t="s">
        <v>681</v>
      </c>
      <c r="F858" s="16">
        <v>1.328929779035936E-2</v>
      </c>
      <c r="G858" s="17">
        <v>1.5009840771345947E-2</v>
      </c>
    </row>
    <row r="859" spans="2:7" ht="14.4" x14ac:dyDescent="0.3">
      <c r="B859" s="14" t="s">
        <v>682</v>
      </c>
      <c r="C859" s="15" t="s">
        <v>683</v>
      </c>
      <c r="D859" s="15" t="s">
        <v>809</v>
      </c>
      <c r="E859" s="15" t="s">
        <v>810</v>
      </c>
      <c r="F859" s="16">
        <v>1.4966911558521676E-3</v>
      </c>
      <c r="G859" s="17">
        <v>3.0339417795809324E-3</v>
      </c>
    </row>
    <row r="860" spans="2:7" ht="14.4" x14ac:dyDescent="0.3">
      <c r="B860" s="14" t="s">
        <v>682</v>
      </c>
      <c r="C860" s="15" t="s">
        <v>683</v>
      </c>
      <c r="D860" s="15" t="s">
        <v>821</v>
      </c>
      <c r="E860" s="15" t="s">
        <v>822</v>
      </c>
      <c r="F860" s="16">
        <v>1.7748838065436472E-2</v>
      </c>
      <c r="G860" s="17">
        <v>1.3702474758599129E-2</v>
      </c>
    </row>
    <row r="861" spans="2:7" ht="14.4" x14ac:dyDescent="0.3">
      <c r="B861" s="14" t="s">
        <v>682</v>
      </c>
      <c r="C861" s="15" t="s">
        <v>683</v>
      </c>
      <c r="D861" s="15" t="s">
        <v>847</v>
      </c>
      <c r="E861" s="15" t="s">
        <v>848</v>
      </c>
      <c r="F861" s="16">
        <v>3.4249838840774684E-2</v>
      </c>
      <c r="G861" s="17">
        <v>3.4730462338622002E-2</v>
      </c>
    </row>
    <row r="862" spans="2:7" ht="14.4" x14ac:dyDescent="0.3">
      <c r="B862" s="14" t="s">
        <v>682</v>
      </c>
      <c r="C862" s="15" t="s">
        <v>683</v>
      </c>
      <c r="D862" s="15" t="s">
        <v>863</v>
      </c>
      <c r="E862" s="15" t="s">
        <v>864</v>
      </c>
      <c r="F862" s="16">
        <v>0.93843077032963096</v>
      </c>
      <c r="G862" s="17">
        <v>0.93352328035185195</v>
      </c>
    </row>
    <row r="863" spans="2:7" ht="14.4" x14ac:dyDescent="0.3">
      <c r="B863" s="14" t="s">
        <v>684</v>
      </c>
      <c r="C863" s="15" t="s">
        <v>685</v>
      </c>
      <c r="D863" s="15" t="s">
        <v>691</v>
      </c>
      <c r="E863" s="15" t="s">
        <v>692</v>
      </c>
      <c r="F863" s="16">
        <v>9.2864528209099049E-3</v>
      </c>
      <c r="G863" s="17">
        <v>1.9819261890986723E-2</v>
      </c>
    </row>
    <row r="864" spans="2:7" ht="14.4" x14ac:dyDescent="0.3">
      <c r="B864" s="14" t="s">
        <v>684</v>
      </c>
      <c r="C864" s="15" t="s">
        <v>685</v>
      </c>
      <c r="D864" s="15" t="s">
        <v>680</v>
      </c>
      <c r="E864" s="15" t="s">
        <v>681</v>
      </c>
      <c r="F864" s="16">
        <v>7.4294251788943923E-3</v>
      </c>
      <c r="G864" s="17">
        <v>3.8494446662700964E-3</v>
      </c>
    </row>
    <row r="865" spans="2:7" ht="14.4" x14ac:dyDescent="0.3">
      <c r="B865" s="14" t="s">
        <v>684</v>
      </c>
      <c r="C865" s="15" t="s">
        <v>685</v>
      </c>
      <c r="D865" s="15" t="s">
        <v>409</v>
      </c>
      <c r="E865" s="15" t="s">
        <v>410</v>
      </c>
      <c r="F865" s="16">
        <v>5.2395174813156383E-3</v>
      </c>
      <c r="G865" s="17">
        <v>5.5150384211083859E-3</v>
      </c>
    </row>
    <row r="866" spans="2:7" ht="14.4" x14ac:dyDescent="0.3">
      <c r="B866" s="14" t="s">
        <v>684</v>
      </c>
      <c r="C866" s="15" t="s">
        <v>685</v>
      </c>
      <c r="D866" s="15" t="s">
        <v>584</v>
      </c>
      <c r="E866" s="15" t="s">
        <v>585</v>
      </c>
      <c r="F866" s="16">
        <v>8.9363863285175545E-3</v>
      </c>
      <c r="G866" s="17">
        <v>2.6955891100807535E-3</v>
      </c>
    </row>
    <row r="867" spans="2:7" ht="14.4" x14ac:dyDescent="0.3">
      <c r="B867" s="14" t="s">
        <v>684</v>
      </c>
      <c r="C867" s="15" t="s">
        <v>685</v>
      </c>
      <c r="D867" s="15" t="s">
        <v>911</v>
      </c>
      <c r="E867" s="15" t="s">
        <v>912</v>
      </c>
      <c r="F867" s="16">
        <v>0.95766160853193838</v>
      </c>
      <c r="G867" s="17">
        <v>0.27688133051931646</v>
      </c>
    </row>
    <row r="868" spans="2:7" ht="14.4" x14ac:dyDescent="0.3">
      <c r="B868" s="14" t="s">
        <v>684</v>
      </c>
      <c r="C868" s="15" t="s">
        <v>685</v>
      </c>
      <c r="D868" s="15" t="s">
        <v>633</v>
      </c>
      <c r="E868" s="15" t="s">
        <v>634</v>
      </c>
      <c r="F868" s="16">
        <v>2.7185525597785711E-3</v>
      </c>
      <c r="G868" s="17">
        <v>1.3477945550403768E-3</v>
      </c>
    </row>
    <row r="869" spans="2:7" ht="14.4" x14ac:dyDescent="0.3">
      <c r="B869" s="14" t="s">
        <v>684</v>
      </c>
      <c r="C869" s="15" t="s">
        <v>685</v>
      </c>
      <c r="D869" s="15" t="s">
        <v>855</v>
      </c>
      <c r="E869" s="15" t="s">
        <v>856</v>
      </c>
      <c r="F869" s="16">
        <v>2.3103692611635272E-2</v>
      </c>
      <c r="G869" s="17">
        <v>1.0787245658781443E-2</v>
      </c>
    </row>
    <row r="870" spans="2:7" ht="14.4" x14ac:dyDescent="0.3">
      <c r="B870" s="14" t="s">
        <v>684</v>
      </c>
      <c r="C870" s="15" t="s">
        <v>685</v>
      </c>
      <c r="D870" s="15" t="s">
        <v>865</v>
      </c>
      <c r="E870" s="15" t="s">
        <v>866</v>
      </c>
      <c r="F870" s="16">
        <v>0.97182980938213859</v>
      </c>
      <c r="G870" s="17">
        <v>0.49296848898703544</v>
      </c>
    </row>
    <row r="871" spans="2:7" ht="14.4" x14ac:dyDescent="0.3">
      <c r="B871" s="14" t="s">
        <v>684</v>
      </c>
      <c r="C871" s="15" t="s">
        <v>685</v>
      </c>
      <c r="D871" s="15" t="s">
        <v>953</v>
      </c>
      <c r="E871" s="15" t="s">
        <v>954</v>
      </c>
      <c r="F871" s="16">
        <v>0.98267169135993659</v>
      </c>
      <c r="G871" s="17">
        <v>0.18613580619138032</v>
      </c>
    </row>
    <row r="872" spans="2:7" ht="14.4" x14ac:dyDescent="0.3">
      <c r="B872" s="14" t="s">
        <v>688</v>
      </c>
      <c r="C872" s="15" t="s">
        <v>689</v>
      </c>
      <c r="D872" s="15" t="s">
        <v>686</v>
      </c>
      <c r="E872" s="15" t="s">
        <v>687</v>
      </c>
      <c r="F872" s="16">
        <v>1.5057834376113971E-3</v>
      </c>
      <c r="G872" s="17">
        <v>1.1385816525699413E-3</v>
      </c>
    </row>
    <row r="873" spans="2:7" ht="15" thickBot="1" x14ac:dyDescent="0.35">
      <c r="B873" s="18" t="s">
        <v>688</v>
      </c>
      <c r="C873" s="19" t="s">
        <v>689</v>
      </c>
      <c r="D873" s="19" t="s">
        <v>729</v>
      </c>
      <c r="E873" s="19" t="s">
        <v>730</v>
      </c>
      <c r="F873" s="20">
        <v>0.60235240705553972</v>
      </c>
      <c r="G873" s="21">
        <v>0.99886141834743003</v>
      </c>
    </row>
    <row r="874" spans="2:7" ht="15" customHeight="1" x14ac:dyDescent="0.3">
      <c r="B874" s="301" t="s">
        <v>3526</v>
      </c>
      <c r="C874" s="301"/>
      <c r="D874" s="301"/>
      <c r="E874" s="301"/>
      <c r="F874" s="301"/>
      <c r="G874" s="301"/>
    </row>
  </sheetData>
  <sheetProtection algorithmName="SHA-512" hashValue="1rKBvgcuDatNcnmBIKhBB7/A7BjowLo6P36zAf+TkxBGFTseTjeAX47sUgArfRhYyTvjd3Wfb6VXm7/1FVMGhQ==" saltValue="bl9Jhk3TsRawus3C82XUZA==" spinCount="100000" sheet="1" objects="1" scenarios="1" formatColumns="0" formatRows="0" autoFilter="0"/>
  <autoFilter ref="B3:G874" xr:uid="{00000000-0009-0000-0000-000000000000}"/>
  <pageMargins left="0.7" right="0.7" top="0.75" bottom="0.75" header="0.3" footer="0.3"/>
  <pageSetup paperSize="9" scale="54" fitToHeight="0" orientation="portrait" r:id="rId1"/>
  <rowBreaks count="10" manualBreakCount="10">
    <brk id="86" max="7" man="1"/>
    <brk id="166" max="7" man="1"/>
    <brk id="243" max="7" man="1"/>
    <brk id="311" max="7" man="1"/>
    <brk id="387" max="7" man="1"/>
    <brk id="465" max="7" man="1"/>
    <brk id="545" max="7" man="1"/>
    <brk id="627" max="7" man="1"/>
    <brk id="707" max="7" man="1"/>
    <brk id="78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rgb="FFFFFF00"/>
  </sheetPr>
  <dimension ref="A1:DO158"/>
  <sheetViews>
    <sheetView zoomScale="80" zoomScaleNormal="80" workbookViewId="0">
      <selection activeCell="D1" sqref="D1"/>
    </sheetView>
  </sheetViews>
  <sheetFormatPr defaultRowHeight="14.4" x14ac:dyDescent="0.3"/>
  <cols>
    <col min="13" max="13" width="8.88671875" style="261"/>
    <col min="93" max="93" width="12" bestFit="1" customWidth="1"/>
  </cols>
  <sheetData>
    <row r="1" spans="1:119" x14ac:dyDescent="0.3">
      <c r="A1" s="1" t="s">
        <v>0</v>
      </c>
      <c r="B1" s="203"/>
      <c r="C1" s="203"/>
      <c r="D1" s="203"/>
      <c r="N1" s="284" t="s">
        <v>2049</v>
      </c>
      <c r="O1" s="284" t="s">
        <v>1940</v>
      </c>
      <c r="P1" s="284" t="s">
        <v>1940</v>
      </c>
      <c r="Q1" s="284" t="s">
        <v>1940</v>
      </c>
      <c r="R1" s="284" t="s">
        <v>1940</v>
      </c>
      <c r="S1" s="284" t="s">
        <v>1940</v>
      </c>
      <c r="T1" s="284" t="s">
        <v>1940</v>
      </c>
      <c r="U1" s="284" t="s">
        <v>1940</v>
      </c>
      <c r="V1" s="284" t="s">
        <v>1940</v>
      </c>
      <c r="W1" s="284" t="s">
        <v>1941</v>
      </c>
      <c r="X1" s="284" t="s">
        <v>1941</v>
      </c>
      <c r="Y1" s="284" t="s">
        <v>1941</v>
      </c>
      <c r="CI1" s="284" t="s">
        <v>1940</v>
      </c>
      <c r="CJ1" s="284" t="s">
        <v>1940</v>
      </c>
      <c r="CK1" s="284" t="s">
        <v>1940</v>
      </c>
      <c r="CL1" s="284" t="s">
        <v>1940</v>
      </c>
      <c r="CM1" s="284" t="s">
        <v>1940</v>
      </c>
      <c r="CN1" s="284" t="s">
        <v>1940</v>
      </c>
      <c r="CO1" s="284" t="s">
        <v>1940</v>
      </c>
      <c r="CP1" s="284" t="s">
        <v>1940</v>
      </c>
      <c r="CQ1" s="284" t="s">
        <v>1940</v>
      </c>
      <c r="CR1" s="284" t="s">
        <v>1940</v>
      </c>
      <c r="CS1" s="284" t="s">
        <v>1940</v>
      </c>
      <c r="CT1" s="284" t="s">
        <v>1940</v>
      </c>
      <c r="CU1" s="284" t="s">
        <v>1940</v>
      </c>
      <c r="CV1" s="284" t="s">
        <v>1940</v>
      </c>
      <c r="CW1" s="284" t="s">
        <v>1940</v>
      </c>
      <c r="CX1" s="284" t="s">
        <v>1940</v>
      </c>
      <c r="CY1" s="284" t="s">
        <v>1940</v>
      </c>
      <c r="CZ1" s="284" t="s">
        <v>1940</v>
      </c>
      <c r="DA1" s="284" t="s">
        <v>1940</v>
      </c>
      <c r="DB1" s="284" t="s">
        <v>1940</v>
      </c>
      <c r="DC1" s="284" t="s">
        <v>1940</v>
      </c>
      <c r="DD1" s="284" t="s">
        <v>1940</v>
      </c>
      <c r="DE1" s="284" t="s">
        <v>1940</v>
      </c>
      <c r="DF1" s="284" t="s">
        <v>1940</v>
      </c>
      <c r="DG1" s="284" t="s">
        <v>1940</v>
      </c>
      <c r="DH1" s="284" t="s">
        <v>1940</v>
      </c>
      <c r="DI1" s="284" t="s">
        <v>1940</v>
      </c>
      <c r="DJ1" s="284" t="s">
        <v>1940</v>
      </c>
      <c r="DK1" s="284" t="s">
        <v>1940</v>
      </c>
      <c r="DL1" s="284" t="s">
        <v>1940</v>
      </c>
    </row>
    <row r="2" spans="1:119" x14ac:dyDescent="0.3">
      <c r="A2" s="2" t="s">
        <v>1939</v>
      </c>
      <c r="B2" s="2"/>
      <c r="C2" s="2"/>
      <c r="D2" s="2"/>
    </row>
    <row r="3" spans="1:119" x14ac:dyDescent="0.3">
      <c r="A3" s="203">
        <v>1</v>
      </c>
      <c r="B3" s="203">
        <v>2</v>
      </c>
      <c r="C3" s="203">
        <v>3</v>
      </c>
      <c r="D3" s="203">
        <v>4</v>
      </c>
      <c r="E3" s="204">
        <v>5</v>
      </c>
      <c r="F3" s="204">
        <v>6</v>
      </c>
      <c r="G3" s="204">
        <v>7</v>
      </c>
      <c r="H3" s="204">
        <v>8</v>
      </c>
      <c r="I3" s="204">
        <v>9</v>
      </c>
      <c r="J3" s="204">
        <v>10</v>
      </c>
      <c r="K3" s="204">
        <v>11</v>
      </c>
      <c r="L3" s="204">
        <v>12</v>
      </c>
      <c r="N3" s="204">
        <v>13</v>
      </c>
      <c r="O3" s="204">
        <v>14</v>
      </c>
      <c r="P3" s="204">
        <v>15</v>
      </c>
      <c r="Q3" s="204">
        <v>16</v>
      </c>
      <c r="R3" s="204">
        <v>17</v>
      </c>
      <c r="S3" s="204">
        <v>18</v>
      </c>
      <c r="T3" s="204">
        <v>19</v>
      </c>
      <c r="U3" s="204">
        <v>20</v>
      </c>
      <c r="V3" s="204">
        <v>21</v>
      </c>
      <c r="W3" s="204">
        <v>22</v>
      </c>
      <c r="X3" s="204">
        <v>23</v>
      </c>
      <c r="Y3" s="204">
        <v>24</v>
      </c>
      <c r="Z3" s="204">
        <v>25</v>
      </c>
      <c r="AA3" s="204">
        <v>26</v>
      </c>
      <c r="AB3" s="204">
        <v>27</v>
      </c>
      <c r="AC3" s="204">
        <v>28</v>
      </c>
      <c r="AD3" s="204">
        <v>29</v>
      </c>
      <c r="AE3" s="204">
        <v>30</v>
      </c>
      <c r="AF3" s="204">
        <v>31</v>
      </c>
      <c r="AG3" s="204">
        <v>32</v>
      </c>
      <c r="AH3" s="204">
        <v>33</v>
      </c>
      <c r="AI3" s="204">
        <v>34</v>
      </c>
      <c r="AJ3" s="204">
        <v>35</v>
      </c>
      <c r="AK3" s="204">
        <v>36</v>
      </c>
      <c r="AL3" s="204">
        <v>37</v>
      </c>
      <c r="AM3" s="204">
        <v>38</v>
      </c>
      <c r="AN3" s="204">
        <v>39</v>
      </c>
      <c r="AO3" s="204">
        <v>40</v>
      </c>
      <c r="AP3" s="204">
        <v>41</v>
      </c>
      <c r="AQ3" s="204">
        <v>42</v>
      </c>
      <c r="AR3" s="204">
        <v>43</v>
      </c>
      <c r="AS3" s="204">
        <v>44</v>
      </c>
      <c r="AT3" s="204">
        <v>45</v>
      </c>
      <c r="AU3" s="204">
        <v>46</v>
      </c>
      <c r="AV3" s="204">
        <v>47</v>
      </c>
      <c r="AW3" s="204">
        <v>48</v>
      </c>
      <c r="AX3" s="204">
        <v>49</v>
      </c>
      <c r="AY3" s="204">
        <v>50</v>
      </c>
      <c r="AZ3" s="204">
        <v>51</v>
      </c>
      <c r="BA3" s="204">
        <v>52</v>
      </c>
      <c r="BB3" s="204">
        <v>53</v>
      </c>
      <c r="BC3" s="204">
        <v>54</v>
      </c>
      <c r="BD3" s="204">
        <v>55</v>
      </c>
      <c r="BE3" s="204">
        <v>56</v>
      </c>
      <c r="BF3" s="204">
        <v>57</v>
      </c>
      <c r="BG3" s="204">
        <v>58</v>
      </c>
      <c r="BH3" s="204">
        <v>59</v>
      </c>
      <c r="BI3" s="204">
        <v>60</v>
      </c>
      <c r="BJ3" s="204">
        <v>61</v>
      </c>
      <c r="BK3" s="204">
        <v>62</v>
      </c>
      <c r="BL3" s="204">
        <v>63</v>
      </c>
      <c r="BM3" s="204">
        <v>64</v>
      </c>
      <c r="BN3" s="204">
        <v>65</v>
      </c>
      <c r="BO3" s="204">
        <v>66</v>
      </c>
      <c r="BP3" s="204">
        <v>67</v>
      </c>
      <c r="BQ3" s="204">
        <v>68</v>
      </c>
      <c r="BR3" s="204">
        <v>69</v>
      </c>
      <c r="BS3" s="204">
        <v>70</v>
      </c>
      <c r="BT3" s="204">
        <v>71</v>
      </c>
      <c r="BU3" s="204">
        <v>72</v>
      </c>
      <c r="BV3" s="204">
        <v>73</v>
      </c>
      <c r="BW3" s="204">
        <v>74</v>
      </c>
      <c r="BX3" s="204">
        <v>75</v>
      </c>
      <c r="BY3" s="204">
        <v>76</v>
      </c>
      <c r="BZ3" s="204">
        <v>77</v>
      </c>
      <c r="CA3" s="204">
        <v>78</v>
      </c>
      <c r="CB3" s="204">
        <v>79</v>
      </c>
      <c r="CC3" s="204">
        <v>80</v>
      </c>
      <c r="CD3" s="204">
        <v>81</v>
      </c>
      <c r="CE3" s="204">
        <v>82</v>
      </c>
      <c r="CF3" s="204">
        <v>83</v>
      </c>
      <c r="CG3" s="204">
        <v>84</v>
      </c>
      <c r="CH3" s="204">
        <v>85</v>
      </c>
      <c r="CI3" s="204">
        <v>86</v>
      </c>
      <c r="CJ3" s="204">
        <v>87</v>
      </c>
      <c r="CK3" s="204">
        <v>88</v>
      </c>
      <c r="CL3" s="204">
        <v>89</v>
      </c>
      <c r="CM3" s="204">
        <v>90</v>
      </c>
      <c r="CN3" s="204">
        <v>91</v>
      </c>
      <c r="CO3" s="204">
        <v>92</v>
      </c>
      <c r="CP3" s="204">
        <v>93</v>
      </c>
      <c r="CQ3" s="204">
        <v>94</v>
      </c>
      <c r="CR3" s="204">
        <v>95</v>
      </c>
      <c r="CS3" s="204">
        <v>96</v>
      </c>
      <c r="CT3" s="204">
        <v>97</v>
      </c>
      <c r="CU3" s="204">
        <v>98</v>
      </c>
      <c r="CV3" s="204">
        <v>99</v>
      </c>
      <c r="CW3" s="204">
        <v>100</v>
      </c>
      <c r="CX3" s="204">
        <v>101</v>
      </c>
      <c r="CY3" s="204">
        <v>102</v>
      </c>
      <c r="CZ3" s="204">
        <v>103</v>
      </c>
      <c r="DA3" s="204">
        <v>104</v>
      </c>
      <c r="DB3" s="204">
        <v>105</v>
      </c>
      <c r="DC3" s="204">
        <v>106</v>
      </c>
      <c r="DD3" s="204">
        <v>107</v>
      </c>
      <c r="DE3" s="204">
        <v>108</v>
      </c>
      <c r="DF3" s="204">
        <v>109</v>
      </c>
      <c r="DG3" s="204">
        <v>110</v>
      </c>
      <c r="DH3" s="204">
        <v>111</v>
      </c>
      <c r="DI3" s="204">
        <v>112</v>
      </c>
      <c r="DJ3" s="204">
        <v>113</v>
      </c>
      <c r="DK3" s="204">
        <v>114</v>
      </c>
      <c r="DL3" s="204">
        <v>115</v>
      </c>
      <c r="DM3" s="204">
        <v>116</v>
      </c>
      <c r="DN3" s="204">
        <v>117</v>
      </c>
      <c r="DO3" s="204">
        <v>118</v>
      </c>
    </row>
    <row r="4" spans="1:119" x14ac:dyDescent="0.3">
      <c r="A4" s="284">
        <v>1</v>
      </c>
      <c r="B4" s="284">
        <v>2</v>
      </c>
      <c r="C4" s="284">
        <v>3</v>
      </c>
      <c r="D4" s="284">
        <v>4</v>
      </c>
      <c r="E4" s="284">
        <v>5</v>
      </c>
      <c r="F4" s="284">
        <v>6</v>
      </c>
      <c r="G4" s="284">
        <v>7</v>
      </c>
      <c r="H4" s="284">
        <v>8</v>
      </c>
      <c r="I4" s="284">
        <v>9</v>
      </c>
      <c r="J4" s="284">
        <v>10</v>
      </c>
      <c r="K4" s="284">
        <v>11</v>
      </c>
      <c r="L4" s="284">
        <v>12</v>
      </c>
      <c r="M4" s="284">
        <v>13</v>
      </c>
      <c r="N4" s="284">
        <v>14</v>
      </c>
      <c r="O4" s="284">
        <v>15</v>
      </c>
      <c r="P4" s="284">
        <v>16</v>
      </c>
      <c r="Q4" s="284">
        <v>17</v>
      </c>
      <c r="R4" s="284">
        <v>18</v>
      </c>
      <c r="S4" s="284">
        <v>19</v>
      </c>
      <c r="T4" s="284">
        <v>20</v>
      </c>
      <c r="U4" s="284">
        <v>21</v>
      </c>
      <c r="V4" s="284">
        <v>22</v>
      </c>
      <c r="W4" s="284">
        <v>23</v>
      </c>
      <c r="X4" s="284">
        <v>24</v>
      </c>
      <c r="Y4" s="284">
        <v>25</v>
      </c>
      <c r="Z4" s="284">
        <v>26</v>
      </c>
      <c r="AA4" s="284">
        <v>27</v>
      </c>
      <c r="AB4" s="284">
        <v>28</v>
      </c>
      <c r="AC4" s="284">
        <v>29</v>
      </c>
      <c r="AD4" s="284">
        <v>30</v>
      </c>
      <c r="AE4" s="284">
        <v>31</v>
      </c>
      <c r="AF4" s="284">
        <v>32</v>
      </c>
      <c r="AG4" s="284">
        <v>33</v>
      </c>
      <c r="AH4" s="284">
        <v>34</v>
      </c>
      <c r="AI4" s="284">
        <v>35</v>
      </c>
      <c r="AJ4" s="284">
        <v>36</v>
      </c>
      <c r="AK4" s="284">
        <v>37</v>
      </c>
      <c r="AL4" s="284">
        <v>38</v>
      </c>
      <c r="AM4" s="284">
        <v>39</v>
      </c>
      <c r="AN4" s="284">
        <v>40</v>
      </c>
      <c r="AO4" s="284">
        <v>41</v>
      </c>
      <c r="AP4" s="284">
        <v>42</v>
      </c>
      <c r="AQ4" s="284">
        <v>43</v>
      </c>
      <c r="AR4" s="284">
        <v>44</v>
      </c>
      <c r="AS4" s="284">
        <v>45</v>
      </c>
      <c r="AT4" s="284">
        <v>46</v>
      </c>
      <c r="AU4" s="284">
        <v>47</v>
      </c>
      <c r="AV4" s="284">
        <v>48</v>
      </c>
      <c r="AW4" s="284">
        <v>49</v>
      </c>
      <c r="AX4" s="284">
        <v>50</v>
      </c>
      <c r="AY4" s="284">
        <v>51</v>
      </c>
      <c r="AZ4" s="284">
        <v>52</v>
      </c>
      <c r="BA4" s="284">
        <v>53</v>
      </c>
      <c r="BB4" s="284">
        <v>54</v>
      </c>
      <c r="BC4" s="284">
        <v>55</v>
      </c>
      <c r="BD4" s="284">
        <v>56</v>
      </c>
      <c r="BE4" s="284">
        <v>57</v>
      </c>
      <c r="BF4" s="284">
        <v>58</v>
      </c>
      <c r="BG4" s="284">
        <v>59</v>
      </c>
      <c r="BH4" s="284">
        <v>60</v>
      </c>
      <c r="BI4" s="284">
        <v>61</v>
      </c>
      <c r="BJ4" s="284">
        <v>62</v>
      </c>
      <c r="BK4" s="284">
        <v>63</v>
      </c>
      <c r="BL4" s="284">
        <v>64</v>
      </c>
      <c r="BM4" s="284">
        <v>65</v>
      </c>
      <c r="BN4" s="284">
        <v>66</v>
      </c>
      <c r="BO4" s="284">
        <v>67</v>
      </c>
      <c r="BP4" s="284">
        <v>68</v>
      </c>
      <c r="BQ4" s="284">
        <v>69</v>
      </c>
      <c r="BR4" s="284">
        <v>70</v>
      </c>
      <c r="BS4" s="284">
        <v>71</v>
      </c>
      <c r="BT4" s="284">
        <v>72</v>
      </c>
      <c r="BU4" s="284">
        <v>73</v>
      </c>
      <c r="BV4" s="284">
        <v>74</v>
      </c>
      <c r="BW4" s="284">
        <v>75</v>
      </c>
      <c r="BX4" s="284">
        <v>76</v>
      </c>
      <c r="BY4" s="284">
        <v>77</v>
      </c>
      <c r="BZ4" s="284">
        <v>78</v>
      </c>
      <c r="CA4" s="284">
        <v>79</v>
      </c>
      <c r="CB4" s="284">
        <v>80</v>
      </c>
      <c r="CC4" s="284">
        <v>81</v>
      </c>
      <c r="CD4" s="284">
        <v>82</v>
      </c>
      <c r="CE4" s="284">
        <v>83</v>
      </c>
      <c r="CF4" s="284">
        <v>84</v>
      </c>
      <c r="CG4" s="284">
        <v>85</v>
      </c>
      <c r="CH4" s="284">
        <v>86</v>
      </c>
      <c r="CI4" s="284">
        <v>87</v>
      </c>
      <c r="CJ4" s="284">
        <v>88</v>
      </c>
      <c r="CK4" s="284">
        <v>89</v>
      </c>
      <c r="CL4" s="284">
        <v>90</v>
      </c>
      <c r="CM4" s="284">
        <v>91</v>
      </c>
      <c r="CN4" s="284">
        <v>92</v>
      </c>
      <c r="CO4" s="284">
        <v>93</v>
      </c>
      <c r="CP4" s="284">
        <v>94</v>
      </c>
      <c r="CQ4" s="284">
        <v>95</v>
      </c>
      <c r="CR4" s="284">
        <v>96</v>
      </c>
      <c r="CS4" s="284">
        <v>97</v>
      </c>
      <c r="CT4" s="284">
        <v>98</v>
      </c>
      <c r="CU4" s="284">
        <v>99</v>
      </c>
      <c r="CV4" s="284">
        <v>100</v>
      </c>
      <c r="CW4" s="284">
        <v>101</v>
      </c>
      <c r="CX4" s="284">
        <v>102</v>
      </c>
      <c r="CY4" s="284">
        <v>103</v>
      </c>
      <c r="CZ4" s="284">
        <v>104</v>
      </c>
      <c r="DA4" s="284">
        <v>105</v>
      </c>
      <c r="DB4" s="284">
        <v>106</v>
      </c>
      <c r="DC4" s="284">
        <v>107</v>
      </c>
      <c r="DD4" s="284">
        <v>108</v>
      </c>
      <c r="DE4" s="284">
        <v>109</v>
      </c>
      <c r="DF4" s="284">
        <v>110</v>
      </c>
      <c r="DG4" s="284">
        <v>111</v>
      </c>
      <c r="DH4" s="284">
        <v>112</v>
      </c>
      <c r="DI4" s="284">
        <v>113</v>
      </c>
      <c r="DJ4" s="284">
        <v>114</v>
      </c>
      <c r="DK4" s="284">
        <v>115</v>
      </c>
      <c r="DL4" s="284">
        <v>116</v>
      </c>
    </row>
    <row r="5" spans="1:119" x14ac:dyDescent="0.3">
      <c r="B5" t="s">
        <v>1345</v>
      </c>
      <c r="O5" t="s">
        <v>1942</v>
      </c>
      <c r="Z5" t="s">
        <v>192</v>
      </c>
      <c r="AP5" t="s">
        <v>193</v>
      </c>
      <c r="CI5" t="s">
        <v>1949</v>
      </c>
      <c r="CQ5" t="s">
        <v>2054</v>
      </c>
      <c r="DM5" t="s">
        <v>1196</v>
      </c>
      <c r="DO5" t="s">
        <v>190</v>
      </c>
    </row>
    <row r="6" spans="1:119" x14ac:dyDescent="0.3">
      <c r="B6" t="s">
        <v>1345</v>
      </c>
      <c r="C6" t="s">
        <v>1345</v>
      </c>
      <c r="D6" t="s">
        <v>1345</v>
      </c>
      <c r="E6" t="s">
        <v>1345</v>
      </c>
      <c r="F6" t="s">
        <v>1345</v>
      </c>
      <c r="G6" t="s">
        <v>1345</v>
      </c>
      <c r="H6" t="s">
        <v>1345</v>
      </c>
      <c r="I6" t="s">
        <v>1345</v>
      </c>
      <c r="J6" t="s">
        <v>1345</v>
      </c>
      <c r="K6" t="s">
        <v>1345</v>
      </c>
      <c r="L6" t="s">
        <v>1345</v>
      </c>
      <c r="M6" s="261" t="s">
        <v>1345</v>
      </c>
      <c r="N6" t="s">
        <v>1345</v>
      </c>
      <c r="O6" t="s">
        <v>1942</v>
      </c>
      <c r="P6" t="s">
        <v>1942</v>
      </c>
      <c r="Q6" t="s">
        <v>1942</v>
      </c>
      <c r="R6" t="s">
        <v>1942</v>
      </c>
      <c r="S6" t="s">
        <v>1942</v>
      </c>
      <c r="T6" t="s">
        <v>1942</v>
      </c>
      <c r="U6" t="s">
        <v>1942</v>
      </c>
      <c r="V6" t="s">
        <v>1942</v>
      </c>
      <c r="W6" t="s">
        <v>191</v>
      </c>
      <c r="X6" t="s">
        <v>191</v>
      </c>
      <c r="Y6" t="s">
        <v>191</v>
      </c>
      <c r="Z6" t="s">
        <v>192</v>
      </c>
      <c r="AA6" t="s">
        <v>192</v>
      </c>
      <c r="AB6" t="s">
        <v>192</v>
      </c>
      <c r="AC6" t="s">
        <v>192</v>
      </c>
      <c r="AD6" t="s">
        <v>192</v>
      </c>
      <c r="AE6" t="s">
        <v>192</v>
      </c>
      <c r="AF6" t="s">
        <v>192</v>
      </c>
      <c r="AG6" t="s">
        <v>192</v>
      </c>
      <c r="AH6" t="s">
        <v>192</v>
      </c>
      <c r="AI6" t="s">
        <v>192</v>
      </c>
      <c r="AJ6" t="s">
        <v>192</v>
      </c>
      <c r="AK6" t="s">
        <v>192</v>
      </c>
      <c r="AL6" t="s">
        <v>192</v>
      </c>
      <c r="AM6" t="s">
        <v>192</v>
      </c>
      <c r="AN6" t="s">
        <v>192</v>
      </c>
      <c r="AO6" t="s">
        <v>192</v>
      </c>
      <c r="AP6" t="s">
        <v>193</v>
      </c>
      <c r="AQ6" t="s">
        <v>193</v>
      </c>
      <c r="AR6" t="s">
        <v>193</v>
      </c>
      <c r="AS6" t="s">
        <v>193</v>
      </c>
      <c r="AT6" t="s">
        <v>193</v>
      </c>
      <c r="AU6" t="s">
        <v>193</v>
      </c>
      <c r="AV6" t="s">
        <v>193</v>
      </c>
      <c r="AW6" t="s">
        <v>193</v>
      </c>
      <c r="AX6" t="s">
        <v>193</v>
      </c>
      <c r="AY6" t="s">
        <v>193</v>
      </c>
      <c r="AZ6" t="s">
        <v>193</v>
      </c>
      <c r="BA6" t="s">
        <v>193</v>
      </c>
      <c r="BB6" t="s">
        <v>193</v>
      </c>
      <c r="BC6" t="s">
        <v>193</v>
      </c>
      <c r="BD6" t="s">
        <v>193</v>
      </c>
      <c r="BE6" t="s">
        <v>193</v>
      </c>
      <c r="BF6" t="s">
        <v>193</v>
      </c>
      <c r="BG6" t="s">
        <v>193</v>
      </c>
      <c r="BH6" t="s">
        <v>193</v>
      </c>
      <c r="BI6" t="s">
        <v>193</v>
      </c>
      <c r="BJ6" t="s">
        <v>193</v>
      </c>
      <c r="BK6" t="s">
        <v>193</v>
      </c>
      <c r="BL6" t="s">
        <v>193</v>
      </c>
      <c r="BM6" t="s">
        <v>193</v>
      </c>
      <c r="BN6" t="s">
        <v>193</v>
      </c>
      <c r="BO6" t="s">
        <v>193</v>
      </c>
      <c r="BP6" t="s">
        <v>193</v>
      </c>
      <c r="BQ6" t="s">
        <v>193</v>
      </c>
      <c r="BR6" t="s">
        <v>193</v>
      </c>
      <c r="BS6" t="s">
        <v>193</v>
      </c>
      <c r="BT6" t="s">
        <v>193</v>
      </c>
      <c r="BU6" t="s">
        <v>193</v>
      </c>
      <c r="BV6" t="s">
        <v>193</v>
      </c>
      <c r="BW6" t="s">
        <v>193</v>
      </c>
      <c r="BX6" t="s">
        <v>193</v>
      </c>
      <c r="BY6" t="s">
        <v>193</v>
      </c>
      <c r="BZ6" t="s">
        <v>193</v>
      </c>
      <c r="CA6" t="s">
        <v>193</v>
      </c>
      <c r="CB6" t="s">
        <v>193</v>
      </c>
      <c r="CC6" t="s">
        <v>193</v>
      </c>
      <c r="CD6" t="s">
        <v>193</v>
      </c>
      <c r="CE6" t="s">
        <v>193</v>
      </c>
      <c r="CF6" t="s">
        <v>193</v>
      </c>
      <c r="CG6" t="s">
        <v>193</v>
      </c>
      <c r="CH6" t="s">
        <v>193</v>
      </c>
      <c r="CI6" t="s">
        <v>1949</v>
      </c>
      <c r="CJ6" t="s">
        <v>1949</v>
      </c>
      <c r="CK6" t="s">
        <v>1949</v>
      </c>
      <c r="CL6" t="s">
        <v>1949</v>
      </c>
      <c r="CM6" t="s">
        <v>1949</v>
      </c>
      <c r="CN6" t="s">
        <v>1949</v>
      </c>
      <c r="CO6" t="s">
        <v>1949</v>
      </c>
      <c r="CP6" t="s">
        <v>1949</v>
      </c>
      <c r="CQ6" t="s">
        <v>2054</v>
      </c>
      <c r="CR6" t="s">
        <v>2054</v>
      </c>
      <c r="CS6" t="s">
        <v>2054</v>
      </c>
      <c r="CT6" t="s">
        <v>2054</v>
      </c>
      <c r="CU6" t="s">
        <v>2054</v>
      </c>
      <c r="CV6" t="s">
        <v>2054</v>
      </c>
      <c r="CW6" t="s">
        <v>2054</v>
      </c>
      <c r="CX6" t="s">
        <v>2054</v>
      </c>
      <c r="CY6" t="s">
        <v>2054</v>
      </c>
      <c r="CZ6" t="s">
        <v>2054</v>
      </c>
      <c r="DA6" t="s">
        <v>2054</v>
      </c>
      <c r="DB6" t="s">
        <v>2054</v>
      </c>
      <c r="DC6" t="s">
        <v>2054</v>
      </c>
      <c r="DD6" t="s">
        <v>2054</v>
      </c>
      <c r="DE6" t="s">
        <v>2054</v>
      </c>
      <c r="DF6" t="s">
        <v>2054</v>
      </c>
      <c r="DG6" t="s">
        <v>2054</v>
      </c>
      <c r="DH6" t="s">
        <v>2054</v>
      </c>
      <c r="DI6" t="s">
        <v>2054</v>
      </c>
      <c r="DJ6" t="s">
        <v>2054</v>
      </c>
      <c r="DK6" t="s">
        <v>2054</v>
      </c>
      <c r="DL6" t="s">
        <v>2054</v>
      </c>
      <c r="DM6" t="s">
        <v>1196</v>
      </c>
      <c r="DN6" t="s">
        <v>1196</v>
      </c>
      <c r="DO6" t="s">
        <v>190</v>
      </c>
    </row>
    <row r="7" spans="1:119" x14ac:dyDescent="0.3">
      <c r="B7" t="s">
        <v>1346</v>
      </c>
      <c r="C7" t="s">
        <v>1347</v>
      </c>
      <c r="D7" t="s">
        <v>100</v>
      </c>
      <c r="E7" t="s">
        <v>102</v>
      </c>
      <c r="F7" t="s">
        <v>104</v>
      </c>
      <c r="G7" t="s">
        <v>1152</v>
      </c>
      <c r="H7" t="s">
        <v>1197</v>
      </c>
      <c r="I7" t="s">
        <v>1348</v>
      </c>
      <c r="J7" t="s">
        <v>1349</v>
      </c>
      <c r="K7" t="s">
        <v>1350</v>
      </c>
      <c r="L7" t="s">
        <v>1351</v>
      </c>
      <c r="M7" s="261" t="s">
        <v>1352</v>
      </c>
      <c r="N7" t="s">
        <v>1353</v>
      </c>
      <c r="O7" t="s">
        <v>106</v>
      </c>
      <c r="P7" t="s">
        <v>96</v>
      </c>
      <c r="Q7" t="s">
        <v>107</v>
      </c>
      <c r="R7" t="s">
        <v>97</v>
      </c>
      <c r="S7" t="s">
        <v>109</v>
      </c>
      <c r="T7" t="s">
        <v>110</v>
      </c>
      <c r="U7" t="s">
        <v>111</v>
      </c>
      <c r="V7" t="s">
        <v>115</v>
      </c>
      <c r="W7" t="s">
        <v>112</v>
      </c>
      <c r="X7" t="s">
        <v>113</v>
      </c>
      <c r="Y7" t="s">
        <v>114</v>
      </c>
      <c r="Z7" t="s">
        <v>111</v>
      </c>
      <c r="AA7" t="s">
        <v>115</v>
      </c>
      <c r="AB7" t="s">
        <v>116</v>
      </c>
      <c r="AC7" t="s">
        <v>117</v>
      </c>
      <c r="AD7" t="s">
        <v>118</v>
      </c>
      <c r="AE7" t="s">
        <v>119</v>
      </c>
      <c r="AF7" t="s">
        <v>120</v>
      </c>
      <c r="AG7" t="s">
        <v>121</v>
      </c>
      <c r="AH7" t="s">
        <v>122</v>
      </c>
      <c r="AI7" t="s">
        <v>123</v>
      </c>
      <c r="AJ7" t="s">
        <v>124</v>
      </c>
      <c r="AK7" t="s">
        <v>125</v>
      </c>
      <c r="AL7" t="s">
        <v>126</v>
      </c>
      <c r="AM7" t="s">
        <v>127</v>
      </c>
      <c r="AN7" t="s">
        <v>128</v>
      </c>
      <c r="AO7" t="s">
        <v>129</v>
      </c>
      <c r="AP7" t="s">
        <v>142</v>
      </c>
      <c r="AQ7" t="s">
        <v>143</v>
      </c>
      <c r="AR7" t="s">
        <v>144</v>
      </c>
      <c r="AS7" t="s">
        <v>145</v>
      </c>
      <c r="AT7" t="s">
        <v>146</v>
      </c>
      <c r="AU7" t="s">
        <v>147</v>
      </c>
      <c r="AV7" t="s">
        <v>148</v>
      </c>
      <c r="AW7" t="s">
        <v>149</v>
      </c>
      <c r="AX7" t="s">
        <v>150</v>
      </c>
      <c r="AY7" t="s">
        <v>151</v>
      </c>
      <c r="AZ7" t="s">
        <v>152</v>
      </c>
      <c r="BA7" t="s">
        <v>153</v>
      </c>
      <c r="BB7" t="s">
        <v>154</v>
      </c>
      <c r="BC7" t="s">
        <v>155</v>
      </c>
      <c r="BD7" t="s">
        <v>156</v>
      </c>
      <c r="BE7" t="s">
        <v>157</v>
      </c>
      <c r="BF7" t="s">
        <v>158</v>
      </c>
      <c r="BG7" t="s">
        <v>159</v>
      </c>
      <c r="BH7" t="s">
        <v>160</v>
      </c>
      <c r="BI7" t="s">
        <v>161</v>
      </c>
      <c r="BJ7" t="s">
        <v>162</v>
      </c>
      <c r="BK7" t="s">
        <v>163</v>
      </c>
      <c r="BL7" t="s">
        <v>164</v>
      </c>
      <c r="BM7" t="s">
        <v>165</v>
      </c>
      <c r="BN7" t="s">
        <v>166</v>
      </c>
      <c r="BO7" t="s">
        <v>167</v>
      </c>
      <c r="BP7" t="s">
        <v>168</v>
      </c>
      <c r="BQ7" t="s">
        <v>169</v>
      </c>
      <c r="BR7" t="s">
        <v>170</v>
      </c>
      <c r="BS7" t="s">
        <v>171</v>
      </c>
      <c r="BT7" t="s">
        <v>172</v>
      </c>
      <c r="BU7" t="s">
        <v>173</v>
      </c>
      <c r="BV7" t="s">
        <v>174</v>
      </c>
      <c r="BW7" t="s">
        <v>175</v>
      </c>
      <c r="BX7" t="s">
        <v>176</v>
      </c>
      <c r="BY7" t="s">
        <v>177</v>
      </c>
      <c r="BZ7" t="s">
        <v>178</v>
      </c>
      <c r="CA7" t="s">
        <v>179</v>
      </c>
      <c r="CB7" t="s">
        <v>180</v>
      </c>
      <c r="CC7" t="s">
        <v>181</v>
      </c>
      <c r="CD7" t="s">
        <v>182</v>
      </c>
      <c r="CE7" t="s">
        <v>183</v>
      </c>
      <c r="CF7" t="s">
        <v>184</v>
      </c>
      <c r="CG7" t="s">
        <v>185</v>
      </c>
      <c r="CH7" t="s">
        <v>186</v>
      </c>
      <c r="CI7" t="s">
        <v>137</v>
      </c>
      <c r="CJ7" t="s">
        <v>138</v>
      </c>
      <c r="CK7" t="s">
        <v>146</v>
      </c>
      <c r="CL7" t="s">
        <v>147</v>
      </c>
      <c r="CM7" t="s">
        <v>1200</v>
      </c>
      <c r="CN7" t="s">
        <v>1950</v>
      </c>
      <c r="CO7" t="s">
        <v>1951</v>
      </c>
      <c r="CP7" t="s">
        <v>1952</v>
      </c>
      <c r="CQ7" t="s">
        <v>107</v>
      </c>
      <c r="CR7" t="s">
        <v>97</v>
      </c>
      <c r="CS7" t="s">
        <v>1198</v>
      </c>
      <c r="CT7" t="s">
        <v>98</v>
      </c>
      <c r="CU7" t="s">
        <v>112</v>
      </c>
      <c r="CV7" t="s">
        <v>99</v>
      </c>
      <c r="CW7" t="s">
        <v>2055</v>
      </c>
      <c r="CX7" t="s">
        <v>111</v>
      </c>
      <c r="CY7" t="s">
        <v>115</v>
      </c>
      <c r="CZ7" t="s">
        <v>116</v>
      </c>
      <c r="DA7" t="s">
        <v>117</v>
      </c>
      <c r="DB7" t="s">
        <v>113</v>
      </c>
      <c r="DC7" t="s">
        <v>1199</v>
      </c>
      <c r="DD7" t="s">
        <v>2056</v>
      </c>
      <c r="DE7" t="s">
        <v>101</v>
      </c>
      <c r="DF7" t="s">
        <v>102</v>
      </c>
      <c r="DG7" t="s">
        <v>2057</v>
      </c>
      <c r="DH7" t="s">
        <v>2058</v>
      </c>
      <c r="DI7" t="s">
        <v>105</v>
      </c>
      <c r="DJ7" t="s">
        <v>1152</v>
      </c>
      <c r="DK7" t="s">
        <v>2059</v>
      </c>
      <c r="DL7" t="s">
        <v>2060</v>
      </c>
      <c r="DM7" t="s">
        <v>187</v>
      </c>
      <c r="DN7" t="s">
        <v>188</v>
      </c>
      <c r="DO7" t="s">
        <v>189</v>
      </c>
    </row>
    <row r="8" spans="1:119" x14ac:dyDescent="0.3">
      <c r="A8" t="s">
        <v>1111</v>
      </c>
      <c r="B8" t="s">
        <v>1</v>
      </c>
      <c r="C8" t="s">
        <v>2</v>
      </c>
      <c r="D8" t="s">
        <v>3</v>
      </c>
      <c r="E8" t="s">
        <v>4</v>
      </c>
      <c r="F8" t="s">
        <v>1354</v>
      </c>
      <c r="G8" t="s">
        <v>1355</v>
      </c>
      <c r="H8" t="s">
        <v>1356</v>
      </c>
      <c r="I8" t="s">
        <v>6</v>
      </c>
      <c r="J8" t="s">
        <v>1357</v>
      </c>
      <c r="K8" t="s">
        <v>8</v>
      </c>
      <c r="L8" t="s">
        <v>9</v>
      </c>
      <c r="M8" s="261" t="s">
        <v>1358</v>
      </c>
      <c r="N8" t="s">
        <v>1359</v>
      </c>
      <c r="O8" t="s">
        <v>12</v>
      </c>
      <c r="P8" t="s">
        <v>1943</v>
      </c>
      <c r="Q8" t="s">
        <v>14</v>
      </c>
      <c r="R8" t="s">
        <v>15</v>
      </c>
      <c r="S8" t="s">
        <v>1944</v>
      </c>
      <c r="T8" t="s">
        <v>1945</v>
      </c>
      <c r="U8" t="s">
        <v>1946</v>
      </c>
      <c r="V8" t="s">
        <v>1947</v>
      </c>
      <c r="W8" t="s">
        <v>20</v>
      </c>
      <c r="X8" t="s">
        <v>21</v>
      </c>
      <c r="Y8" t="s">
        <v>22</v>
      </c>
      <c r="Z8" t="s">
        <v>23</v>
      </c>
      <c r="AA8" t="s">
        <v>24</v>
      </c>
      <c r="AB8" t="s">
        <v>25</v>
      </c>
      <c r="AC8" t="s">
        <v>26</v>
      </c>
      <c r="AD8" t="s">
        <v>27</v>
      </c>
      <c r="AE8" t="s">
        <v>28</v>
      </c>
      <c r="AF8" t="s">
        <v>29</v>
      </c>
      <c r="AG8" t="s">
        <v>30</v>
      </c>
      <c r="AH8" t="s">
        <v>31</v>
      </c>
      <c r="AI8" t="s">
        <v>32</v>
      </c>
      <c r="AJ8" t="s">
        <v>33</v>
      </c>
      <c r="AK8" t="s">
        <v>34</v>
      </c>
      <c r="AL8" t="s">
        <v>35</v>
      </c>
      <c r="AM8" t="s">
        <v>36</v>
      </c>
      <c r="AN8" t="s">
        <v>37</v>
      </c>
      <c r="AO8" t="s">
        <v>38</v>
      </c>
      <c r="AP8" t="s">
        <v>1201</v>
      </c>
      <c r="AQ8" t="s">
        <v>1202</v>
      </c>
      <c r="AR8" t="s">
        <v>1203</v>
      </c>
      <c r="AS8" t="s">
        <v>1204</v>
      </c>
      <c r="AT8" t="s">
        <v>1205</v>
      </c>
      <c r="AU8" t="s">
        <v>1206</v>
      </c>
      <c r="AV8" t="s">
        <v>1207</v>
      </c>
      <c r="AW8" t="s">
        <v>1208</v>
      </c>
      <c r="AX8" t="s">
        <v>1209</v>
      </c>
      <c r="AY8" t="s">
        <v>57</v>
      </c>
      <c r="AZ8" t="s">
        <v>58</v>
      </c>
      <c r="BA8" t="s">
        <v>59</v>
      </c>
      <c r="BB8" t="s">
        <v>60</v>
      </c>
      <c r="BC8" t="s">
        <v>61</v>
      </c>
      <c r="BD8" t="s">
        <v>62</v>
      </c>
      <c r="BE8" t="s">
        <v>63</v>
      </c>
      <c r="BF8" t="s">
        <v>64</v>
      </c>
      <c r="BG8" t="s">
        <v>65</v>
      </c>
      <c r="BH8" t="s">
        <v>66</v>
      </c>
      <c r="BI8" t="s">
        <v>67</v>
      </c>
      <c r="BJ8" t="s">
        <v>68</v>
      </c>
      <c r="BK8" t="s">
        <v>69</v>
      </c>
      <c r="BL8" t="s">
        <v>70</v>
      </c>
      <c r="BM8" t="s">
        <v>71</v>
      </c>
      <c r="BN8" t="s">
        <v>72</v>
      </c>
      <c r="BO8" t="s">
        <v>73</v>
      </c>
      <c r="BP8" t="s">
        <v>74</v>
      </c>
      <c r="BQ8" t="s">
        <v>75</v>
      </c>
      <c r="BR8" t="s">
        <v>76</v>
      </c>
      <c r="BS8" t="s">
        <v>77</v>
      </c>
      <c r="BT8" t="s">
        <v>78</v>
      </c>
      <c r="BU8" t="s">
        <v>79</v>
      </c>
      <c r="BV8" t="s">
        <v>80</v>
      </c>
      <c r="BW8" t="s">
        <v>81</v>
      </c>
      <c r="BX8" t="s">
        <v>82</v>
      </c>
      <c r="BY8" t="s">
        <v>83</v>
      </c>
      <c r="BZ8" t="s">
        <v>84</v>
      </c>
      <c r="CA8" t="s">
        <v>85</v>
      </c>
      <c r="CB8" t="s">
        <v>86</v>
      </c>
      <c r="CC8" t="s">
        <v>87</v>
      </c>
      <c r="CD8" t="s">
        <v>88</v>
      </c>
      <c r="CE8" t="s">
        <v>89</v>
      </c>
      <c r="CF8" t="s">
        <v>90</v>
      </c>
      <c r="CG8" t="s">
        <v>91</v>
      </c>
      <c r="CH8" t="s">
        <v>92</v>
      </c>
      <c r="CI8" t="s">
        <v>1953</v>
      </c>
      <c r="CJ8" t="s">
        <v>1954</v>
      </c>
      <c r="CK8" t="s">
        <v>1955</v>
      </c>
      <c r="CL8" t="s">
        <v>1956</v>
      </c>
      <c r="CM8" t="s">
        <v>1210</v>
      </c>
      <c r="CN8" t="s">
        <v>1957</v>
      </c>
      <c r="CO8" t="s">
        <v>1211</v>
      </c>
      <c r="CP8" t="s">
        <v>1212</v>
      </c>
      <c r="CQ8" t="s">
        <v>2061</v>
      </c>
      <c r="CR8" t="s">
        <v>2062</v>
      </c>
      <c r="CS8" t="s">
        <v>2063</v>
      </c>
      <c r="CT8" t="s">
        <v>2064</v>
      </c>
      <c r="CU8" t="s">
        <v>2065</v>
      </c>
      <c r="CV8" t="s">
        <v>2066</v>
      </c>
      <c r="CW8" t="s">
        <v>2067</v>
      </c>
      <c r="CX8" t="s">
        <v>1213</v>
      </c>
      <c r="CY8" t="s">
        <v>1214</v>
      </c>
      <c r="CZ8" t="s">
        <v>1215</v>
      </c>
      <c r="DA8" t="s">
        <v>1216</v>
      </c>
      <c r="DB8" t="s">
        <v>1217</v>
      </c>
      <c r="DC8" t="s">
        <v>1218</v>
      </c>
      <c r="DD8" t="s">
        <v>1219</v>
      </c>
      <c r="DE8" t="s">
        <v>1220</v>
      </c>
      <c r="DF8" t="s">
        <v>1221</v>
      </c>
      <c r="DG8" t="s">
        <v>1222</v>
      </c>
      <c r="DH8" t="s">
        <v>1223</v>
      </c>
      <c r="DI8" t="s">
        <v>1224</v>
      </c>
      <c r="DJ8" t="s">
        <v>1225</v>
      </c>
      <c r="DK8" t="s">
        <v>1226</v>
      </c>
      <c r="DL8" t="s">
        <v>1227</v>
      </c>
      <c r="DM8" t="s">
        <v>93</v>
      </c>
      <c r="DN8" t="s">
        <v>94</v>
      </c>
      <c r="DO8" t="s">
        <v>1177</v>
      </c>
    </row>
    <row r="9" spans="1:119" x14ac:dyDescent="0.3">
      <c r="A9" s="1" t="s">
        <v>215</v>
      </c>
      <c r="B9" t="s">
        <v>211</v>
      </c>
      <c r="C9" t="s">
        <v>1360</v>
      </c>
      <c r="D9" t="s">
        <v>1361</v>
      </c>
      <c r="E9" t="s">
        <v>1362</v>
      </c>
      <c r="F9" t="s">
        <v>1363</v>
      </c>
      <c r="G9" t="s">
        <v>1364</v>
      </c>
      <c r="H9" t="s">
        <v>1365</v>
      </c>
      <c r="I9">
        <v>0</v>
      </c>
      <c r="J9">
        <v>0</v>
      </c>
      <c r="K9">
        <v>0</v>
      </c>
      <c r="L9">
        <v>0</v>
      </c>
      <c r="M9" s="261">
        <v>0</v>
      </c>
      <c r="N9">
        <v>0</v>
      </c>
      <c r="O9" t="s">
        <v>1009</v>
      </c>
      <c r="P9" t="s">
        <v>1009</v>
      </c>
      <c r="Q9" t="s">
        <v>1009</v>
      </c>
      <c r="R9" t="s">
        <v>1009</v>
      </c>
      <c r="S9" t="s">
        <v>1125</v>
      </c>
      <c r="T9" t="s">
        <v>1125</v>
      </c>
      <c r="U9" t="s">
        <v>1125</v>
      </c>
      <c r="V9" t="s">
        <v>1125</v>
      </c>
      <c r="W9" t="s">
        <v>1009</v>
      </c>
      <c r="Z9" t="s">
        <v>1035</v>
      </c>
      <c r="AA9" t="s">
        <v>1033</v>
      </c>
      <c r="AB9" t="s">
        <v>1033</v>
      </c>
      <c r="AC9" t="s">
        <v>1035</v>
      </c>
      <c r="AP9" t="s">
        <v>1058</v>
      </c>
      <c r="AQ9" t="s">
        <v>1056</v>
      </c>
      <c r="AR9" t="s">
        <v>1058</v>
      </c>
      <c r="AS9" t="s">
        <v>1058</v>
      </c>
      <c r="AT9" t="s">
        <v>1056</v>
      </c>
      <c r="AU9" t="s">
        <v>1056</v>
      </c>
      <c r="AV9" t="s">
        <v>1056</v>
      </c>
      <c r="AW9" t="s">
        <v>1056</v>
      </c>
      <c r="AX9" t="s">
        <v>1056</v>
      </c>
      <c r="CI9" t="s">
        <v>1011</v>
      </c>
      <c r="CJ9" t="s">
        <v>1011</v>
      </c>
      <c r="CK9" t="s">
        <v>1125</v>
      </c>
      <c r="CL9" t="s">
        <v>1125</v>
      </c>
      <c r="CM9" t="s">
        <v>1125</v>
      </c>
      <c r="CN9" t="s">
        <v>1011</v>
      </c>
      <c r="CO9">
        <v>26759892</v>
      </c>
      <c r="CP9" t="s">
        <v>1125</v>
      </c>
      <c r="CQ9" t="s">
        <v>1229</v>
      </c>
      <c r="CR9" t="s">
        <v>1229</v>
      </c>
      <c r="CS9" t="s">
        <v>1229</v>
      </c>
      <c r="CT9" t="s">
        <v>1230</v>
      </c>
      <c r="CU9" t="s">
        <v>1229</v>
      </c>
      <c r="CV9" t="s">
        <v>1229</v>
      </c>
      <c r="CW9" t="s">
        <v>1229</v>
      </c>
      <c r="CX9" t="s">
        <v>2068</v>
      </c>
      <c r="CY9" t="s">
        <v>2069</v>
      </c>
      <c r="CZ9" t="s">
        <v>2070</v>
      </c>
      <c r="DA9" t="s">
        <v>2071</v>
      </c>
      <c r="DB9" t="s">
        <v>2072</v>
      </c>
      <c r="DC9" t="s">
        <v>2073</v>
      </c>
      <c r="DD9" t="s">
        <v>2074</v>
      </c>
      <c r="DE9" t="s">
        <v>1231</v>
      </c>
      <c r="DF9" t="s">
        <v>1239</v>
      </c>
      <c r="DG9" t="s">
        <v>2075</v>
      </c>
      <c r="DH9" t="s">
        <v>2076</v>
      </c>
      <c r="DI9" t="s">
        <v>2077</v>
      </c>
      <c r="DJ9" t="s">
        <v>1234</v>
      </c>
      <c r="DK9" t="s">
        <v>2078</v>
      </c>
      <c r="DL9" t="s">
        <v>2079</v>
      </c>
    </row>
    <row r="10" spans="1:119" x14ac:dyDescent="0.3">
      <c r="A10" t="s">
        <v>227</v>
      </c>
      <c r="B10" t="s">
        <v>228</v>
      </c>
      <c r="C10" t="s">
        <v>1366</v>
      </c>
      <c r="D10" t="s">
        <v>1367</v>
      </c>
      <c r="E10">
        <v>2036881794</v>
      </c>
      <c r="F10" t="s">
        <v>1368</v>
      </c>
      <c r="G10" t="s">
        <v>1369</v>
      </c>
      <c r="H10" t="s">
        <v>1370</v>
      </c>
      <c r="I10">
        <v>0</v>
      </c>
      <c r="J10">
        <v>0</v>
      </c>
      <c r="K10">
        <v>0</v>
      </c>
      <c r="L10">
        <v>0</v>
      </c>
      <c r="M10" s="261">
        <v>0</v>
      </c>
      <c r="N10">
        <v>0</v>
      </c>
      <c r="O10" t="s">
        <v>1009</v>
      </c>
      <c r="P10" t="s">
        <v>1009</v>
      </c>
      <c r="Q10" t="s">
        <v>1009</v>
      </c>
      <c r="R10" t="s">
        <v>1009</v>
      </c>
      <c r="S10" t="s">
        <v>1125</v>
      </c>
      <c r="T10" t="s">
        <v>1125</v>
      </c>
      <c r="U10" t="s">
        <v>1125</v>
      </c>
      <c r="V10" t="s">
        <v>1125</v>
      </c>
      <c r="W10" t="s">
        <v>1009</v>
      </c>
      <c r="Z10" t="s">
        <v>1035</v>
      </c>
      <c r="AA10" t="s">
        <v>1033</v>
      </c>
      <c r="AB10" t="s">
        <v>1037</v>
      </c>
      <c r="AC10" t="s">
        <v>1033</v>
      </c>
      <c r="AP10" t="s">
        <v>1054</v>
      </c>
      <c r="AQ10" t="s">
        <v>1054</v>
      </c>
      <c r="AR10" t="s">
        <v>1056</v>
      </c>
      <c r="AS10" t="s">
        <v>1054</v>
      </c>
      <c r="AT10" t="s">
        <v>1052</v>
      </c>
      <c r="AU10" t="s">
        <v>1056</v>
      </c>
      <c r="AV10" t="s">
        <v>1054</v>
      </c>
      <c r="AW10" t="s">
        <v>1054</v>
      </c>
      <c r="AX10" t="s">
        <v>1056</v>
      </c>
      <c r="CI10" t="s">
        <v>1011</v>
      </c>
      <c r="CJ10" t="s">
        <v>1011</v>
      </c>
      <c r="CK10" t="s">
        <v>1125</v>
      </c>
      <c r="CL10" t="s">
        <v>1125</v>
      </c>
      <c r="CM10" t="s">
        <v>1125</v>
      </c>
      <c r="CN10" t="s">
        <v>1011</v>
      </c>
      <c r="CO10" t="s">
        <v>1125</v>
      </c>
      <c r="CP10" t="s">
        <v>1125</v>
      </c>
      <c r="CQ10" t="s">
        <v>1238</v>
      </c>
      <c r="CR10" t="s">
        <v>1238</v>
      </c>
      <c r="CS10" t="s">
        <v>1238</v>
      </c>
      <c r="CT10" t="s">
        <v>1229</v>
      </c>
      <c r="CU10" t="s">
        <v>1229</v>
      </c>
      <c r="CV10" t="s">
        <v>1229</v>
      </c>
      <c r="CW10" t="s">
        <v>1229</v>
      </c>
      <c r="CX10" t="s">
        <v>2080</v>
      </c>
      <c r="CY10" t="s">
        <v>2081</v>
      </c>
      <c r="CZ10" t="s">
        <v>2082</v>
      </c>
      <c r="DA10" t="s">
        <v>2083</v>
      </c>
      <c r="DB10" t="s">
        <v>2084</v>
      </c>
      <c r="DC10" t="s">
        <v>2085</v>
      </c>
      <c r="DD10" t="s">
        <v>2086</v>
      </c>
      <c r="DE10" t="s">
        <v>1236</v>
      </c>
      <c r="DF10" t="s">
        <v>1231</v>
      </c>
      <c r="DG10" t="s">
        <v>2087</v>
      </c>
      <c r="DH10" t="s">
        <v>2088</v>
      </c>
      <c r="DI10" t="s">
        <v>2077</v>
      </c>
      <c r="DJ10" t="s">
        <v>1237</v>
      </c>
      <c r="DK10" t="s">
        <v>2089</v>
      </c>
      <c r="DL10" t="s">
        <v>2090</v>
      </c>
    </row>
    <row r="11" spans="1:119" x14ac:dyDescent="0.3">
      <c r="A11" t="s">
        <v>236</v>
      </c>
      <c r="B11" t="s">
        <v>237</v>
      </c>
      <c r="C11" t="s">
        <v>1371</v>
      </c>
      <c r="D11" t="s">
        <v>1372</v>
      </c>
      <c r="E11" t="s">
        <v>1373</v>
      </c>
      <c r="F11" t="s">
        <v>1368</v>
      </c>
      <c r="G11" t="s">
        <v>1125</v>
      </c>
      <c r="H11" t="s">
        <v>1125</v>
      </c>
      <c r="I11">
        <v>0</v>
      </c>
      <c r="J11">
        <v>0</v>
      </c>
      <c r="K11">
        <v>12</v>
      </c>
      <c r="L11">
        <v>27</v>
      </c>
      <c r="M11" s="261">
        <v>0</v>
      </c>
      <c r="N11">
        <v>5</v>
      </c>
      <c r="O11" t="s">
        <v>1009</v>
      </c>
      <c r="P11" t="s">
        <v>1009</v>
      </c>
      <c r="Q11" t="s">
        <v>1009</v>
      </c>
      <c r="R11" t="s">
        <v>1009</v>
      </c>
      <c r="S11" t="s">
        <v>1125</v>
      </c>
      <c r="T11" t="s">
        <v>1125</v>
      </c>
      <c r="U11" t="s">
        <v>1125</v>
      </c>
      <c r="V11" t="s">
        <v>1125</v>
      </c>
      <c r="W11" t="s">
        <v>1009</v>
      </c>
      <c r="Z11" t="s">
        <v>1035</v>
      </c>
      <c r="AA11" t="s">
        <v>1033</v>
      </c>
      <c r="AB11" t="s">
        <v>1033</v>
      </c>
      <c r="AC11" t="s">
        <v>1033</v>
      </c>
      <c r="AP11" t="s">
        <v>1054</v>
      </c>
      <c r="AQ11" t="s">
        <v>1054</v>
      </c>
      <c r="AR11" t="s">
        <v>1054</v>
      </c>
      <c r="AS11" t="s">
        <v>1054</v>
      </c>
      <c r="AT11" t="s">
        <v>1056</v>
      </c>
      <c r="AU11" t="s">
        <v>1054</v>
      </c>
      <c r="AV11" t="s">
        <v>1054</v>
      </c>
      <c r="AW11" t="s">
        <v>1054</v>
      </c>
      <c r="AX11" t="s">
        <v>1056</v>
      </c>
      <c r="CI11" t="s">
        <v>1011</v>
      </c>
      <c r="CJ11" t="s">
        <v>1011</v>
      </c>
      <c r="CK11" t="s">
        <v>1125</v>
      </c>
      <c r="CL11" t="s">
        <v>1125</v>
      </c>
      <c r="CM11" t="s">
        <v>1125</v>
      </c>
      <c r="CN11" t="s">
        <v>1011</v>
      </c>
      <c r="CO11" t="s">
        <v>1125</v>
      </c>
      <c r="CP11" t="s">
        <v>1125</v>
      </c>
      <c r="CQ11" t="s">
        <v>1230</v>
      </c>
      <c r="CR11" t="s">
        <v>1229</v>
      </c>
      <c r="CS11" t="s">
        <v>1229</v>
      </c>
      <c r="CT11" t="s">
        <v>1229</v>
      </c>
      <c r="CU11" t="s">
        <v>1229</v>
      </c>
      <c r="CV11" t="s">
        <v>1229</v>
      </c>
      <c r="CW11" t="s">
        <v>1229</v>
      </c>
      <c r="CX11" t="s">
        <v>2091</v>
      </c>
      <c r="CY11" t="s">
        <v>1966</v>
      </c>
      <c r="CZ11" t="s">
        <v>1966</v>
      </c>
      <c r="DA11" t="s">
        <v>2092</v>
      </c>
      <c r="DB11" t="s">
        <v>1966</v>
      </c>
      <c r="DC11" t="s">
        <v>1966</v>
      </c>
      <c r="DD11" t="s">
        <v>1966</v>
      </c>
      <c r="DE11" t="s">
        <v>1231</v>
      </c>
      <c r="DF11" t="s">
        <v>1235</v>
      </c>
      <c r="DG11" t="s">
        <v>2093</v>
      </c>
      <c r="DH11" t="s">
        <v>2094</v>
      </c>
      <c r="DI11" t="s">
        <v>1237</v>
      </c>
      <c r="DJ11" t="s">
        <v>1234</v>
      </c>
      <c r="DK11" t="s">
        <v>2095</v>
      </c>
      <c r="DL11" t="s">
        <v>2096</v>
      </c>
    </row>
    <row r="12" spans="1:119" x14ac:dyDescent="0.3">
      <c r="A12" t="s">
        <v>245</v>
      </c>
      <c r="B12" t="s">
        <v>246</v>
      </c>
      <c r="C12" t="s">
        <v>1125</v>
      </c>
      <c r="D12" t="s">
        <v>1125</v>
      </c>
      <c r="E12" t="s">
        <v>1125</v>
      </c>
      <c r="F12" t="s">
        <v>1374</v>
      </c>
      <c r="G12" t="s">
        <v>1125</v>
      </c>
      <c r="H12" t="s">
        <v>1125</v>
      </c>
      <c r="I12">
        <v>4</v>
      </c>
      <c r="J12">
        <v>0</v>
      </c>
      <c r="K12">
        <v>0</v>
      </c>
      <c r="L12">
        <v>0</v>
      </c>
      <c r="M12" s="261">
        <v>0</v>
      </c>
      <c r="N12">
        <v>5</v>
      </c>
      <c r="O12" t="s">
        <v>1009</v>
      </c>
      <c r="P12" t="s">
        <v>1009</v>
      </c>
      <c r="Q12" t="s">
        <v>1009</v>
      </c>
      <c r="R12" t="s">
        <v>1009</v>
      </c>
      <c r="S12" t="s">
        <v>1125</v>
      </c>
      <c r="T12" t="s">
        <v>1125</v>
      </c>
      <c r="U12" t="s">
        <v>1125</v>
      </c>
      <c r="V12" t="s">
        <v>1125</v>
      </c>
      <c r="W12" t="s">
        <v>1009</v>
      </c>
      <c r="Z12" t="s">
        <v>1035</v>
      </c>
      <c r="AA12" t="s">
        <v>1035</v>
      </c>
      <c r="AB12" t="s">
        <v>1033</v>
      </c>
      <c r="AC12" t="s">
        <v>1035</v>
      </c>
      <c r="AP12" t="s">
        <v>1054</v>
      </c>
      <c r="AQ12" t="s">
        <v>1054</v>
      </c>
      <c r="AR12" t="s">
        <v>1054</v>
      </c>
      <c r="AS12" t="s">
        <v>1054</v>
      </c>
      <c r="AT12" t="s">
        <v>1054</v>
      </c>
      <c r="AU12" t="s">
        <v>1052</v>
      </c>
      <c r="AV12" t="s">
        <v>1054</v>
      </c>
      <c r="AW12" t="s">
        <v>1054</v>
      </c>
      <c r="AX12" t="s">
        <v>1054</v>
      </c>
      <c r="CI12" t="s">
        <v>1011</v>
      </c>
      <c r="CJ12" t="s">
        <v>1011</v>
      </c>
      <c r="CK12" t="s">
        <v>1125</v>
      </c>
      <c r="CL12" t="s">
        <v>1125</v>
      </c>
      <c r="CM12" t="s">
        <v>1125</v>
      </c>
      <c r="CN12" t="s">
        <v>1011</v>
      </c>
      <c r="CO12" t="s">
        <v>1125</v>
      </c>
      <c r="CP12" t="s">
        <v>1125</v>
      </c>
      <c r="CQ12" t="s">
        <v>1229</v>
      </c>
      <c r="CR12" t="s">
        <v>1229</v>
      </c>
      <c r="CS12" t="s">
        <v>1229</v>
      </c>
      <c r="CT12" t="s">
        <v>1229</v>
      </c>
      <c r="CU12" t="s">
        <v>1229</v>
      </c>
      <c r="CV12" t="s">
        <v>1229</v>
      </c>
      <c r="CW12" t="s">
        <v>1229</v>
      </c>
      <c r="CX12" t="s">
        <v>2097</v>
      </c>
      <c r="CY12" t="s">
        <v>2098</v>
      </c>
      <c r="CZ12" t="s">
        <v>2099</v>
      </c>
      <c r="DA12" t="s">
        <v>2100</v>
      </c>
      <c r="DB12" t="s">
        <v>2101</v>
      </c>
      <c r="DC12" t="s">
        <v>2102</v>
      </c>
      <c r="DD12" t="s">
        <v>2103</v>
      </c>
      <c r="DE12" t="s">
        <v>1239</v>
      </c>
      <c r="DF12" t="s">
        <v>1231</v>
      </c>
      <c r="DG12" t="s">
        <v>2104</v>
      </c>
      <c r="DH12" t="s">
        <v>2105</v>
      </c>
      <c r="DI12" t="s">
        <v>1237</v>
      </c>
      <c r="DJ12" t="s">
        <v>2077</v>
      </c>
      <c r="DK12" t="s">
        <v>2106</v>
      </c>
      <c r="DL12" t="s">
        <v>2107</v>
      </c>
    </row>
    <row r="13" spans="1:119" x14ac:dyDescent="0.3">
      <c r="A13" t="s">
        <v>254</v>
      </c>
      <c r="B13" t="s">
        <v>255</v>
      </c>
      <c r="C13" t="s">
        <v>1375</v>
      </c>
      <c r="D13" t="s">
        <v>1376</v>
      </c>
      <c r="E13">
        <v>7787697752</v>
      </c>
      <c r="F13" t="s">
        <v>1368</v>
      </c>
      <c r="G13" t="s">
        <v>1377</v>
      </c>
      <c r="H13" t="s">
        <v>1378</v>
      </c>
      <c r="I13">
        <v>0</v>
      </c>
      <c r="J13">
        <v>0</v>
      </c>
      <c r="K13">
        <v>0</v>
      </c>
      <c r="L13">
        <v>1</v>
      </c>
      <c r="M13" s="261">
        <v>0</v>
      </c>
      <c r="N13">
        <v>5</v>
      </c>
      <c r="O13" t="s">
        <v>1009</v>
      </c>
      <c r="P13" t="s">
        <v>1009</v>
      </c>
      <c r="Q13" t="s">
        <v>1009</v>
      </c>
      <c r="R13" t="s">
        <v>1009</v>
      </c>
      <c r="S13" t="s">
        <v>1125</v>
      </c>
      <c r="T13" t="s">
        <v>1125</v>
      </c>
      <c r="U13" t="s">
        <v>1125</v>
      </c>
      <c r="V13" t="s">
        <v>1125</v>
      </c>
      <c r="W13" t="s">
        <v>1009</v>
      </c>
      <c r="Z13" t="s">
        <v>1035</v>
      </c>
      <c r="AA13" t="s">
        <v>1033</v>
      </c>
      <c r="AB13" t="s">
        <v>1033</v>
      </c>
      <c r="AC13" t="s">
        <v>1033</v>
      </c>
      <c r="AP13" t="s">
        <v>1054</v>
      </c>
      <c r="AQ13" t="s">
        <v>1058</v>
      </c>
      <c r="AR13" t="s">
        <v>1056</v>
      </c>
      <c r="AS13" t="s">
        <v>1056</v>
      </c>
      <c r="AT13" t="s">
        <v>1054</v>
      </c>
      <c r="AU13" t="s">
        <v>1058</v>
      </c>
      <c r="AV13" t="s">
        <v>1054</v>
      </c>
      <c r="AW13" t="s">
        <v>1056</v>
      </c>
      <c r="AX13" t="s">
        <v>1056</v>
      </c>
      <c r="CI13" t="s">
        <v>1011</v>
      </c>
      <c r="CJ13" t="s">
        <v>1011</v>
      </c>
      <c r="CK13" t="s">
        <v>1125</v>
      </c>
      <c r="CL13" t="s">
        <v>1125</v>
      </c>
      <c r="CM13" t="s">
        <v>1125</v>
      </c>
      <c r="CN13" t="s">
        <v>1011</v>
      </c>
      <c r="CO13">
        <v>15356699</v>
      </c>
      <c r="CP13" t="s">
        <v>1125</v>
      </c>
      <c r="CQ13" t="s">
        <v>1238</v>
      </c>
      <c r="CR13" t="s">
        <v>1238</v>
      </c>
      <c r="CS13" t="s">
        <v>1238</v>
      </c>
      <c r="CT13" t="s">
        <v>1238</v>
      </c>
      <c r="CU13" t="s">
        <v>1238</v>
      </c>
      <c r="CV13" t="s">
        <v>1238</v>
      </c>
      <c r="CW13" t="s">
        <v>1238</v>
      </c>
      <c r="CX13" t="s">
        <v>2108</v>
      </c>
      <c r="CY13" t="s">
        <v>2109</v>
      </c>
      <c r="CZ13" t="s">
        <v>2110</v>
      </c>
      <c r="DA13" t="s">
        <v>2111</v>
      </c>
      <c r="DB13" t="s">
        <v>2112</v>
      </c>
      <c r="DC13" t="s">
        <v>2113</v>
      </c>
      <c r="DD13" t="s">
        <v>2114</v>
      </c>
      <c r="DE13" t="s">
        <v>1231</v>
      </c>
      <c r="DF13" t="s">
        <v>1239</v>
      </c>
      <c r="DG13" t="s">
        <v>2115</v>
      </c>
      <c r="DH13" t="s">
        <v>2116</v>
      </c>
      <c r="DI13" t="s">
        <v>1236</v>
      </c>
      <c r="DJ13" t="s">
        <v>2077</v>
      </c>
      <c r="DK13" t="s">
        <v>2117</v>
      </c>
      <c r="DL13" t="s">
        <v>2118</v>
      </c>
    </row>
    <row r="14" spans="1:119" x14ac:dyDescent="0.3">
      <c r="A14" t="s">
        <v>263</v>
      </c>
      <c r="B14" t="s">
        <v>264</v>
      </c>
      <c r="C14" t="s">
        <v>1379</v>
      </c>
      <c r="D14" t="s">
        <v>1380</v>
      </c>
      <c r="E14" t="s">
        <v>1381</v>
      </c>
      <c r="F14" t="s">
        <v>1363</v>
      </c>
      <c r="G14" t="s">
        <v>1382</v>
      </c>
      <c r="H14" t="s">
        <v>1383</v>
      </c>
      <c r="I14">
        <v>0</v>
      </c>
      <c r="J14">
        <v>0</v>
      </c>
      <c r="K14">
        <v>0</v>
      </c>
      <c r="L14">
        <v>0</v>
      </c>
      <c r="M14" s="261">
        <v>0</v>
      </c>
      <c r="N14">
        <v>0</v>
      </c>
      <c r="O14" t="s">
        <v>1009</v>
      </c>
      <c r="P14" t="s">
        <v>1009</v>
      </c>
      <c r="Q14" t="s">
        <v>1009</v>
      </c>
      <c r="R14" t="s">
        <v>1009</v>
      </c>
      <c r="S14" t="s">
        <v>1125</v>
      </c>
      <c r="T14" t="s">
        <v>1125</v>
      </c>
      <c r="U14" t="s">
        <v>1125</v>
      </c>
      <c r="V14" t="s">
        <v>1125</v>
      </c>
      <c r="W14" t="s">
        <v>1009</v>
      </c>
      <c r="Z14" t="s">
        <v>1037</v>
      </c>
      <c r="AA14" t="s">
        <v>1033</v>
      </c>
      <c r="AB14" t="s">
        <v>1033</v>
      </c>
      <c r="AC14" t="s">
        <v>1033</v>
      </c>
      <c r="AP14" t="s">
        <v>1054</v>
      </c>
      <c r="AQ14" t="s">
        <v>1056</v>
      </c>
      <c r="AR14" t="s">
        <v>1056</v>
      </c>
      <c r="AS14" t="s">
        <v>1058</v>
      </c>
      <c r="AT14" t="s">
        <v>1056</v>
      </c>
      <c r="AU14" t="s">
        <v>1054</v>
      </c>
      <c r="AV14" t="s">
        <v>1056</v>
      </c>
      <c r="AW14" t="s">
        <v>1054</v>
      </c>
      <c r="AX14" t="s">
        <v>1054</v>
      </c>
      <c r="CI14" t="s">
        <v>1009</v>
      </c>
      <c r="CJ14" t="s">
        <v>1011</v>
      </c>
      <c r="CK14">
        <v>1057582</v>
      </c>
      <c r="CL14" t="s">
        <v>1125</v>
      </c>
      <c r="CM14" t="s">
        <v>1958</v>
      </c>
      <c r="CN14" t="s">
        <v>1009</v>
      </c>
      <c r="CO14">
        <v>27208000</v>
      </c>
      <c r="CP14" t="s">
        <v>1959</v>
      </c>
      <c r="CQ14" t="s">
        <v>1238</v>
      </c>
      <c r="CR14" t="s">
        <v>1229</v>
      </c>
      <c r="CS14" t="s">
        <v>1238</v>
      </c>
      <c r="CT14" t="s">
        <v>1229</v>
      </c>
      <c r="CU14" t="s">
        <v>1229</v>
      </c>
      <c r="CV14" t="s">
        <v>1229</v>
      </c>
      <c r="CW14" t="s">
        <v>1229</v>
      </c>
      <c r="CX14" t="s">
        <v>2119</v>
      </c>
      <c r="CY14" t="s">
        <v>2120</v>
      </c>
      <c r="CZ14" t="s">
        <v>2121</v>
      </c>
      <c r="DA14" t="s">
        <v>2122</v>
      </c>
      <c r="DB14" t="s">
        <v>2123</v>
      </c>
      <c r="DC14" t="s">
        <v>2124</v>
      </c>
      <c r="DD14" t="s">
        <v>2125</v>
      </c>
      <c r="DE14" t="s">
        <v>1231</v>
      </c>
      <c r="DF14" t="s">
        <v>1235</v>
      </c>
      <c r="DG14" t="s">
        <v>2126</v>
      </c>
      <c r="DH14" t="s">
        <v>2127</v>
      </c>
      <c r="DI14" t="s">
        <v>2077</v>
      </c>
      <c r="DJ14" t="s">
        <v>1236</v>
      </c>
      <c r="DK14" t="s">
        <v>2128</v>
      </c>
      <c r="DL14" t="s">
        <v>2129</v>
      </c>
    </row>
    <row r="15" spans="1:119" x14ac:dyDescent="0.3">
      <c r="A15" t="s">
        <v>269</v>
      </c>
      <c r="B15" t="s">
        <v>270</v>
      </c>
      <c r="C15" t="s">
        <v>1384</v>
      </c>
      <c r="D15" t="s">
        <v>1385</v>
      </c>
      <c r="E15" t="s">
        <v>1386</v>
      </c>
      <c r="F15" t="s">
        <v>1363</v>
      </c>
      <c r="G15" t="s">
        <v>1387</v>
      </c>
      <c r="H15" t="s">
        <v>1388</v>
      </c>
      <c r="I15">
        <v>0</v>
      </c>
      <c r="J15">
        <v>0</v>
      </c>
      <c r="K15">
        <v>0</v>
      </c>
      <c r="L15">
        <v>0</v>
      </c>
      <c r="M15" s="261">
        <v>0</v>
      </c>
      <c r="N15">
        <v>5</v>
      </c>
      <c r="O15" t="s">
        <v>1009</v>
      </c>
      <c r="P15" t="s">
        <v>1009</v>
      </c>
      <c r="Q15" t="s">
        <v>1009</v>
      </c>
      <c r="R15" t="s">
        <v>1009</v>
      </c>
      <c r="S15" t="s">
        <v>1125</v>
      </c>
      <c r="T15" t="s">
        <v>1125</v>
      </c>
      <c r="U15" t="s">
        <v>1125</v>
      </c>
      <c r="V15" t="s">
        <v>1125</v>
      </c>
      <c r="W15" t="s">
        <v>1009</v>
      </c>
      <c r="Z15" t="s">
        <v>1033</v>
      </c>
      <c r="AA15" t="s">
        <v>1033</v>
      </c>
      <c r="AB15" t="s">
        <v>1037</v>
      </c>
      <c r="AC15" t="s">
        <v>1035</v>
      </c>
      <c r="AP15" t="s">
        <v>1056</v>
      </c>
      <c r="AQ15" t="s">
        <v>1056</v>
      </c>
      <c r="AR15" t="s">
        <v>1056</v>
      </c>
      <c r="AS15" t="s">
        <v>1056</v>
      </c>
      <c r="AT15" t="s">
        <v>1056</v>
      </c>
      <c r="AU15" t="s">
        <v>1056</v>
      </c>
      <c r="AV15" t="s">
        <v>1056</v>
      </c>
      <c r="AW15" t="s">
        <v>1056</v>
      </c>
      <c r="AX15" t="s">
        <v>1050</v>
      </c>
      <c r="CI15" t="s">
        <v>1011</v>
      </c>
      <c r="CJ15" t="s">
        <v>1011</v>
      </c>
      <c r="CK15" t="s">
        <v>1125</v>
      </c>
      <c r="CL15" t="s">
        <v>1125</v>
      </c>
      <c r="CM15" t="s">
        <v>1125</v>
      </c>
      <c r="CN15" t="s">
        <v>1009</v>
      </c>
      <c r="CO15">
        <v>171286403</v>
      </c>
      <c r="CP15" t="s">
        <v>1960</v>
      </c>
      <c r="CQ15" t="s">
        <v>1238</v>
      </c>
      <c r="CR15" t="s">
        <v>1238</v>
      </c>
      <c r="CS15" t="s">
        <v>1238</v>
      </c>
      <c r="CT15" t="s">
        <v>1230</v>
      </c>
      <c r="CU15" t="s">
        <v>1229</v>
      </c>
      <c r="CV15" t="s">
        <v>1229</v>
      </c>
      <c r="CW15" t="s">
        <v>1229</v>
      </c>
      <c r="CX15" t="s">
        <v>2130</v>
      </c>
      <c r="CY15" t="s">
        <v>2131</v>
      </c>
      <c r="CZ15" t="s">
        <v>2132</v>
      </c>
      <c r="DA15" t="s">
        <v>1966</v>
      </c>
      <c r="DB15" t="s">
        <v>2133</v>
      </c>
      <c r="DC15" t="s">
        <v>2134</v>
      </c>
      <c r="DD15" t="s">
        <v>2135</v>
      </c>
      <c r="DE15" t="s">
        <v>1239</v>
      </c>
      <c r="DF15" t="s">
        <v>1232</v>
      </c>
      <c r="DG15" t="s">
        <v>2136</v>
      </c>
      <c r="DH15" t="s">
        <v>2137</v>
      </c>
      <c r="DI15" t="s">
        <v>1237</v>
      </c>
      <c r="DJ15" t="s">
        <v>1234</v>
      </c>
      <c r="DK15" t="s">
        <v>2138</v>
      </c>
      <c r="DL15" t="s">
        <v>2139</v>
      </c>
    </row>
    <row r="16" spans="1:119" x14ac:dyDescent="0.3">
      <c r="A16" t="s">
        <v>276</v>
      </c>
      <c r="B16" t="s">
        <v>277</v>
      </c>
      <c r="C16" t="s">
        <v>1389</v>
      </c>
      <c r="D16" t="s">
        <v>1390</v>
      </c>
      <c r="E16" t="s">
        <v>1391</v>
      </c>
      <c r="F16" t="s">
        <v>1363</v>
      </c>
      <c r="G16" t="s">
        <v>1392</v>
      </c>
      <c r="H16" t="s">
        <v>1393</v>
      </c>
      <c r="I16">
        <v>0</v>
      </c>
      <c r="J16">
        <v>0</v>
      </c>
      <c r="K16">
        <v>0</v>
      </c>
      <c r="L16">
        <v>0</v>
      </c>
      <c r="M16" s="261">
        <v>0</v>
      </c>
      <c r="N16">
        <v>0</v>
      </c>
      <c r="O16" t="s">
        <v>1009</v>
      </c>
      <c r="P16" t="s">
        <v>1009</v>
      </c>
      <c r="Q16" t="s">
        <v>1009</v>
      </c>
      <c r="R16" t="s">
        <v>1009</v>
      </c>
      <c r="S16" t="s">
        <v>1125</v>
      </c>
      <c r="T16" t="s">
        <v>1125</v>
      </c>
      <c r="U16" t="s">
        <v>1125</v>
      </c>
      <c r="V16" t="s">
        <v>1125</v>
      </c>
      <c r="W16" t="s">
        <v>1009</v>
      </c>
      <c r="Z16" t="s">
        <v>1035</v>
      </c>
      <c r="AA16" t="s">
        <v>1035</v>
      </c>
      <c r="AB16" t="s">
        <v>1033</v>
      </c>
      <c r="AC16" t="s">
        <v>1037</v>
      </c>
      <c r="AP16" t="s">
        <v>1056</v>
      </c>
      <c r="AQ16" t="s">
        <v>1054</v>
      </c>
      <c r="AR16" t="s">
        <v>1054</v>
      </c>
      <c r="AS16" t="s">
        <v>1054</v>
      </c>
      <c r="AT16" t="s">
        <v>1054</v>
      </c>
      <c r="AU16" t="s">
        <v>1056</v>
      </c>
      <c r="AV16" t="s">
        <v>1054</v>
      </c>
      <c r="AW16" t="s">
        <v>1054</v>
      </c>
      <c r="AX16" t="s">
        <v>1054</v>
      </c>
      <c r="CI16" t="s">
        <v>1011</v>
      </c>
      <c r="CJ16" t="s">
        <v>1011</v>
      </c>
      <c r="CK16" t="s">
        <v>1125</v>
      </c>
      <c r="CL16" t="s">
        <v>1125</v>
      </c>
      <c r="CM16" t="s">
        <v>1125</v>
      </c>
      <c r="CN16" t="s">
        <v>1009</v>
      </c>
      <c r="CO16">
        <v>21335158</v>
      </c>
      <c r="CP16" t="s">
        <v>1961</v>
      </c>
      <c r="CQ16" t="s">
        <v>1238</v>
      </c>
      <c r="CR16" t="s">
        <v>1238</v>
      </c>
      <c r="CS16" t="s">
        <v>1238</v>
      </c>
      <c r="CT16" t="s">
        <v>1238</v>
      </c>
      <c r="CU16" t="s">
        <v>1229</v>
      </c>
      <c r="CV16" t="s">
        <v>1229</v>
      </c>
      <c r="CW16" t="s">
        <v>1229</v>
      </c>
      <c r="CX16" t="s">
        <v>2140</v>
      </c>
      <c r="CY16" t="s">
        <v>2141</v>
      </c>
      <c r="CZ16" t="s">
        <v>2142</v>
      </c>
      <c r="DA16" t="s">
        <v>2143</v>
      </c>
      <c r="DB16" t="s">
        <v>2144</v>
      </c>
      <c r="DC16" t="s">
        <v>2145</v>
      </c>
      <c r="DD16" t="s">
        <v>2146</v>
      </c>
      <c r="DE16" t="s">
        <v>1232</v>
      </c>
      <c r="DF16" t="s">
        <v>1231</v>
      </c>
      <c r="DG16" t="s">
        <v>2147</v>
      </c>
      <c r="DH16" t="s">
        <v>2148</v>
      </c>
      <c r="DI16" t="s">
        <v>1237</v>
      </c>
      <c r="DJ16" t="s">
        <v>2077</v>
      </c>
      <c r="DK16" t="s">
        <v>2149</v>
      </c>
      <c r="DL16" t="s">
        <v>2150</v>
      </c>
    </row>
    <row r="17" spans="1:118" x14ac:dyDescent="0.3">
      <c r="A17" t="s">
        <v>284</v>
      </c>
      <c r="B17" t="s">
        <v>285</v>
      </c>
      <c r="C17" t="s">
        <v>1394</v>
      </c>
      <c r="D17" t="s">
        <v>1395</v>
      </c>
      <c r="E17" t="s">
        <v>1396</v>
      </c>
      <c r="F17" t="s">
        <v>1363</v>
      </c>
      <c r="G17" t="s">
        <v>1377</v>
      </c>
      <c r="H17" t="s">
        <v>1397</v>
      </c>
      <c r="I17">
        <v>0</v>
      </c>
      <c r="J17">
        <v>0</v>
      </c>
      <c r="K17">
        <v>0</v>
      </c>
      <c r="L17">
        <v>0</v>
      </c>
      <c r="M17" s="261">
        <v>0</v>
      </c>
      <c r="N17">
        <v>0</v>
      </c>
      <c r="O17" t="s">
        <v>1009</v>
      </c>
      <c r="P17" t="s">
        <v>1009</v>
      </c>
      <c r="Q17" t="s">
        <v>1009</v>
      </c>
      <c r="R17" t="s">
        <v>1009</v>
      </c>
      <c r="S17" t="s">
        <v>1125</v>
      </c>
      <c r="T17" t="s">
        <v>1125</v>
      </c>
      <c r="U17" t="s">
        <v>1125</v>
      </c>
      <c r="V17" t="s">
        <v>1125</v>
      </c>
      <c r="W17" t="s">
        <v>1009</v>
      </c>
      <c r="Z17" t="s">
        <v>1033</v>
      </c>
      <c r="AA17" t="s">
        <v>1033</v>
      </c>
      <c r="AB17" t="s">
        <v>1035</v>
      </c>
      <c r="AC17" t="s">
        <v>1033</v>
      </c>
      <c r="AP17" t="s">
        <v>1056</v>
      </c>
      <c r="AQ17" t="s">
        <v>1054</v>
      </c>
      <c r="AR17" t="s">
        <v>1054</v>
      </c>
      <c r="AS17" t="s">
        <v>1054</v>
      </c>
      <c r="AT17" t="s">
        <v>1056</v>
      </c>
      <c r="AU17" t="s">
        <v>1054</v>
      </c>
      <c r="AV17" t="s">
        <v>1054</v>
      </c>
      <c r="AW17" t="s">
        <v>1056</v>
      </c>
      <c r="AX17" t="s">
        <v>1054</v>
      </c>
      <c r="CI17" t="s">
        <v>1011</v>
      </c>
      <c r="CJ17" t="s">
        <v>1011</v>
      </c>
      <c r="CK17" t="s">
        <v>1125</v>
      </c>
      <c r="CL17" t="s">
        <v>1125</v>
      </c>
      <c r="CM17" t="s">
        <v>1125</v>
      </c>
      <c r="CN17" t="s">
        <v>1009</v>
      </c>
      <c r="CO17">
        <v>32483719</v>
      </c>
      <c r="CP17" t="s">
        <v>1962</v>
      </c>
      <c r="CQ17" t="s">
        <v>1230</v>
      </c>
      <c r="CR17" t="s">
        <v>1229</v>
      </c>
      <c r="CS17" t="s">
        <v>1230</v>
      </c>
      <c r="CT17" t="s">
        <v>1230</v>
      </c>
      <c r="CU17" t="s">
        <v>1230</v>
      </c>
      <c r="CV17" t="s">
        <v>1230</v>
      </c>
      <c r="CW17" t="s">
        <v>1230</v>
      </c>
      <c r="CX17" t="s">
        <v>2151</v>
      </c>
      <c r="CY17" t="s">
        <v>2152</v>
      </c>
      <c r="CZ17" t="s">
        <v>2153</v>
      </c>
      <c r="DA17" t="s">
        <v>2154</v>
      </c>
      <c r="DB17" t="s">
        <v>2154</v>
      </c>
      <c r="DC17" t="s">
        <v>2154</v>
      </c>
      <c r="DD17" t="s">
        <v>2154</v>
      </c>
      <c r="DE17" t="s">
        <v>1241</v>
      </c>
      <c r="DF17" t="s">
        <v>1235</v>
      </c>
      <c r="DG17" t="s">
        <v>2155</v>
      </c>
      <c r="DH17" t="s">
        <v>2156</v>
      </c>
      <c r="DI17" t="s">
        <v>1240</v>
      </c>
      <c r="DJ17" t="s">
        <v>1240</v>
      </c>
      <c r="DK17" t="s">
        <v>2157</v>
      </c>
      <c r="DL17" t="s">
        <v>2158</v>
      </c>
    </row>
    <row r="18" spans="1:118" x14ac:dyDescent="0.3">
      <c r="A18" t="s">
        <v>291</v>
      </c>
      <c r="B18" t="s">
        <v>292</v>
      </c>
      <c r="C18" t="s">
        <v>1398</v>
      </c>
      <c r="D18" t="s">
        <v>1399</v>
      </c>
      <c r="E18" t="s">
        <v>1400</v>
      </c>
      <c r="F18" t="s">
        <v>1368</v>
      </c>
      <c r="G18" t="s">
        <v>1125</v>
      </c>
      <c r="H18" t="s">
        <v>1125</v>
      </c>
      <c r="I18">
        <v>0</v>
      </c>
      <c r="J18">
        <v>0</v>
      </c>
      <c r="K18">
        <v>0</v>
      </c>
      <c r="L18">
        <v>0</v>
      </c>
      <c r="M18" s="261">
        <v>0</v>
      </c>
      <c r="N18">
        <v>0</v>
      </c>
      <c r="O18" t="s">
        <v>1009</v>
      </c>
      <c r="P18" t="s">
        <v>1009</v>
      </c>
      <c r="Q18" t="s">
        <v>1009</v>
      </c>
      <c r="R18" t="s">
        <v>1009</v>
      </c>
      <c r="S18" t="s">
        <v>1125</v>
      </c>
      <c r="T18" t="s">
        <v>1125</v>
      </c>
      <c r="U18" t="s">
        <v>1125</v>
      </c>
      <c r="V18" t="s">
        <v>1125</v>
      </c>
      <c r="W18" t="s">
        <v>1009</v>
      </c>
      <c r="Z18" t="s">
        <v>1035</v>
      </c>
      <c r="AA18" t="s">
        <v>1035</v>
      </c>
      <c r="AB18" t="s">
        <v>1033</v>
      </c>
      <c r="AC18" t="s">
        <v>1033</v>
      </c>
      <c r="AP18" t="s">
        <v>1054</v>
      </c>
      <c r="AQ18" t="s">
        <v>1056</v>
      </c>
      <c r="AR18" t="s">
        <v>1054</v>
      </c>
      <c r="AS18" t="s">
        <v>1056</v>
      </c>
      <c r="AT18" t="s">
        <v>1054</v>
      </c>
      <c r="AU18" t="s">
        <v>1056</v>
      </c>
      <c r="AV18" t="s">
        <v>1056</v>
      </c>
      <c r="AW18" t="s">
        <v>1056</v>
      </c>
      <c r="AX18" t="s">
        <v>1054</v>
      </c>
      <c r="CI18" t="s">
        <v>1009</v>
      </c>
      <c r="CJ18" t="s">
        <v>1009</v>
      </c>
      <c r="CK18">
        <v>4948330</v>
      </c>
      <c r="CL18">
        <v>5697380</v>
      </c>
      <c r="CM18" t="s">
        <v>1604</v>
      </c>
      <c r="CN18" t="s">
        <v>1011</v>
      </c>
      <c r="CO18" t="s">
        <v>1125</v>
      </c>
      <c r="CP18" t="s">
        <v>1125</v>
      </c>
      <c r="CQ18" t="s">
        <v>1229</v>
      </c>
      <c r="CR18" t="s">
        <v>1229</v>
      </c>
      <c r="CS18" t="s">
        <v>1229</v>
      </c>
      <c r="CT18" t="s">
        <v>1229</v>
      </c>
      <c r="CU18" t="s">
        <v>1230</v>
      </c>
      <c r="CV18" t="s">
        <v>1230</v>
      </c>
      <c r="CW18" t="s">
        <v>1230</v>
      </c>
      <c r="CX18" t="s">
        <v>1604</v>
      </c>
      <c r="CY18" t="s">
        <v>1604</v>
      </c>
      <c r="CZ18" t="s">
        <v>1604</v>
      </c>
      <c r="DA18" t="s">
        <v>2159</v>
      </c>
      <c r="DB18" t="s">
        <v>1604</v>
      </c>
      <c r="DC18" t="s">
        <v>2160</v>
      </c>
      <c r="DD18" t="s">
        <v>2161</v>
      </c>
      <c r="DE18" t="s">
        <v>1235</v>
      </c>
      <c r="DF18" t="s">
        <v>1241</v>
      </c>
      <c r="DG18" t="s">
        <v>2162</v>
      </c>
      <c r="DH18" t="s">
        <v>2163</v>
      </c>
      <c r="DI18" t="s">
        <v>1237</v>
      </c>
      <c r="DJ18" t="s">
        <v>2077</v>
      </c>
      <c r="DK18" t="s">
        <v>2164</v>
      </c>
      <c r="DL18" t="s">
        <v>2165</v>
      </c>
    </row>
    <row r="19" spans="1:118" x14ac:dyDescent="0.3">
      <c r="A19" t="s">
        <v>1319</v>
      </c>
      <c r="B19" t="s">
        <v>1320</v>
      </c>
      <c r="C19" t="s">
        <v>1401</v>
      </c>
      <c r="D19" t="s">
        <v>1402</v>
      </c>
      <c r="E19" t="s">
        <v>1403</v>
      </c>
      <c r="F19" t="s">
        <v>1368</v>
      </c>
      <c r="G19" t="s">
        <v>1125</v>
      </c>
      <c r="H19" t="s">
        <v>1125</v>
      </c>
      <c r="I19">
        <v>0</v>
      </c>
      <c r="J19">
        <v>0</v>
      </c>
      <c r="K19">
        <v>12</v>
      </c>
      <c r="L19">
        <v>27</v>
      </c>
      <c r="M19" s="261">
        <v>0</v>
      </c>
      <c r="N19">
        <v>5</v>
      </c>
      <c r="O19" t="s">
        <v>1009</v>
      </c>
      <c r="P19" t="s">
        <v>1009</v>
      </c>
      <c r="Q19" t="s">
        <v>1009</v>
      </c>
      <c r="R19" t="s">
        <v>1009</v>
      </c>
      <c r="S19" t="s">
        <v>1125</v>
      </c>
      <c r="T19" t="s">
        <v>1125</v>
      </c>
      <c r="U19" t="s">
        <v>1125</v>
      </c>
      <c r="V19" t="s">
        <v>1125</v>
      </c>
      <c r="W19" t="s">
        <v>1009</v>
      </c>
      <c r="Z19" t="s">
        <v>1035</v>
      </c>
      <c r="AA19" t="s">
        <v>1035</v>
      </c>
      <c r="AB19" t="s">
        <v>1035</v>
      </c>
      <c r="AC19" t="s">
        <v>1033</v>
      </c>
      <c r="AP19" t="s">
        <v>1054</v>
      </c>
      <c r="AQ19" t="s">
        <v>1054</v>
      </c>
      <c r="AR19" t="s">
        <v>1054</v>
      </c>
      <c r="AS19" t="s">
        <v>1054</v>
      </c>
      <c r="AT19" t="s">
        <v>1054</v>
      </c>
      <c r="AU19" t="s">
        <v>1054</v>
      </c>
      <c r="AV19" t="s">
        <v>1054</v>
      </c>
      <c r="AW19" t="s">
        <v>1054</v>
      </c>
      <c r="AX19" t="s">
        <v>1054</v>
      </c>
      <c r="CI19" t="s">
        <v>1011</v>
      </c>
      <c r="CJ19" t="s">
        <v>1011</v>
      </c>
      <c r="CK19" t="s">
        <v>1125</v>
      </c>
      <c r="CL19" t="s">
        <v>1125</v>
      </c>
      <c r="CM19" t="s">
        <v>1125</v>
      </c>
      <c r="CN19" t="s">
        <v>1011</v>
      </c>
      <c r="CO19">
        <v>58840756</v>
      </c>
      <c r="CP19" t="s">
        <v>1125</v>
      </c>
      <c r="CQ19" t="s">
        <v>1229</v>
      </c>
      <c r="CR19" t="s">
        <v>1229</v>
      </c>
      <c r="CS19" t="s">
        <v>1229</v>
      </c>
      <c r="CT19" t="s">
        <v>1229</v>
      </c>
      <c r="CU19" t="s">
        <v>1229</v>
      </c>
      <c r="CV19" t="s">
        <v>1238</v>
      </c>
      <c r="CW19" t="s">
        <v>1229</v>
      </c>
      <c r="CX19" t="s">
        <v>2166</v>
      </c>
      <c r="CY19" t="s">
        <v>2167</v>
      </c>
      <c r="CZ19" t="s">
        <v>2168</v>
      </c>
      <c r="DA19" t="s">
        <v>2169</v>
      </c>
      <c r="DB19" t="s">
        <v>2170</v>
      </c>
      <c r="DC19" t="s">
        <v>2171</v>
      </c>
      <c r="DD19" t="s">
        <v>2172</v>
      </c>
      <c r="DE19" t="s">
        <v>1231</v>
      </c>
      <c r="DF19" t="s">
        <v>1239</v>
      </c>
      <c r="DG19" t="s">
        <v>2173</v>
      </c>
      <c r="DH19" t="s">
        <v>2174</v>
      </c>
      <c r="DI19" t="s">
        <v>1232</v>
      </c>
      <c r="DJ19" t="s">
        <v>2077</v>
      </c>
      <c r="DK19" t="s">
        <v>2175</v>
      </c>
      <c r="DL19" t="s">
        <v>2176</v>
      </c>
    </row>
    <row r="20" spans="1:118" x14ac:dyDescent="0.3">
      <c r="A20" t="s">
        <v>302</v>
      </c>
      <c r="B20" t="s">
        <v>303</v>
      </c>
      <c r="C20" t="s">
        <v>1404</v>
      </c>
      <c r="D20" t="s">
        <v>1405</v>
      </c>
      <c r="E20" t="s">
        <v>1406</v>
      </c>
      <c r="F20" t="s">
        <v>1368</v>
      </c>
      <c r="G20" t="s">
        <v>1125</v>
      </c>
      <c r="H20" t="s">
        <v>1125</v>
      </c>
      <c r="I20">
        <v>0</v>
      </c>
      <c r="J20">
        <v>0</v>
      </c>
      <c r="K20">
        <v>0</v>
      </c>
      <c r="L20">
        <v>0</v>
      </c>
      <c r="M20" s="261">
        <v>0</v>
      </c>
      <c r="N20">
        <v>0</v>
      </c>
      <c r="O20" t="s">
        <v>1009</v>
      </c>
      <c r="P20" t="s">
        <v>1009</v>
      </c>
      <c r="Q20" t="s">
        <v>1009</v>
      </c>
      <c r="R20" t="s">
        <v>1009</v>
      </c>
      <c r="S20" t="s">
        <v>1125</v>
      </c>
      <c r="T20" t="s">
        <v>1125</v>
      </c>
      <c r="U20" t="s">
        <v>1125</v>
      </c>
      <c r="V20" t="s">
        <v>1125</v>
      </c>
      <c r="W20" t="s">
        <v>1009</v>
      </c>
      <c r="Z20" t="s">
        <v>1035</v>
      </c>
      <c r="AA20" t="s">
        <v>1035</v>
      </c>
      <c r="AB20" t="s">
        <v>1033</v>
      </c>
      <c r="AC20" t="s">
        <v>1033</v>
      </c>
      <c r="AP20" t="s">
        <v>1054</v>
      </c>
      <c r="AQ20" t="s">
        <v>1054</v>
      </c>
      <c r="AR20" t="s">
        <v>1054</v>
      </c>
      <c r="AS20" t="s">
        <v>1050</v>
      </c>
      <c r="AT20" t="s">
        <v>1054</v>
      </c>
      <c r="AU20" t="s">
        <v>1054</v>
      </c>
      <c r="AV20" t="s">
        <v>1054</v>
      </c>
      <c r="AW20" t="s">
        <v>1054</v>
      </c>
      <c r="AX20" t="s">
        <v>1054</v>
      </c>
      <c r="CI20" t="s">
        <v>1009</v>
      </c>
      <c r="CJ20" t="s">
        <v>1009</v>
      </c>
      <c r="CK20">
        <v>76000</v>
      </c>
      <c r="CL20">
        <v>2193241</v>
      </c>
      <c r="CM20" t="s">
        <v>1963</v>
      </c>
      <c r="CN20" t="s">
        <v>1009</v>
      </c>
      <c r="CO20">
        <v>11449884</v>
      </c>
      <c r="CP20" t="s">
        <v>1964</v>
      </c>
      <c r="CQ20" t="s">
        <v>1229</v>
      </c>
      <c r="CR20" t="s">
        <v>1229</v>
      </c>
      <c r="CS20" t="s">
        <v>2177</v>
      </c>
      <c r="CT20" t="s">
        <v>2177</v>
      </c>
      <c r="CU20" t="s">
        <v>2177</v>
      </c>
      <c r="CV20" t="s">
        <v>1229</v>
      </c>
      <c r="CW20" t="s">
        <v>1229</v>
      </c>
      <c r="CX20" t="s">
        <v>2178</v>
      </c>
      <c r="CY20" t="s">
        <v>2179</v>
      </c>
      <c r="CZ20" t="s">
        <v>2180</v>
      </c>
      <c r="DA20" t="s">
        <v>2181</v>
      </c>
      <c r="DB20" t="s">
        <v>2182</v>
      </c>
      <c r="DC20" t="s">
        <v>2183</v>
      </c>
      <c r="DD20" t="s">
        <v>2184</v>
      </c>
      <c r="DE20" t="s">
        <v>1235</v>
      </c>
      <c r="DF20" t="s">
        <v>1236</v>
      </c>
      <c r="DG20" t="s">
        <v>2185</v>
      </c>
      <c r="DH20" t="s">
        <v>2186</v>
      </c>
      <c r="DI20" t="s">
        <v>1231</v>
      </c>
      <c r="DJ20" t="s">
        <v>1240</v>
      </c>
      <c r="DK20" t="s">
        <v>2187</v>
      </c>
      <c r="DL20" t="s">
        <v>2188</v>
      </c>
    </row>
    <row r="21" spans="1:118" x14ac:dyDescent="0.3">
      <c r="A21" t="s">
        <v>308</v>
      </c>
      <c r="B21" t="s">
        <v>309</v>
      </c>
      <c r="C21" t="s">
        <v>1407</v>
      </c>
      <c r="D21" t="s">
        <v>1408</v>
      </c>
      <c r="E21" t="s">
        <v>1409</v>
      </c>
      <c r="F21" t="s">
        <v>1363</v>
      </c>
      <c r="G21" t="s">
        <v>1410</v>
      </c>
      <c r="H21" t="s">
        <v>1411</v>
      </c>
      <c r="I21">
        <v>0</v>
      </c>
      <c r="J21">
        <v>0</v>
      </c>
      <c r="K21">
        <v>12</v>
      </c>
      <c r="L21">
        <v>27</v>
      </c>
      <c r="M21" s="261">
        <v>0</v>
      </c>
      <c r="N21">
        <v>5</v>
      </c>
      <c r="O21" t="s">
        <v>1009</v>
      </c>
      <c r="P21" t="s">
        <v>1009</v>
      </c>
      <c r="Q21" t="s">
        <v>1009</v>
      </c>
      <c r="R21" t="s">
        <v>1009</v>
      </c>
      <c r="S21" t="s">
        <v>1125</v>
      </c>
      <c r="T21" t="s">
        <v>1125</v>
      </c>
      <c r="U21" t="s">
        <v>1125</v>
      </c>
      <c r="V21" t="s">
        <v>1125</v>
      </c>
      <c r="W21" t="s">
        <v>1009</v>
      </c>
      <c r="Z21" t="s">
        <v>1035</v>
      </c>
      <c r="AA21" t="s">
        <v>1033</v>
      </c>
      <c r="AB21" t="s">
        <v>1035</v>
      </c>
      <c r="AC21" t="s">
        <v>1033</v>
      </c>
      <c r="AP21" t="s">
        <v>1054</v>
      </c>
      <c r="AQ21" t="s">
        <v>1054</v>
      </c>
      <c r="AR21" t="s">
        <v>1056</v>
      </c>
      <c r="AS21" t="s">
        <v>1054</v>
      </c>
      <c r="AT21" t="s">
        <v>1054</v>
      </c>
      <c r="AU21" t="s">
        <v>1054</v>
      </c>
      <c r="AV21" t="s">
        <v>1054</v>
      </c>
      <c r="AW21" t="s">
        <v>1054</v>
      </c>
      <c r="AX21" t="s">
        <v>1054</v>
      </c>
      <c r="CI21" t="s">
        <v>1011</v>
      </c>
      <c r="CJ21" t="s">
        <v>1011</v>
      </c>
      <c r="CK21" t="s">
        <v>1125</v>
      </c>
      <c r="CL21" t="s">
        <v>1125</v>
      </c>
      <c r="CM21" t="s">
        <v>1125</v>
      </c>
      <c r="CN21" t="s">
        <v>1011</v>
      </c>
      <c r="CO21" t="s">
        <v>1125</v>
      </c>
      <c r="CP21" t="s">
        <v>1125</v>
      </c>
      <c r="CQ21" t="s">
        <v>1238</v>
      </c>
      <c r="CR21" t="s">
        <v>1229</v>
      </c>
      <c r="CS21" t="s">
        <v>1229</v>
      </c>
      <c r="CT21" t="s">
        <v>1229</v>
      </c>
      <c r="CU21" t="s">
        <v>1238</v>
      </c>
      <c r="CV21" t="s">
        <v>1238</v>
      </c>
      <c r="CW21" t="s">
        <v>1238</v>
      </c>
      <c r="CX21" t="s">
        <v>1125</v>
      </c>
      <c r="CY21" t="s">
        <v>1125</v>
      </c>
      <c r="CZ21" t="s">
        <v>1125</v>
      </c>
      <c r="DA21" t="s">
        <v>1125</v>
      </c>
      <c r="DB21" t="s">
        <v>1125</v>
      </c>
      <c r="DC21" t="s">
        <v>1125</v>
      </c>
      <c r="DD21" t="s">
        <v>1125</v>
      </c>
      <c r="DE21" t="s">
        <v>1125</v>
      </c>
      <c r="DF21" t="s">
        <v>1125</v>
      </c>
      <c r="DG21" t="s">
        <v>1125</v>
      </c>
      <c r="DH21" t="s">
        <v>1125</v>
      </c>
      <c r="DI21" t="s">
        <v>1125</v>
      </c>
      <c r="DJ21" t="s">
        <v>1125</v>
      </c>
      <c r="DK21" t="s">
        <v>1125</v>
      </c>
      <c r="DL21" t="s">
        <v>1125</v>
      </c>
    </row>
    <row r="22" spans="1:118" x14ac:dyDescent="0.3">
      <c r="A22" t="s">
        <v>312</v>
      </c>
      <c r="B22" t="s">
        <v>313</v>
      </c>
      <c r="C22" t="s">
        <v>1412</v>
      </c>
      <c r="D22" t="s">
        <v>1413</v>
      </c>
      <c r="E22">
        <v>7876102466</v>
      </c>
      <c r="F22" t="s">
        <v>1368</v>
      </c>
      <c r="G22" t="s">
        <v>1125</v>
      </c>
      <c r="H22" t="s">
        <v>1125</v>
      </c>
      <c r="I22">
        <v>0</v>
      </c>
      <c r="J22">
        <v>0</v>
      </c>
      <c r="K22">
        <v>0</v>
      </c>
      <c r="L22">
        <v>0</v>
      </c>
      <c r="M22" s="261">
        <v>0</v>
      </c>
      <c r="N22">
        <v>0</v>
      </c>
      <c r="O22" t="s">
        <v>1009</v>
      </c>
      <c r="P22" t="s">
        <v>1009</v>
      </c>
      <c r="Q22" t="s">
        <v>1009</v>
      </c>
      <c r="R22" t="s">
        <v>1009</v>
      </c>
      <c r="S22" t="s">
        <v>1125</v>
      </c>
      <c r="T22" t="s">
        <v>1125</v>
      </c>
      <c r="U22" t="s">
        <v>1125</v>
      </c>
      <c r="V22" t="s">
        <v>1125</v>
      </c>
      <c r="W22" t="s">
        <v>1009</v>
      </c>
      <c r="Z22" t="s">
        <v>1033</v>
      </c>
      <c r="AA22" t="s">
        <v>1033</v>
      </c>
      <c r="AB22" t="s">
        <v>1033</v>
      </c>
      <c r="AC22" t="s">
        <v>1033</v>
      </c>
      <c r="AP22" t="s">
        <v>1054</v>
      </c>
      <c r="AQ22" t="s">
        <v>1056</v>
      </c>
      <c r="AR22" t="s">
        <v>1056</v>
      </c>
      <c r="AS22" t="s">
        <v>1056</v>
      </c>
      <c r="AT22" t="s">
        <v>1054</v>
      </c>
      <c r="AU22" t="s">
        <v>1056</v>
      </c>
      <c r="AV22" t="s">
        <v>1054</v>
      </c>
      <c r="AW22" t="s">
        <v>1056</v>
      </c>
      <c r="AX22" t="s">
        <v>1054</v>
      </c>
      <c r="CI22" t="s">
        <v>1011</v>
      </c>
      <c r="CJ22" t="s">
        <v>1011</v>
      </c>
      <c r="CK22" t="s">
        <v>1125</v>
      </c>
      <c r="CL22" t="s">
        <v>1125</v>
      </c>
      <c r="CM22" t="s">
        <v>1125</v>
      </c>
      <c r="CN22" t="s">
        <v>1011</v>
      </c>
      <c r="CO22" t="s">
        <v>1125</v>
      </c>
      <c r="CP22" t="s">
        <v>1125</v>
      </c>
      <c r="CQ22" t="s">
        <v>1238</v>
      </c>
      <c r="CR22" t="s">
        <v>1229</v>
      </c>
      <c r="CS22" t="s">
        <v>1238</v>
      </c>
      <c r="CT22" t="s">
        <v>1229</v>
      </c>
      <c r="CU22" t="s">
        <v>1238</v>
      </c>
      <c r="CV22" t="s">
        <v>1229</v>
      </c>
      <c r="CW22" t="s">
        <v>1229</v>
      </c>
      <c r="CX22" t="s">
        <v>2189</v>
      </c>
      <c r="CY22" t="s">
        <v>2190</v>
      </c>
      <c r="CZ22" t="s">
        <v>2191</v>
      </c>
      <c r="DA22" t="s">
        <v>2192</v>
      </c>
      <c r="DB22" t="s">
        <v>2193</v>
      </c>
      <c r="DC22" t="s">
        <v>2194</v>
      </c>
      <c r="DD22" t="s">
        <v>2195</v>
      </c>
      <c r="DE22" t="s">
        <v>1231</v>
      </c>
      <c r="DF22" t="s">
        <v>1236</v>
      </c>
      <c r="DG22" t="s">
        <v>2196</v>
      </c>
      <c r="DH22" t="s">
        <v>2197</v>
      </c>
      <c r="DI22" t="s">
        <v>1239</v>
      </c>
      <c r="DJ22" t="s">
        <v>1237</v>
      </c>
      <c r="DK22" t="s">
        <v>2198</v>
      </c>
      <c r="DL22" t="s">
        <v>2199</v>
      </c>
    </row>
    <row r="23" spans="1:118" x14ac:dyDescent="0.3">
      <c r="A23" t="s">
        <v>318</v>
      </c>
      <c r="B23" t="s">
        <v>319</v>
      </c>
      <c r="C23" t="s">
        <v>1414</v>
      </c>
      <c r="D23" t="s">
        <v>1415</v>
      </c>
      <c r="E23" t="s">
        <v>1416</v>
      </c>
      <c r="F23" t="s">
        <v>1363</v>
      </c>
      <c r="G23" t="s">
        <v>1417</v>
      </c>
      <c r="H23" t="s">
        <v>1418</v>
      </c>
      <c r="I23">
        <v>0</v>
      </c>
      <c r="J23">
        <v>0</v>
      </c>
      <c r="K23">
        <v>0</v>
      </c>
      <c r="L23">
        <v>0</v>
      </c>
      <c r="M23" s="261">
        <v>0</v>
      </c>
      <c r="N23">
        <v>0</v>
      </c>
      <c r="O23" t="s">
        <v>1009</v>
      </c>
      <c r="P23" t="s">
        <v>1009</v>
      </c>
      <c r="Q23" t="s">
        <v>1009</v>
      </c>
      <c r="R23" t="s">
        <v>1009</v>
      </c>
      <c r="S23" t="s">
        <v>1125</v>
      </c>
      <c r="T23" t="s">
        <v>1125</v>
      </c>
      <c r="U23" t="s">
        <v>1125</v>
      </c>
      <c r="V23" t="s">
        <v>1125</v>
      </c>
      <c r="W23" t="s">
        <v>1009</v>
      </c>
      <c r="Z23" t="s">
        <v>1033</v>
      </c>
      <c r="AA23" t="s">
        <v>1035</v>
      </c>
      <c r="AB23" t="s">
        <v>1037</v>
      </c>
      <c r="AC23" t="s">
        <v>1035</v>
      </c>
      <c r="AP23" t="s">
        <v>1054</v>
      </c>
      <c r="AQ23" t="s">
        <v>1054</v>
      </c>
      <c r="AR23" t="s">
        <v>1054</v>
      </c>
      <c r="AS23" t="s">
        <v>1054</v>
      </c>
      <c r="AT23" t="s">
        <v>1054</v>
      </c>
      <c r="AU23" t="s">
        <v>1054</v>
      </c>
      <c r="AV23" t="s">
        <v>1054</v>
      </c>
      <c r="AW23" t="s">
        <v>1054</v>
      </c>
      <c r="AX23" t="s">
        <v>1054</v>
      </c>
      <c r="CI23" t="s">
        <v>1011</v>
      </c>
      <c r="CJ23" t="s">
        <v>1011</v>
      </c>
      <c r="CK23" t="s">
        <v>1125</v>
      </c>
      <c r="CL23" t="s">
        <v>1125</v>
      </c>
      <c r="CM23" t="s">
        <v>1125</v>
      </c>
      <c r="CN23" t="s">
        <v>1009</v>
      </c>
      <c r="CO23">
        <v>31102484</v>
      </c>
      <c r="CP23" t="s">
        <v>1965</v>
      </c>
      <c r="CQ23" t="s">
        <v>1229</v>
      </c>
      <c r="CR23" t="s">
        <v>1229</v>
      </c>
      <c r="CS23" t="s">
        <v>1229</v>
      </c>
      <c r="CT23" t="s">
        <v>1229</v>
      </c>
      <c r="CU23" t="s">
        <v>1229</v>
      </c>
      <c r="CV23" t="s">
        <v>1229</v>
      </c>
      <c r="CW23" t="s">
        <v>1229</v>
      </c>
      <c r="CX23" t="s">
        <v>2200</v>
      </c>
      <c r="CY23" t="s">
        <v>2201</v>
      </c>
      <c r="CZ23" t="s">
        <v>2202</v>
      </c>
      <c r="DA23" t="s">
        <v>2203</v>
      </c>
      <c r="DB23" t="s">
        <v>2204</v>
      </c>
      <c r="DC23" t="s">
        <v>2205</v>
      </c>
      <c r="DD23" t="s">
        <v>2205</v>
      </c>
      <c r="DE23" t="s">
        <v>1231</v>
      </c>
      <c r="DF23" t="s">
        <v>1239</v>
      </c>
      <c r="DG23" t="s">
        <v>2206</v>
      </c>
      <c r="DH23" t="s">
        <v>2207</v>
      </c>
      <c r="DI23" t="s">
        <v>2077</v>
      </c>
      <c r="DJ23" t="s">
        <v>1237</v>
      </c>
      <c r="DK23" t="s">
        <v>2208</v>
      </c>
      <c r="DL23" t="s">
        <v>2209</v>
      </c>
    </row>
    <row r="24" spans="1:118" x14ac:dyDescent="0.3">
      <c r="A24" t="s">
        <v>321</v>
      </c>
      <c r="B24" t="s">
        <v>322</v>
      </c>
      <c r="C24" t="s">
        <v>1419</v>
      </c>
      <c r="D24" t="s">
        <v>1420</v>
      </c>
      <c r="E24">
        <v>7956213604</v>
      </c>
      <c r="F24" t="s">
        <v>1368</v>
      </c>
      <c r="G24" t="s">
        <v>1125</v>
      </c>
      <c r="H24" t="s">
        <v>1125</v>
      </c>
      <c r="I24">
        <v>0</v>
      </c>
      <c r="J24">
        <v>0</v>
      </c>
      <c r="K24">
        <v>0</v>
      </c>
      <c r="L24">
        <v>0</v>
      </c>
      <c r="M24" s="261">
        <v>0</v>
      </c>
      <c r="N24">
        <v>5</v>
      </c>
      <c r="O24" t="s">
        <v>1009</v>
      </c>
      <c r="P24" t="s">
        <v>1009</v>
      </c>
      <c r="Q24" t="s">
        <v>1009</v>
      </c>
      <c r="R24" t="s">
        <v>1009</v>
      </c>
      <c r="S24" t="s">
        <v>1125</v>
      </c>
      <c r="T24" t="s">
        <v>1125</v>
      </c>
      <c r="U24" t="s">
        <v>1125</v>
      </c>
      <c r="V24" t="s">
        <v>1125</v>
      </c>
      <c r="W24" t="s">
        <v>1009</v>
      </c>
      <c r="Z24" t="s">
        <v>1035</v>
      </c>
      <c r="AA24" t="s">
        <v>1033</v>
      </c>
      <c r="AB24" t="s">
        <v>1033</v>
      </c>
      <c r="AC24" t="s">
        <v>1033</v>
      </c>
      <c r="AP24" t="s">
        <v>1056</v>
      </c>
      <c r="AQ24" t="s">
        <v>1056</v>
      </c>
      <c r="AR24" t="s">
        <v>1056</v>
      </c>
      <c r="AS24" t="s">
        <v>1054</v>
      </c>
      <c r="AT24" t="s">
        <v>1052</v>
      </c>
      <c r="AU24" t="s">
        <v>1052</v>
      </c>
      <c r="AV24" t="s">
        <v>1054</v>
      </c>
      <c r="AW24" t="s">
        <v>1052</v>
      </c>
      <c r="AX24" t="s">
        <v>1054</v>
      </c>
      <c r="CI24" t="s">
        <v>1011</v>
      </c>
      <c r="CJ24" t="s">
        <v>1011</v>
      </c>
      <c r="CK24" t="s">
        <v>1125</v>
      </c>
      <c r="CL24" t="s">
        <v>1125</v>
      </c>
      <c r="CM24" t="s">
        <v>1125</v>
      </c>
      <c r="CN24" t="s">
        <v>1011</v>
      </c>
      <c r="CO24" t="s">
        <v>1125</v>
      </c>
      <c r="CP24" t="s">
        <v>1125</v>
      </c>
      <c r="CQ24" t="s">
        <v>1238</v>
      </c>
      <c r="CR24" t="s">
        <v>1229</v>
      </c>
      <c r="CS24" t="s">
        <v>1229</v>
      </c>
      <c r="CT24" t="s">
        <v>1242</v>
      </c>
      <c r="CU24" t="s">
        <v>1230</v>
      </c>
      <c r="CV24" t="s">
        <v>1229</v>
      </c>
      <c r="CW24" t="s">
        <v>1229</v>
      </c>
      <c r="CX24" t="s">
        <v>2210</v>
      </c>
      <c r="CY24" t="s">
        <v>2211</v>
      </c>
      <c r="CZ24" t="s">
        <v>2212</v>
      </c>
      <c r="DA24" t="s">
        <v>2213</v>
      </c>
      <c r="DB24" t="s">
        <v>2214</v>
      </c>
      <c r="DC24" t="s">
        <v>2215</v>
      </c>
      <c r="DD24" t="s">
        <v>2216</v>
      </c>
      <c r="DE24" t="s">
        <v>1237</v>
      </c>
      <c r="DF24" t="s">
        <v>1232</v>
      </c>
      <c r="DG24" t="s">
        <v>2217</v>
      </c>
      <c r="DH24" t="s">
        <v>2218</v>
      </c>
      <c r="DI24" t="s">
        <v>1239</v>
      </c>
      <c r="DJ24" t="s">
        <v>1241</v>
      </c>
      <c r="DK24" t="s">
        <v>2219</v>
      </c>
      <c r="DL24" t="s">
        <v>2220</v>
      </c>
    </row>
    <row r="25" spans="1:118" x14ac:dyDescent="0.3">
      <c r="A25" t="s">
        <v>323</v>
      </c>
      <c r="B25" t="s">
        <v>324</v>
      </c>
      <c r="C25" t="s">
        <v>1421</v>
      </c>
      <c r="D25" t="s">
        <v>1422</v>
      </c>
      <c r="E25" t="s">
        <v>1423</v>
      </c>
      <c r="F25" t="s">
        <v>1363</v>
      </c>
      <c r="G25" t="s">
        <v>1424</v>
      </c>
      <c r="H25" t="s">
        <v>1425</v>
      </c>
      <c r="I25">
        <v>0</v>
      </c>
      <c r="J25">
        <v>0</v>
      </c>
      <c r="K25">
        <v>0</v>
      </c>
      <c r="L25">
        <v>0</v>
      </c>
      <c r="M25" s="261">
        <v>0</v>
      </c>
      <c r="N25">
        <v>0</v>
      </c>
      <c r="O25" t="s">
        <v>1009</v>
      </c>
      <c r="P25" t="s">
        <v>1009</v>
      </c>
      <c r="Q25" t="s">
        <v>1009</v>
      </c>
      <c r="R25" t="s">
        <v>1009</v>
      </c>
      <c r="S25" t="s">
        <v>1125</v>
      </c>
      <c r="T25" t="s">
        <v>1125</v>
      </c>
      <c r="U25" t="s">
        <v>1125</v>
      </c>
      <c r="V25" t="s">
        <v>1125</v>
      </c>
      <c r="W25" t="s">
        <v>1009</v>
      </c>
      <c r="Z25" t="s">
        <v>1033</v>
      </c>
      <c r="AA25" t="s">
        <v>1033</v>
      </c>
      <c r="AB25" t="s">
        <v>1033</v>
      </c>
      <c r="AC25" t="s">
        <v>1033</v>
      </c>
      <c r="AP25" t="s">
        <v>1056</v>
      </c>
      <c r="AQ25" t="s">
        <v>1056</v>
      </c>
      <c r="AR25" t="s">
        <v>1058</v>
      </c>
      <c r="AS25" t="s">
        <v>1058</v>
      </c>
      <c r="AT25" t="s">
        <v>1056</v>
      </c>
      <c r="AU25" t="s">
        <v>1056</v>
      </c>
      <c r="AV25" t="s">
        <v>1056</v>
      </c>
      <c r="AW25" t="s">
        <v>1054</v>
      </c>
      <c r="AX25" t="s">
        <v>1056</v>
      </c>
      <c r="CI25" t="s">
        <v>1011</v>
      </c>
      <c r="CJ25" t="s">
        <v>1011</v>
      </c>
      <c r="CK25" t="s">
        <v>1125</v>
      </c>
      <c r="CL25" t="s">
        <v>1125</v>
      </c>
      <c r="CM25" t="s">
        <v>1125</v>
      </c>
      <c r="CN25" t="s">
        <v>1009</v>
      </c>
      <c r="CO25">
        <v>31971171</v>
      </c>
      <c r="CP25" t="s">
        <v>1966</v>
      </c>
      <c r="CQ25" t="s">
        <v>1229</v>
      </c>
      <c r="CR25" t="s">
        <v>1229</v>
      </c>
      <c r="CS25" t="s">
        <v>1238</v>
      </c>
      <c r="CT25" t="s">
        <v>1238</v>
      </c>
      <c r="CU25" t="s">
        <v>1229</v>
      </c>
      <c r="CV25" t="s">
        <v>1229</v>
      </c>
      <c r="CW25" t="s">
        <v>1230</v>
      </c>
      <c r="CX25" t="s">
        <v>2221</v>
      </c>
      <c r="CY25" t="s">
        <v>2222</v>
      </c>
      <c r="CZ25" t="s">
        <v>2223</v>
      </c>
      <c r="DA25" t="s">
        <v>2224</v>
      </c>
      <c r="DB25" t="s">
        <v>2225</v>
      </c>
      <c r="DC25" t="s">
        <v>2226</v>
      </c>
      <c r="DD25" t="s">
        <v>2227</v>
      </c>
      <c r="DE25" t="s">
        <v>1239</v>
      </c>
      <c r="DF25" t="s">
        <v>1232</v>
      </c>
      <c r="DG25" t="s">
        <v>2228</v>
      </c>
      <c r="DH25" t="s">
        <v>2229</v>
      </c>
      <c r="DI25" t="s">
        <v>1241</v>
      </c>
      <c r="DJ25" t="s">
        <v>1232</v>
      </c>
      <c r="DK25" t="s">
        <v>2230</v>
      </c>
      <c r="DL25" t="s">
        <v>2231</v>
      </c>
    </row>
    <row r="26" spans="1:118" x14ac:dyDescent="0.3">
      <c r="A26" t="s">
        <v>326</v>
      </c>
      <c r="B26" t="s">
        <v>327</v>
      </c>
      <c r="C26" t="s">
        <v>1426</v>
      </c>
      <c r="D26" t="s">
        <v>1427</v>
      </c>
      <c r="E26" t="s">
        <v>1428</v>
      </c>
      <c r="F26" t="s">
        <v>1363</v>
      </c>
      <c r="G26" t="s">
        <v>1429</v>
      </c>
      <c r="H26" t="s">
        <v>1430</v>
      </c>
      <c r="I26">
        <v>0</v>
      </c>
      <c r="J26">
        <v>0</v>
      </c>
      <c r="K26">
        <v>12</v>
      </c>
      <c r="L26">
        <v>27</v>
      </c>
      <c r="M26" s="261">
        <v>0</v>
      </c>
      <c r="N26">
        <v>5</v>
      </c>
      <c r="O26" t="s">
        <v>1009</v>
      </c>
      <c r="P26" t="s">
        <v>1009</v>
      </c>
      <c r="Q26" t="s">
        <v>1009</v>
      </c>
      <c r="R26" t="s">
        <v>1009</v>
      </c>
      <c r="S26" t="s">
        <v>1125</v>
      </c>
      <c r="T26" t="s">
        <v>1125</v>
      </c>
      <c r="U26" t="s">
        <v>1125</v>
      </c>
      <c r="V26" t="s">
        <v>1125</v>
      </c>
      <c r="W26" t="s">
        <v>1009</v>
      </c>
      <c r="Z26" t="s">
        <v>1035</v>
      </c>
      <c r="AA26" t="s">
        <v>1033</v>
      </c>
      <c r="AB26" t="s">
        <v>1037</v>
      </c>
      <c r="AC26" t="s">
        <v>1035</v>
      </c>
      <c r="AP26" t="s">
        <v>1054</v>
      </c>
      <c r="AQ26" t="s">
        <v>1054</v>
      </c>
      <c r="AR26" t="s">
        <v>1054</v>
      </c>
      <c r="AS26" t="s">
        <v>1054</v>
      </c>
      <c r="AT26" t="s">
        <v>1054</v>
      </c>
      <c r="AU26" t="s">
        <v>1052</v>
      </c>
      <c r="AV26" t="s">
        <v>1052</v>
      </c>
      <c r="AW26" t="s">
        <v>1054</v>
      </c>
      <c r="AX26" t="s">
        <v>1054</v>
      </c>
      <c r="CI26" t="s">
        <v>1011</v>
      </c>
      <c r="CJ26" t="s">
        <v>1011</v>
      </c>
      <c r="CK26" t="s">
        <v>1125</v>
      </c>
      <c r="CL26" t="s">
        <v>1125</v>
      </c>
      <c r="CM26" t="s">
        <v>1125</v>
      </c>
      <c r="CN26" t="s">
        <v>1011</v>
      </c>
      <c r="CO26" t="s">
        <v>1125</v>
      </c>
      <c r="CP26" t="s">
        <v>1125</v>
      </c>
      <c r="CQ26" t="s">
        <v>1229</v>
      </c>
      <c r="CR26" t="s">
        <v>1229</v>
      </c>
      <c r="CS26" t="s">
        <v>1229</v>
      </c>
      <c r="CT26" t="s">
        <v>1229</v>
      </c>
      <c r="CU26" t="s">
        <v>1229</v>
      </c>
      <c r="CV26" t="s">
        <v>1229</v>
      </c>
      <c r="CW26" t="s">
        <v>1229</v>
      </c>
      <c r="CX26" t="s">
        <v>2232</v>
      </c>
      <c r="CY26" t="s">
        <v>2233</v>
      </c>
      <c r="CZ26" t="s">
        <v>2234</v>
      </c>
      <c r="DA26" t="s">
        <v>2235</v>
      </c>
      <c r="DB26" t="s">
        <v>2236</v>
      </c>
      <c r="DC26" t="s">
        <v>2237</v>
      </c>
      <c r="DD26" t="s">
        <v>2238</v>
      </c>
      <c r="DE26" t="s">
        <v>1125</v>
      </c>
      <c r="DF26" t="s">
        <v>1125</v>
      </c>
      <c r="DG26" t="s">
        <v>1125</v>
      </c>
      <c r="DH26" t="s">
        <v>1125</v>
      </c>
      <c r="DI26" t="s">
        <v>1125</v>
      </c>
      <c r="DJ26" t="s">
        <v>1125</v>
      </c>
      <c r="DK26" t="s">
        <v>1125</v>
      </c>
      <c r="DL26" t="s">
        <v>1125</v>
      </c>
    </row>
    <row r="27" spans="1:118" x14ac:dyDescent="0.3">
      <c r="A27" t="s">
        <v>328</v>
      </c>
      <c r="B27" t="s">
        <v>329</v>
      </c>
      <c r="C27" t="s">
        <v>1431</v>
      </c>
      <c r="D27" t="s">
        <v>1432</v>
      </c>
      <c r="E27" t="s">
        <v>1433</v>
      </c>
      <c r="F27" t="s">
        <v>1363</v>
      </c>
      <c r="G27" t="s">
        <v>1434</v>
      </c>
      <c r="H27" t="s">
        <v>1435</v>
      </c>
      <c r="I27">
        <v>0</v>
      </c>
      <c r="J27">
        <v>0</v>
      </c>
      <c r="K27">
        <v>12</v>
      </c>
      <c r="L27">
        <v>27</v>
      </c>
      <c r="M27" s="261">
        <v>0</v>
      </c>
      <c r="N27">
        <v>5</v>
      </c>
      <c r="O27" t="s">
        <v>1009</v>
      </c>
      <c r="P27" t="s">
        <v>1009</v>
      </c>
      <c r="Q27" t="s">
        <v>1009</v>
      </c>
      <c r="R27" t="s">
        <v>1009</v>
      </c>
      <c r="S27" t="s">
        <v>1125</v>
      </c>
      <c r="T27" t="s">
        <v>1125</v>
      </c>
      <c r="U27" t="s">
        <v>1125</v>
      </c>
      <c r="V27" t="s">
        <v>1125</v>
      </c>
      <c r="W27" t="s">
        <v>1009</v>
      </c>
      <c r="Z27" t="s">
        <v>1035</v>
      </c>
      <c r="AA27" t="s">
        <v>1033</v>
      </c>
      <c r="AB27" t="s">
        <v>1033</v>
      </c>
      <c r="AC27" t="s">
        <v>1033</v>
      </c>
      <c r="AP27" t="s">
        <v>1054</v>
      </c>
      <c r="AQ27" t="s">
        <v>1054</v>
      </c>
      <c r="AR27" t="s">
        <v>1056</v>
      </c>
      <c r="AS27" t="s">
        <v>1054</v>
      </c>
      <c r="AT27" t="s">
        <v>1054</v>
      </c>
      <c r="AU27" t="s">
        <v>1054</v>
      </c>
      <c r="AV27" t="s">
        <v>1054</v>
      </c>
      <c r="AW27" t="s">
        <v>1054</v>
      </c>
      <c r="AX27" t="s">
        <v>1054</v>
      </c>
      <c r="CI27" t="s">
        <v>1011</v>
      </c>
      <c r="CJ27" t="s">
        <v>1011</v>
      </c>
      <c r="CK27" t="s">
        <v>1125</v>
      </c>
      <c r="CL27" t="s">
        <v>1125</v>
      </c>
      <c r="CM27" t="s">
        <v>1125</v>
      </c>
      <c r="CN27" t="s">
        <v>1011</v>
      </c>
      <c r="CO27" t="s">
        <v>1125</v>
      </c>
      <c r="CP27" t="s">
        <v>1125</v>
      </c>
      <c r="CQ27" t="s">
        <v>1229</v>
      </c>
      <c r="CR27" t="s">
        <v>1229</v>
      </c>
      <c r="CS27" t="s">
        <v>1229</v>
      </c>
      <c r="CT27" t="s">
        <v>1229</v>
      </c>
      <c r="CU27" t="s">
        <v>1229</v>
      </c>
      <c r="CV27" t="s">
        <v>1229</v>
      </c>
      <c r="CW27" t="s">
        <v>1238</v>
      </c>
      <c r="CX27" t="s">
        <v>2239</v>
      </c>
      <c r="CY27" t="s">
        <v>2240</v>
      </c>
      <c r="CZ27" t="s">
        <v>2241</v>
      </c>
      <c r="DA27" t="s">
        <v>2242</v>
      </c>
      <c r="DB27" t="s">
        <v>2243</v>
      </c>
      <c r="DC27" t="s">
        <v>2244</v>
      </c>
      <c r="DD27" t="s">
        <v>2245</v>
      </c>
      <c r="DE27" t="s">
        <v>1236</v>
      </c>
      <c r="DF27" t="s">
        <v>1236</v>
      </c>
      <c r="DG27" t="s">
        <v>2246</v>
      </c>
      <c r="DH27" t="s">
        <v>2247</v>
      </c>
      <c r="DI27" t="s">
        <v>1235</v>
      </c>
      <c r="DJ27" t="s">
        <v>1232</v>
      </c>
      <c r="DK27" t="s">
        <v>2248</v>
      </c>
      <c r="DL27" t="s">
        <v>2249</v>
      </c>
    </row>
    <row r="28" spans="1:118" x14ac:dyDescent="0.3">
      <c r="A28" t="s">
        <v>332</v>
      </c>
      <c r="B28" t="s">
        <v>333</v>
      </c>
      <c r="C28" t="s">
        <v>1436</v>
      </c>
      <c r="D28" t="s">
        <v>1437</v>
      </c>
      <c r="E28" t="s">
        <v>1438</v>
      </c>
      <c r="F28" t="s">
        <v>1368</v>
      </c>
      <c r="G28" t="s">
        <v>1125</v>
      </c>
      <c r="H28" t="s">
        <v>1125</v>
      </c>
      <c r="I28">
        <v>0</v>
      </c>
      <c r="J28">
        <v>0</v>
      </c>
      <c r="K28">
        <v>0</v>
      </c>
      <c r="L28">
        <v>0</v>
      </c>
      <c r="M28" s="261">
        <v>0</v>
      </c>
      <c r="N28">
        <v>5</v>
      </c>
      <c r="O28" s="1" t="s">
        <v>1009</v>
      </c>
      <c r="P28" s="1" t="s">
        <v>1009</v>
      </c>
      <c r="Q28" s="1" t="s">
        <v>1009</v>
      </c>
      <c r="R28" s="1" t="s">
        <v>1009</v>
      </c>
      <c r="S28" s="1" t="s">
        <v>1125</v>
      </c>
      <c r="T28" s="1" t="s">
        <v>1125</v>
      </c>
      <c r="U28" s="1" t="s">
        <v>1125</v>
      </c>
      <c r="V28" s="1" t="s">
        <v>1125</v>
      </c>
      <c r="W28" s="1" t="s">
        <v>1009</v>
      </c>
      <c r="X28" s="1" t="s">
        <v>1125</v>
      </c>
      <c r="Y28" s="1" t="s">
        <v>1125</v>
      </c>
      <c r="Z28" s="1" t="s">
        <v>1035</v>
      </c>
      <c r="AA28" s="1" t="s">
        <v>1033</v>
      </c>
      <c r="AB28" s="1" t="s">
        <v>1033</v>
      </c>
      <c r="AC28" s="1" t="s">
        <v>1033</v>
      </c>
      <c r="AD28" s="1"/>
      <c r="AE28" s="1"/>
      <c r="AF28" s="1"/>
      <c r="AG28" s="1"/>
      <c r="AH28" s="1"/>
      <c r="AI28" s="1"/>
      <c r="AJ28" s="1"/>
      <c r="AK28" s="1"/>
      <c r="AL28" s="1"/>
      <c r="AM28" s="1"/>
      <c r="AN28" s="1"/>
      <c r="AO28" s="1"/>
      <c r="AP28" s="1" t="s">
        <v>1054</v>
      </c>
      <c r="AQ28" s="1" t="s">
        <v>1054</v>
      </c>
      <c r="AR28" s="1" t="s">
        <v>1056</v>
      </c>
      <c r="AS28" s="1" t="s">
        <v>1054</v>
      </c>
      <c r="AT28" s="1" t="s">
        <v>1054</v>
      </c>
      <c r="AU28" s="1" t="s">
        <v>1054</v>
      </c>
      <c r="AV28" s="1" t="s">
        <v>1056</v>
      </c>
      <c r="AW28" s="1" t="s">
        <v>1056</v>
      </c>
      <c r="AX28" s="1" t="s">
        <v>1056</v>
      </c>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t="s">
        <v>1011</v>
      </c>
      <c r="CJ28" s="1" t="s">
        <v>1011</v>
      </c>
      <c r="CK28" s="1" t="s">
        <v>1125</v>
      </c>
      <c r="CL28" s="1" t="s">
        <v>1125</v>
      </c>
      <c r="CM28" s="1" t="s">
        <v>1125</v>
      </c>
      <c r="CN28" s="1" t="s">
        <v>1011</v>
      </c>
      <c r="CO28" s="1" t="s">
        <v>1125</v>
      </c>
      <c r="CP28" s="1" t="s">
        <v>1125</v>
      </c>
      <c r="CQ28" s="1" t="s">
        <v>1238</v>
      </c>
      <c r="CR28" s="1" t="s">
        <v>1229</v>
      </c>
      <c r="CS28" s="1" t="s">
        <v>1229</v>
      </c>
      <c r="CT28" s="1" t="s">
        <v>1229</v>
      </c>
      <c r="CU28" s="1" t="s">
        <v>1238</v>
      </c>
      <c r="CV28" s="1" t="s">
        <v>1229</v>
      </c>
      <c r="CW28" s="1" t="s">
        <v>1229</v>
      </c>
      <c r="CX28" s="1" t="s">
        <v>2250</v>
      </c>
      <c r="CY28" s="1" t="s">
        <v>2251</v>
      </c>
      <c r="CZ28" s="1" t="s">
        <v>2252</v>
      </c>
      <c r="DA28" s="1" t="s">
        <v>2253</v>
      </c>
      <c r="DB28" s="1" t="s">
        <v>2254</v>
      </c>
      <c r="DC28" s="1" t="s">
        <v>2252</v>
      </c>
      <c r="DD28" s="1" t="s">
        <v>1125</v>
      </c>
      <c r="DE28" s="1" t="s">
        <v>1234</v>
      </c>
      <c r="DF28" s="1" t="s">
        <v>1236</v>
      </c>
      <c r="DG28" s="1" t="s">
        <v>2255</v>
      </c>
      <c r="DH28" s="1" t="s">
        <v>2256</v>
      </c>
      <c r="DI28" s="1" t="s">
        <v>1232</v>
      </c>
      <c r="DJ28" s="1" t="s">
        <v>1236</v>
      </c>
      <c r="DK28" s="1" t="s">
        <v>2257</v>
      </c>
      <c r="DL28" s="1" t="s">
        <v>2258</v>
      </c>
      <c r="DM28" s="1"/>
      <c r="DN28" s="1"/>
    </row>
    <row r="29" spans="1:118" x14ac:dyDescent="0.3">
      <c r="A29" t="s">
        <v>334</v>
      </c>
      <c r="B29" t="s">
        <v>335</v>
      </c>
      <c r="C29" t="s">
        <v>1439</v>
      </c>
      <c r="D29" t="s">
        <v>1440</v>
      </c>
      <c r="E29" t="s">
        <v>1441</v>
      </c>
      <c r="F29" t="s">
        <v>1368</v>
      </c>
      <c r="G29" t="s">
        <v>1125</v>
      </c>
      <c r="H29" t="s">
        <v>1125</v>
      </c>
      <c r="I29">
        <v>0</v>
      </c>
      <c r="J29">
        <v>0</v>
      </c>
      <c r="K29">
        <v>0</v>
      </c>
      <c r="L29">
        <v>27</v>
      </c>
      <c r="M29" s="261">
        <v>0</v>
      </c>
      <c r="N29">
        <v>0</v>
      </c>
      <c r="O29" t="s">
        <v>1009</v>
      </c>
      <c r="P29" t="s">
        <v>1009</v>
      </c>
      <c r="Q29" t="s">
        <v>1009</v>
      </c>
      <c r="R29" t="s">
        <v>1009</v>
      </c>
      <c r="S29" t="s">
        <v>1125</v>
      </c>
      <c r="T29" t="s">
        <v>1125</v>
      </c>
      <c r="U29" t="s">
        <v>1125</v>
      </c>
      <c r="V29" t="s">
        <v>1125</v>
      </c>
      <c r="W29" t="s">
        <v>1009</v>
      </c>
      <c r="Z29" t="s">
        <v>1035</v>
      </c>
      <c r="AA29" t="s">
        <v>1033</v>
      </c>
      <c r="AB29" t="s">
        <v>1037</v>
      </c>
      <c r="AC29" t="s">
        <v>1035</v>
      </c>
      <c r="AP29" t="s">
        <v>1056</v>
      </c>
      <c r="AQ29" t="s">
        <v>1054</v>
      </c>
      <c r="AR29" t="s">
        <v>1054</v>
      </c>
      <c r="AS29" t="s">
        <v>1052</v>
      </c>
      <c r="AT29" t="s">
        <v>1054</v>
      </c>
      <c r="AU29" t="s">
        <v>1056</v>
      </c>
      <c r="AV29" t="s">
        <v>1054</v>
      </c>
      <c r="AW29" t="s">
        <v>1054</v>
      </c>
      <c r="AX29" t="s">
        <v>1056</v>
      </c>
      <c r="CI29" t="s">
        <v>1011</v>
      </c>
      <c r="CJ29" t="s">
        <v>1011</v>
      </c>
      <c r="CK29" t="s">
        <v>1125</v>
      </c>
      <c r="CL29" t="s">
        <v>1125</v>
      </c>
      <c r="CM29" t="s">
        <v>1125</v>
      </c>
      <c r="CN29" t="s">
        <v>1011</v>
      </c>
      <c r="CO29" t="s">
        <v>1125</v>
      </c>
      <c r="CP29" t="s">
        <v>1125</v>
      </c>
      <c r="CQ29" t="s">
        <v>1229</v>
      </c>
      <c r="CR29" t="s">
        <v>1229</v>
      </c>
      <c r="CS29" t="s">
        <v>1229</v>
      </c>
      <c r="CT29" t="s">
        <v>1229</v>
      </c>
      <c r="CU29" t="s">
        <v>1229</v>
      </c>
      <c r="CV29" t="s">
        <v>1229</v>
      </c>
      <c r="CW29" t="s">
        <v>1229</v>
      </c>
      <c r="CX29" t="s">
        <v>2259</v>
      </c>
      <c r="CY29" t="s">
        <v>2260</v>
      </c>
      <c r="CZ29" t="s">
        <v>2261</v>
      </c>
      <c r="DA29" t="s">
        <v>2262</v>
      </c>
      <c r="DB29" t="s">
        <v>2263</v>
      </c>
      <c r="DC29" t="s">
        <v>2264</v>
      </c>
      <c r="DD29" t="s">
        <v>2265</v>
      </c>
      <c r="DE29" t="s">
        <v>1239</v>
      </c>
      <c r="DF29" t="s">
        <v>1240</v>
      </c>
      <c r="DG29" t="s">
        <v>2266</v>
      </c>
      <c r="DH29" t="s">
        <v>2267</v>
      </c>
      <c r="DI29" t="s">
        <v>2077</v>
      </c>
      <c r="DJ29" t="s">
        <v>1239</v>
      </c>
      <c r="DK29" t="s">
        <v>2268</v>
      </c>
      <c r="DL29" t="s">
        <v>2269</v>
      </c>
    </row>
    <row r="30" spans="1:118" x14ac:dyDescent="0.3">
      <c r="A30" t="s">
        <v>336</v>
      </c>
      <c r="B30" t="s">
        <v>337</v>
      </c>
      <c r="C30" t="s">
        <v>1442</v>
      </c>
      <c r="D30" t="s">
        <v>1443</v>
      </c>
      <c r="E30" t="s">
        <v>1444</v>
      </c>
      <c r="F30" t="s">
        <v>1368</v>
      </c>
      <c r="G30" t="s">
        <v>1125</v>
      </c>
      <c r="H30" t="s">
        <v>1125</v>
      </c>
      <c r="I30">
        <v>0</v>
      </c>
      <c r="J30">
        <v>0</v>
      </c>
      <c r="K30">
        <v>0</v>
      </c>
      <c r="L30">
        <v>0</v>
      </c>
      <c r="M30" s="261">
        <v>0</v>
      </c>
      <c r="N30">
        <v>0</v>
      </c>
      <c r="O30" t="s">
        <v>1009</v>
      </c>
      <c r="P30" t="s">
        <v>1009</v>
      </c>
      <c r="Q30" t="s">
        <v>1009</v>
      </c>
      <c r="R30" t="s">
        <v>1009</v>
      </c>
      <c r="S30" t="s">
        <v>1125</v>
      </c>
      <c r="T30" t="s">
        <v>1125</v>
      </c>
      <c r="U30" t="s">
        <v>1125</v>
      </c>
      <c r="V30" t="s">
        <v>1125</v>
      </c>
      <c r="W30" t="s">
        <v>1009</v>
      </c>
      <c r="Z30" t="s">
        <v>1035</v>
      </c>
      <c r="AA30" t="s">
        <v>1033</v>
      </c>
      <c r="AB30" t="s">
        <v>1033</v>
      </c>
      <c r="AC30" t="s">
        <v>1033</v>
      </c>
      <c r="AP30" t="s">
        <v>1058</v>
      </c>
      <c r="AQ30" t="s">
        <v>1058</v>
      </c>
      <c r="AR30" t="s">
        <v>1056</v>
      </c>
      <c r="AS30" t="s">
        <v>1054</v>
      </c>
      <c r="AT30" t="s">
        <v>1054</v>
      </c>
      <c r="AU30" t="s">
        <v>1054</v>
      </c>
      <c r="AV30" t="s">
        <v>1054</v>
      </c>
      <c r="AW30" t="s">
        <v>1054</v>
      </c>
      <c r="AX30" t="s">
        <v>1052</v>
      </c>
      <c r="CI30" t="s">
        <v>1011</v>
      </c>
      <c r="CJ30" t="s">
        <v>1011</v>
      </c>
      <c r="CK30" t="s">
        <v>1125</v>
      </c>
      <c r="CL30" t="s">
        <v>1125</v>
      </c>
      <c r="CM30" t="s">
        <v>1604</v>
      </c>
      <c r="CN30" t="s">
        <v>1009</v>
      </c>
      <c r="CO30">
        <v>32226076</v>
      </c>
      <c r="CP30" t="s">
        <v>1967</v>
      </c>
      <c r="CQ30" t="s">
        <v>1238</v>
      </c>
      <c r="CR30" t="s">
        <v>1238</v>
      </c>
      <c r="CS30" t="s">
        <v>1229</v>
      </c>
      <c r="CT30" t="s">
        <v>1229</v>
      </c>
      <c r="CU30" t="s">
        <v>1238</v>
      </c>
      <c r="CV30" t="s">
        <v>1229</v>
      </c>
      <c r="CW30" t="s">
        <v>1238</v>
      </c>
      <c r="CX30" t="s">
        <v>2270</v>
      </c>
      <c r="CY30" t="s">
        <v>2271</v>
      </c>
      <c r="CZ30" t="s">
        <v>2272</v>
      </c>
      <c r="DA30" t="s">
        <v>2273</v>
      </c>
      <c r="DB30" t="s">
        <v>2274</v>
      </c>
      <c r="DC30" t="s">
        <v>2275</v>
      </c>
      <c r="DD30" t="s">
        <v>2276</v>
      </c>
      <c r="DE30" t="s">
        <v>1241</v>
      </c>
      <c r="DF30" t="s">
        <v>1234</v>
      </c>
      <c r="DG30" t="s">
        <v>2277</v>
      </c>
      <c r="DH30" t="s">
        <v>2278</v>
      </c>
      <c r="DI30" t="s">
        <v>1236</v>
      </c>
      <c r="DJ30" t="s">
        <v>1231</v>
      </c>
      <c r="DK30" t="s">
        <v>2279</v>
      </c>
      <c r="DL30" t="s">
        <v>2280</v>
      </c>
    </row>
    <row r="31" spans="1:118" x14ac:dyDescent="0.3">
      <c r="A31" t="s">
        <v>338</v>
      </c>
      <c r="B31" t="s">
        <v>339</v>
      </c>
      <c r="C31" t="s">
        <v>1445</v>
      </c>
      <c r="D31" t="s">
        <v>1446</v>
      </c>
      <c r="E31" t="s">
        <v>1447</v>
      </c>
      <c r="F31" t="s">
        <v>1368</v>
      </c>
      <c r="G31" t="s">
        <v>1448</v>
      </c>
      <c r="H31" t="s">
        <v>1449</v>
      </c>
      <c r="I31">
        <v>0</v>
      </c>
      <c r="J31">
        <v>0</v>
      </c>
      <c r="K31">
        <v>0</v>
      </c>
      <c r="L31">
        <v>0</v>
      </c>
      <c r="M31" s="261">
        <v>0</v>
      </c>
      <c r="N31">
        <v>5</v>
      </c>
      <c r="O31" t="s">
        <v>1009</v>
      </c>
      <c r="P31" t="s">
        <v>1009</v>
      </c>
      <c r="Q31" t="s">
        <v>1009</v>
      </c>
      <c r="R31" t="s">
        <v>1009</v>
      </c>
      <c r="S31" t="s">
        <v>1125</v>
      </c>
      <c r="T31" t="s">
        <v>1125</v>
      </c>
      <c r="U31" t="s">
        <v>1125</v>
      </c>
      <c r="V31" t="s">
        <v>1125</v>
      </c>
      <c r="W31" t="s">
        <v>1009</v>
      </c>
      <c r="Z31" t="s">
        <v>1035</v>
      </c>
      <c r="AA31" t="s">
        <v>1033</v>
      </c>
      <c r="AB31" t="s">
        <v>1033</v>
      </c>
      <c r="AC31" t="s">
        <v>1033</v>
      </c>
      <c r="AP31" t="s">
        <v>1056</v>
      </c>
      <c r="AQ31" t="s">
        <v>1056</v>
      </c>
      <c r="AR31" t="s">
        <v>1056</v>
      </c>
      <c r="AS31" t="s">
        <v>1052</v>
      </c>
      <c r="AT31" t="s">
        <v>1054</v>
      </c>
      <c r="AU31" t="s">
        <v>1054</v>
      </c>
      <c r="AV31" t="s">
        <v>1056</v>
      </c>
      <c r="AW31" t="s">
        <v>1056</v>
      </c>
      <c r="AX31" t="s">
        <v>1056</v>
      </c>
      <c r="CI31" t="s">
        <v>1011</v>
      </c>
      <c r="CJ31" t="s">
        <v>1011</v>
      </c>
      <c r="CK31" t="s">
        <v>1125</v>
      </c>
      <c r="CL31" t="s">
        <v>1125</v>
      </c>
      <c r="CM31" t="s">
        <v>1125</v>
      </c>
      <c r="CN31" t="s">
        <v>1011</v>
      </c>
      <c r="CO31" t="s">
        <v>1125</v>
      </c>
      <c r="CP31" t="s">
        <v>1125</v>
      </c>
      <c r="CQ31" t="s">
        <v>1229</v>
      </c>
      <c r="CR31" t="s">
        <v>1229</v>
      </c>
      <c r="CS31" t="s">
        <v>1229</v>
      </c>
      <c r="CT31" t="s">
        <v>1229</v>
      </c>
      <c r="CU31" t="s">
        <v>1229</v>
      </c>
      <c r="CV31" t="s">
        <v>1229</v>
      </c>
      <c r="CW31" t="s">
        <v>1229</v>
      </c>
      <c r="CX31" t="s">
        <v>2281</v>
      </c>
      <c r="CY31" t="s">
        <v>2282</v>
      </c>
      <c r="CZ31" t="s">
        <v>2283</v>
      </c>
      <c r="DA31" t="s">
        <v>2284</v>
      </c>
      <c r="DB31" t="s">
        <v>2285</v>
      </c>
      <c r="DC31" t="s">
        <v>2286</v>
      </c>
      <c r="DD31" t="s">
        <v>2287</v>
      </c>
      <c r="DE31" t="s">
        <v>1231</v>
      </c>
      <c r="DF31" t="s">
        <v>1236</v>
      </c>
      <c r="DG31" t="s">
        <v>2288</v>
      </c>
      <c r="DH31" t="s">
        <v>2289</v>
      </c>
      <c r="DI31" t="s">
        <v>2077</v>
      </c>
      <c r="DJ31" t="s">
        <v>1236</v>
      </c>
      <c r="DK31" t="s">
        <v>2290</v>
      </c>
      <c r="DL31" t="s">
        <v>2291</v>
      </c>
    </row>
    <row r="32" spans="1:118" x14ac:dyDescent="0.3">
      <c r="A32" t="s">
        <v>342</v>
      </c>
      <c r="B32" t="s">
        <v>343</v>
      </c>
      <c r="C32" t="s">
        <v>1450</v>
      </c>
      <c r="D32" t="s">
        <v>1451</v>
      </c>
      <c r="E32">
        <v>7803846231</v>
      </c>
      <c r="F32" t="s">
        <v>1368</v>
      </c>
      <c r="G32" t="s">
        <v>1452</v>
      </c>
      <c r="H32" t="s">
        <v>1453</v>
      </c>
      <c r="I32">
        <v>0</v>
      </c>
      <c r="J32">
        <v>0</v>
      </c>
      <c r="K32">
        <v>0</v>
      </c>
      <c r="L32">
        <v>0</v>
      </c>
      <c r="M32" s="261">
        <v>0</v>
      </c>
      <c r="N32">
        <v>0</v>
      </c>
      <c r="O32" t="s">
        <v>1009</v>
      </c>
      <c r="P32" t="s">
        <v>1009</v>
      </c>
      <c r="Q32" t="s">
        <v>1009</v>
      </c>
      <c r="R32" t="s">
        <v>1009</v>
      </c>
      <c r="S32" t="s">
        <v>1125</v>
      </c>
      <c r="T32" t="s">
        <v>1125</v>
      </c>
      <c r="U32" t="s">
        <v>1125</v>
      </c>
      <c r="V32" t="s">
        <v>1125</v>
      </c>
      <c r="W32" t="s">
        <v>1009</v>
      </c>
      <c r="Z32" t="s">
        <v>1035</v>
      </c>
      <c r="AA32" t="s">
        <v>1033</v>
      </c>
      <c r="AB32" t="s">
        <v>1035</v>
      </c>
      <c r="AC32" t="s">
        <v>1035</v>
      </c>
      <c r="AP32" t="s">
        <v>1056</v>
      </c>
      <c r="AQ32" t="s">
        <v>1056</v>
      </c>
      <c r="AR32" t="s">
        <v>1056</v>
      </c>
      <c r="AS32" t="s">
        <v>1056</v>
      </c>
      <c r="AT32" t="s">
        <v>1056</v>
      </c>
      <c r="AU32" t="s">
        <v>1054</v>
      </c>
      <c r="AV32" t="s">
        <v>1056</v>
      </c>
      <c r="AW32" t="s">
        <v>1054</v>
      </c>
      <c r="AX32" t="s">
        <v>1056</v>
      </c>
      <c r="CI32" t="s">
        <v>1011</v>
      </c>
      <c r="CJ32" t="s">
        <v>1011</v>
      </c>
      <c r="CK32" t="s">
        <v>1125</v>
      </c>
      <c r="CL32" t="s">
        <v>1125</v>
      </c>
      <c r="CM32" t="s">
        <v>1125</v>
      </c>
      <c r="CN32" t="s">
        <v>1009</v>
      </c>
      <c r="CO32">
        <v>34458100</v>
      </c>
      <c r="CP32" t="s">
        <v>1968</v>
      </c>
      <c r="CQ32" t="s">
        <v>1238</v>
      </c>
      <c r="CR32" t="s">
        <v>1229</v>
      </c>
      <c r="CS32" t="s">
        <v>1238</v>
      </c>
      <c r="CT32" t="s">
        <v>1229</v>
      </c>
      <c r="CU32" t="s">
        <v>1229</v>
      </c>
      <c r="CV32" t="s">
        <v>1229</v>
      </c>
      <c r="CW32" t="s">
        <v>1229</v>
      </c>
      <c r="CX32" t="s">
        <v>2292</v>
      </c>
      <c r="CY32" t="s">
        <v>2293</v>
      </c>
      <c r="CZ32" t="s">
        <v>2294</v>
      </c>
      <c r="DA32" t="s">
        <v>2295</v>
      </c>
      <c r="DB32" t="s">
        <v>2296</v>
      </c>
      <c r="DC32" t="s">
        <v>2297</v>
      </c>
      <c r="DD32" t="s">
        <v>2298</v>
      </c>
      <c r="DE32" t="s">
        <v>1231</v>
      </c>
      <c r="DF32" t="s">
        <v>1236</v>
      </c>
      <c r="DG32" t="s">
        <v>2299</v>
      </c>
      <c r="DH32" t="s">
        <v>2300</v>
      </c>
      <c r="DI32" t="s">
        <v>1241</v>
      </c>
      <c r="DJ32" t="s">
        <v>1236</v>
      </c>
      <c r="DK32" t="s">
        <v>2301</v>
      </c>
      <c r="DL32" t="s">
        <v>2302</v>
      </c>
    </row>
    <row r="33" spans="1:116" x14ac:dyDescent="0.3">
      <c r="A33" t="s">
        <v>344</v>
      </c>
      <c r="B33" t="s">
        <v>345</v>
      </c>
      <c r="C33" t="s">
        <v>1454</v>
      </c>
      <c r="D33" t="s">
        <v>1455</v>
      </c>
      <c r="E33" t="s">
        <v>1456</v>
      </c>
      <c r="F33" t="s">
        <v>1368</v>
      </c>
      <c r="G33" t="s">
        <v>1125</v>
      </c>
      <c r="H33" t="s">
        <v>1125</v>
      </c>
      <c r="I33">
        <v>0</v>
      </c>
      <c r="J33">
        <v>0</v>
      </c>
      <c r="K33">
        <v>0</v>
      </c>
      <c r="L33">
        <v>0</v>
      </c>
      <c r="M33" s="261">
        <v>0</v>
      </c>
      <c r="N33">
        <v>0</v>
      </c>
      <c r="O33" t="s">
        <v>1009</v>
      </c>
      <c r="P33" t="s">
        <v>1009</v>
      </c>
      <c r="Q33" t="s">
        <v>1009</v>
      </c>
      <c r="R33" t="s">
        <v>1009</v>
      </c>
      <c r="S33" t="s">
        <v>1125</v>
      </c>
      <c r="T33" t="s">
        <v>1125</v>
      </c>
      <c r="U33" t="s">
        <v>1125</v>
      </c>
      <c r="V33" t="s">
        <v>1125</v>
      </c>
      <c r="W33" t="s">
        <v>1009</v>
      </c>
      <c r="Z33" t="s">
        <v>1035</v>
      </c>
      <c r="AA33" t="s">
        <v>1035</v>
      </c>
      <c r="AB33" t="s">
        <v>1033</v>
      </c>
      <c r="AC33" t="s">
        <v>1033</v>
      </c>
      <c r="AP33" t="s">
        <v>1056</v>
      </c>
      <c r="AQ33" t="s">
        <v>1056</v>
      </c>
      <c r="AR33" t="s">
        <v>1056</v>
      </c>
      <c r="AS33" t="s">
        <v>1056</v>
      </c>
      <c r="AT33" t="s">
        <v>1054</v>
      </c>
      <c r="AU33" t="s">
        <v>1054</v>
      </c>
      <c r="AV33" t="s">
        <v>1056</v>
      </c>
      <c r="AW33" t="s">
        <v>1056</v>
      </c>
      <c r="AX33" t="s">
        <v>1052</v>
      </c>
      <c r="CI33" t="s">
        <v>1009</v>
      </c>
      <c r="CJ33" t="s">
        <v>1009</v>
      </c>
      <c r="CK33">
        <v>416279.40000000037</v>
      </c>
      <c r="CL33">
        <v>237503.99420174025</v>
      </c>
      <c r="CM33" t="s">
        <v>1969</v>
      </c>
      <c r="CN33" t="s">
        <v>1009</v>
      </c>
      <c r="CO33">
        <v>38874990.394201741</v>
      </c>
      <c r="CP33" t="s">
        <v>1970</v>
      </c>
      <c r="CQ33" t="s">
        <v>1238</v>
      </c>
      <c r="CR33" t="s">
        <v>1229</v>
      </c>
      <c r="CS33" t="s">
        <v>1229</v>
      </c>
      <c r="CT33" t="s">
        <v>1229</v>
      </c>
      <c r="CU33" t="s">
        <v>1229</v>
      </c>
      <c r="CV33" t="s">
        <v>1230</v>
      </c>
      <c r="CW33" t="s">
        <v>1238</v>
      </c>
      <c r="CX33" t="s">
        <v>2303</v>
      </c>
      <c r="CY33" t="s">
        <v>2304</v>
      </c>
      <c r="CZ33" t="s">
        <v>2305</v>
      </c>
      <c r="DA33" t="s">
        <v>2306</v>
      </c>
      <c r="DB33" t="s">
        <v>2307</v>
      </c>
      <c r="DC33" t="s">
        <v>2308</v>
      </c>
      <c r="DD33" t="s">
        <v>2309</v>
      </c>
      <c r="DE33" t="s">
        <v>1232</v>
      </c>
      <c r="DF33" t="s">
        <v>2077</v>
      </c>
      <c r="DG33" t="s">
        <v>2310</v>
      </c>
      <c r="DH33" t="s">
        <v>2311</v>
      </c>
      <c r="DI33" t="s">
        <v>1240</v>
      </c>
      <c r="DJ33" t="s">
        <v>2077</v>
      </c>
      <c r="DK33" t="s">
        <v>2312</v>
      </c>
      <c r="DL33" t="s">
        <v>2313</v>
      </c>
    </row>
    <row r="34" spans="1:116" x14ac:dyDescent="0.3">
      <c r="A34" t="s">
        <v>348</v>
      </c>
      <c r="B34" t="s">
        <v>349</v>
      </c>
      <c r="C34" t="s">
        <v>1457</v>
      </c>
      <c r="D34" t="s">
        <v>1458</v>
      </c>
      <c r="E34" t="s">
        <v>1459</v>
      </c>
      <c r="F34" t="s">
        <v>1363</v>
      </c>
      <c r="G34" t="s">
        <v>1460</v>
      </c>
      <c r="H34" t="s">
        <v>1461</v>
      </c>
      <c r="I34">
        <v>0</v>
      </c>
      <c r="J34">
        <v>0</v>
      </c>
      <c r="K34">
        <v>0</v>
      </c>
      <c r="L34">
        <v>0</v>
      </c>
      <c r="M34" s="261">
        <v>0</v>
      </c>
      <c r="N34">
        <v>0</v>
      </c>
      <c r="O34" t="s">
        <v>1009</v>
      </c>
      <c r="P34" t="s">
        <v>1009</v>
      </c>
      <c r="Q34" t="s">
        <v>1009</v>
      </c>
      <c r="R34" t="s">
        <v>1009</v>
      </c>
      <c r="S34" t="s">
        <v>1125</v>
      </c>
      <c r="T34" t="s">
        <v>1125</v>
      </c>
      <c r="U34" t="s">
        <v>1125</v>
      </c>
      <c r="V34" t="s">
        <v>1125</v>
      </c>
      <c r="W34" t="s">
        <v>1009</v>
      </c>
      <c r="Z34" t="s">
        <v>1033</v>
      </c>
      <c r="AA34" t="s">
        <v>1033</v>
      </c>
      <c r="AB34" t="s">
        <v>1033</v>
      </c>
      <c r="AC34" t="s">
        <v>1035</v>
      </c>
      <c r="AP34" t="s">
        <v>1056</v>
      </c>
      <c r="AQ34" t="s">
        <v>1056</v>
      </c>
      <c r="AR34" t="s">
        <v>1056</v>
      </c>
      <c r="AS34" t="s">
        <v>1056</v>
      </c>
      <c r="AT34" t="s">
        <v>1054</v>
      </c>
      <c r="AU34" t="s">
        <v>1052</v>
      </c>
      <c r="AV34" t="s">
        <v>1054</v>
      </c>
      <c r="AW34" t="s">
        <v>1054</v>
      </c>
      <c r="AX34" t="s">
        <v>1050</v>
      </c>
      <c r="CI34" t="s">
        <v>1011</v>
      </c>
      <c r="CJ34" t="s">
        <v>1011</v>
      </c>
      <c r="CK34" t="s">
        <v>1125</v>
      </c>
      <c r="CL34" t="s">
        <v>1125</v>
      </c>
      <c r="CM34" t="s">
        <v>1125</v>
      </c>
      <c r="CN34" t="s">
        <v>1011</v>
      </c>
      <c r="CO34" t="s">
        <v>1125</v>
      </c>
      <c r="CP34" t="s">
        <v>1125</v>
      </c>
      <c r="CQ34" t="s">
        <v>1229</v>
      </c>
      <c r="CR34" t="s">
        <v>1238</v>
      </c>
      <c r="CS34" t="s">
        <v>1229</v>
      </c>
      <c r="CT34" t="s">
        <v>1229</v>
      </c>
      <c r="CU34" t="s">
        <v>1238</v>
      </c>
      <c r="CV34" t="s">
        <v>1229</v>
      </c>
      <c r="CW34" t="s">
        <v>1229</v>
      </c>
      <c r="CX34" t="s">
        <v>2314</v>
      </c>
      <c r="CY34" t="s">
        <v>2315</v>
      </c>
      <c r="CZ34" t="s">
        <v>2314</v>
      </c>
      <c r="DA34" t="s">
        <v>2315</v>
      </c>
      <c r="DB34" t="s">
        <v>2316</v>
      </c>
      <c r="DC34" t="s">
        <v>2315</v>
      </c>
      <c r="DD34" t="s">
        <v>2315</v>
      </c>
      <c r="DE34" t="s">
        <v>1231</v>
      </c>
      <c r="DF34" t="s">
        <v>1239</v>
      </c>
      <c r="DG34" t="s">
        <v>2317</v>
      </c>
      <c r="DH34" t="s">
        <v>2318</v>
      </c>
      <c r="DI34" t="s">
        <v>1232</v>
      </c>
      <c r="DJ34" t="s">
        <v>1237</v>
      </c>
      <c r="DK34" t="s">
        <v>2319</v>
      </c>
      <c r="DL34" t="s">
        <v>2320</v>
      </c>
    </row>
    <row r="35" spans="1:116" x14ac:dyDescent="0.3">
      <c r="A35" t="s">
        <v>352</v>
      </c>
      <c r="B35" t="s">
        <v>353</v>
      </c>
      <c r="C35" t="s">
        <v>1462</v>
      </c>
      <c r="D35" t="s">
        <v>1463</v>
      </c>
      <c r="E35">
        <v>7920768025</v>
      </c>
      <c r="F35" t="s">
        <v>1368</v>
      </c>
      <c r="G35" t="s">
        <v>1464</v>
      </c>
      <c r="H35" t="s">
        <v>1465</v>
      </c>
      <c r="I35">
        <v>0</v>
      </c>
      <c r="J35">
        <v>0</v>
      </c>
      <c r="K35">
        <v>0</v>
      </c>
      <c r="L35">
        <v>0</v>
      </c>
      <c r="M35" s="261">
        <v>0</v>
      </c>
      <c r="N35">
        <v>0</v>
      </c>
      <c r="O35" t="s">
        <v>1009</v>
      </c>
      <c r="P35" t="s">
        <v>1009</v>
      </c>
      <c r="Q35" t="s">
        <v>1009</v>
      </c>
      <c r="R35" t="s">
        <v>1009</v>
      </c>
      <c r="S35" t="s">
        <v>1125</v>
      </c>
      <c r="T35" t="s">
        <v>1125</v>
      </c>
      <c r="U35" t="s">
        <v>1125</v>
      </c>
      <c r="V35" t="s">
        <v>1125</v>
      </c>
      <c r="W35" t="s">
        <v>1009</v>
      </c>
      <c r="Z35" t="s">
        <v>1035</v>
      </c>
      <c r="AA35" t="s">
        <v>1033</v>
      </c>
      <c r="AB35" t="s">
        <v>1033</v>
      </c>
      <c r="AC35" t="s">
        <v>1035</v>
      </c>
      <c r="AP35" t="s">
        <v>1054</v>
      </c>
      <c r="AQ35" t="s">
        <v>1054</v>
      </c>
      <c r="AR35" t="s">
        <v>1054</v>
      </c>
      <c r="AS35" t="s">
        <v>1054</v>
      </c>
      <c r="AT35" t="s">
        <v>1054</v>
      </c>
      <c r="AU35" t="s">
        <v>1054</v>
      </c>
      <c r="AV35" t="s">
        <v>1054</v>
      </c>
      <c r="AW35" t="s">
        <v>1054</v>
      </c>
      <c r="AX35" t="s">
        <v>1054</v>
      </c>
      <c r="CI35" t="s">
        <v>1011</v>
      </c>
      <c r="CJ35" t="s">
        <v>1011</v>
      </c>
      <c r="CK35" t="s">
        <v>1125</v>
      </c>
      <c r="CL35" t="s">
        <v>1125</v>
      </c>
      <c r="CM35" t="s">
        <v>1971</v>
      </c>
      <c r="CN35" t="s">
        <v>1009</v>
      </c>
      <c r="CO35">
        <v>87214592</v>
      </c>
      <c r="CP35" t="s">
        <v>1972</v>
      </c>
      <c r="CQ35" t="s">
        <v>1229</v>
      </c>
      <c r="CR35" t="s">
        <v>1229</v>
      </c>
      <c r="CS35" t="s">
        <v>1229</v>
      </c>
      <c r="CT35" t="s">
        <v>1229</v>
      </c>
      <c r="CU35" t="s">
        <v>1229</v>
      </c>
      <c r="CV35" t="s">
        <v>1229</v>
      </c>
      <c r="CW35" t="s">
        <v>1230</v>
      </c>
      <c r="CX35" t="s">
        <v>2321</v>
      </c>
      <c r="CY35" t="s">
        <v>2322</v>
      </c>
      <c r="CZ35" t="s">
        <v>2323</v>
      </c>
      <c r="DA35" t="s">
        <v>2324</v>
      </c>
      <c r="DB35" t="s">
        <v>2325</v>
      </c>
      <c r="DC35" t="s">
        <v>2326</v>
      </c>
      <c r="DD35" t="s">
        <v>2327</v>
      </c>
      <c r="DE35" t="s">
        <v>1231</v>
      </c>
      <c r="DF35" t="s">
        <v>1231</v>
      </c>
      <c r="DG35" t="s">
        <v>2328</v>
      </c>
      <c r="DH35" t="s">
        <v>2329</v>
      </c>
      <c r="DI35" t="s">
        <v>1239</v>
      </c>
      <c r="DJ35" t="s">
        <v>1235</v>
      </c>
      <c r="DK35" t="s">
        <v>2330</v>
      </c>
      <c r="DL35" t="s">
        <v>2331</v>
      </c>
    </row>
    <row r="36" spans="1:116" x14ac:dyDescent="0.3">
      <c r="A36" t="s">
        <v>356</v>
      </c>
      <c r="B36" t="s">
        <v>357</v>
      </c>
      <c r="C36" t="s">
        <v>1466</v>
      </c>
      <c r="D36" t="s">
        <v>1467</v>
      </c>
      <c r="E36" t="s">
        <v>1468</v>
      </c>
      <c r="F36" t="s">
        <v>1368</v>
      </c>
      <c r="G36" t="s">
        <v>1469</v>
      </c>
      <c r="H36" t="s">
        <v>1470</v>
      </c>
      <c r="I36">
        <v>0</v>
      </c>
      <c r="J36">
        <v>0</v>
      </c>
      <c r="K36">
        <v>0</v>
      </c>
      <c r="L36">
        <v>0</v>
      </c>
      <c r="M36" s="261">
        <v>0</v>
      </c>
      <c r="N36">
        <v>0</v>
      </c>
      <c r="O36" t="s">
        <v>1009</v>
      </c>
      <c r="P36" t="s">
        <v>1009</v>
      </c>
      <c r="Q36" t="s">
        <v>1009</v>
      </c>
      <c r="R36" t="s">
        <v>1009</v>
      </c>
      <c r="S36" t="s">
        <v>1125</v>
      </c>
      <c r="T36" t="s">
        <v>1125</v>
      </c>
      <c r="U36" t="s">
        <v>1125</v>
      </c>
      <c r="V36" t="s">
        <v>1125</v>
      </c>
      <c r="W36" t="s">
        <v>1009</v>
      </c>
      <c r="Z36" t="s">
        <v>1035</v>
      </c>
      <c r="AA36" t="s">
        <v>1035</v>
      </c>
      <c r="AB36" t="s">
        <v>1033</v>
      </c>
      <c r="AC36" t="s">
        <v>1033</v>
      </c>
      <c r="AP36" t="s">
        <v>1054</v>
      </c>
      <c r="AQ36" t="s">
        <v>1054</v>
      </c>
      <c r="AR36" t="s">
        <v>1054</v>
      </c>
      <c r="AS36" t="s">
        <v>1056</v>
      </c>
      <c r="AT36" t="s">
        <v>1054</v>
      </c>
      <c r="AU36" t="s">
        <v>1054</v>
      </c>
      <c r="AV36" t="s">
        <v>1054</v>
      </c>
      <c r="AW36" t="s">
        <v>1054</v>
      </c>
      <c r="AX36" t="s">
        <v>1054</v>
      </c>
      <c r="CI36" t="s">
        <v>1011</v>
      </c>
      <c r="CJ36" t="s">
        <v>1011</v>
      </c>
      <c r="CK36" t="s">
        <v>1125</v>
      </c>
      <c r="CL36" t="s">
        <v>1125</v>
      </c>
      <c r="CM36" t="s">
        <v>1125</v>
      </c>
      <c r="CN36" t="s">
        <v>1011</v>
      </c>
      <c r="CO36" t="s">
        <v>1125</v>
      </c>
      <c r="CP36" t="s">
        <v>1125</v>
      </c>
      <c r="CQ36" t="s">
        <v>1229</v>
      </c>
      <c r="CR36" t="s">
        <v>1229</v>
      </c>
      <c r="CS36" t="s">
        <v>1229</v>
      </c>
      <c r="CT36" t="s">
        <v>1230</v>
      </c>
      <c r="CU36" t="s">
        <v>1229</v>
      </c>
      <c r="CV36" t="s">
        <v>1229</v>
      </c>
      <c r="CW36" t="s">
        <v>1230</v>
      </c>
      <c r="CX36" t="s">
        <v>2332</v>
      </c>
      <c r="CY36" t="s">
        <v>2333</v>
      </c>
      <c r="CZ36" t="s">
        <v>2334</v>
      </c>
      <c r="DA36" t="s">
        <v>2335</v>
      </c>
      <c r="DB36" t="s">
        <v>2336</v>
      </c>
      <c r="DC36" t="s">
        <v>2337</v>
      </c>
      <c r="DD36" t="s">
        <v>2338</v>
      </c>
      <c r="DE36" t="s">
        <v>1231</v>
      </c>
      <c r="DF36" t="s">
        <v>2077</v>
      </c>
      <c r="DG36" t="s">
        <v>2339</v>
      </c>
      <c r="DH36" t="s">
        <v>2340</v>
      </c>
      <c r="DI36" t="s">
        <v>1237</v>
      </c>
      <c r="DJ36" t="s">
        <v>1234</v>
      </c>
      <c r="DK36" t="s">
        <v>2341</v>
      </c>
      <c r="DL36" t="s">
        <v>2342</v>
      </c>
    </row>
    <row r="37" spans="1:116" x14ac:dyDescent="0.3">
      <c r="A37" t="s">
        <v>360</v>
      </c>
      <c r="B37" t="s">
        <v>361</v>
      </c>
      <c r="C37" t="s">
        <v>1471</v>
      </c>
      <c r="D37" t="s">
        <v>1472</v>
      </c>
      <c r="E37" t="s">
        <v>1473</v>
      </c>
      <c r="F37" t="s">
        <v>1368</v>
      </c>
      <c r="G37" t="s">
        <v>1377</v>
      </c>
      <c r="H37" t="s">
        <v>1474</v>
      </c>
      <c r="I37">
        <v>0</v>
      </c>
      <c r="J37">
        <v>0</v>
      </c>
      <c r="K37">
        <v>0</v>
      </c>
      <c r="L37">
        <v>0</v>
      </c>
      <c r="M37" s="261">
        <v>0</v>
      </c>
      <c r="N37">
        <v>0</v>
      </c>
      <c r="O37" t="s">
        <v>1009</v>
      </c>
      <c r="P37" t="s">
        <v>1009</v>
      </c>
      <c r="Q37" t="s">
        <v>1009</v>
      </c>
      <c r="R37" t="s">
        <v>1009</v>
      </c>
      <c r="S37" t="s">
        <v>1125</v>
      </c>
      <c r="T37" t="s">
        <v>1125</v>
      </c>
      <c r="U37" t="s">
        <v>1125</v>
      </c>
      <c r="V37" t="s">
        <v>1125</v>
      </c>
      <c r="W37" t="s">
        <v>1009</v>
      </c>
      <c r="Z37" t="s">
        <v>1035</v>
      </c>
      <c r="AA37" t="s">
        <v>1035</v>
      </c>
      <c r="AB37" t="s">
        <v>1037</v>
      </c>
      <c r="AC37" t="s">
        <v>1035</v>
      </c>
      <c r="AP37" t="s">
        <v>1054</v>
      </c>
      <c r="AQ37" t="s">
        <v>1054</v>
      </c>
      <c r="AR37" t="s">
        <v>1056</v>
      </c>
      <c r="AS37" t="s">
        <v>1056</v>
      </c>
      <c r="AT37" t="s">
        <v>1052</v>
      </c>
      <c r="AU37" t="s">
        <v>1052</v>
      </c>
      <c r="AV37" t="s">
        <v>1054</v>
      </c>
      <c r="AW37" t="s">
        <v>1054</v>
      </c>
      <c r="AX37" t="s">
        <v>1054</v>
      </c>
      <c r="CI37" t="s">
        <v>1011</v>
      </c>
      <c r="CJ37" t="s">
        <v>1011</v>
      </c>
      <c r="CK37" t="s">
        <v>1125</v>
      </c>
      <c r="CL37" t="s">
        <v>1125</v>
      </c>
      <c r="CM37" t="s">
        <v>1125</v>
      </c>
      <c r="CN37" t="s">
        <v>1009</v>
      </c>
      <c r="CO37">
        <v>101939162</v>
      </c>
      <c r="CP37" t="s">
        <v>1973</v>
      </c>
      <c r="CQ37" t="s">
        <v>1229</v>
      </c>
      <c r="CR37" t="s">
        <v>1229</v>
      </c>
      <c r="CS37" t="s">
        <v>1229</v>
      </c>
      <c r="CT37" t="s">
        <v>1229</v>
      </c>
      <c r="CU37" t="s">
        <v>1230</v>
      </c>
      <c r="CV37" t="s">
        <v>1229</v>
      </c>
      <c r="CW37" t="s">
        <v>1229</v>
      </c>
      <c r="CX37" t="s">
        <v>2252</v>
      </c>
      <c r="CY37" t="s">
        <v>2252</v>
      </c>
      <c r="CZ37" t="s">
        <v>2252</v>
      </c>
      <c r="DA37" t="s">
        <v>2252</v>
      </c>
      <c r="DB37" t="s">
        <v>2343</v>
      </c>
      <c r="DC37" t="s">
        <v>2252</v>
      </c>
      <c r="DD37" t="s">
        <v>2252</v>
      </c>
      <c r="DE37" t="s">
        <v>1232</v>
      </c>
      <c r="DF37" t="s">
        <v>1239</v>
      </c>
      <c r="DG37" t="s">
        <v>2344</v>
      </c>
      <c r="DH37" t="s">
        <v>2345</v>
      </c>
      <c r="DI37" t="s">
        <v>1236</v>
      </c>
      <c r="DJ37" t="s">
        <v>2077</v>
      </c>
      <c r="DK37" t="s">
        <v>2346</v>
      </c>
      <c r="DL37" t="s">
        <v>2347</v>
      </c>
    </row>
    <row r="38" spans="1:116" x14ac:dyDescent="0.3">
      <c r="A38" t="s">
        <v>364</v>
      </c>
      <c r="B38" t="s">
        <v>365</v>
      </c>
      <c r="C38" t="s">
        <v>1475</v>
      </c>
      <c r="D38" t="s">
        <v>1476</v>
      </c>
      <c r="E38" t="s">
        <v>1477</v>
      </c>
      <c r="F38" t="s">
        <v>1368</v>
      </c>
      <c r="G38" t="s">
        <v>1125</v>
      </c>
      <c r="H38" t="s">
        <v>1125</v>
      </c>
      <c r="I38">
        <v>0</v>
      </c>
      <c r="J38">
        <v>0</v>
      </c>
      <c r="K38">
        <v>0</v>
      </c>
      <c r="L38">
        <v>0</v>
      </c>
      <c r="M38" s="261">
        <v>0</v>
      </c>
      <c r="N38">
        <v>0</v>
      </c>
      <c r="O38" t="s">
        <v>1009</v>
      </c>
      <c r="P38" t="s">
        <v>1009</v>
      </c>
      <c r="Q38" t="s">
        <v>1009</v>
      </c>
      <c r="R38" t="s">
        <v>1009</v>
      </c>
      <c r="S38" t="s">
        <v>1125</v>
      </c>
      <c r="T38" t="s">
        <v>1125</v>
      </c>
      <c r="U38" t="s">
        <v>1125</v>
      </c>
      <c r="V38" t="s">
        <v>1125</v>
      </c>
      <c r="W38" t="s">
        <v>1009</v>
      </c>
      <c r="Z38" t="s">
        <v>1033</v>
      </c>
      <c r="AA38" t="s">
        <v>1033</v>
      </c>
      <c r="AB38" t="s">
        <v>1033</v>
      </c>
      <c r="AC38" t="s">
        <v>1035</v>
      </c>
      <c r="AP38" t="s">
        <v>1054</v>
      </c>
      <c r="AQ38" t="s">
        <v>1054</v>
      </c>
      <c r="AR38" t="s">
        <v>1054</v>
      </c>
      <c r="AS38" t="s">
        <v>1056</v>
      </c>
      <c r="AT38" t="s">
        <v>1056</v>
      </c>
      <c r="AU38" t="s">
        <v>1056</v>
      </c>
      <c r="AV38" t="s">
        <v>1054</v>
      </c>
      <c r="AW38" t="s">
        <v>1056</v>
      </c>
      <c r="AX38" t="s">
        <v>1054</v>
      </c>
      <c r="CI38" t="s">
        <v>1011</v>
      </c>
      <c r="CJ38" t="s">
        <v>1011</v>
      </c>
      <c r="CK38" t="s">
        <v>1125</v>
      </c>
      <c r="CL38" t="s">
        <v>1125</v>
      </c>
      <c r="CM38" t="s">
        <v>1125</v>
      </c>
      <c r="CN38" t="s">
        <v>1011</v>
      </c>
      <c r="CO38" t="s">
        <v>1125</v>
      </c>
      <c r="CP38" t="s">
        <v>1125</v>
      </c>
      <c r="CQ38" t="s">
        <v>1238</v>
      </c>
      <c r="CR38" t="s">
        <v>1229</v>
      </c>
      <c r="CS38" t="s">
        <v>1238</v>
      </c>
      <c r="CT38" t="s">
        <v>1238</v>
      </c>
      <c r="CU38" t="s">
        <v>1238</v>
      </c>
      <c r="CV38" t="s">
        <v>1229</v>
      </c>
      <c r="CW38" t="s">
        <v>1229</v>
      </c>
      <c r="CX38" t="s">
        <v>2348</v>
      </c>
      <c r="CY38" t="s">
        <v>2349</v>
      </c>
      <c r="CZ38" t="s">
        <v>2350</v>
      </c>
      <c r="DA38" t="s">
        <v>2351</v>
      </c>
      <c r="DB38" t="s">
        <v>2352</v>
      </c>
      <c r="DC38" t="s">
        <v>2353</v>
      </c>
      <c r="DD38" t="s">
        <v>2353</v>
      </c>
      <c r="DE38" t="s">
        <v>1234</v>
      </c>
      <c r="DF38" t="s">
        <v>1235</v>
      </c>
      <c r="DG38" t="s">
        <v>2354</v>
      </c>
      <c r="DH38" t="s">
        <v>2355</v>
      </c>
      <c r="DI38" t="s">
        <v>1237</v>
      </c>
      <c r="DJ38" t="s">
        <v>1235</v>
      </c>
      <c r="DK38" t="s">
        <v>2356</v>
      </c>
      <c r="DL38" t="s">
        <v>2357</v>
      </c>
    </row>
    <row r="39" spans="1:116" x14ac:dyDescent="0.3">
      <c r="A39" t="s">
        <v>368</v>
      </c>
      <c r="B39" t="s">
        <v>369</v>
      </c>
      <c r="C39" t="s">
        <v>1478</v>
      </c>
      <c r="D39" t="s">
        <v>1479</v>
      </c>
      <c r="E39">
        <v>7968545955</v>
      </c>
      <c r="F39" t="s">
        <v>1363</v>
      </c>
      <c r="G39" t="s">
        <v>1480</v>
      </c>
      <c r="H39" t="s">
        <v>1481</v>
      </c>
      <c r="I39">
        <v>0</v>
      </c>
      <c r="J39">
        <v>0</v>
      </c>
      <c r="K39">
        <v>0</v>
      </c>
      <c r="L39">
        <v>0</v>
      </c>
      <c r="M39" s="261">
        <v>0</v>
      </c>
      <c r="N39">
        <v>0</v>
      </c>
      <c r="O39" t="s">
        <v>1009</v>
      </c>
      <c r="P39" t="s">
        <v>1009</v>
      </c>
      <c r="Q39" t="s">
        <v>1009</v>
      </c>
      <c r="R39" t="s">
        <v>1009</v>
      </c>
      <c r="S39" t="s">
        <v>1125</v>
      </c>
      <c r="T39" t="s">
        <v>1125</v>
      </c>
      <c r="U39" t="s">
        <v>1125</v>
      </c>
      <c r="V39" t="s">
        <v>1125</v>
      </c>
      <c r="W39" t="s">
        <v>1009</v>
      </c>
      <c r="Z39" t="s">
        <v>1037</v>
      </c>
      <c r="AA39" t="s">
        <v>1033</v>
      </c>
      <c r="AB39" t="s">
        <v>1035</v>
      </c>
      <c r="AC39" t="s">
        <v>1037</v>
      </c>
      <c r="AP39" t="s">
        <v>1054</v>
      </c>
      <c r="AQ39" t="s">
        <v>1054</v>
      </c>
      <c r="AR39" t="s">
        <v>1054</v>
      </c>
      <c r="AS39" t="s">
        <v>1054</v>
      </c>
      <c r="AT39" t="s">
        <v>1054</v>
      </c>
      <c r="AU39" t="s">
        <v>1052</v>
      </c>
      <c r="AV39" t="s">
        <v>1054</v>
      </c>
      <c r="AW39" t="s">
        <v>1054</v>
      </c>
      <c r="AX39" t="s">
        <v>1054</v>
      </c>
      <c r="CI39" t="s">
        <v>1011</v>
      </c>
      <c r="CJ39" t="s">
        <v>1011</v>
      </c>
      <c r="CK39" t="s">
        <v>1125</v>
      </c>
      <c r="CL39" t="s">
        <v>1125</v>
      </c>
      <c r="CM39" t="s">
        <v>1125</v>
      </c>
      <c r="CN39" t="s">
        <v>1011</v>
      </c>
      <c r="CO39" t="s">
        <v>1125</v>
      </c>
      <c r="CP39" t="s">
        <v>1125</v>
      </c>
      <c r="CQ39" t="s">
        <v>1229</v>
      </c>
      <c r="CR39" t="s">
        <v>1229</v>
      </c>
      <c r="CS39" t="s">
        <v>1229</v>
      </c>
      <c r="CT39" t="s">
        <v>1229</v>
      </c>
      <c r="CU39" t="s">
        <v>1229</v>
      </c>
      <c r="CV39" t="s">
        <v>1229</v>
      </c>
      <c r="CW39" t="s">
        <v>1229</v>
      </c>
      <c r="CX39" t="s">
        <v>2358</v>
      </c>
      <c r="CY39" t="s">
        <v>2359</v>
      </c>
      <c r="CZ39" t="s">
        <v>2360</v>
      </c>
      <c r="DA39" t="s">
        <v>2361</v>
      </c>
      <c r="DB39" t="s">
        <v>2362</v>
      </c>
      <c r="DC39" t="s">
        <v>2363</v>
      </c>
      <c r="DD39" t="s">
        <v>2364</v>
      </c>
      <c r="DE39" t="s">
        <v>1231</v>
      </c>
      <c r="DF39" t="s">
        <v>1237</v>
      </c>
      <c r="DG39" t="s">
        <v>2365</v>
      </c>
      <c r="DH39" t="s">
        <v>2366</v>
      </c>
      <c r="DI39" t="s">
        <v>1236</v>
      </c>
      <c r="DJ39" t="s">
        <v>2077</v>
      </c>
      <c r="DK39" t="s">
        <v>2367</v>
      </c>
      <c r="DL39" t="s">
        <v>2368</v>
      </c>
    </row>
    <row r="40" spans="1:116" x14ac:dyDescent="0.3">
      <c r="A40" t="s">
        <v>372</v>
      </c>
      <c r="B40" t="s">
        <v>373</v>
      </c>
      <c r="C40" t="s">
        <v>1482</v>
      </c>
      <c r="D40" t="s">
        <v>1483</v>
      </c>
      <c r="E40" t="s">
        <v>1484</v>
      </c>
      <c r="F40" t="s">
        <v>1368</v>
      </c>
      <c r="G40" t="s">
        <v>1485</v>
      </c>
      <c r="H40" t="s">
        <v>1486</v>
      </c>
      <c r="I40">
        <v>0</v>
      </c>
      <c r="J40">
        <v>0</v>
      </c>
      <c r="K40">
        <v>0</v>
      </c>
      <c r="L40">
        <v>0</v>
      </c>
      <c r="M40" s="261">
        <v>0</v>
      </c>
      <c r="N40">
        <v>0</v>
      </c>
      <c r="O40" t="s">
        <v>1009</v>
      </c>
      <c r="P40" t="s">
        <v>1009</v>
      </c>
      <c r="Q40" t="s">
        <v>1009</v>
      </c>
      <c r="R40" t="s">
        <v>1009</v>
      </c>
      <c r="S40" t="s">
        <v>1125</v>
      </c>
      <c r="T40" t="s">
        <v>1125</v>
      </c>
      <c r="U40" t="s">
        <v>1125</v>
      </c>
      <c r="V40" t="s">
        <v>1125</v>
      </c>
      <c r="W40" t="s">
        <v>1009</v>
      </c>
      <c r="Z40" t="s">
        <v>1035</v>
      </c>
      <c r="AA40" t="s">
        <v>1033</v>
      </c>
      <c r="AB40" t="s">
        <v>1035</v>
      </c>
      <c r="AC40" t="s">
        <v>1033</v>
      </c>
      <c r="AP40" t="s">
        <v>1054</v>
      </c>
      <c r="AQ40" t="s">
        <v>1054</v>
      </c>
      <c r="AR40" t="s">
        <v>1056</v>
      </c>
      <c r="AS40" t="s">
        <v>1052</v>
      </c>
      <c r="AT40" t="s">
        <v>1054</v>
      </c>
      <c r="AU40" t="s">
        <v>1054</v>
      </c>
      <c r="AV40" t="s">
        <v>1054</v>
      </c>
      <c r="AW40" t="s">
        <v>1054</v>
      </c>
      <c r="AX40" t="s">
        <v>1054</v>
      </c>
      <c r="CI40" t="s">
        <v>1011</v>
      </c>
      <c r="CJ40" t="s">
        <v>1011</v>
      </c>
      <c r="CK40" t="s">
        <v>1125</v>
      </c>
      <c r="CL40" t="s">
        <v>1125</v>
      </c>
      <c r="CM40" t="s">
        <v>1125</v>
      </c>
      <c r="CN40" t="s">
        <v>1011</v>
      </c>
      <c r="CO40" t="s">
        <v>1125</v>
      </c>
      <c r="CP40" t="s">
        <v>1125</v>
      </c>
      <c r="CQ40" t="s">
        <v>1238</v>
      </c>
      <c r="CR40" t="s">
        <v>1238</v>
      </c>
      <c r="CS40" t="s">
        <v>1238</v>
      </c>
      <c r="CT40" t="s">
        <v>1238</v>
      </c>
      <c r="CU40" t="s">
        <v>1238</v>
      </c>
      <c r="CV40" t="s">
        <v>1238</v>
      </c>
      <c r="CW40" t="s">
        <v>1238</v>
      </c>
      <c r="CX40" t="s">
        <v>2369</v>
      </c>
      <c r="CY40" t="s">
        <v>2370</v>
      </c>
      <c r="CZ40" t="s">
        <v>2369</v>
      </c>
      <c r="DA40" t="s">
        <v>2371</v>
      </c>
      <c r="DB40" t="s">
        <v>2372</v>
      </c>
      <c r="DC40" t="s">
        <v>2373</v>
      </c>
      <c r="DD40" t="s">
        <v>2374</v>
      </c>
      <c r="DE40" t="s">
        <v>1232</v>
      </c>
      <c r="DF40" t="s">
        <v>1235</v>
      </c>
      <c r="DG40" t="s">
        <v>2375</v>
      </c>
      <c r="DH40" t="s">
        <v>2376</v>
      </c>
      <c r="DI40" t="s">
        <v>1241</v>
      </c>
      <c r="DJ40" t="s">
        <v>1240</v>
      </c>
      <c r="DK40" t="s">
        <v>2377</v>
      </c>
      <c r="DL40" t="s">
        <v>2378</v>
      </c>
    </row>
    <row r="41" spans="1:116" x14ac:dyDescent="0.3">
      <c r="A41" t="s">
        <v>376</v>
      </c>
      <c r="B41" t="s">
        <v>377</v>
      </c>
      <c r="C41" t="s">
        <v>1487</v>
      </c>
      <c r="D41" t="s">
        <v>1488</v>
      </c>
      <c r="E41">
        <v>1332642743</v>
      </c>
      <c r="F41" t="s">
        <v>1368</v>
      </c>
      <c r="G41" t="s">
        <v>1489</v>
      </c>
      <c r="H41" t="s">
        <v>1490</v>
      </c>
      <c r="I41">
        <v>0</v>
      </c>
      <c r="J41">
        <v>0</v>
      </c>
      <c r="K41">
        <v>0</v>
      </c>
      <c r="L41">
        <v>0</v>
      </c>
      <c r="M41" s="261">
        <v>0</v>
      </c>
      <c r="N41">
        <v>0</v>
      </c>
      <c r="O41" t="s">
        <v>1009</v>
      </c>
      <c r="P41" t="s">
        <v>1009</v>
      </c>
      <c r="Q41" t="s">
        <v>1009</v>
      </c>
      <c r="R41" t="s">
        <v>1009</v>
      </c>
      <c r="S41" t="s">
        <v>1125</v>
      </c>
      <c r="T41" t="s">
        <v>1125</v>
      </c>
      <c r="U41" t="s">
        <v>1125</v>
      </c>
      <c r="V41" t="s">
        <v>1125</v>
      </c>
      <c r="W41" t="s">
        <v>1009</v>
      </c>
      <c r="Z41" t="s">
        <v>1033</v>
      </c>
      <c r="AA41" t="s">
        <v>1033</v>
      </c>
      <c r="AB41" t="s">
        <v>1035</v>
      </c>
      <c r="AC41" t="s">
        <v>1033</v>
      </c>
      <c r="AP41" t="s">
        <v>1054</v>
      </c>
      <c r="AQ41" t="s">
        <v>1054</v>
      </c>
      <c r="AR41" t="s">
        <v>1054</v>
      </c>
      <c r="AS41" t="s">
        <v>1056</v>
      </c>
      <c r="AT41" t="s">
        <v>1052</v>
      </c>
      <c r="AU41" t="s">
        <v>1054</v>
      </c>
      <c r="AV41" t="s">
        <v>1054</v>
      </c>
      <c r="AW41" t="s">
        <v>1054</v>
      </c>
      <c r="AX41" t="s">
        <v>1054</v>
      </c>
      <c r="CI41" t="s">
        <v>1011</v>
      </c>
      <c r="CJ41" t="s">
        <v>1011</v>
      </c>
      <c r="CK41" t="s">
        <v>1125</v>
      </c>
      <c r="CL41" t="s">
        <v>1125</v>
      </c>
      <c r="CM41" t="s">
        <v>1125</v>
      </c>
      <c r="CN41" t="s">
        <v>1011</v>
      </c>
      <c r="CO41">
        <v>31654818.096000001</v>
      </c>
      <c r="CP41" t="s">
        <v>1125</v>
      </c>
      <c r="CQ41" t="s">
        <v>1229</v>
      </c>
      <c r="CR41" t="s">
        <v>1229</v>
      </c>
      <c r="CS41" t="s">
        <v>1229</v>
      </c>
      <c r="CT41" t="s">
        <v>1229</v>
      </c>
      <c r="CU41" t="s">
        <v>1229</v>
      </c>
      <c r="CV41" t="s">
        <v>1229</v>
      </c>
      <c r="CW41" t="s">
        <v>1229</v>
      </c>
      <c r="CX41" t="s">
        <v>2379</v>
      </c>
      <c r="CY41" t="s">
        <v>2380</v>
      </c>
      <c r="CZ41" t="s">
        <v>2381</v>
      </c>
      <c r="DA41" t="s">
        <v>2382</v>
      </c>
      <c r="DB41" t="s">
        <v>2383</v>
      </c>
      <c r="DC41" t="s">
        <v>2384</v>
      </c>
      <c r="DD41" t="s">
        <v>2385</v>
      </c>
      <c r="DE41" t="s">
        <v>1239</v>
      </c>
      <c r="DF41" t="s">
        <v>1231</v>
      </c>
      <c r="DG41" t="s">
        <v>2386</v>
      </c>
      <c r="DH41" t="s">
        <v>2387</v>
      </c>
      <c r="DI41" t="s">
        <v>1231</v>
      </c>
      <c r="DJ41" t="s">
        <v>1239</v>
      </c>
      <c r="DK41" t="s">
        <v>2388</v>
      </c>
      <c r="DL41" t="s">
        <v>2389</v>
      </c>
    </row>
    <row r="42" spans="1:116" x14ac:dyDescent="0.3">
      <c r="A42" t="s">
        <v>380</v>
      </c>
      <c r="B42" t="s">
        <v>381</v>
      </c>
      <c r="C42" t="s">
        <v>1491</v>
      </c>
      <c r="D42" t="s">
        <v>1492</v>
      </c>
      <c r="E42" t="s">
        <v>1493</v>
      </c>
      <c r="F42" t="s">
        <v>1368</v>
      </c>
      <c r="G42" t="s">
        <v>1494</v>
      </c>
      <c r="H42" t="s">
        <v>1495</v>
      </c>
      <c r="I42">
        <v>0</v>
      </c>
      <c r="J42">
        <v>0</v>
      </c>
      <c r="K42">
        <v>0</v>
      </c>
      <c r="L42">
        <v>0</v>
      </c>
      <c r="M42" s="261">
        <v>0</v>
      </c>
      <c r="N42">
        <v>0</v>
      </c>
      <c r="O42" t="s">
        <v>1009</v>
      </c>
      <c r="P42" t="s">
        <v>1009</v>
      </c>
      <c r="Q42" t="s">
        <v>1009</v>
      </c>
      <c r="R42" t="s">
        <v>1009</v>
      </c>
      <c r="S42" t="s">
        <v>1125</v>
      </c>
      <c r="T42" t="s">
        <v>1125</v>
      </c>
      <c r="U42" t="s">
        <v>1125</v>
      </c>
      <c r="V42" t="s">
        <v>1125</v>
      </c>
      <c r="W42" t="s">
        <v>1009</v>
      </c>
      <c r="Z42" t="s">
        <v>1035</v>
      </c>
      <c r="AA42" t="s">
        <v>1035</v>
      </c>
      <c r="AB42" t="s">
        <v>1035</v>
      </c>
      <c r="AC42" t="s">
        <v>1033</v>
      </c>
      <c r="AP42" t="s">
        <v>1054</v>
      </c>
      <c r="AQ42" t="s">
        <v>1054</v>
      </c>
      <c r="AR42" t="s">
        <v>1054</v>
      </c>
      <c r="AS42" t="s">
        <v>1056</v>
      </c>
      <c r="AT42" t="s">
        <v>1052</v>
      </c>
      <c r="AU42" t="s">
        <v>1054</v>
      </c>
      <c r="AV42" t="s">
        <v>1054</v>
      </c>
      <c r="AW42" t="s">
        <v>1054</v>
      </c>
      <c r="AX42" t="s">
        <v>1054</v>
      </c>
      <c r="CI42" t="s">
        <v>1011</v>
      </c>
      <c r="CJ42" t="s">
        <v>1011</v>
      </c>
      <c r="CK42" t="s">
        <v>1125</v>
      </c>
      <c r="CL42" t="s">
        <v>1125</v>
      </c>
      <c r="CM42" t="s">
        <v>1125</v>
      </c>
      <c r="CN42" t="s">
        <v>1011</v>
      </c>
      <c r="CO42">
        <v>101476250.87632687</v>
      </c>
      <c r="CP42" t="s">
        <v>1125</v>
      </c>
      <c r="CQ42" t="s">
        <v>1229</v>
      </c>
      <c r="CR42" t="s">
        <v>1229</v>
      </c>
      <c r="CS42" t="s">
        <v>1229</v>
      </c>
      <c r="CT42" t="s">
        <v>1229</v>
      </c>
      <c r="CU42" t="s">
        <v>1229</v>
      </c>
      <c r="CV42" t="s">
        <v>1229</v>
      </c>
      <c r="CW42" t="s">
        <v>1229</v>
      </c>
      <c r="CX42" t="s">
        <v>2390</v>
      </c>
      <c r="CY42" t="s">
        <v>2391</v>
      </c>
      <c r="CZ42" t="s">
        <v>2392</v>
      </c>
      <c r="DA42" t="s">
        <v>2393</v>
      </c>
      <c r="DB42" t="s">
        <v>2394</v>
      </c>
      <c r="DC42" t="s">
        <v>2395</v>
      </c>
      <c r="DD42" t="s">
        <v>2396</v>
      </c>
      <c r="DE42" t="s">
        <v>1239</v>
      </c>
      <c r="DF42" t="s">
        <v>1239</v>
      </c>
      <c r="DG42" t="s">
        <v>2397</v>
      </c>
      <c r="DH42" t="s">
        <v>2398</v>
      </c>
      <c r="DI42" t="s">
        <v>2077</v>
      </c>
      <c r="DJ42" t="s">
        <v>1232</v>
      </c>
      <c r="DK42" t="s">
        <v>2399</v>
      </c>
      <c r="DL42" t="s">
        <v>2400</v>
      </c>
    </row>
    <row r="43" spans="1:116" x14ac:dyDescent="0.3">
      <c r="A43" t="s">
        <v>382</v>
      </c>
      <c r="B43" t="s">
        <v>383</v>
      </c>
      <c r="C43" t="s">
        <v>1496</v>
      </c>
      <c r="D43" t="s">
        <v>1497</v>
      </c>
      <c r="E43" t="s">
        <v>1498</v>
      </c>
      <c r="F43" t="s">
        <v>1363</v>
      </c>
      <c r="G43" t="s">
        <v>1499</v>
      </c>
      <c r="H43" t="s">
        <v>1500</v>
      </c>
      <c r="I43">
        <v>0</v>
      </c>
      <c r="J43">
        <v>0</v>
      </c>
      <c r="K43">
        <v>0</v>
      </c>
      <c r="L43">
        <v>0</v>
      </c>
      <c r="M43" s="261">
        <v>0</v>
      </c>
      <c r="N43">
        <v>0</v>
      </c>
      <c r="O43" t="s">
        <v>1009</v>
      </c>
      <c r="P43" t="s">
        <v>1009</v>
      </c>
      <c r="Q43" t="s">
        <v>1009</v>
      </c>
      <c r="R43" t="s">
        <v>1009</v>
      </c>
      <c r="S43" t="s">
        <v>1125</v>
      </c>
      <c r="T43" t="s">
        <v>1125</v>
      </c>
      <c r="U43" t="s">
        <v>1125</v>
      </c>
      <c r="V43" t="s">
        <v>1125</v>
      </c>
      <c r="W43" t="s">
        <v>1009</v>
      </c>
      <c r="Z43" t="s">
        <v>1033</v>
      </c>
      <c r="AA43" t="s">
        <v>1035</v>
      </c>
      <c r="AB43" t="s">
        <v>1033</v>
      </c>
      <c r="AC43" t="s">
        <v>1035</v>
      </c>
      <c r="AP43" t="s">
        <v>1058</v>
      </c>
      <c r="AQ43" t="s">
        <v>1058</v>
      </c>
      <c r="AR43" t="s">
        <v>1058</v>
      </c>
      <c r="AS43" t="s">
        <v>1056</v>
      </c>
      <c r="AT43" t="s">
        <v>1054</v>
      </c>
      <c r="AU43" t="s">
        <v>1054</v>
      </c>
      <c r="AV43" t="s">
        <v>1058</v>
      </c>
      <c r="AW43" t="s">
        <v>1054</v>
      </c>
      <c r="AX43" t="s">
        <v>1054</v>
      </c>
      <c r="CI43" t="s">
        <v>1011</v>
      </c>
      <c r="CJ43" t="s">
        <v>1011</v>
      </c>
      <c r="CK43" t="s">
        <v>1125</v>
      </c>
      <c r="CL43" t="s">
        <v>1125</v>
      </c>
      <c r="CM43" t="s">
        <v>1125</v>
      </c>
      <c r="CN43" t="s">
        <v>1009</v>
      </c>
      <c r="CO43">
        <v>100234192</v>
      </c>
      <c r="CP43" t="s">
        <v>1974</v>
      </c>
      <c r="CQ43" t="s">
        <v>1238</v>
      </c>
      <c r="CR43" t="s">
        <v>1238</v>
      </c>
      <c r="CS43" t="s">
        <v>1238</v>
      </c>
      <c r="CT43" t="s">
        <v>1229</v>
      </c>
      <c r="CU43" t="s">
        <v>1229</v>
      </c>
      <c r="CV43" t="s">
        <v>1229</v>
      </c>
      <c r="CW43" t="s">
        <v>1229</v>
      </c>
      <c r="CX43" t="s">
        <v>2401</v>
      </c>
      <c r="CY43" t="s">
        <v>2402</v>
      </c>
      <c r="CZ43" t="s">
        <v>2403</v>
      </c>
      <c r="DA43" t="s">
        <v>2404</v>
      </c>
      <c r="DB43" t="s">
        <v>2405</v>
      </c>
      <c r="DC43" t="s">
        <v>2406</v>
      </c>
      <c r="DD43" t="s">
        <v>2407</v>
      </c>
      <c r="DE43" t="s">
        <v>1231</v>
      </c>
      <c r="DF43" t="s">
        <v>1239</v>
      </c>
      <c r="DG43" t="s">
        <v>2408</v>
      </c>
      <c r="DH43" t="s">
        <v>2409</v>
      </c>
      <c r="DI43" t="s">
        <v>1236</v>
      </c>
      <c r="DJ43" t="s">
        <v>1237</v>
      </c>
      <c r="DK43" t="s">
        <v>2410</v>
      </c>
      <c r="DL43" t="s">
        <v>2411</v>
      </c>
    </row>
    <row r="44" spans="1:116" x14ac:dyDescent="0.3">
      <c r="A44" t="s">
        <v>384</v>
      </c>
      <c r="B44" t="s">
        <v>385</v>
      </c>
      <c r="C44" t="s">
        <v>1501</v>
      </c>
      <c r="D44" t="s">
        <v>1502</v>
      </c>
      <c r="E44" t="s">
        <v>1503</v>
      </c>
      <c r="F44" t="s">
        <v>1368</v>
      </c>
      <c r="G44" t="s">
        <v>1504</v>
      </c>
      <c r="H44" t="s">
        <v>1505</v>
      </c>
      <c r="I44">
        <v>0</v>
      </c>
      <c r="J44">
        <v>0</v>
      </c>
      <c r="K44">
        <v>0</v>
      </c>
      <c r="L44">
        <v>0</v>
      </c>
      <c r="M44" s="261">
        <v>0</v>
      </c>
      <c r="N44">
        <v>0</v>
      </c>
      <c r="O44" t="s">
        <v>1009</v>
      </c>
      <c r="P44" t="s">
        <v>1009</v>
      </c>
      <c r="Q44" t="s">
        <v>1009</v>
      </c>
      <c r="R44" t="s">
        <v>1009</v>
      </c>
      <c r="S44" t="s">
        <v>1604</v>
      </c>
      <c r="T44" t="s">
        <v>1604</v>
      </c>
      <c r="U44" t="s">
        <v>1604</v>
      </c>
      <c r="V44" t="s">
        <v>1604</v>
      </c>
      <c r="W44" t="s">
        <v>1009</v>
      </c>
      <c r="Z44" t="s">
        <v>1033</v>
      </c>
      <c r="AA44" t="s">
        <v>1035</v>
      </c>
      <c r="AB44" t="s">
        <v>1033</v>
      </c>
      <c r="AC44" t="s">
        <v>1033</v>
      </c>
      <c r="AP44" t="s">
        <v>1052</v>
      </c>
      <c r="AQ44" t="s">
        <v>1054</v>
      </c>
      <c r="AR44" t="s">
        <v>1054</v>
      </c>
      <c r="AS44" t="s">
        <v>1054</v>
      </c>
      <c r="AT44" t="s">
        <v>1054</v>
      </c>
      <c r="AU44" t="s">
        <v>1052</v>
      </c>
      <c r="AV44" t="s">
        <v>1054</v>
      </c>
      <c r="AW44" t="s">
        <v>1054</v>
      </c>
      <c r="AX44" t="s">
        <v>1052</v>
      </c>
      <c r="CI44" t="s">
        <v>1011</v>
      </c>
      <c r="CJ44" t="s">
        <v>1011</v>
      </c>
      <c r="CK44" t="s">
        <v>1125</v>
      </c>
      <c r="CL44" t="s">
        <v>1125</v>
      </c>
      <c r="CM44" t="s">
        <v>1604</v>
      </c>
      <c r="CN44" t="s">
        <v>1011</v>
      </c>
      <c r="CO44">
        <v>42281723</v>
      </c>
      <c r="CP44" t="s">
        <v>1604</v>
      </c>
      <c r="CQ44" t="s">
        <v>1238</v>
      </c>
      <c r="CR44" t="s">
        <v>1229</v>
      </c>
      <c r="CS44" t="s">
        <v>1229</v>
      </c>
      <c r="CT44" t="s">
        <v>1229</v>
      </c>
      <c r="CU44" t="s">
        <v>1229</v>
      </c>
      <c r="CV44" t="s">
        <v>1229</v>
      </c>
      <c r="CW44" t="s">
        <v>1229</v>
      </c>
      <c r="CX44" t="s">
        <v>2412</v>
      </c>
      <c r="CY44" t="s">
        <v>2413</v>
      </c>
      <c r="CZ44" t="s">
        <v>2414</v>
      </c>
      <c r="DA44" t="s">
        <v>2415</v>
      </c>
      <c r="DB44" t="s">
        <v>2416</v>
      </c>
      <c r="DC44" t="s">
        <v>2417</v>
      </c>
      <c r="DD44" t="s">
        <v>2418</v>
      </c>
      <c r="DE44" t="s">
        <v>1241</v>
      </c>
      <c r="DF44" t="s">
        <v>2077</v>
      </c>
      <c r="DG44" t="s">
        <v>2419</v>
      </c>
      <c r="DH44" t="s">
        <v>2420</v>
      </c>
      <c r="DI44" t="s">
        <v>1235</v>
      </c>
      <c r="DJ44" t="s">
        <v>1232</v>
      </c>
      <c r="DK44" t="s">
        <v>2421</v>
      </c>
      <c r="DL44" t="s">
        <v>2422</v>
      </c>
    </row>
    <row r="45" spans="1:116" x14ac:dyDescent="0.3">
      <c r="A45" t="s">
        <v>1325</v>
      </c>
      <c r="B45" t="s">
        <v>387</v>
      </c>
      <c r="C45" t="s">
        <v>1506</v>
      </c>
      <c r="D45" t="s">
        <v>1507</v>
      </c>
      <c r="E45" t="s">
        <v>1508</v>
      </c>
      <c r="F45" t="s">
        <v>1363</v>
      </c>
      <c r="G45" t="s">
        <v>1125</v>
      </c>
      <c r="H45" t="s">
        <v>1125</v>
      </c>
      <c r="I45">
        <v>2</v>
      </c>
      <c r="J45">
        <v>0</v>
      </c>
      <c r="K45">
        <v>12</v>
      </c>
      <c r="L45">
        <v>27</v>
      </c>
      <c r="M45" s="261">
        <v>0</v>
      </c>
      <c r="N45">
        <v>5</v>
      </c>
      <c r="O45" t="s">
        <v>1009</v>
      </c>
      <c r="P45" t="s">
        <v>1009</v>
      </c>
      <c r="Q45" t="s">
        <v>1009</v>
      </c>
      <c r="R45" t="s">
        <v>1009</v>
      </c>
      <c r="S45" t="s">
        <v>1125</v>
      </c>
      <c r="T45" t="s">
        <v>1125</v>
      </c>
      <c r="U45" t="s">
        <v>1125</v>
      </c>
      <c r="V45" t="s">
        <v>1125</v>
      </c>
      <c r="W45" t="s">
        <v>1009</v>
      </c>
      <c r="Z45" t="s">
        <v>1035</v>
      </c>
      <c r="AA45" t="s">
        <v>1035</v>
      </c>
      <c r="AB45" t="s">
        <v>1035</v>
      </c>
      <c r="AC45" t="s">
        <v>1035</v>
      </c>
      <c r="AP45" t="s">
        <v>1054</v>
      </c>
      <c r="AQ45" t="s">
        <v>1054</v>
      </c>
      <c r="AR45" t="s">
        <v>1054</v>
      </c>
      <c r="AS45" t="s">
        <v>1054</v>
      </c>
      <c r="AT45" t="s">
        <v>1054</v>
      </c>
      <c r="AU45" t="s">
        <v>1054</v>
      </c>
      <c r="AV45" t="s">
        <v>1054</v>
      </c>
      <c r="AW45" t="s">
        <v>1054</v>
      </c>
      <c r="AX45" t="s">
        <v>1054</v>
      </c>
      <c r="CI45" t="s">
        <v>1011</v>
      </c>
      <c r="CJ45" t="s">
        <v>1011</v>
      </c>
      <c r="CK45" t="s">
        <v>1125</v>
      </c>
      <c r="CL45" t="s">
        <v>1125</v>
      </c>
      <c r="CM45" t="s">
        <v>1125</v>
      </c>
      <c r="CN45" t="s">
        <v>1011</v>
      </c>
      <c r="CO45">
        <v>132137902</v>
      </c>
      <c r="CP45" t="s">
        <v>1125</v>
      </c>
      <c r="CQ45" t="s">
        <v>1229</v>
      </c>
      <c r="CR45" t="s">
        <v>1229</v>
      </c>
      <c r="CS45" t="s">
        <v>1229</v>
      </c>
      <c r="CT45" t="s">
        <v>1229</v>
      </c>
      <c r="CU45" t="s">
        <v>1230</v>
      </c>
      <c r="CV45" t="s">
        <v>1230</v>
      </c>
      <c r="CW45" t="s">
        <v>1229</v>
      </c>
      <c r="CX45" t="s">
        <v>2423</v>
      </c>
      <c r="CY45" t="s">
        <v>2424</v>
      </c>
      <c r="CZ45" t="s">
        <v>2425</v>
      </c>
      <c r="DA45" t="s">
        <v>2426</v>
      </c>
      <c r="DB45" t="s">
        <v>2427</v>
      </c>
      <c r="DC45" t="s">
        <v>2428</v>
      </c>
      <c r="DD45" t="s">
        <v>2429</v>
      </c>
      <c r="DE45" t="s">
        <v>2430</v>
      </c>
      <c r="DF45" t="s">
        <v>2430</v>
      </c>
      <c r="DG45" t="s">
        <v>1125</v>
      </c>
      <c r="DH45" t="s">
        <v>1125</v>
      </c>
      <c r="DI45" t="s">
        <v>2430</v>
      </c>
      <c r="DJ45" t="s">
        <v>2430</v>
      </c>
      <c r="DK45" t="s">
        <v>1125</v>
      </c>
      <c r="DL45" t="s">
        <v>1125</v>
      </c>
    </row>
    <row r="46" spans="1:116" x14ac:dyDescent="0.3">
      <c r="A46" t="s">
        <v>388</v>
      </c>
      <c r="B46" t="s">
        <v>389</v>
      </c>
      <c r="C46" t="s">
        <v>1509</v>
      </c>
      <c r="D46" t="s">
        <v>1510</v>
      </c>
      <c r="E46">
        <v>7780664425</v>
      </c>
      <c r="F46" t="s">
        <v>1368</v>
      </c>
      <c r="G46" t="s">
        <v>1387</v>
      </c>
      <c r="H46" t="s">
        <v>1511</v>
      </c>
      <c r="I46">
        <v>0</v>
      </c>
      <c r="J46">
        <v>0</v>
      </c>
      <c r="K46">
        <v>12</v>
      </c>
      <c r="L46">
        <v>27</v>
      </c>
      <c r="M46" s="261">
        <v>0</v>
      </c>
      <c r="N46">
        <v>5</v>
      </c>
      <c r="O46" t="s">
        <v>1009</v>
      </c>
      <c r="P46" t="s">
        <v>1009</v>
      </c>
      <c r="Q46" t="s">
        <v>1009</v>
      </c>
      <c r="R46" t="s">
        <v>1009</v>
      </c>
      <c r="S46" t="s">
        <v>1125</v>
      </c>
      <c r="T46" t="s">
        <v>1125</v>
      </c>
      <c r="U46" t="s">
        <v>1125</v>
      </c>
      <c r="V46" t="s">
        <v>1125</v>
      </c>
      <c r="W46" t="s">
        <v>1009</v>
      </c>
      <c r="Z46" t="s">
        <v>1033</v>
      </c>
      <c r="AA46" t="s">
        <v>1033</v>
      </c>
      <c r="AB46" t="s">
        <v>1033</v>
      </c>
      <c r="AC46" t="s">
        <v>1033</v>
      </c>
      <c r="AP46" t="s">
        <v>1056</v>
      </c>
      <c r="AQ46" t="s">
        <v>1054</v>
      </c>
      <c r="AR46" t="s">
        <v>1056</v>
      </c>
      <c r="AS46" t="s">
        <v>1058</v>
      </c>
      <c r="AT46" t="s">
        <v>1056</v>
      </c>
      <c r="AU46" t="s">
        <v>1054</v>
      </c>
      <c r="AV46" t="s">
        <v>1056</v>
      </c>
      <c r="AW46" t="s">
        <v>1058</v>
      </c>
      <c r="AX46" t="s">
        <v>1054</v>
      </c>
      <c r="CI46" t="s">
        <v>1011</v>
      </c>
      <c r="CJ46" t="s">
        <v>1011</v>
      </c>
      <c r="CK46" t="s">
        <v>1125</v>
      </c>
      <c r="CL46" t="s">
        <v>1125</v>
      </c>
      <c r="CM46" t="s">
        <v>1125</v>
      </c>
      <c r="CN46" t="s">
        <v>1009</v>
      </c>
      <c r="CO46">
        <v>80170510</v>
      </c>
      <c r="CP46" t="s">
        <v>1975</v>
      </c>
      <c r="CQ46" t="s">
        <v>1238</v>
      </c>
      <c r="CR46" t="s">
        <v>1229</v>
      </c>
      <c r="CS46" t="s">
        <v>1238</v>
      </c>
      <c r="CT46" t="s">
        <v>1238</v>
      </c>
      <c r="CU46" t="s">
        <v>1238</v>
      </c>
      <c r="CV46" t="s">
        <v>1229</v>
      </c>
      <c r="CW46" t="s">
        <v>1229</v>
      </c>
      <c r="CX46" t="s">
        <v>2431</v>
      </c>
      <c r="CY46" t="s">
        <v>2432</v>
      </c>
      <c r="CZ46" t="s">
        <v>2433</v>
      </c>
      <c r="DA46" t="s">
        <v>2434</v>
      </c>
      <c r="DB46" t="s">
        <v>1992</v>
      </c>
      <c r="DC46" t="s">
        <v>2435</v>
      </c>
      <c r="DD46" t="s">
        <v>2436</v>
      </c>
      <c r="DE46" t="s">
        <v>1232</v>
      </c>
      <c r="DF46" t="s">
        <v>1239</v>
      </c>
      <c r="DG46" t="s">
        <v>2437</v>
      </c>
      <c r="DH46" t="s">
        <v>2438</v>
      </c>
      <c r="DI46" t="s">
        <v>2077</v>
      </c>
      <c r="DJ46" t="s">
        <v>1234</v>
      </c>
      <c r="DK46" t="s">
        <v>2439</v>
      </c>
      <c r="DL46" t="s">
        <v>2440</v>
      </c>
    </row>
    <row r="47" spans="1:116" x14ac:dyDescent="0.3">
      <c r="A47" t="s">
        <v>392</v>
      </c>
      <c r="B47" t="s">
        <v>393</v>
      </c>
      <c r="C47" t="s">
        <v>1512</v>
      </c>
      <c r="D47" t="s">
        <v>1513</v>
      </c>
      <c r="E47" t="s">
        <v>1125</v>
      </c>
      <c r="F47" t="s">
        <v>1368</v>
      </c>
      <c r="G47" t="s">
        <v>1125</v>
      </c>
      <c r="H47" t="s">
        <v>1125</v>
      </c>
      <c r="I47">
        <v>1</v>
      </c>
      <c r="J47">
        <v>0</v>
      </c>
      <c r="K47">
        <v>11</v>
      </c>
      <c r="L47">
        <v>26</v>
      </c>
      <c r="M47" s="261">
        <v>0</v>
      </c>
      <c r="N47">
        <v>4</v>
      </c>
      <c r="O47" t="s">
        <v>1009</v>
      </c>
      <c r="P47" t="s">
        <v>1009</v>
      </c>
      <c r="Q47" t="s">
        <v>1009</v>
      </c>
      <c r="R47" t="s">
        <v>1009</v>
      </c>
      <c r="S47" t="s">
        <v>1125</v>
      </c>
      <c r="T47" t="s">
        <v>1125</v>
      </c>
      <c r="U47" t="s">
        <v>1125</v>
      </c>
      <c r="V47" t="s">
        <v>1125</v>
      </c>
      <c r="W47" t="s">
        <v>1009</v>
      </c>
      <c r="Z47" t="s">
        <v>1033</v>
      </c>
      <c r="AA47" t="s">
        <v>1033</v>
      </c>
      <c r="AB47" t="s">
        <v>1037</v>
      </c>
      <c r="AC47" t="s">
        <v>1033</v>
      </c>
      <c r="AP47" t="s">
        <v>1054</v>
      </c>
      <c r="AQ47" t="s">
        <v>1056</v>
      </c>
      <c r="AR47" t="s">
        <v>1056</v>
      </c>
      <c r="AS47" t="s">
        <v>1054</v>
      </c>
      <c r="AT47" t="s">
        <v>1054</v>
      </c>
      <c r="AU47" t="s">
        <v>1054</v>
      </c>
      <c r="AV47" t="s">
        <v>1054</v>
      </c>
      <c r="AW47" t="s">
        <v>1054</v>
      </c>
      <c r="AX47" t="s">
        <v>1052</v>
      </c>
      <c r="CI47" t="s">
        <v>1009</v>
      </c>
      <c r="CJ47" t="s">
        <v>1009</v>
      </c>
      <c r="CK47">
        <v>9546528</v>
      </c>
      <c r="CL47">
        <v>63811296</v>
      </c>
      <c r="CM47" t="s">
        <v>1976</v>
      </c>
      <c r="CN47" t="s">
        <v>1009</v>
      </c>
      <c r="CO47">
        <v>113642512</v>
      </c>
      <c r="CP47" t="s">
        <v>1977</v>
      </c>
      <c r="CQ47" t="s">
        <v>1229</v>
      </c>
      <c r="CR47" t="s">
        <v>1229</v>
      </c>
      <c r="CS47" t="s">
        <v>1238</v>
      </c>
      <c r="CT47" t="s">
        <v>1229</v>
      </c>
      <c r="CU47" t="s">
        <v>1238</v>
      </c>
      <c r="CV47" t="s">
        <v>1229</v>
      </c>
      <c r="CW47" t="s">
        <v>1229</v>
      </c>
      <c r="CX47" t="s">
        <v>2441</v>
      </c>
      <c r="CY47" t="s">
        <v>2442</v>
      </c>
      <c r="CZ47" t="s">
        <v>2443</v>
      </c>
      <c r="DA47" t="s">
        <v>2444</v>
      </c>
      <c r="DB47" t="s">
        <v>2445</v>
      </c>
      <c r="DC47" t="s">
        <v>2446</v>
      </c>
      <c r="DD47" t="s">
        <v>2447</v>
      </c>
      <c r="DE47" t="s">
        <v>1231</v>
      </c>
      <c r="DF47" t="s">
        <v>1239</v>
      </c>
      <c r="DG47" t="s">
        <v>2448</v>
      </c>
      <c r="DH47" t="s">
        <v>2449</v>
      </c>
      <c r="DI47" t="s">
        <v>1235</v>
      </c>
      <c r="DJ47" t="s">
        <v>1237</v>
      </c>
      <c r="DK47" t="s">
        <v>2450</v>
      </c>
      <c r="DL47" t="s">
        <v>2451</v>
      </c>
    </row>
    <row r="48" spans="1:116" x14ac:dyDescent="0.3">
      <c r="A48" t="s">
        <v>396</v>
      </c>
      <c r="B48" t="s">
        <v>397</v>
      </c>
      <c r="C48" t="s">
        <v>1514</v>
      </c>
      <c r="D48" t="s">
        <v>1515</v>
      </c>
      <c r="E48" t="s">
        <v>1516</v>
      </c>
      <c r="F48" t="s">
        <v>1363</v>
      </c>
      <c r="G48" t="s">
        <v>1517</v>
      </c>
      <c r="H48" t="s">
        <v>1518</v>
      </c>
      <c r="I48">
        <v>0</v>
      </c>
      <c r="J48">
        <v>0</v>
      </c>
      <c r="K48">
        <v>0</v>
      </c>
      <c r="L48">
        <v>0</v>
      </c>
      <c r="M48" s="261">
        <v>0</v>
      </c>
      <c r="N48">
        <v>0</v>
      </c>
      <c r="O48" t="s">
        <v>1009</v>
      </c>
      <c r="P48" t="s">
        <v>1009</v>
      </c>
      <c r="Q48" t="s">
        <v>1009</v>
      </c>
      <c r="R48" t="s">
        <v>1009</v>
      </c>
      <c r="S48" t="s">
        <v>1125</v>
      </c>
      <c r="T48" t="s">
        <v>1125</v>
      </c>
      <c r="U48" t="s">
        <v>1125</v>
      </c>
      <c r="V48" t="s">
        <v>1125</v>
      </c>
      <c r="W48" t="s">
        <v>1009</v>
      </c>
      <c r="Z48" t="s">
        <v>1035</v>
      </c>
      <c r="AA48" t="s">
        <v>1033</v>
      </c>
      <c r="AB48" t="s">
        <v>1037</v>
      </c>
      <c r="AC48" t="s">
        <v>1035</v>
      </c>
      <c r="AP48" t="s">
        <v>1052</v>
      </c>
      <c r="AQ48" t="s">
        <v>1054</v>
      </c>
      <c r="AR48" t="s">
        <v>1054</v>
      </c>
      <c r="AS48" t="s">
        <v>1052</v>
      </c>
      <c r="AT48" t="s">
        <v>1054</v>
      </c>
      <c r="AU48" t="s">
        <v>1052</v>
      </c>
      <c r="AV48" t="s">
        <v>1054</v>
      </c>
      <c r="AW48" t="s">
        <v>1054</v>
      </c>
      <c r="AX48" t="s">
        <v>1052</v>
      </c>
      <c r="CI48" t="s">
        <v>1011</v>
      </c>
      <c r="CJ48" t="s">
        <v>1011</v>
      </c>
      <c r="CK48" t="s">
        <v>1125</v>
      </c>
      <c r="CL48" t="s">
        <v>1125</v>
      </c>
      <c r="CM48" t="s">
        <v>1125</v>
      </c>
      <c r="CN48" t="s">
        <v>1011</v>
      </c>
      <c r="CO48" t="s">
        <v>1125</v>
      </c>
      <c r="CP48" t="s">
        <v>1125</v>
      </c>
      <c r="CQ48" t="s">
        <v>1229</v>
      </c>
      <c r="CR48" t="s">
        <v>1229</v>
      </c>
      <c r="CS48" t="s">
        <v>1229</v>
      </c>
      <c r="CT48" t="s">
        <v>1229</v>
      </c>
      <c r="CU48" t="s">
        <v>1229</v>
      </c>
      <c r="CV48" t="s">
        <v>1230</v>
      </c>
      <c r="CW48" t="s">
        <v>1229</v>
      </c>
      <c r="CX48" t="s">
        <v>2452</v>
      </c>
      <c r="CY48" t="s">
        <v>2453</v>
      </c>
      <c r="CZ48" t="s">
        <v>2454</v>
      </c>
      <c r="DA48" t="s">
        <v>2455</v>
      </c>
      <c r="DB48" t="s">
        <v>2456</v>
      </c>
      <c r="DC48" t="s">
        <v>2457</v>
      </c>
      <c r="DD48" t="s">
        <v>2458</v>
      </c>
      <c r="DE48" t="s">
        <v>1231</v>
      </c>
      <c r="DF48" t="s">
        <v>1240</v>
      </c>
      <c r="DG48" t="s">
        <v>2459</v>
      </c>
      <c r="DH48" t="s">
        <v>2460</v>
      </c>
      <c r="DI48" t="s">
        <v>2077</v>
      </c>
      <c r="DJ48" t="s">
        <v>1240</v>
      </c>
      <c r="DK48" t="s">
        <v>2461</v>
      </c>
      <c r="DL48" t="s">
        <v>2462</v>
      </c>
    </row>
    <row r="49" spans="1:116" x14ac:dyDescent="0.3">
      <c r="A49" t="s">
        <v>398</v>
      </c>
      <c r="B49" t="s">
        <v>399</v>
      </c>
      <c r="C49" t="s">
        <v>1519</v>
      </c>
      <c r="D49" t="s">
        <v>1520</v>
      </c>
      <c r="E49" t="s">
        <v>1521</v>
      </c>
      <c r="F49" t="s">
        <v>1363</v>
      </c>
      <c r="G49" t="s">
        <v>1522</v>
      </c>
      <c r="H49" t="s">
        <v>1523</v>
      </c>
      <c r="I49">
        <v>0</v>
      </c>
      <c r="J49">
        <v>0</v>
      </c>
      <c r="K49">
        <v>0</v>
      </c>
      <c r="L49">
        <v>0</v>
      </c>
      <c r="M49" s="261">
        <v>0</v>
      </c>
      <c r="N49">
        <v>0</v>
      </c>
      <c r="O49" t="s">
        <v>1009</v>
      </c>
      <c r="P49" t="s">
        <v>1009</v>
      </c>
      <c r="Q49" t="s">
        <v>1009</v>
      </c>
      <c r="R49" t="s">
        <v>1009</v>
      </c>
      <c r="S49" t="s">
        <v>1125</v>
      </c>
      <c r="T49" t="s">
        <v>1125</v>
      </c>
      <c r="U49" t="s">
        <v>1125</v>
      </c>
      <c r="V49" t="s">
        <v>1125</v>
      </c>
      <c r="W49" t="s">
        <v>1009</v>
      </c>
      <c r="Z49" t="s">
        <v>1037</v>
      </c>
      <c r="AA49" t="s">
        <v>1033</v>
      </c>
      <c r="AB49" t="s">
        <v>1033</v>
      </c>
      <c r="AC49" t="s">
        <v>1035</v>
      </c>
      <c r="AP49" t="s">
        <v>1054</v>
      </c>
      <c r="AQ49" t="s">
        <v>1054</v>
      </c>
      <c r="AR49" t="s">
        <v>1054</v>
      </c>
      <c r="AS49" t="s">
        <v>1052</v>
      </c>
      <c r="AT49" t="s">
        <v>1054</v>
      </c>
      <c r="AU49" t="s">
        <v>1054</v>
      </c>
      <c r="AV49" t="s">
        <v>1054</v>
      </c>
      <c r="AW49" t="s">
        <v>1054</v>
      </c>
      <c r="AX49" t="s">
        <v>1050</v>
      </c>
      <c r="CI49" t="s">
        <v>1011</v>
      </c>
      <c r="CJ49" t="s">
        <v>1011</v>
      </c>
      <c r="CK49" t="s">
        <v>1125</v>
      </c>
      <c r="CL49" t="s">
        <v>1125</v>
      </c>
      <c r="CM49" t="s">
        <v>1125</v>
      </c>
      <c r="CN49" t="s">
        <v>1011</v>
      </c>
      <c r="CO49" t="s">
        <v>1125</v>
      </c>
      <c r="CP49" t="s">
        <v>1125</v>
      </c>
      <c r="CQ49" t="s">
        <v>1229</v>
      </c>
      <c r="CR49" t="s">
        <v>1229</v>
      </c>
      <c r="CS49" t="s">
        <v>1229</v>
      </c>
      <c r="CT49" t="s">
        <v>1229</v>
      </c>
      <c r="CU49" t="s">
        <v>1229</v>
      </c>
      <c r="CV49" t="s">
        <v>1229</v>
      </c>
      <c r="CW49" t="s">
        <v>1229</v>
      </c>
      <c r="CX49" t="s">
        <v>2200</v>
      </c>
      <c r="CY49" t="s">
        <v>2201</v>
      </c>
      <c r="CZ49" t="s">
        <v>2463</v>
      </c>
      <c r="DA49" t="s">
        <v>2464</v>
      </c>
      <c r="DB49" t="s">
        <v>2465</v>
      </c>
      <c r="DC49" t="s">
        <v>2466</v>
      </c>
      <c r="DD49" t="s">
        <v>2466</v>
      </c>
      <c r="DE49" t="s">
        <v>1231</v>
      </c>
      <c r="DF49" t="s">
        <v>1239</v>
      </c>
      <c r="DG49" t="s">
        <v>2467</v>
      </c>
      <c r="DH49" t="s">
        <v>2468</v>
      </c>
      <c r="DI49" t="s">
        <v>2077</v>
      </c>
      <c r="DJ49" t="s">
        <v>1237</v>
      </c>
      <c r="DK49" t="s">
        <v>2469</v>
      </c>
      <c r="DL49" t="s">
        <v>2209</v>
      </c>
    </row>
    <row r="50" spans="1:116" x14ac:dyDescent="0.3">
      <c r="A50" t="s">
        <v>400</v>
      </c>
      <c r="B50" t="s">
        <v>401</v>
      </c>
      <c r="C50" t="s">
        <v>1524</v>
      </c>
      <c r="D50" t="s">
        <v>1525</v>
      </c>
      <c r="E50">
        <v>2081320499</v>
      </c>
      <c r="F50" t="s">
        <v>1363</v>
      </c>
      <c r="G50" t="s">
        <v>1526</v>
      </c>
      <c r="H50" t="s">
        <v>1527</v>
      </c>
      <c r="I50">
        <v>0</v>
      </c>
      <c r="J50">
        <v>0</v>
      </c>
      <c r="K50">
        <v>0</v>
      </c>
      <c r="L50">
        <v>0</v>
      </c>
      <c r="M50" s="261">
        <v>0</v>
      </c>
      <c r="N50">
        <v>0</v>
      </c>
      <c r="O50" t="s">
        <v>1009</v>
      </c>
      <c r="P50" t="s">
        <v>1009</v>
      </c>
      <c r="Q50" t="s">
        <v>1009</v>
      </c>
      <c r="R50" t="s">
        <v>1009</v>
      </c>
      <c r="S50" t="s">
        <v>1125</v>
      </c>
      <c r="T50" t="s">
        <v>1125</v>
      </c>
      <c r="U50" t="s">
        <v>1125</v>
      </c>
      <c r="V50" t="s">
        <v>1125</v>
      </c>
      <c r="W50" t="s">
        <v>1009</v>
      </c>
      <c r="Z50" t="s">
        <v>1037</v>
      </c>
      <c r="AA50" t="s">
        <v>1033</v>
      </c>
      <c r="AB50" t="s">
        <v>1033</v>
      </c>
      <c r="AC50" t="s">
        <v>1033</v>
      </c>
      <c r="AP50" t="s">
        <v>1054</v>
      </c>
      <c r="AQ50" t="s">
        <v>1054</v>
      </c>
      <c r="AR50" t="s">
        <v>1052</v>
      </c>
      <c r="AS50" t="s">
        <v>1054</v>
      </c>
      <c r="AT50" t="s">
        <v>1052</v>
      </c>
      <c r="AU50" t="s">
        <v>1054</v>
      </c>
      <c r="AV50" t="s">
        <v>1054</v>
      </c>
      <c r="AW50" t="s">
        <v>1056</v>
      </c>
      <c r="AX50" t="s">
        <v>1052</v>
      </c>
      <c r="CI50" t="s">
        <v>1011</v>
      </c>
      <c r="CJ50" t="s">
        <v>1011</v>
      </c>
      <c r="CK50" t="s">
        <v>1125</v>
      </c>
      <c r="CL50" t="s">
        <v>1125</v>
      </c>
      <c r="CM50" t="s">
        <v>1125</v>
      </c>
      <c r="CN50" t="s">
        <v>1011</v>
      </c>
      <c r="CO50" t="s">
        <v>1125</v>
      </c>
      <c r="CP50" t="s">
        <v>1125</v>
      </c>
      <c r="CQ50" t="s">
        <v>1229</v>
      </c>
      <c r="CR50" t="s">
        <v>1229</v>
      </c>
      <c r="CS50" t="s">
        <v>1229</v>
      </c>
      <c r="CT50" t="s">
        <v>1229</v>
      </c>
      <c r="CU50" t="s">
        <v>1229</v>
      </c>
      <c r="CV50" t="s">
        <v>1229</v>
      </c>
      <c r="CW50" t="s">
        <v>1229</v>
      </c>
      <c r="CX50" t="s">
        <v>1941</v>
      </c>
      <c r="CY50" t="s">
        <v>1941</v>
      </c>
      <c r="CZ50" t="s">
        <v>1941</v>
      </c>
      <c r="DA50" t="s">
        <v>1941</v>
      </c>
      <c r="DB50" t="s">
        <v>1941</v>
      </c>
      <c r="DC50" t="s">
        <v>1941</v>
      </c>
      <c r="DD50" t="s">
        <v>1941</v>
      </c>
      <c r="DE50" t="s">
        <v>1231</v>
      </c>
      <c r="DF50" t="s">
        <v>1241</v>
      </c>
      <c r="DG50" t="s">
        <v>2470</v>
      </c>
      <c r="DH50" t="s">
        <v>2471</v>
      </c>
      <c r="DI50" t="s">
        <v>2077</v>
      </c>
      <c r="DJ50" t="s">
        <v>1237</v>
      </c>
      <c r="DK50" t="s">
        <v>2472</v>
      </c>
      <c r="DL50" t="s">
        <v>2473</v>
      </c>
    </row>
    <row r="51" spans="1:116" x14ac:dyDescent="0.3">
      <c r="A51" t="s">
        <v>404</v>
      </c>
      <c r="B51" t="s">
        <v>405</v>
      </c>
      <c r="C51" t="s">
        <v>1528</v>
      </c>
      <c r="D51" t="s">
        <v>1529</v>
      </c>
      <c r="E51" t="s">
        <v>1530</v>
      </c>
      <c r="F51" t="s">
        <v>1368</v>
      </c>
      <c r="G51" t="s">
        <v>1125</v>
      </c>
      <c r="H51" t="s">
        <v>1125</v>
      </c>
      <c r="I51">
        <v>0</v>
      </c>
      <c r="J51">
        <v>0</v>
      </c>
      <c r="K51">
        <v>0</v>
      </c>
      <c r="L51">
        <v>0</v>
      </c>
      <c r="M51" s="261">
        <v>0</v>
      </c>
      <c r="N51">
        <v>0</v>
      </c>
      <c r="O51" t="s">
        <v>1009</v>
      </c>
      <c r="P51" t="s">
        <v>1009</v>
      </c>
      <c r="Q51" t="s">
        <v>1009</v>
      </c>
      <c r="R51" t="s">
        <v>1009</v>
      </c>
      <c r="S51" t="s">
        <v>1125</v>
      </c>
      <c r="T51" t="s">
        <v>1125</v>
      </c>
      <c r="U51" t="s">
        <v>1125</v>
      </c>
      <c r="V51" t="s">
        <v>1125</v>
      </c>
      <c r="W51" t="s">
        <v>1009</v>
      </c>
      <c r="Z51" t="s">
        <v>1035</v>
      </c>
      <c r="AA51" t="s">
        <v>1035</v>
      </c>
      <c r="AB51" t="s">
        <v>1033</v>
      </c>
      <c r="AC51" t="s">
        <v>1033</v>
      </c>
      <c r="AP51" t="s">
        <v>1054</v>
      </c>
      <c r="AQ51" t="s">
        <v>1054</v>
      </c>
      <c r="AR51" t="s">
        <v>1054</v>
      </c>
      <c r="AS51" t="s">
        <v>1054</v>
      </c>
      <c r="AT51" t="s">
        <v>1054</v>
      </c>
      <c r="AU51" t="s">
        <v>1054</v>
      </c>
      <c r="AV51" t="s">
        <v>1054</v>
      </c>
      <c r="AW51" t="s">
        <v>1054</v>
      </c>
      <c r="AX51" t="s">
        <v>1054</v>
      </c>
      <c r="CI51" t="s">
        <v>1009</v>
      </c>
      <c r="CJ51" t="s">
        <v>1011</v>
      </c>
      <c r="CK51">
        <v>762144</v>
      </c>
      <c r="CL51" t="s">
        <v>1125</v>
      </c>
      <c r="CM51" t="s">
        <v>1978</v>
      </c>
      <c r="CN51" t="s">
        <v>1009</v>
      </c>
      <c r="CO51">
        <v>153855399</v>
      </c>
      <c r="CP51" t="s">
        <v>1979</v>
      </c>
      <c r="CQ51" t="s">
        <v>1229</v>
      </c>
      <c r="CR51" t="s">
        <v>1229</v>
      </c>
      <c r="CS51" t="s">
        <v>1229</v>
      </c>
      <c r="CT51" t="s">
        <v>1229</v>
      </c>
      <c r="CU51" t="s">
        <v>1229</v>
      </c>
      <c r="CV51" t="s">
        <v>1229</v>
      </c>
      <c r="CW51" t="s">
        <v>1229</v>
      </c>
      <c r="CX51" t="s">
        <v>2474</v>
      </c>
      <c r="CY51" t="s">
        <v>2474</v>
      </c>
      <c r="CZ51" t="s">
        <v>2474</v>
      </c>
      <c r="DA51" t="s">
        <v>2474</v>
      </c>
      <c r="DB51" t="s">
        <v>2474</v>
      </c>
      <c r="DC51" t="s">
        <v>2474</v>
      </c>
      <c r="DD51" t="s">
        <v>2474</v>
      </c>
      <c r="DE51" t="s">
        <v>1231</v>
      </c>
      <c r="DF51" t="s">
        <v>1237</v>
      </c>
      <c r="DG51" t="s">
        <v>2475</v>
      </c>
      <c r="DH51" t="s">
        <v>2476</v>
      </c>
      <c r="DI51" t="s">
        <v>1240</v>
      </c>
      <c r="DJ51" t="s">
        <v>1240</v>
      </c>
      <c r="DK51" t="s">
        <v>2477</v>
      </c>
      <c r="DL51" t="s">
        <v>2478</v>
      </c>
    </row>
    <row r="52" spans="1:116" x14ac:dyDescent="0.3">
      <c r="A52" t="s">
        <v>407</v>
      </c>
      <c r="B52" t="s">
        <v>408</v>
      </c>
      <c r="C52" t="s">
        <v>1531</v>
      </c>
      <c r="D52" t="s">
        <v>1532</v>
      </c>
      <c r="E52" t="s">
        <v>1533</v>
      </c>
      <c r="F52" t="s">
        <v>1363</v>
      </c>
      <c r="G52" t="s">
        <v>1534</v>
      </c>
      <c r="H52" t="s">
        <v>1535</v>
      </c>
      <c r="I52">
        <v>0</v>
      </c>
      <c r="J52">
        <v>0</v>
      </c>
      <c r="K52">
        <v>0</v>
      </c>
      <c r="L52">
        <v>0</v>
      </c>
      <c r="M52" s="261">
        <v>0</v>
      </c>
      <c r="N52">
        <v>0</v>
      </c>
      <c r="O52" t="s">
        <v>1009</v>
      </c>
      <c r="P52" t="s">
        <v>1009</v>
      </c>
      <c r="Q52" t="s">
        <v>1009</v>
      </c>
      <c r="R52" t="s">
        <v>1009</v>
      </c>
      <c r="S52" t="s">
        <v>1125</v>
      </c>
      <c r="T52" t="s">
        <v>1125</v>
      </c>
      <c r="U52" t="s">
        <v>1125</v>
      </c>
      <c r="V52" t="s">
        <v>1125</v>
      </c>
      <c r="W52" t="s">
        <v>1009</v>
      </c>
      <c r="Z52" t="s">
        <v>1033</v>
      </c>
      <c r="AA52" t="s">
        <v>1035</v>
      </c>
      <c r="AB52" t="s">
        <v>1033</v>
      </c>
      <c r="AC52" t="s">
        <v>1035</v>
      </c>
      <c r="AP52" t="s">
        <v>1056</v>
      </c>
      <c r="AQ52" t="s">
        <v>1056</v>
      </c>
      <c r="AR52" t="s">
        <v>1056</v>
      </c>
      <c r="AS52" t="s">
        <v>1056</v>
      </c>
      <c r="AT52" t="s">
        <v>1056</v>
      </c>
      <c r="AU52" t="s">
        <v>1056</v>
      </c>
      <c r="AV52" t="s">
        <v>1056</v>
      </c>
      <c r="AW52" t="s">
        <v>1058</v>
      </c>
      <c r="AX52" t="s">
        <v>1058</v>
      </c>
      <c r="CI52" t="s">
        <v>1011</v>
      </c>
      <c r="CJ52" t="s">
        <v>1011</v>
      </c>
      <c r="CK52" t="s">
        <v>1125</v>
      </c>
      <c r="CL52" t="s">
        <v>1125</v>
      </c>
      <c r="CM52" t="s">
        <v>1125</v>
      </c>
      <c r="CN52" t="s">
        <v>1011</v>
      </c>
      <c r="CO52" t="s">
        <v>1125</v>
      </c>
      <c r="CP52" t="s">
        <v>1125</v>
      </c>
      <c r="CQ52" t="s">
        <v>1229</v>
      </c>
      <c r="CR52" t="s">
        <v>1238</v>
      </c>
      <c r="CS52" t="s">
        <v>1229</v>
      </c>
      <c r="CT52" t="s">
        <v>1229</v>
      </c>
      <c r="CU52" t="s">
        <v>1229</v>
      </c>
      <c r="CV52" t="s">
        <v>1229</v>
      </c>
      <c r="CW52" t="s">
        <v>1229</v>
      </c>
      <c r="CX52" t="s">
        <v>2479</v>
      </c>
      <c r="CY52" t="s">
        <v>2480</v>
      </c>
      <c r="CZ52" t="s">
        <v>2481</v>
      </c>
      <c r="DA52" t="s">
        <v>2482</v>
      </c>
      <c r="DB52" t="s">
        <v>2483</v>
      </c>
      <c r="DC52" t="s">
        <v>2484</v>
      </c>
      <c r="DD52" t="s">
        <v>2485</v>
      </c>
      <c r="DE52" t="s">
        <v>1231</v>
      </c>
      <c r="DF52" t="s">
        <v>1231</v>
      </c>
      <c r="DG52" t="s">
        <v>2486</v>
      </c>
      <c r="DH52" t="s">
        <v>2487</v>
      </c>
      <c r="DI52" t="s">
        <v>1236</v>
      </c>
      <c r="DJ52" t="s">
        <v>1232</v>
      </c>
      <c r="DK52" t="s">
        <v>2488</v>
      </c>
      <c r="DL52" t="s">
        <v>2489</v>
      </c>
    </row>
    <row r="53" spans="1:116" x14ac:dyDescent="0.3">
      <c r="A53" t="s">
        <v>411</v>
      </c>
      <c r="B53" t="s">
        <v>412</v>
      </c>
      <c r="C53" t="s">
        <v>1536</v>
      </c>
      <c r="D53" t="s">
        <v>1537</v>
      </c>
      <c r="E53" t="s">
        <v>1538</v>
      </c>
      <c r="F53" t="s">
        <v>1363</v>
      </c>
      <c r="G53" t="s">
        <v>1539</v>
      </c>
      <c r="H53" t="s">
        <v>1540</v>
      </c>
      <c r="I53">
        <v>0</v>
      </c>
      <c r="J53">
        <v>0</v>
      </c>
      <c r="K53">
        <v>0</v>
      </c>
      <c r="L53">
        <v>0</v>
      </c>
      <c r="M53" s="261">
        <v>0</v>
      </c>
      <c r="N53">
        <v>0</v>
      </c>
      <c r="O53" t="s">
        <v>1009</v>
      </c>
      <c r="P53" t="s">
        <v>1009</v>
      </c>
      <c r="Q53" t="s">
        <v>1009</v>
      </c>
      <c r="R53" t="s">
        <v>1009</v>
      </c>
      <c r="S53" t="s">
        <v>1125</v>
      </c>
      <c r="T53" t="s">
        <v>1125</v>
      </c>
      <c r="U53" t="s">
        <v>1125</v>
      </c>
      <c r="V53" t="s">
        <v>1125</v>
      </c>
      <c r="W53" t="s">
        <v>1009</v>
      </c>
      <c r="Z53" t="s">
        <v>1033</v>
      </c>
      <c r="AA53" t="s">
        <v>1033</v>
      </c>
      <c r="AB53" t="s">
        <v>1037</v>
      </c>
      <c r="AC53" t="s">
        <v>1033</v>
      </c>
      <c r="AP53" t="s">
        <v>1054</v>
      </c>
      <c r="AQ53" t="s">
        <v>1054</v>
      </c>
      <c r="AR53" t="s">
        <v>1054</v>
      </c>
      <c r="AS53" t="s">
        <v>1054</v>
      </c>
      <c r="AT53" t="s">
        <v>1054</v>
      </c>
      <c r="AU53" t="s">
        <v>1054</v>
      </c>
      <c r="AV53" t="s">
        <v>1054</v>
      </c>
      <c r="AW53" t="s">
        <v>1056</v>
      </c>
      <c r="AX53" t="s">
        <v>1054</v>
      </c>
      <c r="CI53" t="s">
        <v>1011</v>
      </c>
      <c r="CJ53" t="s">
        <v>1011</v>
      </c>
      <c r="CK53" t="s">
        <v>1125</v>
      </c>
      <c r="CL53" t="s">
        <v>1125</v>
      </c>
      <c r="CM53" t="s">
        <v>1125</v>
      </c>
      <c r="CN53" t="s">
        <v>1011</v>
      </c>
      <c r="CO53" t="s">
        <v>1125</v>
      </c>
      <c r="CP53" t="s">
        <v>1125</v>
      </c>
      <c r="CQ53" t="s">
        <v>1238</v>
      </c>
      <c r="CR53" t="s">
        <v>1238</v>
      </c>
      <c r="CS53" t="s">
        <v>1238</v>
      </c>
      <c r="CT53" t="s">
        <v>1238</v>
      </c>
      <c r="CU53" t="s">
        <v>1238</v>
      </c>
      <c r="CV53" t="s">
        <v>1238</v>
      </c>
      <c r="CW53" t="s">
        <v>1238</v>
      </c>
      <c r="CX53" t="s">
        <v>2490</v>
      </c>
      <c r="CY53" t="s">
        <v>2491</v>
      </c>
      <c r="CZ53" t="s">
        <v>2492</v>
      </c>
      <c r="DA53" t="s">
        <v>2493</v>
      </c>
      <c r="DB53" t="s">
        <v>2494</v>
      </c>
      <c r="DC53" t="s">
        <v>2495</v>
      </c>
      <c r="DD53" t="s">
        <v>2496</v>
      </c>
      <c r="DE53" t="s">
        <v>1231</v>
      </c>
      <c r="DF53" t="s">
        <v>1239</v>
      </c>
      <c r="DG53" t="s">
        <v>2497</v>
      </c>
      <c r="DH53" t="s">
        <v>2498</v>
      </c>
      <c r="DI53" t="s">
        <v>1237</v>
      </c>
      <c r="DJ53" t="s">
        <v>1232</v>
      </c>
      <c r="DK53" t="s">
        <v>2499</v>
      </c>
      <c r="DL53" t="s">
        <v>2500</v>
      </c>
    </row>
    <row r="54" spans="1:116" x14ac:dyDescent="0.3">
      <c r="A54" t="s">
        <v>413</v>
      </c>
      <c r="B54" t="s">
        <v>414</v>
      </c>
      <c r="C54" t="s">
        <v>1541</v>
      </c>
      <c r="D54" t="s">
        <v>1542</v>
      </c>
      <c r="E54" t="s">
        <v>1543</v>
      </c>
      <c r="F54" t="s">
        <v>1368</v>
      </c>
      <c r="G54" t="s">
        <v>1125</v>
      </c>
      <c r="H54" t="s">
        <v>1125</v>
      </c>
      <c r="I54">
        <v>0</v>
      </c>
      <c r="J54">
        <v>0</v>
      </c>
      <c r="K54">
        <v>0</v>
      </c>
      <c r="L54">
        <v>0</v>
      </c>
      <c r="M54" s="261">
        <v>0</v>
      </c>
      <c r="N54">
        <v>0</v>
      </c>
      <c r="O54" t="s">
        <v>1009</v>
      </c>
      <c r="P54" t="s">
        <v>1009</v>
      </c>
      <c r="Q54" t="s">
        <v>1009</v>
      </c>
      <c r="R54" t="s">
        <v>1009</v>
      </c>
      <c r="S54" t="s">
        <v>1125</v>
      </c>
      <c r="T54" t="s">
        <v>1125</v>
      </c>
      <c r="U54" t="s">
        <v>1125</v>
      </c>
      <c r="V54" t="s">
        <v>1125</v>
      </c>
      <c r="W54" t="s">
        <v>1009</v>
      </c>
      <c r="Z54" t="s">
        <v>1033</v>
      </c>
      <c r="AA54" t="s">
        <v>1033</v>
      </c>
      <c r="AB54" t="s">
        <v>1033</v>
      </c>
      <c r="AC54" t="s">
        <v>1033</v>
      </c>
      <c r="AP54" t="s">
        <v>1054</v>
      </c>
      <c r="AQ54" t="s">
        <v>1054</v>
      </c>
      <c r="AR54" t="s">
        <v>1054</v>
      </c>
      <c r="AS54" t="s">
        <v>1054</v>
      </c>
      <c r="AT54" t="s">
        <v>1054</v>
      </c>
      <c r="AU54" t="s">
        <v>1054</v>
      </c>
      <c r="AV54" t="s">
        <v>1054</v>
      </c>
      <c r="AW54" t="s">
        <v>1054</v>
      </c>
      <c r="AX54" t="s">
        <v>1054</v>
      </c>
      <c r="CI54" t="s">
        <v>1011</v>
      </c>
      <c r="CJ54" t="s">
        <v>1011</v>
      </c>
      <c r="CK54" t="s">
        <v>1125</v>
      </c>
      <c r="CL54" t="s">
        <v>1125</v>
      </c>
      <c r="CM54" t="s">
        <v>1125</v>
      </c>
      <c r="CN54" t="s">
        <v>1011</v>
      </c>
      <c r="CO54">
        <v>37698502</v>
      </c>
      <c r="CP54" t="s">
        <v>1125</v>
      </c>
      <c r="CQ54" t="s">
        <v>1229</v>
      </c>
      <c r="CR54" t="s">
        <v>1229</v>
      </c>
      <c r="CS54" t="s">
        <v>1229</v>
      </c>
      <c r="CT54" t="s">
        <v>1229</v>
      </c>
      <c r="CU54" t="s">
        <v>1229</v>
      </c>
      <c r="CV54" t="s">
        <v>1229</v>
      </c>
      <c r="CW54" t="s">
        <v>1229</v>
      </c>
      <c r="CX54" t="s">
        <v>2501</v>
      </c>
      <c r="CY54" t="s">
        <v>2502</v>
      </c>
      <c r="CZ54" t="s">
        <v>2503</v>
      </c>
      <c r="DA54" t="s">
        <v>2504</v>
      </c>
      <c r="DB54" t="s">
        <v>2505</v>
      </c>
      <c r="DC54" t="s">
        <v>2506</v>
      </c>
      <c r="DD54" t="s">
        <v>2507</v>
      </c>
      <c r="DE54" t="s">
        <v>1235</v>
      </c>
      <c r="DF54" t="s">
        <v>1236</v>
      </c>
      <c r="DG54" t="s">
        <v>2508</v>
      </c>
      <c r="DH54" t="s">
        <v>2509</v>
      </c>
      <c r="DI54" t="s">
        <v>1232</v>
      </c>
      <c r="DJ54" t="s">
        <v>1239</v>
      </c>
      <c r="DK54" t="s">
        <v>2510</v>
      </c>
      <c r="DL54" t="s">
        <v>2511</v>
      </c>
    </row>
    <row r="55" spans="1:116" x14ac:dyDescent="0.3">
      <c r="A55" t="s">
        <v>415</v>
      </c>
      <c r="B55" t="s">
        <v>416</v>
      </c>
      <c r="C55" t="s">
        <v>1544</v>
      </c>
      <c r="D55" t="s">
        <v>1545</v>
      </c>
      <c r="E55">
        <v>7595288950</v>
      </c>
      <c r="F55" t="s">
        <v>1368</v>
      </c>
      <c r="G55" t="s">
        <v>1125</v>
      </c>
      <c r="H55" t="s">
        <v>1125</v>
      </c>
      <c r="I55">
        <v>0</v>
      </c>
      <c r="J55">
        <v>0</v>
      </c>
      <c r="K55">
        <v>0</v>
      </c>
      <c r="L55">
        <v>0</v>
      </c>
      <c r="M55" s="261">
        <v>0</v>
      </c>
      <c r="N55">
        <v>0</v>
      </c>
      <c r="O55" t="s">
        <v>1009</v>
      </c>
      <c r="P55" t="s">
        <v>1009</v>
      </c>
      <c r="Q55" t="s">
        <v>1009</v>
      </c>
      <c r="R55" t="s">
        <v>1009</v>
      </c>
      <c r="S55" t="s">
        <v>1125</v>
      </c>
      <c r="T55" t="s">
        <v>1125</v>
      </c>
      <c r="U55" t="s">
        <v>1125</v>
      </c>
      <c r="V55" t="s">
        <v>1125</v>
      </c>
      <c r="W55" t="s">
        <v>1009</v>
      </c>
      <c r="Z55" t="s">
        <v>1033</v>
      </c>
      <c r="AA55" t="s">
        <v>1035</v>
      </c>
      <c r="AB55" t="s">
        <v>1035</v>
      </c>
      <c r="AC55" t="s">
        <v>1035</v>
      </c>
      <c r="AP55" t="s">
        <v>1056</v>
      </c>
      <c r="AQ55" t="s">
        <v>1056</v>
      </c>
      <c r="AR55" t="s">
        <v>1056</v>
      </c>
      <c r="AS55" t="s">
        <v>1054</v>
      </c>
      <c r="AT55" t="s">
        <v>1054</v>
      </c>
      <c r="AU55" t="s">
        <v>1054</v>
      </c>
      <c r="AV55" t="s">
        <v>1056</v>
      </c>
      <c r="AW55" t="s">
        <v>1054</v>
      </c>
      <c r="AX55" t="s">
        <v>1052</v>
      </c>
      <c r="CI55" t="s">
        <v>1011</v>
      </c>
      <c r="CJ55" t="s">
        <v>1011</v>
      </c>
      <c r="CK55" t="s">
        <v>1125</v>
      </c>
      <c r="CL55" t="s">
        <v>1125</v>
      </c>
      <c r="CM55" t="s">
        <v>1125</v>
      </c>
      <c r="CN55" t="s">
        <v>1011</v>
      </c>
      <c r="CO55" t="s">
        <v>1125</v>
      </c>
      <c r="CP55" t="s">
        <v>1125</v>
      </c>
      <c r="CQ55" t="s">
        <v>1238</v>
      </c>
      <c r="CR55" t="s">
        <v>1238</v>
      </c>
      <c r="CS55" t="s">
        <v>1238</v>
      </c>
      <c r="CT55" t="s">
        <v>1238</v>
      </c>
      <c r="CU55" t="s">
        <v>1230</v>
      </c>
      <c r="CV55" t="s">
        <v>1238</v>
      </c>
      <c r="CW55" t="s">
        <v>1238</v>
      </c>
      <c r="CX55" t="s">
        <v>2512</v>
      </c>
      <c r="CY55" t="s">
        <v>2513</v>
      </c>
      <c r="CZ55" t="s">
        <v>2514</v>
      </c>
      <c r="DA55" t="s">
        <v>2515</v>
      </c>
      <c r="DB55" t="s">
        <v>2516</v>
      </c>
      <c r="DC55" t="s">
        <v>2517</v>
      </c>
      <c r="DD55" t="s">
        <v>2518</v>
      </c>
      <c r="DE55" t="s">
        <v>1235</v>
      </c>
      <c r="DF55" t="s">
        <v>1231</v>
      </c>
      <c r="DG55" t="s">
        <v>2519</v>
      </c>
      <c r="DH55" t="s">
        <v>2520</v>
      </c>
      <c r="DI55" t="s">
        <v>2077</v>
      </c>
      <c r="DJ55" t="s">
        <v>1237</v>
      </c>
      <c r="DK55" t="s">
        <v>2521</v>
      </c>
      <c r="DL55" t="s">
        <v>2522</v>
      </c>
    </row>
    <row r="56" spans="1:116" x14ac:dyDescent="0.3">
      <c r="A56" s="1" t="s">
        <v>419</v>
      </c>
      <c r="B56" s="1" t="s">
        <v>420</v>
      </c>
      <c r="C56" s="1" t="s">
        <v>1546</v>
      </c>
      <c r="D56" s="1" t="s">
        <v>1547</v>
      </c>
      <c r="E56" s="1" t="s">
        <v>1548</v>
      </c>
      <c r="F56" s="1" t="s">
        <v>1368</v>
      </c>
      <c r="G56" s="1" t="s">
        <v>1125</v>
      </c>
      <c r="H56" s="1" t="s">
        <v>1125</v>
      </c>
      <c r="I56" s="1">
        <v>0</v>
      </c>
      <c r="J56" s="1">
        <v>0</v>
      </c>
      <c r="K56" s="1">
        <v>0</v>
      </c>
      <c r="L56" s="1">
        <v>0</v>
      </c>
      <c r="M56" s="1">
        <v>0</v>
      </c>
      <c r="N56" s="1">
        <v>0</v>
      </c>
      <c r="O56" s="1" t="s">
        <v>1009</v>
      </c>
      <c r="P56" s="1" t="s">
        <v>1009</v>
      </c>
      <c r="Q56" s="1" t="s">
        <v>1009</v>
      </c>
      <c r="R56" s="1" t="s">
        <v>1009</v>
      </c>
      <c r="S56" s="1" t="s">
        <v>1125</v>
      </c>
      <c r="T56" s="1" t="s">
        <v>1125</v>
      </c>
      <c r="U56" s="1" t="s">
        <v>1125</v>
      </c>
      <c r="V56" s="1" t="s">
        <v>1125</v>
      </c>
      <c r="W56" s="1" t="s">
        <v>1009</v>
      </c>
      <c r="X56" s="1"/>
      <c r="Y56" s="1"/>
      <c r="Z56" s="1" t="s">
        <v>1035</v>
      </c>
      <c r="AA56" s="1" t="s">
        <v>1033</v>
      </c>
      <c r="AB56" s="1" t="s">
        <v>1037</v>
      </c>
      <c r="AC56" s="1" t="s">
        <v>1037</v>
      </c>
      <c r="AD56" s="1"/>
      <c r="AE56" s="1"/>
      <c r="AF56" s="1"/>
      <c r="AG56" s="1"/>
      <c r="AH56" s="1"/>
      <c r="AI56" s="1"/>
      <c r="AJ56" s="1"/>
      <c r="AK56" s="1"/>
      <c r="AL56" s="1"/>
      <c r="AM56" s="1"/>
      <c r="AN56" s="1"/>
      <c r="AO56" s="1"/>
      <c r="AP56" s="1" t="s">
        <v>1056</v>
      </c>
      <c r="AQ56" s="1" t="s">
        <v>1054</v>
      </c>
      <c r="AR56" s="1" t="s">
        <v>1056</v>
      </c>
      <c r="AS56" s="1" t="s">
        <v>1054</v>
      </c>
      <c r="AT56" s="1" t="s">
        <v>1056</v>
      </c>
      <c r="AU56" s="1" t="s">
        <v>1052</v>
      </c>
      <c r="AV56" s="1" t="s">
        <v>1056</v>
      </c>
      <c r="AW56" s="1" t="s">
        <v>1054</v>
      </c>
      <c r="AX56" s="1" t="s">
        <v>1056</v>
      </c>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t="s">
        <v>1009</v>
      </c>
      <c r="CJ56" s="1" t="s">
        <v>1011</v>
      </c>
      <c r="CK56" s="1">
        <v>176000</v>
      </c>
      <c r="CL56" s="1" t="s">
        <v>1125</v>
      </c>
      <c r="CM56" s="1" t="s">
        <v>1980</v>
      </c>
      <c r="CN56" s="1" t="s">
        <v>1011</v>
      </c>
      <c r="CO56" s="1" t="s">
        <v>1125</v>
      </c>
      <c r="CP56" t="s">
        <v>1125</v>
      </c>
      <c r="CQ56" t="s">
        <v>1229</v>
      </c>
      <c r="CR56" t="s">
        <v>1238</v>
      </c>
      <c r="CS56" t="s">
        <v>1229</v>
      </c>
      <c r="CT56" t="s">
        <v>1229</v>
      </c>
      <c r="CU56" t="s">
        <v>1238</v>
      </c>
      <c r="CV56" t="s">
        <v>1229</v>
      </c>
      <c r="CW56" t="s">
        <v>1229</v>
      </c>
      <c r="CX56" t="s">
        <v>2523</v>
      </c>
      <c r="CY56" t="s">
        <v>1604</v>
      </c>
      <c r="CZ56" t="s">
        <v>1604</v>
      </c>
      <c r="DA56" t="s">
        <v>2524</v>
      </c>
      <c r="DB56" t="s">
        <v>1604</v>
      </c>
      <c r="DC56" t="s">
        <v>2525</v>
      </c>
      <c r="DD56" t="s">
        <v>2526</v>
      </c>
      <c r="DE56" t="s">
        <v>1236</v>
      </c>
      <c r="DF56" t="s">
        <v>1231</v>
      </c>
      <c r="DG56" t="s">
        <v>2527</v>
      </c>
      <c r="DH56" t="s">
        <v>2528</v>
      </c>
      <c r="DI56" t="s">
        <v>2077</v>
      </c>
      <c r="DJ56" t="s">
        <v>1232</v>
      </c>
      <c r="DK56" t="s">
        <v>2529</v>
      </c>
      <c r="DL56" t="s">
        <v>2530</v>
      </c>
    </row>
    <row r="57" spans="1:116" x14ac:dyDescent="0.3">
      <c r="A57" t="s">
        <v>421</v>
      </c>
      <c r="B57" t="s">
        <v>422</v>
      </c>
      <c r="C57" t="s">
        <v>1549</v>
      </c>
      <c r="D57" t="s">
        <v>1550</v>
      </c>
      <c r="E57">
        <v>7464494827</v>
      </c>
      <c r="F57" t="s">
        <v>1363</v>
      </c>
      <c r="G57" t="s">
        <v>1551</v>
      </c>
      <c r="H57" t="s">
        <v>1552</v>
      </c>
      <c r="I57">
        <v>0</v>
      </c>
      <c r="J57">
        <v>0</v>
      </c>
      <c r="K57">
        <v>0</v>
      </c>
      <c r="L57">
        <v>0</v>
      </c>
      <c r="M57" s="261">
        <v>0</v>
      </c>
      <c r="N57">
        <v>0</v>
      </c>
      <c r="O57" t="s">
        <v>1009</v>
      </c>
      <c r="P57" t="s">
        <v>1009</v>
      </c>
      <c r="Q57" t="s">
        <v>1009</v>
      </c>
      <c r="R57" t="s">
        <v>1009</v>
      </c>
      <c r="S57" t="s">
        <v>1125</v>
      </c>
      <c r="T57" t="s">
        <v>1125</v>
      </c>
      <c r="U57" t="s">
        <v>1125</v>
      </c>
      <c r="V57" t="s">
        <v>1125</v>
      </c>
      <c r="W57" t="s">
        <v>1009</v>
      </c>
      <c r="Z57" t="s">
        <v>1033</v>
      </c>
      <c r="AA57" t="s">
        <v>1033</v>
      </c>
      <c r="AB57" t="s">
        <v>1035</v>
      </c>
      <c r="AC57" t="s">
        <v>1035</v>
      </c>
      <c r="AP57" t="s">
        <v>1054</v>
      </c>
      <c r="AQ57" t="s">
        <v>1054</v>
      </c>
      <c r="AR57" t="s">
        <v>1054</v>
      </c>
      <c r="AS57" t="s">
        <v>1054</v>
      </c>
      <c r="AT57" t="s">
        <v>1056</v>
      </c>
      <c r="AU57" t="s">
        <v>1054</v>
      </c>
      <c r="AV57" t="s">
        <v>1054</v>
      </c>
      <c r="AW57" t="s">
        <v>1054</v>
      </c>
      <c r="AX57" t="s">
        <v>1054</v>
      </c>
      <c r="CI57" t="s">
        <v>1009</v>
      </c>
      <c r="CJ57" t="s">
        <v>1009</v>
      </c>
      <c r="CK57">
        <v>15831297</v>
      </c>
      <c r="CL57">
        <v>6612345</v>
      </c>
      <c r="CM57" t="s">
        <v>1981</v>
      </c>
      <c r="CN57" t="s">
        <v>1009</v>
      </c>
      <c r="CO57">
        <v>47461067</v>
      </c>
      <c r="CP57" t="s">
        <v>1982</v>
      </c>
      <c r="CQ57" t="s">
        <v>1229</v>
      </c>
      <c r="CR57" t="s">
        <v>1229</v>
      </c>
      <c r="CS57" t="s">
        <v>1229</v>
      </c>
      <c r="CT57" t="s">
        <v>1229</v>
      </c>
      <c r="CU57" t="s">
        <v>1229</v>
      </c>
      <c r="CV57" t="s">
        <v>1229</v>
      </c>
      <c r="CW57" t="s">
        <v>1229</v>
      </c>
      <c r="CX57" t="s">
        <v>2531</v>
      </c>
      <c r="CY57" t="s">
        <v>2532</v>
      </c>
      <c r="CZ57" t="s">
        <v>2533</v>
      </c>
      <c r="DA57" t="s">
        <v>2534</v>
      </c>
      <c r="DB57" t="s">
        <v>2535</v>
      </c>
      <c r="DC57" t="s">
        <v>2536</v>
      </c>
      <c r="DD57" t="s">
        <v>2537</v>
      </c>
      <c r="DE57" t="s">
        <v>1235</v>
      </c>
      <c r="DF57" t="s">
        <v>1232</v>
      </c>
      <c r="DG57" t="s">
        <v>2538</v>
      </c>
      <c r="DH57" t="s">
        <v>2539</v>
      </c>
      <c r="DI57" t="s">
        <v>2077</v>
      </c>
      <c r="DJ57" t="s">
        <v>1236</v>
      </c>
      <c r="DK57" t="s">
        <v>2540</v>
      </c>
      <c r="DL57" t="s">
        <v>2541</v>
      </c>
    </row>
    <row r="58" spans="1:116" x14ac:dyDescent="0.3">
      <c r="A58" t="s">
        <v>423</v>
      </c>
      <c r="B58" t="s">
        <v>424</v>
      </c>
      <c r="C58" t="s">
        <v>1553</v>
      </c>
      <c r="D58" t="s">
        <v>1554</v>
      </c>
      <c r="E58" t="s">
        <v>1555</v>
      </c>
      <c r="F58" t="s">
        <v>1368</v>
      </c>
      <c r="G58" t="s">
        <v>1556</v>
      </c>
      <c r="H58" t="s">
        <v>1557</v>
      </c>
      <c r="I58">
        <v>0</v>
      </c>
      <c r="J58">
        <v>0</v>
      </c>
      <c r="K58">
        <v>0</v>
      </c>
      <c r="L58">
        <v>0</v>
      </c>
      <c r="M58" s="261">
        <v>0</v>
      </c>
      <c r="N58">
        <v>0</v>
      </c>
      <c r="O58" t="s">
        <v>1009</v>
      </c>
      <c r="P58" t="s">
        <v>1009</v>
      </c>
      <c r="Q58" t="s">
        <v>1009</v>
      </c>
      <c r="R58" t="s">
        <v>1009</v>
      </c>
      <c r="S58" t="s">
        <v>1125</v>
      </c>
      <c r="T58" t="s">
        <v>1125</v>
      </c>
      <c r="U58" t="s">
        <v>1125</v>
      </c>
      <c r="V58" t="s">
        <v>1125</v>
      </c>
      <c r="W58" t="s">
        <v>1009</v>
      </c>
      <c r="Z58" t="s">
        <v>1035</v>
      </c>
      <c r="AA58" t="s">
        <v>1033</v>
      </c>
      <c r="AB58" t="s">
        <v>1033</v>
      </c>
      <c r="AC58" t="s">
        <v>1035</v>
      </c>
      <c r="AP58" t="s">
        <v>1054</v>
      </c>
      <c r="AQ58" t="s">
        <v>1052</v>
      </c>
      <c r="AR58" t="s">
        <v>1054</v>
      </c>
      <c r="AS58" t="s">
        <v>1054</v>
      </c>
      <c r="AT58" t="s">
        <v>1052</v>
      </c>
      <c r="AU58" t="s">
        <v>1052</v>
      </c>
      <c r="AV58" t="s">
        <v>1054</v>
      </c>
      <c r="AW58" t="s">
        <v>1054</v>
      </c>
      <c r="AX58" t="s">
        <v>1052</v>
      </c>
      <c r="CI58" t="s">
        <v>1011</v>
      </c>
      <c r="CJ58" t="s">
        <v>1011</v>
      </c>
      <c r="CK58" t="s">
        <v>1125</v>
      </c>
      <c r="CL58" t="s">
        <v>1125</v>
      </c>
      <c r="CM58" t="s">
        <v>1125</v>
      </c>
      <c r="CN58" t="s">
        <v>1011</v>
      </c>
      <c r="CO58" t="s">
        <v>1125</v>
      </c>
      <c r="CP58" t="s">
        <v>1125</v>
      </c>
      <c r="CQ58" t="s">
        <v>1229</v>
      </c>
      <c r="CR58" t="s">
        <v>1229</v>
      </c>
      <c r="CS58" t="s">
        <v>1229</v>
      </c>
      <c r="CT58" t="s">
        <v>1229</v>
      </c>
      <c r="CU58" t="s">
        <v>1229</v>
      </c>
      <c r="CV58" t="s">
        <v>1229</v>
      </c>
      <c r="CW58" t="s">
        <v>1229</v>
      </c>
      <c r="CX58" t="s">
        <v>2542</v>
      </c>
      <c r="CY58" t="s">
        <v>2543</v>
      </c>
      <c r="CZ58" t="s">
        <v>2544</v>
      </c>
      <c r="DA58" t="s">
        <v>2545</v>
      </c>
      <c r="DB58" t="s">
        <v>2546</v>
      </c>
      <c r="DC58" t="s">
        <v>2547</v>
      </c>
      <c r="DD58" t="s">
        <v>2548</v>
      </c>
      <c r="DE58" t="s">
        <v>1239</v>
      </c>
      <c r="DF58" t="s">
        <v>1231</v>
      </c>
      <c r="DG58" t="s">
        <v>2549</v>
      </c>
      <c r="DH58" t="s">
        <v>2550</v>
      </c>
      <c r="DI58" t="s">
        <v>2077</v>
      </c>
      <c r="DJ58" t="s">
        <v>1232</v>
      </c>
      <c r="DK58" t="s">
        <v>2551</v>
      </c>
      <c r="DL58" t="s">
        <v>2552</v>
      </c>
    </row>
    <row r="59" spans="1:116" x14ac:dyDescent="0.3">
      <c r="A59" t="s">
        <v>425</v>
      </c>
      <c r="B59" t="s">
        <v>426</v>
      </c>
      <c r="C59" t="s">
        <v>1558</v>
      </c>
      <c r="D59" t="s">
        <v>1559</v>
      </c>
      <c r="E59" t="s">
        <v>1560</v>
      </c>
      <c r="F59" t="s">
        <v>1368</v>
      </c>
      <c r="G59" t="s">
        <v>1561</v>
      </c>
      <c r="H59" t="s">
        <v>1562</v>
      </c>
      <c r="I59">
        <v>0</v>
      </c>
      <c r="J59">
        <v>0</v>
      </c>
      <c r="K59">
        <v>0</v>
      </c>
      <c r="L59">
        <v>0</v>
      </c>
      <c r="M59" s="261">
        <v>0</v>
      </c>
      <c r="N59">
        <v>0</v>
      </c>
      <c r="O59" t="s">
        <v>1009</v>
      </c>
      <c r="P59" t="s">
        <v>1009</v>
      </c>
      <c r="Q59" t="s">
        <v>1009</v>
      </c>
      <c r="R59" t="s">
        <v>1009</v>
      </c>
      <c r="S59" t="s">
        <v>1125</v>
      </c>
      <c r="T59" t="s">
        <v>1125</v>
      </c>
      <c r="U59" t="s">
        <v>1125</v>
      </c>
      <c r="V59" t="s">
        <v>1125</v>
      </c>
      <c r="W59" t="s">
        <v>1009</v>
      </c>
      <c r="Z59" t="s">
        <v>1035</v>
      </c>
      <c r="AA59" t="s">
        <v>1035</v>
      </c>
      <c r="AB59" t="s">
        <v>1037</v>
      </c>
      <c r="AC59" t="s">
        <v>1033</v>
      </c>
      <c r="AP59" t="s">
        <v>1052</v>
      </c>
      <c r="AQ59" t="s">
        <v>1052</v>
      </c>
      <c r="AR59" t="s">
        <v>1054</v>
      </c>
      <c r="AS59" t="s">
        <v>1054</v>
      </c>
      <c r="AT59" t="s">
        <v>1052</v>
      </c>
      <c r="AU59" t="s">
        <v>1052</v>
      </c>
      <c r="AV59" t="s">
        <v>1054</v>
      </c>
      <c r="AW59" t="s">
        <v>1052</v>
      </c>
      <c r="AX59" t="s">
        <v>1052</v>
      </c>
      <c r="CI59" t="s">
        <v>1011</v>
      </c>
      <c r="CJ59" t="s">
        <v>1011</v>
      </c>
      <c r="CK59" t="s">
        <v>1125</v>
      </c>
      <c r="CL59" t="s">
        <v>1125</v>
      </c>
      <c r="CM59" t="s">
        <v>1125</v>
      </c>
      <c r="CN59" t="s">
        <v>1011</v>
      </c>
      <c r="CO59" t="s">
        <v>1125</v>
      </c>
      <c r="CP59" t="s">
        <v>1125</v>
      </c>
      <c r="CQ59" t="s">
        <v>1238</v>
      </c>
      <c r="CR59" t="s">
        <v>1229</v>
      </c>
      <c r="CS59" t="s">
        <v>1238</v>
      </c>
      <c r="CT59" t="s">
        <v>1229</v>
      </c>
      <c r="CU59" t="s">
        <v>1229</v>
      </c>
      <c r="CV59" t="s">
        <v>1238</v>
      </c>
      <c r="CW59" t="s">
        <v>1238</v>
      </c>
      <c r="CX59" t="s">
        <v>2553</v>
      </c>
      <c r="CY59" t="s">
        <v>2554</v>
      </c>
      <c r="CZ59" t="s">
        <v>2555</v>
      </c>
      <c r="DA59" t="s">
        <v>2556</v>
      </c>
      <c r="DB59" t="s">
        <v>2557</v>
      </c>
      <c r="DC59" t="s">
        <v>2558</v>
      </c>
      <c r="DD59" t="s">
        <v>2559</v>
      </c>
      <c r="DE59" t="s">
        <v>1239</v>
      </c>
      <c r="DF59" t="s">
        <v>1241</v>
      </c>
      <c r="DG59" t="s">
        <v>2560</v>
      </c>
      <c r="DH59" t="s">
        <v>2561</v>
      </c>
      <c r="DI59" t="s">
        <v>2077</v>
      </c>
      <c r="DJ59" t="s">
        <v>1237</v>
      </c>
      <c r="DK59" t="s">
        <v>2562</v>
      </c>
      <c r="DL59" t="s">
        <v>2563</v>
      </c>
    </row>
    <row r="60" spans="1:116" x14ac:dyDescent="0.3">
      <c r="A60" t="s">
        <v>427</v>
      </c>
      <c r="B60" t="s">
        <v>428</v>
      </c>
      <c r="C60" t="s">
        <v>1563</v>
      </c>
      <c r="D60" t="s">
        <v>1564</v>
      </c>
      <c r="E60">
        <v>7850535237</v>
      </c>
      <c r="F60" t="s">
        <v>1363</v>
      </c>
      <c r="G60" t="s">
        <v>1565</v>
      </c>
      <c r="H60" t="s">
        <v>1566</v>
      </c>
      <c r="I60">
        <v>0</v>
      </c>
      <c r="J60">
        <v>0</v>
      </c>
      <c r="K60">
        <v>0</v>
      </c>
      <c r="L60">
        <v>0</v>
      </c>
      <c r="M60" s="261">
        <v>0</v>
      </c>
      <c r="N60">
        <v>0</v>
      </c>
      <c r="O60" t="s">
        <v>1009</v>
      </c>
      <c r="P60" t="s">
        <v>1009</v>
      </c>
      <c r="Q60" t="s">
        <v>1009</v>
      </c>
      <c r="R60" t="s">
        <v>1009</v>
      </c>
      <c r="S60" t="s">
        <v>1125</v>
      </c>
      <c r="T60" t="s">
        <v>1125</v>
      </c>
      <c r="U60" t="s">
        <v>1125</v>
      </c>
      <c r="V60" t="s">
        <v>1125</v>
      </c>
      <c r="W60" t="s">
        <v>1009</v>
      </c>
      <c r="Z60" t="s">
        <v>1035</v>
      </c>
      <c r="AA60" t="s">
        <v>1033</v>
      </c>
      <c r="AB60" t="s">
        <v>1037</v>
      </c>
      <c r="AC60" t="s">
        <v>1035</v>
      </c>
      <c r="AP60" t="s">
        <v>1054</v>
      </c>
      <c r="AQ60" t="s">
        <v>1054</v>
      </c>
      <c r="AR60" t="s">
        <v>1054</v>
      </c>
      <c r="AS60" t="s">
        <v>1054</v>
      </c>
      <c r="AT60" t="s">
        <v>1054</v>
      </c>
      <c r="AU60" t="s">
        <v>1054</v>
      </c>
      <c r="AV60" t="s">
        <v>1054</v>
      </c>
      <c r="AW60" t="s">
        <v>1054</v>
      </c>
      <c r="AX60" t="s">
        <v>1054</v>
      </c>
      <c r="CI60" t="s">
        <v>1011</v>
      </c>
      <c r="CJ60" t="s">
        <v>1011</v>
      </c>
      <c r="CK60" t="s">
        <v>1125</v>
      </c>
      <c r="CL60" t="s">
        <v>1125</v>
      </c>
      <c r="CM60" t="s">
        <v>1125</v>
      </c>
      <c r="CN60" t="s">
        <v>1011</v>
      </c>
      <c r="CO60" t="s">
        <v>1125</v>
      </c>
      <c r="CP60" t="s">
        <v>1125</v>
      </c>
      <c r="CQ60" t="s">
        <v>1238</v>
      </c>
      <c r="CR60" t="s">
        <v>1229</v>
      </c>
      <c r="CS60" t="s">
        <v>1238</v>
      </c>
      <c r="CT60" t="s">
        <v>1229</v>
      </c>
      <c r="CU60" t="s">
        <v>1238</v>
      </c>
      <c r="CV60" t="s">
        <v>1229</v>
      </c>
      <c r="CW60" t="s">
        <v>1229</v>
      </c>
      <c r="CX60" t="s">
        <v>2564</v>
      </c>
      <c r="CY60" t="s">
        <v>2565</v>
      </c>
      <c r="CZ60" t="s">
        <v>2564</v>
      </c>
      <c r="DA60" t="s">
        <v>2566</v>
      </c>
      <c r="DB60" t="s">
        <v>2567</v>
      </c>
      <c r="DC60" t="s">
        <v>2568</v>
      </c>
      <c r="DD60" t="s">
        <v>2568</v>
      </c>
      <c r="DE60" t="s">
        <v>1232</v>
      </c>
      <c r="DF60" t="s">
        <v>1231</v>
      </c>
      <c r="DG60" t="s">
        <v>2569</v>
      </c>
      <c r="DH60" t="s">
        <v>2570</v>
      </c>
      <c r="DI60" t="s">
        <v>1237</v>
      </c>
      <c r="DJ60" t="s">
        <v>2077</v>
      </c>
      <c r="DK60" t="s">
        <v>2571</v>
      </c>
      <c r="DL60" t="s">
        <v>2572</v>
      </c>
    </row>
    <row r="61" spans="1:116" x14ac:dyDescent="0.3">
      <c r="A61" t="s">
        <v>429</v>
      </c>
      <c r="B61" t="s">
        <v>430</v>
      </c>
      <c r="C61" t="s">
        <v>1567</v>
      </c>
      <c r="D61" t="s">
        <v>1568</v>
      </c>
      <c r="E61" t="s">
        <v>1569</v>
      </c>
      <c r="F61" t="s">
        <v>1363</v>
      </c>
      <c r="G61" t="s">
        <v>1570</v>
      </c>
      <c r="H61" t="s">
        <v>1571</v>
      </c>
      <c r="I61">
        <v>0</v>
      </c>
      <c r="J61">
        <v>0</v>
      </c>
      <c r="K61">
        <v>0</v>
      </c>
      <c r="L61">
        <v>0</v>
      </c>
      <c r="M61" s="261">
        <v>0</v>
      </c>
      <c r="N61">
        <v>0</v>
      </c>
      <c r="O61" t="s">
        <v>1009</v>
      </c>
      <c r="P61" t="s">
        <v>1009</v>
      </c>
      <c r="Q61" t="s">
        <v>1009</v>
      </c>
      <c r="R61" t="s">
        <v>1009</v>
      </c>
      <c r="S61" t="s">
        <v>1125</v>
      </c>
      <c r="T61" t="s">
        <v>1125</v>
      </c>
      <c r="U61" t="s">
        <v>1125</v>
      </c>
      <c r="V61" t="s">
        <v>1125</v>
      </c>
      <c r="W61" t="s">
        <v>1009</v>
      </c>
      <c r="Z61" t="s">
        <v>1035</v>
      </c>
      <c r="AA61" t="s">
        <v>1033</v>
      </c>
      <c r="AB61" t="s">
        <v>1033</v>
      </c>
      <c r="AC61" t="s">
        <v>1033</v>
      </c>
      <c r="AP61" t="s">
        <v>1058</v>
      </c>
      <c r="AQ61" t="s">
        <v>1056</v>
      </c>
      <c r="AR61" t="s">
        <v>1058</v>
      </c>
      <c r="AS61" t="s">
        <v>1054</v>
      </c>
      <c r="AT61" t="s">
        <v>1054</v>
      </c>
      <c r="AU61" t="s">
        <v>1056</v>
      </c>
      <c r="AV61" t="s">
        <v>1056</v>
      </c>
      <c r="AW61" t="s">
        <v>1056</v>
      </c>
      <c r="AX61" t="s">
        <v>1056</v>
      </c>
      <c r="CI61" t="s">
        <v>1011</v>
      </c>
      <c r="CJ61" t="s">
        <v>1011</v>
      </c>
      <c r="CK61" t="s">
        <v>1125</v>
      </c>
      <c r="CL61" t="s">
        <v>1125</v>
      </c>
      <c r="CM61" t="s">
        <v>1604</v>
      </c>
      <c r="CN61" t="s">
        <v>1011</v>
      </c>
      <c r="CO61">
        <v>13506310</v>
      </c>
      <c r="CP61" t="s">
        <v>1604</v>
      </c>
      <c r="CQ61" t="s">
        <v>1238</v>
      </c>
      <c r="CR61" t="s">
        <v>1238</v>
      </c>
      <c r="CS61" t="s">
        <v>1238</v>
      </c>
      <c r="CT61" t="s">
        <v>1238</v>
      </c>
      <c r="CU61" t="s">
        <v>1238</v>
      </c>
      <c r="CV61" t="s">
        <v>1229</v>
      </c>
      <c r="CW61" t="s">
        <v>1238</v>
      </c>
      <c r="CX61" t="s">
        <v>2573</v>
      </c>
      <c r="CY61" t="s">
        <v>2574</v>
      </c>
      <c r="CZ61" t="s">
        <v>2575</v>
      </c>
      <c r="DA61" t="s">
        <v>2576</v>
      </c>
      <c r="DB61" t="s">
        <v>2577</v>
      </c>
      <c r="DC61" t="s">
        <v>2578</v>
      </c>
      <c r="DD61" t="s">
        <v>2579</v>
      </c>
      <c r="DE61" t="s">
        <v>1236</v>
      </c>
      <c r="DF61" t="s">
        <v>1239</v>
      </c>
      <c r="DG61" t="s">
        <v>2580</v>
      </c>
      <c r="DH61" t="s">
        <v>2581</v>
      </c>
      <c r="DI61" t="s">
        <v>1237</v>
      </c>
      <c r="DJ61" t="s">
        <v>2077</v>
      </c>
      <c r="DK61" t="s">
        <v>2582</v>
      </c>
      <c r="DL61" t="s">
        <v>2583</v>
      </c>
    </row>
    <row r="62" spans="1:116" x14ac:dyDescent="0.3">
      <c r="A62" t="s">
        <v>431</v>
      </c>
      <c r="B62" t="s">
        <v>432</v>
      </c>
      <c r="C62" t="s">
        <v>1572</v>
      </c>
      <c r="D62" t="s">
        <v>1573</v>
      </c>
      <c r="E62" t="s">
        <v>1574</v>
      </c>
      <c r="F62" t="s">
        <v>1368</v>
      </c>
      <c r="G62" t="s">
        <v>1575</v>
      </c>
      <c r="H62" t="s">
        <v>1576</v>
      </c>
      <c r="I62">
        <v>0</v>
      </c>
      <c r="J62">
        <v>0</v>
      </c>
      <c r="K62">
        <v>0</v>
      </c>
      <c r="L62">
        <v>0</v>
      </c>
      <c r="M62" s="261">
        <v>0</v>
      </c>
      <c r="N62">
        <v>0</v>
      </c>
      <c r="O62" t="s">
        <v>1009</v>
      </c>
      <c r="P62" t="s">
        <v>1009</v>
      </c>
      <c r="Q62" t="s">
        <v>1009</v>
      </c>
      <c r="R62" t="s">
        <v>1009</v>
      </c>
      <c r="S62" t="s">
        <v>1125</v>
      </c>
      <c r="T62" t="s">
        <v>1125</v>
      </c>
      <c r="U62" t="s">
        <v>1125</v>
      </c>
      <c r="V62" t="s">
        <v>1125</v>
      </c>
      <c r="W62" t="s">
        <v>1009</v>
      </c>
      <c r="Z62" t="s">
        <v>1035</v>
      </c>
      <c r="AA62" t="s">
        <v>1033</v>
      </c>
      <c r="AB62" t="s">
        <v>1033</v>
      </c>
      <c r="AC62" t="s">
        <v>1035</v>
      </c>
      <c r="AP62" t="s">
        <v>1054</v>
      </c>
      <c r="AQ62" t="s">
        <v>1054</v>
      </c>
      <c r="AR62" t="s">
        <v>1054</v>
      </c>
      <c r="AS62" t="s">
        <v>1054</v>
      </c>
      <c r="AT62" t="s">
        <v>1054</v>
      </c>
      <c r="AU62" t="s">
        <v>1054</v>
      </c>
      <c r="AV62" t="s">
        <v>1054</v>
      </c>
      <c r="AW62" t="s">
        <v>1054</v>
      </c>
      <c r="AX62" t="s">
        <v>1054</v>
      </c>
      <c r="CI62" t="s">
        <v>1011</v>
      </c>
      <c r="CJ62" t="s">
        <v>1011</v>
      </c>
      <c r="CK62" t="s">
        <v>1125</v>
      </c>
      <c r="CL62" t="s">
        <v>1125</v>
      </c>
      <c r="CM62" t="s">
        <v>1125</v>
      </c>
      <c r="CN62" t="s">
        <v>1009</v>
      </c>
      <c r="CO62">
        <v>27062004</v>
      </c>
      <c r="CP62" t="s">
        <v>1983</v>
      </c>
      <c r="CQ62" t="s">
        <v>1229</v>
      </c>
      <c r="CR62" t="s">
        <v>1229</v>
      </c>
      <c r="CS62" t="s">
        <v>1229</v>
      </c>
      <c r="CT62" t="s">
        <v>1230</v>
      </c>
      <c r="CU62" t="s">
        <v>1229</v>
      </c>
      <c r="CV62" t="s">
        <v>1229</v>
      </c>
      <c r="CW62" t="s">
        <v>1229</v>
      </c>
      <c r="CX62" t="s">
        <v>2584</v>
      </c>
      <c r="CY62" t="s">
        <v>2585</v>
      </c>
      <c r="CZ62" t="s">
        <v>2586</v>
      </c>
      <c r="DA62" t="s">
        <v>2587</v>
      </c>
      <c r="DB62" t="s">
        <v>2588</v>
      </c>
      <c r="DC62" t="s">
        <v>2589</v>
      </c>
      <c r="DD62" t="s">
        <v>2590</v>
      </c>
      <c r="DE62" t="s">
        <v>1239</v>
      </c>
      <c r="DF62" t="s">
        <v>1239</v>
      </c>
      <c r="DG62" t="s">
        <v>2591</v>
      </c>
      <c r="DH62" t="s">
        <v>2592</v>
      </c>
      <c r="DI62" t="s">
        <v>2077</v>
      </c>
      <c r="DJ62" t="s">
        <v>1241</v>
      </c>
      <c r="DK62" t="s">
        <v>2593</v>
      </c>
      <c r="DL62" t="s">
        <v>2594</v>
      </c>
    </row>
    <row r="63" spans="1:116" x14ac:dyDescent="0.3">
      <c r="A63" t="s">
        <v>433</v>
      </c>
      <c r="B63" t="s">
        <v>434</v>
      </c>
      <c r="C63" t="s">
        <v>1577</v>
      </c>
      <c r="D63" t="s">
        <v>1578</v>
      </c>
      <c r="E63" t="s">
        <v>1579</v>
      </c>
      <c r="F63" t="s">
        <v>1363</v>
      </c>
      <c r="G63" t="s">
        <v>1580</v>
      </c>
      <c r="H63" t="s">
        <v>1581</v>
      </c>
      <c r="I63">
        <v>0</v>
      </c>
      <c r="J63">
        <v>0</v>
      </c>
      <c r="K63">
        <v>0</v>
      </c>
      <c r="L63">
        <v>0</v>
      </c>
      <c r="M63" s="261">
        <v>0</v>
      </c>
      <c r="N63">
        <v>0</v>
      </c>
      <c r="O63" t="s">
        <v>1009</v>
      </c>
      <c r="P63" t="s">
        <v>1009</v>
      </c>
      <c r="Q63" t="s">
        <v>1009</v>
      </c>
      <c r="R63" t="s">
        <v>1009</v>
      </c>
      <c r="S63" t="s">
        <v>1125</v>
      </c>
      <c r="T63" t="s">
        <v>1125</v>
      </c>
      <c r="U63" t="s">
        <v>1125</v>
      </c>
      <c r="V63" t="s">
        <v>1125</v>
      </c>
      <c r="W63" t="s">
        <v>1009</v>
      </c>
      <c r="Z63" t="s">
        <v>1033</v>
      </c>
      <c r="AA63" t="s">
        <v>1035</v>
      </c>
      <c r="AB63" t="s">
        <v>1035</v>
      </c>
      <c r="AC63" t="s">
        <v>1035</v>
      </c>
      <c r="AP63" t="s">
        <v>1052</v>
      </c>
      <c r="AQ63" t="s">
        <v>1052</v>
      </c>
      <c r="AR63" t="s">
        <v>1052</v>
      </c>
      <c r="AS63" t="s">
        <v>1054</v>
      </c>
      <c r="AT63" t="s">
        <v>1050</v>
      </c>
      <c r="AU63" t="s">
        <v>1052</v>
      </c>
      <c r="AV63" t="s">
        <v>1054</v>
      </c>
      <c r="AW63" t="s">
        <v>1052</v>
      </c>
      <c r="AX63" t="s">
        <v>1054</v>
      </c>
      <c r="CI63" t="s">
        <v>1009</v>
      </c>
      <c r="CJ63" t="s">
        <v>1009</v>
      </c>
      <c r="CK63">
        <v>10774857</v>
      </c>
      <c r="CL63">
        <v>24980725</v>
      </c>
      <c r="CM63" t="s">
        <v>1984</v>
      </c>
      <c r="CN63" t="s">
        <v>1009</v>
      </c>
      <c r="CO63">
        <v>56016560</v>
      </c>
      <c r="CP63" t="s">
        <v>1985</v>
      </c>
      <c r="CQ63" t="s">
        <v>1229</v>
      </c>
      <c r="CR63" t="s">
        <v>1229</v>
      </c>
      <c r="CS63" t="s">
        <v>1229</v>
      </c>
      <c r="CT63" t="s">
        <v>1229</v>
      </c>
      <c r="CU63" t="s">
        <v>1229</v>
      </c>
      <c r="CV63" t="s">
        <v>1229</v>
      </c>
      <c r="CW63" t="s">
        <v>1229</v>
      </c>
      <c r="CX63" t="s">
        <v>2595</v>
      </c>
      <c r="CY63" t="s">
        <v>2596</v>
      </c>
      <c r="CZ63" t="s">
        <v>2597</v>
      </c>
      <c r="DA63" t="s">
        <v>2598</v>
      </c>
      <c r="DB63" t="s">
        <v>2599</v>
      </c>
      <c r="DC63" t="s">
        <v>2600</v>
      </c>
      <c r="DD63" t="s">
        <v>2601</v>
      </c>
      <c r="DE63" t="s">
        <v>1240</v>
      </c>
      <c r="DF63" t="s">
        <v>1240</v>
      </c>
      <c r="DG63" t="s">
        <v>2602</v>
      </c>
      <c r="DH63" t="s">
        <v>2603</v>
      </c>
      <c r="DI63" t="s">
        <v>1240</v>
      </c>
      <c r="DJ63" t="s">
        <v>1240</v>
      </c>
      <c r="DK63" t="s">
        <v>2604</v>
      </c>
      <c r="DL63" t="s">
        <v>2605</v>
      </c>
    </row>
    <row r="64" spans="1:116" x14ac:dyDescent="0.3">
      <c r="A64" t="s">
        <v>435</v>
      </c>
      <c r="B64" t="s">
        <v>436</v>
      </c>
      <c r="C64" t="s">
        <v>1582</v>
      </c>
      <c r="D64" t="s">
        <v>1583</v>
      </c>
      <c r="E64" t="s">
        <v>1584</v>
      </c>
      <c r="F64" t="s">
        <v>1368</v>
      </c>
      <c r="G64" t="s">
        <v>1125</v>
      </c>
      <c r="H64" t="s">
        <v>1125</v>
      </c>
      <c r="I64">
        <v>0</v>
      </c>
      <c r="J64">
        <v>0</v>
      </c>
      <c r="K64">
        <v>0</v>
      </c>
      <c r="L64">
        <v>0</v>
      </c>
      <c r="M64" s="261">
        <v>0</v>
      </c>
      <c r="N64">
        <v>0</v>
      </c>
      <c r="O64" t="s">
        <v>1009</v>
      </c>
      <c r="P64" t="s">
        <v>1009</v>
      </c>
      <c r="Q64" t="s">
        <v>1009</v>
      </c>
      <c r="R64" t="s">
        <v>1009</v>
      </c>
      <c r="S64" t="s">
        <v>1125</v>
      </c>
      <c r="T64" t="s">
        <v>1125</v>
      </c>
      <c r="U64" t="s">
        <v>1125</v>
      </c>
      <c r="V64" t="s">
        <v>1125</v>
      </c>
      <c r="W64" t="s">
        <v>1009</v>
      </c>
      <c r="Z64" t="s">
        <v>1033</v>
      </c>
      <c r="AA64" t="s">
        <v>1035</v>
      </c>
      <c r="AB64" t="s">
        <v>1035</v>
      </c>
      <c r="AC64" t="s">
        <v>1033</v>
      </c>
      <c r="AP64" t="s">
        <v>1054</v>
      </c>
      <c r="AQ64" t="s">
        <v>1054</v>
      </c>
      <c r="AR64" t="s">
        <v>1056</v>
      </c>
      <c r="AS64" t="s">
        <v>1054</v>
      </c>
      <c r="AT64" t="s">
        <v>1054</v>
      </c>
      <c r="AU64" t="s">
        <v>1056</v>
      </c>
      <c r="AV64" t="s">
        <v>1054</v>
      </c>
      <c r="AW64" t="s">
        <v>1056</v>
      </c>
      <c r="AX64" t="s">
        <v>1052</v>
      </c>
      <c r="CI64" t="s">
        <v>1009</v>
      </c>
      <c r="CJ64" t="s">
        <v>1009</v>
      </c>
      <c r="CK64">
        <v>118869623.74699999</v>
      </c>
      <c r="CL64">
        <v>95592996.528018907</v>
      </c>
      <c r="CM64" t="s">
        <v>1986</v>
      </c>
      <c r="CN64" t="s">
        <v>1009</v>
      </c>
      <c r="CO64">
        <v>317328226.06557101</v>
      </c>
      <c r="CP64" t="s">
        <v>1987</v>
      </c>
      <c r="CQ64" t="s">
        <v>1238</v>
      </c>
      <c r="CR64" t="s">
        <v>1229</v>
      </c>
      <c r="CS64" t="s">
        <v>1238</v>
      </c>
      <c r="CT64" t="s">
        <v>1229</v>
      </c>
      <c r="CU64" t="s">
        <v>1238</v>
      </c>
      <c r="CV64" t="s">
        <v>1229</v>
      </c>
      <c r="CW64" t="s">
        <v>1229</v>
      </c>
      <c r="CX64" t="s">
        <v>2606</v>
      </c>
      <c r="CY64" t="s">
        <v>2607</v>
      </c>
      <c r="CZ64" t="s">
        <v>2608</v>
      </c>
      <c r="DA64" t="s">
        <v>2609</v>
      </c>
      <c r="DB64" t="s">
        <v>2610</v>
      </c>
      <c r="DC64" t="s">
        <v>2611</v>
      </c>
      <c r="DD64" t="s">
        <v>2612</v>
      </c>
      <c r="DE64" t="s">
        <v>1231</v>
      </c>
      <c r="DF64" t="s">
        <v>1235</v>
      </c>
      <c r="DG64" t="s">
        <v>2613</v>
      </c>
      <c r="DH64" t="s">
        <v>2614</v>
      </c>
      <c r="DI64" t="s">
        <v>1239</v>
      </c>
      <c r="DJ64" t="s">
        <v>1232</v>
      </c>
      <c r="DK64" t="s">
        <v>2615</v>
      </c>
      <c r="DL64" t="s">
        <v>2616</v>
      </c>
    </row>
    <row r="65" spans="1:116" x14ac:dyDescent="0.3">
      <c r="A65" t="s">
        <v>438</v>
      </c>
      <c r="B65" t="s">
        <v>439</v>
      </c>
      <c r="C65" t="s">
        <v>1585</v>
      </c>
      <c r="D65" t="s">
        <v>1586</v>
      </c>
      <c r="E65" t="s">
        <v>1587</v>
      </c>
      <c r="F65" t="s">
        <v>1368</v>
      </c>
      <c r="G65" t="s">
        <v>1588</v>
      </c>
      <c r="H65" t="s">
        <v>1589</v>
      </c>
      <c r="I65">
        <v>0</v>
      </c>
      <c r="J65">
        <v>0</v>
      </c>
      <c r="K65">
        <v>0</v>
      </c>
      <c r="L65">
        <v>0</v>
      </c>
      <c r="M65" s="261">
        <v>0</v>
      </c>
      <c r="N65">
        <v>0</v>
      </c>
      <c r="O65" t="s">
        <v>1009</v>
      </c>
      <c r="P65" t="s">
        <v>1009</v>
      </c>
      <c r="Q65" t="s">
        <v>1009</v>
      </c>
      <c r="R65" t="s">
        <v>1009</v>
      </c>
      <c r="S65" t="s">
        <v>1125</v>
      </c>
      <c r="T65" t="s">
        <v>1125</v>
      </c>
      <c r="U65" t="s">
        <v>1125</v>
      </c>
      <c r="V65" t="s">
        <v>1125</v>
      </c>
      <c r="W65" t="s">
        <v>1009</v>
      </c>
      <c r="Z65" t="s">
        <v>1035</v>
      </c>
      <c r="AA65" t="s">
        <v>1035</v>
      </c>
      <c r="AB65" t="s">
        <v>1033</v>
      </c>
      <c r="AC65" t="s">
        <v>1035</v>
      </c>
      <c r="AP65" t="s">
        <v>1054</v>
      </c>
      <c r="AQ65" t="s">
        <v>1056</v>
      </c>
      <c r="AR65" t="s">
        <v>1054</v>
      </c>
      <c r="AS65" t="s">
        <v>1054</v>
      </c>
      <c r="AT65" t="s">
        <v>1054</v>
      </c>
      <c r="AU65" t="s">
        <v>1054</v>
      </c>
      <c r="AV65" t="s">
        <v>1054</v>
      </c>
      <c r="AW65" t="s">
        <v>1054</v>
      </c>
      <c r="AX65" t="s">
        <v>1056</v>
      </c>
      <c r="CI65" t="s">
        <v>1011</v>
      </c>
      <c r="CJ65" t="s">
        <v>1011</v>
      </c>
      <c r="CK65" t="s">
        <v>1125</v>
      </c>
      <c r="CL65" t="s">
        <v>1125</v>
      </c>
      <c r="CM65" t="s">
        <v>1125</v>
      </c>
      <c r="CN65" t="s">
        <v>1011</v>
      </c>
      <c r="CO65">
        <v>92952569</v>
      </c>
      <c r="CP65" t="s">
        <v>1125</v>
      </c>
      <c r="CQ65" t="s">
        <v>1238</v>
      </c>
      <c r="CR65" t="s">
        <v>1230</v>
      </c>
      <c r="CS65" t="s">
        <v>1229</v>
      </c>
      <c r="CT65" t="s">
        <v>1230</v>
      </c>
      <c r="CU65" t="s">
        <v>1238</v>
      </c>
      <c r="CV65" t="s">
        <v>1230</v>
      </c>
      <c r="CW65" t="s">
        <v>1229</v>
      </c>
      <c r="CX65" t="s">
        <v>2617</v>
      </c>
      <c r="CY65" t="s">
        <v>2618</v>
      </c>
      <c r="CZ65" t="s">
        <v>2619</v>
      </c>
      <c r="DA65" t="s">
        <v>2620</v>
      </c>
      <c r="DB65" t="s">
        <v>2621</v>
      </c>
      <c r="DC65" t="s">
        <v>2622</v>
      </c>
      <c r="DD65" t="s">
        <v>2623</v>
      </c>
      <c r="DE65" t="s">
        <v>1231</v>
      </c>
      <c r="DF65" t="s">
        <v>1239</v>
      </c>
      <c r="DG65" t="s">
        <v>2624</v>
      </c>
      <c r="DH65" t="s">
        <v>2625</v>
      </c>
      <c r="DI65" t="s">
        <v>1236</v>
      </c>
      <c r="DJ65" t="s">
        <v>1232</v>
      </c>
      <c r="DK65" t="s">
        <v>2626</v>
      </c>
      <c r="DL65" t="s">
        <v>2627</v>
      </c>
    </row>
    <row r="66" spans="1:116" x14ac:dyDescent="0.3">
      <c r="A66" t="s">
        <v>442</v>
      </c>
      <c r="B66" t="s">
        <v>443</v>
      </c>
      <c r="C66" t="s">
        <v>1590</v>
      </c>
      <c r="D66" t="s">
        <v>1591</v>
      </c>
      <c r="E66" t="s">
        <v>1592</v>
      </c>
      <c r="F66" t="s">
        <v>1368</v>
      </c>
      <c r="G66" t="s">
        <v>1593</v>
      </c>
      <c r="H66" t="s">
        <v>1594</v>
      </c>
      <c r="I66">
        <v>0</v>
      </c>
      <c r="J66">
        <v>0</v>
      </c>
      <c r="K66">
        <v>0</v>
      </c>
      <c r="L66">
        <v>0</v>
      </c>
      <c r="M66" s="261">
        <v>0</v>
      </c>
      <c r="N66">
        <v>0</v>
      </c>
      <c r="O66" t="s">
        <v>1009</v>
      </c>
      <c r="P66" t="s">
        <v>1009</v>
      </c>
      <c r="Q66" t="s">
        <v>1009</v>
      </c>
      <c r="R66" t="s">
        <v>1009</v>
      </c>
      <c r="S66" t="s">
        <v>1125</v>
      </c>
      <c r="T66" t="s">
        <v>1125</v>
      </c>
      <c r="U66" t="s">
        <v>1125</v>
      </c>
      <c r="V66" t="s">
        <v>1125</v>
      </c>
      <c r="W66" t="s">
        <v>1009</v>
      </c>
      <c r="Z66" t="s">
        <v>1035</v>
      </c>
      <c r="AA66" t="s">
        <v>1033</v>
      </c>
      <c r="AB66" t="s">
        <v>1033</v>
      </c>
      <c r="AC66" t="s">
        <v>1033</v>
      </c>
      <c r="AP66" t="s">
        <v>1056</v>
      </c>
      <c r="AQ66" t="s">
        <v>1054</v>
      </c>
      <c r="AR66" t="s">
        <v>1054</v>
      </c>
      <c r="AS66" t="s">
        <v>1056</v>
      </c>
      <c r="AT66" t="s">
        <v>1056</v>
      </c>
      <c r="AU66" t="s">
        <v>1054</v>
      </c>
      <c r="AV66" t="s">
        <v>1054</v>
      </c>
      <c r="AW66" t="s">
        <v>1054</v>
      </c>
      <c r="AX66" t="s">
        <v>1054</v>
      </c>
      <c r="CI66" t="s">
        <v>1011</v>
      </c>
      <c r="CJ66" t="s">
        <v>1011</v>
      </c>
      <c r="CK66" t="s">
        <v>1125</v>
      </c>
      <c r="CL66" t="s">
        <v>1125</v>
      </c>
      <c r="CM66" t="s">
        <v>1125</v>
      </c>
      <c r="CN66" t="s">
        <v>1011</v>
      </c>
      <c r="CO66" t="s">
        <v>1125</v>
      </c>
      <c r="CP66" t="s">
        <v>1125</v>
      </c>
      <c r="CQ66" t="s">
        <v>1238</v>
      </c>
      <c r="CR66" t="s">
        <v>1238</v>
      </c>
      <c r="CS66" t="s">
        <v>1238</v>
      </c>
      <c r="CT66" t="s">
        <v>1229</v>
      </c>
      <c r="CU66" t="s">
        <v>1238</v>
      </c>
      <c r="CV66" t="s">
        <v>1238</v>
      </c>
      <c r="CW66" t="s">
        <v>1238</v>
      </c>
      <c r="CX66" t="s">
        <v>2628</v>
      </c>
      <c r="CY66" t="s">
        <v>2629</v>
      </c>
      <c r="CZ66" t="s">
        <v>2630</v>
      </c>
      <c r="DA66" t="s">
        <v>2631</v>
      </c>
      <c r="DB66" t="s">
        <v>2632</v>
      </c>
      <c r="DC66" t="s">
        <v>2633</v>
      </c>
      <c r="DD66" t="s">
        <v>2634</v>
      </c>
      <c r="DE66" t="s">
        <v>1232</v>
      </c>
      <c r="DF66" t="s">
        <v>1239</v>
      </c>
      <c r="DG66" t="s">
        <v>2635</v>
      </c>
      <c r="DH66" t="s">
        <v>2636</v>
      </c>
      <c r="DI66" t="s">
        <v>2077</v>
      </c>
      <c r="DJ66" t="s">
        <v>1240</v>
      </c>
      <c r="DK66" t="s">
        <v>2637</v>
      </c>
      <c r="DL66" t="s">
        <v>2638</v>
      </c>
    </row>
    <row r="67" spans="1:116" x14ac:dyDescent="0.3">
      <c r="A67" t="s">
        <v>446</v>
      </c>
      <c r="B67" t="s">
        <v>447</v>
      </c>
      <c r="C67" t="s">
        <v>1595</v>
      </c>
      <c r="D67" t="s">
        <v>1596</v>
      </c>
      <c r="E67" t="s">
        <v>1597</v>
      </c>
      <c r="F67" t="s">
        <v>1368</v>
      </c>
      <c r="G67" t="s">
        <v>1125</v>
      </c>
      <c r="H67" t="s">
        <v>1125</v>
      </c>
      <c r="I67">
        <v>0</v>
      </c>
      <c r="J67">
        <v>0</v>
      </c>
      <c r="K67">
        <v>0</v>
      </c>
      <c r="L67">
        <v>0</v>
      </c>
      <c r="M67" s="261">
        <v>0</v>
      </c>
      <c r="N67">
        <v>0</v>
      </c>
      <c r="O67" t="s">
        <v>1009</v>
      </c>
      <c r="P67" t="s">
        <v>1009</v>
      </c>
      <c r="Q67" t="s">
        <v>1009</v>
      </c>
      <c r="R67" t="s">
        <v>1009</v>
      </c>
      <c r="S67" t="s">
        <v>1125</v>
      </c>
      <c r="T67" t="s">
        <v>1125</v>
      </c>
      <c r="U67" t="s">
        <v>1125</v>
      </c>
      <c r="V67" t="s">
        <v>1125</v>
      </c>
      <c r="W67" t="s">
        <v>1009</v>
      </c>
      <c r="Z67" t="s">
        <v>1035</v>
      </c>
      <c r="AA67" t="s">
        <v>1033</v>
      </c>
      <c r="AB67" t="s">
        <v>1035</v>
      </c>
      <c r="AC67" t="s">
        <v>1033</v>
      </c>
      <c r="AP67" t="s">
        <v>1052</v>
      </c>
      <c r="AQ67" t="s">
        <v>1052</v>
      </c>
      <c r="AR67" t="s">
        <v>1052</v>
      </c>
      <c r="AS67" t="s">
        <v>1052</v>
      </c>
      <c r="AT67" t="s">
        <v>1052</v>
      </c>
      <c r="AU67" t="s">
        <v>1052</v>
      </c>
      <c r="AV67" t="s">
        <v>1052</v>
      </c>
      <c r="AW67" t="s">
        <v>1052</v>
      </c>
      <c r="AX67" t="s">
        <v>1054</v>
      </c>
      <c r="CI67" t="s">
        <v>1009</v>
      </c>
      <c r="CJ67" t="s">
        <v>1011</v>
      </c>
      <c r="CK67">
        <v>26950524</v>
      </c>
      <c r="CL67" t="s">
        <v>1125</v>
      </c>
      <c r="CM67" t="s">
        <v>1988</v>
      </c>
      <c r="CN67" t="s">
        <v>1009</v>
      </c>
      <c r="CO67">
        <v>59450841</v>
      </c>
      <c r="CP67" t="s">
        <v>1989</v>
      </c>
      <c r="CQ67" t="s">
        <v>1238</v>
      </c>
      <c r="CR67" t="s">
        <v>1229</v>
      </c>
      <c r="CS67" t="s">
        <v>1229</v>
      </c>
      <c r="CT67" t="s">
        <v>1229</v>
      </c>
      <c r="CU67" t="s">
        <v>1238</v>
      </c>
      <c r="CV67" t="s">
        <v>1229</v>
      </c>
      <c r="CW67" t="s">
        <v>1229</v>
      </c>
      <c r="CX67" t="s">
        <v>2639</v>
      </c>
      <c r="CY67" t="s">
        <v>2640</v>
      </c>
      <c r="CZ67" t="s">
        <v>2641</v>
      </c>
      <c r="DA67" t="s">
        <v>2642</v>
      </c>
      <c r="DB67" t="s">
        <v>2643</v>
      </c>
      <c r="DC67" t="s">
        <v>2644</v>
      </c>
      <c r="DD67" t="s">
        <v>2645</v>
      </c>
      <c r="DE67" t="s">
        <v>1235</v>
      </c>
      <c r="DF67" t="s">
        <v>1231</v>
      </c>
      <c r="DG67" t="s">
        <v>2646</v>
      </c>
      <c r="DH67" t="s">
        <v>2647</v>
      </c>
      <c r="DI67" t="s">
        <v>2077</v>
      </c>
      <c r="DJ67" t="s">
        <v>1237</v>
      </c>
      <c r="DK67" t="s">
        <v>2648</v>
      </c>
      <c r="DL67" t="s">
        <v>2649</v>
      </c>
    </row>
    <row r="68" spans="1:116" x14ac:dyDescent="0.3">
      <c r="A68" t="s">
        <v>448</v>
      </c>
      <c r="B68" t="s">
        <v>449</v>
      </c>
      <c r="C68" t="s">
        <v>1598</v>
      </c>
      <c r="D68" t="s">
        <v>1599</v>
      </c>
      <c r="E68">
        <v>2036882928</v>
      </c>
      <c r="F68" t="s">
        <v>1363</v>
      </c>
      <c r="G68" t="s">
        <v>1600</v>
      </c>
      <c r="H68" t="s">
        <v>1601</v>
      </c>
      <c r="I68">
        <v>0</v>
      </c>
      <c r="J68">
        <v>0</v>
      </c>
      <c r="K68">
        <v>0</v>
      </c>
      <c r="L68">
        <v>0</v>
      </c>
      <c r="M68" s="261">
        <v>0</v>
      </c>
      <c r="N68">
        <v>0</v>
      </c>
      <c r="O68" t="s">
        <v>1009</v>
      </c>
      <c r="P68" t="s">
        <v>1009</v>
      </c>
      <c r="Q68" t="s">
        <v>1009</v>
      </c>
      <c r="R68" t="s">
        <v>1009</v>
      </c>
      <c r="S68" t="s">
        <v>1125</v>
      </c>
      <c r="T68" t="s">
        <v>1125</v>
      </c>
      <c r="U68" t="s">
        <v>1125</v>
      </c>
      <c r="V68" t="s">
        <v>1125</v>
      </c>
      <c r="W68" t="s">
        <v>1009</v>
      </c>
      <c r="Z68" t="s">
        <v>1033</v>
      </c>
      <c r="AA68" t="s">
        <v>1035</v>
      </c>
      <c r="AB68" t="s">
        <v>1033</v>
      </c>
      <c r="AC68" t="s">
        <v>1035</v>
      </c>
      <c r="AP68" t="s">
        <v>1052</v>
      </c>
      <c r="AQ68" t="s">
        <v>1054</v>
      </c>
      <c r="AR68" t="s">
        <v>1056</v>
      </c>
      <c r="AS68" t="s">
        <v>1054</v>
      </c>
      <c r="AT68" t="s">
        <v>1052</v>
      </c>
      <c r="AU68" t="s">
        <v>1052</v>
      </c>
      <c r="AV68" t="s">
        <v>1052</v>
      </c>
      <c r="AW68" t="s">
        <v>1054</v>
      </c>
      <c r="AX68" t="s">
        <v>1056</v>
      </c>
      <c r="CI68" t="s">
        <v>1011</v>
      </c>
      <c r="CJ68" t="s">
        <v>1011</v>
      </c>
      <c r="CK68" t="s">
        <v>1125</v>
      </c>
      <c r="CL68" t="s">
        <v>1125</v>
      </c>
      <c r="CM68" t="s">
        <v>1125</v>
      </c>
      <c r="CN68" t="s">
        <v>1011</v>
      </c>
      <c r="CO68">
        <v>34767902</v>
      </c>
      <c r="CP68" t="s">
        <v>1990</v>
      </c>
      <c r="CQ68" t="s">
        <v>1229</v>
      </c>
      <c r="CR68" t="s">
        <v>1229</v>
      </c>
      <c r="CS68" t="s">
        <v>1229</v>
      </c>
      <c r="CT68" t="s">
        <v>1229</v>
      </c>
      <c r="CU68" t="s">
        <v>1230</v>
      </c>
      <c r="CV68" t="s">
        <v>1229</v>
      </c>
      <c r="CW68" t="s">
        <v>1229</v>
      </c>
      <c r="CX68" t="s">
        <v>2650</v>
      </c>
      <c r="CY68" t="s">
        <v>2651</v>
      </c>
      <c r="CZ68" t="s">
        <v>2652</v>
      </c>
      <c r="DA68" t="s">
        <v>2653</v>
      </c>
      <c r="DB68" t="s">
        <v>2654</v>
      </c>
      <c r="DC68" t="s">
        <v>2655</v>
      </c>
      <c r="DD68" t="s">
        <v>2656</v>
      </c>
      <c r="DE68" t="s">
        <v>1241</v>
      </c>
      <c r="DF68" t="s">
        <v>1231</v>
      </c>
      <c r="DG68" t="s">
        <v>2657</v>
      </c>
      <c r="DH68" t="s">
        <v>2658</v>
      </c>
      <c r="DI68" t="s">
        <v>2077</v>
      </c>
      <c r="DJ68" t="s">
        <v>1237</v>
      </c>
      <c r="DK68" t="s">
        <v>2659</v>
      </c>
      <c r="DL68" t="s">
        <v>2660</v>
      </c>
    </row>
    <row r="69" spans="1:116" x14ac:dyDescent="0.3">
      <c r="A69" t="s">
        <v>450</v>
      </c>
      <c r="B69" t="s">
        <v>451</v>
      </c>
      <c r="C69" t="s">
        <v>1602</v>
      </c>
      <c r="D69" t="s">
        <v>1603</v>
      </c>
      <c r="E69">
        <v>7392316123</v>
      </c>
      <c r="F69" t="s">
        <v>1363</v>
      </c>
      <c r="G69" t="s">
        <v>212</v>
      </c>
      <c r="H69" t="s">
        <v>1604</v>
      </c>
      <c r="I69">
        <v>0</v>
      </c>
      <c r="J69">
        <v>0</v>
      </c>
      <c r="K69">
        <v>0</v>
      </c>
      <c r="L69">
        <v>0</v>
      </c>
      <c r="M69" s="261">
        <v>0</v>
      </c>
      <c r="N69">
        <v>0</v>
      </c>
      <c r="O69" t="s">
        <v>1009</v>
      </c>
      <c r="P69" t="s">
        <v>1009</v>
      </c>
      <c r="Q69" t="s">
        <v>1009</v>
      </c>
      <c r="R69" t="s">
        <v>1009</v>
      </c>
      <c r="S69" t="s">
        <v>1125</v>
      </c>
      <c r="T69" t="s">
        <v>1125</v>
      </c>
      <c r="U69" t="s">
        <v>1125</v>
      </c>
      <c r="V69" t="s">
        <v>1125</v>
      </c>
      <c r="W69" t="s">
        <v>1009</v>
      </c>
      <c r="Z69" t="s">
        <v>1035</v>
      </c>
      <c r="AA69" t="s">
        <v>1033</v>
      </c>
      <c r="AB69" t="s">
        <v>1035</v>
      </c>
      <c r="AC69" t="s">
        <v>1033</v>
      </c>
      <c r="AP69" t="s">
        <v>1054</v>
      </c>
      <c r="AQ69" t="s">
        <v>1054</v>
      </c>
      <c r="AR69" t="s">
        <v>1054</v>
      </c>
      <c r="AS69" t="s">
        <v>1054</v>
      </c>
      <c r="AT69" t="s">
        <v>1056</v>
      </c>
      <c r="AU69" t="s">
        <v>1054</v>
      </c>
      <c r="AV69" t="s">
        <v>1054</v>
      </c>
      <c r="AW69" t="s">
        <v>1054</v>
      </c>
      <c r="AX69" t="s">
        <v>1054</v>
      </c>
      <c r="CI69" t="s">
        <v>1009</v>
      </c>
      <c r="CJ69" t="s">
        <v>1009</v>
      </c>
      <c r="CK69">
        <v>509412</v>
      </c>
      <c r="CL69">
        <v>77611</v>
      </c>
      <c r="CM69" t="s">
        <v>1991</v>
      </c>
      <c r="CN69" t="s">
        <v>1009</v>
      </c>
      <c r="CO69">
        <v>22020347</v>
      </c>
      <c r="CP69" t="s">
        <v>1992</v>
      </c>
      <c r="CQ69" t="s">
        <v>1229</v>
      </c>
      <c r="CR69" t="s">
        <v>1229</v>
      </c>
      <c r="CS69" t="s">
        <v>1229</v>
      </c>
      <c r="CT69" t="s">
        <v>1229</v>
      </c>
      <c r="CU69" t="s">
        <v>1229</v>
      </c>
      <c r="CV69" t="s">
        <v>1229</v>
      </c>
      <c r="CW69" t="s">
        <v>1229</v>
      </c>
      <c r="CX69" t="s">
        <v>2661</v>
      </c>
      <c r="CY69" t="s">
        <v>2662</v>
      </c>
      <c r="CZ69" t="s">
        <v>2663</v>
      </c>
      <c r="DA69" t="s">
        <v>2664</v>
      </c>
      <c r="DB69" t="s">
        <v>2665</v>
      </c>
      <c r="DC69" t="s">
        <v>2666</v>
      </c>
      <c r="DD69" t="s">
        <v>2667</v>
      </c>
      <c r="DE69" t="s">
        <v>1241</v>
      </c>
      <c r="DF69" t="s">
        <v>1231</v>
      </c>
      <c r="DG69" t="s">
        <v>2668</v>
      </c>
      <c r="DH69" t="s">
        <v>2669</v>
      </c>
      <c r="DI69" t="s">
        <v>1235</v>
      </c>
      <c r="DJ69" t="s">
        <v>1236</v>
      </c>
      <c r="DK69" t="s">
        <v>2670</v>
      </c>
      <c r="DL69" t="s">
        <v>2671</v>
      </c>
    </row>
    <row r="70" spans="1:116" x14ac:dyDescent="0.3">
      <c r="A70" t="s">
        <v>454</v>
      </c>
      <c r="B70" t="s">
        <v>455</v>
      </c>
      <c r="C70" t="s">
        <v>1605</v>
      </c>
      <c r="D70" t="s">
        <v>1606</v>
      </c>
      <c r="E70" t="s">
        <v>1607</v>
      </c>
      <c r="F70" t="s">
        <v>1368</v>
      </c>
      <c r="G70" t="s">
        <v>1608</v>
      </c>
      <c r="H70" t="s">
        <v>1609</v>
      </c>
      <c r="I70">
        <v>0</v>
      </c>
      <c r="J70">
        <v>0</v>
      </c>
      <c r="K70">
        <v>0</v>
      </c>
      <c r="L70">
        <v>27</v>
      </c>
      <c r="M70" s="261">
        <v>0</v>
      </c>
      <c r="N70">
        <v>0</v>
      </c>
      <c r="O70" t="s">
        <v>1009</v>
      </c>
      <c r="P70" t="s">
        <v>1009</v>
      </c>
      <c r="Q70" t="s">
        <v>1009</v>
      </c>
      <c r="R70" t="s">
        <v>1009</v>
      </c>
      <c r="S70" t="s">
        <v>1125</v>
      </c>
      <c r="T70" t="s">
        <v>1125</v>
      </c>
      <c r="U70" t="s">
        <v>1125</v>
      </c>
      <c r="V70" t="s">
        <v>1125</v>
      </c>
      <c r="W70" t="s">
        <v>1009</v>
      </c>
      <c r="Z70" t="s">
        <v>1033</v>
      </c>
      <c r="AA70" t="s">
        <v>1037</v>
      </c>
      <c r="AB70" t="s">
        <v>1037</v>
      </c>
      <c r="AC70" t="s">
        <v>1037</v>
      </c>
      <c r="AP70" t="s">
        <v>1054</v>
      </c>
      <c r="AQ70" t="s">
        <v>1054</v>
      </c>
      <c r="AR70" t="s">
        <v>1054</v>
      </c>
      <c r="AS70" t="s">
        <v>1054</v>
      </c>
      <c r="AT70" t="s">
        <v>1056</v>
      </c>
      <c r="AU70" t="s">
        <v>1054</v>
      </c>
      <c r="AV70" t="s">
        <v>1056</v>
      </c>
      <c r="AW70" t="s">
        <v>1054</v>
      </c>
      <c r="AX70" t="s">
        <v>1054</v>
      </c>
      <c r="CI70" t="s">
        <v>1011</v>
      </c>
      <c r="CJ70" t="s">
        <v>1011</v>
      </c>
      <c r="CK70" t="s">
        <v>1125</v>
      </c>
      <c r="CL70" t="s">
        <v>1125</v>
      </c>
      <c r="CM70" t="s">
        <v>1125</v>
      </c>
      <c r="CN70" t="s">
        <v>1009</v>
      </c>
      <c r="CO70">
        <v>167278545</v>
      </c>
      <c r="CP70" t="s">
        <v>1993</v>
      </c>
      <c r="CQ70" t="s">
        <v>1230</v>
      </c>
      <c r="CR70" t="s">
        <v>1229</v>
      </c>
      <c r="CS70" t="s">
        <v>1230</v>
      </c>
      <c r="CT70" t="s">
        <v>1230</v>
      </c>
      <c r="CU70" t="s">
        <v>1229</v>
      </c>
      <c r="CV70" t="s">
        <v>1229</v>
      </c>
      <c r="CW70" t="s">
        <v>1242</v>
      </c>
      <c r="CX70" t="s">
        <v>2672</v>
      </c>
      <c r="CY70" t="s">
        <v>2252</v>
      </c>
      <c r="CZ70" t="s">
        <v>2673</v>
      </c>
      <c r="DA70" t="s">
        <v>2252</v>
      </c>
      <c r="DB70" t="s">
        <v>2252</v>
      </c>
      <c r="DC70" t="s">
        <v>2252</v>
      </c>
      <c r="DD70" t="s">
        <v>2674</v>
      </c>
      <c r="DE70" t="s">
        <v>1231</v>
      </c>
      <c r="DF70" t="s">
        <v>1240</v>
      </c>
      <c r="DG70" t="s">
        <v>2675</v>
      </c>
      <c r="DH70" t="s">
        <v>2252</v>
      </c>
      <c r="DI70" t="s">
        <v>1239</v>
      </c>
      <c r="DJ70" t="s">
        <v>1235</v>
      </c>
      <c r="DK70" t="s">
        <v>2676</v>
      </c>
      <c r="DL70" t="s">
        <v>1992</v>
      </c>
    </row>
    <row r="71" spans="1:116" x14ac:dyDescent="0.3">
      <c r="A71" t="s">
        <v>456</v>
      </c>
      <c r="B71" t="s">
        <v>457</v>
      </c>
      <c r="C71" t="s">
        <v>1610</v>
      </c>
      <c r="D71" t="s">
        <v>1611</v>
      </c>
      <c r="E71" t="s">
        <v>1612</v>
      </c>
      <c r="F71" t="s">
        <v>1368</v>
      </c>
      <c r="G71" t="s">
        <v>1125</v>
      </c>
      <c r="H71" t="s">
        <v>1125</v>
      </c>
      <c r="I71">
        <v>0</v>
      </c>
      <c r="J71">
        <v>0</v>
      </c>
      <c r="K71">
        <v>12</v>
      </c>
      <c r="L71">
        <v>27</v>
      </c>
      <c r="M71" s="261">
        <v>0</v>
      </c>
      <c r="N71">
        <v>5</v>
      </c>
      <c r="O71" t="s">
        <v>1009</v>
      </c>
      <c r="P71" t="s">
        <v>1009</v>
      </c>
      <c r="Q71" t="s">
        <v>1009</v>
      </c>
      <c r="R71" t="s">
        <v>1009</v>
      </c>
      <c r="S71" t="s">
        <v>1125</v>
      </c>
      <c r="T71" t="s">
        <v>1125</v>
      </c>
      <c r="U71" t="s">
        <v>1125</v>
      </c>
      <c r="V71" t="s">
        <v>1125</v>
      </c>
      <c r="W71" t="s">
        <v>1009</v>
      </c>
      <c r="Z71" t="s">
        <v>1033</v>
      </c>
      <c r="AA71" t="s">
        <v>1035</v>
      </c>
      <c r="AB71" t="s">
        <v>1035</v>
      </c>
      <c r="AC71" t="s">
        <v>1035</v>
      </c>
      <c r="AP71" t="s">
        <v>1056</v>
      </c>
      <c r="AQ71" t="s">
        <v>1056</v>
      </c>
      <c r="AR71" t="s">
        <v>1056</v>
      </c>
      <c r="AS71" t="s">
        <v>1056</v>
      </c>
      <c r="AT71" t="s">
        <v>1056</v>
      </c>
      <c r="AU71" t="s">
        <v>1056</v>
      </c>
      <c r="AV71" t="s">
        <v>1056</v>
      </c>
      <c r="AW71" t="s">
        <v>1056</v>
      </c>
      <c r="AX71" t="s">
        <v>1050</v>
      </c>
      <c r="CI71" t="s">
        <v>1009</v>
      </c>
      <c r="CJ71" t="s">
        <v>1009</v>
      </c>
      <c r="CK71">
        <v>3708964</v>
      </c>
      <c r="CL71">
        <v>3764504</v>
      </c>
      <c r="CM71" t="s">
        <v>1994</v>
      </c>
      <c r="CN71" t="s">
        <v>1009</v>
      </c>
      <c r="CO71">
        <v>47858773</v>
      </c>
      <c r="CP71" t="s">
        <v>1995</v>
      </c>
      <c r="CQ71" t="s">
        <v>1238</v>
      </c>
      <c r="CR71" t="s">
        <v>1229</v>
      </c>
      <c r="CS71" t="s">
        <v>1238</v>
      </c>
      <c r="CT71" t="s">
        <v>1229</v>
      </c>
      <c r="CU71" t="s">
        <v>1230</v>
      </c>
      <c r="CV71" t="s">
        <v>1230</v>
      </c>
      <c r="CW71" t="s">
        <v>1230</v>
      </c>
      <c r="CX71" t="s">
        <v>2677</v>
      </c>
      <c r="CY71" t="s">
        <v>2678</v>
      </c>
      <c r="CZ71" t="s">
        <v>2679</v>
      </c>
      <c r="DA71" t="s">
        <v>2680</v>
      </c>
      <c r="DB71" t="s">
        <v>2681</v>
      </c>
      <c r="DC71" t="s">
        <v>2682</v>
      </c>
      <c r="DD71" t="s">
        <v>2683</v>
      </c>
      <c r="DE71" t="s">
        <v>2430</v>
      </c>
      <c r="DF71" t="s">
        <v>2430</v>
      </c>
      <c r="DG71" t="s">
        <v>1125</v>
      </c>
      <c r="DH71" t="s">
        <v>1125</v>
      </c>
      <c r="DI71" t="s">
        <v>2430</v>
      </c>
      <c r="DJ71" t="s">
        <v>2430</v>
      </c>
      <c r="DK71" t="s">
        <v>1125</v>
      </c>
      <c r="DL71" t="s">
        <v>1125</v>
      </c>
    </row>
    <row r="72" spans="1:116" x14ac:dyDescent="0.3">
      <c r="A72" t="s">
        <v>460</v>
      </c>
      <c r="B72" t="s">
        <v>461</v>
      </c>
      <c r="C72" t="s">
        <v>1613</v>
      </c>
      <c r="D72" t="s">
        <v>1614</v>
      </c>
      <c r="E72" t="s">
        <v>1615</v>
      </c>
      <c r="F72" t="s">
        <v>1368</v>
      </c>
      <c r="G72" t="s">
        <v>1125</v>
      </c>
      <c r="H72" t="s">
        <v>1125</v>
      </c>
      <c r="I72">
        <v>0</v>
      </c>
      <c r="J72">
        <v>0</v>
      </c>
      <c r="K72">
        <v>0</v>
      </c>
      <c r="L72">
        <v>0</v>
      </c>
      <c r="M72" s="261">
        <v>0</v>
      </c>
      <c r="N72">
        <v>0</v>
      </c>
      <c r="O72" t="s">
        <v>1009</v>
      </c>
      <c r="P72" t="s">
        <v>1009</v>
      </c>
      <c r="Q72" t="s">
        <v>1009</v>
      </c>
      <c r="R72" t="s">
        <v>1009</v>
      </c>
      <c r="S72" t="s">
        <v>1125</v>
      </c>
      <c r="T72" t="s">
        <v>1125</v>
      </c>
      <c r="U72" t="s">
        <v>1125</v>
      </c>
      <c r="V72" t="s">
        <v>1125</v>
      </c>
      <c r="W72" t="s">
        <v>1009</v>
      </c>
      <c r="Z72" t="s">
        <v>1033</v>
      </c>
      <c r="AA72" t="s">
        <v>1033</v>
      </c>
      <c r="AB72" t="s">
        <v>1033</v>
      </c>
      <c r="AC72" t="s">
        <v>1033</v>
      </c>
      <c r="AP72" t="s">
        <v>1056</v>
      </c>
      <c r="AQ72" t="s">
        <v>1056</v>
      </c>
      <c r="AR72" t="s">
        <v>1056</v>
      </c>
      <c r="AS72" t="s">
        <v>1054</v>
      </c>
      <c r="AT72" t="s">
        <v>1054</v>
      </c>
      <c r="AU72" t="s">
        <v>1054</v>
      </c>
      <c r="AV72" t="s">
        <v>1054</v>
      </c>
      <c r="AW72" t="s">
        <v>1056</v>
      </c>
      <c r="AX72" t="s">
        <v>1056</v>
      </c>
      <c r="CI72" t="s">
        <v>1011</v>
      </c>
      <c r="CJ72" t="s">
        <v>1011</v>
      </c>
      <c r="CK72" t="s">
        <v>1125</v>
      </c>
      <c r="CL72" t="s">
        <v>1125</v>
      </c>
      <c r="CM72" t="s">
        <v>1125</v>
      </c>
      <c r="CN72" t="s">
        <v>1011</v>
      </c>
      <c r="CO72" t="s">
        <v>1125</v>
      </c>
      <c r="CP72" t="s">
        <v>1125</v>
      </c>
      <c r="CQ72" t="s">
        <v>1229</v>
      </c>
      <c r="CR72" t="s">
        <v>1229</v>
      </c>
      <c r="CS72" t="s">
        <v>1230</v>
      </c>
      <c r="CT72" t="s">
        <v>1230</v>
      </c>
      <c r="CU72" t="s">
        <v>1229</v>
      </c>
      <c r="CV72" t="s">
        <v>1229</v>
      </c>
      <c r="CW72" t="s">
        <v>1229</v>
      </c>
      <c r="CX72" t="s">
        <v>2684</v>
      </c>
      <c r="CY72" t="s">
        <v>2685</v>
      </c>
      <c r="CZ72" t="s">
        <v>2686</v>
      </c>
      <c r="DA72" t="s">
        <v>2687</v>
      </c>
      <c r="DB72" t="s">
        <v>2688</v>
      </c>
      <c r="DC72" t="s">
        <v>2689</v>
      </c>
      <c r="DD72" t="s">
        <v>2690</v>
      </c>
      <c r="DE72" t="s">
        <v>1235</v>
      </c>
      <c r="DF72" t="s">
        <v>1236</v>
      </c>
      <c r="DG72" t="s">
        <v>2691</v>
      </c>
      <c r="DH72" t="s">
        <v>2692</v>
      </c>
      <c r="DI72" t="s">
        <v>2077</v>
      </c>
      <c r="DJ72" t="s">
        <v>1232</v>
      </c>
      <c r="DK72" t="s">
        <v>2693</v>
      </c>
      <c r="DL72" t="s">
        <v>2694</v>
      </c>
    </row>
    <row r="73" spans="1:116" x14ac:dyDescent="0.3">
      <c r="A73" t="s">
        <v>462</v>
      </c>
      <c r="B73" t="s">
        <v>463</v>
      </c>
      <c r="C73" t="s">
        <v>1616</v>
      </c>
      <c r="D73" t="s">
        <v>1617</v>
      </c>
      <c r="E73" t="s">
        <v>1618</v>
      </c>
      <c r="F73" t="s">
        <v>1363</v>
      </c>
      <c r="G73" t="s">
        <v>1619</v>
      </c>
      <c r="H73" t="s">
        <v>1620</v>
      </c>
      <c r="I73">
        <v>0</v>
      </c>
      <c r="J73">
        <v>0</v>
      </c>
      <c r="K73">
        <v>0</v>
      </c>
      <c r="L73">
        <v>0</v>
      </c>
      <c r="M73" s="261">
        <v>0</v>
      </c>
      <c r="N73">
        <v>0</v>
      </c>
      <c r="O73" t="s">
        <v>1009</v>
      </c>
      <c r="P73" t="s">
        <v>1009</v>
      </c>
      <c r="Q73" t="s">
        <v>1009</v>
      </c>
      <c r="R73" t="s">
        <v>1009</v>
      </c>
      <c r="S73" t="s">
        <v>1125</v>
      </c>
      <c r="T73" t="s">
        <v>1125</v>
      </c>
      <c r="U73" t="s">
        <v>1125</v>
      </c>
      <c r="V73" t="s">
        <v>1125</v>
      </c>
      <c r="W73" t="s">
        <v>1009</v>
      </c>
      <c r="Z73" t="s">
        <v>1035</v>
      </c>
      <c r="AA73" t="s">
        <v>1033</v>
      </c>
      <c r="AB73" t="s">
        <v>1037</v>
      </c>
      <c r="AC73" t="s">
        <v>1035</v>
      </c>
      <c r="AP73" t="s">
        <v>1054</v>
      </c>
      <c r="AQ73" t="s">
        <v>1054</v>
      </c>
      <c r="AR73" t="s">
        <v>1054</v>
      </c>
      <c r="AS73" t="s">
        <v>1054</v>
      </c>
      <c r="AT73" t="s">
        <v>1052</v>
      </c>
      <c r="AU73" t="s">
        <v>1054</v>
      </c>
      <c r="AV73" t="s">
        <v>1056</v>
      </c>
      <c r="AW73" t="s">
        <v>1052</v>
      </c>
      <c r="AX73" t="s">
        <v>1056</v>
      </c>
      <c r="CI73" t="s">
        <v>1011</v>
      </c>
      <c r="CJ73" t="s">
        <v>1011</v>
      </c>
      <c r="CK73" t="s">
        <v>1125</v>
      </c>
      <c r="CL73" t="s">
        <v>1125</v>
      </c>
      <c r="CM73" t="s">
        <v>1125</v>
      </c>
      <c r="CN73" t="s">
        <v>1011</v>
      </c>
      <c r="CO73" t="s">
        <v>1125</v>
      </c>
      <c r="CP73" t="s">
        <v>1125</v>
      </c>
      <c r="CQ73" t="s">
        <v>1229</v>
      </c>
      <c r="CR73" t="s">
        <v>1229</v>
      </c>
      <c r="CS73" t="s">
        <v>1229</v>
      </c>
      <c r="CT73" t="s">
        <v>1229</v>
      </c>
      <c r="CU73" t="s">
        <v>1238</v>
      </c>
      <c r="CV73" t="s">
        <v>1238</v>
      </c>
      <c r="CW73" t="s">
        <v>1238</v>
      </c>
      <c r="CX73" t="s">
        <v>2695</v>
      </c>
      <c r="CY73" t="s">
        <v>2696</v>
      </c>
      <c r="CZ73" t="s">
        <v>2697</v>
      </c>
      <c r="DA73" t="s">
        <v>2698</v>
      </c>
      <c r="DB73" t="s">
        <v>2699</v>
      </c>
      <c r="DC73" t="s">
        <v>2700</v>
      </c>
      <c r="DD73" t="s">
        <v>2701</v>
      </c>
      <c r="DE73" t="s">
        <v>1236</v>
      </c>
      <c r="DF73" t="s">
        <v>1231</v>
      </c>
      <c r="DG73" t="s">
        <v>2702</v>
      </c>
      <c r="DH73" t="s">
        <v>2703</v>
      </c>
      <c r="DI73" t="s">
        <v>1237</v>
      </c>
      <c r="DJ73" t="s">
        <v>1241</v>
      </c>
      <c r="DK73" t="s">
        <v>2704</v>
      </c>
      <c r="DL73" t="s">
        <v>2705</v>
      </c>
    </row>
    <row r="74" spans="1:116" x14ac:dyDescent="0.3">
      <c r="A74" t="s">
        <v>464</v>
      </c>
      <c r="B74" t="s">
        <v>465</v>
      </c>
      <c r="C74" t="s">
        <v>1621</v>
      </c>
      <c r="D74" t="s">
        <v>1622</v>
      </c>
      <c r="E74" t="s">
        <v>1623</v>
      </c>
      <c r="F74" t="s">
        <v>1368</v>
      </c>
      <c r="G74" t="s">
        <v>1125</v>
      </c>
      <c r="H74" t="s">
        <v>1125</v>
      </c>
      <c r="I74">
        <v>0</v>
      </c>
      <c r="J74">
        <v>0</v>
      </c>
      <c r="K74">
        <v>0</v>
      </c>
      <c r="L74">
        <v>0</v>
      </c>
      <c r="M74" s="261">
        <v>0</v>
      </c>
      <c r="N74">
        <v>0</v>
      </c>
      <c r="O74" t="s">
        <v>1009</v>
      </c>
      <c r="P74" t="s">
        <v>1009</v>
      </c>
      <c r="Q74" t="s">
        <v>1009</v>
      </c>
      <c r="R74" t="s">
        <v>1009</v>
      </c>
      <c r="S74" t="s">
        <v>1125</v>
      </c>
      <c r="T74" t="s">
        <v>1125</v>
      </c>
      <c r="U74" t="s">
        <v>1125</v>
      </c>
      <c r="V74" t="s">
        <v>1125</v>
      </c>
      <c r="W74" t="s">
        <v>1009</v>
      </c>
      <c r="Z74" t="s">
        <v>1035</v>
      </c>
      <c r="AA74" t="s">
        <v>1035</v>
      </c>
      <c r="AB74" t="s">
        <v>1033</v>
      </c>
      <c r="AC74" t="s">
        <v>1035</v>
      </c>
      <c r="AP74" t="s">
        <v>1056</v>
      </c>
      <c r="AQ74" t="s">
        <v>1056</v>
      </c>
      <c r="AR74" t="s">
        <v>1056</v>
      </c>
      <c r="AS74" t="s">
        <v>1054</v>
      </c>
      <c r="AT74" t="s">
        <v>1052</v>
      </c>
      <c r="AU74" t="s">
        <v>1054</v>
      </c>
      <c r="AV74" t="s">
        <v>1054</v>
      </c>
      <c r="AW74" t="s">
        <v>1054</v>
      </c>
      <c r="AX74" t="s">
        <v>1052</v>
      </c>
      <c r="CI74" t="s">
        <v>1011</v>
      </c>
      <c r="CJ74" t="s">
        <v>1011</v>
      </c>
      <c r="CK74" t="s">
        <v>1125</v>
      </c>
      <c r="CL74" t="s">
        <v>1125</v>
      </c>
      <c r="CM74" t="s">
        <v>1125</v>
      </c>
      <c r="CN74" t="s">
        <v>1009</v>
      </c>
      <c r="CO74">
        <v>30202978</v>
      </c>
      <c r="CP74" t="s">
        <v>1996</v>
      </c>
      <c r="CQ74" t="s">
        <v>1229</v>
      </c>
      <c r="CR74" t="s">
        <v>1229</v>
      </c>
      <c r="CS74" t="s">
        <v>1229</v>
      </c>
      <c r="CT74" t="s">
        <v>1229</v>
      </c>
      <c r="CU74" t="s">
        <v>1229</v>
      </c>
      <c r="CV74" t="s">
        <v>1229</v>
      </c>
      <c r="CW74" t="s">
        <v>1229</v>
      </c>
      <c r="CX74" t="s">
        <v>2706</v>
      </c>
      <c r="CY74" t="s">
        <v>2707</v>
      </c>
      <c r="CZ74" t="s">
        <v>1992</v>
      </c>
      <c r="DA74" t="s">
        <v>2708</v>
      </c>
      <c r="DB74" t="s">
        <v>2709</v>
      </c>
      <c r="DC74" t="s">
        <v>2710</v>
      </c>
      <c r="DD74" t="s">
        <v>2711</v>
      </c>
      <c r="DE74" t="s">
        <v>1234</v>
      </c>
      <c r="DF74" t="s">
        <v>1236</v>
      </c>
      <c r="DG74" t="s">
        <v>2712</v>
      </c>
      <c r="DH74" t="s">
        <v>2713</v>
      </c>
      <c r="DI74" t="s">
        <v>2077</v>
      </c>
      <c r="DJ74" t="s">
        <v>1239</v>
      </c>
      <c r="DK74" t="s">
        <v>2714</v>
      </c>
      <c r="DL74" t="s">
        <v>2715</v>
      </c>
    </row>
    <row r="75" spans="1:116" x14ac:dyDescent="0.3">
      <c r="A75" t="s">
        <v>468</v>
      </c>
      <c r="B75" t="s">
        <v>469</v>
      </c>
      <c r="C75" t="s">
        <v>1624</v>
      </c>
      <c r="D75" t="s">
        <v>1625</v>
      </c>
      <c r="E75" t="s">
        <v>1626</v>
      </c>
      <c r="F75" t="s">
        <v>1363</v>
      </c>
      <c r="G75" t="s">
        <v>1627</v>
      </c>
      <c r="H75" t="s">
        <v>1628</v>
      </c>
      <c r="I75">
        <v>0</v>
      </c>
      <c r="J75">
        <v>0</v>
      </c>
      <c r="K75">
        <v>0</v>
      </c>
      <c r="L75">
        <v>0</v>
      </c>
      <c r="M75" s="261">
        <v>0</v>
      </c>
      <c r="N75">
        <v>0</v>
      </c>
      <c r="O75" t="s">
        <v>1009</v>
      </c>
      <c r="P75" t="s">
        <v>1009</v>
      </c>
      <c r="Q75" t="s">
        <v>1009</v>
      </c>
      <c r="R75" t="s">
        <v>1009</v>
      </c>
      <c r="S75" t="s">
        <v>1125</v>
      </c>
      <c r="T75" t="s">
        <v>1125</v>
      </c>
      <c r="U75" t="s">
        <v>1125</v>
      </c>
      <c r="V75" t="s">
        <v>1125</v>
      </c>
      <c r="W75" t="s">
        <v>1009</v>
      </c>
      <c r="Z75" t="s">
        <v>1033</v>
      </c>
      <c r="AA75" t="s">
        <v>1033</v>
      </c>
      <c r="AB75" t="s">
        <v>1033</v>
      </c>
      <c r="AC75" t="s">
        <v>1035</v>
      </c>
      <c r="AP75" t="s">
        <v>1054</v>
      </c>
      <c r="AQ75" t="s">
        <v>1056</v>
      </c>
      <c r="AR75" t="s">
        <v>1056</v>
      </c>
      <c r="AS75" t="s">
        <v>1056</v>
      </c>
      <c r="AT75" t="s">
        <v>1054</v>
      </c>
      <c r="AU75" t="s">
        <v>1054</v>
      </c>
      <c r="AV75" t="s">
        <v>1056</v>
      </c>
      <c r="AW75" t="s">
        <v>1054</v>
      </c>
      <c r="AX75" t="s">
        <v>1054</v>
      </c>
      <c r="CI75" t="s">
        <v>1011</v>
      </c>
      <c r="CJ75" t="s">
        <v>1011</v>
      </c>
      <c r="CK75" t="s">
        <v>1125</v>
      </c>
      <c r="CL75" t="s">
        <v>1125</v>
      </c>
      <c r="CM75" t="s">
        <v>1125</v>
      </c>
      <c r="CN75" t="s">
        <v>1011</v>
      </c>
      <c r="CO75" t="s">
        <v>1125</v>
      </c>
      <c r="CP75" t="s">
        <v>1125</v>
      </c>
      <c r="CQ75" t="s">
        <v>1229</v>
      </c>
      <c r="CR75" t="s">
        <v>1229</v>
      </c>
      <c r="CS75" t="s">
        <v>1229</v>
      </c>
      <c r="CT75" t="s">
        <v>1229</v>
      </c>
      <c r="CU75" t="s">
        <v>1229</v>
      </c>
      <c r="CV75" t="s">
        <v>1229</v>
      </c>
      <c r="CW75" t="s">
        <v>1229</v>
      </c>
      <c r="CX75" t="s">
        <v>2716</v>
      </c>
      <c r="CY75" t="s">
        <v>2717</v>
      </c>
      <c r="CZ75" t="s">
        <v>2716</v>
      </c>
      <c r="DA75" t="s">
        <v>2718</v>
      </c>
      <c r="DB75" t="s">
        <v>2719</v>
      </c>
      <c r="DC75" t="s">
        <v>2720</v>
      </c>
      <c r="DD75" t="s">
        <v>2721</v>
      </c>
      <c r="DE75" t="s">
        <v>1231</v>
      </c>
      <c r="DF75" t="s">
        <v>1240</v>
      </c>
      <c r="DG75" t="s">
        <v>2722</v>
      </c>
      <c r="DH75" t="s">
        <v>2723</v>
      </c>
      <c r="DI75" t="s">
        <v>1231</v>
      </c>
      <c r="DJ75" t="s">
        <v>1236</v>
      </c>
      <c r="DK75" t="s">
        <v>2724</v>
      </c>
      <c r="DL75" t="s">
        <v>2725</v>
      </c>
    </row>
    <row r="76" spans="1:116" x14ac:dyDescent="0.3">
      <c r="A76" s="1" t="s">
        <v>470</v>
      </c>
      <c r="B76" s="1" t="s">
        <v>471</v>
      </c>
      <c r="C76" s="1" t="s">
        <v>1629</v>
      </c>
      <c r="D76" s="1" t="s">
        <v>1630</v>
      </c>
      <c r="E76" s="1" t="s">
        <v>1631</v>
      </c>
      <c r="F76" s="1" t="s">
        <v>1368</v>
      </c>
      <c r="G76" s="1" t="s">
        <v>1632</v>
      </c>
      <c r="H76" s="1" t="s">
        <v>1633</v>
      </c>
      <c r="I76" s="1">
        <v>0</v>
      </c>
      <c r="J76" s="1">
        <v>0</v>
      </c>
      <c r="K76" s="1">
        <v>0</v>
      </c>
      <c r="L76" s="1">
        <v>0</v>
      </c>
      <c r="M76" s="1">
        <v>0</v>
      </c>
      <c r="N76" s="1">
        <v>0</v>
      </c>
      <c r="O76" s="1" t="s">
        <v>1009</v>
      </c>
      <c r="P76" s="1" t="s">
        <v>1009</v>
      </c>
      <c r="Q76" s="1" t="s">
        <v>1009</v>
      </c>
      <c r="R76" s="1" t="s">
        <v>1009</v>
      </c>
      <c r="S76" s="1" t="s">
        <v>1125</v>
      </c>
      <c r="T76" s="1" t="s">
        <v>1125</v>
      </c>
      <c r="U76" s="1" t="s">
        <v>1125</v>
      </c>
      <c r="V76" s="1" t="s">
        <v>1125</v>
      </c>
      <c r="W76" s="1" t="s">
        <v>1009</v>
      </c>
      <c r="X76" s="1"/>
      <c r="Y76" s="1"/>
      <c r="Z76" s="1" t="s">
        <v>1035</v>
      </c>
      <c r="AA76" s="1" t="s">
        <v>1033</v>
      </c>
      <c r="AB76" s="1" t="s">
        <v>1033</v>
      </c>
      <c r="AC76" s="1" t="s">
        <v>1033</v>
      </c>
      <c r="AD76" s="1"/>
      <c r="AE76" s="1"/>
      <c r="AF76" s="1"/>
      <c r="AG76" s="1"/>
      <c r="AH76" s="1"/>
      <c r="AI76" s="1"/>
      <c r="AJ76" s="1"/>
      <c r="AK76" s="1"/>
      <c r="AL76" s="1"/>
      <c r="AM76" s="1"/>
      <c r="AN76" s="1"/>
      <c r="AO76" s="1"/>
      <c r="AP76" s="1" t="s">
        <v>1054</v>
      </c>
      <c r="AQ76" s="1" t="s">
        <v>1054</v>
      </c>
      <c r="AR76" s="1" t="s">
        <v>1054</v>
      </c>
      <c r="AS76" s="1" t="s">
        <v>1054</v>
      </c>
      <c r="AT76" s="1" t="s">
        <v>1054</v>
      </c>
      <c r="AU76" s="1" t="s">
        <v>1054</v>
      </c>
      <c r="AV76" s="1" t="s">
        <v>1056</v>
      </c>
      <c r="AW76" s="1" t="s">
        <v>1054</v>
      </c>
      <c r="AX76" s="1" t="s">
        <v>1054</v>
      </c>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t="s">
        <v>1011</v>
      </c>
      <c r="CJ76" s="1" t="s">
        <v>1011</v>
      </c>
      <c r="CK76" s="1" t="s">
        <v>1125</v>
      </c>
      <c r="CL76" s="1" t="s">
        <v>1125</v>
      </c>
      <c r="CM76" s="1" t="s">
        <v>1125</v>
      </c>
      <c r="CN76" s="259" t="s">
        <v>1011</v>
      </c>
      <c r="CO76" s="259" t="s">
        <v>1125</v>
      </c>
      <c r="CP76" t="s">
        <v>1125</v>
      </c>
      <c r="CQ76" t="s">
        <v>1229</v>
      </c>
      <c r="CR76" t="s">
        <v>1229</v>
      </c>
      <c r="CS76" t="s">
        <v>1229</v>
      </c>
      <c r="CT76" t="s">
        <v>1229</v>
      </c>
      <c r="CU76" t="s">
        <v>1229</v>
      </c>
      <c r="CV76" t="s">
        <v>1229</v>
      </c>
      <c r="CW76" t="s">
        <v>1229</v>
      </c>
      <c r="CX76" t="s">
        <v>2726</v>
      </c>
      <c r="CY76" t="s">
        <v>2727</v>
      </c>
      <c r="CZ76" t="s">
        <v>2728</v>
      </c>
      <c r="DA76" t="s">
        <v>2729</v>
      </c>
      <c r="DB76" t="s">
        <v>2730</v>
      </c>
      <c r="DC76" t="s">
        <v>2731</v>
      </c>
      <c r="DD76" t="s">
        <v>2732</v>
      </c>
      <c r="DE76" t="s">
        <v>1231</v>
      </c>
      <c r="DF76" t="s">
        <v>1239</v>
      </c>
      <c r="DG76" t="s">
        <v>2733</v>
      </c>
      <c r="DH76" t="s">
        <v>2734</v>
      </c>
      <c r="DI76" t="s">
        <v>2077</v>
      </c>
      <c r="DJ76" t="s">
        <v>1239</v>
      </c>
      <c r="DK76" t="s">
        <v>2735</v>
      </c>
      <c r="DL76" t="s">
        <v>2736</v>
      </c>
    </row>
    <row r="77" spans="1:116" x14ac:dyDescent="0.3">
      <c r="A77" t="s">
        <v>474</v>
      </c>
      <c r="B77" t="s">
        <v>475</v>
      </c>
      <c r="C77" t="s">
        <v>1634</v>
      </c>
      <c r="D77" t="s">
        <v>1635</v>
      </c>
      <c r="E77" t="s">
        <v>1636</v>
      </c>
      <c r="F77" t="s">
        <v>1363</v>
      </c>
      <c r="G77" t="s">
        <v>1637</v>
      </c>
      <c r="H77" t="s">
        <v>1638</v>
      </c>
      <c r="I77">
        <v>0</v>
      </c>
      <c r="J77">
        <v>0</v>
      </c>
      <c r="K77">
        <v>0</v>
      </c>
      <c r="L77">
        <v>0</v>
      </c>
      <c r="M77" s="261">
        <v>0</v>
      </c>
      <c r="N77">
        <v>0</v>
      </c>
      <c r="O77" t="s">
        <v>1009</v>
      </c>
      <c r="P77" t="s">
        <v>1009</v>
      </c>
      <c r="Q77" t="s">
        <v>1009</v>
      </c>
      <c r="R77" t="s">
        <v>1009</v>
      </c>
      <c r="S77" t="s">
        <v>1125</v>
      </c>
      <c r="T77" t="s">
        <v>1125</v>
      </c>
      <c r="U77" t="s">
        <v>1125</v>
      </c>
      <c r="V77" t="s">
        <v>1125</v>
      </c>
      <c r="W77" t="s">
        <v>1009</v>
      </c>
      <c r="Z77" t="s">
        <v>1033</v>
      </c>
      <c r="AA77" t="s">
        <v>1033</v>
      </c>
      <c r="AB77" t="s">
        <v>1033</v>
      </c>
      <c r="AC77" t="s">
        <v>1033</v>
      </c>
      <c r="AP77" t="s">
        <v>1056</v>
      </c>
      <c r="AQ77" t="s">
        <v>1056</v>
      </c>
      <c r="AR77" t="s">
        <v>1056</v>
      </c>
      <c r="AS77" t="s">
        <v>1054</v>
      </c>
      <c r="AT77" t="s">
        <v>1050</v>
      </c>
      <c r="AU77" t="s">
        <v>1056</v>
      </c>
      <c r="AV77" t="s">
        <v>1056</v>
      </c>
      <c r="AW77" t="s">
        <v>1054</v>
      </c>
      <c r="AX77" t="s">
        <v>1054</v>
      </c>
      <c r="CI77" t="s">
        <v>1011</v>
      </c>
      <c r="CJ77" t="s">
        <v>1011</v>
      </c>
      <c r="CK77" t="s">
        <v>1125</v>
      </c>
      <c r="CL77" t="s">
        <v>1125</v>
      </c>
      <c r="CM77" t="s">
        <v>1604</v>
      </c>
      <c r="CN77" t="s">
        <v>1011</v>
      </c>
      <c r="CO77" t="s">
        <v>1125</v>
      </c>
      <c r="CP77" t="s">
        <v>1604</v>
      </c>
      <c r="CQ77" t="s">
        <v>1229</v>
      </c>
      <c r="CR77" t="s">
        <v>1229</v>
      </c>
      <c r="CS77" t="s">
        <v>1229</v>
      </c>
      <c r="CT77" t="s">
        <v>1229</v>
      </c>
      <c r="CU77" t="s">
        <v>1229</v>
      </c>
      <c r="CV77" t="s">
        <v>1229</v>
      </c>
      <c r="CW77" t="s">
        <v>1229</v>
      </c>
      <c r="CX77" t="s">
        <v>2737</v>
      </c>
      <c r="CY77" t="s">
        <v>2738</v>
      </c>
      <c r="CZ77" t="s">
        <v>2739</v>
      </c>
      <c r="DA77" t="s">
        <v>2740</v>
      </c>
      <c r="DB77" t="s">
        <v>2741</v>
      </c>
      <c r="DC77" t="s">
        <v>2742</v>
      </c>
      <c r="DD77" t="s">
        <v>2743</v>
      </c>
      <c r="DE77" t="s">
        <v>1237</v>
      </c>
      <c r="DF77" t="s">
        <v>1236</v>
      </c>
      <c r="DG77" t="s">
        <v>2744</v>
      </c>
      <c r="DH77" t="s">
        <v>2745</v>
      </c>
      <c r="DI77" t="s">
        <v>1240</v>
      </c>
      <c r="DJ77" t="s">
        <v>1236</v>
      </c>
      <c r="DK77" t="s">
        <v>2746</v>
      </c>
      <c r="DL77" t="s">
        <v>2747</v>
      </c>
    </row>
    <row r="78" spans="1:116" x14ac:dyDescent="0.3">
      <c r="A78" t="s">
        <v>478</v>
      </c>
      <c r="B78" t="s">
        <v>479</v>
      </c>
      <c r="C78" t="s">
        <v>1639</v>
      </c>
      <c r="D78" t="s">
        <v>1640</v>
      </c>
      <c r="E78" t="s">
        <v>1641</v>
      </c>
      <c r="F78" t="s">
        <v>1368</v>
      </c>
      <c r="G78" t="s">
        <v>1125</v>
      </c>
      <c r="H78" t="s">
        <v>1125</v>
      </c>
      <c r="I78">
        <v>0</v>
      </c>
      <c r="J78">
        <v>0</v>
      </c>
      <c r="K78">
        <v>12</v>
      </c>
      <c r="L78">
        <v>27</v>
      </c>
      <c r="M78" s="261">
        <v>0</v>
      </c>
      <c r="N78">
        <v>5</v>
      </c>
      <c r="O78" t="s">
        <v>1009</v>
      </c>
      <c r="P78" t="s">
        <v>1009</v>
      </c>
      <c r="Q78" t="s">
        <v>1009</v>
      </c>
      <c r="R78" t="s">
        <v>1009</v>
      </c>
      <c r="S78" t="s">
        <v>1125</v>
      </c>
      <c r="T78" t="s">
        <v>1125</v>
      </c>
      <c r="U78" t="s">
        <v>1125</v>
      </c>
      <c r="V78" t="s">
        <v>1125</v>
      </c>
      <c r="W78" t="s">
        <v>1009</v>
      </c>
      <c r="Z78" t="s">
        <v>1035</v>
      </c>
      <c r="AA78" t="s">
        <v>1035</v>
      </c>
      <c r="AB78" t="s">
        <v>1033</v>
      </c>
      <c r="AC78" t="s">
        <v>1033</v>
      </c>
      <c r="AP78" t="s">
        <v>1056</v>
      </c>
      <c r="AQ78" t="s">
        <v>1054</v>
      </c>
      <c r="AR78" t="s">
        <v>1056</v>
      </c>
      <c r="AS78" t="s">
        <v>1054</v>
      </c>
      <c r="AT78" t="s">
        <v>1054</v>
      </c>
      <c r="AU78" t="s">
        <v>1054</v>
      </c>
      <c r="AV78" t="s">
        <v>1054</v>
      </c>
      <c r="AW78" t="s">
        <v>1054</v>
      </c>
      <c r="AX78" t="s">
        <v>1054</v>
      </c>
      <c r="CI78" t="s">
        <v>1011</v>
      </c>
      <c r="CJ78" t="s">
        <v>1011</v>
      </c>
      <c r="CK78" t="s">
        <v>1125</v>
      </c>
      <c r="CL78" t="s">
        <v>1125</v>
      </c>
      <c r="CM78" t="s">
        <v>1125</v>
      </c>
      <c r="CN78" t="s">
        <v>1009</v>
      </c>
      <c r="CO78">
        <v>43325228</v>
      </c>
      <c r="CP78" t="s">
        <v>1997</v>
      </c>
      <c r="CQ78" t="s">
        <v>1238</v>
      </c>
      <c r="CR78" t="s">
        <v>1229</v>
      </c>
      <c r="CS78" t="s">
        <v>1238</v>
      </c>
      <c r="CT78" t="s">
        <v>1238</v>
      </c>
      <c r="CU78" t="s">
        <v>1238</v>
      </c>
      <c r="CV78" t="s">
        <v>1238</v>
      </c>
      <c r="CW78" t="s">
        <v>1238</v>
      </c>
      <c r="CX78" t="s">
        <v>2748</v>
      </c>
      <c r="CY78" t="s">
        <v>2749</v>
      </c>
      <c r="CZ78" t="s">
        <v>2750</v>
      </c>
      <c r="DA78" t="s">
        <v>2751</v>
      </c>
      <c r="DB78" t="s">
        <v>2752</v>
      </c>
      <c r="DC78" t="s">
        <v>2753</v>
      </c>
      <c r="DD78" t="s">
        <v>2754</v>
      </c>
      <c r="DE78" t="s">
        <v>1232</v>
      </c>
      <c r="DF78" t="s">
        <v>1239</v>
      </c>
      <c r="DG78" t="s">
        <v>2755</v>
      </c>
      <c r="DH78" t="s">
        <v>2756</v>
      </c>
      <c r="DI78" t="s">
        <v>1237</v>
      </c>
      <c r="DJ78" t="s">
        <v>1236</v>
      </c>
      <c r="DK78" t="s">
        <v>2757</v>
      </c>
      <c r="DL78" t="s">
        <v>2758</v>
      </c>
    </row>
    <row r="79" spans="1:116" x14ac:dyDescent="0.3">
      <c r="A79" t="s">
        <v>482</v>
      </c>
      <c r="B79" t="s">
        <v>483</v>
      </c>
      <c r="C79" t="s">
        <v>1642</v>
      </c>
      <c r="D79" t="s">
        <v>1643</v>
      </c>
      <c r="E79" t="s">
        <v>1644</v>
      </c>
      <c r="F79" t="s">
        <v>1368</v>
      </c>
      <c r="G79" t="s">
        <v>1125</v>
      </c>
      <c r="H79" t="s">
        <v>1125</v>
      </c>
      <c r="I79">
        <v>0</v>
      </c>
      <c r="J79">
        <v>0</v>
      </c>
      <c r="K79">
        <v>0</v>
      </c>
      <c r="L79">
        <v>0</v>
      </c>
      <c r="M79" s="261">
        <v>0</v>
      </c>
      <c r="N79">
        <v>0</v>
      </c>
      <c r="O79" t="s">
        <v>1009</v>
      </c>
      <c r="P79" t="s">
        <v>1009</v>
      </c>
      <c r="Q79" t="s">
        <v>1009</v>
      </c>
      <c r="R79" t="s">
        <v>1009</v>
      </c>
      <c r="S79" t="s">
        <v>1125</v>
      </c>
      <c r="T79" t="s">
        <v>1125</v>
      </c>
      <c r="U79" t="s">
        <v>1125</v>
      </c>
      <c r="V79" t="s">
        <v>1125</v>
      </c>
      <c r="W79" t="s">
        <v>1009</v>
      </c>
      <c r="Z79" t="s">
        <v>1033</v>
      </c>
      <c r="AA79" t="s">
        <v>1033</v>
      </c>
      <c r="AB79" t="s">
        <v>1033</v>
      </c>
      <c r="AC79" t="s">
        <v>1033</v>
      </c>
      <c r="AP79" t="s">
        <v>1054</v>
      </c>
      <c r="AQ79" t="s">
        <v>1054</v>
      </c>
      <c r="AR79" t="s">
        <v>1054</v>
      </c>
      <c r="AS79" t="s">
        <v>1054</v>
      </c>
      <c r="AT79" t="s">
        <v>1052</v>
      </c>
      <c r="AU79" t="s">
        <v>1054</v>
      </c>
      <c r="AV79" t="s">
        <v>1056</v>
      </c>
      <c r="AW79" t="s">
        <v>1054</v>
      </c>
      <c r="AX79" t="s">
        <v>1054</v>
      </c>
      <c r="CI79" t="s">
        <v>1011</v>
      </c>
      <c r="CJ79" t="s">
        <v>1011</v>
      </c>
      <c r="CK79" t="s">
        <v>1125</v>
      </c>
      <c r="CL79" t="s">
        <v>1125</v>
      </c>
      <c r="CM79" t="s">
        <v>1125</v>
      </c>
      <c r="CN79" t="s">
        <v>1011</v>
      </c>
      <c r="CO79" t="s">
        <v>1125</v>
      </c>
      <c r="CP79" t="s">
        <v>1125</v>
      </c>
      <c r="CQ79" t="s">
        <v>1229</v>
      </c>
      <c r="CR79" t="s">
        <v>1238</v>
      </c>
      <c r="CS79" t="s">
        <v>1229</v>
      </c>
      <c r="CT79" t="s">
        <v>1229</v>
      </c>
      <c r="CU79" t="s">
        <v>1238</v>
      </c>
      <c r="CV79" t="s">
        <v>1229</v>
      </c>
      <c r="CW79" t="s">
        <v>1229</v>
      </c>
      <c r="CX79" t="s">
        <v>2759</v>
      </c>
      <c r="CY79" t="s">
        <v>2760</v>
      </c>
      <c r="CZ79" t="s">
        <v>2761</v>
      </c>
      <c r="DA79" t="s">
        <v>2762</v>
      </c>
      <c r="DB79" t="s">
        <v>2763</v>
      </c>
      <c r="DC79" t="s">
        <v>2764</v>
      </c>
      <c r="DD79" t="s">
        <v>2765</v>
      </c>
      <c r="DE79" t="s">
        <v>1237</v>
      </c>
      <c r="DF79" t="s">
        <v>1240</v>
      </c>
      <c r="DG79" t="s">
        <v>2766</v>
      </c>
      <c r="DH79" t="s">
        <v>2767</v>
      </c>
      <c r="DI79" t="s">
        <v>1237</v>
      </c>
      <c r="DJ79" t="s">
        <v>1239</v>
      </c>
      <c r="DK79" t="s">
        <v>2768</v>
      </c>
      <c r="DL79" t="s">
        <v>2769</v>
      </c>
    </row>
    <row r="80" spans="1:116" x14ac:dyDescent="0.3">
      <c r="A80" t="s">
        <v>484</v>
      </c>
      <c r="B80" t="s">
        <v>485</v>
      </c>
      <c r="C80" t="s">
        <v>1645</v>
      </c>
      <c r="D80" t="s">
        <v>1646</v>
      </c>
      <c r="E80" t="s">
        <v>1647</v>
      </c>
      <c r="F80" t="s">
        <v>1368</v>
      </c>
      <c r="G80" t="s">
        <v>1645</v>
      </c>
      <c r="H80" t="s">
        <v>1648</v>
      </c>
      <c r="I80">
        <v>0</v>
      </c>
      <c r="J80">
        <v>0</v>
      </c>
      <c r="K80">
        <v>0</v>
      </c>
      <c r="L80">
        <v>0</v>
      </c>
      <c r="M80" s="261">
        <v>0</v>
      </c>
      <c r="N80">
        <v>0</v>
      </c>
      <c r="O80" t="s">
        <v>1009</v>
      </c>
      <c r="P80" t="s">
        <v>1009</v>
      </c>
      <c r="Q80" t="s">
        <v>1009</v>
      </c>
      <c r="R80" t="s">
        <v>1009</v>
      </c>
      <c r="S80" t="s">
        <v>1125</v>
      </c>
      <c r="T80" t="s">
        <v>1125</v>
      </c>
      <c r="U80" t="s">
        <v>1125</v>
      </c>
      <c r="V80" t="s">
        <v>1125</v>
      </c>
      <c r="W80" t="s">
        <v>1009</v>
      </c>
      <c r="Z80" t="s">
        <v>1035</v>
      </c>
      <c r="AA80" t="s">
        <v>1033</v>
      </c>
      <c r="AB80" t="s">
        <v>1033</v>
      </c>
      <c r="AC80" t="s">
        <v>1033</v>
      </c>
      <c r="AP80" t="s">
        <v>1054</v>
      </c>
      <c r="AQ80" t="s">
        <v>1054</v>
      </c>
      <c r="AR80" t="s">
        <v>1054</v>
      </c>
      <c r="AS80" t="s">
        <v>1054</v>
      </c>
      <c r="AT80" t="s">
        <v>1054</v>
      </c>
      <c r="AU80" t="s">
        <v>1054</v>
      </c>
      <c r="AV80" t="s">
        <v>1054</v>
      </c>
      <c r="AW80" t="s">
        <v>1054</v>
      </c>
      <c r="AX80" t="s">
        <v>1054</v>
      </c>
      <c r="CI80" t="s">
        <v>1011</v>
      </c>
      <c r="CJ80" t="s">
        <v>1011</v>
      </c>
      <c r="CK80" t="s">
        <v>1125</v>
      </c>
      <c r="CL80" t="s">
        <v>1125</v>
      </c>
      <c r="CM80" t="s">
        <v>1604</v>
      </c>
      <c r="CN80" t="s">
        <v>1011</v>
      </c>
      <c r="CO80">
        <v>38670736</v>
      </c>
      <c r="CP80" t="s">
        <v>1604</v>
      </c>
      <c r="CQ80" t="s">
        <v>1229</v>
      </c>
      <c r="CR80" t="s">
        <v>1229</v>
      </c>
      <c r="CS80" t="s">
        <v>1229</v>
      </c>
      <c r="CT80" t="s">
        <v>1229</v>
      </c>
      <c r="CU80" t="s">
        <v>1229</v>
      </c>
      <c r="CV80" t="s">
        <v>1229</v>
      </c>
      <c r="CW80" t="s">
        <v>1229</v>
      </c>
      <c r="CX80" t="s">
        <v>2770</v>
      </c>
      <c r="CY80" t="s">
        <v>2770</v>
      </c>
      <c r="CZ80" t="s">
        <v>2771</v>
      </c>
      <c r="DA80" t="s">
        <v>2770</v>
      </c>
      <c r="DB80" t="s">
        <v>2770</v>
      </c>
      <c r="DC80" t="s">
        <v>2770</v>
      </c>
      <c r="DD80" t="s">
        <v>2770</v>
      </c>
      <c r="DE80" t="s">
        <v>1232</v>
      </c>
      <c r="DF80" t="s">
        <v>1231</v>
      </c>
      <c r="DG80" t="s">
        <v>2772</v>
      </c>
      <c r="DH80" t="s">
        <v>2773</v>
      </c>
      <c r="DI80" t="s">
        <v>1236</v>
      </c>
      <c r="DJ80" t="s">
        <v>2077</v>
      </c>
      <c r="DK80" t="s">
        <v>2774</v>
      </c>
      <c r="DL80" t="s">
        <v>2775</v>
      </c>
    </row>
    <row r="81" spans="1:116" x14ac:dyDescent="0.3">
      <c r="A81" t="s">
        <v>488</v>
      </c>
      <c r="B81" t="s">
        <v>489</v>
      </c>
      <c r="C81" t="s">
        <v>1649</v>
      </c>
      <c r="D81" t="s">
        <v>1650</v>
      </c>
      <c r="E81" t="s">
        <v>1651</v>
      </c>
      <c r="F81" t="s">
        <v>1368</v>
      </c>
      <c r="G81" t="s">
        <v>1125</v>
      </c>
      <c r="H81" t="s">
        <v>1125</v>
      </c>
      <c r="I81">
        <v>0</v>
      </c>
      <c r="J81">
        <v>0</v>
      </c>
      <c r="K81">
        <v>0</v>
      </c>
      <c r="L81">
        <v>0</v>
      </c>
      <c r="M81" s="261">
        <v>0</v>
      </c>
      <c r="N81">
        <v>0</v>
      </c>
      <c r="O81" t="s">
        <v>1009</v>
      </c>
      <c r="P81" t="s">
        <v>1009</v>
      </c>
      <c r="Q81" t="s">
        <v>1009</v>
      </c>
      <c r="R81" t="s">
        <v>1009</v>
      </c>
      <c r="S81" t="s">
        <v>1125</v>
      </c>
      <c r="T81" t="s">
        <v>1125</v>
      </c>
      <c r="U81" t="s">
        <v>1125</v>
      </c>
      <c r="V81" t="s">
        <v>1125</v>
      </c>
      <c r="W81" t="s">
        <v>1009</v>
      </c>
      <c r="Z81" t="s">
        <v>1035</v>
      </c>
      <c r="AA81" t="s">
        <v>1033</v>
      </c>
      <c r="AB81" t="s">
        <v>1037</v>
      </c>
      <c r="AC81" t="s">
        <v>1033</v>
      </c>
      <c r="AP81" t="s">
        <v>1054</v>
      </c>
      <c r="AQ81" t="s">
        <v>1054</v>
      </c>
      <c r="AR81" t="s">
        <v>1054</v>
      </c>
      <c r="AS81" t="s">
        <v>1054</v>
      </c>
      <c r="AT81" t="s">
        <v>1054</v>
      </c>
      <c r="AU81" t="s">
        <v>1054</v>
      </c>
      <c r="AV81" t="s">
        <v>1054</v>
      </c>
      <c r="AW81" t="s">
        <v>1054</v>
      </c>
      <c r="AX81" t="s">
        <v>1052</v>
      </c>
      <c r="CI81" t="s">
        <v>1011</v>
      </c>
      <c r="CJ81" t="s">
        <v>1011</v>
      </c>
      <c r="CK81" t="s">
        <v>1125</v>
      </c>
      <c r="CL81" t="s">
        <v>1125</v>
      </c>
      <c r="CM81" t="s">
        <v>1125</v>
      </c>
      <c r="CN81" t="s">
        <v>1011</v>
      </c>
      <c r="CO81" t="s">
        <v>1125</v>
      </c>
      <c r="CP81" t="s">
        <v>1125</v>
      </c>
      <c r="CQ81" t="s">
        <v>1229</v>
      </c>
      <c r="CR81" t="s">
        <v>1229</v>
      </c>
      <c r="CS81" t="s">
        <v>1229</v>
      </c>
      <c r="CT81" t="s">
        <v>1230</v>
      </c>
      <c r="CU81" t="s">
        <v>1229</v>
      </c>
      <c r="CV81" t="s">
        <v>1229</v>
      </c>
      <c r="CW81" t="s">
        <v>1229</v>
      </c>
      <c r="CX81" t="s">
        <v>1604</v>
      </c>
      <c r="CY81" t="s">
        <v>1604</v>
      </c>
      <c r="CZ81" t="s">
        <v>1604</v>
      </c>
      <c r="DA81" t="s">
        <v>2776</v>
      </c>
      <c r="DB81" t="s">
        <v>1604</v>
      </c>
      <c r="DC81" t="s">
        <v>1604</v>
      </c>
      <c r="DD81" t="s">
        <v>1604</v>
      </c>
      <c r="DE81" t="s">
        <v>1236</v>
      </c>
      <c r="DF81" t="s">
        <v>1231</v>
      </c>
      <c r="DG81" t="s">
        <v>2777</v>
      </c>
      <c r="DH81" t="s">
        <v>2778</v>
      </c>
      <c r="DI81" t="s">
        <v>2077</v>
      </c>
      <c r="DJ81" t="s">
        <v>1237</v>
      </c>
      <c r="DK81" t="s">
        <v>2779</v>
      </c>
      <c r="DL81" t="s">
        <v>2780</v>
      </c>
    </row>
    <row r="82" spans="1:116" x14ac:dyDescent="0.3">
      <c r="A82" t="s">
        <v>492</v>
      </c>
      <c r="B82" t="s">
        <v>493</v>
      </c>
      <c r="C82" t="s">
        <v>1652</v>
      </c>
      <c r="D82" t="s">
        <v>1653</v>
      </c>
      <c r="E82" t="s">
        <v>1654</v>
      </c>
      <c r="F82" t="s">
        <v>1368</v>
      </c>
      <c r="G82" t="s">
        <v>1125</v>
      </c>
      <c r="H82" t="s">
        <v>1125</v>
      </c>
      <c r="I82">
        <v>0</v>
      </c>
      <c r="J82">
        <v>0</v>
      </c>
      <c r="K82">
        <v>0</v>
      </c>
      <c r="L82">
        <v>0</v>
      </c>
      <c r="M82" s="261">
        <v>0</v>
      </c>
      <c r="N82">
        <v>0</v>
      </c>
      <c r="O82" t="s">
        <v>1009</v>
      </c>
      <c r="P82" t="s">
        <v>1009</v>
      </c>
      <c r="Q82" t="s">
        <v>1009</v>
      </c>
      <c r="R82" t="s">
        <v>1009</v>
      </c>
      <c r="S82" t="s">
        <v>1125</v>
      </c>
      <c r="T82" t="s">
        <v>1125</v>
      </c>
      <c r="U82" t="s">
        <v>1125</v>
      </c>
      <c r="V82" t="s">
        <v>1125</v>
      </c>
      <c r="W82" t="s">
        <v>1009</v>
      </c>
      <c r="Z82" t="s">
        <v>1035</v>
      </c>
      <c r="AA82" t="s">
        <v>1033</v>
      </c>
      <c r="AB82" t="s">
        <v>1033</v>
      </c>
      <c r="AC82" t="s">
        <v>1035</v>
      </c>
      <c r="AP82" t="s">
        <v>1054</v>
      </c>
      <c r="AQ82" t="s">
        <v>1054</v>
      </c>
      <c r="AR82" t="s">
        <v>1052</v>
      </c>
      <c r="AS82" t="s">
        <v>1056</v>
      </c>
      <c r="AT82" t="s">
        <v>1054</v>
      </c>
      <c r="AU82" t="s">
        <v>1054</v>
      </c>
      <c r="AV82" t="s">
        <v>1054</v>
      </c>
      <c r="AW82" t="s">
        <v>1054</v>
      </c>
      <c r="AX82" t="s">
        <v>1054</v>
      </c>
      <c r="CI82" t="s">
        <v>1009</v>
      </c>
      <c r="CJ82" t="s">
        <v>1009</v>
      </c>
      <c r="CK82">
        <v>4499338</v>
      </c>
      <c r="CL82">
        <v>26439968</v>
      </c>
      <c r="CM82" t="s">
        <v>1998</v>
      </c>
      <c r="CN82" t="s">
        <v>1009</v>
      </c>
      <c r="CO82">
        <v>116664427</v>
      </c>
      <c r="CP82" t="s">
        <v>1999</v>
      </c>
      <c r="CQ82" t="s">
        <v>1238</v>
      </c>
      <c r="CR82" t="s">
        <v>1238</v>
      </c>
      <c r="CS82" t="s">
        <v>1229</v>
      </c>
      <c r="CT82" t="s">
        <v>1229</v>
      </c>
      <c r="CU82" t="s">
        <v>1238</v>
      </c>
      <c r="CV82" t="s">
        <v>1238</v>
      </c>
      <c r="CW82" t="s">
        <v>1229</v>
      </c>
      <c r="CX82" t="s">
        <v>2781</v>
      </c>
      <c r="CY82" t="s">
        <v>2782</v>
      </c>
      <c r="CZ82" t="s">
        <v>2783</v>
      </c>
      <c r="DA82" t="s">
        <v>2784</v>
      </c>
      <c r="DB82" t="s">
        <v>2785</v>
      </c>
      <c r="DC82" t="s">
        <v>2786</v>
      </c>
      <c r="DD82" t="s">
        <v>2787</v>
      </c>
      <c r="DE82" t="s">
        <v>1236</v>
      </c>
      <c r="DF82" t="s">
        <v>1239</v>
      </c>
      <c r="DG82" t="s">
        <v>2788</v>
      </c>
      <c r="DH82" t="s">
        <v>2789</v>
      </c>
      <c r="DI82" t="s">
        <v>2077</v>
      </c>
      <c r="DJ82" t="s">
        <v>1241</v>
      </c>
      <c r="DK82" t="s">
        <v>2790</v>
      </c>
      <c r="DL82" t="s">
        <v>2791</v>
      </c>
    </row>
    <row r="83" spans="1:116" x14ac:dyDescent="0.3">
      <c r="A83" t="s">
        <v>494</v>
      </c>
      <c r="B83" t="s">
        <v>495</v>
      </c>
      <c r="C83" t="s">
        <v>1655</v>
      </c>
      <c r="D83" t="s">
        <v>1656</v>
      </c>
      <c r="E83" t="s">
        <v>1657</v>
      </c>
      <c r="F83" t="s">
        <v>1368</v>
      </c>
      <c r="G83" t="s">
        <v>1658</v>
      </c>
      <c r="H83" t="s">
        <v>1659</v>
      </c>
      <c r="I83">
        <v>0</v>
      </c>
      <c r="J83">
        <v>0</v>
      </c>
      <c r="K83">
        <v>0</v>
      </c>
      <c r="L83">
        <v>0</v>
      </c>
      <c r="M83" s="261">
        <v>0</v>
      </c>
      <c r="N83">
        <v>0</v>
      </c>
      <c r="O83" t="s">
        <v>1009</v>
      </c>
      <c r="P83" t="s">
        <v>1009</v>
      </c>
      <c r="Q83" t="s">
        <v>1009</v>
      </c>
      <c r="R83" t="s">
        <v>1009</v>
      </c>
      <c r="S83" t="s">
        <v>1125</v>
      </c>
      <c r="T83" t="s">
        <v>1125</v>
      </c>
      <c r="U83" t="s">
        <v>1125</v>
      </c>
      <c r="V83" t="s">
        <v>1125</v>
      </c>
      <c r="W83" t="s">
        <v>1009</v>
      </c>
      <c r="Z83" t="s">
        <v>1035</v>
      </c>
      <c r="AA83" t="s">
        <v>1033</v>
      </c>
      <c r="AB83" t="s">
        <v>1033</v>
      </c>
      <c r="AC83" t="s">
        <v>1033</v>
      </c>
      <c r="AP83" t="s">
        <v>1058</v>
      </c>
      <c r="AQ83" t="s">
        <v>1058</v>
      </c>
      <c r="AR83" t="s">
        <v>1058</v>
      </c>
      <c r="AS83" t="s">
        <v>1058</v>
      </c>
      <c r="AT83" t="s">
        <v>1058</v>
      </c>
      <c r="AU83" t="s">
        <v>1054</v>
      </c>
      <c r="AV83" t="s">
        <v>1058</v>
      </c>
      <c r="AW83" t="s">
        <v>1056</v>
      </c>
      <c r="AX83" t="s">
        <v>1056</v>
      </c>
      <c r="CI83" t="s">
        <v>1011</v>
      </c>
      <c r="CJ83" t="s">
        <v>1011</v>
      </c>
      <c r="CK83" t="s">
        <v>1125</v>
      </c>
      <c r="CL83" t="s">
        <v>1125</v>
      </c>
      <c r="CM83" t="s">
        <v>1125</v>
      </c>
      <c r="CN83" t="s">
        <v>1011</v>
      </c>
      <c r="CO83" t="s">
        <v>1125</v>
      </c>
      <c r="CP83" t="s">
        <v>1125</v>
      </c>
      <c r="CQ83" t="s">
        <v>1238</v>
      </c>
      <c r="CR83" t="s">
        <v>1238</v>
      </c>
      <c r="CS83" t="s">
        <v>1238</v>
      </c>
      <c r="CT83" t="s">
        <v>1229</v>
      </c>
      <c r="CU83" t="s">
        <v>1238</v>
      </c>
      <c r="CV83" t="s">
        <v>1238</v>
      </c>
      <c r="CW83" t="s">
        <v>1238</v>
      </c>
      <c r="CX83" t="s">
        <v>2792</v>
      </c>
      <c r="CY83" t="s">
        <v>2793</v>
      </c>
      <c r="CZ83" t="s">
        <v>2794</v>
      </c>
      <c r="DA83" t="s">
        <v>2795</v>
      </c>
      <c r="DB83" t="s">
        <v>2796</v>
      </c>
      <c r="DC83" t="s">
        <v>2797</v>
      </c>
      <c r="DD83" t="s">
        <v>2798</v>
      </c>
      <c r="DE83" t="s">
        <v>1235</v>
      </c>
      <c r="DF83" t="s">
        <v>1241</v>
      </c>
      <c r="DG83" t="s">
        <v>2799</v>
      </c>
      <c r="DH83" t="s">
        <v>2800</v>
      </c>
      <c r="DI83" t="s">
        <v>1236</v>
      </c>
      <c r="DJ83" t="s">
        <v>2077</v>
      </c>
      <c r="DK83" t="s">
        <v>2801</v>
      </c>
      <c r="DL83" t="s">
        <v>2802</v>
      </c>
    </row>
    <row r="84" spans="1:116" x14ac:dyDescent="0.3">
      <c r="A84" t="s">
        <v>498</v>
      </c>
      <c r="B84" t="s">
        <v>499</v>
      </c>
      <c r="C84" t="s">
        <v>1660</v>
      </c>
      <c r="D84" t="s">
        <v>1661</v>
      </c>
      <c r="E84" t="s">
        <v>1662</v>
      </c>
      <c r="F84" t="s">
        <v>1363</v>
      </c>
      <c r="G84" t="s">
        <v>1663</v>
      </c>
      <c r="H84" t="s">
        <v>1660</v>
      </c>
      <c r="I84">
        <v>0</v>
      </c>
      <c r="J84">
        <v>0</v>
      </c>
      <c r="K84">
        <v>0</v>
      </c>
      <c r="L84">
        <v>0</v>
      </c>
      <c r="M84" s="261">
        <v>0</v>
      </c>
      <c r="N84">
        <v>5</v>
      </c>
      <c r="O84" t="s">
        <v>1009</v>
      </c>
      <c r="P84" t="s">
        <v>1009</v>
      </c>
      <c r="Q84" t="s">
        <v>1009</v>
      </c>
      <c r="R84" t="s">
        <v>1009</v>
      </c>
      <c r="S84" t="s">
        <v>1125</v>
      </c>
      <c r="T84" t="s">
        <v>1125</v>
      </c>
      <c r="U84" t="s">
        <v>1125</v>
      </c>
      <c r="V84" t="s">
        <v>1125</v>
      </c>
      <c r="W84" t="s">
        <v>1009</v>
      </c>
      <c r="Z84" t="s">
        <v>1035</v>
      </c>
      <c r="AA84" t="s">
        <v>1033</v>
      </c>
      <c r="AB84" t="s">
        <v>1033</v>
      </c>
      <c r="AC84" t="s">
        <v>1033</v>
      </c>
      <c r="AP84" t="s">
        <v>1052</v>
      </c>
      <c r="AQ84" t="s">
        <v>1054</v>
      </c>
      <c r="AR84" t="s">
        <v>1054</v>
      </c>
      <c r="AS84" t="s">
        <v>1054</v>
      </c>
      <c r="AT84" t="s">
        <v>1052</v>
      </c>
      <c r="AU84" t="s">
        <v>1052</v>
      </c>
      <c r="AV84" t="s">
        <v>1052</v>
      </c>
      <c r="AW84" t="s">
        <v>1052</v>
      </c>
      <c r="AX84" t="s">
        <v>1052</v>
      </c>
      <c r="CI84" t="s">
        <v>1009</v>
      </c>
      <c r="CJ84" t="s">
        <v>1011</v>
      </c>
      <c r="CK84">
        <v>35718214</v>
      </c>
      <c r="CL84" t="s">
        <v>1125</v>
      </c>
      <c r="CM84" t="s">
        <v>2000</v>
      </c>
      <c r="CN84" t="s">
        <v>1009</v>
      </c>
      <c r="CO84">
        <v>128150784.73676901</v>
      </c>
      <c r="CP84" t="s">
        <v>2001</v>
      </c>
      <c r="CQ84" t="s">
        <v>1229</v>
      </c>
      <c r="CR84" t="s">
        <v>1238</v>
      </c>
      <c r="CS84" t="s">
        <v>1238</v>
      </c>
      <c r="CT84" t="s">
        <v>1229</v>
      </c>
      <c r="CU84" t="s">
        <v>1229</v>
      </c>
      <c r="CV84" t="s">
        <v>1229</v>
      </c>
      <c r="CW84" t="s">
        <v>1229</v>
      </c>
      <c r="CX84" t="s">
        <v>2803</v>
      </c>
      <c r="CY84" t="s">
        <v>2804</v>
      </c>
      <c r="CZ84" t="s">
        <v>2805</v>
      </c>
      <c r="DA84" t="s">
        <v>2806</v>
      </c>
      <c r="DB84" t="s">
        <v>2807</v>
      </c>
      <c r="DC84" t="s">
        <v>2808</v>
      </c>
      <c r="DD84" t="s">
        <v>2809</v>
      </c>
      <c r="DE84" t="s">
        <v>2077</v>
      </c>
      <c r="DF84" t="s">
        <v>1239</v>
      </c>
      <c r="DG84" t="s">
        <v>2810</v>
      </c>
      <c r="DH84" t="s">
        <v>2811</v>
      </c>
      <c r="DI84" t="s">
        <v>1237</v>
      </c>
      <c r="DJ84" t="s">
        <v>1232</v>
      </c>
      <c r="DK84" t="s">
        <v>2812</v>
      </c>
      <c r="DL84" t="s">
        <v>2813</v>
      </c>
    </row>
    <row r="85" spans="1:116" x14ac:dyDescent="0.3">
      <c r="A85" t="s">
        <v>502</v>
      </c>
      <c r="B85" t="s">
        <v>503</v>
      </c>
      <c r="C85" t="s">
        <v>1664</v>
      </c>
      <c r="D85" t="s">
        <v>1665</v>
      </c>
      <c r="E85" t="s">
        <v>1666</v>
      </c>
      <c r="F85" t="s">
        <v>1363</v>
      </c>
      <c r="G85" t="s">
        <v>1667</v>
      </c>
      <c r="H85" t="s">
        <v>1668</v>
      </c>
      <c r="I85">
        <v>0</v>
      </c>
      <c r="J85">
        <v>0</v>
      </c>
      <c r="K85">
        <v>0</v>
      </c>
      <c r="L85">
        <v>0</v>
      </c>
      <c r="M85" s="261">
        <v>0</v>
      </c>
      <c r="N85">
        <v>0</v>
      </c>
      <c r="O85" t="s">
        <v>1009</v>
      </c>
      <c r="P85" t="s">
        <v>1009</v>
      </c>
      <c r="Q85" t="s">
        <v>1009</v>
      </c>
      <c r="R85" t="s">
        <v>1009</v>
      </c>
      <c r="S85" t="s">
        <v>1125</v>
      </c>
      <c r="T85" t="s">
        <v>1125</v>
      </c>
      <c r="U85" t="s">
        <v>1125</v>
      </c>
      <c r="V85" t="s">
        <v>1125</v>
      </c>
      <c r="W85" t="s">
        <v>1009</v>
      </c>
      <c r="Z85" t="s">
        <v>1037</v>
      </c>
      <c r="AA85" t="s">
        <v>1033</v>
      </c>
      <c r="AB85" t="s">
        <v>1037</v>
      </c>
      <c r="AC85" t="s">
        <v>1033</v>
      </c>
      <c r="AP85" t="s">
        <v>1054</v>
      </c>
      <c r="AQ85" t="s">
        <v>1054</v>
      </c>
      <c r="AR85" t="s">
        <v>1054</v>
      </c>
      <c r="AS85" t="s">
        <v>1056</v>
      </c>
      <c r="AT85" t="s">
        <v>1052</v>
      </c>
      <c r="AU85" t="s">
        <v>1052</v>
      </c>
      <c r="AV85" t="s">
        <v>1056</v>
      </c>
      <c r="AW85" t="s">
        <v>1054</v>
      </c>
      <c r="AX85" t="s">
        <v>1054</v>
      </c>
      <c r="CI85" t="s">
        <v>1011</v>
      </c>
      <c r="CJ85" t="s">
        <v>1011</v>
      </c>
      <c r="CK85" t="s">
        <v>1125</v>
      </c>
      <c r="CL85" t="s">
        <v>1125</v>
      </c>
      <c r="CM85" t="s">
        <v>1125</v>
      </c>
      <c r="CN85" t="s">
        <v>1011</v>
      </c>
      <c r="CO85" t="s">
        <v>1125</v>
      </c>
      <c r="CP85" t="s">
        <v>1125</v>
      </c>
      <c r="CQ85" t="s">
        <v>1238</v>
      </c>
      <c r="CR85" t="s">
        <v>1229</v>
      </c>
      <c r="CS85" t="s">
        <v>1238</v>
      </c>
      <c r="CT85" t="s">
        <v>1238</v>
      </c>
      <c r="CU85" t="s">
        <v>1238</v>
      </c>
      <c r="CV85" t="s">
        <v>1238</v>
      </c>
      <c r="CW85" t="s">
        <v>1238</v>
      </c>
      <c r="CX85" t="s">
        <v>2814</v>
      </c>
      <c r="CY85" t="s">
        <v>2815</v>
      </c>
      <c r="CZ85" t="s">
        <v>2816</v>
      </c>
      <c r="DA85" t="s">
        <v>2817</v>
      </c>
      <c r="DB85" t="s">
        <v>2818</v>
      </c>
      <c r="DC85" t="s">
        <v>2819</v>
      </c>
      <c r="DD85" t="s">
        <v>2820</v>
      </c>
      <c r="DE85" t="s">
        <v>1235</v>
      </c>
      <c r="DF85" t="s">
        <v>1231</v>
      </c>
      <c r="DG85" t="s">
        <v>2821</v>
      </c>
      <c r="DH85" t="s">
        <v>2822</v>
      </c>
      <c r="DI85" t="s">
        <v>2077</v>
      </c>
      <c r="DJ85" t="s">
        <v>1236</v>
      </c>
      <c r="DK85" t="s">
        <v>2823</v>
      </c>
      <c r="DL85" t="s">
        <v>2824</v>
      </c>
    </row>
    <row r="86" spans="1:116" x14ac:dyDescent="0.3">
      <c r="A86" t="s">
        <v>506</v>
      </c>
      <c r="B86" t="s">
        <v>507</v>
      </c>
      <c r="C86" t="s">
        <v>1669</v>
      </c>
      <c r="D86" t="s">
        <v>1670</v>
      </c>
      <c r="E86" t="s">
        <v>1671</v>
      </c>
      <c r="F86" t="s">
        <v>1363</v>
      </c>
      <c r="G86" t="s">
        <v>1672</v>
      </c>
      <c r="H86" t="s">
        <v>1673</v>
      </c>
      <c r="I86">
        <v>0</v>
      </c>
      <c r="J86">
        <v>0</v>
      </c>
      <c r="K86">
        <v>0</v>
      </c>
      <c r="L86">
        <v>0</v>
      </c>
      <c r="M86" s="261">
        <v>0</v>
      </c>
      <c r="N86">
        <v>0</v>
      </c>
      <c r="O86" t="s">
        <v>1009</v>
      </c>
      <c r="P86" t="s">
        <v>1009</v>
      </c>
      <c r="Q86" t="s">
        <v>1009</v>
      </c>
      <c r="R86" t="s">
        <v>1009</v>
      </c>
      <c r="S86" t="s">
        <v>1125</v>
      </c>
      <c r="T86" t="s">
        <v>1125</v>
      </c>
      <c r="U86" t="s">
        <v>1125</v>
      </c>
      <c r="V86" t="s">
        <v>1125</v>
      </c>
      <c r="W86" t="s">
        <v>1009</v>
      </c>
      <c r="Z86" t="s">
        <v>1033</v>
      </c>
      <c r="AA86" t="s">
        <v>1033</v>
      </c>
      <c r="AB86" t="s">
        <v>1037</v>
      </c>
      <c r="AC86" t="s">
        <v>1033</v>
      </c>
      <c r="AP86" t="s">
        <v>1054</v>
      </c>
      <c r="AQ86" t="s">
        <v>1054</v>
      </c>
      <c r="AR86" t="s">
        <v>1054</v>
      </c>
      <c r="AS86" t="s">
        <v>1054</v>
      </c>
      <c r="AT86" t="s">
        <v>1052</v>
      </c>
      <c r="AU86" t="s">
        <v>1054</v>
      </c>
      <c r="AV86" t="s">
        <v>1054</v>
      </c>
      <c r="AW86" t="s">
        <v>1054</v>
      </c>
      <c r="AX86" t="s">
        <v>1054</v>
      </c>
      <c r="CI86" t="s">
        <v>1009</v>
      </c>
      <c r="CJ86" t="s">
        <v>1009</v>
      </c>
      <c r="CK86">
        <v>250000</v>
      </c>
      <c r="CL86">
        <v>-250000</v>
      </c>
      <c r="CM86" t="s">
        <v>2002</v>
      </c>
      <c r="CN86" t="s">
        <v>1011</v>
      </c>
      <c r="CO86">
        <v>19014066.25</v>
      </c>
      <c r="CP86" t="s">
        <v>1125</v>
      </c>
      <c r="CQ86" t="s">
        <v>1229</v>
      </c>
      <c r="CR86" t="s">
        <v>1229</v>
      </c>
      <c r="CS86" t="s">
        <v>1238</v>
      </c>
      <c r="CT86" t="s">
        <v>1229</v>
      </c>
      <c r="CU86" t="s">
        <v>1229</v>
      </c>
      <c r="CV86" t="s">
        <v>1229</v>
      </c>
      <c r="CW86" t="s">
        <v>1229</v>
      </c>
      <c r="CX86" t="s">
        <v>2825</v>
      </c>
      <c r="CY86" t="s">
        <v>2826</v>
      </c>
      <c r="CZ86" t="s">
        <v>2827</v>
      </c>
      <c r="DA86" t="s">
        <v>2828</v>
      </c>
      <c r="DB86" t="s">
        <v>2829</v>
      </c>
      <c r="DC86" t="s">
        <v>2830</v>
      </c>
      <c r="DD86" t="s">
        <v>2831</v>
      </c>
      <c r="DE86" t="s">
        <v>1235</v>
      </c>
      <c r="DF86" t="s">
        <v>1231</v>
      </c>
      <c r="DG86" t="s">
        <v>2832</v>
      </c>
      <c r="DH86" t="s">
        <v>2833</v>
      </c>
      <c r="DI86" t="s">
        <v>2077</v>
      </c>
      <c r="DJ86" t="s">
        <v>1236</v>
      </c>
      <c r="DK86" t="s">
        <v>2834</v>
      </c>
      <c r="DL86" t="s">
        <v>2835</v>
      </c>
    </row>
    <row r="87" spans="1:116" x14ac:dyDescent="0.3">
      <c r="A87" t="s">
        <v>510</v>
      </c>
      <c r="B87" t="s">
        <v>511</v>
      </c>
      <c r="C87" t="s">
        <v>1674</v>
      </c>
      <c r="D87" t="s">
        <v>1675</v>
      </c>
      <c r="E87" t="s">
        <v>1676</v>
      </c>
      <c r="F87" t="s">
        <v>1363</v>
      </c>
      <c r="G87" t="s">
        <v>1677</v>
      </c>
      <c r="H87" t="s">
        <v>1678</v>
      </c>
      <c r="I87">
        <v>0</v>
      </c>
      <c r="J87">
        <v>0</v>
      </c>
      <c r="K87">
        <v>0</v>
      </c>
      <c r="L87">
        <v>0</v>
      </c>
      <c r="M87" s="261">
        <v>0</v>
      </c>
      <c r="N87">
        <v>0</v>
      </c>
      <c r="O87" t="s">
        <v>1009</v>
      </c>
      <c r="P87" t="s">
        <v>1009</v>
      </c>
      <c r="Q87" t="s">
        <v>1009</v>
      </c>
      <c r="R87" t="s">
        <v>1009</v>
      </c>
      <c r="S87" t="s">
        <v>1125</v>
      </c>
      <c r="T87" t="s">
        <v>1125</v>
      </c>
      <c r="U87" t="s">
        <v>1125</v>
      </c>
      <c r="V87" t="s">
        <v>1125</v>
      </c>
      <c r="W87" t="s">
        <v>1009</v>
      </c>
      <c r="Z87" t="s">
        <v>1035</v>
      </c>
      <c r="AA87" t="s">
        <v>1033</v>
      </c>
      <c r="AB87" t="s">
        <v>1037</v>
      </c>
      <c r="AC87" t="s">
        <v>1035</v>
      </c>
      <c r="AP87" t="s">
        <v>1054</v>
      </c>
      <c r="AQ87" t="s">
        <v>1054</v>
      </c>
      <c r="AR87" t="s">
        <v>1054</v>
      </c>
      <c r="AS87" t="s">
        <v>1054</v>
      </c>
      <c r="AT87" t="s">
        <v>1052</v>
      </c>
      <c r="AU87" t="s">
        <v>1052</v>
      </c>
      <c r="AV87" t="s">
        <v>1054</v>
      </c>
      <c r="AW87" t="s">
        <v>1054</v>
      </c>
      <c r="AX87" t="s">
        <v>1054</v>
      </c>
      <c r="CI87" t="s">
        <v>1011</v>
      </c>
      <c r="CJ87" t="s">
        <v>1011</v>
      </c>
      <c r="CK87" t="s">
        <v>1125</v>
      </c>
      <c r="CL87" t="s">
        <v>1125</v>
      </c>
      <c r="CM87" t="s">
        <v>1125</v>
      </c>
      <c r="CN87" t="s">
        <v>1011</v>
      </c>
      <c r="CO87">
        <v>21764007</v>
      </c>
      <c r="CP87" t="s">
        <v>2003</v>
      </c>
      <c r="CQ87" t="s">
        <v>1229</v>
      </c>
      <c r="CR87" t="s">
        <v>1229</v>
      </c>
      <c r="CS87" t="s">
        <v>1229</v>
      </c>
      <c r="CT87" t="s">
        <v>1229</v>
      </c>
      <c r="CU87" t="s">
        <v>1229</v>
      </c>
      <c r="CV87" t="s">
        <v>1229</v>
      </c>
      <c r="CW87" t="s">
        <v>1229</v>
      </c>
      <c r="CX87" t="s">
        <v>2836</v>
      </c>
      <c r="CY87" t="s">
        <v>2836</v>
      </c>
      <c r="CZ87" t="s">
        <v>2836</v>
      </c>
      <c r="DA87" t="s">
        <v>2837</v>
      </c>
      <c r="DB87" t="s">
        <v>2838</v>
      </c>
      <c r="DC87" t="s">
        <v>2836</v>
      </c>
      <c r="DD87" t="s">
        <v>2836</v>
      </c>
      <c r="DE87" t="s">
        <v>1240</v>
      </c>
      <c r="DF87" t="s">
        <v>1232</v>
      </c>
      <c r="DG87" t="s">
        <v>2839</v>
      </c>
      <c r="DH87" t="s">
        <v>2840</v>
      </c>
      <c r="DI87" t="s">
        <v>2077</v>
      </c>
      <c r="DJ87" t="s">
        <v>1237</v>
      </c>
      <c r="DK87" t="s">
        <v>2841</v>
      </c>
      <c r="DL87" t="s">
        <v>2842</v>
      </c>
    </row>
    <row r="88" spans="1:116" x14ac:dyDescent="0.3">
      <c r="A88" t="s">
        <v>512</v>
      </c>
      <c r="B88" t="s">
        <v>513</v>
      </c>
      <c r="C88" t="s">
        <v>1679</v>
      </c>
      <c r="D88" t="s">
        <v>1680</v>
      </c>
      <c r="E88" t="s">
        <v>1681</v>
      </c>
      <c r="F88" t="s">
        <v>1363</v>
      </c>
      <c r="G88" t="s">
        <v>1377</v>
      </c>
      <c r="H88" t="s">
        <v>1682</v>
      </c>
      <c r="I88">
        <v>0</v>
      </c>
      <c r="J88">
        <v>0</v>
      </c>
      <c r="K88">
        <v>0</v>
      </c>
      <c r="L88">
        <v>0</v>
      </c>
      <c r="M88" s="261">
        <v>0</v>
      </c>
      <c r="N88">
        <v>0</v>
      </c>
      <c r="O88" t="s">
        <v>1009</v>
      </c>
      <c r="P88" t="s">
        <v>1009</v>
      </c>
      <c r="Q88" t="s">
        <v>1009</v>
      </c>
      <c r="R88" t="s">
        <v>1009</v>
      </c>
      <c r="S88" t="s">
        <v>1125</v>
      </c>
      <c r="T88" t="s">
        <v>1125</v>
      </c>
      <c r="U88" t="s">
        <v>1125</v>
      </c>
      <c r="V88" t="s">
        <v>1125</v>
      </c>
      <c r="W88" t="s">
        <v>1009</v>
      </c>
      <c r="Z88" t="s">
        <v>1035</v>
      </c>
      <c r="AA88" t="s">
        <v>1033</v>
      </c>
      <c r="AB88" t="s">
        <v>1033</v>
      </c>
      <c r="AC88" t="s">
        <v>1033</v>
      </c>
      <c r="AP88" t="s">
        <v>1052</v>
      </c>
      <c r="AQ88" t="s">
        <v>1054</v>
      </c>
      <c r="AR88" t="s">
        <v>1056</v>
      </c>
      <c r="AS88" t="s">
        <v>1056</v>
      </c>
      <c r="AT88" t="s">
        <v>1050</v>
      </c>
      <c r="AU88" t="s">
        <v>1054</v>
      </c>
      <c r="AV88" t="s">
        <v>1054</v>
      </c>
      <c r="AW88" t="s">
        <v>1054</v>
      </c>
      <c r="AX88" t="s">
        <v>1056</v>
      </c>
      <c r="CI88" t="s">
        <v>1011</v>
      </c>
      <c r="CJ88" t="s">
        <v>1011</v>
      </c>
      <c r="CK88" t="s">
        <v>1125</v>
      </c>
      <c r="CL88" t="s">
        <v>1125</v>
      </c>
      <c r="CM88" t="s">
        <v>1125</v>
      </c>
      <c r="CN88" t="s">
        <v>1011</v>
      </c>
      <c r="CO88" t="s">
        <v>1125</v>
      </c>
      <c r="CP88" t="s">
        <v>1125</v>
      </c>
      <c r="CQ88" t="s">
        <v>1238</v>
      </c>
      <c r="CR88" t="s">
        <v>1238</v>
      </c>
      <c r="CS88" t="s">
        <v>1229</v>
      </c>
      <c r="CT88" t="s">
        <v>1229</v>
      </c>
      <c r="CU88" t="s">
        <v>1238</v>
      </c>
      <c r="CV88" t="s">
        <v>1238</v>
      </c>
      <c r="CW88" t="s">
        <v>1229</v>
      </c>
      <c r="CX88" t="s">
        <v>1604</v>
      </c>
      <c r="CY88" t="s">
        <v>2843</v>
      </c>
      <c r="CZ88" t="s">
        <v>2844</v>
      </c>
      <c r="DA88" t="s">
        <v>1604</v>
      </c>
      <c r="DB88" t="s">
        <v>2845</v>
      </c>
      <c r="DC88" t="s">
        <v>1604</v>
      </c>
      <c r="DD88" t="s">
        <v>1604</v>
      </c>
      <c r="DE88" t="s">
        <v>1239</v>
      </c>
      <c r="DF88" t="s">
        <v>1239</v>
      </c>
      <c r="DG88" t="s">
        <v>2846</v>
      </c>
      <c r="DH88" t="s">
        <v>2847</v>
      </c>
      <c r="DI88" t="s">
        <v>1236</v>
      </c>
      <c r="DJ88" t="s">
        <v>1240</v>
      </c>
      <c r="DK88" t="s">
        <v>2848</v>
      </c>
      <c r="DL88" t="s">
        <v>2849</v>
      </c>
    </row>
    <row r="89" spans="1:116" x14ac:dyDescent="0.3">
      <c r="A89" t="s">
        <v>515</v>
      </c>
      <c r="B89" t="s">
        <v>516</v>
      </c>
      <c r="C89" t="s">
        <v>1683</v>
      </c>
      <c r="D89" t="s">
        <v>1684</v>
      </c>
      <c r="E89" t="s">
        <v>1685</v>
      </c>
      <c r="F89" t="s">
        <v>1363</v>
      </c>
      <c r="G89" t="s">
        <v>1686</v>
      </c>
      <c r="H89" t="s">
        <v>1687</v>
      </c>
      <c r="I89">
        <v>0</v>
      </c>
      <c r="J89">
        <v>0</v>
      </c>
      <c r="K89">
        <v>0</v>
      </c>
      <c r="L89">
        <v>0</v>
      </c>
      <c r="M89" s="261">
        <v>0</v>
      </c>
      <c r="N89">
        <v>0</v>
      </c>
      <c r="O89" t="s">
        <v>1009</v>
      </c>
      <c r="P89" t="s">
        <v>1009</v>
      </c>
      <c r="Q89" t="s">
        <v>1009</v>
      </c>
      <c r="R89" t="s">
        <v>1009</v>
      </c>
      <c r="S89" t="s">
        <v>1125</v>
      </c>
      <c r="T89" t="s">
        <v>1125</v>
      </c>
      <c r="U89" t="s">
        <v>1125</v>
      </c>
      <c r="V89" t="s">
        <v>1125</v>
      </c>
      <c r="W89" t="s">
        <v>1009</v>
      </c>
      <c r="Z89" t="s">
        <v>1033</v>
      </c>
      <c r="AA89" t="s">
        <v>1033</v>
      </c>
      <c r="AB89" t="s">
        <v>1033</v>
      </c>
      <c r="AC89" t="s">
        <v>1033</v>
      </c>
      <c r="AP89" t="s">
        <v>1056</v>
      </c>
      <c r="AQ89" t="s">
        <v>1056</v>
      </c>
      <c r="AR89" t="s">
        <v>1056</v>
      </c>
      <c r="AS89" t="s">
        <v>1056</v>
      </c>
      <c r="AT89" t="s">
        <v>1054</v>
      </c>
      <c r="AU89" t="s">
        <v>1054</v>
      </c>
      <c r="AV89" t="s">
        <v>1054</v>
      </c>
      <c r="AW89" t="s">
        <v>1058</v>
      </c>
      <c r="AX89" t="s">
        <v>1058</v>
      </c>
      <c r="CI89" t="s">
        <v>1011</v>
      </c>
      <c r="CJ89" t="s">
        <v>1011</v>
      </c>
      <c r="CK89" t="s">
        <v>1125</v>
      </c>
      <c r="CL89" t="s">
        <v>1125</v>
      </c>
      <c r="CM89" t="s">
        <v>1125</v>
      </c>
      <c r="CN89" t="s">
        <v>1011</v>
      </c>
      <c r="CO89" t="s">
        <v>1125</v>
      </c>
      <c r="CP89" t="s">
        <v>1125</v>
      </c>
      <c r="CQ89" t="s">
        <v>1229</v>
      </c>
      <c r="CR89" t="s">
        <v>1238</v>
      </c>
      <c r="CS89" t="s">
        <v>1229</v>
      </c>
      <c r="CT89" t="s">
        <v>1229</v>
      </c>
      <c r="CU89" t="s">
        <v>1229</v>
      </c>
      <c r="CV89" t="s">
        <v>1229</v>
      </c>
      <c r="CW89" t="s">
        <v>1229</v>
      </c>
      <c r="CX89" t="s">
        <v>2850</v>
      </c>
      <c r="CY89" t="s">
        <v>2851</v>
      </c>
      <c r="CZ89" t="s">
        <v>2852</v>
      </c>
      <c r="DA89" t="s">
        <v>2853</v>
      </c>
      <c r="DB89" t="s">
        <v>2854</v>
      </c>
      <c r="DC89" t="s">
        <v>2855</v>
      </c>
      <c r="DD89" t="s">
        <v>2856</v>
      </c>
      <c r="DE89" t="s">
        <v>1231</v>
      </c>
      <c r="DF89" t="s">
        <v>1125</v>
      </c>
      <c r="DG89" t="s">
        <v>2857</v>
      </c>
      <c r="DH89" t="s">
        <v>1125</v>
      </c>
      <c r="DI89" t="s">
        <v>1233</v>
      </c>
      <c r="DJ89" t="s">
        <v>1125</v>
      </c>
      <c r="DK89" t="s">
        <v>2858</v>
      </c>
      <c r="DL89" t="s">
        <v>1125</v>
      </c>
    </row>
    <row r="90" spans="1:116" x14ac:dyDescent="0.3">
      <c r="A90" t="s">
        <v>517</v>
      </c>
      <c r="B90" t="s">
        <v>518</v>
      </c>
      <c r="C90" t="s">
        <v>1688</v>
      </c>
      <c r="D90" t="s">
        <v>1689</v>
      </c>
      <c r="E90" t="s">
        <v>1690</v>
      </c>
      <c r="F90" t="s">
        <v>1363</v>
      </c>
      <c r="G90" t="s">
        <v>1691</v>
      </c>
      <c r="H90" t="s">
        <v>1692</v>
      </c>
      <c r="I90">
        <v>0</v>
      </c>
      <c r="J90">
        <v>0</v>
      </c>
      <c r="K90">
        <v>0</v>
      </c>
      <c r="L90">
        <v>0</v>
      </c>
      <c r="M90" s="261">
        <v>0</v>
      </c>
      <c r="N90">
        <v>0</v>
      </c>
      <c r="O90" t="s">
        <v>1009</v>
      </c>
      <c r="P90" t="s">
        <v>1009</v>
      </c>
      <c r="Q90" t="s">
        <v>1009</v>
      </c>
      <c r="R90" t="s">
        <v>1009</v>
      </c>
      <c r="S90" t="s">
        <v>1125</v>
      </c>
      <c r="T90" t="s">
        <v>1125</v>
      </c>
      <c r="U90" t="s">
        <v>1125</v>
      </c>
      <c r="V90" t="s">
        <v>1125</v>
      </c>
      <c r="W90" t="s">
        <v>1009</v>
      </c>
      <c r="Z90" t="s">
        <v>1033</v>
      </c>
      <c r="AA90" t="s">
        <v>1033</v>
      </c>
      <c r="AB90" t="s">
        <v>1035</v>
      </c>
      <c r="AC90" t="s">
        <v>1035</v>
      </c>
      <c r="AP90" t="s">
        <v>1054</v>
      </c>
      <c r="AQ90" t="s">
        <v>1054</v>
      </c>
      <c r="AR90" t="s">
        <v>1054</v>
      </c>
      <c r="AS90" t="s">
        <v>1054</v>
      </c>
      <c r="AT90" t="s">
        <v>1054</v>
      </c>
      <c r="AU90" t="s">
        <v>1052</v>
      </c>
      <c r="AV90" t="s">
        <v>1054</v>
      </c>
      <c r="AW90" t="s">
        <v>1054</v>
      </c>
      <c r="AX90" t="s">
        <v>1054</v>
      </c>
      <c r="CI90" t="s">
        <v>1009</v>
      </c>
      <c r="CJ90" t="s">
        <v>1009</v>
      </c>
      <c r="CK90">
        <v>31124222</v>
      </c>
      <c r="CL90">
        <v>76213517</v>
      </c>
      <c r="CM90" t="s">
        <v>2004</v>
      </c>
      <c r="CN90" t="s">
        <v>1009</v>
      </c>
      <c r="CO90">
        <v>149714630</v>
      </c>
      <c r="CP90" t="s">
        <v>2005</v>
      </c>
      <c r="CQ90" t="s">
        <v>1243</v>
      </c>
      <c r="CR90" t="s">
        <v>1229</v>
      </c>
      <c r="CS90" t="s">
        <v>1238</v>
      </c>
      <c r="CT90" t="s">
        <v>1229</v>
      </c>
      <c r="CU90" t="s">
        <v>1229</v>
      </c>
      <c r="CV90" t="s">
        <v>1229</v>
      </c>
      <c r="CW90" t="s">
        <v>1229</v>
      </c>
      <c r="CX90" t="s">
        <v>2859</v>
      </c>
      <c r="CY90" t="s">
        <v>2860</v>
      </c>
      <c r="CZ90" t="s">
        <v>2861</v>
      </c>
      <c r="DA90" t="s">
        <v>2862</v>
      </c>
      <c r="DB90" t="s">
        <v>2863</v>
      </c>
      <c r="DC90" t="s">
        <v>2864</v>
      </c>
      <c r="DD90" t="s">
        <v>2865</v>
      </c>
      <c r="DE90" t="s">
        <v>2077</v>
      </c>
      <c r="DF90" t="s">
        <v>1239</v>
      </c>
      <c r="DG90" t="s">
        <v>2866</v>
      </c>
      <c r="DH90" t="s">
        <v>2867</v>
      </c>
      <c r="DI90" t="s">
        <v>2077</v>
      </c>
      <c r="DJ90" t="s">
        <v>1239</v>
      </c>
      <c r="DK90" t="s">
        <v>2868</v>
      </c>
      <c r="DL90" t="s">
        <v>2869</v>
      </c>
    </row>
    <row r="91" spans="1:116" x14ac:dyDescent="0.3">
      <c r="A91" t="s">
        <v>519</v>
      </c>
      <c r="B91" t="s">
        <v>520</v>
      </c>
      <c r="C91" t="s">
        <v>1693</v>
      </c>
      <c r="D91" t="s">
        <v>1694</v>
      </c>
      <c r="E91" t="s">
        <v>1695</v>
      </c>
      <c r="F91" t="s">
        <v>1368</v>
      </c>
      <c r="G91" t="s">
        <v>1125</v>
      </c>
      <c r="H91" t="s">
        <v>1125</v>
      </c>
      <c r="I91">
        <v>0</v>
      </c>
      <c r="J91">
        <v>0</v>
      </c>
      <c r="K91">
        <v>0</v>
      </c>
      <c r="L91">
        <v>27</v>
      </c>
      <c r="M91" s="261">
        <v>0</v>
      </c>
      <c r="N91">
        <v>5</v>
      </c>
      <c r="O91" t="s">
        <v>1009</v>
      </c>
      <c r="P91" t="s">
        <v>1009</v>
      </c>
      <c r="Q91" t="s">
        <v>1009</v>
      </c>
      <c r="R91" t="s">
        <v>1009</v>
      </c>
      <c r="S91" t="s">
        <v>1125</v>
      </c>
      <c r="T91" t="s">
        <v>1125</v>
      </c>
      <c r="U91" t="s">
        <v>1125</v>
      </c>
      <c r="V91" t="s">
        <v>1125</v>
      </c>
      <c r="W91" t="s">
        <v>1009</v>
      </c>
      <c r="Z91" t="s">
        <v>1033</v>
      </c>
      <c r="AA91" t="s">
        <v>1033</v>
      </c>
      <c r="AB91" t="s">
        <v>1035</v>
      </c>
      <c r="AC91" t="s">
        <v>1035</v>
      </c>
      <c r="AP91" t="s">
        <v>1052</v>
      </c>
      <c r="AQ91" t="s">
        <v>1054</v>
      </c>
      <c r="AR91" t="s">
        <v>1054</v>
      </c>
      <c r="AS91" t="s">
        <v>1054</v>
      </c>
      <c r="AT91" t="s">
        <v>1054</v>
      </c>
      <c r="AU91" t="s">
        <v>1054</v>
      </c>
      <c r="AV91" t="s">
        <v>1054</v>
      </c>
      <c r="AW91" t="s">
        <v>1056</v>
      </c>
      <c r="AX91" t="s">
        <v>1054</v>
      </c>
      <c r="CI91" t="s">
        <v>1009</v>
      </c>
      <c r="CJ91" t="s">
        <v>1009</v>
      </c>
      <c r="CK91">
        <v>774562</v>
      </c>
      <c r="CL91">
        <v>3259248</v>
      </c>
      <c r="CM91" t="s">
        <v>2006</v>
      </c>
      <c r="CN91" t="s">
        <v>1009</v>
      </c>
      <c r="CO91">
        <v>112615855</v>
      </c>
      <c r="CP91" t="s">
        <v>2007</v>
      </c>
      <c r="CQ91" t="s">
        <v>1229</v>
      </c>
      <c r="CR91" t="s">
        <v>1229</v>
      </c>
      <c r="CS91" t="s">
        <v>1229</v>
      </c>
      <c r="CT91" t="s">
        <v>1229</v>
      </c>
      <c r="CU91" t="s">
        <v>1230</v>
      </c>
      <c r="CV91" t="s">
        <v>1229</v>
      </c>
      <c r="CW91" t="s">
        <v>1229</v>
      </c>
      <c r="CX91" t="s">
        <v>2870</v>
      </c>
      <c r="CY91" t="s">
        <v>2871</v>
      </c>
      <c r="CZ91" t="s">
        <v>2872</v>
      </c>
      <c r="DA91" t="s">
        <v>2873</v>
      </c>
      <c r="DB91" t="s">
        <v>2874</v>
      </c>
      <c r="DC91" t="s">
        <v>2875</v>
      </c>
      <c r="DD91" t="s">
        <v>2876</v>
      </c>
      <c r="DE91" t="s">
        <v>1235</v>
      </c>
      <c r="DF91" t="s">
        <v>1125</v>
      </c>
      <c r="DG91" t="s">
        <v>2877</v>
      </c>
      <c r="DH91" t="s">
        <v>1125</v>
      </c>
      <c r="DI91" t="s">
        <v>1231</v>
      </c>
      <c r="DJ91" t="s">
        <v>1237</v>
      </c>
      <c r="DK91" t="s">
        <v>2878</v>
      </c>
      <c r="DL91" t="s">
        <v>2879</v>
      </c>
    </row>
    <row r="92" spans="1:116" x14ac:dyDescent="0.3">
      <c r="A92" t="s">
        <v>523</v>
      </c>
      <c r="B92" t="s">
        <v>524</v>
      </c>
      <c r="C92" t="s">
        <v>1696</v>
      </c>
      <c r="D92" t="s">
        <v>1697</v>
      </c>
      <c r="E92" t="s">
        <v>1698</v>
      </c>
      <c r="F92" t="s">
        <v>1363</v>
      </c>
      <c r="G92" t="s">
        <v>1699</v>
      </c>
      <c r="H92" t="s">
        <v>1700</v>
      </c>
      <c r="I92">
        <v>0</v>
      </c>
      <c r="J92">
        <v>0</v>
      </c>
      <c r="K92">
        <v>0</v>
      </c>
      <c r="L92">
        <v>0</v>
      </c>
      <c r="M92" s="261">
        <v>0</v>
      </c>
      <c r="N92">
        <v>0</v>
      </c>
      <c r="O92" t="s">
        <v>1009</v>
      </c>
      <c r="P92" t="s">
        <v>1009</v>
      </c>
      <c r="Q92" t="s">
        <v>1009</v>
      </c>
      <c r="R92" t="s">
        <v>1009</v>
      </c>
      <c r="S92" t="s">
        <v>1125</v>
      </c>
      <c r="T92" t="s">
        <v>1125</v>
      </c>
      <c r="U92" t="s">
        <v>1125</v>
      </c>
      <c r="V92" t="s">
        <v>1125</v>
      </c>
      <c r="W92" t="s">
        <v>1009</v>
      </c>
      <c r="Z92" t="s">
        <v>1035</v>
      </c>
      <c r="AA92" t="s">
        <v>1033</v>
      </c>
      <c r="AB92" t="s">
        <v>1033</v>
      </c>
      <c r="AC92" t="s">
        <v>1035</v>
      </c>
      <c r="AP92" t="s">
        <v>1054</v>
      </c>
      <c r="AQ92" t="s">
        <v>1054</v>
      </c>
      <c r="AR92" t="s">
        <v>1054</v>
      </c>
      <c r="AS92" t="s">
        <v>1054</v>
      </c>
      <c r="AT92" t="s">
        <v>1054</v>
      </c>
      <c r="AU92" t="s">
        <v>1054</v>
      </c>
      <c r="AV92" t="s">
        <v>1054</v>
      </c>
      <c r="AW92" t="s">
        <v>1054</v>
      </c>
      <c r="AX92" t="s">
        <v>1054</v>
      </c>
      <c r="CI92" t="s">
        <v>1011</v>
      </c>
      <c r="CJ92" t="s">
        <v>1009</v>
      </c>
      <c r="CK92" t="s">
        <v>1125</v>
      </c>
      <c r="CL92">
        <v>300000</v>
      </c>
      <c r="CM92" t="s">
        <v>2008</v>
      </c>
      <c r="CN92" t="s">
        <v>1009</v>
      </c>
      <c r="CO92">
        <v>21879197</v>
      </c>
      <c r="CP92" t="s">
        <v>2009</v>
      </c>
      <c r="CQ92" t="s">
        <v>1230</v>
      </c>
      <c r="CR92" t="s">
        <v>1242</v>
      </c>
      <c r="CS92" t="s">
        <v>1230</v>
      </c>
      <c r="CT92" t="s">
        <v>1230</v>
      </c>
      <c r="CU92" t="s">
        <v>1230</v>
      </c>
      <c r="CV92" t="s">
        <v>1230</v>
      </c>
      <c r="CW92" t="s">
        <v>1230</v>
      </c>
      <c r="CX92" t="s">
        <v>2880</v>
      </c>
      <c r="CY92" t="s">
        <v>2881</v>
      </c>
      <c r="CZ92" t="s">
        <v>2880</v>
      </c>
      <c r="DA92" t="s">
        <v>2882</v>
      </c>
      <c r="DB92" t="s">
        <v>2882</v>
      </c>
      <c r="DC92" t="s">
        <v>2883</v>
      </c>
      <c r="DD92" t="s">
        <v>2883</v>
      </c>
      <c r="DE92" t="s">
        <v>1235</v>
      </c>
      <c r="DF92" t="s">
        <v>1239</v>
      </c>
      <c r="DG92" t="s">
        <v>2884</v>
      </c>
      <c r="DH92" t="s">
        <v>2885</v>
      </c>
      <c r="DI92" t="s">
        <v>1232</v>
      </c>
      <c r="DJ92" t="s">
        <v>1234</v>
      </c>
      <c r="DK92" t="s">
        <v>2886</v>
      </c>
      <c r="DL92" t="s">
        <v>2887</v>
      </c>
    </row>
    <row r="93" spans="1:116" x14ac:dyDescent="0.3">
      <c r="A93" t="s">
        <v>525</v>
      </c>
      <c r="B93" t="s">
        <v>526</v>
      </c>
      <c r="C93" t="s">
        <v>1701</v>
      </c>
      <c r="D93" t="s">
        <v>1702</v>
      </c>
      <c r="E93" t="s">
        <v>1703</v>
      </c>
      <c r="F93" t="s">
        <v>1363</v>
      </c>
      <c r="G93" t="s">
        <v>1704</v>
      </c>
      <c r="H93" t="s">
        <v>1705</v>
      </c>
      <c r="I93">
        <v>0</v>
      </c>
      <c r="J93">
        <v>0</v>
      </c>
      <c r="K93">
        <v>0</v>
      </c>
      <c r="L93">
        <v>0</v>
      </c>
      <c r="M93" s="261">
        <v>0</v>
      </c>
      <c r="N93">
        <v>0</v>
      </c>
      <c r="O93" t="s">
        <v>1009</v>
      </c>
      <c r="P93" t="s">
        <v>1009</v>
      </c>
      <c r="Q93" t="s">
        <v>1009</v>
      </c>
      <c r="R93" t="s">
        <v>1009</v>
      </c>
      <c r="S93" t="s">
        <v>1125</v>
      </c>
      <c r="T93" t="s">
        <v>1125</v>
      </c>
      <c r="U93" t="s">
        <v>1125</v>
      </c>
      <c r="V93" t="s">
        <v>1125</v>
      </c>
      <c r="W93" t="s">
        <v>1009</v>
      </c>
      <c r="Z93" t="s">
        <v>1035</v>
      </c>
      <c r="AA93" t="s">
        <v>1033</v>
      </c>
      <c r="AB93" t="s">
        <v>1033</v>
      </c>
      <c r="AC93" t="s">
        <v>1035</v>
      </c>
      <c r="AP93" t="s">
        <v>1054</v>
      </c>
      <c r="AQ93" t="s">
        <v>1054</v>
      </c>
      <c r="AR93" t="s">
        <v>1054</v>
      </c>
      <c r="AS93" t="s">
        <v>1054</v>
      </c>
      <c r="AT93" t="s">
        <v>1054</v>
      </c>
      <c r="AU93" t="s">
        <v>1054</v>
      </c>
      <c r="AV93" t="s">
        <v>1054</v>
      </c>
      <c r="AW93" t="s">
        <v>1054</v>
      </c>
      <c r="AX93" t="s">
        <v>1054</v>
      </c>
      <c r="CI93" t="s">
        <v>1011</v>
      </c>
      <c r="CJ93" t="s">
        <v>1011</v>
      </c>
      <c r="CK93" t="s">
        <v>1125</v>
      </c>
      <c r="CL93" t="s">
        <v>1125</v>
      </c>
      <c r="CM93" t="s">
        <v>2010</v>
      </c>
      <c r="CN93" t="s">
        <v>1009</v>
      </c>
      <c r="CO93">
        <v>20706151</v>
      </c>
      <c r="CP93" t="s">
        <v>2011</v>
      </c>
      <c r="CQ93" t="s">
        <v>1238</v>
      </c>
      <c r="CR93" t="s">
        <v>1238</v>
      </c>
      <c r="CS93" t="s">
        <v>1229</v>
      </c>
      <c r="CT93" t="s">
        <v>1238</v>
      </c>
      <c r="CU93" t="s">
        <v>1238</v>
      </c>
      <c r="CV93" t="s">
        <v>1238</v>
      </c>
      <c r="CW93" t="s">
        <v>1229</v>
      </c>
      <c r="CX93" t="s">
        <v>2888</v>
      </c>
      <c r="CY93" t="s">
        <v>2836</v>
      </c>
      <c r="CZ93" t="s">
        <v>2836</v>
      </c>
      <c r="DA93" t="s">
        <v>2889</v>
      </c>
      <c r="DB93" t="s">
        <v>2890</v>
      </c>
      <c r="DC93" t="s">
        <v>2891</v>
      </c>
      <c r="DD93" t="s">
        <v>2892</v>
      </c>
      <c r="DE93" t="s">
        <v>1231</v>
      </c>
      <c r="DF93" t="s">
        <v>1241</v>
      </c>
      <c r="DG93" t="s">
        <v>2893</v>
      </c>
      <c r="DH93" t="s">
        <v>2894</v>
      </c>
      <c r="DI93" t="s">
        <v>1232</v>
      </c>
      <c r="DJ93" t="s">
        <v>1237</v>
      </c>
      <c r="DK93" t="s">
        <v>2895</v>
      </c>
      <c r="DL93" t="s">
        <v>2896</v>
      </c>
    </row>
    <row r="94" spans="1:116" x14ac:dyDescent="0.3">
      <c r="A94" t="s">
        <v>527</v>
      </c>
      <c r="B94" t="s">
        <v>528</v>
      </c>
      <c r="C94" t="s">
        <v>1706</v>
      </c>
      <c r="D94" t="s">
        <v>1420</v>
      </c>
      <c r="E94">
        <v>7956213604</v>
      </c>
      <c r="F94" t="s">
        <v>1368</v>
      </c>
      <c r="G94" t="s">
        <v>1125</v>
      </c>
      <c r="H94" t="s">
        <v>1125</v>
      </c>
      <c r="I94">
        <v>0</v>
      </c>
      <c r="J94">
        <v>0</v>
      </c>
      <c r="K94">
        <v>0</v>
      </c>
      <c r="L94">
        <v>4</v>
      </c>
      <c r="M94" s="261">
        <v>0</v>
      </c>
      <c r="N94">
        <v>4</v>
      </c>
      <c r="O94" t="s">
        <v>1009</v>
      </c>
      <c r="P94" t="s">
        <v>1009</v>
      </c>
      <c r="Q94" t="s">
        <v>1009</v>
      </c>
      <c r="R94" t="s">
        <v>1009</v>
      </c>
      <c r="S94" t="s">
        <v>1125</v>
      </c>
      <c r="T94" t="s">
        <v>1125</v>
      </c>
      <c r="U94" t="s">
        <v>1125</v>
      </c>
      <c r="V94" t="s">
        <v>1125</v>
      </c>
      <c r="W94" t="s">
        <v>1009</v>
      </c>
      <c r="Z94" t="s">
        <v>1035</v>
      </c>
      <c r="AA94" t="s">
        <v>1037</v>
      </c>
      <c r="AB94" t="s">
        <v>1037</v>
      </c>
      <c r="AC94" t="s">
        <v>1033</v>
      </c>
      <c r="AP94" t="s">
        <v>1056</v>
      </c>
      <c r="AQ94" t="s">
        <v>1056</v>
      </c>
      <c r="AR94" t="s">
        <v>1056</v>
      </c>
      <c r="AS94" t="s">
        <v>1054</v>
      </c>
      <c r="AT94" t="s">
        <v>1052</v>
      </c>
      <c r="AU94" t="s">
        <v>1052</v>
      </c>
      <c r="AV94" t="s">
        <v>1056</v>
      </c>
      <c r="AW94" t="s">
        <v>1054</v>
      </c>
      <c r="AX94" t="s">
        <v>1054</v>
      </c>
      <c r="CI94" t="s">
        <v>1011</v>
      </c>
      <c r="CJ94" t="s">
        <v>1011</v>
      </c>
      <c r="CK94" t="s">
        <v>1125</v>
      </c>
      <c r="CL94" t="s">
        <v>1125</v>
      </c>
      <c r="CM94" t="s">
        <v>1125</v>
      </c>
      <c r="CN94" t="s">
        <v>1011</v>
      </c>
      <c r="CO94" t="s">
        <v>1125</v>
      </c>
      <c r="CP94" t="s">
        <v>1125</v>
      </c>
      <c r="CQ94" t="s">
        <v>1238</v>
      </c>
      <c r="CR94" t="s">
        <v>1229</v>
      </c>
      <c r="CS94" t="s">
        <v>1229</v>
      </c>
      <c r="CT94" t="s">
        <v>1242</v>
      </c>
      <c r="CU94" t="s">
        <v>1230</v>
      </c>
      <c r="CV94" t="s">
        <v>1229</v>
      </c>
      <c r="CW94" t="s">
        <v>1229</v>
      </c>
      <c r="CX94" t="s">
        <v>2210</v>
      </c>
      <c r="CY94" t="s">
        <v>2211</v>
      </c>
      <c r="CZ94" t="s">
        <v>2212</v>
      </c>
      <c r="DA94" t="s">
        <v>2897</v>
      </c>
      <c r="DB94" t="s">
        <v>2214</v>
      </c>
      <c r="DC94" t="s">
        <v>2215</v>
      </c>
      <c r="DD94" t="s">
        <v>2216</v>
      </c>
      <c r="DE94" t="s">
        <v>1237</v>
      </c>
      <c r="DF94" t="s">
        <v>1232</v>
      </c>
      <c r="DG94" t="s">
        <v>2217</v>
      </c>
      <c r="DH94" t="s">
        <v>2218</v>
      </c>
      <c r="DI94" t="s">
        <v>1239</v>
      </c>
      <c r="DJ94" t="s">
        <v>1241</v>
      </c>
      <c r="DK94" t="s">
        <v>2219</v>
      </c>
      <c r="DL94" t="s">
        <v>2898</v>
      </c>
    </row>
    <row r="95" spans="1:116" x14ac:dyDescent="0.3">
      <c r="A95" t="s">
        <v>529</v>
      </c>
      <c r="B95" t="s">
        <v>530</v>
      </c>
      <c r="C95" t="s">
        <v>1707</v>
      </c>
      <c r="D95" t="s">
        <v>1708</v>
      </c>
      <c r="E95" t="s">
        <v>1709</v>
      </c>
      <c r="F95" t="s">
        <v>1363</v>
      </c>
      <c r="G95" t="s">
        <v>1710</v>
      </c>
      <c r="H95" t="s">
        <v>1711</v>
      </c>
      <c r="I95">
        <v>0</v>
      </c>
      <c r="J95">
        <v>0</v>
      </c>
      <c r="K95">
        <v>0</v>
      </c>
      <c r="L95">
        <v>0</v>
      </c>
      <c r="M95" s="261">
        <v>0</v>
      </c>
      <c r="N95">
        <v>0</v>
      </c>
      <c r="O95" t="s">
        <v>1009</v>
      </c>
      <c r="P95" t="s">
        <v>1009</v>
      </c>
      <c r="Q95" t="s">
        <v>1009</v>
      </c>
      <c r="R95" t="s">
        <v>1009</v>
      </c>
      <c r="S95" t="s">
        <v>1125</v>
      </c>
      <c r="T95" t="s">
        <v>1125</v>
      </c>
      <c r="U95" t="s">
        <v>1125</v>
      </c>
      <c r="V95" t="s">
        <v>1125</v>
      </c>
      <c r="W95" t="s">
        <v>1009</v>
      </c>
      <c r="Z95" t="s">
        <v>1033</v>
      </c>
      <c r="AA95" t="s">
        <v>1033</v>
      </c>
      <c r="AB95" t="s">
        <v>1033</v>
      </c>
      <c r="AC95" t="s">
        <v>1033</v>
      </c>
      <c r="AP95" t="s">
        <v>1054</v>
      </c>
      <c r="AQ95" t="s">
        <v>1054</v>
      </c>
      <c r="AR95" t="s">
        <v>1054</v>
      </c>
      <c r="AS95" t="s">
        <v>1054</v>
      </c>
      <c r="AT95" t="s">
        <v>1054</v>
      </c>
      <c r="AU95" t="s">
        <v>1054</v>
      </c>
      <c r="AV95" t="s">
        <v>1056</v>
      </c>
      <c r="AW95" t="s">
        <v>1056</v>
      </c>
      <c r="AX95" t="s">
        <v>1054</v>
      </c>
      <c r="CI95" t="s">
        <v>1011</v>
      </c>
      <c r="CJ95" t="s">
        <v>1011</v>
      </c>
      <c r="CK95" t="s">
        <v>1125</v>
      </c>
      <c r="CL95" t="s">
        <v>1125</v>
      </c>
      <c r="CM95" t="s">
        <v>1125</v>
      </c>
      <c r="CN95" t="s">
        <v>1009</v>
      </c>
      <c r="CO95">
        <v>27394085</v>
      </c>
      <c r="CP95" t="s">
        <v>2012</v>
      </c>
      <c r="CQ95" t="s">
        <v>1230</v>
      </c>
      <c r="CR95" t="s">
        <v>1229</v>
      </c>
      <c r="CS95" t="s">
        <v>1230</v>
      </c>
      <c r="CT95" t="s">
        <v>1230</v>
      </c>
      <c r="CU95" t="s">
        <v>1229</v>
      </c>
      <c r="CV95" t="s">
        <v>1229</v>
      </c>
      <c r="CW95" t="s">
        <v>1230</v>
      </c>
      <c r="CX95" t="s">
        <v>2899</v>
      </c>
      <c r="CY95" t="s">
        <v>2900</v>
      </c>
      <c r="CZ95" t="s">
        <v>2901</v>
      </c>
      <c r="DA95" t="s">
        <v>2902</v>
      </c>
      <c r="DB95" t="s">
        <v>2903</v>
      </c>
      <c r="DC95" t="s">
        <v>2252</v>
      </c>
      <c r="DD95" t="s">
        <v>2901</v>
      </c>
      <c r="DE95" t="s">
        <v>1232</v>
      </c>
      <c r="DF95" t="s">
        <v>2077</v>
      </c>
      <c r="DG95" t="s">
        <v>2904</v>
      </c>
      <c r="DH95" t="s">
        <v>2905</v>
      </c>
      <c r="DI95" t="s">
        <v>1236</v>
      </c>
      <c r="DJ95" t="s">
        <v>2077</v>
      </c>
      <c r="DK95" t="s">
        <v>2906</v>
      </c>
      <c r="DL95" t="s">
        <v>2907</v>
      </c>
    </row>
    <row r="96" spans="1:116" x14ac:dyDescent="0.3">
      <c r="A96" t="s">
        <v>531</v>
      </c>
      <c r="B96" t="s">
        <v>532</v>
      </c>
      <c r="C96" t="s">
        <v>1712</v>
      </c>
      <c r="D96" t="s">
        <v>1713</v>
      </c>
      <c r="E96" t="s">
        <v>1714</v>
      </c>
      <c r="F96" t="s">
        <v>1363</v>
      </c>
      <c r="G96" t="s">
        <v>1715</v>
      </c>
      <c r="H96" t="s">
        <v>1716</v>
      </c>
      <c r="I96">
        <v>0</v>
      </c>
      <c r="J96">
        <v>0</v>
      </c>
      <c r="K96">
        <v>0</v>
      </c>
      <c r="L96">
        <v>0</v>
      </c>
      <c r="M96" s="261">
        <v>0</v>
      </c>
      <c r="N96">
        <v>0</v>
      </c>
      <c r="O96" t="s">
        <v>1009</v>
      </c>
      <c r="P96" t="s">
        <v>1009</v>
      </c>
      <c r="Q96" t="s">
        <v>1009</v>
      </c>
      <c r="R96" t="s">
        <v>1009</v>
      </c>
      <c r="S96" t="s">
        <v>1125</v>
      </c>
      <c r="T96" t="s">
        <v>1125</v>
      </c>
      <c r="U96" t="s">
        <v>1125</v>
      </c>
      <c r="V96" t="s">
        <v>1125</v>
      </c>
      <c r="W96" t="s">
        <v>1009</v>
      </c>
      <c r="Z96" t="s">
        <v>1035</v>
      </c>
      <c r="AA96" t="s">
        <v>1035</v>
      </c>
      <c r="AB96" t="s">
        <v>1037</v>
      </c>
      <c r="AC96" t="s">
        <v>1035</v>
      </c>
      <c r="AP96" t="s">
        <v>1054</v>
      </c>
      <c r="AQ96" t="s">
        <v>1054</v>
      </c>
      <c r="AR96" t="s">
        <v>1054</v>
      </c>
      <c r="AS96" t="s">
        <v>1054</v>
      </c>
      <c r="AT96" t="s">
        <v>1054</v>
      </c>
      <c r="AU96" t="s">
        <v>1054</v>
      </c>
      <c r="AV96" t="s">
        <v>1054</v>
      </c>
      <c r="AW96" t="s">
        <v>1054</v>
      </c>
      <c r="AX96" t="s">
        <v>1052</v>
      </c>
      <c r="CI96" t="s">
        <v>1011</v>
      </c>
      <c r="CJ96" t="s">
        <v>1011</v>
      </c>
      <c r="CK96" t="s">
        <v>1125</v>
      </c>
      <c r="CL96" t="s">
        <v>1125</v>
      </c>
      <c r="CM96" t="s">
        <v>1125</v>
      </c>
      <c r="CN96" t="s">
        <v>1011</v>
      </c>
      <c r="CO96" t="s">
        <v>1125</v>
      </c>
      <c r="CP96" t="s">
        <v>1125</v>
      </c>
      <c r="CQ96" t="s">
        <v>1229</v>
      </c>
      <c r="CR96" t="s">
        <v>1229</v>
      </c>
      <c r="CS96" t="s">
        <v>1229</v>
      </c>
      <c r="CT96" t="s">
        <v>1230</v>
      </c>
      <c r="CU96" t="s">
        <v>1230</v>
      </c>
      <c r="CV96" t="s">
        <v>1229</v>
      </c>
      <c r="CW96" t="s">
        <v>1229</v>
      </c>
      <c r="CX96" t="s">
        <v>2032</v>
      </c>
      <c r="CY96" t="s">
        <v>2032</v>
      </c>
      <c r="CZ96" t="s">
        <v>2032</v>
      </c>
      <c r="DA96" t="s">
        <v>2908</v>
      </c>
      <c r="DB96" t="s">
        <v>2909</v>
      </c>
      <c r="DC96" t="s">
        <v>2032</v>
      </c>
      <c r="DD96" t="s">
        <v>2032</v>
      </c>
      <c r="DE96" t="s">
        <v>1231</v>
      </c>
      <c r="DF96" t="s">
        <v>1236</v>
      </c>
      <c r="DG96" t="s">
        <v>2910</v>
      </c>
      <c r="DH96" t="s">
        <v>2911</v>
      </c>
      <c r="DI96" t="s">
        <v>2077</v>
      </c>
      <c r="DJ96" t="s">
        <v>1237</v>
      </c>
      <c r="DK96" t="s">
        <v>2912</v>
      </c>
      <c r="DL96" t="s">
        <v>2913</v>
      </c>
    </row>
    <row r="97" spans="1:116" x14ac:dyDescent="0.3">
      <c r="A97" t="s">
        <v>533</v>
      </c>
      <c r="B97" t="s">
        <v>534</v>
      </c>
      <c r="C97" t="s">
        <v>1717</v>
      </c>
      <c r="D97" t="s">
        <v>1718</v>
      </c>
      <c r="E97" t="s">
        <v>1719</v>
      </c>
      <c r="F97" t="s">
        <v>1368</v>
      </c>
      <c r="G97" t="s">
        <v>1125</v>
      </c>
      <c r="H97" t="s">
        <v>1125</v>
      </c>
      <c r="I97">
        <v>0</v>
      </c>
      <c r="J97">
        <v>0</v>
      </c>
      <c r="K97">
        <v>0</v>
      </c>
      <c r="L97">
        <v>0</v>
      </c>
      <c r="M97" s="261">
        <v>0</v>
      </c>
      <c r="N97">
        <v>0</v>
      </c>
      <c r="O97" t="s">
        <v>1009</v>
      </c>
      <c r="P97" t="s">
        <v>1009</v>
      </c>
      <c r="Q97" t="s">
        <v>1009</v>
      </c>
      <c r="R97" t="s">
        <v>1009</v>
      </c>
      <c r="S97" t="s">
        <v>1125</v>
      </c>
      <c r="T97" t="s">
        <v>1125</v>
      </c>
      <c r="U97" t="s">
        <v>1125</v>
      </c>
      <c r="V97" t="s">
        <v>1125</v>
      </c>
      <c r="W97" t="s">
        <v>1009</v>
      </c>
      <c r="Z97" t="s">
        <v>1033</v>
      </c>
      <c r="AA97" t="s">
        <v>1033</v>
      </c>
      <c r="AB97" t="s">
        <v>1033</v>
      </c>
      <c r="AC97" t="s">
        <v>1033</v>
      </c>
      <c r="AP97" t="s">
        <v>1054</v>
      </c>
      <c r="AQ97" t="s">
        <v>1054</v>
      </c>
      <c r="AR97" t="s">
        <v>1054</v>
      </c>
      <c r="AS97" t="s">
        <v>1056</v>
      </c>
      <c r="AT97" t="s">
        <v>1052</v>
      </c>
      <c r="AU97" t="s">
        <v>1054</v>
      </c>
      <c r="AV97" t="s">
        <v>1054</v>
      </c>
      <c r="AW97" t="s">
        <v>1054</v>
      </c>
      <c r="AX97" t="s">
        <v>1054</v>
      </c>
      <c r="CI97" t="s">
        <v>1011</v>
      </c>
      <c r="CJ97" t="s">
        <v>1011</v>
      </c>
      <c r="CK97" t="s">
        <v>1125</v>
      </c>
      <c r="CL97" t="s">
        <v>1125</v>
      </c>
      <c r="CM97" t="s">
        <v>1125</v>
      </c>
      <c r="CN97" t="s">
        <v>1011</v>
      </c>
      <c r="CO97" t="s">
        <v>1125</v>
      </c>
      <c r="CP97" t="s">
        <v>1125</v>
      </c>
      <c r="CQ97" t="s">
        <v>1229</v>
      </c>
      <c r="CR97" t="s">
        <v>1229</v>
      </c>
      <c r="CS97" t="s">
        <v>1229</v>
      </c>
      <c r="CT97" t="s">
        <v>1229</v>
      </c>
      <c r="CU97" t="s">
        <v>1238</v>
      </c>
      <c r="CV97" t="s">
        <v>1229</v>
      </c>
      <c r="CW97" t="s">
        <v>1229</v>
      </c>
      <c r="CX97" t="s">
        <v>2914</v>
      </c>
      <c r="CY97" t="s">
        <v>2915</v>
      </c>
      <c r="CZ97" t="s">
        <v>2916</v>
      </c>
      <c r="DA97" t="s">
        <v>2917</v>
      </c>
      <c r="DB97" t="s">
        <v>2918</v>
      </c>
      <c r="DC97" t="s">
        <v>2919</v>
      </c>
      <c r="DD97" t="s">
        <v>2920</v>
      </c>
      <c r="DE97" t="s">
        <v>2077</v>
      </c>
      <c r="DF97" t="s">
        <v>1239</v>
      </c>
      <c r="DG97" t="s">
        <v>2921</v>
      </c>
      <c r="DH97" t="s">
        <v>2922</v>
      </c>
      <c r="DI97" t="s">
        <v>2077</v>
      </c>
      <c r="DJ97" t="s">
        <v>1231</v>
      </c>
      <c r="DK97" t="s">
        <v>2923</v>
      </c>
      <c r="DL97" t="s">
        <v>2924</v>
      </c>
    </row>
    <row r="98" spans="1:116" x14ac:dyDescent="0.3">
      <c r="A98" t="s">
        <v>535</v>
      </c>
      <c r="B98" t="s">
        <v>536</v>
      </c>
      <c r="C98" t="s">
        <v>1720</v>
      </c>
      <c r="D98" t="s">
        <v>1721</v>
      </c>
      <c r="E98">
        <v>1670335153</v>
      </c>
      <c r="F98" t="s">
        <v>1363</v>
      </c>
      <c r="G98" t="s">
        <v>1722</v>
      </c>
      <c r="H98" t="s">
        <v>1723</v>
      </c>
      <c r="I98">
        <v>0</v>
      </c>
      <c r="J98">
        <v>0</v>
      </c>
      <c r="K98">
        <v>0</v>
      </c>
      <c r="L98">
        <v>0</v>
      </c>
      <c r="M98" s="261">
        <v>0</v>
      </c>
      <c r="N98">
        <v>0</v>
      </c>
      <c r="O98" t="s">
        <v>1009</v>
      </c>
      <c r="P98" t="s">
        <v>1009</v>
      </c>
      <c r="Q98" t="s">
        <v>1009</v>
      </c>
      <c r="R98" t="s">
        <v>1009</v>
      </c>
      <c r="S98" t="s">
        <v>1125</v>
      </c>
      <c r="T98" t="s">
        <v>1125</v>
      </c>
      <c r="U98" t="s">
        <v>1125</v>
      </c>
      <c r="V98" t="s">
        <v>1125</v>
      </c>
      <c r="W98" t="s">
        <v>1009</v>
      </c>
      <c r="Z98" t="s">
        <v>1033</v>
      </c>
      <c r="AA98" t="s">
        <v>1033</v>
      </c>
      <c r="AB98" t="s">
        <v>1033</v>
      </c>
      <c r="AC98" t="s">
        <v>1033</v>
      </c>
      <c r="AP98" t="s">
        <v>1054</v>
      </c>
      <c r="AQ98" t="s">
        <v>1054</v>
      </c>
      <c r="AR98" t="s">
        <v>1056</v>
      </c>
      <c r="AS98" t="s">
        <v>1054</v>
      </c>
      <c r="AT98" t="s">
        <v>1054</v>
      </c>
      <c r="AU98" t="s">
        <v>1054</v>
      </c>
      <c r="AV98" t="s">
        <v>1054</v>
      </c>
      <c r="AW98" t="s">
        <v>1054</v>
      </c>
      <c r="AX98" t="s">
        <v>1054</v>
      </c>
      <c r="CI98" t="s">
        <v>1011</v>
      </c>
      <c r="CJ98" t="s">
        <v>1011</v>
      </c>
      <c r="CK98" t="s">
        <v>1125</v>
      </c>
      <c r="CL98" t="s">
        <v>1125</v>
      </c>
      <c r="CM98" t="s">
        <v>1125</v>
      </c>
      <c r="CN98" t="s">
        <v>1011</v>
      </c>
      <c r="CO98" t="s">
        <v>1125</v>
      </c>
      <c r="CP98" t="s">
        <v>1125</v>
      </c>
      <c r="CQ98" t="s">
        <v>1229</v>
      </c>
      <c r="CR98" t="s">
        <v>1229</v>
      </c>
      <c r="CS98" t="s">
        <v>1229</v>
      </c>
      <c r="CT98" t="s">
        <v>1229</v>
      </c>
      <c r="CU98" t="s">
        <v>1229</v>
      </c>
      <c r="CV98" t="s">
        <v>1229</v>
      </c>
      <c r="CW98" t="s">
        <v>1229</v>
      </c>
      <c r="CX98" t="s">
        <v>2925</v>
      </c>
      <c r="CY98" t="s">
        <v>2925</v>
      </c>
      <c r="CZ98" t="s">
        <v>2925</v>
      </c>
      <c r="DA98" t="s">
        <v>2925</v>
      </c>
      <c r="DB98" t="s">
        <v>2925</v>
      </c>
      <c r="DC98" t="s">
        <v>2925</v>
      </c>
      <c r="DD98" t="s">
        <v>2925</v>
      </c>
      <c r="DE98" t="s">
        <v>1231</v>
      </c>
      <c r="DF98" t="s">
        <v>1239</v>
      </c>
      <c r="DG98" t="s">
        <v>2926</v>
      </c>
      <c r="DH98" t="s">
        <v>2927</v>
      </c>
      <c r="DI98" t="s">
        <v>1236</v>
      </c>
      <c r="DJ98" t="s">
        <v>1240</v>
      </c>
      <c r="DK98" t="s">
        <v>2928</v>
      </c>
      <c r="DL98" t="s">
        <v>2929</v>
      </c>
    </row>
    <row r="99" spans="1:116" x14ac:dyDescent="0.3">
      <c r="A99" t="s">
        <v>539</v>
      </c>
      <c r="B99" t="s">
        <v>540</v>
      </c>
      <c r="C99" t="s">
        <v>1125</v>
      </c>
      <c r="D99" t="s">
        <v>1125</v>
      </c>
      <c r="E99" t="s">
        <v>1125</v>
      </c>
      <c r="F99" t="s">
        <v>1374</v>
      </c>
      <c r="G99" t="s">
        <v>1125</v>
      </c>
      <c r="H99" t="s">
        <v>1125</v>
      </c>
      <c r="I99">
        <v>4</v>
      </c>
      <c r="J99">
        <v>0</v>
      </c>
      <c r="K99">
        <v>12</v>
      </c>
      <c r="L99">
        <v>27</v>
      </c>
      <c r="M99" s="261">
        <v>0</v>
      </c>
      <c r="N99">
        <v>5</v>
      </c>
      <c r="O99" t="s">
        <v>1009</v>
      </c>
      <c r="P99" t="s">
        <v>1009</v>
      </c>
      <c r="Q99" t="s">
        <v>1009</v>
      </c>
      <c r="R99" t="s">
        <v>1009</v>
      </c>
      <c r="S99" t="s">
        <v>1125</v>
      </c>
      <c r="T99" t="s">
        <v>1125</v>
      </c>
      <c r="U99" t="s">
        <v>1125</v>
      </c>
      <c r="V99" t="s">
        <v>1125</v>
      </c>
      <c r="W99" t="s">
        <v>1009</v>
      </c>
      <c r="Z99" t="s">
        <v>1035</v>
      </c>
      <c r="AA99" t="s">
        <v>1033</v>
      </c>
      <c r="AB99" t="s">
        <v>1033</v>
      </c>
      <c r="AC99" t="s">
        <v>1037</v>
      </c>
      <c r="AP99" t="s">
        <v>1054</v>
      </c>
      <c r="AQ99" t="s">
        <v>1054</v>
      </c>
      <c r="AR99" t="s">
        <v>1054</v>
      </c>
      <c r="AS99" t="s">
        <v>1054</v>
      </c>
      <c r="AT99" t="s">
        <v>1054</v>
      </c>
      <c r="AU99" t="s">
        <v>1052</v>
      </c>
      <c r="AV99" t="s">
        <v>1054</v>
      </c>
      <c r="AW99" t="s">
        <v>1054</v>
      </c>
      <c r="AX99" t="s">
        <v>1054</v>
      </c>
      <c r="CI99" t="s">
        <v>1011</v>
      </c>
      <c r="CJ99" t="s">
        <v>1011</v>
      </c>
      <c r="CK99" t="s">
        <v>1125</v>
      </c>
      <c r="CL99" t="s">
        <v>1125</v>
      </c>
      <c r="CM99" t="s">
        <v>1125</v>
      </c>
      <c r="CN99" t="s">
        <v>1011</v>
      </c>
      <c r="CO99" t="s">
        <v>1125</v>
      </c>
      <c r="CP99" t="s">
        <v>1125</v>
      </c>
      <c r="CQ99" t="s">
        <v>1229</v>
      </c>
      <c r="CR99" t="s">
        <v>1229</v>
      </c>
      <c r="CS99" t="s">
        <v>1229</v>
      </c>
      <c r="CT99" t="s">
        <v>1229</v>
      </c>
      <c r="CU99" t="s">
        <v>1229</v>
      </c>
      <c r="CV99" t="s">
        <v>1238</v>
      </c>
      <c r="CW99" t="s">
        <v>1238</v>
      </c>
      <c r="CX99" t="s">
        <v>2930</v>
      </c>
      <c r="CY99" t="s">
        <v>2931</v>
      </c>
      <c r="CZ99" t="s">
        <v>2932</v>
      </c>
      <c r="DA99" t="s">
        <v>2933</v>
      </c>
      <c r="DB99" t="s">
        <v>2934</v>
      </c>
      <c r="DC99" t="s">
        <v>2935</v>
      </c>
      <c r="DD99" t="s">
        <v>2935</v>
      </c>
      <c r="DE99" t="s">
        <v>1125</v>
      </c>
      <c r="DF99" t="s">
        <v>1125</v>
      </c>
      <c r="DG99" t="s">
        <v>1125</v>
      </c>
      <c r="DH99" t="s">
        <v>1125</v>
      </c>
      <c r="DI99" t="s">
        <v>1125</v>
      </c>
      <c r="DJ99" t="s">
        <v>1125</v>
      </c>
      <c r="DK99" t="s">
        <v>1125</v>
      </c>
      <c r="DL99" t="s">
        <v>1125</v>
      </c>
    </row>
    <row r="100" spans="1:116" x14ac:dyDescent="0.3">
      <c r="A100" t="s">
        <v>541</v>
      </c>
      <c r="B100" t="s">
        <v>542</v>
      </c>
      <c r="C100" t="s">
        <v>1125</v>
      </c>
      <c r="D100" t="s">
        <v>1125</v>
      </c>
      <c r="E100" t="s">
        <v>1125</v>
      </c>
      <c r="F100" t="s">
        <v>1374</v>
      </c>
      <c r="G100" t="s">
        <v>1125</v>
      </c>
      <c r="H100" t="s">
        <v>1125</v>
      </c>
      <c r="I100">
        <v>4</v>
      </c>
      <c r="J100">
        <v>0</v>
      </c>
      <c r="K100">
        <v>12</v>
      </c>
      <c r="L100">
        <v>27</v>
      </c>
      <c r="M100" s="261">
        <v>0</v>
      </c>
      <c r="N100">
        <v>0</v>
      </c>
      <c r="O100" t="s">
        <v>1009</v>
      </c>
      <c r="P100" t="s">
        <v>1009</v>
      </c>
      <c r="Q100" t="s">
        <v>1009</v>
      </c>
      <c r="R100" t="s">
        <v>1009</v>
      </c>
      <c r="S100" t="s">
        <v>1125</v>
      </c>
      <c r="T100" t="s">
        <v>1125</v>
      </c>
      <c r="U100" t="s">
        <v>1125</v>
      </c>
      <c r="V100" t="s">
        <v>1125</v>
      </c>
      <c r="W100" t="s">
        <v>1009</v>
      </c>
      <c r="Z100" t="s">
        <v>1035</v>
      </c>
      <c r="AA100" t="s">
        <v>1035</v>
      </c>
      <c r="AB100" t="s">
        <v>1035</v>
      </c>
      <c r="AC100" t="s">
        <v>1035</v>
      </c>
      <c r="AP100" t="s">
        <v>1054</v>
      </c>
      <c r="AQ100" t="s">
        <v>1054</v>
      </c>
      <c r="AR100" t="s">
        <v>1054</v>
      </c>
      <c r="AS100" t="s">
        <v>1054</v>
      </c>
      <c r="AT100" t="s">
        <v>1054</v>
      </c>
      <c r="AU100" t="s">
        <v>1054</v>
      </c>
      <c r="AV100" t="s">
        <v>1054</v>
      </c>
      <c r="AW100" t="s">
        <v>1054</v>
      </c>
      <c r="AX100" t="s">
        <v>1054</v>
      </c>
      <c r="CI100" t="s">
        <v>1011</v>
      </c>
      <c r="CJ100" t="s">
        <v>1011</v>
      </c>
      <c r="CK100" t="s">
        <v>1125</v>
      </c>
      <c r="CL100" t="s">
        <v>1125</v>
      </c>
      <c r="CM100" t="s">
        <v>1125</v>
      </c>
      <c r="CN100" t="s">
        <v>1011</v>
      </c>
      <c r="CO100" t="s">
        <v>1125</v>
      </c>
      <c r="CP100" t="s">
        <v>1125</v>
      </c>
      <c r="CQ100" t="s">
        <v>1229</v>
      </c>
      <c r="CR100" t="s">
        <v>1229</v>
      </c>
      <c r="CS100" t="s">
        <v>1238</v>
      </c>
      <c r="CT100" t="s">
        <v>1229</v>
      </c>
      <c r="CU100" t="s">
        <v>1229</v>
      </c>
      <c r="CV100" t="s">
        <v>1229</v>
      </c>
      <c r="CW100" t="s">
        <v>1229</v>
      </c>
      <c r="CX100" t="s">
        <v>2936</v>
      </c>
      <c r="CY100" t="s">
        <v>2931</v>
      </c>
      <c r="CZ100" t="s">
        <v>2937</v>
      </c>
      <c r="DA100" t="s">
        <v>2938</v>
      </c>
      <c r="DB100" t="s">
        <v>2939</v>
      </c>
      <c r="DC100" t="s">
        <v>2940</v>
      </c>
      <c r="DD100" t="s">
        <v>2941</v>
      </c>
      <c r="DE100" t="s">
        <v>1125</v>
      </c>
      <c r="DF100" t="s">
        <v>1125</v>
      </c>
      <c r="DG100" t="s">
        <v>1125</v>
      </c>
      <c r="DH100" t="s">
        <v>1125</v>
      </c>
      <c r="DI100" t="s">
        <v>1125</v>
      </c>
      <c r="DJ100" t="s">
        <v>1125</v>
      </c>
      <c r="DK100" t="s">
        <v>1125</v>
      </c>
      <c r="DL100" t="s">
        <v>1125</v>
      </c>
    </row>
    <row r="101" spans="1:116" x14ac:dyDescent="0.3">
      <c r="A101" t="s">
        <v>545</v>
      </c>
      <c r="B101" t="s">
        <v>546</v>
      </c>
      <c r="C101" t="s">
        <v>1724</v>
      </c>
      <c r="D101" t="s">
        <v>1725</v>
      </c>
      <c r="E101" t="s">
        <v>1726</v>
      </c>
      <c r="F101" t="s">
        <v>1363</v>
      </c>
      <c r="G101" t="s">
        <v>1727</v>
      </c>
      <c r="H101" t="s">
        <v>1728</v>
      </c>
      <c r="I101">
        <v>0</v>
      </c>
      <c r="J101">
        <v>0</v>
      </c>
      <c r="K101">
        <v>0</v>
      </c>
      <c r="L101">
        <v>0</v>
      </c>
      <c r="M101" s="261">
        <v>0</v>
      </c>
      <c r="N101">
        <v>0</v>
      </c>
      <c r="O101" t="s">
        <v>1009</v>
      </c>
      <c r="P101" t="s">
        <v>1009</v>
      </c>
      <c r="Q101" t="s">
        <v>1009</v>
      </c>
      <c r="R101" t="s">
        <v>1009</v>
      </c>
      <c r="S101" t="s">
        <v>1125</v>
      </c>
      <c r="T101" t="s">
        <v>1125</v>
      </c>
      <c r="U101" t="s">
        <v>1125</v>
      </c>
      <c r="V101" t="s">
        <v>1125</v>
      </c>
      <c r="W101" t="s">
        <v>1009</v>
      </c>
      <c r="Z101" t="s">
        <v>1035</v>
      </c>
      <c r="AA101" t="s">
        <v>1035</v>
      </c>
      <c r="AB101" t="s">
        <v>1033</v>
      </c>
      <c r="AC101" t="s">
        <v>1033</v>
      </c>
      <c r="AP101" t="s">
        <v>1054</v>
      </c>
      <c r="AQ101" t="s">
        <v>1054</v>
      </c>
      <c r="AR101" t="s">
        <v>1054</v>
      </c>
      <c r="AS101" t="s">
        <v>1054</v>
      </c>
      <c r="AT101" t="s">
        <v>1052</v>
      </c>
      <c r="AU101" t="s">
        <v>1054</v>
      </c>
      <c r="AV101" t="s">
        <v>1056</v>
      </c>
      <c r="AW101" t="s">
        <v>1054</v>
      </c>
      <c r="AX101" t="s">
        <v>1050</v>
      </c>
      <c r="CI101" t="s">
        <v>1011</v>
      </c>
      <c r="CJ101" t="s">
        <v>1011</v>
      </c>
      <c r="CK101" t="s">
        <v>1125</v>
      </c>
      <c r="CL101" t="s">
        <v>1125</v>
      </c>
      <c r="CM101" t="s">
        <v>1125</v>
      </c>
      <c r="CN101" t="s">
        <v>1009</v>
      </c>
      <c r="CO101">
        <v>30820049.678537168</v>
      </c>
      <c r="CP101" t="s">
        <v>2013</v>
      </c>
      <c r="CQ101" t="s">
        <v>1229</v>
      </c>
      <c r="CR101" t="s">
        <v>1229</v>
      </c>
      <c r="CS101" t="s">
        <v>1238</v>
      </c>
      <c r="CT101" t="s">
        <v>1238</v>
      </c>
      <c r="CU101" t="s">
        <v>1238</v>
      </c>
      <c r="CV101" t="s">
        <v>1229</v>
      </c>
      <c r="CW101" t="s">
        <v>1230</v>
      </c>
      <c r="CX101" t="s">
        <v>2942</v>
      </c>
      <c r="CY101" t="s">
        <v>2943</v>
      </c>
      <c r="CZ101" t="s">
        <v>2944</v>
      </c>
      <c r="DA101" t="s">
        <v>2945</v>
      </c>
      <c r="DB101" t="s">
        <v>2946</v>
      </c>
      <c r="DC101" t="s">
        <v>2947</v>
      </c>
      <c r="DD101" t="s">
        <v>2948</v>
      </c>
      <c r="DE101" t="s">
        <v>1235</v>
      </c>
      <c r="DF101" t="s">
        <v>1241</v>
      </c>
      <c r="DG101" t="s">
        <v>2949</v>
      </c>
      <c r="DH101" t="s">
        <v>2950</v>
      </c>
      <c r="DI101" t="s">
        <v>1232</v>
      </c>
      <c r="DJ101" t="s">
        <v>1237</v>
      </c>
      <c r="DK101" t="s">
        <v>2951</v>
      </c>
      <c r="DL101" t="s">
        <v>2952</v>
      </c>
    </row>
    <row r="102" spans="1:116" x14ac:dyDescent="0.3">
      <c r="A102" t="s">
        <v>547</v>
      </c>
      <c r="B102" t="s">
        <v>548</v>
      </c>
      <c r="C102" t="s">
        <v>1729</v>
      </c>
      <c r="D102" t="s">
        <v>1730</v>
      </c>
      <c r="E102" t="s">
        <v>1731</v>
      </c>
      <c r="F102" t="s">
        <v>1368</v>
      </c>
      <c r="G102" t="s">
        <v>1732</v>
      </c>
      <c r="H102" t="s">
        <v>1733</v>
      </c>
      <c r="I102">
        <v>0</v>
      </c>
      <c r="J102">
        <v>0</v>
      </c>
      <c r="K102">
        <v>0</v>
      </c>
      <c r="L102">
        <v>0</v>
      </c>
      <c r="M102" s="261">
        <v>0</v>
      </c>
      <c r="N102">
        <v>0</v>
      </c>
      <c r="O102" t="s">
        <v>1009</v>
      </c>
      <c r="P102" t="s">
        <v>1009</v>
      </c>
      <c r="Q102" t="s">
        <v>1009</v>
      </c>
      <c r="R102" t="s">
        <v>1009</v>
      </c>
      <c r="S102" t="s">
        <v>1125</v>
      </c>
      <c r="T102" t="s">
        <v>1125</v>
      </c>
      <c r="U102" t="s">
        <v>1125</v>
      </c>
      <c r="V102" t="s">
        <v>1125</v>
      </c>
      <c r="W102" t="s">
        <v>1009</v>
      </c>
      <c r="Z102" t="s">
        <v>1035</v>
      </c>
      <c r="AA102" t="s">
        <v>1033</v>
      </c>
      <c r="AB102" t="s">
        <v>1037</v>
      </c>
      <c r="AC102" t="s">
        <v>1035</v>
      </c>
      <c r="AP102" t="s">
        <v>1054</v>
      </c>
      <c r="AQ102" t="s">
        <v>1054</v>
      </c>
      <c r="AR102" t="s">
        <v>1054</v>
      </c>
      <c r="AS102" t="s">
        <v>1054</v>
      </c>
      <c r="AT102" t="s">
        <v>1054</v>
      </c>
      <c r="AU102" t="s">
        <v>1052</v>
      </c>
      <c r="AV102" t="s">
        <v>1054</v>
      </c>
      <c r="AW102" t="s">
        <v>1054</v>
      </c>
      <c r="AX102" t="s">
        <v>1054</v>
      </c>
      <c r="CI102" t="s">
        <v>1011</v>
      </c>
      <c r="CJ102" t="s">
        <v>1011</v>
      </c>
      <c r="CK102" t="s">
        <v>1125</v>
      </c>
      <c r="CL102" t="s">
        <v>1125</v>
      </c>
      <c r="CM102" t="s">
        <v>1125</v>
      </c>
      <c r="CN102" t="s">
        <v>1011</v>
      </c>
      <c r="CO102" t="s">
        <v>1125</v>
      </c>
      <c r="CP102" t="s">
        <v>1125</v>
      </c>
      <c r="CQ102" t="s">
        <v>1229</v>
      </c>
      <c r="CR102" t="s">
        <v>1229</v>
      </c>
      <c r="CS102" t="s">
        <v>1229</v>
      </c>
      <c r="CT102" t="s">
        <v>1229</v>
      </c>
      <c r="CU102" t="s">
        <v>1229</v>
      </c>
      <c r="CV102" t="s">
        <v>1230</v>
      </c>
      <c r="CW102" t="s">
        <v>1229</v>
      </c>
      <c r="CX102" t="s">
        <v>2953</v>
      </c>
      <c r="CY102" t="s">
        <v>1941</v>
      </c>
      <c r="CZ102" t="s">
        <v>1941</v>
      </c>
      <c r="DA102" t="s">
        <v>1941</v>
      </c>
      <c r="DB102" t="s">
        <v>1941</v>
      </c>
      <c r="DC102" t="s">
        <v>2954</v>
      </c>
      <c r="DD102" t="s">
        <v>1941</v>
      </c>
      <c r="DE102" t="s">
        <v>1235</v>
      </c>
      <c r="DF102" t="s">
        <v>1239</v>
      </c>
      <c r="DG102" t="s">
        <v>2955</v>
      </c>
      <c r="DH102" t="s">
        <v>2956</v>
      </c>
      <c r="DI102" t="s">
        <v>1239</v>
      </c>
      <c r="DJ102" t="s">
        <v>1236</v>
      </c>
      <c r="DK102" t="s">
        <v>2957</v>
      </c>
      <c r="DL102" t="s">
        <v>2958</v>
      </c>
    </row>
    <row r="103" spans="1:116" x14ac:dyDescent="0.3">
      <c r="A103" t="s">
        <v>549</v>
      </c>
      <c r="B103" t="s">
        <v>550</v>
      </c>
      <c r="C103" t="s">
        <v>1439</v>
      </c>
      <c r="D103" t="s">
        <v>1440</v>
      </c>
      <c r="E103" t="s">
        <v>1441</v>
      </c>
      <c r="F103" t="s">
        <v>1368</v>
      </c>
      <c r="G103" t="s">
        <v>1125</v>
      </c>
      <c r="H103" t="s">
        <v>1125</v>
      </c>
      <c r="I103">
        <v>0</v>
      </c>
      <c r="J103">
        <v>0</v>
      </c>
      <c r="K103">
        <v>0</v>
      </c>
      <c r="L103">
        <v>26</v>
      </c>
      <c r="M103" s="261">
        <v>0</v>
      </c>
      <c r="N103">
        <v>0</v>
      </c>
      <c r="O103" t="s">
        <v>1009</v>
      </c>
      <c r="P103" t="s">
        <v>1009</v>
      </c>
      <c r="Q103" t="s">
        <v>1009</v>
      </c>
      <c r="R103" t="s">
        <v>1009</v>
      </c>
      <c r="S103" t="s">
        <v>1125</v>
      </c>
      <c r="T103" t="s">
        <v>1125</v>
      </c>
      <c r="U103" t="s">
        <v>1125</v>
      </c>
      <c r="V103" t="s">
        <v>1125</v>
      </c>
      <c r="W103" t="s">
        <v>1009</v>
      </c>
      <c r="Z103" t="s">
        <v>1035</v>
      </c>
      <c r="AA103" t="s">
        <v>1033</v>
      </c>
      <c r="AB103" t="s">
        <v>1035</v>
      </c>
      <c r="AC103" t="s">
        <v>1035</v>
      </c>
      <c r="AP103" t="s">
        <v>1056</v>
      </c>
      <c r="AQ103" t="s">
        <v>1054</v>
      </c>
      <c r="AR103" t="s">
        <v>1054</v>
      </c>
      <c r="AS103" t="s">
        <v>1052</v>
      </c>
      <c r="AT103" t="s">
        <v>1054</v>
      </c>
      <c r="AU103" t="s">
        <v>1056</v>
      </c>
      <c r="AV103" t="s">
        <v>1054</v>
      </c>
      <c r="AW103" t="s">
        <v>1054</v>
      </c>
      <c r="AX103" t="s">
        <v>1056</v>
      </c>
      <c r="CI103" t="s">
        <v>1011</v>
      </c>
      <c r="CJ103" t="s">
        <v>1011</v>
      </c>
      <c r="CK103" t="s">
        <v>1125</v>
      </c>
      <c r="CL103" t="s">
        <v>1125</v>
      </c>
      <c r="CM103" t="s">
        <v>1125</v>
      </c>
      <c r="CN103" t="s">
        <v>1011</v>
      </c>
      <c r="CO103" t="s">
        <v>1125</v>
      </c>
      <c r="CP103" t="s">
        <v>1125</v>
      </c>
      <c r="CQ103" t="s">
        <v>1229</v>
      </c>
      <c r="CR103" t="s">
        <v>1229</v>
      </c>
      <c r="CS103" t="s">
        <v>1229</v>
      </c>
      <c r="CT103" t="s">
        <v>1229</v>
      </c>
      <c r="CU103" t="s">
        <v>1229</v>
      </c>
      <c r="CV103" t="s">
        <v>1229</v>
      </c>
      <c r="CW103" t="s">
        <v>1229</v>
      </c>
      <c r="CX103" t="s">
        <v>2259</v>
      </c>
      <c r="CY103" t="s">
        <v>2260</v>
      </c>
      <c r="CZ103" t="s">
        <v>2261</v>
      </c>
      <c r="DA103" t="s">
        <v>2262</v>
      </c>
      <c r="DB103" t="s">
        <v>2959</v>
      </c>
      <c r="DC103" t="s">
        <v>2960</v>
      </c>
      <c r="DD103" t="s">
        <v>2961</v>
      </c>
      <c r="DE103" t="s">
        <v>1241</v>
      </c>
      <c r="DF103" t="s">
        <v>1240</v>
      </c>
      <c r="DG103" t="s">
        <v>2962</v>
      </c>
      <c r="DH103" t="s">
        <v>2963</v>
      </c>
      <c r="DI103" t="s">
        <v>2077</v>
      </c>
      <c r="DJ103" t="s">
        <v>1239</v>
      </c>
      <c r="DK103" t="s">
        <v>2268</v>
      </c>
      <c r="DL103" t="s">
        <v>2269</v>
      </c>
    </row>
    <row r="104" spans="1:116" x14ac:dyDescent="0.3">
      <c r="A104" t="s">
        <v>553</v>
      </c>
      <c r="B104" t="s">
        <v>554</v>
      </c>
      <c r="C104" t="s">
        <v>1734</v>
      </c>
      <c r="D104" t="s">
        <v>1735</v>
      </c>
      <c r="E104" t="s">
        <v>1736</v>
      </c>
      <c r="F104" t="s">
        <v>1368</v>
      </c>
      <c r="G104" t="s">
        <v>1125</v>
      </c>
      <c r="H104" t="s">
        <v>1125</v>
      </c>
      <c r="I104">
        <v>0</v>
      </c>
      <c r="J104">
        <v>0</v>
      </c>
      <c r="K104">
        <v>12</v>
      </c>
      <c r="L104">
        <v>27</v>
      </c>
      <c r="M104" s="261">
        <v>0</v>
      </c>
      <c r="N104">
        <v>5</v>
      </c>
      <c r="O104" t="s">
        <v>1009</v>
      </c>
      <c r="P104" t="s">
        <v>1009</v>
      </c>
      <c r="Q104" t="s">
        <v>1009</v>
      </c>
      <c r="R104" t="s">
        <v>1009</v>
      </c>
      <c r="S104" t="s">
        <v>1125</v>
      </c>
      <c r="T104" t="s">
        <v>1125</v>
      </c>
      <c r="U104" t="s">
        <v>1125</v>
      </c>
      <c r="V104" t="s">
        <v>1125</v>
      </c>
      <c r="W104" t="s">
        <v>1009</v>
      </c>
      <c r="Z104" t="s">
        <v>1033</v>
      </c>
      <c r="AA104" t="s">
        <v>1035</v>
      </c>
      <c r="AB104" t="s">
        <v>1035</v>
      </c>
      <c r="AC104" t="s">
        <v>1033</v>
      </c>
      <c r="AP104" t="s">
        <v>1056</v>
      </c>
      <c r="AQ104" t="s">
        <v>1058</v>
      </c>
      <c r="AR104" t="s">
        <v>1056</v>
      </c>
      <c r="AS104" t="s">
        <v>1054</v>
      </c>
      <c r="AT104" t="s">
        <v>1052</v>
      </c>
      <c r="AU104" t="s">
        <v>1056</v>
      </c>
      <c r="AV104" t="s">
        <v>1054</v>
      </c>
      <c r="AW104" t="s">
        <v>1054</v>
      </c>
      <c r="AX104" t="s">
        <v>1054</v>
      </c>
      <c r="CI104" t="s">
        <v>1011</v>
      </c>
      <c r="CJ104" t="s">
        <v>1011</v>
      </c>
      <c r="CK104" t="s">
        <v>1125</v>
      </c>
      <c r="CL104" t="s">
        <v>1125</v>
      </c>
      <c r="CM104" t="s">
        <v>1125</v>
      </c>
      <c r="CN104" t="s">
        <v>1011</v>
      </c>
      <c r="CO104" t="s">
        <v>1125</v>
      </c>
      <c r="CP104" t="s">
        <v>1125</v>
      </c>
      <c r="CQ104" t="s">
        <v>1238</v>
      </c>
      <c r="CR104" t="s">
        <v>1229</v>
      </c>
      <c r="CS104" t="s">
        <v>1238</v>
      </c>
      <c r="CT104" t="s">
        <v>1238</v>
      </c>
      <c r="CU104" t="s">
        <v>1229</v>
      </c>
      <c r="CV104" t="s">
        <v>1229</v>
      </c>
      <c r="CW104" t="s">
        <v>1229</v>
      </c>
      <c r="CX104" t="s">
        <v>2964</v>
      </c>
      <c r="CY104" t="s">
        <v>2965</v>
      </c>
      <c r="CZ104" t="s">
        <v>2966</v>
      </c>
      <c r="DA104" t="s">
        <v>2967</v>
      </c>
      <c r="DB104" t="s">
        <v>2968</v>
      </c>
      <c r="DC104" t="s">
        <v>2969</v>
      </c>
      <c r="DD104" t="s">
        <v>2970</v>
      </c>
      <c r="DE104" t="s">
        <v>2430</v>
      </c>
      <c r="DF104" t="s">
        <v>2430</v>
      </c>
      <c r="DG104" t="s">
        <v>1125</v>
      </c>
      <c r="DH104" t="s">
        <v>1125</v>
      </c>
      <c r="DI104" t="s">
        <v>2430</v>
      </c>
      <c r="DJ104" t="s">
        <v>2430</v>
      </c>
      <c r="DK104" t="s">
        <v>1125</v>
      </c>
      <c r="DL104" t="s">
        <v>1125</v>
      </c>
    </row>
    <row r="105" spans="1:116" x14ac:dyDescent="0.3">
      <c r="A105" t="s">
        <v>557</v>
      </c>
      <c r="B105" t="s">
        <v>558</v>
      </c>
      <c r="C105" t="s">
        <v>1737</v>
      </c>
      <c r="D105" t="s">
        <v>1738</v>
      </c>
      <c r="E105" t="s">
        <v>1739</v>
      </c>
      <c r="F105" t="s">
        <v>1363</v>
      </c>
      <c r="G105" t="s">
        <v>1740</v>
      </c>
      <c r="H105" t="s">
        <v>1741</v>
      </c>
      <c r="I105">
        <v>0</v>
      </c>
      <c r="J105">
        <v>0</v>
      </c>
      <c r="K105">
        <v>0</v>
      </c>
      <c r="L105">
        <v>0</v>
      </c>
      <c r="M105" s="261">
        <v>0</v>
      </c>
      <c r="N105">
        <v>0</v>
      </c>
      <c r="O105" t="s">
        <v>1009</v>
      </c>
      <c r="P105" t="s">
        <v>1009</v>
      </c>
      <c r="Q105" t="s">
        <v>1009</v>
      </c>
      <c r="R105" t="s">
        <v>1009</v>
      </c>
      <c r="S105" t="s">
        <v>1125</v>
      </c>
      <c r="T105" t="s">
        <v>1125</v>
      </c>
      <c r="U105" t="s">
        <v>1125</v>
      </c>
      <c r="V105" t="s">
        <v>1125</v>
      </c>
      <c r="W105" t="s">
        <v>1009</v>
      </c>
      <c r="Z105" t="s">
        <v>1035</v>
      </c>
      <c r="AA105" t="s">
        <v>1035</v>
      </c>
      <c r="AB105" t="s">
        <v>1035</v>
      </c>
      <c r="AC105" t="s">
        <v>1033</v>
      </c>
      <c r="AP105" t="s">
        <v>1054</v>
      </c>
      <c r="AQ105" t="s">
        <v>1054</v>
      </c>
      <c r="AR105" t="s">
        <v>1054</v>
      </c>
      <c r="AS105" t="s">
        <v>1054</v>
      </c>
      <c r="AT105" t="s">
        <v>1054</v>
      </c>
      <c r="AU105" t="s">
        <v>1054</v>
      </c>
      <c r="AV105" t="s">
        <v>1054</v>
      </c>
      <c r="AW105" t="s">
        <v>1054</v>
      </c>
      <c r="AX105" t="s">
        <v>1054</v>
      </c>
      <c r="CI105" t="s">
        <v>1009</v>
      </c>
      <c r="CJ105" t="s">
        <v>1011</v>
      </c>
      <c r="CK105">
        <v>4857000</v>
      </c>
      <c r="CL105" t="s">
        <v>1125</v>
      </c>
      <c r="CM105" t="s">
        <v>2014</v>
      </c>
      <c r="CN105" t="s">
        <v>1009</v>
      </c>
      <c r="CO105">
        <v>32416000</v>
      </c>
      <c r="CP105" t="s">
        <v>2014</v>
      </c>
      <c r="CQ105" t="s">
        <v>1229</v>
      </c>
      <c r="CR105" t="s">
        <v>1229</v>
      </c>
      <c r="CS105" t="s">
        <v>1229</v>
      </c>
      <c r="CT105" t="s">
        <v>1229</v>
      </c>
      <c r="CU105" t="s">
        <v>1229</v>
      </c>
      <c r="CV105" t="s">
        <v>1229</v>
      </c>
      <c r="CW105" t="s">
        <v>1229</v>
      </c>
      <c r="CX105" t="s">
        <v>2971</v>
      </c>
      <c r="CY105" t="s">
        <v>2972</v>
      </c>
      <c r="CZ105" t="s">
        <v>2973</v>
      </c>
      <c r="DA105" t="s">
        <v>2974</v>
      </c>
      <c r="DB105" t="s">
        <v>2975</v>
      </c>
      <c r="DC105" t="s">
        <v>2976</v>
      </c>
      <c r="DD105" t="s">
        <v>2977</v>
      </c>
      <c r="DE105" t="s">
        <v>1240</v>
      </c>
      <c r="DF105" t="s">
        <v>1235</v>
      </c>
      <c r="DG105" t="s">
        <v>2978</v>
      </c>
      <c r="DH105" t="s">
        <v>2979</v>
      </c>
      <c r="DI105" t="s">
        <v>2077</v>
      </c>
      <c r="DJ105" t="s">
        <v>2077</v>
      </c>
      <c r="DK105" t="s">
        <v>2980</v>
      </c>
      <c r="DL105" t="s">
        <v>2981</v>
      </c>
    </row>
    <row r="106" spans="1:116" x14ac:dyDescent="0.3">
      <c r="A106" t="s">
        <v>560</v>
      </c>
      <c r="B106" t="s">
        <v>561</v>
      </c>
      <c r="C106" t="s">
        <v>1742</v>
      </c>
      <c r="D106" t="s">
        <v>1743</v>
      </c>
      <c r="E106" t="s">
        <v>1744</v>
      </c>
      <c r="F106" t="s">
        <v>1368</v>
      </c>
      <c r="G106" t="s">
        <v>1745</v>
      </c>
      <c r="H106" t="s">
        <v>1746</v>
      </c>
      <c r="I106">
        <v>0</v>
      </c>
      <c r="J106">
        <v>0</v>
      </c>
      <c r="K106">
        <v>0</v>
      </c>
      <c r="L106">
        <v>0</v>
      </c>
      <c r="M106" s="261">
        <v>0</v>
      </c>
      <c r="N106">
        <v>0</v>
      </c>
      <c r="O106" t="s">
        <v>1009</v>
      </c>
      <c r="P106" t="s">
        <v>1009</v>
      </c>
      <c r="Q106" t="s">
        <v>1009</v>
      </c>
      <c r="R106" t="s">
        <v>1009</v>
      </c>
      <c r="S106" t="s">
        <v>1125</v>
      </c>
      <c r="T106" t="s">
        <v>1125</v>
      </c>
      <c r="U106" t="s">
        <v>1125</v>
      </c>
      <c r="V106" t="s">
        <v>1125</v>
      </c>
      <c r="W106" t="s">
        <v>1009</v>
      </c>
      <c r="Z106" t="s">
        <v>1035</v>
      </c>
      <c r="AA106" t="s">
        <v>1033</v>
      </c>
      <c r="AB106" t="s">
        <v>1035</v>
      </c>
      <c r="AC106" t="s">
        <v>1035</v>
      </c>
      <c r="AP106" t="s">
        <v>1056</v>
      </c>
      <c r="AQ106" t="s">
        <v>1054</v>
      </c>
      <c r="AR106" t="s">
        <v>1052</v>
      </c>
      <c r="AS106" t="s">
        <v>1054</v>
      </c>
      <c r="AT106" t="s">
        <v>1052</v>
      </c>
      <c r="AU106" t="s">
        <v>1052</v>
      </c>
      <c r="AV106" t="s">
        <v>1056</v>
      </c>
      <c r="AW106" t="s">
        <v>1054</v>
      </c>
      <c r="AX106" t="s">
        <v>1056</v>
      </c>
      <c r="CI106" t="s">
        <v>1011</v>
      </c>
      <c r="CJ106" t="s">
        <v>1011</v>
      </c>
      <c r="CK106" t="s">
        <v>1125</v>
      </c>
      <c r="CL106" t="s">
        <v>1125</v>
      </c>
      <c r="CM106" t="s">
        <v>1125</v>
      </c>
      <c r="CN106" t="s">
        <v>1011</v>
      </c>
      <c r="CO106">
        <v>14253586</v>
      </c>
      <c r="CP106" t="s">
        <v>1125</v>
      </c>
      <c r="CQ106" t="s">
        <v>1229</v>
      </c>
      <c r="CR106" t="s">
        <v>1229</v>
      </c>
      <c r="CS106" t="s">
        <v>1229</v>
      </c>
      <c r="CT106" t="s">
        <v>1229</v>
      </c>
      <c r="CU106" t="s">
        <v>1238</v>
      </c>
      <c r="CV106" t="s">
        <v>1229</v>
      </c>
      <c r="CW106" t="s">
        <v>1238</v>
      </c>
      <c r="CX106" t="s">
        <v>2982</v>
      </c>
      <c r="CY106" t="s">
        <v>2983</v>
      </c>
      <c r="CZ106" t="s">
        <v>2984</v>
      </c>
      <c r="DA106" t="s">
        <v>2985</v>
      </c>
      <c r="DB106" t="s">
        <v>2986</v>
      </c>
      <c r="DC106" t="s">
        <v>2987</v>
      </c>
      <c r="DD106" t="s">
        <v>2988</v>
      </c>
      <c r="DE106" t="s">
        <v>1237</v>
      </c>
      <c r="DF106" t="s">
        <v>1232</v>
      </c>
      <c r="DG106" t="s">
        <v>2989</v>
      </c>
      <c r="DH106" t="s">
        <v>2990</v>
      </c>
      <c r="DI106" t="s">
        <v>2077</v>
      </c>
      <c r="DJ106" t="s">
        <v>1241</v>
      </c>
      <c r="DK106" t="s">
        <v>2991</v>
      </c>
      <c r="DL106" t="s">
        <v>2992</v>
      </c>
    </row>
    <row r="107" spans="1:116" x14ac:dyDescent="0.3">
      <c r="A107" t="s">
        <v>562</v>
      </c>
      <c r="B107" t="s">
        <v>563</v>
      </c>
      <c r="C107" t="s">
        <v>1747</v>
      </c>
      <c r="D107" t="s">
        <v>1748</v>
      </c>
      <c r="E107" t="s">
        <v>1749</v>
      </c>
      <c r="F107" t="s">
        <v>1368</v>
      </c>
      <c r="G107" t="s">
        <v>1750</v>
      </c>
      <c r="H107" t="s">
        <v>1751</v>
      </c>
      <c r="I107">
        <v>0</v>
      </c>
      <c r="J107">
        <v>0</v>
      </c>
      <c r="K107">
        <v>0</v>
      </c>
      <c r="L107">
        <v>0</v>
      </c>
      <c r="M107" s="261">
        <v>0</v>
      </c>
      <c r="N107">
        <v>0</v>
      </c>
      <c r="O107" t="s">
        <v>1009</v>
      </c>
      <c r="P107" t="s">
        <v>1009</v>
      </c>
      <c r="Q107" t="s">
        <v>1009</v>
      </c>
      <c r="R107" t="s">
        <v>1009</v>
      </c>
      <c r="S107" t="s">
        <v>1125</v>
      </c>
      <c r="T107" t="s">
        <v>1125</v>
      </c>
      <c r="U107" t="s">
        <v>1125</v>
      </c>
      <c r="V107" t="s">
        <v>1125</v>
      </c>
      <c r="W107" t="s">
        <v>1009</v>
      </c>
      <c r="Z107" t="s">
        <v>1035</v>
      </c>
      <c r="AA107" t="s">
        <v>1033</v>
      </c>
      <c r="AB107" t="s">
        <v>1033</v>
      </c>
      <c r="AC107" t="s">
        <v>1035</v>
      </c>
      <c r="AP107" t="s">
        <v>1056</v>
      </c>
      <c r="AQ107" t="s">
        <v>1056</v>
      </c>
      <c r="AR107" t="s">
        <v>1054</v>
      </c>
      <c r="AS107" t="s">
        <v>1056</v>
      </c>
      <c r="AT107" t="s">
        <v>1056</v>
      </c>
      <c r="AU107" t="s">
        <v>1054</v>
      </c>
      <c r="AV107" t="s">
        <v>1056</v>
      </c>
      <c r="AW107" t="s">
        <v>1054</v>
      </c>
      <c r="AX107" t="s">
        <v>1058</v>
      </c>
      <c r="CI107" t="s">
        <v>1011</v>
      </c>
      <c r="CJ107" t="s">
        <v>1011</v>
      </c>
      <c r="CK107" t="s">
        <v>1125</v>
      </c>
      <c r="CL107" t="s">
        <v>1125</v>
      </c>
      <c r="CM107" t="s">
        <v>1125</v>
      </c>
      <c r="CN107" t="s">
        <v>1011</v>
      </c>
      <c r="CO107" t="s">
        <v>1125</v>
      </c>
      <c r="CP107" t="s">
        <v>1125</v>
      </c>
      <c r="CQ107" t="s">
        <v>1229</v>
      </c>
      <c r="CR107" t="s">
        <v>1229</v>
      </c>
      <c r="CS107" t="s">
        <v>1229</v>
      </c>
      <c r="CT107" t="s">
        <v>1229</v>
      </c>
      <c r="CU107" t="s">
        <v>1229</v>
      </c>
      <c r="CV107" t="s">
        <v>1229</v>
      </c>
      <c r="CW107" t="s">
        <v>1229</v>
      </c>
      <c r="CX107" t="s">
        <v>2993</v>
      </c>
      <c r="CY107" t="s">
        <v>2994</v>
      </c>
      <c r="CZ107" t="s">
        <v>2995</v>
      </c>
      <c r="DA107" t="s">
        <v>2996</v>
      </c>
      <c r="DB107" t="s">
        <v>2997</v>
      </c>
      <c r="DC107" t="s">
        <v>2998</v>
      </c>
      <c r="DD107" t="s">
        <v>2999</v>
      </c>
      <c r="DE107" t="s">
        <v>1231</v>
      </c>
      <c r="DF107" t="s">
        <v>1239</v>
      </c>
      <c r="DG107" t="s">
        <v>3000</v>
      </c>
      <c r="DH107" t="s">
        <v>3001</v>
      </c>
      <c r="DI107" t="s">
        <v>2077</v>
      </c>
      <c r="DJ107" t="s">
        <v>1236</v>
      </c>
      <c r="DK107" t="s">
        <v>3002</v>
      </c>
      <c r="DL107" t="s">
        <v>3003</v>
      </c>
    </row>
    <row r="108" spans="1:116" x14ac:dyDescent="0.3">
      <c r="A108" t="s">
        <v>564</v>
      </c>
      <c r="B108" t="s">
        <v>565</v>
      </c>
      <c r="C108" t="s">
        <v>1674</v>
      </c>
      <c r="D108" t="s">
        <v>1675</v>
      </c>
      <c r="E108" t="s">
        <v>1676</v>
      </c>
      <c r="F108" t="s">
        <v>1363</v>
      </c>
      <c r="G108" t="s">
        <v>1752</v>
      </c>
      <c r="H108" t="s">
        <v>1753</v>
      </c>
      <c r="I108">
        <v>0</v>
      </c>
      <c r="J108">
        <v>0</v>
      </c>
      <c r="K108">
        <v>0</v>
      </c>
      <c r="L108">
        <v>0</v>
      </c>
      <c r="M108" s="261">
        <v>0</v>
      </c>
      <c r="N108">
        <v>0</v>
      </c>
      <c r="O108" t="s">
        <v>1009</v>
      </c>
      <c r="P108" t="s">
        <v>1009</v>
      </c>
      <c r="Q108" t="s">
        <v>1009</v>
      </c>
      <c r="R108" t="s">
        <v>1009</v>
      </c>
      <c r="S108" t="s">
        <v>1125</v>
      </c>
      <c r="T108" t="s">
        <v>1125</v>
      </c>
      <c r="U108" t="s">
        <v>1125</v>
      </c>
      <c r="V108" t="s">
        <v>1125</v>
      </c>
      <c r="W108" t="s">
        <v>1009</v>
      </c>
      <c r="Z108" t="s">
        <v>1035</v>
      </c>
      <c r="AA108" t="s">
        <v>1033</v>
      </c>
      <c r="AB108" t="s">
        <v>1033</v>
      </c>
      <c r="AC108" t="s">
        <v>1035</v>
      </c>
      <c r="AP108" t="s">
        <v>1054</v>
      </c>
      <c r="AQ108" t="s">
        <v>1054</v>
      </c>
      <c r="AR108" t="s">
        <v>1054</v>
      </c>
      <c r="AS108" t="s">
        <v>1054</v>
      </c>
      <c r="AT108" t="s">
        <v>1052</v>
      </c>
      <c r="AU108" t="s">
        <v>1054</v>
      </c>
      <c r="AV108" t="s">
        <v>1054</v>
      </c>
      <c r="AW108" t="s">
        <v>1054</v>
      </c>
      <c r="AX108" t="s">
        <v>1054</v>
      </c>
      <c r="CI108" t="s">
        <v>1011</v>
      </c>
      <c r="CJ108" t="s">
        <v>1011</v>
      </c>
      <c r="CK108" t="s">
        <v>1125</v>
      </c>
      <c r="CL108" t="s">
        <v>1125</v>
      </c>
      <c r="CM108" t="s">
        <v>1125</v>
      </c>
      <c r="CN108" t="s">
        <v>1009</v>
      </c>
      <c r="CO108">
        <v>21234925</v>
      </c>
      <c r="CP108" t="s">
        <v>2015</v>
      </c>
      <c r="CQ108" t="s">
        <v>1229</v>
      </c>
      <c r="CR108" t="s">
        <v>1229</v>
      </c>
      <c r="CS108" t="s">
        <v>1229</v>
      </c>
      <c r="CT108" t="s">
        <v>1229</v>
      </c>
      <c r="CU108" t="s">
        <v>1229</v>
      </c>
      <c r="CV108" t="s">
        <v>1229</v>
      </c>
      <c r="CW108" t="s">
        <v>1229</v>
      </c>
      <c r="CX108" t="s">
        <v>2252</v>
      </c>
      <c r="CY108" t="s">
        <v>2252</v>
      </c>
      <c r="CZ108" t="s">
        <v>2836</v>
      </c>
      <c r="DA108" t="s">
        <v>2837</v>
      </c>
      <c r="DB108" t="s">
        <v>2838</v>
      </c>
      <c r="DC108" t="s">
        <v>2252</v>
      </c>
      <c r="DD108" t="s">
        <v>2252</v>
      </c>
      <c r="DE108" t="s">
        <v>1236</v>
      </c>
      <c r="DF108" t="s">
        <v>1232</v>
      </c>
      <c r="DG108" t="s">
        <v>3004</v>
      </c>
      <c r="DH108" t="s">
        <v>2840</v>
      </c>
      <c r="DI108" t="s">
        <v>2077</v>
      </c>
      <c r="DJ108" t="s">
        <v>1237</v>
      </c>
      <c r="DK108" t="s">
        <v>2841</v>
      </c>
      <c r="DL108" t="s">
        <v>3005</v>
      </c>
    </row>
    <row r="109" spans="1:116" x14ac:dyDescent="0.3">
      <c r="A109" t="s">
        <v>568</v>
      </c>
      <c r="B109" t="s">
        <v>569</v>
      </c>
      <c r="C109" t="s">
        <v>1754</v>
      </c>
      <c r="D109" t="s">
        <v>1755</v>
      </c>
      <c r="E109" t="s">
        <v>1756</v>
      </c>
      <c r="F109" t="s">
        <v>1368</v>
      </c>
      <c r="G109" t="s">
        <v>1757</v>
      </c>
      <c r="H109" t="s">
        <v>1758</v>
      </c>
      <c r="I109">
        <v>0</v>
      </c>
      <c r="J109">
        <v>0</v>
      </c>
      <c r="K109">
        <v>0</v>
      </c>
      <c r="L109">
        <v>0</v>
      </c>
      <c r="M109" s="261">
        <v>0</v>
      </c>
      <c r="N109">
        <v>0</v>
      </c>
      <c r="O109" t="s">
        <v>1009</v>
      </c>
      <c r="P109" t="s">
        <v>1009</v>
      </c>
      <c r="Q109" t="s">
        <v>1009</v>
      </c>
      <c r="R109" t="s">
        <v>1009</v>
      </c>
      <c r="S109" t="s">
        <v>1125</v>
      </c>
      <c r="T109" t="s">
        <v>1125</v>
      </c>
      <c r="U109" t="s">
        <v>1125</v>
      </c>
      <c r="V109" t="s">
        <v>1125</v>
      </c>
      <c r="W109" t="s">
        <v>1009</v>
      </c>
      <c r="Z109" t="s">
        <v>1033</v>
      </c>
      <c r="AA109" t="s">
        <v>1033</v>
      </c>
      <c r="AB109" t="s">
        <v>1033</v>
      </c>
      <c r="AC109" t="s">
        <v>1033</v>
      </c>
      <c r="AP109" t="s">
        <v>1056</v>
      </c>
      <c r="AQ109" t="s">
        <v>1056</v>
      </c>
      <c r="AR109" t="s">
        <v>1056</v>
      </c>
      <c r="AS109" t="s">
        <v>1054</v>
      </c>
      <c r="AT109" t="s">
        <v>1054</v>
      </c>
      <c r="AU109" t="s">
        <v>1054</v>
      </c>
      <c r="AV109" t="s">
        <v>1054</v>
      </c>
      <c r="AW109" t="s">
        <v>1056</v>
      </c>
      <c r="AX109" t="s">
        <v>1056</v>
      </c>
      <c r="CI109" t="s">
        <v>1011</v>
      </c>
      <c r="CJ109" t="s">
        <v>1011</v>
      </c>
      <c r="CK109" t="s">
        <v>1125</v>
      </c>
      <c r="CL109" t="s">
        <v>1125</v>
      </c>
      <c r="CM109" t="s">
        <v>1125</v>
      </c>
      <c r="CN109" t="s">
        <v>1011</v>
      </c>
      <c r="CO109">
        <v>14281211</v>
      </c>
      <c r="CP109" t="s">
        <v>1125</v>
      </c>
      <c r="CQ109" t="s">
        <v>1229</v>
      </c>
      <c r="CR109" t="s">
        <v>1229</v>
      </c>
      <c r="CS109" t="s">
        <v>1229</v>
      </c>
      <c r="CT109" t="s">
        <v>1230</v>
      </c>
      <c r="CU109" t="s">
        <v>1229</v>
      </c>
      <c r="CV109" t="s">
        <v>1230</v>
      </c>
      <c r="CW109" t="s">
        <v>1229</v>
      </c>
      <c r="CX109" t="s">
        <v>2684</v>
      </c>
      <c r="CY109" t="s">
        <v>2685</v>
      </c>
      <c r="CZ109" t="s">
        <v>2686</v>
      </c>
      <c r="DA109" t="s">
        <v>2687</v>
      </c>
      <c r="DB109" t="s">
        <v>3006</v>
      </c>
      <c r="DC109" t="s">
        <v>3007</v>
      </c>
      <c r="DD109" t="s">
        <v>3008</v>
      </c>
      <c r="DE109" t="s">
        <v>1232</v>
      </c>
      <c r="DF109" t="s">
        <v>1241</v>
      </c>
      <c r="DG109" t="s">
        <v>3009</v>
      </c>
      <c r="DH109" t="s">
        <v>3010</v>
      </c>
      <c r="DI109" t="s">
        <v>2077</v>
      </c>
      <c r="DJ109" t="s">
        <v>1236</v>
      </c>
      <c r="DK109" t="s">
        <v>3011</v>
      </c>
      <c r="DL109" t="s">
        <v>3012</v>
      </c>
    </row>
    <row r="110" spans="1:116" x14ac:dyDescent="0.3">
      <c r="A110" t="s">
        <v>570</v>
      </c>
      <c r="B110" t="s">
        <v>571</v>
      </c>
      <c r="C110" t="s">
        <v>1759</v>
      </c>
      <c r="D110" t="s">
        <v>1760</v>
      </c>
      <c r="E110" t="s">
        <v>1761</v>
      </c>
      <c r="F110" t="s">
        <v>1368</v>
      </c>
      <c r="G110" t="s">
        <v>1762</v>
      </c>
      <c r="H110" t="s">
        <v>1763</v>
      </c>
      <c r="I110">
        <v>0</v>
      </c>
      <c r="J110">
        <v>0</v>
      </c>
      <c r="K110">
        <v>0</v>
      </c>
      <c r="L110">
        <v>0</v>
      </c>
      <c r="M110" s="261">
        <v>0</v>
      </c>
      <c r="N110">
        <v>0</v>
      </c>
      <c r="O110" t="s">
        <v>1009</v>
      </c>
      <c r="P110" t="s">
        <v>1009</v>
      </c>
      <c r="Q110" t="s">
        <v>1009</v>
      </c>
      <c r="R110" t="s">
        <v>1009</v>
      </c>
      <c r="S110" t="s">
        <v>1125</v>
      </c>
      <c r="T110" t="s">
        <v>1125</v>
      </c>
      <c r="U110" t="s">
        <v>1125</v>
      </c>
      <c r="V110" t="s">
        <v>1125</v>
      </c>
      <c r="W110" t="s">
        <v>1009</v>
      </c>
      <c r="Z110" t="s">
        <v>1035</v>
      </c>
      <c r="AA110" t="s">
        <v>1033</v>
      </c>
      <c r="AB110" t="s">
        <v>1033</v>
      </c>
      <c r="AC110" t="s">
        <v>1033</v>
      </c>
      <c r="AP110" t="s">
        <v>1054</v>
      </c>
      <c r="AQ110" t="s">
        <v>1054</v>
      </c>
      <c r="AR110" t="s">
        <v>1054</v>
      </c>
      <c r="AS110" t="s">
        <v>1056</v>
      </c>
      <c r="AT110" t="s">
        <v>1054</v>
      </c>
      <c r="AU110" t="s">
        <v>1054</v>
      </c>
      <c r="AV110" t="s">
        <v>1054</v>
      </c>
      <c r="AW110" t="s">
        <v>1054</v>
      </c>
      <c r="AX110" t="s">
        <v>1052</v>
      </c>
      <c r="CI110" t="s">
        <v>1011</v>
      </c>
      <c r="CJ110" t="s">
        <v>1009</v>
      </c>
      <c r="CK110" t="s">
        <v>1125</v>
      </c>
      <c r="CL110">
        <v>519312</v>
      </c>
      <c r="CM110" t="s">
        <v>2016</v>
      </c>
      <c r="CN110" t="s">
        <v>1009</v>
      </c>
      <c r="CO110">
        <v>32113649</v>
      </c>
      <c r="CP110" t="s">
        <v>2016</v>
      </c>
      <c r="CQ110" t="s">
        <v>1229</v>
      </c>
      <c r="CR110" t="s">
        <v>1229</v>
      </c>
      <c r="CS110" t="s">
        <v>1229</v>
      </c>
      <c r="CT110" t="s">
        <v>1229</v>
      </c>
      <c r="CU110" t="s">
        <v>1229</v>
      </c>
      <c r="CV110" t="s">
        <v>1229</v>
      </c>
      <c r="CW110" t="s">
        <v>1229</v>
      </c>
      <c r="CX110" t="s">
        <v>3013</v>
      </c>
      <c r="CY110" t="s">
        <v>3014</v>
      </c>
      <c r="CZ110" t="s">
        <v>3015</v>
      </c>
      <c r="DA110" t="s">
        <v>3016</v>
      </c>
      <c r="DB110" t="s">
        <v>3017</v>
      </c>
      <c r="DC110" t="s">
        <v>3018</v>
      </c>
      <c r="DD110" t="s">
        <v>3019</v>
      </c>
      <c r="DE110" t="s">
        <v>1237</v>
      </c>
      <c r="DF110" t="s">
        <v>1231</v>
      </c>
      <c r="DG110" t="s">
        <v>3020</v>
      </c>
      <c r="DH110" t="s">
        <v>3021</v>
      </c>
      <c r="DI110" t="s">
        <v>1237</v>
      </c>
      <c r="DJ110" t="s">
        <v>1236</v>
      </c>
      <c r="DK110" t="s">
        <v>3022</v>
      </c>
      <c r="DL110" t="s">
        <v>3023</v>
      </c>
    </row>
    <row r="111" spans="1:116" x14ac:dyDescent="0.3">
      <c r="A111" t="s">
        <v>572</v>
      </c>
      <c r="B111" t="s">
        <v>573</v>
      </c>
      <c r="C111" t="s">
        <v>1397</v>
      </c>
      <c r="D111" t="s">
        <v>1764</v>
      </c>
      <c r="E111" t="s">
        <v>1765</v>
      </c>
      <c r="F111" t="s">
        <v>1363</v>
      </c>
      <c r="G111" t="s">
        <v>1766</v>
      </c>
      <c r="H111" t="s">
        <v>1767</v>
      </c>
      <c r="I111">
        <v>0</v>
      </c>
      <c r="J111">
        <v>0</v>
      </c>
      <c r="K111">
        <v>0</v>
      </c>
      <c r="L111">
        <v>0</v>
      </c>
      <c r="M111" s="261">
        <v>0</v>
      </c>
      <c r="N111">
        <v>0</v>
      </c>
      <c r="O111" t="s">
        <v>1009</v>
      </c>
      <c r="P111" t="s">
        <v>1009</v>
      </c>
      <c r="Q111" t="s">
        <v>1009</v>
      </c>
      <c r="R111" t="s">
        <v>1009</v>
      </c>
      <c r="S111" t="s">
        <v>1125</v>
      </c>
      <c r="T111" t="s">
        <v>1125</v>
      </c>
      <c r="U111" t="s">
        <v>1125</v>
      </c>
      <c r="V111" t="s">
        <v>1125</v>
      </c>
      <c r="W111" t="s">
        <v>1009</v>
      </c>
      <c r="Z111" t="s">
        <v>1035</v>
      </c>
      <c r="AA111" t="s">
        <v>1035</v>
      </c>
      <c r="AB111" t="s">
        <v>1035</v>
      </c>
      <c r="AC111" t="s">
        <v>1035</v>
      </c>
      <c r="AP111" t="s">
        <v>1054</v>
      </c>
      <c r="AQ111" t="s">
        <v>1056</v>
      </c>
      <c r="AR111" t="s">
        <v>1058</v>
      </c>
      <c r="AS111" t="s">
        <v>1056</v>
      </c>
      <c r="AT111" t="s">
        <v>1054</v>
      </c>
      <c r="AU111" t="s">
        <v>1056</v>
      </c>
      <c r="AV111" t="s">
        <v>1054</v>
      </c>
      <c r="AW111" t="s">
        <v>1056</v>
      </c>
      <c r="AX111" t="s">
        <v>1056</v>
      </c>
      <c r="CI111" t="s">
        <v>1011</v>
      </c>
      <c r="CJ111" t="s">
        <v>1011</v>
      </c>
      <c r="CK111" t="s">
        <v>1125</v>
      </c>
      <c r="CL111" t="s">
        <v>1125</v>
      </c>
      <c r="CM111" t="s">
        <v>1125</v>
      </c>
      <c r="CN111" t="s">
        <v>1009</v>
      </c>
      <c r="CO111">
        <v>39809000</v>
      </c>
      <c r="CP111" t="s">
        <v>2017</v>
      </c>
      <c r="CQ111" t="s">
        <v>1238</v>
      </c>
      <c r="CR111" t="s">
        <v>1238</v>
      </c>
      <c r="CS111" t="s">
        <v>1238</v>
      </c>
      <c r="CT111" t="s">
        <v>1229</v>
      </c>
      <c r="CU111" t="s">
        <v>1229</v>
      </c>
      <c r="CV111" t="s">
        <v>1229</v>
      </c>
      <c r="CW111" t="s">
        <v>1229</v>
      </c>
      <c r="CX111" t="s">
        <v>3024</v>
      </c>
      <c r="CY111" t="s">
        <v>3025</v>
      </c>
      <c r="CZ111" t="s">
        <v>3026</v>
      </c>
      <c r="DA111" t="s">
        <v>3027</v>
      </c>
      <c r="DB111" t="s">
        <v>3028</v>
      </c>
      <c r="DC111" t="s">
        <v>3029</v>
      </c>
      <c r="DD111" t="s">
        <v>3030</v>
      </c>
      <c r="DE111" t="s">
        <v>1231</v>
      </c>
      <c r="DF111" t="s">
        <v>1239</v>
      </c>
      <c r="DG111" t="s">
        <v>3031</v>
      </c>
      <c r="DH111" t="s">
        <v>3032</v>
      </c>
      <c r="DI111" t="s">
        <v>2077</v>
      </c>
      <c r="DJ111" t="s">
        <v>1236</v>
      </c>
      <c r="DK111" t="s">
        <v>3033</v>
      </c>
      <c r="DL111" t="s">
        <v>3034</v>
      </c>
    </row>
    <row r="112" spans="1:116" x14ac:dyDescent="0.3">
      <c r="A112" t="s">
        <v>574</v>
      </c>
      <c r="B112" t="s">
        <v>575</v>
      </c>
      <c r="C112" t="s">
        <v>1768</v>
      </c>
      <c r="D112" t="s">
        <v>1769</v>
      </c>
      <c r="E112" t="s">
        <v>1770</v>
      </c>
      <c r="F112" t="s">
        <v>1363</v>
      </c>
      <c r="G112" t="s">
        <v>1710</v>
      </c>
      <c r="H112" t="s">
        <v>1771</v>
      </c>
      <c r="I112">
        <v>0</v>
      </c>
      <c r="J112">
        <v>0</v>
      </c>
      <c r="K112">
        <v>0</v>
      </c>
      <c r="L112">
        <v>0</v>
      </c>
      <c r="M112" s="261">
        <v>0</v>
      </c>
      <c r="N112">
        <v>0</v>
      </c>
      <c r="O112" t="s">
        <v>1009</v>
      </c>
      <c r="P112" t="s">
        <v>1009</v>
      </c>
      <c r="Q112" t="s">
        <v>1009</v>
      </c>
      <c r="R112" t="s">
        <v>1009</v>
      </c>
      <c r="S112" t="s">
        <v>1125</v>
      </c>
      <c r="T112" t="s">
        <v>1125</v>
      </c>
      <c r="U112" t="s">
        <v>1125</v>
      </c>
      <c r="V112" t="s">
        <v>1125</v>
      </c>
      <c r="W112" t="s">
        <v>1009</v>
      </c>
      <c r="Z112" t="s">
        <v>1033</v>
      </c>
      <c r="AA112" t="s">
        <v>1033</v>
      </c>
      <c r="AB112" t="s">
        <v>1033</v>
      </c>
      <c r="AC112" t="s">
        <v>1035</v>
      </c>
      <c r="AP112" t="s">
        <v>1056</v>
      </c>
      <c r="AQ112" t="s">
        <v>1056</v>
      </c>
      <c r="AR112" t="s">
        <v>1058</v>
      </c>
      <c r="AS112" t="s">
        <v>1056</v>
      </c>
      <c r="AT112" t="s">
        <v>1056</v>
      </c>
      <c r="AU112" t="s">
        <v>1056</v>
      </c>
      <c r="AV112" t="s">
        <v>1056</v>
      </c>
      <c r="AW112" t="s">
        <v>1056</v>
      </c>
      <c r="AX112" t="s">
        <v>1054</v>
      </c>
      <c r="CI112" t="s">
        <v>1011</v>
      </c>
      <c r="CJ112" t="s">
        <v>1011</v>
      </c>
      <c r="CK112" t="s">
        <v>1125</v>
      </c>
      <c r="CL112" t="s">
        <v>1125</v>
      </c>
      <c r="CM112" t="s">
        <v>1125</v>
      </c>
      <c r="CN112" t="s">
        <v>1009</v>
      </c>
      <c r="CO112">
        <v>2622000</v>
      </c>
      <c r="CP112" t="s">
        <v>2018</v>
      </c>
      <c r="CQ112" t="s">
        <v>1229</v>
      </c>
      <c r="CR112" t="s">
        <v>1229</v>
      </c>
      <c r="CS112" t="s">
        <v>1229</v>
      </c>
      <c r="CT112" t="s">
        <v>1229</v>
      </c>
      <c r="CU112" t="s">
        <v>1229</v>
      </c>
      <c r="CV112" t="s">
        <v>1229</v>
      </c>
      <c r="CW112" t="s">
        <v>1229</v>
      </c>
      <c r="CX112" t="s">
        <v>3035</v>
      </c>
      <c r="CY112" t="s">
        <v>3036</v>
      </c>
      <c r="CZ112" t="s">
        <v>3037</v>
      </c>
      <c r="DA112" t="s">
        <v>3038</v>
      </c>
      <c r="DB112" t="s">
        <v>3039</v>
      </c>
      <c r="DC112" t="s">
        <v>3040</v>
      </c>
      <c r="DD112" t="s">
        <v>3041</v>
      </c>
      <c r="DE112" t="s">
        <v>1236</v>
      </c>
      <c r="DF112" t="s">
        <v>1235</v>
      </c>
      <c r="DG112" t="s">
        <v>3042</v>
      </c>
      <c r="DH112" t="s">
        <v>3043</v>
      </c>
      <c r="DI112" t="s">
        <v>1232</v>
      </c>
      <c r="DJ112" t="s">
        <v>1240</v>
      </c>
      <c r="DK112" t="s">
        <v>3044</v>
      </c>
      <c r="DL112" t="s">
        <v>3045</v>
      </c>
    </row>
    <row r="113" spans="1:116" x14ac:dyDescent="0.3">
      <c r="A113" t="s">
        <v>576</v>
      </c>
      <c r="B113" t="s">
        <v>577</v>
      </c>
      <c r="C113" t="s">
        <v>1772</v>
      </c>
      <c r="D113" t="s">
        <v>1773</v>
      </c>
      <c r="E113" t="s">
        <v>1774</v>
      </c>
      <c r="F113" t="s">
        <v>1363</v>
      </c>
      <c r="G113" t="s">
        <v>1775</v>
      </c>
      <c r="H113" t="s">
        <v>1776</v>
      </c>
      <c r="I113">
        <v>0</v>
      </c>
      <c r="J113">
        <v>0</v>
      </c>
      <c r="K113">
        <v>0</v>
      </c>
      <c r="L113">
        <v>0</v>
      </c>
      <c r="M113" s="261">
        <v>0</v>
      </c>
      <c r="N113">
        <v>0</v>
      </c>
      <c r="O113" t="s">
        <v>1009</v>
      </c>
      <c r="P113" t="s">
        <v>1009</v>
      </c>
      <c r="Q113" t="s">
        <v>1009</v>
      </c>
      <c r="R113" t="s">
        <v>1009</v>
      </c>
      <c r="S113" t="s">
        <v>1125</v>
      </c>
      <c r="T113" t="s">
        <v>1125</v>
      </c>
      <c r="U113" t="s">
        <v>1125</v>
      </c>
      <c r="V113" t="s">
        <v>1125</v>
      </c>
      <c r="W113" t="s">
        <v>1009</v>
      </c>
      <c r="Z113" t="s">
        <v>1035</v>
      </c>
      <c r="AA113" t="s">
        <v>1035</v>
      </c>
      <c r="AB113" t="s">
        <v>1033</v>
      </c>
      <c r="AC113" t="s">
        <v>1033</v>
      </c>
      <c r="AP113" t="s">
        <v>1054</v>
      </c>
      <c r="AQ113" t="s">
        <v>1054</v>
      </c>
      <c r="AR113" t="s">
        <v>1054</v>
      </c>
      <c r="AS113" t="s">
        <v>1054</v>
      </c>
      <c r="AT113" t="s">
        <v>1054</v>
      </c>
      <c r="AU113" t="s">
        <v>1052</v>
      </c>
      <c r="AV113" t="s">
        <v>1054</v>
      </c>
      <c r="AW113" t="s">
        <v>1054</v>
      </c>
      <c r="AX113" t="s">
        <v>1052</v>
      </c>
      <c r="CI113" t="s">
        <v>1009</v>
      </c>
      <c r="CJ113" t="s">
        <v>1009</v>
      </c>
      <c r="CK113">
        <v>3932122</v>
      </c>
      <c r="CL113">
        <v>1070831</v>
      </c>
      <c r="CM113" t="s">
        <v>2019</v>
      </c>
      <c r="CN113" t="s">
        <v>1009</v>
      </c>
      <c r="CO113">
        <v>618273588</v>
      </c>
      <c r="CP113" t="s">
        <v>2020</v>
      </c>
      <c r="CQ113" t="s">
        <v>1229</v>
      </c>
      <c r="CR113" t="s">
        <v>1229</v>
      </c>
      <c r="CS113" t="s">
        <v>1229</v>
      </c>
      <c r="CT113" t="s">
        <v>1229</v>
      </c>
      <c r="CU113" t="s">
        <v>1229</v>
      </c>
      <c r="CV113" t="s">
        <v>1229</v>
      </c>
      <c r="CW113" t="s">
        <v>1229</v>
      </c>
      <c r="CX113" t="s">
        <v>3046</v>
      </c>
      <c r="CY113" t="s">
        <v>3047</v>
      </c>
      <c r="CZ113" t="s">
        <v>3048</v>
      </c>
      <c r="DA113" t="s">
        <v>3049</v>
      </c>
      <c r="DB113" t="s">
        <v>3050</v>
      </c>
      <c r="DC113" t="s">
        <v>3051</v>
      </c>
      <c r="DD113" t="s">
        <v>3051</v>
      </c>
      <c r="DE113" t="s">
        <v>1235</v>
      </c>
      <c r="DF113" t="s">
        <v>1231</v>
      </c>
      <c r="DG113" t="s">
        <v>3052</v>
      </c>
      <c r="DH113" t="s">
        <v>3053</v>
      </c>
      <c r="DI113" t="s">
        <v>1237</v>
      </c>
      <c r="DJ113" t="s">
        <v>1232</v>
      </c>
      <c r="DK113" t="s">
        <v>3054</v>
      </c>
      <c r="DL113" t="s">
        <v>3055</v>
      </c>
    </row>
    <row r="114" spans="1:116" x14ac:dyDescent="0.3">
      <c r="A114" t="s">
        <v>578</v>
      </c>
      <c r="B114" t="s">
        <v>579</v>
      </c>
      <c r="C114" t="s">
        <v>1777</v>
      </c>
      <c r="D114" t="s">
        <v>1778</v>
      </c>
      <c r="E114" t="s">
        <v>1779</v>
      </c>
      <c r="F114" t="s">
        <v>1363</v>
      </c>
      <c r="G114" t="s">
        <v>1780</v>
      </c>
      <c r="H114" t="s">
        <v>1781</v>
      </c>
      <c r="I114">
        <v>0</v>
      </c>
      <c r="J114">
        <v>0</v>
      </c>
      <c r="K114">
        <v>0</v>
      </c>
      <c r="L114">
        <v>0</v>
      </c>
      <c r="M114" s="261">
        <v>0</v>
      </c>
      <c r="N114">
        <v>0</v>
      </c>
      <c r="O114" t="s">
        <v>1009</v>
      </c>
      <c r="P114" t="s">
        <v>1009</v>
      </c>
      <c r="Q114" t="s">
        <v>1009</v>
      </c>
      <c r="R114" t="s">
        <v>1009</v>
      </c>
      <c r="S114" t="s">
        <v>1125</v>
      </c>
      <c r="T114" t="s">
        <v>1125</v>
      </c>
      <c r="U114" t="s">
        <v>1125</v>
      </c>
      <c r="V114" t="s">
        <v>1125</v>
      </c>
      <c r="W114" t="s">
        <v>1009</v>
      </c>
      <c r="Z114" t="s">
        <v>1033</v>
      </c>
      <c r="AA114" t="s">
        <v>1035</v>
      </c>
      <c r="AB114" t="s">
        <v>1035</v>
      </c>
      <c r="AC114" t="s">
        <v>1033</v>
      </c>
      <c r="AP114" t="s">
        <v>1054</v>
      </c>
      <c r="AQ114" t="s">
        <v>1054</v>
      </c>
      <c r="AR114" t="s">
        <v>1054</v>
      </c>
      <c r="AS114" t="s">
        <v>1054</v>
      </c>
      <c r="AT114" t="s">
        <v>1056</v>
      </c>
      <c r="AU114" t="s">
        <v>1054</v>
      </c>
      <c r="AV114" t="s">
        <v>1054</v>
      </c>
      <c r="AW114" t="s">
        <v>1054</v>
      </c>
      <c r="AX114" t="s">
        <v>1054</v>
      </c>
      <c r="CI114" t="s">
        <v>1009</v>
      </c>
      <c r="CJ114" t="s">
        <v>1011</v>
      </c>
      <c r="CK114">
        <v>-4</v>
      </c>
      <c r="CL114" t="s">
        <v>1125</v>
      </c>
      <c r="CM114" t="s">
        <v>1604</v>
      </c>
      <c r="CN114" t="s">
        <v>1009</v>
      </c>
      <c r="CO114">
        <v>51880578</v>
      </c>
      <c r="CP114" t="s">
        <v>1604</v>
      </c>
      <c r="CQ114" t="s">
        <v>1238</v>
      </c>
      <c r="CR114" t="s">
        <v>1229</v>
      </c>
      <c r="CS114" t="s">
        <v>1238</v>
      </c>
      <c r="CT114" t="s">
        <v>1238</v>
      </c>
      <c r="CU114" t="s">
        <v>1238</v>
      </c>
      <c r="CV114" t="s">
        <v>1229</v>
      </c>
      <c r="CW114" t="s">
        <v>1230</v>
      </c>
      <c r="CX114" t="s">
        <v>3056</v>
      </c>
      <c r="CY114" t="s">
        <v>3057</v>
      </c>
      <c r="CZ114" t="s">
        <v>3058</v>
      </c>
      <c r="DA114" t="s">
        <v>3059</v>
      </c>
      <c r="DB114" t="s">
        <v>3060</v>
      </c>
      <c r="DC114" t="s">
        <v>3061</v>
      </c>
      <c r="DD114" t="s">
        <v>3062</v>
      </c>
      <c r="DE114" t="s">
        <v>1231</v>
      </c>
      <c r="DF114" t="s">
        <v>1239</v>
      </c>
      <c r="DG114" t="s">
        <v>3063</v>
      </c>
      <c r="DH114" t="s">
        <v>3064</v>
      </c>
      <c r="DI114" t="s">
        <v>2077</v>
      </c>
      <c r="DJ114" t="s">
        <v>1236</v>
      </c>
      <c r="DK114" t="s">
        <v>3065</v>
      </c>
      <c r="DL114" t="s">
        <v>3066</v>
      </c>
    </row>
    <row r="115" spans="1:116" x14ac:dyDescent="0.3">
      <c r="A115" t="s">
        <v>580</v>
      </c>
      <c r="B115" t="s">
        <v>581</v>
      </c>
      <c r="C115" t="s">
        <v>1782</v>
      </c>
      <c r="D115" t="s">
        <v>1783</v>
      </c>
      <c r="E115">
        <v>779162882</v>
      </c>
      <c r="F115" t="s">
        <v>1363</v>
      </c>
      <c r="G115" t="s">
        <v>1784</v>
      </c>
      <c r="H115" t="s">
        <v>1785</v>
      </c>
      <c r="I115">
        <v>0</v>
      </c>
      <c r="J115">
        <v>0</v>
      </c>
      <c r="K115">
        <v>0</v>
      </c>
      <c r="L115">
        <v>0</v>
      </c>
      <c r="M115" s="261">
        <v>0</v>
      </c>
      <c r="N115">
        <v>0</v>
      </c>
      <c r="O115" t="s">
        <v>1009</v>
      </c>
      <c r="P115" t="s">
        <v>1009</v>
      </c>
      <c r="Q115" t="s">
        <v>1009</v>
      </c>
      <c r="R115" t="s">
        <v>1009</v>
      </c>
      <c r="S115" t="s">
        <v>1125</v>
      </c>
      <c r="T115" t="s">
        <v>1125</v>
      </c>
      <c r="U115" t="s">
        <v>1125</v>
      </c>
      <c r="V115" t="s">
        <v>1125</v>
      </c>
      <c r="W115" t="s">
        <v>1009</v>
      </c>
      <c r="Z115" t="s">
        <v>1035</v>
      </c>
      <c r="AA115" t="s">
        <v>1033</v>
      </c>
      <c r="AB115" t="s">
        <v>1035</v>
      </c>
      <c r="AC115" t="s">
        <v>1035</v>
      </c>
      <c r="AP115" t="s">
        <v>1054</v>
      </c>
      <c r="AQ115" t="s">
        <v>1054</v>
      </c>
      <c r="AR115" t="s">
        <v>1056</v>
      </c>
      <c r="AS115" t="s">
        <v>1054</v>
      </c>
      <c r="AT115" t="s">
        <v>1054</v>
      </c>
      <c r="AU115" t="s">
        <v>1054</v>
      </c>
      <c r="AV115" t="s">
        <v>1054</v>
      </c>
      <c r="AW115" t="s">
        <v>1054</v>
      </c>
      <c r="AX115" t="s">
        <v>1054</v>
      </c>
      <c r="CI115" t="s">
        <v>1011</v>
      </c>
      <c r="CJ115" t="s">
        <v>1011</v>
      </c>
      <c r="CK115" t="s">
        <v>1125</v>
      </c>
      <c r="CL115" t="s">
        <v>1125</v>
      </c>
      <c r="CM115" t="s">
        <v>1125</v>
      </c>
      <c r="CN115" t="s">
        <v>1009</v>
      </c>
      <c r="CO115">
        <v>42371364</v>
      </c>
      <c r="CP115" t="s">
        <v>2021</v>
      </c>
      <c r="CQ115" t="s">
        <v>1229</v>
      </c>
      <c r="CR115" t="s">
        <v>1229</v>
      </c>
      <c r="CS115" t="s">
        <v>1229</v>
      </c>
      <c r="CT115" t="s">
        <v>1230</v>
      </c>
      <c r="CU115" t="s">
        <v>1230</v>
      </c>
      <c r="CV115" t="s">
        <v>1230</v>
      </c>
      <c r="CW115" t="s">
        <v>1230</v>
      </c>
      <c r="CX115" t="s">
        <v>3067</v>
      </c>
      <c r="CY115" t="s">
        <v>3068</v>
      </c>
      <c r="CZ115" t="s">
        <v>3069</v>
      </c>
      <c r="DA115" t="s">
        <v>3070</v>
      </c>
      <c r="DB115" t="s">
        <v>3071</v>
      </c>
      <c r="DC115" t="s">
        <v>3072</v>
      </c>
      <c r="DD115" t="s">
        <v>3073</v>
      </c>
      <c r="DE115" t="s">
        <v>1237</v>
      </c>
      <c r="DF115" t="s">
        <v>1231</v>
      </c>
      <c r="DG115" t="s">
        <v>3074</v>
      </c>
      <c r="DH115" t="s">
        <v>3075</v>
      </c>
      <c r="DI115" t="s">
        <v>1241</v>
      </c>
      <c r="DJ115" t="s">
        <v>1236</v>
      </c>
      <c r="DK115" t="s">
        <v>3076</v>
      </c>
      <c r="DL115" t="s">
        <v>3077</v>
      </c>
    </row>
    <row r="116" spans="1:116" x14ac:dyDescent="0.3">
      <c r="A116" t="s">
        <v>582</v>
      </c>
      <c r="B116" t="s">
        <v>583</v>
      </c>
      <c r="C116" t="s">
        <v>1786</v>
      </c>
      <c r="D116" t="s">
        <v>1787</v>
      </c>
      <c r="E116" t="s">
        <v>1788</v>
      </c>
      <c r="F116" t="s">
        <v>1363</v>
      </c>
      <c r="G116" t="s">
        <v>1789</v>
      </c>
      <c r="H116" t="s">
        <v>1790</v>
      </c>
      <c r="I116">
        <v>0</v>
      </c>
      <c r="J116">
        <v>0</v>
      </c>
      <c r="K116">
        <v>0</v>
      </c>
      <c r="L116">
        <v>0</v>
      </c>
      <c r="M116" s="261">
        <v>0</v>
      </c>
      <c r="N116">
        <v>0</v>
      </c>
      <c r="O116" t="s">
        <v>1009</v>
      </c>
      <c r="P116" t="s">
        <v>1009</v>
      </c>
      <c r="Q116" t="s">
        <v>1009</v>
      </c>
      <c r="R116" t="s">
        <v>1009</v>
      </c>
      <c r="S116" t="s">
        <v>1125</v>
      </c>
      <c r="T116" t="s">
        <v>1125</v>
      </c>
      <c r="U116" t="s">
        <v>1125</v>
      </c>
      <c r="V116" t="s">
        <v>1125</v>
      </c>
      <c r="W116" t="s">
        <v>1009</v>
      </c>
      <c r="Z116" t="s">
        <v>1035</v>
      </c>
      <c r="AA116" t="s">
        <v>1033</v>
      </c>
      <c r="AB116" t="s">
        <v>1033</v>
      </c>
      <c r="AC116" t="s">
        <v>1033</v>
      </c>
      <c r="AP116" t="s">
        <v>1054</v>
      </c>
      <c r="AQ116" t="s">
        <v>1054</v>
      </c>
      <c r="AR116" t="s">
        <v>1054</v>
      </c>
      <c r="AS116" t="s">
        <v>1054</v>
      </c>
      <c r="AT116" t="s">
        <v>1054</v>
      </c>
      <c r="AU116" t="s">
        <v>1054</v>
      </c>
      <c r="AV116" t="s">
        <v>1054</v>
      </c>
      <c r="AW116" t="s">
        <v>1056</v>
      </c>
      <c r="AX116" t="s">
        <v>1056</v>
      </c>
      <c r="CI116" t="s">
        <v>1009</v>
      </c>
      <c r="CJ116" t="s">
        <v>1009</v>
      </c>
      <c r="CK116">
        <v>227960013</v>
      </c>
      <c r="CL116">
        <v>95917166</v>
      </c>
      <c r="CM116" t="s">
        <v>2022</v>
      </c>
      <c r="CN116" t="s">
        <v>1009</v>
      </c>
      <c r="CO116">
        <v>400288073</v>
      </c>
      <c r="CP116" t="s">
        <v>2023</v>
      </c>
      <c r="CQ116" t="s">
        <v>1238</v>
      </c>
      <c r="CR116" t="s">
        <v>1229</v>
      </c>
      <c r="CS116" t="s">
        <v>1229</v>
      </c>
      <c r="CT116" t="s">
        <v>1229</v>
      </c>
      <c r="CU116" t="s">
        <v>1238</v>
      </c>
      <c r="CV116" t="s">
        <v>1229</v>
      </c>
      <c r="CW116" t="s">
        <v>1230</v>
      </c>
      <c r="CX116" t="s">
        <v>3078</v>
      </c>
      <c r="CY116" t="s">
        <v>3079</v>
      </c>
      <c r="CZ116" t="s">
        <v>3080</v>
      </c>
      <c r="DA116" t="s">
        <v>3081</v>
      </c>
      <c r="DB116" t="s">
        <v>3082</v>
      </c>
      <c r="DC116" t="s">
        <v>3083</v>
      </c>
      <c r="DD116" t="s">
        <v>3084</v>
      </c>
      <c r="DE116" t="s">
        <v>1239</v>
      </c>
      <c r="DF116" t="s">
        <v>1232</v>
      </c>
      <c r="DG116" t="s">
        <v>3085</v>
      </c>
      <c r="DH116" t="s">
        <v>3086</v>
      </c>
      <c r="DI116" t="s">
        <v>1236</v>
      </c>
      <c r="DJ116" t="s">
        <v>1237</v>
      </c>
      <c r="DK116" t="s">
        <v>3087</v>
      </c>
      <c r="DL116" t="s">
        <v>3088</v>
      </c>
    </row>
    <row r="117" spans="1:116" x14ac:dyDescent="0.3">
      <c r="A117" t="s">
        <v>586</v>
      </c>
      <c r="B117" t="s">
        <v>587</v>
      </c>
      <c r="C117" t="s">
        <v>1791</v>
      </c>
      <c r="D117" t="s">
        <v>1792</v>
      </c>
      <c r="E117">
        <v>1743252767</v>
      </c>
      <c r="F117" t="s">
        <v>1368</v>
      </c>
      <c r="G117" t="s">
        <v>1125</v>
      </c>
      <c r="H117" t="s">
        <v>1125</v>
      </c>
      <c r="I117">
        <v>0</v>
      </c>
      <c r="J117">
        <v>0</v>
      </c>
      <c r="K117">
        <v>0</v>
      </c>
      <c r="L117">
        <v>0</v>
      </c>
      <c r="M117" s="261">
        <v>0</v>
      </c>
      <c r="N117">
        <v>4</v>
      </c>
      <c r="O117" t="s">
        <v>1009</v>
      </c>
      <c r="P117" t="s">
        <v>1009</v>
      </c>
      <c r="Q117" t="s">
        <v>1009</v>
      </c>
      <c r="R117" t="s">
        <v>1009</v>
      </c>
      <c r="S117" t="s">
        <v>1125</v>
      </c>
      <c r="T117" t="s">
        <v>1125</v>
      </c>
      <c r="U117" t="s">
        <v>1125</v>
      </c>
      <c r="V117" t="s">
        <v>1125</v>
      </c>
      <c r="W117" t="s">
        <v>1009</v>
      </c>
      <c r="Z117" t="s">
        <v>1035</v>
      </c>
      <c r="AA117" t="s">
        <v>1033</v>
      </c>
      <c r="AB117" t="s">
        <v>1033</v>
      </c>
      <c r="AC117" t="s">
        <v>1033</v>
      </c>
      <c r="AP117" t="s">
        <v>1054</v>
      </c>
      <c r="AQ117" t="s">
        <v>1054</v>
      </c>
      <c r="AR117" t="s">
        <v>1056</v>
      </c>
      <c r="AS117" t="s">
        <v>1056</v>
      </c>
      <c r="AT117" t="s">
        <v>1054</v>
      </c>
      <c r="AU117" t="s">
        <v>1056</v>
      </c>
      <c r="AV117" t="s">
        <v>1054</v>
      </c>
      <c r="AW117" t="s">
        <v>1054</v>
      </c>
      <c r="AX117" t="s">
        <v>1054</v>
      </c>
      <c r="CI117" t="s">
        <v>1011</v>
      </c>
      <c r="CJ117" t="s">
        <v>1011</v>
      </c>
      <c r="CK117" t="s">
        <v>1125</v>
      </c>
      <c r="CL117" t="s">
        <v>1125</v>
      </c>
      <c r="CM117" t="s">
        <v>1125</v>
      </c>
      <c r="CN117" t="s">
        <v>1009</v>
      </c>
      <c r="CO117">
        <v>40056244</v>
      </c>
      <c r="CP117" t="s">
        <v>2024</v>
      </c>
      <c r="CQ117" t="s">
        <v>1229</v>
      </c>
      <c r="CR117" t="s">
        <v>1229</v>
      </c>
      <c r="CS117" t="s">
        <v>1229</v>
      </c>
      <c r="CT117" t="s">
        <v>1229</v>
      </c>
      <c r="CU117" t="s">
        <v>1238</v>
      </c>
      <c r="CV117" t="s">
        <v>1238</v>
      </c>
      <c r="CW117" t="s">
        <v>1238</v>
      </c>
      <c r="CX117" t="s">
        <v>1941</v>
      </c>
      <c r="CY117" t="s">
        <v>1941</v>
      </c>
      <c r="CZ117" t="s">
        <v>1941</v>
      </c>
      <c r="DA117" t="s">
        <v>1941</v>
      </c>
      <c r="DB117" t="s">
        <v>1941</v>
      </c>
      <c r="DC117" t="s">
        <v>1941</v>
      </c>
      <c r="DD117" t="s">
        <v>1941</v>
      </c>
      <c r="DE117" t="s">
        <v>1239</v>
      </c>
      <c r="DF117" t="s">
        <v>1232</v>
      </c>
      <c r="DG117" t="s">
        <v>3089</v>
      </c>
      <c r="DH117" t="s">
        <v>3090</v>
      </c>
      <c r="DI117" t="s">
        <v>2077</v>
      </c>
      <c r="DJ117" t="s">
        <v>1231</v>
      </c>
      <c r="DK117" t="s">
        <v>3091</v>
      </c>
      <c r="DL117" t="s">
        <v>3092</v>
      </c>
    </row>
    <row r="118" spans="1:116" x14ac:dyDescent="0.3">
      <c r="A118" t="s">
        <v>588</v>
      </c>
      <c r="B118" t="s">
        <v>589</v>
      </c>
      <c r="C118" t="s">
        <v>1793</v>
      </c>
      <c r="D118" t="s">
        <v>1794</v>
      </c>
      <c r="E118">
        <v>7813094040</v>
      </c>
      <c r="F118" t="s">
        <v>1363</v>
      </c>
      <c r="G118" t="s">
        <v>1795</v>
      </c>
      <c r="H118" t="s">
        <v>1796</v>
      </c>
      <c r="I118">
        <v>0</v>
      </c>
      <c r="J118">
        <v>0</v>
      </c>
      <c r="K118">
        <v>0</v>
      </c>
      <c r="L118">
        <v>0</v>
      </c>
      <c r="M118" s="261">
        <v>0</v>
      </c>
      <c r="N118">
        <v>0</v>
      </c>
      <c r="O118" t="s">
        <v>1009</v>
      </c>
      <c r="P118" t="s">
        <v>1009</v>
      </c>
      <c r="Q118" t="s">
        <v>1009</v>
      </c>
      <c r="R118" t="s">
        <v>1009</v>
      </c>
      <c r="S118" t="s">
        <v>1125</v>
      </c>
      <c r="T118" t="s">
        <v>1125</v>
      </c>
      <c r="U118" t="s">
        <v>1125</v>
      </c>
      <c r="V118" t="s">
        <v>1125</v>
      </c>
      <c r="W118" t="s">
        <v>1009</v>
      </c>
      <c r="Z118" t="s">
        <v>1033</v>
      </c>
      <c r="AA118" t="s">
        <v>1037</v>
      </c>
      <c r="AB118" t="s">
        <v>1035</v>
      </c>
      <c r="AC118" t="s">
        <v>1035</v>
      </c>
      <c r="AP118" t="s">
        <v>1054</v>
      </c>
      <c r="AQ118" t="s">
        <v>1054</v>
      </c>
      <c r="AR118" t="s">
        <v>1054</v>
      </c>
      <c r="AS118" t="s">
        <v>1054</v>
      </c>
      <c r="AT118" t="s">
        <v>1052</v>
      </c>
      <c r="AU118" t="s">
        <v>1054</v>
      </c>
      <c r="AV118" t="s">
        <v>1054</v>
      </c>
      <c r="AW118" t="s">
        <v>1054</v>
      </c>
      <c r="AX118" t="s">
        <v>1054</v>
      </c>
      <c r="CI118" t="s">
        <v>1011</v>
      </c>
      <c r="CJ118" t="s">
        <v>1011</v>
      </c>
      <c r="CK118" t="s">
        <v>1125</v>
      </c>
      <c r="CL118" t="s">
        <v>1125</v>
      </c>
      <c r="CM118" t="s">
        <v>1125</v>
      </c>
      <c r="CN118" t="s">
        <v>1011</v>
      </c>
      <c r="CO118" t="s">
        <v>1125</v>
      </c>
      <c r="CP118" t="s">
        <v>1125</v>
      </c>
      <c r="CQ118" t="s">
        <v>1238</v>
      </c>
      <c r="CR118" t="s">
        <v>1229</v>
      </c>
      <c r="CS118" t="s">
        <v>1229</v>
      </c>
      <c r="CT118" t="s">
        <v>1229</v>
      </c>
      <c r="CU118" t="s">
        <v>1238</v>
      </c>
      <c r="CV118" t="s">
        <v>1238</v>
      </c>
      <c r="CW118" t="s">
        <v>1229</v>
      </c>
      <c r="CX118" t="s">
        <v>3093</v>
      </c>
      <c r="CY118" t="s">
        <v>3094</v>
      </c>
      <c r="CZ118" t="s">
        <v>3095</v>
      </c>
      <c r="DA118" t="s">
        <v>3096</v>
      </c>
      <c r="DB118" t="s">
        <v>3097</v>
      </c>
      <c r="DC118" t="s">
        <v>3098</v>
      </c>
      <c r="DD118" t="s">
        <v>3099</v>
      </c>
      <c r="DE118" t="s">
        <v>1241</v>
      </c>
      <c r="DF118" t="s">
        <v>1239</v>
      </c>
      <c r="DG118" t="s">
        <v>3100</v>
      </c>
      <c r="DH118" t="s">
        <v>3101</v>
      </c>
      <c r="DI118" t="s">
        <v>1237</v>
      </c>
      <c r="DJ118" t="s">
        <v>1232</v>
      </c>
      <c r="DK118" t="s">
        <v>3102</v>
      </c>
      <c r="DL118" t="s">
        <v>3103</v>
      </c>
    </row>
    <row r="119" spans="1:116" x14ac:dyDescent="0.3">
      <c r="A119" t="s">
        <v>590</v>
      </c>
      <c r="B119" t="s">
        <v>591</v>
      </c>
      <c r="C119" t="s">
        <v>1797</v>
      </c>
      <c r="D119" t="s">
        <v>1798</v>
      </c>
      <c r="E119" t="s">
        <v>1799</v>
      </c>
      <c r="F119" t="s">
        <v>1368</v>
      </c>
      <c r="G119" t="s">
        <v>1364</v>
      </c>
      <c r="H119" t="s">
        <v>1800</v>
      </c>
      <c r="I119">
        <v>0</v>
      </c>
      <c r="J119">
        <v>0</v>
      </c>
      <c r="K119">
        <v>0</v>
      </c>
      <c r="L119">
        <v>0</v>
      </c>
      <c r="M119" s="261">
        <v>0</v>
      </c>
      <c r="N119">
        <v>0</v>
      </c>
      <c r="O119" t="s">
        <v>1009</v>
      </c>
      <c r="P119" t="s">
        <v>1009</v>
      </c>
      <c r="Q119" t="s">
        <v>1009</v>
      </c>
      <c r="R119" t="s">
        <v>1009</v>
      </c>
      <c r="S119" t="s">
        <v>1125</v>
      </c>
      <c r="T119" t="s">
        <v>1125</v>
      </c>
      <c r="U119" t="s">
        <v>1125</v>
      </c>
      <c r="V119" t="s">
        <v>1125</v>
      </c>
      <c r="W119" t="s">
        <v>1009</v>
      </c>
      <c r="Z119" t="s">
        <v>1033</v>
      </c>
      <c r="AA119" t="s">
        <v>1035</v>
      </c>
      <c r="AB119" t="s">
        <v>1035</v>
      </c>
      <c r="AC119" t="s">
        <v>1035</v>
      </c>
      <c r="AP119" t="s">
        <v>1056</v>
      </c>
      <c r="AQ119" t="s">
        <v>1056</v>
      </c>
      <c r="AR119" t="s">
        <v>1056</v>
      </c>
      <c r="AS119" t="s">
        <v>1056</v>
      </c>
      <c r="AT119" t="s">
        <v>1056</v>
      </c>
      <c r="AU119" t="s">
        <v>1056</v>
      </c>
      <c r="AV119" t="s">
        <v>1056</v>
      </c>
      <c r="AW119" t="s">
        <v>1056</v>
      </c>
      <c r="AX119" t="s">
        <v>1056</v>
      </c>
      <c r="CI119" t="s">
        <v>1011</v>
      </c>
      <c r="CJ119" t="s">
        <v>1011</v>
      </c>
      <c r="CK119" t="s">
        <v>1125</v>
      </c>
      <c r="CL119" t="s">
        <v>1125</v>
      </c>
      <c r="CM119" t="s">
        <v>1125</v>
      </c>
      <c r="CN119" t="s">
        <v>1009</v>
      </c>
      <c r="CO119">
        <v>24541486</v>
      </c>
      <c r="CP119" t="s">
        <v>2025</v>
      </c>
      <c r="CQ119" t="s">
        <v>1229</v>
      </c>
      <c r="CR119" t="s">
        <v>1229</v>
      </c>
      <c r="CS119" t="s">
        <v>1229</v>
      </c>
      <c r="CT119" t="s">
        <v>1230</v>
      </c>
      <c r="CU119" t="s">
        <v>1229</v>
      </c>
      <c r="CV119" t="s">
        <v>1229</v>
      </c>
      <c r="CW119" t="s">
        <v>1229</v>
      </c>
      <c r="CX119" t="s">
        <v>3104</v>
      </c>
      <c r="CY119" t="s">
        <v>1604</v>
      </c>
      <c r="CZ119" t="s">
        <v>1604</v>
      </c>
      <c r="DA119" t="s">
        <v>1604</v>
      </c>
      <c r="DB119" t="s">
        <v>1604</v>
      </c>
      <c r="DC119" t="s">
        <v>1604</v>
      </c>
      <c r="DD119" t="s">
        <v>1604</v>
      </c>
      <c r="DE119" t="s">
        <v>1235</v>
      </c>
      <c r="DF119" t="s">
        <v>1239</v>
      </c>
      <c r="DG119" t="s">
        <v>3105</v>
      </c>
      <c r="DH119" t="s">
        <v>3106</v>
      </c>
      <c r="DI119" t="s">
        <v>1232</v>
      </c>
      <c r="DJ119" t="s">
        <v>1241</v>
      </c>
      <c r="DK119" t="s">
        <v>3107</v>
      </c>
      <c r="DL119" t="s">
        <v>3108</v>
      </c>
    </row>
    <row r="120" spans="1:116" x14ac:dyDescent="0.3">
      <c r="A120" t="s">
        <v>592</v>
      </c>
      <c r="B120" t="s">
        <v>593</v>
      </c>
      <c r="C120" t="s">
        <v>1801</v>
      </c>
      <c r="D120" t="s">
        <v>1802</v>
      </c>
      <c r="E120" t="s">
        <v>1803</v>
      </c>
      <c r="F120" t="s">
        <v>1363</v>
      </c>
      <c r="G120" t="s">
        <v>1804</v>
      </c>
      <c r="H120" t="s">
        <v>1805</v>
      </c>
      <c r="I120">
        <v>0</v>
      </c>
      <c r="J120">
        <v>0</v>
      </c>
      <c r="K120">
        <v>12</v>
      </c>
      <c r="L120">
        <v>27</v>
      </c>
      <c r="M120" s="261">
        <v>0</v>
      </c>
      <c r="N120">
        <v>5</v>
      </c>
      <c r="O120" t="s">
        <v>1009</v>
      </c>
      <c r="P120" t="s">
        <v>1009</v>
      </c>
      <c r="Q120" t="s">
        <v>1009</v>
      </c>
      <c r="R120" t="s">
        <v>1009</v>
      </c>
      <c r="S120" t="s">
        <v>1125</v>
      </c>
      <c r="T120" t="s">
        <v>1125</v>
      </c>
      <c r="U120" t="s">
        <v>1125</v>
      </c>
      <c r="V120" t="s">
        <v>1125</v>
      </c>
      <c r="W120" t="s">
        <v>1009</v>
      </c>
      <c r="Z120" t="s">
        <v>1035</v>
      </c>
      <c r="AA120" t="s">
        <v>1033</v>
      </c>
      <c r="AB120" t="s">
        <v>1033</v>
      </c>
      <c r="AC120" t="s">
        <v>1033</v>
      </c>
      <c r="AP120" t="s">
        <v>1058</v>
      </c>
      <c r="AQ120" t="s">
        <v>1056</v>
      </c>
      <c r="AR120" t="s">
        <v>1056</v>
      </c>
      <c r="AS120" t="s">
        <v>1058</v>
      </c>
      <c r="AT120" t="s">
        <v>1054</v>
      </c>
      <c r="AU120" t="s">
        <v>1056</v>
      </c>
      <c r="AV120" t="s">
        <v>1056</v>
      </c>
      <c r="AW120" t="s">
        <v>1056</v>
      </c>
      <c r="AX120" t="s">
        <v>1054</v>
      </c>
      <c r="CI120" t="s">
        <v>1011</v>
      </c>
      <c r="CJ120" t="s">
        <v>1011</v>
      </c>
      <c r="CK120" t="s">
        <v>1125</v>
      </c>
      <c r="CL120" t="s">
        <v>1125</v>
      </c>
      <c r="CM120" t="s">
        <v>1125</v>
      </c>
      <c r="CN120" t="s">
        <v>1011</v>
      </c>
      <c r="CO120">
        <v>65678209</v>
      </c>
      <c r="CP120" t="s">
        <v>1125</v>
      </c>
      <c r="CQ120" t="s">
        <v>1238</v>
      </c>
      <c r="CR120" t="s">
        <v>1229</v>
      </c>
      <c r="CS120" t="s">
        <v>1229</v>
      </c>
      <c r="CT120" t="s">
        <v>1229</v>
      </c>
      <c r="CU120" t="s">
        <v>1238</v>
      </c>
      <c r="CV120" t="s">
        <v>1230</v>
      </c>
      <c r="CW120" t="s">
        <v>1238</v>
      </c>
      <c r="CX120" t="s">
        <v>3109</v>
      </c>
      <c r="CY120" t="s">
        <v>3110</v>
      </c>
      <c r="CZ120" t="s">
        <v>3111</v>
      </c>
      <c r="DA120" t="s">
        <v>3112</v>
      </c>
      <c r="DB120" t="s">
        <v>3113</v>
      </c>
      <c r="DC120" t="s">
        <v>3114</v>
      </c>
      <c r="DD120" t="s">
        <v>3115</v>
      </c>
      <c r="DE120" t="s">
        <v>2430</v>
      </c>
      <c r="DF120" t="s">
        <v>2430</v>
      </c>
      <c r="DG120" t="s">
        <v>1125</v>
      </c>
      <c r="DH120" t="s">
        <v>1125</v>
      </c>
      <c r="DI120" t="s">
        <v>2430</v>
      </c>
      <c r="DJ120" t="s">
        <v>2430</v>
      </c>
      <c r="DK120" t="s">
        <v>1125</v>
      </c>
      <c r="DL120" t="s">
        <v>1125</v>
      </c>
    </row>
    <row r="121" spans="1:116" x14ac:dyDescent="0.3">
      <c r="A121" t="s">
        <v>594</v>
      </c>
      <c r="B121" t="s">
        <v>595</v>
      </c>
      <c r="C121" t="s">
        <v>1806</v>
      </c>
      <c r="D121" t="s">
        <v>1420</v>
      </c>
      <c r="E121">
        <v>7956213604</v>
      </c>
      <c r="F121" t="s">
        <v>1368</v>
      </c>
      <c r="G121" t="s">
        <v>1125</v>
      </c>
      <c r="H121" t="s">
        <v>1125</v>
      </c>
      <c r="I121">
        <v>0</v>
      </c>
      <c r="J121">
        <v>0</v>
      </c>
      <c r="K121">
        <v>0</v>
      </c>
      <c r="L121">
        <v>4</v>
      </c>
      <c r="M121" s="261">
        <v>0</v>
      </c>
      <c r="N121">
        <v>5</v>
      </c>
      <c r="O121" t="s">
        <v>1009</v>
      </c>
      <c r="P121" t="s">
        <v>1009</v>
      </c>
      <c r="Q121" t="s">
        <v>1009</v>
      </c>
      <c r="R121" t="s">
        <v>1009</v>
      </c>
      <c r="S121" t="s">
        <v>1125</v>
      </c>
      <c r="T121" t="s">
        <v>1125</v>
      </c>
      <c r="U121" t="s">
        <v>1125</v>
      </c>
      <c r="V121" t="s">
        <v>1125</v>
      </c>
      <c r="W121" t="s">
        <v>1009</v>
      </c>
      <c r="Z121" t="s">
        <v>1035</v>
      </c>
      <c r="AA121" t="s">
        <v>1033</v>
      </c>
      <c r="AB121" t="s">
        <v>1033</v>
      </c>
      <c r="AC121" t="s">
        <v>1033</v>
      </c>
      <c r="AP121" t="s">
        <v>1056</v>
      </c>
      <c r="AQ121" t="s">
        <v>1056</v>
      </c>
      <c r="AR121" t="s">
        <v>1056</v>
      </c>
      <c r="AS121" t="s">
        <v>1054</v>
      </c>
      <c r="AT121" t="s">
        <v>1052</v>
      </c>
      <c r="AU121" t="s">
        <v>1052</v>
      </c>
      <c r="AV121" t="s">
        <v>1056</v>
      </c>
      <c r="AW121" t="s">
        <v>1054</v>
      </c>
      <c r="AX121" t="s">
        <v>1050</v>
      </c>
      <c r="CI121" t="s">
        <v>1011</v>
      </c>
      <c r="CJ121" t="s">
        <v>1011</v>
      </c>
      <c r="CK121" t="s">
        <v>1125</v>
      </c>
      <c r="CL121" t="s">
        <v>1125</v>
      </c>
      <c r="CM121" t="s">
        <v>1125</v>
      </c>
      <c r="CN121" t="s">
        <v>1011</v>
      </c>
      <c r="CO121" t="s">
        <v>1125</v>
      </c>
      <c r="CP121" t="s">
        <v>1125</v>
      </c>
      <c r="CQ121" t="s">
        <v>1238</v>
      </c>
      <c r="CR121" t="s">
        <v>1229</v>
      </c>
      <c r="CS121" t="s">
        <v>1229</v>
      </c>
      <c r="CT121" t="s">
        <v>1242</v>
      </c>
      <c r="CU121" t="s">
        <v>1230</v>
      </c>
      <c r="CV121" t="s">
        <v>1229</v>
      </c>
      <c r="CW121" t="s">
        <v>1229</v>
      </c>
      <c r="CX121" t="s">
        <v>2210</v>
      </c>
      <c r="CY121" t="s">
        <v>2211</v>
      </c>
      <c r="CZ121" t="s">
        <v>2212</v>
      </c>
      <c r="DA121" t="s">
        <v>3116</v>
      </c>
      <c r="DB121" t="s">
        <v>2214</v>
      </c>
      <c r="DC121" t="s">
        <v>2215</v>
      </c>
      <c r="DD121" t="s">
        <v>2216</v>
      </c>
      <c r="DE121" t="s">
        <v>1237</v>
      </c>
      <c r="DF121" t="s">
        <v>1232</v>
      </c>
      <c r="DG121" t="s">
        <v>2217</v>
      </c>
      <c r="DH121" t="s">
        <v>2218</v>
      </c>
      <c r="DI121" t="s">
        <v>1239</v>
      </c>
      <c r="DJ121" t="s">
        <v>1241</v>
      </c>
      <c r="DK121" t="s">
        <v>2219</v>
      </c>
      <c r="DL121" t="s">
        <v>2220</v>
      </c>
    </row>
    <row r="122" spans="1:116" x14ac:dyDescent="0.3">
      <c r="A122" t="s">
        <v>596</v>
      </c>
      <c r="B122" t="s">
        <v>597</v>
      </c>
      <c r="C122" t="s">
        <v>1807</v>
      </c>
      <c r="D122" t="s">
        <v>1808</v>
      </c>
      <c r="E122">
        <v>7584005663</v>
      </c>
      <c r="F122" t="s">
        <v>1363</v>
      </c>
      <c r="G122" t="s">
        <v>1809</v>
      </c>
      <c r="H122" t="s">
        <v>1810</v>
      </c>
      <c r="I122">
        <v>0</v>
      </c>
      <c r="J122">
        <v>0</v>
      </c>
      <c r="K122">
        <v>0</v>
      </c>
      <c r="L122">
        <v>0</v>
      </c>
      <c r="M122" s="261">
        <v>0</v>
      </c>
      <c r="N122">
        <v>0</v>
      </c>
      <c r="O122" t="s">
        <v>1009</v>
      </c>
      <c r="P122" t="s">
        <v>1009</v>
      </c>
      <c r="Q122" t="s">
        <v>1009</v>
      </c>
      <c r="R122" t="s">
        <v>1009</v>
      </c>
      <c r="S122" t="s">
        <v>1125</v>
      </c>
      <c r="T122" t="s">
        <v>1125</v>
      </c>
      <c r="U122" t="s">
        <v>1125</v>
      </c>
      <c r="V122" t="s">
        <v>1125</v>
      </c>
      <c r="W122" t="s">
        <v>1009</v>
      </c>
      <c r="Z122" t="s">
        <v>1033</v>
      </c>
      <c r="AA122" t="s">
        <v>1033</v>
      </c>
      <c r="AB122" t="s">
        <v>1033</v>
      </c>
      <c r="AC122" t="s">
        <v>1033</v>
      </c>
      <c r="AP122" t="s">
        <v>1056</v>
      </c>
      <c r="AQ122" t="s">
        <v>1056</v>
      </c>
      <c r="AR122" t="s">
        <v>1056</v>
      </c>
      <c r="AS122" t="s">
        <v>1056</v>
      </c>
      <c r="AT122" t="s">
        <v>1056</v>
      </c>
      <c r="AU122" t="s">
        <v>1056</v>
      </c>
      <c r="AV122" t="s">
        <v>1054</v>
      </c>
      <c r="AW122" t="s">
        <v>1054</v>
      </c>
      <c r="AX122" t="s">
        <v>1054</v>
      </c>
      <c r="CI122" t="s">
        <v>1011</v>
      </c>
      <c r="CJ122" t="s">
        <v>1011</v>
      </c>
      <c r="CK122" t="s">
        <v>1125</v>
      </c>
      <c r="CL122" t="s">
        <v>1125</v>
      </c>
      <c r="CM122" t="s">
        <v>1125</v>
      </c>
      <c r="CN122" t="s">
        <v>1011</v>
      </c>
      <c r="CO122" t="s">
        <v>1125</v>
      </c>
      <c r="CP122" t="s">
        <v>1125</v>
      </c>
      <c r="CQ122" t="s">
        <v>1229</v>
      </c>
      <c r="CR122" t="s">
        <v>1229</v>
      </c>
      <c r="CS122" t="s">
        <v>1230</v>
      </c>
      <c r="CT122" t="s">
        <v>1230</v>
      </c>
      <c r="CU122" t="s">
        <v>1229</v>
      </c>
      <c r="CV122" t="s">
        <v>1229</v>
      </c>
      <c r="CW122" t="s">
        <v>1229</v>
      </c>
      <c r="CX122" t="s">
        <v>3117</v>
      </c>
      <c r="CY122" t="s">
        <v>3118</v>
      </c>
      <c r="CZ122" t="s">
        <v>3119</v>
      </c>
      <c r="DA122" t="s">
        <v>3120</v>
      </c>
      <c r="DB122" t="s">
        <v>3121</v>
      </c>
      <c r="DC122" t="s">
        <v>3122</v>
      </c>
      <c r="DD122" t="s">
        <v>3122</v>
      </c>
      <c r="DE122" t="s">
        <v>1239</v>
      </c>
      <c r="DF122" t="s">
        <v>1235</v>
      </c>
      <c r="DG122" t="s">
        <v>3123</v>
      </c>
      <c r="DH122" t="s">
        <v>3124</v>
      </c>
      <c r="DI122" t="s">
        <v>1236</v>
      </c>
      <c r="DJ122" t="s">
        <v>1237</v>
      </c>
      <c r="DK122" t="s">
        <v>3125</v>
      </c>
      <c r="DL122" t="s">
        <v>3126</v>
      </c>
    </row>
    <row r="123" spans="1:116" x14ac:dyDescent="0.3">
      <c r="A123" t="s">
        <v>600</v>
      </c>
      <c r="B123" t="s">
        <v>601</v>
      </c>
      <c r="C123" t="s">
        <v>1811</v>
      </c>
      <c r="D123" t="s">
        <v>1812</v>
      </c>
      <c r="E123">
        <v>7769640375</v>
      </c>
      <c r="F123" t="s">
        <v>1368</v>
      </c>
      <c r="G123" t="s">
        <v>1125</v>
      </c>
      <c r="H123" t="s">
        <v>1125</v>
      </c>
      <c r="I123">
        <v>0</v>
      </c>
      <c r="J123">
        <v>0</v>
      </c>
      <c r="K123">
        <v>0</v>
      </c>
      <c r="L123">
        <v>0</v>
      </c>
      <c r="M123" s="261">
        <v>0</v>
      </c>
      <c r="N123">
        <v>0</v>
      </c>
      <c r="O123" t="s">
        <v>1009</v>
      </c>
      <c r="P123" t="s">
        <v>1009</v>
      </c>
      <c r="Q123" t="s">
        <v>1009</v>
      </c>
      <c r="R123" t="s">
        <v>1009</v>
      </c>
      <c r="S123" t="s">
        <v>1125</v>
      </c>
      <c r="T123" t="s">
        <v>1125</v>
      </c>
      <c r="U123" t="s">
        <v>1125</v>
      </c>
      <c r="V123" t="s">
        <v>1125</v>
      </c>
      <c r="W123" t="s">
        <v>1009</v>
      </c>
      <c r="Z123" t="s">
        <v>1035</v>
      </c>
      <c r="AA123" t="s">
        <v>1037</v>
      </c>
      <c r="AB123" t="s">
        <v>1037</v>
      </c>
      <c r="AC123" t="s">
        <v>1035</v>
      </c>
      <c r="AP123" t="s">
        <v>1054</v>
      </c>
      <c r="AQ123" t="s">
        <v>1054</v>
      </c>
      <c r="AR123" t="s">
        <v>1056</v>
      </c>
      <c r="AS123" t="s">
        <v>1056</v>
      </c>
      <c r="AT123" t="s">
        <v>1050</v>
      </c>
      <c r="AU123" t="s">
        <v>1054</v>
      </c>
      <c r="AV123" t="s">
        <v>1056</v>
      </c>
      <c r="AW123" t="s">
        <v>1056</v>
      </c>
      <c r="AX123" t="s">
        <v>1054</v>
      </c>
      <c r="CI123" t="s">
        <v>1011</v>
      </c>
      <c r="CJ123" t="s">
        <v>1011</v>
      </c>
      <c r="CK123" t="s">
        <v>1125</v>
      </c>
      <c r="CL123" t="s">
        <v>1125</v>
      </c>
      <c r="CM123" t="s">
        <v>1125</v>
      </c>
      <c r="CN123" t="s">
        <v>1009</v>
      </c>
      <c r="CO123">
        <v>125668073.24000001</v>
      </c>
      <c r="CP123" t="s">
        <v>2026</v>
      </c>
      <c r="CQ123" t="s">
        <v>1229</v>
      </c>
      <c r="CR123" t="s">
        <v>1229</v>
      </c>
      <c r="CS123" t="s">
        <v>1238</v>
      </c>
      <c r="CT123" t="s">
        <v>1229</v>
      </c>
      <c r="CU123" t="s">
        <v>1229</v>
      </c>
      <c r="CV123" t="s">
        <v>1229</v>
      </c>
      <c r="CW123" t="s">
        <v>1229</v>
      </c>
      <c r="CX123" t="s">
        <v>3127</v>
      </c>
      <c r="CY123" t="s">
        <v>3128</v>
      </c>
      <c r="CZ123" t="s">
        <v>3129</v>
      </c>
      <c r="DA123" t="s">
        <v>3130</v>
      </c>
      <c r="DB123" t="s">
        <v>3131</v>
      </c>
      <c r="DC123" t="s">
        <v>3132</v>
      </c>
      <c r="DD123" t="s">
        <v>3133</v>
      </c>
      <c r="DE123" t="s">
        <v>1231</v>
      </c>
      <c r="DF123" t="s">
        <v>1239</v>
      </c>
      <c r="DG123" t="s">
        <v>3134</v>
      </c>
      <c r="DH123" t="s">
        <v>3135</v>
      </c>
      <c r="DI123" t="s">
        <v>1237</v>
      </c>
      <c r="DJ123" t="s">
        <v>1232</v>
      </c>
      <c r="DK123" t="s">
        <v>3136</v>
      </c>
      <c r="DL123" t="s">
        <v>3137</v>
      </c>
    </row>
    <row r="124" spans="1:116" x14ac:dyDescent="0.3">
      <c r="A124" t="s">
        <v>604</v>
      </c>
      <c r="B124" t="s">
        <v>605</v>
      </c>
      <c r="C124" t="s">
        <v>1125</v>
      </c>
      <c r="D124" t="s">
        <v>1125</v>
      </c>
      <c r="E124" t="s">
        <v>1125</v>
      </c>
      <c r="F124" t="s">
        <v>1374</v>
      </c>
      <c r="G124" t="s">
        <v>1125</v>
      </c>
      <c r="H124" t="s">
        <v>1125</v>
      </c>
      <c r="I124">
        <v>4</v>
      </c>
      <c r="J124">
        <v>0</v>
      </c>
      <c r="K124">
        <v>12</v>
      </c>
      <c r="L124">
        <v>27</v>
      </c>
      <c r="M124" s="261">
        <v>0</v>
      </c>
      <c r="N124">
        <v>5</v>
      </c>
      <c r="O124" t="s">
        <v>1009</v>
      </c>
      <c r="P124" t="s">
        <v>1009</v>
      </c>
      <c r="Q124" t="s">
        <v>1009</v>
      </c>
      <c r="R124" t="s">
        <v>1009</v>
      </c>
      <c r="S124" t="s">
        <v>1125</v>
      </c>
      <c r="T124" t="s">
        <v>1125</v>
      </c>
      <c r="U124" t="s">
        <v>1125</v>
      </c>
      <c r="V124" t="s">
        <v>1125</v>
      </c>
      <c r="W124" t="s">
        <v>1009</v>
      </c>
      <c r="Z124" t="s">
        <v>1033</v>
      </c>
      <c r="AA124" t="s">
        <v>1033</v>
      </c>
      <c r="AB124" t="s">
        <v>1033</v>
      </c>
      <c r="AC124" t="s">
        <v>1033</v>
      </c>
      <c r="AP124" t="s">
        <v>1056</v>
      </c>
      <c r="AQ124" t="s">
        <v>1056</v>
      </c>
      <c r="AR124" t="s">
        <v>1056</v>
      </c>
      <c r="AS124" t="s">
        <v>1056</v>
      </c>
      <c r="AT124" t="s">
        <v>1054</v>
      </c>
      <c r="AU124" t="s">
        <v>1054</v>
      </c>
      <c r="AV124" t="s">
        <v>1054</v>
      </c>
      <c r="AW124" t="s">
        <v>1054</v>
      </c>
      <c r="AX124" t="s">
        <v>1056</v>
      </c>
      <c r="CI124" t="s">
        <v>1011</v>
      </c>
      <c r="CJ124" t="s">
        <v>1011</v>
      </c>
      <c r="CK124" t="s">
        <v>1125</v>
      </c>
      <c r="CL124" t="s">
        <v>1125</v>
      </c>
      <c r="CM124" t="s">
        <v>1125</v>
      </c>
      <c r="CN124" t="s">
        <v>1011</v>
      </c>
      <c r="CO124" t="s">
        <v>1125</v>
      </c>
      <c r="CP124" t="s">
        <v>1125</v>
      </c>
      <c r="CQ124" t="s">
        <v>1229</v>
      </c>
      <c r="CR124" t="s">
        <v>1229</v>
      </c>
      <c r="CS124" t="s">
        <v>1229</v>
      </c>
      <c r="CT124" t="s">
        <v>1229</v>
      </c>
      <c r="CU124" t="s">
        <v>1229</v>
      </c>
      <c r="CV124" t="s">
        <v>1229</v>
      </c>
      <c r="CW124" t="s">
        <v>1229</v>
      </c>
      <c r="CX124" t="s">
        <v>3138</v>
      </c>
      <c r="CY124" t="s">
        <v>3139</v>
      </c>
      <c r="CZ124" t="s">
        <v>3140</v>
      </c>
      <c r="DA124" t="s">
        <v>3141</v>
      </c>
      <c r="DB124" t="s">
        <v>3142</v>
      </c>
      <c r="DC124" t="s">
        <v>3143</v>
      </c>
      <c r="DD124" t="s">
        <v>3143</v>
      </c>
      <c r="DE124" t="s">
        <v>1234</v>
      </c>
      <c r="DF124" t="s">
        <v>2077</v>
      </c>
      <c r="DG124" t="s">
        <v>3144</v>
      </c>
      <c r="DH124" t="s">
        <v>3145</v>
      </c>
      <c r="DI124" t="s">
        <v>1231</v>
      </c>
      <c r="DJ124" t="s">
        <v>1232</v>
      </c>
      <c r="DK124" t="s">
        <v>3146</v>
      </c>
      <c r="DL124" t="s">
        <v>3147</v>
      </c>
    </row>
    <row r="125" spans="1:116" x14ac:dyDescent="0.3">
      <c r="A125" t="s">
        <v>606</v>
      </c>
      <c r="B125" t="s">
        <v>607</v>
      </c>
      <c r="C125" t="s">
        <v>1813</v>
      </c>
      <c r="D125" t="s">
        <v>1814</v>
      </c>
      <c r="E125">
        <v>7736769226</v>
      </c>
      <c r="F125" t="s">
        <v>1363</v>
      </c>
      <c r="G125" t="s">
        <v>1815</v>
      </c>
      <c r="H125" t="s">
        <v>1816</v>
      </c>
      <c r="I125">
        <v>0</v>
      </c>
      <c r="J125">
        <v>0</v>
      </c>
      <c r="K125">
        <v>0</v>
      </c>
      <c r="L125">
        <v>0</v>
      </c>
      <c r="M125" s="261">
        <v>0</v>
      </c>
      <c r="N125">
        <v>0</v>
      </c>
      <c r="O125" t="s">
        <v>1009</v>
      </c>
      <c r="P125" t="s">
        <v>1009</v>
      </c>
      <c r="Q125" t="s">
        <v>1009</v>
      </c>
      <c r="R125" t="s">
        <v>1009</v>
      </c>
      <c r="S125" t="s">
        <v>1125</v>
      </c>
      <c r="T125" t="s">
        <v>1125</v>
      </c>
      <c r="U125" t="s">
        <v>1125</v>
      </c>
      <c r="V125" t="s">
        <v>1125</v>
      </c>
      <c r="W125" t="s">
        <v>1009</v>
      </c>
      <c r="Z125" t="s">
        <v>1035</v>
      </c>
      <c r="AA125" t="s">
        <v>1035</v>
      </c>
      <c r="AB125" t="s">
        <v>1035</v>
      </c>
      <c r="AC125" t="s">
        <v>1035</v>
      </c>
      <c r="AP125" t="s">
        <v>1052</v>
      </c>
      <c r="AQ125" t="s">
        <v>1052</v>
      </c>
      <c r="AR125" t="s">
        <v>1054</v>
      </c>
      <c r="AS125" t="s">
        <v>1052</v>
      </c>
      <c r="AT125" t="s">
        <v>1054</v>
      </c>
      <c r="AU125" t="s">
        <v>1054</v>
      </c>
      <c r="AV125" t="s">
        <v>1054</v>
      </c>
      <c r="AW125" t="s">
        <v>1054</v>
      </c>
      <c r="AX125" t="s">
        <v>1054</v>
      </c>
      <c r="CI125" t="s">
        <v>1011</v>
      </c>
      <c r="CJ125" t="s">
        <v>1011</v>
      </c>
      <c r="CK125" t="s">
        <v>1125</v>
      </c>
      <c r="CL125" t="s">
        <v>1125</v>
      </c>
      <c r="CM125" t="s">
        <v>1125</v>
      </c>
      <c r="CN125" t="s">
        <v>1011</v>
      </c>
      <c r="CO125" t="s">
        <v>1125</v>
      </c>
      <c r="CP125" t="s">
        <v>1125</v>
      </c>
      <c r="CQ125" t="s">
        <v>1229</v>
      </c>
      <c r="CR125" t="s">
        <v>1229</v>
      </c>
      <c r="CS125" t="s">
        <v>1229</v>
      </c>
      <c r="CT125" t="s">
        <v>1229</v>
      </c>
      <c r="CU125" t="s">
        <v>1229</v>
      </c>
      <c r="CV125" t="s">
        <v>1229</v>
      </c>
      <c r="CW125" t="s">
        <v>1229</v>
      </c>
      <c r="CX125" t="s">
        <v>3148</v>
      </c>
      <c r="CY125" t="s">
        <v>3149</v>
      </c>
      <c r="CZ125" t="s">
        <v>3150</v>
      </c>
      <c r="DA125" t="s">
        <v>3151</v>
      </c>
      <c r="DB125" t="s">
        <v>3152</v>
      </c>
      <c r="DC125" t="s">
        <v>3153</v>
      </c>
      <c r="DD125" t="s">
        <v>3154</v>
      </c>
      <c r="DE125" t="s">
        <v>1231</v>
      </c>
      <c r="DF125" t="s">
        <v>1237</v>
      </c>
      <c r="DG125" t="s">
        <v>3155</v>
      </c>
      <c r="DH125" t="s">
        <v>3156</v>
      </c>
      <c r="DI125" t="s">
        <v>2077</v>
      </c>
      <c r="DJ125" t="s">
        <v>1239</v>
      </c>
      <c r="DK125" t="s">
        <v>3157</v>
      </c>
      <c r="DL125" t="s">
        <v>3158</v>
      </c>
    </row>
    <row r="126" spans="1:116" x14ac:dyDescent="0.3">
      <c r="A126" t="s">
        <v>608</v>
      </c>
      <c r="B126" t="s">
        <v>609</v>
      </c>
      <c r="C126" t="s">
        <v>1817</v>
      </c>
      <c r="D126" t="s">
        <v>1818</v>
      </c>
      <c r="E126" t="s">
        <v>1819</v>
      </c>
      <c r="F126" t="s">
        <v>1363</v>
      </c>
      <c r="G126" t="s">
        <v>1820</v>
      </c>
      <c r="H126" t="s">
        <v>1387</v>
      </c>
      <c r="I126">
        <v>0</v>
      </c>
      <c r="J126">
        <v>0</v>
      </c>
      <c r="K126">
        <v>0</v>
      </c>
      <c r="L126">
        <v>0</v>
      </c>
      <c r="M126" s="261">
        <v>0</v>
      </c>
      <c r="N126">
        <v>0</v>
      </c>
      <c r="O126" t="s">
        <v>1009</v>
      </c>
      <c r="P126" t="s">
        <v>1009</v>
      </c>
      <c r="Q126" t="s">
        <v>1009</v>
      </c>
      <c r="R126" t="s">
        <v>1009</v>
      </c>
      <c r="S126" t="s">
        <v>1125</v>
      </c>
      <c r="T126" t="s">
        <v>1125</v>
      </c>
      <c r="U126" t="s">
        <v>1125</v>
      </c>
      <c r="V126" t="s">
        <v>1125</v>
      </c>
      <c r="W126" t="s">
        <v>1009</v>
      </c>
      <c r="Z126" t="s">
        <v>1035</v>
      </c>
      <c r="AA126" t="s">
        <v>1033</v>
      </c>
      <c r="AB126" t="s">
        <v>1035</v>
      </c>
      <c r="AC126" t="s">
        <v>1033</v>
      </c>
      <c r="AP126" t="s">
        <v>1056</v>
      </c>
      <c r="AQ126" t="s">
        <v>1054</v>
      </c>
      <c r="AR126" t="s">
        <v>1056</v>
      </c>
      <c r="AS126" t="s">
        <v>1054</v>
      </c>
      <c r="AT126" t="s">
        <v>1054</v>
      </c>
      <c r="AU126" t="s">
        <v>1054</v>
      </c>
      <c r="AV126" t="s">
        <v>1056</v>
      </c>
      <c r="AW126" t="s">
        <v>1056</v>
      </c>
      <c r="AX126" t="s">
        <v>1054</v>
      </c>
      <c r="CI126" t="s">
        <v>1011</v>
      </c>
      <c r="CJ126" t="s">
        <v>1011</v>
      </c>
      <c r="CK126" t="s">
        <v>1125</v>
      </c>
      <c r="CL126" t="s">
        <v>1125</v>
      </c>
      <c r="CM126" t="s">
        <v>1125</v>
      </c>
      <c r="CN126" t="s">
        <v>1011</v>
      </c>
      <c r="CO126" t="s">
        <v>1125</v>
      </c>
      <c r="CP126" t="s">
        <v>1125</v>
      </c>
      <c r="CQ126" t="s">
        <v>1229</v>
      </c>
      <c r="CR126" t="s">
        <v>1238</v>
      </c>
      <c r="CS126" t="s">
        <v>1229</v>
      </c>
      <c r="CT126" t="s">
        <v>1229</v>
      </c>
      <c r="CU126" t="s">
        <v>1229</v>
      </c>
      <c r="CV126" t="s">
        <v>1238</v>
      </c>
      <c r="CW126" t="s">
        <v>1230</v>
      </c>
      <c r="CX126" t="s">
        <v>1941</v>
      </c>
      <c r="CY126" t="s">
        <v>1941</v>
      </c>
      <c r="CZ126" t="s">
        <v>1941</v>
      </c>
      <c r="DA126" t="s">
        <v>1941</v>
      </c>
      <c r="DB126" t="s">
        <v>1941</v>
      </c>
      <c r="DC126" t="s">
        <v>1941</v>
      </c>
      <c r="DD126" t="s">
        <v>1941</v>
      </c>
      <c r="DE126" t="s">
        <v>1239</v>
      </c>
      <c r="DF126" t="s">
        <v>1237</v>
      </c>
      <c r="DG126" t="s">
        <v>3159</v>
      </c>
      <c r="DH126" t="s">
        <v>3160</v>
      </c>
      <c r="DI126" t="s">
        <v>1239</v>
      </c>
      <c r="DJ126" t="s">
        <v>1239</v>
      </c>
      <c r="DK126" t="s">
        <v>3161</v>
      </c>
      <c r="DL126" t="s">
        <v>3162</v>
      </c>
    </row>
    <row r="127" spans="1:116" x14ac:dyDescent="0.3">
      <c r="A127" t="s">
        <v>610</v>
      </c>
      <c r="B127" t="s">
        <v>611</v>
      </c>
      <c r="C127" t="s">
        <v>1821</v>
      </c>
      <c r="D127" t="s">
        <v>1822</v>
      </c>
      <c r="E127" t="s">
        <v>1823</v>
      </c>
      <c r="F127" t="s">
        <v>1368</v>
      </c>
      <c r="G127" t="s">
        <v>1125</v>
      </c>
      <c r="H127" t="s">
        <v>1125</v>
      </c>
      <c r="I127">
        <v>0</v>
      </c>
      <c r="J127">
        <v>0</v>
      </c>
      <c r="K127">
        <v>4</v>
      </c>
      <c r="L127">
        <v>2</v>
      </c>
      <c r="M127" s="261">
        <v>0</v>
      </c>
      <c r="N127">
        <v>5</v>
      </c>
      <c r="O127" t="s">
        <v>1009</v>
      </c>
      <c r="P127" t="s">
        <v>1009</v>
      </c>
      <c r="Q127" t="s">
        <v>1009</v>
      </c>
      <c r="R127" t="s">
        <v>1009</v>
      </c>
      <c r="S127" t="s">
        <v>1125</v>
      </c>
      <c r="T127" t="s">
        <v>1125</v>
      </c>
      <c r="U127" t="s">
        <v>1125</v>
      </c>
      <c r="V127" t="s">
        <v>1125</v>
      </c>
      <c r="W127" t="s">
        <v>1009</v>
      </c>
      <c r="Z127" t="s">
        <v>1035</v>
      </c>
      <c r="AA127" t="s">
        <v>1033</v>
      </c>
      <c r="AB127" t="s">
        <v>1033</v>
      </c>
      <c r="AC127" t="s">
        <v>1035</v>
      </c>
      <c r="AP127" t="s">
        <v>1054</v>
      </c>
      <c r="AQ127" t="s">
        <v>1056</v>
      </c>
      <c r="AR127" t="s">
        <v>1056</v>
      </c>
      <c r="AS127" t="s">
        <v>1054</v>
      </c>
      <c r="AT127" t="s">
        <v>1056</v>
      </c>
      <c r="AU127" t="s">
        <v>1054</v>
      </c>
      <c r="AV127" t="s">
        <v>1054</v>
      </c>
      <c r="AW127" t="s">
        <v>1054</v>
      </c>
      <c r="AX127" t="s">
        <v>1052</v>
      </c>
      <c r="CI127" t="s">
        <v>1011</v>
      </c>
      <c r="CJ127" t="s">
        <v>1011</v>
      </c>
      <c r="CK127" t="s">
        <v>1125</v>
      </c>
      <c r="CL127" t="s">
        <v>1125</v>
      </c>
      <c r="CM127" t="s">
        <v>1125</v>
      </c>
      <c r="CN127" t="s">
        <v>1011</v>
      </c>
      <c r="CO127">
        <v>112377784</v>
      </c>
      <c r="CP127" t="s">
        <v>1125</v>
      </c>
      <c r="CQ127" t="s">
        <v>1229</v>
      </c>
      <c r="CR127" t="s">
        <v>1229</v>
      </c>
      <c r="CS127" t="s">
        <v>1229</v>
      </c>
      <c r="CT127" t="s">
        <v>1230</v>
      </c>
      <c r="CU127" t="s">
        <v>1229</v>
      </c>
      <c r="CV127" t="s">
        <v>1238</v>
      </c>
      <c r="CW127" t="s">
        <v>1230</v>
      </c>
      <c r="CX127" t="s">
        <v>3163</v>
      </c>
      <c r="CY127" t="s">
        <v>3164</v>
      </c>
      <c r="CZ127" t="s">
        <v>3165</v>
      </c>
      <c r="DA127" t="s">
        <v>1125</v>
      </c>
      <c r="DB127" t="s">
        <v>3166</v>
      </c>
      <c r="DC127" t="s">
        <v>3167</v>
      </c>
      <c r="DD127" t="s">
        <v>3168</v>
      </c>
      <c r="DE127" t="s">
        <v>1239</v>
      </c>
      <c r="DF127" t="s">
        <v>1236</v>
      </c>
      <c r="DG127" t="s">
        <v>3169</v>
      </c>
      <c r="DH127" t="s">
        <v>3170</v>
      </c>
      <c r="DI127" t="s">
        <v>1236</v>
      </c>
      <c r="DJ127" t="s">
        <v>2077</v>
      </c>
      <c r="DK127" t="s">
        <v>3171</v>
      </c>
      <c r="DL127" t="s">
        <v>3172</v>
      </c>
    </row>
    <row r="128" spans="1:116" x14ac:dyDescent="0.3">
      <c r="A128" t="s">
        <v>613</v>
      </c>
      <c r="B128" t="s">
        <v>614</v>
      </c>
      <c r="C128" t="s">
        <v>1824</v>
      </c>
      <c r="D128" t="s">
        <v>1825</v>
      </c>
      <c r="E128" t="s">
        <v>1826</v>
      </c>
      <c r="F128" t="s">
        <v>1368</v>
      </c>
      <c r="G128" t="s">
        <v>1125</v>
      </c>
      <c r="H128" t="s">
        <v>1125</v>
      </c>
      <c r="I128">
        <v>0</v>
      </c>
      <c r="J128">
        <v>0</v>
      </c>
      <c r="K128">
        <v>0</v>
      </c>
      <c r="L128">
        <v>0</v>
      </c>
      <c r="M128" s="261">
        <v>0</v>
      </c>
      <c r="N128">
        <v>0</v>
      </c>
      <c r="O128" t="s">
        <v>1009</v>
      </c>
      <c r="P128" t="s">
        <v>1009</v>
      </c>
      <c r="Q128" t="s">
        <v>1009</v>
      </c>
      <c r="R128" t="s">
        <v>1009</v>
      </c>
      <c r="S128" t="s">
        <v>1125</v>
      </c>
      <c r="T128" t="s">
        <v>1125</v>
      </c>
      <c r="U128" t="s">
        <v>1125</v>
      </c>
      <c r="V128" t="s">
        <v>1125</v>
      </c>
      <c r="W128" t="s">
        <v>1009</v>
      </c>
      <c r="Z128" t="s">
        <v>1035</v>
      </c>
      <c r="AA128" t="s">
        <v>1035</v>
      </c>
      <c r="AB128" t="s">
        <v>1033</v>
      </c>
      <c r="AC128" t="s">
        <v>1035</v>
      </c>
      <c r="AP128" t="s">
        <v>1054</v>
      </c>
      <c r="AQ128" t="s">
        <v>1052</v>
      </c>
      <c r="AR128" t="s">
        <v>1054</v>
      </c>
      <c r="AS128" t="s">
        <v>1054</v>
      </c>
      <c r="AT128" t="s">
        <v>1054</v>
      </c>
      <c r="AU128" t="s">
        <v>1054</v>
      </c>
      <c r="AV128" t="s">
        <v>1056</v>
      </c>
      <c r="AW128" t="s">
        <v>1054</v>
      </c>
      <c r="AX128" t="s">
        <v>1054</v>
      </c>
      <c r="CI128" t="s">
        <v>1011</v>
      </c>
      <c r="CJ128" t="s">
        <v>1011</v>
      </c>
      <c r="CK128" t="s">
        <v>1125</v>
      </c>
      <c r="CL128" t="s">
        <v>1125</v>
      </c>
      <c r="CM128" t="s">
        <v>1125</v>
      </c>
      <c r="CN128" t="s">
        <v>1009</v>
      </c>
      <c r="CO128">
        <v>33162147</v>
      </c>
      <c r="CP128" t="s">
        <v>2027</v>
      </c>
      <c r="CQ128" t="s">
        <v>1229</v>
      </c>
      <c r="CR128" t="s">
        <v>1238</v>
      </c>
      <c r="CS128" t="s">
        <v>1229</v>
      </c>
      <c r="CT128" t="s">
        <v>1229</v>
      </c>
      <c r="CU128" t="s">
        <v>1229</v>
      </c>
      <c r="CV128" t="s">
        <v>1229</v>
      </c>
      <c r="CW128" t="s">
        <v>1229</v>
      </c>
      <c r="CX128" t="s">
        <v>3173</v>
      </c>
      <c r="CY128" t="s">
        <v>3173</v>
      </c>
      <c r="CZ128" t="s">
        <v>3173</v>
      </c>
      <c r="DA128" t="s">
        <v>3173</v>
      </c>
      <c r="DB128" t="s">
        <v>3173</v>
      </c>
      <c r="DC128" t="s">
        <v>3173</v>
      </c>
      <c r="DD128" t="s">
        <v>3173</v>
      </c>
      <c r="DE128" t="s">
        <v>1240</v>
      </c>
      <c r="DF128" t="s">
        <v>1237</v>
      </c>
      <c r="DG128" t="s">
        <v>3174</v>
      </c>
      <c r="DH128" t="s">
        <v>3175</v>
      </c>
      <c r="DI128" t="s">
        <v>1236</v>
      </c>
      <c r="DJ128" t="s">
        <v>1232</v>
      </c>
      <c r="DK128" t="s">
        <v>3176</v>
      </c>
      <c r="DL128" t="s">
        <v>3177</v>
      </c>
    </row>
    <row r="129" spans="1:116" x14ac:dyDescent="0.3">
      <c r="A129" t="s">
        <v>615</v>
      </c>
      <c r="B129" t="s">
        <v>616</v>
      </c>
      <c r="C129" t="s">
        <v>1827</v>
      </c>
      <c r="D129" t="s">
        <v>1828</v>
      </c>
      <c r="E129" t="s">
        <v>1829</v>
      </c>
      <c r="F129" t="s">
        <v>1374</v>
      </c>
      <c r="G129" t="s">
        <v>1125</v>
      </c>
      <c r="H129" t="s">
        <v>1125</v>
      </c>
      <c r="I129">
        <v>1</v>
      </c>
      <c r="J129">
        <v>0</v>
      </c>
      <c r="K129">
        <v>0</v>
      </c>
      <c r="L129">
        <v>0</v>
      </c>
      <c r="M129" s="261">
        <v>0</v>
      </c>
      <c r="N129">
        <v>0</v>
      </c>
      <c r="O129" t="s">
        <v>1009</v>
      </c>
      <c r="P129" t="s">
        <v>1009</v>
      </c>
      <c r="Q129" t="s">
        <v>1009</v>
      </c>
      <c r="R129" t="s">
        <v>1009</v>
      </c>
      <c r="S129" t="s">
        <v>1125</v>
      </c>
      <c r="T129" t="s">
        <v>1125</v>
      </c>
      <c r="U129" t="s">
        <v>1125</v>
      </c>
      <c r="V129" t="s">
        <v>1125</v>
      </c>
      <c r="W129" t="s">
        <v>1009</v>
      </c>
      <c r="Z129" t="s">
        <v>1035</v>
      </c>
      <c r="AA129" t="s">
        <v>1033</v>
      </c>
      <c r="AB129" t="s">
        <v>1033</v>
      </c>
      <c r="AC129" t="s">
        <v>1033</v>
      </c>
      <c r="AP129" t="s">
        <v>1056</v>
      </c>
      <c r="AQ129" t="s">
        <v>1056</v>
      </c>
      <c r="AR129" t="s">
        <v>1058</v>
      </c>
      <c r="AS129" t="s">
        <v>1056</v>
      </c>
      <c r="AT129" t="s">
        <v>1054</v>
      </c>
      <c r="AU129" t="s">
        <v>1056</v>
      </c>
      <c r="AV129" t="s">
        <v>1056</v>
      </c>
      <c r="AW129" t="s">
        <v>1056</v>
      </c>
      <c r="AX129" t="s">
        <v>1054</v>
      </c>
      <c r="CI129" t="s">
        <v>1011</v>
      </c>
      <c r="CJ129" t="s">
        <v>1011</v>
      </c>
      <c r="CK129" t="s">
        <v>1125</v>
      </c>
      <c r="CL129" t="s">
        <v>1125</v>
      </c>
      <c r="CM129" t="s">
        <v>1125</v>
      </c>
      <c r="CN129" t="s">
        <v>1011</v>
      </c>
      <c r="CO129" t="s">
        <v>1125</v>
      </c>
      <c r="CP129" t="s">
        <v>1125</v>
      </c>
      <c r="CQ129" t="s">
        <v>1238</v>
      </c>
      <c r="CR129" t="s">
        <v>1229</v>
      </c>
      <c r="CS129" t="s">
        <v>1238</v>
      </c>
      <c r="CT129" t="s">
        <v>1238</v>
      </c>
      <c r="CU129" t="s">
        <v>1238</v>
      </c>
      <c r="CV129" t="s">
        <v>1229</v>
      </c>
      <c r="CW129" t="s">
        <v>1229</v>
      </c>
      <c r="CX129" t="s">
        <v>3178</v>
      </c>
      <c r="CY129" t="s">
        <v>2574</v>
      </c>
      <c r="CZ129" t="s">
        <v>3179</v>
      </c>
      <c r="DA129" t="s">
        <v>2576</v>
      </c>
      <c r="DB129" t="s">
        <v>2577</v>
      </c>
      <c r="DC129" t="s">
        <v>2578</v>
      </c>
      <c r="DD129" t="s">
        <v>2579</v>
      </c>
      <c r="DE129" t="s">
        <v>1236</v>
      </c>
      <c r="DF129" t="s">
        <v>1239</v>
      </c>
      <c r="DG129" t="s">
        <v>2580</v>
      </c>
      <c r="DH129" t="s">
        <v>2581</v>
      </c>
      <c r="DI129" t="s">
        <v>1237</v>
      </c>
      <c r="DJ129" t="s">
        <v>2077</v>
      </c>
      <c r="DK129" t="s">
        <v>3180</v>
      </c>
      <c r="DL129" t="s">
        <v>3181</v>
      </c>
    </row>
    <row r="130" spans="1:116" x14ac:dyDescent="0.3">
      <c r="A130" t="s">
        <v>619</v>
      </c>
      <c r="B130" t="s">
        <v>620</v>
      </c>
      <c r="C130" t="s">
        <v>1830</v>
      </c>
      <c r="D130" t="s">
        <v>1831</v>
      </c>
      <c r="E130" t="s">
        <v>1832</v>
      </c>
      <c r="F130" t="s">
        <v>1363</v>
      </c>
      <c r="G130" t="s">
        <v>1833</v>
      </c>
      <c r="H130" t="s">
        <v>1834</v>
      </c>
      <c r="I130">
        <v>0</v>
      </c>
      <c r="J130">
        <v>0</v>
      </c>
      <c r="K130">
        <v>0</v>
      </c>
      <c r="L130">
        <v>0</v>
      </c>
      <c r="M130" s="261">
        <v>0</v>
      </c>
      <c r="N130">
        <v>0</v>
      </c>
      <c r="O130" t="s">
        <v>1009</v>
      </c>
      <c r="P130" t="s">
        <v>1009</v>
      </c>
      <c r="Q130" t="s">
        <v>1009</v>
      </c>
      <c r="R130" t="s">
        <v>1009</v>
      </c>
      <c r="S130" t="s">
        <v>1125</v>
      </c>
      <c r="T130" t="s">
        <v>1125</v>
      </c>
      <c r="U130" t="s">
        <v>1125</v>
      </c>
      <c r="V130" t="s">
        <v>1125</v>
      </c>
      <c r="W130" t="s">
        <v>1009</v>
      </c>
      <c r="Z130" t="s">
        <v>1035</v>
      </c>
      <c r="AA130" t="s">
        <v>1033</v>
      </c>
      <c r="AB130" t="s">
        <v>1037</v>
      </c>
      <c r="AC130" t="s">
        <v>1035</v>
      </c>
      <c r="AP130" t="s">
        <v>1054</v>
      </c>
      <c r="AQ130" t="s">
        <v>1054</v>
      </c>
      <c r="AR130" t="s">
        <v>1054</v>
      </c>
      <c r="AS130" t="s">
        <v>1054</v>
      </c>
      <c r="AT130" t="s">
        <v>1054</v>
      </c>
      <c r="AU130" t="s">
        <v>1052</v>
      </c>
      <c r="AV130" t="s">
        <v>1054</v>
      </c>
      <c r="AW130" t="s">
        <v>1054</v>
      </c>
      <c r="AX130" t="s">
        <v>1052</v>
      </c>
      <c r="CI130" t="s">
        <v>1011</v>
      </c>
      <c r="CJ130" t="s">
        <v>1011</v>
      </c>
      <c r="CK130" t="s">
        <v>1125</v>
      </c>
      <c r="CL130" t="s">
        <v>1125</v>
      </c>
      <c r="CM130" t="s">
        <v>1125</v>
      </c>
      <c r="CN130" t="s">
        <v>1011</v>
      </c>
      <c r="CO130" t="s">
        <v>1125</v>
      </c>
      <c r="CP130" t="s">
        <v>1125</v>
      </c>
      <c r="CQ130" t="s">
        <v>1229</v>
      </c>
      <c r="CR130" t="s">
        <v>1229</v>
      </c>
      <c r="CS130" t="s">
        <v>1229</v>
      </c>
      <c r="CT130" t="s">
        <v>1229</v>
      </c>
      <c r="CU130" t="s">
        <v>1229</v>
      </c>
      <c r="CV130" t="s">
        <v>1230</v>
      </c>
      <c r="CW130" t="s">
        <v>1229</v>
      </c>
      <c r="CX130" t="s">
        <v>3182</v>
      </c>
      <c r="CY130" t="s">
        <v>3183</v>
      </c>
      <c r="CZ130" t="s">
        <v>3184</v>
      </c>
      <c r="DA130" t="s">
        <v>3185</v>
      </c>
      <c r="DB130" t="s">
        <v>3186</v>
      </c>
      <c r="DC130" t="s">
        <v>3187</v>
      </c>
      <c r="DD130" t="s">
        <v>3188</v>
      </c>
      <c r="DE130" t="s">
        <v>1231</v>
      </c>
      <c r="DF130" t="s">
        <v>1239</v>
      </c>
      <c r="DG130" t="s">
        <v>3189</v>
      </c>
      <c r="DH130" t="s">
        <v>3190</v>
      </c>
      <c r="DI130" t="s">
        <v>1236</v>
      </c>
      <c r="DJ130" t="s">
        <v>1237</v>
      </c>
      <c r="DK130" t="s">
        <v>3191</v>
      </c>
      <c r="DL130" t="s">
        <v>3192</v>
      </c>
    </row>
    <row r="131" spans="1:116" x14ac:dyDescent="0.3">
      <c r="A131" t="s">
        <v>621</v>
      </c>
      <c r="B131" t="s">
        <v>622</v>
      </c>
      <c r="C131" t="s">
        <v>1835</v>
      </c>
      <c r="D131" t="s">
        <v>1836</v>
      </c>
      <c r="E131">
        <v>1473264439</v>
      </c>
      <c r="F131" t="s">
        <v>1368</v>
      </c>
      <c r="G131" t="s">
        <v>1125</v>
      </c>
      <c r="H131" t="s">
        <v>1125</v>
      </c>
      <c r="I131">
        <v>0</v>
      </c>
      <c r="J131">
        <v>0</v>
      </c>
      <c r="K131">
        <v>0</v>
      </c>
      <c r="L131">
        <v>27</v>
      </c>
      <c r="M131" s="261">
        <v>0</v>
      </c>
      <c r="N131">
        <v>3</v>
      </c>
      <c r="O131" t="s">
        <v>1009</v>
      </c>
      <c r="P131" t="s">
        <v>1009</v>
      </c>
      <c r="Q131" t="s">
        <v>1009</v>
      </c>
      <c r="R131" t="s">
        <v>1009</v>
      </c>
      <c r="S131" t="s">
        <v>1125</v>
      </c>
      <c r="T131" t="s">
        <v>1125</v>
      </c>
      <c r="U131" t="s">
        <v>1125</v>
      </c>
      <c r="V131" t="s">
        <v>1125</v>
      </c>
      <c r="W131" t="s">
        <v>1009</v>
      </c>
      <c r="Z131" t="s">
        <v>1033</v>
      </c>
      <c r="AA131" t="s">
        <v>1035</v>
      </c>
      <c r="AB131" t="s">
        <v>1033</v>
      </c>
      <c r="AC131" t="s">
        <v>1035</v>
      </c>
      <c r="AP131" t="s">
        <v>1054</v>
      </c>
      <c r="AQ131" t="s">
        <v>1054</v>
      </c>
      <c r="AR131" t="s">
        <v>1056</v>
      </c>
      <c r="AS131" t="s">
        <v>1054</v>
      </c>
      <c r="AT131" t="s">
        <v>1054</v>
      </c>
      <c r="AU131" t="s">
        <v>1054</v>
      </c>
      <c r="AV131" t="s">
        <v>1054</v>
      </c>
      <c r="AW131" t="s">
        <v>1054</v>
      </c>
      <c r="AX131" t="s">
        <v>1054</v>
      </c>
      <c r="CI131" t="s">
        <v>1011</v>
      </c>
      <c r="CJ131" t="s">
        <v>1011</v>
      </c>
      <c r="CK131" t="s">
        <v>1125</v>
      </c>
      <c r="CL131" t="s">
        <v>1125</v>
      </c>
      <c r="CM131" t="s">
        <v>1125</v>
      </c>
      <c r="CN131" t="s">
        <v>1009</v>
      </c>
      <c r="CO131">
        <v>83433098</v>
      </c>
      <c r="CP131" t="s">
        <v>2028</v>
      </c>
      <c r="CQ131" t="s">
        <v>1229</v>
      </c>
      <c r="CR131" t="s">
        <v>1229</v>
      </c>
      <c r="CS131" t="s">
        <v>1229</v>
      </c>
      <c r="CT131" t="s">
        <v>1229</v>
      </c>
      <c r="CU131" t="s">
        <v>1238</v>
      </c>
      <c r="CV131" t="s">
        <v>1238</v>
      </c>
      <c r="CW131" t="s">
        <v>1229</v>
      </c>
      <c r="CX131" t="s">
        <v>3193</v>
      </c>
      <c r="CY131" t="s">
        <v>3194</v>
      </c>
      <c r="CZ131" t="s">
        <v>3195</v>
      </c>
      <c r="DA131" t="s">
        <v>3196</v>
      </c>
      <c r="DB131" t="s">
        <v>3197</v>
      </c>
      <c r="DC131" t="s">
        <v>3198</v>
      </c>
      <c r="DD131" t="s">
        <v>3199</v>
      </c>
      <c r="DE131" t="s">
        <v>1240</v>
      </c>
      <c r="DF131" t="s">
        <v>1240</v>
      </c>
      <c r="DG131" t="s">
        <v>3200</v>
      </c>
      <c r="DH131" t="s">
        <v>3201</v>
      </c>
      <c r="DI131" t="s">
        <v>1237</v>
      </c>
      <c r="DJ131" t="s">
        <v>2077</v>
      </c>
      <c r="DK131" t="s">
        <v>3202</v>
      </c>
      <c r="DL131" t="s">
        <v>3203</v>
      </c>
    </row>
    <row r="132" spans="1:116" x14ac:dyDescent="0.3">
      <c r="A132" t="s">
        <v>623</v>
      </c>
      <c r="B132" t="s">
        <v>624</v>
      </c>
      <c r="C132" t="s">
        <v>1837</v>
      </c>
      <c r="D132" t="s">
        <v>1838</v>
      </c>
      <c r="E132" t="s">
        <v>1839</v>
      </c>
      <c r="F132" t="s">
        <v>1368</v>
      </c>
      <c r="G132" t="s">
        <v>1840</v>
      </c>
      <c r="H132" t="s">
        <v>1841</v>
      </c>
      <c r="I132">
        <v>0</v>
      </c>
      <c r="J132">
        <v>0</v>
      </c>
      <c r="K132">
        <v>0</v>
      </c>
      <c r="L132">
        <v>0</v>
      </c>
      <c r="M132" s="261">
        <v>0</v>
      </c>
      <c r="N132">
        <v>0</v>
      </c>
      <c r="O132" t="s">
        <v>1009</v>
      </c>
      <c r="P132" t="s">
        <v>1009</v>
      </c>
      <c r="Q132" t="s">
        <v>1009</v>
      </c>
      <c r="R132" t="s">
        <v>1009</v>
      </c>
      <c r="S132" t="s">
        <v>1125</v>
      </c>
      <c r="T132" t="s">
        <v>1125</v>
      </c>
      <c r="U132" t="s">
        <v>1125</v>
      </c>
      <c r="V132" t="s">
        <v>1125</v>
      </c>
      <c r="W132" t="s">
        <v>1009</v>
      </c>
      <c r="Z132" t="s">
        <v>1035</v>
      </c>
      <c r="AA132" t="s">
        <v>1035</v>
      </c>
      <c r="AB132" t="s">
        <v>1033</v>
      </c>
      <c r="AC132" t="s">
        <v>1035</v>
      </c>
      <c r="AP132" t="s">
        <v>1052</v>
      </c>
      <c r="AQ132" t="s">
        <v>1056</v>
      </c>
      <c r="AR132" t="s">
        <v>1056</v>
      </c>
      <c r="AS132" t="s">
        <v>1058</v>
      </c>
      <c r="AT132" t="s">
        <v>1056</v>
      </c>
      <c r="AU132" t="s">
        <v>1054</v>
      </c>
      <c r="AV132" t="s">
        <v>1054</v>
      </c>
      <c r="AW132" t="s">
        <v>1056</v>
      </c>
      <c r="AX132" t="s">
        <v>1054</v>
      </c>
      <c r="CI132" t="s">
        <v>1009</v>
      </c>
      <c r="CJ132" t="s">
        <v>1009</v>
      </c>
      <c r="CK132">
        <v>128888575</v>
      </c>
      <c r="CL132">
        <v>63052106</v>
      </c>
      <c r="CM132" t="s">
        <v>2029</v>
      </c>
      <c r="CN132" t="s">
        <v>1009</v>
      </c>
      <c r="CO132">
        <v>236442139</v>
      </c>
      <c r="CP132" t="s">
        <v>2030</v>
      </c>
      <c r="CQ132" t="s">
        <v>1229</v>
      </c>
      <c r="CR132" t="s">
        <v>1229</v>
      </c>
      <c r="CS132" t="s">
        <v>1229</v>
      </c>
      <c r="CT132" t="s">
        <v>1230</v>
      </c>
      <c r="CU132" t="s">
        <v>1229</v>
      </c>
      <c r="CV132" t="s">
        <v>1230</v>
      </c>
      <c r="CW132" t="s">
        <v>1230</v>
      </c>
      <c r="CX132" t="s">
        <v>3204</v>
      </c>
      <c r="CY132" t="s">
        <v>3205</v>
      </c>
      <c r="CZ132" t="s">
        <v>3206</v>
      </c>
      <c r="DA132" t="s">
        <v>3207</v>
      </c>
      <c r="DB132" t="s">
        <v>3208</v>
      </c>
      <c r="DC132" t="s">
        <v>3209</v>
      </c>
      <c r="DD132" t="s">
        <v>3210</v>
      </c>
      <c r="DE132" t="s">
        <v>1237</v>
      </c>
      <c r="DF132" t="s">
        <v>1232</v>
      </c>
      <c r="DG132" t="s">
        <v>3211</v>
      </c>
      <c r="DH132" t="s">
        <v>3212</v>
      </c>
      <c r="DI132" t="s">
        <v>2077</v>
      </c>
      <c r="DJ132" t="s">
        <v>1232</v>
      </c>
      <c r="DK132" t="s">
        <v>3213</v>
      </c>
      <c r="DL132" t="s">
        <v>3214</v>
      </c>
    </row>
    <row r="133" spans="1:116" x14ac:dyDescent="0.3">
      <c r="A133" t="s">
        <v>625</v>
      </c>
      <c r="B133" t="s">
        <v>626</v>
      </c>
      <c r="C133" t="s">
        <v>1842</v>
      </c>
      <c r="D133" t="s">
        <v>1843</v>
      </c>
      <c r="E133" t="s">
        <v>1844</v>
      </c>
      <c r="F133" t="s">
        <v>1368</v>
      </c>
      <c r="G133" t="s">
        <v>1125</v>
      </c>
      <c r="H133" t="s">
        <v>1125</v>
      </c>
      <c r="I133">
        <v>0</v>
      </c>
      <c r="J133">
        <v>0</v>
      </c>
      <c r="K133">
        <v>0</v>
      </c>
      <c r="L133">
        <v>0</v>
      </c>
      <c r="M133" s="261">
        <v>0</v>
      </c>
      <c r="N133">
        <v>0</v>
      </c>
      <c r="O133" t="s">
        <v>1009</v>
      </c>
      <c r="P133" t="s">
        <v>1009</v>
      </c>
      <c r="Q133" t="s">
        <v>1009</v>
      </c>
      <c r="R133" t="s">
        <v>1009</v>
      </c>
      <c r="S133" t="s">
        <v>1125</v>
      </c>
      <c r="T133" t="s">
        <v>1125</v>
      </c>
      <c r="U133" t="s">
        <v>1125</v>
      </c>
      <c r="V133" t="s">
        <v>1125</v>
      </c>
      <c r="W133" t="s">
        <v>1009</v>
      </c>
      <c r="Z133" t="s">
        <v>1035</v>
      </c>
      <c r="AA133" t="s">
        <v>1033</v>
      </c>
      <c r="AB133" t="s">
        <v>1033</v>
      </c>
      <c r="AC133" t="s">
        <v>1033</v>
      </c>
      <c r="AP133" t="s">
        <v>1054</v>
      </c>
      <c r="AQ133" t="s">
        <v>1056</v>
      </c>
      <c r="AR133" t="s">
        <v>1054</v>
      </c>
      <c r="AS133" t="s">
        <v>1054</v>
      </c>
      <c r="AT133" t="s">
        <v>1054</v>
      </c>
      <c r="AU133" t="s">
        <v>1052</v>
      </c>
      <c r="AV133" t="s">
        <v>1056</v>
      </c>
      <c r="AW133" t="s">
        <v>1054</v>
      </c>
      <c r="AX133" t="s">
        <v>1054</v>
      </c>
      <c r="CI133" t="s">
        <v>1011</v>
      </c>
      <c r="CJ133" t="s">
        <v>1011</v>
      </c>
      <c r="CK133" t="s">
        <v>1125</v>
      </c>
      <c r="CL133" t="s">
        <v>1125</v>
      </c>
      <c r="CM133" t="s">
        <v>1125</v>
      </c>
      <c r="CN133" t="s">
        <v>1009</v>
      </c>
      <c r="CO133">
        <v>93695696</v>
      </c>
      <c r="CP133" t="s">
        <v>2031</v>
      </c>
      <c r="CQ133" t="s">
        <v>1238</v>
      </c>
      <c r="CR133" t="s">
        <v>1229</v>
      </c>
      <c r="CS133" t="s">
        <v>1229</v>
      </c>
      <c r="CT133" t="s">
        <v>1229</v>
      </c>
      <c r="CU133" t="s">
        <v>1229</v>
      </c>
      <c r="CV133" t="s">
        <v>1229</v>
      </c>
      <c r="CW133" t="s">
        <v>1229</v>
      </c>
      <c r="CX133" t="s">
        <v>3215</v>
      </c>
      <c r="CY133" t="s">
        <v>3216</v>
      </c>
      <c r="CZ133" t="s">
        <v>3217</v>
      </c>
      <c r="DA133" t="s">
        <v>3218</v>
      </c>
      <c r="DB133" t="s">
        <v>3219</v>
      </c>
      <c r="DC133" t="s">
        <v>3220</v>
      </c>
      <c r="DD133" t="s">
        <v>3221</v>
      </c>
      <c r="DE133" t="s">
        <v>1231</v>
      </c>
      <c r="DF133" t="s">
        <v>1237</v>
      </c>
      <c r="DG133" t="s">
        <v>3222</v>
      </c>
      <c r="DH133" t="s">
        <v>3223</v>
      </c>
      <c r="DI133" t="s">
        <v>2077</v>
      </c>
      <c r="DJ133" t="s">
        <v>1232</v>
      </c>
      <c r="DK133" t="s">
        <v>3224</v>
      </c>
      <c r="DL133" t="s">
        <v>3225</v>
      </c>
    </row>
    <row r="134" spans="1:116" x14ac:dyDescent="0.3">
      <c r="A134" t="s">
        <v>627</v>
      </c>
      <c r="B134" t="s">
        <v>628</v>
      </c>
      <c r="C134" t="s">
        <v>1845</v>
      </c>
      <c r="D134" t="s">
        <v>1846</v>
      </c>
      <c r="E134" t="s">
        <v>1847</v>
      </c>
      <c r="F134" t="s">
        <v>1368</v>
      </c>
      <c r="G134" t="s">
        <v>1848</v>
      </c>
      <c r="H134" t="s">
        <v>1849</v>
      </c>
      <c r="I134">
        <v>0</v>
      </c>
      <c r="J134">
        <v>0</v>
      </c>
      <c r="K134">
        <v>0</v>
      </c>
      <c r="L134">
        <v>0</v>
      </c>
      <c r="M134" s="261">
        <v>0</v>
      </c>
      <c r="N134">
        <v>0</v>
      </c>
      <c r="O134" t="s">
        <v>1009</v>
      </c>
      <c r="P134" t="s">
        <v>1009</v>
      </c>
      <c r="Q134" t="s">
        <v>1009</v>
      </c>
      <c r="R134" t="s">
        <v>1009</v>
      </c>
      <c r="S134" t="s">
        <v>1125</v>
      </c>
      <c r="T134" t="s">
        <v>1125</v>
      </c>
      <c r="U134" t="s">
        <v>1125</v>
      </c>
      <c r="V134" t="s">
        <v>1125</v>
      </c>
      <c r="W134" t="s">
        <v>1009</v>
      </c>
      <c r="Z134" t="s">
        <v>1035</v>
      </c>
      <c r="AA134" t="s">
        <v>1035</v>
      </c>
      <c r="AB134" t="s">
        <v>1033</v>
      </c>
      <c r="AC134" t="s">
        <v>1035</v>
      </c>
      <c r="AP134" t="s">
        <v>1054</v>
      </c>
      <c r="AQ134" t="s">
        <v>1054</v>
      </c>
      <c r="AR134" t="s">
        <v>1054</v>
      </c>
      <c r="AS134" t="s">
        <v>1054</v>
      </c>
      <c r="AT134" t="s">
        <v>1054</v>
      </c>
      <c r="AU134" t="s">
        <v>1054</v>
      </c>
      <c r="AV134" t="s">
        <v>1054</v>
      </c>
      <c r="AW134" t="s">
        <v>1058</v>
      </c>
      <c r="AX134" t="s">
        <v>1058</v>
      </c>
      <c r="CI134" t="s">
        <v>1009</v>
      </c>
      <c r="CJ134" t="s">
        <v>1009</v>
      </c>
      <c r="CK134">
        <v>365757</v>
      </c>
      <c r="CL134">
        <v>4065000</v>
      </c>
      <c r="CM134" t="s">
        <v>2032</v>
      </c>
      <c r="CN134" t="s">
        <v>1009</v>
      </c>
      <c r="CO134">
        <v>21780000</v>
      </c>
      <c r="CP134" t="s">
        <v>2033</v>
      </c>
      <c r="CQ134" t="s">
        <v>1238</v>
      </c>
      <c r="CR134" t="s">
        <v>1229</v>
      </c>
      <c r="CS134" t="s">
        <v>1238</v>
      </c>
      <c r="CT134" t="s">
        <v>1238</v>
      </c>
      <c r="CU134" t="s">
        <v>1229</v>
      </c>
      <c r="CV134" t="s">
        <v>1238</v>
      </c>
      <c r="CW134" t="s">
        <v>1230</v>
      </c>
      <c r="CX134" t="s">
        <v>3226</v>
      </c>
      <c r="CY134" t="s">
        <v>3226</v>
      </c>
      <c r="CZ134" t="s">
        <v>3227</v>
      </c>
      <c r="DA134" t="s">
        <v>3226</v>
      </c>
      <c r="DB134" t="s">
        <v>3228</v>
      </c>
      <c r="DC134" t="s">
        <v>3226</v>
      </c>
      <c r="DD134" t="s">
        <v>3229</v>
      </c>
      <c r="DE134" t="s">
        <v>1231</v>
      </c>
      <c r="DF134" t="s">
        <v>1241</v>
      </c>
      <c r="DG134" t="s">
        <v>3230</v>
      </c>
      <c r="DH134" t="s">
        <v>3231</v>
      </c>
      <c r="DI134" t="s">
        <v>2077</v>
      </c>
      <c r="DJ134" t="s">
        <v>1234</v>
      </c>
      <c r="DK134" t="s">
        <v>3232</v>
      </c>
      <c r="DL134" t="s">
        <v>3233</v>
      </c>
    </row>
    <row r="135" spans="1:116" x14ac:dyDescent="0.3">
      <c r="A135" t="s">
        <v>629</v>
      </c>
      <c r="B135" t="s">
        <v>630</v>
      </c>
      <c r="C135" t="s">
        <v>1850</v>
      </c>
      <c r="D135" t="s">
        <v>1851</v>
      </c>
      <c r="E135">
        <v>7824550407</v>
      </c>
      <c r="F135" t="s">
        <v>1368</v>
      </c>
      <c r="G135" t="s">
        <v>1494</v>
      </c>
      <c r="H135" t="s">
        <v>1852</v>
      </c>
      <c r="I135">
        <v>0</v>
      </c>
      <c r="J135">
        <v>0</v>
      </c>
      <c r="K135">
        <v>0</v>
      </c>
      <c r="L135">
        <v>0</v>
      </c>
      <c r="M135" s="261">
        <v>0</v>
      </c>
      <c r="N135">
        <v>0</v>
      </c>
      <c r="O135" t="s">
        <v>1009</v>
      </c>
      <c r="P135" t="s">
        <v>1009</v>
      </c>
      <c r="Q135" t="s">
        <v>1009</v>
      </c>
      <c r="R135" t="s">
        <v>1009</v>
      </c>
      <c r="S135" t="s">
        <v>1125</v>
      </c>
      <c r="T135" t="s">
        <v>1125</v>
      </c>
      <c r="U135" t="s">
        <v>1125</v>
      </c>
      <c r="V135" t="s">
        <v>1125</v>
      </c>
      <c r="W135" t="s">
        <v>1009</v>
      </c>
      <c r="Z135" t="s">
        <v>1035</v>
      </c>
      <c r="AA135" t="s">
        <v>1033</v>
      </c>
      <c r="AB135" t="s">
        <v>1037</v>
      </c>
      <c r="AC135" t="s">
        <v>1033</v>
      </c>
      <c r="AP135" t="s">
        <v>1054</v>
      </c>
      <c r="AQ135" t="s">
        <v>1054</v>
      </c>
      <c r="AR135" t="s">
        <v>1054</v>
      </c>
      <c r="AS135" t="s">
        <v>1054</v>
      </c>
      <c r="AT135" t="s">
        <v>1054</v>
      </c>
      <c r="AU135" t="s">
        <v>1054</v>
      </c>
      <c r="AV135" t="s">
        <v>1054</v>
      </c>
      <c r="AW135" t="s">
        <v>1054</v>
      </c>
      <c r="AX135" t="s">
        <v>1054</v>
      </c>
      <c r="CI135" t="s">
        <v>1011</v>
      </c>
      <c r="CJ135" t="s">
        <v>1011</v>
      </c>
      <c r="CK135" t="s">
        <v>1125</v>
      </c>
      <c r="CL135" t="s">
        <v>1125</v>
      </c>
      <c r="CM135" t="s">
        <v>1125</v>
      </c>
      <c r="CN135" t="s">
        <v>1009</v>
      </c>
      <c r="CO135">
        <v>54650452</v>
      </c>
      <c r="CP135" t="s">
        <v>2034</v>
      </c>
      <c r="CQ135" t="s">
        <v>1238</v>
      </c>
      <c r="CR135" t="s">
        <v>1229</v>
      </c>
      <c r="CS135" t="s">
        <v>1238</v>
      </c>
      <c r="CT135" t="s">
        <v>1229</v>
      </c>
      <c r="CU135" t="s">
        <v>1238</v>
      </c>
      <c r="CV135" t="s">
        <v>1229</v>
      </c>
      <c r="CW135" t="s">
        <v>1229</v>
      </c>
      <c r="CX135" t="s">
        <v>3234</v>
      </c>
      <c r="CY135" t="s">
        <v>3235</v>
      </c>
      <c r="CZ135" t="s">
        <v>3236</v>
      </c>
      <c r="DA135" t="s">
        <v>3237</v>
      </c>
      <c r="DB135" t="s">
        <v>3238</v>
      </c>
      <c r="DC135" t="s">
        <v>3239</v>
      </c>
      <c r="DD135" t="s">
        <v>3240</v>
      </c>
      <c r="DE135" t="s">
        <v>1235</v>
      </c>
      <c r="DF135" t="s">
        <v>1231</v>
      </c>
      <c r="DG135" t="s">
        <v>3241</v>
      </c>
      <c r="DH135" t="s">
        <v>3242</v>
      </c>
      <c r="DI135" t="s">
        <v>1237</v>
      </c>
      <c r="DJ135" t="s">
        <v>1234</v>
      </c>
      <c r="DK135" t="s">
        <v>3243</v>
      </c>
      <c r="DL135" t="s">
        <v>3244</v>
      </c>
    </row>
    <row r="136" spans="1:116" x14ac:dyDescent="0.3">
      <c r="A136" t="s">
        <v>631</v>
      </c>
      <c r="B136" t="s">
        <v>632</v>
      </c>
      <c r="C136" t="s">
        <v>1853</v>
      </c>
      <c r="D136" t="s">
        <v>1854</v>
      </c>
      <c r="E136">
        <v>7824626556</v>
      </c>
      <c r="F136" t="s">
        <v>1368</v>
      </c>
      <c r="G136" t="s">
        <v>1855</v>
      </c>
      <c r="H136" t="s">
        <v>1856</v>
      </c>
      <c r="I136">
        <v>0</v>
      </c>
      <c r="J136">
        <v>0</v>
      </c>
      <c r="K136">
        <v>0</v>
      </c>
      <c r="L136">
        <v>0</v>
      </c>
      <c r="M136" s="261">
        <v>0</v>
      </c>
      <c r="N136">
        <v>0</v>
      </c>
      <c r="O136" t="s">
        <v>1009</v>
      </c>
      <c r="P136" t="s">
        <v>1009</v>
      </c>
      <c r="Q136" t="s">
        <v>1009</v>
      </c>
      <c r="R136" t="s">
        <v>1009</v>
      </c>
      <c r="S136" t="s">
        <v>1125</v>
      </c>
      <c r="T136" t="s">
        <v>1125</v>
      </c>
      <c r="U136" t="s">
        <v>1125</v>
      </c>
      <c r="V136" t="s">
        <v>1125</v>
      </c>
      <c r="W136" t="s">
        <v>1009</v>
      </c>
      <c r="Z136" t="s">
        <v>1035</v>
      </c>
      <c r="AA136" t="s">
        <v>1037</v>
      </c>
      <c r="AB136" t="s">
        <v>1035</v>
      </c>
      <c r="AC136" t="s">
        <v>1035</v>
      </c>
      <c r="AP136" t="s">
        <v>1052</v>
      </c>
      <c r="AQ136" t="s">
        <v>1056</v>
      </c>
      <c r="AR136" t="s">
        <v>1056</v>
      </c>
      <c r="AS136" t="s">
        <v>1056</v>
      </c>
      <c r="AT136" t="s">
        <v>1054</v>
      </c>
      <c r="AU136" t="s">
        <v>1056</v>
      </c>
      <c r="AV136" t="s">
        <v>1056</v>
      </c>
      <c r="AW136" t="s">
        <v>1056</v>
      </c>
      <c r="AX136" t="s">
        <v>1056</v>
      </c>
      <c r="CI136" t="s">
        <v>1011</v>
      </c>
      <c r="CJ136" t="s">
        <v>1011</v>
      </c>
      <c r="CK136" t="s">
        <v>1125</v>
      </c>
      <c r="CL136">
        <v>0</v>
      </c>
      <c r="CM136" t="s">
        <v>1125</v>
      </c>
      <c r="CN136" t="s">
        <v>1009</v>
      </c>
      <c r="CO136">
        <v>31205423</v>
      </c>
      <c r="CP136" t="s">
        <v>2035</v>
      </c>
      <c r="CQ136" t="s">
        <v>1230</v>
      </c>
      <c r="CR136" t="s">
        <v>1238</v>
      </c>
      <c r="CS136" t="s">
        <v>1230</v>
      </c>
      <c r="CT136" t="s">
        <v>1230</v>
      </c>
      <c r="CU136" t="s">
        <v>1230</v>
      </c>
      <c r="CV136" t="s">
        <v>1230</v>
      </c>
      <c r="CW136" t="s">
        <v>1230</v>
      </c>
      <c r="CX136" t="s">
        <v>3245</v>
      </c>
      <c r="CY136" t="s">
        <v>3246</v>
      </c>
      <c r="CZ136" t="s">
        <v>3247</v>
      </c>
      <c r="DA136" t="s">
        <v>3247</v>
      </c>
      <c r="DB136" t="s">
        <v>3247</v>
      </c>
      <c r="DC136" t="s">
        <v>3247</v>
      </c>
      <c r="DD136" t="s">
        <v>3247</v>
      </c>
      <c r="DE136" t="s">
        <v>1235</v>
      </c>
      <c r="DF136" t="s">
        <v>1231</v>
      </c>
      <c r="DG136" t="s">
        <v>3248</v>
      </c>
      <c r="DH136" t="s">
        <v>3249</v>
      </c>
      <c r="DI136" t="s">
        <v>1237</v>
      </c>
      <c r="DJ136" t="s">
        <v>1236</v>
      </c>
      <c r="DK136" t="s">
        <v>3250</v>
      </c>
      <c r="DL136" t="s">
        <v>3251</v>
      </c>
    </row>
    <row r="137" spans="1:116" x14ac:dyDescent="0.3">
      <c r="A137" t="s">
        <v>635</v>
      </c>
      <c r="B137" t="s">
        <v>636</v>
      </c>
      <c r="C137" t="s">
        <v>1857</v>
      </c>
      <c r="D137" t="s">
        <v>1858</v>
      </c>
      <c r="E137" t="s">
        <v>1859</v>
      </c>
      <c r="F137" t="s">
        <v>1368</v>
      </c>
      <c r="G137" t="s">
        <v>1125</v>
      </c>
      <c r="H137" t="s">
        <v>1125</v>
      </c>
      <c r="I137">
        <v>0</v>
      </c>
      <c r="J137">
        <v>0</v>
      </c>
      <c r="K137">
        <v>0</v>
      </c>
      <c r="L137">
        <v>0</v>
      </c>
      <c r="M137" s="261">
        <v>0</v>
      </c>
      <c r="N137">
        <v>0</v>
      </c>
      <c r="O137" t="s">
        <v>1009</v>
      </c>
      <c r="P137" t="s">
        <v>1009</v>
      </c>
      <c r="Q137" t="s">
        <v>1009</v>
      </c>
      <c r="R137" t="s">
        <v>1009</v>
      </c>
      <c r="S137" t="s">
        <v>1125</v>
      </c>
      <c r="T137" t="s">
        <v>1125</v>
      </c>
      <c r="U137" t="s">
        <v>1125</v>
      </c>
      <c r="V137" t="s">
        <v>1125</v>
      </c>
      <c r="W137" t="s">
        <v>1009</v>
      </c>
      <c r="Z137" t="s">
        <v>1035</v>
      </c>
      <c r="AA137" t="s">
        <v>1033</v>
      </c>
      <c r="AB137" t="s">
        <v>1035</v>
      </c>
      <c r="AC137" t="s">
        <v>1033</v>
      </c>
      <c r="AP137" t="s">
        <v>1054</v>
      </c>
      <c r="AQ137" t="s">
        <v>1054</v>
      </c>
      <c r="AR137" t="s">
        <v>1056</v>
      </c>
      <c r="AS137" t="s">
        <v>1056</v>
      </c>
      <c r="AT137" t="s">
        <v>1054</v>
      </c>
      <c r="AU137" t="s">
        <v>1056</v>
      </c>
      <c r="AV137" t="s">
        <v>1056</v>
      </c>
      <c r="AW137" t="s">
        <v>1056</v>
      </c>
      <c r="AX137" t="s">
        <v>1054</v>
      </c>
      <c r="CI137" t="s">
        <v>1011</v>
      </c>
      <c r="CJ137" t="s">
        <v>1011</v>
      </c>
      <c r="CK137" t="s">
        <v>1125</v>
      </c>
      <c r="CL137" t="s">
        <v>1125</v>
      </c>
      <c r="CM137" t="s">
        <v>1125</v>
      </c>
      <c r="CN137" t="s">
        <v>1011</v>
      </c>
      <c r="CO137" t="s">
        <v>1125</v>
      </c>
      <c r="CP137" t="s">
        <v>1125</v>
      </c>
      <c r="CQ137" t="s">
        <v>1238</v>
      </c>
      <c r="CR137" t="s">
        <v>1238</v>
      </c>
      <c r="CS137" t="s">
        <v>1238</v>
      </c>
      <c r="CT137" t="s">
        <v>1229</v>
      </c>
      <c r="CU137" t="s">
        <v>1238</v>
      </c>
      <c r="CV137" t="s">
        <v>1238</v>
      </c>
      <c r="CW137" t="s">
        <v>1238</v>
      </c>
      <c r="CX137" t="s">
        <v>3252</v>
      </c>
      <c r="CY137" t="s">
        <v>3253</v>
      </c>
      <c r="CZ137" t="s">
        <v>3254</v>
      </c>
      <c r="DA137" t="s">
        <v>3255</v>
      </c>
      <c r="DB137" t="s">
        <v>3256</v>
      </c>
      <c r="DC137" t="s">
        <v>3257</v>
      </c>
      <c r="DD137" t="s">
        <v>3258</v>
      </c>
      <c r="DE137" t="s">
        <v>1231</v>
      </c>
      <c r="DF137" t="s">
        <v>1240</v>
      </c>
      <c r="DG137" t="s">
        <v>3259</v>
      </c>
      <c r="DH137" t="s">
        <v>3260</v>
      </c>
      <c r="DI137" t="s">
        <v>1236</v>
      </c>
      <c r="DJ137" t="s">
        <v>1232</v>
      </c>
      <c r="DK137" t="s">
        <v>3261</v>
      </c>
      <c r="DL137" t="s">
        <v>3262</v>
      </c>
    </row>
    <row r="138" spans="1:116" x14ac:dyDescent="0.3">
      <c r="A138" t="s">
        <v>637</v>
      </c>
      <c r="B138" t="s">
        <v>638</v>
      </c>
      <c r="C138" t="s">
        <v>1860</v>
      </c>
      <c r="D138" t="s">
        <v>1861</v>
      </c>
      <c r="E138">
        <v>0.1375659699</v>
      </c>
      <c r="F138" t="s">
        <v>1363</v>
      </c>
      <c r="G138" t="s">
        <v>1862</v>
      </c>
      <c r="H138" t="s">
        <v>1863</v>
      </c>
      <c r="I138">
        <v>0</v>
      </c>
      <c r="J138">
        <v>0</v>
      </c>
      <c r="K138">
        <v>0</v>
      </c>
      <c r="L138">
        <v>0</v>
      </c>
      <c r="M138" s="261">
        <v>0</v>
      </c>
      <c r="N138">
        <v>0</v>
      </c>
      <c r="O138" t="s">
        <v>1009</v>
      </c>
      <c r="P138" t="s">
        <v>1009</v>
      </c>
      <c r="Q138" t="s">
        <v>1009</v>
      </c>
      <c r="R138" t="s">
        <v>1009</v>
      </c>
      <c r="S138" t="s">
        <v>1125</v>
      </c>
      <c r="T138" t="s">
        <v>1125</v>
      </c>
      <c r="U138" t="s">
        <v>1125</v>
      </c>
      <c r="V138" t="s">
        <v>1125</v>
      </c>
      <c r="W138" t="s">
        <v>1009</v>
      </c>
      <c r="Z138" t="s">
        <v>1035</v>
      </c>
      <c r="AA138" t="s">
        <v>1033</v>
      </c>
      <c r="AB138" t="s">
        <v>1037</v>
      </c>
      <c r="AC138" t="s">
        <v>1033</v>
      </c>
      <c r="AP138" t="s">
        <v>1056</v>
      </c>
      <c r="AQ138" t="s">
        <v>1056</v>
      </c>
      <c r="AR138" t="s">
        <v>1056</v>
      </c>
      <c r="AS138" t="s">
        <v>1054</v>
      </c>
      <c r="AT138" t="s">
        <v>1054</v>
      </c>
      <c r="AU138" t="s">
        <v>1054</v>
      </c>
      <c r="AV138" t="s">
        <v>1054</v>
      </c>
      <c r="AW138" t="s">
        <v>1054</v>
      </c>
      <c r="AX138" t="s">
        <v>1056</v>
      </c>
      <c r="CI138" t="s">
        <v>1011</v>
      </c>
      <c r="CJ138" t="s">
        <v>1011</v>
      </c>
      <c r="CK138" t="s">
        <v>1966</v>
      </c>
      <c r="CL138" t="s">
        <v>1966</v>
      </c>
      <c r="CM138" t="s">
        <v>1966</v>
      </c>
      <c r="CN138" t="s">
        <v>1009</v>
      </c>
      <c r="CO138">
        <v>48387236.29433538</v>
      </c>
      <c r="CP138" t="s">
        <v>2036</v>
      </c>
      <c r="CQ138" t="s">
        <v>1229</v>
      </c>
      <c r="CR138" t="s">
        <v>1229</v>
      </c>
      <c r="CS138" t="s">
        <v>1229</v>
      </c>
      <c r="CT138" t="s">
        <v>1229</v>
      </c>
      <c r="CU138" t="s">
        <v>1238</v>
      </c>
      <c r="CV138" t="s">
        <v>1229</v>
      </c>
      <c r="CW138" t="s">
        <v>1230</v>
      </c>
      <c r="CX138" t="s">
        <v>3263</v>
      </c>
      <c r="CY138" t="s">
        <v>3264</v>
      </c>
      <c r="CZ138" t="s">
        <v>3265</v>
      </c>
      <c r="DA138" t="s">
        <v>3266</v>
      </c>
      <c r="DB138" t="s">
        <v>3267</v>
      </c>
      <c r="DC138" t="s">
        <v>3268</v>
      </c>
      <c r="DD138" t="s">
        <v>3269</v>
      </c>
      <c r="DE138" t="s">
        <v>1231</v>
      </c>
      <c r="DF138" t="s">
        <v>1241</v>
      </c>
      <c r="DG138" t="s">
        <v>3270</v>
      </c>
      <c r="DH138" t="s">
        <v>3271</v>
      </c>
      <c r="DI138" t="s">
        <v>1236</v>
      </c>
      <c r="DJ138" t="s">
        <v>1236</v>
      </c>
      <c r="DK138" t="s">
        <v>3272</v>
      </c>
      <c r="DL138" t="s">
        <v>3273</v>
      </c>
    </row>
    <row r="139" spans="1:116" x14ac:dyDescent="0.3">
      <c r="A139" t="s">
        <v>641</v>
      </c>
      <c r="B139" t="s">
        <v>642</v>
      </c>
      <c r="C139" t="s">
        <v>1864</v>
      </c>
      <c r="D139" t="s">
        <v>1865</v>
      </c>
      <c r="E139" t="s">
        <v>1125</v>
      </c>
      <c r="F139" t="s">
        <v>1368</v>
      </c>
      <c r="G139" t="s">
        <v>1125</v>
      </c>
      <c r="H139" t="s">
        <v>1125</v>
      </c>
      <c r="I139">
        <v>1</v>
      </c>
      <c r="J139">
        <v>0</v>
      </c>
      <c r="K139">
        <v>12</v>
      </c>
      <c r="L139">
        <v>27</v>
      </c>
      <c r="M139" s="261">
        <v>0</v>
      </c>
      <c r="N139">
        <v>5</v>
      </c>
      <c r="O139" t="s">
        <v>1009</v>
      </c>
      <c r="P139" t="s">
        <v>1009</v>
      </c>
      <c r="Q139" t="s">
        <v>1009</v>
      </c>
      <c r="R139" t="s">
        <v>1009</v>
      </c>
      <c r="S139" t="s">
        <v>1125</v>
      </c>
      <c r="T139" t="s">
        <v>1125</v>
      </c>
      <c r="U139" t="s">
        <v>1125</v>
      </c>
      <c r="V139" t="s">
        <v>1125</v>
      </c>
      <c r="W139" t="s">
        <v>1009</v>
      </c>
      <c r="Z139" t="s">
        <v>1035</v>
      </c>
      <c r="AA139" t="s">
        <v>1035</v>
      </c>
      <c r="AB139" t="s">
        <v>1037</v>
      </c>
      <c r="AC139" t="s">
        <v>1033</v>
      </c>
      <c r="AP139" t="s">
        <v>1058</v>
      </c>
      <c r="AQ139" t="s">
        <v>1056</v>
      </c>
      <c r="AR139" t="s">
        <v>1056</v>
      </c>
      <c r="AS139" t="s">
        <v>1054</v>
      </c>
      <c r="AT139" t="s">
        <v>1054</v>
      </c>
      <c r="AU139" t="s">
        <v>1058</v>
      </c>
      <c r="AV139" t="s">
        <v>1056</v>
      </c>
      <c r="AW139" t="s">
        <v>1054</v>
      </c>
      <c r="AX139" t="s">
        <v>1052</v>
      </c>
      <c r="CI139" t="s">
        <v>1011</v>
      </c>
      <c r="CJ139" t="s">
        <v>1011</v>
      </c>
      <c r="CK139" t="s">
        <v>1125</v>
      </c>
      <c r="CL139" t="s">
        <v>1125</v>
      </c>
      <c r="CM139" t="s">
        <v>1125</v>
      </c>
      <c r="CN139" t="s">
        <v>1011</v>
      </c>
      <c r="CO139" t="s">
        <v>1125</v>
      </c>
      <c r="CP139" t="s">
        <v>1125</v>
      </c>
      <c r="CQ139" t="s">
        <v>1238</v>
      </c>
      <c r="CR139" t="s">
        <v>1238</v>
      </c>
      <c r="CS139" t="s">
        <v>1238</v>
      </c>
      <c r="CT139" t="s">
        <v>1230</v>
      </c>
      <c r="CU139" t="s">
        <v>1230</v>
      </c>
      <c r="CV139" t="s">
        <v>1230</v>
      </c>
      <c r="CW139" t="s">
        <v>1230</v>
      </c>
      <c r="CX139" t="s">
        <v>3274</v>
      </c>
      <c r="CY139" t="s">
        <v>3275</v>
      </c>
      <c r="CZ139" t="s">
        <v>1125</v>
      </c>
      <c r="DA139" t="s">
        <v>3276</v>
      </c>
      <c r="DB139" t="s">
        <v>3276</v>
      </c>
      <c r="DC139" t="s">
        <v>3276</v>
      </c>
      <c r="DD139" t="s">
        <v>3276</v>
      </c>
      <c r="DE139" t="s">
        <v>1231</v>
      </c>
      <c r="DF139" t="s">
        <v>1241</v>
      </c>
      <c r="DG139" t="s">
        <v>3277</v>
      </c>
      <c r="DH139" t="s">
        <v>3278</v>
      </c>
      <c r="DI139" t="s">
        <v>1232</v>
      </c>
      <c r="DJ139" t="s">
        <v>1231</v>
      </c>
      <c r="DK139" t="s">
        <v>3279</v>
      </c>
      <c r="DL139" t="s">
        <v>3280</v>
      </c>
    </row>
    <row r="140" spans="1:116" x14ac:dyDescent="0.3">
      <c r="A140" t="s">
        <v>643</v>
      </c>
      <c r="B140" t="s">
        <v>644</v>
      </c>
      <c r="C140" t="s">
        <v>1866</v>
      </c>
      <c r="D140" t="s">
        <v>1867</v>
      </c>
      <c r="E140" t="s">
        <v>1868</v>
      </c>
      <c r="F140" t="s">
        <v>1368</v>
      </c>
      <c r="G140" t="s">
        <v>1125</v>
      </c>
      <c r="H140" t="s">
        <v>1125</v>
      </c>
      <c r="I140">
        <v>0</v>
      </c>
      <c r="J140">
        <v>0</v>
      </c>
      <c r="K140">
        <v>0</v>
      </c>
      <c r="L140">
        <v>0</v>
      </c>
      <c r="M140" s="261">
        <v>0</v>
      </c>
      <c r="N140">
        <v>0</v>
      </c>
      <c r="O140" t="s">
        <v>1009</v>
      </c>
      <c r="P140" t="s">
        <v>1009</v>
      </c>
      <c r="Q140" t="s">
        <v>1009</v>
      </c>
      <c r="R140" t="s">
        <v>1009</v>
      </c>
      <c r="S140" t="s">
        <v>1125</v>
      </c>
      <c r="T140" t="s">
        <v>1125</v>
      </c>
      <c r="U140" t="s">
        <v>1125</v>
      </c>
      <c r="V140" t="s">
        <v>1125</v>
      </c>
      <c r="W140" t="s">
        <v>1009</v>
      </c>
      <c r="Z140" t="s">
        <v>1035</v>
      </c>
      <c r="AA140" t="s">
        <v>1033</v>
      </c>
      <c r="AB140" t="s">
        <v>1033</v>
      </c>
      <c r="AC140" t="s">
        <v>1035</v>
      </c>
      <c r="AP140" t="s">
        <v>1054</v>
      </c>
      <c r="AQ140" t="s">
        <v>1056</v>
      </c>
      <c r="AR140" t="s">
        <v>1056</v>
      </c>
      <c r="AS140" t="s">
        <v>1054</v>
      </c>
      <c r="AT140" t="s">
        <v>1054</v>
      </c>
      <c r="AU140" t="s">
        <v>1054</v>
      </c>
      <c r="AV140" t="s">
        <v>1054</v>
      </c>
      <c r="AW140" t="s">
        <v>1056</v>
      </c>
      <c r="AX140" t="s">
        <v>1054</v>
      </c>
      <c r="CI140" t="s">
        <v>1011</v>
      </c>
      <c r="CJ140" t="s">
        <v>1011</v>
      </c>
      <c r="CK140" t="s">
        <v>1125</v>
      </c>
      <c r="CL140" t="s">
        <v>1125</v>
      </c>
      <c r="CM140" t="s">
        <v>1125</v>
      </c>
      <c r="CN140" t="s">
        <v>1011</v>
      </c>
      <c r="CO140" t="s">
        <v>1125</v>
      </c>
      <c r="CP140" t="s">
        <v>1125</v>
      </c>
      <c r="CQ140" t="s">
        <v>1238</v>
      </c>
      <c r="CR140" t="s">
        <v>1238</v>
      </c>
      <c r="CS140" t="s">
        <v>1229</v>
      </c>
      <c r="CT140" t="s">
        <v>1229</v>
      </c>
      <c r="CU140" t="s">
        <v>1229</v>
      </c>
      <c r="CV140" t="s">
        <v>1229</v>
      </c>
      <c r="CW140" t="s">
        <v>1229</v>
      </c>
      <c r="CX140" t="s">
        <v>3281</v>
      </c>
      <c r="CY140" t="s">
        <v>3282</v>
      </c>
      <c r="CZ140" t="s">
        <v>3283</v>
      </c>
      <c r="DA140" t="s">
        <v>3284</v>
      </c>
      <c r="DB140" t="s">
        <v>3285</v>
      </c>
      <c r="DC140" t="s">
        <v>3286</v>
      </c>
      <c r="DD140" t="s">
        <v>3287</v>
      </c>
      <c r="DE140" t="s">
        <v>1241</v>
      </c>
      <c r="DF140" t="s">
        <v>1231</v>
      </c>
      <c r="DG140" t="s">
        <v>3288</v>
      </c>
      <c r="DH140" t="s">
        <v>3289</v>
      </c>
      <c r="DI140" t="s">
        <v>1237</v>
      </c>
      <c r="DJ140" t="s">
        <v>1232</v>
      </c>
      <c r="DK140" t="s">
        <v>3290</v>
      </c>
      <c r="DL140" t="s">
        <v>3291</v>
      </c>
    </row>
    <row r="141" spans="1:116" x14ac:dyDescent="0.3">
      <c r="A141" t="s">
        <v>645</v>
      </c>
      <c r="B141" t="s">
        <v>646</v>
      </c>
      <c r="C141" t="s">
        <v>1869</v>
      </c>
      <c r="D141" t="s">
        <v>1870</v>
      </c>
      <c r="E141">
        <v>7919434443</v>
      </c>
      <c r="F141" t="s">
        <v>1368</v>
      </c>
      <c r="G141" t="s">
        <v>1871</v>
      </c>
      <c r="H141" t="s">
        <v>1872</v>
      </c>
      <c r="I141">
        <v>0</v>
      </c>
      <c r="J141">
        <v>0</v>
      </c>
      <c r="K141">
        <v>0</v>
      </c>
      <c r="L141">
        <v>0</v>
      </c>
      <c r="M141" s="261">
        <v>0</v>
      </c>
      <c r="N141">
        <v>4</v>
      </c>
      <c r="O141" t="s">
        <v>1009</v>
      </c>
      <c r="P141" t="s">
        <v>1009</v>
      </c>
      <c r="Q141" t="s">
        <v>1009</v>
      </c>
      <c r="R141" t="s">
        <v>1009</v>
      </c>
      <c r="S141" t="s">
        <v>1125</v>
      </c>
      <c r="T141" t="s">
        <v>1125</v>
      </c>
      <c r="U141" t="s">
        <v>1125</v>
      </c>
      <c r="V141" t="s">
        <v>1125</v>
      </c>
      <c r="W141" t="s">
        <v>1009</v>
      </c>
      <c r="Z141" t="s">
        <v>1035</v>
      </c>
      <c r="AA141" t="s">
        <v>1035</v>
      </c>
      <c r="AB141" t="s">
        <v>1035</v>
      </c>
      <c r="AC141" t="s">
        <v>1033</v>
      </c>
      <c r="AP141" t="s">
        <v>1054</v>
      </c>
      <c r="AQ141" t="s">
        <v>1056</v>
      </c>
      <c r="AR141" t="s">
        <v>1056</v>
      </c>
      <c r="AS141" t="s">
        <v>1054</v>
      </c>
      <c r="AT141" t="s">
        <v>1054</v>
      </c>
      <c r="AU141" t="s">
        <v>1054</v>
      </c>
      <c r="AV141" t="s">
        <v>1054</v>
      </c>
      <c r="AW141" t="s">
        <v>1052</v>
      </c>
      <c r="AX141" t="s">
        <v>1052</v>
      </c>
      <c r="CI141" t="s">
        <v>1011</v>
      </c>
      <c r="CJ141" t="s">
        <v>1011</v>
      </c>
      <c r="CK141" t="s">
        <v>1125</v>
      </c>
      <c r="CL141" t="s">
        <v>1125</v>
      </c>
      <c r="CM141" t="s">
        <v>1125</v>
      </c>
      <c r="CN141" t="s">
        <v>1011</v>
      </c>
      <c r="CO141" t="s">
        <v>1125</v>
      </c>
      <c r="CP141" t="s">
        <v>1125</v>
      </c>
      <c r="CQ141" t="s">
        <v>1229</v>
      </c>
      <c r="CR141" t="s">
        <v>1229</v>
      </c>
      <c r="CS141" t="s">
        <v>1229</v>
      </c>
      <c r="CT141" t="s">
        <v>1229</v>
      </c>
      <c r="CU141" t="s">
        <v>1229</v>
      </c>
      <c r="CV141" t="s">
        <v>1229</v>
      </c>
      <c r="CW141" t="s">
        <v>1229</v>
      </c>
      <c r="CX141" t="s">
        <v>3292</v>
      </c>
      <c r="CY141" t="s">
        <v>3293</v>
      </c>
      <c r="CZ141" t="s">
        <v>3294</v>
      </c>
      <c r="DA141" t="s">
        <v>1125</v>
      </c>
      <c r="DB141" t="s">
        <v>3295</v>
      </c>
      <c r="DC141" t="s">
        <v>3296</v>
      </c>
      <c r="DD141" t="s">
        <v>3297</v>
      </c>
      <c r="DE141" t="s">
        <v>1231</v>
      </c>
      <c r="DF141" t="s">
        <v>1239</v>
      </c>
      <c r="DG141" t="s">
        <v>3298</v>
      </c>
      <c r="DH141" t="s">
        <v>3299</v>
      </c>
      <c r="DI141" t="s">
        <v>1236</v>
      </c>
      <c r="DJ141" t="s">
        <v>2077</v>
      </c>
      <c r="DK141" t="s">
        <v>3300</v>
      </c>
      <c r="DL141" t="s">
        <v>3301</v>
      </c>
    </row>
    <row r="142" spans="1:116" x14ac:dyDescent="0.3">
      <c r="A142" t="s">
        <v>647</v>
      </c>
      <c r="B142" t="s">
        <v>648</v>
      </c>
      <c r="C142" t="s">
        <v>1873</v>
      </c>
      <c r="D142" t="s">
        <v>1874</v>
      </c>
      <c r="E142">
        <v>7904998111</v>
      </c>
      <c r="F142" t="s">
        <v>1363</v>
      </c>
      <c r="G142" t="s">
        <v>1875</v>
      </c>
      <c r="H142" t="s">
        <v>1876</v>
      </c>
      <c r="I142">
        <v>0</v>
      </c>
      <c r="J142">
        <v>0</v>
      </c>
      <c r="K142">
        <v>0</v>
      </c>
      <c r="L142">
        <v>0</v>
      </c>
      <c r="M142" s="261">
        <v>0</v>
      </c>
      <c r="N142">
        <v>0</v>
      </c>
      <c r="O142" t="s">
        <v>1009</v>
      </c>
      <c r="P142" t="s">
        <v>1009</v>
      </c>
      <c r="Q142" t="s">
        <v>1009</v>
      </c>
      <c r="R142" t="s">
        <v>1009</v>
      </c>
      <c r="S142" t="s">
        <v>1125</v>
      </c>
      <c r="T142" t="s">
        <v>1125</v>
      </c>
      <c r="U142" t="s">
        <v>1125</v>
      </c>
      <c r="V142" t="s">
        <v>1125</v>
      </c>
      <c r="W142" t="s">
        <v>1009</v>
      </c>
      <c r="Z142" t="s">
        <v>1033</v>
      </c>
      <c r="AA142" t="s">
        <v>1035</v>
      </c>
      <c r="AB142" t="s">
        <v>1033</v>
      </c>
      <c r="AC142" t="s">
        <v>1035</v>
      </c>
      <c r="AP142" t="s">
        <v>1054</v>
      </c>
      <c r="AQ142" t="s">
        <v>1052</v>
      </c>
      <c r="AR142" t="s">
        <v>1054</v>
      </c>
      <c r="AS142" t="s">
        <v>1054</v>
      </c>
      <c r="AT142" t="s">
        <v>1052</v>
      </c>
      <c r="AU142" t="s">
        <v>1052</v>
      </c>
      <c r="AV142" t="s">
        <v>1052</v>
      </c>
      <c r="AW142" t="s">
        <v>1054</v>
      </c>
      <c r="AX142" t="s">
        <v>1054</v>
      </c>
      <c r="CI142" t="s">
        <v>1011</v>
      </c>
      <c r="CJ142" t="s">
        <v>1011</v>
      </c>
      <c r="CK142" t="s">
        <v>1125</v>
      </c>
      <c r="CL142" t="s">
        <v>1125</v>
      </c>
      <c r="CM142" t="s">
        <v>1125</v>
      </c>
      <c r="CN142" t="s">
        <v>1009</v>
      </c>
      <c r="CO142">
        <v>121101180</v>
      </c>
      <c r="CP142" t="s">
        <v>2037</v>
      </c>
      <c r="CQ142" t="s">
        <v>1229</v>
      </c>
      <c r="CR142" t="s">
        <v>1229</v>
      </c>
      <c r="CS142" t="s">
        <v>1229</v>
      </c>
      <c r="CT142" t="s">
        <v>1229</v>
      </c>
      <c r="CU142" t="s">
        <v>1229</v>
      </c>
      <c r="CV142" t="s">
        <v>1229</v>
      </c>
      <c r="CW142" t="s">
        <v>1229</v>
      </c>
      <c r="CX142" t="s">
        <v>3302</v>
      </c>
      <c r="CY142" t="s">
        <v>3303</v>
      </c>
      <c r="CZ142" t="s">
        <v>3304</v>
      </c>
      <c r="DA142" t="s">
        <v>3305</v>
      </c>
      <c r="DB142" t="s">
        <v>3306</v>
      </c>
      <c r="DC142" t="s">
        <v>3307</v>
      </c>
      <c r="DD142" t="s">
        <v>3308</v>
      </c>
      <c r="DE142" t="s">
        <v>1231</v>
      </c>
      <c r="DF142" t="s">
        <v>1241</v>
      </c>
      <c r="DG142" t="s">
        <v>3309</v>
      </c>
      <c r="DH142" t="s">
        <v>3310</v>
      </c>
      <c r="DI142" t="s">
        <v>1237</v>
      </c>
      <c r="DJ142" t="s">
        <v>1236</v>
      </c>
      <c r="DK142" t="s">
        <v>3311</v>
      </c>
      <c r="DL142" t="s">
        <v>3312</v>
      </c>
    </row>
    <row r="143" spans="1:116" x14ac:dyDescent="0.3">
      <c r="A143" t="s">
        <v>649</v>
      </c>
      <c r="B143" t="s">
        <v>650</v>
      </c>
      <c r="C143" t="s">
        <v>1877</v>
      </c>
      <c r="D143" t="s">
        <v>1878</v>
      </c>
      <c r="E143">
        <v>7557139172</v>
      </c>
      <c r="F143" t="s">
        <v>1368</v>
      </c>
      <c r="G143" t="s">
        <v>1125</v>
      </c>
      <c r="H143" t="s">
        <v>1125</v>
      </c>
      <c r="I143">
        <v>0</v>
      </c>
      <c r="J143">
        <v>0</v>
      </c>
      <c r="K143">
        <v>0</v>
      </c>
      <c r="L143">
        <v>0</v>
      </c>
      <c r="M143" s="261">
        <v>0</v>
      </c>
      <c r="N143">
        <v>0</v>
      </c>
      <c r="O143" t="s">
        <v>1009</v>
      </c>
      <c r="P143" t="s">
        <v>1009</v>
      </c>
      <c r="Q143" t="s">
        <v>1009</v>
      </c>
      <c r="R143" t="s">
        <v>1009</v>
      </c>
      <c r="S143" t="s">
        <v>1125</v>
      </c>
      <c r="T143" t="s">
        <v>1125</v>
      </c>
      <c r="U143" t="s">
        <v>1125</v>
      </c>
      <c r="V143" t="s">
        <v>1125</v>
      </c>
      <c r="W143" t="s">
        <v>1009</v>
      </c>
      <c r="Z143" t="s">
        <v>1035</v>
      </c>
      <c r="AA143" t="s">
        <v>1033</v>
      </c>
      <c r="AB143" t="s">
        <v>1033</v>
      </c>
      <c r="AC143" t="s">
        <v>1035</v>
      </c>
      <c r="AP143" t="s">
        <v>1054</v>
      </c>
      <c r="AQ143" t="s">
        <v>1054</v>
      </c>
      <c r="AR143" t="s">
        <v>1054</v>
      </c>
      <c r="AS143" t="s">
        <v>1056</v>
      </c>
      <c r="AT143" t="s">
        <v>1054</v>
      </c>
      <c r="AU143" t="s">
        <v>1054</v>
      </c>
      <c r="AV143" t="s">
        <v>1054</v>
      </c>
      <c r="AW143" t="s">
        <v>1056</v>
      </c>
      <c r="AX143" t="s">
        <v>1054</v>
      </c>
      <c r="CI143" t="s">
        <v>1011</v>
      </c>
      <c r="CJ143" t="s">
        <v>1011</v>
      </c>
      <c r="CK143" t="s">
        <v>1125</v>
      </c>
      <c r="CL143" t="s">
        <v>1125</v>
      </c>
      <c r="CM143" t="s">
        <v>1125</v>
      </c>
      <c r="CN143" t="s">
        <v>1009</v>
      </c>
      <c r="CO143">
        <v>40724395.498128198</v>
      </c>
      <c r="CP143" t="s">
        <v>2038</v>
      </c>
      <c r="CQ143" t="s">
        <v>1238</v>
      </c>
      <c r="CR143" t="s">
        <v>1230</v>
      </c>
      <c r="CS143" t="s">
        <v>1238</v>
      </c>
      <c r="CT143" t="s">
        <v>1229</v>
      </c>
      <c r="CU143" t="s">
        <v>1229</v>
      </c>
      <c r="CV143" t="s">
        <v>1229</v>
      </c>
      <c r="CW143" t="s">
        <v>1229</v>
      </c>
      <c r="CX143" t="s">
        <v>3313</v>
      </c>
      <c r="CY143" t="s">
        <v>3314</v>
      </c>
      <c r="CZ143" t="s">
        <v>3315</v>
      </c>
      <c r="DA143" t="s">
        <v>3316</v>
      </c>
      <c r="DB143" t="s">
        <v>3317</v>
      </c>
      <c r="DC143" t="s">
        <v>3318</v>
      </c>
      <c r="DD143" t="s">
        <v>3319</v>
      </c>
      <c r="DE143" t="s">
        <v>1231</v>
      </c>
      <c r="DF143" t="s">
        <v>1236</v>
      </c>
      <c r="DG143" t="s">
        <v>3320</v>
      </c>
      <c r="DH143" t="s">
        <v>3321</v>
      </c>
      <c r="DI143" t="s">
        <v>1237</v>
      </c>
      <c r="DJ143" t="s">
        <v>1239</v>
      </c>
      <c r="DK143" t="s">
        <v>3322</v>
      </c>
      <c r="DL143" t="s">
        <v>3323</v>
      </c>
    </row>
    <row r="144" spans="1:116" x14ac:dyDescent="0.3">
      <c r="A144" t="s">
        <v>653</v>
      </c>
      <c r="B144" t="s">
        <v>654</v>
      </c>
      <c r="C144" t="s">
        <v>1879</v>
      </c>
      <c r="D144" t="s">
        <v>1880</v>
      </c>
      <c r="E144" t="s">
        <v>1881</v>
      </c>
      <c r="F144" t="s">
        <v>1368</v>
      </c>
      <c r="G144" t="s">
        <v>1882</v>
      </c>
      <c r="H144" t="s">
        <v>1883</v>
      </c>
      <c r="I144">
        <v>0</v>
      </c>
      <c r="J144">
        <v>0</v>
      </c>
      <c r="K144">
        <v>0</v>
      </c>
      <c r="L144">
        <v>0</v>
      </c>
      <c r="M144" s="261">
        <v>0</v>
      </c>
      <c r="N144">
        <v>0</v>
      </c>
      <c r="O144" t="s">
        <v>1009</v>
      </c>
      <c r="P144" t="s">
        <v>1009</v>
      </c>
      <c r="Q144" t="s">
        <v>1009</v>
      </c>
      <c r="R144" t="s">
        <v>1009</v>
      </c>
      <c r="S144" t="s">
        <v>1125</v>
      </c>
      <c r="T144" t="s">
        <v>1125</v>
      </c>
      <c r="U144" t="s">
        <v>1125</v>
      </c>
      <c r="V144" t="s">
        <v>1125</v>
      </c>
      <c r="W144" t="s">
        <v>1009</v>
      </c>
      <c r="Z144" t="s">
        <v>1033</v>
      </c>
      <c r="AA144" t="s">
        <v>1035</v>
      </c>
      <c r="AB144" t="s">
        <v>1033</v>
      </c>
      <c r="AC144" t="s">
        <v>1035</v>
      </c>
      <c r="AP144" t="s">
        <v>1054</v>
      </c>
      <c r="AQ144" t="s">
        <v>1054</v>
      </c>
      <c r="AR144" t="s">
        <v>1054</v>
      </c>
      <c r="AS144" t="s">
        <v>1054</v>
      </c>
      <c r="AT144" t="s">
        <v>1054</v>
      </c>
      <c r="AU144" t="s">
        <v>1052</v>
      </c>
      <c r="AV144" t="s">
        <v>1054</v>
      </c>
      <c r="AW144" t="s">
        <v>1054</v>
      </c>
      <c r="AX144" t="s">
        <v>1054</v>
      </c>
      <c r="CI144" t="s">
        <v>1009</v>
      </c>
      <c r="CJ144" t="s">
        <v>1011</v>
      </c>
      <c r="CK144">
        <v>157787</v>
      </c>
      <c r="CL144" t="s">
        <v>1125</v>
      </c>
      <c r="CM144" t="s">
        <v>2039</v>
      </c>
      <c r="CN144" t="s">
        <v>1011</v>
      </c>
      <c r="CO144">
        <v>29557793</v>
      </c>
      <c r="CP144" t="s">
        <v>1125</v>
      </c>
      <c r="CQ144" t="s">
        <v>1229</v>
      </c>
      <c r="CR144" t="s">
        <v>1229</v>
      </c>
      <c r="CS144" t="s">
        <v>1229</v>
      </c>
      <c r="CT144" t="s">
        <v>1238</v>
      </c>
      <c r="CU144" t="s">
        <v>1229</v>
      </c>
      <c r="CV144" t="s">
        <v>1229</v>
      </c>
      <c r="CW144" t="s">
        <v>1229</v>
      </c>
      <c r="CX144" t="s">
        <v>3324</v>
      </c>
      <c r="CY144" t="s">
        <v>3325</v>
      </c>
      <c r="CZ144" t="s">
        <v>3326</v>
      </c>
      <c r="DA144" t="s">
        <v>3327</v>
      </c>
      <c r="DB144" t="s">
        <v>3328</v>
      </c>
      <c r="DC144" t="s">
        <v>3329</v>
      </c>
      <c r="DD144" t="s">
        <v>3330</v>
      </c>
      <c r="DE144" t="s">
        <v>1231</v>
      </c>
      <c r="DF144" t="s">
        <v>1232</v>
      </c>
      <c r="DG144" t="s">
        <v>3331</v>
      </c>
      <c r="DH144" t="s">
        <v>3332</v>
      </c>
      <c r="DI144" t="s">
        <v>1231</v>
      </c>
      <c r="DJ144" t="s">
        <v>2077</v>
      </c>
      <c r="DK144" t="s">
        <v>3333</v>
      </c>
      <c r="DL144" t="s">
        <v>3334</v>
      </c>
    </row>
    <row r="145" spans="1:116" x14ac:dyDescent="0.3">
      <c r="A145" t="s">
        <v>655</v>
      </c>
      <c r="B145" t="s">
        <v>656</v>
      </c>
      <c r="C145" t="s">
        <v>1754</v>
      </c>
      <c r="D145" t="s">
        <v>1755</v>
      </c>
      <c r="E145">
        <v>7813394707</v>
      </c>
      <c r="F145" t="s">
        <v>1368</v>
      </c>
      <c r="G145" t="s">
        <v>1884</v>
      </c>
      <c r="H145" t="s">
        <v>1885</v>
      </c>
      <c r="I145">
        <v>0</v>
      </c>
      <c r="J145">
        <v>0</v>
      </c>
      <c r="K145">
        <v>0</v>
      </c>
      <c r="L145">
        <v>0</v>
      </c>
      <c r="M145" s="261">
        <v>0</v>
      </c>
      <c r="N145">
        <v>0</v>
      </c>
      <c r="O145" t="s">
        <v>1009</v>
      </c>
      <c r="P145" t="s">
        <v>1009</v>
      </c>
      <c r="Q145" t="s">
        <v>1009</v>
      </c>
      <c r="R145" t="s">
        <v>1009</v>
      </c>
      <c r="S145" t="s">
        <v>1125</v>
      </c>
      <c r="T145" t="s">
        <v>1125</v>
      </c>
      <c r="U145" t="s">
        <v>1125</v>
      </c>
      <c r="V145" t="s">
        <v>1125</v>
      </c>
      <c r="W145" t="s">
        <v>1009</v>
      </c>
      <c r="Z145" t="s">
        <v>1035</v>
      </c>
      <c r="AA145" t="s">
        <v>1033</v>
      </c>
      <c r="AB145" t="s">
        <v>1037</v>
      </c>
      <c r="AC145" t="s">
        <v>1033</v>
      </c>
      <c r="AP145" t="s">
        <v>1054</v>
      </c>
      <c r="AQ145" t="s">
        <v>1054</v>
      </c>
      <c r="AR145" t="s">
        <v>1056</v>
      </c>
      <c r="AS145" t="s">
        <v>1054</v>
      </c>
      <c r="AT145" t="s">
        <v>1054</v>
      </c>
      <c r="AU145" t="s">
        <v>1054</v>
      </c>
      <c r="AV145" t="s">
        <v>1054</v>
      </c>
      <c r="AW145" t="s">
        <v>1054</v>
      </c>
      <c r="AX145" t="s">
        <v>1056</v>
      </c>
      <c r="CI145" t="s">
        <v>1011</v>
      </c>
      <c r="CJ145" t="s">
        <v>1011</v>
      </c>
      <c r="CK145" t="s">
        <v>1125</v>
      </c>
      <c r="CL145" t="s">
        <v>1125</v>
      </c>
      <c r="CM145" t="s">
        <v>1125</v>
      </c>
      <c r="CN145" t="s">
        <v>1011</v>
      </c>
      <c r="CO145">
        <v>40269198</v>
      </c>
      <c r="CP145" t="s">
        <v>1125</v>
      </c>
      <c r="CQ145" t="s">
        <v>1229</v>
      </c>
      <c r="CR145" t="s">
        <v>1229</v>
      </c>
      <c r="CS145" t="s">
        <v>1229</v>
      </c>
      <c r="CT145" t="s">
        <v>1230</v>
      </c>
      <c r="CU145" t="s">
        <v>1229</v>
      </c>
      <c r="CV145" t="s">
        <v>1229</v>
      </c>
      <c r="CW145" t="s">
        <v>1230</v>
      </c>
      <c r="CX145" t="s">
        <v>3335</v>
      </c>
      <c r="CY145" t="s">
        <v>3336</v>
      </c>
      <c r="CZ145" t="s">
        <v>3337</v>
      </c>
      <c r="DA145" t="s">
        <v>3338</v>
      </c>
      <c r="DB145" t="s">
        <v>3339</v>
      </c>
      <c r="DC145" t="s">
        <v>3340</v>
      </c>
      <c r="DD145" t="s">
        <v>3341</v>
      </c>
      <c r="DE145" t="s">
        <v>1231</v>
      </c>
      <c r="DF145" t="s">
        <v>1239</v>
      </c>
      <c r="DG145" t="s">
        <v>3342</v>
      </c>
      <c r="DH145" t="s">
        <v>3343</v>
      </c>
      <c r="DI145" t="s">
        <v>1237</v>
      </c>
      <c r="DJ145" t="s">
        <v>1236</v>
      </c>
      <c r="DK145" t="s">
        <v>3344</v>
      </c>
      <c r="DL145" t="s">
        <v>3345</v>
      </c>
    </row>
    <row r="146" spans="1:116" x14ac:dyDescent="0.3">
      <c r="A146" t="s">
        <v>657</v>
      </c>
      <c r="B146" t="s">
        <v>658</v>
      </c>
      <c r="C146" t="s">
        <v>1886</v>
      </c>
      <c r="D146" t="s">
        <v>1887</v>
      </c>
      <c r="E146" t="s">
        <v>1888</v>
      </c>
      <c r="F146" t="s">
        <v>1368</v>
      </c>
      <c r="G146" t="s">
        <v>1125</v>
      </c>
      <c r="H146" t="s">
        <v>1125</v>
      </c>
      <c r="I146">
        <v>0</v>
      </c>
      <c r="J146">
        <v>0</v>
      </c>
      <c r="K146">
        <v>0</v>
      </c>
      <c r="L146">
        <v>0</v>
      </c>
      <c r="M146" s="261">
        <v>0</v>
      </c>
      <c r="N146">
        <v>0</v>
      </c>
      <c r="O146" t="s">
        <v>1009</v>
      </c>
      <c r="P146" t="s">
        <v>1009</v>
      </c>
      <c r="Q146" t="s">
        <v>1009</v>
      </c>
      <c r="R146" t="s">
        <v>1009</v>
      </c>
      <c r="S146" t="s">
        <v>1125</v>
      </c>
      <c r="T146" t="s">
        <v>1125</v>
      </c>
      <c r="U146" t="s">
        <v>1125</v>
      </c>
      <c r="V146" t="s">
        <v>1125</v>
      </c>
      <c r="W146" t="s">
        <v>1009</v>
      </c>
      <c r="Z146" t="s">
        <v>1033</v>
      </c>
      <c r="AA146" t="s">
        <v>1033</v>
      </c>
      <c r="AB146" t="s">
        <v>1033</v>
      </c>
      <c r="AC146" t="s">
        <v>1037</v>
      </c>
      <c r="AP146" t="s">
        <v>1054</v>
      </c>
      <c r="AQ146" t="s">
        <v>1054</v>
      </c>
      <c r="AR146" t="s">
        <v>1054</v>
      </c>
      <c r="AS146" t="s">
        <v>1054</v>
      </c>
      <c r="AT146" t="s">
        <v>1054</v>
      </c>
      <c r="AU146" t="s">
        <v>1054</v>
      </c>
      <c r="AV146" t="s">
        <v>1054</v>
      </c>
      <c r="AW146" t="s">
        <v>1056</v>
      </c>
      <c r="AX146" t="s">
        <v>1054</v>
      </c>
      <c r="CI146" t="s">
        <v>1011</v>
      </c>
      <c r="CJ146" t="s">
        <v>1011</v>
      </c>
      <c r="CK146" t="s">
        <v>1125</v>
      </c>
      <c r="CL146" t="s">
        <v>1125</v>
      </c>
      <c r="CM146" t="s">
        <v>1125</v>
      </c>
      <c r="CN146" t="s">
        <v>1009</v>
      </c>
      <c r="CO146">
        <v>41090511</v>
      </c>
      <c r="CP146" t="s">
        <v>2040</v>
      </c>
      <c r="CQ146" t="s">
        <v>1238</v>
      </c>
      <c r="CR146" t="s">
        <v>1238</v>
      </c>
      <c r="CS146" t="s">
        <v>1229</v>
      </c>
      <c r="CT146" t="s">
        <v>1230</v>
      </c>
      <c r="CU146" t="s">
        <v>1238</v>
      </c>
      <c r="CV146" t="s">
        <v>1229</v>
      </c>
      <c r="CW146" t="s">
        <v>1229</v>
      </c>
      <c r="CX146" t="s">
        <v>3346</v>
      </c>
      <c r="CY146" t="s">
        <v>3347</v>
      </c>
      <c r="CZ146" t="s">
        <v>3348</v>
      </c>
      <c r="DA146" t="s">
        <v>3349</v>
      </c>
      <c r="DB146" t="s">
        <v>3350</v>
      </c>
      <c r="DC146" t="s">
        <v>3351</v>
      </c>
      <c r="DD146" t="s">
        <v>3352</v>
      </c>
      <c r="DE146" t="s">
        <v>1235</v>
      </c>
      <c r="DF146" t="s">
        <v>1232</v>
      </c>
      <c r="DG146" t="s">
        <v>3353</v>
      </c>
      <c r="DH146" t="s">
        <v>3354</v>
      </c>
      <c r="DI146" t="s">
        <v>1240</v>
      </c>
      <c r="DJ146" t="s">
        <v>1236</v>
      </c>
      <c r="DK146" t="s">
        <v>3355</v>
      </c>
      <c r="DL146" t="s">
        <v>3356</v>
      </c>
    </row>
    <row r="147" spans="1:116" x14ac:dyDescent="0.3">
      <c r="A147" t="s">
        <v>659</v>
      </c>
      <c r="B147" t="s">
        <v>660</v>
      </c>
      <c r="C147" t="s">
        <v>1889</v>
      </c>
      <c r="D147" t="s">
        <v>1890</v>
      </c>
      <c r="E147" t="s">
        <v>1891</v>
      </c>
      <c r="F147" t="s">
        <v>1363</v>
      </c>
      <c r="G147" t="s">
        <v>1892</v>
      </c>
      <c r="H147" t="s">
        <v>1893</v>
      </c>
      <c r="I147">
        <v>0</v>
      </c>
      <c r="J147">
        <v>0</v>
      </c>
      <c r="K147">
        <v>0</v>
      </c>
      <c r="L147">
        <v>0</v>
      </c>
      <c r="M147" s="261">
        <v>0</v>
      </c>
      <c r="N147">
        <v>0</v>
      </c>
      <c r="O147" t="s">
        <v>1009</v>
      </c>
      <c r="P147" t="s">
        <v>1009</v>
      </c>
      <c r="Q147" t="s">
        <v>1009</v>
      </c>
      <c r="R147" t="s">
        <v>1009</v>
      </c>
      <c r="S147" t="s">
        <v>1125</v>
      </c>
      <c r="T147" t="s">
        <v>1125</v>
      </c>
      <c r="U147" t="s">
        <v>1125</v>
      </c>
      <c r="V147" t="s">
        <v>1125</v>
      </c>
      <c r="W147" t="s">
        <v>1009</v>
      </c>
      <c r="Z147" t="s">
        <v>1035</v>
      </c>
      <c r="AA147" t="s">
        <v>1033</v>
      </c>
      <c r="AB147" t="s">
        <v>1033</v>
      </c>
      <c r="AC147" t="s">
        <v>1033</v>
      </c>
      <c r="AP147" t="s">
        <v>1056</v>
      </c>
      <c r="AQ147" t="s">
        <v>1056</v>
      </c>
      <c r="AR147" t="s">
        <v>1056</v>
      </c>
      <c r="AS147" t="s">
        <v>1056</v>
      </c>
      <c r="AT147" t="s">
        <v>1054</v>
      </c>
      <c r="AU147" t="s">
        <v>1054</v>
      </c>
      <c r="AV147" t="s">
        <v>1054</v>
      </c>
      <c r="AW147" t="s">
        <v>1054</v>
      </c>
      <c r="AX147" t="s">
        <v>1054</v>
      </c>
      <c r="CI147" t="s">
        <v>1011</v>
      </c>
      <c r="CJ147" t="s">
        <v>1011</v>
      </c>
      <c r="CK147" t="s">
        <v>1125</v>
      </c>
      <c r="CL147" t="s">
        <v>1125</v>
      </c>
      <c r="CM147" t="s">
        <v>1125</v>
      </c>
      <c r="CN147" t="s">
        <v>1011</v>
      </c>
      <c r="CO147" t="s">
        <v>1125</v>
      </c>
      <c r="CP147" t="s">
        <v>1125</v>
      </c>
      <c r="CQ147" t="s">
        <v>1229</v>
      </c>
      <c r="CR147" t="s">
        <v>1229</v>
      </c>
      <c r="CS147" t="s">
        <v>1229</v>
      </c>
      <c r="CT147" t="s">
        <v>1229</v>
      </c>
      <c r="CU147" t="s">
        <v>1238</v>
      </c>
      <c r="CV147" t="s">
        <v>1229</v>
      </c>
      <c r="CW147" t="s">
        <v>1229</v>
      </c>
      <c r="CX147" t="s">
        <v>3357</v>
      </c>
      <c r="CY147" t="s">
        <v>3358</v>
      </c>
      <c r="CZ147" t="s">
        <v>3359</v>
      </c>
      <c r="DA147" t="s">
        <v>3360</v>
      </c>
      <c r="DB147" t="s">
        <v>3361</v>
      </c>
      <c r="DC147" t="s">
        <v>3362</v>
      </c>
      <c r="DD147" t="s">
        <v>3363</v>
      </c>
      <c r="DE147" t="s">
        <v>1236</v>
      </c>
      <c r="DF147" t="s">
        <v>1239</v>
      </c>
      <c r="DG147" t="s">
        <v>3364</v>
      </c>
      <c r="DH147" t="s">
        <v>3365</v>
      </c>
      <c r="DI147" t="s">
        <v>2077</v>
      </c>
      <c r="DJ147" t="s">
        <v>1237</v>
      </c>
      <c r="DK147" t="s">
        <v>3366</v>
      </c>
      <c r="DL147" t="s">
        <v>3367</v>
      </c>
    </row>
    <row r="148" spans="1:116" x14ac:dyDescent="0.3">
      <c r="A148" t="s">
        <v>662</v>
      </c>
      <c r="B148" t="s">
        <v>663</v>
      </c>
      <c r="C148" t="s">
        <v>1894</v>
      </c>
      <c r="D148" t="s">
        <v>1895</v>
      </c>
      <c r="E148" t="s">
        <v>1896</v>
      </c>
      <c r="F148" t="s">
        <v>1363</v>
      </c>
      <c r="G148" t="s">
        <v>1897</v>
      </c>
      <c r="H148" t="s">
        <v>1898</v>
      </c>
      <c r="I148">
        <v>0</v>
      </c>
      <c r="J148">
        <v>0</v>
      </c>
      <c r="K148">
        <v>0</v>
      </c>
      <c r="L148">
        <v>0</v>
      </c>
      <c r="M148" s="261">
        <v>0</v>
      </c>
      <c r="N148">
        <v>0</v>
      </c>
      <c r="O148" t="s">
        <v>1009</v>
      </c>
      <c r="P148" t="s">
        <v>1009</v>
      </c>
      <c r="Q148" t="s">
        <v>1009</v>
      </c>
      <c r="R148" t="s">
        <v>1009</v>
      </c>
      <c r="S148" t="s">
        <v>1125</v>
      </c>
      <c r="T148" t="s">
        <v>1125</v>
      </c>
      <c r="U148" t="s">
        <v>1125</v>
      </c>
      <c r="V148" t="s">
        <v>1125</v>
      </c>
      <c r="W148" t="s">
        <v>1009</v>
      </c>
      <c r="Z148" t="s">
        <v>1035</v>
      </c>
      <c r="AA148" t="s">
        <v>1035</v>
      </c>
      <c r="AB148" t="s">
        <v>1033</v>
      </c>
      <c r="AC148" t="s">
        <v>1035</v>
      </c>
      <c r="AP148" t="s">
        <v>1056</v>
      </c>
      <c r="AQ148" t="s">
        <v>1054</v>
      </c>
      <c r="AR148" t="s">
        <v>1054</v>
      </c>
      <c r="AS148" t="s">
        <v>1052</v>
      </c>
      <c r="AT148" t="s">
        <v>1052</v>
      </c>
      <c r="AU148" t="s">
        <v>1052</v>
      </c>
      <c r="AV148" t="s">
        <v>1056</v>
      </c>
      <c r="AW148" t="s">
        <v>1054</v>
      </c>
      <c r="AX148" t="s">
        <v>1056</v>
      </c>
      <c r="CI148" t="s">
        <v>1011</v>
      </c>
      <c r="CJ148" t="s">
        <v>1011</v>
      </c>
      <c r="CK148" t="s">
        <v>1125</v>
      </c>
      <c r="CL148" t="s">
        <v>1125</v>
      </c>
      <c r="CM148" t="s">
        <v>1125</v>
      </c>
      <c r="CN148" t="s">
        <v>1011</v>
      </c>
      <c r="CO148" t="s">
        <v>1125</v>
      </c>
      <c r="CP148" t="s">
        <v>1125</v>
      </c>
      <c r="CQ148" t="s">
        <v>1229</v>
      </c>
      <c r="CR148" t="s">
        <v>1229</v>
      </c>
      <c r="CS148" t="s">
        <v>1229</v>
      </c>
      <c r="CT148" t="s">
        <v>1230</v>
      </c>
      <c r="CU148" t="s">
        <v>1230</v>
      </c>
      <c r="CV148" t="s">
        <v>1229</v>
      </c>
      <c r="CW148" t="s">
        <v>1229</v>
      </c>
      <c r="CX148" t="s">
        <v>3368</v>
      </c>
      <c r="CY148" t="s">
        <v>3369</v>
      </c>
      <c r="CZ148" t="s">
        <v>3370</v>
      </c>
      <c r="DA148" t="s">
        <v>3371</v>
      </c>
      <c r="DB148" t="s">
        <v>3372</v>
      </c>
      <c r="DC148" t="s">
        <v>3373</v>
      </c>
      <c r="DD148" t="s">
        <v>3373</v>
      </c>
      <c r="DE148" t="s">
        <v>1231</v>
      </c>
      <c r="DF148" t="s">
        <v>1240</v>
      </c>
      <c r="DG148" t="s">
        <v>3374</v>
      </c>
      <c r="DH148" t="s">
        <v>3375</v>
      </c>
      <c r="DI148" t="s">
        <v>1240</v>
      </c>
      <c r="DJ148" t="s">
        <v>1239</v>
      </c>
      <c r="DK148" t="s">
        <v>3376</v>
      </c>
      <c r="DL148" t="s">
        <v>3377</v>
      </c>
    </row>
    <row r="149" spans="1:116" x14ac:dyDescent="0.3">
      <c r="A149" t="s">
        <v>664</v>
      </c>
      <c r="B149" t="s">
        <v>665</v>
      </c>
      <c r="C149" t="s">
        <v>1899</v>
      </c>
      <c r="D149" t="s">
        <v>1900</v>
      </c>
      <c r="E149" t="s">
        <v>1901</v>
      </c>
      <c r="F149" t="s">
        <v>1363</v>
      </c>
      <c r="G149" t="s">
        <v>1902</v>
      </c>
      <c r="H149" t="s">
        <v>1903</v>
      </c>
      <c r="I149">
        <v>0</v>
      </c>
      <c r="J149">
        <v>0</v>
      </c>
      <c r="K149">
        <v>0</v>
      </c>
      <c r="L149">
        <v>0</v>
      </c>
      <c r="M149" s="261">
        <v>0</v>
      </c>
      <c r="N149">
        <v>5</v>
      </c>
      <c r="O149" t="s">
        <v>1009</v>
      </c>
      <c r="P149" t="s">
        <v>1009</v>
      </c>
      <c r="Q149" t="s">
        <v>1009</v>
      </c>
      <c r="R149" t="s">
        <v>1009</v>
      </c>
      <c r="S149" t="s">
        <v>1125</v>
      </c>
      <c r="T149" t="s">
        <v>1125</v>
      </c>
      <c r="U149" t="s">
        <v>1125</v>
      </c>
      <c r="V149" t="s">
        <v>1125</v>
      </c>
      <c r="W149" t="s">
        <v>1009</v>
      </c>
      <c r="Z149" t="s">
        <v>1035</v>
      </c>
      <c r="AA149" t="s">
        <v>1035</v>
      </c>
      <c r="AB149" t="s">
        <v>1035</v>
      </c>
      <c r="AC149" t="s">
        <v>1035</v>
      </c>
      <c r="AP149" t="s">
        <v>1054</v>
      </c>
      <c r="AQ149" t="s">
        <v>1054</v>
      </c>
      <c r="AR149" t="s">
        <v>1052</v>
      </c>
      <c r="AS149" t="s">
        <v>1052</v>
      </c>
      <c r="AT149" t="s">
        <v>1052</v>
      </c>
      <c r="AU149" t="s">
        <v>1054</v>
      </c>
      <c r="AV149" t="s">
        <v>1056</v>
      </c>
      <c r="AW149" t="s">
        <v>1054</v>
      </c>
      <c r="AX149" t="s">
        <v>1050</v>
      </c>
      <c r="CI149" t="s">
        <v>1011</v>
      </c>
      <c r="CJ149" t="s">
        <v>1011</v>
      </c>
      <c r="CK149" t="s">
        <v>1125</v>
      </c>
      <c r="CL149" t="s">
        <v>1125</v>
      </c>
      <c r="CM149" t="s">
        <v>1125</v>
      </c>
      <c r="CN149" t="s">
        <v>1011</v>
      </c>
      <c r="CO149" t="s">
        <v>1125</v>
      </c>
      <c r="CP149" t="s">
        <v>1125</v>
      </c>
      <c r="CQ149" t="s">
        <v>1229</v>
      </c>
      <c r="CR149" t="s">
        <v>1229</v>
      </c>
      <c r="CS149" t="s">
        <v>1229</v>
      </c>
      <c r="CT149" t="s">
        <v>1229</v>
      </c>
      <c r="CU149" t="s">
        <v>1230</v>
      </c>
      <c r="CV149" t="s">
        <v>1230</v>
      </c>
      <c r="CW149" t="s">
        <v>1229</v>
      </c>
      <c r="CX149" t="s">
        <v>3378</v>
      </c>
      <c r="CY149" t="s">
        <v>3379</v>
      </c>
      <c r="CZ149" t="s">
        <v>3380</v>
      </c>
      <c r="DA149" t="s">
        <v>3381</v>
      </c>
      <c r="DB149" t="s">
        <v>3382</v>
      </c>
      <c r="DC149" t="s">
        <v>3383</v>
      </c>
      <c r="DD149" t="s">
        <v>3384</v>
      </c>
      <c r="DE149" t="s">
        <v>1235</v>
      </c>
      <c r="DF149" t="s">
        <v>1237</v>
      </c>
      <c r="DG149" t="s">
        <v>3385</v>
      </c>
      <c r="DH149" t="s">
        <v>3386</v>
      </c>
      <c r="DI149" t="s">
        <v>1235</v>
      </c>
      <c r="DJ149" t="s">
        <v>1237</v>
      </c>
      <c r="DK149" t="s">
        <v>3387</v>
      </c>
      <c r="DL149" t="s">
        <v>3388</v>
      </c>
    </row>
    <row r="150" spans="1:116" x14ac:dyDescent="0.3">
      <c r="A150" t="s">
        <v>666</v>
      </c>
      <c r="B150" t="s">
        <v>667</v>
      </c>
      <c r="C150" t="s">
        <v>1602</v>
      </c>
      <c r="D150" t="s">
        <v>1603</v>
      </c>
      <c r="E150">
        <v>7392316123</v>
      </c>
      <c r="F150" t="s">
        <v>1363</v>
      </c>
      <c r="G150" t="s">
        <v>1904</v>
      </c>
      <c r="H150" t="s">
        <v>1604</v>
      </c>
      <c r="I150">
        <v>0</v>
      </c>
      <c r="J150">
        <v>0</v>
      </c>
      <c r="K150">
        <v>0</v>
      </c>
      <c r="L150">
        <v>0</v>
      </c>
      <c r="M150" s="261">
        <v>0</v>
      </c>
      <c r="N150">
        <v>0</v>
      </c>
      <c r="O150" t="s">
        <v>1009</v>
      </c>
      <c r="P150" t="s">
        <v>1009</v>
      </c>
      <c r="Q150" t="s">
        <v>1009</v>
      </c>
      <c r="R150" t="s">
        <v>1009</v>
      </c>
      <c r="S150" t="s">
        <v>1125</v>
      </c>
      <c r="T150" t="s">
        <v>1125</v>
      </c>
      <c r="U150" t="s">
        <v>1125</v>
      </c>
      <c r="V150" t="s">
        <v>1125</v>
      </c>
      <c r="W150" t="s">
        <v>1009</v>
      </c>
      <c r="Z150" t="s">
        <v>1035</v>
      </c>
      <c r="AA150" t="s">
        <v>1035</v>
      </c>
      <c r="AB150" t="s">
        <v>1035</v>
      </c>
      <c r="AC150" t="s">
        <v>1035</v>
      </c>
      <c r="AP150" t="s">
        <v>1054</v>
      </c>
      <c r="AQ150" t="s">
        <v>1054</v>
      </c>
      <c r="AR150" t="s">
        <v>1054</v>
      </c>
      <c r="AS150" t="s">
        <v>1054</v>
      </c>
      <c r="AT150" t="s">
        <v>1056</v>
      </c>
      <c r="AU150" t="s">
        <v>1054</v>
      </c>
      <c r="AV150" t="s">
        <v>1054</v>
      </c>
      <c r="AW150" t="s">
        <v>1054</v>
      </c>
      <c r="AX150" t="s">
        <v>1054</v>
      </c>
      <c r="CI150" t="s">
        <v>1009</v>
      </c>
      <c r="CJ150" t="s">
        <v>1011</v>
      </c>
      <c r="CK150">
        <v>179432</v>
      </c>
      <c r="CL150" t="s">
        <v>1125</v>
      </c>
      <c r="CM150" t="s">
        <v>2041</v>
      </c>
      <c r="CN150" t="s">
        <v>1009</v>
      </c>
      <c r="CO150">
        <v>38838612</v>
      </c>
      <c r="CP150" t="s">
        <v>1992</v>
      </c>
      <c r="CQ150" t="s">
        <v>1229</v>
      </c>
      <c r="CR150" t="s">
        <v>1229</v>
      </c>
      <c r="CS150" t="s">
        <v>1229</v>
      </c>
      <c r="CT150" t="s">
        <v>1229</v>
      </c>
      <c r="CU150" t="s">
        <v>1229</v>
      </c>
      <c r="CV150" t="s">
        <v>1229</v>
      </c>
      <c r="CW150" t="s">
        <v>1229</v>
      </c>
      <c r="CX150" t="s">
        <v>3389</v>
      </c>
      <c r="CY150" t="s">
        <v>2662</v>
      </c>
      <c r="CZ150" t="s">
        <v>2663</v>
      </c>
      <c r="DA150" t="s">
        <v>3390</v>
      </c>
      <c r="DB150" t="s">
        <v>3391</v>
      </c>
      <c r="DC150" t="s">
        <v>3392</v>
      </c>
      <c r="DD150" t="s">
        <v>3393</v>
      </c>
      <c r="DE150" t="s">
        <v>1241</v>
      </c>
      <c r="DF150" t="s">
        <v>1231</v>
      </c>
      <c r="DG150" t="s">
        <v>3394</v>
      </c>
      <c r="DH150" t="s">
        <v>2669</v>
      </c>
      <c r="DI150" t="s">
        <v>1235</v>
      </c>
      <c r="DJ150" t="s">
        <v>1236</v>
      </c>
      <c r="DK150" t="s">
        <v>2670</v>
      </c>
      <c r="DL150" t="s">
        <v>2671</v>
      </c>
    </row>
    <row r="151" spans="1:116" x14ac:dyDescent="0.3">
      <c r="A151" t="s">
        <v>668</v>
      </c>
      <c r="B151" t="s">
        <v>669</v>
      </c>
      <c r="C151" t="s">
        <v>1905</v>
      </c>
      <c r="D151" t="s">
        <v>1906</v>
      </c>
      <c r="E151" t="s">
        <v>1907</v>
      </c>
      <c r="F151" t="s">
        <v>1363</v>
      </c>
      <c r="G151" t="s">
        <v>1908</v>
      </c>
      <c r="H151" t="s">
        <v>1909</v>
      </c>
      <c r="I151">
        <v>0</v>
      </c>
      <c r="J151">
        <v>0</v>
      </c>
      <c r="K151">
        <v>0</v>
      </c>
      <c r="L151">
        <v>0</v>
      </c>
      <c r="M151" s="261">
        <v>0</v>
      </c>
      <c r="N151">
        <v>0</v>
      </c>
      <c r="O151" t="s">
        <v>1009</v>
      </c>
      <c r="P151" t="s">
        <v>1009</v>
      </c>
      <c r="Q151" t="s">
        <v>1009</v>
      </c>
      <c r="R151" t="s">
        <v>1009</v>
      </c>
      <c r="S151" t="s">
        <v>1125</v>
      </c>
      <c r="T151" t="s">
        <v>1125</v>
      </c>
      <c r="U151" t="s">
        <v>1125</v>
      </c>
      <c r="V151" t="s">
        <v>1125</v>
      </c>
      <c r="W151" t="s">
        <v>1009</v>
      </c>
      <c r="Z151" t="s">
        <v>1035</v>
      </c>
      <c r="AA151" t="s">
        <v>1033</v>
      </c>
      <c r="AB151" t="s">
        <v>1033</v>
      </c>
      <c r="AC151" t="s">
        <v>1033</v>
      </c>
      <c r="AP151" t="s">
        <v>1054</v>
      </c>
      <c r="AQ151" t="s">
        <v>1054</v>
      </c>
      <c r="AR151" t="s">
        <v>1058</v>
      </c>
      <c r="AS151" t="s">
        <v>1054</v>
      </c>
      <c r="AT151" t="s">
        <v>1054</v>
      </c>
      <c r="AU151" t="s">
        <v>1052</v>
      </c>
      <c r="AV151" t="s">
        <v>1054</v>
      </c>
      <c r="AW151" t="s">
        <v>1054</v>
      </c>
      <c r="AX151" t="s">
        <v>1052</v>
      </c>
      <c r="CI151" t="s">
        <v>1011</v>
      </c>
      <c r="CJ151" t="s">
        <v>1011</v>
      </c>
      <c r="CK151" t="s">
        <v>1125</v>
      </c>
      <c r="CL151" t="s">
        <v>1125</v>
      </c>
      <c r="CM151" t="s">
        <v>1125</v>
      </c>
      <c r="CN151" t="s">
        <v>1009</v>
      </c>
      <c r="CO151">
        <v>44684407</v>
      </c>
      <c r="CP151" t="s">
        <v>2042</v>
      </c>
      <c r="CQ151" t="s">
        <v>1238</v>
      </c>
      <c r="CR151" t="s">
        <v>1238</v>
      </c>
      <c r="CS151" t="s">
        <v>1238</v>
      </c>
      <c r="CT151" t="s">
        <v>1238</v>
      </c>
      <c r="CU151" t="s">
        <v>1238</v>
      </c>
      <c r="CV151" t="s">
        <v>1238</v>
      </c>
      <c r="CW151" t="s">
        <v>1238</v>
      </c>
      <c r="CX151" t="s">
        <v>3395</v>
      </c>
      <c r="CY151" t="s">
        <v>3396</v>
      </c>
      <c r="CZ151" t="s">
        <v>3397</v>
      </c>
      <c r="DA151" t="s">
        <v>3398</v>
      </c>
      <c r="DB151" t="s">
        <v>3399</v>
      </c>
      <c r="DC151" t="s">
        <v>3400</v>
      </c>
      <c r="DD151" t="s">
        <v>3401</v>
      </c>
      <c r="DE151" t="s">
        <v>1231</v>
      </c>
      <c r="DF151" t="s">
        <v>1235</v>
      </c>
      <c r="DG151" t="s">
        <v>3402</v>
      </c>
      <c r="DH151" t="s">
        <v>3403</v>
      </c>
      <c r="DI151" t="s">
        <v>2077</v>
      </c>
      <c r="DJ151" t="s">
        <v>1234</v>
      </c>
      <c r="DK151" t="s">
        <v>3404</v>
      </c>
      <c r="DL151" t="s">
        <v>3405</v>
      </c>
    </row>
    <row r="152" spans="1:116" x14ac:dyDescent="0.3">
      <c r="A152" t="s">
        <v>670</v>
      </c>
      <c r="B152" t="s">
        <v>671</v>
      </c>
      <c r="C152" t="s">
        <v>1910</v>
      </c>
      <c r="D152" t="s">
        <v>1911</v>
      </c>
      <c r="E152" t="s">
        <v>1912</v>
      </c>
      <c r="F152" t="s">
        <v>1368</v>
      </c>
      <c r="G152" t="s">
        <v>1913</v>
      </c>
      <c r="H152" t="s">
        <v>1914</v>
      </c>
      <c r="I152">
        <v>0</v>
      </c>
      <c r="J152">
        <v>0</v>
      </c>
      <c r="K152">
        <v>12</v>
      </c>
      <c r="L152">
        <v>27</v>
      </c>
      <c r="M152" s="261">
        <v>0</v>
      </c>
      <c r="N152">
        <v>5</v>
      </c>
      <c r="O152" t="s">
        <v>1009</v>
      </c>
      <c r="P152" t="s">
        <v>1009</v>
      </c>
      <c r="Q152" t="s">
        <v>1009</v>
      </c>
      <c r="R152" t="s">
        <v>1009</v>
      </c>
      <c r="S152" t="s">
        <v>1125</v>
      </c>
      <c r="T152" t="s">
        <v>1125</v>
      </c>
      <c r="U152" t="s">
        <v>1125</v>
      </c>
      <c r="V152" t="s">
        <v>1125</v>
      </c>
      <c r="W152" t="s">
        <v>1009</v>
      </c>
      <c r="Z152" t="s">
        <v>1035</v>
      </c>
      <c r="AA152" t="s">
        <v>1033</v>
      </c>
      <c r="AB152" t="s">
        <v>1035</v>
      </c>
      <c r="AC152" t="s">
        <v>1035</v>
      </c>
      <c r="AP152" t="s">
        <v>1056</v>
      </c>
      <c r="AQ152" t="s">
        <v>1056</v>
      </c>
      <c r="AR152" t="s">
        <v>1054</v>
      </c>
      <c r="AS152" t="s">
        <v>1056</v>
      </c>
      <c r="AT152" t="s">
        <v>1054</v>
      </c>
      <c r="AU152" t="s">
        <v>1054</v>
      </c>
      <c r="AV152" t="s">
        <v>1056</v>
      </c>
      <c r="AW152" t="s">
        <v>1054</v>
      </c>
      <c r="AX152" t="s">
        <v>1052</v>
      </c>
      <c r="CI152" t="s">
        <v>1011</v>
      </c>
      <c r="CJ152" t="s">
        <v>1011</v>
      </c>
      <c r="CK152" t="s">
        <v>1125</v>
      </c>
      <c r="CL152" t="s">
        <v>1125</v>
      </c>
      <c r="CM152" t="s">
        <v>1125</v>
      </c>
      <c r="CN152" t="s">
        <v>1009</v>
      </c>
      <c r="CO152">
        <v>49772729</v>
      </c>
      <c r="CP152" t="s">
        <v>2043</v>
      </c>
      <c r="CQ152" t="s">
        <v>1229</v>
      </c>
      <c r="CR152" t="s">
        <v>1238</v>
      </c>
      <c r="CS152" t="s">
        <v>1229</v>
      </c>
      <c r="CT152" t="s">
        <v>1229</v>
      </c>
      <c r="CU152" t="s">
        <v>1229</v>
      </c>
      <c r="CV152" t="s">
        <v>1238</v>
      </c>
      <c r="CW152" t="s">
        <v>1238</v>
      </c>
      <c r="CX152" t="s">
        <v>3406</v>
      </c>
      <c r="CY152" t="s">
        <v>3407</v>
      </c>
      <c r="CZ152" t="s">
        <v>3408</v>
      </c>
      <c r="DA152" t="s">
        <v>3409</v>
      </c>
      <c r="DB152" t="s">
        <v>3410</v>
      </c>
      <c r="DC152" t="s">
        <v>3411</v>
      </c>
      <c r="DD152" t="s">
        <v>3412</v>
      </c>
      <c r="DE152" t="s">
        <v>1231</v>
      </c>
      <c r="DF152" t="s">
        <v>1236</v>
      </c>
      <c r="DG152" t="s">
        <v>3413</v>
      </c>
      <c r="DH152" t="s">
        <v>3414</v>
      </c>
      <c r="DI152" t="s">
        <v>2077</v>
      </c>
      <c r="DJ152" t="s">
        <v>1237</v>
      </c>
      <c r="DK152" t="s">
        <v>3415</v>
      </c>
      <c r="DL152" t="s">
        <v>3416</v>
      </c>
    </row>
    <row r="153" spans="1:116" x14ac:dyDescent="0.3">
      <c r="A153" t="s">
        <v>672</v>
      </c>
      <c r="B153" t="s">
        <v>673</v>
      </c>
      <c r="C153" t="s">
        <v>1915</v>
      </c>
      <c r="D153" t="s">
        <v>1916</v>
      </c>
      <c r="E153" t="s">
        <v>1917</v>
      </c>
      <c r="F153" t="s">
        <v>1363</v>
      </c>
      <c r="G153" t="s">
        <v>1918</v>
      </c>
      <c r="H153" t="s">
        <v>1919</v>
      </c>
      <c r="I153">
        <v>0</v>
      </c>
      <c r="J153">
        <v>0</v>
      </c>
      <c r="K153">
        <v>0</v>
      </c>
      <c r="L153">
        <v>0</v>
      </c>
      <c r="M153" s="261">
        <v>0</v>
      </c>
      <c r="N153">
        <v>0</v>
      </c>
      <c r="O153" t="s">
        <v>1009</v>
      </c>
      <c r="P153" t="s">
        <v>1009</v>
      </c>
      <c r="Q153" t="s">
        <v>1009</v>
      </c>
      <c r="R153" t="s">
        <v>1009</v>
      </c>
      <c r="S153" t="s">
        <v>1125</v>
      </c>
      <c r="T153" t="s">
        <v>1125</v>
      </c>
      <c r="U153" t="s">
        <v>1125</v>
      </c>
      <c r="V153" t="s">
        <v>1125</v>
      </c>
      <c r="W153" t="s">
        <v>1009</v>
      </c>
      <c r="Z153" t="s">
        <v>1033</v>
      </c>
      <c r="AA153" t="s">
        <v>1033</v>
      </c>
      <c r="AB153" t="s">
        <v>1033</v>
      </c>
      <c r="AC153" t="s">
        <v>1035</v>
      </c>
      <c r="AP153" t="s">
        <v>1054</v>
      </c>
      <c r="AQ153" t="s">
        <v>1054</v>
      </c>
      <c r="AR153" t="s">
        <v>1054</v>
      </c>
      <c r="AS153" t="s">
        <v>1054</v>
      </c>
      <c r="AT153" t="s">
        <v>1052</v>
      </c>
      <c r="AU153" t="s">
        <v>1054</v>
      </c>
      <c r="AV153" t="s">
        <v>1054</v>
      </c>
      <c r="AW153" t="s">
        <v>1054</v>
      </c>
      <c r="AX153" t="s">
        <v>1054</v>
      </c>
      <c r="CI153" t="s">
        <v>1009</v>
      </c>
      <c r="CJ153" t="s">
        <v>1009</v>
      </c>
      <c r="CK153">
        <v>751758</v>
      </c>
      <c r="CL153">
        <v>2668986</v>
      </c>
      <c r="CM153" t="s">
        <v>2044</v>
      </c>
      <c r="CN153" t="s">
        <v>1009</v>
      </c>
      <c r="CO153">
        <v>15477296</v>
      </c>
      <c r="CP153" t="s">
        <v>2045</v>
      </c>
      <c r="CQ153" t="s">
        <v>1238</v>
      </c>
      <c r="CR153" t="s">
        <v>1229</v>
      </c>
      <c r="CS153" t="s">
        <v>1229</v>
      </c>
      <c r="CT153" t="s">
        <v>1229</v>
      </c>
      <c r="CU153" t="s">
        <v>1238</v>
      </c>
      <c r="CV153" t="s">
        <v>1238</v>
      </c>
      <c r="CW153" t="s">
        <v>1229</v>
      </c>
      <c r="CX153" t="s">
        <v>3417</v>
      </c>
      <c r="CY153" t="s">
        <v>3418</v>
      </c>
      <c r="CZ153" t="s">
        <v>3419</v>
      </c>
      <c r="DA153" t="s">
        <v>3420</v>
      </c>
      <c r="DB153" t="s">
        <v>3421</v>
      </c>
      <c r="DC153" t="s">
        <v>3422</v>
      </c>
      <c r="DD153" t="s">
        <v>3423</v>
      </c>
      <c r="DE153" t="s">
        <v>1235</v>
      </c>
      <c r="DF153" t="s">
        <v>1239</v>
      </c>
      <c r="DG153" t="s">
        <v>3424</v>
      </c>
      <c r="DH153" t="s">
        <v>3425</v>
      </c>
      <c r="DI153" t="s">
        <v>1237</v>
      </c>
      <c r="DJ153" t="s">
        <v>1232</v>
      </c>
      <c r="DK153" t="s">
        <v>3426</v>
      </c>
      <c r="DL153" t="s">
        <v>3427</v>
      </c>
    </row>
    <row r="154" spans="1:116" x14ac:dyDescent="0.3">
      <c r="A154" t="s">
        <v>676</v>
      </c>
      <c r="B154" t="s">
        <v>677</v>
      </c>
      <c r="C154" t="s">
        <v>1920</v>
      </c>
      <c r="D154" t="s">
        <v>1921</v>
      </c>
      <c r="E154">
        <v>7795252395</v>
      </c>
      <c r="F154" t="s">
        <v>1368</v>
      </c>
      <c r="G154" t="s">
        <v>1125</v>
      </c>
      <c r="H154" t="s">
        <v>1125</v>
      </c>
      <c r="I154">
        <v>0</v>
      </c>
      <c r="J154">
        <v>0</v>
      </c>
      <c r="K154">
        <v>0</v>
      </c>
      <c r="L154">
        <v>0</v>
      </c>
      <c r="M154" s="261">
        <v>0</v>
      </c>
      <c r="N154">
        <v>0</v>
      </c>
      <c r="O154" t="s">
        <v>1009</v>
      </c>
      <c r="P154" t="s">
        <v>1009</v>
      </c>
      <c r="Q154" t="s">
        <v>1009</v>
      </c>
      <c r="R154" t="s">
        <v>1009</v>
      </c>
      <c r="S154" t="s">
        <v>1125</v>
      </c>
      <c r="T154" t="s">
        <v>1125</v>
      </c>
      <c r="U154" t="s">
        <v>1125</v>
      </c>
      <c r="V154" t="s">
        <v>1125</v>
      </c>
      <c r="W154" t="s">
        <v>1009</v>
      </c>
      <c r="Z154" t="s">
        <v>1035</v>
      </c>
      <c r="AA154" t="s">
        <v>1033</v>
      </c>
      <c r="AB154" t="s">
        <v>1033</v>
      </c>
      <c r="AC154" t="s">
        <v>1033</v>
      </c>
      <c r="AP154" t="s">
        <v>1056</v>
      </c>
      <c r="AQ154" t="s">
        <v>1056</v>
      </c>
      <c r="AR154" t="s">
        <v>1056</v>
      </c>
      <c r="AS154" t="s">
        <v>1056</v>
      </c>
      <c r="AT154" t="s">
        <v>1056</v>
      </c>
      <c r="AU154" t="s">
        <v>1056</v>
      </c>
      <c r="AV154" t="s">
        <v>1056</v>
      </c>
      <c r="AW154" t="s">
        <v>1056</v>
      </c>
      <c r="AX154" t="s">
        <v>1056</v>
      </c>
      <c r="CI154" t="s">
        <v>1011</v>
      </c>
      <c r="CJ154" t="s">
        <v>1011</v>
      </c>
      <c r="CK154" t="s">
        <v>1125</v>
      </c>
      <c r="CL154" t="s">
        <v>1125</v>
      </c>
      <c r="CM154" t="s">
        <v>1125</v>
      </c>
      <c r="CN154" t="s">
        <v>1011</v>
      </c>
      <c r="CO154" t="s">
        <v>1125</v>
      </c>
      <c r="CP154" t="s">
        <v>1125</v>
      </c>
      <c r="CQ154" t="s">
        <v>1229</v>
      </c>
      <c r="CR154" t="s">
        <v>1238</v>
      </c>
      <c r="CS154" t="s">
        <v>1229</v>
      </c>
      <c r="CT154" t="s">
        <v>1238</v>
      </c>
      <c r="CU154" t="s">
        <v>1238</v>
      </c>
      <c r="CV154" t="s">
        <v>1238</v>
      </c>
      <c r="CW154" t="s">
        <v>1238</v>
      </c>
      <c r="CX154" t="s">
        <v>3428</v>
      </c>
      <c r="CY154" t="s">
        <v>3429</v>
      </c>
      <c r="CZ154" t="s">
        <v>3430</v>
      </c>
      <c r="DA154" t="s">
        <v>3431</v>
      </c>
      <c r="DB154" t="s">
        <v>3432</v>
      </c>
      <c r="DC154" t="s">
        <v>3433</v>
      </c>
      <c r="DD154" t="s">
        <v>3434</v>
      </c>
      <c r="DE154" t="s">
        <v>1235</v>
      </c>
      <c r="DF154" t="s">
        <v>1239</v>
      </c>
      <c r="DG154" t="s">
        <v>3435</v>
      </c>
      <c r="DH154" t="s">
        <v>3436</v>
      </c>
      <c r="DI154" t="s">
        <v>1231</v>
      </c>
      <c r="DJ154" t="s">
        <v>2077</v>
      </c>
      <c r="DK154" t="s">
        <v>3437</v>
      </c>
      <c r="DL154" t="s">
        <v>3438</v>
      </c>
    </row>
    <row r="155" spans="1:116" x14ac:dyDescent="0.3">
      <c r="A155" t="s">
        <v>678</v>
      </c>
      <c r="B155" t="s">
        <v>679</v>
      </c>
      <c r="C155" t="s">
        <v>1922</v>
      </c>
      <c r="D155" t="s">
        <v>1923</v>
      </c>
      <c r="E155">
        <v>7925147764</v>
      </c>
      <c r="F155" t="s">
        <v>1363</v>
      </c>
      <c r="G155" t="s">
        <v>1924</v>
      </c>
      <c r="H155" t="s">
        <v>1925</v>
      </c>
      <c r="I155">
        <v>0</v>
      </c>
      <c r="J155">
        <v>0</v>
      </c>
      <c r="K155">
        <v>0</v>
      </c>
      <c r="L155">
        <v>0</v>
      </c>
      <c r="M155" s="261">
        <v>0</v>
      </c>
      <c r="N155">
        <v>0</v>
      </c>
      <c r="O155" t="s">
        <v>1009</v>
      </c>
      <c r="P155" t="s">
        <v>1009</v>
      </c>
      <c r="Q155" t="s">
        <v>1009</v>
      </c>
      <c r="R155" t="s">
        <v>1009</v>
      </c>
      <c r="S155" t="s">
        <v>1125</v>
      </c>
      <c r="T155" t="s">
        <v>1125</v>
      </c>
      <c r="U155" t="s">
        <v>1125</v>
      </c>
      <c r="V155" t="s">
        <v>1125</v>
      </c>
      <c r="W155" t="s">
        <v>1009</v>
      </c>
      <c r="Z155" t="s">
        <v>1035</v>
      </c>
      <c r="AA155" t="s">
        <v>1033</v>
      </c>
      <c r="AB155" t="s">
        <v>1033</v>
      </c>
      <c r="AC155" t="s">
        <v>1035</v>
      </c>
      <c r="AP155" t="s">
        <v>1056</v>
      </c>
      <c r="AQ155" t="s">
        <v>1054</v>
      </c>
      <c r="AR155" t="s">
        <v>1054</v>
      </c>
      <c r="AS155" t="s">
        <v>1054</v>
      </c>
      <c r="AT155" t="s">
        <v>1052</v>
      </c>
      <c r="AU155" t="s">
        <v>1052</v>
      </c>
      <c r="AV155" t="s">
        <v>1056</v>
      </c>
      <c r="AW155" t="s">
        <v>1054</v>
      </c>
      <c r="AX155" t="s">
        <v>1056</v>
      </c>
      <c r="CI155" t="s">
        <v>1011</v>
      </c>
      <c r="CJ155" t="s">
        <v>1011</v>
      </c>
      <c r="CK155" t="s">
        <v>1125</v>
      </c>
      <c r="CL155" t="s">
        <v>1125</v>
      </c>
      <c r="CM155" t="s">
        <v>1125</v>
      </c>
      <c r="CN155" t="s">
        <v>1009</v>
      </c>
      <c r="CO155">
        <v>10735200</v>
      </c>
      <c r="CP155" t="s">
        <v>2046</v>
      </c>
      <c r="CQ155" t="s">
        <v>1238</v>
      </c>
      <c r="CR155" t="s">
        <v>1229</v>
      </c>
      <c r="CS155" t="s">
        <v>1238</v>
      </c>
      <c r="CT155" t="s">
        <v>1238</v>
      </c>
      <c r="CU155" t="s">
        <v>1230</v>
      </c>
      <c r="CV155" t="s">
        <v>1229</v>
      </c>
      <c r="CW155" t="s">
        <v>1238</v>
      </c>
      <c r="CX155" t="s">
        <v>3439</v>
      </c>
      <c r="CY155" t="s">
        <v>3440</v>
      </c>
      <c r="CZ155" t="s">
        <v>3441</v>
      </c>
      <c r="DA155" t="s">
        <v>3442</v>
      </c>
      <c r="DB155" t="s">
        <v>3443</v>
      </c>
      <c r="DC155" t="s">
        <v>3444</v>
      </c>
      <c r="DD155" t="s">
        <v>3445</v>
      </c>
      <c r="DE155" t="s">
        <v>1231</v>
      </c>
      <c r="DF155" t="s">
        <v>1240</v>
      </c>
      <c r="DG155" t="s">
        <v>3446</v>
      </c>
      <c r="DH155" t="s">
        <v>3447</v>
      </c>
      <c r="DI155" t="s">
        <v>1240</v>
      </c>
      <c r="DJ155" t="s">
        <v>1239</v>
      </c>
      <c r="DK155" t="s">
        <v>3376</v>
      </c>
      <c r="DL155" t="s">
        <v>3377</v>
      </c>
    </row>
    <row r="156" spans="1:116" x14ac:dyDescent="0.3">
      <c r="A156" t="s">
        <v>682</v>
      </c>
      <c r="B156" t="s">
        <v>683</v>
      </c>
      <c r="C156" t="s">
        <v>1926</v>
      </c>
      <c r="D156" t="s">
        <v>1927</v>
      </c>
      <c r="E156" t="s">
        <v>1928</v>
      </c>
      <c r="F156" t="s">
        <v>1363</v>
      </c>
      <c r="G156" t="s">
        <v>1929</v>
      </c>
      <c r="H156" t="s">
        <v>1930</v>
      </c>
      <c r="I156">
        <v>0</v>
      </c>
      <c r="J156">
        <v>0</v>
      </c>
      <c r="K156">
        <v>0</v>
      </c>
      <c r="L156">
        <v>0</v>
      </c>
      <c r="M156" s="261">
        <v>0</v>
      </c>
      <c r="N156">
        <v>5</v>
      </c>
      <c r="O156" t="s">
        <v>1009</v>
      </c>
      <c r="P156" t="s">
        <v>1009</v>
      </c>
      <c r="Q156" t="s">
        <v>1009</v>
      </c>
      <c r="R156" t="s">
        <v>1009</v>
      </c>
      <c r="S156" t="s">
        <v>1125</v>
      </c>
      <c r="T156" t="s">
        <v>1125</v>
      </c>
      <c r="U156" t="s">
        <v>1125</v>
      </c>
      <c r="V156" t="s">
        <v>1125</v>
      </c>
      <c r="W156" t="s">
        <v>1009</v>
      </c>
      <c r="Z156" t="s">
        <v>1033</v>
      </c>
      <c r="AA156" t="s">
        <v>1035</v>
      </c>
      <c r="AB156" t="s">
        <v>1037</v>
      </c>
      <c r="AC156" t="s">
        <v>1033</v>
      </c>
      <c r="AP156" t="s">
        <v>1054</v>
      </c>
      <c r="AQ156" t="s">
        <v>1054</v>
      </c>
      <c r="AR156" t="s">
        <v>1056</v>
      </c>
      <c r="AS156" t="s">
        <v>1056</v>
      </c>
      <c r="AT156" t="s">
        <v>1056</v>
      </c>
      <c r="AU156" t="s">
        <v>1056</v>
      </c>
      <c r="AV156" t="s">
        <v>1056</v>
      </c>
      <c r="AW156" t="s">
        <v>1056</v>
      </c>
      <c r="AX156" t="s">
        <v>1054</v>
      </c>
      <c r="CI156" t="s">
        <v>1009</v>
      </c>
      <c r="CJ156" t="s">
        <v>1011</v>
      </c>
      <c r="CK156">
        <v>32450202</v>
      </c>
      <c r="CL156" t="s">
        <v>1125</v>
      </c>
      <c r="CM156" t="s">
        <v>2047</v>
      </c>
      <c r="CN156" t="s">
        <v>1009</v>
      </c>
      <c r="CO156">
        <v>77099771.180000007</v>
      </c>
      <c r="CP156" t="s">
        <v>2048</v>
      </c>
      <c r="CQ156" t="s">
        <v>1238</v>
      </c>
      <c r="CR156" t="s">
        <v>1229</v>
      </c>
      <c r="CS156" t="s">
        <v>1238</v>
      </c>
      <c r="CT156" t="s">
        <v>1229</v>
      </c>
      <c r="CU156" t="s">
        <v>1238</v>
      </c>
      <c r="CV156" t="s">
        <v>1229</v>
      </c>
      <c r="CW156" t="s">
        <v>1229</v>
      </c>
      <c r="CX156" t="s">
        <v>3448</v>
      </c>
      <c r="CY156" t="s">
        <v>3449</v>
      </c>
      <c r="CZ156" t="s">
        <v>3450</v>
      </c>
      <c r="DA156" t="s">
        <v>3451</v>
      </c>
      <c r="DB156" t="s">
        <v>3452</v>
      </c>
      <c r="DC156" t="s">
        <v>3453</v>
      </c>
      <c r="DD156" t="s">
        <v>3454</v>
      </c>
      <c r="DE156" t="s">
        <v>2077</v>
      </c>
      <c r="DF156" t="s">
        <v>1232</v>
      </c>
      <c r="DG156" t="s">
        <v>3455</v>
      </c>
      <c r="DH156" t="s">
        <v>3456</v>
      </c>
      <c r="DI156" t="s">
        <v>1237</v>
      </c>
      <c r="DJ156" t="s">
        <v>1239</v>
      </c>
      <c r="DK156" t="s">
        <v>3457</v>
      </c>
      <c r="DL156" t="s">
        <v>3458</v>
      </c>
    </row>
    <row r="157" spans="1:116" x14ac:dyDescent="0.3">
      <c r="A157" t="s">
        <v>684</v>
      </c>
      <c r="B157" t="s">
        <v>685</v>
      </c>
      <c r="C157" t="s">
        <v>1931</v>
      </c>
      <c r="D157" t="s">
        <v>1932</v>
      </c>
      <c r="E157" t="s">
        <v>1933</v>
      </c>
      <c r="F157" t="s">
        <v>1368</v>
      </c>
      <c r="G157" t="s">
        <v>1125</v>
      </c>
      <c r="H157" t="s">
        <v>1125</v>
      </c>
      <c r="I157">
        <v>0</v>
      </c>
      <c r="J157">
        <v>0</v>
      </c>
      <c r="K157">
        <v>0</v>
      </c>
      <c r="L157">
        <v>0</v>
      </c>
      <c r="M157" s="261">
        <v>0</v>
      </c>
      <c r="N157">
        <v>0</v>
      </c>
      <c r="O157" t="s">
        <v>1009</v>
      </c>
      <c r="P157" t="s">
        <v>1009</v>
      </c>
      <c r="Q157" t="s">
        <v>1009</v>
      </c>
      <c r="R157" t="s">
        <v>1009</v>
      </c>
      <c r="S157" t="s">
        <v>1125</v>
      </c>
      <c r="T157" t="s">
        <v>1125</v>
      </c>
      <c r="U157" t="s">
        <v>1125</v>
      </c>
      <c r="V157" t="s">
        <v>1125</v>
      </c>
      <c r="W157" t="s">
        <v>1009</v>
      </c>
      <c r="Z157" t="s">
        <v>1037</v>
      </c>
      <c r="AA157" t="s">
        <v>1035</v>
      </c>
      <c r="AB157" t="s">
        <v>1035</v>
      </c>
      <c r="AC157" t="s">
        <v>1035</v>
      </c>
      <c r="AP157" t="s">
        <v>1054</v>
      </c>
      <c r="AQ157" t="s">
        <v>1058</v>
      </c>
      <c r="AR157" t="s">
        <v>1054</v>
      </c>
      <c r="AS157" t="s">
        <v>1056</v>
      </c>
      <c r="AT157" t="s">
        <v>1052</v>
      </c>
      <c r="AU157" t="s">
        <v>1054</v>
      </c>
      <c r="AV157" t="s">
        <v>1052</v>
      </c>
      <c r="AW157" t="s">
        <v>1052</v>
      </c>
      <c r="AX157" t="s">
        <v>1054</v>
      </c>
      <c r="CI157" t="s">
        <v>1011</v>
      </c>
      <c r="CJ157" t="s">
        <v>1011</v>
      </c>
      <c r="CK157" t="s">
        <v>1125</v>
      </c>
      <c r="CL157" t="s">
        <v>1125</v>
      </c>
      <c r="CM157" t="s">
        <v>1125</v>
      </c>
      <c r="CN157" t="s">
        <v>1011</v>
      </c>
      <c r="CO157" t="s">
        <v>1125</v>
      </c>
      <c r="CP157" t="s">
        <v>1125</v>
      </c>
      <c r="CQ157" t="s">
        <v>1238</v>
      </c>
      <c r="CR157" t="s">
        <v>1229</v>
      </c>
      <c r="CS157" t="s">
        <v>1229</v>
      </c>
      <c r="CT157" t="s">
        <v>1230</v>
      </c>
      <c r="CU157" t="s">
        <v>1229</v>
      </c>
      <c r="CV157" t="s">
        <v>1230</v>
      </c>
      <c r="CW157" t="s">
        <v>1229</v>
      </c>
      <c r="CX157" t="s">
        <v>3459</v>
      </c>
      <c r="CY157" t="s">
        <v>1604</v>
      </c>
      <c r="CZ157" t="s">
        <v>3460</v>
      </c>
      <c r="DA157" t="s">
        <v>3461</v>
      </c>
      <c r="DB157" t="s">
        <v>3462</v>
      </c>
      <c r="DC157" t="s">
        <v>1966</v>
      </c>
      <c r="DD157" t="s">
        <v>3463</v>
      </c>
      <c r="DE157" t="s">
        <v>1231</v>
      </c>
      <c r="DF157" t="s">
        <v>1239</v>
      </c>
      <c r="DG157" t="s">
        <v>3464</v>
      </c>
      <c r="DH157" t="s">
        <v>3465</v>
      </c>
      <c r="DI157" t="s">
        <v>2077</v>
      </c>
      <c r="DJ157" t="s">
        <v>1239</v>
      </c>
      <c r="DK157" t="s">
        <v>3466</v>
      </c>
      <c r="DL157" t="s">
        <v>3467</v>
      </c>
    </row>
    <row r="158" spans="1:116" x14ac:dyDescent="0.3">
      <c r="A158" t="s">
        <v>688</v>
      </c>
      <c r="B158" t="s">
        <v>689</v>
      </c>
      <c r="C158" t="s">
        <v>1934</v>
      </c>
      <c r="D158" t="s">
        <v>1935</v>
      </c>
      <c r="E158" t="s">
        <v>1936</v>
      </c>
      <c r="F158" t="s">
        <v>1363</v>
      </c>
      <c r="G158" t="s">
        <v>1937</v>
      </c>
      <c r="H158" t="s">
        <v>1938</v>
      </c>
      <c r="I158">
        <v>0</v>
      </c>
      <c r="J158">
        <v>0</v>
      </c>
      <c r="K158">
        <v>0</v>
      </c>
      <c r="L158">
        <v>0</v>
      </c>
      <c r="M158" s="261">
        <v>0</v>
      </c>
      <c r="N158">
        <v>0</v>
      </c>
      <c r="O158" t="s">
        <v>1009</v>
      </c>
      <c r="P158" t="s">
        <v>1009</v>
      </c>
      <c r="Q158" t="s">
        <v>1009</v>
      </c>
      <c r="R158" t="s">
        <v>1009</v>
      </c>
      <c r="S158" t="s">
        <v>1125</v>
      </c>
      <c r="T158" t="s">
        <v>1125</v>
      </c>
      <c r="U158" t="s">
        <v>1125</v>
      </c>
      <c r="V158" t="s">
        <v>1125</v>
      </c>
      <c r="W158" t="s">
        <v>1009</v>
      </c>
      <c r="Z158" t="s">
        <v>1035</v>
      </c>
      <c r="AA158" t="s">
        <v>1035</v>
      </c>
      <c r="AB158" t="s">
        <v>1037</v>
      </c>
      <c r="AC158" t="s">
        <v>1035</v>
      </c>
      <c r="AP158" t="s">
        <v>1054</v>
      </c>
      <c r="AQ158" t="s">
        <v>1054</v>
      </c>
      <c r="AR158" t="s">
        <v>1054</v>
      </c>
      <c r="AS158" t="s">
        <v>1054</v>
      </c>
      <c r="AT158" t="s">
        <v>1054</v>
      </c>
      <c r="AU158" t="s">
        <v>1052</v>
      </c>
      <c r="AV158" t="s">
        <v>1054</v>
      </c>
      <c r="AW158" t="s">
        <v>1054</v>
      </c>
      <c r="AX158" t="s">
        <v>1052</v>
      </c>
      <c r="CI158" t="s">
        <v>1011</v>
      </c>
      <c r="CJ158" t="s">
        <v>1011</v>
      </c>
      <c r="CK158" t="s">
        <v>1125</v>
      </c>
      <c r="CL158" t="s">
        <v>1125</v>
      </c>
      <c r="CM158" t="s">
        <v>1125</v>
      </c>
      <c r="CN158" t="s">
        <v>1011</v>
      </c>
      <c r="CO158" t="s">
        <v>1125</v>
      </c>
      <c r="CP158" t="s">
        <v>1125</v>
      </c>
      <c r="CQ158" t="s">
        <v>1238</v>
      </c>
      <c r="CR158" t="s">
        <v>1230</v>
      </c>
      <c r="CS158" t="s">
        <v>1238</v>
      </c>
      <c r="CT158" t="s">
        <v>1229</v>
      </c>
      <c r="CU158" t="s">
        <v>1238</v>
      </c>
      <c r="CV158" t="s">
        <v>1229</v>
      </c>
      <c r="CW158" t="s">
        <v>1238</v>
      </c>
      <c r="CX158" t="s">
        <v>3468</v>
      </c>
      <c r="CY158" t="s">
        <v>3469</v>
      </c>
      <c r="CZ158" t="s">
        <v>3470</v>
      </c>
      <c r="DA158" t="s">
        <v>3471</v>
      </c>
      <c r="DB158" t="s">
        <v>3472</v>
      </c>
      <c r="DC158" t="s">
        <v>3473</v>
      </c>
      <c r="DD158" t="s">
        <v>3474</v>
      </c>
      <c r="DE158" t="s">
        <v>1231</v>
      </c>
      <c r="DF158" t="s">
        <v>1236</v>
      </c>
      <c r="DG158" t="s">
        <v>3475</v>
      </c>
      <c r="DH158" t="s">
        <v>3476</v>
      </c>
      <c r="DI158" t="s">
        <v>2077</v>
      </c>
      <c r="DJ158" t="s">
        <v>1237</v>
      </c>
      <c r="DK158" t="s">
        <v>3477</v>
      </c>
      <c r="DL158" t="s">
        <v>3478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B3198-8173-4228-860A-F22E67C0BFDD}">
  <sheetPr codeName="Sheet39"/>
  <dimension ref="B1:G32"/>
  <sheetViews>
    <sheetView showGridLines="0" showRowColHeaders="0" tabSelected="1" zoomScale="90" zoomScaleNormal="90" workbookViewId="0">
      <selection activeCell="C8" sqref="C8:F8"/>
    </sheetView>
  </sheetViews>
  <sheetFormatPr defaultRowHeight="14.4" x14ac:dyDescent="0.3"/>
  <cols>
    <col min="1" max="2" width="4.6640625" style="303" customWidth="1"/>
    <col min="3" max="3" width="51.109375" style="303" bestFit="1" customWidth="1"/>
    <col min="4" max="4" width="19.5546875" style="303" bestFit="1" customWidth="1"/>
    <col min="5" max="5" width="38.6640625" style="303" customWidth="1"/>
    <col min="6" max="6" width="9.6640625" style="303" customWidth="1"/>
    <col min="7" max="8" width="4.6640625" style="303" customWidth="1"/>
    <col min="9" max="16384" width="8.88671875" style="303"/>
  </cols>
  <sheetData>
    <row r="1" spans="2:7" ht="15" thickBot="1" x14ac:dyDescent="0.35">
      <c r="C1" s="367"/>
      <c r="D1" s="367"/>
      <c r="E1" s="367"/>
      <c r="F1" s="367"/>
    </row>
    <row r="2" spans="2:7" x14ac:dyDescent="0.3">
      <c r="B2" s="304"/>
      <c r="C2" s="305"/>
      <c r="D2" s="305"/>
      <c r="E2" s="305"/>
      <c r="F2" s="305"/>
      <c r="G2" s="306"/>
    </row>
    <row r="3" spans="2:7" x14ac:dyDescent="0.3">
      <c r="B3" s="307"/>
      <c r="G3" s="308"/>
    </row>
    <row r="4" spans="2:7" x14ac:dyDescent="0.3">
      <c r="B4" s="307"/>
      <c r="G4" s="308"/>
    </row>
    <row r="5" spans="2:7" x14ac:dyDescent="0.3">
      <c r="B5" s="307"/>
      <c r="G5" s="308"/>
    </row>
    <row r="6" spans="2:7" x14ac:dyDescent="0.3">
      <c r="B6" s="307"/>
      <c r="G6" s="308"/>
    </row>
    <row r="7" spans="2:7" x14ac:dyDescent="0.3">
      <c r="B7" s="307"/>
      <c r="G7" s="308"/>
    </row>
    <row r="8" spans="2:7" ht="33.6" x14ac:dyDescent="0.65">
      <c r="B8" s="307"/>
      <c r="C8" s="368" t="s">
        <v>3480</v>
      </c>
      <c r="D8" s="368"/>
      <c r="E8" s="368"/>
      <c r="F8" s="368"/>
      <c r="G8" s="308"/>
    </row>
    <row r="9" spans="2:7" ht="25.8" x14ac:dyDescent="0.5">
      <c r="B9" s="307"/>
      <c r="C9" s="369" t="s">
        <v>3527</v>
      </c>
      <c r="D9" s="369"/>
      <c r="E9" s="369"/>
      <c r="F9" s="369"/>
      <c r="G9" s="308"/>
    </row>
    <row r="10" spans="2:7" x14ac:dyDescent="0.3">
      <c r="B10" s="307"/>
      <c r="G10" s="308"/>
    </row>
    <row r="11" spans="2:7" x14ac:dyDescent="0.3">
      <c r="B11" s="307"/>
      <c r="C11" s="61" t="s">
        <v>1140</v>
      </c>
      <c r="G11" s="308"/>
    </row>
    <row r="12" spans="2:7" ht="30" customHeight="1" x14ac:dyDescent="0.3">
      <c r="B12" s="307"/>
      <c r="C12" s="365" t="s">
        <v>3488</v>
      </c>
      <c r="D12" s="365"/>
      <c r="E12" s="365"/>
      <c r="F12" s="365"/>
      <c r="G12" s="308"/>
    </row>
    <row r="13" spans="2:7" ht="45" customHeight="1" x14ac:dyDescent="0.3">
      <c r="B13" s="307"/>
      <c r="C13" s="366" t="s">
        <v>3487</v>
      </c>
      <c r="D13" s="365"/>
      <c r="E13" s="365"/>
      <c r="F13" s="365"/>
      <c r="G13" s="308"/>
    </row>
    <row r="14" spans="2:7" ht="75" customHeight="1" x14ac:dyDescent="0.3">
      <c r="B14" s="307"/>
      <c r="C14" s="366" t="s">
        <v>3529</v>
      </c>
      <c r="D14" s="365"/>
      <c r="E14" s="365"/>
      <c r="F14" s="365"/>
      <c r="G14" s="308"/>
    </row>
    <row r="15" spans="2:7" x14ac:dyDescent="0.3">
      <c r="B15" s="307"/>
      <c r="G15" s="308"/>
    </row>
    <row r="16" spans="2:7" x14ac:dyDescent="0.3">
      <c r="B16" s="307"/>
      <c r="C16" s="61" t="s">
        <v>1139</v>
      </c>
      <c r="G16" s="308"/>
    </row>
    <row r="17" spans="2:7" ht="15.6" x14ac:dyDescent="0.3">
      <c r="B17" s="307"/>
      <c r="C17" s="314" t="s">
        <v>196</v>
      </c>
      <c r="D17" s="314" t="s">
        <v>197</v>
      </c>
      <c r="E17" s="314" t="s">
        <v>198</v>
      </c>
      <c r="G17" s="308"/>
    </row>
    <row r="18" spans="2:7" ht="7.5" customHeight="1" x14ac:dyDescent="0.3">
      <c r="B18" s="307"/>
      <c r="G18" s="308"/>
    </row>
    <row r="19" spans="2:7" x14ac:dyDescent="0.3">
      <c r="B19" s="307"/>
      <c r="C19" s="315" t="s">
        <v>1134</v>
      </c>
      <c r="G19" s="308"/>
    </row>
    <row r="20" spans="2:7" x14ac:dyDescent="0.3">
      <c r="B20" s="307"/>
      <c r="C20" s="317" t="s">
        <v>199</v>
      </c>
      <c r="D20" s="316" t="s">
        <v>3528</v>
      </c>
      <c r="E20" s="316" t="s">
        <v>1136</v>
      </c>
      <c r="G20" s="308"/>
    </row>
    <row r="21" spans="2:7" ht="7.5" hidden="1" customHeight="1" x14ac:dyDescent="0.3">
      <c r="B21" s="307"/>
      <c r="G21" s="308"/>
    </row>
    <row r="22" spans="2:7" hidden="1" x14ac:dyDescent="0.3">
      <c r="B22" s="307"/>
      <c r="C22" s="315" t="s">
        <v>1135</v>
      </c>
      <c r="G22" s="308"/>
    </row>
    <row r="23" spans="2:7" ht="30" hidden="1" customHeight="1" x14ac:dyDescent="0.3">
      <c r="B23" s="307"/>
      <c r="C23" s="318" t="s">
        <v>3484</v>
      </c>
      <c r="D23" s="309" t="s">
        <v>3481</v>
      </c>
      <c r="E23" s="309" t="s">
        <v>3485</v>
      </c>
      <c r="G23" s="308"/>
    </row>
    <row r="24" spans="2:7" hidden="1" x14ac:dyDescent="0.3">
      <c r="B24" s="307"/>
      <c r="C24" s="319" t="s">
        <v>1106</v>
      </c>
      <c r="D24" s="310" t="s">
        <v>3481</v>
      </c>
      <c r="E24" s="320" t="s">
        <v>3486</v>
      </c>
      <c r="G24" s="308"/>
    </row>
    <row r="25" spans="2:7" hidden="1" x14ac:dyDescent="0.3">
      <c r="B25" s="307"/>
      <c r="C25" s="319" t="s">
        <v>200</v>
      </c>
      <c r="D25" s="320" t="s">
        <v>3482</v>
      </c>
      <c r="E25" s="320" t="s">
        <v>201</v>
      </c>
      <c r="G25" s="308"/>
    </row>
    <row r="26" spans="2:7" hidden="1" x14ac:dyDescent="0.3">
      <c r="B26" s="307"/>
      <c r="C26" s="321" t="s">
        <v>202</v>
      </c>
      <c r="D26" s="322" t="s">
        <v>3482</v>
      </c>
      <c r="E26" s="322" t="s">
        <v>201</v>
      </c>
      <c r="G26" s="308"/>
    </row>
    <row r="27" spans="2:7" x14ac:dyDescent="0.3">
      <c r="B27" s="307"/>
      <c r="G27" s="308"/>
    </row>
    <row r="28" spans="2:7" x14ac:dyDescent="0.3">
      <c r="B28" s="307"/>
      <c r="C28" s="61" t="s">
        <v>1138</v>
      </c>
      <c r="G28" s="308"/>
    </row>
    <row r="29" spans="2:7" ht="45" customHeight="1" x14ac:dyDescent="0.3">
      <c r="B29" s="307"/>
      <c r="C29" s="366" t="s">
        <v>3479</v>
      </c>
      <c r="D29" s="366"/>
      <c r="E29" s="366"/>
      <c r="F29" s="366"/>
      <c r="G29" s="308"/>
    </row>
    <row r="30" spans="2:7" ht="30" customHeight="1" x14ac:dyDescent="0.3">
      <c r="B30" s="307"/>
      <c r="C30" s="370" t="s">
        <v>3483</v>
      </c>
      <c r="D30" s="370"/>
      <c r="E30" s="370"/>
      <c r="F30" s="370"/>
      <c r="G30" s="308"/>
    </row>
    <row r="31" spans="2:7" x14ac:dyDescent="0.3">
      <c r="B31" s="307"/>
      <c r="C31" s="364" t="s">
        <v>1137</v>
      </c>
      <c r="D31" s="364"/>
      <c r="E31" s="364"/>
      <c r="F31" s="364"/>
      <c r="G31" s="308"/>
    </row>
    <row r="32" spans="2:7" ht="15" thickBot="1" x14ac:dyDescent="0.35">
      <c r="B32" s="311"/>
      <c r="C32" s="312"/>
      <c r="D32" s="312"/>
      <c r="E32" s="312"/>
      <c r="F32" s="312"/>
      <c r="G32" s="313"/>
    </row>
  </sheetData>
  <sheetProtection algorithmName="SHA-512" hashValue="xtiULq+Cc+SV0TtmhGE3XeVjIXPXEcd5sG4ELDe+ljW+7k48kKNXvC2RjHEmTiLz+metFpVCR+Y6bCaxOV/jag==" saltValue="gNjfRBnSarPWlnhzU6cqKQ==" spinCount="100000" sheet="1" objects="1" scenarios="1" formatColumns="0" formatRows="0" autoFilter="0"/>
  <mergeCells count="9">
    <mergeCell ref="C31:F31"/>
    <mergeCell ref="C12:F12"/>
    <mergeCell ref="C13:F13"/>
    <mergeCell ref="C14:F14"/>
    <mergeCell ref="C1:F1"/>
    <mergeCell ref="C8:F8"/>
    <mergeCell ref="C9:F9"/>
    <mergeCell ref="C29:F29"/>
    <mergeCell ref="C30:F30"/>
  </mergeCells>
  <conditionalFormatting sqref="C1:F1">
    <cfRule type="cellIs" dxfId="0" priority="1" operator="equal">
      <formula>""</formula>
    </cfRule>
  </conditionalFormatting>
  <pageMargins left="0.7" right="0.7" top="0.75" bottom="0.75" header="0.3" footer="0.3"/>
  <pageSetup paperSize="9" orientation="portrait" horizontalDpi="90" verticalDpi="9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3" tint="0.79998168889431442"/>
  </sheetPr>
  <dimension ref="A1:M45"/>
  <sheetViews>
    <sheetView showGridLines="0" workbookViewId="0">
      <selection activeCell="AA6" sqref="AA6"/>
    </sheetView>
  </sheetViews>
  <sheetFormatPr defaultRowHeight="14.4" x14ac:dyDescent="0.3"/>
  <cols>
    <col min="1" max="1" width="4.6640625" customWidth="1"/>
    <col min="3" max="3" width="37.6640625" customWidth="1"/>
    <col min="4" max="12" width="10.6640625" customWidth="1"/>
    <col min="13" max="14" width="4.6640625" customWidth="1"/>
  </cols>
  <sheetData>
    <row r="1" spans="1:13" ht="21" x14ac:dyDescent="0.4">
      <c r="A1" s="22"/>
      <c r="B1" s="377" t="s">
        <v>1144</v>
      </c>
      <c r="C1" s="377"/>
      <c r="D1" s="377"/>
      <c r="E1" s="377"/>
      <c r="F1" s="377"/>
      <c r="G1" s="377"/>
      <c r="H1" s="377"/>
      <c r="I1" s="377"/>
      <c r="J1" s="377"/>
      <c r="K1" s="22"/>
      <c r="L1" s="22"/>
      <c r="M1" s="22"/>
    </row>
    <row r="2" spans="1:13" x14ac:dyDescent="0.3">
      <c r="A2" s="22"/>
      <c r="B2" s="379" t="e">
        <f>#REF!</f>
        <v>#REF!</v>
      </c>
      <c r="C2" s="379"/>
      <c r="D2" s="379"/>
      <c r="E2" s="379"/>
      <c r="F2" s="379"/>
      <c r="G2" s="379"/>
      <c r="H2" s="379"/>
      <c r="I2" s="379"/>
      <c r="J2" s="379"/>
      <c r="K2" s="22"/>
      <c r="L2" s="22"/>
      <c r="M2" s="22"/>
    </row>
    <row r="3" spans="1:13" s="170" customFormat="1" x14ac:dyDescent="0.3"/>
    <row r="4" spans="1:13" s="170" customFormat="1" x14ac:dyDescent="0.3">
      <c r="B4" s="169" t="s">
        <v>1141</v>
      </c>
      <c r="C4" s="169"/>
    </row>
    <row r="6" spans="1:13" s="192" customFormat="1" x14ac:dyDescent="0.3">
      <c r="B6" t="s">
        <v>1150</v>
      </c>
    </row>
    <row r="7" spans="1:13" s="192" customFormat="1" x14ac:dyDescent="0.3"/>
    <row r="8" spans="1:13" x14ac:dyDescent="0.3">
      <c r="B8" s="378" t="s">
        <v>1146</v>
      </c>
      <c r="C8" s="378"/>
    </row>
    <row r="9" spans="1:13" ht="15" customHeight="1" x14ac:dyDescent="0.3">
      <c r="B9" s="172"/>
      <c r="C9" s="173" t="s">
        <v>893</v>
      </c>
      <c r="D9" s="374" t="s">
        <v>1304</v>
      </c>
      <c r="E9" s="375"/>
      <c r="F9" s="375"/>
      <c r="G9" s="375"/>
      <c r="H9" s="375"/>
      <c r="I9" s="375"/>
      <c r="J9" s="375"/>
      <c r="K9" s="375"/>
      <c r="L9" s="376"/>
    </row>
    <row r="10" spans="1:13" ht="15" customHeight="1" x14ac:dyDescent="0.3">
      <c r="B10" s="172"/>
      <c r="C10" s="173" t="s">
        <v>1149</v>
      </c>
      <c r="D10" s="374" t="s">
        <v>1305</v>
      </c>
      <c r="E10" s="375"/>
      <c r="F10" s="375"/>
      <c r="G10" s="375"/>
      <c r="H10" s="375"/>
      <c r="I10" s="375"/>
      <c r="J10" s="375"/>
      <c r="K10" s="375"/>
      <c r="L10" s="376"/>
    </row>
    <row r="13" spans="1:13" x14ac:dyDescent="0.3">
      <c r="B13" s="378" t="s">
        <v>895</v>
      </c>
      <c r="C13" s="378"/>
    </row>
    <row r="14" spans="1:13" ht="30" customHeight="1" x14ac:dyDescent="0.3">
      <c r="B14" s="172"/>
      <c r="C14" s="173" t="s">
        <v>1031</v>
      </c>
      <c r="D14" s="371" t="s">
        <v>1306</v>
      </c>
      <c r="E14" s="372"/>
      <c r="F14" s="372"/>
      <c r="G14" s="372"/>
      <c r="H14" s="372"/>
      <c r="I14" s="372"/>
      <c r="J14" s="372"/>
      <c r="K14" s="372"/>
      <c r="L14" s="373"/>
    </row>
    <row r="15" spans="1:13" ht="30" customHeight="1" x14ac:dyDescent="0.3">
      <c r="B15" s="172"/>
      <c r="C15" s="173" t="s">
        <v>1032</v>
      </c>
      <c r="D15" s="371" t="s">
        <v>1307</v>
      </c>
      <c r="E15" s="372"/>
      <c r="F15" s="372"/>
      <c r="G15" s="372"/>
      <c r="H15" s="372"/>
      <c r="I15" s="372"/>
      <c r="J15" s="372"/>
      <c r="K15" s="372"/>
      <c r="L15" s="373"/>
    </row>
    <row r="16" spans="1:13" ht="30" customHeight="1" x14ac:dyDescent="0.3">
      <c r="B16" s="172"/>
      <c r="C16" s="173" t="s">
        <v>887</v>
      </c>
      <c r="D16" s="371" t="s">
        <v>1308</v>
      </c>
      <c r="E16" s="372"/>
      <c r="F16" s="372"/>
      <c r="G16" s="372"/>
      <c r="H16" s="372"/>
      <c r="I16" s="372"/>
      <c r="J16" s="372"/>
      <c r="K16" s="372"/>
      <c r="L16" s="373"/>
    </row>
    <row r="17" spans="2:12" ht="30" customHeight="1" x14ac:dyDescent="0.3">
      <c r="B17" s="172"/>
      <c r="C17" s="173" t="s">
        <v>888</v>
      </c>
      <c r="D17" s="371" t="s">
        <v>1309</v>
      </c>
      <c r="E17" s="372"/>
      <c r="F17" s="372"/>
      <c r="G17" s="372"/>
      <c r="H17" s="372"/>
      <c r="I17" s="372"/>
      <c r="J17" s="372"/>
      <c r="K17" s="372"/>
      <c r="L17" s="373"/>
    </row>
    <row r="19" spans="2:12" x14ac:dyDescent="0.3">
      <c r="B19" s="378" t="s">
        <v>1124</v>
      </c>
      <c r="C19" s="378"/>
    </row>
    <row r="20" spans="2:12" ht="30" customHeight="1" x14ac:dyDescent="0.3">
      <c r="C20" s="173" t="s">
        <v>1041</v>
      </c>
      <c r="D20" s="374" t="s">
        <v>1310</v>
      </c>
      <c r="E20" s="375"/>
      <c r="F20" s="375"/>
      <c r="G20" s="375"/>
      <c r="H20" s="375"/>
      <c r="I20" s="375"/>
      <c r="J20" s="375"/>
      <c r="K20" s="375"/>
      <c r="L20" s="376"/>
    </row>
    <row r="21" spans="2:12" ht="30" customHeight="1" x14ac:dyDescent="0.3">
      <c r="C21" s="173" t="s">
        <v>1042</v>
      </c>
      <c r="D21" s="374" t="s">
        <v>1311</v>
      </c>
      <c r="E21" s="375"/>
      <c r="F21" s="375"/>
      <c r="G21" s="375"/>
      <c r="H21" s="375"/>
      <c r="I21" s="375"/>
      <c r="J21" s="375"/>
      <c r="K21" s="375"/>
      <c r="L21" s="376"/>
    </row>
    <row r="22" spans="2:12" ht="30" customHeight="1" x14ac:dyDescent="0.3">
      <c r="C22" s="173" t="s">
        <v>1148</v>
      </c>
      <c r="D22" s="374" t="s">
        <v>1312</v>
      </c>
      <c r="E22" s="375"/>
      <c r="F22" s="375"/>
      <c r="G22" s="375"/>
      <c r="H22" s="375"/>
      <c r="I22" s="375"/>
      <c r="J22" s="375"/>
      <c r="K22" s="375"/>
      <c r="L22" s="376"/>
    </row>
    <row r="23" spans="2:12" ht="30" customHeight="1" x14ac:dyDescent="0.3">
      <c r="C23" s="173" t="s">
        <v>1147</v>
      </c>
      <c r="D23" s="374" t="s">
        <v>1313</v>
      </c>
      <c r="E23" s="375"/>
      <c r="F23" s="375"/>
      <c r="G23" s="375"/>
      <c r="H23" s="375"/>
      <c r="I23" s="375"/>
      <c r="J23" s="375"/>
      <c r="K23" s="375"/>
      <c r="L23" s="376"/>
    </row>
    <row r="24" spans="2:12" ht="30" customHeight="1" x14ac:dyDescent="0.3">
      <c r="C24" s="173" t="s">
        <v>1045</v>
      </c>
      <c r="D24" s="374" t="s">
        <v>1314</v>
      </c>
      <c r="E24" s="375"/>
      <c r="F24" s="375"/>
      <c r="G24" s="375"/>
      <c r="H24" s="375"/>
      <c r="I24" s="375"/>
      <c r="J24" s="375"/>
      <c r="K24" s="375"/>
      <c r="L24" s="376"/>
    </row>
    <row r="25" spans="2:12" ht="30" customHeight="1" x14ac:dyDescent="0.3">
      <c r="C25" s="173" t="s">
        <v>1046</v>
      </c>
      <c r="D25" s="374" t="s">
        <v>1315</v>
      </c>
      <c r="E25" s="375"/>
      <c r="F25" s="375"/>
      <c r="G25" s="375"/>
      <c r="H25" s="375"/>
      <c r="I25" s="375"/>
      <c r="J25" s="375"/>
      <c r="K25" s="375"/>
      <c r="L25" s="376"/>
    </row>
    <row r="26" spans="2:12" ht="30" customHeight="1" x14ac:dyDescent="0.3">
      <c r="C26" s="173" t="s">
        <v>1047</v>
      </c>
      <c r="D26" s="374" t="s">
        <v>1316</v>
      </c>
      <c r="E26" s="375"/>
      <c r="F26" s="375"/>
      <c r="G26" s="375"/>
      <c r="H26" s="375"/>
      <c r="I26" s="375"/>
      <c r="J26" s="375"/>
      <c r="K26" s="375"/>
      <c r="L26" s="376"/>
    </row>
    <row r="27" spans="2:12" ht="30" customHeight="1" x14ac:dyDescent="0.3">
      <c r="C27" s="173" t="s">
        <v>1048</v>
      </c>
      <c r="D27" s="374" t="s">
        <v>1317</v>
      </c>
      <c r="E27" s="375"/>
      <c r="F27" s="375"/>
      <c r="G27" s="375"/>
      <c r="H27" s="375"/>
      <c r="I27" s="375"/>
      <c r="J27" s="375"/>
      <c r="K27" s="375"/>
      <c r="L27" s="376"/>
    </row>
    <row r="28" spans="2:12" ht="30" customHeight="1" x14ac:dyDescent="0.3">
      <c r="C28" s="173" t="s">
        <v>1049</v>
      </c>
      <c r="D28" s="374" t="s">
        <v>1318</v>
      </c>
      <c r="E28" s="375"/>
      <c r="F28" s="375"/>
      <c r="G28" s="375"/>
      <c r="H28" s="375"/>
      <c r="I28" s="375"/>
      <c r="J28" s="375"/>
      <c r="K28" s="375"/>
      <c r="L28" s="376"/>
    </row>
    <row r="29" spans="2:12" x14ac:dyDescent="0.3">
      <c r="C29" s="3"/>
    </row>
    <row r="30" spans="2:12" x14ac:dyDescent="0.3">
      <c r="C30" s="3"/>
    </row>
    <row r="31" spans="2:12" x14ac:dyDescent="0.3">
      <c r="C31" s="3"/>
    </row>
    <row r="32" spans="2:12" x14ac:dyDescent="0.3">
      <c r="C32" s="3"/>
    </row>
    <row r="33" spans="3:3" x14ac:dyDescent="0.3">
      <c r="C33" s="3"/>
    </row>
    <row r="34" spans="3:3" x14ac:dyDescent="0.3">
      <c r="C34" s="3"/>
    </row>
    <row r="35" spans="3:3" x14ac:dyDescent="0.3">
      <c r="C35" s="3"/>
    </row>
    <row r="36" spans="3:3" x14ac:dyDescent="0.3">
      <c r="C36" s="3"/>
    </row>
    <row r="37" spans="3:3" x14ac:dyDescent="0.3">
      <c r="C37" s="3"/>
    </row>
    <row r="38" spans="3:3" x14ac:dyDescent="0.3">
      <c r="C38" s="3"/>
    </row>
    <row r="39" spans="3:3" x14ac:dyDescent="0.3">
      <c r="C39" s="3"/>
    </row>
    <row r="40" spans="3:3" x14ac:dyDescent="0.3">
      <c r="C40" s="3"/>
    </row>
    <row r="41" spans="3:3" x14ac:dyDescent="0.3">
      <c r="C41" s="3"/>
    </row>
    <row r="42" spans="3:3" x14ac:dyDescent="0.3">
      <c r="C42" s="3"/>
    </row>
    <row r="43" spans="3:3" x14ac:dyDescent="0.3">
      <c r="C43" s="3"/>
    </row>
    <row r="44" spans="3:3" x14ac:dyDescent="0.3">
      <c r="C44" s="3"/>
    </row>
    <row r="45" spans="3:3" x14ac:dyDescent="0.3">
      <c r="C45" s="3"/>
    </row>
  </sheetData>
  <sheetProtection formatColumns="0" formatRows="0" autoFilter="0"/>
  <mergeCells count="20">
    <mergeCell ref="D28:L28"/>
    <mergeCell ref="B2:J2"/>
    <mergeCell ref="D22:L22"/>
    <mergeCell ref="D23:L23"/>
    <mergeCell ref="D24:L24"/>
    <mergeCell ref="D25:L25"/>
    <mergeCell ref="D26:L26"/>
    <mergeCell ref="D27:L27"/>
    <mergeCell ref="D9:L9"/>
    <mergeCell ref="D10:L10"/>
    <mergeCell ref="D14:L14"/>
    <mergeCell ref="D15:L15"/>
    <mergeCell ref="D16:L16"/>
    <mergeCell ref="D17:L17"/>
    <mergeCell ref="D20:L20"/>
    <mergeCell ref="D21:L21"/>
    <mergeCell ref="B1:J1"/>
    <mergeCell ref="B8:C8"/>
    <mergeCell ref="B13:C13"/>
    <mergeCell ref="B19:C19"/>
  </mergeCells>
  <hyperlinks>
    <hyperlink ref="B8:C8" location="'Nat Conditions &amp; s75'!A1" display="National Condition &amp; Section 75" xr:uid="{00000000-0004-0000-0600-000000000000}"/>
    <hyperlink ref="B13:C13" location="Metrics!A1" display="Metrics" xr:uid="{00000000-0004-0000-0600-000001000000}"/>
    <hyperlink ref="B19:C19" location="HICM!A1" display="High Impact Change Models" xr:uid="{00000000-0004-0000-0600-000002000000}"/>
    <hyperlink ref="B4:C4" location="Contents!A1" display="&lt;&lt; Contents" xr:uid="{00000000-0004-0000-0600-000003000000}"/>
  </hyperlinks>
  <pageMargins left="0.7" right="0.7" top="0.75" bottom="0.75" header="0.3" footer="0.3"/>
  <pageSetup paperSize="9"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FF00"/>
  </sheetPr>
  <dimension ref="A1:AM155"/>
  <sheetViews>
    <sheetView workbookViewId="0">
      <selection activeCell="AA6" sqref="AA6"/>
    </sheetView>
  </sheetViews>
  <sheetFormatPr defaultRowHeight="14.4" x14ac:dyDescent="0.3"/>
  <cols>
    <col min="1" max="7" width="9.109375" style="170"/>
  </cols>
  <sheetData>
    <row r="1" spans="1:39" x14ac:dyDescent="0.3">
      <c r="A1" s="61" t="s">
        <v>1178</v>
      </c>
    </row>
    <row r="2" spans="1:39" s="170" customFormat="1" ht="15.6" x14ac:dyDescent="0.3">
      <c r="A2" s="380" t="s">
        <v>1144</v>
      </c>
      <c r="B2" s="381"/>
      <c r="C2" s="381"/>
      <c r="D2" s="381"/>
      <c r="E2" s="381"/>
      <c r="F2" s="381"/>
      <c r="G2" s="381"/>
      <c r="H2" s="380" t="s">
        <v>1182</v>
      </c>
      <c r="I2" s="381"/>
      <c r="J2" s="381"/>
      <c r="K2" s="381"/>
      <c r="L2" s="381"/>
      <c r="M2" s="381"/>
      <c r="N2" s="381"/>
      <c r="O2" s="381"/>
      <c r="P2" s="381"/>
      <c r="Q2" s="381"/>
      <c r="R2" s="381"/>
      <c r="S2" s="381"/>
      <c r="T2" s="381"/>
      <c r="U2" s="381"/>
      <c r="V2" s="381"/>
      <c r="W2" s="381"/>
      <c r="X2" s="380" t="s">
        <v>1183</v>
      </c>
      <c r="Y2" s="381"/>
      <c r="Z2" s="381"/>
      <c r="AA2" s="381"/>
      <c r="AB2" s="381"/>
      <c r="AC2" s="381"/>
      <c r="AD2" s="381"/>
      <c r="AE2" s="381"/>
      <c r="AF2" s="381"/>
      <c r="AG2" s="381"/>
      <c r="AH2" s="381"/>
      <c r="AI2" s="381"/>
      <c r="AJ2" s="381"/>
      <c r="AK2" s="381"/>
      <c r="AL2" s="381"/>
      <c r="AM2" s="382"/>
    </row>
    <row r="3" spans="1:39" s="170" customFormat="1" x14ac:dyDescent="0.3">
      <c r="H3" s="185"/>
      <c r="J3" s="386" t="s">
        <v>1180</v>
      </c>
      <c r="K3" s="386"/>
      <c r="O3" s="386" t="s">
        <v>895</v>
      </c>
      <c r="P3" s="386"/>
      <c r="Q3" s="386"/>
      <c r="R3" s="386"/>
      <c r="X3" s="184"/>
      <c r="Y3" s="175"/>
      <c r="Z3" s="383" t="s">
        <v>1180</v>
      </c>
      <c r="AA3" s="383"/>
      <c r="AB3" s="175"/>
      <c r="AC3" s="175"/>
      <c r="AD3" s="175"/>
      <c r="AE3" s="384" t="s">
        <v>895</v>
      </c>
      <c r="AF3" s="384"/>
      <c r="AG3" s="384"/>
      <c r="AH3" s="384"/>
      <c r="AI3" s="186"/>
      <c r="AJ3" s="186"/>
      <c r="AK3" s="186"/>
      <c r="AL3" s="186"/>
      <c r="AM3" s="187"/>
    </row>
    <row r="4" spans="1:39" s="170" customFormat="1" x14ac:dyDescent="0.3">
      <c r="A4" s="174" t="s">
        <v>1146</v>
      </c>
      <c r="B4" s="138"/>
      <c r="H4" s="184"/>
      <c r="I4"/>
      <c r="J4" t="s">
        <v>893</v>
      </c>
      <c r="K4" t="s">
        <v>1179</v>
      </c>
      <c r="M4" s="170" t="s">
        <v>1181</v>
      </c>
      <c r="N4" s="170" t="s">
        <v>867</v>
      </c>
      <c r="O4" t="s">
        <v>1039</v>
      </c>
      <c r="P4" t="s">
        <v>1040</v>
      </c>
      <c r="Q4" t="s">
        <v>887</v>
      </c>
      <c r="R4" t="s">
        <v>888</v>
      </c>
      <c r="X4" s="184"/>
      <c r="Y4" s="175"/>
      <c r="Z4" s="175" t="s">
        <v>893</v>
      </c>
      <c r="AA4" s="175" t="s">
        <v>1179</v>
      </c>
      <c r="AB4" s="175"/>
      <c r="AC4" s="175" t="s">
        <v>1181</v>
      </c>
      <c r="AD4" s="175" t="s">
        <v>867</v>
      </c>
      <c r="AE4" s="175" t="s">
        <v>1039</v>
      </c>
      <c r="AF4" s="175" t="s">
        <v>1040</v>
      </c>
      <c r="AG4" s="175" t="s">
        <v>887</v>
      </c>
      <c r="AH4" s="175" t="s">
        <v>888</v>
      </c>
      <c r="AI4" s="175"/>
      <c r="AJ4" s="175"/>
      <c r="AK4" s="175"/>
      <c r="AL4" s="175"/>
      <c r="AM4" s="188"/>
    </row>
    <row r="5" spans="1:39" s="170" customFormat="1" ht="15" customHeight="1" x14ac:dyDescent="0.3">
      <c r="A5" s="172"/>
      <c r="B5" s="176" t="s">
        <v>893</v>
      </c>
      <c r="C5" s="179" t="str">
        <f>'Notes Backsheet'!Z5&amp;" ("&amp;'Notes Backsheet'!J5&amp;") of the "&amp;AE20&amp;" HWBs (Health and Wellbeing Boards) reported met all four National Conditions"</f>
        <v>150 (149) of the 150 HWBs (Health and Wellbeing Boards) reported met all four National Conditions</v>
      </c>
      <c r="D5" s="177"/>
      <c r="E5" s="177"/>
      <c r="F5" s="177"/>
      <c r="G5" s="177"/>
      <c r="H5" s="184" t="s">
        <v>1181</v>
      </c>
      <c r="I5" s="170" t="s">
        <v>867</v>
      </c>
      <c r="J5" s="170">
        <f>COUNTIF($J$6:$J$155,4)</f>
        <v>149</v>
      </c>
      <c r="K5" s="170">
        <f>COUNTIF('Q3 Raw Data'!$T$9:$T$158,"Yes")</f>
        <v>145</v>
      </c>
      <c r="N5" s="170" t="s">
        <v>1033</v>
      </c>
      <c r="O5" s="170">
        <f>COUNTIF('Q3 Raw Data'!W$9:W$158,'Notes Backsheet'!$N5)</f>
        <v>56</v>
      </c>
      <c r="P5" s="204">
        <f>COUNTIF('Q3 Raw Data'!X$9:X$158,'Notes Backsheet'!$N5)</f>
        <v>114</v>
      </c>
      <c r="Q5" s="204">
        <f>COUNTIF('Q3 Raw Data'!Y$9:Y$158,'Notes Backsheet'!$N5)</f>
        <v>75</v>
      </c>
      <c r="R5" s="204">
        <f>COUNTIF('Q3 Raw Data'!Z$9:Z$158,'Notes Backsheet'!$N5)</f>
        <v>75</v>
      </c>
      <c r="X5" s="184" t="s">
        <v>1181</v>
      </c>
      <c r="Y5" s="175" t="s">
        <v>867</v>
      </c>
      <c r="Z5" s="175">
        <f>COUNTIF($Z$6:$Z$155,4)</f>
        <v>150</v>
      </c>
      <c r="AA5" s="175">
        <f>COUNTIF('Q4 Raw Data'!$W$9:$W$158,"Yes")</f>
        <v>150</v>
      </c>
      <c r="AB5" s="175"/>
      <c r="AC5" s="175"/>
      <c r="AD5" s="175" t="s">
        <v>1033</v>
      </c>
      <c r="AE5" s="175">
        <f>COUNTIF('Q4 Raw Data'!Z$9:Z$158,'Notes Backsheet'!$AD5)</f>
        <v>47</v>
      </c>
      <c r="AF5" s="175">
        <f>COUNTIF('Q4 Raw Data'!AA$9:AA$158,'Notes Backsheet'!$AD5)</f>
        <v>97</v>
      </c>
      <c r="AG5" s="175">
        <f>COUNTIF('Q4 Raw Data'!AB$9:AB$158,'Notes Backsheet'!$AD5)</f>
        <v>84</v>
      </c>
      <c r="AH5" s="175">
        <f>COUNTIF('Q4 Raw Data'!AC$9:AC$158,'Notes Backsheet'!$AD5)</f>
        <v>77</v>
      </c>
      <c r="AI5" s="175"/>
      <c r="AJ5" s="175"/>
      <c r="AK5" s="175"/>
      <c r="AL5" s="175"/>
      <c r="AM5" s="188"/>
    </row>
    <row r="6" spans="1:39" s="170" customFormat="1" ht="15" customHeight="1" x14ac:dyDescent="0.3">
      <c r="A6" s="172"/>
      <c r="B6" s="176" t="s">
        <v>1149</v>
      </c>
      <c r="C6" s="179" t="str">
        <f>'Notes Backsheet'!AA5&amp;" ("&amp;'Notes Backsheet'!K5&amp;") of the "&amp;AE21&amp;" HWBs reported have pooled funds via the s75 budget"</f>
        <v>150 (145) of the 150 HWBs reported have pooled funds via the s75 budget</v>
      </c>
      <c r="D6" s="177"/>
      <c r="E6" s="177"/>
      <c r="F6" s="177"/>
      <c r="G6" s="177"/>
      <c r="H6" s="184" t="s">
        <v>215</v>
      </c>
      <c r="I6" t="s">
        <v>211</v>
      </c>
      <c r="J6">
        <f>COUNTIF('Q3 Raw Data'!$L9:$O9,"Yes")</f>
        <v>4</v>
      </c>
      <c r="N6" s="170" t="s">
        <v>1035</v>
      </c>
      <c r="O6" s="204">
        <f>COUNTIF('Q3 Raw Data'!W$9:W$158,'Notes Backsheet'!$N6)</f>
        <v>86</v>
      </c>
      <c r="P6" s="204">
        <f>COUNTIF('Q3 Raw Data'!X$9:X$158,'Notes Backsheet'!$N6)</f>
        <v>36</v>
      </c>
      <c r="Q6" s="204">
        <f>COUNTIF('Q3 Raw Data'!Y$9:Y$158,'Notes Backsheet'!$N6)</f>
        <v>36</v>
      </c>
      <c r="R6" s="204">
        <f>COUNTIF('Q3 Raw Data'!Z$9:Z$158,'Notes Backsheet'!$N6)</f>
        <v>71</v>
      </c>
      <c r="X6" s="184" t="s">
        <v>215</v>
      </c>
      <c r="Y6" s="175" t="s">
        <v>211</v>
      </c>
      <c r="Z6" s="175">
        <f>COUNTIF('Q4 Raw Data'!$O9:$R9,"Yes")</f>
        <v>4</v>
      </c>
      <c r="AA6" s="175"/>
      <c r="AB6" s="175"/>
      <c r="AC6" s="175"/>
      <c r="AD6" s="175" t="s">
        <v>1035</v>
      </c>
      <c r="AE6" s="175">
        <f>COUNTIF('Q4 Raw Data'!Z$9:Z$158,'Notes Backsheet'!$AD6)</f>
        <v>97</v>
      </c>
      <c r="AF6" s="175">
        <f>COUNTIF('Q4 Raw Data'!AA$9:AA$158,'Notes Backsheet'!$AD6)</f>
        <v>48</v>
      </c>
      <c r="AG6" s="175">
        <f>COUNTIF('Q4 Raw Data'!AB$9:AB$158,'Notes Backsheet'!$AD6)</f>
        <v>37</v>
      </c>
      <c r="AH6" s="175">
        <f>COUNTIF('Q4 Raw Data'!AC$9:AC$158,'Notes Backsheet'!$AD6)</f>
        <v>67</v>
      </c>
      <c r="AI6" s="175"/>
      <c r="AJ6" s="175"/>
      <c r="AK6" s="175"/>
      <c r="AL6" s="175"/>
      <c r="AM6" s="188"/>
    </row>
    <row r="7" spans="1:39" s="170" customFormat="1" x14ac:dyDescent="0.3">
      <c r="C7" s="171"/>
      <c r="H7" s="184" t="s">
        <v>227</v>
      </c>
      <c r="I7" t="s">
        <v>228</v>
      </c>
      <c r="J7" s="204">
        <f>COUNTIF('Q3 Raw Data'!$L10:$O10,"Yes")</f>
        <v>4</v>
      </c>
      <c r="N7" s="170" t="s">
        <v>1037</v>
      </c>
      <c r="O7" s="204">
        <f>COUNTIF('Q3 Raw Data'!W$9:W$158,'Notes Backsheet'!$N7)</f>
        <v>8</v>
      </c>
      <c r="P7" s="204">
        <f>COUNTIF('Q3 Raw Data'!X$9:X$158,'Notes Backsheet'!$N7)</f>
        <v>0</v>
      </c>
      <c r="Q7" s="204">
        <f>COUNTIF('Q3 Raw Data'!Y$9:Y$158,'Notes Backsheet'!$N7)</f>
        <v>39</v>
      </c>
      <c r="R7" s="204">
        <f>COUNTIF('Q3 Raw Data'!Z$9:Z$158,'Notes Backsheet'!$N7)</f>
        <v>4</v>
      </c>
      <c r="X7" s="184" t="s">
        <v>227</v>
      </c>
      <c r="Y7" s="175" t="s">
        <v>228</v>
      </c>
      <c r="Z7" s="175">
        <f>COUNTIF('Q4 Raw Data'!$O10:$R10,"Yes")</f>
        <v>4</v>
      </c>
      <c r="AA7" s="175"/>
      <c r="AB7" s="175"/>
      <c r="AC7" s="175"/>
      <c r="AD7" s="175" t="s">
        <v>1037</v>
      </c>
      <c r="AE7" s="175">
        <f>COUNTIF('Q4 Raw Data'!Z$9:Z$158,'Notes Backsheet'!$AD7)</f>
        <v>6</v>
      </c>
      <c r="AF7" s="175">
        <f>COUNTIF('Q4 Raw Data'!AA$9:AA$158,'Notes Backsheet'!$AD7)</f>
        <v>5</v>
      </c>
      <c r="AG7" s="175">
        <f>COUNTIF('Q4 Raw Data'!AB$9:AB$158,'Notes Backsheet'!$AD7)</f>
        <v>29</v>
      </c>
      <c r="AH7" s="175">
        <f>COUNTIF('Q4 Raw Data'!AC$9:AC$158,'Notes Backsheet'!$AD7)</f>
        <v>6</v>
      </c>
      <c r="AI7" s="175"/>
      <c r="AJ7" s="175"/>
      <c r="AK7" s="175"/>
      <c r="AL7" s="175"/>
      <c r="AM7" s="188"/>
    </row>
    <row r="8" spans="1:39" s="170" customFormat="1" x14ac:dyDescent="0.3">
      <c r="A8" s="182" t="s">
        <v>895</v>
      </c>
      <c r="B8" s="182"/>
      <c r="C8" s="171"/>
      <c r="H8" s="184" t="s">
        <v>236</v>
      </c>
      <c r="I8" t="s">
        <v>237</v>
      </c>
      <c r="J8" s="204">
        <f>COUNTIF('Q3 Raw Data'!$L11:$O11,"Yes")</f>
        <v>4</v>
      </c>
      <c r="X8" s="184" t="s">
        <v>236</v>
      </c>
      <c r="Y8" s="175" t="s">
        <v>237</v>
      </c>
      <c r="Z8" s="175">
        <f>COUNTIF('Q4 Raw Data'!$O11:$R11,"Yes")</f>
        <v>4</v>
      </c>
      <c r="AA8" s="175"/>
      <c r="AB8" s="175"/>
      <c r="AC8" s="175"/>
      <c r="AD8" s="175"/>
      <c r="AE8" s="175"/>
      <c r="AF8" s="175"/>
      <c r="AG8" s="175"/>
      <c r="AH8" s="175"/>
      <c r="AI8" s="175"/>
      <c r="AJ8" s="175"/>
      <c r="AK8" s="175"/>
      <c r="AL8" s="175"/>
      <c r="AM8" s="188"/>
    </row>
    <row r="9" spans="1:39" s="170" customFormat="1" x14ac:dyDescent="0.3">
      <c r="A9" s="172"/>
      <c r="B9" s="176" t="s">
        <v>1031</v>
      </c>
      <c r="C9" s="180" t="str">
        <f>'Notes Backsheet'!AE5&amp;" ("&amp;'Notes Backsheet'!O5&amp;") of the "&amp;AE22&amp;" HWBs reported being ‘On track to meet target’, "&amp;'Notes Backsheet'!AE6&amp;" ("&amp;'Notes Backsheet'!O6&amp;") reported being ‘Not on track to meet target’, "&amp;'Notes Backsheet'!AE7&amp;" ("&amp;'Notes Backsheet'!O7&amp;") reported that the data was not available to progress"</f>
        <v>47 (56) of the 150 HWBs reported being ‘On track to meet target’, 97 (86) reported being ‘Not on track to meet target’, 6 (8) reported that the data was not available to progress</v>
      </c>
      <c r="H9" s="184" t="s">
        <v>245</v>
      </c>
      <c r="I9" t="s">
        <v>246</v>
      </c>
      <c r="J9" s="204">
        <f>COUNTIF('Q3 Raw Data'!$L12:$O12,"Yes")</f>
        <v>4</v>
      </c>
      <c r="X9" s="184" t="s">
        <v>245</v>
      </c>
      <c r="Y9" s="175" t="s">
        <v>246</v>
      </c>
      <c r="Z9" s="175">
        <f>COUNTIF('Q4 Raw Data'!$O12:$R12,"Yes")</f>
        <v>4</v>
      </c>
      <c r="AA9" s="175"/>
      <c r="AB9" s="175"/>
      <c r="AC9" s="175"/>
      <c r="AD9" s="175"/>
      <c r="AE9" s="175"/>
      <c r="AF9" s="175"/>
      <c r="AG9" s="175"/>
      <c r="AH9" s="175"/>
      <c r="AI9" s="175"/>
      <c r="AJ9" s="175"/>
      <c r="AK9" s="175"/>
      <c r="AL9" s="175"/>
      <c r="AM9" s="188"/>
    </row>
    <row r="10" spans="1:39" s="170" customFormat="1" ht="15" customHeight="1" x14ac:dyDescent="0.3">
      <c r="A10" s="172"/>
      <c r="B10" s="176" t="s">
        <v>1032</v>
      </c>
      <c r="C10" s="179" t="str">
        <f>'Notes Backsheet'!AF5&amp;" ("&amp;'Notes Backsheet'!P5&amp;") of the "&amp;AE22&amp;" HWBs reported being ‘On track to meet target’, "&amp;'Notes Backsheet'!AF6&amp;" ("&amp;'Notes Backsheet'!P6&amp;") reported being ‘Not on track to meet target’, "&amp;'Notes Backsheet'!AF7&amp;" ("&amp;'Notes Backsheet'!P7&amp;") reported that the data was not available to progress"</f>
        <v>97 (114) of the 150 HWBs reported being ‘On track to meet target’, 48 (36) reported being ‘Not on track to meet target’, 5 (0) reported that the data was not available to progress</v>
      </c>
      <c r="D10" s="178"/>
      <c r="E10" s="178"/>
      <c r="F10" s="178"/>
      <c r="G10" s="178"/>
      <c r="H10" s="184" t="s">
        <v>254</v>
      </c>
      <c r="I10" t="s">
        <v>255</v>
      </c>
      <c r="J10" s="204">
        <f>COUNTIF('Q3 Raw Data'!$L13:$O13,"Yes")</f>
        <v>4</v>
      </c>
      <c r="O10" s="386" t="s">
        <v>1069</v>
      </c>
      <c r="P10" s="386"/>
      <c r="Q10" s="386"/>
      <c r="R10" s="386"/>
      <c r="S10" s="386"/>
      <c r="T10" s="386"/>
      <c r="U10" s="386"/>
      <c r="V10" s="386"/>
      <c r="W10" s="386"/>
      <c r="X10" s="184" t="s">
        <v>254</v>
      </c>
      <c r="Y10" s="175" t="s">
        <v>255</v>
      </c>
      <c r="Z10" s="175">
        <f>COUNTIF('Q4 Raw Data'!$O13:$R13,"Yes")</f>
        <v>4</v>
      </c>
      <c r="AA10" s="175"/>
      <c r="AB10" s="175"/>
      <c r="AC10" s="175"/>
      <c r="AD10" s="175"/>
      <c r="AE10" s="383" t="s">
        <v>1069</v>
      </c>
      <c r="AF10" s="383"/>
      <c r="AG10" s="383"/>
      <c r="AH10" s="383"/>
      <c r="AI10" s="383"/>
      <c r="AJ10" s="383"/>
      <c r="AK10" s="383"/>
      <c r="AL10" s="383"/>
      <c r="AM10" s="385"/>
    </row>
    <row r="11" spans="1:39" s="170" customFormat="1" ht="15" customHeight="1" x14ac:dyDescent="0.3">
      <c r="A11" s="172"/>
      <c r="B11" s="176" t="s">
        <v>887</v>
      </c>
      <c r="C11" s="179" t="str">
        <f>'Notes Backsheet'!AG5&amp;" ("&amp;'Notes Backsheet'!Q5&amp;") of the "&amp;AE22&amp;" HWBs reported being ‘On track to meet target’, "&amp;'Notes Backsheet'!AG6&amp;" ("&amp;'Notes Backsheet'!Q6&amp;") reported being ‘Not on track to meet target’, "&amp;'Notes Backsheet'!AG7&amp;" ("&amp;'Notes Backsheet'!Q7&amp;") reported that the data was not available to progress"</f>
        <v>84 (75) of the 150 HWBs reported being ‘On track to meet target’, 37 (36) reported being ‘Not on track to meet target’, 29 (39) reported that the data was not available to progress</v>
      </c>
      <c r="D11" s="177"/>
      <c r="E11" s="177"/>
      <c r="F11" s="177"/>
      <c r="G11" s="177"/>
      <c r="H11" s="184" t="s">
        <v>263</v>
      </c>
      <c r="I11" t="s">
        <v>264</v>
      </c>
      <c r="J11" s="204">
        <f>COUNTIF('Q3 Raw Data'!$L14:$O14,"Yes")</f>
        <v>4</v>
      </c>
      <c r="M11" s="170" t="s">
        <v>1181</v>
      </c>
      <c r="N11" s="170" t="s">
        <v>867</v>
      </c>
      <c r="O11" t="s">
        <v>1041</v>
      </c>
      <c r="P11" t="s">
        <v>1042</v>
      </c>
      <c r="Q11" t="s">
        <v>1043</v>
      </c>
      <c r="R11" t="s">
        <v>1044</v>
      </c>
      <c r="S11" t="s">
        <v>1045</v>
      </c>
      <c r="T11" t="s">
        <v>1046</v>
      </c>
      <c r="U11" t="s">
        <v>1047</v>
      </c>
      <c r="V11" t="s">
        <v>1048</v>
      </c>
      <c r="W11" t="s">
        <v>1049</v>
      </c>
      <c r="X11" s="184" t="s">
        <v>263</v>
      </c>
      <c r="Y11" s="175" t="s">
        <v>264</v>
      </c>
      <c r="Z11" s="175">
        <f>COUNTIF('Q4 Raw Data'!$O14:$R14,"Yes")</f>
        <v>4</v>
      </c>
      <c r="AA11" s="175"/>
      <c r="AB11" s="175"/>
      <c r="AC11" s="175" t="s">
        <v>1181</v>
      </c>
      <c r="AD11" s="175" t="s">
        <v>867</v>
      </c>
      <c r="AE11" s="175" t="s">
        <v>1041</v>
      </c>
      <c r="AF11" s="175" t="s">
        <v>1042</v>
      </c>
      <c r="AG11" s="175" t="s">
        <v>1043</v>
      </c>
      <c r="AH11" s="175" t="s">
        <v>1044</v>
      </c>
      <c r="AI11" s="175" t="s">
        <v>1045</v>
      </c>
      <c r="AJ11" s="175" t="s">
        <v>1046</v>
      </c>
      <c r="AK11" s="175" t="s">
        <v>1047</v>
      </c>
      <c r="AL11" s="175" t="s">
        <v>1048</v>
      </c>
      <c r="AM11" s="188" t="s">
        <v>1049</v>
      </c>
    </row>
    <row r="12" spans="1:39" s="170" customFormat="1" ht="15" customHeight="1" x14ac:dyDescent="0.3">
      <c r="A12" s="172"/>
      <c r="B12" s="176" t="s">
        <v>888</v>
      </c>
      <c r="C12" s="179" t="str">
        <f>'Notes Backsheet'!AH5&amp;" ("&amp;'Notes Backsheet'!R5&amp;") of the "&amp;AE22&amp;" HWBs reported being ‘On track to meet target’, "&amp;'Notes Backsheet'!AH6&amp;" ("&amp;'Notes Backsheet'!R6&amp;") reported being ‘Not on track to meet target’, "&amp;'Notes Backsheet'!AH7&amp;" ("&amp;'Notes Backsheet'!R7&amp;") reported that the data was not available to progress"</f>
        <v>77 (75) of the 150 HWBs reported being ‘On track to meet target’, 67 (71) reported being ‘Not on track to meet target’, 6 (4) reported that the data was not available to progress</v>
      </c>
      <c r="D12" s="177"/>
      <c r="E12" s="177"/>
      <c r="F12" s="177"/>
      <c r="G12" s="177"/>
      <c r="H12" s="184" t="s">
        <v>269</v>
      </c>
      <c r="I12" t="s">
        <v>270</v>
      </c>
      <c r="J12" s="204">
        <f>COUNTIF('Q3 Raw Data'!$L15:$O15,"Yes")</f>
        <v>4</v>
      </c>
      <c r="N12" s="170" t="s">
        <v>1050</v>
      </c>
      <c r="O12" s="170">
        <f>COUNTIF('Q3 Raw Data'!AM$9:AM$158,'Notes Backsheet'!$N12)</f>
        <v>0</v>
      </c>
      <c r="P12" s="204">
        <f>COUNTIF('Q3 Raw Data'!AN$9:AN$158,'Notes Backsheet'!$N12)</f>
        <v>0</v>
      </c>
      <c r="Q12" s="204">
        <f>COUNTIF('Q3 Raw Data'!AO$9:AO$158,'Notes Backsheet'!$N12)</f>
        <v>0</v>
      </c>
      <c r="R12" s="204">
        <f>COUNTIF('Q3 Raw Data'!AP$9:AP$158,'Notes Backsheet'!$N12)</f>
        <v>0</v>
      </c>
      <c r="S12" s="204">
        <f>COUNTIF('Q3 Raw Data'!AQ$9:AQ$158,'Notes Backsheet'!$N12)</f>
        <v>1</v>
      </c>
      <c r="T12" s="204">
        <f>COUNTIF('Q3 Raw Data'!AR$9:AR$158,'Notes Backsheet'!$N12)</f>
        <v>1</v>
      </c>
      <c r="U12" s="204">
        <f>COUNTIF('Q3 Raw Data'!AS$9:AS$158,'Notes Backsheet'!$N12)</f>
        <v>0</v>
      </c>
      <c r="V12" s="204">
        <f>COUNTIF('Q3 Raw Data'!AT$9:AT$158,'Notes Backsheet'!$N12)</f>
        <v>0</v>
      </c>
      <c r="W12" s="204">
        <f>COUNTIF('Q3 Raw Data'!AU$9:AU$158,'Notes Backsheet'!$N12)</f>
        <v>8</v>
      </c>
      <c r="X12" s="184" t="s">
        <v>269</v>
      </c>
      <c r="Y12" s="175" t="s">
        <v>270</v>
      </c>
      <c r="Z12" s="175">
        <f>COUNTIF('Q4 Raw Data'!$O15:$R15,"Yes")</f>
        <v>4</v>
      </c>
      <c r="AA12" s="175"/>
      <c r="AB12" s="175"/>
      <c r="AC12" s="175"/>
      <c r="AD12" s="175" t="s">
        <v>1050</v>
      </c>
      <c r="AE12" s="175">
        <f>COUNTIF('Q4 Raw Data'!AP$9:AP$158,'Notes Backsheet'!$AD12)</f>
        <v>0</v>
      </c>
      <c r="AF12" s="175">
        <f>COUNTIF('Q4 Raw Data'!AQ$9:AQ$158,'Notes Backsheet'!$AD12)</f>
        <v>0</v>
      </c>
      <c r="AG12" s="175">
        <f>COUNTIF('Q4 Raw Data'!AR$9:AR$158,'Notes Backsheet'!$AD12)</f>
        <v>0</v>
      </c>
      <c r="AH12" s="175">
        <f>COUNTIF('Q4 Raw Data'!AS$9:AS$158,'Notes Backsheet'!$AD12)</f>
        <v>1</v>
      </c>
      <c r="AI12" s="175">
        <f>COUNTIF('Q4 Raw Data'!AT$9:AT$158,'Notes Backsheet'!$AD12)</f>
        <v>4</v>
      </c>
      <c r="AJ12" s="175">
        <f>COUNTIF('Q4 Raw Data'!AU$9:AU$158,'Notes Backsheet'!$AD12)</f>
        <v>0</v>
      </c>
      <c r="AK12" s="175">
        <f>COUNTIF('Q4 Raw Data'!AV$9:AV$158,'Notes Backsheet'!$AD12)</f>
        <v>0</v>
      </c>
      <c r="AL12" s="175">
        <f>COUNTIF('Q4 Raw Data'!AW$9:AW$158,'Notes Backsheet'!$AD12)</f>
        <v>0</v>
      </c>
      <c r="AM12" s="175">
        <f>COUNTIF('Q4 Raw Data'!AX$9:AX$158,'Notes Backsheet'!$AD12)</f>
        <v>7</v>
      </c>
    </row>
    <row r="13" spans="1:39" s="170" customFormat="1" ht="15" customHeight="1" x14ac:dyDescent="0.3">
      <c r="C13" s="181"/>
      <c r="D13" s="177"/>
      <c r="E13" s="177"/>
      <c r="F13" s="177"/>
      <c r="G13" s="177"/>
      <c r="H13" s="184" t="s">
        <v>276</v>
      </c>
      <c r="I13" t="s">
        <v>277</v>
      </c>
      <c r="J13" s="204">
        <f>COUNTIF('Q3 Raw Data'!$L16:$O16,"Yes")</f>
        <v>4</v>
      </c>
      <c r="N13" s="170" t="s">
        <v>1052</v>
      </c>
      <c r="O13" s="204">
        <f>COUNTIF('Q3 Raw Data'!AM$9:AM$158,'Notes Backsheet'!$N13)</f>
        <v>19</v>
      </c>
      <c r="P13" s="204">
        <f>COUNTIF('Q3 Raw Data'!AN$9:AN$158,'Notes Backsheet'!$N13)</f>
        <v>14</v>
      </c>
      <c r="Q13" s="204">
        <f>COUNTIF('Q3 Raw Data'!AO$9:AO$158,'Notes Backsheet'!$N13)</f>
        <v>8</v>
      </c>
      <c r="R13" s="204">
        <f>COUNTIF('Q3 Raw Data'!AP$9:AP$158,'Notes Backsheet'!$N13)</f>
        <v>19</v>
      </c>
      <c r="S13" s="204">
        <f>COUNTIF('Q3 Raw Data'!AQ$9:AQ$158,'Notes Backsheet'!$N13)</f>
        <v>46</v>
      </c>
      <c r="T13" s="204">
        <f>COUNTIF('Q3 Raw Data'!AR$9:AR$158,'Notes Backsheet'!$N13)</f>
        <v>44</v>
      </c>
      <c r="U13" s="204">
        <f>COUNTIF('Q3 Raw Data'!AS$9:AS$158,'Notes Backsheet'!$N13)</f>
        <v>11</v>
      </c>
      <c r="V13" s="204">
        <f>COUNTIF('Q3 Raw Data'!AT$9:AT$158,'Notes Backsheet'!$N13)</f>
        <v>14</v>
      </c>
      <c r="W13" s="204">
        <f>COUNTIF('Q3 Raw Data'!AU$9:AU$158,'Notes Backsheet'!$N13)</f>
        <v>31</v>
      </c>
      <c r="X13" s="184" t="s">
        <v>276</v>
      </c>
      <c r="Y13" s="175" t="s">
        <v>277</v>
      </c>
      <c r="Z13" s="175">
        <f>COUNTIF('Q4 Raw Data'!$O16:$R16,"Yes")</f>
        <v>4</v>
      </c>
      <c r="AA13" s="175"/>
      <c r="AB13" s="175"/>
      <c r="AC13" s="175"/>
      <c r="AD13" s="175" t="s">
        <v>1052</v>
      </c>
      <c r="AE13" s="175">
        <f>COUNTIF('Q4 Raw Data'!AP$9:AP$158,'Notes Backsheet'!$AD13)</f>
        <v>12</v>
      </c>
      <c r="AF13" s="175">
        <f>COUNTIF('Q4 Raw Data'!AQ$9:AQ$158,'Notes Backsheet'!$AD13)</f>
        <v>7</v>
      </c>
      <c r="AG13" s="175">
        <f>COUNTIF('Q4 Raw Data'!AR$9:AR$158,'Notes Backsheet'!$AD13)</f>
        <v>6</v>
      </c>
      <c r="AH13" s="175">
        <f>COUNTIF('Q4 Raw Data'!AS$9:AS$158,'Notes Backsheet'!$AD13)</f>
        <v>10</v>
      </c>
      <c r="AI13" s="175">
        <f>COUNTIF('Q4 Raw Data'!AT$9:AT$158,'Notes Backsheet'!$AD13)</f>
        <v>31</v>
      </c>
      <c r="AJ13" s="175">
        <f>COUNTIF('Q4 Raw Data'!AU$9:AU$158,'Notes Backsheet'!$AD13)</f>
        <v>32</v>
      </c>
      <c r="AK13" s="175">
        <f>COUNTIF('Q4 Raw Data'!AV$9:AV$158,'Notes Backsheet'!$AD13)</f>
        <v>6</v>
      </c>
      <c r="AL13" s="175">
        <f>COUNTIF('Q4 Raw Data'!AW$9:AW$158,'Notes Backsheet'!$AD13)</f>
        <v>8</v>
      </c>
      <c r="AM13" s="175">
        <f>COUNTIF('Q4 Raw Data'!AX$9:AX$158,'Notes Backsheet'!$AD13)</f>
        <v>23</v>
      </c>
    </row>
    <row r="14" spans="1:39" x14ac:dyDescent="0.3">
      <c r="A14" s="182" t="s">
        <v>1124</v>
      </c>
      <c r="B14" s="182"/>
      <c r="C14" s="171"/>
      <c r="D14" s="175"/>
      <c r="E14" s="175"/>
      <c r="F14" s="175"/>
      <c r="G14" s="175"/>
      <c r="H14" s="184" t="s">
        <v>284</v>
      </c>
      <c r="I14" t="s">
        <v>285</v>
      </c>
      <c r="J14" s="204">
        <f>COUNTIF('Q3 Raw Data'!$L17:$O17,"Yes")</f>
        <v>4</v>
      </c>
      <c r="N14" s="170" t="s">
        <v>1054</v>
      </c>
      <c r="O14" s="204">
        <f>COUNTIF('Q3 Raw Data'!AM$9:AM$158,'Notes Backsheet'!$N14)</f>
        <v>98</v>
      </c>
      <c r="P14" s="204">
        <f>COUNTIF('Q3 Raw Data'!AN$9:AN$158,'Notes Backsheet'!$N14)</f>
        <v>99</v>
      </c>
      <c r="Q14" s="204">
        <f>COUNTIF('Q3 Raw Data'!AO$9:AO$158,'Notes Backsheet'!$N14)</f>
        <v>92</v>
      </c>
      <c r="R14" s="204">
        <f>COUNTIF('Q3 Raw Data'!AP$9:AP$158,'Notes Backsheet'!$N14)</f>
        <v>99</v>
      </c>
      <c r="S14" s="204">
        <f>COUNTIF('Q3 Raw Data'!AQ$9:AQ$158,'Notes Backsheet'!$N14)</f>
        <v>83</v>
      </c>
      <c r="T14" s="204">
        <f>COUNTIF('Q3 Raw Data'!AR$9:AR$158,'Notes Backsheet'!$N14)</f>
        <v>88</v>
      </c>
      <c r="U14" s="204">
        <f>COUNTIF('Q3 Raw Data'!AS$9:AS$158,'Notes Backsheet'!$N14)</f>
        <v>106</v>
      </c>
      <c r="V14" s="204">
        <f>COUNTIF('Q3 Raw Data'!AT$9:AT$158,'Notes Backsheet'!$N14)</f>
        <v>108</v>
      </c>
      <c r="W14" s="204">
        <f>COUNTIF('Q3 Raw Data'!AU$9:AU$158,'Notes Backsheet'!$N14)</f>
        <v>86</v>
      </c>
      <c r="X14" s="184" t="s">
        <v>284</v>
      </c>
      <c r="Y14" s="175" t="s">
        <v>285</v>
      </c>
      <c r="Z14" s="175">
        <f>COUNTIF('Q4 Raw Data'!$O17:$R17,"Yes")</f>
        <v>4</v>
      </c>
      <c r="AA14" s="175"/>
      <c r="AB14" s="175"/>
      <c r="AC14" s="175"/>
      <c r="AD14" s="175" t="s">
        <v>1054</v>
      </c>
      <c r="AE14" s="175">
        <f>COUNTIF('Q4 Raw Data'!AP$9:AP$158,'Notes Backsheet'!$AD14)</f>
        <v>91</v>
      </c>
      <c r="AF14" s="175">
        <f>COUNTIF('Q4 Raw Data'!AQ$9:AQ$158,'Notes Backsheet'!$AD14)</f>
        <v>93</v>
      </c>
      <c r="AG14" s="175">
        <f>COUNTIF('Q4 Raw Data'!AR$9:AR$158,'Notes Backsheet'!$AD14)</f>
        <v>78</v>
      </c>
      <c r="AH14" s="175">
        <f>COUNTIF('Q4 Raw Data'!AS$9:AS$158,'Notes Backsheet'!$AD14)</f>
        <v>92</v>
      </c>
      <c r="AI14" s="175">
        <f>COUNTIF('Q4 Raw Data'!AT$9:AT$158,'Notes Backsheet'!$AD14)</f>
        <v>88</v>
      </c>
      <c r="AJ14" s="175">
        <f>COUNTIF('Q4 Raw Data'!AU$9:AU$158,'Notes Backsheet'!$AD14)</f>
        <v>89</v>
      </c>
      <c r="AK14" s="175">
        <f>COUNTIF('Q4 Raw Data'!AV$9:AV$158,'Notes Backsheet'!$AD14)</f>
        <v>97</v>
      </c>
      <c r="AL14" s="175">
        <f>COUNTIF('Q4 Raw Data'!AW$9:AW$158,'Notes Backsheet'!$AD14)</f>
        <v>102</v>
      </c>
      <c r="AM14" s="175">
        <f>COUNTIF('Q4 Raw Data'!AX$9:AX$158,'Notes Backsheet'!$AD14)</f>
        <v>86</v>
      </c>
    </row>
    <row r="15" spans="1:39" s="170" customFormat="1" x14ac:dyDescent="0.3">
      <c r="B15" s="176" t="s">
        <v>1041</v>
      </c>
      <c r="C15" s="179" t="str">
        <f>'Notes Backsheet'!AE14+'Notes Backsheet'!AE15+'Notes Backsheet'!AE16&amp;" ("&amp;'Notes Backsheet'!O14+'Notes Backsheet'!O15+'Notes Backsheet'!O16&amp;") of the "&amp;AE23&amp;" HWBs reported being ‘Established’ or greater, "&amp;'Notes Backsheet'!AE12&amp;" ("&amp;'Notes Backsheet'!O12&amp;") HWBs reported being ‘Not yet established’, "&amp;'Notes Backsheet'!AE13&amp;" ("&amp;'Notes Backsheet'!O13&amp;") reported having ‘Plans in place’"</f>
        <v>138 (131) of the 150 HWBs reported being ‘Established’ or greater, 0 (0) HWBs reported being ‘Not yet established’, 12 (19) reported having ‘Plans in place’</v>
      </c>
      <c r="H15" s="184" t="s">
        <v>291</v>
      </c>
      <c r="I15" t="s">
        <v>292</v>
      </c>
      <c r="J15" s="204">
        <f>COUNTIF('Q3 Raw Data'!$L18:$O18,"Yes")</f>
        <v>4</v>
      </c>
      <c r="N15" t="s">
        <v>1056</v>
      </c>
      <c r="O15" s="204">
        <f>COUNTIF('Q3 Raw Data'!AM$9:AM$158,'Notes Backsheet'!$N15)</f>
        <v>31</v>
      </c>
      <c r="P15" s="204">
        <f>COUNTIF('Q3 Raw Data'!AN$9:AN$158,'Notes Backsheet'!$N15)</f>
        <v>36</v>
      </c>
      <c r="Q15" s="204">
        <f>COUNTIF('Q3 Raw Data'!AO$9:AO$158,'Notes Backsheet'!$N15)</f>
        <v>44</v>
      </c>
      <c r="R15" s="204">
        <f>COUNTIF('Q3 Raw Data'!AP$9:AP$158,'Notes Backsheet'!$N15)</f>
        <v>27</v>
      </c>
      <c r="S15" s="204">
        <f>COUNTIF('Q3 Raw Data'!AQ$9:AQ$158,'Notes Backsheet'!$N15)</f>
        <v>19</v>
      </c>
      <c r="T15" s="204">
        <f>COUNTIF('Q3 Raw Data'!AR$9:AR$158,'Notes Backsheet'!$N15)</f>
        <v>16</v>
      </c>
      <c r="U15" s="204">
        <f>COUNTIF('Q3 Raw Data'!AS$9:AS$158,'Notes Backsheet'!$N15)</f>
        <v>32</v>
      </c>
      <c r="V15" s="204">
        <f>COUNTIF('Q3 Raw Data'!AT$9:AT$158,'Notes Backsheet'!$N15)</f>
        <v>26</v>
      </c>
      <c r="W15" s="204">
        <f>COUNTIF('Q3 Raw Data'!AU$9:AU$158,'Notes Backsheet'!$N15)</f>
        <v>23</v>
      </c>
      <c r="X15" s="184" t="s">
        <v>291</v>
      </c>
      <c r="Y15" s="175" t="s">
        <v>292</v>
      </c>
      <c r="Z15" s="175">
        <f>COUNTIF('Q4 Raw Data'!$O18:$R18,"Yes")</f>
        <v>4</v>
      </c>
      <c r="AA15" s="175"/>
      <c r="AB15" s="175"/>
      <c r="AC15" s="175"/>
      <c r="AD15" s="175" t="s">
        <v>1056</v>
      </c>
      <c r="AE15" s="175">
        <f>COUNTIF('Q4 Raw Data'!AP$9:AP$158,'Notes Backsheet'!$AD15)</f>
        <v>40</v>
      </c>
      <c r="AF15" s="175">
        <f>COUNTIF('Q4 Raw Data'!AQ$9:AQ$158,'Notes Backsheet'!$AD15)</f>
        <v>44</v>
      </c>
      <c r="AG15" s="175">
        <f>COUNTIF('Q4 Raw Data'!AR$9:AR$158,'Notes Backsheet'!$AD15)</f>
        <v>57</v>
      </c>
      <c r="AH15" s="175">
        <f>COUNTIF('Q4 Raw Data'!AS$9:AS$158,'Notes Backsheet'!$AD15)</f>
        <v>40</v>
      </c>
      <c r="AI15" s="175">
        <f>COUNTIF('Q4 Raw Data'!AT$9:AT$158,'Notes Backsheet'!$AD15)</f>
        <v>26</v>
      </c>
      <c r="AJ15" s="175">
        <f>COUNTIF('Q4 Raw Data'!AU$9:AU$158,'Notes Backsheet'!$AD15)</f>
        <v>27</v>
      </c>
      <c r="AK15" s="175">
        <f>COUNTIF('Q4 Raw Data'!AV$9:AV$158,'Notes Backsheet'!$AD15)</f>
        <v>45</v>
      </c>
      <c r="AL15" s="175">
        <f>COUNTIF('Q4 Raw Data'!AW$9:AW$158,'Notes Backsheet'!$AD15)</f>
        <v>36</v>
      </c>
      <c r="AM15" s="175">
        <f>COUNTIF('Q4 Raw Data'!AX$9:AX$158,'Notes Backsheet'!$AD15)</f>
        <v>30</v>
      </c>
    </row>
    <row r="16" spans="1:39" s="170" customFormat="1" ht="15" customHeight="1" x14ac:dyDescent="0.3">
      <c r="B16" s="176" t="s">
        <v>1042</v>
      </c>
      <c r="C16" s="179" t="str">
        <f>'Notes Backsheet'!AF14+'Notes Backsheet'!AF15+'Notes Backsheet'!AF16&amp;" ("&amp;'Notes Backsheet'!P14+'Notes Backsheet'!P15+'Notes Backsheet'!P16&amp;") of the "&amp;AE23&amp;" HWBs reported being ‘Established’ or greater, "&amp;'Notes Backsheet'!AF12&amp;" ("&amp;'Notes Backsheet'!P12&amp;") HWBs reported being ‘Not yet established’, "&amp;'Notes Backsheet'!AF13&amp;" ("&amp;'Notes Backsheet'!P13&amp;") reported having ‘Plans in place’"</f>
        <v>143 (136) of the 150 HWBs reported being ‘Established’ or greater, 0 (0) HWBs reported being ‘Not yet established’, 7 (14) reported having ‘Plans in place’</v>
      </c>
      <c r="D16" s="177"/>
      <c r="E16" s="177"/>
      <c r="F16" s="177"/>
      <c r="G16" s="177"/>
      <c r="H16" s="184" t="s">
        <v>297</v>
      </c>
      <c r="I16" t="s">
        <v>298</v>
      </c>
      <c r="J16" s="204">
        <f>COUNTIF('Q3 Raw Data'!$L19:$O19,"Yes")</f>
        <v>4</v>
      </c>
      <c r="N16" t="s">
        <v>1058</v>
      </c>
      <c r="O16" s="204">
        <f>COUNTIF('Q3 Raw Data'!AM$9:AM$158,'Notes Backsheet'!$N16)</f>
        <v>2</v>
      </c>
      <c r="P16" s="204">
        <f>COUNTIF('Q3 Raw Data'!AN$9:AN$158,'Notes Backsheet'!$N16)</f>
        <v>1</v>
      </c>
      <c r="Q16" s="204">
        <f>COUNTIF('Q3 Raw Data'!AO$9:AO$158,'Notes Backsheet'!$N16)</f>
        <v>6</v>
      </c>
      <c r="R16" s="204">
        <f>COUNTIF('Q3 Raw Data'!AP$9:AP$158,'Notes Backsheet'!$N16)</f>
        <v>5</v>
      </c>
      <c r="S16" s="204">
        <f>COUNTIF('Q3 Raw Data'!AQ$9:AQ$158,'Notes Backsheet'!$N16)</f>
        <v>1</v>
      </c>
      <c r="T16" s="204">
        <f>COUNTIF('Q3 Raw Data'!AR$9:AR$158,'Notes Backsheet'!$N16)</f>
        <v>1</v>
      </c>
      <c r="U16" s="204">
        <f>COUNTIF('Q3 Raw Data'!AS$9:AS$158,'Notes Backsheet'!$N16)</f>
        <v>1</v>
      </c>
      <c r="V16" s="204">
        <f>COUNTIF('Q3 Raw Data'!AT$9:AT$158,'Notes Backsheet'!$N16)</f>
        <v>2</v>
      </c>
      <c r="W16" s="204">
        <f>COUNTIF('Q3 Raw Data'!AU$9:AU$158,'Notes Backsheet'!$N16)</f>
        <v>2</v>
      </c>
      <c r="X16" s="184" t="s">
        <v>297</v>
      </c>
      <c r="Y16" s="175" t="s">
        <v>298</v>
      </c>
      <c r="Z16" s="175">
        <f>COUNTIF('Q4 Raw Data'!$O19:$R19,"Yes")</f>
        <v>4</v>
      </c>
      <c r="AA16" s="175"/>
      <c r="AB16" s="175"/>
      <c r="AC16" s="175"/>
      <c r="AD16" s="175" t="s">
        <v>1058</v>
      </c>
      <c r="AE16" s="175">
        <f>COUNTIF('Q4 Raw Data'!AP$9:AP$158,'Notes Backsheet'!$AD16)</f>
        <v>7</v>
      </c>
      <c r="AF16" s="175">
        <f>COUNTIF('Q4 Raw Data'!AQ$9:AQ$158,'Notes Backsheet'!$AD16)</f>
        <v>6</v>
      </c>
      <c r="AG16" s="175">
        <f>COUNTIF('Q4 Raw Data'!AR$9:AR$158,'Notes Backsheet'!$AD16)</f>
        <v>9</v>
      </c>
      <c r="AH16" s="175">
        <f>COUNTIF('Q4 Raw Data'!AS$9:AS$158,'Notes Backsheet'!$AD16)</f>
        <v>7</v>
      </c>
      <c r="AI16" s="175">
        <f>COUNTIF('Q4 Raw Data'!AT$9:AT$158,'Notes Backsheet'!$AD16)</f>
        <v>1</v>
      </c>
      <c r="AJ16" s="175">
        <f>COUNTIF('Q4 Raw Data'!AU$9:AU$158,'Notes Backsheet'!$AD16)</f>
        <v>2</v>
      </c>
      <c r="AK16" s="175">
        <f>COUNTIF('Q4 Raw Data'!AV$9:AV$158,'Notes Backsheet'!$AD16)</f>
        <v>2</v>
      </c>
      <c r="AL16" s="175">
        <f>COUNTIF('Q4 Raw Data'!AW$9:AW$158,'Notes Backsheet'!$AD16)</f>
        <v>4</v>
      </c>
      <c r="AM16" s="175">
        <f>COUNTIF('Q4 Raw Data'!AX$9:AX$158,'Notes Backsheet'!$AD16)</f>
        <v>4</v>
      </c>
    </row>
    <row r="17" spans="2:39" s="170" customFormat="1" ht="15" customHeight="1" x14ac:dyDescent="0.3">
      <c r="B17" s="176" t="s">
        <v>1148</v>
      </c>
      <c r="C17" s="179" t="str">
        <f>'Notes Backsheet'!AG14+'Notes Backsheet'!AG15+'Notes Backsheet'!AG16&amp;" ("&amp;'Notes Backsheet'!Q14+'Notes Backsheet'!Q15+'Notes Backsheet'!Q16&amp;") of the "&amp;AE23&amp;" HWBs reported being ‘Established’ or greater, "&amp;'Notes Backsheet'!AG12&amp;" ("&amp;'Notes Backsheet'!Q12&amp;") HWBs reported being ‘Not yet established’, "&amp;'Notes Backsheet'!AG13&amp;" ("&amp;'Notes Backsheet'!Q13&amp;") reported having ‘Plans in place’"</f>
        <v>144 (142) of the 150 HWBs reported being ‘Established’ or greater, 0 (0) HWBs reported being ‘Not yet established’, 6 (8) reported having ‘Plans in place’</v>
      </c>
      <c r="D17" s="177"/>
      <c r="E17" s="177"/>
      <c r="F17" s="177"/>
      <c r="G17" s="177"/>
      <c r="H17" s="184" t="s">
        <v>302</v>
      </c>
      <c r="I17" t="s">
        <v>303</v>
      </c>
      <c r="J17" s="204">
        <f>COUNTIF('Q3 Raw Data'!$L20:$O20,"Yes")</f>
        <v>4</v>
      </c>
      <c r="X17" s="184" t="s">
        <v>302</v>
      </c>
      <c r="Y17" s="175" t="s">
        <v>303</v>
      </c>
      <c r="Z17" s="175">
        <f>COUNTIF('Q4 Raw Data'!$O20:$R20,"Yes")</f>
        <v>4</v>
      </c>
      <c r="AA17" s="175"/>
      <c r="AB17" s="175"/>
      <c r="AC17" s="175"/>
      <c r="AD17" s="175"/>
      <c r="AE17" s="175"/>
      <c r="AF17" s="175"/>
      <c r="AG17" s="175"/>
      <c r="AH17" s="175"/>
      <c r="AI17" s="175"/>
      <c r="AJ17" s="175"/>
      <c r="AK17" s="175"/>
      <c r="AL17" s="175"/>
      <c r="AM17" s="188"/>
    </row>
    <row r="18" spans="2:39" s="170" customFormat="1" ht="15" customHeight="1" x14ac:dyDescent="0.3">
      <c r="B18" s="176" t="s">
        <v>1147</v>
      </c>
      <c r="C18" s="179" t="str">
        <f>'Notes Backsheet'!AH14+'Notes Backsheet'!AH15+'Notes Backsheet'!AH16&amp;" ("&amp;'Notes Backsheet'!R14+'Notes Backsheet'!R15+'Notes Backsheet'!R16&amp;") of the "&amp;AE23&amp;" HWBs reported being ‘Established’ or greater, "&amp;'Notes Backsheet'!AH12&amp;" ("&amp;'Notes Backsheet'!R12&amp;") HWBs reported being ‘Not yet established’, "&amp;'Notes Backsheet'!AH13&amp;" ("&amp;'Notes Backsheet'!R13&amp;") reported having ‘Plans in place’"</f>
        <v>139 (131) of the 150 HWBs reported being ‘Established’ or greater, 1 (0) HWBs reported being ‘Not yet established’, 10 (19) reported having ‘Plans in place’</v>
      </c>
      <c r="D18" s="177"/>
      <c r="E18" s="177"/>
      <c r="F18" s="177"/>
      <c r="G18" s="177"/>
      <c r="H18" s="184" t="s">
        <v>308</v>
      </c>
      <c r="I18" t="s">
        <v>309</v>
      </c>
      <c r="J18" s="204">
        <f>COUNTIF('Q3 Raw Data'!$L21:$O21,"Yes")</f>
        <v>4</v>
      </c>
      <c r="X18" s="184" t="s">
        <v>308</v>
      </c>
      <c r="Y18" s="175" t="s">
        <v>309</v>
      </c>
      <c r="Z18" s="175">
        <f>COUNTIF('Q4 Raw Data'!$O21:$R21,"Yes")</f>
        <v>4</v>
      </c>
      <c r="AA18" s="175"/>
      <c r="AB18" s="175"/>
      <c r="AC18" s="175"/>
      <c r="AD18" s="175"/>
      <c r="AE18" s="175"/>
      <c r="AF18" s="175"/>
      <c r="AG18" s="175"/>
      <c r="AH18" s="175"/>
      <c r="AI18" s="175"/>
      <c r="AJ18" s="175"/>
      <c r="AK18" s="175"/>
      <c r="AL18" s="175"/>
      <c r="AM18" s="188"/>
    </row>
    <row r="19" spans="2:39" ht="15" customHeight="1" x14ac:dyDescent="0.3">
      <c r="B19" s="176" t="s">
        <v>1045</v>
      </c>
      <c r="C19" s="179" t="str">
        <f>'Notes Backsheet'!AI14+'Notes Backsheet'!AI15+'Notes Backsheet'!AI16&amp;" ("&amp;'Notes Backsheet'!S14+'Notes Backsheet'!S15+'Notes Backsheet'!S16&amp;") of the "&amp;AE23&amp;" HWBs reported being ‘Established’ or greater, "&amp;'Notes Backsheet'!AI12&amp;" ("&amp;'Notes Backsheet'!S12&amp;") HWBs reported being ‘Not yet established’, "&amp;'Notes Backsheet'!AI13&amp;" ("&amp;'Notes Backsheet'!S13&amp;") reported having ‘Plans in place’"</f>
        <v>115 (103) of the 150 HWBs reported being ‘Established’ or greater, 4 (1) HWBs reported being ‘Not yet established’, 31 (46) reported having ‘Plans in place’</v>
      </c>
      <c r="D19" s="177"/>
      <c r="E19" s="177"/>
      <c r="F19" s="177"/>
      <c r="G19" s="177"/>
      <c r="H19" s="184" t="s">
        <v>312</v>
      </c>
      <c r="I19" t="s">
        <v>313</v>
      </c>
      <c r="J19" s="204">
        <f>COUNTIF('Q3 Raw Data'!$L22:$O22,"Yes")</f>
        <v>4</v>
      </c>
      <c r="X19" s="184" t="s">
        <v>312</v>
      </c>
      <c r="Y19" s="175" t="s">
        <v>313</v>
      </c>
      <c r="Z19" s="175">
        <f>COUNTIF('Q4 Raw Data'!$O22:$R22,"Yes")</f>
        <v>4</v>
      </c>
      <c r="AA19" s="175"/>
      <c r="AB19" s="175"/>
      <c r="AC19" s="175" t="s">
        <v>1192</v>
      </c>
      <c r="AD19" s="175"/>
      <c r="AE19" s="175"/>
      <c r="AF19" s="175"/>
      <c r="AG19" s="175"/>
      <c r="AH19" s="175"/>
      <c r="AI19" s="175"/>
      <c r="AJ19" s="175"/>
      <c r="AK19" s="175"/>
      <c r="AL19" s="175"/>
      <c r="AM19" s="188"/>
    </row>
    <row r="20" spans="2:39" ht="15" customHeight="1" x14ac:dyDescent="0.3">
      <c r="B20" s="176" t="s">
        <v>1046</v>
      </c>
      <c r="C20" s="179" t="str">
        <f>'Notes Backsheet'!AJ14+'Notes Backsheet'!AJ15+'Notes Backsheet'!AJ16&amp;" ("&amp;'Notes Backsheet'!T14+'Notes Backsheet'!T15+'Notes Backsheet'!T16&amp;") of the "&amp;AE23&amp;" HWBs reported being ‘Established’ or greater, "&amp;'Notes Backsheet'!AJ12&amp;" ("&amp;'Notes Backsheet'!T12&amp;") HWBs reported being ‘Not yet established’, "&amp;'Notes Backsheet'!AJ13&amp;" ("&amp;'Notes Backsheet'!T13&amp;") reported having ‘Plans in place’"</f>
        <v>118 (105) of the 150 HWBs reported being ‘Established’ or greater, 0 (1) HWBs reported being ‘Not yet established’, 32 (44) reported having ‘Plans in place’</v>
      </c>
      <c r="D20" s="177"/>
      <c r="E20" s="177"/>
      <c r="F20" s="177"/>
      <c r="G20" s="177"/>
      <c r="H20" s="184" t="s">
        <v>318</v>
      </c>
      <c r="I20" t="s">
        <v>319</v>
      </c>
      <c r="J20" s="204">
        <f>COUNTIF('Q3 Raw Data'!$L23:$O23,"Yes")</f>
        <v>4</v>
      </c>
      <c r="X20" s="184" t="s">
        <v>318</v>
      </c>
      <c r="Y20" s="175" t="s">
        <v>319</v>
      </c>
      <c r="Z20" s="175">
        <f>COUNTIF('Q4 Raw Data'!$O23:$R23,"Yes")</f>
        <v>4</v>
      </c>
      <c r="AA20" s="175"/>
      <c r="AB20" s="175"/>
      <c r="AD20" s="175" t="s">
        <v>1193</v>
      </c>
      <c r="AE20" s="175">
        <f>150-COUNTIF($Z$6:$Z$155,0)</f>
        <v>150</v>
      </c>
      <c r="AF20" s="175"/>
      <c r="AG20" s="175"/>
      <c r="AH20" s="175"/>
      <c r="AI20" s="175"/>
      <c r="AJ20" s="175"/>
      <c r="AK20" s="175"/>
      <c r="AL20" s="175"/>
      <c r="AM20" s="188"/>
    </row>
    <row r="21" spans="2:39" ht="15" customHeight="1" x14ac:dyDescent="0.3">
      <c r="B21" s="176" t="s">
        <v>1047</v>
      </c>
      <c r="C21" s="179" t="str">
        <f>'Notes Backsheet'!AK14+'Notes Backsheet'!AK15+'Notes Backsheet'!AK16&amp;" ("&amp;'Notes Backsheet'!U14+'Notes Backsheet'!U15+'Notes Backsheet'!U16&amp;") of the "&amp;AE23&amp;" HWBs reported being ‘Established’ or greater, "&amp;'Notes Backsheet'!AK12&amp;" ("&amp;'Notes Backsheet'!U12&amp;") HWBs reported being ‘Not yet established’, "&amp;'Notes Backsheet'!AK13&amp;" ("&amp;'Notes Backsheet'!U13&amp;") reported having ‘Plans in place’"</f>
        <v>144 (139) of the 150 HWBs reported being ‘Established’ or greater, 0 (0) HWBs reported being ‘Not yet established’, 6 (11) reported having ‘Plans in place’</v>
      </c>
      <c r="D21" s="177"/>
      <c r="E21" s="177"/>
      <c r="F21" s="177"/>
      <c r="G21" s="177"/>
      <c r="H21" s="184" t="s">
        <v>321</v>
      </c>
      <c r="I21" t="s">
        <v>322</v>
      </c>
      <c r="J21" s="204">
        <f>COUNTIF('Q3 Raw Data'!$L24:$O24,"Yes")</f>
        <v>4</v>
      </c>
      <c r="X21" s="184" t="s">
        <v>321</v>
      </c>
      <c r="Y21" s="175" t="s">
        <v>322</v>
      </c>
      <c r="Z21" s="175">
        <f>COUNTIF('Q4 Raw Data'!$O24:$R24,"Yes")</f>
        <v>4</v>
      </c>
      <c r="AA21" s="175"/>
      <c r="AB21" s="175"/>
      <c r="AD21" t="s">
        <v>1194</v>
      </c>
      <c r="AE21">
        <f>150-COUNTIF('Q4 Raw Data'!$W$9:$W$158,"")</f>
        <v>150</v>
      </c>
      <c r="AF21" s="175"/>
      <c r="AG21" s="175"/>
      <c r="AH21" s="175"/>
      <c r="AI21" s="175"/>
      <c r="AJ21" s="175"/>
      <c r="AK21" s="175"/>
      <c r="AL21" s="175"/>
      <c r="AM21" s="188"/>
    </row>
    <row r="22" spans="2:39" ht="15" customHeight="1" x14ac:dyDescent="0.3">
      <c r="B22" s="176" t="s">
        <v>1048</v>
      </c>
      <c r="C22" s="179" t="str">
        <f>'Notes Backsheet'!AL14+'Notes Backsheet'!AL15+'Notes Backsheet'!AL16&amp;" ("&amp;'Notes Backsheet'!V14+'Notes Backsheet'!V15+'Notes Backsheet'!V16&amp;") of the "&amp;AE23&amp;" HWBs reported being ‘Established’ or greater, "&amp;'Notes Backsheet'!AL12&amp;" ("&amp;'Notes Backsheet'!V12&amp;") HWBs reported being ‘Not yet established’, "&amp;'Notes Backsheet'!AL13&amp;" ("&amp;'Notes Backsheet'!V13&amp;") reported having ‘Plans in place’"</f>
        <v>142 (136) of the 150 HWBs reported being ‘Established’ or greater, 0 (0) HWBs reported being ‘Not yet established’, 8 (14) reported having ‘Plans in place’</v>
      </c>
      <c r="D22" s="177"/>
      <c r="E22" s="177"/>
      <c r="F22" s="177"/>
      <c r="G22" s="177"/>
      <c r="H22" s="184" t="s">
        <v>323</v>
      </c>
      <c r="I22" t="s">
        <v>324</v>
      </c>
      <c r="J22" s="204">
        <f>COUNTIF('Q3 Raw Data'!$L25:$O25,"Yes")</f>
        <v>4</v>
      </c>
      <c r="X22" s="184" t="s">
        <v>323</v>
      </c>
      <c r="Y22" s="175" t="s">
        <v>324</v>
      </c>
      <c r="Z22" s="175">
        <f>COUNTIF('Q4 Raw Data'!$O25:$R25,"Yes")</f>
        <v>4</v>
      </c>
      <c r="AA22" s="175"/>
      <c r="AB22" s="175"/>
      <c r="AC22" s="175"/>
      <c r="AD22" s="175" t="s">
        <v>895</v>
      </c>
      <c r="AE22" s="175">
        <f>SUM(AE5:AH7)/4</f>
        <v>150</v>
      </c>
      <c r="AF22" s="175"/>
      <c r="AG22" s="175"/>
      <c r="AH22" s="175"/>
      <c r="AI22" s="175"/>
      <c r="AJ22" s="175"/>
      <c r="AK22" s="175"/>
      <c r="AL22" s="175"/>
      <c r="AM22" s="188"/>
    </row>
    <row r="23" spans="2:39" ht="15" customHeight="1" x14ac:dyDescent="0.3">
      <c r="B23" s="176" t="s">
        <v>1049</v>
      </c>
      <c r="C23" s="179" t="str">
        <f>'Notes Backsheet'!AM14+'Notes Backsheet'!AM15+'Notes Backsheet'!AM16&amp;" ("&amp;'Notes Backsheet'!W14+'Notes Backsheet'!W15+'Notes Backsheet'!W16&amp;") of the "&amp;AE23&amp;" HWBs reported being ‘Established’ or greater, "&amp;'Notes Backsheet'!AM12&amp;" ("&amp;'Notes Backsheet'!W12&amp;") HWBs reported being ‘Not yet established’, "&amp;'Notes Backsheet'!AM13&amp;" ("&amp;'Notes Backsheet'!W13&amp;") reported having ‘Plans in place’"</f>
        <v>120 (111) of the 150 HWBs reported being ‘Established’ or greater, 7 (8) HWBs reported being ‘Not yet established’, 23 (31) reported having ‘Plans in place’</v>
      </c>
      <c r="D23" s="177"/>
      <c r="E23" s="177"/>
      <c r="F23" s="177"/>
      <c r="G23" s="177"/>
      <c r="H23" s="184" t="s">
        <v>326</v>
      </c>
      <c r="I23" t="s">
        <v>327</v>
      </c>
      <c r="J23" s="204">
        <f>COUNTIF('Q3 Raw Data'!$L26:$O26,"Yes")</f>
        <v>4</v>
      </c>
      <c r="X23" s="184" t="s">
        <v>326</v>
      </c>
      <c r="Y23" s="175" t="s">
        <v>327</v>
      </c>
      <c r="Z23" s="175">
        <f>COUNTIF('Q4 Raw Data'!$O26:$R26,"Yes")</f>
        <v>4</v>
      </c>
      <c r="AA23" s="175"/>
      <c r="AB23" s="175"/>
      <c r="AD23" s="175" t="s">
        <v>1069</v>
      </c>
      <c r="AE23" s="175">
        <f>SUM(AE12:AM16)/9</f>
        <v>150</v>
      </c>
      <c r="AF23" s="175"/>
      <c r="AG23" s="175"/>
      <c r="AH23" s="175"/>
      <c r="AI23" s="175"/>
      <c r="AJ23" s="175"/>
      <c r="AK23" s="175"/>
      <c r="AL23" s="175"/>
      <c r="AM23" s="188"/>
    </row>
    <row r="24" spans="2:39" ht="15" customHeight="1" x14ac:dyDescent="0.3">
      <c r="D24" s="177"/>
      <c r="E24" s="177"/>
      <c r="F24" s="177"/>
      <c r="G24" s="177"/>
      <c r="H24" s="184" t="s">
        <v>328</v>
      </c>
      <c r="I24" t="s">
        <v>329</v>
      </c>
      <c r="J24" s="204">
        <f>COUNTIF('Q3 Raw Data'!$L27:$O27,"Yes")</f>
        <v>4</v>
      </c>
      <c r="X24" s="184" t="s">
        <v>328</v>
      </c>
      <c r="Y24" s="175" t="s">
        <v>329</v>
      </c>
      <c r="Z24" s="175">
        <f>COUNTIF('Q4 Raw Data'!$O27:$R27,"Yes")</f>
        <v>4</v>
      </c>
      <c r="AA24" s="175"/>
      <c r="AB24" s="175"/>
      <c r="AE24" s="175"/>
      <c r="AF24" s="175"/>
      <c r="AG24" s="175"/>
      <c r="AH24" s="175"/>
      <c r="AI24" s="175"/>
      <c r="AJ24" s="175"/>
      <c r="AK24" s="175"/>
      <c r="AL24" s="175"/>
      <c r="AM24" s="188"/>
    </row>
    <row r="25" spans="2:39" x14ac:dyDescent="0.3">
      <c r="C25" s="175"/>
      <c r="D25" s="175"/>
      <c r="E25" s="175"/>
      <c r="F25" s="175"/>
      <c r="G25" s="175"/>
      <c r="H25" s="184" t="s">
        <v>332</v>
      </c>
      <c r="I25" t="s">
        <v>333</v>
      </c>
      <c r="J25" s="204">
        <f>COUNTIF('Q3 Raw Data'!$L28:$O28,"Yes")</f>
        <v>4</v>
      </c>
      <c r="X25" s="184" t="s">
        <v>332</v>
      </c>
      <c r="Y25" s="175" t="s">
        <v>333</v>
      </c>
      <c r="Z25" s="175">
        <f>COUNTIF('Q4 Raw Data'!$O28:$R28,"Yes")</f>
        <v>4</v>
      </c>
      <c r="AA25" s="175"/>
      <c r="AB25" s="175"/>
      <c r="AE25" s="175"/>
      <c r="AF25" s="175"/>
      <c r="AG25" s="175"/>
      <c r="AH25" s="175"/>
      <c r="AI25" s="175"/>
      <c r="AJ25" s="175"/>
      <c r="AK25" s="175"/>
      <c r="AL25" s="175"/>
      <c r="AM25" s="188"/>
    </row>
    <row r="26" spans="2:39" x14ac:dyDescent="0.3">
      <c r="C26" s="175"/>
      <c r="D26" s="175"/>
      <c r="E26" s="175"/>
      <c r="F26" s="175"/>
      <c r="G26" s="175"/>
      <c r="H26" s="184" t="s">
        <v>334</v>
      </c>
      <c r="I26" t="s">
        <v>335</v>
      </c>
      <c r="J26" s="204">
        <f>COUNTIF('Q3 Raw Data'!$L29:$O29,"Yes")</f>
        <v>4</v>
      </c>
      <c r="X26" s="184" t="s">
        <v>334</v>
      </c>
      <c r="Y26" s="175" t="s">
        <v>335</v>
      </c>
      <c r="Z26" s="175">
        <f>COUNTIF('Q4 Raw Data'!$O29:$R29,"Yes")</f>
        <v>4</v>
      </c>
      <c r="AA26" s="175"/>
      <c r="AB26" s="175"/>
      <c r="AE26" s="175"/>
      <c r="AF26" s="175"/>
      <c r="AG26" s="175"/>
      <c r="AH26" s="175"/>
      <c r="AI26" s="175"/>
      <c r="AJ26" s="175"/>
      <c r="AK26" s="175"/>
      <c r="AL26" s="175"/>
      <c r="AM26" s="188"/>
    </row>
    <row r="27" spans="2:39" x14ac:dyDescent="0.3">
      <c r="H27" s="184" t="s">
        <v>336</v>
      </c>
      <c r="I27" t="s">
        <v>337</v>
      </c>
      <c r="J27" s="204">
        <f>COUNTIF('Q3 Raw Data'!$L30:$O30,"Yes")</f>
        <v>4</v>
      </c>
      <c r="X27" s="184" t="s">
        <v>336</v>
      </c>
      <c r="Y27" s="175" t="s">
        <v>337</v>
      </c>
      <c r="Z27" s="175">
        <f>COUNTIF('Q4 Raw Data'!$O30:$R30,"Yes")</f>
        <v>4</v>
      </c>
      <c r="AA27" s="175"/>
      <c r="AB27" s="175"/>
      <c r="AC27" s="175"/>
      <c r="AD27" s="175"/>
      <c r="AE27" s="175"/>
      <c r="AF27" s="175"/>
      <c r="AG27" s="175"/>
      <c r="AH27" s="175"/>
      <c r="AI27" s="175"/>
      <c r="AJ27" s="175"/>
      <c r="AK27" s="175"/>
      <c r="AL27" s="175"/>
      <c r="AM27" s="188"/>
    </row>
    <row r="28" spans="2:39" x14ac:dyDescent="0.3">
      <c r="H28" s="184" t="s">
        <v>338</v>
      </c>
      <c r="I28" t="s">
        <v>339</v>
      </c>
      <c r="J28" s="204">
        <f>COUNTIF('Q3 Raw Data'!$L31:$O31,"Yes")</f>
        <v>4</v>
      </c>
      <c r="X28" s="184" t="s">
        <v>338</v>
      </c>
      <c r="Y28" s="175" t="s">
        <v>339</v>
      </c>
      <c r="Z28" s="175">
        <f>COUNTIF('Q4 Raw Data'!$O31:$R31,"Yes")</f>
        <v>4</v>
      </c>
      <c r="AA28" s="175"/>
      <c r="AB28" s="175"/>
      <c r="AC28" s="175"/>
      <c r="AD28" s="175"/>
      <c r="AE28" s="175"/>
      <c r="AF28" s="175"/>
      <c r="AG28" s="175"/>
      <c r="AH28" s="175"/>
      <c r="AI28" s="175"/>
      <c r="AJ28" s="175"/>
      <c r="AK28" s="175"/>
      <c r="AL28" s="175"/>
      <c r="AM28" s="188"/>
    </row>
    <row r="29" spans="2:39" x14ac:dyDescent="0.3">
      <c r="H29" s="184" t="s">
        <v>342</v>
      </c>
      <c r="I29" t="s">
        <v>343</v>
      </c>
      <c r="J29" s="204">
        <f>COUNTIF('Q3 Raw Data'!$L32:$O32,"Yes")</f>
        <v>4</v>
      </c>
      <c r="X29" s="184" t="s">
        <v>342</v>
      </c>
      <c r="Y29" s="175" t="s">
        <v>343</v>
      </c>
      <c r="Z29" s="175">
        <f>COUNTIF('Q4 Raw Data'!$O32:$R32,"Yes")</f>
        <v>4</v>
      </c>
      <c r="AA29" s="175"/>
      <c r="AB29" s="175"/>
      <c r="AC29" s="175"/>
      <c r="AD29" s="175"/>
      <c r="AE29" s="175"/>
      <c r="AF29" s="175"/>
      <c r="AG29" s="175"/>
      <c r="AH29" s="175"/>
      <c r="AI29" s="175"/>
      <c r="AJ29" s="175"/>
      <c r="AK29" s="175"/>
      <c r="AL29" s="175"/>
      <c r="AM29" s="188"/>
    </row>
    <row r="30" spans="2:39" x14ac:dyDescent="0.3">
      <c r="H30" s="184" t="s">
        <v>344</v>
      </c>
      <c r="I30" t="s">
        <v>345</v>
      </c>
      <c r="J30" s="204">
        <f>COUNTIF('Q3 Raw Data'!$L33:$O33,"Yes")</f>
        <v>4</v>
      </c>
      <c r="X30" s="184" t="s">
        <v>344</v>
      </c>
      <c r="Y30" s="175" t="s">
        <v>345</v>
      </c>
      <c r="Z30" s="175">
        <f>COUNTIF('Q4 Raw Data'!$O33:$R33,"Yes")</f>
        <v>4</v>
      </c>
      <c r="AA30" s="175"/>
      <c r="AB30" s="175"/>
      <c r="AC30" s="175"/>
      <c r="AD30" s="175"/>
      <c r="AE30" s="175"/>
      <c r="AF30" s="175"/>
      <c r="AG30" s="175"/>
      <c r="AH30" s="175"/>
      <c r="AI30" s="175"/>
      <c r="AJ30" s="175"/>
      <c r="AK30" s="175"/>
      <c r="AL30" s="175"/>
      <c r="AM30" s="188"/>
    </row>
    <row r="31" spans="2:39" x14ac:dyDescent="0.3">
      <c r="H31" s="184" t="s">
        <v>348</v>
      </c>
      <c r="I31" t="s">
        <v>349</v>
      </c>
      <c r="J31" s="204">
        <f>COUNTIF('Q3 Raw Data'!$L34:$O34,"Yes")</f>
        <v>4</v>
      </c>
      <c r="X31" s="184" t="s">
        <v>348</v>
      </c>
      <c r="Y31" s="175" t="s">
        <v>349</v>
      </c>
      <c r="Z31" s="175">
        <f>COUNTIF('Q4 Raw Data'!$O34:$R34,"Yes")</f>
        <v>4</v>
      </c>
      <c r="AA31" s="175"/>
      <c r="AB31" s="175"/>
      <c r="AC31" s="175"/>
      <c r="AD31" s="175"/>
      <c r="AE31" s="175"/>
      <c r="AF31" s="175"/>
      <c r="AG31" s="175"/>
      <c r="AH31" s="175"/>
      <c r="AI31" s="175"/>
      <c r="AJ31" s="175"/>
      <c r="AK31" s="175"/>
      <c r="AL31" s="175"/>
      <c r="AM31" s="188"/>
    </row>
    <row r="32" spans="2:39" x14ac:dyDescent="0.3">
      <c r="H32" s="184" t="s">
        <v>352</v>
      </c>
      <c r="I32" t="s">
        <v>353</v>
      </c>
      <c r="J32" s="204">
        <f>COUNTIF('Q3 Raw Data'!$L35:$O35,"Yes")</f>
        <v>4</v>
      </c>
      <c r="X32" s="184" t="s">
        <v>352</v>
      </c>
      <c r="Y32" s="175" t="s">
        <v>353</v>
      </c>
      <c r="Z32" s="175">
        <f>COUNTIF('Q4 Raw Data'!$O35:$R35,"Yes")</f>
        <v>4</v>
      </c>
      <c r="AA32" s="175"/>
      <c r="AB32" s="175"/>
      <c r="AC32" s="175"/>
      <c r="AD32" s="175"/>
      <c r="AE32" s="175"/>
      <c r="AF32" s="175"/>
      <c r="AG32" s="175"/>
      <c r="AH32" s="175"/>
      <c r="AI32" s="175"/>
      <c r="AJ32" s="175"/>
      <c r="AK32" s="175"/>
      <c r="AL32" s="175"/>
      <c r="AM32" s="188"/>
    </row>
    <row r="33" spans="8:39" x14ac:dyDescent="0.3">
      <c r="H33" s="184" t="s">
        <v>356</v>
      </c>
      <c r="I33" t="s">
        <v>357</v>
      </c>
      <c r="J33" s="204">
        <f>COUNTIF('Q3 Raw Data'!$L36:$O36,"Yes")</f>
        <v>4</v>
      </c>
      <c r="X33" s="184" t="s">
        <v>356</v>
      </c>
      <c r="Y33" s="175" t="s">
        <v>357</v>
      </c>
      <c r="Z33" s="175">
        <f>COUNTIF('Q4 Raw Data'!$O36:$R36,"Yes")</f>
        <v>4</v>
      </c>
      <c r="AA33" s="175"/>
      <c r="AB33" s="175"/>
      <c r="AC33" s="175"/>
      <c r="AD33" s="175"/>
      <c r="AE33" s="175"/>
      <c r="AF33" s="175"/>
      <c r="AG33" s="175"/>
      <c r="AH33" s="175"/>
      <c r="AI33" s="175"/>
      <c r="AJ33" s="175"/>
      <c r="AK33" s="175"/>
      <c r="AL33" s="175"/>
      <c r="AM33" s="188"/>
    </row>
    <row r="34" spans="8:39" x14ac:dyDescent="0.3">
      <c r="H34" s="184" t="s">
        <v>360</v>
      </c>
      <c r="I34" t="s">
        <v>361</v>
      </c>
      <c r="J34" s="204">
        <f>COUNTIF('Q3 Raw Data'!$L37:$O37,"Yes")</f>
        <v>4</v>
      </c>
      <c r="X34" s="184" t="s">
        <v>360</v>
      </c>
      <c r="Y34" s="175" t="s">
        <v>361</v>
      </c>
      <c r="Z34" s="175">
        <f>COUNTIF('Q4 Raw Data'!$O37:$R37,"Yes")</f>
        <v>4</v>
      </c>
      <c r="AA34" s="175"/>
      <c r="AB34" s="175"/>
      <c r="AC34" s="175"/>
      <c r="AD34" s="175"/>
      <c r="AE34" s="175"/>
      <c r="AF34" s="175"/>
      <c r="AG34" s="175"/>
      <c r="AH34" s="175"/>
      <c r="AI34" s="175"/>
      <c r="AJ34" s="175"/>
      <c r="AK34" s="175"/>
      <c r="AL34" s="175"/>
      <c r="AM34" s="188"/>
    </row>
    <row r="35" spans="8:39" x14ac:dyDescent="0.3">
      <c r="H35" s="184" t="s">
        <v>364</v>
      </c>
      <c r="I35" t="s">
        <v>365</v>
      </c>
      <c r="J35" s="204">
        <f>COUNTIF('Q3 Raw Data'!$L38:$O38,"Yes")</f>
        <v>4</v>
      </c>
      <c r="X35" s="184" t="s">
        <v>364</v>
      </c>
      <c r="Y35" s="175" t="s">
        <v>365</v>
      </c>
      <c r="Z35" s="175">
        <f>COUNTIF('Q4 Raw Data'!$O38:$R38,"Yes")</f>
        <v>4</v>
      </c>
      <c r="AA35" s="175"/>
      <c r="AB35" s="175"/>
      <c r="AC35" s="175"/>
      <c r="AD35" s="175"/>
      <c r="AE35" s="175"/>
      <c r="AF35" s="175"/>
      <c r="AG35" s="175"/>
      <c r="AH35" s="175"/>
      <c r="AI35" s="175"/>
      <c r="AJ35" s="175"/>
      <c r="AK35" s="175"/>
      <c r="AL35" s="175"/>
      <c r="AM35" s="188"/>
    </row>
    <row r="36" spans="8:39" x14ac:dyDescent="0.3">
      <c r="H36" s="184" t="s">
        <v>368</v>
      </c>
      <c r="I36" t="s">
        <v>369</v>
      </c>
      <c r="J36" s="204">
        <f>COUNTIF('Q3 Raw Data'!$L39:$O39,"Yes")</f>
        <v>4</v>
      </c>
      <c r="X36" s="184" t="s">
        <v>368</v>
      </c>
      <c r="Y36" s="175" t="s">
        <v>369</v>
      </c>
      <c r="Z36" s="175">
        <f>COUNTIF('Q4 Raw Data'!$O39:$R39,"Yes")</f>
        <v>4</v>
      </c>
      <c r="AA36" s="175"/>
      <c r="AB36" s="175"/>
      <c r="AC36" s="175"/>
      <c r="AD36" s="175"/>
      <c r="AE36" s="175"/>
      <c r="AF36" s="175"/>
      <c r="AG36" s="175"/>
      <c r="AH36" s="175"/>
      <c r="AI36" s="175"/>
      <c r="AJ36" s="175"/>
      <c r="AK36" s="175"/>
      <c r="AL36" s="175"/>
      <c r="AM36" s="188"/>
    </row>
    <row r="37" spans="8:39" x14ac:dyDescent="0.3">
      <c r="H37" s="184" t="s">
        <v>372</v>
      </c>
      <c r="I37" t="s">
        <v>373</v>
      </c>
      <c r="J37" s="204">
        <f>COUNTIF('Q3 Raw Data'!$L40:$O40,"Yes")</f>
        <v>4</v>
      </c>
      <c r="X37" s="184" t="s">
        <v>372</v>
      </c>
      <c r="Y37" s="175" t="s">
        <v>373</v>
      </c>
      <c r="Z37" s="175">
        <f>COUNTIF('Q4 Raw Data'!$O40:$R40,"Yes")</f>
        <v>4</v>
      </c>
      <c r="AA37" s="175"/>
      <c r="AB37" s="175"/>
      <c r="AC37" s="175"/>
      <c r="AD37" s="175"/>
      <c r="AE37" s="175"/>
      <c r="AF37" s="175"/>
      <c r="AG37" s="175"/>
      <c r="AH37" s="175"/>
      <c r="AI37" s="175"/>
      <c r="AJ37" s="175"/>
      <c r="AK37" s="175"/>
      <c r="AL37" s="175"/>
      <c r="AM37" s="188"/>
    </row>
    <row r="38" spans="8:39" x14ac:dyDescent="0.3">
      <c r="H38" s="184" t="s">
        <v>376</v>
      </c>
      <c r="I38" t="s">
        <v>377</v>
      </c>
      <c r="J38" s="204">
        <f>COUNTIF('Q3 Raw Data'!$L41:$O41,"Yes")</f>
        <v>4</v>
      </c>
      <c r="X38" s="184" t="s">
        <v>376</v>
      </c>
      <c r="Y38" s="175" t="s">
        <v>377</v>
      </c>
      <c r="Z38" s="175">
        <f>COUNTIF('Q4 Raw Data'!$O41:$R41,"Yes")</f>
        <v>4</v>
      </c>
      <c r="AA38" s="175"/>
      <c r="AB38" s="175"/>
      <c r="AC38" s="175"/>
      <c r="AD38" s="175"/>
      <c r="AE38" s="175"/>
      <c r="AF38" s="175"/>
      <c r="AG38" s="175"/>
      <c r="AH38" s="175"/>
      <c r="AI38" s="175"/>
      <c r="AJ38" s="175"/>
      <c r="AK38" s="175"/>
      <c r="AL38" s="175"/>
      <c r="AM38" s="188"/>
    </row>
    <row r="39" spans="8:39" x14ac:dyDescent="0.3">
      <c r="H39" s="184" t="s">
        <v>380</v>
      </c>
      <c r="I39" t="s">
        <v>381</v>
      </c>
      <c r="J39" s="204">
        <f>COUNTIF('Q3 Raw Data'!$L42:$O42,"Yes")</f>
        <v>4</v>
      </c>
      <c r="X39" s="184" t="s">
        <v>380</v>
      </c>
      <c r="Y39" s="175" t="s">
        <v>381</v>
      </c>
      <c r="Z39" s="175">
        <f>COUNTIF('Q4 Raw Data'!$O42:$R42,"Yes")</f>
        <v>4</v>
      </c>
      <c r="AA39" s="175"/>
      <c r="AB39" s="175"/>
      <c r="AC39" s="175"/>
      <c r="AD39" s="175"/>
      <c r="AE39" s="175"/>
      <c r="AF39" s="175"/>
      <c r="AG39" s="175"/>
      <c r="AH39" s="175"/>
      <c r="AI39" s="175"/>
      <c r="AJ39" s="175"/>
      <c r="AK39" s="175"/>
      <c r="AL39" s="175"/>
      <c r="AM39" s="188"/>
    </row>
    <row r="40" spans="8:39" x14ac:dyDescent="0.3">
      <c r="H40" s="184" t="s">
        <v>382</v>
      </c>
      <c r="I40" t="s">
        <v>383</v>
      </c>
      <c r="J40" s="204">
        <f>COUNTIF('Q3 Raw Data'!$L43:$O43,"Yes")</f>
        <v>4</v>
      </c>
      <c r="X40" s="184" t="s">
        <v>382</v>
      </c>
      <c r="Y40" s="175" t="s">
        <v>383</v>
      </c>
      <c r="Z40" s="175">
        <f>COUNTIF('Q4 Raw Data'!$O43:$R43,"Yes")</f>
        <v>4</v>
      </c>
      <c r="AA40" s="175"/>
      <c r="AB40" s="175"/>
      <c r="AC40" s="175"/>
      <c r="AD40" s="175"/>
      <c r="AE40" s="175"/>
      <c r="AF40" s="175"/>
      <c r="AG40" s="175"/>
      <c r="AH40" s="175"/>
      <c r="AI40" s="175"/>
      <c r="AJ40" s="175"/>
      <c r="AK40" s="175"/>
      <c r="AL40" s="175"/>
      <c r="AM40" s="188"/>
    </row>
    <row r="41" spans="8:39" x14ac:dyDescent="0.3">
      <c r="H41" s="184" t="s">
        <v>384</v>
      </c>
      <c r="I41" t="s">
        <v>385</v>
      </c>
      <c r="J41" s="204">
        <f>COUNTIF('Q3 Raw Data'!$L44:$O44,"Yes")</f>
        <v>4</v>
      </c>
      <c r="X41" s="184" t="s">
        <v>384</v>
      </c>
      <c r="Y41" s="175" t="s">
        <v>385</v>
      </c>
      <c r="Z41" s="175">
        <f>COUNTIF('Q4 Raw Data'!$O44:$R44,"Yes")</f>
        <v>4</v>
      </c>
      <c r="AA41" s="175"/>
      <c r="AB41" s="175"/>
      <c r="AC41" s="175"/>
      <c r="AD41" s="175"/>
      <c r="AE41" s="175"/>
      <c r="AF41" s="175"/>
      <c r="AG41" s="175"/>
      <c r="AH41" s="175"/>
      <c r="AI41" s="175"/>
      <c r="AJ41" s="175"/>
      <c r="AK41" s="175"/>
      <c r="AL41" s="175"/>
      <c r="AM41" s="188"/>
    </row>
    <row r="42" spans="8:39" x14ac:dyDescent="0.3">
      <c r="H42" s="184" t="s">
        <v>386</v>
      </c>
      <c r="I42" t="s">
        <v>387</v>
      </c>
      <c r="J42" s="204">
        <f>COUNTIF('Q3 Raw Data'!$L45:$O45,"Yes")</f>
        <v>4</v>
      </c>
      <c r="X42" s="184" t="s">
        <v>386</v>
      </c>
      <c r="Y42" s="175" t="s">
        <v>387</v>
      </c>
      <c r="Z42" s="175">
        <f>COUNTIF('Q4 Raw Data'!$O45:$R45,"Yes")</f>
        <v>4</v>
      </c>
      <c r="AA42" s="175"/>
      <c r="AB42" s="175"/>
      <c r="AC42" s="175"/>
      <c r="AD42" s="175"/>
      <c r="AE42" s="175"/>
      <c r="AF42" s="175"/>
      <c r="AG42" s="175"/>
      <c r="AH42" s="175"/>
      <c r="AI42" s="175"/>
      <c r="AJ42" s="175"/>
      <c r="AK42" s="175"/>
      <c r="AL42" s="175"/>
      <c r="AM42" s="188"/>
    </row>
    <row r="43" spans="8:39" x14ac:dyDescent="0.3">
      <c r="H43" s="184" t="s">
        <v>388</v>
      </c>
      <c r="I43" t="s">
        <v>389</v>
      </c>
      <c r="J43" s="204">
        <f>COUNTIF('Q3 Raw Data'!$L46:$O46,"Yes")</f>
        <v>4</v>
      </c>
      <c r="X43" s="184" t="s">
        <v>388</v>
      </c>
      <c r="Y43" s="175" t="s">
        <v>389</v>
      </c>
      <c r="Z43" s="175">
        <f>COUNTIF('Q4 Raw Data'!$O46:$R46,"Yes")</f>
        <v>4</v>
      </c>
      <c r="AA43" s="175"/>
      <c r="AB43" s="175"/>
      <c r="AC43" s="175"/>
      <c r="AD43" s="175"/>
      <c r="AE43" s="175"/>
      <c r="AF43" s="175"/>
      <c r="AG43" s="175"/>
      <c r="AH43" s="175"/>
      <c r="AI43" s="175"/>
      <c r="AJ43" s="175"/>
      <c r="AK43" s="175"/>
      <c r="AL43" s="175"/>
      <c r="AM43" s="188"/>
    </row>
    <row r="44" spans="8:39" x14ac:dyDescent="0.3">
      <c r="H44" s="184" t="s">
        <v>392</v>
      </c>
      <c r="I44" t="s">
        <v>393</v>
      </c>
      <c r="J44" s="204">
        <f>COUNTIF('Q3 Raw Data'!$L47:$O47,"Yes")</f>
        <v>4</v>
      </c>
      <c r="X44" s="184" t="s">
        <v>392</v>
      </c>
      <c r="Y44" s="175" t="s">
        <v>393</v>
      </c>
      <c r="Z44" s="175">
        <f>COUNTIF('Q4 Raw Data'!$O47:$R47,"Yes")</f>
        <v>4</v>
      </c>
      <c r="AA44" s="175"/>
      <c r="AB44" s="175"/>
      <c r="AC44" s="175"/>
      <c r="AD44" s="175"/>
      <c r="AE44" s="175"/>
      <c r="AF44" s="175"/>
      <c r="AG44" s="175"/>
      <c r="AH44" s="175"/>
      <c r="AI44" s="175"/>
      <c r="AJ44" s="175"/>
      <c r="AK44" s="175"/>
      <c r="AL44" s="175"/>
      <c r="AM44" s="188"/>
    </row>
    <row r="45" spans="8:39" x14ac:dyDescent="0.3">
      <c r="H45" s="184" t="s">
        <v>396</v>
      </c>
      <c r="I45" t="s">
        <v>397</v>
      </c>
      <c r="J45" s="204">
        <f>COUNTIF('Q3 Raw Data'!$L48:$O48,"Yes")</f>
        <v>4</v>
      </c>
      <c r="X45" s="184" t="s">
        <v>396</v>
      </c>
      <c r="Y45" s="175" t="s">
        <v>397</v>
      </c>
      <c r="Z45" s="175">
        <f>COUNTIF('Q4 Raw Data'!$O48:$R48,"Yes")</f>
        <v>4</v>
      </c>
      <c r="AA45" s="175"/>
      <c r="AB45" s="175"/>
      <c r="AC45" s="175"/>
      <c r="AD45" s="175"/>
      <c r="AE45" s="175"/>
      <c r="AF45" s="175"/>
      <c r="AG45" s="175"/>
      <c r="AH45" s="175"/>
      <c r="AI45" s="175"/>
      <c r="AJ45" s="175"/>
      <c r="AK45" s="175"/>
      <c r="AL45" s="175"/>
      <c r="AM45" s="188"/>
    </row>
    <row r="46" spans="8:39" x14ac:dyDescent="0.3">
      <c r="H46" s="184" t="s">
        <v>398</v>
      </c>
      <c r="I46" t="s">
        <v>399</v>
      </c>
      <c r="J46" s="204">
        <f>COUNTIF('Q3 Raw Data'!$L49:$O49,"Yes")</f>
        <v>4</v>
      </c>
      <c r="X46" s="184" t="s">
        <v>398</v>
      </c>
      <c r="Y46" s="175" t="s">
        <v>399</v>
      </c>
      <c r="Z46" s="175">
        <f>COUNTIF('Q4 Raw Data'!$O49:$R49,"Yes")</f>
        <v>4</v>
      </c>
      <c r="AA46" s="175"/>
      <c r="AB46" s="175"/>
      <c r="AC46" s="175"/>
      <c r="AD46" s="175"/>
      <c r="AE46" s="175"/>
      <c r="AF46" s="175"/>
      <c r="AG46" s="175"/>
      <c r="AH46" s="175"/>
      <c r="AI46" s="175"/>
      <c r="AJ46" s="175"/>
      <c r="AK46" s="175"/>
      <c r="AL46" s="175"/>
      <c r="AM46" s="188"/>
    </row>
    <row r="47" spans="8:39" x14ac:dyDescent="0.3">
      <c r="H47" s="184" t="s">
        <v>400</v>
      </c>
      <c r="I47" t="s">
        <v>401</v>
      </c>
      <c r="J47" s="204">
        <f>COUNTIF('Q3 Raw Data'!$L50:$O50,"Yes")</f>
        <v>4</v>
      </c>
      <c r="X47" s="184" t="s">
        <v>400</v>
      </c>
      <c r="Y47" s="175" t="s">
        <v>401</v>
      </c>
      <c r="Z47" s="175">
        <f>COUNTIF('Q4 Raw Data'!$O50:$R50,"Yes")</f>
        <v>4</v>
      </c>
      <c r="AA47" s="175"/>
      <c r="AB47" s="175"/>
      <c r="AC47" s="175"/>
      <c r="AD47" s="175"/>
      <c r="AE47" s="175"/>
      <c r="AF47" s="175"/>
      <c r="AG47" s="175"/>
      <c r="AH47" s="175"/>
      <c r="AI47" s="175"/>
      <c r="AJ47" s="175"/>
      <c r="AK47" s="175"/>
      <c r="AL47" s="175"/>
      <c r="AM47" s="188"/>
    </row>
    <row r="48" spans="8:39" x14ac:dyDescent="0.3">
      <c r="H48" s="184" t="s">
        <v>404</v>
      </c>
      <c r="I48" t="s">
        <v>405</v>
      </c>
      <c r="J48" s="204">
        <f>COUNTIF('Q3 Raw Data'!$L51:$O51,"Yes")</f>
        <v>4</v>
      </c>
      <c r="X48" s="184" t="s">
        <v>404</v>
      </c>
      <c r="Y48" s="175" t="s">
        <v>405</v>
      </c>
      <c r="Z48" s="175">
        <f>COUNTIF('Q4 Raw Data'!$O51:$R51,"Yes")</f>
        <v>4</v>
      </c>
      <c r="AA48" s="175"/>
      <c r="AB48" s="175"/>
      <c r="AC48" s="175"/>
      <c r="AD48" s="175"/>
      <c r="AE48" s="175"/>
      <c r="AF48" s="175"/>
      <c r="AG48" s="175"/>
      <c r="AH48" s="175"/>
      <c r="AI48" s="175"/>
      <c r="AJ48" s="175"/>
      <c r="AK48" s="175"/>
      <c r="AL48" s="175"/>
      <c r="AM48" s="188"/>
    </row>
    <row r="49" spans="8:39" x14ac:dyDescent="0.3">
      <c r="H49" s="184" t="s">
        <v>407</v>
      </c>
      <c r="I49" t="s">
        <v>408</v>
      </c>
      <c r="J49" s="204">
        <f>COUNTIF('Q3 Raw Data'!$L52:$O52,"Yes")</f>
        <v>4</v>
      </c>
      <c r="X49" s="184" t="s">
        <v>407</v>
      </c>
      <c r="Y49" s="175" t="s">
        <v>408</v>
      </c>
      <c r="Z49" s="175">
        <f>COUNTIF('Q4 Raw Data'!$O52:$R52,"Yes")</f>
        <v>4</v>
      </c>
      <c r="AA49" s="175"/>
      <c r="AB49" s="175"/>
      <c r="AC49" s="175"/>
      <c r="AD49" s="175"/>
      <c r="AE49" s="175"/>
      <c r="AF49" s="175"/>
      <c r="AG49" s="175"/>
      <c r="AH49" s="175"/>
      <c r="AI49" s="175"/>
      <c r="AJ49" s="175"/>
      <c r="AK49" s="175"/>
      <c r="AL49" s="175"/>
      <c r="AM49" s="188"/>
    </row>
    <row r="50" spans="8:39" x14ac:dyDescent="0.3">
      <c r="H50" s="184" t="s">
        <v>411</v>
      </c>
      <c r="I50" t="s">
        <v>412</v>
      </c>
      <c r="J50" s="204">
        <f>COUNTIF('Q3 Raw Data'!$L53:$O53,"Yes")</f>
        <v>4</v>
      </c>
      <c r="X50" s="184" t="s">
        <v>411</v>
      </c>
      <c r="Y50" s="175" t="s">
        <v>412</v>
      </c>
      <c r="Z50" s="175">
        <f>COUNTIF('Q4 Raw Data'!$O53:$R53,"Yes")</f>
        <v>4</v>
      </c>
      <c r="AA50" s="175"/>
      <c r="AB50" s="175"/>
      <c r="AC50" s="175"/>
      <c r="AD50" s="175"/>
      <c r="AE50" s="175"/>
      <c r="AF50" s="175"/>
      <c r="AG50" s="175"/>
      <c r="AH50" s="175"/>
      <c r="AI50" s="175"/>
      <c r="AJ50" s="175"/>
      <c r="AK50" s="175"/>
      <c r="AL50" s="175"/>
      <c r="AM50" s="188"/>
    </row>
    <row r="51" spans="8:39" x14ac:dyDescent="0.3">
      <c r="H51" s="184" t="s">
        <v>413</v>
      </c>
      <c r="I51" t="s">
        <v>414</v>
      </c>
      <c r="J51" s="204">
        <f>COUNTIF('Q3 Raw Data'!$L54:$O54,"Yes")</f>
        <v>3</v>
      </c>
      <c r="X51" s="184" t="s">
        <v>413</v>
      </c>
      <c r="Y51" s="175" t="s">
        <v>414</v>
      </c>
      <c r="Z51" s="175">
        <f>COUNTIF('Q4 Raw Data'!$O54:$R54,"Yes")</f>
        <v>4</v>
      </c>
      <c r="AA51" s="175"/>
      <c r="AB51" s="175"/>
      <c r="AC51" s="175"/>
      <c r="AD51" s="175"/>
      <c r="AE51" s="175"/>
      <c r="AF51" s="175"/>
      <c r="AG51" s="175"/>
      <c r="AH51" s="175"/>
      <c r="AI51" s="175"/>
      <c r="AJ51" s="175"/>
      <c r="AK51" s="175"/>
      <c r="AL51" s="175"/>
      <c r="AM51" s="188"/>
    </row>
    <row r="52" spans="8:39" x14ac:dyDescent="0.3">
      <c r="H52" s="184" t="s">
        <v>415</v>
      </c>
      <c r="I52" t="s">
        <v>416</v>
      </c>
      <c r="J52" s="204">
        <f>COUNTIF('Q3 Raw Data'!$L55:$O55,"Yes")</f>
        <v>4</v>
      </c>
      <c r="X52" s="184" t="s">
        <v>415</v>
      </c>
      <c r="Y52" s="175" t="s">
        <v>416</v>
      </c>
      <c r="Z52" s="175">
        <f>COUNTIF('Q4 Raw Data'!$O55:$R55,"Yes")</f>
        <v>4</v>
      </c>
      <c r="AA52" s="175"/>
      <c r="AB52" s="175"/>
      <c r="AC52" s="175"/>
      <c r="AD52" s="175"/>
      <c r="AE52" s="175"/>
      <c r="AF52" s="175"/>
      <c r="AG52" s="175"/>
      <c r="AH52" s="175"/>
      <c r="AI52" s="175"/>
      <c r="AJ52" s="175"/>
      <c r="AK52" s="175"/>
      <c r="AL52" s="175"/>
      <c r="AM52" s="188"/>
    </row>
    <row r="53" spans="8:39" x14ac:dyDescent="0.3">
      <c r="H53" s="184" t="s">
        <v>419</v>
      </c>
      <c r="I53" t="s">
        <v>420</v>
      </c>
      <c r="J53" s="204">
        <f>COUNTIF('Q3 Raw Data'!$L56:$O56,"Yes")</f>
        <v>4</v>
      </c>
      <c r="X53" s="184" t="s">
        <v>419</v>
      </c>
      <c r="Y53" s="175" t="s">
        <v>420</v>
      </c>
      <c r="Z53" s="175">
        <f>COUNTIF('Q4 Raw Data'!$O56:$R56,"Yes")</f>
        <v>4</v>
      </c>
      <c r="AA53" s="175"/>
      <c r="AB53" s="175"/>
      <c r="AC53" s="175"/>
      <c r="AD53" s="175"/>
      <c r="AE53" s="175"/>
      <c r="AF53" s="175"/>
      <c r="AG53" s="175"/>
      <c r="AH53" s="175"/>
      <c r="AI53" s="175"/>
      <c r="AJ53" s="175"/>
      <c r="AK53" s="175"/>
      <c r="AL53" s="175"/>
      <c r="AM53" s="188"/>
    </row>
    <row r="54" spans="8:39" x14ac:dyDescent="0.3">
      <c r="H54" s="184" t="s">
        <v>421</v>
      </c>
      <c r="I54" t="s">
        <v>422</v>
      </c>
      <c r="J54" s="204">
        <f>COUNTIF('Q3 Raw Data'!$L57:$O57,"Yes")</f>
        <v>4</v>
      </c>
      <c r="X54" s="184" t="s">
        <v>421</v>
      </c>
      <c r="Y54" s="175" t="s">
        <v>422</v>
      </c>
      <c r="Z54" s="175">
        <f>COUNTIF('Q4 Raw Data'!$O57:$R57,"Yes")</f>
        <v>4</v>
      </c>
      <c r="AA54" s="175"/>
      <c r="AB54" s="175"/>
      <c r="AC54" s="175"/>
      <c r="AD54" s="175"/>
      <c r="AE54" s="175"/>
      <c r="AF54" s="175"/>
      <c r="AG54" s="175"/>
      <c r="AH54" s="175"/>
      <c r="AI54" s="175"/>
      <c r="AJ54" s="175"/>
      <c r="AK54" s="175"/>
      <c r="AL54" s="175"/>
      <c r="AM54" s="188"/>
    </row>
    <row r="55" spans="8:39" x14ac:dyDescent="0.3">
      <c r="H55" s="184" t="s">
        <v>423</v>
      </c>
      <c r="I55" t="s">
        <v>424</v>
      </c>
      <c r="J55" s="204">
        <f>COUNTIF('Q3 Raw Data'!$L58:$O58,"Yes")</f>
        <v>4</v>
      </c>
      <c r="X55" s="184" t="s">
        <v>423</v>
      </c>
      <c r="Y55" s="175" t="s">
        <v>424</v>
      </c>
      <c r="Z55" s="175">
        <f>COUNTIF('Q4 Raw Data'!$O58:$R58,"Yes")</f>
        <v>4</v>
      </c>
      <c r="AA55" s="175"/>
      <c r="AB55" s="175"/>
      <c r="AC55" s="175"/>
      <c r="AD55" s="175"/>
      <c r="AE55" s="175"/>
      <c r="AF55" s="175"/>
      <c r="AG55" s="175"/>
      <c r="AH55" s="175"/>
      <c r="AI55" s="175"/>
      <c r="AJ55" s="175"/>
      <c r="AK55" s="175"/>
      <c r="AL55" s="175"/>
      <c r="AM55" s="188"/>
    </row>
    <row r="56" spans="8:39" x14ac:dyDescent="0.3">
      <c r="H56" s="184" t="s">
        <v>425</v>
      </c>
      <c r="I56" t="s">
        <v>426</v>
      </c>
      <c r="J56" s="204">
        <f>COUNTIF('Q3 Raw Data'!$L59:$O59,"Yes")</f>
        <v>4</v>
      </c>
      <c r="X56" s="184" t="s">
        <v>425</v>
      </c>
      <c r="Y56" s="175" t="s">
        <v>426</v>
      </c>
      <c r="Z56" s="175">
        <f>COUNTIF('Q4 Raw Data'!$O59:$R59,"Yes")</f>
        <v>4</v>
      </c>
      <c r="AA56" s="175"/>
      <c r="AB56" s="175"/>
      <c r="AC56" s="175"/>
      <c r="AD56" s="175"/>
      <c r="AE56" s="175"/>
      <c r="AF56" s="175"/>
      <c r="AG56" s="175"/>
      <c r="AH56" s="175"/>
      <c r="AI56" s="175"/>
      <c r="AJ56" s="175"/>
      <c r="AK56" s="175"/>
      <c r="AL56" s="175"/>
      <c r="AM56" s="188"/>
    </row>
    <row r="57" spans="8:39" x14ac:dyDescent="0.3">
      <c r="H57" s="184" t="s">
        <v>427</v>
      </c>
      <c r="I57" t="s">
        <v>428</v>
      </c>
      <c r="J57" s="204">
        <f>COUNTIF('Q3 Raw Data'!$L60:$O60,"Yes")</f>
        <v>4</v>
      </c>
      <c r="X57" s="184" t="s">
        <v>427</v>
      </c>
      <c r="Y57" s="175" t="s">
        <v>428</v>
      </c>
      <c r="Z57" s="175">
        <f>COUNTIF('Q4 Raw Data'!$O60:$R60,"Yes")</f>
        <v>4</v>
      </c>
      <c r="AA57" s="175"/>
      <c r="AB57" s="175"/>
      <c r="AC57" s="175"/>
      <c r="AD57" s="175"/>
      <c r="AE57" s="175"/>
      <c r="AF57" s="175"/>
      <c r="AG57" s="175"/>
      <c r="AH57" s="175"/>
      <c r="AI57" s="175"/>
      <c r="AJ57" s="175"/>
      <c r="AK57" s="175"/>
      <c r="AL57" s="175"/>
      <c r="AM57" s="188"/>
    </row>
    <row r="58" spans="8:39" x14ac:dyDescent="0.3">
      <c r="H58" s="184" t="s">
        <v>429</v>
      </c>
      <c r="I58" t="s">
        <v>430</v>
      </c>
      <c r="J58" s="204">
        <f>COUNTIF('Q3 Raw Data'!$L61:$O61,"Yes")</f>
        <v>4</v>
      </c>
      <c r="X58" s="184" t="s">
        <v>429</v>
      </c>
      <c r="Y58" s="175" t="s">
        <v>430</v>
      </c>
      <c r="Z58" s="175">
        <f>COUNTIF('Q4 Raw Data'!$O61:$R61,"Yes")</f>
        <v>4</v>
      </c>
      <c r="AA58" s="175"/>
      <c r="AB58" s="175"/>
      <c r="AC58" s="175"/>
      <c r="AD58" s="175"/>
      <c r="AE58" s="175"/>
      <c r="AF58" s="175"/>
      <c r="AG58" s="175"/>
      <c r="AH58" s="175"/>
      <c r="AI58" s="175"/>
      <c r="AJ58" s="175"/>
      <c r="AK58" s="175"/>
      <c r="AL58" s="175"/>
      <c r="AM58" s="188"/>
    </row>
    <row r="59" spans="8:39" x14ac:dyDescent="0.3">
      <c r="H59" s="184" t="s">
        <v>431</v>
      </c>
      <c r="I59" t="s">
        <v>432</v>
      </c>
      <c r="J59" s="204">
        <f>COUNTIF('Q3 Raw Data'!$L62:$O62,"Yes")</f>
        <v>4</v>
      </c>
      <c r="X59" s="184" t="s">
        <v>431</v>
      </c>
      <c r="Y59" s="175" t="s">
        <v>432</v>
      </c>
      <c r="Z59" s="175">
        <f>COUNTIF('Q4 Raw Data'!$O62:$R62,"Yes")</f>
        <v>4</v>
      </c>
      <c r="AA59" s="175"/>
      <c r="AB59" s="175"/>
      <c r="AC59" s="175"/>
      <c r="AD59" s="175"/>
      <c r="AE59" s="175"/>
      <c r="AF59" s="175"/>
      <c r="AG59" s="175"/>
      <c r="AH59" s="175"/>
      <c r="AI59" s="175"/>
      <c r="AJ59" s="175"/>
      <c r="AK59" s="175"/>
      <c r="AL59" s="175"/>
      <c r="AM59" s="188"/>
    </row>
    <row r="60" spans="8:39" x14ac:dyDescent="0.3">
      <c r="H60" s="184" t="s">
        <v>433</v>
      </c>
      <c r="I60" t="s">
        <v>434</v>
      </c>
      <c r="J60" s="204">
        <f>COUNTIF('Q3 Raw Data'!$L63:$O63,"Yes")</f>
        <v>4</v>
      </c>
      <c r="X60" s="184" t="s">
        <v>433</v>
      </c>
      <c r="Y60" s="175" t="s">
        <v>434</v>
      </c>
      <c r="Z60" s="175">
        <f>COUNTIF('Q4 Raw Data'!$O63:$R63,"Yes")</f>
        <v>4</v>
      </c>
      <c r="AA60" s="175"/>
      <c r="AB60" s="175"/>
      <c r="AC60" s="175"/>
      <c r="AD60" s="175"/>
      <c r="AE60" s="175"/>
      <c r="AF60" s="175"/>
      <c r="AG60" s="175"/>
      <c r="AH60" s="175"/>
      <c r="AI60" s="175"/>
      <c r="AJ60" s="175"/>
      <c r="AK60" s="175"/>
      <c r="AL60" s="175"/>
      <c r="AM60" s="188"/>
    </row>
    <row r="61" spans="8:39" x14ac:dyDescent="0.3">
      <c r="H61" s="184" t="s">
        <v>435</v>
      </c>
      <c r="I61" t="s">
        <v>436</v>
      </c>
      <c r="J61" s="204">
        <f>COUNTIF('Q3 Raw Data'!$L64:$O64,"Yes")</f>
        <v>4</v>
      </c>
      <c r="X61" s="184" t="s">
        <v>435</v>
      </c>
      <c r="Y61" s="175" t="s">
        <v>436</v>
      </c>
      <c r="Z61" s="175">
        <f>COUNTIF('Q4 Raw Data'!$O64:$R64,"Yes")</f>
        <v>4</v>
      </c>
      <c r="AA61" s="175"/>
      <c r="AB61" s="175"/>
      <c r="AC61" s="175"/>
      <c r="AD61" s="175"/>
      <c r="AE61" s="175"/>
      <c r="AF61" s="175"/>
      <c r="AG61" s="175"/>
      <c r="AH61" s="175"/>
      <c r="AI61" s="175"/>
      <c r="AJ61" s="175"/>
      <c r="AK61" s="175"/>
      <c r="AL61" s="175"/>
      <c r="AM61" s="188"/>
    </row>
    <row r="62" spans="8:39" x14ac:dyDescent="0.3">
      <c r="H62" s="184" t="s">
        <v>438</v>
      </c>
      <c r="I62" t="s">
        <v>439</v>
      </c>
      <c r="J62" s="204">
        <f>COUNTIF('Q3 Raw Data'!$L65:$O65,"Yes")</f>
        <v>4</v>
      </c>
      <c r="X62" s="184" t="s">
        <v>438</v>
      </c>
      <c r="Y62" s="175" t="s">
        <v>439</v>
      </c>
      <c r="Z62" s="175">
        <f>COUNTIF('Q4 Raw Data'!$O65:$R65,"Yes")</f>
        <v>4</v>
      </c>
      <c r="AA62" s="175"/>
      <c r="AB62" s="175"/>
      <c r="AC62" s="175"/>
      <c r="AD62" s="175"/>
      <c r="AE62" s="175"/>
      <c r="AF62" s="175"/>
      <c r="AG62" s="175"/>
      <c r="AH62" s="175"/>
      <c r="AI62" s="175"/>
      <c r="AJ62" s="175"/>
      <c r="AK62" s="175"/>
      <c r="AL62" s="175"/>
      <c r="AM62" s="188"/>
    </row>
    <row r="63" spans="8:39" x14ac:dyDescent="0.3">
      <c r="H63" s="184" t="s">
        <v>442</v>
      </c>
      <c r="I63" t="s">
        <v>443</v>
      </c>
      <c r="J63" s="204">
        <f>COUNTIF('Q3 Raw Data'!$L66:$O66,"Yes")</f>
        <v>4</v>
      </c>
      <c r="X63" s="184" t="s">
        <v>442</v>
      </c>
      <c r="Y63" s="175" t="s">
        <v>443</v>
      </c>
      <c r="Z63" s="175">
        <f>COUNTIF('Q4 Raw Data'!$O66:$R66,"Yes")</f>
        <v>4</v>
      </c>
      <c r="AA63" s="175"/>
      <c r="AB63" s="175"/>
      <c r="AC63" s="175"/>
      <c r="AD63" s="175"/>
      <c r="AE63" s="175"/>
      <c r="AF63" s="175"/>
      <c r="AG63" s="175"/>
      <c r="AH63" s="175"/>
      <c r="AI63" s="175"/>
      <c r="AJ63" s="175"/>
      <c r="AK63" s="175"/>
      <c r="AL63" s="175"/>
      <c r="AM63" s="188"/>
    </row>
    <row r="64" spans="8:39" x14ac:dyDescent="0.3">
      <c r="H64" s="184" t="s">
        <v>446</v>
      </c>
      <c r="I64" t="s">
        <v>447</v>
      </c>
      <c r="J64" s="204">
        <f>COUNTIF('Q3 Raw Data'!$L67:$O67,"Yes")</f>
        <v>4</v>
      </c>
      <c r="X64" s="184" t="s">
        <v>446</v>
      </c>
      <c r="Y64" s="175" t="s">
        <v>447</v>
      </c>
      <c r="Z64" s="175">
        <f>COUNTIF('Q4 Raw Data'!$O67:$R67,"Yes")</f>
        <v>4</v>
      </c>
      <c r="AA64" s="175"/>
      <c r="AB64" s="175"/>
      <c r="AC64" s="175"/>
      <c r="AD64" s="175"/>
      <c r="AE64" s="175"/>
      <c r="AF64" s="175"/>
      <c r="AG64" s="175"/>
      <c r="AH64" s="175"/>
      <c r="AI64" s="175"/>
      <c r="AJ64" s="175"/>
      <c r="AK64" s="175"/>
      <c r="AL64" s="175"/>
      <c r="AM64" s="188"/>
    </row>
    <row r="65" spans="8:39" x14ac:dyDescent="0.3">
      <c r="H65" s="184" t="s">
        <v>448</v>
      </c>
      <c r="I65" t="s">
        <v>449</v>
      </c>
      <c r="J65" s="204">
        <f>COUNTIF('Q3 Raw Data'!$L68:$O68,"Yes")</f>
        <v>4</v>
      </c>
      <c r="X65" s="184" t="s">
        <v>448</v>
      </c>
      <c r="Y65" s="175" t="s">
        <v>449</v>
      </c>
      <c r="Z65" s="175">
        <f>COUNTIF('Q4 Raw Data'!$O68:$R68,"Yes")</f>
        <v>4</v>
      </c>
      <c r="AA65" s="175"/>
      <c r="AB65" s="175"/>
      <c r="AC65" s="175"/>
      <c r="AD65" s="175"/>
      <c r="AE65" s="175"/>
      <c r="AF65" s="175"/>
      <c r="AG65" s="175"/>
      <c r="AH65" s="175"/>
      <c r="AI65" s="175"/>
      <c r="AJ65" s="175"/>
      <c r="AK65" s="175"/>
      <c r="AL65" s="175"/>
      <c r="AM65" s="188"/>
    </row>
    <row r="66" spans="8:39" x14ac:dyDescent="0.3">
      <c r="H66" s="184" t="s">
        <v>450</v>
      </c>
      <c r="I66" t="s">
        <v>451</v>
      </c>
      <c r="J66" s="204">
        <f>COUNTIF('Q3 Raw Data'!$L69:$O69,"Yes")</f>
        <v>4</v>
      </c>
      <c r="X66" s="184" t="s">
        <v>450</v>
      </c>
      <c r="Y66" s="175" t="s">
        <v>451</v>
      </c>
      <c r="Z66" s="175">
        <f>COUNTIF('Q4 Raw Data'!$O69:$R69,"Yes")</f>
        <v>4</v>
      </c>
      <c r="AA66" s="175"/>
      <c r="AB66" s="175"/>
      <c r="AC66" s="175"/>
      <c r="AD66" s="175"/>
      <c r="AE66" s="175"/>
      <c r="AF66" s="175"/>
      <c r="AG66" s="175"/>
      <c r="AH66" s="175"/>
      <c r="AI66" s="175"/>
      <c r="AJ66" s="175"/>
      <c r="AK66" s="175"/>
      <c r="AL66" s="175"/>
      <c r="AM66" s="188"/>
    </row>
    <row r="67" spans="8:39" x14ac:dyDescent="0.3">
      <c r="H67" s="184" t="s">
        <v>454</v>
      </c>
      <c r="I67" t="s">
        <v>455</v>
      </c>
      <c r="J67" s="204">
        <f>COUNTIF('Q3 Raw Data'!$L70:$O70,"Yes")</f>
        <v>4</v>
      </c>
      <c r="X67" s="184" t="s">
        <v>454</v>
      </c>
      <c r="Y67" s="175" t="s">
        <v>455</v>
      </c>
      <c r="Z67" s="175">
        <f>COUNTIF('Q4 Raw Data'!$O70:$R70,"Yes")</f>
        <v>4</v>
      </c>
      <c r="AA67" s="175"/>
      <c r="AB67" s="175"/>
      <c r="AC67" s="175"/>
      <c r="AD67" s="175"/>
      <c r="AE67" s="175"/>
      <c r="AF67" s="175"/>
      <c r="AG67" s="175"/>
      <c r="AH67" s="175"/>
      <c r="AI67" s="175"/>
      <c r="AJ67" s="175"/>
      <c r="AK67" s="175"/>
      <c r="AL67" s="175"/>
      <c r="AM67" s="188"/>
    </row>
    <row r="68" spans="8:39" x14ac:dyDescent="0.3">
      <c r="H68" s="184" t="s">
        <v>456</v>
      </c>
      <c r="I68" t="s">
        <v>457</v>
      </c>
      <c r="J68" s="204">
        <f>COUNTIF('Q3 Raw Data'!$L71:$O71,"Yes")</f>
        <v>4</v>
      </c>
      <c r="X68" s="184" t="s">
        <v>456</v>
      </c>
      <c r="Y68" s="175" t="s">
        <v>457</v>
      </c>
      <c r="Z68" s="175">
        <f>COUNTIF('Q4 Raw Data'!$O71:$R71,"Yes")</f>
        <v>4</v>
      </c>
      <c r="AA68" s="175"/>
      <c r="AB68" s="175"/>
      <c r="AC68" s="175"/>
      <c r="AD68" s="175"/>
      <c r="AE68" s="175"/>
      <c r="AF68" s="175"/>
      <c r="AG68" s="175"/>
      <c r="AH68" s="175"/>
      <c r="AI68" s="175"/>
      <c r="AJ68" s="175"/>
      <c r="AK68" s="175"/>
      <c r="AL68" s="175"/>
      <c r="AM68" s="188"/>
    </row>
    <row r="69" spans="8:39" x14ac:dyDescent="0.3">
      <c r="H69" s="184" t="s">
        <v>460</v>
      </c>
      <c r="I69" t="s">
        <v>461</v>
      </c>
      <c r="J69" s="204">
        <f>COUNTIF('Q3 Raw Data'!$L72:$O72,"Yes")</f>
        <v>4</v>
      </c>
      <c r="X69" s="184" t="s">
        <v>460</v>
      </c>
      <c r="Y69" s="175" t="s">
        <v>461</v>
      </c>
      <c r="Z69" s="175">
        <f>COUNTIF('Q4 Raw Data'!$O72:$R72,"Yes")</f>
        <v>4</v>
      </c>
      <c r="AA69" s="175"/>
      <c r="AB69" s="175"/>
      <c r="AC69" s="175"/>
      <c r="AD69" s="175"/>
      <c r="AE69" s="175"/>
      <c r="AF69" s="175"/>
      <c r="AG69" s="175"/>
      <c r="AH69" s="175"/>
      <c r="AI69" s="175"/>
      <c r="AJ69" s="175"/>
      <c r="AK69" s="175"/>
      <c r="AL69" s="175"/>
      <c r="AM69" s="188"/>
    </row>
    <row r="70" spans="8:39" x14ac:dyDescent="0.3">
      <c r="H70" s="184" t="s">
        <v>462</v>
      </c>
      <c r="I70" t="s">
        <v>463</v>
      </c>
      <c r="J70" s="204">
        <f>COUNTIF('Q3 Raw Data'!$L73:$O73,"Yes")</f>
        <v>4</v>
      </c>
      <c r="X70" s="184" t="s">
        <v>462</v>
      </c>
      <c r="Y70" s="175" t="s">
        <v>463</v>
      </c>
      <c r="Z70" s="175">
        <f>COUNTIF('Q4 Raw Data'!$O73:$R73,"Yes")</f>
        <v>4</v>
      </c>
      <c r="AA70" s="175"/>
      <c r="AB70" s="175"/>
      <c r="AC70" s="175"/>
      <c r="AD70" s="175"/>
      <c r="AE70" s="175"/>
      <c r="AF70" s="175"/>
      <c r="AG70" s="175"/>
      <c r="AH70" s="175"/>
      <c r="AI70" s="175"/>
      <c r="AJ70" s="175"/>
      <c r="AK70" s="175"/>
      <c r="AL70" s="175"/>
      <c r="AM70" s="188"/>
    </row>
    <row r="71" spans="8:39" x14ac:dyDescent="0.3">
      <c r="H71" s="184" t="s">
        <v>464</v>
      </c>
      <c r="I71" t="s">
        <v>465</v>
      </c>
      <c r="J71" s="204">
        <f>COUNTIF('Q3 Raw Data'!$L74:$O74,"Yes")</f>
        <v>4</v>
      </c>
      <c r="X71" s="184" t="s">
        <v>464</v>
      </c>
      <c r="Y71" s="175" t="s">
        <v>465</v>
      </c>
      <c r="Z71" s="175">
        <f>COUNTIF('Q4 Raw Data'!$O74:$R74,"Yes")</f>
        <v>4</v>
      </c>
      <c r="AA71" s="175"/>
      <c r="AB71" s="175"/>
      <c r="AC71" s="175"/>
      <c r="AD71" s="175"/>
      <c r="AE71" s="175"/>
      <c r="AF71" s="175"/>
      <c r="AG71" s="175"/>
      <c r="AH71" s="175"/>
      <c r="AI71" s="175"/>
      <c r="AJ71" s="175"/>
      <c r="AK71" s="175"/>
      <c r="AL71" s="175"/>
      <c r="AM71" s="188"/>
    </row>
    <row r="72" spans="8:39" x14ac:dyDescent="0.3">
      <c r="H72" s="184" t="s">
        <v>468</v>
      </c>
      <c r="I72" t="s">
        <v>469</v>
      </c>
      <c r="J72" s="204">
        <f>COUNTIF('Q3 Raw Data'!$L75:$O75,"Yes")</f>
        <v>4</v>
      </c>
      <c r="X72" s="184" t="s">
        <v>468</v>
      </c>
      <c r="Y72" s="175" t="s">
        <v>469</v>
      </c>
      <c r="Z72" s="175">
        <f>COUNTIF('Q4 Raw Data'!$O75:$R75,"Yes")</f>
        <v>4</v>
      </c>
      <c r="AA72" s="175"/>
      <c r="AB72" s="175"/>
      <c r="AC72" s="175"/>
      <c r="AD72" s="175"/>
      <c r="AE72" s="175"/>
      <c r="AF72" s="175"/>
      <c r="AG72" s="175"/>
      <c r="AH72" s="175"/>
      <c r="AI72" s="175"/>
      <c r="AJ72" s="175"/>
      <c r="AK72" s="175"/>
      <c r="AL72" s="175"/>
      <c r="AM72" s="188"/>
    </row>
    <row r="73" spans="8:39" x14ac:dyDescent="0.3">
      <c r="H73" s="184" t="s">
        <v>470</v>
      </c>
      <c r="I73" t="s">
        <v>471</v>
      </c>
      <c r="J73" s="204">
        <f>COUNTIF('Q3 Raw Data'!$L76:$O76,"Yes")</f>
        <v>4</v>
      </c>
      <c r="X73" s="184" t="s">
        <v>470</v>
      </c>
      <c r="Y73" s="175" t="s">
        <v>471</v>
      </c>
      <c r="Z73" s="175">
        <f>COUNTIF('Q4 Raw Data'!$O76:$R76,"Yes")</f>
        <v>4</v>
      </c>
      <c r="AA73" s="175"/>
      <c r="AB73" s="175"/>
      <c r="AC73" s="175"/>
      <c r="AD73" s="175"/>
      <c r="AE73" s="175"/>
      <c r="AF73" s="175"/>
      <c r="AG73" s="175"/>
      <c r="AH73" s="175"/>
      <c r="AI73" s="175"/>
      <c r="AJ73" s="175"/>
      <c r="AK73" s="175"/>
      <c r="AL73" s="175"/>
      <c r="AM73" s="188"/>
    </row>
    <row r="74" spans="8:39" x14ac:dyDescent="0.3">
      <c r="H74" s="184" t="s">
        <v>474</v>
      </c>
      <c r="I74" t="s">
        <v>475</v>
      </c>
      <c r="J74" s="204">
        <f>COUNTIF('Q3 Raw Data'!$L77:$O77,"Yes")</f>
        <v>4</v>
      </c>
      <c r="X74" s="184" t="s">
        <v>474</v>
      </c>
      <c r="Y74" s="175" t="s">
        <v>475</v>
      </c>
      <c r="Z74" s="175">
        <f>COUNTIF('Q4 Raw Data'!$O77:$R77,"Yes")</f>
        <v>4</v>
      </c>
      <c r="AA74" s="175"/>
      <c r="AB74" s="175"/>
      <c r="AC74" s="175"/>
      <c r="AD74" s="175"/>
      <c r="AE74" s="175"/>
      <c r="AF74" s="175"/>
      <c r="AG74" s="175"/>
      <c r="AH74" s="175"/>
      <c r="AI74" s="175"/>
      <c r="AJ74" s="175"/>
      <c r="AK74" s="175"/>
      <c r="AL74" s="175"/>
      <c r="AM74" s="188"/>
    </row>
    <row r="75" spans="8:39" x14ac:dyDescent="0.3">
      <c r="H75" s="184" t="s">
        <v>478</v>
      </c>
      <c r="I75" t="s">
        <v>479</v>
      </c>
      <c r="J75" s="204">
        <f>COUNTIF('Q3 Raw Data'!$L78:$O78,"Yes")</f>
        <v>4</v>
      </c>
      <c r="X75" s="184" t="s">
        <v>478</v>
      </c>
      <c r="Y75" s="175" t="s">
        <v>479</v>
      </c>
      <c r="Z75" s="175">
        <f>COUNTIF('Q4 Raw Data'!$O78:$R78,"Yes")</f>
        <v>4</v>
      </c>
      <c r="AA75" s="175"/>
      <c r="AB75" s="175"/>
      <c r="AC75" s="175"/>
      <c r="AD75" s="175"/>
      <c r="AE75" s="175"/>
      <c r="AF75" s="175"/>
      <c r="AG75" s="175"/>
      <c r="AH75" s="175"/>
      <c r="AI75" s="175"/>
      <c r="AJ75" s="175"/>
      <c r="AK75" s="175"/>
      <c r="AL75" s="175"/>
      <c r="AM75" s="188"/>
    </row>
    <row r="76" spans="8:39" x14ac:dyDescent="0.3">
      <c r="H76" s="184" t="s">
        <v>482</v>
      </c>
      <c r="I76" t="s">
        <v>483</v>
      </c>
      <c r="J76" s="204">
        <f>COUNTIF('Q3 Raw Data'!$L79:$O79,"Yes")</f>
        <v>4</v>
      </c>
      <c r="X76" s="184" t="s">
        <v>482</v>
      </c>
      <c r="Y76" s="175" t="s">
        <v>483</v>
      </c>
      <c r="Z76" s="175">
        <f>COUNTIF('Q4 Raw Data'!$O79:$R79,"Yes")</f>
        <v>4</v>
      </c>
      <c r="AA76" s="175"/>
      <c r="AB76" s="175"/>
      <c r="AC76" s="175"/>
      <c r="AD76" s="175"/>
      <c r="AE76" s="175"/>
      <c r="AF76" s="175"/>
      <c r="AG76" s="175"/>
      <c r="AH76" s="175"/>
      <c r="AI76" s="175"/>
      <c r="AJ76" s="175"/>
      <c r="AK76" s="175"/>
      <c r="AL76" s="175"/>
      <c r="AM76" s="188"/>
    </row>
    <row r="77" spans="8:39" x14ac:dyDescent="0.3">
      <c r="H77" s="184" t="s">
        <v>484</v>
      </c>
      <c r="I77" t="s">
        <v>485</v>
      </c>
      <c r="J77" s="204">
        <f>COUNTIF('Q3 Raw Data'!$L80:$O80,"Yes")</f>
        <v>4</v>
      </c>
      <c r="X77" s="184" t="s">
        <v>484</v>
      </c>
      <c r="Y77" s="175" t="s">
        <v>485</v>
      </c>
      <c r="Z77" s="175">
        <f>COUNTIF('Q4 Raw Data'!$O80:$R80,"Yes")</f>
        <v>4</v>
      </c>
      <c r="AA77" s="175"/>
      <c r="AB77" s="175"/>
      <c r="AC77" s="175"/>
      <c r="AD77" s="175"/>
      <c r="AE77" s="175"/>
      <c r="AF77" s="175"/>
      <c r="AG77" s="175"/>
      <c r="AH77" s="175"/>
      <c r="AI77" s="175"/>
      <c r="AJ77" s="175"/>
      <c r="AK77" s="175"/>
      <c r="AL77" s="175"/>
      <c r="AM77" s="188"/>
    </row>
    <row r="78" spans="8:39" x14ac:dyDescent="0.3">
      <c r="H78" s="184" t="s">
        <v>488</v>
      </c>
      <c r="I78" t="s">
        <v>489</v>
      </c>
      <c r="J78" s="204">
        <f>COUNTIF('Q3 Raw Data'!$L81:$O81,"Yes")</f>
        <v>4</v>
      </c>
      <c r="X78" s="184" t="s">
        <v>488</v>
      </c>
      <c r="Y78" s="175" t="s">
        <v>489</v>
      </c>
      <c r="Z78" s="175">
        <f>COUNTIF('Q4 Raw Data'!$O81:$R81,"Yes")</f>
        <v>4</v>
      </c>
      <c r="AA78" s="175"/>
      <c r="AB78" s="175"/>
      <c r="AC78" s="175"/>
      <c r="AD78" s="175"/>
      <c r="AE78" s="175"/>
      <c r="AF78" s="175"/>
      <c r="AG78" s="175"/>
      <c r="AH78" s="175"/>
      <c r="AI78" s="175"/>
      <c r="AJ78" s="175"/>
      <c r="AK78" s="175"/>
      <c r="AL78" s="175"/>
      <c r="AM78" s="188"/>
    </row>
    <row r="79" spans="8:39" x14ac:dyDescent="0.3">
      <c r="H79" s="184" t="s">
        <v>492</v>
      </c>
      <c r="I79" t="s">
        <v>493</v>
      </c>
      <c r="J79" s="204">
        <f>COUNTIF('Q3 Raw Data'!$L82:$O82,"Yes")</f>
        <v>4</v>
      </c>
      <c r="X79" s="184" t="s">
        <v>492</v>
      </c>
      <c r="Y79" s="175" t="s">
        <v>493</v>
      </c>
      <c r="Z79" s="175">
        <f>COUNTIF('Q4 Raw Data'!$O82:$R82,"Yes")</f>
        <v>4</v>
      </c>
      <c r="AA79" s="175"/>
      <c r="AB79" s="175"/>
      <c r="AC79" s="175"/>
      <c r="AD79" s="175"/>
      <c r="AE79" s="175"/>
      <c r="AF79" s="175"/>
      <c r="AG79" s="175"/>
      <c r="AH79" s="175"/>
      <c r="AI79" s="175"/>
      <c r="AJ79" s="175"/>
      <c r="AK79" s="175"/>
      <c r="AL79" s="175"/>
      <c r="AM79" s="188"/>
    </row>
    <row r="80" spans="8:39" x14ac:dyDescent="0.3">
      <c r="H80" s="184" t="s">
        <v>494</v>
      </c>
      <c r="I80" t="s">
        <v>495</v>
      </c>
      <c r="J80" s="204">
        <f>COUNTIF('Q3 Raw Data'!$L83:$O83,"Yes")</f>
        <v>4</v>
      </c>
      <c r="X80" s="184" t="s">
        <v>494</v>
      </c>
      <c r="Y80" s="175" t="s">
        <v>495</v>
      </c>
      <c r="Z80" s="175">
        <f>COUNTIF('Q4 Raw Data'!$O83:$R83,"Yes")</f>
        <v>4</v>
      </c>
      <c r="AA80" s="175"/>
      <c r="AB80" s="175"/>
      <c r="AC80" s="175"/>
      <c r="AD80" s="175"/>
      <c r="AE80" s="175"/>
      <c r="AF80" s="175"/>
      <c r="AG80" s="175"/>
      <c r="AH80" s="175"/>
      <c r="AI80" s="175"/>
      <c r="AJ80" s="175"/>
      <c r="AK80" s="175"/>
      <c r="AL80" s="175"/>
      <c r="AM80" s="188"/>
    </row>
    <row r="81" spans="8:39" x14ac:dyDescent="0.3">
      <c r="H81" s="184" t="s">
        <v>498</v>
      </c>
      <c r="I81" t="s">
        <v>499</v>
      </c>
      <c r="J81" s="204">
        <f>COUNTIF('Q3 Raw Data'!$L84:$O84,"Yes")</f>
        <v>4</v>
      </c>
      <c r="X81" s="184" t="s">
        <v>498</v>
      </c>
      <c r="Y81" s="175" t="s">
        <v>499</v>
      </c>
      <c r="Z81" s="175">
        <f>COUNTIF('Q4 Raw Data'!$O84:$R84,"Yes")</f>
        <v>4</v>
      </c>
      <c r="AA81" s="175"/>
      <c r="AB81" s="175"/>
      <c r="AC81" s="175"/>
      <c r="AD81" s="175"/>
      <c r="AE81" s="175"/>
      <c r="AF81" s="175"/>
      <c r="AG81" s="175"/>
      <c r="AH81" s="175"/>
      <c r="AI81" s="175"/>
      <c r="AJ81" s="175"/>
      <c r="AK81" s="175"/>
      <c r="AL81" s="175"/>
      <c r="AM81" s="188"/>
    </row>
    <row r="82" spans="8:39" x14ac:dyDescent="0.3">
      <c r="H82" s="184" t="s">
        <v>502</v>
      </c>
      <c r="I82" t="s">
        <v>503</v>
      </c>
      <c r="J82" s="204">
        <f>COUNTIF('Q3 Raw Data'!$L85:$O85,"Yes")</f>
        <v>4</v>
      </c>
      <c r="X82" s="184" t="s">
        <v>502</v>
      </c>
      <c r="Y82" s="175" t="s">
        <v>503</v>
      </c>
      <c r="Z82" s="175">
        <f>COUNTIF('Q4 Raw Data'!$O85:$R85,"Yes")</f>
        <v>4</v>
      </c>
      <c r="AA82" s="175"/>
      <c r="AB82" s="175"/>
      <c r="AC82" s="175"/>
      <c r="AD82" s="175"/>
      <c r="AE82" s="175"/>
      <c r="AF82" s="175"/>
      <c r="AG82" s="175"/>
      <c r="AH82" s="175"/>
      <c r="AI82" s="175"/>
      <c r="AJ82" s="175"/>
      <c r="AK82" s="175"/>
      <c r="AL82" s="175"/>
      <c r="AM82" s="188"/>
    </row>
    <row r="83" spans="8:39" x14ac:dyDescent="0.3">
      <c r="H83" s="184" t="s">
        <v>506</v>
      </c>
      <c r="I83" t="s">
        <v>507</v>
      </c>
      <c r="J83" s="204">
        <f>COUNTIF('Q3 Raw Data'!$L86:$O86,"Yes")</f>
        <v>4</v>
      </c>
      <c r="X83" s="184" t="s">
        <v>506</v>
      </c>
      <c r="Y83" s="175" t="s">
        <v>507</v>
      </c>
      <c r="Z83" s="175">
        <f>COUNTIF('Q4 Raw Data'!$O86:$R86,"Yes")</f>
        <v>4</v>
      </c>
      <c r="AA83" s="175"/>
      <c r="AB83" s="175"/>
      <c r="AC83" s="175"/>
      <c r="AD83" s="175"/>
      <c r="AE83" s="175"/>
      <c r="AF83" s="175"/>
      <c r="AG83" s="175"/>
      <c r="AH83" s="175"/>
      <c r="AI83" s="175"/>
      <c r="AJ83" s="175"/>
      <c r="AK83" s="175"/>
      <c r="AL83" s="175"/>
      <c r="AM83" s="188"/>
    </row>
    <row r="84" spans="8:39" x14ac:dyDescent="0.3">
      <c r="H84" s="184" t="s">
        <v>510</v>
      </c>
      <c r="I84" t="s">
        <v>511</v>
      </c>
      <c r="J84" s="204">
        <f>COUNTIF('Q3 Raw Data'!$L87:$O87,"Yes")</f>
        <v>4</v>
      </c>
      <c r="X84" s="184" t="s">
        <v>510</v>
      </c>
      <c r="Y84" s="175" t="s">
        <v>511</v>
      </c>
      <c r="Z84" s="175">
        <f>COUNTIF('Q4 Raw Data'!$O87:$R87,"Yes")</f>
        <v>4</v>
      </c>
      <c r="AA84" s="175"/>
      <c r="AB84" s="175"/>
      <c r="AC84" s="175"/>
      <c r="AD84" s="175"/>
      <c r="AE84" s="175"/>
      <c r="AF84" s="175"/>
      <c r="AG84" s="175"/>
      <c r="AH84" s="175"/>
      <c r="AI84" s="175"/>
      <c r="AJ84" s="175"/>
      <c r="AK84" s="175"/>
      <c r="AL84" s="175"/>
      <c r="AM84" s="188"/>
    </row>
    <row r="85" spans="8:39" x14ac:dyDescent="0.3">
      <c r="H85" s="184" t="s">
        <v>512</v>
      </c>
      <c r="I85" t="s">
        <v>513</v>
      </c>
      <c r="J85" s="204">
        <f>COUNTIF('Q3 Raw Data'!$L88:$O88,"Yes")</f>
        <v>4</v>
      </c>
      <c r="X85" s="184" t="s">
        <v>512</v>
      </c>
      <c r="Y85" s="175" t="s">
        <v>513</v>
      </c>
      <c r="Z85" s="175">
        <f>COUNTIF('Q4 Raw Data'!$O88:$R88,"Yes")</f>
        <v>4</v>
      </c>
      <c r="AA85" s="175"/>
      <c r="AB85" s="175"/>
      <c r="AC85" s="175"/>
      <c r="AD85" s="175"/>
      <c r="AE85" s="175"/>
      <c r="AF85" s="175"/>
      <c r="AG85" s="175"/>
      <c r="AH85" s="175"/>
      <c r="AI85" s="175"/>
      <c r="AJ85" s="175"/>
      <c r="AK85" s="175"/>
      <c r="AL85" s="175"/>
      <c r="AM85" s="188"/>
    </row>
    <row r="86" spans="8:39" x14ac:dyDescent="0.3">
      <c r="H86" s="184" t="s">
        <v>515</v>
      </c>
      <c r="I86" t="s">
        <v>516</v>
      </c>
      <c r="J86" s="204">
        <f>COUNTIF('Q3 Raw Data'!$L89:$O89,"Yes")</f>
        <v>4</v>
      </c>
      <c r="X86" s="184" t="s">
        <v>515</v>
      </c>
      <c r="Y86" s="175" t="s">
        <v>516</v>
      </c>
      <c r="Z86" s="175">
        <f>COUNTIF('Q4 Raw Data'!$O89:$R89,"Yes")</f>
        <v>4</v>
      </c>
      <c r="AA86" s="175"/>
      <c r="AB86" s="175"/>
      <c r="AC86" s="175"/>
      <c r="AD86" s="175"/>
      <c r="AE86" s="175"/>
      <c r="AF86" s="175"/>
      <c r="AG86" s="175"/>
      <c r="AH86" s="175"/>
      <c r="AI86" s="175"/>
      <c r="AJ86" s="175"/>
      <c r="AK86" s="175"/>
      <c r="AL86" s="175"/>
      <c r="AM86" s="188"/>
    </row>
    <row r="87" spans="8:39" x14ac:dyDescent="0.3">
      <c r="H87" s="184" t="s">
        <v>517</v>
      </c>
      <c r="I87" t="s">
        <v>518</v>
      </c>
      <c r="J87" s="204">
        <f>COUNTIF('Q3 Raw Data'!$L90:$O90,"Yes")</f>
        <v>4</v>
      </c>
      <c r="X87" s="184" t="s">
        <v>517</v>
      </c>
      <c r="Y87" s="175" t="s">
        <v>518</v>
      </c>
      <c r="Z87" s="175">
        <f>COUNTIF('Q4 Raw Data'!$O90:$R90,"Yes")</f>
        <v>4</v>
      </c>
      <c r="AA87" s="175"/>
      <c r="AB87" s="175"/>
      <c r="AC87" s="175"/>
      <c r="AD87" s="175"/>
      <c r="AE87" s="175"/>
      <c r="AF87" s="175"/>
      <c r="AG87" s="175"/>
      <c r="AH87" s="175"/>
      <c r="AI87" s="175"/>
      <c r="AJ87" s="175"/>
      <c r="AK87" s="175"/>
      <c r="AL87" s="175"/>
      <c r="AM87" s="188"/>
    </row>
    <row r="88" spans="8:39" x14ac:dyDescent="0.3">
      <c r="H88" s="184" t="s">
        <v>519</v>
      </c>
      <c r="I88" t="s">
        <v>520</v>
      </c>
      <c r="J88" s="204">
        <f>COUNTIF('Q3 Raw Data'!$L91:$O91,"Yes")</f>
        <v>4</v>
      </c>
      <c r="X88" s="184" t="s">
        <v>519</v>
      </c>
      <c r="Y88" s="175" t="s">
        <v>520</v>
      </c>
      <c r="Z88" s="175">
        <f>COUNTIF('Q4 Raw Data'!$O91:$R91,"Yes")</f>
        <v>4</v>
      </c>
      <c r="AA88" s="175"/>
      <c r="AB88" s="175"/>
      <c r="AC88" s="175"/>
      <c r="AD88" s="175"/>
      <c r="AE88" s="175"/>
      <c r="AF88" s="175"/>
      <c r="AG88" s="175"/>
      <c r="AH88" s="175"/>
      <c r="AI88" s="175"/>
      <c r="AJ88" s="175"/>
      <c r="AK88" s="175"/>
      <c r="AL88" s="175"/>
      <c r="AM88" s="188"/>
    </row>
    <row r="89" spans="8:39" x14ac:dyDescent="0.3">
      <c r="H89" s="184" t="s">
        <v>523</v>
      </c>
      <c r="I89" t="s">
        <v>524</v>
      </c>
      <c r="J89" s="204">
        <f>COUNTIF('Q3 Raw Data'!$L92:$O92,"Yes")</f>
        <v>4</v>
      </c>
      <c r="X89" s="184" t="s">
        <v>523</v>
      </c>
      <c r="Y89" s="175" t="s">
        <v>524</v>
      </c>
      <c r="Z89" s="175">
        <f>COUNTIF('Q4 Raw Data'!$O92:$R92,"Yes")</f>
        <v>4</v>
      </c>
      <c r="AA89" s="175"/>
      <c r="AB89" s="175"/>
      <c r="AC89" s="175"/>
      <c r="AD89" s="175"/>
      <c r="AE89" s="175"/>
      <c r="AF89" s="175"/>
      <c r="AG89" s="175"/>
      <c r="AH89" s="175"/>
      <c r="AI89" s="175"/>
      <c r="AJ89" s="175"/>
      <c r="AK89" s="175"/>
      <c r="AL89" s="175"/>
      <c r="AM89" s="188"/>
    </row>
    <row r="90" spans="8:39" x14ac:dyDescent="0.3">
      <c r="H90" s="184" t="s">
        <v>525</v>
      </c>
      <c r="I90" t="s">
        <v>526</v>
      </c>
      <c r="J90" s="204">
        <f>COUNTIF('Q3 Raw Data'!$L93:$O93,"Yes")</f>
        <v>4</v>
      </c>
      <c r="X90" s="184" t="s">
        <v>525</v>
      </c>
      <c r="Y90" s="175" t="s">
        <v>526</v>
      </c>
      <c r="Z90" s="175">
        <f>COUNTIF('Q4 Raw Data'!$O93:$R93,"Yes")</f>
        <v>4</v>
      </c>
      <c r="AA90" s="175"/>
      <c r="AB90" s="175"/>
      <c r="AC90" s="175"/>
      <c r="AD90" s="175"/>
      <c r="AE90" s="175"/>
      <c r="AF90" s="175"/>
      <c r="AG90" s="175"/>
      <c r="AH90" s="175"/>
      <c r="AI90" s="175"/>
      <c r="AJ90" s="175"/>
      <c r="AK90" s="175"/>
      <c r="AL90" s="175"/>
      <c r="AM90" s="188"/>
    </row>
    <row r="91" spans="8:39" x14ac:dyDescent="0.3">
      <c r="H91" s="184" t="s">
        <v>527</v>
      </c>
      <c r="I91" t="s">
        <v>528</v>
      </c>
      <c r="J91" s="204">
        <f>COUNTIF('Q3 Raw Data'!$L94:$O94,"Yes")</f>
        <v>4</v>
      </c>
      <c r="X91" s="184" t="s">
        <v>527</v>
      </c>
      <c r="Y91" s="175" t="s">
        <v>528</v>
      </c>
      <c r="Z91" s="175">
        <f>COUNTIF('Q4 Raw Data'!$O94:$R94,"Yes")</f>
        <v>4</v>
      </c>
      <c r="AA91" s="175"/>
      <c r="AB91" s="175"/>
      <c r="AC91" s="175"/>
      <c r="AD91" s="175"/>
      <c r="AE91" s="175"/>
      <c r="AF91" s="175"/>
      <c r="AG91" s="175"/>
      <c r="AH91" s="175"/>
      <c r="AI91" s="175"/>
      <c r="AJ91" s="175"/>
      <c r="AK91" s="175"/>
      <c r="AL91" s="175"/>
      <c r="AM91" s="188"/>
    </row>
    <row r="92" spans="8:39" x14ac:dyDescent="0.3">
      <c r="H92" s="184" t="s">
        <v>529</v>
      </c>
      <c r="I92" t="s">
        <v>530</v>
      </c>
      <c r="J92" s="204">
        <f>COUNTIF('Q3 Raw Data'!$L95:$O95,"Yes")</f>
        <v>4</v>
      </c>
      <c r="X92" s="184" t="s">
        <v>529</v>
      </c>
      <c r="Y92" s="175" t="s">
        <v>530</v>
      </c>
      <c r="Z92" s="175">
        <f>COUNTIF('Q4 Raw Data'!$O95:$R95,"Yes")</f>
        <v>4</v>
      </c>
      <c r="AA92" s="175"/>
      <c r="AB92" s="175"/>
      <c r="AC92" s="175"/>
      <c r="AD92" s="175"/>
      <c r="AE92" s="175"/>
      <c r="AF92" s="175"/>
      <c r="AG92" s="175"/>
      <c r="AH92" s="175"/>
      <c r="AI92" s="175"/>
      <c r="AJ92" s="175"/>
      <c r="AK92" s="175"/>
      <c r="AL92" s="175"/>
      <c r="AM92" s="188"/>
    </row>
    <row r="93" spans="8:39" x14ac:dyDescent="0.3">
      <c r="H93" s="184" t="s">
        <v>531</v>
      </c>
      <c r="I93" t="s">
        <v>532</v>
      </c>
      <c r="J93" s="204">
        <f>COUNTIF('Q3 Raw Data'!$L96:$O96,"Yes")</f>
        <v>4</v>
      </c>
      <c r="X93" s="184" t="s">
        <v>531</v>
      </c>
      <c r="Y93" s="175" t="s">
        <v>532</v>
      </c>
      <c r="Z93" s="175">
        <f>COUNTIF('Q4 Raw Data'!$O96:$R96,"Yes")</f>
        <v>4</v>
      </c>
      <c r="AA93" s="175"/>
      <c r="AB93" s="175"/>
      <c r="AC93" s="175"/>
      <c r="AD93" s="175"/>
      <c r="AE93" s="175"/>
      <c r="AF93" s="175"/>
      <c r="AG93" s="175"/>
      <c r="AH93" s="175"/>
      <c r="AI93" s="175"/>
      <c r="AJ93" s="175"/>
      <c r="AK93" s="175"/>
      <c r="AL93" s="175"/>
      <c r="AM93" s="188"/>
    </row>
    <row r="94" spans="8:39" x14ac:dyDescent="0.3">
      <c r="H94" s="184" t="s">
        <v>533</v>
      </c>
      <c r="I94" t="s">
        <v>534</v>
      </c>
      <c r="J94" s="204">
        <f>COUNTIF('Q3 Raw Data'!$L97:$O97,"Yes")</f>
        <v>4</v>
      </c>
      <c r="X94" s="184" t="s">
        <v>533</v>
      </c>
      <c r="Y94" s="175" t="s">
        <v>534</v>
      </c>
      <c r="Z94" s="175">
        <f>COUNTIF('Q4 Raw Data'!$O97:$R97,"Yes")</f>
        <v>4</v>
      </c>
      <c r="AA94" s="175"/>
      <c r="AB94" s="175"/>
      <c r="AC94" s="175"/>
      <c r="AD94" s="175"/>
      <c r="AE94" s="175"/>
      <c r="AF94" s="175"/>
      <c r="AG94" s="175"/>
      <c r="AH94" s="175"/>
      <c r="AI94" s="175"/>
      <c r="AJ94" s="175"/>
      <c r="AK94" s="175"/>
      <c r="AL94" s="175"/>
      <c r="AM94" s="188"/>
    </row>
    <row r="95" spans="8:39" x14ac:dyDescent="0.3">
      <c r="H95" s="184" t="s">
        <v>535</v>
      </c>
      <c r="I95" t="s">
        <v>536</v>
      </c>
      <c r="J95" s="204">
        <f>COUNTIF('Q3 Raw Data'!$L98:$O98,"Yes")</f>
        <v>4</v>
      </c>
      <c r="X95" s="184" t="s">
        <v>535</v>
      </c>
      <c r="Y95" s="175" t="s">
        <v>536</v>
      </c>
      <c r="Z95" s="175">
        <f>COUNTIF('Q4 Raw Data'!$O98:$R98,"Yes")</f>
        <v>4</v>
      </c>
      <c r="AA95" s="175"/>
      <c r="AB95" s="175"/>
      <c r="AC95" s="175"/>
      <c r="AD95" s="175"/>
      <c r="AE95" s="175"/>
      <c r="AF95" s="175"/>
      <c r="AG95" s="175"/>
      <c r="AH95" s="175"/>
      <c r="AI95" s="175"/>
      <c r="AJ95" s="175"/>
      <c r="AK95" s="175"/>
      <c r="AL95" s="175"/>
      <c r="AM95" s="188"/>
    </row>
    <row r="96" spans="8:39" x14ac:dyDescent="0.3">
      <c r="H96" s="184" t="s">
        <v>539</v>
      </c>
      <c r="I96" t="s">
        <v>540</v>
      </c>
      <c r="J96" s="204">
        <f>COUNTIF('Q3 Raw Data'!$L99:$O99,"Yes")</f>
        <v>4</v>
      </c>
      <c r="X96" s="184" t="s">
        <v>539</v>
      </c>
      <c r="Y96" s="175" t="s">
        <v>540</v>
      </c>
      <c r="Z96" s="175">
        <f>COUNTIF('Q4 Raw Data'!$O99:$R99,"Yes")</f>
        <v>4</v>
      </c>
      <c r="AA96" s="175"/>
      <c r="AB96" s="175"/>
      <c r="AC96" s="175"/>
      <c r="AD96" s="175"/>
      <c r="AE96" s="175"/>
      <c r="AF96" s="175"/>
      <c r="AG96" s="175"/>
      <c r="AH96" s="175"/>
      <c r="AI96" s="175"/>
      <c r="AJ96" s="175"/>
      <c r="AK96" s="175"/>
      <c r="AL96" s="175"/>
      <c r="AM96" s="188"/>
    </row>
    <row r="97" spans="8:39" x14ac:dyDescent="0.3">
      <c r="H97" s="184" t="s">
        <v>541</v>
      </c>
      <c r="I97" t="s">
        <v>542</v>
      </c>
      <c r="J97" s="204">
        <f>COUNTIF('Q3 Raw Data'!$L100:$O100,"Yes")</f>
        <v>4</v>
      </c>
      <c r="X97" s="184" t="s">
        <v>541</v>
      </c>
      <c r="Y97" s="175" t="s">
        <v>542</v>
      </c>
      <c r="Z97" s="175">
        <f>COUNTIF('Q4 Raw Data'!$O100:$R100,"Yes")</f>
        <v>4</v>
      </c>
      <c r="AA97" s="175"/>
      <c r="AB97" s="175"/>
      <c r="AC97" s="175"/>
      <c r="AD97" s="175"/>
      <c r="AE97" s="175"/>
      <c r="AF97" s="175"/>
      <c r="AG97" s="175"/>
      <c r="AH97" s="175"/>
      <c r="AI97" s="175"/>
      <c r="AJ97" s="175"/>
      <c r="AK97" s="175"/>
      <c r="AL97" s="175"/>
      <c r="AM97" s="188"/>
    </row>
    <row r="98" spans="8:39" x14ac:dyDescent="0.3">
      <c r="H98" s="184" t="s">
        <v>545</v>
      </c>
      <c r="I98" t="s">
        <v>546</v>
      </c>
      <c r="J98" s="204">
        <f>COUNTIF('Q3 Raw Data'!$L101:$O101,"Yes")</f>
        <v>4</v>
      </c>
      <c r="X98" s="184" t="s">
        <v>545</v>
      </c>
      <c r="Y98" s="175" t="s">
        <v>546</v>
      </c>
      <c r="Z98" s="175">
        <f>COUNTIF('Q4 Raw Data'!$O101:$R101,"Yes")</f>
        <v>4</v>
      </c>
      <c r="AA98" s="175"/>
      <c r="AB98" s="175"/>
      <c r="AC98" s="175"/>
      <c r="AD98" s="175"/>
      <c r="AE98" s="175"/>
      <c r="AF98" s="175"/>
      <c r="AG98" s="175"/>
      <c r="AH98" s="175"/>
      <c r="AI98" s="175"/>
      <c r="AJ98" s="175"/>
      <c r="AK98" s="175"/>
      <c r="AL98" s="175"/>
      <c r="AM98" s="188"/>
    </row>
    <row r="99" spans="8:39" x14ac:dyDescent="0.3">
      <c r="H99" s="184" t="s">
        <v>547</v>
      </c>
      <c r="I99" t="s">
        <v>548</v>
      </c>
      <c r="J99" s="204">
        <f>COUNTIF('Q3 Raw Data'!$L102:$O102,"Yes")</f>
        <v>4</v>
      </c>
      <c r="X99" s="184" t="s">
        <v>547</v>
      </c>
      <c r="Y99" s="175" t="s">
        <v>548</v>
      </c>
      <c r="Z99" s="175">
        <f>COUNTIF('Q4 Raw Data'!$O102:$R102,"Yes")</f>
        <v>4</v>
      </c>
      <c r="AA99" s="175"/>
      <c r="AB99" s="175"/>
      <c r="AC99" s="175"/>
      <c r="AD99" s="175"/>
      <c r="AE99" s="175"/>
      <c r="AF99" s="175"/>
      <c r="AG99" s="175"/>
      <c r="AH99" s="175"/>
      <c r="AI99" s="175"/>
      <c r="AJ99" s="175"/>
      <c r="AK99" s="175"/>
      <c r="AL99" s="175"/>
      <c r="AM99" s="188"/>
    </row>
    <row r="100" spans="8:39" x14ac:dyDescent="0.3">
      <c r="H100" s="184" t="s">
        <v>549</v>
      </c>
      <c r="I100" t="s">
        <v>550</v>
      </c>
      <c r="J100" s="204">
        <f>COUNTIF('Q3 Raw Data'!$L103:$O103,"Yes")</f>
        <v>4</v>
      </c>
      <c r="X100" s="184" t="s">
        <v>549</v>
      </c>
      <c r="Y100" s="175" t="s">
        <v>550</v>
      </c>
      <c r="Z100" s="175">
        <f>COUNTIF('Q4 Raw Data'!$O103:$R103,"Yes")</f>
        <v>4</v>
      </c>
      <c r="AA100" s="175"/>
      <c r="AB100" s="175"/>
      <c r="AC100" s="175"/>
      <c r="AD100" s="175"/>
      <c r="AE100" s="175"/>
      <c r="AF100" s="175"/>
      <c r="AG100" s="175"/>
      <c r="AH100" s="175"/>
      <c r="AI100" s="175"/>
      <c r="AJ100" s="175"/>
      <c r="AK100" s="175"/>
      <c r="AL100" s="175"/>
      <c r="AM100" s="188"/>
    </row>
    <row r="101" spans="8:39" x14ac:dyDescent="0.3">
      <c r="H101" s="184" t="s">
        <v>553</v>
      </c>
      <c r="I101" t="s">
        <v>554</v>
      </c>
      <c r="J101" s="204">
        <f>COUNTIF('Q3 Raw Data'!$L104:$O104,"Yes")</f>
        <v>4</v>
      </c>
      <c r="X101" s="184" t="s">
        <v>553</v>
      </c>
      <c r="Y101" s="175" t="s">
        <v>554</v>
      </c>
      <c r="Z101" s="175">
        <f>COUNTIF('Q4 Raw Data'!$O104:$R104,"Yes")</f>
        <v>4</v>
      </c>
      <c r="AA101" s="175"/>
      <c r="AB101" s="175"/>
      <c r="AC101" s="175"/>
      <c r="AD101" s="175"/>
      <c r="AE101" s="175"/>
      <c r="AF101" s="175"/>
      <c r="AG101" s="175"/>
      <c r="AH101" s="175"/>
      <c r="AI101" s="175"/>
      <c r="AJ101" s="175"/>
      <c r="AK101" s="175"/>
      <c r="AL101" s="175"/>
      <c r="AM101" s="188"/>
    </row>
    <row r="102" spans="8:39" x14ac:dyDescent="0.3">
      <c r="H102" s="184" t="s">
        <v>557</v>
      </c>
      <c r="I102" t="s">
        <v>558</v>
      </c>
      <c r="J102" s="204">
        <f>COUNTIF('Q3 Raw Data'!$L105:$O105,"Yes")</f>
        <v>4</v>
      </c>
      <c r="X102" s="184" t="s">
        <v>557</v>
      </c>
      <c r="Y102" s="175" t="s">
        <v>558</v>
      </c>
      <c r="Z102" s="175">
        <f>COUNTIF('Q4 Raw Data'!$O105:$R105,"Yes")</f>
        <v>4</v>
      </c>
      <c r="AA102" s="175"/>
      <c r="AB102" s="175"/>
      <c r="AC102" s="175"/>
      <c r="AD102" s="175"/>
      <c r="AE102" s="175"/>
      <c r="AF102" s="175"/>
      <c r="AG102" s="175"/>
      <c r="AH102" s="175"/>
      <c r="AI102" s="175"/>
      <c r="AJ102" s="175"/>
      <c r="AK102" s="175"/>
      <c r="AL102" s="175"/>
      <c r="AM102" s="188"/>
    </row>
    <row r="103" spans="8:39" x14ac:dyDescent="0.3">
      <c r="H103" s="184" t="s">
        <v>560</v>
      </c>
      <c r="I103" t="s">
        <v>561</v>
      </c>
      <c r="J103" s="204">
        <f>COUNTIF('Q3 Raw Data'!$L106:$O106,"Yes")</f>
        <v>4</v>
      </c>
      <c r="X103" s="184" t="s">
        <v>560</v>
      </c>
      <c r="Y103" s="175" t="s">
        <v>561</v>
      </c>
      <c r="Z103" s="175">
        <f>COUNTIF('Q4 Raw Data'!$O106:$R106,"Yes")</f>
        <v>4</v>
      </c>
      <c r="AA103" s="175"/>
      <c r="AB103" s="175"/>
      <c r="AC103" s="175"/>
      <c r="AD103" s="175"/>
      <c r="AE103" s="175"/>
      <c r="AF103" s="175"/>
      <c r="AG103" s="175"/>
      <c r="AH103" s="175"/>
      <c r="AI103" s="175"/>
      <c r="AJ103" s="175"/>
      <c r="AK103" s="175"/>
      <c r="AL103" s="175"/>
      <c r="AM103" s="188"/>
    </row>
    <row r="104" spans="8:39" x14ac:dyDescent="0.3">
      <c r="H104" s="184" t="s">
        <v>562</v>
      </c>
      <c r="I104" t="s">
        <v>563</v>
      </c>
      <c r="J104" s="204">
        <f>COUNTIF('Q3 Raw Data'!$L107:$O107,"Yes")</f>
        <v>4</v>
      </c>
      <c r="X104" s="184" t="s">
        <v>562</v>
      </c>
      <c r="Y104" s="175" t="s">
        <v>563</v>
      </c>
      <c r="Z104" s="175">
        <f>COUNTIF('Q4 Raw Data'!$O107:$R107,"Yes")</f>
        <v>4</v>
      </c>
      <c r="AA104" s="175"/>
      <c r="AB104" s="175"/>
      <c r="AC104" s="175"/>
      <c r="AD104" s="175"/>
      <c r="AE104" s="175"/>
      <c r="AF104" s="175"/>
      <c r="AG104" s="175"/>
      <c r="AH104" s="175"/>
      <c r="AI104" s="175"/>
      <c r="AJ104" s="175"/>
      <c r="AK104" s="175"/>
      <c r="AL104" s="175"/>
      <c r="AM104" s="188"/>
    </row>
    <row r="105" spans="8:39" x14ac:dyDescent="0.3">
      <c r="H105" s="184" t="s">
        <v>564</v>
      </c>
      <c r="I105" t="s">
        <v>565</v>
      </c>
      <c r="J105" s="204">
        <f>COUNTIF('Q3 Raw Data'!$L108:$O108,"Yes")</f>
        <v>4</v>
      </c>
      <c r="X105" s="184" t="s">
        <v>564</v>
      </c>
      <c r="Y105" s="175" t="s">
        <v>565</v>
      </c>
      <c r="Z105" s="175">
        <f>COUNTIF('Q4 Raw Data'!$O108:$R108,"Yes")</f>
        <v>4</v>
      </c>
      <c r="AA105" s="175"/>
      <c r="AB105" s="175"/>
      <c r="AC105" s="175"/>
      <c r="AD105" s="175"/>
      <c r="AE105" s="175"/>
      <c r="AF105" s="175"/>
      <c r="AG105" s="175"/>
      <c r="AH105" s="175"/>
      <c r="AI105" s="175"/>
      <c r="AJ105" s="175"/>
      <c r="AK105" s="175"/>
      <c r="AL105" s="175"/>
      <c r="AM105" s="188"/>
    </row>
    <row r="106" spans="8:39" x14ac:dyDescent="0.3">
      <c r="H106" s="184" t="s">
        <v>568</v>
      </c>
      <c r="I106" t="s">
        <v>569</v>
      </c>
      <c r="J106" s="204">
        <f>COUNTIF('Q3 Raw Data'!$L109:$O109,"Yes")</f>
        <v>4</v>
      </c>
      <c r="X106" s="184" t="s">
        <v>568</v>
      </c>
      <c r="Y106" s="175" t="s">
        <v>569</v>
      </c>
      <c r="Z106" s="175">
        <f>COUNTIF('Q4 Raw Data'!$O109:$R109,"Yes")</f>
        <v>4</v>
      </c>
      <c r="AA106" s="175"/>
      <c r="AB106" s="175"/>
      <c r="AC106" s="175"/>
      <c r="AD106" s="175"/>
      <c r="AE106" s="175"/>
      <c r="AF106" s="175"/>
      <c r="AG106" s="175"/>
      <c r="AH106" s="175"/>
      <c r="AI106" s="175"/>
      <c r="AJ106" s="175"/>
      <c r="AK106" s="175"/>
      <c r="AL106" s="175"/>
      <c r="AM106" s="188"/>
    </row>
    <row r="107" spans="8:39" x14ac:dyDescent="0.3">
      <c r="H107" s="184" t="s">
        <v>570</v>
      </c>
      <c r="I107" t="s">
        <v>571</v>
      </c>
      <c r="J107" s="204">
        <f>COUNTIF('Q3 Raw Data'!$L110:$O110,"Yes")</f>
        <v>4</v>
      </c>
      <c r="X107" s="184" t="s">
        <v>570</v>
      </c>
      <c r="Y107" s="175" t="s">
        <v>571</v>
      </c>
      <c r="Z107" s="175">
        <f>COUNTIF('Q4 Raw Data'!$O110:$R110,"Yes")</f>
        <v>4</v>
      </c>
      <c r="AA107" s="175"/>
      <c r="AB107" s="175"/>
      <c r="AC107" s="175"/>
      <c r="AD107" s="175"/>
      <c r="AE107" s="175"/>
      <c r="AF107" s="175"/>
      <c r="AG107" s="175"/>
      <c r="AH107" s="175"/>
      <c r="AI107" s="175"/>
      <c r="AJ107" s="175"/>
      <c r="AK107" s="175"/>
      <c r="AL107" s="175"/>
      <c r="AM107" s="188"/>
    </row>
    <row r="108" spans="8:39" x14ac:dyDescent="0.3">
      <c r="H108" s="184" t="s">
        <v>572</v>
      </c>
      <c r="I108" t="s">
        <v>573</v>
      </c>
      <c r="J108" s="204">
        <f>COUNTIF('Q3 Raw Data'!$L111:$O111,"Yes")</f>
        <v>4</v>
      </c>
      <c r="X108" s="184" t="s">
        <v>572</v>
      </c>
      <c r="Y108" s="175" t="s">
        <v>573</v>
      </c>
      <c r="Z108" s="175">
        <f>COUNTIF('Q4 Raw Data'!$O111:$R111,"Yes")</f>
        <v>4</v>
      </c>
      <c r="AA108" s="175"/>
      <c r="AB108" s="175"/>
      <c r="AC108" s="175"/>
      <c r="AD108" s="175"/>
      <c r="AE108" s="175"/>
      <c r="AF108" s="175"/>
      <c r="AG108" s="175"/>
      <c r="AH108" s="175"/>
      <c r="AI108" s="175"/>
      <c r="AJ108" s="175"/>
      <c r="AK108" s="175"/>
      <c r="AL108" s="175"/>
      <c r="AM108" s="188"/>
    </row>
    <row r="109" spans="8:39" x14ac:dyDescent="0.3">
      <c r="H109" s="184" t="s">
        <v>574</v>
      </c>
      <c r="I109" t="s">
        <v>575</v>
      </c>
      <c r="J109" s="204">
        <f>COUNTIF('Q3 Raw Data'!$L112:$O112,"Yes")</f>
        <v>4</v>
      </c>
      <c r="X109" s="184" t="s">
        <v>574</v>
      </c>
      <c r="Y109" s="175" t="s">
        <v>575</v>
      </c>
      <c r="Z109" s="175">
        <f>COUNTIF('Q4 Raw Data'!$O112:$R112,"Yes")</f>
        <v>4</v>
      </c>
      <c r="AA109" s="175"/>
      <c r="AB109" s="175"/>
      <c r="AC109" s="175"/>
      <c r="AD109" s="175"/>
      <c r="AE109" s="175"/>
      <c r="AF109" s="175"/>
      <c r="AG109" s="175"/>
      <c r="AH109" s="175"/>
      <c r="AI109" s="175"/>
      <c r="AJ109" s="175"/>
      <c r="AK109" s="175"/>
      <c r="AL109" s="175"/>
      <c r="AM109" s="188"/>
    </row>
    <row r="110" spans="8:39" x14ac:dyDescent="0.3">
      <c r="H110" s="184" t="s">
        <v>576</v>
      </c>
      <c r="I110" t="s">
        <v>577</v>
      </c>
      <c r="J110" s="204">
        <f>COUNTIF('Q3 Raw Data'!$L113:$O113,"Yes")</f>
        <v>4</v>
      </c>
      <c r="X110" s="184" t="s">
        <v>576</v>
      </c>
      <c r="Y110" s="175" t="s">
        <v>577</v>
      </c>
      <c r="Z110" s="175">
        <f>COUNTIF('Q4 Raw Data'!$O113:$R113,"Yes")</f>
        <v>4</v>
      </c>
      <c r="AA110" s="175"/>
      <c r="AB110" s="175"/>
      <c r="AC110" s="175"/>
      <c r="AD110" s="175"/>
      <c r="AE110" s="175"/>
      <c r="AF110" s="175"/>
      <c r="AG110" s="175"/>
      <c r="AH110" s="175"/>
      <c r="AI110" s="175"/>
      <c r="AJ110" s="175"/>
      <c r="AK110" s="175"/>
      <c r="AL110" s="175"/>
      <c r="AM110" s="188"/>
    </row>
    <row r="111" spans="8:39" x14ac:dyDescent="0.3">
      <c r="H111" s="184" t="s">
        <v>578</v>
      </c>
      <c r="I111" t="s">
        <v>579</v>
      </c>
      <c r="J111" s="204">
        <f>COUNTIF('Q3 Raw Data'!$L114:$O114,"Yes")</f>
        <v>4</v>
      </c>
      <c r="X111" s="184" t="s">
        <v>578</v>
      </c>
      <c r="Y111" s="175" t="s">
        <v>579</v>
      </c>
      <c r="Z111" s="175">
        <f>COUNTIF('Q4 Raw Data'!$O114:$R114,"Yes")</f>
        <v>4</v>
      </c>
      <c r="AA111" s="175"/>
      <c r="AB111" s="175"/>
      <c r="AC111" s="175"/>
      <c r="AD111" s="175"/>
      <c r="AE111" s="175"/>
      <c r="AF111" s="175"/>
      <c r="AG111" s="175"/>
      <c r="AH111" s="175"/>
      <c r="AI111" s="175"/>
      <c r="AJ111" s="175"/>
      <c r="AK111" s="175"/>
      <c r="AL111" s="175"/>
      <c r="AM111" s="188"/>
    </row>
    <row r="112" spans="8:39" x14ac:dyDescent="0.3">
      <c r="H112" s="184" t="s">
        <v>580</v>
      </c>
      <c r="I112" t="s">
        <v>581</v>
      </c>
      <c r="J112" s="204">
        <f>COUNTIF('Q3 Raw Data'!$L115:$O115,"Yes")</f>
        <v>4</v>
      </c>
      <c r="X112" s="184" t="s">
        <v>580</v>
      </c>
      <c r="Y112" s="175" t="s">
        <v>581</v>
      </c>
      <c r="Z112" s="175">
        <f>COUNTIF('Q4 Raw Data'!$O115:$R115,"Yes")</f>
        <v>4</v>
      </c>
      <c r="AA112" s="175"/>
      <c r="AB112" s="175"/>
      <c r="AC112" s="175"/>
      <c r="AD112" s="175"/>
      <c r="AE112" s="175"/>
      <c r="AF112" s="175"/>
      <c r="AG112" s="175"/>
      <c r="AH112" s="175"/>
      <c r="AI112" s="175"/>
      <c r="AJ112" s="175"/>
      <c r="AK112" s="175"/>
      <c r="AL112" s="175"/>
      <c r="AM112" s="188"/>
    </row>
    <row r="113" spans="8:39" x14ac:dyDescent="0.3">
      <c r="H113" s="184" t="s">
        <v>582</v>
      </c>
      <c r="I113" t="s">
        <v>583</v>
      </c>
      <c r="J113" s="204">
        <f>COUNTIF('Q3 Raw Data'!$L116:$O116,"Yes")</f>
        <v>4</v>
      </c>
      <c r="X113" s="184" t="s">
        <v>582</v>
      </c>
      <c r="Y113" s="175" t="s">
        <v>583</v>
      </c>
      <c r="Z113" s="175">
        <f>COUNTIF('Q4 Raw Data'!$O116:$R116,"Yes")</f>
        <v>4</v>
      </c>
      <c r="AA113" s="175"/>
      <c r="AB113" s="175"/>
      <c r="AC113" s="175"/>
      <c r="AD113" s="175"/>
      <c r="AE113" s="175"/>
      <c r="AF113" s="175"/>
      <c r="AG113" s="175"/>
      <c r="AH113" s="175"/>
      <c r="AI113" s="175"/>
      <c r="AJ113" s="175"/>
      <c r="AK113" s="175"/>
      <c r="AL113" s="175"/>
      <c r="AM113" s="188"/>
    </row>
    <row r="114" spans="8:39" x14ac:dyDescent="0.3">
      <c r="H114" s="184" t="s">
        <v>586</v>
      </c>
      <c r="I114" t="s">
        <v>587</v>
      </c>
      <c r="J114" s="204">
        <f>COUNTIF('Q3 Raw Data'!$L117:$O117,"Yes")</f>
        <v>4</v>
      </c>
      <c r="X114" s="184" t="s">
        <v>586</v>
      </c>
      <c r="Y114" s="175" t="s">
        <v>587</v>
      </c>
      <c r="Z114" s="175">
        <f>COUNTIF('Q4 Raw Data'!$O117:$R117,"Yes")</f>
        <v>4</v>
      </c>
      <c r="AA114" s="175"/>
      <c r="AB114" s="175"/>
      <c r="AC114" s="175"/>
      <c r="AD114" s="175"/>
      <c r="AE114" s="175"/>
      <c r="AF114" s="175"/>
      <c r="AG114" s="175"/>
      <c r="AH114" s="175"/>
      <c r="AI114" s="175"/>
      <c r="AJ114" s="175"/>
      <c r="AK114" s="175"/>
      <c r="AL114" s="175"/>
      <c r="AM114" s="188"/>
    </row>
    <row r="115" spans="8:39" x14ac:dyDescent="0.3">
      <c r="H115" s="184" t="s">
        <v>588</v>
      </c>
      <c r="I115" t="s">
        <v>589</v>
      </c>
      <c r="J115" s="204">
        <f>COUNTIF('Q3 Raw Data'!$L118:$O118,"Yes")</f>
        <v>4</v>
      </c>
      <c r="X115" s="184" t="s">
        <v>588</v>
      </c>
      <c r="Y115" s="175" t="s">
        <v>589</v>
      </c>
      <c r="Z115" s="175">
        <f>COUNTIF('Q4 Raw Data'!$O118:$R118,"Yes")</f>
        <v>4</v>
      </c>
      <c r="AA115" s="175"/>
      <c r="AB115" s="175"/>
      <c r="AC115" s="175"/>
      <c r="AD115" s="175"/>
      <c r="AE115" s="175"/>
      <c r="AF115" s="175"/>
      <c r="AG115" s="175"/>
      <c r="AH115" s="175"/>
      <c r="AI115" s="175"/>
      <c r="AJ115" s="175"/>
      <c r="AK115" s="175"/>
      <c r="AL115" s="175"/>
      <c r="AM115" s="188"/>
    </row>
    <row r="116" spans="8:39" x14ac:dyDescent="0.3">
      <c r="H116" s="184" t="s">
        <v>590</v>
      </c>
      <c r="I116" t="s">
        <v>591</v>
      </c>
      <c r="J116" s="204">
        <f>COUNTIF('Q3 Raw Data'!$L119:$O119,"Yes")</f>
        <v>4</v>
      </c>
      <c r="X116" s="184" t="s">
        <v>590</v>
      </c>
      <c r="Y116" s="175" t="s">
        <v>591</v>
      </c>
      <c r="Z116" s="175">
        <f>COUNTIF('Q4 Raw Data'!$O119:$R119,"Yes")</f>
        <v>4</v>
      </c>
      <c r="AA116" s="175"/>
      <c r="AB116" s="175"/>
      <c r="AC116" s="175"/>
      <c r="AD116" s="175"/>
      <c r="AE116" s="175"/>
      <c r="AF116" s="175"/>
      <c r="AG116" s="175"/>
      <c r="AH116" s="175"/>
      <c r="AI116" s="175"/>
      <c r="AJ116" s="175"/>
      <c r="AK116" s="175"/>
      <c r="AL116" s="175"/>
      <c r="AM116" s="188"/>
    </row>
    <row r="117" spans="8:39" x14ac:dyDescent="0.3">
      <c r="H117" s="184" t="s">
        <v>592</v>
      </c>
      <c r="I117" t="s">
        <v>593</v>
      </c>
      <c r="J117" s="204">
        <f>COUNTIF('Q3 Raw Data'!$L120:$O120,"Yes")</f>
        <v>4</v>
      </c>
      <c r="X117" s="184" t="s">
        <v>592</v>
      </c>
      <c r="Y117" s="175" t="s">
        <v>593</v>
      </c>
      <c r="Z117" s="175">
        <f>COUNTIF('Q4 Raw Data'!$O120:$R120,"Yes")</f>
        <v>4</v>
      </c>
      <c r="AA117" s="175"/>
      <c r="AB117" s="175"/>
      <c r="AC117" s="175"/>
      <c r="AD117" s="175"/>
      <c r="AE117" s="175"/>
      <c r="AF117" s="175"/>
      <c r="AG117" s="175"/>
      <c r="AH117" s="175"/>
      <c r="AI117" s="175"/>
      <c r="AJ117" s="175"/>
      <c r="AK117" s="175"/>
      <c r="AL117" s="175"/>
      <c r="AM117" s="188"/>
    </row>
    <row r="118" spans="8:39" x14ac:dyDescent="0.3">
      <c r="H118" s="184" t="s">
        <v>594</v>
      </c>
      <c r="I118" t="s">
        <v>595</v>
      </c>
      <c r="J118" s="204">
        <f>COUNTIF('Q3 Raw Data'!$L121:$O121,"Yes")</f>
        <v>4</v>
      </c>
      <c r="X118" s="184" t="s">
        <v>594</v>
      </c>
      <c r="Y118" s="175" t="s">
        <v>595</v>
      </c>
      <c r="Z118" s="175">
        <f>COUNTIF('Q4 Raw Data'!$O121:$R121,"Yes")</f>
        <v>4</v>
      </c>
      <c r="AA118" s="175"/>
      <c r="AB118" s="175"/>
      <c r="AC118" s="175"/>
      <c r="AD118" s="175"/>
      <c r="AE118" s="175"/>
      <c r="AF118" s="175"/>
      <c r="AG118" s="175"/>
      <c r="AH118" s="175"/>
      <c r="AI118" s="175"/>
      <c r="AJ118" s="175"/>
      <c r="AK118" s="175"/>
      <c r="AL118" s="175"/>
      <c r="AM118" s="188"/>
    </row>
    <row r="119" spans="8:39" x14ac:dyDescent="0.3">
      <c r="H119" s="184" t="s">
        <v>596</v>
      </c>
      <c r="I119" t="s">
        <v>597</v>
      </c>
      <c r="J119" s="204">
        <f>COUNTIF('Q3 Raw Data'!$L122:$O122,"Yes")</f>
        <v>4</v>
      </c>
      <c r="X119" s="184" t="s">
        <v>596</v>
      </c>
      <c r="Y119" s="175" t="s">
        <v>597</v>
      </c>
      <c r="Z119" s="175">
        <f>COUNTIF('Q4 Raw Data'!$O122:$R122,"Yes")</f>
        <v>4</v>
      </c>
      <c r="AA119" s="175"/>
      <c r="AB119" s="175"/>
      <c r="AC119" s="175"/>
      <c r="AD119" s="175"/>
      <c r="AE119" s="175"/>
      <c r="AF119" s="175"/>
      <c r="AG119" s="175"/>
      <c r="AH119" s="175"/>
      <c r="AI119" s="175"/>
      <c r="AJ119" s="175"/>
      <c r="AK119" s="175"/>
      <c r="AL119" s="175"/>
      <c r="AM119" s="188"/>
    </row>
    <row r="120" spans="8:39" x14ac:dyDescent="0.3">
      <c r="H120" s="184" t="s">
        <v>600</v>
      </c>
      <c r="I120" t="s">
        <v>601</v>
      </c>
      <c r="J120" s="204">
        <f>COUNTIF('Q3 Raw Data'!$L123:$O123,"Yes")</f>
        <v>4</v>
      </c>
      <c r="X120" s="184" t="s">
        <v>600</v>
      </c>
      <c r="Y120" s="175" t="s">
        <v>601</v>
      </c>
      <c r="Z120" s="175">
        <f>COUNTIF('Q4 Raw Data'!$O123:$R123,"Yes")</f>
        <v>4</v>
      </c>
      <c r="AA120" s="175"/>
      <c r="AB120" s="175"/>
      <c r="AC120" s="175"/>
      <c r="AD120" s="175"/>
      <c r="AE120" s="175"/>
      <c r="AF120" s="175"/>
      <c r="AG120" s="175"/>
      <c r="AH120" s="175"/>
      <c r="AI120" s="175"/>
      <c r="AJ120" s="175"/>
      <c r="AK120" s="175"/>
      <c r="AL120" s="175"/>
      <c r="AM120" s="188"/>
    </row>
    <row r="121" spans="8:39" x14ac:dyDescent="0.3">
      <c r="H121" s="184" t="s">
        <v>604</v>
      </c>
      <c r="I121" t="s">
        <v>605</v>
      </c>
      <c r="J121" s="204">
        <f>COUNTIF('Q3 Raw Data'!$L124:$O124,"Yes")</f>
        <v>4</v>
      </c>
      <c r="X121" s="184" t="s">
        <v>604</v>
      </c>
      <c r="Y121" s="175" t="s">
        <v>605</v>
      </c>
      <c r="Z121" s="175">
        <f>COUNTIF('Q4 Raw Data'!$O124:$R124,"Yes")</f>
        <v>4</v>
      </c>
      <c r="AA121" s="175"/>
      <c r="AB121" s="175"/>
      <c r="AC121" s="175"/>
      <c r="AD121" s="175"/>
      <c r="AE121" s="175"/>
      <c r="AF121" s="175"/>
      <c r="AG121" s="175"/>
      <c r="AH121" s="175"/>
      <c r="AI121" s="175"/>
      <c r="AJ121" s="175"/>
      <c r="AK121" s="175"/>
      <c r="AL121" s="175"/>
      <c r="AM121" s="188"/>
    </row>
    <row r="122" spans="8:39" x14ac:dyDescent="0.3">
      <c r="H122" s="184" t="s">
        <v>606</v>
      </c>
      <c r="I122" t="s">
        <v>607</v>
      </c>
      <c r="J122" s="204">
        <f>COUNTIF('Q3 Raw Data'!$L125:$O125,"Yes")</f>
        <v>4</v>
      </c>
      <c r="X122" s="184" t="s">
        <v>606</v>
      </c>
      <c r="Y122" s="175" t="s">
        <v>607</v>
      </c>
      <c r="Z122" s="175">
        <f>COUNTIF('Q4 Raw Data'!$O125:$R125,"Yes")</f>
        <v>4</v>
      </c>
      <c r="AA122" s="175"/>
      <c r="AB122" s="175"/>
      <c r="AC122" s="175"/>
      <c r="AD122" s="175"/>
      <c r="AE122" s="175"/>
      <c r="AF122" s="175"/>
      <c r="AG122" s="175"/>
      <c r="AH122" s="175"/>
      <c r="AI122" s="175"/>
      <c r="AJ122" s="175"/>
      <c r="AK122" s="175"/>
      <c r="AL122" s="175"/>
      <c r="AM122" s="188"/>
    </row>
    <row r="123" spans="8:39" x14ac:dyDescent="0.3">
      <c r="H123" s="184" t="s">
        <v>608</v>
      </c>
      <c r="I123" t="s">
        <v>609</v>
      </c>
      <c r="J123" s="204">
        <f>COUNTIF('Q3 Raw Data'!$L126:$O126,"Yes")</f>
        <v>4</v>
      </c>
      <c r="X123" s="184" t="s">
        <v>608</v>
      </c>
      <c r="Y123" s="175" t="s">
        <v>609</v>
      </c>
      <c r="Z123" s="175">
        <f>COUNTIF('Q4 Raw Data'!$O126:$R126,"Yes")</f>
        <v>4</v>
      </c>
      <c r="AA123" s="175"/>
      <c r="AB123" s="175"/>
      <c r="AC123" s="175"/>
      <c r="AD123" s="175"/>
      <c r="AE123" s="175"/>
      <c r="AF123" s="175"/>
      <c r="AG123" s="175"/>
      <c r="AH123" s="175"/>
      <c r="AI123" s="175"/>
      <c r="AJ123" s="175"/>
      <c r="AK123" s="175"/>
      <c r="AL123" s="175"/>
      <c r="AM123" s="188"/>
    </row>
    <row r="124" spans="8:39" x14ac:dyDescent="0.3">
      <c r="H124" s="184" t="s">
        <v>610</v>
      </c>
      <c r="I124" t="s">
        <v>611</v>
      </c>
      <c r="J124" s="204">
        <f>COUNTIF('Q3 Raw Data'!$L127:$O127,"Yes")</f>
        <v>4</v>
      </c>
      <c r="X124" s="184" t="s">
        <v>610</v>
      </c>
      <c r="Y124" s="175" t="s">
        <v>611</v>
      </c>
      <c r="Z124" s="175">
        <f>COUNTIF('Q4 Raw Data'!$O127:$R127,"Yes")</f>
        <v>4</v>
      </c>
      <c r="AA124" s="175"/>
      <c r="AB124" s="175"/>
      <c r="AC124" s="175"/>
      <c r="AD124" s="175"/>
      <c r="AE124" s="175"/>
      <c r="AF124" s="175"/>
      <c r="AG124" s="175"/>
      <c r="AH124" s="175"/>
      <c r="AI124" s="175"/>
      <c r="AJ124" s="175"/>
      <c r="AK124" s="175"/>
      <c r="AL124" s="175"/>
      <c r="AM124" s="188"/>
    </row>
    <row r="125" spans="8:39" x14ac:dyDescent="0.3">
      <c r="H125" s="184" t="s">
        <v>613</v>
      </c>
      <c r="I125" t="s">
        <v>614</v>
      </c>
      <c r="J125" s="204">
        <f>COUNTIF('Q3 Raw Data'!$L128:$O128,"Yes")</f>
        <v>4</v>
      </c>
      <c r="X125" s="184" t="s">
        <v>613</v>
      </c>
      <c r="Y125" s="175" t="s">
        <v>614</v>
      </c>
      <c r="Z125" s="175">
        <f>COUNTIF('Q4 Raw Data'!$O128:$R128,"Yes")</f>
        <v>4</v>
      </c>
      <c r="AA125" s="175"/>
      <c r="AB125" s="175"/>
      <c r="AC125" s="175"/>
      <c r="AD125" s="175"/>
      <c r="AE125" s="175"/>
      <c r="AF125" s="175"/>
      <c r="AG125" s="175"/>
      <c r="AH125" s="175"/>
      <c r="AI125" s="175"/>
      <c r="AJ125" s="175"/>
      <c r="AK125" s="175"/>
      <c r="AL125" s="175"/>
      <c r="AM125" s="188"/>
    </row>
    <row r="126" spans="8:39" x14ac:dyDescent="0.3">
      <c r="H126" s="184" t="s">
        <v>615</v>
      </c>
      <c r="I126" t="s">
        <v>616</v>
      </c>
      <c r="J126" s="204">
        <f>COUNTIF('Q3 Raw Data'!$L129:$O129,"Yes")</f>
        <v>4</v>
      </c>
      <c r="X126" s="184" t="s">
        <v>615</v>
      </c>
      <c r="Y126" s="175" t="s">
        <v>616</v>
      </c>
      <c r="Z126" s="175">
        <f>COUNTIF('Q4 Raw Data'!$O129:$R129,"Yes")</f>
        <v>4</v>
      </c>
      <c r="AA126" s="175"/>
      <c r="AB126" s="175"/>
      <c r="AC126" s="175"/>
      <c r="AD126" s="175"/>
      <c r="AE126" s="175"/>
      <c r="AF126" s="175"/>
      <c r="AG126" s="175"/>
      <c r="AH126" s="175"/>
      <c r="AI126" s="175"/>
      <c r="AJ126" s="175"/>
      <c r="AK126" s="175"/>
      <c r="AL126" s="175"/>
      <c r="AM126" s="188"/>
    </row>
    <row r="127" spans="8:39" x14ac:dyDescent="0.3">
      <c r="H127" s="184" t="s">
        <v>619</v>
      </c>
      <c r="I127" t="s">
        <v>620</v>
      </c>
      <c r="J127" s="204">
        <f>COUNTIF('Q3 Raw Data'!$L130:$O130,"Yes")</f>
        <v>4</v>
      </c>
      <c r="X127" s="184" t="s">
        <v>619</v>
      </c>
      <c r="Y127" s="175" t="s">
        <v>620</v>
      </c>
      <c r="Z127" s="175">
        <f>COUNTIF('Q4 Raw Data'!$O130:$R130,"Yes")</f>
        <v>4</v>
      </c>
      <c r="AA127" s="175"/>
      <c r="AB127" s="175"/>
      <c r="AC127" s="175"/>
      <c r="AD127" s="175"/>
      <c r="AE127" s="175"/>
      <c r="AF127" s="175"/>
      <c r="AG127" s="175"/>
      <c r="AH127" s="175"/>
      <c r="AI127" s="175"/>
      <c r="AJ127" s="175"/>
      <c r="AK127" s="175"/>
      <c r="AL127" s="175"/>
      <c r="AM127" s="188"/>
    </row>
    <row r="128" spans="8:39" x14ac:dyDescent="0.3">
      <c r="H128" s="184" t="s">
        <v>621</v>
      </c>
      <c r="I128" t="s">
        <v>622</v>
      </c>
      <c r="J128" s="204">
        <f>COUNTIF('Q3 Raw Data'!$L131:$O131,"Yes")</f>
        <v>4</v>
      </c>
      <c r="X128" s="184" t="s">
        <v>621</v>
      </c>
      <c r="Y128" s="175" t="s">
        <v>622</v>
      </c>
      <c r="Z128" s="175">
        <f>COUNTIF('Q4 Raw Data'!$O131:$R131,"Yes")</f>
        <v>4</v>
      </c>
      <c r="AA128" s="175"/>
      <c r="AB128" s="175"/>
      <c r="AC128" s="175"/>
      <c r="AD128" s="175"/>
      <c r="AE128" s="175"/>
      <c r="AF128" s="175"/>
      <c r="AG128" s="175"/>
      <c r="AH128" s="175"/>
      <c r="AI128" s="175"/>
      <c r="AJ128" s="175"/>
      <c r="AK128" s="175"/>
      <c r="AL128" s="175"/>
      <c r="AM128" s="188"/>
    </row>
    <row r="129" spans="8:39" x14ac:dyDescent="0.3">
      <c r="H129" s="184" t="s">
        <v>623</v>
      </c>
      <c r="I129" t="s">
        <v>624</v>
      </c>
      <c r="J129" s="204">
        <f>COUNTIF('Q3 Raw Data'!$L132:$O132,"Yes")</f>
        <v>4</v>
      </c>
      <c r="X129" s="184" t="s">
        <v>623</v>
      </c>
      <c r="Y129" s="175" t="s">
        <v>624</v>
      </c>
      <c r="Z129" s="175">
        <f>COUNTIF('Q4 Raw Data'!$O132:$R132,"Yes")</f>
        <v>4</v>
      </c>
      <c r="AA129" s="175"/>
      <c r="AB129" s="175"/>
      <c r="AC129" s="175"/>
      <c r="AD129" s="175"/>
      <c r="AE129" s="175"/>
      <c r="AF129" s="175"/>
      <c r="AG129" s="175"/>
      <c r="AH129" s="175"/>
      <c r="AI129" s="175"/>
      <c r="AJ129" s="175"/>
      <c r="AK129" s="175"/>
      <c r="AL129" s="175"/>
      <c r="AM129" s="188"/>
    </row>
    <row r="130" spans="8:39" x14ac:dyDescent="0.3">
      <c r="H130" s="184" t="s">
        <v>625</v>
      </c>
      <c r="I130" t="s">
        <v>626</v>
      </c>
      <c r="J130" s="204">
        <f>COUNTIF('Q3 Raw Data'!$L133:$O133,"Yes")</f>
        <v>4</v>
      </c>
      <c r="X130" s="184" t="s">
        <v>625</v>
      </c>
      <c r="Y130" s="175" t="s">
        <v>626</v>
      </c>
      <c r="Z130" s="175">
        <f>COUNTIF('Q4 Raw Data'!$O133:$R133,"Yes")</f>
        <v>4</v>
      </c>
      <c r="AA130" s="175"/>
      <c r="AB130" s="175"/>
      <c r="AC130" s="175"/>
      <c r="AD130" s="175"/>
      <c r="AE130" s="175"/>
      <c r="AF130" s="175"/>
      <c r="AG130" s="175"/>
      <c r="AH130" s="175"/>
      <c r="AI130" s="175"/>
      <c r="AJ130" s="175"/>
      <c r="AK130" s="175"/>
      <c r="AL130" s="175"/>
      <c r="AM130" s="188"/>
    </row>
    <row r="131" spans="8:39" x14ac:dyDescent="0.3">
      <c r="H131" s="184" t="s">
        <v>627</v>
      </c>
      <c r="I131" t="s">
        <v>628</v>
      </c>
      <c r="J131" s="204">
        <f>COUNTIF('Q3 Raw Data'!$L134:$O134,"Yes")</f>
        <v>4</v>
      </c>
      <c r="X131" s="184" t="s">
        <v>627</v>
      </c>
      <c r="Y131" s="175" t="s">
        <v>628</v>
      </c>
      <c r="Z131" s="175">
        <f>COUNTIF('Q4 Raw Data'!$O134:$R134,"Yes")</f>
        <v>4</v>
      </c>
      <c r="AA131" s="175"/>
      <c r="AB131" s="175"/>
      <c r="AC131" s="175"/>
      <c r="AD131" s="175"/>
      <c r="AE131" s="175"/>
      <c r="AF131" s="175"/>
      <c r="AG131" s="175"/>
      <c r="AH131" s="175"/>
      <c r="AI131" s="175"/>
      <c r="AJ131" s="175"/>
      <c r="AK131" s="175"/>
      <c r="AL131" s="175"/>
      <c r="AM131" s="188"/>
    </row>
    <row r="132" spans="8:39" x14ac:dyDescent="0.3">
      <c r="H132" s="184" t="s">
        <v>629</v>
      </c>
      <c r="I132" t="s">
        <v>630</v>
      </c>
      <c r="J132" s="204">
        <f>COUNTIF('Q3 Raw Data'!$L135:$O135,"Yes")</f>
        <v>4</v>
      </c>
      <c r="X132" s="184" t="s">
        <v>629</v>
      </c>
      <c r="Y132" s="175" t="s">
        <v>630</v>
      </c>
      <c r="Z132" s="175">
        <f>COUNTIF('Q4 Raw Data'!$O135:$R135,"Yes")</f>
        <v>4</v>
      </c>
      <c r="AA132" s="175"/>
      <c r="AB132" s="175"/>
      <c r="AC132" s="175"/>
      <c r="AD132" s="175"/>
      <c r="AE132" s="175"/>
      <c r="AF132" s="175"/>
      <c r="AG132" s="175"/>
      <c r="AH132" s="175"/>
      <c r="AI132" s="175"/>
      <c r="AJ132" s="175"/>
      <c r="AK132" s="175"/>
      <c r="AL132" s="175"/>
      <c r="AM132" s="188"/>
    </row>
    <row r="133" spans="8:39" x14ac:dyDescent="0.3">
      <c r="H133" s="184" t="s">
        <v>631</v>
      </c>
      <c r="I133" t="s">
        <v>632</v>
      </c>
      <c r="J133" s="204">
        <f>COUNTIF('Q3 Raw Data'!$L136:$O136,"Yes")</f>
        <v>4</v>
      </c>
      <c r="X133" s="184" t="s">
        <v>631</v>
      </c>
      <c r="Y133" s="175" t="s">
        <v>632</v>
      </c>
      <c r="Z133" s="175">
        <f>COUNTIF('Q4 Raw Data'!$O136:$R136,"Yes")</f>
        <v>4</v>
      </c>
      <c r="AA133" s="175"/>
      <c r="AB133" s="175"/>
      <c r="AC133" s="175"/>
      <c r="AD133" s="175"/>
      <c r="AE133" s="175"/>
      <c r="AF133" s="175"/>
      <c r="AG133" s="175"/>
      <c r="AH133" s="175"/>
      <c r="AI133" s="175"/>
      <c r="AJ133" s="175"/>
      <c r="AK133" s="175"/>
      <c r="AL133" s="175"/>
      <c r="AM133" s="188"/>
    </row>
    <row r="134" spans="8:39" x14ac:dyDescent="0.3">
      <c r="H134" s="184" t="s">
        <v>635</v>
      </c>
      <c r="I134" t="s">
        <v>636</v>
      </c>
      <c r="J134" s="204">
        <f>COUNTIF('Q3 Raw Data'!$L137:$O137,"Yes")</f>
        <v>4</v>
      </c>
      <c r="X134" s="184" t="s">
        <v>635</v>
      </c>
      <c r="Y134" s="175" t="s">
        <v>636</v>
      </c>
      <c r="Z134" s="175">
        <f>COUNTIF('Q4 Raw Data'!$O137:$R137,"Yes")</f>
        <v>4</v>
      </c>
      <c r="AA134" s="175"/>
      <c r="AB134" s="175"/>
      <c r="AC134" s="175"/>
      <c r="AD134" s="175"/>
      <c r="AE134" s="175"/>
      <c r="AF134" s="175"/>
      <c r="AG134" s="175"/>
      <c r="AH134" s="175"/>
      <c r="AI134" s="175"/>
      <c r="AJ134" s="175"/>
      <c r="AK134" s="175"/>
      <c r="AL134" s="175"/>
      <c r="AM134" s="188"/>
    </row>
    <row r="135" spans="8:39" x14ac:dyDescent="0.3">
      <c r="H135" s="184" t="s">
        <v>637</v>
      </c>
      <c r="I135" t="s">
        <v>638</v>
      </c>
      <c r="J135" s="204">
        <f>COUNTIF('Q3 Raw Data'!$L138:$O138,"Yes")</f>
        <v>4</v>
      </c>
      <c r="X135" s="184" t="s">
        <v>637</v>
      </c>
      <c r="Y135" s="175" t="s">
        <v>638</v>
      </c>
      <c r="Z135" s="175">
        <f>COUNTIF('Q4 Raw Data'!$O138:$R138,"Yes")</f>
        <v>4</v>
      </c>
      <c r="AA135" s="175"/>
      <c r="AB135" s="175"/>
      <c r="AC135" s="175"/>
      <c r="AD135" s="175"/>
      <c r="AE135" s="175"/>
      <c r="AF135" s="175"/>
      <c r="AG135" s="175"/>
      <c r="AH135" s="175"/>
      <c r="AI135" s="175"/>
      <c r="AJ135" s="175"/>
      <c r="AK135" s="175"/>
      <c r="AL135" s="175"/>
      <c r="AM135" s="188"/>
    </row>
    <row r="136" spans="8:39" x14ac:dyDescent="0.3">
      <c r="H136" s="184" t="s">
        <v>641</v>
      </c>
      <c r="I136" t="s">
        <v>642</v>
      </c>
      <c r="J136" s="204">
        <f>COUNTIF('Q3 Raw Data'!$L139:$O139,"Yes")</f>
        <v>4</v>
      </c>
      <c r="X136" s="184" t="s">
        <v>641</v>
      </c>
      <c r="Y136" s="175" t="s">
        <v>642</v>
      </c>
      <c r="Z136" s="175">
        <f>COUNTIF('Q4 Raw Data'!$O139:$R139,"Yes")</f>
        <v>4</v>
      </c>
      <c r="AA136" s="175"/>
      <c r="AB136" s="175"/>
      <c r="AC136" s="175"/>
      <c r="AD136" s="175"/>
      <c r="AE136" s="175"/>
      <c r="AF136" s="175"/>
      <c r="AG136" s="175"/>
      <c r="AH136" s="175"/>
      <c r="AI136" s="175"/>
      <c r="AJ136" s="175"/>
      <c r="AK136" s="175"/>
      <c r="AL136" s="175"/>
      <c r="AM136" s="188"/>
    </row>
    <row r="137" spans="8:39" x14ac:dyDescent="0.3">
      <c r="H137" s="184" t="s">
        <v>643</v>
      </c>
      <c r="I137" t="s">
        <v>644</v>
      </c>
      <c r="J137" s="204">
        <f>COUNTIF('Q3 Raw Data'!$L140:$O140,"Yes")</f>
        <v>4</v>
      </c>
      <c r="X137" s="184" t="s">
        <v>643</v>
      </c>
      <c r="Y137" s="175" t="s">
        <v>644</v>
      </c>
      <c r="Z137" s="175">
        <f>COUNTIF('Q4 Raw Data'!$O140:$R140,"Yes")</f>
        <v>4</v>
      </c>
      <c r="AA137" s="175"/>
      <c r="AB137" s="175"/>
      <c r="AC137" s="175"/>
      <c r="AD137" s="175"/>
      <c r="AE137" s="175"/>
      <c r="AF137" s="175"/>
      <c r="AG137" s="175"/>
      <c r="AH137" s="175"/>
      <c r="AI137" s="175"/>
      <c r="AJ137" s="175"/>
      <c r="AK137" s="175"/>
      <c r="AL137" s="175"/>
      <c r="AM137" s="188"/>
    </row>
    <row r="138" spans="8:39" x14ac:dyDescent="0.3">
      <c r="H138" s="184" t="s">
        <v>645</v>
      </c>
      <c r="I138" t="s">
        <v>646</v>
      </c>
      <c r="J138" s="204">
        <f>COUNTIF('Q3 Raw Data'!$L141:$O141,"Yes")</f>
        <v>4</v>
      </c>
      <c r="X138" s="184" t="s">
        <v>645</v>
      </c>
      <c r="Y138" s="175" t="s">
        <v>646</v>
      </c>
      <c r="Z138" s="175">
        <f>COUNTIF('Q4 Raw Data'!$O141:$R141,"Yes")</f>
        <v>4</v>
      </c>
      <c r="AA138" s="175"/>
      <c r="AB138" s="175"/>
      <c r="AC138" s="175"/>
      <c r="AD138" s="175"/>
      <c r="AE138" s="175"/>
      <c r="AF138" s="175"/>
      <c r="AG138" s="175"/>
      <c r="AH138" s="175"/>
      <c r="AI138" s="175"/>
      <c r="AJ138" s="175"/>
      <c r="AK138" s="175"/>
      <c r="AL138" s="175"/>
      <c r="AM138" s="188"/>
    </row>
    <row r="139" spans="8:39" x14ac:dyDescent="0.3">
      <c r="H139" s="184" t="s">
        <v>647</v>
      </c>
      <c r="I139" t="s">
        <v>648</v>
      </c>
      <c r="J139" s="204">
        <f>COUNTIF('Q3 Raw Data'!$L142:$O142,"Yes")</f>
        <v>4</v>
      </c>
      <c r="X139" s="184" t="s">
        <v>647</v>
      </c>
      <c r="Y139" s="175" t="s">
        <v>648</v>
      </c>
      <c r="Z139" s="175">
        <f>COUNTIF('Q4 Raw Data'!$O142:$R142,"Yes")</f>
        <v>4</v>
      </c>
      <c r="AA139" s="175"/>
      <c r="AB139" s="175"/>
      <c r="AC139" s="175"/>
      <c r="AD139" s="175"/>
      <c r="AE139" s="175"/>
      <c r="AF139" s="175"/>
      <c r="AG139" s="175"/>
      <c r="AH139" s="175"/>
      <c r="AI139" s="175"/>
      <c r="AJ139" s="175"/>
      <c r="AK139" s="175"/>
      <c r="AL139" s="175"/>
      <c r="AM139" s="188"/>
    </row>
    <row r="140" spans="8:39" x14ac:dyDescent="0.3">
      <c r="H140" s="184" t="s">
        <v>649</v>
      </c>
      <c r="I140" t="s">
        <v>650</v>
      </c>
      <c r="J140" s="204">
        <f>COUNTIF('Q3 Raw Data'!$L143:$O143,"Yes")</f>
        <v>4</v>
      </c>
      <c r="X140" s="184" t="s">
        <v>649</v>
      </c>
      <c r="Y140" s="175" t="s">
        <v>650</v>
      </c>
      <c r="Z140" s="175">
        <f>COUNTIF('Q4 Raw Data'!$O143:$R143,"Yes")</f>
        <v>4</v>
      </c>
      <c r="AA140" s="175"/>
      <c r="AB140" s="175"/>
      <c r="AC140" s="175"/>
      <c r="AD140" s="175"/>
      <c r="AE140" s="175"/>
      <c r="AF140" s="175"/>
      <c r="AG140" s="175"/>
      <c r="AH140" s="175"/>
      <c r="AI140" s="175"/>
      <c r="AJ140" s="175"/>
      <c r="AK140" s="175"/>
      <c r="AL140" s="175"/>
      <c r="AM140" s="188"/>
    </row>
    <row r="141" spans="8:39" x14ac:dyDescent="0.3">
      <c r="H141" s="184" t="s">
        <v>653</v>
      </c>
      <c r="I141" t="s">
        <v>654</v>
      </c>
      <c r="J141" s="204">
        <f>COUNTIF('Q3 Raw Data'!$L144:$O144,"Yes")</f>
        <v>4</v>
      </c>
      <c r="X141" s="184" t="s">
        <v>653</v>
      </c>
      <c r="Y141" s="175" t="s">
        <v>654</v>
      </c>
      <c r="Z141" s="175">
        <f>COUNTIF('Q4 Raw Data'!$O144:$R144,"Yes")</f>
        <v>4</v>
      </c>
      <c r="AA141" s="175"/>
      <c r="AB141" s="175"/>
      <c r="AC141" s="175"/>
      <c r="AD141" s="175"/>
      <c r="AE141" s="175"/>
      <c r="AF141" s="175"/>
      <c r="AG141" s="175"/>
      <c r="AH141" s="175"/>
      <c r="AI141" s="175"/>
      <c r="AJ141" s="175"/>
      <c r="AK141" s="175"/>
      <c r="AL141" s="175"/>
      <c r="AM141" s="188"/>
    </row>
    <row r="142" spans="8:39" x14ac:dyDescent="0.3">
      <c r="H142" s="184" t="s">
        <v>655</v>
      </c>
      <c r="I142" t="s">
        <v>656</v>
      </c>
      <c r="J142" s="204">
        <f>COUNTIF('Q3 Raw Data'!$L145:$O145,"Yes")</f>
        <v>4</v>
      </c>
      <c r="X142" s="184" t="s">
        <v>655</v>
      </c>
      <c r="Y142" s="175" t="s">
        <v>656</v>
      </c>
      <c r="Z142" s="175">
        <f>COUNTIF('Q4 Raw Data'!$O145:$R145,"Yes")</f>
        <v>4</v>
      </c>
      <c r="AA142" s="175"/>
      <c r="AB142" s="175"/>
      <c r="AC142" s="175"/>
      <c r="AD142" s="175"/>
      <c r="AE142" s="175"/>
      <c r="AF142" s="175"/>
      <c r="AG142" s="175"/>
      <c r="AH142" s="175"/>
      <c r="AI142" s="175"/>
      <c r="AJ142" s="175"/>
      <c r="AK142" s="175"/>
      <c r="AL142" s="175"/>
      <c r="AM142" s="188"/>
    </row>
    <row r="143" spans="8:39" x14ac:dyDescent="0.3">
      <c r="H143" s="184" t="s">
        <v>657</v>
      </c>
      <c r="I143" t="s">
        <v>658</v>
      </c>
      <c r="J143" s="204">
        <f>COUNTIF('Q3 Raw Data'!$L146:$O146,"Yes")</f>
        <v>4</v>
      </c>
      <c r="X143" s="184" t="s">
        <v>657</v>
      </c>
      <c r="Y143" s="175" t="s">
        <v>658</v>
      </c>
      <c r="Z143" s="175">
        <f>COUNTIF('Q4 Raw Data'!$O146:$R146,"Yes")</f>
        <v>4</v>
      </c>
      <c r="AA143" s="175"/>
      <c r="AB143" s="175"/>
      <c r="AC143" s="175"/>
      <c r="AD143" s="175"/>
      <c r="AE143" s="175"/>
      <c r="AF143" s="175"/>
      <c r="AG143" s="175"/>
      <c r="AH143" s="175"/>
      <c r="AI143" s="175"/>
      <c r="AJ143" s="175"/>
      <c r="AK143" s="175"/>
      <c r="AL143" s="175"/>
      <c r="AM143" s="188"/>
    </row>
    <row r="144" spans="8:39" x14ac:dyDescent="0.3">
      <c r="H144" s="184" t="s">
        <v>659</v>
      </c>
      <c r="I144" t="s">
        <v>660</v>
      </c>
      <c r="J144" s="204">
        <f>COUNTIF('Q3 Raw Data'!$L147:$O147,"Yes")</f>
        <v>4</v>
      </c>
      <c r="X144" s="184" t="s">
        <v>659</v>
      </c>
      <c r="Y144" s="175" t="s">
        <v>660</v>
      </c>
      <c r="Z144" s="175">
        <f>COUNTIF('Q4 Raw Data'!$O147:$R147,"Yes")</f>
        <v>4</v>
      </c>
      <c r="AA144" s="175"/>
      <c r="AB144" s="175"/>
      <c r="AC144" s="175"/>
      <c r="AD144" s="175"/>
      <c r="AE144" s="175"/>
      <c r="AF144" s="175"/>
      <c r="AG144" s="175"/>
      <c r="AH144" s="175"/>
      <c r="AI144" s="175"/>
      <c r="AJ144" s="175"/>
      <c r="AK144" s="175"/>
      <c r="AL144" s="175"/>
      <c r="AM144" s="188"/>
    </row>
    <row r="145" spans="8:39" x14ac:dyDescent="0.3">
      <c r="H145" s="184" t="s">
        <v>662</v>
      </c>
      <c r="I145" t="s">
        <v>663</v>
      </c>
      <c r="J145" s="204">
        <f>COUNTIF('Q3 Raw Data'!$L148:$O148,"Yes")</f>
        <v>4</v>
      </c>
      <c r="X145" s="184" t="s">
        <v>662</v>
      </c>
      <c r="Y145" s="175" t="s">
        <v>663</v>
      </c>
      <c r="Z145" s="175">
        <f>COUNTIF('Q4 Raw Data'!$O148:$R148,"Yes")</f>
        <v>4</v>
      </c>
      <c r="AA145" s="175"/>
      <c r="AB145" s="175"/>
      <c r="AC145" s="175"/>
      <c r="AD145" s="175"/>
      <c r="AE145" s="175"/>
      <c r="AF145" s="175"/>
      <c r="AG145" s="175"/>
      <c r="AH145" s="175"/>
      <c r="AI145" s="175"/>
      <c r="AJ145" s="175"/>
      <c r="AK145" s="175"/>
      <c r="AL145" s="175"/>
      <c r="AM145" s="188"/>
    </row>
    <row r="146" spans="8:39" x14ac:dyDescent="0.3">
      <c r="H146" s="184" t="s">
        <v>664</v>
      </c>
      <c r="I146" t="s">
        <v>665</v>
      </c>
      <c r="J146" s="204">
        <f>COUNTIF('Q3 Raw Data'!$L149:$O149,"Yes")</f>
        <v>4</v>
      </c>
      <c r="X146" s="184" t="s">
        <v>664</v>
      </c>
      <c r="Y146" s="175" t="s">
        <v>665</v>
      </c>
      <c r="Z146" s="175">
        <f>COUNTIF('Q4 Raw Data'!$O149:$R149,"Yes")</f>
        <v>4</v>
      </c>
      <c r="AA146" s="175"/>
      <c r="AB146" s="175"/>
      <c r="AC146" s="175"/>
      <c r="AD146" s="175"/>
      <c r="AE146" s="175"/>
      <c r="AF146" s="175"/>
      <c r="AG146" s="175"/>
      <c r="AH146" s="175"/>
      <c r="AI146" s="175"/>
      <c r="AJ146" s="175"/>
      <c r="AK146" s="175"/>
      <c r="AL146" s="175"/>
      <c r="AM146" s="188"/>
    </row>
    <row r="147" spans="8:39" x14ac:dyDescent="0.3">
      <c r="H147" s="184" t="s">
        <v>666</v>
      </c>
      <c r="I147" t="s">
        <v>667</v>
      </c>
      <c r="J147" s="204">
        <f>COUNTIF('Q3 Raw Data'!$L150:$O150,"Yes")</f>
        <v>4</v>
      </c>
      <c r="X147" s="184" t="s">
        <v>666</v>
      </c>
      <c r="Y147" s="175" t="s">
        <v>667</v>
      </c>
      <c r="Z147" s="175">
        <f>COUNTIF('Q4 Raw Data'!$O150:$R150,"Yes")</f>
        <v>4</v>
      </c>
      <c r="AA147" s="175"/>
      <c r="AB147" s="175"/>
      <c r="AC147" s="175"/>
      <c r="AD147" s="175"/>
      <c r="AE147" s="175"/>
      <c r="AF147" s="175"/>
      <c r="AG147" s="175"/>
      <c r="AH147" s="175"/>
      <c r="AI147" s="175"/>
      <c r="AJ147" s="175"/>
      <c r="AK147" s="175"/>
      <c r="AL147" s="175"/>
      <c r="AM147" s="188"/>
    </row>
    <row r="148" spans="8:39" x14ac:dyDescent="0.3">
      <c r="H148" s="184" t="s">
        <v>668</v>
      </c>
      <c r="I148" t="s">
        <v>669</v>
      </c>
      <c r="J148" s="204">
        <f>COUNTIF('Q3 Raw Data'!$L151:$O151,"Yes")</f>
        <v>4</v>
      </c>
      <c r="X148" s="184" t="s">
        <v>668</v>
      </c>
      <c r="Y148" s="175" t="s">
        <v>669</v>
      </c>
      <c r="Z148" s="175">
        <f>COUNTIF('Q4 Raw Data'!$O151:$R151,"Yes")</f>
        <v>4</v>
      </c>
      <c r="AA148" s="175"/>
      <c r="AB148" s="175"/>
      <c r="AC148" s="175"/>
      <c r="AD148" s="175"/>
      <c r="AE148" s="175"/>
      <c r="AF148" s="175"/>
      <c r="AG148" s="175"/>
      <c r="AH148" s="175"/>
      <c r="AI148" s="175"/>
      <c r="AJ148" s="175"/>
      <c r="AK148" s="175"/>
      <c r="AL148" s="175"/>
      <c r="AM148" s="188"/>
    </row>
    <row r="149" spans="8:39" x14ac:dyDescent="0.3">
      <c r="H149" s="184" t="s">
        <v>670</v>
      </c>
      <c r="I149" t="s">
        <v>671</v>
      </c>
      <c r="J149" s="204">
        <f>COUNTIF('Q3 Raw Data'!$L152:$O152,"Yes")</f>
        <v>4</v>
      </c>
      <c r="X149" s="184" t="s">
        <v>670</v>
      </c>
      <c r="Y149" s="175" t="s">
        <v>671</v>
      </c>
      <c r="Z149" s="175">
        <f>COUNTIF('Q4 Raw Data'!$O152:$R152,"Yes")</f>
        <v>4</v>
      </c>
      <c r="AA149" s="175"/>
      <c r="AB149" s="175"/>
      <c r="AC149" s="175"/>
      <c r="AD149" s="175"/>
      <c r="AE149" s="175"/>
      <c r="AF149" s="175"/>
      <c r="AG149" s="175"/>
      <c r="AH149" s="175"/>
      <c r="AI149" s="175"/>
      <c r="AJ149" s="175"/>
      <c r="AK149" s="175"/>
      <c r="AL149" s="175"/>
      <c r="AM149" s="188"/>
    </row>
    <row r="150" spans="8:39" x14ac:dyDescent="0.3">
      <c r="H150" s="184" t="s">
        <v>672</v>
      </c>
      <c r="I150" t="s">
        <v>673</v>
      </c>
      <c r="J150" s="204">
        <f>COUNTIF('Q3 Raw Data'!$L153:$O153,"Yes")</f>
        <v>4</v>
      </c>
      <c r="X150" s="184" t="s">
        <v>672</v>
      </c>
      <c r="Y150" s="175" t="s">
        <v>673</v>
      </c>
      <c r="Z150" s="175">
        <f>COUNTIF('Q4 Raw Data'!$O153:$R153,"Yes")</f>
        <v>4</v>
      </c>
      <c r="AA150" s="175"/>
      <c r="AB150" s="175"/>
      <c r="AC150" s="175"/>
      <c r="AD150" s="175"/>
      <c r="AE150" s="175"/>
      <c r="AF150" s="175"/>
      <c r="AG150" s="175"/>
      <c r="AH150" s="175"/>
      <c r="AI150" s="175"/>
      <c r="AJ150" s="175"/>
      <c r="AK150" s="175"/>
      <c r="AL150" s="175"/>
      <c r="AM150" s="188"/>
    </row>
    <row r="151" spans="8:39" x14ac:dyDescent="0.3">
      <c r="H151" s="184" t="s">
        <v>676</v>
      </c>
      <c r="I151" t="s">
        <v>677</v>
      </c>
      <c r="J151" s="204">
        <f>COUNTIF('Q3 Raw Data'!$L154:$O154,"Yes")</f>
        <v>4</v>
      </c>
      <c r="X151" s="184" t="s">
        <v>676</v>
      </c>
      <c r="Y151" s="175" t="s">
        <v>677</v>
      </c>
      <c r="Z151" s="175">
        <f>COUNTIF('Q4 Raw Data'!$O154:$R154,"Yes")</f>
        <v>4</v>
      </c>
      <c r="AA151" s="175"/>
      <c r="AB151" s="175"/>
      <c r="AC151" s="175"/>
      <c r="AD151" s="175"/>
      <c r="AE151" s="175"/>
      <c r="AF151" s="175"/>
      <c r="AG151" s="175"/>
      <c r="AH151" s="175"/>
      <c r="AI151" s="175"/>
      <c r="AJ151" s="175"/>
      <c r="AK151" s="175"/>
      <c r="AL151" s="175"/>
      <c r="AM151" s="188"/>
    </row>
    <row r="152" spans="8:39" x14ac:dyDescent="0.3">
      <c r="H152" s="184" t="s">
        <v>678</v>
      </c>
      <c r="I152" t="s">
        <v>679</v>
      </c>
      <c r="J152" s="204">
        <f>COUNTIF('Q3 Raw Data'!$L155:$O155,"Yes")</f>
        <v>4</v>
      </c>
      <c r="X152" s="184" t="s">
        <v>678</v>
      </c>
      <c r="Y152" s="175" t="s">
        <v>679</v>
      </c>
      <c r="Z152" s="175">
        <f>COUNTIF('Q4 Raw Data'!$O155:$R155,"Yes")</f>
        <v>4</v>
      </c>
      <c r="AA152" s="175"/>
      <c r="AB152" s="175"/>
      <c r="AC152" s="175"/>
      <c r="AD152" s="175"/>
      <c r="AE152" s="175"/>
      <c r="AF152" s="175"/>
      <c r="AG152" s="175"/>
      <c r="AH152" s="175"/>
      <c r="AI152" s="175"/>
      <c r="AJ152" s="175"/>
      <c r="AK152" s="175"/>
      <c r="AL152" s="175"/>
      <c r="AM152" s="188"/>
    </row>
    <row r="153" spans="8:39" x14ac:dyDescent="0.3">
      <c r="H153" s="184" t="s">
        <v>682</v>
      </c>
      <c r="I153" t="s">
        <v>683</v>
      </c>
      <c r="J153" s="204">
        <f>COUNTIF('Q3 Raw Data'!$L156:$O156,"Yes")</f>
        <v>4</v>
      </c>
      <c r="X153" s="184" t="s">
        <v>682</v>
      </c>
      <c r="Y153" s="175" t="s">
        <v>683</v>
      </c>
      <c r="Z153" s="175">
        <f>COUNTIF('Q4 Raw Data'!$O156:$R156,"Yes")</f>
        <v>4</v>
      </c>
      <c r="AA153" s="175"/>
      <c r="AB153" s="175"/>
      <c r="AC153" s="175"/>
      <c r="AD153" s="175"/>
      <c r="AE153" s="175"/>
      <c r="AF153" s="175"/>
      <c r="AG153" s="175"/>
      <c r="AH153" s="175"/>
      <c r="AI153" s="175"/>
      <c r="AJ153" s="175"/>
      <c r="AK153" s="175"/>
      <c r="AL153" s="175"/>
      <c r="AM153" s="188"/>
    </row>
    <row r="154" spans="8:39" x14ac:dyDescent="0.3">
      <c r="H154" s="184" t="s">
        <v>684</v>
      </c>
      <c r="I154" t="s">
        <v>685</v>
      </c>
      <c r="J154" s="204">
        <f>COUNTIF('Q3 Raw Data'!$L157:$O157,"Yes")</f>
        <v>4</v>
      </c>
      <c r="X154" s="184" t="s">
        <v>684</v>
      </c>
      <c r="Y154" s="175" t="s">
        <v>685</v>
      </c>
      <c r="Z154" s="175">
        <f>COUNTIF('Q4 Raw Data'!$O157:$R157,"Yes")</f>
        <v>4</v>
      </c>
      <c r="AA154" s="175"/>
      <c r="AB154" s="175"/>
      <c r="AC154" s="175"/>
      <c r="AD154" s="175"/>
      <c r="AE154" s="175"/>
      <c r="AF154" s="175"/>
      <c r="AG154" s="175"/>
      <c r="AH154" s="175"/>
      <c r="AI154" s="175"/>
      <c r="AJ154" s="175"/>
      <c r="AK154" s="175"/>
      <c r="AL154" s="175"/>
      <c r="AM154" s="188"/>
    </row>
    <row r="155" spans="8:39" x14ac:dyDescent="0.3">
      <c r="H155" s="184" t="s">
        <v>688</v>
      </c>
      <c r="I155" t="s">
        <v>689</v>
      </c>
      <c r="J155" s="204">
        <f>COUNTIF('Q3 Raw Data'!$L158:$O158,"Yes")</f>
        <v>4</v>
      </c>
      <c r="X155" s="184" t="s">
        <v>688</v>
      </c>
      <c r="Y155" s="175" t="s">
        <v>689</v>
      </c>
      <c r="Z155" s="175">
        <f>COUNTIF('Q4 Raw Data'!$O158:$R158,"Yes")</f>
        <v>4</v>
      </c>
      <c r="AA155" s="175"/>
      <c r="AB155" s="175"/>
      <c r="AC155" s="175"/>
      <c r="AD155" s="175"/>
      <c r="AE155" s="175"/>
      <c r="AF155" s="175"/>
      <c r="AG155" s="175"/>
      <c r="AH155" s="175"/>
      <c r="AI155" s="175"/>
      <c r="AJ155" s="175"/>
      <c r="AK155" s="175"/>
      <c r="AL155" s="175"/>
      <c r="AM155" s="188"/>
    </row>
  </sheetData>
  <mergeCells count="9">
    <mergeCell ref="X2:AM2"/>
    <mergeCell ref="Z3:AA3"/>
    <mergeCell ref="AE3:AH3"/>
    <mergeCell ref="AE10:AM10"/>
    <mergeCell ref="A2:G2"/>
    <mergeCell ref="J3:K3"/>
    <mergeCell ref="O3:R3"/>
    <mergeCell ref="O10:W10"/>
    <mergeCell ref="H2:W2"/>
  </mergeCells>
  <pageMargins left="0.7" right="0.7" top="0.75" bottom="0.75" header="0.3" footer="0.3"/>
  <pageSetup paperSize="9"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FF00"/>
  </sheetPr>
  <dimension ref="A1:AV640"/>
  <sheetViews>
    <sheetView zoomScale="80" zoomScaleNormal="80" workbookViewId="0"/>
  </sheetViews>
  <sheetFormatPr defaultRowHeight="14.4" x14ac:dyDescent="0.3"/>
  <sheetData>
    <row r="1" spans="1:47" x14ac:dyDescent="0.3">
      <c r="AD1" s="1" t="s">
        <v>1344</v>
      </c>
      <c r="AE1" s="1"/>
      <c r="AF1" s="1"/>
      <c r="AG1" s="1"/>
    </row>
    <row r="3" spans="1:47" x14ac:dyDescent="0.3">
      <c r="C3" t="s">
        <v>206</v>
      </c>
      <c r="J3" t="s">
        <v>207</v>
      </c>
      <c r="R3" t="s">
        <v>208</v>
      </c>
      <c r="Z3" t="s">
        <v>1085</v>
      </c>
    </row>
    <row r="5" spans="1:47" x14ac:dyDescent="0.3">
      <c r="C5" t="s">
        <v>209</v>
      </c>
      <c r="D5">
        <v>1</v>
      </c>
      <c r="I5" t="s">
        <v>209</v>
      </c>
      <c r="J5">
        <v>1</v>
      </c>
      <c r="K5">
        <v>36</v>
      </c>
      <c r="Q5" t="s">
        <v>209</v>
      </c>
      <c r="R5">
        <v>1</v>
      </c>
      <c r="S5">
        <v>36</v>
      </c>
      <c r="X5" t="s">
        <v>209</v>
      </c>
      <c r="Y5">
        <v>1</v>
      </c>
      <c r="Z5">
        <v>36</v>
      </c>
      <c r="AF5" t="s">
        <v>209</v>
      </c>
      <c r="AG5">
        <v>1</v>
      </c>
    </row>
    <row r="6" spans="1:47" x14ac:dyDescent="0.3">
      <c r="C6" t="s">
        <v>210</v>
      </c>
      <c r="D6" t="str">
        <f ca="1">OFFSET(D10, D5, 0)</f>
        <v>Barking and Dagenham</v>
      </c>
      <c r="I6" t="s">
        <v>210</v>
      </c>
      <c r="J6" t="str">
        <f ca="1">OFFSET(K9, J5, 0)</f>
        <v>England</v>
      </c>
      <c r="Q6" t="s">
        <v>210</v>
      </c>
      <c r="R6" t="str">
        <f ca="1">OFFSET(S10, R5, 0)</f>
        <v>NHS England North East and Yokrshire (Yorkshire And Humber)</v>
      </c>
      <c r="X6" t="s">
        <v>210</v>
      </c>
      <c r="Y6" t="str">
        <f ca="1">OFFSET(Z10, Y5, 0)</f>
        <v>North East Region</v>
      </c>
      <c r="AF6" t="s">
        <v>210</v>
      </c>
      <c r="AG6" t="str">
        <f ca="1">OFFSET(AG10, AG5, 0)</f>
        <v>Barking and Dagenham</v>
      </c>
    </row>
    <row r="7" spans="1:47" x14ac:dyDescent="0.3">
      <c r="C7" t="s">
        <v>214</v>
      </c>
      <c r="D7" t="str">
        <f ca="1">OFFSET(D10, D5, -1)</f>
        <v>E09000002</v>
      </c>
      <c r="I7" t="s">
        <v>214</v>
      </c>
      <c r="J7" t="str">
        <f ca="1">OFFSET(K9, J5, -1)</f>
        <v>ENG</v>
      </c>
      <c r="Q7" t="s">
        <v>214</v>
      </c>
      <c r="R7" t="str">
        <f ca="1">OFFSET(S10, R5, -1)</f>
        <v>Q72</v>
      </c>
      <c r="X7" t="s">
        <v>214</v>
      </c>
      <c r="Y7" t="str">
        <f ca="1">OFFSET(Z10, Y5, -1)</f>
        <v>E12000001</v>
      </c>
      <c r="AF7" t="s">
        <v>214</v>
      </c>
      <c r="AG7" t="str">
        <f ca="1">OFFSET(AG10, AG5, -1)</f>
        <v>E09000002</v>
      </c>
    </row>
    <row r="8" spans="1:47" x14ac:dyDescent="0.3">
      <c r="AJ8" t="s">
        <v>219</v>
      </c>
      <c r="AO8" t="s">
        <v>1086</v>
      </c>
      <c r="AT8" t="s">
        <v>220</v>
      </c>
    </row>
    <row r="10" spans="1:47" x14ac:dyDescent="0.3">
      <c r="A10" t="s">
        <v>1246</v>
      </c>
      <c r="B10" t="s">
        <v>690</v>
      </c>
      <c r="I10" t="s">
        <v>1339</v>
      </c>
      <c r="J10" t="s">
        <v>1339</v>
      </c>
      <c r="K10" t="s">
        <v>867</v>
      </c>
      <c r="Q10" t="s">
        <v>1339</v>
      </c>
      <c r="R10" t="s">
        <v>1339</v>
      </c>
      <c r="S10" t="s">
        <v>867</v>
      </c>
      <c r="X10" t="s">
        <v>1339</v>
      </c>
      <c r="Y10" t="s">
        <v>1339</v>
      </c>
      <c r="Z10" t="s">
        <v>867</v>
      </c>
      <c r="AJ10" t="s">
        <v>1339</v>
      </c>
      <c r="AK10" t="s">
        <v>867</v>
      </c>
      <c r="AO10" t="s">
        <v>1339</v>
      </c>
      <c r="AP10" t="s">
        <v>867</v>
      </c>
      <c r="AT10" t="s">
        <v>1339</v>
      </c>
      <c r="AU10" t="s">
        <v>867</v>
      </c>
    </row>
    <row r="11" spans="1:47" x14ac:dyDescent="0.3">
      <c r="A11" t="s">
        <v>221</v>
      </c>
      <c r="B11" t="s">
        <v>222</v>
      </c>
      <c r="C11" t="s">
        <v>215</v>
      </c>
      <c r="D11" t="s">
        <v>211</v>
      </c>
      <c r="I11" t="s">
        <v>238</v>
      </c>
      <c r="J11" t="s">
        <v>238</v>
      </c>
      <c r="K11" t="s">
        <v>239</v>
      </c>
      <c r="Q11" t="s">
        <v>217</v>
      </c>
      <c r="R11" t="s">
        <v>217</v>
      </c>
      <c r="S11" t="s">
        <v>1326</v>
      </c>
      <c r="T11" t="s">
        <v>1327</v>
      </c>
      <c r="X11" t="s">
        <v>218</v>
      </c>
      <c r="Y11" t="s">
        <v>218</v>
      </c>
      <c r="Z11" t="s">
        <v>1076</v>
      </c>
      <c r="AA11" t="s">
        <v>223</v>
      </c>
      <c r="AD11" t="s">
        <v>221</v>
      </c>
      <c r="AE11" t="s">
        <v>222</v>
      </c>
      <c r="AF11" t="s">
        <v>215</v>
      </c>
      <c r="AG11" t="s">
        <v>211</v>
      </c>
      <c r="AJ11" t="s">
        <v>238</v>
      </c>
      <c r="AK11" t="s">
        <v>239</v>
      </c>
      <c r="AL11" t="s">
        <v>239</v>
      </c>
      <c r="AO11" t="s">
        <v>238</v>
      </c>
      <c r="AP11" t="s">
        <v>239</v>
      </c>
      <c r="AT11" t="s">
        <v>238</v>
      </c>
      <c r="AU11" t="s">
        <v>239</v>
      </c>
    </row>
    <row r="12" spans="1:47" x14ac:dyDescent="0.3">
      <c r="A12" t="s">
        <v>225</v>
      </c>
      <c r="B12" t="s">
        <v>226</v>
      </c>
      <c r="C12" t="s">
        <v>227</v>
      </c>
      <c r="D12" t="s">
        <v>228</v>
      </c>
      <c r="I12" t="s">
        <v>247</v>
      </c>
      <c r="J12" t="s">
        <v>247</v>
      </c>
      <c r="K12" t="s">
        <v>248</v>
      </c>
      <c r="Q12" t="s">
        <v>231</v>
      </c>
      <c r="R12" t="s">
        <v>231</v>
      </c>
      <c r="S12" t="s">
        <v>1328</v>
      </c>
      <c r="T12" t="s">
        <v>1327</v>
      </c>
      <c r="X12" t="s">
        <v>233</v>
      </c>
      <c r="Y12" t="s">
        <v>233</v>
      </c>
      <c r="Z12" t="s">
        <v>1077</v>
      </c>
      <c r="AA12" t="s">
        <v>223</v>
      </c>
      <c r="AD12" t="s">
        <v>225</v>
      </c>
      <c r="AE12" t="s">
        <v>226</v>
      </c>
      <c r="AF12" t="s">
        <v>227</v>
      </c>
      <c r="AG12" t="s">
        <v>228</v>
      </c>
      <c r="AJ12" t="s">
        <v>247</v>
      </c>
      <c r="AK12" t="s">
        <v>248</v>
      </c>
      <c r="AL12" t="s">
        <v>248</v>
      </c>
      <c r="AO12" t="s">
        <v>247</v>
      </c>
      <c r="AP12" t="s">
        <v>248</v>
      </c>
      <c r="AT12" t="s">
        <v>247</v>
      </c>
      <c r="AU12" t="s">
        <v>248</v>
      </c>
    </row>
    <row r="13" spans="1:47" x14ac:dyDescent="0.3">
      <c r="A13" t="s">
        <v>234</v>
      </c>
      <c r="B13" t="s">
        <v>235</v>
      </c>
      <c r="C13" t="s">
        <v>236</v>
      </c>
      <c r="D13" t="s">
        <v>237</v>
      </c>
      <c r="I13" t="s">
        <v>256</v>
      </c>
      <c r="J13" t="s">
        <v>256</v>
      </c>
      <c r="K13" t="s">
        <v>257</v>
      </c>
      <c r="Q13" t="s">
        <v>240</v>
      </c>
      <c r="R13" t="s">
        <v>240</v>
      </c>
      <c r="S13" t="s">
        <v>1329</v>
      </c>
      <c r="T13" t="s">
        <v>1330</v>
      </c>
      <c r="X13" t="s">
        <v>242</v>
      </c>
      <c r="Y13" t="s">
        <v>242</v>
      </c>
      <c r="Z13" t="s">
        <v>1078</v>
      </c>
      <c r="AA13" t="s">
        <v>223</v>
      </c>
      <c r="AD13" t="s">
        <v>234</v>
      </c>
      <c r="AE13" t="s">
        <v>235</v>
      </c>
      <c r="AF13" t="s">
        <v>236</v>
      </c>
      <c r="AG13" t="s">
        <v>237</v>
      </c>
      <c r="AJ13" t="s">
        <v>256</v>
      </c>
      <c r="AK13" t="s">
        <v>257</v>
      </c>
      <c r="AL13" t="s">
        <v>257</v>
      </c>
      <c r="AO13" t="s">
        <v>256</v>
      </c>
      <c r="AP13" t="s">
        <v>257</v>
      </c>
      <c r="AT13" t="s">
        <v>256</v>
      </c>
      <c r="AU13" t="s">
        <v>257</v>
      </c>
    </row>
    <row r="14" spans="1:47" x14ac:dyDescent="0.3">
      <c r="A14" t="s">
        <v>243</v>
      </c>
      <c r="B14" t="s">
        <v>244</v>
      </c>
      <c r="C14" t="s">
        <v>245</v>
      </c>
      <c r="D14" t="s">
        <v>246</v>
      </c>
      <c r="I14" t="s">
        <v>1334</v>
      </c>
      <c r="J14" t="s">
        <v>1334</v>
      </c>
      <c r="K14" t="s">
        <v>1340</v>
      </c>
      <c r="Q14" t="s">
        <v>249</v>
      </c>
      <c r="R14" t="s">
        <v>249</v>
      </c>
      <c r="S14" t="s">
        <v>1331</v>
      </c>
      <c r="T14" t="s">
        <v>1330</v>
      </c>
      <c r="X14" t="s">
        <v>251</v>
      </c>
      <c r="Y14" t="s">
        <v>251</v>
      </c>
      <c r="Z14" t="s">
        <v>1079</v>
      </c>
      <c r="AA14" t="s">
        <v>229</v>
      </c>
      <c r="AD14" t="s">
        <v>243</v>
      </c>
      <c r="AE14" t="s">
        <v>244</v>
      </c>
      <c r="AF14" t="s">
        <v>245</v>
      </c>
      <c r="AG14" t="s">
        <v>246</v>
      </c>
      <c r="AJ14" t="s">
        <v>1334</v>
      </c>
      <c r="AK14" t="s">
        <v>1340</v>
      </c>
      <c r="AL14" t="s">
        <v>1340</v>
      </c>
      <c r="AO14" t="s">
        <v>1334</v>
      </c>
      <c r="AP14" t="s">
        <v>1340</v>
      </c>
      <c r="AT14" t="s">
        <v>1334</v>
      </c>
      <c r="AU14" t="s">
        <v>1340</v>
      </c>
    </row>
    <row r="15" spans="1:47" x14ac:dyDescent="0.3">
      <c r="A15" t="s">
        <v>252</v>
      </c>
      <c r="B15" t="s">
        <v>253</v>
      </c>
      <c r="C15" t="s">
        <v>254</v>
      </c>
      <c r="D15" t="s">
        <v>255</v>
      </c>
      <c r="I15" t="s">
        <v>1338</v>
      </c>
      <c r="J15" t="s">
        <v>1338</v>
      </c>
      <c r="K15" t="s">
        <v>1341</v>
      </c>
      <c r="Q15" t="s">
        <v>258</v>
      </c>
      <c r="R15" t="s">
        <v>258</v>
      </c>
      <c r="S15" t="s">
        <v>1332</v>
      </c>
      <c r="T15" t="s">
        <v>1330</v>
      </c>
      <c r="X15" t="s">
        <v>260</v>
      </c>
      <c r="Y15" t="s">
        <v>260</v>
      </c>
      <c r="Z15" t="s">
        <v>1080</v>
      </c>
      <c r="AA15" t="s">
        <v>229</v>
      </c>
      <c r="AD15" t="s">
        <v>252</v>
      </c>
      <c r="AE15" t="s">
        <v>253</v>
      </c>
      <c r="AF15" t="s">
        <v>254</v>
      </c>
      <c r="AG15" t="s">
        <v>255</v>
      </c>
      <c r="AJ15" t="s">
        <v>1338</v>
      </c>
      <c r="AK15" t="s">
        <v>1341</v>
      </c>
      <c r="AL15" t="s">
        <v>1341</v>
      </c>
      <c r="AO15" t="s">
        <v>1338</v>
      </c>
      <c r="AP15" t="s">
        <v>1341</v>
      </c>
      <c r="AT15" t="s">
        <v>1338</v>
      </c>
      <c r="AU15" t="s">
        <v>1341</v>
      </c>
    </row>
    <row r="16" spans="1:47" x14ac:dyDescent="0.3">
      <c r="A16" t="s">
        <v>261</v>
      </c>
      <c r="B16" t="s">
        <v>262</v>
      </c>
      <c r="C16" t="s">
        <v>263</v>
      </c>
      <c r="D16" t="s">
        <v>264</v>
      </c>
      <c r="I16" t="s">
        <v>1330</v>
      </c>
      <c r="J16" t="s">
        <v>1330</v>
      </c>
      <c r="K16" t="s">
        <v>1342</v>
      </c>
      <c r="Q16" t="s">
        <v>265</v>
      </c>
      <c r="R16" t="s">
        <v>265</v>
      </c>
      <c r="S16" t="s">
        <v>1333</v>
      </c>
      <c r="T16" t="s">
        <v>1334</v>
      </c>
      <c r="X16" t="s">
        <v>267</v>
      </c>
      <c r="Y16" t="s">
        <v>267</v>
      </c>
      <c r="Z16" t="s">
        <v>1081</v>
      </c>
      <c r="AA16" t="s">
        <v>229</v>
      </c>
      <c r="AD16" t="s">
        <v>261</v>
      </c>
      <c r="AE16" t="s">
        <v>262</v>
      </c>
      <c r="AF16" t="s">
        <v>263</v>
      </c>
      <c r="AG16" t="s">
        <v>264</v>
      </c>
      <c r="AJ16" t="s">
        <v>1330</v>
      </c>
      <c r="AK16" t="s">
        <v>1342</v>
      </c>
      <c r="AL16" t="s">
        <v>1342</v>
      </c>
      <c r="AO16" t="s">
        <v>1330</v>
      </c>
      <c r="AP16" t="s">
        <v>1342</v>
      </c>
      <c r="AT16" t="s">
        <v>1330</v>
      </c>
      <c r="AU16" t="s">
        <v>1342</v>
      </c>
    </row>
    <row r="17" spans="1:48" x14ac:dyDescent="0.3">
      <c r="A17" t="s">
        <v>691</v>
      </c>
      <c r="B17" t="s">
        <v>692</v>
      </c>
      <c r="C17" t="s">
        <v>269</v>
      </c>
      <c r="D17" t="s">
        <v>270</v>
      </c>
      <c r="I17" t="s">
        <v>1327</v>
      </c>
      <c r="J17" t="s">
        <v>1327</v>
      </c>
      <c r="K17" t="s">
        <v>1343</v>
      </c>
      <c r="Q17" t="s">
        <v>271</v>
      </c>
      <c r="R17" t="s">
        <v>271</v>
      </c>
      <c r="S17" t="s">
        <v>1335</v>
      </c>
      <c r="T17" t="s">
        <v>1334</v>
      </c>
      <c r="X17" t="s">
        <v>273</v>
      </c>
      <c r="Y17" t="s">
        <v>273</v>
      </c>
      <c r="Z17" t="s">
        <v>1082</v>
      </c>
      <c r="AA17" t="s">
        <v>238</v>
      </c>
      <c r="AD17" t="s">
        <v>691</v>
      </c>
      <c r="AE17" t="s">
        <v>268</v>
      </c>
      <c r="AF17" t="s">
        <v>269</v>
      </c>
      <c r="AG17" t="s">
        <v>270</v>
      </c>
      <c r="AJ17" t="s">
        <v>1327</v>
      </c>
      <c r="AK17" t="s">
        <v>1343</v>
      </c>
      <c r="AL17" t="s">
        <v>1343</v>
      </c>
      <c r="AO17" t="s">
        <v>1327</v>
      </c>
      <c r="AP17" t="s">
        <v>1343</v>
      </c>
      <c r="AT17" t="s">
        <v>1327</v>
      </c>
      <c r="AU17" t="s">
        <v>1343</v>
      </c>
    </row>
    <row r="18" spans="1:48" x14ac:dyDescent="0.3">
      <c r="A18" t="s">
        <v>274</v>
      </c>
      <c r="B18" t="s">
        <v>275</v>
      </c>
      <c r="C18" t="s">
        <v>276</v>
      </c>
      <c r="D18" t="s">
        <v>277</v>
      </c>
      <c r="I18" t="s">
        <v>218</v>
      </c>
      <c r="J18" t="s">
        <v>218</v>
      </c>
      <c r="K18" t="s">
        <v>1076</v>
      </c>
      <c r="Q18" t="s">
        <v>278</v>
      </c>
      <c r="R18" t="s">
        <v>278</v>
      </c>
      <c r="S18" t="s">
        <v>1336</v>
      </c>
      <c r="T18" t="s">
        <v>1334</v>
      </c>
      <c r="X18" t="s">
        <v>280</v>
      </c>
      <c r="Y18" t="s">
        <v>280</v>
      </c>
      <c r="Z18" t="s">
        <v>1083</v>
      </c>
      <c r="AA18" t="s">
        <v>281</v>
      </c>
      <c r="AD18" t="s">
        <v>274</v>
      </c>
      <c r="AE18" t="s">
        <v>275</v>
      </c>
      <c r="AF18" t="s">
        <v>276</v>
      </c>
      <c r="AG18" t="s">
        <v>277</v>
      </c>
      <c r="AJ18" t="s">
        <v>218</v>
      </c>
      <c r="AK18" t="s">
        <v>1076</v>
      </c>
      <c r="AO18" t="s">
        <v>218</v>
      </c>
      <c r="AP18" t="s">
        <v>1076</v>
      </c>
      <c r="AQ18" t="s">
        <v>1076</v>
      </c>
      <c r="AT18" t="s">
        <v>218</v>
      </c>
      <c r="AU18" t="s">
        <v>1076</v>
      </c>
    </row>
    <row r="19" spans="1:48" x14ac:dyDescent="0.3">
      <c r="A19" t="s">
        <v>282</v>
      </c>
      <c r="B19" t="s">
        <v>283</v>
      </c>
      <c r="C19" t="s">
        <v>284</v>
      </c>
      <c r="D19" t="s">
        <v>285</v>
      </c>
      <c r="I19" t="s">
        <v>233</v>
      </c>
      <c r="J19" t="s">
        <v>233</v>
      </c>
      <c r="K19" t="s">
        <v>1077</v>
      </c>
      <c r="Q19" t="s">
        <v>286</v>
      </c>
      <c r="R19" t="s">
        <v>286</v>
      </c>
      <c r="S19" t="s">
        <v>1337</v>
      </c>
      <c r="T19" t="s">
        <v>1338</v>
      </c>
      <c r="X19" t="s">
        <v>288</v>
      </c>
      <c r="Y19" t="s">
        <v>288</v>
      </c>
      <c r="Z19" t="s">
        <v>1084</v>
      </c>
      <c r="AA19" t="s">
        <v>281</v>
      </c>
      <c r="AD19" t="s">
        <v>282</v>
      </c>
      <c r="AE19" t="s">
        <v>283</v>
      </c>
      <c r="AF19" t="s">
        <v>284</v>
      </c>
      <c r="AG19" t="s">
        <v>285</v>
      </c>
      <c r="AJ19" t="s">
        <v>233</v>
      </c>
      <c r="AK19" t="s">
        <v>1077</v>
      </c>
      <c r="AO19" t="s">
        <v>233</v>
      </c>
      <c r="AP19" t="s">
        <v>1077</v>
      </c>
      <c r="AQ19" t="s">
        <v>1077</v>
      </c>
      <c r="AT19" t="s">
        <v>233</v>
      </c>
      <c r="AU19" t="s">
        <v>1077</v>
      </c>
    </row>
    <row r="20" spans="1:48" x14ac:dyDescent="0.3">
      <c r="A20" t="s">
        <v>289</v>
      </c>
      <c r="B20" t="s">
        <v>290</v>
      </c>
      <c r="C20" t="s">
        <v>291</v>
      </c>
      <c r="D20" t="s">
        <v>292</v>
      </c>
      <c r="I20" t="s">
        <v>242</v>
      </c>
      <c r="J20" t="s">
        <v>242</v>
      </c>
      <c r="K20" t="s">
        <v>1078</v>
      </c>
      <c r="Q20" t="s">
        <v>293</v>
      </c>
      <c r="R20" t="s">
        <v>293</v>
      </c>
      <c r="S20" t="s">
        <v>294</v>
      </c>
      <c r="T20" t="s">
        <v>247</v>
      </c>
      <c r="AD20" t="s">
        <v>289</v>
      </c>
      <c r="AE20" t="s">
        <v>290</v>
      </c>
      <c r="AF20" t="s">
        <v>291</v>
      </c>
      <c r="AG20" t="s">
        <v>292</v>
      </c>
      <c r="AJ20" t="s">
        <v>242</v>
      </c>
      <c r="AK20" t="s">
        <v>1078</v>
      </c>
      <c r="AO20" t="s">
        <v>242</v>
      </c>
      <c r="AP20" t="s">
        <v>1078</v>
      </c>
      <c r="AQ20" t="s">
        <v>1078</v>
      </c>
      <c r="AT20" t="s">
        <v>242</v>
      </c>
      <c r="AU20" t="s">
        <v>1078</v>
      </c>
    </row>
    <row r="21" spans="1:48" x14ac:dyDescent="0.3">
      <c r="A21" t="s">
        <v>295</v>
      </c>
      <c r="B21" t="s">
        <v>296</v>
      </c>
      <c r="C21" t="s">
        <v>1319</v>
      </c>
      <c r="D21" t="s">
        <v>1320</v>
      </c>
      <c r="I21" t="s">
        <v>251</v>
      </c>
      <c r="J21" t="s">
        <v>251</v>
      </c>
      <c r="K21" t="s">
        <v>1079</v>
      </c>
      <c r="Q21" t="s">
        <v>299</v>
      </c>
      <c r="R21" t="s">
        <v>299</v>
      </c>
      <c r="S21" t="s">
        <v>300</v>
      </c>
      <c r="T21" t="s">
        <v>247</v>
      </c>
      <c r="AD21" t="s">
        <v>295</v>
      </c>
      <c r="AE21" t="s">
        <v>296</v>
      </c>
      <c r="AF21" t="s">
        <v>297</v>
      </c>
      <c r="AG21" t="s">
        <v>298</v>
      </c>
      <c r="AJ21" t="s">
        <v>251</v>
      </c>
      <c r="AK21" t="s">
        <v>1079</v>
      </c>
      <c r="AO21" t="s">
        <v>251</v>
      </c>
      <c r="AP21" t="s">
        <v>1079</v>
      </c>
      <c r="AQ21" t="s">
        <v>1079</v>
      </c>
      <c r="AT21" t="s">
        <v>251</v>
      </c>
      <c r="AU21" t="s">
        <v>1079</v>
      </c>
    </row>
    <row r="22" spans="1:48" x14ac:dyDescent="0.3">
      <c r="A22" t="s">
        <v>693</v>
      </c>
      <c r="B22" t="s">
        <v>694</v>
      </c>
      <c r="C22" t="s">
        <v>302</v>
      </c>
      <c r="D22" t="s">
        <v>303</v>
      </c>
      <c r="I22" t="s">
        <v>260</v>
      </c>
      <c r="J22" t="s">
        <v>260</v>
      </c>
      <c r="K22" t="s">
        <v>1080</v>
      </c>
      <c r="Q22" t="s">
        <v>304</v>
      </c>
      <c r="R22" t="s">
        <v>304</v>
      </c>
      <c r="S22" t="s">
        <v>305</v>
      </c>
      <c r="T22" t="s">
        <v>256</v>
      </c>
      <c r="AD22" t="s">
        <v>693</v>
      </c>
      <c r="AE22" t="s">
        <v>301</v>
      </c>
      <c r="AF22" t="s">
        <v>302</v>
      </c>
      <c r="AG22" t="s">
        <v>303</v>
      </c>
      <c r="AJ22" t="s">
        <v>260</v>
      </c>
      <c r="AK22" t="s">
        <v>1080</v>
      </c>
      <c r="AO22" t="s">
        <v>260</v>
      </c>
      <c r="AP22" t="s">
        <v>1080</v>
      </c>
      <c r="AQ22" t="s">
        <v>1080</v>
      </c>
      <c r="AT22" t="s">
        <v>260</v>
      </c>
      <c r="AU22" t="s">
        <v>1080</v>
      </c>
    </row>
    <row r="23" spans="1:48" x14ac:dyDescent="0.3">
      <c r="A23" t="s">
        <v>330</v>
      </c>
      <c r="B23" t="s">
        <v>331</v>
      </c>
      <c r="C23" t="s">
        <v>308</v>
      </c>
      <c r="D23" t="s">
        <v>309</v>
      </c>
      <c r="I23" t="s">
        <v>267</v>
      </c>
      <c r="J23" t="s">
        <v>267</v>
      </c>
      <c r="K23" t="s">
        <v>1081</v>
      </c>
      <c r="Q23" t="s">
        <v>310</v>
      </c>
      <c r="R23" t="s">
        <v>310</v>
      </c>
      <c r="S23" t="s">
        <v>311</v>
      </c>
      <c r="T23" t="s">
        <v>256</v>
      </c>
      <c r="AD23" t="s">
        <v>330</v>
      </c>
      <c r="AE23" t="s">
        <v>307</v>
      </c>
      <c r="AF23" t="s">
        <v>308</v>
      </c>
      <c r="AG23" t="s">
        <v>309</v>
      </c>
      <c r="AJ23" t="s">
        <v>267</v>
      </c>
      <c r="AK23" t="s">
        <v>1081</v>
      </c>
      <c r="AO23" t="s">
        <v>267</v>
      </c>
      <c r="AP23" t="s">
        <v>1081</v>
      </c>
      <c r="AQ23" t="s">
        <v>1081</v>
      </c>
      <c r="AT23" t="s">
        <v>267</v>
      </c>
      <c r="AU23" t="s">
        <v>1081</v>
      </c>
    </row>
    <row r="24" spans="1:48" x14ac:dyDescent="0.3">
      <c r="A24" t="s">
        <v>390</v>
      </c>
      <c r="B24" t="s">
        <v>391</v>
      </c>
      <c r="C24" t="s">
        <v>312</v>
      </c>
      <c r="D24" t="s">
        <v>313</v>
      </c>
      <c r="I24" t="s">
        <v>273</v>
      </c>
      <c r="J24" t="s">
        <v>273</v>
      </c>
      <c r="K24" t="s">
        <v>1082</v>
      </c>
      <c r="Q24" t="s">
        <v>314</v>
      </c>
      <c r="R24" t="s">
        <v>314</v>
      </c>
      <c r="S24" t="s">
        <v>315</v>
      </c>
      <c r="T24" t="s">
        <v>238</v>
      </c>
      <c r="AD24" t="s">
        <v>390</v>
      </c>
      <c r="AE24" t="s">
        <v>226</v>
      </c>
      <c r="AF24" t="s">
        <v>312</v>
      </c>
      <c r="AG24" t="s">
        <v>313</v>
      </c>
      <c r="AJ24" t="s">
        <v>273</v>
      </c>
      <c r="AK24" t="s">
        <v>1082</v>
      </c>
      <c r="AO24" t="s">
        <v>273</v>
      </c>
      <c r="AP24" t="s">
        <v>1082</v>
      </c>
      <c r="AQ24" t="s">
        <v>1082</v>
      </c>
      <c r="AT24" t="s">
        <v>273</v>
      </c>
      <c r="AU24" t="s">
        <v>1082</v>
      </c>
    </row>
    <row r="25" spans="1:48" x14ac:dyDescent="0.3">
      <c r="A25" t="s">
        <v>316</v>
      </c>
      <c r="B25" t="s">
        <v>317</v>
      </c>
      <c r="C25" t="s">
        <v>318</v>
      </c>
      <c r="D25" t="s">
        <v>319</v>
      </c>
      <c r="I25" t="s">
        <v>280</v>
      </c>
      <c r="J25" t="s">
        <v>280</v>
      </c>
      <c r="K25" t="s">
        <v>1083</v>
      </c>
      <c r="AD25" t="s">
        <v>316</v>
      </c>
      <c r="AE25" t="s">
        <v>317</v>
      </c>
      <c r="AF25" t="s">
        <v>318</v>
      </c>
      <c r="AG25" t="s">
        <v>319</v>
      </c>
      <c r="AJ25" t="s">
        <v>280</v>
      </c>
      <c r="AK25" t="s">
        <v>1083</v>
      </c>
      <c r="AO25" t="s">
        <v>280</v>
      </c>
      <c r="AP25" t="s">
        <v>1083</v>
      </c>
      <c r="AQ25" t="s">
        <v>1083</v>
      </c>
      <c r="AT25" t="s">
        <v>280</v>
      </c>
      <c r="AU25" t="s">
        <v>1083</v>
      </c>
    </row>
    <row r="26" spans="1:48" x14ac:dyDescent="0.3">
      <c r="A26" t="s">
        <v>695</v>
      </c>
      <c r="B26" t="s">
        <v>696</v>
      </c>
      <c r="C26" t="s">
        <v>321</v>
      </c>
      <c r="D26" t="s">
        <v>322</v>
      </c>
      <c r="I26" t="s">
        <v>288</v>
      </c>
      <c r="J26" t="s">
        <v>288</v>
      </c>
      <c r="K26" t="s">
        <v>1084</v>
      </c>
      <c r="AD26" t="s">
        <v>695</v>
      </c>
      <c r="AE26" t="s">
        <v>320</v>
      </c>
      <c r="AF26" t="s">
        <v>321</v>
      </c>
      <c r="AG26" t="s">
        <v>322</v>
      </c>
      <c r="AJ26" t="s">
        <v>288</v>
      </c>
      <c r="AK26" t="s">
        <v>1084</v>
      </c>
      <c r="AO26" t="s">
        <v>288</v>
      </c>
      <c r="AP26" t="s">
        <v>1084</v>
      </c>
      <c r="AQ26" t="s">
        <v>1084</v>
      </c>
      <c r="AT26" t="s">
        <v>288</v>
      </c>
      <c r="AU26" t="s">
        <v>1084</v>
      </c>
    </row>
    <row r="27" spans="1:48" x14ac:dyDescent="0.3">
      <c r="A27" t="s">
        <v>362</v>
      </c>
      <c r="B27" t="s">
        <v>363</v>
      </c>
      <c r="C27" t="s">
        <v>323</v>
      </c>
      <c r="D27" t="s">
        <v>324</v>
      </c>
      <c r="I27" t="s">
        <v>217</v>
      </c>
      <c r="J27" t="s">
        <v>217</v>
      </c>
      <c r="K27" t="s">
        <v>1326</v>
      </c>
      <c r="AD27" t="s">
        <v>362</v>
      </c>
      <c r="AE27" t="s">
        <v>262</v>
      </c>
      <c r="AF27" t="s">
        <v>323</v>
      </c>
      <c r="AG27" t="s">
        <v>324</v>
      </c>
      <c r="AJ27" t="s">
        <v>217</v>
      </c>
      <c r="AK27" t="s">
        <v>1326</v>
      </c>
      <c r="AL27" t="s">
        <v>1343</v>
      </c>
      <c r="AO27" t="s">
        <v>217</v>
      </c>
      <c r="AP27" t="s">
        <v>1326</v>
      </c>
      <c r="AT27" t="s">
        <v>217</v>
      </c>
      <c r="AU27" t="s">
        <v>1326</v>
      </c>
      <c r="AV27" t="s">
        <v>1326</v>
      </c>
    </row>
    <row r="28" spans="1:48" x14ac:dyDescent="0.3">
      <c r="A28" t="s">
        <v>697</v>
      </c>
      <c r="B28" t="s">
        <v>698</v>
      </c>
      <c r="C28" t="s">
        <v>326</v>
      </c>
      <c r="D28" t="s">
        <v>327</v>
      </c>
      <c r="I28" t="s">
        <v>231</v>
      </c>
      <c r="J28" t="s">
        <v>231</v>
      </c>
      <c r="K28" t="s">
        <v>1328</v>
      </c>
      <c r="AD28" t="s">
        <v>697</v>
      </c>
      <c r="AE28" t="s">
        <v>325</v>
      </c>
      <c r="AF28" t="s">
        <v>326</v>
      </c>
      <c r="AG28" t="s">
        <v>327</v>
      </c>
      <c r="AJ28" t="s">
        <v>231</v>
      </c>
      <c r="AK28" t="s">
        <v>1328</v>
      </c>
      <c r="AL28" t="s">
        <v>1343</v>
      </c>
      <c r="AO28" t="s">
        <v>231</v>
      </c>
      <c r="AP28" t="s">
        <v>1328</v>
      </c>
      <c r="AT28" t="s">
        <v>231</v>
      </c>
      <c r="AU28" t="s">
        <v>1328</v>
      </c>
      <c r="AV28" t="s">
        <v>1328</v>
      </c>
    </row>
    <row r="29" spans="1:48" x14ac:dyDescent="0.3">
      <c r="A29" t="s">
        <v>496</v>
      </c>
      <c r="B29" t="s">
        <v>497</v>
      </c>
      <c r="C29" t="s">
        <v>328</v>
      </c>
      <c r="D29" t="s">
        <v>329</v>
      </c>
      <c r="I29" t="s">
        <v>240</v>
      </c>
      <c r="J29" t="s">
        <v>240</v>
      </c>
      <c r="K29" t="s">
        <v>1329</v>
      </c>
      <c r="AD29" t="s">
        <v>496</v>
      </c>
      <c r="AE29" t="s">
        <v>290</v>
      </c>
      <c r="AF29" t="s">
        <v>328</v>
      </c>
      <c r="AG29" t="s">
        <v>329</v>
      </c>
      <c r="AJ29" t="s">
        <v>240</v>
      </c>
      <c r="AK29" t="s">
        <v>1329</v>
      </c>
      <c r="AL29" t="s">
        <v>1342</v>
      </c>
      <c r="AO29" t="s">
        <v>240</v>
      </c>
      <c r="AP29" t="s">
        <v>1329</v>
      </c>
      <c r="AT29" t="s">
        <v>240</v>
      </c>
      <c r="AU29" t="s">
        <v>1329</v>
      </c>
      <c r="AV29" t="s">
        <v>1329</v>
      </c>
    </row>
    <row r="30" spans="1:48" x14ac:dyDescent="0.3">
      <c r="A30" t="s">
        <v>699</v>
      </c>
      <c r="B30" t="s">
        <v>700</v>
      </c>
      <c r="C30" t="s">
        <v>332</v>
      </c>
      <c r="D30" t="s">
        <v>333</v>
      </c>
      <c r="I30" t="s">
        <v>249</v>
      </c>
      <c r="J30" t="s">
        <v>249</v>
      </c>
      <c r="K30" t="s">
        <v>1331</v>
      </c>
      <c r="AD30" t="s">
        <v>699</v>
      </c>
      <c r="AE30" t="s">
        <v>331</v>
      </c>
      <c r="AF30" t="s">
        <v>332</v>
      </c>
      <c r="AG30" t="s">
        <v>333</v>
      </c>
      <c r="AJ30" t="s">
        <v>249</v>
      </c>
      <c r="AK30" t="s">
        <v>1331</v>
      </c>
      <c r="AL30" t="s">
        <v>1342</v>
      </c>
      <c r="AO30" t="s">
        <v>249</v>
      </c>
      <c r="AP30" t="s">
        <v>1331</v>
      </c>
      <c r="AT30" t="s">
        <v>249</v>
      </c>
      <c r="AU30" t="s">
        <v>1331</v>
      </c>
      <c r="AV30" t="s">
        <v>1331</v>
      </c>
    </row>
    <row r="31" spans="1:48" x14ac:dyDescent="0.3">
      <c r="A31" t="s">
        <v>486</v>
      </c>
      <c r="B31" t="s">
        <v>487</v>
      </c>
      <c r="C31" t="s">
        <v>334</v>
      </c>
      <c r="D31" t="s">
        <v>335</v>
      </c>
      <c r="I31" t="s">
        <v>258</v>
      </c>
      <c r="J31" t="s">
        <v>258</v>
      </c>
      <c r="K31" t="s">
        <v>1332</v>
      </c>
      <c r="AD31" t="s">
        <v>486</v>
      </c>
      <c r="AE31" t="s">
        <v>253</v>
      </c>
      <c r="AF31" t="s">
        <v>334</v>
      </c>
      <c r="AG31" t="s">
        <v>335</v>
      </c>
      <c r="AJ31" t="s">
        <v>258</v>
      </c>
      <c r="AK31" t="s">
        <v>1332</v>
      </c>
      <c r="AL31" t="s">
        <v>1342</v>
      </c>
      <c r="AO31" t="s">
        <v>258</v>
      </c>
      <c r="AP31" t="s">
        <v>1332</v>
      </c>
      <c r="AT31" t="s">
        <v>258</v>
      </c>
      <c r="AU31" t="s">
        <v>1332</v>
      </c>
      <c r="AV31" t="s">
        <v>1332</v>
      </c>
    </row>
    <row r="32" spans="1:48" x14ac:dyDescent="0.3">
      <c r="A32" t="s">
        <v>346</v>
      </c>
      <c r="B32" t="s">
        <v>347</v>
      </c>
      <c r="C32" t="s">
        <v>336</v>
      </c>
      <c r="D32" t="s">
        <v>337</v>
      </c>
      <c r="I32" t="s">
        <v>265</v>
      </c>
      <c r="J32" t="s">
        <v>265</v>
      </c>
      <c r="K32" t="s">
        <v>1333</v>
      </c>
      <c r="AD32" t="s">
        <v>346</v>
      </c>
      <c r="AE32" t="s">
        <v>226</v>
      </c>
      <c r="AF32" t="s">
        <v>336</v>
      </c>
      <c r="AG32" t="s">
        <v>337</v>
      </c>
      <c r="AJ32" t="s">
        <v>265</v>
      </c>
      <c r="AK32" t="s">
        <v>1333</v>
      </c>
      <c r="AL32" t="s">
        <v>1340</v>
      </c>
      <c r="AO32" t="s">
        <v>265</v>
      </c>
      <c r="AP32" t="s">
        <v>1333</v>
      </c>
      <c r="AT32" t="s">
        <v>265</v>
      </c>
      <c r="AU32" t="s">
        <v>1333</v>
      </c>
      <c r="AV32" t="s">
        <v>1333</v>
      </c>
    </row>
    <row r="33" spans="1:48" x14ac:dyDescent="0.3">
      <c r="A33" t="s">
        <v>252</v>
      </c>
      <c r="B33" t="s">
        <v>253</v>
      </c>
      <c r="C33" t="s">
        <v>338</v>
      </c>
      <c r="D33" t="s">
        <v>339</v>
      </c>
      <c r="I33" t="s">
        <v>271</v>
      </c>
      <c r="J33" t="s">
        <v>271</v>
      </c>
      <c r="K33" t="s">
        <v>1335</v>
      </c>
      <c r="AD33" t="s">
        <v>252</v>
      </c>
      <c r="AE33" t="s">
        <v>325</v>
      </c>
      <c r="AF33" t="s">
        <v>338</v>
      </c>
      <c r="AG33" t="s">
        <v>339</v>
      </c>
      <c r="AJ33" t="s">
        <v>271</v>
      </c>
      <c r="AK33" t="s">
        <v>1335</v>
      </c>
      <c r="AL33" t="s">
        <v>1340</v>
      </c>
      <c r="AO33" t="s">
        <v>271</v>
      </c>
      <c r="AP33" t="s">
        <v>1335</v>
      </c>
      <c r="AT33" t="s">
        <v>271</v>
      </c>
      <c r="AU33" t="s">
        <v>1335</v>
      </c>
      <c r="AV33" t="s">
        <v>1335</v>
      </c>
    </row>
    <row r="34" spans="1:48" x14ac:dyDescent="0.3">
      <c r="A34" t="s">
        <v>340</v>
      </c>
      <c r="B34" t="s">
        <v>341</v>
      </c>
      <c r="C34" t="s">
        <v>342</v>
      </c>
      <c r="D34" t="s">
        <v>343</v>
      </c>
      <c r="I34" t="s">
        <v>278</v>
      </c>
      <c r="J34" t="s">
        <v>278</v>
      </c>
      <c r="K34" t="s">
        <v>1336</v>
      </c>
      <c r="AD34" t="s">
        <v>340</v>
      </c>
      <c r="AE34" t="s">
        <v>341</v>
      </c>
      <c r="AF34" t="s">
        <v>342</v>
      </c>
      <c r="AG34" t="s">
        <v>343</v>
      </c>
      <c r="AJ34" t="s">
        <v>278</v>
      </c>
      <c r="AK34" t="s">
        <v>1336</v>
      </c>
      <c r="AL34" t="s">
        <v>1340</v>
      </c>
      <c r="AO34" t="s">
        <v>278</v>
      </c>
      <c r="AP34" t="s">
        <v>1336</v>
      </c>
      <c r="AT34" t="s">
        <v>278</v>
      </c>
      <c r="AU34" t="s">
        <v>1336</v>
      </c>
      <c r="AV34" t="s">
        <v>1336</v>
      </c>
    </row>
    <row r="35" spans="1:48" x14ac:dyDescent="0.3">
      <c r="A35" t="s">
        <v>674</v>
      </c>
      <c r="B35" t="s">
        <v>675</v>
      </c>
      <c r="C35" t="s">
        <v>344</v>
      </c>
      <c r="D35" t="s">
        <v>345</v>
      </c>
      <c r="I35" t="s">
        <v>286</v>
      </c>
      <c r="J35" t="s">
        <v>286</v>
      </c>
      <c r="K35" t="s">
        <v>1337</v>
      </c>
      <c r="AD35" t="s">
        <v>674</v>
      </c>
      <c r="AE35" t="s">
        <v>341</v>
      </c>
      <c r="AF35" t="s">
        <v>344</v>
      </c>
      <c r="AG35" t="s">
        <v>345</v>
      </c>
      <c r="AJ35" t="s">
        <v>286</v>
      </c>
      <c r="AK35" t="s">
        <v>1337</v>
      </c>
      <c r="AL35" t="s">
        <v>1341</v>
      </c>
      <c r="AO35" t="s">
        <v>286</v>
      </c>
      <c r="AP35" t="s">
        <v>1337</v>
      </c>
      <c r="AT35" t="s">
        <v>286</v>
      </c>
      <c r="AU35" t="s">
        <v>1337</v>
      </c>
      <c r="AV35" t="s">
        <v>1337</v>
      </c>
    </row>
    <row r="36" spans="1:48" x14ac:dyDescent="0.3">
      <c r="A36" t="s">
        <v>651</v>
      </c>
      <c r="B36" t="s">
        <v>652</v>
      </c>
      <c r="C36" t="s">
        <v>348</v>
      </c>
      <c r="D36" t="s">
        <v>349</v>
      </c>
      <c r="I36" t="s">
        <v>293</v>
      </c>
      <c r="J36" t="s">
        <v>293</v>
      </c>
      <c r="K36" t="s">
        <v>294</v>
      </c>
      <c r="AD36" t="s">
        <v>651</v>
      </c>
      <c r="AE36" t="s">
        <v>347</v>
      </c>
      <c r="AF36" t="s">
        <v>348</v>
      </c>
      <c r="AG36" t="s">
        <v>349</v>
      </c>
      <c r="AJ36" t="s">
        <v>293</v>
      </c>
      <c r="AK36" t="s">
        <v>294</v>
      </c>
      <c r="AL36" t="s">
        <v>248</v>
      </c>
      <c r="AO36" t="s">
        <v>293</v>
      </c>
      <c r="AP36" t="s">
        <v>294</v>
      </c>
      <c r="AT36" t="s">
        <v>293</v>
      </c>
      <c r="AU36" t="s">
        <v>294</v>
      </c>
      <c r="AV36" t="s">
        <v>294</v>
      </c>
    </row>
    <row r="37" spans="1:48" x14ac:dyDescent="0.3">
      <c r="A37" t="s">
        <v>350</v>
      </c>
      <c r="B37" t="s">
        <v>351</v>
      </c>
      <c r="C37" t="s">
        <v>352</v>
      </c>
      <c r="D37" t="s">
        <v>353</v>
      </c>
      <c r="I37" t="s">
        <v>299</v>
      </c>
      <c r="J37" t="s">
        <v>299</v>
      </c>
      <c r="K37" t="s">
        <v>300</v>
      </c>
      <c r="AD37" t="s">
        <v>350</v>
      </c>
      <c r="AE37" t="s">
        <v>351</v>
      </c>
      <c r="AF37" t="s">
        <v>352</v>
      </c>
      <c r="AG37" t="s">
        <v>353</v>
      </c>
      <c r="AJ37" t="s">
        <v>299</v>
      </c>
      <c r="AK37" t="s">
        <v>300</v>
      </c>
      <c r="AL37" t="s">
        <v>248</v>
      </c>
      <c r="AO37" t="s">
        <v>299</v>
      </c>
      <c r="AP37" t="s">
        <v>300</v>
      </c>
      <c r="AT37" t="s">
        <v>299</v>
      </c>
      <c r="AU37" t="s">
        <v>300</v>
      </c>
      <c r="AV37" t="s">
        <v>300</v>
      </c>
    </row>
    <row r="38" spans="1:48" x14ac:dyDescent="0.3">
      <c r="A38" t="s">
        <v>354</v>
      </c>
      <c r="B38" t="s">
        <v>355</v>
      </c>
      <c r="C38" t="s">
        <v>356</v>
      </c>
      <c r="D38" t="s">
        <v>357</v>
      </c>
      <c r="I38" t="s">
        <v>304</v>
      </c>
      <c r="J38" t="s">
        <v>304</v>
      </c>
      <c r="K38" t="s">
        <v>305</v>
      </c>
      <c r="AD38" t="s">
        <v>354</v>
      </c>
      <c r="AE38" t="s">
        <v>355</v>
      </c>
      <c r="AF38" t="s">
        <v>356</v>
      </c>
      <c r="AG38" t="s">
        <v>357</v>
      </c>
      <c r="AJ38" t="s">
        <v>304</v>
      </c>
      <c r="AK38" t="s">
        <v>305</v>
      </c>
      <c r="AL38" t="s">
        <v>257</v>
      </c>
      <c r="AO38" t="s">
        <v>304</v>
      </c>
      <c r="AP38" t="s">
        <v>305</v>
      </c>
      <c r="AT38" t="s">
        <v>304</v>
      </c>
      <c r="AU38" t="s">
        <v>305</v>
      </c>
      <c r="AV38" t="s">
        <v>305</v>
      </c>
    </row>
    <row r="39" spans="1:48" x14ac:dyDescent="0.3">
      <c r="A39" t="s">
        <v>358</v>
      </c>
      <c r="B39" t="s">
        <v>359</v>
      </c>
      <c r="C39" t="s">
        <v>360</v>
      </c>
      <c r="D39" t="s">
        <v>361</v>
      </c>
      <c r="I39" t="s">
        <v>310</v>
      </c>
      <c r="J39" t="s">
        <v>310</v>
      </c>
      <c r="K39" t="s">
        <v>311</v>
      </c>
      <c r="AD39" t="s">
        <v>358</v>
      </c>
      <c r="AE39" t="s">
        <v>359</v>
      </c>
      <c r="AF39" t="s">
        <v>360</v>
      </c>
      <c r="AG39" t="s">
        <v>361</v>
      </c>
      <c r="AJ39" t="s">
        <v>310</v>
      </c>
      <c r="AK39" t="s">
        <v>311</v>
      </c>
      <c r="AL39" t="s">
        <v>257</v>
      </c>
      <c r="AO39" t="s">
        <v>310</v>
      </c>
      <c r="AP39" t="s">
        <v>311</v>
      </c>
      <c r="AT39" t="s">
        <v>310</v>
      </c>
      <c r="AU39" t="s">
        <v>311</v>
      </c>
      <c r="AV39" t="s">
        <v>311</v>
      </c>
    </row>
    <row r="40" spans="1:48" x14ac:dyDescent="0.3">
      <c r="A40" t="s">
        <v>504</v>
      </c>
      <c r="B40" t="s">
        <v>505</v>
      </c>
      <c r="C40" t="s">
        <v>364</v>
      </c>
      <c r="D40" t="s">
        <v>365</v>
      </c>
      <c r="I40" t="s">
        <v>314</v>
      </c>
      <c r="J40" t="s">
        <v>314</v>
      </c>
      <c r="K40" t="s">
        <v>315</v>
      </c>
      <c r="AD40" t="s">
        <v>504</v>
      </c>
      <c r="AE40" t="s">
        <v>363</v>
      </c>
      <c r="AF40" t="s">
        <v>364</v>
      </c>
      <c r="AG40" t="s">
        <v>365</v>
      </c>
      <c r="AJ40" t="s">
        <v>314</v>
      </c>
      <c r="AK40" t="s">
        <v>315</v>
      </c>
      <c r="AL40" t="s">
        <v>239</v>
      </c>
      <c r="AO40" t="s">
        <v>314</v>
      </c>
      <c r="AP40" t="s">
        <v>315</v>
      </c>
      <c r="AT40" t="s">
        <v>314</v>
      </c>
      <c r="AU40" t="s">
        <v>315</v>
      </c>
      <c r="AV40" t="s">
        <v>315</v>
      </c>
    </row>
    <row r="41" spans="1:48" x14ac:dyDescent="0.3">
      <c r="A41" t="s">
        <v>366</v>
      </c>
      <c r="B41" t="s">
        <v>701</v>
      </c>
      <c r="C41" t="s">
        <v>368</v>
      </c>
      <c r="D41" t="s">
        <v>369</v>
      </c>
      <c r="I41" t="s">
        <v>1339</v>
      </c>
      <c r="J41" t="s">
        <v>215</v>
      </c>
      <c r="K41" t="s">
        <v>211</v>
      </c>
      <c r="AD41" t="s">
        <v>366</v>
      </c>
      <c r="AE41" t="s">
        <v>367</v>
      </c>
      <c r="AF41" t="s">
        <v>368</v>
      </c>
      <c r="AG41" t="s">
        <v>369</v>
      </c>
      <c r="AJ41" t="s">
        <v>215</v>
      </c>
      <c r="AK41" t="s">
        <v>211</v>
      </c>
      <c r="AL41" t="s">
        <v>239</v>
      </c>
      <c r="AO41" t="s">
        <v>215</v>
      </c>
      <c r="AP41" t="s">
        <v>211</v>
      </c>
      <c r="AQ41" t="s">
        <v>1082</v>
      </c>
      <c r="AT41" t="s">
        <v>215</v>
      </c>
      <c r="AU41" t="s">
        <v>211</v>
      </c>
      <c r="AV41" t="s">
        <v>315</v>
      </c>
    </row>
    <row r="42" spans="1:48" x14ac:dyDescent="0.3">
      <c r="A42" t="s">
        <v>370</v>
      </c>
      <c r="B42" t="s">
        <v>371</v>
      </c>
      <c r="C42" t="s">
        <v>372</v>
      </c>
      <c r="D42" t="s">
        <v>373</v>
      </c>
      <c r="I42" t="s">
        <v>1339</v>
      </c>
      <c r="J42" t="s">
        <v>227</v>
      </c>
      <c r="K42" t="s">
        <v>228</v>
      </c>
      <c r="AD42" t="s">
        <v>370</v>
      </c>
      <c r="AE42" t="s">
        <v>371</v>
      </c>
      <c r="AF42" t="s">
        <v>372</v>
      </c>
      <c r="AG42" t="s">
        <v>373</v>
      </c>
      <c r="AJ42" t="s">
        <v>227</v>
      </c>
      <c r="AK42" t="s">
        <v>228</v>
      </c>
      <c r="AL42" t="s">
        <v>239</v>
      </c>
      <c r="AO42" t="s">
        <v>227</v>
      </c>
      <c r="AP42" t="s">
        <v>228</v>
      </c>
      <c r="AQ42" t="s">
        <v>1082</v>
      </c>
      <c r="AT42" t="s">
        <v>227</v>
      </c>
      <c r="AU42" t="s">
        <v>228</v>
      </c>
      <c r="AV42" t="s">
        <v>315</v>
      </c>
    </row>
    <row r="43" spans="1:48" x14ac:dyDescent="0.3">
      <c r="A43" t="s">
        <v>1321</v>
      </c>
      <c r="B43" t="s">
        <v>1322</v>
      </c>
      <c r="C43" t="s">
        <v>376</v>
      </c>
      <c r="D43" t="s">
        <v>377</v>
      </c>
      <c r="I43" t="s">
        <v>1339</v>
      </c>
      <c r="J43" t="s">
        <v>236</v>
      </c>
      <c r="K43" t="s">
        <v>237</v>
      </c>
      <c r="AD43" t="s">
        <v>374</v>
      </c>
      <c r="AE43" t="s">
        <v>375</v>
      </c>
      <c r="AF43" t="s">
        <v>376</v>
      </c>
      <c r="AG43" t="s">
        <v>377</v>
      </c>
      <c r="AJ43" t="s">
        <v>236</v>
      </c>
      <c r="AK43" t="s">
        <v>237</v>
      </c>
      <c r="AL43" t="s">
        <v>1343</v>
      </c>
      <c r="AO43" t="s">
        <v>236</v>
      </c>
      <c r="AP43" t="s">
        <v>237</v>
      </c>
      <c r="AQ43" t="s">
        <v>1078</v>
      </c>
      <c r="AT43" t="s">
        <v>236</v>
      </c>
      <c r="AU43" t="s">
        <v>237</v>
      </c>
      <c r="AV43" t="s">
        <v>1326</v>
      </c>
    </row>
    <row r="44" spans="1:48" x14ac:dyDescent="0.3">
      <c r="A44" t="s">
        <v>1321</v>
      </c>
      <c r="B44" t="s">
        <v>1322</v>
      </c>
      <c r="C44" t="s">
        <v>380</v>
      </c>
      <c r="D44" t="s">
        <v>381</v>
      </c>
      <c r="I44" t="s">
        <v>1339</v>
      </c>
      <c r="J44" t="s">
        <v>245</v>
      </c>
      <c r="K44" t="s">
        <v>246</v>
      </c>
      <c r="AD44" t="s">
        <v>702</v>
      </c>
      <c r="AE44" t="s">
        <v>379</v>
      </c>
      <c r="AF44" t="s">
        <v>380</v>
      </c>
      <c r="AG44" t="s">
        <v>381</v>
      </c>
      <c r="AJ44" t="s">
        <v>245</v>
      </c>
      <c r="AK44" t="s">
        <v>246</v>
      </c>
      <c r="AL44" t="s">
        <v>248</v>
      </c>
      <c r="AO44" t="s">
        <v>245</v>
      </c>
      <c r="AP44" t="s">
        <v>246</v>
      </c>
      <c r="AQ44" t="s">
        <v>1084</v>
      </c>
      <c r="AT44" t="s">
        <v>245</v>
      </c>
      <c r="AU44" t="s">
        <v>246</v>
      </c>
      <c r="AV44" t="s">
        <v>300</v>
      </c>
    </row>
    <row r="45" spans="1:48" x14ac:dyDescent="0.3">
      <c r="A45" t="s">
        <v>1323</v>
      </c>
      <c r="B45" t="s">
        <v>1324</v>
      </c>
      <c r="C45" t="s">
        <v>382</v>
      </c>
      <c r="D45" t="s">
        <v>383</v>
      </c>
      <c r="I45" t="s">
        <v>1339</v>
      </c>
      <c r="J45" t="s">
        <v>254</v>
      </c>
      <c r="K45" t="s">
        <v>255</v>
      </c>
      <c r="AD45" t="s">
        <v>551</v>
      </c>
      <c r="AE45" t="s">
        <v>296</v>
      </c>
      <c r="AF45" t="s">
        <v>382</v>
      </c>
      <c r="AG45" t="s">
        <v>383</v>
      </c>
      <c r="AJ45" t="s">
        <v>254</v>
      </c>
      <c r="AK45" t="s">
        <v>255</v>
      </c>
      <c r="AL45" t="s">
        <v>1341</v>
      </c>
      <c r="AO45" t="s">
        <v>254</v>
      </c>
      <c r="AP45" t="s">
        <v>255</v>
      </c>
      <c r="AQ45" t="s">
        <v>1081</v>
      </c>
      <c r="AT45" t="s">
        <v>254</v>
      </c>
      <c r="AU45" t="s">
        <v>255</v>
      </c>
      <c r="AV45" t="s">
        <v>1337</v>
      </c>
    </row>
    <row r="46" spans="1:48" x14ac:dyDescent="0.3">
      <c r="A46" t="s">
        <v>703</v>
      </c>
      <c r="B46" t="s">
        <v>704</v>
      </c>
      <c r="C46" t="s">
        <v>384</v>
      </c>
      <c r="D46" t="s">
        <v>385</v>
      </c>
      <c r="I46" t="s">
        <v>1339</v>
      </c>
      <c r="J46" t="s">
        <v>263</v>
      </c>
      <c r="K46" t="s">
        <v>264</v>
      </c>
      <c r="AD46" t="s">
        <v>703</v>
      </c>
      <c r="AE46" t="s">
        <v>235</v>
      </c>
      <c r="AF46" t="s">
        <v>384</v>
      </c>
      <c r="AG46" t="s">
        <v>385</v>
      </c>
      <c r="AJ46" t="s">
        <v>263</v>
      </c>
      <c r="AK46" t="s">
        <v>264</v>
      </c>
      <c r="AL46" t="s">
        <v>239</v>
      </c>
      <c r="AO46" t="s">
        <v>263</v>
      </c>
      <c r="AP46" t="s">
        <v>264</v>
      </c>
      <c r="AQ46" t="s">
        <v>1082</v>
      </c>
      <c r="AT46" t="s">
        <v>263</v>
      </c>
      <c r="AU46" t="s">
        <v>264</v>
      </c>
      <c r="AV46" t="s">
        <v>315</v>
      </c>
    </row>
    <row r="47" spans="1:48" x14ac:dyDescent="0.3">
      <c r="A47" t="s">
        <v>295</v>
      </c>
      <c r="B47" t="s">
        <v>296</v>
      </c>
      <c r="C47" t="s">
        <v>1325</v>
      </c>
      <c r="D47" t="s">
        <v>387</v>
      </c>
      <c r="I47" t="s">
        <v>1339</v>
      </c>
      <c r="J47" t="s">
        <v>269</v>
      </c>
      <c r="K47" t="s">
        <v>270</v>
      </c>
      <c r="AD47" t="s">
        <v>295</v>
      </c>
      <c r="AE47" t="s">
        <v>296</v>
      </c>
      <c r="AF47" t="s">
        <v>386</v>
      </c>
      <c r="AG47" t="s">
        <v>387</v>
      </c>
      <c r="AJ47" t="s">
        <v>269</v>
      </c>
      <c r="AK47" t="s">
        <v>270</v>
      </c>
      <c r="AL47" t="s">
        <v>1340</v>
      </c>
      <c r="AO47" t="s">
        <v>269</v>
      </c>
      <c r="AP47" t="s">
        <v>270</v>
      </c>
      <c r="AQ47" t="s">
        <v>1080</v>
      </c>
      <c r="AT47" t="s">
        <v>269</v>
      </c>
      <c r="AU47" t="s">
        <v>270</v>
      </c>
      <c r="AV47" t="s">
        <v>1335</v>
      </c>
    </row>
    <row r="48" spans="1:48" x14ac:dyDescent="0.3">
      <c r="A48" t="s">
        <v>680</v>
      </c>
      <c r="B48" t="s">
        <v>681</v>
      </c>
      <c r="C48" t="s">
        <v>388</v>
      </c>
      <c r="D48" t="s">
        <v>389</v>
      </c>
      <c r="I48" t="s">
        <v>1339</v>
      </c>
      <c r="J48" t="s">
        <v>276</v>
      </c>
      <c r="K48" t="s">
        <v>277</v>
      </c>
      <c r="AD48" t="s">
        <v>680</v>
      </c>
      <c r="AE48" t="s">
        <v>268</v>
      </c>
      <c r="AF48" t="s">
        <v>388</v>
      </c>
      <c r="AG48" t="s">
        <v>389</v>
      </c>
      <c r="AJ48" t="s">
        <v>276</v>
      </c>
      <c r="AK48" t="s">
        <v>277</v>
      </c>
      <c r="AL48" t="s">
        <v>1342</v>
      </c>
      <c r="AO48" t="s">
        <v>276</v>
      </c>
      <c r="AP48" t="s">
        <v>277</v>
      </c>
      <c r="AQ48" t="s">
        <v>1077</v>
      </c>
      <c r="AT48" t="s">
        <v>276</v>
      </c>
      <c r="AU48" t="s">
        <v>277</v>
      </c>
      <c r="AV48" t="s">
        <v>1332</v>
      </c>
    </row>
    <row r="49" spans="1:48" x14ac:dyDescent="0.3">
      <c r="A49" t="s">
        <v>440</v>
      </c>
      <c r="B49" t="s">
        <v>441</v>
      </c>
      <c r="C49" t="s">
        <v>392</v>
      </c>
      <c r="D49" t="s">
        <v>393</v>
      </c>
      <c r="I49" t="s">
        <v>1339</v>
      </c>
      <c r="J49" t="s">
        <v>284</v>
      </c>
      <c r="K49" t="s">
        <v>285</v>
      </c>
      <c r="AD49" t="s">
        <v>440</v>
      </c>
      <c r="AE49" t="s">
        <v>391</v>
      </c>
      <c r="AF49" t="s">
        <v>392</v>
      </c>
      <c r="AG49" t="s">
        <v>393</v>
      </c>
      <c r="AJ49" t="s">
        <v>284</v>
      </c>
      <c r="AK49" t="s">
        <v>285</v>
      </c>
      <c r="AL49" t="s">
        <v>1342</v>
      </c>
      <c r="AO49" t="s">
        <v>284</v>
      </c>
      <c r="AP49" t="s">
        <v>285</v>
      </c>
      <c r="AQ49" t="s">
        <v>1077</v>
      </c>
      <c r="AT49" t="s">
        <v>284</v>
      </c>
      <c r="AU49" t="s">
        <v>285</v>
      </c>
      <c r="AV49" t="s">
        <v>1332</v>
      </c>
    </row>
    <row r="50" spans="1:48" x14ac:dyDescent="0.3">
      <c r="A50" t="s">
        <v>394</v>
      </c>
      <c r="B50" t="s">
        <v>395</v>
      </c>
      <c r="C50" t="s">
        <v>396</v>
      </c>
      <c r="D50" t="s">
        <v>397</v>
      </c>
      <c r="I50" t="s">
        <v>1339</v>
      </c>
      <c r="J50" t="s">
        <v>291</v>
      </c>
      <c r="K50" t="s">
        <v>292</v>
      </c>
      <c r="AD50" t="s">
        <v>394</v>
      </c>
      <c r="AE50" t="s">
        <v>395</v>
      </c>
      <c r="AF50" t="s">
        <v>396</v>
      </c>
      <c r="AG50" t="s">
        <v>397</v>
      </c>
      <c r="AJ50" t="s">
        <v>291</v>
      </c>
      <c r="AK50" t="s">
        <v>292</v>
      </c>
      <c r="AL50" t="s">
        <v>1342</v>
      </c>
      <c r="AO50" t="s">
        <v>291</v>
      </c>
      <c r="AP50" t="s">
        <v>292</v>
      </c>
      <c r="AQ50" t="s">
        <v>1077</v>
      </c>
      <c r="AT50" t="s">
        <v>291</v>
      </c>
      <c r="AU50" t="s">
        <v>292</v>
      </c>
      <c r="AV50" t="s">
        <v>1331</v>
      </c>
    </row>
    <row r="51" spans="1:48" x14ac:dyDescent="0.3">
      <c r="A51" t="s">
        <v>705</v>
      </c>
      <c r="B51" t="s">
        <v>706</v>
      </c>
      <c r="C51" t="s">
        <v>398</v>
      </c>
      <c r="D51" t="s">
        <v>399</v>
      </c>
      <c r="I51" t="s">
        <v>1339</v>
      </c>
      <c r="J51" t="s">
        <v>1319</v>
      </c>
      <c r="K51" t="s">
        <v>1320</v>
      </c>
      <c r="AD51" t="s">
        <v>705</v>
      </c>
      <c r="AE51" t="s">
        <v>317</v>
      </c>
      <c r="AF51" t="s">
        <v>398</v>
      </c>
      <c r="AG51" t="s">
        <v>399</v>
      </c>
      <c r="AJ51" t="s">
        <v>1319</v>
      </c>
      <c r="AK51" t="s">
        <v>1320</v>
      </c>
      <c r="AL51" t="s">
        <v>248</v>
      </c>
      <c r="AO51" t="s">
        <v>1319</v>
      </c>
      <c r="AP51" t="s">
        <v>1320</v>
      </c>
      <c r="AQ51" t="s">
        <v>1084</v>
      </c>
      <c r="AT51" t="s">
        <v>1319</v>
      </c>
      <c r="AU51" t="s">
        <v>1320</v>
      </c>
      <c r="AV51" t="s">
        <v>294</v>
      </c>
    </row>
    <row r="52" spans="1:48" x14ac:dyDescent="0.3">
      <c r="A52" t="s">
        <v>707</v>
      </c>
      <c r="B52" t="s">
        <v>708</v>
      </c>
      <c r="C52" t="s">
        <v>400</v>
      </c>
      <c r="D52" t="s">
        <v>401</v>
      </c>
      <c r="I52" t="s">
        <v>1339</v>
      </c>
      <c r="J52" t="s">
        <v>302</v>
      </c>
      <c r="K52" t="s">
        <v>303</v>
      </c>
      <c r="AD52" t="s">
        <v>707</v>
      </c>
      <c r="AE52" t="s">
        <v>226</v>
      </c>
      <c r="AF52" t="s">
        <v>400</v>
      </c>
      <c r="AG52" t="s">
        <v>401</v>
      </c>
      <c r="AJ52" t="s">
        <v>302</v>
      </c>
      <c r="AK52" t="s">
        <v>303</v>
      </c>
      <c r="AL52" t="s">
        <v>257</v>
      </c>
      <c r="AO52" t="s">
        <v>302</v>
      </c>
      <c r="AP52" t="s">
        <v>303</v>
      </c>
      <c r="AQ52" t="s">
        <v>1083</v>
      </c>
      <c r="AT52" t="s">
        <v>302</v>
      </c>
      <c r="AU52" t="s">
        <v>303</v>
      </c>
      <c r="AV52" t="s">
        <v>305</v>
      </c>
    </row>
    <row r="53" spans="1:48" x14ac:dyDescent="0.3">
      <c r="A53" t="s">
        <v>961</v>
      </c>
      <c r="B53" t="s">
        <v>962</v>
      </c>
      <c r="C53" t="s">
        <v>404</v>
      </c>
      <c r="D53" t="s">
        <v>405</v>
      </c>
      <c r="I53" t="s">
        <v>1339</v>
      </c>
      <c r="J53" t="s">
        <v>308</v>
      </c>
      <c r="K53" t="s">
        <v>309</v>
      </c>
      <c r="AD53" t="s">
        <v>709</v>
      </c>
      <c r="AE53" t="s">
        <v>403</v>
      </c>
      <c r="AF53" t="s">
        <v>404</v>
      </c>
      <c r="AG53" t="s">
        <v>405</v>
      </c>
      <c r="AJ53" t="s">
        <v>308</v>
      </c>
      <c r="AK53" t="s">
        <v>309</v>
      </c>
      <c r="AL53" t="s">
        <v>1343</v>
      </c>
      <c r="AO53" t="s">
        <v>308</v>
      </c>
      <c r="AP53" t="s">
        <v>309</v>
      </c>
      <c r="AQ53" t="s">
        <v>1078</v>
      </c>
      <c r="AT53" t="s">
        <v>308</v>
      </c>
      <c r="AU53" t="s">
        <v>309</v>
      </c>
      <c r="AV53" t="s">
        <v>1326</v>
      </c>
    </row>
    <row r="54" spans="1:48" x14ac:dyDescent="0.3">
      <c r="A54" t="s">
        <v>711</v>
      </c>
      <c r="B54" t="s">
        <v>712</v>
      </c>
      <c r="C54" t="s">
        <v>407</v>
      </c>
      <c r="D54" t="s">
        <v>408</v>
      </c>
      <c r="I54" t="s">
        <v>1339</v>
      </c>
      <c r="J54" t="s">
        <v>312</v>
      </c>
      <c r="K54" t="s">
        <v>313</v>
      </c>
      <c r="AD54" t="s">
        <v>711</v>
      </c>
      <c r="AE54" t="s">
        <v>406</v>
      </c>
      <c r="AF54" t="s">
        <v>407</v>
      </c>
      <c r="AG54" t="s">
        <v>408</v>
      </c>
      <c r="AJ54" t="s">
        <v>312</v>
      </c>
      <c r="AK54" t="s">
        <v>313</v>
      </c>
      <c r="AL54" t="s">
        <v>239</v>
      </c>
      <c r="AO54" t="s">
        <v>312</v>
      </c>
      <c r="AP54" t="s">
        <v>313</v>
      </c>
      <c r="AQ54" t="s">
        <v>1082</v>
      </c>
      <c r="AT54" t="s">
        <v>312</v>
      </c>
      <c r="AU54" t="s">
        <v>313</v>
      </c>
      <c r="AV54" t="s">
        <v>315</v>
      </c>
    </row>
    <row r="55" spans="1:48" x14ac:dyDescent="0.3">
      <c r="A55" t="s">
        <v>409</v>
      </c>
      <c r="B55" t="s">
        <v>410</v>
      </c>
      <c r="C55" t="s">
        <v>411</v>
      </c>
      <c r="D55" t="s">
        <v>412</v>
      </c>
      <c r="I55" t="s">
        <v>1339</v>
      </c>
      <c r="J55" t="s">
        <v>318</v>
      </c>
      <c r="K55" t="s">
        <v>319</v>
      </c>
      <c r="AD55" t="s">
        <v>409</v>
      </c>
      <c r="AE55" t="s">
        <v>410</v>
      </c>
      <c r="AF55" t="s">
        <v>411</v>
      </c>
      <c r="AG55" t="s">
        <v>412</v>
      </c>
      <c r="AJ55" t="s">
        <v>318</v>
      </c>
      <c r="AK55" t="s">
        <v>319</v>
      </c>
      <c r="AL55" t="s">
        <v>257</v>
      </c>
      <c r="AO55" t="s">
        <v>318</v>
      </c>
      <c r="AP55" t="s">
        <v>319</v>
      </c>
      <c r="AQ55" t="s">
        <v>1083</v>
      </c>
      <c r="AT55" t="s">
        <v>318</v>
      </c>
      <c r="AU55" t="s">
        <v>319</v>
      </c>
      <c r="AV55" t="s">
        <v>311</v>
      </c>
    </row>
    <row r="56" spans="1:48" x14ac:dyDescent="0.3">
      <c r="A56" t="s">
        <v>713</v>
      </c>
      <c r="B56" t="s">
        <v>714</v>
      </c>
      <c r="C56" t="s">
        <v>413</v>
      </c>
      <c r="D56" t="s">
        <v>414</v>
      </c>
      <c r="I56" t="s">
        <v>1339</v>
      </c>
      <c r="J56" t="s">
        <v>321</v>
      </c>
      <c r="K56" t="s">
        <v>322</v>
      </c>
      <c r="AD56" t="s">
        <v>713</v>
      </c>
      <c r="AE56" t="s">
        <v>262</v>
      </c>
      <c r="AF56" t="s">
        <v>413</v>
      </c>
      <c r="AG56" t="s">
        <v>414</v>
      </c>
      <c r="AJ56" t="s">
        <v>321</v>
      </c>
      <c r="AK56" t="s">
        <v>322</v>
      </c>
      <c r="AL56" t="s">
        <v>248</v>
      </c>
      <c r="AO56" t="s">
        <v>321</v>
      </c>
      <c r="AP56" t="s">
        <v>322</v>
      </c>
      <c r="AQ56" t="s">
        <v>1084</v>
      </c>
      <c r="AT56" t="s">
        <v>321</v>
      </c>
      <c r="AU56" t="s">
        <v>322</v>
      </c>
      <c r="AV56" t="s">
        <v>300</v>
      </c>
    </row>
    <row r="57" spans="1:48" x14ac:dyDescent="0.3">
      <c r="A57" t="s">
        <v>651</v>
      </c>
      <c r="B57" t="s">
        <v>652</v>
      </c>
      <c r="C57" t="s">
        <v>415</v>
      </c>
      <c r="D57" t="s">
        <v>416</v>
      </c>
      <c r="I57" t="s">
        <v>1339</v>
      </c>
      <c r="J57" t="s">
        <v>323</v>
      </c>
      <c r="K57" t="s">
        <v>324</v>
      </c>
      <c r="AD57" t="s">
        <v>651</v>
      </c>
      <c r="AE57" t="s">
        <v>347</v>
      </c>
      <c r="AF57" t="s">
        <v>415</v>
      </c>
      <c r="AG57" t="s">
        <v>416</v>
      </c>
      <c r="AJ57" t="s">
        <v>323</v>
      </c>
      <c r="AK57" t="s">
        <v>324</v>
      </c>
      <c r="AL57" t="s">
        <v>239</v>
      </c>
      <c r="AO57" t="s">
        <v>323</v>
      </c>
      <c r="AP57" t="s">
        <v>324</v>
      </c>
      <c r="AQ57" t="s">
        <v>1082</v>
      </c>
      <c r="AT57" t="s">
        <v>323</v>
      </c>
      <c r="AU57" t="s">
        <v>324</v>
      </c>
      <c r="AV57" t="s">
        <v>315</v>
      </c>
    </row>
    <row r="58" spans="1:48" x14ac:dyDescent="0.3">
      <c r="A58" t="s">
        <v>417</v>
      </c>
      <c r="B58" t="s">
        <v>418</v>
      </c>
      <c r="C58" t="s">
        <v>419</v>
      </c>
      <c r="D58" t="s">
        <v>420</v>
      </c>
      <c r="I58" t="s">
        <v>1339</v>
      </c>
      <c r="J58" t="s">
        <v>326</v>
      </c>
      <c r="K58" t="s">
        <v>327</v>
      </c>
      <c r="AD58" t="s">
        <v>417</v>
      </c>
      <c r="AE58" t="s">
        <v>418</v>
      </c>
      <c r="AF58" t="s">
        <v>419</v>
      </c>
      <c r="AG58" t="s">
        <v>420</v>
      </c>
      <c r="AJ58" t="s">
        <v>326</v>
      </c>
      <c r="AK58" t="s">
        <v>327</v>
      </c>
      <c r="AL58" t="s">
        <v>257</v>
      </c>
      <c r="AO58" t="s">
        <v>326</v>
      </c>
      <c r="AP58" t="s">
        <v>327</v>
      </c>
      <c r="AQ58" t="s">
        <v>1083</v>
      </c>
      <c r="AT58" t="s">
        <v>326</v>
      </c>
      <c r="AU58" t="s">
        <v>327</v>
      </c>
      <c r="AV58" t="s">
        <v>305</v>
      </c>
    </row>
    <row r="59" spans="1:48" x14ac:dyDescent="0.3">
      <c r="A59" t="s">
        <v>566</v>
      </c>
      <c r="B59" t="s">
        <v>567</v>
      </c>
      <c r="C59" t="s">
        <v>421</v>
      </c>
      <c r="D59" t="s">
        <v>422</v>
      </c>
      <c r="I59" t="s">
        <v>1339</v>
      </c>
      <c r="J59" t="s">
        <v>328</v>
      </c>
      <c r="K59" t="s">
        <v>329</v>
      </c>
      <c r="AD59" t="s">
        <v>566</v>
      </c>
      <c r="AE59" t="s">
        <v>391</v>
      </c>
      <c r="AF59" t="s">
        <v>421</v>
      </c>
      <c r="AG59" t="s">
        <v>422</v>
      </c>
      <c r="AJ59" t="s">
        <v>328</v>
      </c>
      <c r="AK59" t="s">
        <v>329</v>
      </c>
      <c r="AL59" t="s">
        <v>1342</v>
      </c>
      <c r="AO59" t="s">
        <v>328</v>
      </c>
      <c r="AP59" t="s">
        <v>329</v>
      </c>
      <c r="AQ59" t="s">
        <v>1077</v>
      </c>
      <c r="AT59" t="s">
        <v>328</v>
      </c>
      <c r="AU59" t="s">
        <v>329</v>
      </c>
      <c r="AV59" t="s">
        <v>1331</v>
      </c>
    </row>
    <row r="60" spans="1:48" x14ac:dyDescent="0.3">
      <c r="A60" t="s">
        <v>715</v>
      </c>
      <c r="B60" t="s">
        <v>716</v>
      </c>
      <c r="C60" t="s">
        <v>423</v>
      </c>
      <c r="D60" t="s">
        <v>424</v>
      </c>
      <c r="I60" t="s">
        <v>1339</v>
      </c>
      <c r="J60" t="s">
        <v>332</v>
      </c>
      <c r="K60" t="s">
        <v>333</v>
      </c>
      <c r="AD60" t="s">
        <v>715</v>
      </c>
      <c r="AE60" t="s">
        <v>301</v>
      </c>
      <c r="AF60" t="s">
        <v>423</v>
      </c>
      <c r="AG60" t="s">
        <v>424</v>
      </c>
      <c r="AJ60" t="s">
        <v>332</v>
      </c>
      <c r="AK60" t="s">
        <v>333</v>
      </c>
      <c r="AL60" t="s">
        <v>1343</v>
      </c>
      <c r="AO60" t="s">
        <v>332</v>
      </c>
      <c r="AP60" t="s">
        <v>333</v>
      </c>
      <c r="AQ60" t="s">
        <v>1078</v>
      </c>
      <c r="AT60" t="s">
        <v>332</v>
      </c>
      <c r="AU60" t="s">
        <v>333</v>
      </c>
      <c r="AV60" t="s">
        <v>1326</v>
      </c>
    </row>
    <row r="61" spans="1:48" x14ac:dyDescent="0.3">
      <c r="A61" t="s">
        <v>717</v>
      </c>
      <c r="B61" t="s">
        <v>718</v>
      </c>
      <c r="C61" t="s">
        <v>425</v>
      </c>
      <c r="D61" t="s">
        <v>426</v>
      </c>
      <c r="I61" t="s">
        <v>1339</v>
      </c>
      <c r="J61" t="s">
        <v>334</v>
      </c>
      <c r="K61" t="s">
        <v>335</v>
      </c>
      <c r="AD61" t="s">
        <v>717</v>
      </c>
      <c r="AE61" t="s">
        <v>226</v>
      </c>
      <c r="AF61" t="s">
        <v>425</v>
      </c>
      <c r="AG61" t="s">
        <v>426</v>
      </c>
      <c r="AJ61" t="s">
        <v>334</v>
      </c>
      <c r="AK61" t="s">
        <v>335</v>
      </c>
      <c r="AL61" t="s">
        <v>1341</v>
      </c>
      <c r="AO61" t="s">
        <v>334</v>
      </c>
      <c r="AP61" t="s">
        <v>335</v>
      </c>
      <c r="AQ61" t="s">
        <v>1081</v>
      </c>
      <c r="AT61" t="s">
        <v>334</v>
      </c>
      <c r="AU61" t="s">
        <v>335</v>
      </c>
      <c r="AV61" t="s">
        <v>1337</v>
      </c>
    </row>
    <row r="62" spans="1:48" x14ac:dyDescent="0.3">
      <c r="A62" t="s">
        <v>719</v>
      </c>
      <c r="B62" t="s">
        <v>720</v>
      </c>
      <c r="C62" t="s">
        <v>427</v>
      </c>
      <c r="D62" t="s">
        <v>428</v>
      </c>
      <c r="I62" t="s">
        <v>1339</v>
      </c>
      <c r="J62" t="s">
        <v>336</v>
      </c>
      <c r="K62" t="s">
        <v>337</v>
      </c>
      <c r="AD62" t="s">
        <v>719</v>
      </c>
      <c r="AE62" t="s">
        <v>226</v>
      </c>
      <c r="AF62" t="s">
        <v>427</v>
      </c>
      <c r="AG62" t="s">
        <v>428</v>
      </c>
      <c r="AJ62" t="s">
        <v>336</v>
      </c>
      <c r="AK62" t="s">
        <v>337</v>
      </c>
      <c r="AL62" t="s">
        <v>239</v>
      </c>
      <c r="AO62" t="s">
        <v>336</v>
      </c>
      <c r="AP62" t="s">
        <v>337</v>
      </c>
      <c r="AQ62" t="s">
        <v>1082</v>
      </c>
      <c r="AT62" t="s">
        <v>336</v>
      </c>
      <c r="AU62" t="s">
        <v>337</v>
      </c>
      <c r="AV62" t="s">
        <v>315</v>
      </c>
    </row>
    <row r="63" spans="1:48" x14ac:dyDescent="0.3">
      <c r="A63" t="s">
        <v>721</v>
      </c>
      <c r="B63" t="s">
        <v>722</v>
      </c>
      <c r="C63" t="s">
        <v>429</v>
      </c>
      <c r="D63" t="s">
        <v>430</v>
      </c>
      <c r="I63" t="s">
        <v>1339</v>
      </c>
      <c r="J63" t="s">
        <v>338</v>
      </c>
      <c r="K63" t="s">
        <v>339</v>
      </c>
      <c r="AD63" t="s">
        <v>721</v>
      </c>
      <c r="AE63" t="s">
        <v>355</v>
      </c>
      <c r="AF63" t="s">
        <v>429</v>
      </c>
      <c r="AG63" t="s">
        <v>430</v>
      </c>
      <c r="AJ63" t="s">
        <v>338</v>
      </c>
      <c r="AK63" t="s">
        <v>339</v>
      </c>
      <c r="AL63" t="s">
        <v>1341</v>
      </c>
      <c r="AO63" t="s">
        <v>338</v>
      </c>
      <c r="AP63" t="s">
        <v>339</v>
      </c>
      <c r="AQ63" t="s">
        <v>1081</v>
      </c>
      <c r="AT63" t="s">
        <v>338</v>
      </c>
      <c r="AU63" t="s">
        <v>339</v>
      </c>
      <c r="AV63" t="s">
        <v>1337</v>
      </c>
    </row>
    <row r="64" spans="1:48" x14ac:dyDescent="0.3">
      <c r="A64" t="s">
        <v>723</v>
      </c>
      <c r="B64" t="s">
        <v>724</v>
      </c>
      <c r="C64" t="s">
        <v>431</v>
      </c>
      <c r="D64" t="s">
        <v>432</v>
      </c>
      <c r="I64" t="s">
        <v>1339</v>
      </c>
      <c r="J64" t="s">
        <v>342</v>
      </c>
      <c r="K64" t="s">
        <v>343</v>
      </c>
      <c r="AD64" t="s">
        <v>723</v>
      </c>
      <c r="AE64" t="s">
        <v>222</v>
      </c>
      <c r="AF64" t="s">
        <v>431</v>
      </c>
      <c r="AG64" t="s">
        <v>432</v>
      </c>
      <c r="AJ64" t="s">
        <v>342</v>
      </c>
      <c r="AK64" t="s">
        <v>343</v>
      </c>
      <c r="AL64" t="s">
        <v>1342</v>
      </c>
      <c r="AO64" t="s">
        <v>342</v>
      </c>
      <c r="AP64" t="s">
        <v>343</v>
      </c>
      <c r="AQ64" t="s">
        <v>1077</v>
      </c>
      <c r="AT64" t="s">
        <v>342</v>
      </c>
      <c r="AU64" t="s">
        <v>343</v>
      </c>
      <c r="AV64" t="s">
        <v>1329</v>
      </c>
    </row>
    <row r="65" spans="1:48" x14ac:dyDescent="0.3">
      <c r="A65" t="s">
        <v>584</v>
      </c>
      <c r="B65" t="s">
        <v>585</v>
      </c>
      <c r="C65" t="s">
        <v>433</v>
      </c>
      <c r="D65" t="s">
        <v>434</v>
      </c>
      <c r="I65" t="s">
        <v>1339</v>
      </c>
      <c r="J65" t="s">
        <v>344</v>
      </c>
      <c r="K65" t="s">
        <v>345</v>
      </c>
      <c r="AD65" t="s">
        <v>584</v>
      </c>
      <c r="AE65" t="s">
        <v>410</v>
      </c>
      <c r="AF65" t="s">
        <v>433</v>
      </c>
      <c r="AG65" t="s">
        <v>434</v>
      </c>
      <c r="AJ65" t="s">
        <v>344</v>
      </c>
      <c r="AK65" t="s">
        <v>345</v>
      </c>
      <c r="AL65" t="s">
        <v>1342</v>
      </c>
      <c r="AO65" t="s">
        <v>344</v>
      </c>
      <c r="AP65" t="s">
        <v>345</v>
      </c>
      <c r="AQ65" t="s">
        <v>1077</v>
      </c>
      <c r="AT65" t="s">
        <v>344</v>
      </c>
      <c r="AU65" t="s">
        <v>345</v>
      </c>
      <c r="AV65" t="s">
        <v>1329</v>
      </c>
    </row>
    <row r="66" spans="1:48" x14ac:dyDescent="0.3">
      <c r="A66" t="s">
        <v>725</v>
      </c>
      <c r="B66" t="s">
        <v>726</v>
      </c>
      <c r="C66" t="s">
        <v>435</v>
      </c>
      <c r="D66" t="s">
        <v>436</v>
      </c>
      <c r="I66" t="s">
        <v>1339</v>
      </c>
      <c r="J66" t="s">
        <v>348</v>
      </c>
      <c r="K66" t="s">
        <v>349</v>
      </c>
      <c r="AD66" t="s">
        <v>725</v>
      </c>
      <c r="AE66" t="s">
        <v>325</v>
      </c>
      <c r="AF66" t="s">
        <v>435</v>
      </c>
      <c r="AG66" t="s">
        <v>436</v>
      </c>
      <c r="AJ66" t="s">
        <v>348</v>
      </c>
      <c r="AK66" t="s">
        <v>349</v>
      </c>
      <c r="AL66" t="s">
        <v>239</v>
      </c>
      <c r="AO66" t="s">
        <v>348</v>
      </c>
      <c r="AP66" t="s">
        <v>349</v>
      </c>
      <c r="AQ66" t="s">
        <v>1082</v>
      </c>
      <c r="AT66" t="s">
        <v>348</v>
      </c>
      <c r="AU66" t="s">
        <v>349</v>
      </c>
      <c r="AV66" t="s">
        <v>315</v>
      </c>
    </row>
    <row r="67" spans="1:48" x14ac:dyDescent="0.3">
      <c r="A67" t="s">
        <v>727</v>
      </c>
      <c r="B67" t="s">
        <v>728</v>
      </c>
      <c r="C67" t="s">
        <v>438</v>
      </c>
      <c r="D67" t="s">
        <v>439</v>
      </c>
      <c r="I67" t="s">
        <v>1339</v>
      </c>
      <c r="J67" t="s">
        <v>352</v>
      </c>
      <c r="K67" t="s">
        <v>353</v>
      </c>
      <c r="AD67" t="s">
        <v>727</v>
      </c>
      <c r="AE67" t="s">
        <v>437</v>
      </c>
      <c r="AF67" t="s">
        <v>438</v>
      </c>
      <c r="AG67" t="s">
        <v>439</v>
      </c>
      <c r="AJ67" t="s">
        <v>352</v>
      </c>
      <c r="AK67" t="s">
        <v>353</v>
      </c>
      <c r="AL67" t="s">
        <v>248</v>
      </c>
      <c r="AO67" t="s">
        <v>352</v>
      </c>
      <c r="AP67" t="s">
        <v>353</v>
      </c>
      <c r="AQ67" t="s">
        <v>1084</v>
      </c>
      <c r="AT67" t="s">
        <v>352</v>
      </c>
      <c r="AU67" t="s">
        <v>353</v>
      </c>
      <c r="AV67" t="s">
        <v>294</v>
      </c>
    </row>
    <row r="68" spans="1:48" x14ac:dyDescent="0.3">
      <c r="A68" t="s">
        <v>753</v>
      </c>
      <c r="B68" t="s">
        <v>754</v>
      </c>
      <c r="C68" t="s">
        <v>442</v>
      </c>
      <c r="D68" t="s">
        <v>443</v>
      </c>
      <c r="I68" t="s">
        <v>1339</v>
      </c>
      <c r="J68" t="s">
        <v>356</v>
      </c>
      <c r="K68" t="s">
        <v>357</v>
      </c>
      <c r="AD68" t="s">
        <v>753</v>
      </c>
      <c r="AE68" t="s">
        <v>441</v>
      </c>
      <c r="AF68" t="s">
        <v>442</v>
      </c>
      <c r="AG68" t="s">
        <v>443</v>
      </c>
      <c r="AJ68" t="s">
        <v>356</v>
      </c>
      <c r="AK68" t="s">
        <v>357</v>
      </c>
      <c r="AL68" t="s">
        <v>1343</v>
      </c>
      <c r="AO68" t="s">
        <v>356</v>
      </c>
      <c r="AP68" t="s">
        <v>357</v>
      </c>
      <c r="AQ68" t="s">
        <v>1076</v>
      </c>
      <c r="AT68" t="s">
        <v>356</v>
      </c>
      <c r="AU68" t="s">
        <v>357</v>
      </c>
      <c r="AV68" t="s">
        <v>1328</v>
      </c>
    </row>
    <row r="69" spans="1:48" x14ac:dyDescent="0.3">
      <c r="A69" t="s">
        <v>444</v>
      </c>
      <c r="B69" t="s">
        <v>445</v>
      </c>
      <c r="C69" t="s">
        <v>446</v>
      </c>
      <c r="D69" t="s">
        <v>447</v>
      </c>
      <c r="I69" t="s">
        <v>1339</v>
      </c>
      <c r="J69" t="s">
        <v>360</v>
      </c>
      <c r="K69" t="s">
        <v>361</v>
      </c>
      <c r="AD69" t="s">
        <v>444</v>
      </c>
      <c r="AE69" t="s">
        <v>445</v>
      </c>
      <c r="AF69" t="s">
        <v>446</v>
      </c>
      <c r="AG69" t="s">
        <v>447</v>
      </c>
      <c r="AJ69" t="s">
        <v>360</v>
      </c>
      <c r="AK69" t="s">
        <v>361</v>
      </c>
      <c r="AL69" t="s">
        <v>1340</v>
      </c>
      <c r="AO69" t="s">
        <v>360</v>
      </c>
      <c r="AP69" t="s">
        <v>361</v>
      </c>
      <c r="AQ69" t="s">
        <v>1080</v>
      </c>
      <c r="AT69" t="s">
        <v>360</v>
      </c>
      <c r="AU69" t="s">
        <v>361</v>
      </c>
      <c r="AV69" t="s">
        <v>1335</v>
      </c>
    </row>
    <row r="70" spans="1:48" x14ac:dyDescent="0.3">
      <c r="A70" t="s">
        <v>755</v>
      </c>
      <c r="B70" t="s">
        <v>756</v>
      </c>
      <c r="C70" t="s">
        <v>448</v>
      </c>
      <c r="D70" t="s">
        <v>449</v>
      </c>
      <c r="I70" t="s">
        <v>1339</v>
      </c>
      <c r="J70" t="s">
        <v>364</v>
      </c>
      <c r="K70" t="s">
        <v>365</v>
      </c>
      <c r="AD70" t="s">
        <v>755</v>
      </c>
      <c r="AE70" t="s">
        <v>347</v>
      </c>
      <c r="AF70" t="s">
        <v>448</v>
      </c>
      <c r="AG70" t="s">
        <v>449</v>
      </c>
      <c r="AJ70" t="s">
        <v>364</v>
      </c>
      <c r="AK70" t="s">
        <v>365</v>
      </c>
      <c r="AL70" t="s">
        <v>239</v>
      </c>
      <c r="AO70" t="s">
        <v>364</v>
      </c>
      <c r="AP70" t="s">
        <v>365</v>
      </c>
      <c r="AQ70" t="s">
        <v>1082</v>
      </c>
      <c r="AT70" t="s">
        <v>364</v>
      </c>
      <c r="AU70" t="s">
        <v>365</v>
      </c>
      <c r="AV70" t="s">
        <v>315</v>
      </c>
    </row>
    <row r="71" spans="1:48" x14ac:dyDescent="0.3">
      <c r="A71" t="s">
        <v>757</v>
      </c>
      <c r="B71" t="s">
        <v>758</v>
      </c>
      <c r="C71" t="s">
        <v>450</v>
      </c>
      <c r="D71" t="s">
        <v>451</v>
      </c>
      <c r="I71" t="s">
        <v>1339</v>
      </c>
      <c r="J71" t="s">
        <v>368</v>
      </c>
      <c r="K71" t="s">
        <v>369</v>
      </c>
      <c r="AD71" t="s">
        <v>757</v>
      </c>
      <c r="AE71" t="s">
        <v>391</v>
      </c>
      <c r="AF71" t="s">
        <v>450</v>
      </c>
      <c r="AG71" t="s">
        <v>451</v>
      </c>
      <c r="AJ71" t="s">
        <v>368</v>
      </c>
      <c r="AK71" t="s">
        <v>369</v>
      </c>
      <c r="AL71" t="s">
        <v>1343</v>
      </c>
      <c r="AO71" t="s">
        <v>368</v>
      </c>
      <c r="AP71" t="s">
        <v>369</v>
      </c>
      <c r="AQ71" t="s">
        <v>1077</v>
      </c>
      <c r="AT71" t="s">
        <v>368</v>
      </c>
      <c r="AU71" t="s">
        <v>369</v>
      </c>
      <c r="AV71" t="s">
        <v>1328</v>
      </c>
    </row>
    <row r="72" spans="1:48" x14ac:dyDescent="0.3">
      <c r="A72" t="s">
        <v>759</v>
      </c>
      <c r="B72" t="s">
        <v>760</v>
      </c>
      <c r="C72" t="s">
        <v>454</v>
      </c>
      <c r="D72" t="s">
        <v>455</v>
      </c>
      <c r="I72" t="s">
        <v>1339</v>
      </c>
      <c r="J72" t="s">
        <v>372</v>
      </c>
      <c r="K72" t="s">
        <v>373</v>
      </c>
      <c r="AD72" t="s">
        <v>759</v>
      </c>
      <c r="AE72" t="s">
        <v>453</v>
      </c>
      <c r="AF72" t="s">
        <v>454</v>
      </c>
      <c r="AG72" t="s">
        <v>455</v>
      </c>
      <c r="AJ72" t="s">
        <v>372</v>
      </c>
      <c r="AK72" t="s">
        <v>373</v>
      </c>
      <c r="AL72" t="s">
        <v>1343</v>
      </c>
      <c r="AO72" t="s">
        <v>372</v>
      </c>
      <c r="AP72" t="s">
        <v>373</v>
      </c>
      <c r="AQ72" t="s">
        <v>1076</v>
      </c>
      <c r="AT72" t="s">
        <v>372</v>
      </c>
      <c r="AU72" t="s">
        <v>373</v>
      </c>
      <c r="AV72" t="s">
        <v>1328</v>
      </c>
    </row>
    <row r="73" spans="1:48" x14ac:dyDescent="0.3">
      <c r="A73" t="s">
        <v>749</v>
      </c>
      <c r="B73" t="s">
        <v>750</v>
      </c>
      <c r="C73" t="s">
        <v>456</v>
      </c>
      <c r="D73" t="s">
        <v>457</v>
      </c>
      <c r="I73" t="s">
        <v>1339</v>
      </c>
      <c r="J73" t="s">
        <v>376</v>
      </c>
      <c r="K73" t="s">
        <v>377</v>
      </c>
      <c r="AD73" t="s">
        <v>749</v>
      </c>
      <c r="AE73" t="s">
        <v>395</v>
      </c>
      <c r="AF73" t="s">
        <v>456</v>
      </c>
      <c r="AG73" t="s">
        <v>457</v>
      </c>
      <c r="AJ73" t="s">
        <v>376</v>
      </c>
      <c r="AK73" t="s">
        <v>377</v>
      </c>
      <c r="AL73" t="s">
        <v>1340</v>
      </c>
      <c r="AO73" t="s">
        <v>376</v>
      </c>
      <c r="AP73" t="s">
        <v>377</v>
      </c>
      <c r="AQ73" t="s">
        <v>1079</v>
      </c>
      <c r="AT73" t="s">
        <v>376</v>
      </c>
      <c r="AU73" t="s">
        <v>377</v>
      </c>
      <c r="AV73" t="s">
        <v>1333</v>
      </c>
    </row>
    <row r="74" spans="1:48" x14ac:dyDescent="0.3">
      <c r="A74" t="s">
        <v>458</v>
      </c>
      <c r="B74" t="s">
        <v>459</v>
      </c>
      <c r="C74" t="s">
        <v>460</v>
      </c>
      <c r="D74" t="s">
        <v>461</v>
      </c>
      <c r="I74" t="s">
        <v>1339</v>
      </c>
      <c r="J74" t="s">
        <v>380</v>
      </c>
      <c r="K74" t="s">
        <v>381</v>
      </c>
      <c r="AD74" t="s">
        <v>458</v>
      </c>
      <c r="AE74" t="s">
        <v>459</v>
      </c>
      <c r="AF74" t="s">
        <v>460</v>
      </c>
      <c r="AG74" t="s">
        <v>461</v>
      </c>
      <c r="AJ74" t="s">
        <v>380</v>
      </c>
      <c r="AK74" t="s">
        <v>381</v>
      </c>
      <c r="AL74" t="s">
        <v>1340</v>
      </c>
      <c r="AO74" t="s">
        <v>380</v>
      </c>
      <c r="AP74" t="s">
        <v>381</v>
      </c>
      <c r="AQ74" t="s">
        <v>1079</v>
      </c>
      <c r="AT74" t="s">
        <v>380</v>
      </c>
      <c r="AU74" t="s">
        <v>381</v>
      </c>
      <c r="AV74" t="s">
        <v>1333</v>
      </c>
    </row>
    <row r="75" spans="1:48" x14ac:dyDescent="0.3">
      <c r="A75" t="s">
        <v>761</v>
      </c>
      <c r="B75" t="s">
        <v>762</v>
      </c>
      <c r="C75" t="s">
        <v>462</v>
      </c>
      <c r="D75" t="s">
        <v>463</v>
      </c>
      <c r="I75" t="s">
        <v>1339</v>
      </c>
      <c r="J75" t="s">
        <v>382</v>
      </c>
      <c r="K75" t="s">
        <v>383</v>
      </c>
      <c r="AD75" t="s">
        <v>761</v>
      </c>
      <c r="AE75" t="s">
        <v>235</v>
      </c>
      <c r="AF75" t="s">
        <v>462</v>
      </c>
      <c r="AG75" t="s">
        <v>463</v>
      </c>
      <c r="AJ75" t="s">
        <v>382</v>
      </c>
      <c r="AK75" t="s">
        <v>383</v>
      </c>
      <c r="AL75" t="s">
        <v>248</v>
      </c>
      <c r="AO75" t="s">
        <v>382</v>
      </c>
      <c r="AP75" t="s">
        <v>383</v>
      </c>
      <c r="AQ75" t="s">
        <v>1084</v>
      </c>
      <c r="AT75" t="s">
        <v>382</v>
      </c>
      <c r="AU75" t="s">
        <v>383</v>
      </c>
      <c r="AV75" t="s">
        <v>294</v>
      </c>
    </row>
    <row r="76" spans="1:48" x14ac:dyDescent="0.3">
      <c r="A76" t="s">
        <v>490</v>
      </c>
      <c r="B76" t="s">
        <v>491</v>
      </c>
      <c r="C76" t="s">
        <v>464</v>
      </c>
      <c r="D76" t="s">
        <v>465</v>
      </c>
      <c r="I76" t="s">
        <v>1339</v>
      </c>
      <c r="J76" t="s">
        <v>384</v>
      </c>
      <c r="K76" t="s">
        <v>385</v>
      </c>
      <c r="AD76" t="s">
        <v>490</v>
      </c>
      <c r="AE76" t="s">
        <v>418</v>
      </c>
      <c r="AF76" t="s">
        <v>464</v>
      </c>
      <c r="AG76" t="s">
        <v>465</v>
      </c>
      <c r="AJ76" t="s">
        <v>384</v>
      </c>
      <c r="AK76" t="s">
        <v>385</v>
      </c>
      <c r="AL76" t="s">
        <v>1343</v>
      </c>
      <c r="AO76" t="s">
        <v>384</v>
      </c>
      <c r="AP76" t="s">
        <v>385</v>
      </c>
      <c r="AQ76" t="s">
        <v>1078</v>
      </c>
      <c r="AT76" t="s">
        <v>384</v>
      </c>
      <c r="AU76" t="s">
        <v>385</v>
      </c>
      <c r="AV76" t="s">
        <v>1326</v>
      </c>
    </row>
    <row r="77" spans="1:48" x14ac:dyDescent="0.3">
      <c r="A77" t="s">
        <v>763</v>
      </c>
      <c r="B77" t="s">
        <v>764</v>
      </c>
      <c r="C77" t="s">
        <v>468</v>
      </c>
      <c r="D77" t="s">
        <v>469</v>
      </c>
      <c r="I77" t="s">
        <v>1339</v>
      </c>
      <c r="J77" t="s">
        <v>1325</v>
      </c>
      <c r="K77" t="s">
        <v>387</v>
      </c>
      <c r="AD77" t="s">
        <v>763</v>
      </c>
      <c r="AE77" t="s">
        <v>467</v>
      </c>
      <c r="AF77" t="s">
        <v>468</v>
      </c>
      <c r="AG77" t="s">
        <v>469</v>
      </c>
      <c r="AJ77" t="s">
        <v>1325</v>
      </c>
      <c r="AK77" t="s">
        <v>387</v>
      </c>
      <c r="AL77" t="s">
        <v>248</v>
      </c>
      <c r="AO77" t="s">
        <v>1325</v>
      </c>
      <c r="AP77" t="s">
        <v>387</v>
      </c>
      <c r="AQ77" t="s">
        <v>1084</v>
      </c>
      <c r="AT77" t="s">
        <v>1325</v>
      </c>
      <c r="AU77" t="s">
        <v>387</v>
      </c>
      <c r="AV77" t="s">
        <v>294</v>
      </c>
    </row>
    <row r="78" spans="1:48" x14ac:dyDescent="0.3">
      <c r="A78" t="s">
        <v>765</v>
      </c>
      <c r="B78" t="s">
        <v>766</v>
      </c>
      <c r="C78" t="s">
        <v>470</v>
      </c>
      <c r="D78" t="s">
        <v>471</v>
      </c>
      <c r="I78" t="s">
        <v>1339</v>
      </c>
      <c r="J78" t="s">
        <v>388</v>
      </c>
      <c r="K78" t="s">
        <v>389</v>
      </c>
      <c r="AD78" t="s">
        <v>765</v>
      </c>
      <c r="AE78" t="s">
        <v>307</v>
      </c>
      <c r="AF78" t="s">
        <v>470</v>
      </c>
      <c r="AG78" t="s">
        <v>471</v>
      </c>
      <c r="AJ78" t="s">
        <v>388</v>
      </c>
      <c r="AK78" t="s">
        <v>389</v>
      </c>
      <c r="AL78" t="s">
        <v>1340</v>
      </c>
      <c r="AO78" t="s">
        <v>388</v>
      </c>
      <c r="AP78" t="s">
        <v>389</v>
      </c>
      <c r="AQ78" t="s">
        <v>1080</v>
      </c>
      <c r="AT78" t="s">
        <v>388</v>
      </c>
      <c r="AU78" t="s">
        <v>389</v>
      </c>
      <c r="AV78" t="s">
        <v>1335</v>
      </c>
    </row>
    <row r="79" spans="1:48" x14ac:dyDescent="0.3">
      <c r="A79" t="s">
        <v>745</v>
      </c>
      <c r="B79" t="s">
        <v>746</v>
      </c>
      <c r="C79" t="s">
        <v>474</v>
      </c>
      <c r="D79" t="s">
        <v>475</v>
      </c>
      <c r="I79" t="s">
        <v>1339</v>
      </c>
      <c r="J79" t="s">
        <v>392</v>
      </c>
      <c r="K79" t="s">
        <v>393</v>
      </c>
      <c r="AD79" t="s">
        <v>745</v>
      </c>
      <c r="AE79" t="s">
        <v>473</v>
      </c>
      <c r="AF79" t="s">
        <v>474</v>
      </c>
      <c r="AG79" t="s">
        <v>475</v>
      </c>
      <c r="AJ79" t="s">
        <v>392</v>
      </c>
      <c r="AK79" t="s">
        <v>393</v>
      </c>
      <c r="AL79" t="s">
        <v>239</v>
      </c>
      <c r="AO79" t="s">
        <v>392</v>
      </c>
      <c r="AP79" t="s">
        <v>393</v>
      </c>
      <c r="AQ79" t="s">
        <v>1082</v>
      </c>
      <c r="AT79" t="s">
        <v>392</v>
      </c>
      <c r="AU79" t="s">
        <v>393</v>
      </c>
      <c r="AV79" t="s">
        <v>315</v>
      </c>
    </row>
    <row r="80" spans="1:48" x14ac:dyDescent="0.3">
      <c r="A80" t="s">
        <v>767</v>
      </c>
      <c r="B80" t="s">
        <v>768</v>
      </c>
      <c r="C80" t="s">
        <v>478</v>
      </c>
      <c r="D80" t="s">
        <v>479</v>
      </c>
      <c r="I80" t="s">
        <v>1339</v>
      </c>
      <c r="J80" t="s">
        <v>396</v>
      </c>
      <c r="K80" t="s">
        <v>397</v>
      </c>
      <c r="AD80" t="s">
        <v>767</v>
      </c>
      <c r="AE80" t="s">
        <v>477</v>
      </c>
      <c r="AF80" t="s">
        <v>478</v>
      </c>
      <c r="AG80" t="s">
        <v>479</v>
      </c>
      <c r="AJ80" t="s">
        <v>396</v>
      </c>
      <c r="AK80" t="s">
        <v>397</v>
      </c>
      <c r="AL80" t="s">
        <v>1343</v>
      </c>
      <c r="AO80" t="s">
        <v>396</v>
      </c>
      <c r="AP80" t="s">
        <v>397</v>
      </c>
      <c r="AQ80" t="s">
        <v>1078</v>
      </c>
      <c r="AT80" t="s">
        <v>396</v>
      </c>
      <c r="AU80" t="s">
        <v>397</v>
      </c>
      <c r="AV80" t="s">
        <v>1326</v>
      </c>
    </row>
    <row r="81" spans="1:48" x14ac:dyDescent="0.3">
      <c r="A81" t="s">
        <v>769</v>
      </c>
      <c r="B81" t="s">
        <v>770</v>
      </c>
      <c r="C81" t="s">
        <v>482</v>
      </c>
      <c r="D81" t="s">
        <v>483</v>
      </c>
      <c r="I81" t="s">
        <v>1339</v>
      </c>
      <c r="J81" t="s">
        <v>398</v>
      </c>
      <c r="K81" t="s">
        <v>399</v>
      </c>
      <c r="AD81" t="s">
        <v>769</v>
      </c>
      <c r="AE81" t="s">
        <v>481</v>
      </c>
      <c r="AF81" t="s">
        <v>482</v>
      </c>
      <c r="AG81" t="s">
        <v>483</v>
      </c>
      <c r="AJ81" t="s">
        <v>398</v>
      </c>
      <c r="AK81" t="s">
        <v>399</v>
      </c>
      <c r="AL81" t="s">
        <v>257</v>
      </c>
      <c r="AO81" t="s">
        <v>398</v>
      </c>
      <c r="AP81" t="s">
        <v>399</v>
      </c>
      <c r="AQ81" t="s">
        <v>1083</v>
      </c>
      <c r="AT81" t="s">
        <v>398</v>
      </c>
      <c r="AU81" t="s">
        <v>399</v>
      </c>
      <c r="AV81" t="s">
        <v>311</v>
      </c>
    </row>
    <row r="82" spans="1:48" x14ac:dyDescent="0.3">
      <c r="A82" t="s">
        <v>771</v>
      </c>
      <c r="B82" t="s">
        <v>772</v>
      </c>
      <c r="C82" t="s">
        <v>484</v>
      </c>
      <c r="D82" t="s">
        <v>485</v>
      </c>
      <c r="I82" t="s">
        <v>1339</v>
      </c>
      <c r="J82" t="s">
        <v>400</v>
      </c>
      <c r="K82" t="s">
        <v>401</v>
      </c>
      <c r="AD82" t="s">
        <v>771</v>
      </c>
      <c r="AE82" t="s">
        <v>363</v>
      </c>
      <c r="AF82" t="s">
        <v>484</v>
      </c>
      <c r="AG82" t="s">
        <v>485</v>
      </c>
      <c r="AJ82" t="s">
        <v>400</v>
      </c>
      <c r="AK82" t="s">
        <v>401</v>
      </c>
      <c r="AL82" t="s">
        <v>239</v>
      </c>
      <c r="AO82" t="s">
        <v>400</v>
      </c>
      <c r="AP82" t="s">
        <v>401</v>
      </c>
      <c r="AQ82" t="s">
        <v>1082</v>
      </c>
      <c r="AT82" t="s">
        <v>400</v>
      </c>
      <c r="AU82" t="s">
        <v>401</v>
      </c>
      <c r="AV82" t="s">
        <v>315</v>
      </c>
    </row>
    <row r="83" spans="1:48" x14ac:dyDescent="0.3">
      <c r="A83" t="s">
        <v>521</v>
      </c>
      <c r="B83" t="s">
        <v>522</v>
      </c>
      <c r="C83" t="s">
        <v>488</v>
      </c>
      <c r="D83" t="s">
        <v>489</v>
      </c>
      <c r="I83" t="s">
        <v>1339</v>
      </c>
      <c r="J83" t="s">
        <v>404</v>
      </c>
      <c r="K83" t="s">
        <v>405</v>
      </c>
      <c r="AD83" t="s">
        <v>521</v>
      </c>
      <c r="AE83" t="s">
        <v>487</v>
      </c>
      <c r="AF83" t="s">
        <v>488</v>
      </c>
      <c r="AG83" t="s">
        <v>489</v>
      </c>
      <c r="AJ83" t="s">
        <v>404</v>
      </c>
      <c r="AK83" t="s">
        <v>405</v>
      </c>
      <c r="AL83" t="s">
        <v>1341</v>
      </c>
      <c r="AO83" t="s">
        <v>404</v>
      </c>
      <c r="AP83" t="s">
        <v>405</v>
      </c>
      <c r="AQ83" t="s">
        <v>1081</v>
      </c>
      <c r="AT83" t="s">
        <v>404</v>
      </c>
      <c r="AU83" t="s">
        <v>405</v>
      </c>
      <c r="AV83" t="s">
        <v>1337</v>
      </c>
    </row>
    <row r="84" spans="1:48" x14ac:dyDescent="0.3">
      <c r="A84" t="s">
        <v>773</v>
      </c>
      <c r="B84" t="s">
        <v>774</v>
      </c>
      <c r="C84" t="s">
        <v>492</v>
      </c>
      <c r="D84" t="s">
        <v>493</v>
      </c>
      <c r="I84" t="s">
        <v>1339</v>
      </c>
      <c r="J84" t="s">
        <v>407</v>
      </c>
      <c r="K84" t="s">
        <v>408</v>
      </c>
      <c r="AD84" t="s">
        <v>773</v>
      </c>
      <c r="AE84" t="s">
        <v>491</v>
      </c>
      <c r="AF84" t="s">
        <v>492</v>
      </c>
      <c r="AG84" t="s">
        <v>493</v>
      </c>
      <c r="AJ84" t="s">
        <v>407</v>
      </c>
      <c r="AK84" t="s">
        <v>408</v>
      </c>
      <c r="AL84" t="s">
        <v>1343</v>
      </c>
      <c r="AO84" t="s">
        <v>407</v>
      </c>
      <c r="AP84" t="s">
        <v>408</v>
      </c>
      <c r="AQ84" t="s">
        <v>1076</v>
      </c>
      <c r="AT84" t="s">
        <v>407</v>
      </c>
      <c r="AU84" t="s">
        <v>408</v>
      </c>
      <c r="AV84" t="s">
        <v>1328</v>
      </c>
    </row>
    <row r="85" spans="1:48" x14ac:dyDescent="0.3">
      <c r="A85" t="s">
        <v>775</v>
      </c>
      <c r="B85" t="s">
        <v>776</v>
      </c>
      <c r="C85" t="s">
        <v>494</v>
      </c>
      <c r="D85" t="s">
        <v>495</v>
      </c>
      <c r="I85" t="s">
        <v>1339</v>
      </c>
      <c r="J85" t="s">
        <v>411</v>
      </c>
      <c r="K85" t="s">
        <v>412</v>
      </c>
      <c r="AD85" t="s">
        <v>775</v>
      </c>
      <c r="AE85" t="s">
        <v>253</v>
      </c>
      <c r="AF85" t="s">
        <v>494</v>
      </c>
      <c r="AG85" t="s">
        <v>495</v>
      </c>
      <c r="AJ85" t="s">
        <v>411</v>
      </c>
      <c r="AK85" t="s">
        <v>412</v>
      </c>
      <c r="AL85" t="s">
        <v>248</v>
      </c>
      <c r="AO85" t="s">
        <v>411</v>
      </c>
      <c r="AP85" t="s">
        <v>412</v>
      </c>
      <c r="AQ85" t="s">
        <v>1084</v>
      </c>
      <c r="AT85" t="s">
        <v>411</v>
      </c>
      <c r="AU85" t="s">
        <v>412</v>
      </c>
      <c r="AV85" t="s">
        <v>300</v>
      </c>
    </row>
    <row r="86" spans="1:48" x14ac:dyDescent="0.3">
      <c r="A86" t="s">
        <v>777</v>
      </c>
      <c r="B86" t="s">
        <v>778</v>
      </c>
      <c r="C86" t="s">
        <v>498</v>
      </c>
      <c r="D86" t="s">
        <v>499</v>
      </c>
      <c r="I86" t="s">
        <v>1339</v>
      </c>
      <c r="J86" t="s">
        <v>413</v>
      </c>
      <c r="K86" t="s">
        <v>414</v>
      </c>
      <c r="AD86" t="s">
        <v>777</v>
      </c>
      <c r="AE86" t="s">
        <v>497</v>
      </c>
      <c r="AF86" t="s">
        <v>498</v>
      </c>
      <c r="AG86" t="s">
        <v>499</v>
      </c>
      <c r="AJ86" t="s">
        <v>413</v>
      </c>
      <c r="AK86" t="s">
        <v>414</v>
      </c>
      <c r="AL86" t="s">
        <v>239</v>
      </c>
      <c r="AO86" t="s">
        <v>413</v>
      </c>
      <c r="AP86" t="s">
        <v>414</v>
      </c>
      <c r="AQ86" t="s">
        <v>1082</v>
      </c>
      <c r="AT86" t="s">
        <v>413</v>
      </c>
      <c r="AU86" t="s">
        <v>414</v>
      </c>
      <c r="AV86" t="s">
        <v>315</v>
      </c>
    </row>
    <row r="87" spans="1:48" x14ac:dyDescent="0.3">
      <c r="A87" t="s">
        <v>735</v>
      </c>
      <c r="B87" t="s">
        <v>736</v>
      </c>
      <c r="C87" t="s">
        <v>502</v>
      </c>
      <c r="D87" t="s">
        <v>503</v>
      </c>
      <c r="I87" t="s">
        <v>1339</v>
      </c>
      <c r="J87" t="s">
        <v>415</v>
      </c>
      <c r="K87" t="s">
        <v>416</v>
      </c>
      <c r="AD87" t="s">
        <v>735</v>
      </c>
      <c r="AE87" t="s">
        <v>501</v>
      </c>
      <c r="AF87" t="s">
        <v>502</v>
      </c>
      <c r="AG87" t="s">
        <v>503</v>
      </c>
      <c r="AJ87" t="s">
        <v>415</v>
      </c>
      <c r="AK87" t="s">
        <v>416</v>
      </c>
      <c r="AL87" t="s">
        <v>239</v>
      </c>
      <c r="AO87" t="s">
        <v>415</v>
      </c>
      <c r="AP87" t="s">
        <v>416</v>
      </c>
      <c r="AQ87" t="s">
        <v>1082</v>
      </c>
      <c r="AT87" t="s">
        <v>415</v>
      </c>
      <c r="AU87" t="s">
        <v>416</v>
      </c>
      <c r="AV87" t="s">
        <v>315</v>
      </c>
    </row>
    <row r="88" spans="1:48" x14ac:dyDescent="0.3">
      <c r="A88" t="s">
        <v>779</v>
      </c>
      <c r="B88" t="s">
        <v>780</v>
      </c>
      <c r="C88" t="s">
        <v>506</v>
      </c>
      <c r="D88" t="s">
        <v>507</v>
      </c>
      <c r="I88" t="s">
        <v>1339</v>
      </c>
      <c r="J88" t="s">
        <v>419</v>
      </c>
      <c r="K88" t="s">
        <v>420</v>
      </c>
      <c r="AD88" t="s">
        <v>779</v>
      </c>
      <c r="AE88" t="s">
        <v>505</v>
      </c>
      <c r="AF88" t="s">
        <v>506</v>
      </c>
      <c r="AG88" t="s">
        <v>507</v>
      </c>
      <c r="AJ88" t="s">
        <v>419</v>
      </c>
      <c r="AK88" t="s">
        <v>420</v>
      </c>
      <c r="AL88" t="s">
        <v>1342</v>
      </c>
      <c r="AO88" t="s">
        <v>419</v>
      </c>
      <c r="AP88" t="s">
        <v>420</v>
      </c>
      <c r="AQ88" t="s">
        <v>1077</v>
      </c>
      <c r="AT88" t="s">
        <v>419</v>
      </c>
      <c r="AU88" t="s">
        <v>420</v>
      </c>
      <c r="AV88" t="s">
        <v>1329</v>
      </c>
    </row>
    <row r="89" spans="1:48" x14ac:dyDescent="0.3">
      <c r="A89" t="s">
        <v>733</v>
      </c>
      <c r="B89" t="s">
        <v>734</v>
      </c>
      <c r="C89" t="s">
        <v>510</v>
      </c>
      <c r="D89" t="s">
        <v>511</v>
      </c>
      <c r="I89" t="s">
        <v>1339</v>
      </c>
      <c r="J89" t="s">
        <v>421</v>
      </c>
      <c r="K89" t="s">
        <v>422</v>
      </c>
      <c r="AD89" t="s">
        <v>733</v>
      </c>
      <c r="AE89" t="s">
        <v>509</v>
      </c>
      <c r="AF89" t="s">
        <v>510</v>
      </c>
      <c r="AG89" t="s">
        <v>511</v>
      </c>
      <c r="AJ89" t="s">
        <v>421</v>
      </c>
      <c r="AK89" t="s">
        <v>422</v>
      </c>
      <c r="AL89" t="s">
        <v>239</v>
      </c>
      <c r="AO89" t="s">
        <v>421</v>
      </c>
      <c r="AP89" t="s">
        <v>422</v>
      </c>
      <c r="AQ89" t="s">
        <v>1082</v>
      </c>
      <c r="AT89" t="s">
        <v>421</v>
      </c>
      <c r="AU89" t="s">
        <v>422</v>
      </c>
      <c r="AV89" t="s">
        <v>315</v>
      </c>
    </row>
    <row r="90" spans="1:48" x14ac:dyDescent="0.3">
      <c r="A90" t="s">
        <v>781</v>
      </c>
      <c r="B90" t="s">
        <v>782</v>
      </c>
      <c r="C90" t="s">
        <v>512</v>
      </c>
      <c r="D90" t="s">
        <v>513</v>
      </c>
      <c r="I90" t="s">
        <v>1339</v>
      </c>
      <c r="J90" t="s">
        <v>423</v>
      </c>
      <c r="K90" t="s">
        <v>424</v>
      </c>
      <c r="AD90" t="s">
        <v>781</v>
      </c>
      <c r="AE90" t="s">
        <v>253</v>
      </c>
      <c r="AF90" t="s">
        <v>512</v>
      </c>
      <c r="AG90" t="s">
        <v>513</v>
      </c>
      <c r="AJ90" t="s">
        <v>423</v>
      </c>
      <c r="AK90" t="s">
        <v>424</v>
      </c>
      <c r="AL90" t="s">
        <v>257</v>
      </c>
      <c r="AO90" t="s">
        <v>423</v>
      </c>
      <c r="AP90" t="s">
        <v>424</v>
      </c>
      <c r="AQ90" t="s">
        <v>1083</v>
      </c>
      <c r="AT90" t="s">
        <v>423</v>
      </c>
      <c r="AU90" t="s">
        <v>424</v>
      </c>
      <c r="AV90" t="s">
        <v>305</v>
      </c>
    </row>
    <row r="91" spans="1:48" x14ac:dyDescent="0.3">
      <c r="A91" t="s">
        <v>711</v>
      </c>
      <c r="B91" t="s">
        <v>712</v>
      </c>
      <c r="C91" t="s">
        <v>515</v>
      </c>
      <c r="D91" t="s">
        <v>516</v>
      </c>
      <c r="I91" t="s">
        <v>1339</v>
      </c>
      <c r="J91" t="s">
        <v>425</v>
      </c>
      <c r="K91" t="s">
        <v>426</v>
      </c>
      <c r="AD91" t="s">
        <v>711</v>
      </c>
      <c r="AE91" t="s">
        <v>514</v>
      </c>
      <c r="AF91" t="s">
        <v>515</v>
      </c>
      <c r="AG91" t="s">
        <v>516</v>
      </c>
      <c r="AJ91" t="s">
        <v>425</v>
      </c>
      <c r="AK91" t="s">
        <v>426</v>
      </c>
      <c r="AL91" t="s">
        <v>239</v>
      </c>
      <c r="AO91" t="s">
        <v>425</v>
      </c>
      <c r="AP91" t="s">
        <v>426</v>
      </c>
      <c r="AQ91" t="s">
        <v>1082</v>
      </c>
      <c r="AT91" t="s">
        <v>425</v>
      </c>
      <c r="AU91" t="s">
        <v>426</v>
      </c>
      <c r="AV91" t="s">
        <v>315</v>
      </c>
    </row>
    <row r="92" spans="1:48" x14ac:dyDescent="0.3">
      <c r="A92" t="s">
        <v>783</v>
      </c>
      <c r="B92" t="s">
        <v>784</v>
      </c>
      <c r="C92" t="s">
        <v>517</v>
      </c>
      <c r="D92" t="s">
        <v>518</v>
      </c>
      <c r="I92" t="s">
        <v>1339</v>
      </c>
      <c r="J92" t="s">
        <v>427</v>
      </c>
      <c r="K92" t="s">
        <v>428</v>
      </c>
      <c r="AD92" t="s">
        <v>783</v>
      </c>
      <c r="AE92" t="s">
        <v>222</v>
      </c>
      <c r="AF92" t="s">
        <v>517</v>
      </c>
      <c r="AG92" t="s">
        <v>518</v>
      </c>
      <c r="AJ92" t="s">
        <v>427</v>
      </c>
      <c r="AK92" t="s">
        <v>428</v>
      </c>
      <c r="AL92" t="s">
        <v>239</v>
      </c>
      <c r="AO92" t="s">
        <v>427</v>
      </c>
      <c r="AP92" t="s">
        <v>428</v>
      </c>
      <c r="AQ92" t="s">
        <v>1082</v>
      </c>
      <c r="AT92" t="s">
        <v>427</v>
      </c>
      <c r="AU92" t="s">
        <v>428</v>
      </c>
      <c r="AV92" t="s">
        <v>315</v>
      </c>
    </row>
    <row r="93" spans="1:48" x14ac:dyDescent="0.3">
      <c r="A93" t="s">
        <v>785</v>
      </c>
      <c r="B93" t="s">
        <v>786</v>
      </c>
      <c r="C93" t="s">
        <v>519</v>
      </c>
      <c r="D93" t="s">
        <v>520</v>
      </c>
      <c r="I93" t="s">
        <v>1339</v>
      </c>
      <c r="J93" t="s">
        <v>429</v>
      </c>
      <c r="K93" t="s">
        <v>430</v>
      </c>
      <c r="AD93" t="s">
        <v>785</v>
      </c>
      <c r="AE93" t="s">
        <v>487</v>
      </c>
      <c r="AF93" t="s">
        <v>519</v>
      </c>
      <c r="AG93" t="s">
        <v>520</v>
      </c>
      <c r="AJ93" t="s">
        <v>429</v>
      </c>
      <c r="AK93" t="s">
        <v>430</v>
      </c>
      <c r="AL93" t="s">
        <v>1343</v>
      </c>
      <c r="AO93" t="s">
        <v>429</v>
      </c>
      <c r="AP93" t="s">
        <v>430</v>
      </c>
      <c r="AQ93" t="s">
        <v>1076</v>
      </c>
      <c r="AT93" t="s">
        <v>429</v>
      </c>
      <c r="AU93" t="s">
        <v>430</v>
      </c>
      <c r="AV93" t="s">
        <v>1328</v>
      </c>
    </row>
    <row r="94" spans="1:48" x14ac:dyDescent="0.3">
      <c r="A94" t="s">
        <v>751</v>
      </c>
      <c r="B94" t="s">
        <v>752</v>
      </c>
      <c r="C94" t="s">
        <v>523</v>
      </c>
      <c r="D94" t="s">
        <v>524</v>
      </c>
      <c r="I94" t="s">
        <v>1339</v>
      </c>
      <c r="J94" t="s">
        <v>431</v>
      </c>
      <c r="K94" t="s">
        <v>432</v>
      </c>
      <c r="AD94" t="s">
        <v>751</v>
      </c>
      <c r="AE94" t="s">
        <v>522</v>
      </c>
      <c r="AF94" t="s">
        <v>523</v>
      </c>
      <c r="AG94" t="s">
        <v>524</v>
      </c>
      <c r="AJ94" t="s">
        <v>431</v>
      </c>
      <c r="AK94" t="s">
        <v>432</v>
      </c>
      <c r="AL94" t="s">
        <v>239</v>
      </c>
      <c r="AO94" t="s">
        <v>431</v>
      </c>
      <c r="AP94" t="s">
        <v>432</v>
      </c>
      <c r="AQ94" t="s">
        <v>1082</v>
      </c>
      <c r="AT94" t="s">
        <v>431</v>
      </c>
      <c r="AU94" t="s">
        <v>432</v>
      </c>
      <c r="AV94" t="s">
        <v>315</v>
      </c>
    </row>
    <row r="95" spans="1:48" x14ac:dyDescent="0.3">
      <c r="A95" t="s">
        <v>787</v>
      </c>
      <c r="B95" t="s">
        <v>788</v>
      </c>
      <c r="C95" t="s">
        <v>525</v>
      </c>
      <c r="D95" t="s">
        <v>526</v>
      </c>
      <c r="I95" t="s">
        <v>1339</v>
      </c>
      <c r="J95" t="s">
        <v>433</v>
      </c>
      <c r="K95" t="s">
        <v>434</v>
      </c>
      <c r="AD95" t="s">
        <v>787</v>
      </c>
      <c r="AE95" t="s">
        <v>379</v>
      </c>
      <c r="AF95" t="s">
        <v>525</v>
      </c>
      <c r="AG95" t="s">
        <v>526</v>
      </c>
      <c r="AJ95" t="s">
        <v>433</v>
      </c>
      <c r="AK95" t="s">
        <v>434</v>
      </c>
      <c r="AL95" t="s">
        <v>1340</v>
      </c>
      <c r="AO95" t="s">
        <v>433</v>
      </c>
      <c r="AP95" t="s">
        <v>434</v>
      </c>
      <c r="AQ95" t="s">
        <v>1080</v>
      </c>
      <c r="AT95" t="s">
        <v>433</v>
      </c>
      <c r="AU95" t="s">
        <v>434</v>
      </c>
      <c r="AV95" t="s">
        <v>1335</v>
      </c>
    </row>
    <row r="96" spans="1:48" x14ac:dyDescent="0.3">
      <c r="A96" t="s">
        <v>695</v>
      </c>
      <c r="B96" t="s">
        <v>696</v>
      </c>
      <c r="C96" t="s">
        <v>527</v>
      </c>
      <c r="D96" t="s">
        <v>528</v>
      </c>
      <c r="I96" t="s">
        <v>1339</v>
      </c>
      <c r="J96" t="s">
        <v>435</v>
      </c>
      <c r="K96" t="s">
        <v>436</v>
      </c>
      <c r="AD96" t="s">
        <v>695</v>
      </c>
      <c r="AE96" t="s">
        <v>244</v>
      </c>
      <c r="AF96" t="s">
        <v>527</v>
      </c>
      <c r="AG96" t="s">
        <v>528</v>
      </c>
      <c r="AJ96" t="s">
        <v>435</v>
      </c>
      <c r="AK96" t="s">
        <v>436</v>
      </c>
      <c r="AL96" t="s">
        <v>1341</v>
      </c>
      <c r="AO96" t="s">
        <v>435</v>
      </c>
      <c r="AP96" t="s">
        <v>436</v>
      </c>
      <c r="AQ96" t="s">
        <v>1081</v>
      </c>
      <c r="AT96" t="s">
        <v>435</v>
      </c>
      <c r="AU96" t="s">
        <v>436</v>
      </c>
      <c r="AV96" t="s">
        <v>1337</v>
      </c>
    </row>
    <row r="97" spans="1:48" x14ac:dyDescent="0.3">
      <c r="A97" t="s">
        <v>789</v>
      </c>
      <c r="B97" t="s">
        <v>790</v>
      </c>
      <c r="C97" t="s">
        <v>529</v>
      </c>
      <c r="D97" t="s">
        <v>530</v>
      </c>
      <c r="I97" t="s">
        <v>1339</v>
      </c>
      <c r="J97" t="s">
        <v>438</v>
      </c>
      <c r="K97" t="s">
        <v>439</v>
      </c>
      <c r="AD97" t="s">
        <v>789</v>
      </c>
      <c r="AE97" t="s">
        <v>514</v>
      </c>
      <c r="AF97" t="s">
        <v>529</v>
      </c>
      <c r="AG97" t="s">
        <v>530</v>
      </c>
      <c r="AJ97" t="s">
        <v>438</v>
      </c>
      <c r="AK97" t="s">
        <v>439</v>
      </c>
      <c r="AL97" t="s">
        <v>239</v>
      </c>
      <c r="AO97" t="s">
        <v>438</v>
      </c>
      <c r="AP97" t="s">
        <v>439</v>
      </c>
      <c r="AQ97" t="s">
        <v>1082</v>
      </c>
      <c r="AT97" t="s">
        <v>438</v>
      </c>
      <c r="AU97" t="s">
        <v>439</v>
      </c>
      <c r="AV97" t="s">
        <v>315</v>
      </c>
    </row>
    <row r="98" spans="1:48" x14ac:dyDescent="0.3">
      <c r="A98" t="s">
        <v>686</v>
      </c>
      <c r="B98" t="s">
        <v>687</v>
      </c>
      <c r="C98" t="s">
        <v>531</v>
      </c>
      <c r="D98" t="s">
        <v>532</v>
      </c>
      <c r="I98" t="s">
        <v>1339</v>
      </c>
      <c r="J98" t="s">
        <v>442</v>
      </c>
      <c r="K98" t="s">
        <v>443</v>
      </c>
      <c r="AD98" t="s">
        <v>686</v>
      </c>
      <c r="AE98" t="s">
        <v>307</v>
      </c>
      <c r="AF98" t="s">
        <v>531</v>
      </c>
      <c r="AG98" t="s">
        <v>532</v>
      </c>
      <c r="AJ98" t="s">
        <v>442</v>
      </c>
      <c r="AK98" t="s">
        <v>443</v>
      </c>
      <c r="AL98" t="s">
        <v>239</v>
      </c>
      <c r="AO98" t="s">
        <v>442</v>
      </c>
      <c r="AP98" t="s">
        <v>443</v>
      </c>
      <c r="AQ98" t="s">
        <v>1082</v>
      </c>
      <c r="AT98" t="s">
        <v>442</v>
      </c>
      <c r="AU98" t="s">
        <v>443</v>
      </c>
      <c r="AV98" t="s">
        <v>315</v>
      </c>
    </row>
    <row r="99" spans="1:48" x14ac:dyDescent="0.3">
      <c r="A99" t="s">
        <v>791</v>
      </c>
      <c r="B99" t="s">
        <v>792</v>
      </c>
      <c r="C99" t="s">
        <v>533</v>
      </c>
      <c r="D99" t="s">
        <v>534</v>
      </c>
      <c r="I99" t="s">
        <v>1339</v>
      </c>
      <c r="J99" t="s">
        <v>446</v>
      </c>
      <c r="K99" t="s">
        <v>447</v>
      </c>
      <c r="AD99" t="s">
        <v>791</v>
      </c>
      <c r="AE99" t="s">
        <v>325</v>
      </c>
      <c r="AF99" t="s">
        <v>533</v>
      </c>
      <c r="AG99" t="s">
        <v>534</v>
      </c>
      <c r="AJ99" t="s">
        <v>446</v>
      </c>
      <c r="AK99" t="s">
        <v>447</v>
      </c>
      <c r="AL99" t="s">
        <v>257</v>
      </c>
      <c r="AO99" t="s">
        <v>446</v>
      </c>
      <c r="AP99" t="s">
        <v>447</v>
      </c>
      <c r="AQ99" t="s">
        <v>1083</v>
      </c>
      <c r="AT99" t="s">
        <v>446</v>
      </c>
      <c r="AU99" t="s">
        <v>447</v>
      </c>
      <c r="AV99" t="s">
        <v>305</v>
      </c>
    </row>
    <row r="100" spans="1:48" x14ac:dyDescent="0.3">
      <c r="A100" t="s">
        <v>747</v>
      </c>
      <c r="B100" t="s">
        <v>748</v>
      </c>
      <c r="C100" t="s">
        <v>535</v>
      </c>
      <c r="D100" t="s">
        <v>536</v>
      </c>
      <c r="I100" t="s">
        <v>1339</v>
      </c>
      <c r="J100" t="s">
        <v>448</v>
      </c>
      <c r="K100" t="s">
        <v>449</v>
      </c>
      <c r="AD100" t="s">
        <v>747</v>
      </c>
      <c r="AE100" t="s">
        <v>367</v>
      </c>
      <c r="AF100" t="s">
        <v>535</v>
      </c>
      <c r="AG100" t="s">
        <v>536</v>
      </c>
      <c r="AJ100" t="s">
        <v>448</v>
      </c>
      <c r="AK100" t="s">
        <v>449</v>
      </c>
      <c r="AL100" t="s">
        <v>239</v>
      </c>
      <c r="AO100" t="s">
        <v>448</v>
      </c>
      <c r="AP100" t="s">
        <v>449</v>
      </c>
      <c r="AQ100" t="s">
        <v>1082</v>
      </c>
      <c r="AT100" t="s">
        <v>448</v>
      </c>
      <c r="AU100" t="s">
        <v>449</v>
      </c>
      <c r="AV100" t="s">
        <v>315</v>
      </c>
    </row>
    <row r="101" spans="1:48" x14ac:dyDescent="0.3">
      <c r="A101" t="s">
        <v>537</v>
      </c>
      <c r="B101" t="s">
        <v>538</v>
      </c>
      <c r="C101" t="s">
        <v>539</v>
      </c>
      <c r="D101" t="s">
        <v>540</v>
      </c>
      <c r="I101" t="s">
        <v>1339</v>
      </c>
      <c r="J101" t="s">
        <v>450</v>
      </c>
      <c r="K101" t="s">
        <v>451</v>
      </c>
      <c r="AD101" t="s">
        <v>537</v>
      </c>
      <c r="AE101" t="s">
        <v>538</v>
      </c>
      <c r="AF101" t="s">
        <v>539</v>
      </c>
      <c r="AG101" t="s">
        <v>540</v>
      </c>
      <c r="AJ101" t="s">
        <v>450</v>
      </c>
      <c r="AK101" t="s">
        <v>451</v>
      </c>
      <c r="AL101" t="s">
        <v>239</v>
      </c>
      <c r="AO101" t="s">
        <v>450</v>
      </c>
      <c r="AP101" t="s">
        <v>451</v>
      </c>
      <c r="AQ101" t="s">
        <v>1082</v>
      </c>
      <c r="AT101" t="s">
        <v>450</v>
      </c>
      <c r="AU101" t="s">
        <v>451</v>
      </c>
      <c r="AV101" t="s">
        <v>315</v>
      </c>
    </row>
    <row r="102" spans="1:48" x14ac:dyDescent="0.3">
      <c r="A102" t="s">
        <v>793</v>
      </c>
      <c r="B102" t="s">
        <v>794</v>
      </c>
      <c r="C102" t="s">
        <v>541</v>
      </c>
      <c r="D102" t="s">
        <v>542</v>
      </c>
      <c r="I102" t="s">
        <v>1339</v>
      </c>
      <c r="J102" t="s">
        <v>454</v>
      </c>
      <c r="K102" t="s">
        <v>455</v>
      </c>
      <c r="AD102" t="s">
        <v>793</v>
      </c>
      <c r="AE102" t="s">
        <v>379</v>
      </c>
      <c r="AF102" t="s">
        <v>541</v>
      </c>
      <c r="AG102" t="s">
        <v>542</v>
      </c>
      <c r="AJ102" t="s">
        <v>454</v>
      </c>
      <c r="AK102" t="s">
        <v>455</v>
      </c>
      <c r="AL102" t="s">
        <v>257</v>
      </c>
      <c r="AO102" t="s">
        <v>454</v>
      </c>
      <c r="AP102" t="s">
        <v>455</v>
      </c>
      <c r="AQ102" t="s">
        <v>1083</v>
      </c>
      <c r="AT102" t="s">
        <v>454</v>
      </c>
      <c r="AU102" t="s">
        <v>455</v>
      </c>
      <c r="AV102" t="s">
        <v>311</v>
      </c>
    </row>
    <row r="103" spans="1:48" x14ac:dyDescent="0.3">
      <c r="A103" t="s">
        <v>795</v>
      </c>
      <c r="B103" t="s">
        <v>796</v>
      </c>
      <c r="C103" t="s">
        <v>545</v>
      </c>
      <c r="D103" t="s">
        <v>546</v>
      </c>
      <c r="I103" t="s">
        <v>1339</v>
      </c>
      <c r="J103" t="s">
        <v>456</v>
      </c>
      <c r="K103" t="s">
        <v>457</v>
      </c>
      <c r="AD103" t="s">
        <v>795</v>
      </c>
      <c r="AE103" t="s">
        <v>544</v>
      </c>
      <c r="AF103" t="s">
        <v>545</v>
      </c>
      <c r="AG103" t="s">
        <v>546</v>
      </c>
      <c r="AJ103" t="s">
        <v>456</v>
      </c>
      <c r="AK103" t="s">
        <v>457</v>
      </c>
      <c r="AL103" t="s">
        <v>1343</v>
      </c>
      <c r="AO103" t="s">
        <v>456</v>
      </c>
      <c r="AP103" t="s">
        <v>457</v>
      </c>
      <c r="AQ103" t="s">
        <v>1078</v>
      </c>
      <c r="AT103" t="s">
        <v>456</v>
      </c>
      <c r="AU103" t="s">
        <v>457</v>
      </c>
      <c r="AV103" t="s">
        <v>1326</v>
      </c>
    </row>
    <row r="104" spans="1:48" x14ac:dyDescent="0.3">
      <c r="A104" t="s">
        <v>797</v>
      </c>
      <c r="B104" t="s">
        <v>798</v>
      </c>
      <c r="C104" t="s">
        <v>547</v>
      </c>
      <c r="D104" t="s">
        <v>548</v>
      </c>
      <c r="I104" t="s">
        <v>1339</v>
      </c>
      <c r="J104" t="s">
        <v>460</v>
      </c>
      <c r="K104" t="s">
        <v>461</v>
      </c>
      <c r="AD104" t="s">
        <v>797</v>
      </c>
      <c r="AE104" t="s">
        <v>325</v>
      </c>
      <c r="AF104" t="s">
        <v>547</v>
      </c>
      <c r="AG104" t="s">
        <v>548</v>
      </c>
      <c r="AJ104" t="s">
        <v>460</v>
      </c>
      <c r="AK104" t="s">
        <v>461</v>
      </c>
      <c r="AL104" t="s">
        <v>239</v>
      </c>
      <c r="AO104" t="s">
        <v>460</v>
      </c>
      <c r="AP104" t="s">
        <v>461</v>
      </c>
      <c r="AQ104" t="s">
        <v>1082</v>
      </c>
      <c r="AT104" t="s">
        <v>460</v>
      </c>
      <c r="AU104" t="s">
        <v>461</v>
      </c>
      <c r="AV104" t="s">
        <v>315</v>
      </c>
    </row>
    <row r="105" spans="1:48" x14ac:dyDescent="0.3">
      <c r="A105" t="s">
        <v>486</v>
      </c>
      <c r="B105" t="s">
        <v>487</v>
      </c>
      <c r="C105" t="s">
        <v>549</v>
      </c>
      <c r="D105" t="s">
        <v>550</v>
      </c>
      <c r="I105" t="s">
        <v>1339</v>
      </c>
      <c r="J105" t="s">
        <v>462</v>
      </c>
      <c r="K105" t="s">
        <v>463</v>
      </c>
      <c r="AD105" t="s">
        <v>486</v>
      </c>
      <c r="AE105" t="s">
        <v>487</v>
      </c>
      <c r="AF105" t="s">
        <v>549</v>
      </c>
      <c r="AG105" t="s">
        <v>550</v>
      </c>
      <c r="AJ105" t="s">
        <v>462</v>
      </c>
      <c r="AK105" t="s">
        <v>463</v>
      </c>
      <c r="AL105" t="s">
        <v>1343</v>
      </c>
      <c r="AO105" t="s">
        <v>462</v>
      </c>
      <c r="AP105" t="s">
        <v>463</v>
      </c>
      <c r="AQ105" t="s">
        <v>1078</v>
      </c>
      <c r="AT105" t="s">
        <v>462</v>
      </c>
      <c r="AU105" t="s">
        <v>463</v>
      </c>
      <c r="AV105" t="s">
        <v>1326</v>
      </c>
    </row>
    <row r="106" spans="1:48" x14ac:dyDescent="0.3">
      <c r="A106" t="s">
        <v>1323</v>
      </c>
      <c r="B106" t="s">
        <v>1324</v>
      </c>
      <c r="C106" t="s">
        <v>553</v>
      </c>
      <c r="D106" t="s">
        <v>554</v>
      </c>
      <c r="I106" t="s">
        <v>1339</v>
      </c>
      <c r="J106" t="s">
        <v>464</v>
      </c>
      <c r="K106" t="s">
        <v>465</v>
      </c>
      <c r="AD106" t="s">
        <v>551</v>
      </c>
      <c r="AE106" t="s">
        <v>552</v>
      </c>
      <c r="AF106" t="s">
        <v>553</v>
      </c>
      <c r="AG106" t="s">
        <v>554</v>
      </c>
      <c r="AJ106" t="s">
        <v>464</v>
      </c>
      <c r="AK106" t="s">
        <v>465</v>
      </c>
      <c r="AL106" t="s">
        <v>1342</v>
      </c>
      <c r="AO106" t="s">
        <v>464</v>
      </c>
      <c r="AP106" t="s">
        <v>465</v>
      </c>
      <c r="AQ106" t="s">
        <v>1077</v>
      </c>
      <c r="AT106" t="s">
        <v>464</v>
      </c>
      <c r="AU106" t="s">
        <v>465</v>
      </c>
      <c r="AV106" t="s">
        <v>1329</v>
      </c>
    </row>
    <row r="107" spans="1:48" x14ac:dyDescent="0.3">
      <c r="A107" t="s">
        <v>799</v>
      </c>
      <c r="B107" t="s">
        <v>800</v>
      </c>
      <c r="C107" t="s">
        <v>557</v>
      </c>
      <c r="D107" t="s">
        <v>558</v>
      </c>
      <c r="I107" t="s">
        <v>1339</v>
      </c>
      <c r="J107" t="s">
        <v>468</v>
      </c>
      <c r="K107" t="s">
        <v>469</v>
      </c>
      <c r="AD107" t="s">
        <v>799</v>
      </c>
      <c r="AE107" t="s">
        <v>556</v>
      </c>
      <c r="AF107" t="s">
        <v>557</v>
      </c>
      <c r="AG107" t="s">
        <v>558</v>
      </c>
      <c r="AJ107" t="s">
        <v>468</v>
      </c>
      <c r="AK107" t="s">
        <v>469</v>
      </c>
      <c r="AL107" t="s">
        <v>239</v>
      </c>
      <c r="AO107" t="s">
        <v>468</v>
      </c>
      <c r="AP107" t="s">
        <v>469</v>
      </c>
      <c r="AQ107" t="s">
        <v>1082</v>
      </c>
      <c r="AT107" t="s">
        <v>468</v>
      </c>
      <c r="AU107" t="s">
        <v>469</v>
      </c>
      <c r="AV107" t="s">
        <v>315</v>
      </c>
    </row>
    <row r="108" spans="1:48" x14ac:dyDescent="0.3">
      <c r="A108" t="s">
        <v>737</v>
      </c>
      <c r="B108" t="s">
        <v>738</v>
      </c>
      <c r="C108" t="s">
        <v>560</v>
      </c>
      <c r="D108" t="s">
        <v>561</v>
      </c>
      <c r="I108" t="s">
        <v>1339</v>
      </c>
      <c r="J108" t="s">
        <v>470</v>
      </c>
      <c r="K108" t="s">
        <v>471</v>
      </c>
      <c r="AD108" t="s">
        <v>737</v>
      </c>
      <c r="AE108" t="s">
        <v>559</v>
      </c>
      <c r="AF108" t="s">
        <v>560</v>
      </c>
      <c r="AG108" t="s">
        <v>561</v>
      </c>
      <c r="AJ108" t="s">
        <v>470</v>
      </c>
      <c r="AK108" t="s">
        <v>471</v>
      </c>
      <c r="AL108" t="s">
        <v>1342</v>
      </c>
      <c r="AO108" t="s">
        <v>470</v>
      </c>
      <c r="AP108" t="s">
        <v>471</v>
      </c>
      <c r="AQ108" t="s">
        <v>1077</v>
      </c>
      <c r="AT108" t="s">
        <v>470</v>
      </c>
      <c r="AU108" t="s">
        <v>471</v>
      </c>
      <c r="AV108" t="s">
        <v>1332</v>
      </c>
    </row>
    <row r="109" spans="1:48" x14ac:dyDescent="0.3">
      <c r="A109" t="s">
        <v>801</v>
      </c>
      <c r="B109" t="s">
        <v>802</v>
      </c>
      <c r="C109" t="s">
        <v>562</v>
      </c>
      <c r="D109" t="s">
        <v>563</v>
      </c>
      <c r="I109" t="s">
        <v>1339</v>
      </c>
      <c r="J109" t="s">
        <v>474</v>
      </c>
      <c r="K109" t="s">
        <v>475</v>
      </c>
      <c r="AD109" t="s">
        <v>801</v>
      </c>
      <c r="AE109" t="s">
        <v>222</v>
      </c>
      <c r="AF109" t="s">
        <v>562</v>
      </c>
      <c r="AG109" t="s">
        <v>563</v>
      </c>
      <c r="AJ109" t="s">
        <v>474</v>
      </c>
      <c r="AK109" t="s">
        <v>475</v>
      </c>
      <c r="AL109" t="s">
        <v>1343</v>
      </c>
      <c r="AO109" t="s">
        <v>474</v>
      </c>
      <c r="AP109" t="s">
        <v>475</v>
      </c>
      <c r="AQ109" t="s">
        <v>1078</v>
      </c>
      <c r="AT109" t="s">
        <v>474</v>
      </c>
      <c r="AU109" t="s">
        <v>475</v>
      </c>
      <c r="AV109" t="s">
        <v>1326</v>
      </c>
    </row>
    <row r="110" spans="1:48" x14ac:dyDescent="0.3">
      <c r="A110" t="s">
        <v>733</v>
      </c>
      <c r="B110" t="s">
        <v>734</v>
      </c>
      <c r="C110" t="s">
        <v>564</v>
      </c>
      <c r="D110" t="s">
        <v>565</v>
      </c>
      <c r="I110" t="s">
        <v>1339</v>
      </c>
      <c r="J110" t="s">
        <v>478</v>
      </c>
      <c r="K110" t="s">
        <v>479</v>
      </c>
      <c r="AD110" t="s">
        <v>733</v>
      </c>
      <c r="AE110" t="s">
        <v>509</v>
      </c>
      <c r="AF110" t="s">
        <v>564</v>
      </c>
      <c r="AG110" t="s">
        <v>565</v>
      </c>
      <c r="AJ110" t="s">
        <v>478</v>
      </c>
      <c r="AK110" t="s">
        <v>479</v>
      </c>
      <c r="AL110" t="s">
        <v>1340</v>
      </c>
      <c r="AO110" t="s">
        <v>478</v>
      </c>
      <c r="AP110" t="s">
        <v>479</v>
      </c>
      <c r="AQ110" t="s">
        <v>1079</v>
      </c>
      <c r="AT110" t="s">
        <v>478</v>
      </c>
      <c r="AU110" t="s">
        <v>479</v>
      </c>
      <c r="AV110" t="s">
        <v>1336</v>
      </c>
    </row>
    <row r="111" spans="1:48" x14ac:dyDescent="0.3">
      <c r="A111" t="s">
        <v>803</v>
      </c>
      <c r="B111" t="s">
        <v>804</v>
      </c>
      <c r="C111" t="s">
        <v>568</v>
      </c>
      <c r="D111" t="s">
        <v>569</v>
      </c>
      <c r="I111" t="s">
        <v>1339</v>
      </c>
      <c r="J111" t="s">
        <v>482</v>
      </c>
      <c r="K111" t="s">
        <v>483</v>
      </c>
      <c r="AD111" t="s">
        <v>803</v>
      </c>
      <c r="AE111" t="s">
        <v>567</v>
      </c>
      <c r="AF111" t="s">
        <v>568</v>
      </c>
      <c r="AG111" t="s">
        <v>569</v>
      </c>
      <c r="AJ111" t="s">
        <v>482</v>
      </c>
      <c r="AK111" t="s">
        <v>483</v>
      </c>
      <c r="AL111" t="s">
        <v>1340</v>
      </c>
      <c r="AO111" t="s">
        <v>482</v>
      </c>
      <c r="AP111" t="s">
        <v>483</v>
      </c>
      <c r="AQ111" t="s">
        <v>1079</v>
      </c>
      <c r="AT111" t="s">
        <v>482</v>
      </c>
      <c r="AU111" t="s">
        <v>483</v>
      </c>
      <c r="AV111" t="s">
        <v>1336</v>
      </c>
    </row>
    <row r="112" spans="1:48" x14ac:dyDescent="0.3">
      <c r="A112" t="s">
        <v>543</v>
      </c>
      <c r="B112" t="s">
        <v>544</v>
      </c>
      <c r="C112" t="s">
        <v>570</v>
      </c>
      <c r="D112" t="s">
        <v>571</v>
      </c>
      <c r="I112" t="s">
        <v>1339</v>
      </c>
      <c r="J112" t="s">
        <v>484</v>
      </c>
      <c r="K112" t="s">
        <v>485</v>
      </c>
      <c r="AD112" t="s">
        <v>543</v>
      </c>
      <c r="AE112" t="s">
        <v>497</v>
      </c>
      <c r="AF112" t="s">
        <v>570</v>
      </c>
      <c r="AG112" t="s">
        <v>571</v>
      </c>
      <c r="AJ112" t="s">
        <v>484</v>
      </c>
      <c r="AK112" t="s">
        <v>485</v>
      </c>
      <c r="AL112" t="s">
        <v>239</v>
      </c>
      <c r="AO112" t="s">
        <v>484</v>
      </c>
      <c r="AP112" t="s">
        <v>485</v>
      </c>
      <c r="AQ112" t="s">
        <v>1082</v>
      </c>
      <c r="AT112" t="s">
        <v>484</v>
      </c>
      <c r="AU112" t="s">
        <v>485</v>
      </c>
      <c r="AV112" t="s">
        <v>315</v>
      </c>
    </row>
    <row r="113" spans="1:48" x14ac:dyDescent="0.3">
      <c r="A113" t="s">
        <v>805</v>
      </c>
      <c r="B113" t="s">
        <v>806</v>
      </c>
      <c r="C113" t="s">
        <v>572</v>
      </c>
      <c r="D113" t="s">
        <v>573</v>
      </c>
      <c r="I113" t="s">
        <v>1339</v>
      </c>
      <c r="J113" t="s">
        <v>488</v>
      </c>
      <c r="K113" t="s">
        <v>489</v>
      </c>
      <c r="AD113" t="s">
        <v>805</v>
      </c>
      <c r="AE113" t="s">
        <v>235</v>
      </c>
      <c r="AF113" t="s">
        <v>572</v>
      </c>
      <c r="AG113" t="s">
        <v>573</v>
      </c>
      <c r="AJ113" t="s">
        <v>488</v>
      </c>
      <c r="AK113" t="s">
        <v>489</v>
      </c>
      <c r="AL113" t="s">
        <v>1340</v>
      </c>
      <c r="AO113" t="s">
        <v>488</v>
      </c>
      <c r="AP113" t="s">
        <v>489</v>
      </c>
      <c r="AQ113" t="s">
        <v>1079</v>
      </c>
      <c r="AT113" t="s">
        <v>488</v>
      </c>
      <c r="AU113" t="s">
        <v>489</v>
      </c>
      <c r="AV113" t="s">
        <v>1336</v>
      </c>
    </row>
    <row r="114" spans="1:48" x14ac:dyDescent="0.3">
      <c r="A114" t="s">
        <v>476</v>
      </c>
      <c r="B114" t="s">
        <v>477</v>
      </c>
      <c r="C114" t="s">
        <v>574</v>
      </c>
      <c r="D114" t="s">
        <v>575</v>
      </c>
      <c r="I114" t="s">
        <v>1339</v>
      </c>
      <c r="J114" t="s">
        <v>492</v>
      </c>
      <c r="K114" t="s">
        <v>493</v>
      </c>
      <c r="AD114" t="s">
        <v>476</v>
      </c>
      <c r="AE114" t="s">
        <v>487</v>
      </c>
      <c r="AF114" t="s">
        <v>574</v>
      </c>
      <c r="AG114" t="s">
        <v>575</v>
      </c>
      <c r="AJ114" t="s">
        <v>492</v>
      </c>
      <c r="AK114" t="s">
        <v>493</v>
      </c>
      <c r="AL114" t="s">
        <v>1342</v>
      </c>
      <c r="AO114" t="s">
        <v>492</v>
      </c>
      <c r="AP114" t="s">
        <v>493</v>
      </c>
      <c r="AQ114" t="s">
        <v>1077</v>
      </c>
      <c r="AT114" t="s">
        <v>492</v>
      </c>
      <c r="AU114" t="s">
        <v>493</v>
      </c>
      <c r="AV114" t="s">
        <v>1329</v>
      </c>
    </row>
    <row r="115" spans="1:48" x14ac:dyDescent="0.3">
      <c r="A115" t="s">
        <v>807</v>
      </c>
      <c r="B115" t="s">
        <v>808</v>
      </c>
      <c r="C115" t="s">
        <v>576</v>
      </c>
      <c r="D115" t="s">
        <v>577</v>
      </c>
      <c r="I115" t="s">
        <v>1339</v>
      </c>
      <c r="J115" t="s">
        <v>494</v>
      </c>
      <c r="K115" t="s">
        <v>495</v>
      </c>
      <c r="AD115" t="s">
        <v>807</v>
      </c>
      <c r="AE115" t="s">
        <v>290</v>
      </c>
      <c r="AF115" t="s">
        <v>576</v>
      </c>
      <c r="AG115" t="s">
        <v>577</v>
      </c>
      <c r="AJ115" t="s">
        <v>494</v>
      </c>
      <c r="AK115" t="s">
        <v>495</v>
      </c>
      <c r="AL115" t="s">
        <v>1341</v>
      </c>
      <c r="AO115" t="s">
        <v>494</v>
      </c>
      <c r="AP115" t="s">
        <v>495</v>
      </c>
      <c r="AQ115" t="s">
        <v>1081</v>
      </c>
      <c r="AT115" t="s">
        <v>494</v>
      </c>
      <c r="AU115" t="s">
        <v>495</v>
      </c>
      <c r="AV115" t="s">
        <v>1337</v>
      </c>
    </row>
    <row r="116" spans="1:48" x14ac:dyDescent="0.3">
      <c r="A116" t="s">
        <v>809</v>
      </c>
      <c r="B116" t="s">
        <v>810</v>
      </c>
      <c r="C116" t="s">
        <v>578</v>
      </c>
      <c r="D116" t="s">
        <v>579</v>
      </c>
      <c r="I116" t="s">
        <v>1339</v>
      </c>
      <c r="J116" t="s">
        <v>498</v>
      </c>
      <c r="K116" t="s">
        <v>499</v>
      </c>
      <c r="AD116" t="s">
        <v>809</v>
      </c>
      <c r="AE116" t="s">
        <v>268</v>
      </c>
      <c r="AF116" t="s">
        <v>578</v>
      </c>
      <c r="AG116" t="s">
        <v>579</v>
      </c>
      <c r="AJ116" t="s">
        <v>498</v>
      </c>
      <c r="AK116" t="s">
        <v>499</v>
      </c>
      <c r="AL116" t="s">
        <v>1342</v>
      </c>
      <c r="AO116" t="s">
        <v>498</v>
      </c>
      <c r="AP116" t="s">
        <v>499</v>
      </c>
      <c r="AQ116" t="s">
        <v>1077</v>
      </c>
      <c r="AT116" t="s">
        <v>498</v>
      </c>
      <c r="AU116" t="s">
        <v>499</v>
      </c>
      <c r="AV116" t="s">
        <v>1331</v>
      </c>
    </row>
    <row r="117" spans="1:48" x14ac:dyDescent="0.3">
      <c r="A117" t="s">
        <v>811</v>
      </c>
      <c r="B117" t="s">
        <v>812</v>
      </c>
      <c r="C117" t="s">
        <v>580</v>
      </c>
      <c r="D117" t="s">
        <v>581</v>
      </c>
      <c r="I117" t="s">
        <v>1339</v>
      </c>
      <c r="J117" t="s">
        <v>502</v>
      </c>
      <c r="K117" t="s">
        <v>503</v>
      </c>
      <c r="AD117" t="s">
        <v>811</v>
      </c>
      <c r="AE117" t="s">
        <v>491</v>
      </c>
      <c r="AF117" t="s">
        <v>580</v>
      </c>
      <c r="AG117" t="s">
        <v>581</v>
      </c>
      <c r="AJ117" t="s">
        <v>502</v>
      </c>
      <c r="AK117" t="s">
        <v>503</v>
      </c>
      <c r="AL117" t="s">
        <v>257</v>
      </c>
      <c r="AO117" t="s">
        <v>502</v>
      </c>
      <c r="AP117" t="s">
        <v>503</v>
      </c>
      <c r="AQ117" t="s">
        <v>1083</v>
      </c>
      <c r="AT117" t="s">
        <v>502</v>
      </c>
      <c r="AU117" t="s">
        <v>503</v>
      </c>
      <c r="AV117" t="s">
        <v>311</v>
      </c>
    </row>
    <row r="118" spans="1:48" x14ac:dyDescent="0.3">
      <c r="A118" t="s">
        <v>741</v>
      </c>
      <c r="B118" t="s">
        <v>742</v>
      </c>
      <c r="C118" t="s">
        <v>582</v>
      </c>
      <c r="D118" t="s">
        <v>583</v>
      </c>
      <c r="I118" t="s">
        <v>1339</v>
      </c>
      <c r="J118" t="s">
        <v>506</v>
      </c>
      <c r="K118" t="s">
        <v>507</v>
      </c>
      <c r="AD118" t="s">
        <v>741</v>
      </c>
      <c r="AE118" t="s">
        <v>235</v>
      </c>
      <c r="AF118" t="s">
        <v>582</v>
      </c>
      <c r="AG118" t="s">
        <v>583</v>
      </c>
      <c r="AJ118" t="s">
        <v>506</v>
      </c>
      <c r="AK118" t="s">
        <v>507</v>
      </c>
      <c r="AL118" t="s">
        <v>239</v>
      </c>
      <c r="AO118" t="s">
        <v>506</v>
      </c>
      <c r="AP118" t="s">
        <v>507</v>
      </c>
      <c r="AQ118" t="s">
        <v>1082</v>
      </c>
      <c r="AT118" t="s">
        <v>506</v>
      </c>
      <c r="AU118" t="s">
        <v>507</v>
      </c>
      <c r="AV118" t="s">
        <v>315</v>
      </c>
    </row>
    <row r="119" spans="1:48" x14ac:dyDescent="0.3">
      <c r="A119" t="s">
        <v>633</v>
      </c>
      <c r="B119" t="s">
        <v>634</v>
      </c>
      <c r="C119" t="s">
        <v>586</v>
      </c>
      <c r="D119" t="s">
        <v>587</v>
      </c>
      <c r="I119" t="s">
        <v>1339</v>
      </c>
      <c r="J119" t="s">
        <v>510</v>
      </c>
      <c r="K119" t="s">
        <v>511</v>
      </c>
      <c r="AD119" t="s">
        <v>741</v>
      </c>
      <c r="AE119" t="s">
        <v>585</v>
      </c>
      <c r="AF119" t="s">
        <v>586</v>
      </c>
      <c r="AG119" t="s">
        <v>587</v>
      </c>
      <c r="AJ119" t="s">
        <v>510</v>
      </c>
      <c r="AK119" t="s">
        <v>511</v>
      </c>
      <c r="AL119" t="s">
        <v>1343</v>
      </c>
      <c r="AO119" t="s">
        <v>510</v>
      </c>
      <c r="AP119" t="s">
        <v>511</v>
      </c>
      <c r="AQ119" t="s">
        <v>1076</v>
      </c>
      <c r="AT119" t="s">
        <v>510</v>
      </c>
      <c r="AU119" t="s">
        <v>511</v>
      </c>
      <c r="AV119" t="s">
        <v>1328</v>
      </c>
    </row>
    <row r="120" spans="1:48" x14ac:dyDescent="0.3">
      <c r="A120" t="s">
        <v>693</v>
      </c>
      <c r="B120" t="s">
        <v>694</v>
      </c>
      <c r="C120" t="s">
        <v>588</v>
      </c>
      <c r="D120" t="s">
        <v>589</v>
      </c>
      <c r="I120" t="s">
        <v>1339</v>
      </c>
      <c r="J120" t="s">
        <v>512</v>
      </c>
      <c r="K120" t="s">
        <v>513</v>
      </c>
      <c r="AD120" t="s">
        <v>693</v>
      </c>
      <c r="AE120" t="s">
        <v>437</v>
      </c>
      <c r="AF120" t="s">
        <v>588</v>
      </c>
      <c r="AG120" t="s">
        <v>589</v>
      </c>
      <c r="AJ120" t="s">
        <v>512</v>
      </c>
      <c r="AK120" t="s">
        <v>513</v>
      </c>
      <c r="AL120" t="s">
        <v>1341</v>
      </c>
      <c r="AO120" t="s">
        <v>512</v>
      </c>
      <c r="AP120" t="s">
        <v>513</v>
      </c>
      <c r="AQ120" t="s">
        <v>1083</v>
      </c>
      <c r="AT120" t="s">
        <v>512</v>
      </c>
      <c r="AU120" t="s">
        <v>513</v>
      </c>
      <c r="AV120" t="s">
        <v>1337</v>
      </c>
    </row>
    <row r="121" spans="1:48" x14ac:dyDescent="0.3">
      <c r="A121" t="s">
        <v>691</v>
      </c>
      <c r="B121" t="s">
        <v>692</v>
      </c>
      <c r="C121" t="s">
        <v>590</v>
      </c>
      <c r="D121" t="s">
        <v>591</v>
      </c>
      <c r="I121" t="s">
        <v>1339</v>
      </c>
      <c r="J121" t="s">
        <v>515</v>
      </c>
      <c r="K121" t="s">
        <v>516</v>
      </c>
      <c r="AD121" t="s">
        <v>691</v>
      </c>
      <c r="AE121" t="s">
        <v>268</v>
      </c>
      <c r="AF121" t="s">
        <v>590</v>
      </c>
      <c r="AG121" t="s">
        <v>591</v>
      </c>
      <c r="AJ121" t="s">
        <v>515</v>
      </c>
      <c r="AK121" t="s">
        <v>516</v>
      </c>
      <c r="AL121" t="s">
        <v>1343</v>
      </c>
      <c r="AO121" t="s">
        <v>515</v>
      </c>
      <c r="AP121" t="s">
        <v>516</v>
      </c>
      <c r="AQ121" t="s">
        <v>1076</v>
      </c>
      <c r="AT121" t="s">
        <v>515</v>
      </c>
      <c r="AU121" t="s">
        <v>516</v>
      </c>
      <c r="AV121" t="s">
        <v>1328</v>
      </c>
    </row>
    <row r="122" spans="1:48" x14ac:dyDescent="0.3">
      <c r="A122" t="s">
        <v>813</v>
      </c>
      <c r="B122" t="s">
        <v>814</v>
      </c>
      <c r="C122" t="s">
        <v>592</v>
      </c>
      <c r="D122" t="s">
        <v>593</v>
      </c>
      <c r="I122" t="s">
        <v>1339</v>
      </c>
      <c r="J122" t="s">
        <v>517</v>
      </c>
      <c r="K122" t="s">
        <v>518</v>
      </c>
      <c r="AD122" t="s">
        <v>813</v>
      </c>
      <c r="AE122" t="s">
        <v>244</v>
      </c>
      <c r="AF122" t="s">
        <v>592</v>
      </c>
      <c r="AG122" t="s">
        <v>593</v>
      </c>
      <c r="AJ122" t="s">
        <v>517</v>
      </c>
      <c r="AK122" t="s">
        <v>518</v>
      </c>
      <c r="AL122" t="s">
        <v>239</v>
      </c>
      <c r="AO122" t="s">
        <v>517</v>
      </c>
      <c r="AP122" t="s">
        <v>518</v>
      </c>
      <c r="AQ122" t="s">
        <v>1082</v>
      </c>
      <c r="AT122" t="s">
        <v>517</v>
      </c>
      <c r="AU122" t="s">
        <v>518</v>
      </c>
      <c r="AV122" t="s">
        <v>315</v>
      </c>
    </row>
    <row r="123" spans="1:48" x14ac:dyDescent="0.3">
      <c r="A123" t="s">
        <v>695</v>
      </c>
      <c r="B123" t="s">
        <v>696</v>
      </c>
      <c r="C123" t="s">
        <v>594</v>
      </c>
      <c r="D123" t="s">
        <v>595</v>
      </c>
      <c r="I123" t="s">
        <v>1339</v>
      </c>
      <c r="J123" t="s">
        <v>519</v>
      </c>
      <c r="K123" t="s">
        <v>520</v>
      </c>
      <c r="AD123" t="s">
        <v>695</v>
      </c>
      <c r="AE123" t="s">
        <v>244</v>
      </c>
      <c r="AF123" t="s">
        <v>594</v>
      </c>
      <c r="AG123" t="s">
        <v>595</v>
      </c>
      <c r="AJ123" t="s">
        <v>519</v>
      </c>
      <c r="AK123" t="s">
        <v>520</v>
      </c>
      <c r="AL123" t="s">
        <v>1341</v>
      </c>
      <c r="AO123" t="s">
        <v>519</v>
      </c>
      <c r="AP123" t="s">
        <v>520</v>
      </c>
      <c r="AQ123" t="s">
        <v>1081</v>
      </c>
      <c r="AT123" t="s">
        <v>519</v>
      </c>
      <c r="AU123" t="s">
        <v>520</v>
      </c>
      <c r="AV123" t="s">
        <v>1337</v>
      </c>
    </row>
    <row r="124" spans="1:48" x14ac:dyDescent="0.3">
      <c r="A124" t="s">
        <v>739</v>
      </c>
      <c r="B124" t="s">
        <v>740</v>
      </c>
      <c r="C124" t="s">
        <v>596</v>
      </c>
      <c r="D124" t="s">
        <v>597</v>
      </c>
      <c r="I124" t="s">
        <v>1339</v>
      </c>
      <c r="J124" t="s">
        <v>523</v>
      </c>
      <c r="K124" t="s">
        <v>524</v>
      </c>
      <c r="AD124" t="s">
        <v>739</v>
      </c>
      <c r="AE124" t="s">
        <v>406</v>
      </c>
      <c r="AF124" t="s">
        <v>596</v>
      </c>
      <c r="AG124" t="s">
        <v>597</v>
      </c>
      <c r="AJ124" t="s">
        <v>523</v>
      </c>
      <c r="AK124" t="s">
        <v>524</v>
      </c>
      <c r="AL124" t="s">
        <v>1343</v>
      </c>
      <c r="AO124" t="s">
        <v>523</v>
      </c>
      <c r="AP124" t="s">
        <v>524</v>
      </c>
      <c r="AQ124" t="s">
        <v>1078</v>
      </c>
      <c r="AT124" t="s">
        <v>523</v>
      </c>
      <c r="AU124" t="s">
        <v>524</v>
      </c>
      <c r="AV124" t="s">
        <v>1326</v>
      </c>
    </row>
    <row r="125" spans="1:48" x14ac:dyDescent="0.3">
      <c r="A125" t="s">
        <v>598</v>
      </c>
      <c r="B125" t="s">
        <v>599</v>
      </c>
      <c r="C125" t="s">
        <v>600</v>
      </c>
      <c r="D125" t="s">
        <v>601</v>
      </c>
      <c r="I125" t="s">
        <v>1339</v>
      </c>
      <c r="J125" t="s">
        <v>525</v>
      </c>
      <c r="K125" t="s">
        <v>526</v>
      </c>
      <c r="AD125" t="s">
        <v>598</v>
      </c>
      <c r="AE125" t="s">
        <v>599</v>
      </c>
      <c r="AF125" t="s">
        <v>600</v>
      </c>
      <c r="AG125" t="s">
        <v>601</v>
      </c>
      <c r="AJ125" t="s">
        <v>525</v>
      </c>
      <c r="AK125" t="s">
        <v>526</v>
      </c>
      <c r="AL125" t="s">
        <v>1343</v>
      </c>
      <c r="AO125" t="s">
        <v>525</v>
      </c>
      <c r="AP125" t="s">
        <v>526</v>
      </c>
      <c r="AQ125" t="s">
        <v>1078</v>
      </c>
      <c r="AT125" t="s">
        <v>525</v>
      </c>
      <c r="AU125" t="s">
        <v>526</v>
      </c>
      <c r="AV125" t="s">
        <v>1326</v>
      </c>
    </row>
    <row r="126" spans="1:48" x14ac:dyDescent="0.3">
      <c r="A126" t="s">
        <v>815</v>
      </c>
      <c r="B126" t="s">
        <v>816</v>
      </c>
      <c r="C126" t="s">
        <v>604</v>
      </c>
      <c r="D126" t="s">
        <v>605</v>
      </c>
      <c r="I126" t="s">
        <v>1339</v>
      </c>
      <c r="J126" t="s">
        <v>527</v>
      </c>
      <c r="K126" t="s">
        <v>528</v>
      </c>
      <c r="AD126" t="s">
        <v>815</v>
      </c>
      <c r="AE126" t="s">
        <v>603</v>
      </c>
      <c r="AF126" t="s">
        <v>604</v>
      </c>
      <c r="AG126" t="s">
        <v>605</v>
      </c>
      <c r="AJ126" t="s">
        <v>527</v>
      </c>
      <c r="AK126" t="s">
        <v>528</v>
      </c>
      <c r="AL126" t="s">
        <v>248</v>
      </c>
      <c r="AO126" t="s">
        <v>527</v>
      </c>
      <c r="AP126" t="s">
        <v>528</v>
      </c>
      <c r="AQ126" t="s">
        <v>1084</v>
      </c>
      <c r="AT126" t="s">
        <v>527</v>
      </c>
      <c r="AU126" t="s">
        <v>528</v>
      </c>
      <c r="AV126" t="s">
        <v>300</v>
      </c>
    </row>
    <row r="127" spans="1:48" x14ac:dyDescent="0.3">
      <c r="A127" t="s">
        <v>817</v>
      </c>
      <c r="B127" t="s">
        <v>818</v>
      </c>
      <c r="C127" t="s">
        <v>606</v>
      </c>
      <c r="D127" t="s">
        <v>607</v>
      </c>
      <c r="I127" t="s">
        <v>1339</v>
      </c>
      <c r="J127" t="s">
        <v>529</v>
      </c>
      <c r="K127" t="s">
        <v>530</v>
      </c>
      <c r="AD127" t="s">
        <v>817</v>
      </c>
      <c r="AE127" t="s">
        <v>347</v>
      </c>
      <c r="AF127" t="s">
        <v>606</v>
      </c>
      <c r="AG127" t="s">
        <v>607</v>
      </c>
      <c r="AJ127" t="s">
        <v>529</v>
      </c>
      <c r="AK127" t="s">
        <v>530</v>
      </c>
      <c r="AL127" t="s">
        <v>1343</v>
      </c>
      <c r="AO127" t="s">
        <v>529</v>
      </c>
      <c r="AP127" t="s">
        <v>530</v>
      </c>
      <c r="AQ127" t="s">
        <v>1076</v>
      </c>
      <c r="AT127" t="s">
        <v>529</v>
      </c>
      <c r="AU127" t="s">
        <v>530</v>
      </c>
      <c r="AV127" t="s">
        <v>1328</v>
      </c>
    </row>
    <row r="128" spans="1:48" x14ac:dyDescent="0.3">
      <c r="A128" t="s">
        <v>819</v>
      </c>
      <c r="B128" t="s">
        <v>820</v>
      </c>
      <c r="C128" t="s">
        <v>608</v>
      </c>
      <c r="D128" t="s">
        <v>609</v>
      </c>
      <c r="I128" t="s">
        <v>1339</v>
      </c>
      <c r="J128" t="s">
        <v>531</v>
      </c>
      <c r="K128" t="s">
        <v>532</v>
      </c>
      <c r="AD128" t="s">
        <v>819</v>
      </c>
      <c r="AE128" t="s">
        <v>418</v>
      </c>
      <c r="AF128" t="s">
        <v>608</v>
      </c>
      <c r="AG128" t="s">
        <v>609</v>
      </c>
      <c r="AJ128" t="s">
        <v>531</v>
      </c>
      <c r="AK128" t="s">
        <v>532</v>
      </c>
      <c r="AL128" t="s">
        <v>1343</v>
      </c>
      <c r="AO128" t="s">
        <v>531</v>
      </c>
      <c r="AP128" t="s">
        <v>532</v>
      </c>
      <c r="AQ128" t="s">
        <v>1078</v>
      </c>
      <c r="AT128" t="s">
        <v>531</v>
      </c>
      <c r="AU128" t="s">
        <v>532</v>
      </c>
      <c r="AV128" t="s">
        <v>1326</v>
      </c>
    </row>
    <row r="129" spans="1:48" x14ac:dyDescent="0.3">
      <c r="A129" t="s">
        <v>821</v>
      </c>
      <c r="B129" t="s">
        <v>822</v>
      </c>
      <c r="C129" t="s">
        <v>610</v>
      </c>
      <c r="D129" t="s">
        <v>611</v>
      </c>
      <c r="I129" t="s">
        <v>1339</v>
      </c>
      <c r="J129" t="s">
        <v>533</v>
      </c>
      <c r="K129" t="s">
        <v>534</v>
      </c>
      <c r="AD129" t="s">
        <v>821</v>
      </c>
      <c r="AE129" t="s">
        <v>268</v>
      </c>
      <c r="AF129" t="s">
        <v>610</v>
      </c>
      <c r="AG129" t="s">
        <v>611</v>
      </c>
      <c r="AJ129" t="s">
        <v>533</v>
      </c>
      <c r="AK129" t="s">
        <v>534</v>
      </c>
      <c r="AL129" t="s">
        <v>1340</v>
      </c>
      <c r="AO129" t="s">
        <v>533</v>
      </c>
      <c r="AP129" t="s">
        <v>534</v>
      </c>
      <c r="AQ129" t="s">
        <v>1079</v>
      </c>
      <c r="AT129" t="s">
        <v>533</v>
      </c>
      <c r="AU129" t="s">
        <v>534</v>
      </c>
      <c r="AV129" t="s">
        <v>1336</v>
      </c>
    </row>
    <row r="130" spans="1:48" x14ac:dyDescent="0.3">
      <c r="A130" t="s">
        <v>823</v>
      </c>
      <c r="B130" t="s">
        <v>824</v>
      </c>
      <c r="C130" t="s">
        <v>613</v>
      </c>
      <c r="D130" t="s">
        <v>614</v>
      </c>
      <c r="I130" t="s">
        <v>1339</v>
      </c>
      <c r="J130" t="s">
        <v>535</v>
      </c>
      <c r="K130" t="s">
        <v>536</v>
      </c>
      <c r="AD130" t="s">
        <v>823</v>
      </c>
      <c r="AE130" t="s">
        <v>612</v>
      </c>
      <c r="AF130" t="s">
        <v>613</v>
      </c>
      <c r="AG130" t="s">
        <v>614</v>
      </c>
      <c r="AJ130" t="s">
        <v>535</v>
      </c>
      <c r="AK130" t="s">
        <v>536</v>
      </c>
      <c r="AL130" t="s">
        <v>1343</v>
      </c>
      <c r="AO130" t="s">
        <v>535</v>
      </c>
      <c r="AP130" t="s">
        <v>536</v>
      </c>
      <c r="AQ130" t="s">
        <v>1076</v>
      </c>
      <c r="AT130" t="s">
        <v>535</v>
      </c>
      <c r="AU130" t="s">
        <v>536</v>
      </c>
      <c r="AV130" t="s">
        <v>1328</v>
      </c>
    </row>
    <row r="131" spans="1:48" x14ac:dyDescent="0.3">
      <c r="A131" t="s">
        <v>721</v>
      </c>
      <c r="B131" t="s">
        <v>722</v>
      </c>
      <c r="C131" t="s">
        <v>615</v>
      </c>
      <c r="D131" t="s">
        <v>616</v>
      </c>
      <c r="I131" t="s">
        <v>1339</v>
      </c>
      <c r="J131" t="s">
        <v>539</v>
      </c>
      <c r="K131" t="s">
        <v>540</v>
      </c>
      <c r="AD131" t="s">
        <v>721</v>
      </c>
      <c r="AE131" t="s">
        <v>371</v>
      </c>
      <c r="AF131" t="s">
        <v>615</v>
      </c>
      <c r="AG131" t="s">
        <v>616</v>
      </c>
      <c r="AJ131" t="s">
        <v>539</v>
      </c>
      <c r="AK131" t="s">
        <v>540</v>
      </c>
      <c r="AL131" t="s">
        <v>1340</v>
      </c>
      <c r="AO131" t="s">
        <v>539</v>
      </c>
      <c r="AP131" t="s">
        <v>540</v>
      </c>
      <c r="AQ131" t="s">
        <v>1079</v>
      </c>
      <c r="AT131" t="s">
        <v>539</v>
      </c>
      <c r="AU131" t="s">
        <v>540</v>
      </c>
      <c r="AV131" t="s">
        <v>1333</v>
      </c>
    </row>
    <row r="132" spans="1:48" x14ac:dyDescent="0.3">
      <c r="A132" t="s">
        <v>825</v>
      </c>
      <c r="B132" t="s">
        <v>826</v>
      </c>
      <c r="C132" t="s">
        <v>619</v>
      </c>
      <c r="D132" t="s">
        <v>620</v>
      </c>
      <c r="I132" t="s">
        <v>1339</v>
      </c>
      <c r="J132" t="s">
        <v>541</v>
      </c>
      <c r="K132" t="s">
        <v>542</v>
      </c>
      <c r="AD132" t="s">
        <v>825</v>
      </c>
      <c r="AE132" t="s">
        <v>618</v>
      </c>
      <c r="AF132" t="s">
        <v>619</v>
      </c>
      <c r="AG132" t="s">
        <v>620</v>
      </c>
      <c r="AJ132" t="s">
        <v>541</v>
      </c>
      <c r="AK132" t="s">
        <v>542</v>
      </c>
      <c r="AL132" t="s">
        <v>1340</v>
      </c>
      <c r="AO132" t="s">
        <v>541</v>
      </c>
      <c r="AP132" t="s">
        <v>542</v>
      </c>
      <c r="AQ132" t="s">
        <v>1079</v>
      </c>
      <c r="AT132" t="s">
        <v>541</v>
      </c>
      <c r="AU132" t="s">
        <v>542</v>
      </c>
      <c r="AV132" t="s">
        <v>1333</v>
      </c>
    </row>
    <row r="133" spans="1:48" x14ac:dyDescent="0.3">
      <c r="A133" t="s">
        <v>827</v>
      </c>
      <c r="B133" t="s">
        <v>828</v>
      </c>
      <c r="C133" t="s">
        <v>621</v>
      </c>
      <c r="D133" t="s">
        <v>622</v>
      </c>
      <c r="I133" t="s">
        <v>1339</v>
      </c>
      <c r="J133" t="s">
        <v>545</v>
      </c>
      <c r="K133" t="s">
        <v>546</v>
      </c>
      <c r="AD133" t="s">
        <v>827</v>
      </c>
      <c r="AE133" t="s">
        <v>487</v>
      </c>
      <c r="AF133" t="s">
        <v>621</v>
      </c>
      <c r="AG133" t="s">
        <v>622</v>
      </c>
      <c r="AJ133" t="s">
        <v>545</v>
      </c>
      <c r="AK133" t="s">
        <v>546</v>
      </c>
      <c r="AL133" t="s">
        <v>1342</v>
      </c>
      <c r="AO133" t="s">
        <v>545</v>
      </c>
      <c r="AP133" t="s">
        <v>546</v>
      </c>
      <c r="AQ133" t="s">
        <v>1077</v>
      </c>
      <c r="AT133" t="s">
        <v>545</v>
      </c>
      <c r="AU133" t="s">
        <v>546</v>
      </c>
      <c r="AV133" t="s">
        <v>1331</v>
      </c>
    </row>
    <row r="134" spans="1:48" x14ac:dyDescent="0.3">
      <c r="A134" t="s">
        <v>829</v>
      </c>
      <c r="B134" t="s">
        <v>830</v>
      </c>
      <c r="C134" t="s">
        <v>623</v>
      </c>
      <c r="D134" t="s">
        <v>624</v>
      </c>
      <c r="I134" t="s">
        <v>1339</v>
      </c>
      <c r="J134" t="s">
        <v>547</v>
      </c>
      <c r="K134" t="s">
        <v>548</v>
      </c>
      <c r="AD134" t="s">
        <v>829</v>
      </c>
      <c r="AE134" t="s">
        <v>355</v>
      </c>
      <c r="AF134" t="s">
        <v>623</v>
      </c>
      <c r="AG134" t="s">
        <v>624</v>
      </c>
      <c r="AJ134" t="s">
        <v>547</v>
      </c>
      <c r="AK134" t="s">
        <v>548</v>
      </c>
      <c r="AL134" t="s">
        <v>257</v>
      </c>
      <c r="AO134" t="s">
        <v>547</v>
      </c>
      <c r="AP134" t="s">
        <v>548</v>
      </c>
      <c r="AQ134" t="s">
        <v>1083</v>
      </c>
      <c r="AT134" t="s">
        <v>547</v>
      </c>
      <c r="AU134" t="s">
        <v>548</v>
      </c>
      <c r="AV134" t="s">
        <v>305</v>
      </c>
    </row>
    <row r="135" spans="1:48" x14ac:dyDescent="0.3">
      <c r="A135" t="s">
        <v>831</v>
      </c>
      <c r="B135" t="s">
        <v>832</v>
      </c>
      <c r="C135" t="s">
        <v>625</v>
      </c>
      <c r="D135" t="s">
        <v>626</v>
      </c>
      <c r="I135" t="s">
        <v>1339</v>
      </c>
      <c r="J135" t="s">
        <v>549</v>
      </c>
      <c r="K135" t="s">
        <v>550</v>
      </c>
      <c r="AD135" t="s">
        <v>831</v>
      </c>
      <c r="AE135" t="s">
        <v>301</v>
      </c>
      <c r="AF135" t="s">
        <v>625</v>
      </c>
      <c r="AG135" t="s">
        <v>626</v>
      </c>
      <c r="AJ135" t="s">
        <v>549</v>
      </c>
      <c r="AK135" t="s">
        <v>550</v>
      </c>
      <c r="AL135" t="s">
        <v>1341</v>
      </c>
      <c r="AO135" t="s">
        <v>549</v>
      </c>
      <c r="AP135" t="s">
        <v>550</v>
      </c>
      <c r="AQ135" t="s">
        <v>1081</v>
      </c>
      <c r="AT135" t="s">
        <v>549</v>
      </c>
      <c r="AU135" t="s">
        <v>550</v>
      </c>
      <c r="AV135" t="s">
        <v>1337</v>
      </c>
    </row>
    <row r="136" spans="1:48" x14ac:dyDescent="0.3">
      <c r="A136" t="s">
        <v>833</v>
      </c>
      <c r="B136" t="s">
        <v>834</v>
      </c>
      <c r="C136" t="s">
        <v>627</v>
      </c>
      <c r="D136" t="s">
        <v>628</v>
      </c>
      <c r="I136" t="s">
        <v>1339</v>
      </c>
      <c r="J136" t="s">
        <v>553</v>
      </c>
      <c r="K136" t="s">
        <v>554</v>
      </c>
      <c r="AD136" t="s">
        <v>833</v>
      </c>
      <c r="AE136" t="s">
        <v>505</v>
      </c>
      <c r="AF136" t="s">
        <v>627</v>
      </c>
      <c r="AG136" t="s">
        <v>628</v>
      </c>
      <c r="AJ136" t="s">
        <v>553</v>
      </c>
      <c r="AK136" t="s">
        <v>554</v>
      </c>
      <c r="AL136" t="s">
        <v>248</v>
      </c>
      <c r="AO136" t="s">
        <v>553</v>
      </c>
      <c r="AP136" t="s">
        <v>554</v>
      </c>
      <c r="AQ136" t="s">
        <v>1084</v>
      </c>
      <c r="AT136" t="s">
        <v>553</v>
      </c>
      <c r="AU136" t="s">
        <v>554</v>
      </c>
      <c r="AV136" t="s">
        <v>294</v>
      </c>
    </row>
    <row r="137" spans="1:48" x14ac:dyDescent="0.3">
      <c r="A137" t="s">
        <v>835</v>
      </c>
      <c r="B137" t="s">
        <v>836</v>
      </c>
      <c r="C137" t="s">
        <v>629</v>
      </c>
      <c r="D137" t="s">
        <v>630</v>
      </c>
      <c r="I137" t="s">
        <v>1339</v>
      </c>
      <c r="J137" t="s">
        <v>557</v>
      </c>
      <c r="K137" t="s">
        <v>558</v>
      </c>
      <c r="AD137" t="s">
        <v>835</v>
      </c>
      <c r="AE137" t="s">
        <v>410</v>
      </c>
      <c r="AF137" t="s">
        <v>629</v>
      </c>
      <c r="AG137" t="s">
        <v>630</v>
      </c>
      <c r="AJ137" t="s">
        <v>557</v>
      </c>
      <c r="AK137" t="s">
        <v>558</v>
      </c>
      <c r="AL137" t="s">
        <v>257</v>
      </c>
      <c r="AO137" t="s">
        <v>557</v>
      </c>
      <c r="AP137" t="s">
        <v>558</v>
      </c>
      <c r="AQ137" t="s">
        <v>1083</v>
      </c>
      <c r="AT137" t="s">
        <v>557</v>
      </c>
      <c r="AU137" t="s">
        <v>558</v>
      </c>
      <c r="AV137" t="s">
        <v>305</v>
      </c>
    </row>
    <row r="138" spans="1:48" x14ac:dyDescent="0.3">
      <c r="A138" t="s">
        <v>837</v>
      </c>
      <c r="B138" t="s">
        <v>838</v>
      </c>
      <c r="C138" t="s">
        <v>631</v>
      </c>
      <c r="D138" t="s">
        <v>632</v>
      </c>
      <c r="I138" t="s">
        <v>1339</v>
      </c>
      <c r="J138" t="s">
        <v>560</v>
      </c>
      <c r="K138" t="s">
        <v>561</v>
      </c>
      <c r="AD138" t="s">
        <v>837</v>
      </c>
      <c r="AE138" t="s">
        <v>612</v>
      </c>
      <c r="AF138" t="s">
        <v>631</v>
      </c>
      <c r="AG138" t="s">
        <v>632</v>
      </c>
      <c r="AJ138" t="s">
        <v>560</v>
      </c>
      <c r="AK138" t="s">
        <v>561</v>
      </c>
      <c r="AL138" t="s">
        <v>257</v>
      </c>
      <c r="AO138" t="s">
        <v>560</v>
      </c>
      <c r="AP138" t="s">
        <v>561</v>
      </c>
      <c r="AQ138" t="s">
        <v>1083</v>
      </c>
      <c r="AT138" t="s">
        <v>560</v>
      </c>
      <c r="AU138" t="s">
        <v>561</v>
      </c>
      <c r="AV138" t="s">
        <v>305</v>
      </c>
    </row>
    <row r="139" spans="1:48" x14ac:dyDescent="0.3">
      <c r="A139" t="s">
        <v>839</v>
      </c>
      <c r="B139" t="s">
        <v>840</v>
      </c>
      <c r="C139" t="s">
        <v>635</v>
      </c>
      <c r="D139" t="s">
        <v>636</v>
      </c>
      <c r="I139" t="s">
        <v>1339</v>
      </c>
      <c r="J139" t="s">
        <v>562</v>
      </c>
      <c r="K139" t="s">
        <v>563</v>
      </c>
      <c r="AD139" t="s">
        <v>839</v>
      </c>
      <c r="AE139" t="s">
        <v>634</v>
      </c>
      <c r="AF139" t="s">
        <v>635</v>
      </c>
      <c r="AG139" t="s">
        <v>636</v>
      </c>
      <c r="AJ139" t="s">
        <v>562</v>
      </c>
      <c r="AK139" t="s">
        <v>563</v>
      </c>
      <c r="AL139" t="s">
        <v>239</v>
      </c>
      <c r="AO139" t="s">
        <v>562</v>
      </c>
      <c r="AP139" t="s">
        <v>563</v>
      </c>
      <c r="AQ139" t="s">
        <v>1082</v>
      </c>
      <c r="AT139" t="s">
        <v>562</v>
      </c>
      <c r="AU139" t="s">
        <v>563</v>
      </c>
      <c r="AV139" t="s">
        <v>315</v>
      </c>
    </row>
    <row r="140" spans="1:48" x14ac:dyDescent="0.3">
      <c r="A140" t="s">
        <v>743</v>
      </c>
      <c r="B140" t="s">
        <v>744</v>
      </c>
      <c r="C140" t="s">
        <v>637</v>
      </c>
      <c r="D140" t="s">
        <v>638</v>
      </c>
      <c r="I140" t="s">
        <v>1339</v>
      </c>
      <c r="J140" t="s">
        <v>564</v>
      </c>
      <c r="K140" t="s">
        <v>565</v>
      </c>
      <c r="AD140" t="s">
        <v>743</v>
      </c>
      <c r="AE140" t="s">
        <v>222</v>
      </c>
      <c r="AF140" t="s">
        <v>637</v>
      </c>
      <c r="AG140" t="s">
        <v>638</v>
      </c>
      <c r="AJ140" t="s">
        <v>564</v>
      </c>
      <c r="AK140" t="s">
        <v>565</v>
      </c>
      <c r="AL140" t="s">
        <v>1343</v>
      </c>
      <c r="AO140" t="s">
        <v>564</v>
      </c>
      <c r="AP140" t="s">
        <v>565</v>
      </c>
      <c r="AQ140" t="s">
        <v>1076</v>
      </c>
      <c r="AT140" t="s">
        <v>564</v>
      </c>
      <c r="AU140" t="s">
        <v>565</v>
      </c>
      <c r="AV140" t="s">
        <v>1328</v>
      </c>
    </row>
    <row r="141" spans="1:48" x14ac:dyDescent="0.3">
      <c r="A141" t="s">
        <v>1323</v>
      </c>
      <c r="B141" t="s">
        <v>1324</v>
      </c>
      <c r="C141" t="s">
        <v>641</v>
      </c>
      <c r="D141" t="s">
        <v>642</v>
      </c>
      <c r="I141" t="s">
        <v>1339</v>
      </c>
      <c r="J141" t="s">
        <v>568</v>
      </c>
      <c r="K141" t="s">
        <v>569</v>
      </c>
      <c r="AD141" t="s">
        <v>639</v>
      </c>
      <c r="AE141" t="s">
        <v>640</v>
      </c>
      <c r="AF141" t="s">
        <v>641</v>
      </c>
      <c r="AG141" t="s">
        <v>642</v>
      </c>
      <c r="AJ141" t="s">
        <v>568</v>
      </c>
      <c r="AK141" t="s">
        <v>569</v>
      </c>
      <c r="AL141" t="s">
        <v>239</v>
      </c>
      <c r="AO141" t="s">
        <v>568</v>
      </c>
      <c r="AP141" t="s">
        <v>569</v>
      </c>
      <c r="AQ141" t="s">
        <v>1082</v>
      </c>
      <c r="AT141" t="s">
        <v>568</v>
      </c>
      <c r="AU141" t="s">
        <v>569</v>
      </c>
      <c r="AV141" t="s">
        <v>315</v>
      </c>
    </row>
    <row r="142" spans="1:48" x14ac:dyDescent="0.3">
      <c r="A142" t="s">
        <v>841</v>
      </c>
      <c r="B142" t="s">
        <v>842</v>
      </c>
      <c r="C142" t="s">
        <v>643</v>
      </c>
      <c r="D142" t="s">
        <v>644</v>
      </c>
      <c r="I142" t="s">
        <v>1339</v>
      </c>
      <c r="J142" t="s">
        <v>570</v>
      </c>
      <c r="K142" t="s">
        <v>571</v>
      </c>
      <c r="AD142" t="s">
        <v>841</v>
      </c>
      <c r="AE142" t="s">
        <v>347</v>
      </c>
      <c r="AF142" t="s">
        <v>643</v>
      </c>
      <c r="AG142" t="s">
        <v>644</v>
      </c>
      <c r="AJ142" t="s">
        <v>570</v>
      </c>
      <c r="AK142" t="s">
        <v>571</v>
      </c>
      <c r="AL142" t="s">
        <v>1342</v>
      </c>
      <c r="AO142" t="s">
        <v>570</v>
      </c>
      <c r="AP142" t="s">
        <v>571</v>
      </c>
      <c r="AQ142" t="s">
        <v>1077</v>
      </c>
      <c r="AT142" t="s">
        <v>570</v>
      </c>
      <c r="AU142" t="s">
        <v>571</v>
      </c>
      <c r="AV142" t="s">
        <v>1331</v>
      </c>
    </row>
    <row r="143" spans="1:48" x14ac:dyDescent="0.3">
      <c r="A143" t="s">
        <v>843</v>
      </c>
      <c r="B143" t="s">
        <v>844</v>
      </c>
      <c r="C143" t="s">
        <v>645</v>
      </c>
      <c r="D143" t="s">
        <v>646</v>
      </c>
      <c r="I143" t="s">
        <v>1339</v>
      </c>
      <c r="J143" t="s">
        <v>572</v>
      </c>
      <c r="K143" t="s">
        <v>573</v>
      </c>
      <c r="AD143" t="s">
        <v>843</v>
      </c>
      <c r="AE143" t="s">
        <v>612</v>
      </c>
      <c r="AF143" t="s">
        <v>645</v>
      </c>
      <c r="AG143" t="s">
        <v>646</v>
      </c>
      <c r="AJ143" t="s">
        <v>572</v>
      </c>
      <c r="AK143" t="s">
        <v>573</v>
      </c>
      <c r="AL143" t="s">
        <v>1343</v>
      </c>
      <c r="AO143" t="s">
        <v>572</v>
      </c>
      <c r="AP143" t="s">
        <v>573</v>
      </c>
      <c r="AQ143" t="s">
        <v>1078</v>
      </c>
      <c r="AT143" t="s">
        <v>572</v>
      </c>
      <c r="AU143" t="s">
        <v>573</v>
      </c>
      <c r="AV143" t="s">
        <v>1326</v>
      </c>
    </row>
    <row r="144" spans="1:48" x14ac:dyDescent="0.3">
      <c r="A144" t="s">
        <v>845</v>
      </c>
      <c r="B144" t="s">
        <v>846</v>
      </c>
      <c r="C144" t="s">
        <v>647</v>
      </c>
      <c r="D144" t="s">
        <v>648</v>
      </c>
      <c r="I144" t="s">
        <v>1339</v>
      </c>
      <c r="J144" t="s">
        <v>574</v>
      </c>
      <c r="K144" t="s">
        <v>575</v>
      </c>
      <c r="AD144" t="s">
        <v>845</v>
      </c>
      <c r="AE144" t="s">
        <v>235</v>
      </c>
      <c r="AF144" t="s">
        <v>647</v>
      </c>
      <c r="AG144" t="s">
        <v>648</v>
      </c>
      <c r="AJ144" t="s">
        <v>574</v>
      </c>
      <c r="AK144" t="s">
        <v>575</v>
      </c>
      <c r="AL144" t="s">
        <v>1340</v>
      </c>
      <c r="AO144" t="s">
        <v>574</v>
      </c>
      <c r="AP144" t="s">
        <v>575</v>
      </c>
      <c r="AQ144" t="s">
        <v>1079</v>
      </c>
      <c r="AT144" t="s">
        <v>574</v>
      </c>
      <c r="AU144" t="s">
        <v>575</v>
      </c>
      <c r="AV144" t="s">
        <v>1336</v>
      </c>
    </row>
    <row r="145" spans="1:48" x14ac:dyDescent="0.3">
      <c r="A145" t="s">
        <v>847</v>
      </c>
      <c r="B145" t="s">
        <v>848</v>
      </c>
      <c r="C145" t="s">
        <v>649</v>
      </c>
      <c r="D145" t="s">
        <v>650</v>
      </c>
      <c r="I145" t="s">
        <v>1339</v>
      </c>
      <c r="J145" t="s">
        <v>576</v>
      </c>
      <c r="K145" t="s">
        <v>577</v>
      </c>
      <c r="AD145" t="s">
        <v>847</v>
      </c>
      <c r="AE145" t="s">
        <v>268</v>
      </c>
      <c r="AF145" t="s">
        <v>649</v>
      </c>
      <c r="AG145" t="s">
        <v>650</v>
      </c>
      <c r="AJ145" t="s">
        <v>576</v>
      </c>
      <c r="AK145" t="s">
        <v>577</v>
      </c>
      <c r="AL145" t="s">
        <v>1342</v>
      </c>
      <c r="AO145" t="s">
        <v>576</v>
      </c>
      <c r="AP145" t="s">
        <v>577</v>
      </c>
      <c r="AQ145" t="s">
        <v>1077</v>
      </c>
      <c r="AT145" t="s">
        <v>576</v>
      </c>
      <c r="AU145" t="s">
        <v>577</v>
      </c>
      <c r="AV145" t="s">
        <v>1331</v>
      </c>
    </row>
    <row r="146" spans="1:48" x14ac:dyDescent="0.3">
      <c r="A146" t="s">
        <v>849</v>
      </c>
      <c r="B146" t="s">
        <v>850</v>
      </c>
      <c r="C146" t="s">
        <v>653</v>
      </c>
      <c r="D146" t="s">
        <v>654</v>
      </c>
      <c r="I146" t="s">
        <v>1339</v>
      </c>
      <c r="J146" t="s">
        <v>578</v>
      </c>
      <c r="K146" t="s">
        <v>579</v>
      </c>
      <c r="AD146" t="s">
        <v>849</v>
      </c>
      <c r="AE146" t="s">
        <v>652</v>
      </c>
      <c r="AF146" t="s">
        <v>653</v>
      </c>
      <c r="AG146" t="s">
        <v>654</v>
      </c>
      <c r="AJ146" t="s">
        <v>578</v>
      </c>
      <c r="AK146" t="s">
        <v>579</v>
      </c>
      <c r="AL146" t="s">
        <v>1340</v>
      </c>
      <c r="AO146" t="s">
        <v>578</v>
      </c>
      <c r="AP146" t="s">
        <v>579</v>
      </c>
      <c r="AQ146" t="s">
        <v>1080</v>
      </c>
      <c r="AT146" t="s">
        <v>578</v>
      </c>
      <c r="AU146" t="s">
        <v>579</v>
      </c>
      <c r="AV146" t="s">
        <v>1335</v>
      </c>
    </row>
    <row r="147" spans="1:48" x14ac:dyDescent="0.3">
      <c r="A147" t="s">
        <v>851</v>
      </c>
      <c r="B147" t="s">
        <v>852</v>
      </c>
      <c r="C147" t="s">
        <v>655</v>
      </c>
      <c r="D147" t="s">
        <v>656</v>
      </c>
      <c r="I147" t="s">
        <v>1339</v>
      </c>
      <c r="J147" t="s">
        <v>580</v>
      </c>
      <c r="K147" t="s">
        <v>581</v>
      </c>
      <c r="AD147" t="s">
        <v>851</v>
      </c>
      <c r="AE147" t="s">
        <v>467</v>
      </c>
      <c r="AF147" t="s">
        <v>655</v>
      </c>
      <c r="AG147" t="s">
        <v>656</v>
      </c>
      <c r="AJ147" t="s">
        <v>580</v>
      </c>
      <c r="AK147" t="s">
        <v>581</v>
      </c>
      <c r="AL147" t="s">
        <v>1342</v>
      </c>
      <c r="AO147" t="s">
        <v>580</v>
      </c>
      <c r="AP147" t="s">
        <v>581</v>
      </c>
      <c r="AQ147" t="s">
        <v>1077</v>
      </c>
      <c r="AT147" t="s">
        <v>580</v>
      </c>
      <c r="AU147" t="s">
        <v>581</v>
      </c>
      <c r="AV147" t="s">
        <v>1329</v>
      </c>
    </row>
    <row r="148" spans="1:48" x14ac:dyDescent="0.3">
      <c r="A148" t="s">
        <v>853</v>
      </c>
      <c r="B148" t="s">
        <v>854</v>
      </c>
      <c r="C148" t="s">
        <v>657</v>
      </c>
      <c r="D148" t="s">
        <v>658</v>
      </c>
      <c r="I148" t="s">
        <v>1339</v>
      </c>
      <c r="J148" t="s">
        <v>582</v>
      </c>
      <c r="K148" t="s">
        <v>583</v>
      </c>
      <c r="AD148" t="s">
        <v>853</v>
      </c>
      <c r="AE148" t="s">
        <v>418</v>
      </c>
      <c r="AF148" t="s">
        <v>657</v>
      </c>
      <c r="AG148" t="s">
        <v>658</v>
      </c>
      <c r="AJ148" t="s">
        <v>582</v>
      </c>
      <c r="AK148" t="s">
        <v>583</v>
      </c>
      <c r="AL148" t="s">
        <v>1343</v>
      </c>
      <c r="AO148" t="s">
        <v>582</v>
      </c>
      <c r="AP148" t="s">
        <v>583</v>
      </c>
      <c r="AQ148" t="s">
        <v>1078</v>
      </c>
      <c r="AT148" t="s">
        <v>582</v>
      </c>
      <c r="AU148" t="s">
        <v>583</v>
      </c>
      <c r="AV148" t="s">
        <v>1326</v>
      </c>
    </row>
    <row r="149" spans="1:48" x14ac:dyDescent="0.3">
      <c r="A149" t="s">
        <v>855</v>
      </c>
      <c r="B149" t="s">
        <v>856</v>
      </c>
      <c r="C149" t="s">
        <v>659</v>
      </c>
      <c r="D149" t="s">
        <v>660</v>
      </c>
      <c r="I149" t="s">
        <v>1339</v>
      </c>
      <c r="J149" t="s">
        <v>586</v>
      </c>
      <c r="K149" t="s">
        <v>587</v>
      </c>
      <c r="AD149" t="s">
        <v>855</v>
      </c>
      <c r="AE149" t="s">
        <v>268</v>
      </c>
      <c r="AF149" t="s">
        <v>659</v>
      </c>
      <c r="AG149" t="s">
        <v>660</v>
      </c>
      <c r="AJ149" t="s">
        <v>586</v>
      </c>
      <c r="AK149" t="s">
        <v>587</v>
      </c>
      <c r="AL149" t="s">
        <v>1340</v>
      </c>
      <c r="AO149" t="s">
        <v>586</v>
      </c>
      <c r="AP149" t="s">
        <v>587</v>
      </c>
      <c r="AQ149" t="s">
        <v>1080</v>
      </c>
      <c r="AT149" t="s">
        <v>586</v>
      </c>
      <c r="AU149" t="s">
        <v>587</v>
      </c>
      <c r="AV149" t="s">
        <v>1333</v>
      </c>
    </row>
    <row r="150" spans="1:48" x14ac:dyDescent="0.3">
      <c r="A150" t="s">
        <v>737</v>
      </c>
      <c r="B150" t="s">
        <v>738</v>
      </c>
      <c r="C150" t="s">
        <v>662</v>
      </c>
      <c r="D150" t="s">
        <v>663</v>
      </c>
      <c r="I150" t="s">
        <v>1339</v>
      </c>
      <c r="J150" t="s">
        <v>588</v>
      </c>
      <c r="K150" t="s">
        <v>589</v>
      </c>
      <c r="AD150" t="s">
        <v>737</v>
      </c>
      <c r="AE150" t="s">
        <v>661</v>
      </c>
      <c r="AF150" t="s">
        <v>662</v>
      </c>
      <c r="AG150" t="s">
        <v>663</v>
      </c>
      <c r="AJ150" t="s">
        <v>588</v>
      </c>
      <c r="AK150" t="s">
        <v>589</v>
      </c>
      <c r="AL150" t="s">
        <v>257</v>
      </c>
      <c r="AO150" t="s">
        <v>588</v>
      </c>
      <c r="AP150" t="s">
        <v>589</v>
      </c>
      <c r="AQ150" t="s">
        <v>1083</v>
      </c>
      <c r="AT150" t="s">
        <v>588</v>
      </c>
      <c r="AU150" t="s">
        <v>589</v>
      </c>
      <c r="AV150" t="s">
        <v>305</v>
      </c>
    </row>
    <row r="151" spans="1:48" x14ac:dyDescent="0.3">
      <c r="A151" t="s">
        <v>857</v>
      </c>
      <c r="B151" t="s">
        <v>858</v>
      </c>
      <c r="C151" t="s">
        <v>664</v>
      </c>
      <c r="D151" t="s">
        <v>665</v>
      </c>
      <c r="I151" t="s">
        <v>1339</v>
      </c>
      <c r="J151" t="s">
        <v>590</v>
      </c>
      <c r="K151" t="s">
        <v>591</v>
      </c>
      <c r="AD151" t="s">
        <v>857</v>
      </c>
      <c r="AE151" t="s">
        <v>317</v>
      </c>
      <c r="AF151" t="s">
        <v>664</v>
      </c>
      <c r="AG151" t="s">
        <v>665</v>
      </c>
      <c r="AJ151" t="s">
        <v>590</v>
      </c>
      <c r="AK151" t="s">
        <v>591</v>
      </c>
      <c r="AL151" t="s">
        <v>1340</v>
      </c>
      <c r="AO151" t="s">
        <v>590</v>
      </c>
      <c r="AP151" t="s">
        <v>591</v>
      </c>
      <c r="AQ151" t="s">
        <v>1080</v>
      </c>
      <c r="AT151" t="s">
        <v>590</v>
      </c>
      <c r="AU151" t="s">
        <v>591</v>
      </c>
      <c r="AV151" t="s">
        <v>1335</v>
      </c>
    </row>
    <row r="152" spans="1:48" x14ac:dyDescent="0.3">
      <c r="A152" t="s">
        <v>466</v>
      </c>
      <c r="B152" t="s">
        <v>467</v>
      </c>
      <c r="C152" t="s">
        <v>666</v>
      </c>
      <c r="D152" t="s">
        <v>667</v>
      </c>
      <c r="I152" t="s">
        <v>1339</v>
      </c>
      <c r="J152" t="s">
        <v>592</v>
      </c>
      <c r="K152" t="s">
        <v>593</v>
      </c>
      <c r="AD152" t="s">
        <v>466</v>
      </c>
      <c r="AE152" t="s">
        <v>391</v>
      </c>
      <c r="AF152" t="s">
        <v>666</v>
      </c>
      <c r="AG152" t="s">
        <v>667</v>
      </c>
      <c r="AJ152" t="s">
        <v>592</v>
      </c>
      <c r="AK152" t="s">
        <v>593</v>
      </c>
      <c r="AL152" t="s">
        <v>248</v>
      </c>
      <c r="AO152" t="s">
        <v>592</v>
      </c>
      <c r="AP152" t="s">
        <v>593</v>
      </c>
      <c r="AQ152" t="s">
        <v>1084</v>
      </c>
      <c r="AT152" t="s">
        <v>592</v>
      </c>
      <c r="AU152" t="s">
        <v>593</v>
      </c>
      <c r="AV152" t="s">
        <v>294</v>
      </c>
    </row>
    <row r="153" spans="1:48" x14ac:dyDescent="0.3">
      <c r="A153" t="s">
        <v>859</v>
      </c>
      <c r="B153" t="s">
        <v>860</v>
      </c>
      <c r="C153" t="s">
        <v>668</v>
      </c>
      <c r="D153" t="s">
        <v>669</v>
      </c>
      <c r="I153" t="s">
        <v>1339</v>
      </c>
      <c r="J153" t="s">
        <v>594</v>
      </c>
      <c r="K153" t="s">
        <v>595</v>
      </c>
      <c r="AD153" t="s">
        <v>859</v>
      </c>
      <c r="AE153" t="s">
        <v>290</v>
      </c>
      <c r="AF153" t="s">
        <v>668</v>
      </c>
      <c r="AG153" t="s">
        <v>669</v>
      </c>
      <c r="AJ153" t="s">
        <v>594</v>
      </c>
      <c r="AK153" t="s">
        <v>595</v>
      </c>
      <c r="AL153" t="s">
        <v>248</v>
      </c>
      <c r="AO153" t="s">
        <v>594</v>
      </c>
      <c r="AP153" t="s">
        <v>595</v>
      </c>
      <c r="AQ153" t="s">
        <v>1084</v>
      </c>
      <c r="AT153" t="s">
        <v>594</v>
      </c>
      <c r="AU153" t="s">
        <v>595</v>
      </c>
      <c r="AV153" t="s">
        <v>300</v>
      </c>
    </row>
    <row r="154" spans="1:48" x14ac:dyDescent="0.3">
      <c r="A154" t="s">
        <v>861</v>
      </c>
      <c r="B154" t="s">
        <v>862</v>
      </c>
      <c r="C154" t="s">
        <v>670</v>
      </c>
      <c r="D154" t="s">
        <v>671</v>
      </c>
      <c r="I154" t="s">
        <v>1339</v>
      </c>
      <c r="J154" t="s">
        <v>596</v>
      </c>
      <c r="K154" t="s">
        <v>597</v>
      </c>
      <c r="AD154" t="s">
        <v>861</v>
      </c>
      <c r="AE154" t="s">
        <v>244</v>
      </c>
      <c r="AF154" t="s">
        <v>670</v>
      </c>
      <c r="AG154" t="s">
        <v>671</v>
      </c>
      <c r="AJ154" t="s">
        <v>596</v>
      </c>
      <c r="AK154" t="s">
        <v>597</v>
      </c>
      <c r="AL154" t="s">
        <v>1343</v>
      </c>
      <c r="AO154" t="s">
        <v>596</v>
      </c>
      <c r="AP154" t="s">
        <v>597</v>
      </c>
      <c r="AQ154" t="s">
        <v>1076</v>
      </c>
      <c r="AT154" t="s">
        <v>596</v>
      </c>
      <c r="AU154" t="s">
        <v>597</v>
      </c>
      <c r="AV154" t="s">
        <v>1328</v>
      </c>
    </row>
    <row r="155" spans="1:48" x14ac:dyDescent="0.3">
      <c r="A155" t="s">
        <v>693</v>
      </c>
      <c r="B155" t="s">
        <v>694</v>
      </c>
      <c r="C155" t="s">
        <v>672</v>
      </c>
      <c r="D155" t="s">
        <v>673</v>
      </c>
      <c r="I155" t="s">
        <v>1339</v>
      </c>
      <c r="J155" t="s">
        <v>600</v>
      </c>
      <c r="K155" t="s">
        <v>601</v>
      </c>
      <c r="AD155" t="s">
        <v>693</v>
      </c>
      <c r="AE155" t="s">
        <v>301</v>
      </c>
      <c r="AF155" t="s">
        <v>672</v>
      </c>
      <c r="AG155" t="s">
        <v>673</v>
      </c>
      <c r="AJ155" t="s">
        <v>600</v>
      </c>
      <c r="AK155" t="s">
        <v>601</v>
      </c>
      <c r="AL155" t="s">
        <v>257</v>
      </c>
      <c r="AO155" t="s">
        <v>600</v>
      </c>
      <c r="AP155" t="s">
        <v>601</v>
      </c>
      <c r="AQ155" t="s">
        <v>1083</v>
      </c>
      <c r="AT155" t="s">
        <v>600</v>
      </c>
      <c r="AU155" t="s">
        <v>601</v>
      </c>
      <c r="AV155" t="s">
        <v>305</v>
      </c>
    </row>
    <row r="156" spans="1:48" x14ac:dyDescent="0.3">
      <c r="A156" t="s">
        <v>731</v>
      </c>
      <c r="B156" t="s">
        <v>732</v>
      </c>
      <c r="C156" t="s">
        <v>676</v>
      </c>
      <c r="D156" t="s">
        <v>677</v>
      </c>
      <c r="I156" t="s">
        <v>1339</v>
      </c>
      <c r="J156" t="s">
        <v>604</v>
      </c>
      <c r="K156" t="s">
        <v>605</v>
      </c>
      <c r="AD156" t="s">
        <v>731</v>
      </c>
      <c r="AE156" t="s">
        <v>675</v>
      </c>
      <c r="AF156" t="s">
        <v>676</v>
      </c>
      <c r="AG156" t="s">
        <v>677</v>
      </c>
      <c r="AJ156" t="s">
        <v>604</v>
      </c>
      <c r="AK156" t="s">
        <v>605</v>
      </c>
      <c r="AL156" t="s">
        <v>1341</v>
      </c>
      <c r="AO156" t="s">
        <v>604</v>
      </c>
      <c r="AP156" t="s">
        <v>605</v>
      </c>
      <c r="AQ156" t="s">
        <v>1081</v>
      </c>
      <c r="AT156" t="s">
        <v>604</v>
      </c>
      <c r="AU156" t="s">
        <v>605</v>
      </c>
      <c r="AV156" t="s">
        <v>1337</v>
      </c>
    </row>
    <row r="157" spans="1:48" x14ac:dyDescent="0.3">
      <c r="A157" t="s">
        <v>737</v>
      </c>
      <c r="B157" t="s">
        <v>738</v>
      </c>
      <c r="C157" t="s">
        <v>678</v>
      </c>
      <c r="D157" t="s">
        <v>679</v>
      </c>
      <c r="I157" t="s">
        <v>1339</v>
      </c>
      <c r="J157" t="s">
        <v>606</v>
      </c>
      <c r="K157" t="s">
        <v>607</v>
      </c>
      <c r="AD157" t="s">
        <v>737</v>
      </c>
      <c r="AE157" t="s">
        <v>301</v>
      </c>
      <c r="AF157" t="s">
        <v>678</v>
      </c>
      <c r="AG157" t="s">
        <v>679</v>
      </c>
      <c r="AJ157" t="s">
        <v>606</v>
      </c>
      <c r="AK157" t="s">
        <v>607</v>
      </c>
      <c r="AL157" t="s">
        <v>239</v>
      </c>
      <c r="AO157" t="s">
        <v>606</v>
      </c>
      <c r="AP157" t="s">
        <v>607</v>
      </c>
      <c r="AQ157" t="s">
        <v>1082</v>
      </c>
      <c r="AT157" t="s">
        <v>606</v>
      </c>
      <c r="AU157" t="s">
        <v>607</v>
      </c>
      <c r="AV157" t="s">
        <v>315</v>
      </c>
    </row>
    <row r="158" spans="1:48" x14ac:dyDescent="0.3">
      <c r="A158" t="s">
        <v>863</v>
      </c>
      <c r="B158" t="s">
        <v>864</v>
      </c>
      <c r="C158" t="s">
        <v>682</v>
      </c>
      <c r="D158" t="s">
        <v>683</v>
      </c>
      <c r="I158" t="s">
        <v>1339</v>
      </c>
      <c r="J158" t="s">
        <v>608</v>
      </c>
      <c r="K158" t="s">
        <v>609</v>
      </c>
      <c r="AD158" t="s">
        <v>863</v>
      </c>
      <c r="AE158" t="s">
        <v>681</v>
      </c>
      <c r="AF158" t="s">
        <v>682</v>
      </c>
      <c r="AG158" t="s">
        <v>683</v>
      </c>
      <c r="AJ158" t="s">
        <v>608</v>
      </c>
      <c r="AK158" t="s">
        <v>609</v>
      </c>
      <c r="AL158" t="s">
        <v>1342</v>
      </c>
      <c r="AO158" t="s">
        <v>608</v>
      </c>
      <c r="AP158" t="s">
        <v>609</v>
      </c>
      <c r="AQ158" t="s">
        <v>1077</v>
      </c>
      <c r="AT158" t="s">
        <v>608</v>
      </c>
      <c r="AU158" t="s">
        <v>609</v>
      </c>
      <c r="AV158" t="s">
        <v>1329</v>
      </c>
    </row>
    <row r="159" spans="1:48" x14ac:dyDescent="0.3">
      <c r="A159" t="s">
        <v>865</v>
      </c>
      <c r="B159" t="s">
        <v>866</v>
      </c>
      <c r="C159" t="s">
        <v>684</v>
      </c>
      <c r="D159" t="s">
        <v>685</v>
      </c>
      <c r="I159" t="s">
        <v>1339</v>
      </c>
      <c r="J159" t="s">
        <v>610</v>
      </c>
      <c r="K159" t="s">
        <v>611</v>
      </c>
      <c r="AD159" t="s">
        <v>865</v>
      </c>
      <c r="AE159" t="s">
        <v>268</v>
      </c>
      <c r="AF159" t="s">
        <v>684</v>
      </c>
      <c r="AG159" t="s">
        <v>685</v>
      </c>
      <c r="AJ159" t="s">
        <v>610</v>
      </c>
      <c r="AK159" t="s">
        <v>611</v>
      </c>
      <c r="AL159" t="s">
        <v>1340</v>
      </c>
      <c r="AO159" t="s">
        <v>610</v>
      </c>
      <c r="AP159" t="s">
        <v>611</v>
      </c>
      <c r="AQ159" t="s">
        <v>1080</v>
      </c>
      <c r="AT159" t="s">
        <v>610</v>
      </c>
      <c r="AU159" t="s">
        <v>611</v>
      </c>
      <c r="AV159" t="s">
        <v>1333</v>
      </c>
    </row>
    <row r="160" spans="1:48" x14ac:dyDescent="0.3">
      <c r="A160" t="s">
        <v>729</v>
      </c>
      <c r="B160" t="s">
        <v>730</v>
      </c>
      <c r="C160" t="s">
        <v>688</v>
      </c>
      <c r="D160" t="s">
        <v>689</v>
      </c>
      <c r="I160" t="s">
        <v>1339</v>
      </c>
      <c r="J160" t="s">
        <v>613</v>
      </c>
      <c r="K160" t="s">
        <v>614</v>
      </c>
      <c r="AD160" t="s">
        <v>729</v>
      </c>
      <c r="AE160" t="s">
        <v>687</v>
      </c>
      <c r="AF160" t="s">
        <v>688</v>
      </c>
      <c r="AG160" t="s">
        <v>689</v>
      </c>
      <c r="AJ160" t="s">
        <v>613</v>
      </c>
      <c r="AK160" t="s">
        <v>614</v>
      </c>
      <c r="AL160" t="s">
        <v>1342</v>
      </c>
      <c r="AO160" t="s">
        <v>613</v>
      </c>
      <c r="AP160" t="s">
        <v>614</v>
      </c>
      <c r="AQ160" t="s">
        <v>1077</v>
      </c>
      <c r="AT160" t="s">
        <v>613</v>
      </c>
      <c r="AU160" t="s">
        <v>614</v>
      </c>
      <c r="AV160" t="s">
        <v>1331</v>
      </c>
    </row>
    <row r="161" spans="9:48" x14ac:dyDescent="0.3">
      <c r="I161" t="s">
        <v>1339</v>
      </c>
      <c r="J161" t="s">
        <v>615</v>
      </c>
      <c r="K161" t="s">
        <v>616</v>
      </c>
      <c r="AJ161" t="s">
        <v>615</v>
      </c>
      <c r="AK161" t="s">
        <v>616</v>
      </c>
      <c r="AL161" t="s">
        <v>1343</v>
      </c>
      <c r="AO161" t="s">
        <v>615</v>
      </c>
      <c r="AP161" t="s">
        <v>616</v>
      </c>
      <c r="AQ161" t="s">
        <v>1076</v>
      </c>
      <c r="AT161" t="s">
        <v>615</v>
      </c>
      <c r="AU161" t="s">
        <v>616</v>
      </c>
      <c r="AV161" t="s">
        <v>1328</v>
      </c>
    </row>
    <row r="162" spans="9:48" x14ac:dyDescent="0.3">
      <c r="I162" t="s">
        <v>1339</v>
      </c>
      <c r="J162" t="s">
        <v>619</v>
      </c>
      <c r="K162" t="s">
        <v>620</v>
      </c>
      <c r="AJ162" t="s">
        <v>619</v>
      </c>
      <c r="AK162" t="s">
        <v>620</v>
      </c>
      <c r="AL162" t="s">
        <v>1340</v>
      </c>
      <c r="AO162" t="s">
        <v>619</v>
      </c>
      <c r="AP162" t="s">
        <v>620</v>
      </c>
      <c r="AQ162" t="s">
        <v>1080</v>
      </c>
      <c r="AT162" t="s">
        <v>619</v>
      </c>
      <c r="AU162" t="s">
        <v>620</v>
      </c>
      <c r="AV162" t="s">
        <v>1333</v>
      </c>
    </row>
    <row r="163" spans="9:48" x14ac:dyDescent="0.3">
      <c r="I163" t="s">
        <v>1339</v>
      </c>
      <c r="J163" t="s">
        <v>621</v>
      </c>
      <c r="K163" t="s">
        <v>622</v>
      </c>
      <c r="AJ163" t="s">
        <v>621</v>
      </c>
      <c r="AK163" t="s">
        <v>622</v>
      </c>
      <c r="AL163" t="s">
        <v>1341</v>
      </c>
      <c r="AO163" t="s">
        <v>621</v>
      </c>
      <c r="AP163" t="s">
        <v>622</v>
      </c>
      <c r="AQ163" t="s">
        <v>1081</v>
      </c>
      <c r="AT163" t="s">
        <v>621</v>
      </c>
      <c r="AU163" t="s">
        <v>622</v>
      </c>
      <c r="AV163" t="s">
        <v>1337</v>
      </c>
    </row>
    <row r="164" spans="9:48" x14ac:dyDescent="0.3">
      <c r="I164" t="s">
        <v>1339</v>
      </c>
      <c r="J164" t="s">
        <v>623</v>
      </c>
      <c r="K164" t="s">
        <v>624</v>
      </c>
      <c r="AJ164" t="s">
        <v>623</v>
      </c>
      <c r="AK164" t="s">
        <v>624</v>
      </c>
      <c r="AL164" t="s">
        <v>1343</v>
      </c>
      <c r="AO164" t="s">
        <v>623</v>
      </c>
      <c r="AP164" t="s">
        <v>624</v>
      </c>
      <c r="AQ164" t="s">
        <v>1076</v>
      </c>
      <c r="AT164" t="s">
        <v>623</v>
      </c>
      <c r="AU164" t="s">
        <v>624</v>
      </c>
      <c r="AV164" t="s">
        <v>1328</v>
      </c>
    </row>
    <row r="165" spans="9:48" x14ac:dyDescent="0.3">
      <c r="I165" t="s">
        <v>1339</v>
      </c>
      <c r="J165" t="s">
        <v>625</v>
      </c>
      <c r="K165" t="s">
        <v>626</v>
      </c>
      <c r="AJ165" t="s">
        <v>625</v>
      </c>
      <c r="AK165" t="s">
        <v>626</v>
      </c>
      <c r="AL165" t="s">
        <v>257</v>
      </c>
      <c r="AO165" t="s">
        <v>625</v>
      </c>
      <c r="AP165" t="s">
        <v>626</v>
      </c>
      <c r="AQ165" t="s">
        <v>1083</v>
      </c>
      <c r="AT165" t="s">
        <v>625</v>
      </c>
      <c r="AU165" t="s">
        <v>626</v>
      </c>
      <c r="AV165" t="s">
        <v>311</v>
      </c>
    </row>
    <row r="166" spans="9:48" x14ac:dyDescent="0.3">
      <c r="I166" t="s">
        <v>1339</v>
      </c>
      <c r="J166" t="s">
        <v>627</v>
      </c>
      <c r="K166" t="s">
        <v>628</v>
      </c>
      <c r="AJ166" t="s">
        <v>627</v>
      </c>
      <c r="AK166" t="s">
        <v>628</v>
      </c>
      <c r="AL166" t="s">
        <v>239</v>
      </c>
      <c r="AO166" t="s">
        <v>627</v>
      </c>
      <c r="AP166" t="s">
        <v>628</v>
      </c>
      <c r="AQ166" t="s">
        <v>1082</v>
      </c>
      <c r="AT166" t="s">
        <v>627</v>
      </c>
      <c r="AU166" t="s">
        <v>628</v>
      </c>
      <c r="AV166" t="s">
        <v>315</v>
      </c>
    </row>
    <row r="167" spans="9:48" x14ac:dyDescent="0.3">
      <c r="I167" t="s">
        <v>1339</v>
      </c>
      <c r="J167" t="s">
        <v>629</v>
      </c>
      <c r="K167" t="s">
        <v>630</v>
      </c>
      <c r="AJ167" t="s">
        <v>629</v>
      </c>
      <c r="AK167" t="s">
        <v>630</v>
      </c>
      <c r="AL167" t="s">
        <v>248</v>
      </c>
      <c r="AO167" t="s">
        <v>629</v>
      </c>
      <c r="AP167" t="s">
        <v>630</v>
      </c>
      <c r="AQ167" t="s">
        <v>1084</v>
      </c>
      <c r="AT167" t="s">
        <v>629</v>
      </c>
      <c r="AU167" t="s">
        <v>630</v>
      </c>
      <c r="AV167" t="s">
        <v>300</v>
      </c>
    </row>
    <row r="168" spans="9:48" x14ac:dyDescent="0.3">
      <c r="I168" t="s">
        <v>1339</v>
      </c>
      <c r="J168" t="s">
        <v>631</v>
      </c>
      <c r="K168" t="s">
        <v>632</v>
      </c>
      <c r="AJ168" t="s">
        <v>631</v>
      </c>
      <c r="AK168" t="s">
        <v>632</v>
      </c>
      <c r="AL168" t="s">
        <v>1342</v>
      </c>
      <c r="AO168" t="s">
        <v>631</v>
      </c>
      <c r="AP168" t="s">
        <v>632</v>
      </c>
      <c r="AQ168" t="s">
        <v>1077</v>
      </c>
      <c r="AT168" t="s">
        <v>631</v>
      </c>
      <c r="AU168" t="s">
        <v>632</v>
      </c>
      <c r="AV168" t="s">
        <v>1331</v>
      </c>
    </row>
    <row r="169" spans="9:48" x14ac:dyDescent="0.3">
      <c r="I169" t="s">
        <v>1339</v>
      </c>
      <c r="J169" t="s">
        <v>635</v>
      </c>
      <c r="K169" t="s">
        <v>636</v>
      </c>
      <c r="AJ169" t="s">
        <v>635</v>
      </c>
      <c r="AK169" t="s">
        <v>636</v>
      </c>
      <c r="AL169" t="s">
        <v>1340</v>
      </c>
      <c r="AO169" t="s">
        <v>635</v>
      </c>
      <c r="AP169" t="s">
        <v>636</v>
      </c>
      <c r="AQ169" t="s">
        <v>1080</v>
      </c>
      <c r="AT169" t="s">
        <v>635</v>
      </c>
      <c r="AU169" t="s">
        <v>636</v>
      </c>
      <c r="AV169" t="s">
        <v>1333</v>
      </c>
    </row>
    <row r="170" spans="9:48" x14ac:dyDescent="0.3">
      <c r="I170" t="s">
        <v>1339</v>
      </c>
      <c r="J170" t="s">
        <v>637</v>
      </c>
      <c r="K170" t="s">
        <v>638</v>
      </c>
      <c r="AJ170" t="s">
        <v>637</v>
      </c>
      <c r="AK170" t="s">
        <v>638</v>
      </c>
      <c r="AL170" t="s">
        <v>1341</v>
      </c>
      <c r="AO170" t="s">
        <v>637</v>
      </c>
      <c r="AP170" t="s">
        <v>638</v>
      </c>
      <c r="AQ170" t="s">
        <v>1081</v>
      </c>
      <c r="AT170" t="s">
        <v>637</v>
      </c>
      <c r="AU170" t="s">
        <v>638</v>
      </c>
      <c r="AV170" t="s">
        <v>1337</v>
      </c>
    </row>
    <row r="171" spans="9:48" x14ac:dyDescent="0.3">
      <c r="I171" t="s">
        <v>1339</v>
      </c>
      <c r="J171" t="s">
        <v>641</v>
      </c>
      <c r="K171" t="s">
        <v>642</v>
      </c>
      <c r="AJ171" t="s">
        <v>641</v>
      </c>
      <c r="AK171" t="s">
        <v>642</v>
      </c>
      <c r="AL171" t="s">
        <v>248</v>
      </c>
      <c r="AO171" t="s">
        <v>641</v>
      </c>
      <c r="AP171" t="s">
        <v>642</v>
      </c>
      <c r="AQ171" t="s">
        <v>1084</v>
      </c>
      <c r="AT171" t="s">
        <v>641</v>
      </c>
      <c r="AU171" t="s">
        <v>642</v>
      </c>
      <c r="AV171" t="s">
        <v>294</v>
      </c>
    </row>
    <row r="172" spans="9:48" x14ac:dyDescent="0.3">
      <c r="I172" t="s">
        <v>1339</v>
      </c>
      <c r="J172" t="s">
        <v>643</v>
      </c>
      <c r="K172" t="s">
        <v>644</v>
      </c>
      <c r="AJ172" t="s">
        <v>643</v>
      </c>
      <c r="AK172" t="s">
        <v>644</v>
      </c>
      <c r="AL172" t="s">
        <v>239</v>
      </c>
      <c r="AO172" t="s">
        <v>643</v>
      </c>
      <c r="AP172" t="s">
        <v>644</v>
      </c>
      <c r="AQ172" t="s">
        <v>1082</v>
      </c>
      <c r="AT172" t="s">
        <v>643</v>
      </c>
      <c r="AU172" t="s">
        <v>644</v>
      </c>
      <c r="AV172" t="s">
        <v>315</v>
      </c>
    </row>
    <row r="173" spans="9:48" x14ac:dyDescent="0.3">
      <c r="I173" t="s">
        <v>1339</v>
      </c>
      <c r="J173" t="s">
        <v>645</v>
      </c>
      <c r="K173" t="s">
        <v>646</v>
      </c>
      <c r="AJ173" t="s">
        <v>645</v>
      </c>
      <c r="AK173" t="s">
        <v>646</v>
      </c>
      <c r="AL173" t="s">
        <v>1342</v>
      </c>
      <c r="AO173" t="s">
        <v>645</v>
      </c>
      <c r="AP173" t="s">
        <v>646</v>
      </c>
      <c r="AQ173" t="s">
        <v>1077</v>
      </c>
      <c r="AT173" t="s">
        <v>645</v>
      </c>
      <c r="AU173" t="s">
        <v>646</v>
      </c>
      <c r="AV173" t="s">
        <v>1331</v>
      </c>
    </row>
    <row r="174" spans="9:48" x14ac:dyDescent="0.3">
      <c r="I174" t="s">
        <v>1339</v>
      </c>
      <c r="J174" t="s">
        <v>647</v>
      </c>
      <c r="K174" t="s">
        <v>648</v>
      </c>
      <c r="AJ174" t="s">
        <v>647</v>
      </c>
      <c r="AK174" t="s">
        <v>648</v>
      </c>
      <c r="AL174" t="s">
        <v>1343</v>
      </c>
      <c r="AO174" t="s">
        <v>647</v>
      </c>
      <c r="AP174" t="s">
        <v>648</v>
      </c>
      <c r="AQ174" t="s">
        <v>1078</v>
      </c>
      <c r="AT174" t="s">
        <v>647</v>
      </c>
      <c r="AU174" t="s">
        <v>648</v>
      </c>
      <c r="AV174" t="s">
        <v>1326</v>
      </c>
    </row>
    <row r="175" spans="9:48" x14ac:dyDescent="0.3">
      <c r="I175" t="s">
        <v>1339</v>
      </c>
      <c r="J175" t="s">
        <v>649</v>
      </c>
      <c r="K175" t="s">
        <v>650</v>
      </c>
      <c r="AJ175" t="s">
        <v>649</v>
      </c>
      <c r="AK175" t="s">
        <v>650</v>
      </c>
      <c r="AL175" t="s">
        <v>1340</v>
      </c>
      <c r="AO175" t="s">
        <v>649</v>
      </c>
      <c r="AP175" t="s">
        <v>650</v>
      </c>
      <c r="AQ175" t="s">
        <v>1080</v>
      </c>
      <c r="AT175" t="s">
        <v>649</v>
      </c>
      <c r="AU175" t="s">
        <v>650</v>
      </c>
      <c r="AV175" t="s">
        <v>1335</v>
      </c>
    </row>
    <row r="176" spans="9:48" x14ac:dyDescent="0.3">
      <c r="I176" t="s">
        <v>1339</v>
      </c>
      <c r="J176" t="s">
        <v>653</v>
      </c>
      <c r="K176" t="s">
        <v>654</v>
      </c>
      <c r="AJ176" t="s">
        <v>653</v>
      </c>
      <c r="AK176" t="s">
        <v>654</v>
      </c>
      <c r="AL176" t="s">
        <v>239</v>
      </c>
      <c r="AO176" t="s">
        <v>653</v>
      </c>
      <c r="AP176" t="s">
        <v>654</v>
      </c>
      <c r="AQ176" t="s">
        <v>1082</v>
      </c>
      <c r="AT176" t="s">
        <v>653</v>
      </c>
      <c r="AU176" t="s">
        <v>654</v>
      </c>
      <c r="AV176" t="s">
        <v>315</v>
      </c>
    </row>
    <row r="177" spans="9:48" x14ac:dyDescent="0.3">
      <c r="I177" t="s">
        <v>1339</v>
      </c>
      <c r="J177" t="s">
        <v>655</v>
      </c>
      <c r="K177" t="s">
        <v>656</v>
      </c>
      <c r="AJ177" t="s">
        <v>655</v>
      </c>
      <c r="AK177" t="s">
        <v>656</v>
      </c>
      <c r="AL177" t="s">
        <v>239</v>
      </c>
      <c r="AO177" t="s">
        <v>655</v>
      </c>
      <c r="AP177" t="s">
        <v>656</v>
      </c>
      <c r="AQ177" t="s">
        <v>1082</v>
      </c>
      <c r="AT177" t="s">
        <v>655</v>
      </c>
      <c r="AU177" t="s">
        <v>656</v>
      </c>
      <c r="AV177" t="s">
        <v>315</v>
      </c>
    </row>
    <row r="178" spans="9:48" x14ac:dyDescent="0.3">
      <c r="I178" t="s">
        <v>1339</v>
      </c>
      <c r="J178" t="s">
        <v>657</v>
      </c>
      <c r="K178" t="s">
        <v>658</v>
      </c>
      <c r="AJ178" t="s">
        <v>657</v>
      </c>
      <c r="AK178" t="s">
        <v>658</v>
      </c>
      <c r="AL178" t="s">
        <v>1342</v>
      </c>
      <c r="AO178" t="s">
        <v>657</v>
      </c>
      <c r="AP178" t="s">
        <v>658</v>
      </c>
      <c r="AQ178" t="s">
        <v>1077</v>
      </c>
      <c r="AT178" t="s">
        <v>657</v>
      </c>
      <c r="AU178" t="s">
        <v>658</v>
      </c>
      <c r="AV178" t="s">
        <v>1329</v>
      </c>
    </row>
    <row r="179" spans="9:48" x14ac:dyDescent="0.3">
      <c r="I179" t="s">
        <v>1339</v>
      </c>
      <c r="J179" t="s">
        <v>659</v>
      </c>
      <c r="K179" t="s">
        <v>660</v>
      </c>
      <c r="AJ179" t="s">
        <v>659</v>
      </c>
      <c r="AK179" t="s">
        <v>660</v>
      </c>
      <c r="AL179" t="s">
        <v>1340</v>
      </c>
      <c r="AO179" t="s">
        <v>659</v>
      </c>
      <c r="AP179" t="s">
        <v>660</v>
      </c>
      <c r="AQ179" t="s">
        <v>1080</v>
      </c>
      <c r="AT179" t="s">
        <v>659</v>
      </c>
      <c r="AU179" t="s">
        <v>660</v>
      </c>
      <c r="AV179" t="s">
        <v>1335</v>
      </c>
    </row>
    <row r="180" spans="9:48" x14ac:dyDescent="0.3">
      <c r="I180" t="s">
        <v>1339</v>
      </c>
      <c r="J180" t="s">
        <v>662</v>
      </c>
      <c r="K180" t="s">
        <v>663</v>
      </c>
      <c r="AJ180" t="s">
        <v>662</v>
      </c>
      <c r="AK180" t="s">
        <v>663</v>
      </c>
      <c r="AL180" t="s">
        <v>257</v>
      </c>
      <c r="AO180" t="s">
        <v>662</v>
      </c>
      <c r="AP180" t="s">
        <v>663</v>
      </c>
      <c r="AQ180" t="s">
        <v>1083</v>
      </c>
      <c r="AT180" t="s">
        <v>662</v>
      </c>
      <c r="AU180" t="s">
        <v>663</v>
      </c>
      <c r="AV180" t="s">
        <v>305</v>
      </c>
    </row>
    <row r="181" spans="9:48" x14ac:dyDescent="0.3">
      <c r="I181" t="s">
        <v>1339</v>
      </c>
      <c r="J181" t="s">
        <v>664</v>
      </c>
      <c r="K181" t="s">
        <v>665</v>
      </c>
      <c r="AJ181" t="s">
        <v>664</v>
      </c>
      <c r="AK181" t="s">
        <v>665</v>
      </c>
      <c r="AL181" t="s">
        <v>257</v>
      </c>
      <c r="AO181" t="s">
        <v>664</v>
      </c>
      <c r="AP181" t="s">
        <v>665</v>
      </c>
      <c r="AQ181" t="s">
        <v>1083</v>
      </c>
      <c r="AT181" t="s">
        <v>664</v>
      </c>
      <c r="AU181" t="s">
        <v>665</v>
      </c>
      <c r="AV181" t="s">
        <v>311</v>
      </c>
    </row>
    <row r="182" spans="9:48" x14ac:dyDescent="0.3">
      <c r="I182" t="s">
        <v>1339</v>
      </c>
      <c r="J182" t="s">
        <v>666</v>
      </c>
      <c r="K182" t="s">
        <v>667</v>
      </c>
      <c r="AJ182" t="s">
        <v>666</v>
      </c>
      <c r="AK182" t="s">
        <v>667</v>
      </c>
      <c r="AL182" t="s">
        <v>239</v>
      </c>
      <c r="AO182" t="s">
        <v>666</v>
      </c>
      <c r="AP182" t="s">
        <v>667</v>
      </c>
      <c r="AQ182" t="s">
        <v>1082</v>
      </c>
      <c r="AT182" t="s">
        <v>666</v>
      </c>
      <c r="AU182" t="s">
        <v>667</v>
      </c>
      <c r="AV182" t="s">
        <v>315</v>
      </c>
    </row>
    <row r="183" spans="9:48" x14ac:dyDescent="0.3">
      <c r="I183" t="s">
        <v>1339</v>
      </c>
      <c r="J183" t="s">
        <v>668</v>
      </c>
      <c r="K183" t="s">
        <v>669</v>
      </c>
      <c r="AJ183" t="s">
        <v>668</v>
      </c>
      <c r="AK183" t="s">
        <v>669</v>
      </c>
      <c r="AL183" t="s">
        <v>1342</v>
      </c>
      <c r="AO183" t="s">
        <v>668</v>
      </c>
      <c r="AP183" t="s">
        <v>669</v>
      </c>
      <c r="AQ183" t="s">
        <v>1077</v>
      </c>
      <c r="AT183" t="s">
        <v>668</v>
      </c>
      <c r="AU183" t="s">
        <v>669</v>
      </c>
      <c r="AV183" t="s">
        <v>1331</v>
      </c>
    </row>
    <row r="184" spans="9:48" x14ac:dyDescent="0.3">
      <c r="I184" t="s">
        <v>1339</v>
      </c>
      <c r="J184" t="s">
        <v>670</v>
      </c>
      <c r="K184" t="s">
        <v>671</v>
      </c>
      <c r="AJ184" t="s">
        <v>670</v>
      </c>
      <c r="AK184" t="s">
        <v>671</v>
      </c>
      <c r="AL184" t="s">
        <v>248</v>
      </c>
      <c r="AO184" t="s">
        <v>670</v>
      </c>
      <c r="AP184" t="s">
        <v>671</v>
      </c>
      <c r="AQ184" t="s">
        <v>1084</v>
      </c>
      <c r="AT184" t="s">
        <v>670</v>
      </c>
      <c r="AU184" t="s">
        <v>671</v>
      </c>
      <c r="AV184" t="s">
        <v>300</v>
      </c>
    </row>
    <row r="185" spans="9:48" x14ac:dyDescent="0.3">
      <c r="I185" t="s">
        <v>1339</v>
      </c>
      <c r="J185" t="s">
        <v>672</v>
      </c>
      <c r="K185" t="s">
        <v>673</v>
      </c>
      <c r="AJ185" t="s">
        <v>672</v>
      </c>
      <c r="AK185" t="s">
        <v>673</v>
      </c>
      <c r="AL185" t="s">
        <v>257</v>
      </c>
      <c r="AO185" t="s">
        <v>672</v>
      </c>
      <c r="AP185" t="s">
        <v>673</v>
      </c>
      <c r="AQ185" t="s">
        <v>1083</v>
      </c>
      <c r="AT185" t="s">
        <v>672</v>
      </c>
      <c r="AU185" t="s">
        <v>673</v>
      </c>
      <c r="AV185" t="s">
        <v>305</v>
      </c>
    </row>
    <row r="186" spans="9:48" x14ac:dyDescent="0.3">
      <c r="I186" t="s">
        <v>1339</v>
      </c>
      <c r="J186" t="s">
        <v>676</v>
      </c>
      <c r="K186" t="s">
        <v>677</v>
      </c>
      <c r="AJ186" t="s">
        <v>676</v>
      </c>
      <c r="AK186" t="s">
        <v>677</v>
      </c>
      <c r="AL186" t="s">
        <v>1342</v>
      </c>
      <c r="AO186" t="s">
        <v>676</v>
      </c>
      <c r="AP186" t="s">
        <v>677</v>
      </c>
      <c r="AQ186" t="s">
        <v>1077</v>
      </c>
      <c r="AT186" t="s">
        <v>676</v>
      </c>
      <c r="AU186" t="s">
        <v>677</v>
      </c>
      <c r="AV186" t="s">
        <v>1329</v>
      </c>
    </row>
    <row r="187" spans="9:48" x14ac:dyDescent="0.3">
      <c r="I187" t="s">
        <v>1339</v>
      </c>
      <c r="J187" t="s">
        <v>678</v>
      </c>
      <c r="K187" t="s">
        <v>679</v>
      </c>
      <c r="AJ187" t="s">
        <v>678</v>
      </c>
      <c r="AK187" t="s">
        <v>679</v>
      </c>
      <c r="AL187" t="s">
        <v>257</v>
      </c>
      <c r="AO187" t="s">
        <v>678</v>
      </c>
      <c r="AP187" t="s">
        <v>679</v>
      </c>
      <c r="AQ187" t="s">
        <v>1083</v>
      </c>
      <c r="AT187" t="s">
        <v>678</v>
      </c>
      <c r="AU187" t="s">
        <v>679</v>
      </c>
      <c r="AV187" t="s">
        <v>305</v>
      </c>
    </row>
    <row r="188" spans="9:48" s="261" customFormat="1" x14ac:dyDescent="0.3">
      <c r="I188" s="261" t="s">
        <v>1339</v>
      </c>
      <c r="J188" s="261" t="s">
        <v>682</v>
      </c>
      <c r="K188" s="261" t="s">
        <v>683</v>
      </c>
      <c r="AJ188" s="261" t="s">
        <v>682</v>
      </c>
      <c r="AK188" s="261" t="s">
        <v>683</v>
      </c>
      <c r="AL188" s="261" t="s">
        <v>1340</v>
      </c>
      <c r="AO188" s="261" t="s">
        <v>682</v>
      </c>
      <c r="AP188" s="261" t="s">
        <v>683</v>
      </c>
      <c r="AQ188" s="261" t="s">
        <v>1080</v>
      </c>
      <c r="AT188" s="261" t="s">
        <v>682</v>
      </c>
      <c r="AU188" s="261" t="s">
        <v>683</v>
      </c>
      <c r="AV188" s="261" t="s">
        <v>1335</v>
      </c>
    </row>
    <row r="189" spans="9:48" s="261" customFormat="1" x14ac:dyDescent="0.3">
      <c r="I189" s="261" t="s">
        <v>1339</v>
      </c>
      <c r="J189" s="261" t="s">
        <v>684</v>
      </c>
      <c r="K189" s="261" t="s">
        <v>685</v>
      </c>
      <c r="AJ189" s="261" t="s">
        <v>684</v>
      </c>
      <c r="AK189" s="261" t="s">
        <v>685</v>
      </c>
      <c r="AL189" s="261" t="s">
        <v>1340</v>
      </c>
      <c r="AO189" s="261" t="s">
        <v>684</v>
      </c>
      <c r="AP189" s="261" t="s">
        <v>685</v>
      </c>
      <c r="AQ189" s="261" t="s">
        <v>1080</v>
      </c>
      <c r="AT189" s="261" t="s">
        <v>684</v>
      </c>
      <c r="AU189" s="261" t="s">
        <v>685</v>
      </c>
      <c r="AV189" s="261" t="s">
        <v>1335</v>
      </c>
    </row>
    <row r="190" spans="9:48" x14ac:dyDescent="0.3">
      <c r="I190" t="s">
        <v>1339</v>
      </c>
      <c r="J190" t="s">
        <v>688</v>
      </c>
      <c r="K190" t="s">
        <v>689</v>
      </c>
      <c r="AJ190" t="s">
        <v>688</v>
      </c>
      <c r="AK190" t="s">
        <v>689</v>
      </c>
      <c r="AL190" t="s">
        <v>1343</v>
      </c>
      <c r="AO190" t="s">
        <v>688</v>
      </c>
      <c r="AP190" t="s">
        <v>689</v>
      </c>
      <c r="AQ190" t="s">
        <v>1078</v>
      </c>
      <c r="AT190" t="s">
        <v>688</v>
      </c>
      <c r="AU190" t="s">
        <v>689</v>
      </c>
      <c r="AV190" t="s">
        <v>1326</v>
      </c>
    </row>
    <row r="191" spans="9:48" x14ac:dyDescent="0.3">
      <c r="I191" t="s">
        <v>238</v>
      </c>
      <c r="J191" t="s">
        <v>215</v>
      </c>
      <c r="K191" t="s">
        <v>211</v>
      </c>
      <c r="L191" t="s">
        <v>238</v>
      </c>
    </row>
    <row r="192" spans="9:48" x14ac:dyDescent="0.3">
      <c r="I192" t="s">
        <v>238</v>
      </c>
      <c r="J192" t="s">
        <v>227</v>
      </c>
      <c r="K192" t="s">
        <v>228</v>
      </c>
      <c r="L192" t="s">
        <v>238</v>
      </c>
    </row>
    <row r="193" spans="9:12" x14ac:dyDescent="0.3">
      <c r="I193" t="s">
        <v>238</v>
      </c>
      <c r="J193" t="s">
        <v>263</v>
      </c>
      <c r="K193" t="s">
        <v>264</v>
      </c>
      <c r="L193" t="s">
        <v>238</v>
      </c>
    </row>
    <row r="194" spans="9:12" x14ac:dyDescent="0.3">
      <c r="I194" t="s">
        <v>238</v>
      </c>
      <c r="J194" t="s">
        <v>312</v>
      </c>
      <c r="K194" t="s">
        <v>313</v>
      </c>
      <c r="L194" t="s">
        <v>238</v>
      </c>
    </row>
    <row r="195" spans="9:12" x14ac:dyDescent="0.3">
      <c r="I195" t="s">
        <v>238</v>
      </c>
      <c r="J195" t="s">
        <v>323</v>
      </c>
      <c r="K195" t="s">
        <v>324</v>
      </c>
      <c r="L195" t="s">
        <v>238</v>
      </c>
    </row>
    <row r="196" spans="9:12" x14ac:dyDescent="0.3">
      <c r="I196" t="s">
        <v>238</v>
      </c>
      <c r="J196" t="s">
        <v>336</v>
      </c>
      <c r="K196" t="s">
        <v>337</v>
      </c>
      <c r="L196" t="s">
        <v>238</v>
      </c>
    </row>
    <row r="197" spans="9:12" x14ac:dyDescent="0.3">
      <c r="I197" t="s">
        <v>238</v>
      </c>
      <c r="J197" t="s">
        <v>348</v>
      </c>
      <c r="K197" t="s">
        <v>349</v>
      </c>
      <c r="L197" t="s">
        <v>238</v>
      </c>
    </row>
    <row r="198" spans="9:12" x14ac:dyDescent="0.3">
      <c r="I198" t="s">
        <v>238</v>
      </c>
      <c r="J198" t="s">
        <v>364</v>
      </c>
      <c r="K198" t="s">
        <v>365</v>
      </c>
      <c r="L198" t="s">
        <v>238</v>
      </c>
    </row>
    <row r="199" spans="9:12" x14ac:dyDescent="0.3">
      <c r="I199" t="s">
        <v>238</v>
      </c>
      <c r="J199" t="s">
        <v>392</v>
      </c>
      <c r="K199" t="s">
        <v>393</v>
      </c>
      <c r="L199" t="s">
        <v>238</v>
      </c>
    </row>
    <row r="200" spans="9:12" x14ac:dyDescent="0.3">
      <c r="I200" t="s">
        <v>238</v>
      </c>
      <c r="J200" t="s">
        <v>400</v>
      </c>
      <c r="K200" t="s">
        <v>401</v>
      </c>
      <c r="L200" t="s">
        <v>238</v>
      </c>
    </row>
    <row r="201" spans="9:12" x14ac:dyDescent="0.3">
      <c r="I201" t="s">
        <v>238</v>
      </c>
      <c r="J201" t="s">
        <v>413</v>
      </c>
      <c r="K201" t="s">
        <v>414</v>
      </c>
      <c r="L201" t="s">
        <v>238</v>
      </c>
    </row>
    <row r="202" spans="9:12" x14ac:dyDescent="0.3">
      <c r="I202" t="s">
        <v>238</v>
      </c>
      <c r="J202" t="s">
        <v>415</v>
      </c>
      <c r="K202" t="s">
        <v>416</v>
      </c>
      <c r="L202" t="s">
        <v>238</v>
      </c>
    </row>
    <row r="203" spans="9:12" x14ac:dyDescent="0.3">
      <c r="I203" t="s">
        <v>238</v>
      </c>
      <c r="J203" t="s">
        <v>421</v>
      </c>
      <c r="K203" t="s">
        <v>422</v>
      </c>
      <c r="L203" t="s">
        <v>238</v>
      </c>
    </row>
    <row r="204" spans="9:12" x14ac:dyDescent="0.3">
      <c r="I204" t="s">
        <v>238</v>
      </c>
      <c r="J204" t="s">
        <v>425</v>
      </c>
      <c r="K204" t="s">
        <v>426</v>
      </c>
      <c r="L204" t="s">
        <v>238</v>
      </c>
    </row>
    <row r="205" spans="9:12" x14ac:dyDescent="0.3">
      <c r="I205" t="s">
        <v>238</v>
      </c>
      <c r="J205" t="s">
        <v>427</v>
      </c>
      <c r="K205" t="s">
        <v>428</v>
      </c>
      <c r="L205" t="s">
        <v>238</v>
      </c>
    </row>
    <row r="206" spans="9:12" x14ac:dyDescent="0.3">
      <c r="I206" t="s">
        <v>238</v>
      </c>
      <c r="J206" t="s">
        <v>431</v>
      </c>
      <c r="K206" t="s">
        <v>432</v>
      </c>
      <c r="L206" t="s">
        <v>238</v>
      </c>
    </row>
    <row r="207" spans="9:12" x14ac:dyDescent="0.3">
      <c r="I207" t="s">
        <v>238</v>
      </c>
      <c r="J207" t="s">
        <v>438</v>
      </c>
      <c r="K207" t="s">
        <v>439</v>
      </c>
      <c r="L207" t="s">
        <v>238</v>
      </c>
    </row>
    <row r="208" spans="9:12" x14ac:dyDescent="0.3">
      <c r="I208" t="s">
        <v>238</v>
      </c>
      <c r="J208" t="s">
        <v>442</v>
      </c>
      <c r="K208" t="s">
        <v>443</v>
      </c>
      <c r="L208" t="s">
        <v>238</v>
      </c>
    </row>
    <row r="209" spans="9:12" x14ac:dyDescent="0.3">
      <c r="I209" t="s">
        <v>238</v>
      </c>
      <c r="J209" t="s">
        <v>448</v>
      </c>
      <c r="K209" t="s">
        <v>449</v>
      </c>
      <c r="L209" t="s">
        <v>238</v>
      </c>
    </row>
    <row r="210" spans="9:12" x14ac:dyDescent="0.3">
      <c r="I210" t="s">
        <v>238</v>
      </c>
      <c r="J210" t="s">
        <v>450</v>
      </c>
      <c r="K210" t="s">
        <v>451</v>
      </c>
      <c r="L210" t="s">
        <v>238</v>
      </c>
    </row>
    <row r="211" spans="9:12" x14ac:dyDescent="0.3">
      <c r="I211" t="s">
        <v>238</v>
      </c>
      <c r="J211" t="s">
        <v>460</v>
      </c>
      <c r="K211" t="s">
        <v>461</v>
      </c>
      <c r="L211" t="s">
        <v>238</v>
      </c>
    </row>
    <row r="212" spans="9:12" x14ac:dyDescent="0.3">
      <c r="I212" t="s">
        <v>238</v>
      </c>
      <c r="J212" t="s">
        <v>468</v>
      </c>
      <c r="K212" t="s">
        <v>469</v>
      </c>
      <c r="L212" t="s">
        <v>238</v>
      </c>
    </row>
    <row r="213" spans="9:12" x14ac:dyDescent="0.3">
      <c r="I213" t="s">
        <v>238</v>
      </c>
      <c r="J213" t="s">
        <v>484</v>
      </c>
      <c r="K213" t="s">
        <v>485</v>
      </c>
      <c r="L213" t="s">
        <v>238</v>
      </c>
    </row>
    <row r="214" spans="9:12" x14ac:dyDescent="0.3">
      <c r="I214" t="s">
        <v>238</v>
      </c>
      <c r="J214" t="s">
        <v>506</v>
      </c>
      <c r="K214" t="s">
        <v>507</v>
      </c>
      <c r="L214" t="s">
        <v>238</v>
      </c>
    </row>
    <row r="215" spans="9:12" x14ac:dyDescent="0.3">
      <c r="I215" t="s">
        <v>238</v>
      </c>
      <c r="J215" t="s">
        <v>517</v>
      </c>
      <c r="K215" t="s">
        <v>518</v>
      </c>
      <c r="L215" t="s">
        <v>238</v>
      </c>
    </row>
    <row r="216" spans="9:12" x14ac:dyDescent="0.3">
      <c r="I216" t="s">
        <v>238</v>
      </c>
      <c r="J216" t="s">
        <v>562</v>
      </c>
      <c r="K216" t="s">
        <v>563</v>
      </c>
      <c r="L216" t="s">
        <v>238</v>
      </c>
    </row>
    <row r="217" spans="9:12" x14ac:dyDescent="0.3">
      <c r="I217" t="s">
        <v>238</v>
      </c>
      <c r="J217" t="s">
        <v>568</v>
      </c>
      <c r="K217" t="s">
        <v>569</v>
      </c>
      <c r="L217" t="s">
        <v>238</v>
      </c>
    </row>
    <row r="218" spans="9:12" x14ac:dyDescent="0.3">
      <c r="I218" t="s">
        <v>238</v>
      </c>
      <c r="J218" t="s">
        <v>606</v>
      </c>
      <c r="K218" t="s">
        <v>607</v>
      </c>
      <c r="L218" t="s">
        <v>238</v>
      </c>
    </row>
    <row r="219" spans="9:12" x14ac:dyDescent="0.3">
      <c r="I219" t="s">
        <v>238</v>
      </c>
      <c r="J219" t="s">
        <v>627</v>
      </c>
      <c r="K219" t="s">
        <v>628</v>
      </c>
      <c r="L219" t="s">
        <v>238</v>
      </c>
    </row>
    <row r="220" spans="9:12" x14ac:dyDescent="0.3">
      <c r="I220" t="s">
        <v>238</v>
      </c>
      <c r="J220" t="s">
        <v>643</v>
      </c>
      <c r="K220" t="s">
        <v>644</v>
      </c>
      <c r="L220" t="s">
        <v>238</v>
      </c>
    </row>
    <row r="221" spans="9:12" x14ac:dyDescent="0.3">
      <c r="I221" t="s">
        <v>238</v>
      </c>
      <c r="J221" t="s">
        <v>653</v>
      </c>
      <c r="K221" t="s">
        <v>654</v>
      </c>
      <c r="L221" t="s">
        <v>238</v>
      </c>
    </row>
    <row r="222" spans="9:12" x14ac:dyDescent="0.3">
      <c r="I222" t="s">
        <v>238</v>
      </c>
      <c r="J222" t="s">
        <v>655</v>
      </c>
      <c r="K222" t="s">
        <v>656</v>
      </c>
      <c r="L222" t="s">
        <v>238</v>
      </c>
    </row>
    <row r="223" spans="9:12" x14ac:dyDescent="0.3">
      <c r="I223" t="s">
        <v>238</v>
      </c>
      <c r="J223" t="s">
        <v>666</v>
      </c>
      <c r="K223" t="s">
        <v>667</v>
      </c>
      <c r="L223" t="s">
        <v>238</v>
      </c>
    </row>
    <row r="224" spans="9:12" x14ac:dyDescent="0.3">
      <c r="I224" t="s">
        <v>247</v>
      </c>
      <c r="J224" t="s">
        <v>245</v>
      </c>
      <c r="K224" t="s">
        <v>246</v>
      </c>
      <c r="L224" t="s">
        <v>247</v>
      </c>
    </row>
    <row r="225" spans="9:12" x14ac:dyDescent="0.3">
      <c r="I225" t="s">
        <v>247</v>
      </c>
      <c r="J225" t="s">
        <v>1319</v>
      </c>
      <c r="K225" t="s">
        <v>1320</v>
      </c>
      <c r="L225" t="s">
        <v>247</v>
      </c>
    </row>
    <row r="226" spans="9:12" x14ac:dyDescent="0.3">
      <c r="I226" t="s">
        <v>247</v>
      </c>
      <c r="J226" t="s">
        <v>321</v>
      </c>
      <c r="K226" t="s">
        <v>322</v>
      </c>
      <c r="L226" t="s">
        <v>247</v>
      </c>
    </row>
    <row r="227" spans="9:12" x14ac:dyDescent="0.3">
      <c r="I227" t="s">
        <v>247</v>
      </c>
      <c r="J227" t="s">
        <v>352</v>
      </c>
      <c r="K227" t="s">
        <v>353</v>
      </c>
      <c r="L227" t="s">
        <v>247</v>
      </c>
    </row>
    <row r="228" spans="9:12" x14ac:dyDescent="0.3">
      <c r="I228" t="s">
        <v>247</v>
      </c>
      <c r="J228" t="s">
        <v>382</v>
      </c>
      <c r="K228" t="s">
        <v>383</v>
      </c>
      <c r="L228" t="s">
        <v>247</v>
      </c>
    </row>
    <row r="229" spans="9:12" x14ac:dyDescent="0.3">
      <c r="I229" t="s">
        <v>247</v>
      </c>
      <c r="J229" t="s">
        <v>1325</v>
      </c>
      <c r="K229" t="s">
        <v>387</v>
      </c>
      <c r="L229" t="s">
        <v>247</v>
      </c>
    </row>
    <row r="230" spans="9:12" x14ac:dyDescent="0.3">
      <c r="I230" t="s">
        <v>247</v>
      </c>
      <c r="J230" t="s">
        <v>411</v>
      </c>
      <c r="K230" t="s">
        <v>412</v>
      </c>
      <c r="L230" t="s">
        <v>247</v>
      </c>
    </row>
    <row r="231" spans="9:12" x14ac:dyDescent="0.3">
      <c r="I231" t="s">
        <v>247</v>
      </c>
      <c r="J231" t="s">
        <v>527</v>
      </c>
      <c r="K231" t="s">
        <v>528</v>
      </c>
      <c r="L231" t="s">
        <v>247</v>
      </c>
    </row>
    <row r="232" spans="9:12" x14ac:dyDescent="0.3">
      <c r="I232" t="s">
        <v>247</v>
      </c>
      <c r="J232" t="s">
        <v>553</v>
      </c>
      <c r="K232" t="s">
        <v>554</v>
      </c>
      <c r="L232" t="s">
        <v>247</v>
      </c>
    </row>
    <row r="233" spans="9:12" x14ac:dyDescent="0.3">
      <c r="I233" t="s">
        <v>247</v>
      </c>
      <c r="J233" t="s">
        <v>592</v>
      </c>
      <c r="K233" t="s">
        <v>593</v>
      </c>
      <c r="L233" t="s">
        <v>247</v>
      </c>
    </row>
    <row r="234" spans="9:12" x14ac:dyDescent="0.3">
      <c r="I234" t="s">
        <v>247</v>
      </c>
      <c r="J234" t="s">
        <v>594</v>
      </c>
      <c r="K234" t="s">
        <v>595</v>
      </c>
      <c r="L234" t="s">
        <v>247</v>
      </c>
    </row>
    <row r="235" spans="9:12" x14ac:dyDescent="0.3">
      <c r="I235" t="s">
        <v>247</v>
      </c>
      <c r="J235" t="s">
        <v>629</v>
      </c>
      <c r="K235" t="s">
        <v>630</v>
      </c>
      <c r="L235" t="s">
        <v>247</v>
      </c>
    </row>
    <row r="236" spans="9:12" x14ac:dyDescent="0.3">
      <c r="I236" t="s">
        <v>247</v>
      </c>
      <c r="J236" t="s">
        <v>641</v>
      </c>
      <c r="K236" t="s">
        <v>642</v>
      </c>
      <c r="L236" t="s">
        <v>247</v>
      </c>
    </row>
    <row r="237" spans="9:12" x14ac:dyDescent="0.3">
      <c r="I237" t="s">
        <v>247</v>
      </c>
      <c r="J237" t="s">
        <v>670</v>
      </c>
      <c r="K237" t="s">
        <v>671</v>
      </c>
      <c r="L237" t="s">
        <v>247</v>
      </c>
    </row>
    <row r="238" spans="9:12" x14ac:dyDescent="0.3">
      <c r="I238" t="s">
        <v>256</v>
      </c>
      <c r="J238" t="s">
        <v>302</v>
      </c>
      <c r="K238" t="s">
        <v>303</v>
      </c>
      <c r="L238" t="s">
        <v>256</v>
      </c>
    </row>
    <row r="239" spans="9:12" x14ac:dyDescent="0.3">
      <c r="I239" t="s">
        <v>256</v>
      </c>
      <c r="J239" t="s">
        <v>318</v>
      </c>
      <c r="K239" t="s">
        <v>319</v>
      </c>
      <c r="L239" t="s">
        <v>256</v>
      </c>
    </row>
    <row r="240" spans="9:12" x14ac:dyDescent="0.3">
      <c r="I240" t="s">
        <v>256</v>
      </c>
      <c r="J240" t="s">
        <v>326</v>
      </c>
      <c r="K240" t="s">
        <v>327</v>
      </c>
      <c r="L240" t="s">
        <v>256</v>
      </c>
    </row>
    <row r="241" spans="9:12" x14ac:dyDescent="0.3">
      <c r="I241" t="s">
        <v>256</v>
      </c>
      <c r="J241" t="s">
        <v>398</v>
      </c>
      <c r="K241" t="s">
        <v>399</v>
      </c>
      <c r="L241" t="s">
        <v>256</v>
      </c>
    </row>
    <row r="242" spans="9:12" x14ac:dyDescent="0.3">
      <c r="I242" t="s">
        <v>256</v>
      </c>
      <c r="J242" t="s">
        <v>423</v>
      </c>
      <c r="K242" t="s">
        <v>424</v>
      </c>
      <c r="L242" t="s">
        <v>256</v>
      </c>
    </row>
    <row r="243" spans="9:12" x14ac:dyDescent="0.3">
      <c r="I243" t="s">
        <v>256</v>
      </c>
      <c r="J243" t="s">
        <v>446</v>
      </c>
      <c r="K243" t="s">
        <v>447</v>
      </c>
      <c r="L243" t="s">
        <v>256</v>
      </c>
    </row>
    <row r="244" spans="9:12" x14ac:dyDescent="0.3">
      <c r="I244" t="s">
        <v>256</v>
      </c>
      <c r="J244" t="s">
        <v>454</v>
      </c>
      <c r="K244" t="s">
        <v>455</v>
      </c>
      <c r="L244" t="s">
        <v>256</v>
      </c>
    </row>
    <row r="245" spans="9:12" x14ac:dyDescent="0.3">
      <c r="I245" t="s">
        <v>256</v>
      </c>
      <c r="J245" t="s">
        <v>502</v>
      </c>
      <c r="K245" t="s">
        <v>503</v>
      </c>
      <c r="L245" t="s">
        <v>256</v>
      </c>
    </row>
    <row r="246" spans="9:12" x14ac:dyDescent="0.3">
      <c r="I246" t="s">
        <v>256</v>
      </c>
      <c r="J246" t="s">
        <v>547</v>
      </c>
      <c r="K246" t="s">
        <v>548</v>
      </c>
      <c r="L246" t="s">
        <v>256</v>
      </c>
    </row>
    <row r="247" spans="9:12" x14ac:dyDescent="0.3">
      <c r="I247" t="s">
        <v>256</v>
      </c>
      <c r="J247" t="s">
        <v>557</v>
      </c>
      <c r="K247" t="s">
        <v>558</v>
      </c>
      <c r="L247" t="s">
        <v>256</v>
      </c>
    </row>
    <row r="248" spans="9:12" x14ac:dyDescent="0.3">
      <c r="I248" t="s">
        <v>256</v>
      </c>
      <c r="J248" t="s">
        <v>560</v>
      </c>
      <c r="K248" t="s">
        <v>561</v>
      </c>
      <c r="L248" t="s">
        <v>256</v>
      </c>
    </row>
    <row r="249" spans="9:12" x14ac:dyDescent="0.3">
      <c r="I249" t="s">
        <v>256</v>
      </c>
      <c r="J249" t="s">
        <v>588</v>
      </c>
      <c r="K249" t="s">
        <v>589</v>
      </c>
      <c r="L249" t="s">
        <v>256</v>
      </c>
    </row>
    <row r="250" spans="9:12" x14ac:dyDescent="0.3">
      <c r="I250" t="s">
        <v>256</v>
      </c>
      <c r="J250" t="s">
        <v>600</v>
      </c>
      <c r="K250" t="s">
        <v>601</v>
      </c>
      <c r="L250" t="s">
        <v>256</v>
      </c>
    </row>
    <row r="251" spans="9:12" x14ac:dyDescent="0.3">
      <c r="I251" t="s">
        <v>256</v>
      </c>
      <c r="J251" t="s">
        <v>625</v>
      </c>
      <c r="K251" t="s">
        <v>626</v>
      </c>
      <c r="L251" t="s">
        <v>256</v>
      </c>
    </row>
    <row r="252" spans="9:12" x14ac:dyDescent="0.3">
      <c r="I252" t="s">
        <v>256</v>
      </c>
      <c r="J252" t="s">
        <v>662</v>
      </c>
      <c r="K252" t="s">
        <v>663</v>
      </c>
      <c r="L252" t="s">
        <v>256</v>
      </c>
    </row>
    <row r="253" spans="9:12" x14ac:dyDescent="0.3">
      <c r="I253" t="s">
        <v>256</v>
      </c>
      <c r="J253" t="s">
        <v>664</v>
      </c>
      <c r="K253" t="s">
        <v>665</v>
      </c>
      <c r="L253" t="s">
        <v>256</v>
      </c>
    </row>
    <row r="254" spans="9:12" x14ac:dyDescent="0.3">
      <c r="I254" t="s">
        <v>256</v>
      </c>
      <c r="J254" t="s">
        <v>672</v>
      </c>
      <c r="K254" t="s">
        <v>673</v>
      </c>
      <c r="L254" t="s">
        <v>256</v>
      </c>
    </row>
    <row r="255" spans="9:12" x14ac:dyDescent="0.3">
      <c r="I255" t="s">
        <v>256</v>
      </c>
      <c r="J255" t="s">
        <v>678</v>
      </c>
      <c r="K255" t="s">
        <v>679</v>
      </c>
      <c r="L255" t="s">
        <v>256</v>
      </c>
    </row>
    <row r="256" spans="9:12" x14ac:dyDescent="0.3">
      <c r="I256" t="s">
        <v>1334</v>
      </c>
      <c r="J256" t="s">
        <v>269</v>
      </c>
      <c r="K256" t="s">
        <v>270</v>
      </c>
      <c r="L256" t="s">
        <v>1334</v>
      </c>
    </row>
    <row r="257" spans="9:12" x14ac:dyDescent="0.3">
      <c r="I257" t="s">
        <v>1334</v>
      </c>
      <c r="J257" t="s">
        <v>360</v>
      </c>
      <c r="K257" t="s">
        <v>361</v>
      </c>
      <c r="L257" t="s">
        <v>1334</v>
      </c>
    </row>
    <row r="258" spans="9:12" x14ac:dyDescent="0.3">
      <c r="I258" t="s">
        <v>1334</v>
      </c>
      <c r="J258" t="s">
        <v>376</v>
      </c>
      <c r="K258" t="s">
        <v>377</v>
      </c>
      <c r="L258" t="s">
        <v>1334</v>
      </c>
    </row>
    <row r="259" spans="9:12" x14ac:dyDescent="0.3">
      <c r="I259" t="s">
        <v>1334</v>
      </c>
      <c r="J259" t="s">
        <v>380</v>
      </c>
      <c r="K259" t="s">
        <v>381</v>
      </c>
      <c r="L259" t="s">
        <v>1334</v>
      </c>
    </row>
    <row r="260" spans="9:12" x14ac:dyDescent="0.3">
      <c r="I260" t="s">
        <v>1334</v>
      </c>
      <c r="J260" t="s">
        <v>388</v>
      </c>
      <c r="K260" t="s">
        <v>389</v>
      </c>
      <c r="L260" t="s">
        <v>1334</v>
      </c>
    </row>
    <row r="261" spans="9:12" x14ac:dyDescent="0.3">
      <c r="I261" t="s">
        <v>1334</v>
      </c>
      <c r="J261" t="s">
        <v>433</v>
      </c>
      <c r="K261" t="s">
        <v>434</v>
      </c>
      <c r="L261" t="s">
        <v>1334</v>
      </c>
    </row>
    <row r="262" spans="9:12" x14ac:dyDescent="0.3">
      <c r="I262" t="s">
        <v>1334</v>
      </c>
      <c r="J262" t="s">
        <v>478</v>
      </c>
      <c r="K262" t="s">
        <v>479</v>
      </c>
      <c r="L262" t="s">
        <v>1334</v>
      </c>
    </row>
    <row r="263" spans="9:12" x14ac:dyDescent="0.3">
      <c r="I263" t="s">
        <v>1334</v>
      </c>
      <c r="J263" t="s">
        <v>482</v>
      </c>
      <c r="K263" t="s">
        <v>483</v>
      </c>
      <c r="L263" t="s">
        <v>1334</v>
      </c>
    </row>
    <row r="264" spans="9:12" x14ac:dyDescent="0.3">
      <c r="I264" t="s">
        <v>1334</v>
      </c>
      <c r="J264" t="s">
        <v>488</v>
      </c>
      <c r="K264" t="s">
        <v>489</v>
      </c>
      <c r="L264" t="s">
        <v>1334</v>
      </c>
    </row>
    <row r="265" spans="9:12" x14ac:dyDescent="0.3">
      <c r="I265" t="s">
        <v>1334</v>
      </c>
      <c r="J265" t="s">
        <v>533</v>
      </c>
      <c r="K265" t="s">
        <v>534</v>
      </c>
      <c r="L265" t="s">
        <v>1334</v>
      </c>
    </row>
    <row r="266" spans="9:12" x14ac:dyDescent="0.3">
      <c r="I266" t="s">
        <v>1334</v>
      </c>
      <c r="J266" t="s">
        <v>539</v>
      </c>
      <c r="K266" t="s">
        <v>540</v>
      </c>
      <c r="L266" t="s">
        <v>1334</v>
      </c>
    </row>
    <row r="267" spans="9:12" x14ac:dyDescent="0.3">
      <c r="I267" t="s">
        <v>1334</v>
      </c>
      <c r="J267" t="s">
        <v>541</v>
      </c>
      <c r="K267" t="s">
        <v>542</v>
      </c>
      <c r="L267" t="s">
        <v>1334</v>
      </c>
    </row>
    <row r="268" spans="9:12" x14ac:dyDescent="0.3">
      <c r="I268" t="s">
        <v>1334</v>
      </c>
      <c r="J268" t="s">
        <v>574</v>
      </c>
      <c r="K268" t="s">
        <v>575</v>
      </c>
      <c r="L268" t="s">
        <v>1334</v>
      </c>
    </row>
    <row r="269" spans="9:12" x14ac:dyDescent="0.3">
      <c r="I269" t="s">
        <v>1334</v>
      </c>
      <c r="J269" t="s">
        <v>578</v>
      </c>
      <c r="K269" t="s">
        <v>579</v>
      </c>
      <c r="L269" t="s">
        <v>1334</v>
      </c>
    </row>
    <row r="270" spans="9:12" x14ac:dyDescent="0.3">
      <c r="I270" t="s">
        <v>1334</v>
      </c>
      <c r="J270" t="s">
        <v>586</v>
      </c>
      <c r="K270" t="s">
        <v>587</v>
      </c>
      <c r="L270" t="s">
        <v>1334</v>
      </c>
    </row>
    <row r="271" spans="9:12" x14ac:dyDescent="0.3">
      <c r="I271" t="s">
        <v>1334</v>
      </c>
      <c r="J271" t="s">
        <v>590</v>
      </c>
      <c r="K271" t="s">
        <v>591</v>
      </c>
      <c r="L271" t="s">
        <v>1334</v>
      </c>
    </row>
    <row r="272" spans="9:12" x14ac:dyDescent="0.3">
      <c r="I272" t="s">
        <v>1334</v>
      </c>
      <c r="J272" t="s">
        <v>610</v>
      </c>
      <c r="K272" t="s">
        <v>611</v>
      </c>
      <c r="L272" t="s">
        <v>1334</v>
      </c>
    </row>
    <row r="273" spans="9:12" x14ac:dyDescent="0.3">
      <c r="I273" t="s">
        <v>1334</v>
      </c>
      <c r="J273" t="s">
        <v>619</v>
      </c>
      <c r="K273" t="s">
        <v>620</v>
      </c>
      <c r="L273" t="s">
        <v>1334</v>
      </c>
    </row>
    <row r="274" spans="9:12" x14ac:dyDescent="0.3">
      <c r="I274" t="s">
        <v>1334</v>
      </c>
      <c r="J274" t="s">
        <v>635</v>
      </c>
      <c r="K274" t="s">
        <v>636</v>
      </c>
      <c r="L274" t="s">
        <v>1334</v>
      </c>
    </row>
    <row r="275" spans="9:12" x14ac:dyDescent="0.3">
      <c r="I275" t="s">
        <v>1334</v>
      </c>
      <c r="J275" t="s">
        <v>649</v>
      </c>
      <c r="K275" t="s">
        <v>650</v>
      </c>
      <c r="L275" t="s">
        <v>1334</v>
      </c>
    </row>
    <row r="276" spans="9:12" x14ac:dyDescent="0.3">
      <c r="I276" t="s">
        <v>1334</v>
      </c>
      <c r="J276" t="s">
        <v>659</v>
      </c>
      <c r="K276" t="s">
        <v>660</v>
      </c>
      <c r="L276" t="s">
        <v>1334</v>
      </c>
    </row>
    <row r="277" spans="9:12" x14ac:dyDescent="0.3">
      <c r="I277" t="s">
        <v>1334</v>
      </c>
      <c r="J277" t="s">
        <v>682</v>
      </c>
      <c r="K277" t="s">
        <v>683</v>
      </c>
      <c r="L277" t="s">
        <v>1334</v>
      </c>
    </row>
    <row r="278" spans="9:12" x14ac:dyDescent="0.3">
      <c r="I278" t="s">
        <v>1334</v>
      </c>
      <c r="J278" t="s">
        <v>684</v>
      </c>
      <c r="K278" t="s">
        <v>685</v>
      </c>
      <c r="L278" t="s">
        <v>1334</v>
      </c>
    </row>
    <row r="279" spans="9:12" x14ac:dyDescent="0.3">
      <c r="I279" t="s">
        <v>1338</v>
      </c>
      <c r="J279" t="s">
        <v>254</v>
      </c>
      <c r="K279" t="s">
        <v>255</v>
      </c>
      <c r="L279" t="s">
        <v>1338</v>
      </c>
    </row>
    <row r="280" spans="9:12" x14ac:dyDescent="0.3">
      <c r="I280" t="s">
        <v>1338</v>
      </c>
      <c r="J280" t="s">
        <v>334</v>
      </c>
      <c r="K280" t="s">
        <v>335</v>
      </c>
      <c r="L280" t="s">
        <v>1338</v>
      </c>
    </row>
    <row r="281" spans="9:12" x14ac:dyDescent="0.3">
      <c r="I281" t="s">
        <v>1338</v>
      </c>
      <c r="J281" t="s">
        <v>338</v>
      </c>
      <c r="K281" t="s">
        <v>339</v>
      </c>
      <c r="L281" t="s">
        <v>1338</v>
      </c>
    </row>
    <row r="282" spans="9:12" x14ac:dyDescent="0.3">
      <c r="I282" t="s">
        <v>1338</v>
      </c>
      <c r="J282" t="s">
        <v>404</v>
      </c>
      <c r="K282" t="s">
        <v>405</v>
      </c>
      <c r="L282" t="s">
        <v>1338</v>
      </c>
    </row>
    <row r="283" spans="9:12" x14ac:dyDescent="0.3">
      <c r="I283" t="s">
        <v>1338</v>
      </c>
      <c r="J283" t="s">
        <v>435</v>
      </c>
      <c r="K283" t="s">
        <v>436</v>
      </c>
      <c r="L283" t="s">
        <v>1338</v>
      </c>
    </row>
    <row r="284" spans="9:12" x14ac:dyDescent="0.3">
      <c r="I284" t="s">
        <v>1338</v>
      </c>
      <c r="J284" t="s">
        <v>494</v>
      </c>
      <c r="K284" t="s">
        <v>495</v>
      </c>
      <c r="L284" t="s">
        <v>1338</v>
      </c>
    </row>
    <row r="285" spans="9:12" x14ac:dyDescent="0.3">
      <c r="I285" t="s">
        <v>1338</v>
      </c>
      <c r="J285" t="s">
        <v>512</v>
      </c>
      <c r="K285" t="s">
        <v>513</v>
      </c>
      <c r="L285" t="s">
        <v>1338</v>
      </c>
    </row>
    <row r="286" spans="9:12" x14ac:dyDescent="0.3">
      <c r="I286" t="s">
        <v>1338</v>
      </c>
      <c r="J286" t="s">
        <v>519</v>
      </c>
      <c r="K286" t="s">
        <v>520</v>
      </c>
      <c r="L286" t="s">
        <v>1338</v>
      </c>
    </row>
    <row r="287" spans="9:12" x14ac:dyDescent="0.3">
      <c r="I287" t="s">
        <v>1338</v>
      </c>
      <c r="J287" t="s">
        <v>549</v>
      </c>
      <c r="K287" t="s">
        <v>550</v>
      </c>
      <c r="L287" t="s">
        <v>1338</v>
      </c>
    </row>
    <row r="288" spans="9:12" x14ac:dyDescent="0.3">
      <c r="I288" t="s">
        <v>1338</v>
      </c>
      <c r="J288" t="s">
        <v>604</v>
      </c>
      <c r="K288" t="s">
        <v>605</v>
      </c>
      <c r="L288" t="s">
        <v>1338</v>
      </c>
    </row>
    <row r="289" spans="9:12" x14ac:dyDescent="0.3">
      <c r="I289" t="s">
        <v>1338</v>
      </c>
      <c r="J289" t="s">
        <v>621</v>
      </c>
      <c r="K289" t="s">
        <v>622</v>
      </c>
      <c r="L289" t="s">
        <v>1338</v>
      </c>
    </row>
    <row r="290" spans="9:12" x14ac:dyDescent="0.3">
      <c r="I290" t="s">
        <v>1338</v>
      </c>
      <c r="J290" t="s">
        <v>637</v>
      </c>
      <c r="K290" t="s">
        <v>638</v>
      </c>
      <c r="L290" t="s">
        <v>1338</v>
      </c>
    </row>
    <row r="291" spans="9:12" x14ac:dyDescent="0.3">
      <c r="I291" t="s">
        <v>1330</v>
      </c>
      <c r="J291" t="s">
        <v>276</v>
      </c>
      <c r="K291" t="s">
        <v>277</v>
      </c>
      <c r="L291" t="s">
        <v>1330</v>
      </c>
    </row>
    <row r="292" spans="9:12" x14ac:dyDescent="0.3">
      <c r="I292" t="s">
        <v>1330</v>
      </c>
      <c r="J292" t="s">
        <v>284</v>
      </c>
      <c r="K292" t="s">
        <v>285</v>
      </c>
      <c r="L292" t="s">
        <v>1330</v>
      </c>
    </row>
    <row r="293" spans="9:12" x14ac:dyDescent="0.3">
      <c r="I293" t="s">
        <v>1330</v>
      </c>
      <c r="J293" t="s">
        <v>291</v>
      </c>
      <c r="K293" t="s">
        <v>292</v>
      </c>
      <c r="L293" t="s">
        <v>1330</v>
      </c>
    </row>
    <row r="294" spans="9:12" x14ac:dyDescent="0.3">
      <c r="I294" t="s">
        <v>1330</v>
      </c>
      <c r="J294" t="s">
        <v>328</v>
      </c>
      <c r="K294" t="s">
        <v>329</v>
      </c>
      <c r="L294" t="s">
        <v>1330</v>
      </c>
    </row>
    <row r="295" spans="9:12" x14ac:dyDescent="0.3">
      <c r="I295" t="s">
        <v>1330</v>
      </c>
      <c r="J295" t="s">
        <v>342</v>
      </c>
      <c r="K295" t="s">
        <v>343</v>
      </c>
      <c r="L295" t="s">
        <v>1330</v>
      </c>
    </row>
    <row r="296" spans="9:12" x14ac:dyDescent="0.3">
      <c r="I296" t="s">
        <v>1330</v>
      </c>
      <c r="J296" t="s">
        <v>344</v>
      </c>
      <c r="K296" t="s">
        <v>345</v>
      </c>
      <c r="L296" t="s">
        <v>1330</v>
      </c>
    </row>
    <row r="297" spans="9:12" x14ac:dyDescent="0.3">
      <c r="I297" t="s">
        <v>1330</v>
      </c>
      <c r="J297" t="s">
        <v>419</v>
      </c>
      <c r="K297" t="s">
        <v>420</v>
      </c>
      <c r="L297" t="s">
        <v>1330</v>
      </c>
    </row>
    <row r="298" spans="9:12" x14ac:dyDescent="0.3">
      <c r="I298" t="s">
        <v>1330</v>
      </c>
      <c r="J298" t="s">
        <v>464</v>
      </c>
      <c r="K298" t="s">
        <v>465</v>
      </c>
      <c r="L298" t="s">
        <v>1330</v>
      </c>
    </row>
    <row r="299" spans="9:12" x14ac:dyDescent="0.3">
      <c r="I299" t="s">
        <v>1330</v>
      </c>
      <c r="J299" t="s">
        <v>470</v>
      </c>
      <c r="K299" t="s">
        <v>471</v>
      </c>
      <c r="L299" t="s">
        <v>1330</v>
      </c>
    </row>
    <row r="300" spans="9:12" x14ac:dyDescent="0.3">
      <c r="I300" t="s">
        <v>1330</v>
      </c>
      <c r="J300" t="s">
        <v>492</v>
      </c>
      <c r="K300" t="s">
        <v>493</v>
      </c>
      <c r="L300" t="s">
        <v>1330</v>
      </c>
    </row>
    <row r="301" spans="9:12" x14ac:dyDescent="0.3">
      <c r="I301" t="s">
        <v>1330</v>
      </c>
      <c r="J301" t="s">
        <v>498</v>
      </c>
      <c r="K301" t="s">
        <v>499</v>
      </c>
      <c r="L301" t="s">
        <v>1330</v>
      </c>
    </row>
    <row r="302" spans="9:12" x14ac:dyDescent="0.3">
      <c r="I302" t="s">
        <v>1330</v>
      </c>
      <c r="J302" t="s">
        <v>545</v>
      </c>
      <c r="K302" t="s">
        <v>546</v>
      </c>
      <c r="L302" t="s">
        <v>1330</v>
      </c>
    </row>
    <row r="303" spans="9:12" x14ac:dyDescent="0.3">
      <c r="I303" t="s">
        <v>1330</v>
      </c>
      <c r="J303" t="s">
        <v>570</v>
      </c>
      <c r="K303" t="s">
        <v>571</v>
      </c>
      <c r="L303" t="s">
        <v>1330</v>
      </c>
    </row>
    <row r="304" spans="9:12" x14ac:dyDescent="0.3">
      <c r="I304" t="s">
        <v>1330</v>
      </c>
      <c r="J304" t="s">
        <v>576</v>
      </c>
      <c r="K304" t="s">
        <v>577</v>
      </c>
      <c r="L304" t="s">
        <v>1330</v>
      </c>
    </row>
    <row r="305" spans="9:12" x14ac:dyDescent="0.3">
      <c r="I305" t="s">
        <v>1330</v>
      </c>
      <c r="J305" t="s">
        <v>580</v>
      </c>
      <c r="K305" t="s">
        <v>581</v>
      </c>
      <c r="L305" t="s">
        <v>1330</v>
      </c>
    </row>
    <row r="306" spans="9:12" x14ac:dyDescent="0.3">
      <c r="I306" t="s">
        <v>1330</v>
      </c>
      <c r="J306" t="s">
        <v>608</v>
      </c>
      <c r="K306" t="s">
        <v>609</v>
      </c>
      <c r="L306" t="s">
        <v>1330</v>
      </c>
    </row>
    <row r="307" spans="9:12" x14ac:dyDescent="0.3">
      <c r="I307" t="s">
        <v>1330</v>
      </c>
      <c r="J307" t="s">
        <v>613</v>
      </c>
      <c r="K307" t="s">
        <v>614</v>
      </c>
      <c r="L307" t="s">
        <v>1330</v>
      </c>
    </row>
    <row r="308" spans="9:12" x14ac:dyDescent="0.3">
      <c r="I308" t="s">
        <v>1330</v>
      </c>
      <c r="J308" t="s">
        <v>631</v>
      </c>
      <c r="K308" t="s">
        <v>632</v>
      </c>
      <c r="L308" t="s">
        <v>1330</v>
      </c>
    </row>
    <row r="309" spans="9:12" x14ac:dyDescent="0.3">
      <c r="I309" t="s">
        <v>1330</v>
      </c>
      <c r="J309" t="s">
        <v>645</v>
      </c>
      <c r="K309" t="s">
        <v>646</v>
      </c>
      <c r="L309" t="s">
        <v>1330</v>
      </c>
    </row>
    <row r="310" spans="9:12" x14ac:dyDescent="0.3">
      <c r="I310" t="s">
        <v>1330</v>
      </c>
      <c r="J310" t="s">
        <v>657</v>
      </c>
      <c r="K310" t="s">
        <v>658</v>
      </c>
      <c r="L310" t="s">
        <v>1330</v>
      </c>
    </row>
    <row r="311" spans="9:12" x14ac:dyDescent="0.3">
      <c r="I311" t="s">
        <v>1330</v>
      </c>
      <c r="J311" t="s">
        <v>668</v>
      </c>
      <c r="K311" t="s">
        <v>669</v>
      </c>
      <c r="L311" t="s">
        <v>1330</v>
      </c>
    </row>
    <row r="312" spans="9:12" x14ac:dyDescent="0.3">
      <c r="I312" t="s">
        <v>1330</v>
      </c>
      <c r="J312" t="s">
        <v>676</v>
      </c>
      <c r="K312" t="s">
        <v>677</v>
      </c>
      <c r="L312" t="s">
        <v>1330</v>
      </c>
    </row>
    <row r="313" spans="9:12" x14ac:dyDescent="0.3">
      <c r="I313" t="s">
        <v>1327</v>
      </c>
      <c r="J313" t="s">
        <v>236</v>
      </c>
      <c r="K313" t="s">
        <v>237</v>
      </c>
      <c r="L313" t="s">
        <v>1327</v>
      </c>
    </row>
    <row r="314" spans="9:12" x14ac:dyDescent="0.3">
      <c r="I314" t="s">
        <v>1327</v>
      </c>
      <c r="J314" t="s">
        <v>308</v>
      </c>
      <c r="K314" t="s">
        <v>309</v>
      </c>
      <c r="L314" t="s">
        <v>1327</v>
      </c>
    </row>
    <row r="315" spans="9:12" x14ac:dyDescent="0.3">
      <c r="I315" t="s">
        <v>1327</v>
      </c>
      <c r="J315" t="s">
        <v>332</v>
      </c>
      <c r="K315" t="s">
        <v>333</v>
      </c>
      <c r="L315" t="s">
        <v>1327</v>
      </c>
    </row>
    <row r="316" spans="9:12" x14ac:dyDescent="0.3">
      <c r="I316" t="s">
        <v>1327</v>
      </c>
      <c r="J316" t="s">
        <v>356</v>
      </c>
      <c r="K316" t="s">
        <v>357</v>
      </c>
      <c r="L316" t="s">
        <v>1327</v>
      </c>
    </row>
    <row r="317" spans="9:12" x14ac:dyDescent="0.3">
      <c r="I317" t="s">
        <v>1327</v>
      </c>
      <c r="J317" t="s">
        <v>368</v>
      </c>
      <c r="K317" t="s">
        <v>369</v>
      </c>
      <c r="L317" t="s">
        <v>1327</v>
      </c>
    </row>
    <row r="318" spans="9:12" x14ac:dyDescent="0.3">
      <c r="I318" t="s">
        <v>1327</v>
      </c>
      <c r="J318" t="s">
        <v>372</v>
      </c>
      <c r="K318" t="s">
        <v>373</v>
      </c>
      <c r="L318" t="s">
        <v>1327</v>
      </c>
    </row>
    <row r="319" spans="9:12" x14ac:dyDescent="0.3">
      <c r="I319" t="s">
        <v>1327</v>
      </c>
      <c r="J319" t="s">
        <v>384</v>
      </c>
      <c r="K319" t="s">
        <v>385</v>
      </c>
      <c r="L319" t="s">
        <v>1327</v>
      </c>
    </row>
    <row r="320" spans="9:12" x14ac:dyDescent="0.3">
      <c r="I320" t="s">
        <v>1327</v>
      </c>
      <c r="J320" t="s">
        <v>396</v>
      </c>
      <c r="K320" t="s">
        <v>397</v>
      </c>
      <c r="L320" t="s">
        <v>1327</v>
      </c>
    </row>
    <row r="321" spans="9:12" x14ac:dyDescent="0.3">
      <c r="I321" t="s">
        <v>1327</v>
      </c>
      <c r="J321" t="s">
        <v>407</v>
      </c>
      <c r="K321" t="s">
        <v>408</v>
      </c>
      <c r="L321" t="s">
        <v>1327</v>
      </c>
    </row>
    <row r="322" spans="9:12" x14ac:dyDescent="0.3">
      <c r="I322" t="s">
        <v>1327</v>
      </c>
      <c r="J322" t="s">
        <v>429</v>
      </c>
      <c r="K322" t="s">
        <v>430</v>
      </c>
      <c r="L322" t="s">
        <v>1327</v>
      </c>
    </row>
    <row r="323" spans="9:12" x14ac:dyDescent="0.3">
      <c r="I323" t="s">
        <v>1327</v>
      </c>
      <c r="J323" t="s">
        <v>456</v>
      </c>
      <c r="K323" t="s">
        <v>457</v>
      </c>
      <c r="L323" t="s">
        <v>1327</v>
      </c>
    </row>
    <row r="324" spans="9:12" x14ac:dyDescent="0.3">
      <c r="I324" t="s">
        <v>1327</v>
      </c>
      <c r="J324" t="s">
        <v>462</v>
      </c>
      <c r="K324" t="s">
        <v>463</v>
      </c>
      <c r="L324" t="s">
        <v>1327</v>
      </c>
    </row>
    <row r="325" spans="9:12" x14ac:dyDescent="0.3">
      <c r="I325" t="s">
        <v>1327</v>
      </c>
      <c r="J325" t="s">
        <v>474</v>
      </c>
      <c r="K325" t="s">
        <v>475</v>
      </c>
      <c r="L325" t="s">
        <v>1327</v>
      </c>
    </row>
    <row r="326" spans="9:12" x14ac:dyDescent="0.3">
      <c r="I326" t="s">
        <v>1327</v>
      </c>
      <c r="J326" t="s">
        <v>510</v>
      </c>
      <c r="K326" t="s">
        <v>511</v>
      </c>
      <c r="L326" t="s">
        <v>1327</v>
      </c>
    </row>
    <row r="327" spans="9:12" x14ac:dyDescent="0.3">
      <c r="I327" t="s">
        <v>1327</v>
      </c>
      <c r="J327" t="s">
        <v>515</v>
      </c>
      <c r="K327" t="s">
        <v>516</v>
      </c>
      <c r="L327" t="s">
        <v>1327</v>
      </c>
    </row>
    <row r="328" spans="9:12" x14ac:dyDescent="0.3">
      <c r="I328" t="s">
        <v>1327</v>
      </c>
      <c r="J328" t="s">
        <v>523</v>
      </c>
      <c r="K328" t="s">
        <v>524</v>
      </c>
      <c r="L328" t="s">
        <v>1327</v>
      </c>
    </row>
    <row r="329" spans="9:12" x14ac:dyDescent="0.3">
      <c r="I329" t="s">
        <v>1327</v>
      </c>
      <c r="J329" t="s">
        <v>525</v>
      </c>
      <c r="K329" t="s">
        <v>526</v>
      </c>
      <c r="L329" t="s">
        <v>1327</v>
      </c>
    </row>
    <row r="330" spans="9:12" x14ac:dyDescent="0.3">
      <c r="I330" t="s">
        <v>1327</v>
      </c>
      <c r="J330" t="s">
        <v>529</v>
      </c>
      <c r="K330" t="s">
        <v>530</v>
      </c>
      <c r="L330" t="s">
        <v>1327</v>
      </c>
    </row>
    <row r="331" spans="9:12" x14ac:dyDescent="0.3">
      <c r="I331" t="s">
        <v>1327</v>
      </c>
      <c r="J331" t="s">
        <v>531</v>
      </c>
      <c r="K331" t="s">
        <v>532</v>
      </c>
      <c r="L331" t="s">
        <v>1327</v>
      </c>
    </row>
    <row r="332" spans="9:12" x14ac:dyDescent="0.3">
      <c r="I332" t="s">
        <v>1327</v>
      </c>
      <c r="J332" t="s">
        <v>535</v>
      </c>
      <c r="K332" t="s">
        <v>536</v>
      </c>
      <c r="L332" t="s">
        <v>1327</v>
      </c>
    </row>
    <row r="333" spans="9:12" x14ac:dyDescent="0.3">
      <c r="I333" t="s">
        <v>1327</v>
      </c>
      <c r="J333" t="s">
        <v>564</v>
      </c>
      <c r="K333" t="s">
        <v>565</v>
      </c>
      <c r="L333" t="s">
        <v>1327</v>
      </c>
    </row>
    <row r="334" spans="9:12" x14ac:dyDescent="0.3">
      <c r="I334" t="s">
        <v>1327</v>
      </c>
      <c r="J334" t="s">
        <v>572</v>
      </c>
      <c r="K334" t="s">
        <v>573</v>
      </c>
      <c r="L334" t="s">
        <v>1327</v>
      </c>
    </row>
    <row r="335" spans="9:12" x14ac:dyDescent="0.3">
      <c r="I335" t="s">
        <v>1327</v>
      </c>
      <c r="J335" t="s">
        <v>582</v>
      </c>
      <c r="K335" t="s">
        <v>583</v>
      </c>
      <c r="L335" t="s">
        <v>1327</v>
      </c>
    </row>
    <row r="336" spans="9:12" x14ac:dyDescent="0.3">
      <c r="I336" t="s">
        <v>1327</v>
      </c>
      <c r="J336" t="s">
        <v>596</v>
      </c>
      <c r="K336" t="s">
        <v>597</v>
      </c>
      <c r="L336" t="s">
        <v>1327</v>
      </c>
    </row>
    <row r="337" spans="9:12" x14ac:dyDescent="0.3">
      <c r="I337" t="s">
        <v>1327</v>
      </c>
      <c r="J337" t="s">
        <v>615</v>
      </c>
      <c r="K337" t="s">
        <v>616</v>
      </c>
      <c r="L337" t="s">
        <v>1327</v>
      </c>
    </row>
    <row r="338" spans="9:12" x14ac:dyDescent="0.3">
      <c r="I338" t="s">
        <v>1327</v>
      </c>
      <c r="J338" t="s">
        <v>623</v>
      </c>
      <c r="K338" t="s">
        <v>624</v>
      </c>
      <c r="L338" t="s">
        <v>1327</v>
      </c>
    </row>
    <row r="339" spans="9:12" x14ac:dyDescent="0.3">
      <c r="I339" t="s">
        <v>1327</v>
      </c>
      <c r="J339" t="s">
        <v>647</v>
      </c>
      <c r="K339" t="s">
        <v>648</v>
      </c>
      <c r="L339" t="s">
        <v>1327</v>
      </c>
    </row>
    <row r="340" spans="9:12" x14ac:dyDescent="0.3">
      <c r="I340" t="s">
        <v>1327</v>
      </c>
      <c r="J340" t="s">
        <v>688</v>
      </c>
      <c r="K340" t="s">
        <v>689</v>
      </c>
      <c r="L340" t="s">
        <v>1327</v>
      </c>
    </row>
    <row r="341" spans="9:12" x14ac:dyDescent="0.3">
      <c r="I341" t="s">
        <v>218</v>
      </c>
      <c r="J341" t="s">
        <v>356</v>
      </c>
      <c r="K341" t="s">
        <v>357</v>
      </c>
      <c r="L341" t="s">
        <v>218</v>
      </c>
    </row>
    <row r="342" spans="9:12" x14ac:dyDescent="0.3">
      <c r="I342" t="s">
        <v>218</v>
      </c>
      <c r="J342" t="s">
        <v>372</v>
      </c>
      <c r="K342" t="s">
        <v>373</v>
      </c>
      <c r="L342" t="s">
        <v>218</v>
      </c>
    </row>
    <row r="343" spans="9:12" x14ac:dyDescent="0.3">
      <c r="I343" t="s">
        <v>218</v>
      </c>
      <c r="J343" t="s">
        <v>407</v>
      </c>
      <c r="K343" t="s">
        <v>408</v>
      </c>
      <c r="L343" t="s">
        <v>218</v>
      </c>
    </row>
    <row r="344" spans="9:12" x14ac:dyDescent="0.3">
      <c r="I344" t="s">
        <v>218</v>
      </c>
      <c r="J344" t="s">
        <v>429</v>
      </c>
      <c r="K344" t="s">
        <v>430</v>
      </c>
      <c r="L344" t="s">
        <v>218</v>
      </c>
    </row>
    <row r="345" spans="9:12" x14ac:dyDescent="0.3">
      <c r="I345" t="s">
        <v>218</v>
      </c>
      <c r="J345" t="s">
        <v>510</v>
      </c>
      <c r="K345" t="s">
        <v>511</v>
      </c>
      <c r="L345" t="s">
        <v>218</v>
      </c>
    </row>
    <row r="346" spans="9:12" x14ac:dyDescent="0.3">
      <c r="I346" t="s">
        <v>218</v>
      </c>
      <c r="J346" t="s">
        <v>515</v>
      </c>
      <c r="K346" t="s">
        <v>516</v>
      </c>
      <c r="L346" t="s">
        <v>218</v>
      </c>
    </row>
    <row r="347" spans="9:12" x14ac:dyDescent="0.3">
      <c r="I347" t="s">
        <v>218</v>
      </c>
      <c r="J347" t="s">
        <v>529</v>
      </c>
      <c r="K347" t="s">
        <v>530</v>
      </c>
      <c r="L347" t="s">
        <v>218</v>
      </c>
    </row>
    <row r="348" spans="9:12" x14ac:dyDescent="0.3">
      <c r="I348" t="s">
        <v>218</v>
      </c>
      <c r="J348" t="s">
        <v>535</v>
      </c>
      <c r="K348" t="s">
        <v>536</v>
      </c>
      <c r="L348" t="s">
        <v>218</v>
      </c>
    </row>
    <row r="349" spans="9:12" x14ac:dyDescent="0.3">
      <c r="I349" t="s">
        <v>218</v>
      </c>
      <c r="J349" t="s">
        <v>564</v>
      </c>
      <c r="K349" t="s">
        <v>565</v>
      </c>
      <c r="L349" t="s">
        <v>218</v>
      </c>
    </row>
    <row r="350" spans="9:12" x14ac:dyDescent="0.3">
      <c r="I350" t="s">
        <v>218</v>
      </c>
      <c r="J350" t="s">
        <v>596</v>
      </c>
      <c r="K350" t="s">
        <v>597</v>
      </c>
      <c r="L350" t="s">
        <v>218</v>
      </c>
    </row>
    <row r="351" spans="9:12" x14ac:dyDescent="0.3">
      <c r="I351" t="s">
        <v>218</v>
      </c>
      <c r="J351" t="s">
        <v>615</v>
      </c>
      <c r="K351" t="s">
        <v>616</v>
      </c>
      <c r="L351" t="s">
        <v>218</v>
      </c>
    </row>
    <row r="352" spans="9:12" x14ac:dyDescent="0.3">
      <c r="I352" t="s">
        <v>218</v>
      </c>
      <c r="J352" t="s">
        <v>623</v>
      </c>
      <c r="K352" t="s">
        <v>624</v>
      </c>
      <c r="L352" t="s">
        <v>218</v>
      </c>
    </row>
    <row r="353" spans="9:12" x14ac:dyDescent="0.3">
      <c r="I353" t="s">
        <v>233</v>
      </c>
      <c r="J353" t="s">
        <v>276</v>
      </c>
      <c r="K353" t="s">
        <v>277</v>
      </c>
      <c r="L353" t="s">
        <v>233</v>
      </c>
    </row>
    <row r="354" spans="9:12" x14ac:dyDescent="0.3">
      <c r="I354" t="s">
        <v>233</v>
      </c>
      <c r="J354" t="s">
        <v>284</v>
      </c>
      <c r="K354" t="s">
        <v>285</v>
      </c>
      <c r="L354" t="s">
        <v>233</v>
      </c>
    </row>
    <row r="355" spans="9:12" x14ac:dyDescent="0.3">
      <c r="I355" t="s">
        <v>233</v>
      </c>
      <c r="J355" t="s">
        <v>291</v>
      </c>
      <c r="K355" t="s">
        <v>292</v>
      </c>
      <c r="L355" t="s">
        <v>233</v>
      </c>
    </row>
    <row r="356" spans="9:12" x14ac:dyDescent="0.3">
      <c r="I356" t="s">
        <v>233</v>
      </c>
      <c r="J356" t="s">
        <v>328</v>
      </c>
      <c r="K356" t="s">
        <v>329</v>
      </c>
      <c r="L356" t="s">
        <v>233</v>
      </c>
    </row>
    <row r="357" spans="9:12" x14ac:dyDescent="0.3">
      <c r="I357" t="s">
        <v>233</v>
      </c>
      <c r="J357" t="s">
        <v>342</v>
      </c>
      <c r="K357" t="s">
        <v>343</v>
      </c>
      <c r="L357" t="s">
        <v>233</v>
      </c>
    </row>
    <row r="358" spans="9:12" x14ac:dyDescent="0.3">
      <c r="I358" t="s">
        <v>233</v>
      </c>
      <c r="J358" t="s">
        <v>344</v>
      </c>
      <c r="K358" t="s">
        <v>345</v>
      </c>
      <c r="L358" t="s">
        <v>233</v>
      </c>
    </row>
    <row r="359" spans="9:12" x14ac:dyDescent="0.3">
      <c r="I359" t="s">
        <v>233</v>
      </c>
      <c r="J359" t="s">
        <v>368</v>
      </c>
      <c r="K359" t="s">
        <v>369</v>
      </c>
      <c r="L359" t="s">
        <v>233</v>
      </c>
    </row>
    <row r="360" spans="9:12" x14ac:dyDescent="0.3">
      <c r="I360" t="s">
        <v>233</v>
      </c>
      <c r="J360" t="s">
        <v>419</v>
      </c>
      <c r="K360" t="s">
        <v>420</v>
      </c>
      <c r="L360" t="s">
        <v>233</v>
      </c>
    </row>
    <row r="361" spans="9:12" x14ac:dyDescent="0.3">
      <c r="I361" t="s">
        <v>233</v>
      </c>
      <c r="J361" t="s">
        <v>464</v>
      </c>
      <c r="K361" t="s">
        <v>465</v>
      </c>
      <c r="L361" t="s">
        <v>233</v>
      </c>
    </row>
    <row r="362" spans="9:12" x14ac:dyDescent="0.3">
      <c r="I362" t="s">
        <v>233</v>
      </c>
      <c r="J362" t="s">
        <v>470</v>
      </c>
      <c r="K362" t="s">
        <v>471</v>
      </c>
      <c r="L362" t="s">
        <v>233</v>
      </c>
    </row>
    <row r="363" spans="9:12" x14ac:dyDescent="0.3">
      <c r="I363" t="s">
        <v>233</v>
      </c>
      <c r="J363" t="s">
        <v>492</v>
      </c>
      <c r="K363" t="s">
        <v>493</v>
      </c>
      <c r="L363" t="s">
        <v>233</v>
      </c>
    </row>
    <row r="364" spans="9:12" x14ac:dyDescent="0.3">
      <c r="I364" t="s">
        <v>233</v>
      </c>
      <c r="J364" t="s">
        <v>498</v>
      </c>
      <c r="K364" t="s">
        <v>499</v>
      </c>
      <c r="L364" t="s">
        <v>233</v>
      </c>
    </row>
    <row r="365" spans="9:12" x14ac:dyDescent="0.3">
      <c r="I365" t="s">
        <v>233</v>
      </c>
      <c r="J365" t="s">
        <v>545</v>
      </c>
      <c r="K365" t="s">
        <v>546</v>
      </c>
      <c r="L365" t="s">
        <v>233</v>
      </c>
    </row>
    <row r="366" spans="9:12" x14ac:dyDescent="0.3">
      <c r="I366" t="s">
        <v>233</v>
      </c>
      <c r="J366" t="s">
        <v>570</v>
      </c>
      <c r="K366" t="s">
        <v>571</v>
      </c>
      <c r="L366" t="s">
        <v>233</v>
      </c>
    </row>
    <row r="367" spans="9:12" x14ac:dyDescent="0.3">
      <c r="I367" t="s">
        <v>233</v>
      </c>
      <c r="J367" t="s">
        <v>576</v>
      </c>
      <c r="K367" t="s">
        <v>577</v>
      </c>
      <c r="L367" t="s">
        <v>233</v>
      </c>
    </row>
    <row r="368" spans="9:12" x14ac:dyDescent="0.3">
      <c r="I368" t="s">
        <v>233</v>
      </c>
      <c r="J368" t="s">
        <v>580</v>
      </c>
      <c r="K368" t="s">
        <v>581</v>
      </c>
      <c r="L368" t="s">
        <v>233</v>
      </c>
    </row>
    <row r="369" spans="9:12" x14ac:dyDescent="0.3">
      <c r="I369" t="s">
        <v>233</v>
      </c>
      <c r="J369" t="s">
        <v>608</v>
      </c>
      <c r="K369" t="s">
        <v>609</v>
      </c>
      <c r="L369" t="s">
        <v>233</v>
      </c>
    </row>
    <row r="370" spans="9:12" x14ac:dyDescent="0.3">
      <c r="I370" t="s">
        <v>233</v>
      </c>
      <c r="J370" t="s">
        <v>613</v>
      </c>
      <c r="K370" t="s">
        <v>614</v>
      </c>
      <c r="L370" t="s">
        <v>233</v>
      </c>
    </row>
    <row r="371" spans="9:12" x14ac:dyDescent="0.3">
      <c r="I371" t="s">
        <v>233</v>
      </c>
      <c r="J371" t="s">
        <v>631</v>
      </c>
      <c r="K371" t="s">
        <v>632</v>
      </c>
      <c r="L371" t="s">
        <v>233</v>
      </c>
    </row>
    <row r="372" spans="9:12" x14ac:dyDescent="0.3">
      <c r="I372" t="s">
        <v>233</v>
      </c>
      <c r="J372" t="s">
        <v>645</v>
      </c>
      <c r="K372" t="s">
        <v>646</v>
      </c>
      <c r="L372" t="s">
        <v>233</v>
      </c>
    </row>
    <row r="373" spans="9:12" x14ac:dyDescent="0.3">
      <c r="I373" t="s">
        <v>233</v>
      </c>
      <c r="J373" t="s">
        <v>657</v>
      </c>
      <c r="K373" t="s">
        <v>658</v>
      </c>
      <c r="L373" t="s">
        <v>233</v>
      </c>
    </row>
    <row r="374" spans="9:12" x14ac:dyDescent="0.3">
      <c r="I374" t="s">
        <v>233</v>
      </c>
      <c r="J374" t="s">
        <v>668</v>
      </c>
      <c r="K374" t="s">
        <v>669</v>
      </c>
      <c r="L374" t="s">
        <v>233</v>
      </c>
    </row>
    <row r="375" spans="9:12" x14ac:dyDescent="0.3">
      <c r="I375" t="s">
        <v>233</v>
      </c>
      <c r="J375" t="s">
        <v>676</v>
      </c>
      <c r="K375" t="s">
        <v>677</v>
      </c>
      <c r="L375" t="s">
        <v>233</v>
      </c>
    </row>
    <row r="376" spans="9:12" x14ac:dyDescent="0.3">
      <c r="I376" t="s">
        <v>242</v>
      </c>
      <c r="J376" t="s">
        <v>236</v>
      </c>
      <c r="K376" t="s">
        <v>237</v>
      </c>
      <c r="L376" t="s">
        <v>242</v>
      </c>
    </row>
    <row r="377" spans="9:12" x14ac:dyDescent="0.3">
      <c r="I377" t="s">
        <v>242</v>
      </c>
      <c r="J377" t="s">
        <v>308</v>
      </c>
      <c r="K377" t="s">
        <v>309</v>
      </c>
      <c r="L377" t="s">
        <v>242</v>
      </c>
    </row>
    <row r="378" spans="9:12" x14ac:dyDescent="0.3">
      <c r="I378" t="s">
        <v>242</v>
      </c>
      <c r="J378" t="s">
        <v>332</v>
      </c>
      <c r="K378" t="s">
        <v>333</v>
      </c>
      <c r="L378" t="s">
        <v>242</v>
      </c>
    </row>
    <row r="379" spans="9:12" x14ac:dyDescent="0.3">
      <c r="I379" t="s">
        <v>242</v>
      </c>
      <c r="J379" t="s">
        <v>384</v>
      </c>
      <c r="K379" t="s">
        <v>385</v>
      </c>
      <c r="L379" t="s">
        <v>242</v>
      </c>
    </row>
    <row r="380" spans="9:12" x14ac:dyDescent="0.3">
      <c r="I380" t="s">
        <v>242</v>
      </c>
      <c r="J380" t="s">
        <v>396</v>
      </c>
      <c r="K380" t="s">
        <v>397</v>
      </c>
      <c r="L380" t="s">
        <v>242</v>
      </c>
    </row>
    <row r="381" spans="9:12" x14ac:dyDescent="0.3">
      <c r="I381" t="s">
        <v>242</v>
      </c>
      <c r="J381" t="s">
        <v>456</v>
      </c>
      <c r="K381" t="s">
        <v>457</v>
      </c>
      <c r="L381" t="s">
        <v>242</v>
      </c>
    </row>
    <row r="382" spans="9:12" x14ac:dyDescent="0.3">
      <c r="I382" t="s">
        <v>242</v>
      </c>
      <c r="J382" t="s">
        <v>462</v>
      </c>
      <c r="K382" t="s">
        <v>463</v>
      </c>
      <c r="L382" t="s">
        <v>242</v>
      </c>
    </row>
    <row r="383" spans="9:12" x14ac:dyDescent="0.3">
      <c r="I383" t="s">
        <v>242</v>
      </c>
      <c r="J383" t="s">
        <v>474</v>
      </c>
      <c r="K383" t="s">
        <v>475</v>
      </c>
      <c r="L383" t="s">
        <v>242</v>
      </c>
    </row>
    <row r="384" spans="9:12" x14ac:dyDescent="0.3">
      <c r="I384" t="s">
        <v>242</v>
      </c>
      <c r="J384" t="s">
        <v>523</v>
      </c>
      <c r="K384" t="s">
        <v>524</v>
      </c>
      <c r="L384" t="s">
        <v>242</v>
      </c>
    </row>
    <row r="385" spans="9:12" x14ac:dyDescent="0.3">
      <c r="I385" t="s">
        <v>242</v>
      </c>
      <c r="J385" t="s">
        <v>525</v>
      </c>
      <c r="K385" t="s">
        <v>526</v>
      </c>
      <c r="L385" t="s">
        <v>242</v>
      </c>
    </row>
    <row r="386" spans="9:12" x14ac:dyDescent="0.3">
      <c r="I386" t="s">
        <v>242</v>
      </c>
      <c r="J386" t="s">
        <v>531</v>
      </c>
      <c r="K386" t="s">
        <v>532</v>
      </c>
      <c r="L386" t="s">
        <v>242</v>
      </c>
    </row>
    <row r="387" spans="9:12" x14ac:dyDescent="0.3">
      <c r="I387" t="s">
        <v>242</v>
      </c>
      <c r="J387" t="s">
        <v>572</v>
      </c>
      <c r="K387" t="s">
        <v>573</v>
      </c>
      <c r="L387" t="s">
        <v>242</v>
      </c>
    </row>
    <row r="388" spans="9:12" x14ac:dyDescent="0.3">
      <c r="I388" t="s">
        <v>242</v>
      </c>
      <c r="J388" t="s">
        <v>582</v>
      </c>
      <c r="K388" t="s">
        <v>583</v>
      </c>
      <c r="L388" t="s">
        <v>242</v>
      </c>
    </row>
    <row r="389" spans="9:12" x14ac:dyDescent="0.3">
      <c r="I389" t="s">
        <v>242</v>
      </c>
      <c r="J389" t="s">
        <v>647</v>
      </c>
      <c r="K389" t="s">
        <v>648</v>
      </c>
      <c r="L389" t="s">
        <v>242</v>
      </c>
    </row>
    <row r="390" spans="9:12" x14ac:dyDescent="0.3">
      <c r="I390" t="s">
        <v>242</v>
      </c>
      <c r="J390" t="s">
        <v>688</v>
      </c>
      <c r="K390" t="s">
        <v>689</v>
      </c>
      <c r="L390" t="s">
        <v>242</v>
      </c>
    </row>
    <row r="391" spans="9:12" x14ac:dyDescent="0.3">
      <c r="I391" t="s">
        <v>251</v>
      </c>
      <c r="J391" t="s">
        <v>376</v>
      </c>
      <c r="K391" t="s">
        <v>377</v>
      </c>
      <c r="L391" t="s">
        <v>251</v>
      </c>
    </row>
    <row r="392" spans="9:12" x14ac:dyDescent="0.3">
      <c r="I392" t="s">
        <v>251</v>
      </c>
      <c r="J392" t="s">
        <v>380</v>
      </c>
      <c r="K392" t="s">
        <v>381</v>
      </c>
      <c r="L392" t="s">
        <v>251</v>
      </c>
    </row>
    <row r="393" spans="9:12" x14ac:dyDescent="0.3">
      <c r="I393" t="s">
        <v>251</v>
      </c>
      <c r="J393" t="s">
        <v>478</v>
      </c>
      <c r="K393" t="s">
        <v>479</v>
      </c>
      <c r="L393" t="s">
        <v>251</v>
      </c>
    </row>
    <row r="394" spans="9:12" x14ac:dyDescent="0.3">
      <c r="I394" t="s">
        <v>251</v>
      </c>
      <c r="J394" t="s">
        <v>482</v>
      </c>
      <c r="K394" t="s">
        <v>483</v>
      </c>
      <c r="L394" t="s">
        <v>251</v>
      </c>
    </row>
    <row r="395" spans="9:12" x14ac:dyDescent="0.3">
      <c r="I395" t="s">
        <v>251</v>
      </c>
      <c r="J395" t="s">
        <v>488</v>
      </c>
      <c r="K395" t="s">
        <v>489</v>
      </c>
      <c r="L395" t="s">
        <v>251</v>
      </c>
    </row>
    <row r="396" spans="9:12" x14ac:dyDescent="0.3">
      <c r="I396" t="s">
        <v>251</v>
      </c>
      <c r="J396" t="s">
        <v>533</v>
      </c>
      <c r="K396" t="s">
        <v>534</v>
      </c>
      <c r="L396" t="s">
        <v>251</v>
      </c>
    </row>
    <row r="397" spans="9:12" x14ac:dyDescent="0.3">
      <c r="I397" t="s">
        <v>251</v>
      </c>
      <c r="J397" t="s">
        <v>539</v>
      </c>
      <c r="K397" t="s">
        <v>540</v>
      </c>
      <c r="L397" t="s">
        <v>251</v>
      </c>
    </row>
    <row r="398" spans="9:12" x14ac:dyDescent="0.3">
      <c r="I398" t="s">
        <v>251</v>
      </c>
      <c r="J398" t="s">
        <v>541</v>
      </c>
      <c r="K398" t="s">
        <v>542</v>
      </c>
      <c r="L398" t="s">
        <v>251</v>
      </c>
    </row>
    <row r="399" spans="9:12" x14ac:dyDescent="0.3">
      <c r="I399" t="s">
        <v>251</v>
      </c>
      <c r="J399" t="s">
        <v>574</v>
      </c>
      <c r="K399" t="s">
        <v>575</v>
      </c>
      <c r="L399" t="s">
        <v>251</v>
      </c>
    </row>
    <row r="400" spans="9:12" x14ac:dyDescent="0.3">
      <c r="I400" t="s">
        <v>260</v>
      </c>
      <c r="J400" t="s">
        <v>269</v>
      </c>
      <c r="K400" t="s">
        <v>270</v>
      </c>
      <c r="L400" t="s">
        <v>260</v>
      </c>
    </row>
    <row r="401" spans="9:12" x14ac:dyDescent="0.3">
      <c r="I401" t="s">
        <v>260</v>
      </c>
      <c r="J401" t="s">
        <v>360</v>
      </c>
      <c r="K401" t="s">
        <v>361</v>
      </c>
      <c r="L401" t="s">
        <v>260</v>
      </c>
    </row>
    <row r="402" spans="9:12" x14ac:dyDescent="0.3">
      <c r="I402" t="s">
        <v>260</v>
      </c>
      <c r="J402" t="s">
        <v>388</v>
      </c>
      <c r="K402" t="s">
        <v>389</v>
      </c>
      <c r="L402" t="s">
        <v>260</v>
      </c>
    </row>
    <row r="403" spans="9:12" x14ac:dyDescent="0.3">
      <c r="I403" t="s">
        <v>260</v>
      </c>
      <c r="J403" t="s">
        <v>433</v>
      </c>
      <c r="K403" t="s">
        <v>434</v>
      </c>
      <c r="L403" t="s">
        <v>260</v>
      </c>
    </row>
    <row r="404" spans="9:12" x14ac:dyDescent="0.3">
      <c r="I404" t="s">
        <v>260</v>
      </c>
      <c r="J404" t="s">
        <v>578</v>
      </c>
      <c r="K404" t="s">
        <v>579</v>
      </c>
      <c r="L404" t="s">
        <v>260</v>
      </c>
    </row>
    <row r="405" spans="9:12" x14ac:dyDescent="0.3">
      <c r="I405" t="s">
        <v>260</v>
      </c>
      <c r="J405" t="s">
        <v>586</v>
      </c>
      <c r="K405" t="s">
        <v>587</v>
      </c>
      <c r="L405" t="s">
        <v>260</v>
      </c>
    </row>
    <row r="406" spans="9:12" x14ac:dyDescent="0.3">
      <c r="I406" t="s">
        <v>260</v>
      </c>
      <c r="J406" t="s">
        <v>590</v>
      </c>
      <c r="K406" t="s">
        <v>591</v>
      </c>
      <c r="L406" t="s">
        <v>260</v>
      </c>
    </row>
    <row r="407" spans="9:12" x14ac:dyDescent="0.3">
      <c r="I407" t="s">
        <v>260</v>
      </c>
      <c r="J407" t="s">
        <v>610</v>
      </c>
      <c r="K407" t="s">
        <v>611</v>
      </c>
      <c r="L407" t="s">
        <v>260</v>
      </c>
    </row>
    <row r="408" spans="9:12" x14ac:dyDescent="0.3">
      <c r="I408" t="s">
        <v>260</v>
      </c>
      <c r="J408" t="s">
        <v>619</v>
      </c>
      <c r="K408" t="s">
        <v>620</v>
      </c>
      <c r="L408" t="s">
        <v>260</v>
      </c>
    </row>
    <row r="409" spans="9:12" x14ac:dyDescent="0.3">
      <c r="I409" t="s">
        <v>260</v>
      </c>
      <c r="J409" t="s">
        <v>635</v>
      </c>
      <c r="K409" t="s">
        <v>636</v>
      </c>
      <c r="L409" t="s">
        <v>260</v>
      </c>
    </row>
    <row r="410" spans="9:12" x14ac:dyDescent="0.3">
      <c r="I410" t="s">
        <v>260</v>
      </c>
      <c r="J410" t="s">
        <v>649</v>
      </c>
      <c r="K410" t="s">
        <v>650</v>
      </c>
      <c r="L410" t="s">
        <v>260</v>
      </c>
    </row>
    <row r="411" spans="9:12" x14ac:dyDescent="0.3">
      <c r="I411" t="s">
        <v>260</v>
      </c>
      <c r="J411" t="s">
        <v>659</v>
      </c>
      <c r="K411" t="s">
        <v>660</v>
      </c>
      <c r="L411" t="s">
        <v>260</v>
      </c>
    </row>
    <row r="412" spans="9:12" x14ac:dyDescent="0.3">
      <c r="I412" t="s">
        <v>260</v>
      </c>
      <c r="J412" t="s">
        <v>682</v>
      </c>
      <c r="K412" t="s">
        <v>683</v>
      </c>
      <c r="L412" t="s">
        <v>260</v>
      </c>
    </row>
    <row r="413" spans="9:12" x14ac:dyDescent="0.3">
      <c r="I413" t="s">
        <v>260</v>
      </c>
      <c r="J413" t="s">
        <v>684</v>
      </c>
      <c r="K413" t="s">
        <v>685</v>
      </c>
      <c r="L413" t="s">
        <v>260</v>
      </c>
    </row>
    <row r="414" spans="9:12" x14ac:dyDescent="0.3">
      <c r="I414" t="s">
        <v>267</v>
      </c>
      <c r="J414" t="s">
        <v>254</v>
      </c>
      <c r="K414" t="s">
        <v>255</v>
      </c>
      <c r="L414" t="s">
        <v>267</v>
      </c>
    </row>
    <row r="415" spans="9:12" x14ac:dyDescent="0.3">
      <c r="I415" t="s">
        <v>267</v>
      </c>
      <c r="J415" t="s">
        <v>334</v>
      </c>
      <c r="K415" t="s">
        <v>335</v>
      </c>
      <c r="L415" t="s">
        <v>267</v>
      </c>
    </row>
    <row r="416" spans="9:12" x14ac:dyDescent="0.3">
      <c r="I416" t="s">
        <v>267</v>
      </c>
      <c r="J416" t="s">
        <v>338</v>
      </c>
      <c r="K416" t="s">
        <v>339</v>
      </c>
      <c r="L416" t="s">
        <v>267</v>
      </c>
    </row>
    <row r="417" spans="9:12" x14ac:dyDescent="0.3">
      <c r="I417" t="s">
        <v>267</v>
      </c>
      <c r="J417" t="s">
        <v>404</v>
      </c>
      <c r="K417" t="s">
        <v>405</v>
      </c>
      <c r="L417" t="s">
        <v>267</v>
      </c>
    </row>
    <row r="418" spans="9:12" x14ac:dyDescent="0.3">
      <c r="I418" t="s">
        <v>267</v>
      </c>
      <c r="J418" t="s">
        <v>435</v>
      </c>
      <c r="K418" t="s">
        <v>436</v>
      </c>
      <c r="L418" t="s">
        <v>267</v>
      </c>
    </row>
    <row r="419" spans="9:12" x14ac:dyDescent="0.3">
      <c r="I419" t="s">
        <v>267</v>
      </c>
      <c r="J419" t="s">
        <v>494</v>
      </c>
      <c r="K419" t="s">
        <v>495</v>
      </c>
      <c r="L419" t="s">
        <v>267</v>
      </c>
    </row>
    <row r="420" spans="9:12" x14ac:dyDescent="0.3">
      <c r="I420" t="s">
        <v>267</v>
      </c>
      <c r="J420" t="s">
        <v>519</v>
      </c>
      <c r="K420" t="s">
        <v>520</v>
      </c>
      <c r="L420" t="s">
        <v>267</v>
      </c>
    </row>
    <row r="421" spans="9:12" x14ac:dyDescent="0.3">
      <c r="I421" t="s">
        <v>267</v>
      </c>
      <c r="J421" t="s">
        <v>549</v>
      </c>
      <c r="K421" t="s">
        <v>550</v>
      </c>
      <c r="L421" t="s">
        <v>267</v>
      </c>
    </row>
    <row r="422" spans="9:12" x14ac:dyDescent="0.3">
      <c r="I422" t="s">
        <v>267</v>
      </c>
      <c r="J422" t="s">
        <v>604</v>
      </c>
      <c r="K422" t="s">
        <v>605</v>
      </c>
      <c r="L422" t="s">
        <v>267</v>
      </c>
    </row>
    <row r="423" spans="9:12" x14ac:dyDescent="0.3">
      <c r="I423" t="s">
        <v>267</v>
      </c>
      <c r="J423" t="s">
        <v>621</v>
      </c>
      <c r="K423" t="s">
        <v>622</v>
      </c>
      <c r="L423" t="s">
        <v>267</v>
      </c>
    </row>
    <row r="424" spans="9:12" x14ac:dyDescent="0.3">
      <c r="I424" t="s">
        <v>267</v>
      </c>
      <c r="J424" t="s">
        <v>637</v>
      </c>
      <c r="K424" t="s">
        <v>638</v>
      </c>
      <c r="L424" t="s">
        <v>267</v>
      </c>
    </row>
    <row r="425" spans="9:12" x14ac:dyDescent="0.3">
      <c r="I425" t="s">
        <v>273</v>
      </c>
      <c r="J425" t="s">
        <v>215</v>
      </c>
      <c r="K425" t="s">
        <v>211</v>
      </c>
      <c r="L425" t="s">
        <v>273</v>
      </c>
    </row>
    <row r="426" spans="9:12" x14ac:dyDescent="0.3">
      <c r="I426" t="s">
        <v>273</v>
      </c>
      <c r="J426" t="s">
        <v>227</v>
      </c>
      <c r="K426" t="s">
        <v>228</v>
      </c>
      <c r="L426" t="s">
        <v>273</v>
      </c>
    </row>
    <row r="427" spans="9:12" x14ac:dyDescent="0.3">
      <c r="I427" t="s">
        <v>273</v>
      </c>
      <c r="J427" t="s">
        <v>263</v>
      </c>
      <c r="K427" t="s">
        <v>264</v>
      </c>
      <c r="L427" t="s">
        <v>273</v>
      </c>
    </row>
    <row r="428" spans="9:12" x14ac:dyDescent="0.3">
      <c r="I428" t="s">
        <v>273</v>
      </c>
      <c r="J428" t="s">
        <v>312</v>
      </c>
      <c r="K428" t="s">
        <v>313</v>
      </c>
      <c r="L428" t="s">
        <v>273</v>
      </c>
    </row>
    <row r="429" spans="9:12" x14ac:dyDescent="0.3">
      <c r="I429" t="s">
        <v>273</v>
      </c>
      <c r="J429" t="s">
        <v>323</v>
      </c>
      <c r="K429" t="s">
        <v>324</v>
      </c>
      <c r="L429" t="s">
        <v>273</v>
      </c>
    </row>
    <row r="430" spans="9:12" x14ac:dyDescent="0.3">
      <c r="I430" t="s">
        <v>273</v>
      </c>
      <c r="J430" t="s">
        <v>336</v>
      </c>
      <c r="K430" t="s">
        <v>337</v>
      </c>
      <c r="L430" t="s">
        <v>273</v>
      </c>
    </row>
    <row r="431" spans="9:12" x14ac:dyDescent="0.3">
      <c r="I431" t="s">
        <v>273</v>
      </c>
      <c r="J431" t="s">
        <v>348</v>
      </c>
      <c r="K431" t="s">
        <v>349</v>
      </c>
      <c r="L431" t="s">
        <v>273</v>
      </c>
    </row>
    <row r="432" spans="9:12" x14ac:dyDescent="0.3">
      <c r="I432" t="s">
        <v>273</v>
      </c>
      <c r="J432" t="s">
        <v>364</v>
      </c>
      <c r="K432" t="s">
        <v>365</v>
      </c>
      <c r="L432" t="s">
        <v>273</v>
      </c>
    </row>
    <row r="433" spans="9:12" x14ac:dyDescent="0.3">
      <c r="I433" t="s">
        <v>273</v>
      </c>
      <c r="J433" t="s">
        <v>392</v>
      </c>
      <c r="K433" t="s">
        <v>393</v>
      </c>
      <c r="L433" t="s">
        <v>273</v>
      </c>
    </row>
    <row r="434" spans="9:12" x14ac:dyDescent="0.3">
      <c r="I434" t="s">
        <v>273</v>
      </c>
      <c r="J434" t="s">
        <v>400</v>
      </c>
      <c r="K434" t="s">
        <v>401</v>
      </c>
      <c r="L434" t="s">
        <v>273</v>
      </c>
    </row>
    <row r="435" spans="9:12" x14ac:dyDescent="0.3">
      <c r="I435" t="s">
        <v>273</v>
      </c>
      <c r="J435" t="s">
        <v>413</v>
      </c>
      <c r="K435" t="s">
        <v>414</v>
      </c>
      <c r="L435" t="s">
        <v>273</v>
      </c>
    </row>
    <row r="436" spans="9:12" x14ac:dyDescent="0.3">
      <c r="I436" t="s">
        <v>273</v>
      </c>
      <c r="J436" t="s">
        <v>415</v>
      </c>
      <c r="K436" t="s">
        <v>416</v>
      </c>
      <c r="L436" t="s">
        <v>273</v>
      </c>
    </row>
    <row r="437" spans="9:12" x14ac:dyDescent="0.3">
      <c r="I437" t="s">
        <v>273</v>
      </c>
      <c r="J437" t="s">
        <v>421</v>
      </c>
      <c r="K437" t="s">
        <v>422</v>
      </c>
      <c r="L437" t="s">
        <v>273</v>
      </c>
    </row>
    <row r="438" spans="9:12" x14ac:dyDescent="0.3">
      <c r="I438" t="s">
        <v>273</v>
      </c>
      <c r="J438" t="s">
        <v>425</v>
      </c>
      <c r="K438" t="s">
        <v>426</v>
      </c>
      <c r="L438" t="s">
        <v>273</v>
      </c>
    </row>
    <row r="439" spans="9:12" x14ac:dyDescent="0.3">
      <c r="I439" t="s">
        <v>273</v>
      </c>
      <c r="J439" t="s">
        <v>427</v>
      </c>
      <c r="K439" t="s">
        <v>428</v>
      </c>
      <c r="L439" t="s">
        <v>273</v>
      </c>
    </row>
    <row r="440" spans="9:12" x14ac:dyDescent="0.3">
      <c r="I440" t="s">
        <v>273</v>
      </c>
      <c r="J440" t="s">
        <v>431</v>
      </c>
      <c r="K440" t="s">
        <v>432</v>
      </c>
      <c r="L440" t="s">
        <v>273</v>
      </c>
    </row>
    <row r="441" spans="9:12" x14ac:dyDescent="0.3">
      <c r="I441" t="s">
        <v>273</v>
      </c>
      <c r="J441" t="s">
        <v>438</v>
      </c>
      <c r="K441" t="s">
        <v>439</v>
      </c>
      <c r="L441" t="s">
        <v>273</v>
      </c>
    </row>
    <row r="442" spans="9:12" x14ac:dyDescent="0.3">
      <c r="I442" t="s">
        <v>273</v>
      </c>
      <c r="J442" t="s">
        <v>442</v>
      </c>
      <c r="K442" t="s">
        <v>443</v>
      </c>
      <c r="L442" t="s">
        <v>273</v>
      </c>
    </row>
    <row r="443" spans="9:12" x14ac:dyDescent="0.3">
      <c r="I443" t="s">
        <v>273</v>
      </c>
      <c r="J443" t="s">
        <v>448</v>
      </c>
      <c r="K443" t="s">
        <v>449</v>
      </c>
      <c r="L443" t="s">
        <v>273</v>
      </c>
    </row>
    <row r="444" spans="9:12" x14ac:dyDescent="0.3">
      <c r="I444" t="s">
        <v>273</v>
      </c>
      <c r="J444" t="s">
        <v>450</v>
      </c>
      <c r="K444" t="s">
        <v>451</v>
      </c>
      <c r="L444" t="s">
        <v>273</v>
      </c>
    </row>
    <row r="445" spans="9:12" x14ac:dyDescent="0.3">
      <c r="I445" t="s">
        <v>273</v>
      </c>
      <c r="J445" t="s">
        <v>460</v>
      </c>
      <c r="K445" t="s">
        <v>461</v>
      </c>
      <c r="L445" t="s">
        <v>273</v>
      </c>
    </row>
    <row r="446" spans="9:12" x14ac:dyDescent="0.3">
      <c r="I446" t="s">
        <v>273</v>
      </c>
      <c r="J446" t="s">
        <v>468</v>
      </c>
      <c r="K446" t="s">
        <v>469</v>
      </c>
      <c r="L446" t="s">
        <v>273</v>
      </c>
    </row>
    <row r="447" spans="9:12" x14ac:dyDescent="0.3">
      <c r="I447" t="s">
        <v>273</v>
      </c>
      <c r="J447" t="s">
        <v>484</v>
      </c>
      <c r="K447" t="s">
        <v>485</v>
      </c>
      <c r="L447" t="s">
        <v>273</v>
      </c>
    </row>
    <row r="448" spans="9:12" x14ac:dyDescent="0.3">
      <c r="I448" t="s">
        <v>273</v>
      </c>
      <c r="J448" t="s">
        <v>506</v>
      </c>
      <c r="K448" t="s">
        <v>507</v>
      </c>
      <c r="L448" t="s">
        <v>273</v>
      </c>
    </row>
    <row r="449" spans="9:12" x14ac:dyDescent="0.3">
      <c r="I449" t="s">
        <v>273</v>
      </c>
      <c r="J449" t="s">
        <v>517</v>
      </c>
      <c r="K449" t="s">
        <v>518</v>
      </c>
      <c r="L449" t="s">
        <v>273</v>
      </c>
    </row>
    <row r="450" spans="9:12" x14ac:dyDescent="0.3">
      <c r="I450" t="s">
        <v>273</v>
      </c>
      <c r="J450" t="s">
        <v>562</v>
      </c>
      <c r="K450" t="s">
        <v>563</v>
      </c>
      <c r="L450" t="s">
        <v>273</v>
      </c>
    </row>
    <row r="451" spans="9:12" x14ac:dyDescent="0.3">
      <c r="I451" t="s">
        <v>273</v>
      </c>
      <c r="J451" t="s">
        <v>568</v>
      </c>
      <c r="K451" t="s">
        <v>569</v>
      </c>
      <c r="L451" t="s">
        <v>273</v>
      </c>
    </row>
    <row r="452" spans="9:12" x14ac:dyDescent="0.3">
      <c r="I452" t="s">
        <v>273</v>
      </c>
      <c r="J452" t="s">
        <v>606</v>
      </c>
      <c r="K452" t="s">
        <v>607</v>
      </c>
      <c r="L452" t="s">
        <v>273</v>
      </c>
    </row>
    <row r="453" spans="9:12" x14ac:dyDescent="0.3">
      <c r="I453" t="s">
        <v>273</v>
      </c>
      <c r="J453" t="s">
        <v>627</v>
      </c>
      <c r="K453" t="s">
        <v>628</v>
      </c>
      <c r="L453" t="s">
        <v>273</v>
      </c>
    </row>
    <row r="454" spans="9:12" x14ac:dyDescent="0.3">
      <c r="I454" t="s">
        <v>273</v>
      </c>
      <c r="J454" t="s">
        <v>643</v>
      </c>
      <c r="K454" t="s">
        <v>644</v>
      </c>
      <c r="L454" t="s">
        <v>273</v>
      </c>
    </row>
    <row r="455" spans="9:12" x14ac:dyDescent="0.3">
      <c r="I455" t="s">
        <v>273</v>
      </c>
      <c r="J455" t="s">
        <v>653</v>
      </c>
      <c r="K455" t="s">
        <v>654</v>
      </c>
      <c r="L455" t="s">
        <v>273</v>
      </c>
    </row>
    <row r="456" spans="9:12" x14ac:dyDescent="0.3">
      <c r="I456" t="s">
        <v>273</v>
      </c>
      <c r="J456" t="s">
        <v>655</v>
      </c>
      <c r="K456" t="s">
        <v>656</v>
      </c>
      <c r="L456" t="s">
        <v>273</v>
      </c>
    </row>
    <row r="457" spans="9:12" x14ac:dyDescent="0.3">
      <c r="I457" t="s">
        <v>273</v>
      </c>
      <c r="J457" t="s">
        <v>666</v>
      </c>
      <c r="K457" t="s">
        <v>667</v>
      </c>
      <c r="L457" t="s">
        <v>273</v>
      </c>
    </row>
    <row r="458" spans="9:12" x14ac:dyDescent="0.3">
      <c r="I458" t="s">
        <v>280</v>
      </c>
      <c r="J458" t="s">
        <v>302</v>
      </c>
      <c r="K458" t="s">
        <v>303</v>
      </c>
      <c r="L458" t="s">
        <v>280</v>
      </c>
    </row>
    <row r="459" spans="9:12" x14ac:dyDescent="0.3">
      <c r="I459" t="s">
        <v>280</v>
      </c>
      <c r="J459" t="s">
        <v>318</v>
      </c>
      <c r="K459" t="s">
        <v>319</v>
      </c>
      <c r="L459" t="s">
        <v>280</v>
      </c>
    </row>
    <row r="460" spans="9:12" x14ac:dyDescent="0.3">
      <c r="I460" t="s">
        <v>280</v>
      </c>
      <c r="J460" t="s">
        <v>326</v>
      </c>
      <c r="K460" t="s">
        <v>327</v>
      </c>
      <c r="L460" t="s">
        <v>280</v>
      </c>
    </row>
    <row r="461" spans="9:12" x14ac:dyDescent="0.3">
      <c r="I461" t="s">
        <v>280</v>
      </c>
      <c r="J461" t="s">
        <v>398</v>
      </c>
      <c r="K461" t="s">
        <v>399</v>
      </c>
      <c r="L461" t="s">
        <v>280</v>
      </c>
    </row>
    <row r="462" spans="9:12" x14ac:dyDescent="0.3">
      <c r="I462" t="s">
        <v>280</v>
      </c>
      <c r="J462" t="s">
        <v>423</v>
      </c>
      <c r="K462" t="s">
        <v>424</v>
      </c>
      <c r="L462" t="s">
        <v>280</v>
      </c>
    </row>
    <row r="463" spans="9:12" x14ac:dyDescent="0.3">
      <c r="I463" t="s">
        <v>280</v>
      </c>
      <c r="J463" t="s">
        <v>446</v>
      </c>
      <c r="K463" t="s">
        <v>447</v>
      </c>
      <c r="L463" t="s">
        <v>280</v>
      </c>
    </row>
    <row r="464" spans="9:12" x14ac:dyDescent="0.3">
      <c r="I464" t="s">
        <v>280</v>
      </c>
      <c r="J464" t="s">
        <v>454</v>
      </c>
      <c r="K464" t="s">
        <v>455</v>
      </c>
      <c r="L464" t="s">
        <v>280</v>
      </c>
    </row>
    <row r="465" spans="9:12" x14ac:dyDescent="0.3">
      <c r="I465" t="s">
        <v>280</v>
      </c>
      <c r="J465" t="s">
        <v>502</v>
      </c>
      <c r="K465" t="s">
        <v>503</v>
      </c>
      <c r="L465" t="s">
        <v>280</v>
      </c>
    </row>
    <row r="466" spans="9:12" x14ac:dyDescent="0.3">
      <c r="I466" t="s">
        <v>280</v>
      </c>
      <c r="J466" t="s">
        <v>512</v>
      </c>
      <c r="K466" t="s">
        <v>513</v>
      </c>
      <c r="L466" t="s">
        <v>280</v>
      </c>
    </row>
    <row r="467" spans="9:12" x14ac:dyDescent="0.3">
      <c r="I467" t="s">
        <v>280</v>
      </c>
      <c r="J467" t="s">
        <v>547</v>
      </c>
      <c r="K467" t="s">
        <v>548</v>
      </c>
      <c r="L467" t="s">
        <v>280</v>
      </c>
    </row>
    <row r="468" spans="9:12" x14ac:dyDescent="0.3">
      <c r="I468" t="s">
        <v>280</v>
      </c>
      <c r="J468" t="s">
        <v>557</v>
      </c>
      <c r="K468" t="s">
        <v>558</v>
      </c>
      <c r="L468" t="s">
        <v>280</v>
      </c>
    </row>
    <row r="469" spans="9:12" x14ac:dyDescent="0.3">
      <c r="I469" t="s">
        <v>280</v>
      </c>
      <c r="J469" t="s">
        <v>560</v>
      </c>
      <c r="K469" t="s">
        <v>561</v>
      </c>
      <c r="L469" t="s">
        <v>280</v>
      </c>
    </row>
    <row r="470" spans="9:12" x14ac:dyDescent="0.3">
      <c r="I470" t="s">
        <v>280</v>
      </c>
      <c r="J470" t="s">
        <v>588</v>
      </c>
      <c r="K470" t="s">
        <v>589</v>
      </c>
      <c r="L470" t="s">
        <v>280</v>
      </c>
    </row>
    <row r="471" spans="9:12" x14ac:dyDescent="0.3">
      <c r="I471" t="s">
        <v>280</v>
      </c>
      <c r="J471" t="s">
        <v>600</v>
      </c>
      <c r="K471" t="s">
        <v>601</v>
      </c>
      <c r="L471" t="s">
        <v>280</v>
      </c>
    </row>
    <row r="472" spans="9:12" x14ac:dyDescent="0.3">
      <c r="I472" t="s">
        <v>280</v>
      </c>
      <c r="J472" t="s">
        <v>625</v>
      </c>
      <c r="K472" t="s">
        <v>626</v>
      </c>
      <c r="L472" t="s">
        <v>280</v>
      </c>
    </row>
    <row r="473" spans="9:12" x14ac:dyDescent="0.3">
      <c r="I473" t="s">
        <v>280</v>
      </c>
      <c r="J473" t="s">
        <v>662</v>
      </c>
      <c r="K473" t="s">
        <v>663</v>
      </c>
      <c r="L473" t="s">
        <v>280</v>
      </c>
    </row>
    <row r="474" spans="9:12" x14ac:dyDescent="0.3">
      <c r="I474" t="s">
        <v>280</v>
      </c>
      <c r="J474" t="s">
        <v>664</v>
      </c>
      <c r="K474" t="s">
        <v>665</v>
      </c>
      <c r="L474" t="s">
        <v>280</v>
      </c>
    </row>
    <row r="475" spans="9:12" x14ac:dyDescent="0.3">
      <c r="I475" t="s">
        <v>280</v>
      </c>
      <c r="J475" t="s">
        <v>672</v>
      </c>
      <c r="K475" t="s">
        <v>673</v>
      </c>
      <c r="L475" t="s">
        <v>280</v>
      </c>
    </row>
    <row r="476" spans="9:12" x14ac:dyDescent="0.3">
      <c r="I476" t="s">
        <v>280</v>
      </c>
      <c r="J476" t="s">
        <v>678</v>
      </c>
      <c r="K476" t="s">
        <v>679</v>
      </c>
      <c r="L476" t="s">
        <v>280</v>
      </c>
    </row>
    <row r="477" spans="9:12" x14ac:dyDescent="0.3">
      <c r="I477" t="s">
        <v>288</v>
      </c>
      <c r="J477" t="s">
        <v>245</v>
      </c>
      <c r="K477" t="s">
        <v>246</v>
      </c>
      <c r="L477" t="s">
        <v>288</v>
      </c>
    </row>
    <row r="478" spans="9:12" x14ac:dyDescent="0.3">
      <c r="I478" t="s">
        <v>288</v>
      </c>
      <c r="J478" t="s">
        <v>1319</v>
      </c>
      <c r="K478" t="s">
        <v>1320</v>
      </c>
      <c r="L478" t="s">
        <v>288</v>
      </c>
    </row>
    <row r="479" spans="9:12" x14ac:dyDescent="0.3">
      <c r="I479" t="s">
        <v>288</v>
      </c>
      <c r="J479" t="s">
        <v>321</v>
      </c>
      <c r="K479" t="s">
        <v>322</v>
      </c>
      <c r="L479" t="s">
        <v>288</v>
      </c>
    </row>
    <row r="480" spans="9:12" x14ac:dyDescent="0.3">
      <c r="I480" t="s">
        <v>288</v>
      </c>
      <c r="J480" t="s">
        <v>352</v>
      </c>
      <c r="K480" t="s">
        <v>353</v>
      </c>
      <c r="L480" t="s">
        <v>288</v>
      </c>
    </row>
    <row r="481" spans="9:12" x14ac:dyDescent="0.3">
      <c r="I481" t="s">
        <v>288</v>
      </c>
      <c r="J481" t="s">
        <v>382</v>
      </c>
      <c r="K481" t="s">
        <v>383</v>
      </c>
      <c r="L481" t="s">
        <v>288</v>
      </c>
    </row>
    <row r="482" spans="9:12" x14ac:dyDescent="0.3">
      <c r="I482" t="s">
        <v>288</v>
      </c>
      <c r="J482" t="s">
        <v>1325</v>
      </c>
      <c r="K482" t="s">
        <v>387</v>
      </c>
      <c r="L482" t="s">
        <v>288</v>
      </c>
    </row>
    <row r="483" spans="9:12" x14ac:dyDescent="0.3">
      <c r="I483" t="s">
        <v>288</v>
      </c>
      <c r="J483" t="s">
        <v>411</v>
      </c>
      <c r="K483" t="s">
        <v>412</v>
      </c>
      <c r="L483" t="s">
        <v>288</v>
      </c>
    </row>
    <row r="484" spans="9:12" x14ac:dyDescent="0.3">
      <c r="I484" t="s">
        <v>288</v>
      </c>
      <c r="J484" t="s">
        <v>527</v>
      </c>
      <c r="K484" t="s">
        <v>528</v>
      </c>
      <c r="L484" t="s">
        <v>288</v>
      </c>
    </row>
    <row r="485" spans="9:12" x14ac:dyDescent="0.3">
      <c r="I485" t="s">
        <v>288</v>
      </c>
      <c r="J485" t="s">
        <v>553</v>
      </c>
      <c r="K485" t="s">
        <v>554</v>
      </c>
      <c r="L485" t="s">
        <v>288</v>
      </c>
    </row>
    <row r="486" spans="9:12" x14ac:dyDescent="0.3">
      <c r="I486" t="s">
        <v>288</v>
      </c>
      <c r="J486" t="s">
        <v>592</v>
      </c>
      <c r="K486" t="s">
        <v>593</v>
      </c>
      <c r="L486" t="s">
        <v>288</v>
      </c>
    </row>
    <row r="487" spans="9:12" x14ac:dyDescent="0.3">
      <c r="I487" t="s">
        <v>288</v>
      </c>
      <c r="J487" t="s">
        <v>594</v>
      </c>
      <c r="K487" t="s">
        <v>595</v>
      </c>
      <c r="L487" t="s">
        <v>288</v>
      </c>
    </row>
    <row r="488" spans="9:12" x14ac:dyDescent="0.3">
      <c r="I488" t="s">
        <v>288</v>
      </c>
      <c r="J488" t="s">
        <v>629</v>
      </c>
      <c r="K488" t="s">
        <v>630</v>
      </c>
      <c r="L488" t="s">
        <v>288</v>
      </c>
    </row>
    <row r="489" spans="9:12" x14ac:dyDescent="0.3">
      <c r="I489" t="s">
        <v>288</v>
      </c>
      <c r="J489" t="s">
        <v>641</v>
      </c>
      <c r="K489" t="s">
        <v>642</v>
      </c>
      <c r="L489" t="s">
        <v>288</v>
      </c>
    </row>
    <row r="490" spans="9:12" s="261" customFormat="1" x14ac:dyDescent="0.3">
      <c r="I490" s="261" t="s">
        <v>288</v>
      </c>
      <c r="J490" s="261" t="s">
        <v>670</v>
      </c>
      <c r="K490" s="261" t="s">
        <v>671</v>
      </c>
      <c r="L490" s="261" t="s">
        <v>288</v>
      </c>
    </row>
    <row r="491" spans="9:12" s="261" customFormat="1" x14ac:dyDescent="0.3">
      <c r="I491" s="261" t="s">
        <v>314</v>
      </c>
      <c r="J491" s="261" t="s">
        <v>215</v>
      </c>
      <c r="K491" s="261" t="s">
        <v>211</v>
      </c>
      <c r="L491" s="261" t="s">
        <v>314</v>
      </c>
    </row>
    <row r="492" spans="9:12" s="261" customFormat="1" x14ac:dyDescent="0.3">
      <c r="I492" s="261" t="s">
        <v>314</v>
      </c>
      <c r="J492" s="261" t="s">
        <v>227</v>
      </c>
      <c r="K492" s="261" t="s">
        <v>228</v>
      </c>
      <c r="L492" s="261" t="s">
        <v>314</v>
      </c>
    </row>
    <row r="493" spans="9:12" s="261" customFormat="1" x14ac:dyDescent="0.3">
      <c r="I493" s="261" t="s">
        <v>314</v>
      </c>
      <c r="J493" s="261" t="s">
        <v>263</v>
      </c>
      <c r="K493" s="261" t="s">
        <v>264</v>
      </c>
      <c r="L493" s="261" t="s">
        <v>314</v>
      </c>
    </row>
    <row r="494" spans="9:12" s="261" customFormat="1" x14ac:dyDescent="0.3">
      <c r="I494" s="261" t="s">
        <v>314</v>
      </c>
      <c r="J494" s="261" t="s">
        <v>312</v>
      </c>
      <c r="K494" s="261" t="s">
        <v>313</v>
      </c>
      <c r="L494" s="261" t="s">
        <v>314</v>
      </c>
    </row>
    <row r="495" spans="9:12" s="261" customFormat="1" x14ac:dyDescent="0.3">
      <c r="I495" s="261" t="s">
        <v>314</v>
      </c>
      <c r="J495" s="261" t="s">
        <v>323</v>
      </c>
      <c r="K495" s="261" t="s">
        <v>324</v>
      </c>
      <c r="L495" s="261" t="s">
        <v>314</v>
      </c>
    </row>
    <row r="496" spans="9:12" s="261" customFormat="1" x14ac:dyDescent="0.3">
      <c r="I496" s="261" t="s">
        <v>314</v>
      </c>
      <c r="J496" s="261" t="s">
        <v>336</v>
      </c>
      <c r="K496" s="261" t="s">
        <v>337</v>
      </c>
      <c r="L496" s="261" t="s">
        <v>314</v>
      </c>
    </row>
    <row r="497" spans="9:12" s="261" customFormat="1" x14ac:dyDescent="0.3">
      <c r="I497" s="261" t="s">
        <v>314</v>
      </c>
      <c r="J497" s="261" t="s">
        <v>348</v>
      </c>
      <c r="K497" s="261" t="s">
        <v>349</v>
      </c>
      <c r="L497" s="261" t="s">
        <v>314</v>
      </c>
    </row>
    <row r="498" spans="9:12" s="261" customFormat="1" x14ac:dyDescent="0.3">
      <c r="I498" s="261" t="s">
        <v>314</v>
      </c>
      <c r="J498" s="261" t="s">
        <v>364</v>
      </c>
      <c r="K498" s="261" t="s">
        <v>365</v>
      </c>
      <c r="L498" s="261" t="s">
        <v>314</v>
      </c>
    </row>
    <row r="499" spans="9:12" s="261" customFormat="1" x14ac:dyDescent="0.3">
      <c r="I499" s="261" t="s">
        <v>314</v>
      </c>
      <c r="J499" s="261" t="s">
        <v>392</v>
      </c>
      <c r="K499" s="261" t="s">
        <v>393</v>
      </c>
      <c r="L499" s="261" t="s">
        <v>314</v>
      </c>
    </row>
    <row r="500" spans="9:12" s="261" customFormat="1" x14ac:dyDescent="0.3">
      <c r="I500" s="261" t="s">
        <v>314</v>
      </c>
      <c r="J500" s="261" t="s">
        <v>400</v>
      </c>
      <c r="K500" s="261" t="s">
        <v>401</v>
      </c>
      <c r="L500" s="261" t="s">
        <v>314</v>
      </c>
    </row>
    <row r="501" spans="9:12" s="261" customFormat="1" x14ac:dyDescent="0.3">
      <c r="I501" s="261" t="s">
        <v>314</v>
      </c>
      <c r="J501" s="261" t="s">
        <v>413</v>
      </c>
      <c r="K501" s="261" t="s">
        <v>414</v>
      </c>
      <c r="L501" s="261" t="s">
        <v>314</v>
      </c>
    </row>
    <row r="502" spans="9:12" s="261" customFormat="1" x14ac:dyDescent="0.3">
      <c r="I502" s="261" t="s">
        <v>314</v>
      </c>
      <c r="J502" s="261" t="s">
        <v>415</v>
      </c>
      <c r="K502" s="261" t="s">
        <v>416</v>
      </c>
      <c r="L502" s="261" t="s">
        <v>314</v>
      </c>
    </row>
    <row r="503" spans="9:12" s="261" customFormat="1" x14ac:dyDescent="0.3">
      <c r="I503" s="261" t="s">
        <v>314</v>
      </c>
      <c r="J503" s="261" t="s">
        <v>421</v>
      </c>
      <c r="K503" s="261" t="s">
        <v>422</v>
      </c>
      <c r="L503" s="261" t="s">
        <v>314</v>
      </c>
    </row>
    <row r="504" spans="9:12" s="261" customFormat="1" x14ac:dyDescent="0.3">
      <c r="I504" s="261" t="s">
        <v>314</v>
      </c>
      <c r="J504" s="261" t="s">
        <v>425</v>
      </c>
      <c r="K504" s="261" t="s">
        <v>426</v>
      </c>
      <c r="L504" s="261" t="s">
        <v>314</v>
      </c>
    </row>
    <row r="505" spans="9:12" s="261" customFormat="1" x14ac:dyDescent="0.3">
      <c r="I505" s="261" t="s">
        <v>314</v>
      </c>
      <c r="J505" s="261" t="s">
        <v>427</v>
      </c>
      <c r="K505" s="261" t="s">
        <v>428</v>
      </c>
      <c r="L505" s="261" t="s">
        <v>314</v>
      </c>
    </row>
    <row r="506" spans="9:12" s="261" customFormat="1" x14ac:dyDescent="0.3">
      <c r="I506" s="261" t="s">
        <v>314</v>
      </c>
      <c r="J506" s="261" t="s">
        <v>431</v>
      </c>
      <c r="K506" s="261" t="s">
        <v>432</v>
      </c>
      <c r="L506" s="261" t="s">
        <v>314</v>
      </c>
    </row>
    <row r="507" spans="9:12" s="261" customFormat="1" x14ac:dyDescent="0.3">
      <c r="I507" s="261" t="s">
        <v>314</v>
      </c>
      <c r="J507" s="261" t="s">
        <v>438</v>
      </c>
      <c r="K507" s="261" t="s">
        <v>439</v>
      </c>
      <c r="L507" s="261" t="s">
        <v>314</v>
      </c>
    </row>
    <row r="508" spans="9:12" s="261" customFormat="1" x14ac:dyDescent="0.3">
      <c r="I508" s="261" t="s">
        <v>314</v>
      </c>
      <c r="J508" s="261" t="s">
        <v>442</v>
      </c>
      <c r="K508" s="261" t="s">
        <v>443</v>
      </c>
      <c r="L508" s="261" t="s">
        <v>314</v>
      </c>
    </row>
    <row r="509" spans="9:12" s="261" customFormat="1" x14ac:dyDescent="0.3">
      <c r="I509" s="261" t="s">
        <v>314</v>
      </c>
      <c r="J509" s="261" t="s">
        <v>448</v>
      </c>
      <c r="K509" s="261" t="s">
        <v>449</v>
      </c>
      <c r="L509" s="261" t="s">
        <v>314</v>
      </c>
    </row>
    <row r="510" spans="9:12" s="261" customFormat="1" x14ac:dyDescent="0.3">
      <c r="I510" s="261" t="s">
        <v>314</v>
      </c>
      <c r="J510" s="261" t="s">
        <v>450</v>
      </c>
      <c r="K510" s="261" t="s">
        <v>451</v>
      </c>
      <c r="L510" s="261" t="s">
        <v>314</v>
      </c>
    </row>
    <row r="511" spans="9:12" s="261" customFormat="1" x14ac:dyDescent="0.3">
      <c r="I511" s="261" t="s">
        <v>314</v>
      </c>
      <c r="J511" s="261" t="s">
        <v>460</v>
      </c>
      <c r="K511" s="261" t="s">
        <v>461</v>
      </c>
      <c r="L511" s="261" t="s">
        <v>314</v>
      </c>
    </row>
    <row r="512" spans="9:12" s="261" customFormat="1" x14ac:dyDescent="0.3">
      <c r="I512" s="261" t="s">
        <v>314</v>
      </c>
      <c r="J512" s="261" t="s">
        <v>468</v>
      </c>
      <c r="K512" s="261" t="s">
        <v>469</v>
      </c>
      <c r="L512" s="261" t="s">
        <v>314</v>
      </c>
    </row>
    <row r="513" spans="9:12" s="261" customFormat="1" x14ac:dyDescent="0.3">
      <c r="I513" s="261" t="s">
        <v>314</v>
      </c>
      <c r="J513" s="261" t="s">
        <v>484</v>
      </c>
      <c r="K513" s="261" t="s">
        <v>485</v>
      </c>
      <c r="L513" s="261" t="s">
        <v>314</v>
      </c>
    </row>
    <row r="514" spans="9:12" s="261" customFormat="1" x14ac:dyDescent="0.3">
      <c r="I514" s="261" t="s">
        <v>314</v>
      </c>
      <c r="J514" s="261" t="s">
        <v>506</v>
      </c>
      <c r="K514" s="261" t="s">
        <v>507</v>
      </c>
      <c r="L514" s="261" t="s">
        <v>314</v>
      </c>
    </row>
    <row r="515" spans="9:12" s="261" customFormat="1" x14ac:dyDescent="0.3">
      <c r="I515" s="261" t="s">
        <v>314</v>
      </c>
      <c r="J515" s="261" t="s">
        <v>517</v>
      </c>
      <c r="K515" s="261" t="s">
        <v>518</v>
      </c>
      <c r="L515" s="261" t="s">
        <v>314</v>
      </c>
    </row>
    <row r="516" spans="9:12" s="261" customFormat="1" x14ac:dyDescent="0.3">
      <c r="I516" s="261" t="s">
        <v>314</v>
      </c>
      <c r="J516" s="261" t="s">
        <v>562</v>
      </c>
      <c r="K516" s="261" t="s">
        <v>563</v>
      </c>
      <c r="L516" s="261" t="s">
        <v>314</v>
      </c>
    </row>
    <row r="517" spans="9:12" s="261" customFormat="1" x14ac:dyDescent="0.3">
      <c r="I517" s="261" t="s">
        <v>314</v>
      </c>
      <c r="J517" s="261" t="s">
        <v>568</v>
      </c>
      <c r="K517" s="261" t="s">
        <v>569</v>
      </c>
      <c r="L517" s="261" t="s">
        <v>314</v>
      </c>
    </row>
    <row r="518" spans="9:12" s="261" customFormat="1" x14ac:dyDescent="0.3">
      <c r="I518" s="261" t="s">
        <v>314</v>
      </c>
      <c r="J518" s="261" t="s">
        <v>606</v>
      </c>
      <c r="K518" s="261" t="s">
        <v>607</v>
      </c>
      <c r="L518" s="261" t="s">
        <v>314</v>
      </c>
    </row>
    <row r="519" spans="9:12" s="261" customFormat="1" x14ac:dyDescent="0.3">
      <c r="I519" s="261" t="s">
        <v>314</v>
      </c>
      <c r="J519" s="261" t="s">
        <v>627</v>
      </c>
      <c r="K519" s="261" t="s">
        <v>628</v>
      </c>
      <c r="L519" s="261" t="s">
        <v>314</v>
      </c>
    </row>
    <row r="520" spans="9:12" s="261" customFormat="1" x14ac:dyDescent="0.3">
      <c r="I520" s="261" t="s">
        <v>314</v>
      </c>
      <c r="J520" s="261" t="s">
        <v>643</v>
      </c>
      <c r="K520" s="261" t="s">
        <v>644</v>
      </c>
      <c r="L520" s="261" t="s">
        <v>314</v>
      </c>
    </row>
    <row r="521" spans="9:12" s="261" customFormat="1" x14ac:dyDescent="0.3">
      <c r="I521" s="261" t="s">
        <v>314</v>
      </c>
      <c r="J521" s="261" t="s">
        <v>653</v>
      </c>
      <c r="K521" s="261" t="s">
        <v>654</v>
      </c>
      <c r="L521" s="261" t="s">
        <v>314</v>
      </c>
    </row>
    <row r="522" spans="9:12" s="261" customFormat="1" x14ac:dyDescent="0.3">
      <c r="I522" s="261" t="s">
        <v>314</v>
      </c>
      <c r="J522" s="261" t="s">
        <v>655</v>
      </c>
      <c r="K522" s="261" t="s">
        <v>656</v>
      </c>
      <c r="L522" s="261" t="s">
        <v>314</v>
      </c>
    </row>
    <row r="523" spans="9:12" s="261" customFormat="1" x14ac:dyDescent="0.3">
      <c r="I523" s="261" t="s">
        <v>314</v>
      </c>
      <c r="J523" s="261" t="s">
        <v>666</v>
      </c>
      <c r="K523" s="261" t="s">
        <v>667</v>
      </c>
      <c r="L523" s="261" t="s">
        <v>314</v>
      </c>
    </row>
    <row r="524" spans="9:12" s="261" customFormat="1" x14ac:dyDescent="0.3">
      <c r="I524" s="261" t="s">
        <v>217</v>
      </c>
      <c r="J524" s="261" t="s">
        <v>236</v>
      </c>
      <c r="K524" s="261" t="s">
        <v>237</v>
      </c>
      <c r="L524" s="261" t="s">
        <v>217</v>
      </c>
    </row>
    <row r="525" spans="9:12" s="261" customFormat="1" x14ac:dyDescent="0.3">
      <c r="I525" s="261" t="s">
        <v>217</v>
      </c>
      <c r="J525" s="261" t="s">
        <v>308</v>
      </c>
      <c r="K525" s="261" t="s">
        <v>309</v>
      </c>
      <c r="L525" s="261" t="s">
        <v>217</v>
      </c>
    </row>
    <row r="526" spans="9:12" s="261" customFormat="1" x14ac:dyDescent="0.3">
      <c r="I526" s="261" t="s">
        <v>217</v>
      </c>
      <c r="J526" s="261" t="s">
        <v>332</v>
      </c>
      <c r="K526" s="261" t="s">
        <v>333</v>
      </c>
      <c r="L526" s="261" t="s">
        <v>217</v>
      </c>
    </row>
    <row r="527" spans="9:12" s="261" customFormat="1" x14ac:dyDescent="0.3">
      <c r="I527" s="261" t="s">
        <v>217</v>
      </c>
      <c r="J527" s="261" t="s">
        <v>384</v>
      </c>
      <c r="K527" s="261" t="s">
        <v>385</v>
      </c>
      <c r="L527" s="261" t="s">
        <v>217</v>
      </c>
    </row>
    <row r="528" spans="9:12" s="261" customFormat="1" x14ac:dyDescent="0.3">
      <c r="I528" s="261" t="s">
        <v>217</v>
      </c>
      <c r="J528" s="261" t="s">
        <v>396</v>
      </c>
      <c r="K528" s="261" t="s">
        <v>397</v>
      </c>
      <c r="L528" s="261" t="s">
        <v>217</v>
      </c>
    </row>
    <row r="529" spans="9:12" s="261" customFormat="1" x14ac:dyDescent="0.3">
      <c r="I529" s="261" t="s">
        <v>217</v>
      </c>
      <c r="J529" s="261" t="s">
        <v>456</v>
      </c>
      <c r="K529" s="261" t="s">
        <v>457</v>
      </c>
      <c r="L529" s="261" t="s">
        <v>217</v>
      </c>
    </row>
    <row r="530" spans="9:12" s="261" customFormat="1" x14ac:dyDescent="0.3">
      <c r="I530" s="261" t="s">
        <v>217</v>
      </c>
      <c r="J530" s="261" t="s">
        <v>462</v>
      </c>
      <c r="K530" s="261" t="s">
        <v>463</v>
      </c>
      <c r="L530" s="261" t="s">
        <v>217</v>
      </c>
    </row>
    <row r="531" spans="9:12" s="261" customFormat="1" x14ac:dyDescent="0.3">
      <c r="I531" s="261" t="s">
        <v>217</v>
      </c>
      <c r="J531" s="261" t="s">
        <v>474</v>
      </c>
      <c r="K531" s="261" t="s">
        <v>475</v>
      </c>
      <c r="L531" s="261" t="s">
        <v>217</v>
      </c>
    </row>
    <row r="532" spans="9:12" s="261" customFormat="1" x14ac:dyDescent="0.3">
      <c r="I532" s="261" t="s">
        <v>217</v>
      </c>
      <c r="J532" s="261" t="s">
        <v>523</v>
      </c>
      <c r="K532" s="261" t="s">
        <v>524</v>
      </c>
      <c r="L532" s="261" t="s">
        <v>217</v>
      </c>
    </row>
    <row r="533" spans="9:12" s="261" customFormat="1" x14ac:dyDescent="0.3">
      <c r="I533" s="261" t="s">
        <v>217</v>
      </c>
      <c r="J533" s="261" t="s">
        <v>525</v>
      </c>
      <c r="K533" s="261" t="s">
        <v>526</v>
      </c>
      <c r="L533" s="261" t="s">
        <v>217</v>
      </c>
    </row>
    <row r="534" spans="9:12" s="261" customFormat="1" x14ac:dyDescent="0.3">
      <c r="I534" s="261" t="s">
        <v>217</v>
      </c>
      <c r="J534" s="261" t="s">
        <v>531</v>
      </c>
      <c r="K534" s="261" t="s">
        <v>532</v>
      </c>
      <c r="L534" s="261" t="s">
        <v>217</v>
      </c>
    </row>
    <row r="535" spans="9:12" s="261" customFormat="1" x14ac:dyDescent="0.3">
      <c r="I535" s="261" t="s">
        <v>217</v>
      </c>
      <c r="J535" s="261" t="s">
        <v>572</v>
      </c>
      <c r="K535" s="261" t="s">
        <v>573</v>
      </c>
      <c r="L535" s="261" t="s">
        <v>217</v>
      </c>
    </row>
    <row r="536" spans="9:12" s="261" customFormat="1" x14ac:dyDescent="0.3">
      <c r="I536" s="261" t="s">
        <v>217</v>
      </c>
      <c r="J536" s="261" t="s">
        <v>582</v>
      </c>
      <c r="K536" s="261" t="s">
        <v>583</v>
      </c>
      <c r="L536" s="261" t="s">
        <v>217</v>
      </c>
    </row>
    <row r="537" spans="9:12" s="261" customFormat="1" x14ac:dyDescent="0.3">
      <c r="I537" s="261" t="s">
        <v>217</v>
      </c>
      <c r="J537" s="261" t="s">
        <v>647</v>
      </c>
      <c r="K537" s="261" t="s">
        <v>648</v>
      </c>
      <c r="L537" s="261" t="s">
        <v>217</v>
      </c>
    </row>
    <row r="538" spans="9:12" s="261" customFormat="1" x14ac:dyDescent="0.3">
      <c r="I538" s="261" t="s">
        <v>217</v>
      </c>
      <c r="J538" s="261" t="s">
        <v>688</v>
      </c>
      <c r="K538" s="261" t="s">
        <v>689</v>
      </c>
      <c r="L538" s="261" t="s">
        <v>217</v>
      </c>
    </row>
    <row r="539" spans="9:12" s="261" customFormat="1" x14ac:dyDescent="0.3">
      <c r="I539" s="261" t="s">
        <v>231</v>
      </c>
      <c r="J539" s="261" t="s">
        <v>356</v>
      </c>
      <c r="K539" s="261" t="s">
        <v>357</v>
      </c>
      <c r="L539" s="261" t="s">
        <v>231</v>
      </c>
    </row>
    <row r="540" spans="9:12" s="261" customFormat="1" x14ac:dyDescent="0.3">
      <c r="I540" s="261" t="s">
        <v>231</v>
      </c>
      <c r="J540" s="261" t="s">
        <v>368</v>
      </c>
      <c r="K540" s="261" t="s">
        <v>369</v>
      </c>
      <c r="L540" s="261" t="s">
        <v>231</v>
      </c>
    </row>
    <row r="541" spans="9:12" s="261" customFormat="1" x14ac:dyDescent="0.3">
      <c r="I541" s="261" t="s">
        <v>231</v>
      </c>
      <c r="J541" s="261" t="s">
        <v>372</v>
      </c>
      <c r="K541" s="261" t="s">
        <v>373</v>
      </c>
      <c r="L541" s="261" t="s">
        <v>231</v>
      </c>
    </row>
    <row r="542" spans="9:12" s="261" customFormat="1" x14ac:dyDescent="0.3">
      <c r="I542" s="261" t="s">
        <v>231</v>
      </c>
      <c r="J542" s="261" t="s">
        <v>407</v>
      </c>
      <c r="K542" s="261" t="s">
        <v>408</v>
      </c>
      <c r="L542" s="261" t="s">
        <v>231</v>
      </c>
    </row>
    <row r="543" spans="9:12" s="261" customFormat="1" x14ac:dyDescent="0.3">
      <c r="I543" s="261" t="s">
        <v>231</v>
      </c>
      <c r="J543" s="261" t="s">
        <v>429</v>
      </c>
      <c r="K543" s="261" t="s">
        <v>430</v>
      </c>
      <c r="L543" s="261" t="s">
        <v>231</v>
      </c>
    </row>
    <row r="544" spans="9:12" s="261" customFormat="1" x14ac:dyDescent="0.3">
      <c r="I544" s="261" t="s">
        <v>231</v>
      </c>
      <c r="J544" s="261" t="s">
        <v>510</v>
      </c>
      <c r="K544" s="261" t="s">
        <v>511</v>
      </c>
      <c r="L544" s="261" t="s">
        <v>231</v>
      </c>
    </row>
    <row r="545" spans="9:12" s="261" customFormat="1" x14ac:dyDescent="0.3">
      <c r="I545" s="261" t="s">
        <v>231</v>
      </c>
      <c r="J545" s="261" t="s">
        <v>515</v>
      </c>
      <c r="K545" s="261" t="s">
        <v>516</v>
      </c>
      <c r="L545" s="261" t="s">
        <v>231</v>
      </c>
    </row>
    <row r="546" spans="9:12" s="261" customFormat="1" x14ac:dyDescent="0.3">
      <c r="I546" s="261" t="s">
        <v>231</v>
      </c>
      <c r="J546" s="261" t="s">
        <v>529</v>
      </c>
      <c r="K546" s="261" t="s">
        <v>530</v>
      </c>
      <c r="L546" s="261" t="s">
        <v>231</v>
      </c>
    </row>
    <row r="547" spans="9:12" s="261" customFormat="1" x14ac:dyDescent="0.3">
      <c r="I547" s="261" t="s">
        <v>231</v>
      </c>
      <c r="J547" s="261" t="s">
        <v>535</v>
      </c>
      <c r="K547" s="261" t="s">
        <v>536</v>
      </c>
      <c r="L547" s="261" t="s">
        <v>231</v>
      </c>
    </row>
    <row r="548" spans="9:12" s="261" customFormat="1" x14ac:dyDescent="0.3">
      <c r="I548" s="261" t="s">
        <v>231</v>
      </c>
      <c r="J548" s="261" t="s">
        <v>564</v>
      </c>
      <c r="K548" s="261" t="s">
        <v>565</v>
      </c>
      <c r="L548" s="261" t="s">
        <v>231</v>
      </c>
    </row>
    <row r="549" spans="9:12" s="261" customFormat="1" x14ac:dyDescent="0.3">
      <c r="I549" s="261" t="s">
        <v>231</v>
      </c>
      <c r="J549" s="261" t="s">
        <v>596</v>
      </c>
      <c r="K549" s="261" t="s">
        <v>597</v>
      </c>
      <c r="L549" s="261" t="s">
        <v>231</v>
      </c>
    </row>
    <row r="550" spans="9:12" s="261" customFormat="1" x14ac:dyDescent="0.3">
      <c r="I550" s="261" t="s">
        <v>231</v>
      </c>
      <c r="J550" s="261" t="s">
        <v>615</v>
      </c>
      <c r="K550" s="261" t="s">
        <v>616</v>
      </c>
      <c r="L550" s="261" t="s">
        <v>231</v>
      </c>
    </row>
    <row r="551" spans="9:12" s="261" customFormat="1" x14ac:dyDescent="0.3">
      <c r="I551" s="261" t="s">
        <v>231</v>
      </c>
      <c r="J551" s="261" t="s">
        <v>623</v>
      </c>
      <c r="K551" s="261" t="s">
        <v>624</v>
      </c>
      <c r="L551" s="261" t="s">
        <v>231</v>
      </c>
    </row>
    <row r="552" spans="9:12" s="261" customFormat="1" x14ac:dyDescent="0.3">
      <c r="I552" s="261" t="s">
        <v>240</v>
      </c>
      <c r="J552" s="261" t="s">
        <v>342</v>
      </c>
      <c r="K552" s="261" t="s">
        <v>343</v>
      </c>
      <c r="L552" s="261" t="s">
        <v>240</v>
      </c>
    </row>
    <row r="553" spans="9:12" s="261" customFormat="1" x14ac:dyDescent="0.3">
      <c r="I553" s="261" t="s">
        <v>240</v>
      </c>
      <c r="J553" s="261" t="s">
        <v>344</v>
      </c>
      <c r="K553" s="261" t="s">
        <v>345</v>
      </c>
      <c r="L553" s="261" t="s">
        <v>240</v>
      </c>
    </row>
    <row r="554" spans="9:12" s="261" customFormat="1" x14ac:dyDescent="0.3">
      <c r="I554" s="261" t="s">
        <v>240</v>
      </c>
      <c r="J554" s="261" t="s">
        <v>419</v>
      </c>
      <c r="K554" s="261" t="s">
        <v>420</v>
      </c>
      <c r="L554" s="261" t="s">
        <v>240</v>
      </c>
    </row>
    <row r="555" spans="9:12" s="261" customFormat="1" x14ac:dyDescent="0.3">
      <c r="I555" s="261" t="s">
        <v>240</v>
      </c>
      <c r="J555" s="261" t="s">
        <v>464</v>
      </c>
      <c r="K555" s="261" t="s">
        <v>465</v>
      </c>
      <c r="L555" s="261" t="s">
        <v>240</v>
      </c>
    </row>
    <row r="556" spans="9:12" s="261" customFormat="1" x14ac:dyDescent="0.3">
      <c r="I556" s="261" t="s">
        <v>240</v>
      </c>
      <c r="J556" s="261" t="s">
        <v>492</v>
      </c>
      <c r="K556" s="261" t="s">
        <v>493</v>
      </c>
      <c r="L556" s="261" t="s">
        <v>240</v>
      </c>
    </row>
    <row r="557" spans="9:12" s="261" customFormat="1" x14ac:dyDescent="0.3">
      <c r="I557" s="261" t="s">
        <v>240</v>
      </c>
      <c r="J557" s="261" t="s">
        <v>580</v>
      </c>
      <c r="K557" s="261" t="s">
        <v>581</v>
      </c>
      <c r="L557" s="261" t="s">
        <v>240</v>
      </c>
    </row>
    <row r="558" spans="9:12" s="261" customFormat="1" x14ac:dyDescent="0.3">
      <c r="I558" s="261" t="s">
        <v>240</v>
      </c>
      <c r="J558" s="261" t="s">
        <v>608</v>
      </c>
      <c r="K558" s="261" t="s">
        <v>609</v>
      </c>
      <c r="L558" s="261" t="s">
        <v>240</v>
      </c>
    </row>
    <row r="559" spans="9:12" s="261" customFormat="1" x14ac:dyDescent="0.3">
      <c r="I559" s="261" t="s">
        <v>240</v>
      </c>
      <c r="J559" s="261" t="s">
        <v>657</v>
      </c>
      <c r="K559" s="261" t="s">
        <v>658</v>
      </c>
      <c r="L559" s="261" t="s">
        <v>240</v>
      </c>
    </row>
    <row r="560" spans="9:12" s="261" customFormat="1" x14ac:dyDescent="0.3">
      <c r="I560" s="261" t="s">
        <v>240</v>
      </c>
      <c r="J560" s="261" t="s">
        <v>676</v>
      </c>
      <c r="K560" s="261" t="s">
        <v>677</v>
      </c>
      <c r="L560" s="261" t="s">
        <v>240</v>
      </c>
    </row>
    <row r="561" spans="9:12" s="261" customFormat="1" x14ac:dyDescent="0.3">
      <c r="I561" s="261" t="s">
        <v>265</v>
      </c>
      <c r="J561" s="261" t="s">
        <v>376</v>
      </c>
      <c r="K561" s="261" t="s">
        <v>377</v>
      </c>
      <c r="L561" s="261" t="s">
        <v>265</v>
      </c>
    </row>
    <row r="562" spans="9:12" s="261" customFormat="1" x14ac:dyDescent="0.3">
      <c r="I562" s="261" t="s">
        <v>265</v>
      </c>
      <c r="J562" s="261" t="s">
        <v>380</v>
      </c>
      <c r="K562" s="261" t="s">
        <v>381</v>
      </c>
      <c r="L562" s="261" t="s">
        <v>265</v>
      </c>
    </row>
    <row r="563" spans="9:12" s="261" customFormat="1" x14ac:dyDescent="0.3">
      <c r="I563" s="261" t="s">
        <v>265</v>
      </c>
      <c r="J563" s="261" t="s">
        <v>539</v>
      </c>
      <c r="K563" s="261" t="s">
        <v>540</v>
      </c>
      <c r="L563" s="261" t="s">
        <v>265</v>
      </c>
    </row>
    <row r="564" spans="9:12" s="261" customFormat="1" x14ac:dyDescent="0.3">
      <c r="I564" s="261" t="s">
        <v>265</v>
      </c>
      <c r="J564" s="261" t="s">
        <v>541</v>
      </c>
      <c r="K564" s="261" t="s">
        <v>542</v>
      </c>
      <c r="L564" s="261" t="s">
        <v>265</v>
      </c>
    </row>
    <row r="565" spans="9:12" s="261" customFormat="1" x14ac:dyDescent="0.3">
      <c r="I565" s="261" t="s">
        <v>265</v>
      </c>
      <c r="J565" s="261" t="s">
        <v>586</v>
      </c>
      <c r="K565" s="261" t="s">
        <v>587</v>
      </c>
      <c r="L565" s="261" t="s">
        <v>265</v>
      </c>
    </row>
    <row r="566" spans="9:12" s="261" customFormat="1" x14ac:dyDescent="0.3">
      <c r="I566" s="261" t="s">
        <v>265</v>
      </c>
      <c r="J566" s="261" t="s">
        <v>610</v>
      </c>
      <c r="K566" s="261" t="s">
        <v>611</v>
      </c>
      <c r="L566" s="261" t="s">
        <v>265</v>
      </c>
    </row>
    <row r="567" spans="9:12" s="261" customFormat="1" x14ac:dyDescent="0.3">
      <c r="I567" s="261" t="s">
        <v>265</v>
      </c>
      <c r="J567" s="261" t="s">
        <v>619</v>
      </c>
      <c r="K567" s="261" t="s">
        <v>620</v>
      </c>
      <c r="L567" s="261" t="s">
        <v>265</v>
      </c>
    </row>
    <row r="568" spans="9:12" s="261" customFormat="1" x14ac:dyDescent="0.3">
      <c r="I568" s="261" t="s">
        <v>265</v>
      </c>
      <c r="J568" s="261" t="s">
        <v>635</v>
      </c>
      <c r="K568" s="261" t="s">
        <v>636</v>
      </c>
      <c r="L568" s="261" t="s">
        <v>265</v>
      </c>
    </row>
    <row r="569" spans="9:12" s="261" customFormat="1" x14ac:dyDescent="0.3">
      <c r="I569" s="261" t="s">
        <v>271</v>
      </c>
      <c r="J569" s="261" t="s">
        <v>269</v>
      </c>
      <c r="K569" s="261" t="s">
        <v>270</v>
      </c>
      <c r="L569" s="261" t="s">
        <v>271</v>
      </c>
    </row>
    <row r="570" spans="9:12" s="261" customFormat="1" x14ac:dyDescent="0.3">
      <c r="I570" s="261" t="s">
        <v>271</v>
      </c>
      <c r="J570" s="261" t="s">
        <v>360</v>
      </c>
      <c r="K570" s="261" t="s">
        <v>361</v>
      </c>
      <c r="L570" s="261" t="s">
        <v>271</v>
      </c>
    </row>
    <row r="571" spans="9:12" s="261" customFormat="1" x14ac:dyDescent="0.3">
      <c r="I571" s="261" t="s">
        <v>271</v>
      </c>
      <c r="J571" s="261" t="s">
        <v>388</v>
      </c>
      <c r="K571" s="261" t="s">
        <v>389</v>
      </c>
      <c r="L571" s="261" t="s">
        <v>271</v>
      </c>
    </row>
    <row r="572" spans="9:12" s="261" customFormat="1" x14ac:dyDescent="0.3">
      <c r="I572" s="261" t="s">
        <v>271</v>
      </c>
      <c r="J572" s="261" t="s">
        <v>433</v>
      </c>
      <c r="K572" s="261" t="s">
        <v>434</v>
      </c>
      <c r="L572" s="261" t="s">
        <v>271</v>
      </c>
    </row>
    <row r="573" spans="9:12" s="261" customFormat="1" x14ac:dyDescent="0.3">
      <c r="I573" s="261" t="s">
        <v>271</v>
      </c>
      <c r="J573" s="261" t="s">
        <v>578</v>
      </c>
      <c r="K573" s="261" t="s">
        <v>579</v>
      </c>
      <c r="L573" s="261" t="s">
        <v>271</v>
      </c>
    </row>
    <row r="574" spans="9:12" s="261" customFormat="1" x14ac:dyDescent="0.3">
      <c r="I574" s="261" t="s">
        <v>271</v>
      </c>
      <c r="J574" s="261" t="s">
        <v>590</v>
      </c>
      <c r="K574" s="261" t="s">
        <v>591</v>
      </c>
      <c r="L574" s="261" t="s">
        <v>271</v>
      </c>
    </row>
    <row r="575" spans="9:12" s="261" customFormat="1" x14ac:dyDescent="0.3">
      <c r="I575" s="261" t="s">
        <v>271</v>
      </c>
      <c r="J575" s="261" t="s">
        <v>649</v>
      </c>
      <c r="K575" s="261" t="s">
        <v>650</v>
      </c>
      <c r="L575" s="261" t="s">
        <v>271</v>
      </c>
    </row>
    <row r="576" spans="9:12" s="261" customFormat="1" x14ac:dyDescent="0.3">
      <c r="I576" s="261" t="s">
        <v>271</v>
      </c>
      <c r="J576" s="261" t="s">
        <v>659</v>
      </c>
      <c r="K576" s="261" t="s">
        <v>660</v>
      </c>
      <c r="L576" s="261" t="s">
        <v>271</v>
      </c>
    </row>
    <row r="577" spans="9:12" s="261" customFormat="1" x14ac:dyDescent="0.3">
      <c r="I577" s="261" t="s">
        <v>271</v>
      </c>
      <c r="J577" s="261" t="s">
        <v>682</v>
      </c>
      <c r="K577" s="261" t="s">
        <v>683</v>
      </c>
      <c r="L577" s="261" t="s">
        <v>271</v>
      </c>
    </row>
    <row r="578" spans="9:12" s="261" customFormat="1" x14ac:dyDescent="0.3">
      <c r="I578" s="261" t="s">
        <v>271</v>
      </c>
      <c r="J578" s="261" t="s">
        <v>684</v>
      </c>
      <c r="K578" s="261" t="s">
        <v>685</v>
      </c>
      <c r="L578" s="261" t="s">
        <v>271</v>
      </c>
    </row>
    <row r="579" spans="9:12" s="261" customFormat="1" x14ac:dyDescent="0.3">
      <c r="I579" s="261" t="s">
        <v>278</v>
      </c>
      <c r="J579" s="261" t="s">
        <v>478</v>
      </c>
      <c r="K579" s="261" t="s">
        <v>479</v>
      </c>
      <c r="L579" s="261" t="s">
        <v>278</v>
      </c>
    </row>
    <row r="580" spans="9:12" s="261" customFormat="1" x14ac:dyDescent="0.3">
      <c r="I580" s="261" t="s">
        <v>278</v>
      </c>
      <c r="J580" s="261" t="s">
        <v>482</v>
      </c>
      <c r="K580" s="261" t="s">
        <v>483</v>
      </c>
      <c r="L580" s="261" t="s">
        <v>278</v>
      </c>
    </row>
    <row r="581" spans="9:12" s="261" customFormat="1" x14ac:dyDescent="0.3">
      <c r="I581" s="261" t="s">
        <v>278</v>
      </c>
      <c r="J581" s="261" t="s">
        <v>488</v>
      </c>
      <c r="K581" s="261" t="s">
        <v>489</v>
      </c>
      <c r="L581" s="261" t="s">
        <v>278</v>
      </c>
    </row>
    <row r="582" spans="9:12" s="261" customFormat="1" x14ac:dyDescent="0.3">
      <c r="I582" s="261" t="s">
        <v>278</v>
      </c>
      <c r="J582" s="261" t="s">
        <v>533</v>
      </c>
      <c r="K582" s="261" t="s">
        <v>534</v>
      </c>
      <c r="L582" s="261" t="s">
        <v>278</v>
      </c>
    </row>
    <row r="583" spans="9:12" s="261" customFormat="1" x14ac:dyDescent="0.3">
      <c r="I583" s="261" t="s">
        <v>278</v>
      </c>
      <c r="J583" s="261" t="s">
        <v>574</v>
      </c>
      <c r="K583" s="261" t="s">
        <v>575</v>
      </c>
      <c r="L583" s="261" t="s">
        <v>278</v>
      </c>
    </row>
    <row r="584" spans="9:12" s="261" customFormat="1" x14ac:dyDescent="0.3">
      <c r="I584" s="261" t="s">
        <v>286</v>
      </c>
      <c r="J584" s="261" t="s">
        <v>254</v>
      </c>
      <c r="K584" s="261" t="s">
        <v>255</v>
      </c>
      <c r="L584" s="261" t="s">
        <v>286</v>
      </c>
    </row>
    <row r="585" spans="9:12" s="261" customFormat="1" x14ac:dyDescent="0.3">
      <c r="I585" s="261" t="s">
        <v>286</v>
      </c>
      <c r="J585" s="261" t="s">
        <v>334</v>
      </c>
      <c r="K585" s="261" t="s">
        <v>335</v>
      </c>
      <c r="L585" s="261" t="s">
        <v>286</v>
      </c>
    </row>
    <row r="586" spans="9:12" s="261" customFormat="1" x14ac:dyDescent="0.3">
      <c r="I586" s="261" t="s">
        <v>286</v>
      </c>
      <c r="J586" s="261" t="s">
        <v>338</v>
      </c>
      <c r="K586" s="261" t="s">
        <v>339</v>
      </c>
      <c r="L586" s="261" t="s">
        <v>286</v>
      </c>
    </row>
    <row r="587" spans="9:12" s="261" customFormat="1" x14ac:dyDescent="0.3">
      <c r="I587" s="261" t="s">
        <v>286</v>
      </c>
      <c r="J587" s="261" t="s">
        <v>404</v>
      </c>
      <c r="K587" s="261" t="s">
        <v>405</v>
      </c>
      <c r="L587" s="261" t="s">
        <v>286</v>
      </c>
    </row>
    <row r="588" spans="9:12" s="261" customFormat="1" x14ac:dyDescent="0.3">
      <c r="I588" s="261" t="s">
        <v>286</v>
      </c>
      <c r="J588" s="261" t="s">
        <v>435</v>
      </c>
      <c r="K588" s="261" t="s">
        <v>436</v>
      </c>
      <c r="L588" s="261" t="s">
        <v>286</v>
      </c>
    </row>
    <row r="589" spans="9:12" s="261" customFormat="1" x14ac:dyDescent="0.3">
      <c r="I589" s="261" t="s">
        <v>286</v>
      </c>
      <c r="J589" s="261" t="s">
        <v>494</v>
      </c>
      <c r="K589" s="261" t="s">
        <v>495</v>
      </c>
      <c r="L589" s="261" t="s">
        <v>286</v>
      </c>
    </row>
    <row r="590" spans="9:12" s="261" customFormat="1" x14ac:dyDescent="0.3">
      <c r="I590" s="261" t="s">
        <v>286</v>
      </c>
      <c r="J590" s="261" t="s">
        <v>512</v>
      </c>
      <c r="K590" s="261" t="s">
        <v>513</v>
      </c>
      <c r="L590" s="261" t="s">
        <v>286</v>
      </c>
    </row>
    <row r="591" spans="9:12" s="261" customFormat="1" x14ac:dyDescent="0.3">
      <c r="I591" s="261" t="s">
        <v>286</v>
      </c>
      <c r="J591" s="261" t="s">
        <v>519</v>
      </c>
      <c r="K591" s="261" t="s">
        <v>520</v>
      </c>
      <c r="L591" s="261" t="s">
        <v>286</v>
      </c>
    </row>
    <row r="592" spans="9:12" s="261" customFormat="1" x14ac:dyDescent="0.3">
      <c r="I592" s="261" t="s">
        <v>286</v>
      </c>
      <c r="J592" s="261" t="s">
        <v>549</v>
      </c>
      <c r="K592" s="261" t="s">
        <v>550</v>
      </c>
      <c r="L592" s="261" t="s">
        <v>286</v>
      </c>
    </row>
    <row r="593" spans="9:12" s="261" customFormat="1" x14ac:dyDescent="0.3">
      <c r="I593" s="261" t="s">
        <v>286</v>
      </c>
      <c r="J593" s="261" t="s">
        <v>604</v>
      </c>
      <c r="K593" s="261" t="s">
        <v>605</v>
      </c>
      <c r="L593" s="261" t="s">
        <v>286</v>
      </c>
    </row>
    <row r="594" spans="9:12" s="261" customFormat="1" x14ac:dyDescent="0.3">
      <c r="I594" s="261" t="s">
        <v>286</v>
      </c>
      <c r="J594" s="261" t="s">
        <v>621</v>
      </c>
      <c r="K594" s="261" t="s">
        <v>622</v>
      </c>
      <c r="L594" s="261" t="s">
        <v>286</v>
      </c>
    </row>
    <row r="595" spans="9:12" s="261" customFormat="1" x14ac:dyDescent="0.3">
      <c r="I595" s="261" t="s">
        <v>286</v>
      </c>
      <c r="J595" s="261" t="s">
        <v>637</v>
      </c>
      <c r="K595" s="261" t="s">
        <v>638</v>
      </c>
      <c r="L595" s="261" t="s">
        <v>286</v>
      </c>
    </row>
    <row r="596" spans="9:12" s="261" customFormat="1" x14ac:dyDescent="0.3">
      <c r="I596" s="261" t="s">
        <v>249</v>
      </c>
      <c r="J596" s="261" t="s">
        <v>291</v>
      </c>
      <c r="K596" s="261" t="s">
        <v>292</v>
      </c>
      <c r="L596" s="261" t="s">
        <v>249</v>
      </c>
    </row>
    <row r="597" spans="9:12" s="261" customFormat="1" x14ac:dyDescent="0.3">
      <c r="I597" s="261" t="s">
        <v>249</v>
      </c>
      <c r="J597" s="261" t="s">
        <v>328</v>
      </c>
      <c r="K597" s="261" t="s">
        <v>329</v>
      </c>
      <c r="L597" s="261" t="s">
        <v>249</v>
      </c>
    </row>
    <row r="598" spans="9:12" s="261" customFormat="1" x14ac:dyDescent="0.3">
      <c r="I598" s="261" t="s">
        <v>249</v>
      </c>
      <c r="J598" s="261" t="s">
        <v>498</v>
      </c>
      <c r="K598" s="261" t="s">
        <v>499</v>
      </c>
      <c r="L598" s="261" t="s">
        <v>249</v>
      </c>
    </row>
    <row r="599" spans="9:12" s="261" customFormat="1" x14ac:dyDescent="0.3">
      <c r="I599" s="261" t="s">
        <v>249</v>
      </c>
      <c r="J599" s="261" t="s">
        <v>545</v>
      </c>
      <c r="K599" s="261" t="s">
        <v>546</v>
      </c>
      <c r="L599" s="261" t="s">
        <v>249</v>
      </c>
    </row>
    <row r="600" spans="9:12" s="261" customFormat="1" x14ac:dyDescent="0.3">
      <c r="I600" s="261" t="s">
        <v>249</v>
      </c>
      <c r="J600" s="261" t="s">
        <v>570</v>
      </c>
      <c r="K600" s="261" t="s">
        <v>571</v>
      </c>
      <c r="L600" s="261" t="s">
        <v>249</v>
      </c>
    </row>
    <row r="601" spans="9:12" s="261" customFormat="1" x14ac:dyDescent="0.3">
      <c r="I601" s="261" t="s">
        <v>249</v>
      </c>
      <c r="J601" s="261" t="s">
        <v>576</v>
      </c>
      <c r="K601" s="261" t="s">
        <v>577</v>
      </c>
      <c r="L601" s="261" t="s">
        <v>249</v>
      </c>
    </row>
    <row r="602" spans="9:12" s="261" customFormat="1" x14ac:dyDescent="0.3">
      <c r="I602" s="261" t="s">
        <v>249</v>
      </c>
      <c r="J602" s="261" t="s">
        <v>613</v>
      </c>
      <c r="K602" s="261" t="s">
        <v>614</v>
      </c>
      <c r="L602" s="261" t="s">
        <v>249</v>
      </c>
    </row>
    <row r="603" spans="9:12" s="261" customFormat="1" x14ac:dyDescent="0.3">
      <c r="I603" s="261" t="s">
        <v>249</v>
      </c>
      <c r="J603" s="261" t="s">
        <v>631</v>
      </c>
      <c r="K603" s="261" t="s">
        <v>632</v>
      </c>
      <c r="L603" s="261" t="s">
        <v>249</v>
      </c>
    </row>
    <row r="604" spans="9:12" s="261" customFormat="1" x14ac:dyDescent="0.3">
      <c r="I604" s="261" t="s">
        <v>249</v>
      </c>
      <c r="J604" s="261" t="s">
        <v>645</v>
      </c>
      <c r="K604" s="261" t="s">
        <v>646</v>
      </c>
      <c r="L604" s="261" t="s">
        <v>249</v>
      </c>
    </row>
    <row r="605" spans="9:12" s="261" customFormat="1" x14ac:dyDescent="0.3">
      <c r="I605" s="261" t="s">
        <v>249</v>
      </c>
      <c r="J605" s="261" t="s">
        <v>668</v>
      </c>
      <c r="K605" s="261" t="s">
        <v>669</v>
      </c>
      <c r="L605" s="261" t="s">
        <v>249</v>
      </c>
    </row>
    <row r="606" spans="9:12" s="261" customFormat="1" x14ac:dyDescent="0.3">
      <c r="I606" s="261" t="s">
        <v>258</v>
      </c>
      <c r="J606" s="261" t="s">
        <v>276</v>
      </c>
      <c r="K606" s="261" t="s">
        <v>277</v>
      </c>
      <c r="L606" s="261" t="s">
        <v>258</v>
      </c>
    </row>
    <row r="607" spans="9:12" s="261" customFormat="1" x14ac:dyDescent="0.3">
      <c r="I607" s="261" t="s">
        <v>258</v>
      </c>
      <c r="J607" s="261" t="s">
        <v>284</v>
      </c>
      <c r="K607" s="261" t="s">
        <v>285</v>
      </c>
      <c r="L607" s="261" t="s">
        <v>258</v>
      </c>
    </row>
    <row r="608" spans="9:12" s="261" customFormat="1" x14ac:dyDescent="0.3">
      <c r="I608" s="261" t="s">
        <v>258</v>
      </c>
      <c r="J608" s="261" t="s">
        <v>470</v>
      </c>
      <c r="K608" s="261" t="s">
        <v>471</v>
      </c>
      <c r="L608" s="261" t="s">
        <v>258</v>
      </c>
    </row>
    <row r="609" spans="9:12" s="261" customFormat="1" x14ac:dyDescent="0.3">
      <c r="I609" s="261" t="s">
        <v>293</v>
      </c>
      <c r="J609" s="261" t="s">
        <v>1319</v>
      </c>
      <c r="K609" s="261" t="s">
        <v>1320</v>
      </c>
      <c r="L609" s="261" t="s">
        <v>293</v>
      </c>
    </row>
    <row r="610" spans="9:12" s="261" customFormat="1" x14ac:dyDescent="0.3">
      <c r="I610" s="261" t="s">
        <v>293</v>
      </c>
      <c r="J610" s="261" t="s">
        <v>352</v>
      </c>
      <c r="K610" s="261" t="s">
        <v>353</v>
      </c>
      <c r="L610" s="261" t="s">
        <v>293</v>
      </c>
    </row>
    <row r="611" spans="9:12" s="261" customFormat="1" x14ac:dyDescent="0.3">
      <c r="I611" s="261" t="s">
        <v>293</v>
      </c>
      <c r="J611" s="261" t="s">
        <v>382</v>
      </c>
      <c r="K611" s="261" t="s">
        <v>383</v>
      </c>
      <c r="L611" s="261" t="s">
        <v>293</v>
      </c>
    </row>
    <row r="612" spans="9:12" s="261" customFormat="1" x14ac:dyDescent="0.3">
      <c r="I612" s="261" t="s">
        <v>293</v>
      </c>
      <c r="J612" s="261" t="s">
        <v>1325</v>
      </c>
      <c r="K612" s="261" t="s">
        <v>387</v>
      </c>
      <c r="L612" s="261" t="s">
        <v>293</v>
      </c>
    </row>
    <row r="613" spans="9:12" s="261" customFormat="1" x14ac:dyDescent="0.3">
      <c r="I613" s="261" t="s">
        <v>293</v>
      </c>
      <c r="J613" s="261" t="s">
        <v>553</v>
      </c>
      <c r="K613" s="261" t="s">
        <v>554</v>
      </c>
      <c r="L613" s="261" t="s">
        <v>293</v>
      </c>
    </row>
    <row r="614" spans="9:12" s="261" customFormat="1" x14ac:dyDescent="0.3">
      <c r="I614" s="261" t="s">
        <v>293</v>
      </c>
      <c r="J614" s="261" t="s">
        <v>592</v>
      </c>
      <c r="K614" s="261" t="s">
        <v>593</v>
      </c>
      <c r="L614" s="261" t="s">
        <v>293</v>
      </c>
    </row>
    <row r="615" spans="9:12" s="261" customFormat="1" x14ac:dyDescent="0.3">
      <c r="I615" s="261" t="s">
        <v>293</v>
      </c>
      <c r="J615" s="261" t="s">
        <v>641</v>
      </c>
      <c r="K615" s="261" t="s">
        <v>642</v>
      </c>
      <c r="L615" s="261" t="s">
        <v>293</v>
      </c>
    </row>
    <row r="616" spans="9:12" s="261" customFormat="1" x14ac:dyDescent="0.3">
      <c r="I616" s="261" t="s">
        <v>299</v>
      </c>
      <c r="J616" s="261" t="s">
        <v>245</v>
      </c>
      <c r="K616" s="261" t="s">
        <v>246</v>
      </c>
      <c r="L616" s="261" t="s">
        <v>299</v>
      </c>
    </row>
    <row r="617" spans="9:12" s="261" customFormat="1" x14ac:dyDescent="0.3">
      <c r="I617" s="261" t="s">
        <v>299</v>
      </c>
      <c r="J617" s="261" t="s">
        <v>321</v>
      </c>
      <c r="K617" s="261" t="s">
        <v>322</v>
      </c>
      <c r="L617" s="261" t="s">
        <v>299</v>
      </c>
    </row>
    <row r="618" spans="9:12" s="261" customFormat="1" x14ac:dyDescent="0.3">
      <c r="I618" s="261" t="s">
        <v>299</v>
      </c>
      <c r="J618" s="261" t="s">
        <v>411</v>
      </c>
      <c r="K618" s="261" t="s">
        <v>412</v>
      </c>
      <c r="L618" s="261" t="s">
        <v>299</v>
      </c>
    </row>
    <row r="619" spans="9:12" s="261" customFormat="1" x14ac:dyDescent="0.3">
      <c r="I619" s="261" t="s">
        <v>299</v>
      </c>
      <c r="J619" s="261" t="s">
        <v>527</v>
      </c>
      <c r="K619" s="261" t="s">
        <v>528</v>
      </c>
      <c r="L619" s="261" t="s">
        <v>299</v>
      </c>
    </row>
    <row r="620" spans="9:12" s="261" customFormat="1" x14ac:dyDescent="0.3">
      <c r="I620" s="261" t="s">
        <v>299</v>
      </c>
      <c r="J620" s="261" t="s">
        <v>594</v>
      </c>
      <c r="K620" s="261" t="s">
        <v>595</v>
      </c>
      <c r="L620" s="261" t="s">
        <v>299</v>
      </c>
    </row>
    <row r="621" spans="9:12" s="261" customFormat="1" x14ac:dyDescent="0.3">
      <c r="I621" s="261" t="s">
        <v>299</v>
      </c>
      <c r="J621" s="261" t="s">
        <v>629</v>
      </c>
      <c r="K621" s="261" t="s">
        <v>630</v>
      </c>
      <c r="L621" s="261" t="s">
        <v>299</v>
      </c>
    </row>
    <row r="622" spans="9:12" s="261" customFormat="1" x14ac:dyDescent="0.3">
      <c r="I622" s="261" t="s">
        <v>299</v>
      </c>
      <c r="J622" s="261" t="s">
        <v>670</v>
      </c>
      <c r="K622" s="261" t="s">
        <v>671</v>
      </c>
      <c r="L622" s="261" t="s">
        <v>299</v>
      </c>
    </row>
    <row r="623" spans="9:12" s="261" customFormat="1" x14ac:dyDescent="0.3">
      <c r="I623" s="261" t="s">
        <v>304</v>
      </c>
      <c r="J623" s="261" t="s">
        <v>302</v>
      </c>
      <c r="K623" s="261" t="s">
        <v>303</v>
      </c>
      <c r="L623" s="261" t="s">
        <v>304</v>
      </c>
    </row>
    <row r="624" spans="9:12" s="261" customFormat="1" x14ac:dyDescent="0.3">
      <c r="I624" s="261" t="s">
        <v>304</v>
      </c>
      <c r="J624" s="261" t="s">
        <v>326</v>
      </c>
      <c r="K624" s="261" t="s">
        <v>327</v>
      </c>
      <c r="L624" s="261" t="s">
        <v>304</v>
      </c>
    </row>
    <row r="625" spans="9:12" s="261" customFormat="1" x14ac:dyDescent="0.3">
      <c r="I625" s="261" t="s">
        <v>304</v>
      </c>
      <c r="J625" s="261" t="s">
        <v>423</v>
      </c>
      <c r="K625" s="261" t="s">
        <v>424</v>
      </c>
      <c r="L625" s="261" t="s">
        <v>304</v>
      </c>
    </row>
    <row r="626" spans="9:12" s="261" customFormat="1" x14ac:dyDescent="0.3">
      <c r="I626" s="261" t="s">
        <v>304</v>
      </c>
      <c r="J626" s="261" t="s">
        <v>446</v>
      </c>
      <c r="K626" s="261" t="s">
        <v>447</v>
      </c>
      <c r="L626" s="261" t="s">
        <v>304</v>
      </c>
    </row>
    <row r="627" spans="9:12" s="261" customFormat="1" x14ac:dyDescent="0.3">
      <c r="I627" s="261" t="s">
        <v>304</v>
      </c>
      <c r="J627" s="261" t="s">
        <v>547</v>
      </c>
      <c r="K627" s="261" t="s">
        <v>548</v>
      </c>
      <c r="L627" s="261" t="s">
        <v>304</v>
      </c>
    </row>
    <row r="628" spans="9:12" s="261" customFormat="1" x14ac:dyDescent="0.3">
      <c r="I628" s="261" t="s">
        <v>304</v>
      </c>
      <c r="J628" s="261" t="s">
        <v>557</v>
      </c>
      <c r="K628" s="261" t="s">
        <v>558</v>
      </c>
      <c r="L628" s="261" t="s">
        <v>304</v>
      </c>
    </row>
    <row r="629" spans="9:12" s="261" customFormat="1" x14ac:dyDescent="0.3">
      <c r="I629" s="261" t="s">
        <v>304</v>
      </c>
      <c r="J629" s="261" t="s">
        <v>560</v>
      </c>
      <c r="K629" s="261" t="s">
        <v>561</v>
      </c>
      <c r="L629" s="261" t="s">
        <v>304</v>
      </c>
    </row>
    <row r="630" spans="9:12" s="261" customFormat="1" x14ac:dyDescent="0.3">
      <c r="I630" s="261" t="s">
        <v>304</v>
      </c>
      <c r="J630" s="261" t="s">
        <v>588</v>
      </c>
      <c r="K630" s="261" t="s">
        <v>589</v>
      </c>
      <c r="L630" s="261" t="s">
        <v>304</v>
      </c>
    </row>
    <row r="631" spans="9:12" s="261" customFormat="1" x14ac:dyDescent="0.3">
      <c r="I631" s="261" t="s">
        <v>304</v>
      </c>
      <c r="J631" s="261" t="s">
        <v>600</v>
      </c>
      <c r="K631" s="261" t="s">
        <v>601</v>
      </c>
      <c r="L631" s="261" t="s">
        <v>304</v>
      </c>
    </row>
    <row r="632" spans="9:12" s="261" customFormat="1" x14ac:dyDescent="0.3">
      <c r="I632" s="261" t="s">
        <v>304</v>
      </c>
      <c r="J632" s="261" t="s">
        <v>662</v>
      </c>
      <c r="K632" s="261" t="s">
        <v>663</v>
      </c>
      <c r="L632" s="261" t="s">
        <v>304</v>
      </c>
    </row>
    <row r="633" spans="9:12" s="261" customFormat="1" x14ac:dyDescent="0.3">
      <c r="I633" s="261" t="s">
        <v>304</v>
      </c>
      <c r="J633" s="261" t="s">
        <v>672</v>
      </c>
      <c r="K633" s="261" t="s">
        <v>673</v>
      </c>
      <c r="L633" s="261" t="s">
        <v>304</v>
      </c>
    </row>
    <row r="634" spans="9:12" s="261" customFormat="1" x14ac:dyDescent="0.3">
      <c r="I634" s="261" t="s">
        <v>304</v>
      </c>
      <c r="J634" s="261" t="s">
        <v>678</v>
      </c>
      <c r="K634" s="261" t="s">
        <v>679</v>
      </c>
      <c r="L634" s="261" t="s">
        <v>304</v>
      </c>
    </row>
    <row r="635" spans="9:12" s="261" customFormat="1" x14ac:dyDescent="0.3">
      <c r="I635" s="261" t="s">
        <v>310</v>
      </c>
      <c r="J635" s="261" t="s">
        <v>318</v>
      </c>
      <c r="K635" s="261" t="s">
        <v>319</v>
      </c>
      <c r="L635" s="261" t="s">
        <v>310</v>
      </c>
    </row>
    <row r="636" spans="9:12" s="261" customFormat="1" x14ac:dyDescent="0.3">
      <c r="I636" s="261" t="s">
        <v>310</v>
      </c>
      <c r="J636" s="261" t="s">
        <v>398</v>
      </c>
      <c r="K636" s="261" t="s">
        <v>399</v>
      </c>
      <c r="L636" s="261" t="s">
        <v>310</v>
      </c>
    </row>
    <row r="637" spans="9:12" s="261" customFormat="1" x14ac:dyDescent="0.3">
      <c r="I637" s="261" t="s">
        <v>310</v>
      </c>
      <c r="J637" s="261" t="s">
        <v>454</v>
      </c>
      <c r="K637" s="261" t="s">
        <v>455</v>
      </c>
      <c r="L637" s="261" t="s">
        <v>310</v>
      </c>
    </row>
    <row r="638" spans="9:12" s="261" customFormat="1" x14ac:dyDescent="0.3">
      <c r="I638" s="261" t="s">
        <v>310</v>
      </c>
      <c r="J638" s="261" t="s">
        <v>502</v>
      </c>
      <c r="K638" s="261" t="s">
        <v>503</v>
      </c>
      <c r="L638" s="261" t="s">
        <v>310</v>
      </c>
    </row>
    <row r="639" spans="9:12" s="261" customFormat="1" x14ac:dyDescent="0.3">
      <c r="I639" s="261" t="s">
        <v>310</v>
      </c>
      <c r="J639" s="261" t="s">
        <v>625</v>
      </c>
      <c r="K639" s="261" t="s">
        <v>626</v>
      </c>
      <c r="L639" s="261" t="s">
        <v>310</v>
      </c>
    </row>
    <row r="640" spans="9:12" x14ac:dyDescent="0.3">
      <c r="I640" t="s">
        <v>310</v>
      </c>
      <c r="J640" t="s">
        <v>664</v>
      </c>
      <c r="K640" t="s">
        <v>665</v>
      </c>
      <c r="L640" t="s">
        <v>310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FF00"/>
  </sheetPr>
  <dimension ref="B4:AB678"/>
  <sheetViews>
    <sheetView zoomScale="70" zoomScaleNormal="70" workbookViewId="0"/>
  </sheetViews>
  <sheetFormatPr defaultRowHeight="14.4" x14ac:dyDescent="0.3"/>
  <sheetData>
    <row r="4" spans="2:28" x14ac:dyDescent="0.3">
      <c r="B4" t="s">
        <v>1339</v>
      </c>
      <c r="C4" t="str" cm="1">
        <f t="array" ref="C4">LOOKUP(2,1/(B$4:B4&lt;&gt;""),B$4:B4)</f>
        <v>ENG</v>
      </c>
      <c r="D4" t="s">
        <v>1339</v>
      </c>
      <c r="E4" t="s">
        <v>867</v>
      </c>
      <c r="Y4" t="s">
        <v>1339</v>
      </c>
      <c r="Z4" t="str" cm="1">
        <f t="array" ref="Z4">LOOKUP(2,1/(Y$4:Y4&lt;&gt;""),Y$4:Y4)</f>
        <v>ENG</v>
      </c>
      <c r="AA4" t="s">
        <v>215</v>
      </c>
      <c r="AB4" t="s">
        <v>211</v>
      </c>
    </row>
    <row r="5" spans="2:28" x14ac:dyDescent="0.3">
      <c r="C5" t="str" cm="1">
        <f t="array" ref="C5">LOOKUP(2,1/(B$4:B5&lt;&gt;""),B$4:B5)</f>
        <v>ENG</v>
      </c>
      <c r="D5" t="s">
        <v>238</v>
      </c>
      <c r="E5" t="s">
        <v>239</v>
      </c>
      <c r="Z5" t="str" cm="1">
        <f t="array" ref="Z5">LOOKUP(2,1/(Y$4:Y5&lt;&gt;""),Y$4:Y5)</f>
        <v>ENG</v>
      </c>
      <c r="AA5" t="s">
        <v>227</v>
      </c>
      <c r="AB5" t="s">
        <v>228</v>
      </c>
    </row>
    <row r="6" spans="2:28" x14ac:dyDescent="0.3">
      <c r="C6" t="str" cm="1">
        <f t="array" ref="C6">LOOKUP(2,1/(B$4:B6&lt;&gt;""),B$4:B6)</f>
        <v>ENG</v>
      </c>
      <c r="D6" t="s">
        <v>247</v>
      </c>
      <c r="E6" t="s">
        <v>248</v>
      </c>
      <c r="Z6" t="str" cm="1">
        <f t="array" ref="Z6">LOOKUP(2,1/(Y$4:Y6&lt;&gt;""),Y$4:Y6)</f>
        <v>ENG</v>
      </c>
      <c r="AA6" t="s">
        <v>236</v>
      </c>
      <c r="AB6" t="s">
        <v>237</v>
      </c>
    </row>
    <row r="7" spans="2:28" x14ac:dyDescent="0.3">
      <c r="C7" t="str" cm="1">
        <f t="array" ref="C7">LOOKUP(2,1/(B$4:B7&lt;&gt;""),B$4:B7)</f>
        <v>ENG</v>
      </c>
      <c r="D7" t="s">
        <v>256</v>
      </c>
      <c r="E7" t="s">
        <v>257</v>
      </c>
      <c r="Z7" t="str" cm="1">
        <f t="array" ref="Z7">LOOKUP(2,1/(Y$4:Y7&lt;&gt;""),Y$4:Y7)</f>
        <v>ENG</v>
      </c>
      <c r="AA7" t="s">
        <v>245</v>
      </c>
      <c r="AB7" t="s">
        <v>246</v>
      </c>
    </row>
    <row r="8" spans="2:28" x14ac:dyDescent="0.3">
      <c r="C8" t="str" cm="1">
        <f t="array" ref="C8">LOOKUP(2,1/(B$4:B8&lt;&gt;""),B$4:B8)</f>
        <v>ENG</v>
      </c>
      <c r="D8" t="s">
        <v>1334</v>
      </c>
      <c r="E8" t="s">
        <v>1340</v>
      </c>
      <c r="Z8" t="str" cm="1">
        <f t="array" ref="Z8">LOOKUP(2,1/(Y$4:Y8&lt;&gt;""),Y$4:Y8)</f>
        <v>ENG</v>
      </c>
      <c r="AA8" t="s">
        <v>254</v>
      </c>
      <c r="AB8" t="s">
        <v>255</v>
      </c>
    </row>
    <row r="9" spans="2:28" x14ac:dyDescent="0.3">
      <c r="C9" t="str" cm="1">
        <f t="array" ref="C9">LOOKUP(2,1/(B$4:B9&lt;&gt;""),B$4:B9)</f>
        <v>ENG</v>
      </c>
      <c r="D9" t="s">
        <v>1338</v>
      </c>
      <c r="E9" t="s">
        <v>1341</v>
      </c>
      <c r="Z9" t="str" cm="1">
        <f t="array" ref="Z9">LOOKUP(2,1/(Y$4:Y9&lt;&gt;""),Y$4:Y9)</f>
        <v>ENG</v>
      </c>
      <c r="AA9" t="s">
        <v>263</v>
      </c>
      <c r="AB9" t="s">
        <v>264</v>
      </c>
    </row>
    <row r="10" spans="2:28" x14ac:dyDescent="0.3">
      <c r="B10" s="261"/>
      <c r="C10" s="261" t="str" cm="1">
        <f t="array" ref="C10">LOOKUP(2,1/(B$4:B10&lt;&gt;""),B$4:B10)</f>
        <v>ENG</v>
      </c>
      <c r="D10" s="261" t="s">
        <v>1330</v>
      </c>
      <c r="E10" s="261" t="s">
        <v>1342</v>
      </c>
      <c r="Z10" t="str" cm="1">
        <f t="array" ref="Z10">LOOKUP(2,1/(Y$4:Y10&lt;&gt;""),Y$4:Y10)</f>
        <v>ENG</v>
      </c>
      <c r="AA10" t="s">
        <v>269</v>
      </c>
      <c r="AB10" t="s">
        <v>270</v>
      </c>
    </row>
    <row r="11" spans="2:28" x14ac:dyDescent="0.3">
      <c r="B11" s="261"/>
      <c r="C11" s="261" t="str" cm="1">
        <f t="array" ref="C11">LOOKUP(2,1/(B$4:B11&lt;&gt;""),B$4:B11)</f>
        <v>ENG</v>
      </c>
      <c r="D11" s="261" t="s">
        <v>1327</v>
      </c>
      <c r="E11" s="261" t="s">
        <v>1343</v>
      </c>
      <c r="Z11" t="str" cm="1">
        <f t="array" ref="Z11">LOOKUP(2,1/(Y$4:Y11&lt;&gt;""),Y$4:Y11)</f>
        <v>ENG</v>
      </c>
      <c r="AA11" t="s">
        <v>276</v>
      </c>
      <c r="AB11" t="s">
        <v>277</v>
      </c>
    </row>
    <row r="12" spans="2:28" x14ac:dyDescent="0.3">
      <c r="C12" t="str" cm="1">
        <f t="array" ref="C12">LOOKUP(2,1/(B$4:B12&lt;&gt;""),B$4:B12)</f>
        <v>ENG</v>
      </c>
      <c r="D12" t="s">
        <v>218</v>
      </c>
      <c r="E12" t="s">
        <v>1076</v>
      </c>
      <c r="Z12" t="str" cm="1">
        <f t="array" ref="Z12">LOOKUP(2,1/(Y$4:Y12&lt;&gt;""),Y$4:Y12)</f>
        <v>ENG</v>
      </c>
      <c r="AA12" t="s">
        <v>284</v>
      </c>
      <c r="AB12" t="s">
        <v>285</v>
      </c>
    </row>
    <row r="13" spans="2:28" x14ac:dyDescent="0.3">
      <c r="C13" t="str" cm="1">
        <f t="array" ref="C13">LOOKUP(2,1/(B$4:B13&lt;&gt;""),B$4:B13)</f>
        <v>ENG</v>
      </c>
      <c r="D13" t="s">
        <v>233</v>
      </c>
      <c r="E13" t="s">
        <v>1077</v>
      </c>
      <c r="Z13" t="str" cm="1">
        <f t="array" ref="Z13">LOOKUP(2,1/(Y$4:Y13&lt;&gt;""),Y$4:Y13)</f>
        <v>ENG</v>
      </c>
      <c r="AA13" t="s">
        <v>291</v>
      </c>
      <c r="AB13" t="s">
        <v>292</v>
      </c>
    </row>
    <row r="14" spans="2:28" x14ac:dyDescent="0.3">
      <c r="C14" t="str" cm="1">
        <f t="array" ref="C14">LOOKUP(2,1/(B$4:B14&lt;&gt;""),B$4:B14)</f>
        <v>ENG</v>
      </c>
      <c r="D14" t="s">
        <v>242</v>
      </c>
      <c r="E14" t="s">
        <v>1078</v>
      </c>
      <c r="Z14" t="str" cm="1">
        <f t="array" ref="Z14">LOOKUP(2,1/(Y$4:Y14&lt;&gt;""),Y$4:Y14)</f>
        <v>ENG</v>
      </c>
      <c r="AA14" t="s">
        <v>1319</v>
      </c>
      <c r="AB14" t="s">
        <v>1320</v>
      </c>
    </row>
    <row r="15" spans="2:28" x14ac:dyDescent="0.3">
      <c r="C15" t="str" cm="1">
        <f t="array" ref="C15">LOOKUP(2,1/(B$4:B15&lt;&gt;""),B$4:B15)</f>
        <v>ENG</v>
      </c>
      <c r="D15" t="s">
        <v>251</v>
      </c>
      <c r="E15" t="s">
        <v>1079</v>
      </c>
      <c r="Z15" t="str" cm="1">
        <f t="array" ref="Z15">LOOKUP(2,1/(Y$4:Y15&lt;&gt;""),Y$4:Y15)</f>
        <v>ENG</v>
      </c>
      <c r="AA15" t="s">
        <v>302</v>
      </c>
      <c r="AB15" t="s">
        <v>303</v>
      </c>
    </row>
    <row r="16" spans="2:28" x14ac:dyDescent="0.3">
      <c r="C16" t="str" cm="1">
        <f t="array" ref="C16">LOOKUP(2,1/(B$4:B16&lt;&gt;""),B$4:B16)</f>
        <v>ENG</v>
      </c>
      <c r="D16" t="s">
        <v>260</v>
      </c>
      <c r="E16" t="s">
        <v>1080</v>
      </c>
      <c r="Z16" t="str" cm="1">
        <f t="array" ref="Z16">LOOKUP(2,1/(Y$4:Y16&lt;&gt;""),Y$4:Y16)</f>
        <v>ENG</v>
      </c>
      <c r="AA16" t="s">
        <v>308</v>
      </c>
      <c r="AB16" t="s">
        <v>309</v>
      </c>
    </row>
    <row r="17" spans="3:28" x14ac:dyDescent="0.3">
      <c r="C17" t="str" cm="1">
        <f t="array" ref="C17">LOOKUP(2,1/(B$4:B17&lt;&gt;""),B$4:B17)</f>
        <v>ENG</v>
      </c>
      <c r="D17" t="s">
        <v>267</v>
      </c>
      <c r="E17" t="s">
        <v>1081</v>
      </c>
      <c r="Z17" t="str" cm="1">
        <f t="array" ref="Z17">LOOKUP(2,1/(Y$4:Y17&lt;&gt;""),Y$4:Y17)</f>
        <v>ENG</v>
      </c>
      <c r="AA17" t="s">
        <v>312</v>
      </c>
      <c r="AB17" t="s">
        <v>313</v>
      </c>
    </row>
    <row r="18" spans="3:28" x14ac:dyDescent="0.3">
      <c r="C18" t="str" cm="1">
        <f t="array" ref="C18">LOOKUP(2,1/(B$4:B18&lt;&gt;""),B$4:B18)</f>
        <v>ENG</v>
      </c>
      <c r="D18" t="s">
        <v>273</v>
      </c>
      <c r="E18" t="s">
        <v>1082</v>
      </c>
      <c r="Z18" t="str" cm="1">
        <f t="array" ref="Z18">LOOKUP(2,1/(Y$4:Y18&lt;&gt;""),Y$4:Y18)</f>
        <v>ENG</v>
      </c>
      <c r="AA18" t="s">
        <v>318</v>
      </c>
      <c r="AB18" t="s">
        <v>319</v>
      </c>
    </row>
    <row r="19" spans="3:28" x14ac:dyDescent="0.3">
      <c r="C19" t="str" cm="1">
        <f t="array" ref="C19">LOOKUP(2,1/(B$4:B19&lt;&gt;""),B$4:B19)</f>
        <v>ENG</v>
      </c>
      <c r="D19" t="s">
        <v>280</v>
      </c>
      <c r="E19" t="s">
        <v>1083</v>
      </c>
      <c r="Z19" t="str" cm="1">
        <f t="array" ref="Z19">LOOKUP(2,1/(Y$4:Y19&lt;&gt;""),Y$4:Y19)</f>
        <v>ENG</v>
      </c>
      <c r="AA19" t="s">
        <v>321</v>
      </c>
      <c r="AB19" t="s">
        <v>322</v>
      </c>
    </row>
    <row r="20" spans="3:28" x14ac:dyDescent="0.3">
      <c r="C20" t="str" cm="1">
        <f t="array" ref="C20">LOOKUP(2,1/(B$4:B20&lt;&gt;""),B$4:B20)</f>
        <v>ENG</v>
      </c>
      <c r="D20" t="s">
        <v>288</v>
      </c>
      <c r="E20" t="s">
        <v>1084</v>
      </c>
      <c r="Z20" t="str" cm="1">
        <f t="array" ref="Z20">LOOKUP(2,1/(Y$4:Y20&lt;&gt;""),Y$4:Y20)</f>
        <v>ENG</v>
      </c>
      <c r="AA20" t="s">
        <v>323</v>
      </c>
      <c r="AB20" t="s">
        <v>324</v>
      </c>
    </row>
    <row r="21" spans="3:28" x14ac:dyDescent="0.3">
      <c r="C21" t="str" cm="1">
        <f t="array" ref="C21">LOOKUP(2,1/(B$4:B21&lt;&gt;""),B$4:B21)</f>
        <v>ENG</v>
      </c>
      <c r="D21" t="s">
        <v>217</v>
      </c>
      <c r="E21" t="s">
        <v>1326</v>
      </c>
      <c r="Z21" t="str" cm="1">
        <f t="array" ref="Z21">LOOKUP(2,1/(Y$4:Y21&lt;&gt;""),Y$4:Y21)</f>
        <v>ENG</v>
      </c>
      <c r="AA21" t="s">
        <v>326</v>
      </c>
      <c r="AB21" t="s">
        <v>327</v>
      </c>
    </row>
    <row r="22" spans="3:28" x14ac:dyDescent="0.3">
      <c r="C22" t="str" cm="1">
        <f t="array" ref="C22">LOOKUP(2,1/(B$4:B22&lt;&gt;""),B$4:B22)</f>
        <v>ENG</v>
      </c>
      <c r="D22" t="s">
        <v>231</v>
      </c>
      <c r="E22" t="s">
        <v>1328</v>
      </c>
      <c r="Z22" t="str" cm="1">
        <f t="array" ref="Z22">LOOKUP(2,1/(Y$4:Y22&lt;&gt;""),Y$4:Y22)</f>
        <v>ENG</v>
      </c>
      <c r="AA22" t="s">
        <v>328</v>
      </c>
      <c r="AB22" t="s">
        <v>329</v>
      </c>
    </row>
    <row r="23" spans="3:28" x14ac:dyDescent="0.3">
      <c r="C23" t="str" cm="1">
        <f t="array" ref="C23">LOOKUP(2,1/(B$4:B23&lt;&gt;""),B$4:B23)</f>
        <v>ENG</v>
      </c>
      <c r="D23" t="s">
        <v>240</v>
      </c>
      <c r="E23" t="s">
        <v>1329</v>
      </c>
      <c r="Z23" t="str" cm="1">
        <f t="array" ref="Z23">LOOKUP(2,1/(Y$4:Y23&lt;&gt;""),Y$4:Y23)</f>
        <v>ENG</v>
      </c>
      <c r="AA23" t="s">
        <v>332</v>
      </c>
      <c r="AB23" t="s">
        <v>333</v>
      </c>
    </row>
    <row r="24" spans="3:28" x14ac:dyDescent="0.3">
      <c r="C24" t="str" cm="1">
        <f t="array" ref="C24">LOOKUP(2,1/(B$4:B24&lt;&gt;""),B$4:B24)</f>
        <v>ENG</v>
      </c>
      <c r="D24" t="s">
        <v>249</v>
      </c>
      <c r="E24" t="s">
        <v>1331</v>
      </c>
      <c r="Z24" t="str" cm="1">
        <f t="array" ref="Z24">LOOKUP(2,1/(Y$4:Y24&lt;&gt;""),Y$4:Y24)</f>
        <v>ENG</v>
      </c>
      <c r="AA24" t="s">
        <v>334</v>
      </c>
      <c r="AB24" t="s">
        <v>335</v>
      </c>
    </row>
    <row r="25" spans="3:28" x14ac:dyDescent="0.3">
      <c r="C25" t="str" cm="1">
        <f t="array" ref="C25">LOOKUP(2,1/(B$4:B25&lt;&gt;""),B$4:B25)</f>
        <v>ENG</v>
      </c>
      <c r="D25" t="s">
        <v>258</v>
      </c>
      <c r="E25" t="s">
        <v>1332</v>
      </c>
      <c r="Z25" t="str" cm="1">
        <f t="array" ref="Z25">LOOKUP(2,1/(Y$4:Y25&lt;&gt;""),Y$4:Y25)</f>
        <v>ENG</v>
      </c>
      <c r="AA25" t="s">
        <v>336</v>
      </c>
      <c r="AB25" t="s">
        <v>337</v>
      </c>
    </row>
    <row r="26" spans="3:28" x14ac:dyDescent="0.3">
      <c r="C26" t="str" cm="1">
        <f t="array" ref="C26">LOOKUP(2,1/(B$4:B26&lt;&gt;""),B$4:B26)</f>
        <v>ENG</v>
      </c>
      <c r="D26" t="s">
        <v>265</v>
      </c>
      <c r="E26" t="s">
        <v>1333</v>
      </c>
      <c r="Z26" t="str" cm="1">
        <f t="array" ref="Z26">LOOKUP(2,1/(Y$4:Y26&lt;&gt;""),Y$4:Y26)</f>
        <v>ENG</v>
      </c>
      <c r="AA26" t="s">
        <v>338</v>
      </c>
      <c r="AB26" t="s">
        <v>339</v>
      </c>
    </row>
    <row r="27" spans="3:28" x14ac:dyDescent="0.3">
      <c r="C27" t="str" cm="1">
        <f t="array" ref="C27">LOOKUP(2,1/(B$4:B27&lt;&gt;""),B$4:B27)</f>
        <v>ENG</v>
      </c>
      <c r="D27" t="s">
        <v>271</v>
      </c>
      <c r="E27" t="s">
        <v>1335</v>
      </c>
      <c r="Z27" t="str" cm="1">
        <f t="array" ref="Z27">LOOKUP(2,1/(Y$4:Y27&lt;&gt;""),Y$4:Y27)</f>
        <v>ENG</v>
      </c>
      <c r="AA27" t="s">
        <v>342</v>
      </c>
      <c r="AB27" t="s">
        <v>343</v>
      </c>
    </row>
    <row r="28" spans="3:28" x14ac:dyDescent="0.3">
      <c r="C28" t="str" cm="1">
        <f t="array" ref="C28">LOOKUP(2,1/(B$4:B28&lt;&gt;""),B$4:B28)</f>
        <v>ENG</v>
      </c>
      <c r="D28" t="s">
        <v>278</v>
      </c>
      <c r="E28" t="s">
        <v>1336</v>
      </c>
      <c r="Z28" t="str" cm="1">
        <f t="array" ref="Z28">LOOKUP(2,1/(Y$4:Y28&lt;&gt;""),Y$4:Y28)</f>
        <v>ENG</v>
      </c>
      <c r="AA28" t="s">
        <v>344</v>
      </c>
      <c r="AB28" t="s">
        <v>345</v>
      </c>
    </row>
    <row r="29" spans="3:28" x14ac:dyDescent="0.3">
      <c r="C29" t="str" cm="1">
        <f t="array" ref="C29">LOOKUP(2,1/(B$4:B29&lt;&gt;""),B$4:B29)</f>
        <v>ENG</v>
      </c>
      <c r="D29" t="s">
        <v>286</v>
      </c>
      <c r="E29" t="s">
        <v>1337</v>
      </c>
      <c r="Z29" t="str" cm="1">
        <f t="array" ref="Z29">LOOKUP(2,1/(Y$4:Y29&lt;&gt;""),Y$4:Y29)</f>
        <v>ENG</v>
      </c>
      <c r="AA29" t="s">
        <v>348</v>
      </c>
      <c r="AB29" t="s">
        <v>349</v>
      </c>
    </row>
    <row r="30" spans="3:28" x14ac:dyDescent="0.3">
      <c r="C30" t="str" cm="1">
        <f t="array" ref="C30">LOOKUP(2,1/(B$4:B30&lt;&gt;""),B$4:B30)</f>
        <v>ENG</v>
      </c>
      <c r="D30" t="s">
        <v>293</v>
      </c>
      <c r="E30" t="s">
        <v>294</v>
      </c>
      <c r="Z30" t="str" cm="1">
        <f t="array" ref="Z30">LOOKUP(2,1/(Y$4:Y30&lt;&gt;""),Y$4:Y30)</f>
        <v>ENG</v>
      </c>
      <c r="AA30" t="s">
        <v>352</v>
      </c>
      <c r="AB30" t="s">
        <v>353</v>
      </c>
    </row>
    <row r="31" spans="3:28" x14ac:dyDescent="0.3">
      <c r="C31" t="str" cm="1">
        <f t="array" ref="C31">LOOKUP(2,1/(B$4:B31&lt;&gt;""),B$4:B31)</f>
        <v>ENG</v>
      </c>
      <c r="D31" t="s">
        <v>299</v>
      </c>
      <c r="E31" t="s">
        <v>300</v>
      </c>
      <c r="Z31" t="str" cm="1">
        <f t="array" ref="Z31">LOOKUP(2,1/(Y$4:Y31&lt;&gt;""),Y$4:Y31)</f>
        <v>ENG</v>
      </c>
      <c r="AA31" t="s">
        <v>356</v>
      </c>
      <c r="AB31" t="s">
        <v>357</v>
      </c>
    </row>
    <row r="32" spans="3:28" x14ac:dyDescent="0.3">
      <c r="C32" t="str" cm="1">
        <f t="array" ref="C32">LOOKUP(2,1/(B$4:B32&lt;&gt;""),B$4:B32)</f>
        <v>ENG</v>
      </c>
      <c r="D32" t="s">
        <v>304</v>
      </c>
      <c r="E32" t="s">
        <v>305</v>
      </c>
      <c r="Z32" t="str" cm="1">
        <f t="array" ref="Z32">LOOKUP(2,1/(Y$4:Y32&lt;&gt;""),Y$4:Y32)</f>
        <v>ENG</v>
      </c>
      <c r="AA32" t="s">
        <v>360</v>
      </c>
      <c r="AB32" t="s">
        <v>361</v>
      </c>
    </row>
    <row r="33" spans="3:28" x14ac:dyDescent="0.3">
      <c r="C33" t="str" cm="1">
        <f t="array" ref="C33">LOOKUP(2,1/(B$4:B33&lt;&gt;""),B$4:B33)</f>
        <v>ENG</v>
      </c>
      <c r="D33" t="s">
        <v>310</v>
      </c>
      <c r="E33" t="s">
        <v>311</v>
      </c>
      <c r="Z33" t="str" cm="1">
        <f t="array" ref="Z33">LOOKUP(2,1/(Y$4:Y33&lt;&gt;""),Y$4:Y33)</f>
        <v>ENG</v>
      </c>
      <c r="AA33" t="s">
        <v>364</v>
      </c>
      <c r="AB33" t="s">
        <v>365</v>
      </c>
    </row>
    <row r="34" spans="3:28" x14ac:dyDescent="0.3">
      <c r="C34" t="str" cm="1">
        <f t="array" ref="C34">LOOKUP(2,1/(B$4:B34&lt;&gt;""),B$4:B34)</f>
        <v>ENG</v>
      </c>
      <c r="D34" t="s">
        <v>314</v>
      </c>
      <c r="E34" t="s">
        <v>315</v>
      </c>
      <c r="Z34" t="str" cm="1">
        <f t="array" ref="Z34">LOOKUP(2,1/(Y$4:Y34&lt;&gt;""),Y$4:Y34)</f>
        <v>ENG</v>
      </c>
      <c r="AA34" t="s">
        <v>368</v>
      </c>
      <c r="AB34" t="s">
        <v>369</v>
      </c>
    </row>
    <row r="35" spans="3:28" x14ac:dyDescent="0.3">
      <c r="C35" t="str" cm="1">
        <f t="array" ref="C35">LOOKUP(2,1/(B$4:B35&lt;&gt;""),B$4:B35)</f>
        <v>ENG</v>
      </c>
      <c r="D35" t="s">
        <v>215</v>
      </c>
      <c r="E35" t="s">
        <v>211</v>
      </c>
      <c r="Z35" t="str" cm="1">
        <f t="array" ref="Z35">LOOKUP(2,1/(Y$4:Y35&lt;&gt;""),Y$4:Y35)</f>
        <v>ENG</v>
      </c>
      <c r="AA35" t="s">
        <v>372</v>
      </c>
      <c r="AB35" t="s">
        <v>373</v>
      </c>
    </row>
    <row r="36" spans="3:28" x14ac:dyDescent="0.3">
      <c r="C36" t="str" cm="1">
        <f t="array" ref="C36">LOOKUP(2,1/(B$4:B36&lt;&gt;""),B$4:B36)</f>
        <v>ENG</v>
      </c>
      <c r="D36" t="s">
        <v>227</v>
      </c>
      <c r="E36" t="s">
        <v>228</v>
      </c>
      <c r="Z36" t="str" cm="1">
        <f t="array" ref="Z36">LOOKUP(2,1/(Y$4:Y36&lt;&gt;""),Y$4:Y36)</f>
        <v>ENG</v>
      </c>
      <c r="AA36" t="s">
        <v>376</v>
      </c>
      <c r="AB36" t="s">
        <v>377</v>
      </c>
    </row>
    <row r="37" spans="3:28" x14ac:dyDescent="0.3">
      <c r="C37" t="str" cm="1">
        <f t="array" ref="C37">LOOKUP(2,1/(B$4:B37&lt;&gt;""),B$4:B37)</f>
        <v>ENG</v>
      </c>
      <c r="D37" t="s">
        <v>236</v>
      </c>
      <c r="E37" t="s">
        <v>237</v>
      </c>
      <c r="Z37" t="str" cm="1">
        <f t="array" ref="Z37">LOOKUP(2,1/(Y$4:Y37&lt;&gt;""),Y$4:Y37)</f>
        <v>ENG</v>
      </c>
      <c r="AA37" t="s">
        <v>380</v>
      </c>
      <c r="AB37" t="s">
        <v>381</v>
      </c>
    </row>
    <row r="38" spans="3:28" x14ac:dyDescent="0.3">
      <c r="C38" t="str" cm="1">
        <f t="array" ref="C38">LOOKUP(2,1/(B$4:B38&lt;&gt;""),B$4:B38)</f>
        <v>ENG</v>
      </c>
      <c r="D38" t="s">
        <v>245</v>
      </c>
      <c r="E38" t="s">
        <v>246</v>
      </c>
      <c r="Z38" t="str" cm="1">
        <f t="array" ref="Z38">LOOKUP(2,1/(Y$4:Y38&lt;&gt;""),Y$4:Y38)</f>
        <v>ENG</v>
      </c>
      <c r="AA38" t="s">
        <v>382</v>
      </c>
      <c r="AB38" t="s">
        <v>383</v>
      </c>
    </row>
    <row r="39" spans="3:28" x14ac:dyDescent="0.3">
      <c r="C39" t="str" cm="1">
        <f t="array" ref="C39">LOOKUP(2,1/(B$4:B39&lt;&gt;""),B$4:B39)</f>
        <v>ENG</v>
      </c>
      <c r="D39" t="s">
        <v>254</v>
      </c>
      <c r="E39" t="s">
        <v>255</v>
      </c>
      <c r="Z39" t="str" cm="1">
        <f t="array" ref="Z39">LOOKUP(2,1/(Y$4:Y39&lt;&gt;""),Y$4:Y39)</f>
        <v>ENG</v>
      </c>
      <c r="AA39" t="s">
        <v>384</v>
      </c>
      <c r="AB39" t="s">
        <v>385</v>
      </c>
    </row>
    <row r="40" spans="3:28" x14ac:dyDescent="0.3">
      <c r="C40" t="str" cm="1">
        <f t="array" ref="C40">LOOKUP(2,1/(B$4:B40&lt;&gt;""),B$4:B40)</f>
        <v>ENG</v>
      </c>
      <c r="D40" t="s">
        <v>263</v>
      </c>
      <c r="E40" t="s">
        <v>264</v>
      </c>
      <c r="Z40" t="str" cm="1">
        <f t="array" ref="Z40">LOOKUP(2,1/(Y$4:Y40&lt;&gt;""),Y$4:Y40)</f>
        <v>ENG</v>
      </c>
      <c r="AA40" t="s">
        <v>1325</v>
      </c>
      <c r="AB40" t="s">
        <v>387</v>
      </c>
    </row>
    <row r="41" spans="3:28" x14ac:dyDescent="0.3">
      <c r="C41" t="str" cm="1">
        <f t="array" ref="C41">LOOKUP(2,1/(B$4:B41&lt;&gt;""),B$4:B41)</f>
        <v>ENG</v>
      </c>
      <c r="D41" t="s">
        <v>269</v>
      </c>
      <c r="E41" t="s">
        <v>270</v>
      </c>
      <c r="Z41" t="str" cm="1">
        <f t="array" ref="Z41">LOOKUP(2,1/(Y$4:Y41&lt;&gt;""),Y$4:Y41)</f>
        <v>ENG</v>
      </c>
      <c r="AA41" t="s">
        <v>388</v>
      </c>
      <c r="AB41" t="s">
        <v>389</v>
      </c>
    </row>
    <row r="42" spans="3:28" x14ac:dyDescent="0.3">
      <c r="C42" t="str" cm="1">
        <f t="array" ref="C42">LOOKUP(2,1/(B$4:B42&lt;&gt;""),B$4:B42)</f>
        <v>ENG</v>
      </c>
      <c r="D42" t="s">
        <v>276</v>
      </c>
      <c r="E42" t="s">
        <v>277</v>
      </c>
      <c r="Z42" t="str" cm="1">
        <f t="array" ref="Z42">LOOKUP(2,1/(Y$4:Y42&lt;&gt;""),Y$4:Y42)</f>
        <v>ENG</v>
      </c>
      <c r="AA42" t="s">
        <v>392</v>
      </c>
      <c r="AB42" t="s">
        <v>393</v>
      </c>
    </row>
    <row r="43" spans="3:28" x14ac:dyDescent="0.3">
      <c r="C43" t="str" cm="1">
        <f t="array" ref="C43">LOOKUP(2,1/(B$4:B43&lt;&gt;""),B$4:B43)</f>
        <v>ENG</v>
      </c>
      <c r="D43" t="s">
        <v>284</v>
      </c>
      <c r="E43" t="s">
        <v>285</v>
      </c>
      <c r="Z43" t="str" cm="1">
        <f t="array" ref="Z43">LOOKUP(2,1/(Y$4:Y43&lt;&gt;""),Y$4:Y43)</f>
        <v>ENG</v>
      </c>
      <c r="AA43" t="s">
        <v>396</v>
      </c>
      <c r="AB43" t="s">
        <v>397</v>
      </c>
    </row>
    <row r="44" spans="3:28" x14ac:dyDescent="0.3">
      <c r="C44" t="str" cm="1">
        <f t="array" ref="C44">LOOKUP(2,1/(B$4:B44&lt;&gt;""),B$4:B44)</f>
        <v>ENG</v>
      </c>
      <c r="D44" t="s">
        <v>291</v>
      </c>
      <c r="E44" t="s">
        <v>292</v>
      </c>
      <c r="Z44" t="str" cm="1">
        <f t="array" ref="Z44">LOOKUP(2,1/(Y$4:Y44&lt;&gt;""),Y$4:Y44)</f>
        <v>ENG</v>
      </c>
      <c r="AA44" t="s">
        <v>398</v>
      </c>
      <c r="AB44" t="s">
        <v>399</v>
      </c>
    </row>
    <row r="45" spans="3:28" x14ac:dyDescent="0.3">
      <c r="C45" t="str" cm="1">
        <f t="array" ref="C45">LOOKUP(2,1/(B$4:B45&lt;&gt;""),B$4:B45)</f>
        <v>ENG</v>
      </c>
      <c r="D45" t="s">
        <v>1319</v>
      </c>
      <c r="E45" t="s">
        <v>1320</v>
      </c>
      <c r="Z45" t="str" cm="1">
        <f t="array" ref="Z45">LOOKUP(2,1/(Y$4:Y45&lt;&gt;""),Y$4:Y45)</f>
        <v>ENG</v>
      </c>
      <c r="AA45" t="s">
        <v>400</v>
      </c>
      <c r="AB45" t="s">
        <v>401</v>
      </c>
    </row>
    <row r="46" spans="3:28" x14ac:dyDescent="0.3">
      <c r="C46" t="str" cm="1">
        <f t="array" ref="C46">LOOKUP(2,1/(B$4:B46&lt;&gt;""),B$4:B46)</f>
        <v>ENG</v>
      </c>
      <c r="D46" t="s">
        <v>302</v>
      </c>
      <c r="E46" t="s">
        <v>303</v>
      </c>
      <c r="Z46" t="str" cm="1">
        <f t="array" ref="Z46">LOOKUP(2,1/(Y$4:Y46&lt;&gt;""),Y$4:Y46)</f>
        <v>ENG</v>
      </c>
      <c r="AA46" t="s">
        <v>404</v>
      </c>
      <c r="AB46" t="s">
        <v>405</v>
      </c>
    </row>
    <row r="47" spans="3:28" x14ac:dyDescent="0.3">
      <c r="C47" t="str" cm="1">
        <f t="array" ref="C47">LOOKUP(2,1/(B$4:B47&lt;&gt;""),B$4:B47)</f>
        <v>ENG</v>
      </c>
      <c r="D47" t="s">
        <v>308</v>
      </c>
      <c r="E47" t="s">
        <v>309</v>
      </c>
      <c r="Z47" t="str" cm="1">
        <f t="array" ref="Z47">LOOKUP(2,1/(Y$4:Y47&lt;&gt;""),Y$4:Y47)</f>
        <v>ENG</v>
      </c>
      <c r="AA47" t="s">
        <v>407</v>
      </c>
      <c r="AB47" t="s">
        <v>408</v>
      </c>
    </row>
    <row r="48" spans="3:28" x14ac:dyDescent="0.3">
      <c r="C48" t="str" cm="1">
        <f t="array" ref="C48">LOOKUP(2,1/(B$4:B48&lt;&gt;""),B$4:B48)</f>
        <v>ENG</v>
      </c>
      <c r="D48" t="s">
        <v>312</v>
      </c>
      <c r="E48" t="s">
        <v>313</v>
      </c>
      <c r="Z48" t="str" cm="1">
        <f t="array" ref="Z48">LOOKUP(2,1/(Y$4:Y48&lt;&gt;""),Y$4:Y48)</f>
        <v>ENG</v>
      </c>
      <c r="AA48" t="s">
        <v>411</v>
      </c>
      <c r="AB48" t="s">
        <v>412</v>
      </c>
    </row>
    <row r="49" spans="3:28" x14ac:dyDescent="0.3">
      <c r="C49" t="str" cm="1">
        <f t="array" ref="C49">LOOKUP(2,1/(B$4:B49&lt;&gt;""),B$4:B49)</f>
        <v>ENG</v>
      </c>
      <c r="D49" t="s">
        <v>318</v>
      </c>
      <c r="E49" t="s">
        <v>319</v>
      </c>
      <c r="Z49" t="str" cm="1">
        <f t="array" ref="Z49">LOOKUP(2,1/(Y$4:Y49&lt;&gt;""),Y$4:Y49)</f>
        <v>ENG</v>
      </c>
      <c r="AA49" t="s">
        <v>413</v>
      </c>
      <c r="AB49" t="s">
        <v>414</v>
      </c>
    </row>
    <row r="50" spans="3:28" x14ac:dyDescent="0.3">
      <c r="C50" t="str" cm="1">
        <f t="array" ref="C50">LOOKUP(2,1/(B$4:B50&lt;&gt;""),B$4:B50)</f>
        <v>ENG</v>
      </c>
      <c r="D50" t="s">
        <v>321</v>
      </c>
      <c r="E50" t="s">
        <v>322</v>
      </c>
      <c r="Z50" t="str" cm="1">
        <f t="array" ref="Z50">LOOKUP(2,1/(Y$4:Y50&lt;&gt;""),Y$4:Y50)</f>
        <v>ENG</v>
      </c>
      <c r="AA50" t="s">
        <v>415</v>
      </c>
      <c r="AB50" t="s">
        <v>416</v>
      </c>
    </row>
    <row r="51" spans="3:28" x14ac:dyDescent="0.3">
      <c r="C51" t="str" cm="1">
        <f t="array" ref="C51">LOOKUP(2,1/(B$4:B51&lt;&gt;""),B$4:B51)</f>
        <v>ENG</v>
      </c>
      <c r="D51" t="s">
        <v>323</v>
      </c>
      <c r="E51" t="s">
        <v>324</v>
      </c>
      <c r="Z51" t="str" cm="1">
        <f t="array" ref="Z51">LOOKUP(2,1/(Y$4:Y51&lt;&gt;""),Y$4:Y51)</f>
        <v>ENG</v>
      </c>
      <c r="AA51" t="s">
        <v>419</v>
      </c>
      <c r="AB51" t="s">
        <v>420</v>
      </c>
    </row>
    <row r="52" spans="3:28" x14ac:dyDescent="0.3">
      <c r="C52" t="str" cm="1">
        <f t="array" ref="C52">LOOKUP(2,1/(B$4:B52&lt;&gt;""),B$4:B52)</f>
        <v>ENG</v>
      </c>
      <c r="D52" t="s">
        <v>326</v>
      </c>
      <c r="E52" t="s">
        <v>327</v>
      </c>
      <c r="Z52" t="str" cm="1">
        <f t="array" ref="Z52">LOOKUP(2,1/(Y$4:Y52&lt;&gt;""),Y$4:Y52)</f>
        <v>ENG</v>
      </c>
      <c r="AA52" t="s">
        <v>421</v>
      </c>
      <c r="AB52" t="s">
        <v>422</v>
      </c>
    </row>
    <row r="53" spans="3:28" x14ac:dyDescent="0.3">
      <c r="C53" t="str" cm="1">
        <f t="array" ref="C53">LOOKUP(2,1/(B$4:B53&lt;&gt;""),B$4:B53)</f>
        <v>ENG</v>
      </c>
      <c r="D53" t="s">
        <v>328</v>
      </c>
      <c r="E53" t="s">
        <v>329</v>
      </c>
      <c r="Z53" t="str" cm="1">
        <f t="array" ref="Z53">LOOKUP(2,1/(Y$4:Y53&lt;&gt;""),Y$4:Y53)</f>
        <v>ENG</v>
      </c>
      <c r="AA53" t="s">
        <v>423</v>
      </c>
      <c r="AB53" t="s">
        <v>424</v>
      </c>
    </row>
    <row r="54" spans="3:28" x14ac:dyDescent="0.3">
      <c r="C54" t="str" cm="1">
        <f t="array" ref="C54">LOOKUP(2,1/(B$4:B54&lt;&gt;""),B$4:B54)</f>
        <v>ENG</v>
      </c>
      <c r="D54" t="s">
        <v>332</v>
      </c>
      <c r="E54" t="s">
        <v>333</v>
      </c>
      <c r="Z54" t="str" cm="1">
        <f t="array" ref="Z54">LOOKUP(2,1/(Y$4:Y54&lt;&gt;""),Y$4:Y54)</f>
        <v>ENG</v>
      </c>
      <c r="AA54" t="s">
        <v>425</v>
      </c>
      <c r="AB54" t="s">
        <v>426</v>
      </c>
    </row>
    <row r="55" spans="3:28" x14ac:dyDescent="0.3">
      <c r="C55" t="str" cm="1">
        <f t="array" ref="C55">LOOKUP(2,1/(B$4:B55&lt;&gt;""),B$4:B55)</f>
        <v>ENG</v>
      </c>
      <c r="D55" t="s">
        <v>334</v>
      </c>
      <c r="E55" t="s">
        <v>335</v>
      </c>
      <c r="Z55" t="str" cm="1">
        <f t="array" ref="Z55">LOOKUP(2,1/(Y$4:Y55&lt;&gt;""),Y$4:Y55)</f>
        <v>ENG</v>
      </c>
      <c r="AA55" t="s">
        <v>427</v>
      </c>
      <c r="AB55" t="s">
        <v>428</v>
      </c>
    </row>
    <row r="56" spans="3:28" x14ac:dyDescent="0.3">
      <c r="C56" t="str" cm="1">
        <f t="array" ref="C56">LOOKUP(2,1/(B$4:B56&lt;&gt;""),B$4:B56)</f>
        <v>ENG</v>
      </c>
      <c r="D56" t="s">
        <v>336</v>
      </c>
      <c r="E56" t="s">
        <v>337</v>
      </c>
      <c r="Z56" t="str" cm="1">
        <f t="array" ref="Z56">LOOKUP(2,1/(Y$4:Y56&lt;&gt;""),Y$4:Y56)</f>
        <v>ENG</v>
      </c>
      <c r="AA56" t="s">
        <v>429</v>
      </c>
      <c r="AB56" t="s">
        <v>430</v>
      </c>
    </row>
    <row r="57" spans="3:28" x14ac:dyDescent="0.3">
      <c r="C57" t="str" cm="1">
        <f t="array" ref="C57">LOOKUP(2,1/(B$4:B57&lt;&gt;""),B$4:B57)</f>
        <v>ENG</v>
      </c>
      <c r="D57" t="s">
        <v>338</v>
      </c>
      <c r="E57" t="s">
        <v>339</v>
      </c>
      <c r="Z57" t="str" cm="1">
        <f t="array" ref="Z57">LOOKUP(2,1/(Y$4:Y57&lt;&gt;""),Y$4:Y57)</f>
        <v>ENG</v>
      </c>
      <c r="AA57" t="s">
        <v>431</v>
      </c>
      <c r="AB57" t="s">
        <v>432</v>
      </c>
    </row>
    <row r="58" spans="3:28" x14ac:dyDescent="0.3">
      <c r="C58" t="str" cm="1">
        <f t="array" ref="C58">LOOKUP(2,1/(B$4:B58&lt;&gt;""),B$4:B58)</f>
        <v>ENG</v>
      </c>
      <c r="D58" t="s">
        <v>342</v>
      </c>
      <c r="E58" t="s">
        <v>343</v>
      </c>
      <c r="Z58" t="str" cm="1">
        <f t="array" ref="Z58">LOOKUP(2,1/(Y$4:Y58&lt;&gt;""),Y$4:Y58)</f>
        <v>ENG</v>
      </c>
      <c r="AA58" t="s">
        <v>433</v>
      </c>
      <c r="AB58" t="s">
        <v>434</v>
      </c>
    </row>
    <row r="59" spans="3:28" x14ac:dyDescent="0.3">
      <c r="C59" t="str" cm="1">
        <f t="array" ref="C59">LOOKUP(2,1/(B$4:B59&lt;&gt;""),B$4:B59)</f>
        <v>ENG</v>
      </c>
      <c r="D59" t="s">
        <v>344</v>
      </c>
      <c r="E59" t="s">
        <v>345</v>
      </c>
      <c r="Z59" t="str" cm="1">
        <f t="array" ref="Z59">LOOKUP(2,1/(Y$4:Y59&lt;&gt;""),Y$4:Y59)</f>
        <v>ENG</v>
      </c>
      <c r="AA59" t="s">
        <v>435</v>
      </c>
      <c r="AB59" t="s">
        <v>436</v>
      </c>
    </row>
    <row r="60" spans="3:28" x14ac:dyDescent="0.3">
      <c r="C60" t="str" cm="1">
        <f t="array" ref="C60">LOOKUP(2,1/(B$4:B60&lt;&gt;""),B$4:B60)</f>
        <v>ENG</v>
      </c>
      <c r="D60" t="s">
        <v>348</v>
      </c>
      <c r="E60" t="s">
        <v>349</v>
      </c>
      <c r="Z60" t="str" cm="1">
        <f t="array" ref="Z60">LOOKUP(2,1/(Y$4:Y60&lt;&gt;""),Y$4:Y60)</f>
        <v>ENG</v>
      </c>
      <c r="AA60" t="s">
        <v>438</v>
      </c>
      <c r="AB60" t="s">
        <v>439</v>
      </c>
    </row>
    <row r="61" spans="3:28" x14ac:dyDescent="0.3">
      <c r="C61" t="str" cm="1">
        <f t="array" ref="C61">LOOKUP(2,1/(B$4:B61&lt;&gt;""),B$4:B61)</f>
        <v>ENG</v>
      </c>
      <c r="D61" t="s">
        <v>352</v>
      </c>
      <c r="E61" t="s">
        <v>353</v>
      </c>
      <c r="Z61" t="str" cm="1">
        <f t="array" ref="Z61">LOOKUP(2,1/(Y$4:Y61&lt;&gt;""),Y$4:Y61)</f>
        <v>ENG</v>
      </c>
      <c r="AA61" t="s">
        <v>442</v>
      </c>
      <c r="AB61" t="s">
        <v>443</v>
      </c>
    </row>
    <row r="62" spans="3:28" x14ac:dyDescent="0.3">
      <c r="C62" t="str" cm="1">
        <f t="array" ref="C62">LOOKUP(2,1/(B$4:B62&lt;&gt;""),B$4:B62)</f>
        <v>ENG</v>
      </c>
      <c r="D62" t="s">
        <v>356</v>
      </c>
      <c r="E62" t="s">
        <v>357</v>
      </c>
      <c r="Z62" t="str" cm="1">
        <f t="array" ref="Z62">LOOKUP(2,1/(Y$4:Y62&lt;&gt;""),Y$4:Y62)</f>
        <v>ENG</v>
      </c>
      <c r="AA62" t="s">
        <v>446</v>
      </c>
      <c r="AB62" t="s">
        <v>447</v>
      </c>
    </row>
    <row r="63" spans="3:28" x14ac:dyDescent="0.3">
      <c r="C63" t="str" cm="1">
        <f t="array" ref="C63">LOOKUP(2,1/(B$4:B63&lt;&gt;""),B$4:B63)</f>
        <v>ENG</v>
      </c>
      <c r="D63" t="s">
        <v>360</v>
      </c>
      <c r="E63" t="s">
        <v>361</v>
      </c>
      <c r="Z63" t="str" cm="1">
        <f t="array" ref="Z63">LOOKUP(2,1/(Y$4:Y63&lt;&gt;""),Y$4:Y63)</f>
        <v>ENG</v>
      </c>
      <c r="AA63" t="s">
        <v>448</v>
      </c>
      <c r="AB63" t="s">
        <v>449</v>
      </c>
    </row>
    <row r="64" spans="3:28" x14ac:dyDescent="0.3">
      <c r="C64" t="str" cm="1">
        <f t="array" ref="C64">LOOKUP(2,1/(B$4:B64&lt;&gt;""),B$4:B64)</f>
        <v>ENG</v>
      </c>
      <c r="D64" t="s">
        <v>364</v>
      </c>
      <c r="E64" t="s">
        <v>365</v>
      </c>
      <c r="Z64" t="str" cm="1">
        <f t="array" ref="Z64">LOOKUP(2,1/(Y$4:Y64&lt;&gt;""),Y$4:Y64)</f>
        <v>ENG</v>
      </c>
      <c r="AA64" t="s">
        <v>450</v>
      </c>
      <c r="AB64" t="s">
        <v>451</v>
      </c>
    </row>
    <row r="65" spans="3:28" x14ac:dyDescent="0.3">
      <c r="C65" t="str" cm="1">
        <f t="array" ref="C65">LOOKUP(2,1/(B$4:B65&lt;&gt;""),B$4:B65)</f>
        <v>ENG</v>
      </c>
      <c r="D65" t="s">
        <v>368</v>
      </c>
      <c r="E65" t="s">
        <v>369</v>
      </c>
      <c r="Z65" t="str" cm="1">
        <f t="array" ref="Z65">LOOKUP(2,1/(Y$4:Y65&lt;&gt;""),Y$4:Y65)</f>
        <v>ENG</v>
      </c>
      <c r="AA65" t="s">
        <v>454</v>
      </c>
      <c r="AB65" t="s">
        <v>455</v>
      </c>
    </row>
    <row r="66" spans="3:28" x14ac:dyDescent="0.3">
      <c r="C66" t="str" cm="1">
        <f t="array" ref="C66">LOOKUP(2,1/(B$4:B66&lt;&gt;""),B$4:B66)</f>
        <v>ENG</v>
      </c>
      <c r="D66" t="s">
        <v>372</v>
      </c>
      <c r="E66" t="s">
        <v>373</v>
      </c>
      <c r="Z66" t="str" cm="1">
        <f t="array" ref="Z66">LOOKUP(2,1/(Y$4:Y66&lt;&gt;""),Y$4:Y66)</f>
        <v>ENG</v>
      </c>
      <c r="AA66" t="s">
        <v>456</v>
      </c>
      <c r="AB66" t="s">
        <v>457</v>
      </c>
    </row>
    <row r="67" spans="3:28" x14ac:dyDescent="0.3">
      <c r="C67" t="str" cm="1">
        <f t="array" ref="C67">LOOKUP(2,1/(B$4:B67&lt;&gt;""),B$4:B67)</f>
        <v>ENG</v>
      </c>
      <c r="D67" t="s">
        <v>376</v>
      </c>
      <c r="E67" t="s">
        <v>377</v>
      </c>
      <c r="Z67" t="str" cm="1">
        <f t="array" ref="Z67">LOOKUP(2,1/(Y$4:Y67&lt;&gt;""),Y$4:Y67)</f>
        <v>ENG</v>
      </c>
      <c r="AA67" t="s">
        <v>460</v>
      </c>
      <c r="AB67" t="s">
        <v>461</v>
      </c>
    </row>
    <row r="68" spans="3:28" x14ac:dyDescent="0.3">
      <c r="C68" t="str" cm="1">
        <f t="array" ref="C68">LOOKUP(2,1/(B$4:B68&lt;&gt;""),B$4:B68)</f>
        <v>ENG</v>
      </c>
      <c r="D68" t="s">
        <v>380</v>
      </c>
      <c r="E68" t="s">
        <v>381</v>
      </c>
      <c r="Z68" t="str" cm="1">
        <f t="array" ref="Z68">LOOKUP(2,1/(Y$4:Y68&lt;&gt;""),Y$4:Y68)</f>
        <v>ENG</v>
      </c>
      <c r="AA68" t="s">
        <v>462</v>
      </c>
      <c r="AB68" t="s">
        <v>463</v>
      </c>
    </row>
    <row r="69" spans="3:28" x14ac:dyDescent="0.3">
      <c r="C69" t="str" cm="1">
        <f t="array" ref="C69">LOOKUP(2,1/(B$4:B69&lt;&gt;""),B$4:B69)</f>
        <v>ENG</v>
      </c>
      <c r="D69" t="s">
        <v>382</v>
      </c>
      <c r="E69" t="s">
        <v>383</v>
      </c>
      <c r="Z69" t="str" cm="1">
        <f t="array" ref="Z69">LOOKUP(2,1/(Y$4:Y69&lt;&gt;""),Y$4:Y69)</f>
        <v>ENG</v>
      </c>
      <c r="AA69" t="s">
        <v>464</v>
      </c>
      <c r="AB69" t="s">
        <v>465</v>
      </c>
    </row>
    <row r="70" spans="3:28" x14ac:dyDescent="0.3">
      <c r="C70" t="str" cm="1">
        <f t="array" ref="C70">LOOKUP(2,1/(B$4:B70&lt;&gt;""),B$4:B70)</f>
        <v>ENG</v>
      </c>
      <c r="D70" t="s">
        <v>384</v>
      </c>
      <c r="E70" t="s">
        <v>385</v>
      </c>
      <c r="Z70" t="str" cm="1">
        <f t="array" ref="Z70">LOOKUP(2,1/(Y$4:Y70&lt;&gt;""),Y$4:Y70)</f>
        <v>ENG</v>
      </c>
      <c r="AA70" t="s">
        <v>468</v>
      </c>
      <c r="AB70" t="s">
        <v>469</v>
      </c>
    </row>
    <row r="71" spans="3:28" x14ac:dyDescent="0.3">
      <c r="C71" t="str" cm="1">
        <f t="array" ref="C71">LOOKUP(2,1/(B$4:B71&lt;&gt;""),B$4:B71)</f>
        <v>ENG</v>
      </c>
      <c r="D71" t="s">
        <v>1325</v>
      </c>
      <c r="E71" t="s">
        <v>387</v>
      </c>
      <c r="Z71" t="str" cm="1">
        <f t="array" ref="Z71">LOOKUP(2,1/(Y$4:Y71&lt;&gt;""),Y$4:Y71)</f>
        <v>ENG</v>
      </c>
      <c r="AA71" t="s">
        <v>470</v>
      </c>
      <c r="AB71" t="s">
        <v>471</v>
      </c>
    </row>
    <row r="72" spans="3:28" x14ac:dyDescent="0.3">
      <c r="C72" t="str" cm="1">
        <f t="array" ref="C72">LOOKUP(2,1/(B$4:B72&lt;&gt;""),B$4:B72)</f>
        <v>ENG</v>
      </c>
      <c r="D72" t="s">
        <v>388</v>
      </c>
      <c r="E72" t="s">
        <v>389</v>
      </c>
      <c r="Z72" t="str" cm="1">
        <f t="array" ref="Z72">LOOKUP(2,1/(Y$4:Y72&lt;&gt;""),Y$4:Y72)</f>
        <v>ENG</v>
      </c>
      <c r="AA72" t="s">
        <v>474</v>
      </c>
      <c r="AB72" t="s">
        <v>475</v>
      </c>
    </row>
    <row r="73" spans="3:28" x14ac:dyDescent="0.3">
      <c r="C73" t="str" cm="1">
        <f t="array" ref="C73">LOOKUP(2,1/(B$4:B73&lt;&gt;""),B$4:B73)</f>
        <v>ENG</v>
      </c>
      <c r="D73" t="s">
        <v>392</v>
      </c>
      <c r="E73" t="s">
        <v>393</v>
      </c>
      <c r="Z73" t="str" cm="1">
        <f t="array" ref="Z73">LOOKUP(2,1/(Y$4:Y73&lt;&gt;""),Y$4:Y73)</f>
        <v>ENG</v>
      </c>
      <c r="AA73" t="s">
        <v>478</v>
      </c>
      <c r="AB73" t="s">
        <v>479</v>
      </c>
    </row>
    <row r="74" spans="3:28" x14ac:dyDescent="0.3">
      <c r="C74" t="str" cm="1">
        <f t="array" ref="C74">LOOKUP(2,1/(B$4:B74&lt;&gt;""),B$4:B74)</f>
        <v>ENG</v>
      </c>
      <c r="D74" t="s">
        <v>396</v>
      </c>
      <c r="E74" t="s">
        <v>397</v>
      </c>
      <c r="Z74" t="str" cm="1">
        <f t="array" ref="Z74">LOOKUP(2,1/(Y$4:Y74&lt;&gt;""),Y$4:Y74)</f>
        <v>ENG</v>
      </c>
      <c r="AA74" t="s">
        <v>482</v>
      </c>
      <c r="AB74" t="s">
        <v>483</v>
      </c>
    </row>
    <row r="75" spans="3:28" x14ac:dyDescent="0.3">
      <c r="C75" t="str" cm="1">
        <f t="array" ref="C75">LOOKUP(2,1/(B$4:B75&lt;&gt;""),B$4:B75)</f>
        <v>ENG</v>
      </c>
      <c r="D75" t="s">
        <v>398</v>
      </c>
      <c r="E75" t="s">
        <v>399</v>
      </c>
      <c r="Z75" t="str" cm="1">
        <f t="array" ref="Z75">LOOKUP(2,1/(Y$4:Y75&lt;&gt;""),Y$4:Y75)</f>
        <v>ENG</v>
      </c>
      <c r="AA75" t="s">
        <v>484</v>
      </c>
      <c r="AB75" t="s">
        <v>485</v>
      </c>
    </row>
    <row r="76" spans="3:28" x14ac:dyDescent="0.3">
      <c r="C76" t="str" cm="1">
        <f t="array" ref="C76">LOOKUP(2,1/(B$4:B76&lt;&gt;""),B$4:B76)</f>
        <v>ENG</v>
      </c>
      <c r="D76" t="s">
        <v>400</v>
      </c>
      <c r="E76" t="s">
        <v>401</v>
      </c>
      <c r="Z76" t="str" cm="1">
        <f t="array" ref="Z76">LOOKUP(2,1/(Y$4:Y76&lt;&gt;""),Y$4:Y76)</f>
        <v>ENG</v>
      </c>
      <c r="AA76" t="s">
        <v>488</v>
      </c>
      <c r="AB76" t="s">
        <v>489</v>
      </c>
    </row>
    <row r="77" spans="3:28" x14ac:dyDescent="0.3">
      <c r="C77" t="str" cm="1">
        <f t="array" ref="C77">LOOKUP(2,1/(B$4:B77&lt;&gt;""),B$4:B77)</f>
        <v>ENG</v>
      </c>
      <c r="D77" t="s">
        <v>404</v>
      </c>
      <c r="E77" t="s">
        <v>405</v>
      </c>
      <c r="Z77" t="str" cm="1">
        <f t="array" ref="Z77">LOOKUP(2,1/(Y$4:Y77&lt;&gt;""),Y$4:Y77)</f>
        <v>ENG</v>
      </c>
      <c r="AA77" t="s">
        <v>492</v>
      </c>
      <c r="AB77" t="s">
        <v>493</v>
      </c>
    </row>
    <row r="78" spans="3:28" x14ac:dyDescent="0.3">
      <c r="C78" t="str" cm="1">
        <f t="array" ref="C78">LOOKUP(2,1/(B$4:B78&lt;&gt;""),B$4:B78)</f>
        <v>ENG</v>
      </c>
      <c r="D78" t="s">
        <v>407</v>
      </c>
      <c r="E78" t="s">
        <v>408</v>
      </c>
      <c r="Z78" t="str" cm="1">
        <f t="array" ref="Z78">LOOKUP(2,1/(Y$4:Y78&lt;&gt;""),Y$4:Y78)</f>
        <v>ENG</v>
      </c>
      <c r="AA78" t="s">
        <v>494</v>
      </c>
      <c r="AB78" t="s">
        <v>495</v>
      </c>
    </row>
    <row r="79" spans="3:28" x14ac:dyDescent="0.3">
      <c r="C79" t="str" cm="1">
        <f t="array" ref="C79">LOOKUP(2,1/(B$4:B79&lt;&gt;""),B$4:B79)</f>
        <v>ENG</v>
      </c>
      <c r="D79" t="s">
        <v>411</v>
      </c>
      <c r="E79" t="s">
        <v>412</v>
      </c>
      <c r="Z79" t="str" cm="1">
        <f t="array" ref="Z79">LOOKUP(2,1/(Y$4:Y79&lt;&gt;""),Y$4:Y79)</f>
        <v>ENG</v>
      </c>
      <c r="AA79" t="s">
        <v>498</v>
      </c>
      <c r="AB79" t="s">
        <v>499</v>
      </c>
    </row>
    <row r="80" spans="3:28" x14ac:dyDescent="0.3">
      <c r="C80" t="str" cm="1">
        <f t="array" ref="C80">LOOKUP(2,1/(B$4:B80&lt;&gt;""),B$4:B80)</f>
        <v>ENG</v>
      </c>
      <c r="D80" t="s">
        <v>413</v>
      </c>
      <c r="E80" t="s">
        <v>414</v>
      </c>
      <c r="Z80" t="str" cm="1">
        <f t="array" ref="Z80">LOOKUP(2,1/(Y$4:Y80&lt;&gt;""),Y$4:Y80)</f>
        <v>ENG</v>
      </c>
      <c r="AA80" t="s">
        <v>502</v>
      </c>
      <c r="AB80" t="s">
        <v>503</v>
      </c>
    </row>
    <row r="81" spans="3:28" x14ac:dyDescent="0.3">
      <c r="C81" t="str" cm="1">
        <f t="array" ref="C81">LOOKUP(2,1/(B$4:B81&lt;&gt;""),B$4:B81)</f>
        <v>ENG</v>
      </c>
      <c r="D81" t="s">
        <v>415</v>
      </c>
      <c r="E81" t="s">
        <v>416</v>
      </c>
      <c r="Z81" t="str" cm="1">
        <f t="array" ref="Z81">LOOKUP(2,1/(Y$4:Y81&lt;&gt;""),Y$4:Y81)</f>
        <v>ENG</v>
      </c>
      <c r="AA81" t="s">
        <v>506</v>
      </c>
      <c r="AB81" t="s">
        <v>507</v>
      </c>
    </row>
    <row r="82" spans="3:28" x14ac:dyDescent="0.3">
      <c r="C82" t="str" cm="1">
        <f t="array" ref="C82">LOOKUP(2,1/(B$4:B82&lt;&gt;""),B$4:B82)</f>
        <v>ENG</v>
      </c>
      <c r="D82" t="s">
        <v>419</v>
      </c>
      <c r="E82" t="s">
        <v>420</v>
      </c>
      <c r="Z82" t="str" cm="1">
        <f t="array" ref="Z82">LOOKUP(2,1/(Y$4:Y82&lt;&gt;""),Y$4:Y82)</f>
        <v>ENG</v>
      </c>
      <c r="AA82" t="s">
        <v>510</v>
      </c>
      <c r="AB82" t="s">
        <v>511</v>
      </c>
    </row>
    <row r="83" spans="3:28" x14ac:dyDescent="0.3">
      <c r="C83" t="str" cm="1">
        <f t="array" ref="C83">LOOKUP(2,1/(B$4:B83&lt;&gt;""),B$4:B83)</f>
        <v>ENG</v>
      </c>
      <c r="D83" t="s">
        <v>421</v>
      </c>
      <c r="E83" t="s">
        <v>422</v>
      </c>
      <c r="Z83" t="str" cm="1">
        <f t="array" ref="Z83">LOOKUP(2,1/(Y$4:Y83&lt;&gt;""),Y$4:Y83)</f>
        <v>ENG</v>
      </c>
      <c r="AA83" t="s">
        <v>512</v>
      </c>
      <c r="AB83" t="s">
        <v>513</v>
      </c>
    </row>
    <row r="84" spans="3:28" x14ac:dyDescent="0.3">
      <c r="C84" t="str" cm="1">
        <f t="array" ref="C84">LOOKUP(2,1/(B$4:B84&lt;&gt;""),B$4:B84)</f>
        <v>ENG</v>
      </c>
      <c r="D84" t="s">
        <v>423</v>
      </c>
      <c r="E84" t="s">
        <v>424</v>
      </c>
      <c r="Z84" t="str" cm="1">
        <f t="array" ref="Z84">LOOKUP(2,1/(Y$4:Y84&lt;&gt;""),Y$4:Y84)</f>
        <v>ENG</v>
      </c>
      <c r="AA84" t="s">
        <v>515</v>
      </c>
      <c r="AB84" t="s">
        <v>516</v>
      </c>
    </row>
    <row r="85" spans="3:28" x14ac:dyDescent="0.3">
      <c r="C85" t="str" cm="1">
        <f t="array" ref="C85">LOOKUP(2,1/(B$4:B85&lt;&gt;""),B$4:B85)</f>
        <v>ENG</v>
      </c>
      <c r="D85" t="s">
        <v>425</v>
      </c>
      <c r="E85" t="s">
        <v>426</v>
      </c>
      <c r="Z85" t="str" cm="1">
        <f t="array" ref="Z85">LOOKUP(2,1/(Y$4:Y85&lt;&gt;""),Y$4:Y85)</f>
        <v>ENG</v>
      </c>
      <c r="AA85" t="s">
        <v>517</v>
      </c>
      <c r="AB85" t="s">
        <v>518</v>
      </c>
    </row>
    <row r="86" spans="3:28" x14ac:dyDescent="0.3">
      <c r="C86" t="str" cm="1">
        <f t="array" ref="C86">LOOKUP(2,1/(B$4:B86&lt;&gt;""),B$4:B86)</f>
        <v>ENG</v>
      </c>
      <c r="D86" t="s">
        <v>427</v>
      </c>
      <c r="E86" t="s">
        <v>428</v>
      </c>
      <c r="Z86" t="str" cm="1">
        <f t="array" ref="Z86">LOOKUP(2,1/(Y$4:Y86&lt;&gt;""),Y$4:Y86)</f>
        <v>ENG</v>
      </c>
      <c r="AA86" t="s">
        <v>519</v>
      </c>
      <c r="AB86" t="s">
        <v>520</v>
      </c>
    </row>
    <row r="87" spans="3:28" x14ac:dyDescent="0.3">
      <c r="C87" t="str" cm="1">
        <f t="array" ref="C87">LOOKUP(2,1/(B$4:B87&lt;&gt;""),B$4:B87)</f>
        <v>ENG</v>
      </c>
      <c r="D87" t="s">
        <v>429</v>
      </c>
      <c r="E87" t="s">
        <v>430</v>
      </c>
      <c r="Z87" t="str" cm="1">
        <f t="array" ref="Z87">LOOKUP(2,1/(Y$4:Y87&lt;&gt;""),Y$4:Y87)</f>
        <v>ENG</v>
      </c>
      <c r="AA87" t="s">
        <v>523</v>
      </c>
      <c r="AB87" t="s">
        <v>524</v>
      </c>
    </row>
    <row r="88" spans="3:28" x14ac:dyDescent="0.3">
      <c r="C88" t="str" cm="1">
        <f t="array" ref="C88">LOOKUP(2,1/(B$4:B88&lt;&gt;""),B$4:B88)</f>
        <v>ENG</v>
      </c>
      <c r="D88" t="s">
        <v>431</v>
      </c>
      <c r="E88" t="s">
        <v>432</v>
      </c>
      <c r="Z88" t="str" cm="1">
        <f t="array" ref="Z88">LOOKUP(2,1/(Y$4:Y88&lt;&gt;""),Y$4:Y88)</f>
        <v>ENG</v>
      </c>
      <c r="AA88" t="s">
        <v>525</v>
      </c>
      <c r="AB88" t="s">
        <v>526</v>
      </c>
    </row>
    <row r="89" spans="3:28" x14ac:dyDescent="0.3">
      <c r="C89" t="str" cm="1">
        <f t="array" ref="C89">LOOKUP(2,1/(B$4:B89&lt;&gt;""),B$4:B89)</f>
        <v>ENG</v>
      </c>
      <c r="D89" t="s">
        <v>433</v>
      </c>
      <c r="E89" t="s">
        <v>434</v>
      </c>
      <c r="Z89" t="str" cm="1">
        <f t="array" ref="Z89">LOOKUP(2,1/(Y$4:Y89&lt;&gt;""),Y$4:Y89)</f>
        <v>ENG</v>
      </c>
      <c r="AA89" t="s">
        <v>527</v>
      </c>
      <c r="AB89" t="s">
        <v>528</v>
      </c>
    </row>
    <row r="90" spans="3:28" x14ac:dyDescent="0.3">
      <c r="C90" t="str" cm="1">
        <f t="array" ref="C90">LOOKUP(2,1/(B$4:B90&lt;&gt;""),B$4:B90)</f>
        <v>ENG</v>
      </c>
      <c r="D90" t="s">
        <v>435</v>
      </c>
      <c r="E90" t="s">
        <v>436</v>
      </c>
      <c r="Z90" t="str" cm="1">
        <f t="array" ref="Z90">LOOKUP(2,1/(Y$4:Y90&lt;&gt;""),Y$4:Y90)</f>
        <v>ENG</v>
      </c>
      <c r="AA90" t="s">
        <v>529</v>
      </c>
      <c r="AB90" t="s">
        <v>530</v>
      </c>
    </row>
    <row r="91" spans="3:28" x14ac:dyDescent="0.3">
      <c r="C91" t="str" cm="1">
        <f t="array" ref="C91">LOOKUP(2,1/(B$4:B91&lt;&gt;""),B$4:B91)</f>
        <v>ENG</v>
      </c>
      <c r="D91" t="s">
        <v>438</v>
      </c>
      <c r="E91" t="s">
        <v>439</v>
      </c>
      <c r="Z91" t="str" cm="1">
        <f t="array" ref="Z91">LOOKUP(2,1/(Y$4:Y91&lt;&gt;""),Y$4:Y91)</f>
        <v>ENG</v>
      </c>
      <c r="AA91" t="s">
        <v>531</v>
      </c>
      <c r="AB91" t="s">
        <v>532</v>
      </c>
    </row>
    <row r="92" spans="3:28" x14ac:dyDescent="0.3">
      <c r="C92" t="str" cm="1">
        <f t="array" ref="C92">LOOKUP(2,1/(B$4:B92&lt;&gt;""),B$4:B92)</f>
        <v>ENG</v>
      </c>
      <c r="D92" t="s">
        <v>442</v>
      </c>
      <c r="E92" t="s">
        <v>443</v>
      </c>
      <c r="Z92" t="str" cm="1">
        <f t="array" ref="Z92">LOOKUP(2,1/(Y$4:Y92&lt;&gt;""),Y$4:Y92)</f>
        <v>ENG</v>
      </c>
      <c r="AA92" t="s">
        <v>533</v>
      </c>
      <c r="AB92" t="s">
        <v>534</v>
      </c>
    </row>
    <row r="93" spans="3:28" x14ac:dyDescent="0.3">
      <c r="C93" t="str" cm="1">
        <f t="array" ref="C93">LOOKUP(2,1/(B$4:B93&lt;&gt;""),B$4:B93)</f>
        <v>ENG</v>
      </c>
      <c r="D93" t="s">
        <v>446</v>
      </c>
      <c r="E93" t="s">
        <v>447</v>
      </c>
      <c r="Z93" t="str" cm="1">
        <f t="array" ref="Z93">LOOKUP(2,1/(Y$4:Y93&lt;&gt;""),Y$4:Y93)</f>
        <v>ENG</v>
      </c>
      <c r="AA93" t="s">
        <v>535</v>
      </c>
      <c r="AB93" t="s">
        <v>536</v>
      </c>
    </row>
    <row r="94" spans="3:28" x14ac:dyDescent="0.3">
      <c r="C94" t="str" cm="1">
        <f t="array" ref="C94">LOOKUP(2,1/(B$4:B94&lt;&gt;""),B$4:B94)</f>
        <v>ENG</v>
      </c>
      <c r="D94" t="s">
        <v>448</v>
      </c>
      <c r="E94" t="s">
        <v>449</v>
      </c>
      <c r="Z94" t="str" cm="1">
        <f t="array" ref="Z94">LOOKUP(2,1/(Y$4:Y94&lt;&gt;""),Y$4:Y94)</f>
        <v>ENG</v>
      </c>
      <c r="AA94" t="s">
        <v>539</v>
      </c>
      <c r="AB94" t="s">
        <v>540</v>
      </c>
    </row>
    <row r="95" spans="3:28" x14ac:dyDescent="0.3">
      <c r="C95" t="str" cm="1">
        <f t="array" ref="C95">LOOKUP(2,1/(B$4:B95&lt;&gt;""),B$4:B95)</f>
        <v>ENG</v>
      </c>
      <c r="D95" t="s">
        <v>450</v>
      </c>
      <c r="E95" t="s">
        <v>451</v>
      </c>
      <c r="Z95" t="str" cm="1">
        <f t="array" ref="Z95">LOOKUP(2,1/(Y$4:Y95&lt;&gt;""),Y$4:Y95)</f>
        <v>ENG</v>
      </c>
      <c r="AA95" t="s">
        <v>541</v>
      </c>
      <c r="AB95" t="s">
        <v>542</v>
      </c>
    </row>
    <row r="96" spans="3:28" x14ac:dyDescent="0.3">
      <c r="C96" t="str" cm="1">
        <f t="array" ref="C96">LOOKUP(2,1/(B$4:B96&lt;&gt;""),B$4:B96)</f>
        <v>ENG</v>
      </c>
      <c r="D96" t="s">
        <v>454</v>
      </c>
      <c r="E96" t="s">
        <v>455</v>
      </c>
      <c r="Z96" t="str" cm="1">
        <f t="array" ref="Z96">LOOKUP(2,1/(Y$4:Y96&lt;&gt;""),Y$4:Y96)</f>
        <v>ENG</v>
      </c>
      <c r="AA96" t="s">
        <v>545</v>
      </c>
      <c r="AB96" t="s">
        <v>546</v>
      </c>
    </row>
    <row r="97" spans="3:28" x14ac:dyDescent="0.3">
      <c r="C97" t="str" cm="1">
        <f t="array" ref="C97">LOOKUP(2,1/(B$4:B97&lt;&gt;""),B$4:B97)</f>
        <v>ENG</v>
      </c>
      <c r="D97" t="s">
        <v>456</v>
      </c>
      <c r="E97" t="s">
        <v>457</v>
      </c>
      <c r="Z97" t="str" cm="1">
        <f t="array" ref="Z97">LOOKUP(2,1/(Y$4:Y97&lt;&gt;""),Y$4:Y97)</f>
        <v>ENG</v>
      </c>
      <c r="AA97" t="s">
        <v>547</v>
      </c>
      <c r="AB97" t="s">
        <v>548</v>
      </c>
    </row>
    <row r="98" spans="3:28" x14ac:dyDescent="0.3">
      <c r="C98" t="str" cm="1">
        <f t="array" ref="C98">LOOKUP(2,1/(B$4:B98&lt;&gt;""),B$4:B98)</f>
        <v>ENG</v>
      </c>
      <c r="D98" t="s">
        <v>460</v>
      </c>
      <c r="E98" t="s">
        <v>461</v>
      </c>
      <c r="Z98" t="str" cm="1">
        <f t="array" ref="Z98">LOOKUP(2,1/(Y$4:Y98&lt;&gt;""),Y$4:Y98)</f>
        <v>ENG</v>
      </c>
      <c r="AA98" t="s">
        <v>549</v>
      </c>
      <c r="AB98" t="s">
        <v>550</v>
      </c>
    </row>
    <row r="99" spans="3:28" x14ac:dyDescent="0.3">
      <c r="C99" t="str" cm="1">
        <f t="array" ref="C99">LOOKUP(2,1/(B$4:B99&lt;&gt;""),B$4:B99)</f>
        <v>ENG</v>
      </c>
      <c r="D99" t="s">
        <v>462</v>
      </c>
      <c r="E99" t="s">
        <v>463</v>
      </c>
      <c r="Z99" t="str" cm="1">
        <f t="array" ref="Z99">LOOKUP(2,1/(Y$4:Y99&lt;&gt;""),Y$4:Y99)</f>
        <v>ENG</v>
      </c>
      <c r="AA99" t="s">
        <v>553</v>
      </c>
      <c r="AB99" t="s">
        <v>554</v>
      </c>
    </row>
    <row r="100" spans="3:28" x14ac:dyDescent="0.3">
      <c r="C100" t="str" cm="1">
        <f t="array" ref="C100">LOOKUP(2,1/(B$4:B100&lt;&gt;""),B$4:B100)</f>
        <v>ENG</v>
      </c>
      <c r="D100" t="s">
        <v>464</v>
      </c>
      <c r="E100" t="s">
        <v>465</v>
      </c>
      <c r="Z100" t="str" cm="1">
        <f t="array" ref="Z100">LOOKUP(2,1/(Y$4:Y100&lt;&gt;""),Y$4:Y100)</f>
        <v>ENG</v>
      </c>
      <c r="AA100" t="s">
        <v>557</v>
      </c>
      <c r="AB100" t="s">
        <v>558</v>
      </c>
    </row>
    <row r="101" spans="3:28" x14ac:dyDescent="0.3">
      <c r="C101" t="str" cm="1">
        <f t="array" ref="C101">LOOKUP(2,1/(B$4:B101&lt;&gt;""),B$4:B101)</f>
        <v>ENG</v>
      </c>
      <c r="D101" t="s">
        <v>468</v>
      </c>
      <c r="E101" t="s">
        <v>469</v>
      </c>
      <c r="Z101" t="str" cm="1">
        <f t="array" ref="Z101">LOOKUP(2,1/(Y$4:Y101&lt;&gt;""),Y$4:Y101)</f>
        <v>ENG</v>
      </c>
      <c r="AA101" t="s">
        <v>560</v>
      </c>
      <c r="AB101" t="s">
        <v>561</v>
      </c>
    </row>
    <row r="102" spans="3:28" x14ac:dyDescent="0.3">
      <c r="C102" t="str" cm="1">
        <f t="array" ref="C102">LOOKUP(2,1/(B$4:B102&lt;&gt;""),B$4:B102)</f>
        <v>ENG</v>
      </c>
      <c r="D102" t="s">
        <v>470</v>
      </c>
      <c r="E102" t="s">
        <v>471</v>
      </c>
      <c r="Z102" t="str" cm="1">
        <f t="array" ref="Z102">LOOKUP(2,1/(Y$4:Y102&lt;&gt;""),Y$4:Y102)</f>
        <v>ENG</v>
      </c>
      <c r="AA102" t="s">
        <v>562</v>
      </c>
      <c r="AB102" t="s">
        <v>563</v>
      </c>
    </row>
    <row r="103" spans="3:28" x14ac:dyDescent="0.3">
      <c r="C103" t="str" cm="1">
        <f t="array" ref="C103">LOOKUP(2,1/(B$4:B103&lt;&gt;""),B$4:B103)</f>
        <v>ENG</v>
      </c>
      <c r="D103" t="s">
        <v>474</v>
      </c>
      <c r="E103" t="s">
        <v>475</v>
      </c>
      <c r="Z103" t="str" cm="1">
        <f t="array" ref="Z103">LOOKUP(2,1/(Y$4:Y103&lt;&gt;""),Y$4:Y103)</f>
        <v>ENG</v>
      </c>
      <c r="AA103" t="s">
        <v>564</v>
      </c>
      <c r="AB103" t="s">
        <v>565</v>
      </c>
    </row>
    <row r="104" spans="3:28" x14ac:dyDescent="0.3">
      <c r="C104" t="str" cm="1">
        <f t="array" ref="C104">LOOKUP(2,1/(B$4:B104&lt;&gt;""),B$4:B104)</f>
        <v>ENG</v>
      </c>
      <c r="D104" t="s">
        <v>478</v>
      </c>
      <c r="E104" t="s">
        <v>479</v>
      </c>
      <c r="Z104" t="str" cm="1">
        <f t="array" ref="Z104">LOOKUP(2,1/(Y$4:Y104&lt;&gt;""),Y$4:Y104)</f>
        <v>ENG</v>
      </c>
      <c r="AA104" t="s">
        <v>568</v>
      </c>
      <c r="AB104" t="s">
        <v>569</v>
      </c>
    </row>
    <row r="105" spans="3:28" x14ac:dyDescent="0.3">
      <c r="C105" t="str" cm="1">
        <f t="array" ref="C105">LOOKUP(2,1/(B$4:B105&lt;&gt;""),B$4:B105)</f>
        <v>ENG</v>
      </c>
      <c r="D105" t="s">
        <v>482</v>
      </c>
      <c r="E105" t="s">
        <v>483</v>
      </c>
      <c r="Z105" t="str" cm="1">
        <f t="array" ref="Z105">LOOKUP(2,1/(Y$4:Y105&lt;&gt;""),Y$4:Y105)</f>
        <v>ENG</v>
      </c>
      <c r="AA105" t="s">
        <v>570</v>
      </c>
      <c r="AB105" t="s">
        <v>571</v>
      </c>
    </row>
    <row r="106" spans="3:28" x14ac:dyDescent="0.3">
      <c r="C106" t="str" cm="1">
        <f t="array" ref="C106">LOOKUP(2,1/(B$4:B106&lt;&gt;""),B$4:B106)</f>
        <v>ENG</v>
      </c>
      <c r="D106" t="s">
        <v>484</v>
      </c>
      <c r="E106" t="s">
        <v>485</v>
      </c>
      <c r="Z106" t="str" cm="1">
        <f t="array" ref="Z106">LOOKUP(2,1/(Y$4:Y106&lt;&gt;""),Y$4:Y106)</f>
        <v>ENG</v>
      </c>
      <c r="AA106" t="s">
        <v>572</v>
      </c>
      <c r="AB106" t="s">
        <v>573</v>
      </c>
    </row>
    <row r="107" spans="3:28" x14ac:dyDescent="0.3">
      <c r="C107" t="str" cm="1">
        <f t="array" ref="C107">LOOKUP(2,1/(B$4:B107&lt;&gt;""),B$4:B107)</f>
        <v>ENG</v>
      </c>
      <c r="D107" t="s">
        <v>488</v>
      </c>
      <c r="E107" t="s">
        <v>489</v>
      </c>
      <c r="Z107" t="str" cm="1">
        <f t="array" ref="Z107">LOOKUP(2,1/(Y$4:Y107&lt;&gt;""),Y$4:Y107)</f>
        <v>ENG</v>
      </c>
      <c r="AA107" t="s">
        <v>574</v>
      </c>
      <c r="AB107" t="s">
        <v>575</v>
      </c>
    </row>
    <row r="108" spans="3:28" x14ac:dyDescent="0.3">
      <c r="C108" t="str" cm="1">
        <f t="array" ref="C108">LOOKUP(2,1/(B$4:B108&lt;&gt;""),B$4:B108)</f>
        <v>ENG</v>
      </c>
      <c r="D108" t="s">
        <v>492</v>
      </c>
      <c r="E108" t="s">
        <v>493</v>
      </c>
      <c r="Z108" t="str" cm="1">
        <f t="array" ref="Z108">LOOKUP(2,1/(Y$4:Y108&lt;&gt;""),Y$4:Y108)</f>
        <v>ENG</v>
      </c>
      <c r="AA108" t="s">
        <v>576</v>
      </c>
      <c r="AB108" t="s">
        <v>577</v>
      </c>
    </row>
    <row r="109" spans="3:28" x14ac:dyDescent="0.3">
      <c r="C109" t="str" cm="1">
        <f t="array" ref="C109">LOOKUP(2,1/(B$4:B109&lt;&gt;""),B$4:B109)</f>
        <v>ENG</v>
      </c>
      <c r="D109" t="s">
        <v>494</v>
      </c>
      <c r="E109" t="s">
        <v>495</v>
      </c>
      <c r="Z109" t="str" cm="1">
        <f t="array" ref="Z109">LOOKUP(2,1/(Y$4:Y109&lt;&gt;""),Y$4:Y109)</f>
        <v>ENG</v>
      </c>
      <c r="AA109" t="s">
        <v>578</v>
      </c>
      <c r="AB109" t="s">
        <v>579</v>
      </c>
    </row>
    <row r="110" spans="3:28" x14ac:dyDescent="0.3">
      <c r="C110" t="str" cm="1">
        <f t="array" ref="C110">LOOKUP(2,1/(B$4:B110&lt;&gt;""),B$4:B110)</f>
        <v>ENG</v>
      </c>
      <c r="D110" t="s">
        <v>498</v>
      </c>
      <c r="E110" t="s">
        <v>499</v>
      </c>
      <c r="Z110" t="str" cm="1">
        <f t="array" ref="Z110">LOOKUP(2,1/(Y$4:Y110&lt;&gt;""),Y$4:Y110)</f>
        <v>ENG</v>
      </c>
      <c r="AA110" t="s">
        <v>580</v>
      </c>
      <c r="AB110" t="s">
        <v>581</v>
      </c>
    </row>
    <row r="111" spans="3:28" x14ac:dyDescent="0.3">
      <c r="C111" t="str" cm="1">
        <f t="array" ref="C111">LOOKUP(2,1/(B$4:B111&lt;&gt;""),B$4:B111)</f>
        <v>ENG</v>
      </c>
      <c r="D111" t="s">
        <v>502</v>
      </c>
      <c r="E111" t="s">
        <v>503</v>
      </c>
      <c r="Z111" t="str" cm="1">
        <f t="array" ref="Z111">LOOKUP(2,1/(Y$4:Y111&lt;&gt;""),Y$4:Y111)</f>
        <v>ENG</v>
      </c>
      <c r="AA111" t="s">
        <v>582</v>
      </c>
      <c r="AB111" t="s">
        <v>583</v>
      </c>
    </row>
    <row r="112" spans="3:28" x14ac:dyDescent="0.3">
      <c r="C112" t="str" cm="1">
        <f t="array" ref="C112">LOOKUP(2,1/(B$4:B112&lt;&gt;""),B$4:B112)</f>
        <v>ENG</v>
      </c>
      <c r="D112" t="s">
        <v>506</v>
      </c>
      <c r="E112" t="s">
        <v>507</v>
      </c>
      <c r="Z112" t="str" cm="1">
        <f t="array" ref="Z112">LOOKUP(2,1/(Y$4:Y112&lt;&gt;""),Y$4:Y112)</f>
        <v>ENG</v>
      </c>
      <c r="AA112" t="s">
        <v>586</v>
      </c>
      <c r="AB112" t="s">
        <v>587</v>
      </c>
    </row>
    <row r="113" spans="3:28" x14ac:dyDescent="0.3">
      <c r="C113" t="str" cm="1">
        <f t="array" ref="C113">LOOKUP(2,1/(B$4:B113&lt;&gt;""),B$4:B113)</f>
        <v>ENG</v>
      </c>
      <c r="D113" t="s">
        <v>510</v>
      </c>
      <c r="E113" t="s">
        <v>511</v>
      </c>
      <c r="Z113" t="str" cm="1">
        <f t="array" ref="Z113">LOOKUP(2,1/(Y$4:Y113&lt;&gt;""),Y$4:Y113)</f>
        <v>ENG</v>
      </c>
      <c r="AA113" t="s">
        <v>588</v>
      </c>
      <c r="AB113" t="s">
        <v>589</v>
      </c>
    </row>
    <row r="114" spans="3:28" x14ac:dyDescent="0.3">
      <c r="C114" t="str" cm="1">
        <f t="array" ref="C114">LOOKUP(2,1/(B$4:B114&lt;&gt;""),B$4:B114)</f>
        <v>ENG</v>
      </c>
      <c r="D114" t="s">
        <v>512</v>
      </c>
      <c r="E114" t="s">
        <v>513</v>
      </c>
      <c r="Z114" t="str" cm="1">
        <f t="array" ref="Z114">LOOKUP(2,1/(Y$4:Y114&lt;&gt;""),Y$4:Y114)</f>
        <v>ENG</v>
      </c>
      <c r="AA114" t="s">
        <v>590</v>
      </c>
      <c r="AB114" t="s">
        <v>591</v>
      </c>
    </row>
    <row r="115" spans="3:28" x14ac:dyDescent="0.3">
      <c r="C115" t="str" cm="1">
        <f t="array" ref="C115">LOOKUP(2,1/(B$4:B115&lt;&gt;""),B$4:B115)</f>
        <v>ENG</v>
      </c>
      <c r="D115" t="s">
        <v>515</v>
      </c>
      <c r="E115" t="s">
        <v>516</v>
      </c>
      <c r="Z115" t="str" cm="1">
        <f t="array" ref="Z115">LOOKUP(2,1/(Y$4:Y115&lt;&gt;""),Y$4:Y115)</f>
        <v>ENG</v>
      </c>
      <c r="AA115" t="s">
        <v>592</v>
      </c>
      <c r="AB115" t="s">
        <v>593</v>
      </c>
    </row>
    <row r="116" spans="3:28" x14ac:dyDescent="0.3">
      <c r="C116" t="str" cm="1">
        <f t="array" ref="C116">LOOKUP(2,1/(B$4:B116&lt;&gt;""),B$4:B116)</f>
        <v>ENG</v>
      </c>
      <c r="D116" t="s">
        <v>517</v>
      </c>
      <c r="E116" t="s">
        <v>518</v>
      </c>
      <c r="Z116" t="str" cm="1">
        <f t="array" ref="Z116">LOOKUP(2,1/(Y$4:Y116&lt;&gt;""),Y$4:Y116)</f>
        <v>ENG</v>
      </c>
      <c r="AA116" t="s">
        <v>594</v>
      </c>
      <c r="AB116" t="s">
        <v>595</v>
      </c>
    </row>
    <row r="117" spans="3:28" x14ac:dyDescent="0.3">
      <c r="C117" t="str" cm="1">
        <f t="array" ref="C117">LOOKUP(2,1/(B$4:B117&lt;&gt;""),B$4:B117)</f>
        <v>ENG</v>
      </c>
      <c r="D117" t="s">
        <v>519</v>
      </c>
      <c r="E117" t="s">
        <v>520</v>
      </c>
      <c r="Z117" t="str" cm="1">
        <f t="array" ref="Z117">LOOKUP(2,1/(Y$4:Y117&lt;&gt;""),Y$4:Y117)</f>
        <v>ENG</v>
      </c>
      <c r="AA117" t="s">
        <v>596</v>
      </c>
      <c r="AB117" t="s">
        <v>597</v>
      </c>
    </row>
    <row r="118" spans="3:28" x14ac:dyDescent="0.3">
      <c r="C118" t="str" cm="1">
        <f t="array" ref="C118">LOOKUP(2,1/(B$4:B118&lt;&gt;""),B$4:B118)</f>
        <v>ENG</v>
      </c>
      <c r="D118" t="s">
        <v>523</v>
      </c>
      <c r="E118" t="s">
        <v>524</v>
      </c>
      <c r="Z118" t="str" cm="1">
        <f t="array" ref="Z118">LOOKUP(2,1/(Y$4:Y118&lt;&gt;""),Y$4:Y118)</f>
        <v>ENG</v>
      </c>
      <c r="AA118" t="s">
        <v>600</v>
      </c>
      <c r="AB118" t="s">
        <v>601</v>
      </c>
    </row>
    <row r="119" spans="3:28" x14ac:dyDescent="0.3">
      <c r="C119" t="str" cm="1">
        <f t="array" ref="C119">LOOKUP(2,1/(B$4:B119&lt;&gt;""),B$4:B119)</f>
        <v>ENG</v>
      </c>
      <c r="D119" t="s">
        <v>525</v>
      </c>
      <c r="E119" t="s">
        <v>526</v>
      </c>
      <c r="Z119" t="str" cm="1">
        <f t="array" ref="Z119">LOOKUP(2,1/(Y$4:Y119&lt;&gt;""),Y$4:Y119)</f>
        <v>ENG</v>
      </c>
      <c r="AA119" t="s">
        <v>604</v>
      </c>
      <c r="AB119" t="s">
        <v>605</v>
      </c>
    </row>
    <row r="120" spans="3:28" x14ac:dyDescent="0.3">
      <c r="C120" t="str" cm="1">
        <f t="array" ref="C120">LOOKUP(2,1/(B$4:B120&lt;&gt;""),B$4:B120)</f>
        <v>ENG</v>
      </c>
      <c r="D120" t="s">
        <v>527</v>
      </c>
      <c r="E120" t="s">
        <v>528</v>
      </c>
      <c r="Z120" t="str" cm="1">
        <f t="array" ref="Z120">LOOKUP(2,1/(Y$4:Y120&lt;&gt;""),Y$4:Y120)</f>
        <v>ENG</v>
      </c>
      <c r="AA120" t="s">
        <v>606</v>
      </c>
      <c r="AB120" t="s">
        <v>607</v>
      </c>
    </row>
    <row r="121" spans="3:28" x14ac:dyDescent="0.3">
      <c r="C121" t="str" cm="1">
        <f t="array" ref="C121">LOOKUP(2,1/(B$4:B121&lt;&gt;""),B$4:B121)</f>
        <v>ENG</v>
      </c>
      <c r="D121" t="s">
        <v>529</v>
      </c>
      <c r="E121" t="s">
        <v>530</v>
      </c>
      <c r="Z121" t="str" cm="1">
        <f t="array" ref="Z121">LOOKUP(2,1/(Y$4:Y121&lt;&gt;""),Y$4:Y121)</f>
        <v>ENG</v>
      </c>
      <c r="AA121" t="s">
        <v>608</v>
      </c>
      <c r="AB121" t="s">
        <v>609</v>
      </c>
    </row>
    <row r="122" spans="3:28" x14ac:dyDescent="0.3">
      <c r="C122" t="str" cm="1">
        <f t="array" ref="C122">LOOKUP(2,1/(B$4:B122&lt;&gt;""),B$4:B122)</f>
        <v>ENG</v>
      </c>
      <c r="D122" t="s">
        <v>531</v>
      </c>
      <c r="E122" t="s">
        <v>532</v>
      </c>
      <c r="Z122" t="str" cm="1">
        <f t="array" ref="Z122">LOOKUP(2,1/(Y$4:Y122&lt;&gt;""),Y$4:Y122)</f>
        <v>ENG</v>
      </c>
      <c r="AA122" t="s">
        <v>610</v>
      </c>
      <c r="AB122" t="s">
        <v>611</v>
      </c>
    </row>
    <row r="123" spans="3:28" x14ac:dyDescent="0.3">
      <c r="C123" t="str" cm="1">
        <f t="array" ref="C123">LOOKUP(2,1/(B$4:B123&lt;&gt;""),B$4:B123)</f>
        <v>ENG</v>
      </c>
      <c r="D123" t="s">
        <v>533</v>
      </c>
      <c r="E123" t="s">
        <v>534</v>
      </c>
      <c r="Z123" t="str" cm="1">
        <f t="array" ref="Z123">LOOKUP(2,1/(Y$4:Y123&lt;&gt;""),Y$4:Y123)</f>
        <v>ENG</v>
      </c>
      <c r="AA123" t="s">
        <v>613</v>
      </c>
      <c r="AB123" t="s">
        <v>614</v>
      </c>
    </row>
    <row r="124" spans="3:28" x14ac:dyDescent="0.3">
      <c r="C124" t="str" cm="1">
        <f t="array" ref="C124">LOOKUP(2,1/(B$4:B124&lt;&gt;""),B$4:B124)</f>
        <v>ENG</v>
      </c>
      <c r="D124" t="s">
        <v>535</v>
      </c>
      <c r="E124" t="s">
        <v>536</v>
      </c>
      <c r="Z124" t="str" cm="1">
        <f t="array" ref="Z124">LOOKUP(2,1/(Y$4:Y124&lt;&gt;""),Y$4:Y124)</f>
        <v>ENG</v>
      </c>
      <c r="AA124" t="s">
        <v>615</v>
      </c>
      <c r="AB124" t="s">
        <v>616</v>
      </c>
    </row>
    <row r="125" spans="3:28" x14ac:dyDescent="0.3">
      <c r="C125" t="str" cm="1">
        <f t="array" ref="C125">LOOKUP(2,1/(B$4:B125&lt;&gt;""),B$4:B125)</f>
        <v>ENG</v>
      </c>
      <c r="D125" t="s">
        <v>539</v>
      </c>
      <c r="E125" t="s">
        <v>540</v>
      </c>
      <c r="Z125" t="str" cm="1">
        <f t="array" ref="Z125">LOOKUP(2,1/(Y$4:Y125&lt;&gt;""),Y$4:Y125)</f>
        <v>ENG</v>
      </c>
      <c r="AA125" t="s">
        <v>619</v>
      </c>
      <c r="AB125" t="s">
        <v>620</v>
      </c>
    </row>
    <row r="126" spans="3:28" x14ac:dyDescent="0.3">
      <c r="C126" t="str" cm="1">
        <f t="array" ref="C126">LOOKUP(2,1/(B$4:B126&lt;&gt;""),B$4:B126)</f>
        <v>ENG</v>
      </c>
      <c r="D126" t="s">
        <v>541</v>
      </c>
      <c r="E126" t="s">
        <v>542</v>
      </c>
      <c r="Z126" t="str" cm="1">
        <f t="array" ref="Z126">LOOKUP(2,1/(Y$4:Y126&lt;&gt;""),Y$4:Y126)</f>
        <v>ENG</v>
      </c>
      <c r="AA126" t="s">
        <v>621</v>
      </c>
      <c r="AB126" t="s">
        <v>622</v>
      </c>
    </row>
    <row r="127" spans="3:28" x14ac:dyDescent="0.3">
      <c r="C127" t="str" cm="1">
        <f t="array" ref="C127">LOOKUP(2,1/(B$4:B127&lt;&gt;""),B$4:B127)</f>
        <v>ENG</v>
      </c>
      <c r="D127" t="s">
        <v>545</v>
      </c>
      <c r="E127" t="s">
        <v>546</v>
      </c>
      <c r="Z127" t="str" cm="1">
        <f t="array" ref="Z127">LOOKUP(2,1/(Y$4:Y127&lt;&gt;""),Y$4:Y127)</f>
        <v>ENG</v>
      </c>
      <c r="AA127" t="s">
        <v>623</v>
      </c>
      <c r="AB127" t="s">
        <v>624</v>
      </c>
    </row>
    <row r="128" spans="3:28" x14ac:dyDescent="0.3">
      <c r="C128" t="str" cm="1">
        <f t="array" ref="C128">LOOKUP(2,1/(B$4:B128&lt;&gt;""),B$4:B128)</f>
        <v>ENG</v>
      </c>
      <c r="D128" t="s">
        <v>547</v>
      </c>
      <c r="E128" t="s">
        <v>548</v>
      </c>
      <c r="Z128" t="str" cm="1">
        <f t="array" ref="Z128">LOOKUP(2,1/(Y$4:Y128&lt;&gt;""),Y$4:Y128)</f>
        <v>ENG</v>
      </c>
      <c r="AA128" t="s">
        <v>625</v>
      </c>
      <c r="AB128" t="s">
        <v>626</v>
      </c>
    </row>
    <row r="129" spans="3:28" x14ac:dyDescent="0.3">
      <c r="C129" t="str" cm="1">
        <f t="array" ref="C129">LOOKUP(2,1/(B$4:B129&lt;&gt;""),B$4:B129)</f>
        <v>ENG</v>
      </c>
      <c r="D129" t="s">
        <v>549</v>
      </c>
      <c r="E129" t="s">
        <v>550</v>
      </c>
      <c r="Z129" t="str" cm="1">
        <f t="array" ref="Z129">LOOKUP(2,1/(Y$4:Y129&lt;&gt;""),Y$4:Y129)</f>
        <v>ENG</v>
      </c>
      <c r="AA129" t="s">
        <v>627</v>
      </c>
      <c r="AB129" t="s">
        <v>628</v>
      </c>
    </row>
    <row r="130" spans="3:28" x14ac:dyDescent="0.3">
      <c r="C130" t="str" cm="1">
        <f t="array" ref="C130">LOOKUP(2,1/(B$4:B130&lt;&gt;""),B$4:B130)</f>
        <v>ENG</v>
      </c>
      <c r="D130" t="s">
        <v>553</v>
      </c>
      <c r="E130" t="s">
        <v>554</v>
      </c>
      <c r="Z130" t="str" cm="1">
        <f t="array" ref="Z130">LOOKUP(2,1/(Y$4:Y130&lt;&gt;""),Y$4:Y130)</f>
        <v>ENG</v>
      </c>
      <c r="AA130" t="s">
        <v>629</v>
      </c>
      <c r="AB130" t="s">
        <v>630</v>
      </c>
    </row>
    <row r="131" spans="3:28" x14ac:dyDescent="0.3">
      <c r="C131" t="str" cm="1">
        <f t="array" ref="C131">LOOKUP(2,1/(B$4:B131&lt;&gt;""),B$4:B131)</f>
        <v>ENG</v>
      </c>
      <c r="D131" t="s">
        <v>557</v>
      </c>
      <c r="E131" t="s">
        <v>558</v>
      </c>
      <c r="Z131" t="str" cm="1">
        <f t="array" ref="Z131">LOOKUP(2,1/(Y$4:Y131&lt;&gt;""),Y$4:Y131)</f>
        <v>ENG</v>
      </c>
      <c r="AA131" t="s">
        <v>631</v>
      </c>
      <c r="AB131" t="s">
        <v>632</v>
      </c>
    </row>
    <row r="132" spans="3:28" x14ac:dyDescent="0.3">
      <c r="C132" t="str" cm="1">
        <f t="array" ref="C132">LOOKUP(2,1/(B$4:B132&lt;&gt;""),B$4:B132)</f>
        <v>ENG</v>
      </c>
      <c r="D132" t="s">
        <v>560</v>
      </c>
      <c r="E132" t="s">
        <v>561</v>
      </c>
      <c r="Z132" t="str" cm="1">
        <f t="array" ref="Z132">LOOKUP(2,1/(Y$4:Y132&lt;&gt;""),Y$4:Y132)</f>
        <v>ENG</v>
      </c>
      <c r="AA132" t="s">
        <v>635</v>
      </c>
      <c r="AB132" t="s">
        <v>636</v>
      </c>
    </row>
    <row r="133" spans="3:28" x14ac:dyDescent="0.3">
      <c r="C133" t="str" cm="1">
        <f t="array" ref="C133">LOOKUP(2,1/(B$4:B133&lt;&gt;""),B$4:B133)</f>
        <v>ENG</v>
      </c>
      <c r="D133" t="s">
        <v>562</v>
      </c>
      <c r="E133" t="s">
        <v>563</v>
      </c>
      <c r="Z133" t="str" cm="1">
        <f t="array" ref="Z133">LOOKUP(2,1/(Y$4:Y133&lt;&gt;""),Y$4:Y133)</f>
        <v>ENG</v>
      </c>
      <c r="AA133" t="s">
        <v>637</v>
      </c>
      <c r="AB133" t="s">
        <v>638</v>
      </c>
    </row>
    <row r="134" spans="3:28" x14ac:dyDescent="0.3">
      <c r="C134" t="str" cm="1">
        <f t="array" ref="C134">LOOKUP(2,1/(B$4:B134&lt;&gt;""),B$4:B134)</f>
        <v>ENG</v>
      </c>
      <c r="D134" t="s">
        <v>564</v>
      </c>
      <c r="E134" t="s">
        <v>565</v>
      </c>
      <c r="Z134" t="str" cm="1">
        <f t="array" ref="Z134">LOOKUP(2,1/(Y$4:Y134&lt;&gt;""),Y$4:Y134)</f>
        <v>ENG</v>
      </c>
      <c r="AA134" t="s">
        <v>641</v>
      </c>
      <c r="AB134" t="s">
        <v>642</v>
      </c>
    </row>
    <row r="135" spans="3:28" x14ac:dyDescent="0.3">
      <c r="C135" t="str" cm="1">
        <f t="array" ref="C135">LOOKUP(2,1/(B$4:B135&lt;&gt;""),B$4:B135)</f>
        <v>ENG</v>
      </c>
      <c r="D135" t="s">
        <v>568</v>
      </c>
      <c r="E135" t="s">
        <v>569</v>
      </c>
      <c r="Z135" t="str" cm="1">
        <f t="array" ref="Z135">LOOKUP(2,1/(Y$4:Y135&lt;&gt;""),Y$4:Y135)</f>
        <v>ENG</v>
      </c>
      <c r="AA135" t="s">
        <v>643</v>
      </c>
      <c r="AB135" t="s">
        <v>644</v>
      </c>
    </row>
    <row r="136" spans="3:28" x14ac:dyDescent="0.3">
      <c r="C136" t="str" cm="1">
        <f t="array" ref="C136">LOOKUP(2,1/(B$4:B136&lt;&gt;""),B$4:B136)</f>
        <v>ENG</v>
      </c>
      <c r="D136" t="s">
        <v>570</v>
      </c>
      <c r="E136" t="s">
        <v>571</v>
      </c>
      <c r="Z136" t="str" cm="1">
        <f t="array" ref="Z136">LOOKUP(2,1/(Y$4:Y136&lt;&gt;""),Y$4:Y136)</f>
        <v>ENG</v>
      </c>
      <c r="AA136" t="s">
        <v>645</v>
      </c>
      <c r="AB136" t="s">
        <v>646</v>
      </c>
    </row>
    <row r="137" spans="3:28" x14ac:dyDescent="0.3">
      <c r="C137" t="str" cm="1">
        <f t="array" ref="C137">LOOKUP(2,1/(B$4:B137&lt;&gt;""),B$4:B137)</f>
        <v>ENG</v>
      </c>
      <c r="D137" t="s">
        <v>572</v>
      </c>
      <c r="E137" t="s">
        <v>573</v>
      </c>
      <c r="Z137" t="str" cm="1">
        <f t="array" ref="Z137">LOOKUP(2,1/(Y$4:Y137&lt;&gt;""),Y$4:Y137)</f>
        <v>ENG</v>
      </c>
      <c r="AA137" t="s">
        <v>647</v>
      </c>
      <c r="AB137" t="s">
        <v>648</v>
      </c>
    </row>
    <row r="138" spans="3:28" x14ac:dyDescent="0.3">
      <c r="C138" t="str" cm="1">
        <f t="array" ref="C138">LOOKUP(2,1/(B$4:B138&lt;&gt;""),B$4:B138)</f>
        <v>ENG</v>
      </c>
      <c r="D138" t="s">
        <v>574</v>
      </c>
      <c r="E138" t="s">
        <v>575</v>
      </c>
      <c r="Z138" t="str" cm="1">
        <f t="array" ref="Z138">LOOKUP(2,1/(Y$4:Y138&lt;&gt;""),Y$4:Y138)</f>
        <v>ENG</v>
      </c>
      <c r="AA138" t="s">
        <v>649</v>
      </c>
      <c r="AB138" t="s">
        <v>650</v>
      </c>
    </row>
    <row r="139" spans="3:28" x14ac:dyDescent="0.3">
      <c r="C139" t="str" cm="1">
        <f t="array" ref="C139">LOOKUP(2,1/(B$4:B139&lt;&gt;""),B$4:B139)</f>
        <v>ENG</v>
      </c>
      <c r="D139" t="s">
        <v>576</v>
      </c>
      <c r="E139" t="s">
        <v>577</v>
      </c>
      <c r="Z139" t="str" cm="1">
        <f t="array" ref="Z139">LOOKUP(2,1/(Y$4:Y139&lt;&gt;""),Y$4:Y139)</f>
        <v>ENG</v>
      </c>
      <c r="AA139" t="s">
        <v>653</v>
      </c>
      <c r="AB139" t="s">
        <v>654</v>
      </c>
    </row>
    <row r="140" spans="3:28" x14ac:dyDescent="0.3">
      <c r="C140" t="str" cm="1">
        <f t="array" ref="C140">LOOKUP(2,1/(B$4:B140&lt;&gt;""),B$4:B140)</f>
        <v>ENG</v>
      </c>
      <c r="D140" t="s">
        <v>578</v>
      </c>
      <c r="E140" t="s">
        <v>579</v>
      </c>
      <c r="Z140" t="str" cm="1">
        <f t="array" ref="Z140">LOOKUP(2,1/(Y$4:Y140&lt;&gt;""),Y$4:Y140)</f>
        <v>ENG</v>
      </c>
      <c r="AA140" t="s">
        <v>655</v>
      </c>
      <c r="AB140" t="s">
        <v>656</v>
      </c>
    </row>
    <row r="141" spans="3:28" x14ac:dyDescent="0.3">
      <c r="C141" t="str" cm="1">
        <f t="array" ref="C141">LOOKUP(2,1/(B$4:B141&lt;&gt;""),B$4:B141)</f>
        <v>ENG</v>
      </c>
      <c r="D141" t="s">
        <v>580</v>
      </c>
      <c r="E141" t="s">
        <v>581</v>
      </c>
      <c r="Z141" t="str" cm="1">
        <f t="array" ref="Z141">LOOKUP(2,1/(Y$4:Y141&lt;&gt;""),Y$4:Y141)</f>
        <v>ENG</v>
      </c>
      <c r="AA141" t="s">
        <v>657</v>
      </c>
      <c r="AB141" t="s">
        <v>658</v>
      </c>
    </row>
    <row r="142" spans="3:28" x14ac:dyDescent="0.3">
      <c r="C142" t="str" cm="1">
        <f t="array" ref="C142">LOOKUP(2,1/(B$4:B142&lt;&gt;""),B$4:B142)</f>
        <v>ENG</v>
      </c>
      <c r="D142" t="s">
        <v>582</v>
      </c>
      <c r="E142" t="s">
        <v>583</v>
      </c>
      <c r="Z142" t="str" cm="1">
        <f t="array" ref="Z142">LOOKUP(2,1/(Y$4:Y142&lt;&gt;""),Y$4:Y142)</f>
        <v>ENG</v>
      </c>
      <c r="AA142" t="s">
        <v>659</v>
      </c>
      <c r="AB142" t="s">
        <v>660</v>
      </c>
    </row>
    <row r="143" spans="3:28" x14ac:dyDescent="0.3">
      <c r="C143" t="str" cm="1">
        <f t="array" ref="C143">LOOKUP(2,1/(B$4:B143&lt;&gt;""),B$4:B143)</f>
        <v>ENG</v>
      </c>
      <c r="D143" t="s">
        <v>586</v>
      </c>
      <c r="E143" t="s">
        <v>587</v>
      </c>
      <c r="Z143" t="str" cm="1">
        <f t="array" ref="Z143">LOOKUP(2,1/(Y$4:Y143&lt;&gt;""),Y$4:Y143)</f>
        <v>ENG</v>
      </c>
      <c r="AA143" t="s">
        <v>662</v>
      </c>
      <c r="AB143" t="s">
        <v>663</v>
      </c>
    </row>
    <row r="144" spans="3:28" x14ac:dyDescent="0.3">
      <c r="C144" t="str" cm="1">
        <f t="array" ref="C144">LOOKUP(2,1/(B$4:B144&lt;&gt;""),B$4:B144)</f>
        <v>ENG</v>
      </c>
      <c r="D144" t="s">
        <v>588</v>
      </c>
      <c r="E144" t="s">
        <v>589</v>
      </c>
      <c r="Z144" t="str" cm="1">
        <f t="array" ref="Z144">LOOKUP(2,1/(Y$4:Y144&lt;&gt;""),Y$4:Y144)</f>
        <v>ENG</v>
      </c>
      <c r="AA144" t="s">
        <v>664</v>
      </c>
      <c r="AB144" t="s">
        <v>665</v>
      </c>
    </row>
    <row r="145" spans="3:28" x14ac:dyDescent="0.3">
      <c r="C145" t="str" cm="1">
        <f t="array" ref="C145">LOOKUP(2,1/(B$4:B145&lt;&gt;""),B$4:B145)</f>
        <v>ENG</v>
      </c>
      <c r="D145" t="s">
        <v>590</v>
      </c>
      <c r="E145" t="s">
        <v>591</v>
      </c>
      <c r="Z145" t="str" cm="1">
        <f t="array" ref="Z145">LOOKUP(2,1/(Y$4:Y145&lt;&gt;""),Y$4:Y145)</f>
        <v>ENG</v>
      </c>
      <c r="AA145" t="s">
        <v>666</v>
      </c>
      <c r="AB145" t="s">
        <v>667</v>
      </c>
    </row>
    <row r="146" spans="3:28" x14ac:dyDescent="0.3">
      <c r="C146" t="str" cm="1">
        <f t="array" ref="C146">LOOKUP(2,1/(B$4:B146&lt;&gt;""),B$4:B146)</f>
        <v>ENG</v>
      </c>
      <c r="D146" t="s">
        <v>592</v>
      </c>
      <c r="E146" t="s">
        <v>593</v>
      </c>
      <c r="Z146" t="str" cm="1">
        <f t="array" ref="Z146">LOOKUP(2,1/(Y$4:Y146&lt;&gt;""),Y$4:Y146)</f>
        <v>ENG</v>
      </c>
      <c r="AA146" t="s">
        <v>668</v>
      </c>
      <c r="AB146" t="s">
        <v>669</v>
      </c>
    </row>
    <row r="147" spans="3:28" x14ac:dyDescent="0.3">
      <c r="C147" t="str" cm="1">
        <f t="array" ref="C147">LOOKUP(2,1/(B$4:B147&lt;&gt;""),B$4:B147)</f>
        <v>ENG</v>
      </c>
      <c r="D147" t="s">
        <v>594</v>
      </c>
      <c r="E147" t="s">
        <v>595</v>
      </c>
      <c r="Z147" t="str" cm="1">
        <f t="array" ref="Z147">LOOKUP(2,1/(Y$4:Y147&lt;&gt;""),Y$4:Y147)</f>
        <v>ENG</v>
      </c>
      <c r="AA147" t="s">
        <v>670</v>
      </c>
      <c r="AB147" t="s">
        <v>671</v>
      </c>
    </row>
    <row r="148" spans="3:28" x14ac:dyDescent="0.3">
      <c r="C148" t="str" cm="1">
        <f t="array" ref="C148">LOOKUP(2,1/(B$4:B148&lt;&gt;""),B$4:B148)</f>
        <v>ENG</v>
      </c>
      <c r="D148" t="s">
        <v>596</v>
      </c>
      <c r="E148" t="s">
        <v>597</v>
      </c>
      <c r="Z148" t="str" cm="1">
        <f t="array" ref="Z148">LOOKUP(2,1/(Y$4:Y148&lt;&gt;""),Y$4:Y148)</f>
        <v>ENG</v>
      </c>
      <c r="AA148" t="s">
        <v>672</v>
      </c>
      <c r="AB148" t="s">
        <v>673</v>
      </c>
    </row>
    <row r="149" spans="3:28" x14ac:dyDescent="0.3">
      <c r="C149" t="str" cm="1">
        <f t="array" ref="C149">LOOKUP(2,1/(B$4:B149&lt;&gt;""),B$4:B149)</f>
        <v>ENG</v>
      </c>
      <c r="D149" t="s">
        <v>600</v>
      </c>
      <c r="E149" t="s">
        <v>601</v>
      </c>
      <c r="Z149" t="str" cm="1">
        <f t="array" ref="Z149">LOOKUP(2,1/(Y$4:Y149&lt;&gt;""),Y$4:Y149)</f>
        <v>ENG</v>
      </c>
      <c r="AA149" t="s">
        <v>676</v>
      </c>
      <c r="AB149" t="s">
        <v>677</v>
      </c>
    </row>
    <row r="150" spans="3:28" x14ac:dyDescent="0.3">
      <c r="C150" t="str" cm="1">
        <f t="array" ref="C150">LOOKUP(2,1/(B$4:B150&lt;&gt;""),B$4:B150)</f>
        <v>ENG</v>
      </c>
      <c r="D150" t="s">
        <v>604</v>
      </c>
      <c r="E150" t="s">
        <v>605</v>
      </c>
      <c r="Z150" t="str" cm="1">
        <f t="array" ref="Z150">LOOKUP(2,1/(Y$4:Y150&lt;&gt;""),Y$4:Y150)</f>
        <v>ENG</v>
      </c>
      <c r="AA150" t="s">
        <v>678</v>
      </c>
      <c r="AB150" t="s">
        <v>679</v>
      </c>
    </row>
    <row r="151" spans="3:28" x14ac:dyDescent="0.3">
      <c r="C151" t="str" cm="1">
        <f t="array" ref="C151">LOOKUP(2,1/(B$4:B151&lt;&gt;""),B$4:B151)</f>
        <v>ENG</v>
      </c>
      <c r="D151" t="s">
        <v>606</v>
      </c>
      <c r="E151" t="s">
        <v>607</v>
      </c>
      <c r="Z151" t="str" cm="1">
        <f t="array" ref="Z151">LOOKUP(2,1/(Y$4:Y151&lt;&gt;""),Y$4:Y151)</f>
        <v>ENG</v>
      </c>
      <c r="AA151" t="s">
        <v>682</v>
      </c>
      <c r="AB151" t="s">
        <v>683</v>
      </c>
    </row>
    <row r="152" spans="3:28" x14ac:dyDescent="0.3">
      <c r="C152" t="str" cm="1">
        <f t="array" ref="C152">LOOKUP(2,1/(B$4:B152&lt;&gt;""),B$4:B152)</f>
        <v>ENG</v>
      </c>
      <c r="D152" t="s">
        <v>608</v>
      </c>
      <c r="E152" t="s">
        <v>609</v>
      </c>
      <c r="Z152" t="str" cm="1">
        <f t="array" ref="Z152">LOOKUP(2,1/(Y$4:Y152&lt;&gt;""),Y$4:Y152)</f>
        <v>ENG</v>
      </c>
      <c r="AA152" t="s">
        <v>684</v>
      </c>
      <c r="AB152" t="s">
        <v>685</v>
      </c>
    </row>
    <row r="153" spans="3:28" x14ac:dyDescent="0.3">
      <c r="C153" t="str" cm="1">
        <f t="array" ref="C153">LOOKUP(2,1/(B$4:B153&lt;&gt;""),B$4:B153)</f>
        <v>ENG</v>
      </c>
      <c r="D153" t="s">
        <v>610</v>
      </c>
      <c r="E153" t="s">
        <v>611</v>
      </c>
      <c r="Z153" t="str" cm="1">
        <f t="array" ref="Z153">LOOKUP(2,1/(Y$4:Y153&lt;&gt;""),Y$4:Y153)</f>
        <v>ENG</v>
      </c>
      <c r="AA153" t="s">
        <v>688</v>
      </c>
      <c r="AB153" t="s">
        <v>689</v>
      </c>
    </row>
    <row r="154" spans="3:28" x14ac:dyDescent="0.3">
      <c r="C154" t="str" cm="1">
        <f t="array" ref="C154">LOOKUP(2,1/(B$4:B154&lt;&gt;""),B$4:B154)</f>
        <v>ENG</v>
      </c>
      <c r="D154" t="s">
        <v>613</v>
      </c>
      <c r="E154" t="s">
        <v>614</v>
      </c>
      <c r="Y154" t="s">
        <v>238</v>
      </c>
      <c r="Z154" t="s">
        <v>238</v>
      </c>
      <c r="AA154" t="s">
        <v>215</v>
      </c>
      <c r="AB154" t="s">
        <v>211</v>
      </c>
    </row>
    <row r="155" spans="3:28" x14ac:dyDescent="0.3">
      <c r="C155" t="str" cm="1">
        <f t="array" ref="C155">LOOKUP(2,1/(B$4:B155&lt;&gt;""),B$4:B155)</f>
        <v>ENG</v>
      </c>
      <c r="D155" t="s">
        <v>615</v>
      </c>
      <c r="E155" t="s">
        <v>616</v>
      </c>
      <c r="Z155" t="s">
        <v>238</v>
      </c>
      <c r="AA155" t="s">
        <v>227</v>
      </c>
      <c r="AB155" t="s">
        <v>228</v>
      </c>
    </row>
    <row r="156" spans="3:28" x14ac:dyDescent="0.3">
      <c r="C156" t="str" cm="1">
        <f t="array" ref="C156">LOOKUP(2,1/(B$4:B156&lt;&gt;""),B$4:B156)</f>
        <v>ENG</v>
      </c>
      <c r="D156" t="s">
        <v>619</v>
      </c>
      <c r="E156" t="s">
        <v>620</v>
      </c>
      <c r="Z156" t="s">
        <v>238</v>
      </c>
      <c r="AA156" t="s">
        <v>263</v>
      </c>
      <c r="AB156" t="s">
        <v>264</v>
      </c>
    </row>
    <row r="157" spans="3:28" x14ac:dyDescent="0.3">
      <c r="C157" t="str" cm="1">
        <f t="array" ref="C157">LOOKUP(2,1/(B$4:B157&lt;&gt;""),B$4:B157)</f>
        <v>ENG</v>
      </c>
      <c r="D157" t="s">
        <v>621</v>
      </c>
      <c r="E157" t="s">
        <v>622</v>
      </c>
      <c r="Z157" t="s">
        <v>238</v>
      </c>
      <c r="AA157" t="s">
        <v>312</v>
      </c>
      <c r="AB157" t="s">
        <v>313</v>
      </c>
    </row>
    <row r="158" spans="3:28" x14ac:dyDescent="0.3">
      <c r="C158" t="str" cm="1">
        <f t="array" ref="C158">LOOKUP(2,1/(B$4:B158&lt;&gt;""),B$4:B158)</f>
        <v>ENG</v>
      </c>
      <c r="D158" t="s">
        <v>623</v>
      </c>
      <c r="E158" t="s">
        <v>624</v>
      </c>
      <c r="Z158" t="s">
        <v>238</v>
      </c>
      <c r="AA158" t="s">
        <v>323</v>
      </c>
      <c r="AB158" t="s">
        <v>324</v>
      </c>
    </row>
    <row r="159" spans="3:28" x14ac:dyDescent="0.3">
      <c r="C159" t="str" cm="1">
        <f t="array" ref="C159">LOOKUP(2,1/(B$4:B159&lt;&gt;""),B$4:B159)</f>
        <v>ENG</v>
      </c>
      <c r="D159" t="s">
        <v>625</v>
      </c>
      <c r="E159" t="s">
        <v>626</v>
      </c>
      <c r="Z159" t="s">
        <v>238</v>
      </c>
      <c r="AA159" t="s">
        <v>336</v>
      </c>
      <c r="AB159" t="s">
        <v>337</v>
      </c>
    </row>
    <row r="160" spans="3:28" x14ac:dyDescent="0.3">
      <c r="C160" t="str" cm="1">
        <f t="array" ref="C160">LOOKUP(2,1/(B$4:B160&lt;&gt;""),B$4:B160)</f>
        <v>ENG</v>
      </c>
      <c r="D160" t="s">
        <v>627</v>
      </c>
      <c r="E160" t="s">
        <v>628</v>
      </c>
      <c r="Z160" t="s">
        <v>238</v>
      </c>
      <c r="AA160" t="s">
        <v>348</v>
      </c>
      <c r="AB160" t="s">
        <v>349</v>
      </c>
    </row>
    <row r="161" spans="3:28" x14ac:dyDescent="0.3">
      <c r="C161" t="str" cm="1">
        <f t="array" ref="C161">LOOKUP(2,1/(B$4:B161&lt;&gt;""),B$4:B161)</f>
        <v>ENG</v>
      </c>
      <c r="D161" t="s">
        <v>629</v>
      </c>
      <c r="E161" t="s">
        <v>630</v>
      </c>
      <c r="Z161" t="s">
        <v>238</v>
      </c>
      <c r="AA161" t="s">
        <v>364</v>
      </c>
      <c r="AB161" t="s">
        <v>365</v>
      </c>
    </row>
    <row r="162" spans="3:28" x14ac:dyDescent="0.3">
      <c r="C162" t="str" cm="1">
        <f t="array" ref="C162">LOOKUP(2,1/(B$4:B162&lt;&gt;""),B$4:B162)</f>
        <v>ENG</v>
      </c>
      <c r="D162" t="s">
        <v>631</v>
      </c>
      <c r="E162" t="s">
        <v>632</v>
      </c>
      <c r="Z162" t="s">
        <v>238</v>
      </c>
      <c r="AA162" t="s">
        <v>392</v>
      </c>
      <c r="AB162" t="s">
        <v>393</v>
      </c>
    </row>
    <row r="163" spans="3:28" x14ac:dyDescent="0.3">
      <c r="C163" t="str" cm="1">
        <f t="array" ref="C163">LOOKUP(2,1/(B$4:B163&lt;&gt;""),B$4:B163)</f>
        <v>ENG</v>
      </c>
      <c r="D163" t="s">
        <v>635</v>
      </c>
      <c r="E163" t="s">
        <v>636</v>
      </c>
      <c r="Z163" t="s">
        <v>238</v>
      </c>
      <c r="AA163" t="s">
        <v>400</v>
      </c>
      <c r="AB163" t="s">
        <v>401</v>
      </c>
    </row>
    <row r="164" spans="3:28" x14ac:dyDescent="0.3">
      <c r="C164" t="str" cm="1">
        <f t="array" ref="C164">LOOKUP(2,1/(B$4:B164&lt;&gt;""),B$4:B164)</f>
        <v>ENG</v>
      </c>
      <c r="D164" t="s">
        <v>637</v>
      </c>
      <c r="E164" t="s">
        <v>638</v>
      </c>
      <c r="Z164" t="s">
        <v>238</v>
      </c>
      <c r="AA164" t="s">
        <v>413</v>
      </c>
      <c r="AB164" t="s">
        <v>414</v>
      </c>
    </row>
    <row r="165" spans="3:28" x14ac:dyDescent="0.3">
      <c r="C165" t="str" cm="1">
        <f t="array" ref="C165">LOOKUP(2,1/(B$4:B165&lt;&gt;""),B$4:B165)</f>
        <v>ENG</v>
      </c>
      <c r="D165" t="s">
        <v>641</v>
      </c>
      <c r="E165" t="s">
        <v>642</v>
      </c>
      <c r="Z165" t="s">
        <v>238</v>
      </c>
      <c r="AA165" t="s">
        <v>415</v>
      </c>
      <c r="AB165" t="s">
        <v>416</v>
      </c>
    </row>
    <row r="166" spans="3:28" x14ac:dyDescent="0.3">
      <c r="C166" t="str" cm="1">
        <f t="array" ref="C166">LOOKUP(2,1/(B$4:B166&lt;&gt;""),B$4:B166)</f>
        <v>ENG</v>
      </c>
      <c r="D166" t="s">
        <v>643</v>
      </c>
      <c r="E166" t="s">
        <v>644</v>
      </c>
      <c r="Z166" t="s">
        <v>238</v>
      </c>
      <c r="AA166" t="s">
        <v>421</v>
      </c>
      <c r="AB166" t="s">
        <v>422</v>
      </c>
    </row>
    <row r="167" spans="3:28" x14ac:dyDescent="0.3">
      <c r="C167" t="str" cm="1">
        <f t="array" ref="C167">LOOKUP(2,1/(B$4:B167&lt;&gt;""),B$4:B167)</f>
        <v>ENG</v>
      </c>
      <c r="D167" t="s">
        <v>645</v>
      </c>
      <c r="E167" t="s">
        <v>646</v>
      </c>
      <c r="Z167" t="s">
        <v>238</v>
      </c>
      <c r="AA167" t="s">
        <v>425</v>
      </c>
      <c r="AB167" t="s">
        <v>426</v>
      </c>
    </row>
    <row r="168" spans="3:28" x14ac:dyDescent="0.3">
      <c r="C168" t="str" cm="1">
        <f t="array" ref="C168">LOOKUP(2,1/(B$4:B168&lt;&gt;""),B$4:B168)</f>
        <v>ENG</v>
      </c>
      <c r="D168" t="s">
        <v>647</v>
      </c>
      <c r="E168" t="s">
        <v>648</v>
      </c>
      <c r="Z168" t="s">
        <v>238</v>
      </c>
      <c r="AA168" t="s">
        <v>427</v>
      </c>
      <c r="AB168" t="s">
        <v>428</v>
      </c>
    </row>
    <row r="169" spans="3:28" x14ac:dyDescent="0.3">
      <c r="C169" t="str" cm="1">
        <f t="array" ref="C169">LOOKUP(2,1/(B$4:B169&lt;&gt;""),B$4:B169)</f>
        <v>ENG</v>
      </c>
      <c r="D169" t="s">
        <v>649</v>
      </c>
      <c r="E169" t="s">
        <v>650</v>
      </c>
      <c r="Z169" t="s">
        <v>238</v>
      </c>
      <c r="AA169" t="s">
        <v>431</v>
      </c>
      <c r="AB169" t="s">
        <v>432</v>
      </c>
    </row>
    <row r="170" spans="3:28" x14ac:dyDescent="0.3">
      <c r="C170" t="str" cm="1">
        <f t="array" ref="C170">LOOKUP(2,1/(B$4:B170&lt;&gt;""),B$4:B170)</f>
        <v>ENG</v>
      </c>
      <c r="D170" t="s">
        <v>653</v>
      </c>
      <c r="E170" t="s">
        <v>654</v>
      </c>
      <c r="Z170" t="s">
        <v>238</v>
      </c>
      <c r="AA170" t="s">
        <v>438</v>
      </c>
      <c r="AB170" t="s">
        <v>439</v>
      </c>
    </row>
    <row r="171" spans="3:28" x14ac:dyDescent="0.3">
      <c r="C171" t="str" cm="1">
        <f t="array" ref="C171">LOOKUP(2,1/(B$4:B171&lt;&gt;""),B$4:B171)</f>
        <v>ENG</v>
      </c>
      <c r="D171" t="s">
        <v>655</v>
      </c>
      <c r="E171" t="s">
        <v>656</v>
      </c>
      <c r="Z171" t="s">
        <v>238</v>
      </c>
      <c r="AA171" t="s">
        <v>442</v>
      </c>
      <c r="AB171" t="s">
        <v>443</v>
      </c>
    </row>
    <row r="172" spans="3:28" x14ac:dyDescent="0.3">
      <c r="C172" t="str" cm="1">
        <f t="array" ref="C172">LOOKUP(2,1/(B$4:B172&lt;&gt;""),B$4:B172)</f>
        <v>ENG</v>
      </c>
      <c r="D172" t="s">
        <v>657</v>
      </c>
      <c r="E172" t="s">
        <v>658</v>
      </c>
      <c r="Z172" t="s">
        <v>238</v>
      </c>
      <c r="AA172" t="s">
        <v>448</v>
      </c>
      <c r="AB172" t="s">
        <v>449</v>
      </c>
    </row>
    <row r="173" spans="3:28" x14ac:dyDescent="0.3">
      <c r="C173" t="str" cm="1">
        <f t="array" ref="C173">LOOKUP(2,1/(B$4:B173&lt;&gt;""),B$4:B173)</f>
        <v>ENG</v>
      </c>
      <c r="D173" t="s">
        <v>659</v>
      </c>
      <c r="E173" t="s">
        <v>660</v>
      </c>
      <c r="Z173" t="s">
        <v>238</v>
      </c>
      <c r="AA173" t="s">
        <v>450</v>
      </c>
      <c r="AB173" t="s">
        <v>451</v>
      </c>
    </row>
    <row r="174" spans="3:28" x14ac:dyDescent="0.3">
      <c r="C174" t="str" cm="1">
        <f t="array" ref="C174">LOOKUP(2,1/(B$4:B174&lt;&gt;""),B$4:B174)</f>
        <v>ENG</v>
      </c>
      <c r="D174" t="s">
        <v>662</v>
      </c>
      <c r="E174" t="s">
        <v>663</v>
      </c>
      <c r="Z174" t="s">
        <v>238</v>
      </c>
      <c r="AA174" t="s">
        <v>460</v>
      </c>
      <c r="AB174" t="s">
        <v>461</v>
      </c>
    </row>
    <row r="175" spans="3:28" x14ac:dyDescent="0.3">
      <c r="C175" t="str" cm="1">
        <f t="array" ref="C175">LOOKUP(2,1/(B$4:B175&lt;&gt;""),B$4:B175)</f>
        <v>ENG</v>
      </c>
      <c r="D175" t="s">
        <v>664</v>
      </c>
      <c r="E175" t="s">
        <v>665</v>
      </c>
      <c r="Z175" t="s">
        <v>238</v>
      </c>
      <c r="AA175" t="s">
        <v>468</v>
      </c>
      <c r="AB175" t="s">
        <v>469</v>
      </c>
    </row>
    <row r="176" spans="3:28" x14ac:dyDescent="0.3">
      <c r="C176" t="str" cm="1">
        <f t="array" ref="C176">LOOKUP(2,1/(B$4:B176&lt;&gt;""),B$4:B176)</f>
        <v>ENG</v>
      </c>
      <c r="D176" t="s">
        <v>666</v>
      </c>
      <c r="E176" t="s">
        <v>667</v>
      </c>
      <c r="Z176" t="s">
        <v>238</v>
      </c>
      <c r="AA176" t="s">
        <v>484</v>
      </c>
      <c r="AB176" t="s">
        <v>485</v>
      </c>
    </row>
    <row r="177" spans="2:28" x14ac:dyDescent="0.3">
      <c r="C177" t="str" cm="1">
        <f t="array" ref="C177">LOOKUP(2,1/(B$4:B177&lt;&gt;""),B$4:B177)</f>
        <v>ENG</v>
      </c>
      <c r="D177" t="s">
        <v>668</v>
      </c>
      <c r="E177" t="s">
        <v>669</v>
      </c>
      <c r="Z177" t="s">
        <v>238</v>
      </c>
      <c r="AA177" t="s">
        <v>506</v>
      </c>
      <c r="AB177" t="s">
        <v>507</v>
      </c>
    </row>
    <row r="178" spans="2:28" x14ac:dyDescent="0.3">
      <c r="C178" t="str" cm="1">
        <f t="array" ref="C178">LOOKUP(2,1/(B$4:B178&lt;&gt;""),B$4:B178)</f>
        <v>ENG</v>
      </c>
      <c r="D178" t="s">
        <v>670</v>
      </c>
      <c r="E178" t="s">
        <v>671</v>
      </c>
      <c r="Z178" t="s">
        <v>238</v>
      </c>
      <c r="AA178" t="s">
        <v>517</v>
      </c>
      <c r="AB178" t="s">
        <v>518</v>
      </c>
    </row>
    <row r="179" spans="2:28" x14ac:dyDescent="0.3">
      <c r="C179" t="str" cm="1">
        <f t="array" ref="C179">LOOKUP(2,1/(B$4:B179&lt;&gt;""),B$4:B179)</f>
        <v>ENG</v>
      </c>
      <c r="D179" t="s">
        <v>672</v>
      </c>
      <c r="E179" t="s">
        <v>673</v>
      </c>
      <c r="Z179" t="s">
        <v>238</v>
      </c>
      <c r="AA179" t="s">
        <v>562</v>
      </c>
      <c r="AB179" t="s">
        <v>563</v>
      </c>
    </row>
    <row r="180" spans="2:28" x14ac:dyDescent="0.3">
      <c r="C180" t="str" cm="1">
        <f t="array" ref="C180">LOOKUP(2,1/(B$4:B180&lt;&gt;""),B$4:B180)</f>
        <v>ENG</v>
      </c>
      <c r="D180" t="s">
        <v>676</v>
      </c>
      <c r="E180" t="s">
        <v>677</v>
      </c>
      <c r="Z180" t="s">
        <v>238</v>
      </c>
      <c r="AA180" t="s">
        <v>568</v>
      </c>
      <c r="AB180" t="s">
        <v>569</v>
      </c>
    </row>
    <row r="181" spans="2:28" x14ac:dyDescent="0.3">
      <c r="C181" t="str" cm="1">
        <f t="array" ref="C181">LOOKUP(2,1/(B$4:B181&lt;&gt;""),B$4:B181)</f>
        <v>ENG</v>
      </c>
      <c r="D181" t="s">
        <v>678</v>
      </c>
      <c r="E181" t="s">
        <v>679</v>
      </c>
      <c r="Z181" t="s">
        <v>238</v>
      </c>
      <c r="AA181" t="s">
        <v>606</v>
      </c>
      <c r="AB181" t="s">
        <v>607</v>
      </c>
    </row>
    <row r="182" spans="2:28" x14ac:dyDescent="0.3">
      <c r="C182" t="str" cm="1">
        <f t="array" ref="C182">LOOKUP(2,1/(B$4:B182&lt;&gt;""),B$4:B182)</f>
        <v>ENG</v>
      </c>
      <c r="D182" t="s">
        <v>682</v>
      </c>
      <c r="E182" t="s">
        <v>683</v>
      </c>
      <c r="Z182" t="s">
        <v>238</v>
      </c>
      <c r="AA182" t="s">
        <v>627</v>
      </c>
      <c r="AB182" t="s">
        <v>628</v>
      </c>
    </row>
    <row r="183" spans="2:28" x14ac:dyDescent="0.3">
      <c r="C183" t="str" cm="1">
        <f t="array" ref="C183">LOOKUP(2,1/(B$4:B183&lt;&gt;""),B$4:B183)</f>
        <v>ENG</v>
      </c>
      <c r="D183" t="s">
        <v>684</v>
      </c>
      <c r="E183" t="s">
        <v>685</v>
      </c>
      <c r="Z183" t="s">
        <v>238</v>
      </c>
      <c r="AA183" t="s">
        <v>643</v>
      </c>
      <c r="AB183" t="s">
        <v>644</v>
      </c>
    </row>
    <row r="184" spans="2:28" x14ac:dyDescent="0.3">
      <c r="C184" t="str" cm="1">
        <f t="array" ref="C184">LOOKUP(2,1/(B$4:B184&lt;&gt;""),B$4:B184)</f>
        <v>ENG</v>
      </c>
      <c r="D184" t="s">
        <v>688</v>
      </c>
      <c r="E184" t="s">
        <v>689</v>
      </c>
      <c r="Z184" t="s">
        <v>238</v>
      </c>
      <c r="AA184" t="s">
        <v>653</v>
      </c>
      <c r="AB184" t="s">
        <v>654</v>
      </c>
    </row>
    <row r="185" spans="2:28" x14ac:dyDescent="0.3">
      <c r="B185" t="s">
        <v>218</v>
      </c>
      <c r="C185" t="str" cm="1">
        <f t="array" ref="C185">LOOKUP(2,1/(B$4:B185&lt;&gt;""),B$4:B185)</f>
        <v>E12000001</v>
      </c>
      <c r="D185" t="s">
        <v>218</v>
      </c>
      <c r="E185" t="s">
        <v>1076</v>
      </c>
      <c r="Z185" t="s">
        <v>238</v>
      </c>
      <c r="AA185" t="s">
        <v>655</v>
      </c>
      <c r="AB185" t="s">
        <v>656</v>
      </c>
    </row>
    <row r="186" spans="2:28" x14ac:dyDescent="0.3">
      <c r="C186" t="str" cm="1">
        <f t="array" ref="C186">LOOKUP(2,1/(B$4:B186&lt;&gt;""),B$4:B186)</f>
        <v>E12000001</v>
      </c>
      <c r="D186" t="s">
        <v>356</v>
      </c>
      <c r="E186" t="s">
        <v>357</v>
      </c>
      <c r="Z186" t="s">
        <v>238</v>
      </c>
      <c r="AA186" t="s">
        <v>666</v>
      </c>
      <c r="AB186" t="s">
        <v>667</v>
      </c>
    </row>
    <row r="187" spans="2:28" x14ac:dyDescent="0.3">
      <c r="C187" t="str" cm="1">
        <f t="array" ref="C187">LOOKUP(2,1/(B$4:B187&lt;&gt;""),B$4:B187)</f>
        <v>E12000001</v>
      </c>
      <c r="D187" t="s">
        <v>372</v>
      </c>
      <c r="E187" t="s">
        <v>373</v>
      </c>
      <c r="Y187" t="s">
        <v>247</v>
      </c>
      <c r="Z187" t="s">
        <v>247</v>
      </c>
      <c r="AA187" t="s">
        <v>245</v>
      </c>
      <c r="AB187" t="s">
        <v>246</v>
      </c>
    </row>
    <row r="188" spans="2:28" x14ac:dyDescent="0.3">
      <c r="C188" t="str" cm="1">
        <f t="array" ref="C188">LOOKUP(2,1/(B$4:B188&lt;&gt;""),B$4:B188)</f>
        <v>E12000001</v>
      </c>
      <c r="D188" t="s">
        <v>407</v>
      </c>
      <c r="E188" t="s">
        <v>408</v>
      </c>
      <c r="Z188" t="s">
        <v>247</v>
      </c>
      <c r="AA188" t="s">
        <v>1319</v>
      </c>
      <c r="AB188" t="s">
        <v>1320</v>
      </c>
    </row>
    <row r="189" spans="2:28" x14ac:dyDescent="0.3">
      <c r="C189" t="str" cm="1">
        <f t="array" ref="C189">LOOKUP(2,1/(B$4:B189&lt;&gt;""),B$4:B189)</f>
        <v>E12000001</v>
      </c>
      <c r="D189" t="s">
        <v>429</v>
      </c>
      <c r="E189" t="s">
        <v>430</v>
      </c>
      <c r="Z189" t="s">
        <v>247</v>
      </c>
      <c r="AA189" t="s">
        <v>321</v>
      </c>
      <c r="AB189" t="s">
        <v>322</v>
      </c>
    </row>
    <row r="190" spans="2:28" x14ac:dyDescent="0.3">
      <c r="C190" t="str" cm="1">
        <f t="array" ref="C190">LOOKUP(2,1/(B$4:B190&lt;&gt;""),B$4:B190)</f>
        <v>E12000001</v>
      </c>
      <c r="D190" t="s">
        <v>510</v>
      </c>
      <c r="E190" t="s">
        <v>511</v>
      </c>
      <c r="Z190" t="s">
        <v>247</v>
      </c>
      <c r="AA190" t="s">
        <v>352</v>
      </c>
      <c r="AB190" t="s">
        <v>353</v>
      </c>
    </row>
    <row r="191" spans="2:28" x14ac:dyDescent="0.3">
      <c r="C191" t="str" cm="1">
        <f t="array" ref="C191">LOOKUP(2,1/(B$4:B191&lt;&gt;""),B$4:B191)</f>
        <v>E12000001</v>
      </c>
      <c r="D191" t="s">
        <v>515</v>
      </c>
      <c r="E191" t="s">
        <v>516</v>
      </c>
      <c r="Z191" t="s">
        <v>247</v>
      </c>
      <c r="AA191" t="s">
        <v>382</v>
      </c>
      <c r="AB191" t="s">
        <v>383</v>
      </c>
    </row>
    <row r="192" spans="2:28" x14ac:dyDescent="0.3">
      <c r="C192" t="str" cm="1">
        <f t="array" ref="C192">LOOKUP(2,1/(B$4:B192&lt;&gt;""),B$4:B192)</f>
        <v>E12000001</v>
      </c>
      <c r="D192" t="s">
        <v>529</v>
      </c>
      <c r="E192" t="s">
        <v>530</v>
      </c>
      <c r="Z192" t="s">
        <v>247</v>
      </c>
      <c r="AA192" t="s">
        <v>1325</v>
      </c>
      <c r="AB192" t="s">
        <v>387</v>
      </c>
    </row>
    <row r="193" spans="2:28" x14ac:dyDescent="0.3">
      <c r="C193" t="str" cm="1">
        <f t="array" ref="C193">LOOKUP(2,1/(B$4:B193&lt;&gt;""),B$4:B193)</f>
        <v>E12000001</v>
      </c>
      <c r="D193" t="s">
        <v>535</v>
      </c>
      <c r="E193" t="s">
        <v>536</v>
      </c>
      <c r="Z193" t="s">
        <v>247</v>
      </c>
      <c r="AA193" t="s">
        <v>411</v>
      </c>
      <c r="AB193" t="s">
        <v>412</v>
      </c>
    </row>
    <row r="194" spans="2:28" x14ac:dyDescent="0.3">
      <c r="C194" t="str" cm="1">
        <f t="array" ref="C194">LOOKUP(2,1/(B$4:B194&lt;&gt;""),B$4:B194)</f>
        <v>E12000001</v>
      </c>
      <c r="D194" t="s">
        <v>564</v>
      </c>
      <c r="E194" t="s">
        <v>565</v>
      </c>
      <c r="Z194" t="s">
        <v>247</v>
      </c>
      <c r="AA194" t="s">
        <v>527</v>
      </c>
      <c r="AB194" t="s">
        <v>528</v>
      </c>
    </row>
    <row r="195" spans="2:28" x14ac:dyDescent="0.3">
      <c r="C195" t="str" cm="1">
        <f t="array" ref="C195">LOOKUP(2,1/(B$4:B195&lt;&gt;""),B$4:B195)</f>
        <v>E12000001</v>
      </c>
      <c r="D195" t="s">
        <v>596</v>
      </c>
      <c r="E195" t="s">
        <v>597</v>
      </c>
      <c r="Z195" t="s">
        <v>247</v>
      </c>
      <c r="AA195" t="s">
        <v>553</v>
      </c>
      <c r="AB195" t="s">
        <v>554</v>
      </c>
    </row>
    <row r="196" spans="2:28" x14ac:dyDescent="0.3">
      <c r="C196" t="str" cm="1">
        <f t="array" ref="C196">LOOKUP(2,1/(B$4:B196&lt;&gt;""),B$4:B196)</f>
        <v>E12000001</v>
      </c>
      <c r="D196" t="s">
        <v>615</v>
      </c>
      <c r="E196" t="s">
        <v>616</v>
      </c>
      <c r="Z196" t="s">
        <v>247</v>
      </c>
      <c r="AA196" t="s">
        <v>592</v>
      </c>
      <c r="AB196" t="s">
        <v>593</v>
      </c>
    </row>
    <row r="197" spans="2:28" x14ac:dyDescent="0.3">
      <c r="C197" t="str" cm="1">
        <f t="array" ref="C197">LOOKUP(2,1/(B$4:B197&lt;&gt;""),B$4:B197)</f>
        <v>E12000001</v>
      </c>
      <c r="D197" t="s">
        <v>623</v>
      </c>
      <c r="E197" t="s">
        <v>624</v>
      </c>
      <c r="Z197" t="s">
        <v>247</v>
      </c>
      <c r="AA197" t="s">
        <v>594</v>
      </c>
      <c r="AB197" t="s">
        <v>595</v>
      </c>
    </row>
    <row r="198" spans="2:28" x14ac:dyDescent="0.3">
      <c r="B198" t="s">
        <v>233</v>
      </c>
      <c r="C198" t="str" cm="1">
        <f t="array" ref="C198">LOOKUP(2,1/(B$4:B198&lt;&gt;""),B$4:B198)</f>
        <v>E12000002</v>
      </c>
      <c r="D198" t="s">
        <v>233</v>
      </c>
      <c r="E198" t="s">
        <v>1077</v>
      </c>
      <c r="Z198" t="s">
        <v>247</v>
      </c>
      <c r="AA198" t="s">
        <v>629</v>
      </c>
      <c r="AB198" t="s">
        <v>630</v>
      </c>
    </row>
    <row r="199" spans="2:28" x14ac:dyDescent="0.3">
      <c r="C199" t="str" cm="1">
        <f t="array" ref="C199">LOOKUP(2,1/(B$4:B199&lt;&gt;""),B$4:B199)</f>
        <v>E12000002</v>
      </c>
      <c r="D199" t="s">
        <v>276</v>
      </c>
      <c r="E199" t="s">
        <v>277</v>
      </c>
      <c r="Z199" t="s">
        <v>247</v>
      </c>
      <c r="AA199" t="s">
        <v>641</v>
      </c>
      <c r="AB199" t="s">
        <v>642</v>
      </c>
    </row>
    <row r="200" spans="2:28" x14ac:dyDescent="0.3">
      <c r="C200" t="str" cm="1">
        <f t="array" ref="C200">LOOKUP(2,1/(B$4:B200&lt;&gt;""),B$4:B200)</f>
        <v>E12000002</v>
      </c>
      <c r="D200" t="s">
        <v>284</v>
      </c>
      <c r="E200" t="s">
        <v>285</v>
      </c>
      <c r="Z200" t="s">
        <v>247</v>
      </c>
      <c r="AA200" t="s">
        <v>670</v>
      </c>
      <c r="AB200" t="s">
        <v>671</v>
      </c>
    </row>
    <row r="201" spans="2:28" x14ac:dyDescent="0.3">
      <c r="C201" t="str" cm="1">
        <f t="array" ref="C201">LOOKUP(2,1/(B$4:B201&lt;&gt;""),B$4:B201)</f>
        <v>E12000002</v>
      </c>
      <c r="D201" t="s">
        <v>291</v>
      </c>
      <c r="E201" t="s">
        <v>292</v>
      </c>
      <c r="Y201" t="s">
        <v>256</v>
      </c>
      <c r="Z201" t="s">
        <v>256</v>
      </c>
      <c r="AA201" t="s">
        <v>302</v>
      </c>
      <c r="AB201" t="s">
        <v>303</v>
      </c>
    </row>
    <row r="202" spans="2:28" x14ac:dyDescent="0.3">
      <c r="C202" t="str" cm="1">
        <f t="array" ref="C202">LOOKUP(2,1/(B$4:B202&lt;&gt;""),B$4:B202)</f>
        <v>E12000002</v>
      </c>
      <c r="D202" t="s">
        <v>328</v>
      </c>
      <c r="E202" t="s">
        <v>329</v>
      </c>
      <c r="Z202" t="s">
        <v>256</v>
      </c>
      <c r="AA202" t="s">
        <v>318</v>
      </c>
      <c r="AB202" t="s">
        <v>319</v>
      </c>
    </row>
    <row r="203" spans="2:28" x14ac:dyDescent="0.3">
      <c r="C203" t="str" cm="1">
        <f t="array" ref="C203">LOOKUP(2,1/(B$4:B203&lt;&gt;""),B$4:B203)</f>
        <v>E12000002</v>
      </c>
      <c r="D203" t="s">
        <v>342</v>
      </c>
      <c r="E203" t="s">
        <v>343</v>
      </c>
      <c r="Z203" t="s">
        <v>256</v>
      </c>
      <c r="AA203" t="s">
        <v>326</v>
      </c>
      <c r="AB203" t="s">
        <v>327</v>
      </c>
    </row>
    <row r="204" spans="2:28" x14ac:dyDescent="0.3">
      <c r="C204" t="str" cm="1">
        <f t="array" ref="C204">LOOKUP(2,1/(B$4:B204&lt;&gt;""),B$4:B204)</f>
        <v>E12000002</v>
      </c>
      <c r="D204" t="s">
        <v>344</v>
      </c>
      <c r="E204" t="s">
        <v>345</v>
      </c>
      <c r="Z204" t="s">
        <v>256</v>
      </c>
      <c r="AA204" t="s">
        <v>398</v>
      </c>
      <c r="AB204" t="s">
        <v>399</v>
      </c>
    </row>
    <row r="205" spans="2:28" x14ac:dyDescent="0.3">
      <c r="C205" t="str" cm="1">
        <f t="array" ref="C205">LOOKUP(2,1/(B$4:B205&lt;&gt;""),B$4:B205)</f>
        <v>E12000002</v>
      </c>
      <c r="D205" t="s">
        <v>368</v>
      </c>
      <c r="E205" t="s">
        <v>369</v>
      </c>
      <c r="Z205" t="s">
        <v>256</v>
      </c>
      <c r="AA205" t="s">
        <v>423</v>
      </c>
      <c r="AB205" t="s">
        <v>424</v>
      </c>
    </row>
    <row r="206" spans="2:28" x14ac:dyDescent="0.3">
      <c r="C206" t="str" cm="1">
        <f t="array" ref="C206">LOOKUP(2,1/(B$4:B206&lt;&gt;""),B$4:B206)</f>
        <v>E12000002</v>
      </c>
      <c r="D206" t="s">
        <v>419</v>
      </c>
      <c r="E206" t="s">
        <v>420</v>
      </c>
      <c r="Z206" t="s">
        <v>256</v>
      </c>
      <c r="AA206" t="s">
        <v>446</v>
      </c>
      <c r="AB206" t="s">
        <v>447</v>
      </c>
    </row>
    <row r="207" spans="2:28" x14ac:dyDescent="0.3">
      <c r="C207" t="str" cm="1">
        <f t="array" ref="C207">LOOKUP(2,1/(B$4:B207&lt;&gt;""),B$4:B207)</f>
        <v>E12000002</v>
      </c>
      <c r="D207" t="s">
        <v>464</v>
      </c>
      <c r="E207" t="s">
        <v>465</v>
      </c>
      <c r="Z207" t="s">
        <v>256</v>
      </c>
      <c r="AA207" t="s">
        <v>454</v>
      </c>
      <c r="AB207" t="s">
        <v>455</v>
      </c>
    </row>
    <row r="208" spans="2:28" x14ac:dyDescent="0.3">
      <c r="C208" t="str" cm="1">
        <f t="array" ref="C208">LOOKUP(2,1/(B$4:B208&lt;&gt;""),B$4:B208)</f>
        <v>E12000002</v>
      </c>
      <c r="D208" t="s">
        <v>470</v>
      </c>
      <c r="E208" t="s">
        <v>471</v>
      </c>
      <c r="Z208" t="s">
        <v>256</v>
      </c>
      <c r="AA208" t="s">
        <v>502</v>
      </c>
      <c r="AB208" t="s">
        <v>503</v>
      </c>
    </row>
    <row r="209" spans="2:28" x14ac:dyDescent="0.3">
      <c r="C209" t="str" cm="1">
        <f t="array" ref="C209">LOOKUP(2,1/(B$4:B209&lt;&gt;""),B$4:B209)</f>
        <v>E12000002</v>
      </c>
      <c r="D209" t="s">
        <v>492</v>
      </c>
      <c r="E209" t="s">
        <v>493</v>
      </c>
      <c r="Z209" t="s">
        <v>256</v>
      </c>
      <c r="AA209" t="s">
        <v>547</v>
      </c>
      <c r="AB209" t="s">
        <v>548</v>
      </c>
    </row>
    <row r="210" spans="2:28" x14ac:dyDescent="0.3">
      <c r="C210" t="str" cm="1">
        <f t="array" ref="C210">LOOKUP(2,1/(B$4:B210&lt;&gt;""),B$4:B210)</f>
        <v>E12000002</v>
      </c>
      <c r="D210" t="s">
        <v>498</v>
      </c>
      <c r="E210" t="s">
        <v>499</v>
      </c>
      <c r="Z210" t="s">
        <v>256</v>
      </c>
      <c r="AA210" t="s">
        <v>557</v>
      </c>
      <c r="AB210" t="s">
        <v>558</v>
      </c>
    </row>
    <row r="211" spans="2:28" x14ac:dyDescent="0.3">
      <c r="C211" t="str" cm="1">
        <f t="array" ref="C211">LOOKUP(2,1/(B$4:B211&lt;&gt;""),B$4:B211)</f>
        <v>E12000002</v>
      </c>
      <c r="D211" t="s">
        <v>545</v>
      </c>
      <c r="E211" t="s">
        <v>546</v>
      </c>
      <c r="Z211" t="s">
        <v>256</v>
      </c>
      <c r="AA211" t="s">
        <v>560</v>
      </c>
      <c r="AB211" t="s">
        <v>561</v>
      </c>
    </row>
    <row r="212" spans="2:28" x14ac:dyDescent="0.3">
      <c r="C212" t="str" cm="1">
        <f t="array" ref="C212">LOOKUP(2,1/(B$4:B212&lt;&gt;""),B$4:B212)</f>
        <v>E12000002</v>
      </c>
      <c r="D212" t="s">
        <v>570</v>
      </c>
      <c r="E212" t="s">
        <v>571</v>
      </c>
      <c r="Z212" t="s">
        <v>256</v>
      </c>
      <c r="AA212" t="s">
        <v>588</v>
      </c>
      <c r="AB212" t="s">
        <v>589</v>
      </c>
    </row>
    <row r="213" spans="2:28" x14ac:dyDescent="0.3">
      <c r="C213" t="str" cm="1">
        <f t="array" ref="C213">LOOKUP(2,1/(B$4:B213&lt;&gt;""),B$4:B213)</f>
        <v>E12000002</v>
      </c>
      <c r="D213" t="s">
        <v>576</v>
      </c>
      <c r="E213" t="s">
        <v>577</v>
      </c>
      <c r="Z213" t="s">
        <v>256</v>
      </c>
      <c r="AA213" t="s">
        <v>600</v>
      </c>
      <c r="AB213" t="s">
        <v>601</v>
      </c>
    </row>
    <row r="214" spans="2:28" x14ac:dyDescent="0.3">
      <c r="C214" t="str" cm="1">
        <f t="array" ref="C214">LOOKUP(2,1/(B$4:B214&lt;&gt;""),B$4:B214)</f>
        <v>E12000002</v>
      </c>
      <c r="D214" t="s">
        <v>580</v>
      </c>
      <c r="E214" t="s">
        <v>581</v>
      </c>
      <c r="Z214" t="s">
        <v>256</v>
      </c>
      <c r="AA214" t="s">
        <v>625</v>
      </c>
      <c r="AB214" t="s">
        <v>626</v>
      </c>
    </row>
    <row r="215" spans="2:28" x14ac:dyDescent="0.3">
      <c r="C215" t="str" cm="1">
        <f t="array" ref="C215">LOOKUP(2,1/(B$4:B215&lt;&gt;""),B$4:B215)</f>
        <v>E12000002</v>
      </c>
      <c r="D215" t="s">
        <v>608</v>
      </c>
      <c r="E215" t="s">
        <v>609</v>
      </c>
      <c r="Z215" t="s">
        <v>256</v>
      </c>
      <c r="AA215" t="s">
        <v>662</v>
      </c>
      <c r="AB215" t="s">
        <v>663</v>
      </c>
    </row>
    <row r="216" spans="2:28" x14ac:dyDescent="0.3">
      <c r="C216" t="str" cm="1">
        <f t="array" ref="C216">LOOKUP(2,1/(B$4:B216&lt;&gt;""),B$4:B216)</f>
        <v>E12000002</v>
      </c>
      <c r="D216" t="s">
        <v>613</v>
      </c>
      <c r="E216" t="s">
        <v>614</v>
      </c>
      <c r="Z216" t="s">
        <v>256</v>
      </c>
      <c r="AA216" t="s">
        <v>664</v>
      </c>
      <c r="AB216" t="s">
        <v>665</v>
      </c>
    </row>
    <row r="217" spans="2:28" x14ac:dyDescent="0.3">
      <c r="C217" t="str" cm="1">
        <f t="array" ref="C217">LOOKUP(2,1/(B$4:B217&lt;&gt;""),B$4:B217)</f>
        <v>E12000002</v>
      </c>
      <c r="D217" t="s">
        <v>631</v>
      </c>
      <c r="E217" t="s">
        <v>632</v>
      </c>
      <c r="Z217" t="s">
        <v>256</v>
      </c>
      <c r="AA217" t="s">
        <v>672</v>
      </c>
      <c r="AB217" t="s">
        <v>673</v>
      </c>
    </row>
    <row r="218" spans="2:28" x14ac:dyDescent="0.3">
      <c r="C218" t="str" cm="1">
        <f t="array" ref="C218">LOOKUP(2,1/(B$4:B218&lt;&gt;""),B$4:B218)</f>
        <v>E12000002</v>
      </c>
      <c r="D218" t="s">
        <v>645</v>
      </c>
      <c r="E218" t="s">
        <v>646</v>
      </c>
      <c r="Z218" t="s">
        <v>256</v>
      </c>
      <c r="AA218" t="s">
        <v>678</v>
      </c>
      <c r="AB218" t="s">
        <v>679</v>
      </c>
    </row>
    <row r="219" spans="2:28" x14ac:dyDescent="0.3">
      <c r="C219" t="str" cm="1">
        <f t="array" ref="C219">LOOKUP(2,1/(B$4:B219&lt;&gt;""),B$4:B219)</f>
        <v>E12000002</v>
      </c>
      <c r="D219" t="s">
        <v>657</v>
      </c>
      <c r="E219" t="s">
        <v>658</v>
      </c>
      <c r="Y219" t="s">
        <v>1334</v>
      </c>
      <c r="Z219" t="s">
        <v>1334</v>
      </c>
      <c r="AA219" t="s">
        <v>269</v>
      </c>
      <c r="AB219" t="s">
        <v>270</v>
      </c>
    </row>
    <row r="220" spans="2:28" x14ac:dyDescent="0.3">
      <c r="C220" t="str" cm="1">
        <f t="array" ref="C220">LOOKUP(2,1/(B$4:B220&lt;&gt;""),B$4:B220)</f>
        <v>E12000002</v>
      </c>
      <c r="D220" t="s">
        <v>668</v>
      </c>
      <c r="E220" t="s">
        <v>669</v>
      </c>
      <c r="Z220" t="s">
        <v>1334</v>
      </c>
      <c r="AA220" t="s">
        <v>360</v>
      </c>
      <c r="AB220" t="s">
        <v>361</v>
      </c>
    </row>
    <row r="221" spans="2:28" x14ac:dyDescent="0.3">
      <c r="C221" t="str" cm="1">
        <f t="array" ref="C221">LOOKUP(2,1/(B$4:B221&lt;&gt;""),B$4:B221)</f>
        <v>E12000002</v>
      </c>
      <c r="D221" t="s">
        <v>676</v>
      </c>
      <c r="E221" t="s">
        <v>677</v>
      </c>
      <c r="Z221" t="s">
        <v>1334</v>
      </c>
      <c r="AA221" t="s">
        <v>376</v>
      </c>
      <c r="AB221" t="s">
        <v>377</v>
      </c>
    </row>
    <row r="222" spans="2:28" x14ac:dyDescent="0.3">
      <c r="B222" t="s">
        <v>242</v>
      </c>
      <c r="C222" t="str" cm="1">
        <f t="array" ref="C222">LOOKUP(2,1/(B$4:B222&lt;&gt;""),B$4:B222)</f>
        <v>E12000003</v>
      </c>
      <c r="D222" t="s">
        <v>242</v>
      </c>
      <c r="E222" t="s">
        <v>1078</v>
      </c>
      <c r="Z222" t="s">
        <v>1334</v>
      </c>
      <c r="AA222" t="s">
        <v>380</v>
      </c>
      <c r="AB222" t="s">
        <v>381</v>
      </c>
    </row>
    <row r="223" spans="2:28" x14ac:dyDescent="0.3">
      <c r="C223" t="str" cm="1">
        <f t="array" ref="C223">LOOKUP(2,1/(B$4:B223&lt;&gt;""),B$4:B223)</f>
        <v>E12000003</v>
      </c>
      <c r="D223" t="s">
        <v>236</v>
      </c>
      <c r="E223" t="s">
        <v>237</v>
      </c>
      <c r="Z223" t="s">
        <v>1334</v>
      </c>
      <c r="AA223" t="s">
        <v>388</v>
      </c>
      <c r="AB223" t="s">
        <v>389</v>
      </c>
    </row>
    <row r="224" spans="2:28" x14ac:dyDescent="0.3">
      <c r="C224" t="str" cm="1">
        <f t="array" ref="C224">LOOKUP(2,1/(B$4:B224&lt;&gt;""),B$4:B224)</f>
        <v>E12000003</v>
      </c>
      <c r="D224" t="s">
        <v>308</v>
      </c>
      <c r="E224" t="s">
        <v>309</v>
      </c>
      <c r="Z224" t="s">
        <v>1334</v>
      </c>
      <c r="AA224" t="s">
        <v>433</v>
      </c>
      <c r="AB224" t="s">
        <v>434</v>
      </c>
    </row>
    <row r="225" spans="2:28" x14ac:dyDescent="0.3">
      <c r="C225" t="str" cm="1">
        <f t="array" ref="C225">LOOKUP(2,1/(B$4:B225&lt;&gt;""),B$4:B225)</f>
        <v>E12000003</v>
      </c>
      <c r="D225" t="s">
        <v>332</v>
      </c>
      <c r="E225" t="s">
        <v>333</v>
      </c>
      <c r="Z225" t="s">
        <v>1334</v>
      </c>
      <c r="AA225" t="s">
        <v>478</v>
      </c>
      <c r="AB225" t="s">
        <v>479</v>
      </c>
    </row>
    <row r="226" spans="2:28" x14ac:dyDescent="0.3">
      <c r="C226" t="str" cm="1">
        <f t="array" ref="C226">LOOKUP(2,1/(B$4:B226&lt;&gt;""),B$4:B226)</f>
        <v>E12000003</v>
      </c>
      <c r="D226" t="s">
        <v>384</v>
      </c>
      <c r="E226" t="s">
        <v>385</v>
      </c>
      <c r="Z226" t="s">
        <v>1334</v>
      </c>
      <c r="AA226" t="s">
        <v>482</v>
      </c>
      <c r="AB226" t="s">
        <v>483</v>
      </c>
    </row>
    <row r="227" spans="2:28" x14ac:dyDescent="0.3">
      <c r="C227" t="str" cm="1">
        <f t="array" ref="C227">LOOKUP(2,1/(B$4:B227&lt;&gt;""),B$4:B227)</f>
        <v>E12000003</v>
      </c>
      <c r="D227" t="s">
        <v>396</v>
      </c>
      <c r="E227" t="s">
        <v>397</v>
      </c>
      <c r="Z227" t="s">
        <v>1334</v>
      </c>
      <c r="AA227" t="s">
        <v>488</v>
      </c>
      <c r="AB227" t="s">
        <v>489</v>
      </c>
    </row>
    <row r="228" spans="2:28" x14ac:dyDescent="0.3">
      <c r="C228" t="str" cm="1">
        <f t="array" ref="C228">LOOKUP(2,1/(B$4:B228&lt;&gt;""),B$4:B228)</f>
        <v>E12000003</v>
      </c>
      <c r="D228" t="s">
        <v>456</v>
      </c>
      <c r="E228" t="s">
        <v>457</v>
      </c>
      <c r="Z228" t="s">
        <v>1334</v>
      </c>
      <c r="AA228" t="s">
        <v>533</v>
      </c>
      <c r="AB228" t="s">
        <v>534</v>
      </c>
    </row>
    <row r="229" spans="2:28" x14ac:dyDescent="0.3">
      <c r="C229" t="str" cm="1">
        <f t="array" ref="C229">LOOKUP(2,1/(B$4:B229&lt;&gt;""),B$4:B229)</f>
        <v>E12000003</v>
      </c>
      <c r="D229" t="s">
        <v>462</v>
      </c>
      <c r="E229" t="s">
        <v>463</v>
      </c>
      <c r="Z229" t="s">
        <v>1334</v>
      </c>
      <c r="AA229" t="s">
        <v>539</v>
      </c>
      <c r="AB229" t="s">
        <v>540</v>
      </c>
    </row>
    <row r="230" spans="2:28" x14ac:dyDescent="0.3">
      <c r="C230" t="str" cm="1">
        <f t="array" ref="C230">LOOKUP(2,1/(B$4:B230&lt;&gt;""),B$4:B230)</f>
        <v>E12000003</v>
      </c>
      <c r="D230" t="s">
        <v>474</v>
      </c>
      <c r="E230" t="s">
        <v>475</v>
      </c>
      <c r="Z230" t="s">
        <v>1334</v>
      </c>
      <c r="AA230" t="s">
        <v>541</v>
      </c>
      <c r="AB230" t="s">
        <v>542</v>
      </c>
    </row>
    <row r="231" spans="2:28" x14ac:dyDescent="0.3">
      <c r="C231" t="str" cm="1">
        <f t="array" ref="C231">LOOKUP(2,1/(B$4:B231&lt;&gt;""),B$4:B231)</f>
        <v>E12000003</v>
      </c>
      <c r="D231" t="s">
        <v>523</v>
      </c>
      <c r="E231" t="s">
        <v>524</v>
      </c>
      <c r="Z231" t="s">
        <v>1334</v>
      </c>
      <c r="AA231" t="s">
        <v>574</v>
      </c>
      <c r="AB231" t="s">
        <v>575</v>
      </c>
    </row>
    <row r="232" spans="2:28" x14ac:dyDescent="0.3">
      <c r="C232" t="str" cm="1">
        <f t="array" ref="C232">LOOKUP(2,1/(B$4:B232&lt;&gt;""),B$4:B232)</f>
        <v>E12000003</v>
      </c>
      <c r="D232" t="s">
        <v>525</v>
      </c>
      <c r="E232" t="s">
        <v>526</v>
      </c>
      <c r="Z232" t="s">
        <v>1334</v>
      </c>
      <c r="AA232" t="s">
        <v>578</v>
      </c>
      <c r="AB232" t="s">
        <v>579</v>
      </c>
    </row>
    <row r="233" spans="2:28" x14ac:dyDescent="0.3">
      <c r="C233" t="str" cm="1">
        <f t="array" ref="C233">LOOKUP(2,1/(B$4:B233&lt;&gt;""),B$4:B233)</f>
        <v>E12000003</v>
      </c>
      <c r="D233" t="s">
        <v>531</v>
      </c>
      <c r="E233" t="s">
        <v>532</v>
      </c>
      <c r="Z233" t="s">
        <v>1334</v>
      </c>
      <c r="AA233" t="s">
        <v>586</v>
      </c>
      <c r="AB233" t="s">
        <v>587</v>
      </c>
    </row>
    <row r="234" spans="2:28" x14ac:dyDescent="0.3">
      <c r="C234" t="str" cm="1">
        <f t="array" ref="C234">LOOKUP(2,1/(B$4:B234&lt;&gt;""),B$4:B234)</f>
        <v>E12000003</v>
      </c>
      <c r="D234" t="s">
        <v>572</v>
      </c>
      <c r="E234" t="s">
        <v>573</v>
      </c>
      <c r="Z234" t="s">
        <v>1334</v>
      </c>
      <c r="AA234" t="s">
        <v>590</v>
      </c>
      <c r="AB234" t="s">
        <v>591</v>
      </c>
    </row>
    <row r="235" spans="2:28" x14ac:dyDescent="0.3">
      <c r="C235" t="str" cm="1">
        <f t="array" ref="C235">LOOKUP(2,1/(B$4:B235&lt;&gt;""),B$4:B235)</f>
        <v>E12000003</v>
      </c>
      <c r="D235" t="s">
        <v>582</v>
      </c>
      <c r="E235" t="s">
        <v>583</v>
      </c>
      <c r="Z235" t="s">
        <v>1334</v>
      </c>
      <c r="AA235" t="s">
        <v>610</v>
      </c>
      <c r="AB235" t="s">
        <v>611</v>
      </c>
    </row>
    <row r="236" spans="2:28" x14ac:dyDescent="0.3">
      <c r="C236" t="str" cm="1">
        <f t="array" ref="C236">LOOKUP(2,1/(B$4:B236&lt;&gt;""),B$4:B236)</f>
        <v>E12000003</v>
      </c>
      <c r="D236" t="s">
        <v>647</v>
      </c>
      <c r="E236" t="s">
        <v>648</v>
      </c>
      <c r="Z236" t="s">
        <v>1334</v>
      </c>
      <c r="AA236" t="s">
        <v>619</v>
      </c>
      <c r="AB236" t="s">
        <v>620</v>
      </c>
    </row>
    <row r="237" spans="2:28" x14ac:dyDescent="0.3">
      <c r="C237" t="str" cm="1">
        <f t="array" ref="C237">LOOKUP(2,1/(B$4:B237&lt;&gt;""),B$4:B237)</f>
        <v>E12000003</v>
      </c>
      <c r="D237" t="s">
        <v>688</v>
      </c>
      <c r="E237" t="s">
        <v>689</v>
      </c>
      <c r="Z237" t="s">
        <v>1334</v>
      </c>
      <c r="AA237" t="s">
        <v>635</v>
      </c>
      <c r="AB237" t="s">
        <v>636</v>
      </c>
    </row>
    <row r="238" spans="2:28" x14ac:dyDescent="0.3">
      <c r="B238" t="s">
        <v>251</v>
      </c>
      <c r="C238" t="str" cm="1">
        <f t="array" ref="C238">LOOKUP(2,1/(B$4:B238&lt;&gt;""),B$4:B238)</f>
        <v>E12000004</v>
      </c>
      <c r="D238" t="s">
        <v>251</v>
      </c>
      <c r="E238" t="s">
        <v>1079</v>
      </c>
      <c r="Z238" t="s">
        <v>1334</v>
      </c>
      <c r="AA238" t="s">
        <v>649</v>
      </c>
      <c r="AB238" t="s">
        <v>650</v>
      </c>
    </row>
    <row r="239" spans="2:28" x14ac:dyDescent="0.3">
      <c r="C239" t="str" cm="1">
        <f t="array" ref="C239">LOOKUP(2,1/(B$4:B239&lt;&gt;""),B$4:B239)</f>
        <v>E12000004</v>
      </c>
      <c r="D239" t="s">
        <v>376</v>
      </c>
      <c r="E239" t="s">
        <v>377</v>
      </c>
      <c r="Z239" t="s">
        <v>1334</v>
      </c>
      <c r="AA239" t="s">
        <v>659</v>
      </c>
      <c r="AB239" t="s">
        <v>660</v>
      </c>
    </row>
    <row r="240" spans="2:28" x14ac:dyDescent="0.3">
      <c r="C240" t="str" cm="1">
        <f t="array" ref="C240">LOOKUP(2,1/(B$4:B240&lt;&gt;""),B$4:B240)</f>
        <v>E12000004</v>
      </c>
      <c r="D240" t="s">
        <v>380</v>
      </c>
      <c r="E240" t="s">
        <v>381</v>
      </c>
      <c r="Z240" t="s">
        <v>1334</v>
      </c>
      <c r="AA240" t="s">
        <v>682</v>
      </c>
      <c r="AB240" t="s">
        <v>683</v>
      </c>
    </row>
    <row r="241" spans="2:28" x14ac:dyDescent="0.3">
      <c r="C241" t="str" cm="1">
        <f t="array" ref="C241">LOOKUP(2,1/(B$4:B241&lt;&gt;""),B$4:B241)</f>
        <v>E12000004</v>
      </c>
      <c r="D241" t="s">
        <v>478</v>
      </c>
      <c r="E241" t="s">
        <v>479</v>
      </c>
      <c r="Z241" t="s">
        <v>1334</v>
      </c>
      <c r="AA241" t="s">
        <v>684</v>
      </c>
      <c r="AB241" t="s">
        <v>685</v>
      </c>
    </row>
    <row r="242" spans="2:28" x14ac:dyDescent="0.3">
      <c r="C242" t="str" cm="1">
        <f t="array" ref="C242">LOOKUP(2,1/(B$4:B242&lt;&gt;""),B$4:B242)</f>
        <v>E12000004</v>
      </c>
      <c r="D242" t="s">
        <v>482</v>
      </c>
      <c r="E242" t="s">
        <v>483</v>
      </c>
      <c r="Y242" t="s">
        <v>1338</v>
      </c>
      <c r="Z242" t="s">
        <v>1338</v>
      </c>
      <c r="AA242" t="s">
        <v>254</v>
      </c>
      <c r="AB242" t="s">
        <v>255</v>
      </c>
    </row>
    <row r="243" spans="2:28" x14ac:dyDescent="0.3">
      <c r="C243" t="str" cm="1">
        <f t="array" ref="C243">LOOKUP(2,1/(B$4:B243&lt;&gt;""),B$4:B243)</f>
        <v>E12000004</v>
      </c>
      <c r="D243" t="s">
        <v>488</v>
      </c>
      <c r="E243" t="s">
        <v>489</v>
      </c>
      <c r="Z243" t="s">
        <v>1338</v>
      </c>
      <c r="AA243" t="s">
        <v>334</v>
      </c>
      <c r="AB243" t="s">
        <v>335</v>
      </c>
    </row>
    <row r="244" spans="2:28" x14ac:dyDescent="0.3">
      <c r="C244" t="str" cm="1">
        <f t="array" ref="C244">LOOKUP(2,1/(B$4:B244&lt;&gt;""),B$4:B244)</f>
        <v>E12000004</v>
      </c>
      <c r="D244" t="s">
        <v>533</v>
      </c>
      <c r="E244" t="s">
        <v>534</v>
      </c>
      <c r="Z244" t="s">
        <v>1338</v>
      </c>
      <c r="AA244" t="s">
        <v>338</v>
      </c>
      <c r="AB244" t="s">
        <v>339</v>
      </c>
    </row>
    <row r="245" spans="2:28" x14ac:dyDescent="0.3">
      <c r="C245" t="str" cm="1">
        <f t="array" ref="C245">LOOKUP(2,1/(B$4:B245&lt;&gt;""),B$4:B245)</f>
        <v>E12000004</v>
      </c>
      <c r="D245" t="s">
        <v>539</v>
      </c>
      <c r="E245" t="s">
        <v>540</v>
      </c>
      <c r="Z245" t="s">
        <v>1338</v>
      </c>
      <c r="AA245" t="s">
        <v>404</v>
      </c>
      <c r="AB245" t="s">
        <v>405</v>
      </c>
    </row>
    <row r="246" spans="2:28" x14ac:dyDescent="0.3">
      <c r="C246" t="str" cm="1">
        <f t="array" ref="C246">LOOKUP(2,1/(B$4:B246&lt;&gt;""),B$4:B246)</f>
        <v>E12000004</v>
      </c>
      <c r="D246" t="s">
        <v>541</v>
      </c>
      <c r="E246" t="s">
        <v>542</v>
      </c>
      <c r="Z246" t="s">
        <v>1338</v>
      </c>
      <c r="AA246" t="s">
        <v>435</v>
      </c>
      <c r="AB246" t="s">
        <v>436</v>
      </c>
    </row>
    <row r="247" spans="2:28" x14ac:dyDescent="0.3">
      <c r="C247" t="str" cm="1">
        <f t="array" ref="C247">LOOKUP(2,1/(B$4:B247&lt;&gt;""),B$4:B247)</f>
        <v>E12000004</v>
      </c>
      <c r="D247" t="s">
        <v>574</v>
      </c>
      <c r="E247" t="s">
        <v>575</v>
      </c>
      <c r="Z247" t="s">
        <v>1338</v>
      </c>
      <c r="AA247" t="s">
        <v>494</v>
      </c>
      <c r="AB247" t="s">
        <v>495</v>
      </c>
    </row>
    <row r="248" spans="2:28" x14ac:dyDescent="0.3">
      <c r="B248" t="s">
        <v>260</v>
      </c>
      <c r="C248" t="str" cm="1">
        <f t="array" ref="C248">LOOKUP(2,1/(B$4:B248&lt;&gt;""),B$4:B248)</f>
        <v>E12000005</v>
      </c>
      <c r="D248" t="s">
        <v>260</v>
      </c>
      <c r="E248" t="s">
        <v>1080</v>
      </c>
      <c r="Z248" t="s">
        <v>1338</v>
      </c>
      <c r="AA248" t="s">
        <v>512</v>
      </c>
      <c r="AB248" t="s">
        <v>513</v>
      </c>
    </row>
    <row r="249" spans="2:28" x14ac:dyDescent="0.3">
      <c r="C249" t="str" cm="1">
        <f t="array" ref="C249">LOOKUP(2,1/(B$4:B249&lt;&gt;""),B$4:B249)</f>
        <v>E12000005</v>
      </c>
      <c r="D249" t="s">
        <v>269</v>
      </c>
      <c r="E249" t="s">
        <v>270</v>
      </c>
      <c r="Z249" t="s">
        <v>1338</v>
      </c>
      <c r="AA249" t="s">
        <v>519</v>
      </c>
      <c r="AB249" t="s">
        <v>520</v>
      </c>
    </row>
    <row r="250" spans="2:28" x14ac:dyDescent="0.3">
      <c r="C250" t="str" cm="1">
        <f t="array" ref="C250">LOOKUP(2,1/(B$4:B250&lt;&gt;""),B$4:B250)</f>
        <v>E12000005</v>
      </c>
      <c r="D250" t="s">
        <v>360</v>
      </c>
      <c r="E250" t="s">
        <v>361</v>
      </c>
      <c r="Z250" t="s">
        <v>1338</v>
      </c>
      <c r="AA250" t="s">
        <v>549</v>
      </c>
      <c r="AB250" t="s">
        <v>550</v>
      </c>
    </row>
    <row r="251" spans="2:28" x14ac:dyDescent="0.3">
      <c r="C251" t="str" cm="1">
        <f t="array" ref="C251">LOOKUP(2,1/(B$4:B251&lt;&gt;""),B$4:B251)</f>
        <v>E12000005</v>
      </c>
      <c r="D251" t="s">
        <v>388</v>
      </c>
      <c r="E251" t="s">
        <v>389</v>
      </c>
      <c r="Z251" t="s">
        <v>1338</v>
      </c>
      <c r="AA251" t="s">
        <v>604</v>
      </c>
      <c r="AB251" t="s">
        <v>605</v>
      </c>
    </row>
    <row r="252" spans="2:28" x14ac:dyDescent="0.3">
      <c r="C252" t="str" cm="1">
        <f t="array" ref="C252">LOOKUP(2,1/(B$4:B252&lt;&gt;""),B$4:B252)</f>
        <v>E12000005</v>
      </c>
      <c r="D252" t="s">
        <v>433</v>
      </c>
      <c r="E252" t="s">
        <v>434</v>
      </c>
      <c r="Z252" t="s">
        <v>1338</v>
      </c>
      <c r="AA252" t="s">
        <v>621</v>
      </c>
      <c r="AB252" t="s">
        <v>622</v>
      </c>
    </row>
    <row r="253" spans="2:28" x14ac:dyDescent="0.3">
      <c r="C253" t="str" cm="1">
        <f t="array" ref="C253">LOOKUP(2,1/(B$4:B253&lt;&gt;""),B$4:B253)</f>
        <v>E12000005</v>
      </c>
      <c r="D253" t="s">
        <v>578</v>
      </c>
      <c r="E253" t="s">
        <v>579</v>
      </c>
      <c r="Z253" t="s">
        <v>1338</v>
      </c>
      <c r="AA253" t="s">
        <v>637</v>
      </c>
      <c r="AB253" t="s">
        <v>638</v>
      </c>
    </row>
    <row r="254" spans="2:28" x14ac:dyDescent="0.3">
      <c r="C254" t="str" cm="1">
        <f t="array" ref="C254">LOOKUP(2,1/(B$4:B254&lt;&gt;""),B$4:B254)</f>
        <v>E12000005</v>
      </c>
      <c r="D254" t="s">
        <v>586</v>
      </c>
      <c r="E254" t="s">
        <v>587</v>
      </c>
      <c r="Y254" t="s">
        <v>1330</v>
      </c>
      <c r="Z254" t="s">
        <v>1330</v>
      </c>
      <c r="AA254" t="s">
        <v>276</v>
      </c>
      <c r="AB254" t="s">
        <v>277</v>
      </c>
    </row>
    <row r="255" spans="2:28" x14ac:dyDescent="0.3">
      <c r="C255" t="str" cm="1">
        <f t="array" ref="C255">LOOKUP(2,1/(B$4:B255&lt;&gt;""),B$4:B255)</f>
        <v>E12000005</v>
      </c>
      <c r="D255" t="s">
        <v>590</v>
      </c>
      <c r="E255" t="s">
        <v>591</v>
      </c>
      <c r="Z255" t="s">
        <v>1330</v>
      </c>
      <c r="AA255" t="s">
        <v>284</v>
      </c>
      <c r="AB255" t="s">
        <v>285</v>
      </c>
    </row>
    <row r="256" spans="2:28" x14ac:dyDescent="0.3">
      <c r="C256" t="str" cm="1">
        <f t="array" ref="C256">LOOKUP(2,1/(B$4:B256&lt;&gt;""),B$4:B256)</f>
        <v>E12000005</v>
      </c>
      <c r="D256" t="s">
        <v>610</v>
      </c>
      <c r="E256" t="s">
        <v>611</v>
      </c>
      <c r="Z256" t="s">
        <v>1330</v>
      </c>
      <c r="AA256" t="s">
        <v>291</v>
      </c>
      <c r="AB256" t="s">
        <v>292</v>
      </c>
    </row>
    <row r="257" spans="2:28" x14ac:dyDescent="0.3">
      <c r="C257" t="str" cm="1">
        <f t="array" ref="C257">LOOKUP(2,1/(B$4:B257&lt;&gt;""),B$4:B257)</f>
        <v>E12000005</v>
      </c>
      <c r="D257" t="s">
        <v>619</v>
      </c>
      <c r="E257" t="s">
        <v>620</v>
      </c>
      <c r="Z257" t="s">
        <v>1330</v>
      </c>
      <c r="AA257" t="s">
        <v>328</v>
      </c>
      <c r="AB257" t="s">
        <v>329</v>
      </c>
    </row>
    <row r="258" spans="2:28" x14ac:dyDescent="0.3">
      <c r="C258" t="str" cm="1">
        <f t="array" ref="C258">LOOKUP(2,1/(B$4:B258&lt;&gt;""),B$4:B258)</f>
        <v>E12000005</v>
      </c>
      <c r="D258" t="s">
        <v>635</v>
      </c>
      <c r="E258" t="s">
        <v>636</v>
      </c>
      <c r="Z258" t="s">
        <v>1330</v>
      </c>
      <c r="AA258" t="s">
        <v>342</v>
      </c>
      <c r="AB258" t="s">
        <v>343</v>
      </c>
    </row>
    <row r="259" spans="2:28" x14ac:dyDescent="0.3">
      <c r="C259" t="str" cm="1">
        <f t="array" ref="C259">LOOKUP(2,1/(B$4:B259&lt;&gt;""),B$4:B259)</f>
        <v>E12000005</v>
      </c>
      <c r="D259" t="s">
        <v>649</v>
      </c>
      <c r="E259" t="s">
        <v>650</v>
      </c>
      <c r="Z259" t="s">
        <v>1330</v>
      </c>
      <c r="AA259" t="s">
        <v>344</v>
      </c>
      <c r="AB259" t="s">
        <v>345</v>
      </c>
    </row>
    <row r="260" spans="2:28" x14ac:dyDescent="0.3">
      <c r="C260" t="str" cm="1">
        <f t="array" ref="C260">LOOKUP(2,1/(B$4:B260&lt;&gt;""),B$4:B260)</f>
        <v>E12000005</v>
      </c>
      <c r="D260" t="s">
        <v>659</v>
      </c>
      <c r="E260" t="s">
        <v>660</v>
      </c>
      <c r="Z260" t="s">
        <v>1330</v>
      </c>
      <c r="AA260" t="s">
        <v>419</v>
      </c>
      <c r="AB260" t="s">
        <v>420</v>
      </c>
    </row>
    <row r="261" spans="2:28" x14ac:dyDescent="0.3">
      <c r="C261" t="str" cm="1">
        <f t="array" ref="C261">LOOKUP(2,1/(B$4:B261&lt;&gt;""),B$4:B261)</f>
        <v>E12000005</v>
      </c>
      <c r="D261" t="s">
        <v>682</v>
      </c>
      <c r="E261" t="s">
        <v>683</v>
      </c>
      <c r="Z261" t="s">
        <v>1330</v>
      </c>
      <c r="AA261" t="s">
        <v>464</v>
      </c>
      <c r="AB261" t="s">
        <v>465</v>
      </c>
    </row>
    <row r="262" spans="2:28" x14ac:dyDescent="0.3">
      <c r="C262" t="str" cm="1">
        <f t="array" ref="C262">LOOKUP(2,1/(B$4:B262&lt;&gt;""),B$4:B262)</f>
        <v>E12000005</v>
      </c>
      <c r="D262" t="s">
        <v>684</v>
      </c>
      <c r="E262" t="s">
        <v>685</v>
      </c>
      <c r="Z262" t="s">
        <v>1330</v>
      </c>
      <c r="AA262" t="s">
        <v>470</v>
      </c>
      <c r="AB262" t="s">
        <v>471</v>
      </c>
    </row>
    <row r="263" spans="2:28" x14ac:dyDescent="0.3">
      <c r="B263" t="s">
        <v>267</v>
      </c>
      <c r="C263" t="str" cm="1">
        <f t="array" ref="C263">LOOKUP(2,1/(B$4:B263&lt;&gt;""),B$4:B263)</f>
        <v>E12000006</v>
      </c>
      <c r="D263" t="s">
        <v>267</v>
      </c>
      <c r="E263" t="s">
        <v>1081</v>
      </c>
      <c r="Z263" t="s">
        <v>1330</v>
      </c>
      <c r="AA263" t="s">
        <v>492</v>
      </c>
      <c r="AB263" t="s">
        <v>493</v>
      </c>
    </row>
    <row r="264" spans="2:28" x14ac:dyDescent="0.3">
      <c r="C264" t="str" cm="1">
        <f t="array" ref="C264">LOOKUP(2,1/(B$4:B264&lt;&gt;""),B$4:B264)</f>
        <v>E12000006</v>
      </c>
      <c r="D264" t="s">
        <v>254</v>
      </c>
      <c r="E264" t="s">
        <v>255</v>
      </c>
      <c r="Z264" t="s">
        <v>1330</v>
      </c>
      <c r="AA264" t="s">
        <v>498</v>
      </c>
      <c r="AB264" t="s">
        <v>499</v>
      </c>
    </row>
    <row r="265" spans="2:28" x14ac:dyDescent="0.3">
      <c r="C265" t="str" cm="1">
        <f t="array" ref="C265">LOOKUP(2,1/(B$4:B265&lt;&gt;""),B$4:B265)</f>
        <v>E12000006</v>
      </c>
      <c r="D265" t="s">
        <v>334</v>
      </c>
      <c r="E265" t="s">
        <v>335</v>
      </c>
      <c r="Z265" t="s">
        <v>1330</v>
      </c>
      <c r="AA265" t="s">
        <v>545</v>
      </c>
      <c r="AB265" t="s">
        <v>546</v>
      </c>
    </row>
    <row r="266" spans="2:28" x14ac:dyDescent="0.3">
      <c r="C266" t="str" cm="1">
        <f t="array" ref="C266">LOOKUP(2,1/(B$4:B266&lt;&gt;""),B$4:B266)</f>
        <v>E12000006</v>
      </c>
      <c r="D266" t="s">
        <v>338</v>
      </c>
      <c r="E266" t="s">
        <v>339</v>
      </c>
      <c r="Z266" t="s">
        <v>1330</v>
      </c>
      <c r="AA266" t="s">
        <v>570</v>
      </c>
      <c r="AB266" t="s">
        <v>571</v>
      </c>
    </row>
    <row r="267" spans="2:28" x14ac:dyDescent="0.3">
      <c r="C267" t="str" cm="1">
        <f t="array" ref="C267">LOOKUP(2,1/(B$4:B267&lt;&gt;""),B$4:B267)</f>
        <v>E12000006</v>
      </c>
      <c r="D267" t="s">
        <v>404</v>
      </c>
      <c r="E267" t="s">
        <v>405</v>
      </c>
      <c r="Z267" t="s">
        <v>1330</v>
      </c>
      <c r="AA267" t="s">
        <v>576</v>
      </c>
      <c r="AB267" t="s">
        <v>577</v>
      </c>
    </row>
    <row r="268" spans="2:28" x14ac:dyDescent="0.3">
      <c r="C268" t="str" cm="1">
        <f t="array" ref="C268">LOOKUP(2,1/(B$4:B268&lt;&gt;""),B$4:B268)</f>
        <v>E12000006</v>
      </c>
      <c r="D268" t="s">
        <v>435</v>
      </c>
      <c r="E268" t="s">
        <v>436</v>
      </c>
      <c r="Z268" t="s">
        <v>1330</v>
      </c>
      <c r="AA268" t="s">
        <v>580</v>
      </c>
      <c r="AB268" t="s">
        <v>581</v>
      </c>
    </row>
    <row r="269" spans="2:28" x14ac:dyDescent="0.3">
      <c r="C269" t="str" cm="1">
        <f t="array" ref="C269">LOOKUP(2,1/(B$4:B269&lt;&gt;""),B$4:B269)</f>
        <v>E12000006</v>
      </c>
      <c r="D269" t="s">
        <v>494</v>
      </c>
      <c r="E269" t="s">
        <v>495</v>
      </c>
      <c r="Z269" t="s">
        <v>1330</v>
      </c>
      <c r="AA269" t="s">
        <v>608</v>
      </c>
      <c r="AB269" t="s">
        <v>609</v>
      </c>
    </row>
    <row r="270" spans="2:28" x14ac:dyDescent="0.3">
      <c r="C270" t="str" cm="1">
        <f t="array" ref="C270">LOOKUP(2,1/(B$4:B270&lt;&gt;""),B$4:B270)</f>
        <v>E12000006</v>
      </c>
      <c r="D270" t="s">
        <v>519</v>
      </c>
      <c r="E270" t="s">
        <v>520</v>
      </c>
      <c r="Z270" t="s">
        <v>1330</v>
      </c>
      <c r="AA270" t="s">
        <v>613</v>
      </c>
      <c r="AB270" t="s">
        <v>614</v>
      </c>
    </row>
    <row r="271" spans="2:28" x14ac:dyDescent="0.3">
      <c r="C271" t="str" cm="1">
        <f t="array" ref="C271">LOOKUP(2,1/(B$4:B271&lt;&gt;""),B$4:B271)</f>
        <v>E12000006</v>
      </c>
      <c r="D271" t="s">
        <v>549</v>
      </c>
      <c r="E271" t="s">
        <v>550</v>
      </c>
      <c r="Z271" t="s">
        <v>1330</v>
      </c>
      <c r="AA271" t="s">
        <v>631</v>
      </c>
      <c r="AB271" t="s">
        <v>632</v>
      </c>
    </row>
    <row r="272" spans="2:28" x14ac:dyDescent="0.3">
      <c r="C272" t="str" cm="1">
        <f t="array" ref="C272">LOOKUP(2,1/(B$4:B272&lt;&gt;""),B$4:B272)</f>
        <v>E12000006</v>
      </c>
      <c r="D272" t="s">
        <v>604</v>
      </c>
      <c r="E272" t="s">
        <v>605</v>
      </c>
      <c r="Z272" t="s">
        <v>1330</v>
      </c>
      <c r="AA272" t="s">
        <v>645</v>
      </c>
      <c r="AB272" t="s">
        <v>646</v>
      </c>
    </row>
    <row r="273" spans="2:28" x14ac:dyDescent="0.3">
      <c r="C273" t="str" cm="1">
        <f t="array" ref="C273">LOOKUP(2,1/(B$4:B273&lt;&gt;""),B$4:B273)</f>
        <v>E12000006</v>
      </c>
      <c r="D273" t="s">
        <v>621</v>
      </c>
      <c r="E273" t="s">
        <v>622</v>
      </c>
      <c r="Z273" t="s">
        <v>1330</v>
      </c>
      <c r="AA273" t="s">
        <v>657</v>
      </c>
      <c r="AB273" t="s">
        <v>658</v>
      </c>
    </row>
    <row r="274" spans="2:28" x14ac:dyDescent="0.3">
      <c r="C274" t="str" cm="1">
        <f t="array" ref="C274">LOOKUP(2,1/(B$4:B274&lt;&gt;""),B$4:B274)</f>
        <v>E12000006</v>
      </c>
      <c r="D274" t="s">
        <v>637</v>
      </c>
      <c r="E274" t="s">
        <v>638</v>
      </c>
      <c r="Z274" t="s">
        <v>1330</v>
      </c>
      <c r="AA274" t="s">
        <v>668</v>
      </c>
      <c r="AB274" t="s">
        <v>669</v>
      </c>
    </row>
    <row r="275" spans="2:28" x14ac:dyDescent="0.3">
      <c r="B275" t="s">
        <v>273</v>
      </c>
      <c r="C275" t="str" cm="1">
        <f t="array" ref="C275">LOOKUP(2,1/(B$4:B275&lt;&gt;""),B$4:B275)</f>
        <v>E12000007</v>
      </c>
      <c r="D275" t="s">
        <v>273</v>
      </c>
      <c r="E275" t="s">
        <v>1082</v>
      </c>
      <c r="Z275" t="s">
        <v>1330</v>
      </c>
      <c r="AA275" t="s">
        <v>676</v>
      </c>
      <c r="AB275" t="s">
        <v>677</v>
      </c>
    </row>
    <row r="276" spans="2:28" x14ac:dyDescent="0.3">
      <c r="C276" t="str" cm="1">
        <f t="array" ref="C276">LOOKUP(2,1/(B$4:B276&lt;&gt;""),B$4:B276)</f>
        <v>E12000007</v>
      </c>
      <c r="D276" t="s">
        <v>215</v>
      </c>
      <c r="E276" t="s">
        <v>211</v>
      </c>
      <c r="Y276" t="s">
        <v>1327</v>
      </c>
      <c r="Z276" t="s">
        <v>1327</v>
      </c>
      <c r="AA276" t="s">
        <v>236</v>
      </c>
      <c r="AB276" t="s">
        <v>237</v>
      </c>
    </row>
    <row r="277" spans="2:28" x14ac:dyDescent="0.3">
      <c r="C277" t="str" cm="1">
        <f t="array" ref="C277">LOOKUP(2,1/(B$4:B277&lt;&gt;""),B$4:B277)</f>
        <v>E12000007</v>
      </c>
      <c r="D277" t="s">
        <v>227</v>
      </c>
      <c r="E277" t="s">
        <v>228</v>
      </c>
      <c r="Z277" t="s">
        <v>1327</v>
      </c>
      <c r="AA277" t="s">
        <v>308</v>
      </c>
      <c r="AB277" t="s">
        <v>309</v>
      </c>
    </row>
    <row r="278" spans="2:28" x14ac:dyDescent="0.3">
      <c r="C278" t="str" cm="1">
        <f t="array" ref="C278">LOOKUP(2,1/(B$4:B278&lt;&gt;""),B$4:B278)</f>
        <v>E12000007</v>
      </c>
      <c r="D278" t="s">
        <v>263</v>
      </c>
      <c r="E278" t="s">
        <v>264</v>
      </c>
      <c r="Z278" t="s">
        <v>1327</v>
      </c>
      <c r="AA278" t="s">
        <v>332</v>
      </c>
      <c r="AB278" t="s">
        <v>333</v>
      </c>
    </row>
    <row r="279" spans="2:28" x14ac:dyDescent="0.3">
      <c r="C279" t="str" cm="1">
        <f t="array" ref="C279">LOOKUP(2,1/(B$4:B279&lt;&gt;""),B$4:B279)</f>
        <v>E12000007</v>
      </c>
      <c r="D279" t="s">
        <v>312</v>
      </c>
      <c r="E279" t="s">
        <v>313</v>
      </c>
      <c r="Z279" t="s">
        <v>1327</v>
      </c>
      <c r="AA279" t="s">
        <v>356</v>
      </c>
      <c r="AB279" t="s">
        <v>357</v>
      </c>
    </row>
    <row r="280" spans="2:28" x14ac:dyDescent="0.3">
      <c r="C280" t="str" cm="1">
        <f t="array" ref="C280">LOOKUP(2,1/(B$4:B280&lt;&gt;""),B$4:B280)</f>
        <v>E12000007</v>
      </c>
      <c r="D280" t="s">
        <v>323</v>
      </c>
      <c r="E280" t="s">
        <v>324</v>
      </c>
      <c r="Z280" t="s">
        <v>1327</v>
      </c>
      <c r="AA280" t="s">
        <v>368</v>
      </c>
      <c r="AB280" t="s">
        <v>369</v>
      </c>
    </row>
    <row r="281" spans="2:28" x14ac:dyDescent="0.3">
      <c r="C281" t="str" cm="1">
        <f t="array" ref="C281">LOOKUP(2,1/(B$4:B281&lt;&gt;""),B$4:B281)</f>
        <v>E12000007</v>
      </c>
      <c r="D281" t="s">
        <v>336</v>
      </c>
      <c r="E281" t="s">
        <v>337</v>
      </c>
      <c r="Z281" t="s">
        <v>1327</v>
      </c>
      <c r="AA281" t="s">
        <v>372</v>
      </c>
      <c r="AB281" t="s">
        <v>373</v>
      </c>
    </row>
    <row r="282" spans="2:28" x14ac:dyDescent="0.3">
      <c r="C282" t="str" cm="1">
        <f t="array" ref="C282">LOOKUP(2,1/(B$4:B282&lt;&gt;""),B$4:B282)</f>
        <v>E12000007</v>
      </c>
      <c r="D282" t="s">
        <v>348</v>
      </c>
      <c r="E282" t="s">
        <v>349</v>
      </c>
      <c r="Z282" t="s">
        <v>1327</v>
      </c>
      <c r="AA282" t="s">
        <v>384</v>
      </c>
      <c r="AB282" t="s">
        <v>385</v>
      </c>
    </row>
    <row r="283" spans="2:28" x14ac:dyDescent="0.3">
      <c r="C283" t="str" cm="1">
        <f t="array" ref="C283">LOOKUP(2,1/(B$4:B283&lt;&gt;""),B$4:B283)</f>
        <v>E12000007</v>
      </c>
      <c r="D283" t="s">
        <v>364</v>
      </c>
      <c r="E283" t="s">
        <v>365</v>
      </c>
      <c r="Z283" t="s">
        <v>1327</v>
      </c>
      <c r="AA283" t="s">
        <v>396</v>
      </c>
      <c r="AB283" t="s">
        <v>397</v>
      </c>
    </row>
    <row r="284" spans="2:28" x14ac:dyDescent="0.3">
      <c r="C284" t="str" cm="1">
        <f t="array" ref="C284">LOOKUP(2,1/(B$4:B284&lt;&gt;""),B$4:B284)</f>
        <v>E12000007</v>
      </c>
      <c r="D284" t="s">
        <v>392</v>
      </c>
      <c r="E284" t="s">
        <v>393</v>
      </c>
      <c r="Z284" t="s">
        <v>1327</v>
      </c>
      <c r="AA284" t="s">
        <v>407</v>
      </c>
      <c r="AB284" t="s">
        <v>408</v>
      </c>
    </row>
    <row r="285" spans="2:28" x14ac:dyDescent="0.3">
      <c r="C285" t="str" cm="1">
        <f t="array" ref="C285">LOOKUP(2,1/(B$4:B285&lt;&gt;""),B$4:B285)</f>
        <v>E12000007</v>
      </c>
      <c r="D285" t="s">
        <v>400</v>
      </c>
      <c r="E285" t="s">
        <v>401</v>
      </c>
      <c r="Z285" t="s">
        <v>1327</v>
      </c>
      <c r="AA285" t="s">
        <v>429</v>
      </c>
      <c r="AB285" t="s">
        <v>430</v>
      </c>
    </row>
    <row r="286" spans="2:28" x14ac:dyDescent="0.3">
      <c r="C286" t="str" cm="1">
        <f t="array" ref="C286">LOOKUP(2,1/(B$4:B286&lt;&gt;""),B$4:B286)</f>
        <v>E12000007</v>
      </c>
      <c r="D286" t="s">
        <v>413</v>
      </c>
      <c r="E286" t="s">
        <v>414</v>
      </c>
      <c r="Z286" t="s">
        <v>1327</v>
      </c>
      <c r="AA286" t="s">
        <v>456</v>
      </c>
      <c r="AB286" t="s">
        <v>457</v>
      </c>
    </row>
    <row r="287" spans="2:28" x14ac:dyDescent="0.3">
      <c r="C287" t="str" cm="1">
        <f t="array" ref="C287">LOOKUP(2,1/(B$4:B287&lt;&gt;""),B$4:B287)</f>
        <v>E12000007</v>
      </c>
      <c r="D287" t="s">
        <v>415</v>
      </c>
      <c r="E287" t="s">
        <v>416</v>
      </c>
      <c r="Z287" t="s">
        <v>1327</v>
      </c>
      <c r="AA287" t="s">
        <v>462</v>
      </c>
      <c r="AB287" t="s">
        <v>463</v>
      </c>
    </row>
    <row r="288" spans="2:28" x14ac:dyDescent="0.3">
      <c r="C288" t="str" cm="1">
        <f t="array" ref="C288">LOOKUP(2,1/(B$4:B288&lt;&gt;""),B$4:B288)</f>
        <v>E12000007</v>
      </c>
      <c r="D288" t="s">
        <v>421</v>
      </c>
      <c r="E288" t="s">
        <v>422</v>
      </c>
      <c r="Z288" t="s">
        <v>1327</v>
      </c>
      <c r="AA288" t="s">
        <v>474</v>
      </c>
      <c r="AB288" t="s">
        <v>475</v>
      </c>
    </row>
    <row r="289" spans="3:28" x14ac:dyDescent="0.3">
      <c r="C289" t="str" cm="1">
        <f t="array" ref="C289">LOOKUP(2,1/(B$4:B289&lt;&gt;""),B$4:B289)</f>
        <v>E12000007</v>
      </c>
      <c r="D289" t="s">
        <v>425</v>
      </c>
      <c r="E289" t="s">
        <v>426</v>
      </c>
      <c r="Z289" t="s">
        <v>1327</v>
      </c>
      <c r="AA289" t="s">
        <v>510</v>
      </c>
      <c r="AB289" t="s">
        <v>511</v>
      </c>
    </row>
    <row r="290" spans="3:28" x14ac:dyDescent="0.3">
      <c r="C290" t="str" cm="1">
        <f t="array" ref="C290">LOOKUP(2,1/(B$4:B290&lt;&gt;""),B$4:B290)</f>
        <v>E12000007</v>
      </c>
      <c r="D290" t="s">
        <v>427</v>
      </c>
      <c r="E290" t="s">
        <v>428</v>
      </c>
      <c r="Z290" t="s">
        <v>1327</v>
      </c>
      <c r="AA290" t="s">
        <v>515</v>
      </c>
      <c r="AB290" t="s">
        <v>516</v>
      </c>
    </row>
    <row r="291" spans="3:28" x14ac:dyDescent="0.3">
      <c r="C291" t="str" cm="1">
        <f t="array" ref="C291">LOOKUP(2,1/(B$4:B291&lt;&gt;""),B$4:B291)</f>
        <v>E12000007</v>
      </c>
      <c r="D291" t="s">
        <v>431</v>
      </c>
      <c r="E291" t="s">
        <v>432</v>
      </c>
      <c r="Z291" t="s">
        <v>1327</v>
      </c>
      <c r="AA291" t="s">
        <v>523</v>
      </c>
      <c r="AB291" t="s">
        <v>524</v>
      </c>
    </row>
    <row r="292" spans="3:28" x14ac:dyDescent="0.3">
      <c r="C292" t="str" cm="1">
        <f t="array" ref="C292">LOOKUP(2,1/(B$4:B292&lt;&gt;""),B$4:B292)</f>
        <v>E12000007</v>
      </c>
      <c r="D292" t="s">
        <v>438</v>
      </c>
      <c r="E292" t="s">
        <v>439</v>
      </c>
      <c r="Z292" t="s">
        <v>1327</v>
      </c>
      <c r="AA292" t="s">
        <v>525</v>
      </c>
      <c r="AB292" t="s">
        <v>526</v>
      </c>
    </row>
    <row r="293" spans="3:28" x14ac:dyDescent="0.3">
      <c r="C293" t="str" cm="1">
        <f t="array" ref="C293">LOOKUP(2,1/(B$4:B293&lt;&gt;""),B$4:B293)</f>
        <v>E12000007</v>
      </c>
      <c r="D293" t="s">
        <v>442</v>
      </c>
      <c r="E293" t="s">
        <v>443</v>
      </c>
      <c r="Z293" t="s">
        <v>1327</v>
      </c>
      <c r="AA293" t="s">
        <v>529</v>
      </c>
      <c r="AB293" t="s">
        <v>530</v>
      </c>
    </row>
    <row r="294" spans="3:28" x14ac:dyDescent="0.3">
      <c r="C294" t="str" cm="1">
        <f t="array" ref="C294">LOOKUP(2,1/(B$4:B294&lt;&gt;""),B$4:B294)</f>
        <v>E12000007</v>
      </c>
      <c r="D294" t="s">
        <v>448</v>
      </c>
      <c r="E294" t="s">
        <v>449</v>
      </c>
      <c r="Z294" t="s">
        <v>1327</v>
      </c>
      <c r="AA294" t="s">
        <v>531</v>
      </c>
      <c r="AB294" t="s">
        <v>532</v>
      </c>
    </row>
    <row r="295" spans="3:28" x14ac:dyDescent="0.3">
      <c r="C295" t="str" cm="1">
        <f t="array" ref="C295">LOOKUP(2,1/(B$4:B295&lt;&gt;""),B$4:B295)</f>
        <v>E12000007</v>
      </c>
      <c r="D295" t="s">
        <v>450</v>
      </c>
      <c r="E295" t="s">
        <v>451</v>
      </c>
      <c r="Z295" t="s">
        <v>1327</v>
      </c>
      <c r="AA295" t="s">
        <v>535</v>
      </c>
      <c r="AB295" t="s">
        <v>536</v>
      </c>
    </row>
    <row r="296" spans="3:28" x14ac:dyDescent="0.3">
      <c r="C296" t="str" cm="1">
        <f t="array" ref="C296">LOOKUP(2,1/(B$4:B296&lt;&gt;""),B$4:B296)</f>
        <v>E12000007</v>
      </c>
      <c r="D296" t="s">
        <v>460</v>
      </c>
      <c r="E296" t="s">
        <v>461</v>
      </c>
      <c r="Z296" t="s">
        <v>1327</v>
      </c>
      <c r="AA296" t="s">
        <v>564</v>
      </c>
      <c r="AB296" t="s">
        <v>565</v>
      </c>
    </row>
    <row r="297" spans="3:28" x14ac:dyDescent="0.3">
      <c r="C297" t="str" cm="1">
        <f t="array" ref="C297">LOOKUP(2,1/(B$4:B297&lt;&gt;""),B$4:B297)</f>
        <v>E12000007</v>
      </c>
      <c r="D297" t="s">
        <v>468</v>
      </c>
      <c r="E297" t="s">
        <v>469</v>
      </c>
      <c r="Z297" t="s">
        <v>1327</v>
      </c>
      <c r="AA297" t="s">
        <v>572</v>
      </c>
      <c r="AB297" t="s">
        <v>573</v>
      </c>
    </row>
    <row r="298" spans="3:28" x14ac:dyDescent="0.3">
      <c r="C298" t="str" cm="1">
        <f t="array" ref="C298">LOOKUP(2,1/(B$4:B298&lt;&gt;""),B$4:B298)</f>
        <v>E12000007</v>
      </c>
      <c r="D298" t="s">
        <v>484</v>
      </c>
      <c r="E298" t="s">
        <v>485</v>
      </c>
      <c r="Z298" t="s">
        <v>1327</v>
      </c>
      <c r="AA298" t="s">
        <v>582</v>
      </c>
      <c r="AB298" t="s">
        <v>583</v>
      </c>
    </row>
    <row r="299" spans="3:28" x14ac:dyDescent="0.3">
      <c r="C299" t="str" cm="1">
        <f t="array" ref="C299">LOOKUP(2,1/(B$4:B299&lt;&gt;""),B$4:B299)</f>
        <v>E12000007</v>
      </c>
      <c r="D299" t="s">
        <v>506</v>
      </c>
      <c r="E299" t="s">
        <v>507</v>
      </c>
      <c r="Z299" t="s">
        <v>1327</v>
      </c>
      <c r="AA299" t="s">
        <v>596</v>
      </c>
      <c r="AB299" t="s">
        <v>597</v>
      </c>
    </row>
    <row r="300" spans="3:28" x14ac:dyDescent="0.3">
      <c r="C300" t="str" cm="1">
        <f t="array" ref="C300">LOOKUP(2,1/(B$4:B300&lt;&gt;""),B$4:B300)</f>
        <v>E12000007</v>
      </c>
      <c r="D300" t="s">
        <v>517</v>
      </c>
      <c r="E300" t="s">
        <v>518</v>
      </c>
      <c r="Z300" t="s">
        <v>1327</v>
      </c>
      <c r="AA300" t="s">
        <v>615</v>
      </c>
      <c r="AB300" t="s">
        <v>616</v>
      </c>
    </row>
    <row r="301" spans="3:28" x14ac:dyDescent="0.3">
      <c r="C301" t="str" cm="1">
        <f t="array" ref="C301">LOOKUP(2,1/(B$4:B301&lt;&gt;""),B$4:B301)</f>
        <v>E12000007</v>
      </c>
      <c r="D301" t="s">
        <v>562</v>
      </c>
      <c r="E301" t="s">
        <v>563</v>
      </c>
      <c r="Z301" t="s">
        <v>1327</v>
      </c>
      <c r="AA301" t="s">
        <v>623</v>
      </c>
      <c r="AB301" t="s">
        <v>624</v>
      </c>
    </row>
    <row r="302" spans="3:28" x14ac:dyDescent="0.3">
      <c r="C302" t="str" cm="1">
        <f t="array" ref="C302">LOOKUP(2,1/(B$4:B302&lt;&gt;""),B$4:B302)</f>
        <v>E12000007</v>
      </c>
      <c r="D302" t="s">
        <v>568</v>
      </c>
      <c r="E302" t="s">
        <v>569</v>
      </c>
      <c r="Z302" t="s">
        <v>1327</v>
      </c>
      <c r="AA302" t="s">
        <v>647</v>
      </c>
      <c r="AB302" t="s">
        <v>648</v>
      </c>
    </row>
    <row r="303" spans="3:28" x14ac:dyDescent="0.3">
      <c r="C303" t="str" cm="1">
        <f t="array" ref="C303">LOOKUP(2,1/(B$4:B303&lt;&gt;""),B$4:B303)</f>
        <v>E12000007</v>
      </c>
      <c r="D303" t="s">
        <v>606</v>
      </c>
      <c r="E303" t="s">
        <v>607</v>
      </c>
      <c r="Z303" t="s">
        <v>1327</v>
      </c>
      <c r="AA303" t="s">
        <v>688</v>
      </c>
      <c r="AB303" t="s">
        <v>689</v>
      </c>
    </row>
    <row r="304" spans="3:28" x14ac:dyDescent="0.3">
      <c r="C304" t="str" cm="1">
        <f t="array" ref="C304">LOOKUP(2,1/(B$4:B304&lt;&gt;""),B$4:B304)</f>
        <v>E12000007</v>
      </c>
      <c r="D304" t="s">
        <v>627</v>
      </c>
      <c r="E304" t="s">
        <v>628</v>
      </c>
      <c r="Y304" t="s">
        <v>218</v>
      </c>
      <c r="Z304" t="s">
        <v>218</v>
      </c>
      <c r="AA304" t="s">
        <v>356</v>
      </c>
      <c r="AB304" t="s">
        <v>357</v>
      </c>
    </row>
    <row r="305" spans="2:28" x14ac:dyDescent="0.3">
      <c r="C305" t="str" cm="1">
        <f t="array" ref="C305">LOOKUP(2,1/(B$4:B305&lt;&gt;""),B$4:B305)</f>
        <v>E12000007</v>
      </c>
      <c r="D305" t="s">
        <v>643</v>
      </c>
      <c r="E305" t="s">
        <v>644</v>
      </c>
      <c r="Z305" t="s">
        <v>218</v>
      </c>
      <c r="AA305" t="s">
        <v>372</v>
      </c>
      <c r="AB305" t="s">
        <v>373</v>
      </c>
    </row>
    <row r="306" spans="2:28" x14ac:dyDescent="0.3">
      <c r="C306" t="str" cm="1">
        <f t="array" ref="C306">LOOKUP(2,1/(B$4:B306&lt;&gt;""),B$4:B306)</f>
        <v>E12000007</v>
      </c>
      <c r="D306" t="s">
        <v>653</v>
      </c>
      <c r="E306" t="s">
        <v>654</v>
      </c>
      <c r="Z306" t="s">
        <v>218</v>
      </c>
      <c r="AA306" t="s">
        <v>407</v>
      </c>
      <c r="AB306" t="s">
        <v>408</v>
      </c>
    </row>
    <row r="307" spans="2:28" x14ac:dyDescent="0.3">
      <c r="C307" t="str" cm="1">
        <f t="array" ref="C307">LOOKUP(2,1/(B$4:B307&lt;&gt;""),B$4:B307)</f>
        <v>E12000007</v>
      </c>
      <c r="D307" t="s">
        <v>655</v>
      </c>
      <c r="E307" t="s">
        <v>656</v>
      </c>
      <c r="Z307" t="s">
        <v>218</v>
      </c>
      <c r="AA307" t="s">
        <v>429</v>
      </c>
      <c r="AB307" t="s">
        <v>430</v>
      </c>
    </row>
    <row r="308" spans="2:28" x14ac:dyDescent="0.3">
      <c r="C308" t="str" cm="1">
        <f t="array" ref="C308">LOOKUP(2,1/(B$4:B308&lt;&gt;""),B$4:B308)</f>
        <v>E12000007</v>
      </c>
      <c r="D308" t="s">
        <v>666</v>
      </c>
      <c r="E308" t="s">
        <v>667</v>
      </c>
      <c r="Z308" t="s">
        <v>218</v>
      </c>
      <c r="AA308" t="s">
        <v>510</v>
      </c>
      <c r="AB308" t="s">
        <v>511</v>
      </c>
    </row>
    <row r="309" spans="2:28" x14ac:dyDescent="0.3">
      <c r="B309" t="s">
        <v>280</v>
      </c>
      <c r="C309" t="str" cm="1">
        <f t="array" ref="C309">LOOKUP(2,1/(B$4:B309&lt;&gt;""),B$4:B309)</f>
        <v>E12000008</v>
      </c>
      <c r="D309" t="s">
        <v>280</v>
      </c>
      <c r="E309" t="s">
        <v>1083</v>
      </c>
      <c r="Z309" t="s">
        <v>218</v>
      </c>
      <c r="AA309" t="s">
        <v>515</v>
      </c>
      <c r="AB309" t="s">
        <v>516</v>
      </c>
    </row>
    <row r="310" spans="2:28" x14ac:dyDescent="0.3">
      <c r="C310" t="str" cm="1">
        <f t="array" ref="C310">LOOKUP(2,1/(B$4:B310&lt;&gt;""),B$4:B310)</f>
        <v>E12000008</v>
      </c>
      <c r="D310" t="s">
        <v>302</v>
      </c>
      <c r="E310" t="s">
        <v>303</v>
      </c>
      <c r="Z310" t="s">
        <v>218</v>
      </c>
      <c r="AA310" t="s">
        <v>529</v>
      </c>
      <c r="AB310" t="s">
        <v>530</v>
      </c>
    </row>
    <row r="311" spans="2:28" x14ac:dyDescent="0.3">
      <c r="C311" t="str" cm="1">
        <f t="array" ref="C311">LOOKUP(2,1/(B$4:B311&lt;&gt;""),B$4:B311)</f>
        <v>E12000008</v>
      </c>
      <c r="D311" t="s">
        <v>318</v>
      </c>
      <c r="E311" t="s">
        <v>319</v>
      </c>
      <c r="Z311" t="s">
        <v>218</v>
      </c>
      <c r="AA311" t="s">
        <v>535</v>
      </c>
      <c r="AB311" t="s">
        <v>536</v>
      </c>
    </row>
    <row r="312" spans="2:28" x14ac:dyDescent="0.3">
      <c r="C312" t="str" cm="1">
        <f t="array" ref="C312">LOOKUP(2,1/(B$4:B312&lt;&gt;""),B$4:B312)</f>
        <v>E12000008</v>
      </c>
      <c r="D312" t="s">
        <v>326</v>
      </c>
      <c r="E312" t="s">
        <v>327</v>
      </c>
      <c r="Z312" t="s">
        <v>218</v>
      </c>
      <c r="AA312" t="s">
        <v>564</v>
      </c>
      <c r="AB312" t="s">
        <v>565</v>
      </c>
    </row>
    <row r="313" spans="2:28" x14ac:dyDescent="0.3">
      <c r="C313" t="str" cm="1">
        <f t="array" ref="C313">LOOKUP(2,1/(B$4:B313&lt;&gt;""),B$4:B313)</f>
        <v>E12000008</v>
      </c>
      <c r="D313" t="s">
        <v>398</v>
      </c>
      <c r="E313" t="s">
        <v>399</v>
      </c>
      <c r="Z313" t="s">
        <v>218</v>
      </c>
      <c r="AA313" t="s">
        <v>596</v>
      </c>
      <c r="AB313" t="s">
        <v>597</v>
      </c>
    </row>
    <row r="314" spans="2:28" x14ac:dyDescent="0.3">
      <c r="C314" t="str" cm="1">
        <f t="array" ref="C314">LOOKUP(2,1/(B$4:B314&lt;&gt;""),B$4:B314)</f>
        <v>E12000008</v>
      </c>
      <c r="D314" t="s">
        <v>423</v>
      </c>
      <c r="E314" t="s">
        <v>424</v>
      </c>
      <c r="Z314" t="s">
        <v>218</v>
      </c>
      <c r="AA314" t="s">
        <v>615</v>
      </c>
      <c r="AB314" t="s">
        <v>616</v>
      </c>
    </row>
    <row r="315" spans="2:28" x14ac:dyDescent="0.3">
      <c r="C315" t="str" cm="1">
        <f t="array" ref="C315">LOOKUP(2,1/(B$4:B315&lt;&gt;""),B$4:B315)</f>
        <v>E12000008</v>
      </c>
      <c r="D315" t="s">
        <v>446</v>
      </c>
      <c r="E315" t="s">
        <v>447</v>
      </c>
      <c r="Z315" t="s">
        <v>218</v>
      </c>
      <c r="AA315" t="s">
        <v>623</v>
      </c>
      <c r="AB315" t="s">
        <v>624</v>
      </c>
    </row>
    <row r="316" spans="2:28" x14ac:dyDescent="0.3">
      <c r="C316" t="str" cm="1">
        <f t="array" ref="C316">LOOKUP(2,1/(B$4:B316&lt;&gt;""),B$4:B316)</f>
        <v>E12000008</v>
      </c>
      <c r="D316" t="s">
        <v>454</v>
      </c>
      <c r="E316" t="s">
        <v>455</v>
      </c>
      <c r="Y316" t="s">
        <v>233</v>
      </c>
      <c r="Z316" t="s">
        <v>233</v>
      </c>
      <c r="AA316" t="s">
        <v>276</v>
      </c>
      <c r="AB316" t="s">
        <v>277</v>
      </c>
    </row>
    <row r="317" spans="2:28" x14ac:dyDescent="0.3">
      <c r="C317" t="str" cm="1">
        <f t="array" ref="C317">LOOKUP(2,1/(B$4:B317&lt;&gt;""),B$4:B317)</f>
        <v>E12000008</v>
      </c>
      <c r="D317" t="s">
        <v>502</v>
      </c>
      <c r="E317" t="s">
        <v>503</v>
      </c>
      <c r="Z317" t="s">
        <v>233</v>
      </c>
      <c r="AA317" t="s">
        <v>284</v>
      </c>
      <c r="AB317" t="s">
        <v>285</v>
      </c>
    </row>
    <row r="318" spans="2:28" x14ac:dyDescent="0.3">
      <c r="C318" t="str" cm="1">
        <f t="array" ref="C318">LOOKUP(2,1/(B$4:B318&lt;&gt;""),B$4:B318)</f>
        <v>E12000008</v>
      </c>
      <c r="D318" t="s">
        <v>512</v>
      </c>
      <c r="E318" t="s">
        <v>513</v>
      </c>
      <c r="Z318" t="s">
        <v>233</v>
      </c>
      <c r="AA318" t="s">
        <v>291</v>
      </c>
      <c r="AB318" t="s">
        <v>292</v>
      </c>
    </row>
    <row r="319" spans="2:28" x14ac:dyDescent="0.3">
      <c r="C319" t="str" cm="1">
        <f t="array" ref="C319">LOOKUP(2,1/(B$4:B319&lt;&gt;""),B$4:B319)</f>
        <v>E12000008</v>
      </c>
      <c r="D319" t="s">
        <v>547</v>
      </c>
      <c r="E319" t="s">
        <v>548</v>
      </c>
      <c r="Z319" t="s">
        <v>233</v>
      </c>
      <c r="AA319" t="s">
        <v>328</v>
      </c>
      <c r="AB319" t="s">
        <v>329</v>
      </c>
    </row>
    <row r="320" spans="2:28" x14ac:dyDescent="0.3">
      <c r="C320" t="str" cm="1">
        <f t="array" ref="C320">LOOKUP(2,1/(B$4:B320&lt;&gt;""),B$4:B320)</f>
        <v>E12000008</v>
      </c>
      <c r="D320" t="s">
        <v>557</v>
      </c>
      <c r="E320" t="s">
        <v>558</v>
      </c>
      <c r="Z320" t="s">
        <v>233</v>
      </c>
      <c r="AA320" t="s">
        <v>342</v>
      </c>
      <c r="AB320" t="s">
        <v>343</v>
      </c>
    </row>
    <row r="321" spans="2:28" x14ac:dyDescent="0.3">
      <c r="C321" t="str" cm="1">
        <f t="array" ref="C321">LOOKUP(2,1/(B$4:B321&lt;&gt;""),B$4:B321)</f>
        <v>E12000008</v>
      </c>
      <c r="D321" t="s">
        <v>560</v>
      </c>
      <c r="E321" t="s">
        <v>561</v>
      </c>
      <c r="Z321" t="s">
        <v>233</v>
      </c>
      <c r="AA321" t="s">
        <v>344</v>
      </c>
      <c r="AB321" t="s">
        <v>345</v>
      </c>
    </row>
    <row r="322" spans="2:28" x14ac:dyDescent="0.3">
      <c r="C322" t="str" cm="1">
        <f t="array" ref="C322">LOOKUP(2,1/(B$4:B322&lt;&gt;""),B$4:B322)</f>
        <v>E12000008</v>
      </c>
      <c r="D322" t="s">
        <v>588</v>
      </c>
      <c r="E322" t="s">
        <v>589</v>
      </c>
      <c r="Z322" t="s">
        <v>233</v>
      </c>
      <c r="AA322" t="s">
        <v>368</v>
      </c>
      <c r="AB322" t="s">
        <v>369</v>
      </c>
    </row>
    <row r="323" spans="2:28" x14ac:dyDescent="0.3">
      <c r="C323" t="str" cm="1">
        <f t="array" ref="C323">LOOKUP(2,1/(B$4:B323&lt;&gt;""),B$4:B323)</f>
        <v>E12000008</v>
      </c>
      <c r="D323" t="s">
        <v>600</v>
      </c>
      <c r="E323" t="s">
        <v>601</v>
      </c>
      <c r="Z323" t="s">
        <v>233</v>
      </c>
      <c r="AA323" t="s">
        <v>419</v>
      </c>
      <c r="AB323" t="s">
        <v>420</v>
      </c>
    </row>
    <row r="324" spans="2:28" x14ac:dyDescent="0.3">
      <c r="C324" t="str" cm="1">
        <f t="array" ref="C324">LOOKUP(2,1/(B$4:B324&lt;&gt;""),B$4:B324)</f>
        <v>E12000008</v>
      </c>
      <c r="D324" t="s">
        <v>625</v>
      </c>
      <c r="E324" t="s">
        <v>626</v>
      </c>
      <c r="Z324" t="s">
        <v>233</v>
      </c>
      <c r="AA324" t="s">
        <v>464</v>
      </c>
      <c r="AB324" t="s">
        <v>465</v>
      </c>
    </row>
    <row r="325" spans="2:28" x14ac:dyDescent="0.3">
      <c r="C325" t="str" cm="1">
        <f t="array" ref="C325">LOOKUP(2,1/(B$4:B325&lt;&gt;""),B$4:B325)</f>
        <v>E12000008</v>
      </c>
      <c r="D325" t="s">
        <v>662</v>
      </c>
      <c r="E325" t="s">
        <v>663</v>
      </c>
      <c r="Z325" t="s">
        <v>233</v>
      </c>
      <c r="AA325" t="s">
        <v>470</v>
      </c>
      <c r="AB325" t="s">
        <v>471</v>
      </c>
    </row>
    <row r="326" spans="2:28" x14ac:dyDescent="0.3">
      <c r="C326" t="str" cm="1">
        <f t="array" ref="C326">LOOKUP(2,1/(B$4:B326&lt;&gt;""),B$4:B326)</f>
        <v>E12000008</v>
      </c>
      <c r="D326" t="s">
        <v>664</v>
      </c>
      <c r="E326" t="s">
        <v>665</v>
      </c>
      <c r="Z326" t="s">
        <v>233</v>
      </c>
      <c r="AA326" t="s">
        <v>492</v>
      </c>
      <c r="AB326" t="s">
        <v>493</v>
      </c>
    </row>
    <row r="327" spans="2:28" x14ac:dyDescent="0.3">
      <c r="C327" t="str" cm="1">
        <f t="array" ref="C327">LOOKUP(2,1/(B$4:B327&lt;&gt;""),B$4:B327)</f>
        <v>E12000008</v>
      </c>
      <c r="D327" t="s">
        <v>672</v>
      </c>
      <c r="E327" t="s">
        <v>673</v>
      </c>
      <c r="Z327" t="s">
        <v>233</v>
      </c>
      <c r="AA327" t="s">
        <v>498</v>
      </c>
      <c r="AB327" t="s">
        <v>499</v>
      </c>
    </row>
    <row r="328" spans="2:28" x14ac:dyDescent="0.3">
      <c r="C328" t="str" cm="1">
        <f t="array" ref="C328">LOOKUP(2,1/(B$4:B328&lt;&gt;""),B$4:B328)</f>
        <v>E12000008</v>
      </c>
      <c r="D328" t="s">
        <v>678</v>
      </c>
      <c r="E328" t="s">
        <v>679</v>
      </c>
      <c r="Z328" t="s">
        <v>233</v>
      </c>
      <c r="AA328" t="s">
        <v>545</v>
      </c>
      <c r="AB328" t="s">
        <v>546</v>
      </c>
    </row>
    <row r="329" spans="2:28" x14ac:dyDescent="0.3">
      <c r="B329" t="s">
        <v>288</v>
      </c>
      <c r="C329" t="str" cm="1">
        <f t="array" ref="C329">LOOKUP(2,1/(B$4:B329&lt;&gt;""),B$4:B329)</f>
        <v>E12000009</v>
      </c>
      <c r="D329" t="s">
        <v>288</v>
      </c>
      <c r="E329" t="s">
        <v>1084</v>
      </c>
      <c r="Z329" t="s">
        <v>233</v>
      </c>
      <c r="AA329" t="s">
        <v>570</v>
      </c>
      <c r="AB329" t="s">
        <v>571</v>
      </c>
    </row>
    <row r="330" spans="2:28" x14ac:dyDescent="0.3">
      <c r="C330" t="str" cm="1">
        <f t="array" ref="C330">LOOKUP(2,1/(B$4:B330&lt;&gt;""),B$4:B330)</f>
        <v>E12000009</v>
      </c>
      <c r="D330" t="s">
        <v>245</v>
      </c>
      <c r="E330" t="s">
        <v>246</v>
      </c>
      <c r="Z330" t="s">
        <v>233</v>
      </c>
      <c r="AA330" t="s">
        <v>576</v>
      </c>
      <c r="AB330" t="s">
        <v>577</v>
      </c>
    </row>
    <row r="331" spans="2:28" x14ac:dyDescent="0.3">
      <c r="C331" t="str" cm="1">
        <f t="array" ref="C331">LOOKUP(2,1/(B$4:B331&lt;&gt;""),B$4:B331)</f>
        <v>E12000009</v>
      </c>
      <c r="D331" t="s">
        <v>1319</v>
      </c>
      <c r="E331" t="s">
        <v>1320</v>
      </c>
      <c r="Z331" t="s">
        <v>233</v>
      </c>
      <c r="AA331" t="s">
        <v>580</v>
      </c>
      <c r="AB331" t="s">
        <v>581</v>
      </c>
    </row>
    <row r="332" spans="2:28" x14ac:dyDescent="0.3">
      <c r="C332" t="str" cm="1">
        <f t="array" ref="C332">LOOKUP(2,1/(B$4:B332&lt;&gt;""),B$4:B332)</f>
        <v>E12000009</v>
      </c>
      <c r="D332" t="s">
        <v>321</v>
      </c>
      <c r="E332" t="s">
        <v>322</v>
      </c>
      <c r="Z332" t="s">
        <v>233</v>
      </c>
      <c r="AA332" t="s">
        <v>608</v>
      </c>
      <c r="AB332" t="s">
        <v>609</v>
      </c>
    </row>
    <row r="333" spans="2:28" x14ac:dyDescent="0.3">
      <c r="C333" t="str" cm="1">
        <f t="array" ref="C333">LOOKUP(2,1/(B$4:B333&lt;&gt;""),B$4:B333)</f>
        <v>E12000009</v>
      </c>
      <c r="D333" t="s">
        <v>352</v>
      </c>
      <c r="E333" t="s">
        <v>353</v>
      </c>
      <c r="Z333" t="s">
        <v>233</v>
      </c>
      <c r="AA333" t="s">
        <v>613</v>
      </c>
      <c r="AB333" t="s">
        <v>614</v>
      </c>
    </row>
    <row r="334" spans="2:28" x14ac:dyDescent="0.3">
      <c r="C334" t="str" cm="1">
        <f t="array" ref="C334">LOOKUP(2,1/(B$4:B334&lt;&gt;""),B$4:B334)</f>
        <v>E12000009</v>
      </c>
      <c r="D334" t="s">
        <v>382</v>
      </c>
      <c r="E334" t="s">
        <v>383</v>
      </c>
      <c r="Z334" t="s">
        <v>233</v>
      </c>
      <c r="AA334" t="s">
        <v>631</v>
      </c>
      <c r="AB334" t="s">
        <v>632</v>
      </c>
    </row>
    <row r="335" spans="2:28" x14ac:dyDescent="0.3">
      <c r="C335" t="str" cm="1">
        <f t="array" ref="C335">LOOKUP(2,1/(B$4:B335&lt;&gt;""),B$4:B335)</f>
        <v>E12000009</v>
      </c>
      <c r="D335" t="s">
        <v>1325</v>
      </c>
      <c r="E335" t="s">
        <v>387</v>
      </c>
      <c r="Z335" t="s">
        <v>233</v>
      </c>
      <c r="AA335" t="s">
        <v>645</v>
      </c>
      <c r="AB335" t="s">
        <v>646</v>
      </c>
    </row>
    <row r="336" spans="2:28" x14ac:dyDescent="0.3">
      <c r="C336" t="str" cm="1">
        <f t="array" ref="C336">LOOKUP(2,1/(B$4:B336&lt;&gt;""),B$4:B336)</f>
        <v>E12000009</v>
      </c>
      <c r="D336" t="s">
        <v>411</v>
      </c>
      <c r="E336" t="s">
        <v>412</v>
      </c>
      <c r="Z336" t="s">
        <v>233</v>
      </c>
      <c r="AA336" t="s">
        <v>657</v>
      </c>
      <c r="AB336" t="s">
        <v>658</v>
      </c>
    </row>
    <row r="337" spans="2:28" x14ac:dyDescent="0.3">
      <c r="C337" t="str" cm="1">
        <f t="array" ref="C337">LOOKUP(2,1/(B$4:B337&lt;&gt;""),B$4:B337)</f>
        <v>E12000009</v>
      </c>
      <c r="D337" t="s">
        <v>527</v>
      </c>
      <c r="E337" t="s">
        <v>528</v>
      </c>
      <c r="Z337" t="s">
        <v>233</v>
      </c>
      <c r="AA337" t="s">
        <v>668</v>
      </c>
      <c r="AB337" t="s">
        <v>669</v>
      </c>
    </row>
    <row r="338" spans="2:28" x14ac:dyDescent="0.3">
      <c r="C338" t="str" cm="1">
        <f t="array" ref="C338">LOOKUP(2,1/(B$4:B338&lt;&gt;""),B$4:B338)</f>
        <v>E12000009</v>
      </c>
      <c r="D338" t="s">
        <v>553</v>
      </c>
      <c r="E338" t="s">
        <v>554</v>
      </c>
      <c r="Z338" t="s">
        <v>233</v>
      </c>
      <c r="AA338" t="s">
        <v>676</v>
      </c>
      <c r="AB338" t="s">
        <v>677</v>
      </c>
    </row>
    <row r="339" spans="2:28" x14ac:dyDescent="0.3">
      <c r="C339" t="str" cm="1">
        <f t="array" ref="C339">LOOKUP(2,1/(B$4:B339&lt;&gt;""),B$4:B339)</f>
        <v>E12000009</v>
      </c>
      <c r="D339" t="s">
        <v>592</v>
      </c>
      <c r="E339" t="s">
        <v>593</v>
      </c>
      <c r="Y339" t="s">
        <v>242</v>
      </c>
      <c r="Z339" t="s">
        <v>242</v>
      </c>
      <c r="AA339" t="s">
        <v>236</v>
      </c>
      <c r="AB339" t="s">
        <v>237</v>
      </c>
    </row>
    <row r="340" spans="2:28" x14ac:dyDescent="0.3">
      <c r="C340" t="str" cm="1">
        <f t="array" ref="C340">LOOKUP(2,1/(B$4:B340&lt;&gt;""),B$4:B340)</f>
        <v>E12000009</v>
      </c>
      <c r="D340" t="s">
        <v>594</v>
      </c>
      <c r="E340" t="s">
        <v>595</v>
      </c>
      <c r="Z340" t="s">
        <v>242</v>
      </c>
      <c r="AA340" t="s">
        <v>308</v>
      </c>
      <c r="AB340" t="s">
        <v>309</v>
      </c>
    </row>
    <row r="341" spans="2:28" x14ac:dyDescent="0.3">
      <c r="C341" t="str" cm="1">
        <f t="array" ref="C341">LOOKUP(2,1/(B$4:B341&lt;&gt;""),B$4:B341)</f>
        <v>E12000009</v>
      </c>
      <c r="D341" t="s">
        <v>629</v>
      </c>
      <c r="E341" t="s">
        <v>630</v>
      </c>
      <c r="Z341" t="s">
        <v>242</v>
      </c>
      <c r="AA341" t="s">
        <v>332</v>
      </c>
      <c r="AB341" t="s">
        <v>333</v>
      </c>
    </row>
    <row r="342" spans="2:28" x14ac:dyDescent="0.3">
      <c r="C342" t="str" cm="1">
        <f t="array" ref="C342">LOOKUP(2,1/(B$4:B342&lt;&gt;""),B$4:B342)</f>
        <v>E12000009</v>
      </c>
      <c r="D342" t="s">
        <v>641</v>
      </c>
      <c r="E342" t="s">
        <v>642</v>
      </c>
      <c r="Z342" t="s">
        <v>242</v>
      </c>
      <c r="AA342" t="s">
        <v>384</v>
      </c>
      <c r="AB342" t="s">
        <v>385</v>
      </c>
    </row>
    <row r="343" spans="2:28" x14ac:dyDescent="0.3">
      <c r="C343" t="str" cm="1">
        <f t="array" ref="C343">LOOKUP(2,1/(B$4:B343&lt;&gt;""),B$4:B343)</f>
        <v>E12000009</v>
      </c>
      <c r="D343" t="s">
        <v>670</v>
      </c>
      <c r="E343" t="s">
        <v>671</v>
      </c>
      <c r="Z343" t="s">
        <v>242</v>
      </c>
      <c r="AA343" t="s">
        <v>396</v>
      </c>
      <c r="AB343" t="s">
        <v>397</v>
      </c>
    </row>
    <row r="344" spans="2:28" x14ac:dyDescent="0.3">
      <c r="B344" t="s">
        <v>238</v>
      </c>
      <c r="C344" t="str" cm="1">
        <f t="array" ref="C344">LOOKUP(2,1/(B$4:B344&lt;&gt;""),B$4:B344)</f>
        <v>Y56</v>
      </c>
      <c r="D344" t="s">
        <v>238</v>
      </c>
      <c r="E344" t="s">
        <v>239</v>
      </c>
      <c r="Z344" t="s">
        <v>242</v>
      </c>
      <c r="AA344" t="s">
        <v>456</v>
      </c>
      <c r="AB344" t="s">
        <v>457</v>
      </c>
    </row>
    <row r="345" spans="2:28" x14ac:dyDescent="0.3">
      <c r="C345" t="str" cm="1">
        <f t="array" ref="C345">LOOKUP(2,1/(B$4:B345&lt;&gt;""),B$4:B345)</f>
        <v>Y56</v>
      </c>
      <c r="D345" t="s">
        <v>314</v>
      </c>
      <c r="E345" t="s">
        <v>315</v>
      </c>
      <c r="Z345" t="s">
        <v>242</v>
      </c>
      <c r="AA345" t="s">
        <v>462</v>
      </c>
      <c r="AB345" t="s">
        <v>463</v>
      </c>
    </row>
    <row r="346" spans="2:28" x14ac:dyDescent="0.3">
      <c r="C346" t="str" cm="1">
        <f t="array" ref="C346">LOOKUP(2,1/(B$4:B346&lt;&gt;""),B$4:B346)</f>
        <v>Y56</v>
      </c>
      <c r="D346" t="s">
        <v>215</v>
      </c>
      <c r="E346" t="s">
        <v>211</v>
      </c>
      <c r="Z346" t="s">
        <v>242</v>
      </c>
      <c r="AA346" t="s">
        <v>474</v>
      </c>
      <c r="AB346" t="s">
        <v>475</v>
      </c>
    </row>
    <row r="347" spans="2:28" x14ac:dyDescent="0.3">
      <c r="C347" t="str" cm="1">
        <f t="array" ref="C347">LOOKUP(2,1/(B$4:B347&lt;&gt;""),B$4:B347)</f>
        <v>Y56</v>
      </c>
      <c r="D347" t="s">
        <v>227</v>
      </c>
      <c r="E347" t="s">
        <v>228</v>
      </c>
      <c r="Z347" t="s">
        <v>242</v>
      </c>
      <c r="AA347" t="s">
        <v>523</v>
      </c>
      <c r="AB347" t="s">
        <v>524</v>
      </c>
    </row>
    <row r="348" spans="2:28" x14ac:dyDescent="0.3">
      <c r="C348" t="str" cm="1">
        <f t="array" ref="C348">LOOKUP(2,1/(B$4:B348&lt;&gt;""),B$4:B348)</f>
        <v>Y56</v>
      </c>
      <c r="D348" t="s">
        <v>263</v>
      </c>
      <c r="E348" t="s">
        <v>264</v>
      </c>
      <c r="Z348" t="s">
        <v>242</v>
      </c>
      <c r="AA348" t="s">
        <v>525</v>
      </c>
      <c r="AB348" t="s">
        <v>526</v>
      </c>
    </row>
    <row r="349" spans="2:28" x14ac:dyDescent="0.3">
      <c r="C349" t="str" cm="1">
        <f t="array" ref="C349">LOOKUP(2,1/(B$4:B349&lt;&gt;""),B$4:B349)</f>
        <v>Y56</v>
      </c>
      <c r="D349" t="s">
        <v>312</v>
      </c>
      <c r="E349" t="s">
        <v>313</v>
      </c>
      <c r="Z349" t="s">
        <v>242</v>
      </c>
      <c r="AA349" t="s">
        <v>531</v>
      </c>
      <c r="AB349" t="s">
        <v>532</v>
      </c>
    </row>
    <row r="350" spans="2:28" x14ac:dyDescent="0.3">
      <c r="C350" t="str" cm="1">
        <f t="array" ref="C350">LOOKUP(2,1/(B$4:B350&lt;&gt;""),B$4:B350)</f>
        <v>Y56</v>
      </c>
      <c r="D350" t="s">
        <v>323</v>
      </c>
      <c r="E350" t="s">
        <v>324</v>
      </c>
      <c r="Z350" t="s">
        <v>242</v>
      </c>
      <c r="AA350" t="s">
        <v>572</v>
      </c>
      <c r="AB350" t="s">
        <v>573</v>
      </c>
    </row>
    <row r="351" spans="2:28" x14ac:dyDescent="0.3">
      <c r="C351" t="str" cm="1">
        <f t="array" ref="C351">LOOKUP(2,1/(B$4:B351&lt;&gt;""),B$4:B351)</f>
        <v>Y56</v>
      </c>
      <c r="D351" t="s">
        <v>336</v>
      </c>
      <c r="E351" t="s">
        <v>337</v>
      </c>
      <c r="Z351" t="s">
        <v>242</v>
      </c>
      <c r="AA351" t="s">
        <v>582</v>
      </c>
      <c r="AB351" t="s">
        <v>583</v>
      </c>
    </row>
    <row r="352" spans="2:28" x14ac:dyDescent="0.3">
      <c r="C352" t="str" cm="1">
        <f t="array" ref="C352">LOOKUP(2,1/(B$4:B352&lt;&gt;""),B$4:B352)</f>
        <v>Y56</v>
      </c>
      <c r="D352" t="s">
        <v>348</v>
      </c>
      <c r="E352" t="s">
        <v>349</v>
      </c>
      <c r="Z352" t="s">
        <v>242</v>
      </c>
      <c r="AA352" t="s">
        <v>647</v>
      </c>
      <c r="AB352" t="s">
        <v>648</v>
      </c>
    </row>
    <row r="353" spans="3:28" x14ac:dyDescent="0.3">
      <c r="C353" t="str" cm="1">
        <f t="array" ref="C353">LOOKUP(2,1/(B$4:B353&lt;&gt;""),B$4:B353)</f>
        <v>Y56</v>
      </c>
      <c r="D353" t="s">
        <v>364</v>
      </c>
      <c r="E353" t="s">
        <v>365</v>
      </c>
      <c r="Z353" t="s">
        <v>242</v>
      </c>
      <c r="AA353" t="s">
        <v>688</v>
      </c>
      <c r="AB353" t="s">
        <v>689</v>
      </c>
    </row>
    <row r="354" spans="3:28" x14ac:dyDescent="0.3">
      <c r="C354" t="str" cm="1">
        <f t="array" ref="C354">LOOKUP(2,1/(B$4:B354&lt;&gt;""),B$4:B354)</f>
        <v>Y56</v>
      </c>
      <c r="D354" t="s">
        <v>392</v>
      </c>
      <c r="E354" t="s">
        <v>393</v>
      </c>
      <c r="Y354" t="s">
        <v>251</v>
      </c>
      <c r="Z354" t="s">
        <v>251</v>
      </c>
      <c r="AA354" t="s">
        <v>376</v>
      </c>
      <c r="AB354" t="s">
        <v>377</v>
      </c>
    </row>
    <row r="355" spans="3:28" x14ac:dyDescent="0.3">
      <c r="C355" t="str" cm="1">
        <f t="array" ref="C355">LOOKUP(2,1/(B$4:B355&lt;&gt;""),B$4:B355)</f>
        <v>Y56</v>
      </c>
      <c r="D355" t="s">
        <v>400</v>
      </c>
      <c r="E355" t="s">
        <v>401</v>
      </c>
      <c r="Z355" t="s">
        <v>251</v>
      </c>
      <c r="AA355" t="s">
        <v>380</v>
      </c>
      <c r="AB355" t="s">
        <v>381</v>
      </c>
    </row>
    <row r="356" spans="3:28" x14ac:dyDescent="0.3">
      <c r="C356" t="str" cm="1">
        <f t="array" ref="C356">LOOKUP(2,1/(B$4:B356&lt;&gt;""),B$4:B356)</f>
        <v>Y56</v>
      </c>
      <c r="D356" t="s">
        <v>413</v>
      </c>
      <c r="E356" t="s">
        <v>414</v>
      </c>
      <c r="Z356" t="s">
        <v>251</v>
      </c>
      <c r="AA356" t="s">
        <v>478</v>
      </c>
      <c r="AB356" t="s">
        <v>479</v>
      </c>
    </row>
    <row r="357" spans="3:28" x14ac:dyDescent="0.3">
      <c r="C357" t="str" cm="1">
        <f t="array" ref="C357">LOOKUP(2,1/(B$4:B357&lt;&gt;""),B$4:B357)</f>
        <v>Y56</v>
      </c>
      <c r="D357" t="s">
        <v>415</v>
      </c>
      <c r="E357" t="s">
        <v>416</v>
      </c>
      <c r="Z357" t="s">
        <v>251</v>
      </c>
      <c r="AA357" t="s">
        <v>482</v>
      </c>
      <c r="AB357" t="s">
        <v>483</v>
      </c>
    </row>
    <row r="358" spans="3:28" x14ac:dyDescent="0.3">
      <c r="C358" t="str" cm="1">
        <f t="array" ref="C358">LOOKUP(2,1/(B$4:B358&lt;&gt;""),B$4:B358)</f>
        <v>Y56</v>
      </c>
      <c r="D358" t="s">
        <v>421</v>
      </c>
      <c r="E358" t="s">
        <v>422</v>
      </c>
      <c r="Z358" t="s">
        <v>251</v>
      </c>
      <c r="AA358" t="s">
        <v>488</v>
      </c>
      <c r="AB358" t="s">
        <v>489</v>
      </c>
    </row>
    <row r="359" spans="3:28" x14ac:dyDescent="0.3">
      <c r="C359" t="str" cm="1">
        <f t="array" ref="C359">LOOKUP(2,1/(B$4:B359&lt;&gt;""),B$4:B359)</f>
        <v>Y56</v>
      </c>
      <c r="D359" t="s">
        <v>425</v>
      </c>
      <c r="E359" t="s">
        <v>426</v>
      </c>
      <c r="Z359" t="s">
        <v>251</v>
      </c>
      <c r="AA359" t="s">
        <v>533</v>
      </c>
      <c r="AB359" t="s">
        <v>534</v>
      </c>
    </row>
    <row r="360" spans="3:28" x14ac:dyDescent="0.3">
      <c r="C360" t="str" cm="1">
        <f t="array" ref="C360">LOOKUP(2,1/(B$4:B360&lt;&gt;""),B$4:B360)</f>
        <v>Y56</v>
      </c>
      <c r="D360" t="s">
        <v>427</v>
      </c>
      <c r="E360" t="s">
        <v>428</v>
      </c>
      <c r="Z360" t="s">
        <v>251</v>
      </c>
      <c r="AA360" t="s">
        <v>539</v>
      </c>
      <c r="AB360" t="s">
        <v>540</v>
      </c>
    </row>
    <row r="361" spans="3:28" x14ac:dyDescent="0.3">
      <c r="C361" t="str" cm="1">
        <f t="array" ref="C361">LOOKUP(2,1/(B$4:B361&lt;&gt;""),B$4:B361)</f>
        <v>Y56</v>
      </c>
      <c r="D361" t="s">
        <v>431</v>
      </c>
      <c r="E361" t="s">
        <v>432</v>
      </c>
      <c r="Z361" t="s">
        <v>251</v>
      </c>
      <c r="AA361" t="s">
        <v>541</v>
      </c>
      <c r="AB361" t="s">
        <v>542</v>
      </c>
    </row>
    <row r="362" spans="3:28" x14ac:dyDescent="0.3">
      <c r="C362" t="str" cm="1">
        <f t="array" ref="C362">LOOKUP(2,1/(B$4:B362&lt;&gt;""),B$4:B362)</f>
        <v>Y56</v>
      </c>
      <c r="D362" t="s">
        <v>438</v>
      </c>
      <c r="E362" t="s">
        <v>439</v>
      </c>
      <c r="Z362" t="s">
        <v>251</v>
      </c>
      <c r="AA362" t="s">
        <v>574</v>
      </c>
      <c r="AB362" t="s">
        <v>575</v>
      </c>
    </row>
    <row r="363" spans="3:28" x14ac:dyDescent="0.3">
      <c r="C363" t="str" cm="1">
        <f t="array" ref="C363">LOOKUP(2,1/(B$4:B363&lt;&gt;""),B$4:B363)</f>
        <v>Y56</v>
      </c>
      <c r="D363" t="s">
        <v>442</v>
      </c>
      <c r="E363" t="s">
        <v>443</v>
      </c>
      <c r="Y363" t="s">
        <v>260</v>
      </c>
      <c r="Z363" t="s">
        <v>260</v>
      </c>
      <c r="AA363" t="s">
        <v>269</v>
      </c>
      <c r="AB363" t="s">
        <v>270</v>
      </c>
    </row>
    <row r="364" spans="3:28" x14ac:dyDescent="0.3">
      <c r="C364" t="str" cm="1">
        <f t="array" ref="C364">LOOKUP(2,1/(B$4:B364&lt;&gt;""),B$4:B364)</f>
        <v>Y56</v>
      </c>
      <c r="D364" t="s">
        <v>448</v>
      </c>
      <c r="E364" t="s">
        <v>449</v>
      </c>
      <c r="Z364" t="s">
        <v>260</v>
      </c>
      <c r="AA364" t="s">
        <v>360</v>
      </c>
      <c r="AB364" t="s">
        <v>361</v>
      </c>
    </row>
    <row r="365" spans="3:28" x14ac:dyDescent="0.3">
      <c r="C365" t="str" cm="1">
        <f t="array" ref="C365">LOOKUP(2,1/(B$4:B365&lt;&gt;""),B$4:B365)</f>
        <v>Y56</v>
      </c>
      <c r="D365" t="s">
        <v>450</v>
      </c>
      <c r="E365" t="s">
        <v>451</v>
      </c>
      <c r="Z365" t="s">
        <v>260</v>
      </c>
      <c r="AA365" t="s">
        <v>388</v>
      </c>
      <c r="AB365" t="s">
        <v>389</v>
      </c>
    </row>
    <row r="366" spans="3:28" x14ac:dyDescent="0.3">
      <c r="C366" t="str" cm="1">
        <f t="array" ref="C366">LOOKUP(2,1/(B$4:B366&lt;&gt;""),B$4:B366)</f>
        <v>Y56</v>
      </c>
      <c r="D366" t="s">
        <v>460</v>
      </c>
      <c r="E366" t="s">
        <v>461</v>
      </c>
      <c r="Z366" t="s">
        <v>260</v>
      </c>
      <c r="AA366" t="s">
        <v>433</v>
      </c>
      <c r="AB366" t="s">
        <v>434</v>
      </c>
    </row>
    <row r="367" spans="3:28" x14ac:dyDescent="0.3">
      <c r="C367" t="str" cm="1">
        <f t="array" ref="C367">LOOKUP(2,1/(B$4:B367&lt;&gt;""),B$4:B367)</f>
        <v>Y56</v>
      </c>
      <c r="D367" t="s">
        <v>468</v>
      </c>
      <c r="E367" t="s">
        <v>469</v>
      </c>
      <c r="Z367" t="s">
        <v>260</v>
      </c>
      <c r="AA367" t="s">
        <v>578</v>
      </c>
      <c r="AB367" t="s">
        <v>579</v>
      </c>
    </row>
    <row r="368" spans="3:28" x14ac:dyDescent="0.3">
      <c r="C368" t="str" cm="1">
        <f t="array" ref="C368">LOOKUP(2,1/(B$4:B368&lt;&gt;""),B$4:B368)</f>
        <v>Y56</v>
      </c>
      <c r="D368" t="s">
        <v>484</v>
      </c>
      <c r="E368" t="s">
        <v>485</v>
      </c>
      <c r="Z368" t="s">
        <v>260</v>
      </c>
      <c r="AA368" t="s">
        <v>586</v>
      </c>
      <c r="AB368" t="s">
        <v>587</v>
      </c>
    </row>
    <row r="369" spans="2:28" x14ac:dyDescent="0.3">
      <c r="C369" t="str" cm="1">
        <f t="array" ref="C369">LOOKUP(2,1/(B$4:B369&lt;&gt;""),B$4:B369)</f>
        <v>Y56</v>
      </c>
      <c r="D369" t="s">
        <v>506</v>
      </c>
      <c r="E369" t="s">
        <v>507</v>
      </c>
      <c r="Z369" t="s">
        <v>260</v>
      </c>
      <c r="AA369" t="s">
        <v>590</v>
      </c>
      <c r="AB369" t="s">
        <v>591</v>
      </c>
    </row>
    <row r="370" spans="2:28" x14ac:dyDescent="0.3">
      <c r="C370" t="str" cm="1">
        <f t="array" ref="C370">LOOKUP(2,1/(B$4:B370&lt;&gt;""),B$4:B370)</f>
        <v>Y56</v>
      </c>
      <c r="D370" t="s">
        <v>517</v>
      </c>
      <c r="E370" t="s">
        <v>518</v>
      </c>
      <c r="Z370" t="s">
        <v>260</v>
      </c>
      <c r="AA370" t="s">
        <v>610</v>
      </c>
      <c r="AB370" t="s">
        <v>611</v>
      </c>
    </row>
    <row r="371" spans="2:28" x14ac:dyDescent="0.3">
      <c r="C371" t="str" cm="1">
        <f t="array" ref="C371">LOOKUP(2,1/(B$4:B371&lt;&gt;""),B$4:B371)</f>
        <v>Y56</v>
      </c>
      <c r="D371" t="s">
        <v>562</v>
      </c>
      <c r="E371" t="s">
        <v>563</v>
      </c>
      <c r="Z371" t="s">
        <v>260</v>
      </c>
      <c r="AA371" t="s">
        <v>619</v>
      </c>
      <c r="AB371" t="s">
        <v>620</v>
      </c>
    </row>
    <row r="372" spans="2:28" x14ac:dyDescent="0.3">
      <c r="C372" t="str" cm="1">
        <f t="array" ref="C372">LOOKUP(2,1/(B$4:B372&lt;&gt;""),B$4:B372)</f>
        <v>Y56</v>
      </c>
      <c r="D372" t="s">
        <v>568</v>
      </c>
      <c r="E372" t="s">
        <v>569</v>
      </c>
      <c r="Z372" t="s">
        <v>260</v>
      </c>
      <c r="AA372" t="s">
        <v>635</v>
      </c>
      <c r="AB372" t="s">
        <v>636</v>
      </c>
    </row>
    <row r="373" spans="2:28" x14ac:dyDescent="0.3">
      <c r="C373" t="str" cm="1">
        <f t="array" ref="C373">LOOKUP(2,1/(B$4:B373&lt;&gt;""),B$4:B373)</f>
        <v>Y56</v>
      </c>
      <c r="D373" t="s">
        <v>606</v>
      </c>
      <c r="E373" t="s">
        <v>607</v>
      </c>
      <c r="Z373" t="s">
        <v>260</v>
      </c>
      <c r="AA373" t="s">
        <v>649</v>
      </c>
      <c r="AB373" t="s">
        <v>650</v>
      </c>
    </row>
    <row r="374" spans="2:28" x14ac:dyDescent="0.3">
      <c r="C374" t="str" cm="1">
        <f t="array" ref="C374">LOOKUP(2,1/(B$4:B374&lt;&gt;""),B$4:B374)</f>
        <v>Y56</v>
      </c>
      <c r="D374" t="s">
        <v>627</v>
      </c>
      <c r="E374" t="s">
        <v>628</v>
      </c>
      <c r="Z374" t="s">
        <v>260</v>
      </c>
      <c r="AA374" t="s">
        <v>659</v>
      </c>
      <c r="AB374" t="s">
        <v>660</v>
      </c>
    </row>
    <row r="375" spans="2:28" x14ac:dyDescent="0.3">
      <c r="C375" t="str" cm="1">
        <f t="array" ref="C375">LOOKUP(2,1/(B$4:B375&lt;&gt;""),B$4:B375)</f>
        <v>Y56</v>
      </c>
      <c r="D375" t="s">
        <v>643</v>
      </c>
      <c r="E375" t="s">
        <v>644</v>
      </c>
      <c r="Z375" t="s">
        <v>260</v>
      </c>
      <c r="AA375" t="s">
        <v>682</v>
      </c>
      <c r="AB375" t="s">
        <v>683</v>
      </c>
    </row>
    <row r="376" spans="2:28" x14ac:dyDescent="0.3">
      <c r="C376" t="str" cm="1">
        <f t="array" ref="C376">LOOKUP(2,1/(B$4:B376&lt;&gt;""),B$4:B376)</f>
        <v>Y56</v>
      </c>
      <c r="D376" t="s">
        <v>653</v>
      </c>
      <c r="E376" t="s">
        <v>654</v>
      </c>
      <c r="Z376" t="s">
        <v>260</v>
      </c>
      <c r="AA376" t="s">
        <v>684</v>
      </c>
      <c r="AB376" t="s">
        <v>685</v>
      </c>
    </row>
    <row r="377" spans="2:28" x14ac:dyDescent="0.3">
      <c r="C377" t="str" cm="1">
        <f t="array" ref="C377">LOOKUP(2,1/(B$4:B377&lt;&gt;""),B$4:B377)</f>
        <v>Y56</v>
      </c>
      <c r="D377" t="s">
        <v>655</v>
      </c>
      <c r="E377" t="s">
        <v>656</v>
      </c>
      <c r="Y377" t="s">
        <v>267</v>
      </c>
      <c r="Z377" t="s">
        <v>267</v>
      </c>
      <c r="AA377" t="s">
        <v>254</v>
      </c>
      <c r="AB377" t="s">
        <v>255</v>
      </c>
    </row>
    <row r="378" spans="2:28" x14ac:dyDescent="0.3">
      <c r="C378" t="str" cm="1">
        <f t="array" ref="C378">LOOKUP(2,1/(B$4:B378&lt;&gt;""),B$4:B378)</f>
        <v>Y56</v>
      </c>
      <c r="D378" t="s">
        <v>666</v>
      </c>
      <c r="E378" t="s">
        <v>667</v>
      </c>
      <c r="Z378" t="s">
        <v>267</v>
      </c>
      <c r="AA378" t="s">
        <v>334</v>
      </c>
      <c r="AB378" t="s">
        <v>335</v>
      </c>
    </row>
    <row r="379" spans="2:28" x14ac:dyDescent="0.3">
      <c r="B379" t="s">
        <v>247</v>
      </c>
      <c r="C379" t="str" cm="1">
        <f t="array" ref="C379">LOOKUP(2,1/(B$4:B379&lt;&gt;""),B$4:B379)</f>
        <v>Y58</v>
      </c>
      <c r="D379" t="s">
        <v>247</v>
      </c>
      <c r="E379" t="s">
        <v>248</v>
      </c>
      <c r="Z379" t="s">
        <v>267</v>
      </c>
      <c r="AA379" t="s">
        <v>338</v>
      </c>
      <c r="AB379" t="s">
        <v>339</v>
      </c>
    </row>
    <row r="380" spans="2:28" x14ac:dyDescent="0.3">
      <c r="C380" t="str" cm="1">
        <f t="array" ref="C380">LOOKUP(2,1/(B$4:B380&lt;&gt;""),B$4:B380)</f>
        <v>Y58</v>
      </c>
      <c r="D380" t="s">
        <v>293</v>
      </c>
      <c r="E380" t="s">
        <v>294</v>
      </c>
      <c r="Z380" t="s">
        <v>267</v>
      </c>
      <c r="AA380" t="s">
        <v>404</v>
      </c>
      <c r="AB380" t="s">
        <v>405</v>
      </c>
    </row>
    <row r="381" spans="2:28" x14ac:dyDescent="0.3">
      <c r="C381" t="str" cm="1">
        <f t="array" ref="C381">LOOKUP(2,1/(B$4:B381&lt;&gt;""),B$4:B381)</f>
        <v>Y58</v>
      </c>
      <c r="D381" t="s">
        <v>299</v>
      </c>
      <c r="E381" t="s">
        <v>300</v>
      </c>
      <c r="Z381" t="s">
        <v>267</v>
      </c>
      <c r="AA381" t="s">
        <v>435</v>
      </c>
      <c r="AB381" t="s">
        <v>436</v>
      </c>
    </row>
    <row r="382" spans="2:28" x14ac:dyDescent="0.3">
      <c r="C382" t="str" cm="1">
        <f t="array" ref="C382">LOOKUP(2,1/(B$4:B382&lt;&gt;""),B$4:B382)</f>
        <v>Y58</v>
      </c>
      <c r="D382" t="s">
        <v>245</v>
      </c>
      <c r="E382" t="s">
        <v>246</v>
      </c>
      <c r="Z382" t="s">
        <v>267</v>
      </c>
      <c r="AA382" t="s">
        <v>494</v>
      </c>
      <c r="AB382" t="s">
        <v>495</v>
      </c>
    </row>
    <row r="383" spans="2:28" x14ac:dyDescent="0.3">
      <c r="C383" t="str" cm="1">
        <f t="array" ref="C383">LOOKUP(2,1/(B$4:B383&lt;&gt;""),B$4:B383)</f>
        <v>Y58</v>
      </c>
      <c r="D383" t="s">
        <v>1319</v>
      </c>
      <c r="E383" t="s">
        <v>1320</v>
      </c>
      <c r="Z383" t="s">
        <v>267</v>
      </c>
      <c r="AA383" t="s">
        <v>519</v>
      </c>
      <c r="AB383" t="s">
        <v>520</v>
      </c>
    </row>
    <row r="384" spans="2:28" x14ac:dyDescent="0.3">
      <c r="C384" t="str" cm="1">
        <f t="array" ref="C384">LOOKUP(2,1/(B$4:B384&lt;&gt;""),B$4:B384)</f>
        <v>Y58</v>
      </c>
      <c r="D384" t="s">
        <v>321</v>
      </c>
      <c r="E384" t="s">
        <v>322</v>
      </c>
      <c r="Z384" t="s">
        <v>267</v>
      </c>
      <c r="AA384" t="s">
        <v>549</v>
      </c>
      <c r="AB384" t="s">
        <v>550</v>
      </c>
    </row>
    <row r="385" spans="2:28" x14ac:dyDescent="0.3">
      <c r="C385" t="str" cm="1">
        <f t="array" ref="C385">LOOKUP(2,1/(B$4:B385&lt;&gt;""),B$4:B385)</f>
        <v>Y58</v>
      </c>
      <c r="D385" t="s">
        <v>352</v>
      </c>
      <c r="E385" t="s">
        <v>353</v>
      </c>
      <c r="Z385" t="s">
        <v>267</v>
      </c>
      <c r="AA385" t="s">
        <v>604</v>
      </c>
      <c r="AB385" t="s">
        <v>605</v>
      </c>
    </row>
    <row r="386" spans="2:28" x14ac:dyDescent="0.3">
      <c r="C386" t="str" cm="1">
        <f t="array" ref="C386">LOOKUP(2,1/(B$4:B386&lt;&gt;""),B$4:B386)</f>
        <v>Y58</v>
      </c>
      <c r="D386" t="s">
        <v>382</v>
      </c>
      <c r="E386" t="s">
        <v>383</v>
      </c>
      <c r="Z386" t="s">
        <v>267</v>
      </c>
      <c r="AA386" t="s">
        <v>621</v>
      </c>
      <c r="AB386" t="s">
        <v>622</v>
      </c>
    </row>
    <row r="387" spans="2:28" x14ac:dyDescent="0.3">
      <c r="C387" t="str" cm="1">
        <f t="array" ref="C387">LOOKUP(2,1/(B$4:B387&lt;&gt;""),B$4:B387)</f>
        <v>Y58</v>
      </c>
      <c r="D387" t="s">
        <v>1325</v>
      </c>
      <c r="E387" t="s">
        <v>387</v>
      </c>
      <c r="Z387" t="s">
        <v>267</v>
      </c>
      <c r="AA387" t="s">
        <v>637</v>
      </c>
      <c r="AB387" t="s">
        <v>638</v>
      </c>
    </row>
    <row r="388" spans="2:28" x14ac:dyDescent="0.3">
      <c r="C388" t="str" cm="1">
        <f t="array" ref="C388">LOOKUP(2,1/(B$4:B388&lt;&gt;""),B$4:B388)</f>
        <v>Y58</v>
      </c>
      <c r="D388" t="s">
        <v>411</v>
      </c>
      <c r="E388" t="s">
        <v>412</v>
      </c>
      <c r="Y388" t="s">
        <v>273</v>
      </c>
      <c r="Z388" t="s">
        <v>273</v>
      </c>
      <c r="AA388" t="s">
        <v>215</v>
      </c>
      <c r="AB388" t="s">
        <v>211</v>
      </c>
    </row>
    <row r="389" spans="2:28" x14ac:dyDescent="0.3">
      <c r="C389" t="str" cm="1">
        <f t="array" ref="C389">LOOKUP(2,1/(B$4:B389&lt;&gt;""),B$4:B389)</f>
        <v>Y58</v>
      </c>
      <c r="D389" t="s">
        <v>527</v>
      </c>
      <c r="E389" t="s">
        <v>528</v>
      </c>
      <c r="Z389" t="s">
        <v>273</v>
      </c>
      <c r="AA389" t="s">
        <v>227</v>
      </c>
      <c r="AB389" t="s">
        <v>228</v>
      </c>
    </row>
    <row r="390" spans="2:28" x14ac:dyDescent="0.3">
      <c r="C390" t="str" cm="1">
        <f t="array" ref="C390">LOOKUP(2,1/(B$4:B390&lt;&gt;""),B$4:B390)</f>
        <v>Y58</v>
      </c>
      <c r="D390" t="s">
        <v>553</v>
      </c>
      <c r="E390" t="s">
        <v>554</v>
      </c>
      <c r="Z390" t="s">
        <v>273</v>
      </c>
      <c r="AA390" t="s">
        <v>263</v>
      </c>
      <c r="AB390" t="s">
        <v>264</v>
      </c>
    </row>
    <row r="391" spans="2:28" x14ac:dyDescent="0.3">
      <c r="C391" t="str" cm="1">
        <f t="array" ref="C391">LOOKUP(2,1/(B$4:B391&lt;&gt;""),B$4:B391)</f>
        <v>Y58</v>
      </c>
      <c r="D391" t="s">
        <v>592</v>
      </c>
      <c r="E391" t="s">
        <v>593</v>
      </c>
      <c r="Z391" t="s">
        <v>273</v>
      </c>
      <c r="AA391" t="s">
        <v>312</v>
      </c>
      <c r="AB391" t="s">
        <v>313</v>
      </c>
    </row>
    <row r="392" spans="2:28" x14ac:dyDescent="0.3">
      <c r="C392" t="str" cm="1">
        <f t="array" ref="C392">LOOKUP(2,1/(B$4:B392&lt;&gt;""),B$4:B392)</f>
        <v>Y58</v>
      </c>
      <c r="D392" t="s">
        <v>594</v>
      </c>
      <c r="E392" t="s">
        <v>595</v>
      </c>
      <c r="Z392" t="s">
        <v>273</v>
      </c>
      <c r="AA392" t="s">
        <v>323</v>
      </c>
      <c r="AB392" t="s">
        <v>324</v>
      </c>
    </row>
    <row r="393" spans="2:28" x14ac:dyDescent="0.3">
      <c r="C393" t="str" cm="1">
        <f t="array" ref="C393">LOOKUP(2,1/(B$4:B393&lt;&gt;""),B$4:B393)</f>
        <v>Y58</v>
      </c>
      <c r="D393" t="s">
        <v>629</v>
      </c>
      <c r="E393" t="s">
        <v>630</v>
      </c>
      <c r="Z393" t="s">
        <v>273</v>
      </c>
      <c r="AA393" t="s">
        <v>336</v>
      </c>
      <c r="AB393" t="s">
        <v>337</v>
      </c>
    </row>
    <row r="394" spans="2:28" x14ac:dyDescent="0.3">
      <c r="C394" t="str" cm="1">
        <f t="array" ref="C394">LOOKUP(2,1/(B$4:B394&lt;&gt;""),B$4:B394)</f>
        <v>Y58</v>
      </c>
      <c r="D394" t="s">
        <v>641</v>
      </c>
      <c r="E394" t="s">
        <v>642</v>
      </c>
      <c r="Z394" t="s">
        <v>273</v>
      </c>
      <c r="AA394" t="s">
        <v>348</v>
      </c>
      <c r="AB394" t="s">
        <v>349</v>
      </c>
    </row>
    <row r="395" spans="2:28" x14ac:dyDescent="0.3">
      <c r="C395" t="str" cm="1">
        <f t="array" ref="C395">LOOKUP(2,1/(B$4:B395&lt;&gt;""),B$4:B395)</f>
        <v>Y58</v>
      </c>
      <c r="D395" t="s">
        <v>670</v>
      </c>
      <c r="E395" t="s">
        <v>671</v>
      </c>
      <c r="Z395" t="s">
        <v>273</v>
      </c>
      <c r="AA395" t="s">
        <v>364</v>
      </c>
      <c r="AB395" t="s">
        <v>365</v>
      </c>
    </row>
    <row r="396" spans="2:28" x14ac:dyDescent="0.3">
      <c r="B396" t="s">
        <v>256</v>
      </c>
      <c r="C396" t="str" cm="1">
        <f t="array" ref="C396">LOOKUP(2,1/(B$4:B396&lt;&gt;""),B$4:B396)</f>
        <v>Y59</v>
      </c>
      <c r="D396" t="s">
        <v>256</v>
      </c>
      <c r="E396" t="s">
        <v>257</v>
      </c>
      <c r="Z396" t="s">
        <v>273</v>
      </c>
      <c r="AA396" t="s">
        <v>392</v>
      </c>
      <c r="AB396" t="s">
        <v>393</v>
      </c>
    </row>
    <row r="397" spans="2:28" x14ac:dyDescent="0.3">
      <c r="C397" t="str" cm="1">
        <f t="array" ref="C397">LOOKUP(2,1/(B$4:B397&lt;&gt;""),B$4:B397)</f>
        <v>Y59</v>
      </c>
      <c r="D397" t="s">
        <v>304</v>
      </c>
      <c r="E397" t="s">
        <v>305</v>
      </c>
      <c r="Z397" t="s">
        <v>273</v>
      </c>
      <c r="AA397" t="s">
        <v>400</v>
      </c>
      <c r="AB397" t="s">
        <v>401</v>
      </c>
    </row>
    <row r="398" spans="2:28" x14ac:dyDescent="0.3">
      <c r="C398" t="str" cm="1">
        <f t="array" ref="C398">LOOKUP(2,1/(B$4:B398&lt;&gt;""),B$4:B398)</f>
        <v>Y59</v>
      </c>
      <c r="D398" t="s">
        <v>310</v>
      </c>
      <c r="E398" t="s">
        <v>311</v>
      </c>
      <c r="Z398" t="s">
        <v>273</v>
      </c>
      <c r="AA398" t="s">
        <v>413</v>
      </c>
      <c r="AB398" t="s">
        <v>414</v>
      </c>
    </row>
    <row r="399" spans="2:28" x14ac:dyDescent="0.3">
      <c r="C399" t="str" cm="1">
        <f t="array" ref="C399">LOOKUP(2,1/(B$4:B399&lt;&gt;""),B$4:B399)</f>
        <v>Y59</v>
      </c>
      <c r="D399" t="s">
        <v>302</v>
      </c>
      <c r="E399" t="s">
        <v>303</v>
      </c>
      <c r="Z399" t="s">
        <v>273</v>
      </c>
      <c r="AA399" t="s">
        <v>415</v>
      </c>
      <c r="AB399" t="s">
        <v>416</v>
      </c>
    </row>
    <row r="400" spans="2:28" x14ac:dyDescent="0.3">
      <c r="C400" t="str" cm="1">
        <f t="array" ref="C400">LOOKUP(2,1/(B$4:B400&lt;&gt;""),B$4:B400)</f>
        <v>Y59</v>
      </c>
      <c r="D400" t="s">
        <v>318</v>
      </c>
      <c r="E400" t="s">
        <v>319</v>
      </c>
      <c r="Z400" t="s">
        <v>273</v>
      </c>
      <c r="AA400" t="s">
        <v>421</v>
      </c>
      <c r="AB400" t="s">
        <v>422</v>
      </c>
    </row>
    <row r="401" spans="3:28" x14ac:dyDescent="0.3">
      <c r="C401" t="str" cm="1">
        <f t="array" ref="C401">LOOKUP(2,1/(B$4:B401&lt;&gt;""),B$4:B401)</f>
        <v>Y59</v>
      </c>
      <c r="D401" t="s">
        <v>326</v>
      </c>
      <c r="E401" t="s">
        <v>327</v>
      </c>
      <c r="Z401" t="s">
        <v>273</v>
      </c>
      <c r="AA401" t="s">
        <v>425</v>
      </c>
      <c r="AB401" t="s">
        <v>426</v>
      </c>
    </row>
    <row r="402" spans="3:28" x14ac:dyDescent="0.3">
      <c r="C402" t="str" cm="1">
        <f t="array" ref="C402">LOOKUP(2,1/(B$4:B402&lt;&gt;""),B$4:B402)</f>
        <v>Y59</v>
      </c>
      <c r="D402" t="s">
        <v>398</v>
      </c>
      <c r="E402" t="s">
        <v>399</v>
      </c>
      <c r="Z402" t="s">
        <v>273</v>
      </c>
      <c r="AA402" t="s">
        <v>427</v>
      </c>
      <c r="AB402" t="s">
        <v>428</v>
      </c>
    </row>
    <row r="403" spans="3:28" x14ac:dyDescent="0.3">
      <c r="C403" t="str" cm="1">
        <f t="array" ref="C403">LOOKUP(2,1/(B$4:B403&lt;&gt;""),B$4:B403)</f>
        <v>Y59</v>
      </c>
      <c r="D403" t="s">
        <v>423</v>
      </c>
      <c r="E403" t="s">
        <v>424</v>
      </c>
      <c r="Z403" t="s">
        <v>273</v>
      </c>
      <c r="AA403" t="s">
        <v>431</v>
      </c>
      <c r="AB403" t="s">
        <v>432</v>
      </c>
    </row>
    <row r="404" spans="3:28" x14ac:dyDescent="0.3">
      <c r="C404" t="str" cm="1">
        <f t="array" ref="C404">LOOKUP(2,1/(B$4:B404&lt;&gt;""),B$4:B404)</f>
        <v>Y59</v>
      </c>
      <c r="D404" t="s">
        <v>446</v>
      </c>
      <c r="E404" t="s">
        <v>447</v>
      </c>
      <c r="Z404" t="s">
        <v>273</v>
      </c>
      <c r="AA404" t="s">
        <v>438</v>
      </c>
      <c r="AB404" t="s">
        <v>439</v>
      </c>
    </row>
    <row r="405" spans="3:28" x14ac:dyDescent="0.3">
      <c r="C405" t="str" cm="1">
        <f t="array" ref="C405">LOOKUP(2,1/(B$4:B405&lt;&gt;""),B$4:B405)</f>
        <v>Y59</v>
      </c>
      <c r="D405" t="s">
        <v>454</v>
      </c>
      <c r="E405" t="s">
        <v>455</v>
      </c>
      <c r="Z405" t="s">
        <v>273</v>
      </c>
      <c r="AA405" t="s">
        <v>442</v>
      </c>
      <c r="AB405" t="s">
        <v>443</v>
      </c>
    </row>
    <row r="406" spans="3:28" x14ac:dyDescent="0.3">
      <c r="C406" t="str" cm="1">
        <f t="array" ref="C406">LOOKUP(2,1/(B$4:B406&lt;&gt;""),B$4:B406)</f>
        <v>Y59</v>
      </c>
      <c r="D406" t="s">
        <v>502</v>
      </c>
      <c r="E406" t="s">
        <v>503</v>
      </c>
      <c r="Z406" t="s">
        <v>273</v>
      </c>
      <c r="AA406" t="s">
        <v>448</v>
      </c>
      <c r="AB406" t="s">
        <v>449</v>
      </c>
    </row>
    <row r="407" spans="3:28" x14ac:dyDescent="0.3">
      <c r="C407" t="str" cm="1">
        <f t="array" ref="C407">LOOKUP(2,1/(B$4:B407&lt;&gt;""),B$4:B407)</f>
        <v>Y59</v>
      </c>
      <c r="D407" t="s">
        <v>547</v>
      </c>
      <c r="E407" t="s">
        <v>548</v>
      </c>
      <c r="Z407" t="s">
        <v>273</v>
      </c>
      <c r="AA407" t="s">
        <v>450</v>
      </c>
      <c r="AB407" t="s">
        <v>451</v>
      </c>
    </row>
    <row r="408" spans="3:28" x14ac:dyDescent="0.3">
      <c r="C408" t="str" cm="1">
        <f t="array" ref="C408">LOOKUP(2,1/(B$4:B408&lt;&gt;""),B$4:B408)</f>
        <v>Y59</v>
      </c>
      <c r="D408" t="s">
        <v>557</v>
      </c>
      <c r="E408" t="s">
        <v>558</v>
      </c>
      <c r="Z408" t="s">
        <v>273</v>
      </c>
      <c r="AA408" t="s">
        <v>460</v>
      </c>
      <c r="AB408" t="s">
        <v>461</v>
      </c>
    </row>
    <row r="409" spans="3:28" x14ac:dyDescent="0.3">
      <c r="C409" t="str" cm="1">
        <f t="array" ref="C409">LOOKUP(2,1/(B$4:B409&lt;&gt;""),B$4:B409)</f>
        <v>Y59</v>
      </c>
      <c r="D409" t="s">
        <v>560</v>
      </c>
      <c r="E409" t="s">
        <v>561</v>
      </c>
      <c r="Z409" t="s">
        <v>273</v>
      </c>
      <c r="AA409" t="s">
        <v>468</v>
      </c>
      <c r="AB409" t="s">
        <v>469</v>
      </c>
    </row>
    <row r="410" spans="3:28" x14ac:dyDescent="0.3">
      <c r="C410" t="str" cm="1">
        <f t="array" ref="C410">LOOKUP(2,1/(B$4:B410&lt;&gt;""),B$4:B410)</f>
        <v>Y59</v>
      </c>
      <c r="D410" t="s">
        <v>588</v>
      </c>
      <c r="E410" t="s">
        <v>589</v>
      </c>
      <c r="Z410" t="s">
        <v>273</v>
      </c>
      <c r="AA410" t="s">
        <v>484</v>
      </c>
      <c r="AB410" t="s">
        <v>485</v>
      </c>
    </row>
    <row r="411" spans="3:28" x14ac:dyDescent="0.3">
      <c r="C411" t="str" cm="1">
        <f t="array" ref="C411">LOOKUP(2,1/(B$4:B411&lt;&gt;""),B$4:B411)</f>
        <v>Y59</v>
      </c>
      <c r="D411" t="s">
        <v>600</v>
      </c>
      <c r="E411" t="s">
        <v>601</v>
      </c>
      <c r="Z411" t="s">
        <v>273</v>
      </c>
      <c r="AA411" t="s">
        <v>506</v>
      </c>
      <c r="AB411" t="s">
        <v>507</v>
      </c>
    </row>
    <row r="412" spans="3:28" x14ac:dyDescent="0.3">
      <c r="C412" t="str" cm="1">
        <f t="array" ref="C412">LOOKUP(2,1/(B$4:B412&lt;&gt;""),B$4:B412)</f>
        <v>Y59</v>
      </c>
      <c r="D412" t="s">
        <v>625</v>
      </c>
      <c r="E412" t="s">
        <v>626</v>
      </c>
      <c r="Z412" t="s">
        <v>273</v>
      </c>
      <c r="AA412" t="s">
        <v>517</v>
      </c>
      <c r="AB412" t="s">
        <v>518</v>
      </c>
    </row>
    <row r="413" spans="3:28" x14ac:dyDescent="0.3">
      <c r="C413" t="str" cm="1">
        <f t="array" ref="C413">LOOKUP(2,1/(B$4:B413&lt;&gt;""),B$4:B413)</f>
        <v>Y59</v>
      </c>
      <c r="D413" t="s">
        <v>662</v>
      </c>
      <c r="E413" t="s">
        <v>663</v>
      </c>
      <c r="Z413" t="s">
        <v>273</v>
      </c>
      <c r="AA413" t="s">
        <v>562</v>
      </c>
      <c r="AB413" t="s">
        <v>563</v>
      </c>
    </row>
    <row r="414" spans="3:28" x14ac:dyDescent="0.3">
      <c r="C414" t="str" cm="1">
        <f t="array" ref="C414">LOOKUP(2,1/(B$4:B414&lt;&gt;""),B$4:B414)</f>
        <v>Y59</v>
      </c>
      <c r="D414" t="s">
        <v>664</v>
      </c>
      <c r="E414" t="s">
        <v>665</v>
      </c>
      <c r="Z414" t="s">
        <v>273</v>
      </c>
      <c r="AA414" t="s">
        <v>568</v>
      </c>
      <c r="AB414" t="s">
        <v>569</v>
      </c>
    </row>
    <row r="415" spans="3:28" x14ac:dyDescent="0.3">
      <c r="C415" t="str" cm="1">
        <f t="array" ref="C415">LOOKUP(2,1/(B$4:B415&lt;&gt;""),B$4:B415)</f>
        <v>Y59</v>
      </c>
      <c r="D415" t="s">
        <v>672</v>
      </c>
      <c r="E415" t="s">
        <v>673</v>
      </c>
      <c r="Z415" t="s">
        <v>273</v>
      </c>
      <c r="AA415" t="s">
        <v>606</v>
      </c>
      <c r="AB415" t="s">
        <v>607</v>
      </c>
    </row>
    <row r="416" spans="3:28" x14ac:dyDescent="0.3">
      <c r="C416" t="str" cm="1">
        <f t="array" ref="C416">LOOKUP(2,1/(B$4:B416&lt;&gt;""),B$4:B416)</f>
        <v>Y59</v>
      </c>
      <c r="D416" t="s">
        <v>678</v>
      </c>
      <c r="E416" t="s">
        <v>679</v>
      </c>
      <c r="Z416" t="s">
        <v>273</v>
      </c>
      <c r="AA416" t="s">
        <v>627</v>
      </c>
      <c r="AB416" t="s">
        <v>628</v>
      </c>
    </row>
    <row r="417" spans="2:28" x14ac:dyDescent="0.3">
      <c r="B417" t="s">
        <v>1334</v>
      </c>
      <c r="C417" t="str" cm="1">
        <f t="array" ref="C417">LOOKUP(2,1/(B$4:B417&lt;&gt;""),B$4:B417)</f>
        <v>Y60</v>
      </c>
      <c r="D417" t="s">
        <v>1334</v>
      </c>
      <c r="E417" t="s">
        <v>1340</v>
      </c>
      <c r="Z417" t="s">
        <v>273</v>
      </c>
      <c r="AA417" t="s">
        <v>643</v>
      </c>
      <c r="AB417" t="s">
        <v>644</v>
      </c>
    </row>
    <row r="418" spans="2:28" x14ac:dyDescent="0.3">
      <c r="C418" t="str" cm="1">
        <f t="array" ref="C418">LOOKUP(2,1/(B$4:B418&lt;&gt;""),B$4:B418)</f>
        <v>Y60</v>
      </c>
      <c r="D418" t="s">
        <v>265</v>
      </c>
      <c r="E418" t="s">
        <v>1333</v>
      </c>
      <c r="Z418" t="s">
        <v>273</v>
      </c>
      <c r="AA418" t="s">
        <v>653</v>
      </c>
      <c r="AB418" t="s">
        <v>654</v>
      </c>
    </row>
    <row r="419" spans="2:28" x14ac:dyDescent="0.3">
      <c r="C419" t="str" cm="1">
        <f t="array" ref="C419">LOOKUP(2,1/(B$4:B419&lt;&gt;""),B$4:B419)</f>
        <v>Y60</v>
      </c>
      <c r="D419" t="s">
        <v>271</v>
      </c>
      <c r="E419" t="s">
        <v>1335</v>
      </c>
      <c r="Z419" t="s">
        <v>273</v>
      </c>
      <c r="AA419" t="s">
        <v>655</v>
      </c>
      <c r="AB419" t="s">
        <v>656</v>
      </c>
    </row>
    <row r="420" spans="2:28" x14ac:dyDescent="0.3">
      <c r="C420" t="str" cm="1">
        <f t="array" ref="C420">LOOKUP(2,1/(B$4:B420&lt;&gt;""),B$4:B420)</f>
        <v>Y60</v>
      </c>
      <c r="D420" t="s">
        <v>278</v>
      </c>
      <c r="E420" t="s">
        <v>1336</v>
      </c>
      <c r="Z420" t="s">
        <v>273</v>
      </c>
      <c r="AA420" t="s">
        <v>666</v>
      </c>
      <c r="AB420" t="s">
        <v>667</v>
      </c>
    </row>
    <row r="421" spans="2:28" x14ac:dyDescent="0.3">
      <c r="C421" t="str" cm="1">
        <f t="array" ref="C421">LOOKUP(2,1/(B$4:B421&lt;&gt;""),B$4:B421)</f>
        <v>Y60</v>
      </c>
      <c r="D421" t="s">
        <v>269</v>
      </c>
      <c r="E421" t="s">
        <v>270</v>
      </c>
      <c r="Y421" t="s">
        <v>280</v>
      </c>
      <c r="Z421" t="s">
        <v>280</v>
      </c>
      <c r="AA421" t="s">
        <v>302</v>
      </c>
      <c r="AB421" t="s">
        <v>303</v>
      </c>
    </row>
    <row r="422" spans="2:28" x14ac:dyDescent="0.3">
      <c r="C422" t="str" cm="1">
        <f t="array" ref="C422">LOOKUP(2,1/(B$4:B422&lt;&gt;""),B$4:B422)</f>
        <v>Y60</v>
      </c>
      <c r="D422" t="s">
        <v>360</v>
      </c>
      <c r="E422" t="s">
        <v>361</v>
      </c>
      <c r="Z422" t="s">
        <v>280</v>
      </c>
      <c r="AA422" t="s">
        <v>318</v>
      </c>
      <c r="AB422" t="s">
        <v>319</v>
      </c>
    </row>
    <row r="423" spans="2:28" x14ac:dyDescent="0.3">
      <c r="C423" t="str" cm="1">
        <f t="array" ref="C423">LOOKUP(2,1/(B$4:B423&lt;&gt;""),B$4:B423)</f>
        <v>Y60</v>
      </c>
      <c r="D423" t="s">
        <v>376</v>
      </c>
      <c r="E423" t="s">
        <v>377</v>
      </c>
      <c r="Z423" t="s">
        <v>280</v>
      </c>
      <c r="AA423" t="s">
        <v>326</v>
      </c>
      <c r="AB423" t="s">
        <v>327</v>
      </c>
    </row>
    <row r="424" spans="2:28" x14ac:dyDescent="0.3">
      <c r="C424" t="str" cm="1">
        <f t="array" ref="C424">LOOKUP(2,1/(B$4:B424&lt;&gt;""),B$4:B424)</f>
        <v>Y60</v>
      </c>
      <c r="D424" t="s">
        <v>380</v>
      </c>
      <c r="E424" t="s">
        <v>381</v>
      </c>
      <c r="Z424" t="s">
        <v>280</v>
      </c>
      <c r="AA424" t="s">
        <v>398</v>
      </c>
      <c r="AB424" t="s">
        <v>399</v>
      </c>
    </row>
    <row r="425" spans="2:28" x14ac:dyDescent="0.3">
      <c r="C425" t="str" cm="1">
        <f t="array" ref="C425">LOOKUP(2,1/(B$4:B425&lt;&gt;""),B$4:B425)</f>
        <v>Y60</v>
      </c>
      <c r="D425" t="s">
        <v>388</v>
      </c>
      <c r="E425" t="s">
        <v>389</v>
      </c>
      <c r="Z425" t="s">
        <v>280</v>
      </c>
      <c r="AA425" t="s">
        <v>423</v>
      </c>
      <c r="AB425" t="s">
        <v>424</v>
      </c>
    </row>
    <row r="426" spans="2:28" x14ac:dyDescent="0.3">
      <c r="C426" t="str" cm="1">
        <f t="array" ref="C426">LOOKUP(2,1/(B$4:B426&lt;&gt;""),B$4:B426)</f>
        <v>Y60</v>
      </c>
      <c r="D426" t="s">
        <v>433</v>
      </c>
      <c r="E426" t="s">
        <v>434</v>
      </c>
      <c r="Z426" t="s">
        <v>280</v>
      </c>
      <c r="AA426" t="s">
        <v>446</v>
      </c>
      <c r="AB426" t="s">
        <v>447</v>
      </c>
    </row>
    <row r="427" spans="2:28" x14ac:dyDescent="0.3">
      <c r="C427" t="str" cm="1">
        <f t="array" ref="C427">LOOKUP(2,1/(B$4:B427&lt;&gt;""),B$4:B427)</f>
        <v>Y60</v>
      </c>
      <c r="D427" t="s">
        <v>478</v>
      </c>
      <c r="E427" t="s">
        <v>479</v>
      </c>
      <c r="Z427" t="s">
        <v>280</v>
      </c>
      <c r="AA427" t="s">
        <v>454</v>
      </c>
      <c r="AB427" t="s">
        <v>455</v>
      </c>
    </row>
    <row r="428" spans="2:28" x14ac:dyDescent="0.3">
      <c r="C428" t="str" cm="1">
        <f t="array" ref="C428">LOOKUP(2,1/(B$4:B428&lt;&gt;""),B$4:B428)</f>
        <v>Y60</v>
      </c>
      <c r="D428" t="s">
        <v>482</v>
      </c>
      <c r="E428" t="s">
        <v>483</v>
      </c>
      <c r="Z428" t="s">
        <v>280</v>
      </c>
      <c r="AA428" t="s">
        <v>502</v>
      </c>
      <c r="AB428" t="s">
        <v>503</v>
      </c>
    </row>
    <row r="429" spans="2:28" x14ac:dyDescent="0.3">
      <c r="C429" t="str" cm="1">
        <f t="array" ref="C429">LOOKUP(2,1/(B$4:B429&lt;&gt;""),B$4:B429)</f>
        <v>Y60</v>
      </c>
      <c r="D429" t="s">
        <v>488</v>
      </c>
      <c r="E429" t="s">
        <v>489</v>
      </c>
      <c r="Z429" t="s">
        <v>280</v>
      </c>
      <c r="AA429" t="s">
        <v>512</v>
      </c>
      <c r="AB429" t="s">
        <v>513</v>
      </c>
    </row>
    <row r="430" spans="2:28" x14ac:dyDescent="0.3">
      <c r="C430" t="str" cm="1">
        <f t="array" ref="C430">LOOKUP(2,1/(B$4:B430&lt;&gt;""),B$4:B430)</f>
        <v>Y60</v>
      </c>
      <c r="D430" t="s">
        <v>533</v>
      </c>
      <c r="E430" t="s">
        <v>534</v>
      </c>
      <c r="Z430" t="s">
        <v>280</v>
      </c>
      <c r="AA430" t="s">
        <v>547</v>
      </c>
      <c r="AB430" t="s">
        <v>548</v>
      </c>
    </row>
    <row r="431" spans="2:28" x14ac:dyDescent="0.3">
      <c r="C431" t="str" cm="1">
        <f t="array" ref="C431">LOOKUP(2,1/(B$4:B431&lt;&gt;""),B$4:B431)</f>
        <v>Y60</v>
      </c>
      <c r="D431" t="s">
        <v>539</v>
      </c>
      <c r="E431" t="s">
        <v>540</v>
      </c>
      <c r="Z431" t="s">
        <v>280</v>
      </c>
      <c r="AA431" t="s">
        <v>557</v>
      </c>
      <c r="AB431" t="s">
        <v>558</v>
      </c>
    </row>
    <row r="432" spans="2:28" x14ac:dyDescent="0.3">
      <c r="C432" t="str" cm="1">
        <f t="array" ref="C432">LOOKUP(2,1/(B$4:B432&lt;&gt;""),B$4:B432)</f>
        <v>Y60</v>
      </c>
      <c r="D432" t="s">
        <v>541</v>
      </c>
      <c r="E432" t="s">
        <v>542</v>
      </c>
      <c r="Z432" t="s">
        <v>280</v>
      </c>
      <c r="AA432" t="s">
        <v>560</v>
      </c>
      <c r="AB432" t="s">
        <v>561</v>
      </c>
    </row>
    <row r="433" spans="2:28" x14ac:dyDescent="0.3">
      <c r="C433" t="str" cm="1">
        <f t="array" ref="C433">LOOKUP(2,1/(B$4:B433&lt;&gt;""),B$4:B433)</f>
        <v>Y60</v>
      </c>
      <c r="D433" t="s">
        <v>574</v>
      </c>
      <c r="E433" t="s">
        <v>575</v>
      </c>
      <c r="Z433" t="s">
        <v>280</v>
      </c>
      <c r="AA433" t="s">
        <v>588</v>
      </c>
      <c r="AB433" t="s">
        <v>589</v>
      </c>
    </row>
    <row r="434" spans="2:28" x14ac:dyDescent="0.3">
      <c r="C434" t="str" cm="1">
        <f t="array" ref="C434">LOOKUP(2,1/(B$4:B434&lt;&gt;""),B$4:B434)</f>
        <v>Y60</v>
      </c>
      <c r="D434" t="s">
        <v>578</v>
      </c>
      <c r="E434" t="s">
        <v>579</v>
      </c>
      <c r="Z434" t="s">
        <v>280</v>
      </c>
      <c r="AA434" t="s">
        <v>600</v>
      </c>
      <c r="AB434" t="s">
        <v>601</v>
      </c>
    </row>
    <row r="435" spans="2:28" x14ac:dyDescent="0.3">
      <c r="C435" t="str" cm="1">
        <f t="array" ref="C435">LOOKUP(2,1/(B$4:B435&lt;&gt;""),B$4:B435)</f>
        <v>Y60</v>
      </c>
      <c r="D435" t="s">
        <v>586</v>
      </c>
      <c r="E435" t="s">
        <v>587</v>
      </c>
      <c r="Z435" t="s">
        <v>280</v>
      </c>
      <c r="AA435" t="s">
        <v>625</v>
      </c>
      <c r="AB435" t="s">
        <v>626</v>
      </c>
    </row>
    <row r="436" spans="2:28" x14ac:dyDescent="0.3">
      <c r="C436" t="str" cm="1">
        <f t="array" ref="C436">LOOKUP(2,1/(B$4:B436&lt;&gt;""),B$4:B436)</f>
        <v>Y60</v>
      </c>
      <c r="D436" t="s">
        <v>590</v>
      </c>
      <c r="E436" t="s">
        <v>591</v>
      </c>
      <c r="Z436" t="s">
        <v>280</v>
      </c>
      <c r="AA436" t="s">
        <v>662</v>
      </c>
      <c r="AB436" t="s">
        <v>663</v>
      </c>
    </row>
    <row r="437" spans="2:28" x14ac:dyDescent="0.3">
      <c r="C437" t="str" cm="1">
        <f t="array" ref="C437">LOOKUP(2,1/(B$4:B437&lt;&gt;""),B$4:B437)</f>
        <v>Y60</v>
      </c>
      <c r="D437" t="s">
        <v>610</v>
      </c>
      <c r="E437" t="s">
        <v>611</v>
      </c>
      <c r="Z437" t="s">
        <v>280</v>
      </c>
      <c r="AA437" t="s">
        <v>664</v>
      </c>
      <c r="AB437" t="s">
        <v>665</v>
      </c>
    </row>
    <row r="438" spans="2:28" x14ac:dyDescent="0.3">
      <c r="C438" t="str" cm="1">
        <f t="array" ref="C438">LOOKUP(2,1/(B$4:B438&lt;&gt;""),B$4:B438)</f>
        <v>Y60</v>
      </c>
      <c r="D438" t="s">
        <v>619</v>
      </c>
      <c r="E438" t="s">
        <v>620</v>
      </c>
      <c r="Z438" t="s">
        <v>280</v>
      </c>
      <c r="AA438" t="s">
        <v>672</v>
      </c>
      <c r="AB438" t="s">
        <v>673</v>
      </c>
    </row>
    <row r="439" spans="2:28" x14ac:dyDescent="0.3">
      <c r="C439" t="str" cm="1">
        <f t="array" ref="C439">LOOKUP(2,1/(B$4:B439&lt;&gt;""),B$4:B439)</f>
        <v>Y60</v>
      </c>
      <c r="D439" t="s">
        <v>635</v>
      </c>
      <c r="E439" t="s">
        <v>636</v>
      </c>
      <c r="Z439" t="s">
        <v>280</v>
      </c>
      <c r="AA439" t="s">
        <v>678</v>
      </c>
      <c r="AB439" t="s">
        <v>679</v>
      </c>
    </row>
    <row r="440" spans="2:28" x14ac:dyDescent="0.3">
      <c r="C440" t="str" cm="1">
        <f t="array" ref="C440">LOOKUP(2,1/(B$4:B440&lt;&gt;""),B$4:B440)</f>
        <v>Y60</v>
      </c>
      <c r="D440" t="s">
        <v>649</v>
      </c>
      <c r="E440" t="s">
        <v>650</v>
      </c>
      <c r="Y440" t="s">
        <v>288</v>
      </c>
      <c r="Z440" t="s">
        <v>288</v>
      </c>
      <c r="AA440" t="s">
        <v>245</v>
      </c>
      <c r="AB440" t="s">
        <v>246</v>
      </c>
    </row>
    <row r="441" spans="2:28" x14ac:dyDescent="0.3">
      <c r="C441" t="str" cm="1">
        <f t="array" ref="C441">LOOKUP(2,1/(B$4:B441&lt;&gt;""),B$4:B441)</f>
        <v>Y60</v>
      </c>
      <c r="D441" t="s">
        <v>659</v>
      </c>
      <c r="E441" t="s">
        <v>660</v>
      </c>
      <c r="Z441" t="s">
        <v>288</v>
      </c>
      <c r="AA441" t="s">
        <v>1319</v>
      </c>
      <c r="AB441" t="s">
        <v>1320</v>
      </c>
    </row>
    <row r="442" spans="2:28" x14ac:dyDescent="0.3">
      <c r="C442" t="str" cm="1">
        <f t="array" ref="C442">LOOKUP(2,1/(B$4:B442&lt;&gt;""),B$4:B442)</f>
        <v>Y60</v>
      </c>
      <c r="D442" t="s">
        <v>682</v>
      </c>
      <c r="E442" t="s">
        <v>683</v>
      </c>
      <c r="Z442" t="s">
        <v>288</v>
      </c>
      <c r="AA442" t="s">
        <v>321</v>
      </c>
      <c r="AB442" t="s">
        <v>322</v>
      </c>
    </row>
    <row r="443" spans="2:28" x14ac:dyDescent="0.3">
      <c r="C443" t="str" cm="1">
        <f t="array" ref="C443">LOOKUP(2,1/(B$4:B443&lt;&gt;""),B$4:B443)</f>
        <v>Y60</v>
      </c>
      <c r="D443" t="s">
        <v>684</v>
      </c>
      <c r="E443" t="s">
        <v>685</v>
      </c>
      <c r="Z443" t="s">
        <v>288</v>
      </c>
      <c r="AA443" t="s">
        <v>352</v>
      </c>
      <c r="AB443" t="s">
        <v>353</v>
      </c>
    </row>
    <row r="444" spans="2:28" x14ac:dyDescent="0.3">
      <c r="B444" t="s">
        <v>1338</v>
      </c>
      <c r="C444" t="str" cm="1">
        <f t="array" ref="C444">LOOKUP(2,1/(B$4:B444&lt;&gt;""),B$4:B444)</f>
        <v>Y61</v>
      </c>
      <c r="D444" t="s">
        <v>1338</v>
      </c>
      <c r="E444" t="s">
        <v>1341</v>
      </c>
      <c r="Z444" t="s">
        <v>288</v>
      </c>
      <c r="AA444" t="s">
        <v>382</v>
      </c>
      <c r="AB444" t="s">
        <v>383</v>
      </c>
    </row>
    <row r="445" spans="2:28" x14ac:dyDescent="0.3">
      <c r="C445" t="str" cm="1">
        <f t="array" ref="C445">LOOKUP(2,1/(B$4:B445&lt;&gt;""),B$4:B445)</f>
        <v>Y61</v>
      </c>
      <c r="D445" t="s">
        <v>286</v>
      </c>
      <c r="E445" t="s">
        <v>1337</v>
      </c>
      <c r="Z445" t="s">
        <v>288</v>
      </c>
      <c r="AA445" t="s">
        <v>1325</v>
      </c>
      <c r="AB445" t="s">
        <v>387</v>
      </c>
    </row>
    <row r="446" spans="2:28" x14ac:dyDescent="0.3">
      <c r="C446" t="str" cm="1">
        <f t="array" ref="C446">LOOKUP(2,1/(B$4:B446&lt;&gt;""),B$4:B446)</f>
        <v>Y61</v>
      </c>
      <c r="D446" t="s">
        <v>254</v>
      </c>
      <c r="E446" t="s">
        <v>255</v>
      </c>
      <c r="Z446" t="s">
        <v>288</v>
      </c>
      <c r="AA446" t="s">
        <v>411</v>
      </c>
      <c r="AB446" t="s">
        <v>412</v>
      </c>
    </row>
    <row r="447" spans="2:28" x14ac:dyDescent="0.3">
      <c r="C447" t="str" cm="1">
        <f t="array" ref="C447">LOOKUP(2,1/(B$4:B447&lt;&gt;""),B$4:B447)</f>
        <v>Y61</v>
      </c>
      <c r="D447" t="s">
        <v>334</v>
      </c>
      <c r="E447" t="s">
        <v>335</v>
      </c>
      <c r="Z447" t="s">
        <v>288</v>
      </c>
      <c r="AA447" t="s">
        <v>527</v>
      </c>
      <c r="AB447" t="s">
        <v>528</v>
      </c>
    </row>
    <row r="448" spans="2:28" x14ac:dyDescent="0.3">
      <c r="C448" t="str" cm="1">
        <f t="array" ref="C448">LOOKUP(2,1/(B$4:B448&lt;&gt;""),B$4:B448)</f>
        <v>Y61</v>
      </c>
      <c r="D448" t="s">
        <v>338</v>
      </c>
      <c r="E448" t="s">
        <v>339</v>
      </c>
      <c r="Z448" t="s">
        <v>288</v>
      </c>
      <c r="AA448" t="s">
        <v>553</v>
      </c>
      <c r="AB448" t="s">
        <v>554</v>
      </c>
    </row>
    <row r="449" spans="2:28" x14ac:dyDescent="0.3">
      <c r="C449" t="str" cm="1">
        <f t="array" ref="C449">LOOKUP(2,1/(B$4:B449&lt;&gt;""),B$4:B449)</f>
        <v>Y61</v>
      </c>
      <c r="D449" t="s">
        <v>404</v>
      </c>
      <c r="E449" t="s">
        <v>405</v>
      </c>
      <c r="Z449" t="s">
        <v>288</v>
      </c>
      <c r="AA449" t="s">
        <v>592</v>
      </c>
      <c r="AB449" t="s">
        <v>593</v>
      </c>
    </row>
    <row r="450" spans="2:28" x14ac:dyDescent="0.3">
      <c r="C450" t="str" cm="1">
        <f t="array" ref="C450">LOOKUP(2,1/(B$4:B450&lt;&gt;""),B$4:B450)</f>
        <v>Y61</v>
      </c>
      <c r="D450" t="s">
        <v>435</v>
      </c>
      <c r="E450" t="s">
        <v>436</v>
      </c>
      <c r="Z450" t="s">
        <v>288</v>
      </c>
      <c r="AA450" t="s">
        <v>594</v>
      </c>
      <c r="AB450" t="s">
        <v>595</v>
      </c>
    </row>
    <row r="451" spans="2:28" x14ac:dyDescent="0.3">
      <c r="C451" t="str" cm="1">
        <f t="array" ref="C451">LOOKUP(2,1/(B$4:B451&lt;&gt;""),B$4:B451)</f>
        <v>Y61</v>
      </c>
      <c r="D451" t="s">
        <v>494</v>
      </c>
      <c r="E451" t="s">
        <v>495</v>
      </c>
      <c r="Z451" t="s">
        <v>288</v>
      </c>
      <c r="AA451" t="s">
        <v>629</v>
      </c>
      <c r="AB451" t="s">
        <v>630</v>
      </c>
    </row>
    <row r="452" spans="2:28" x14ac:dyDescent="0.3">
      <c r="C452" t="str" cm="1">
        <f t="array" ref="C452">LOOKUP(2,1/(B$4:B452&lt;&gt;""),B$4:B452)</f>
        <v>Y61</v>
      </c>
      <c r="D452" t="s">
        <v>512</v>
      </c>
      <c r="E452" t="s">
        <v>513</v>
      </c>
      <c r="Z452" t="s">
        <v>288</v>
      </c>
      <c r="AA452" t="s">
        <v>641</v>
      </c>
      <c r="AB452" t="s">
        <v>642</v>
      </c>
    </row>
    <row r="453" spans="2:28" x14ac:dyDescent="0.3">
      <c r="C453" t="str" cm="1">
        <f t="array" ref="C453">LOOKUP(2,1/(B$4:B453&lt;&gt;""),B$4:B453)</f>
        <v>Y61</v>
      </c>
      <c r="D453" t="s">
        <v>519</v>
      </c>
      <c r="E453" t="s">
        <v>520</v>
      </c>
      <c r="Z453" t="s">
        <v>288</v>
      </c>
      <c r="AA453" t="s">
        <v>670</v>
      </c>
      <c r="AB453" t="s">
        <v>671</v>
      </c>
    </row>
    <row r="454" spans="2:28" x14ac:dyDescent="0.3">
      <c r="C454" t="str" cm="1">
        <f t="array" ref="C454">LOOKUP(2,1/(B$4:B454&lt;&gt;""),B$4:B454)</f>
        <v>Y61</v>
      </c>
      <c r="D454" t="s">
        <v>549</v>
      </c>
      <c r="E454" t="s">
        <v>550</v>
      </c>
      <c r="Y454" t="s">
        <v>217</v>
      </c>
      <c r="Z454" t="s">
        <v>217</v>
      </c>
      <c r="AA454" t="s">
        <v>236</v>
      </c>
      <c r="AB454" t="s">
        <v>237</v>
      </c>
    </row>
    <row r="455" spans="2:28" x14ac:dyDescent="0.3">
      <c r="C455" t="str" cm="1">
        <f t="array" ref="C455">LOOKUP(2,1/(B$4:B455&lt;&gt;""),B$4:B455)</f>
        <v>Y61</v>
      </c>
      <c r="D455" t="s">
        <v>604</v>
      </c>
      <c r="E455" t="s">
        <v>605</v>
      </c>
      <c r="Z455" t="s">
        <v>217</v>
      </c>
      <c r="AA455" t="s">
        <v>308</v>
      </c>
      <c r="AB455" t="s">
        <v>309</v>
      </c>
    </row>
    <row r="456" spans="2:28" x14ac:dyDescent="0.3">
      <c r="C456" t="str" cm="1">
        <f t="array" ref="C456">LOOKUP(2,1/(B$4:B456&lt;&gt;""),B$4:B456)</f>
        <v>Y61</v>
      </c>
      <c r="D456" t="s">
        <v>621</v>
      </c>
      <c r="E456" t="s">
        <v>622</v>
      </c>
      <c r="Z456" t="s">
        <v>217</v>
      </c>
      <c r="AA456" t="s">
        <v>332</v>
      </c>
      <c r="AB456" t="s">
        <v>333</v>
      </c>
    </row>
    <row r="457" spans="2:28" x14ac:dyDescent="0.3">
      <c r="C457" t="str" cm="1">
        <f t="array" ref="C457">LOOKUP(2,1/(B$4:B457&lt;&gt;""),B$4:B457)</f>
        <v>Y61</v>
      </c>
      <c r="D457" t="s">
        <v>637</v>
      </c>
      <c r="E457" t="s">
        <v>638</v>
      </c>
      <c r="Z457" t="s">
        <v>217</v>
      </c>
      <c r="AA457" t="s">
        <v>384</v>
      </c>
      <c r="AB457" t="s">
        <v>385</v>
      </c>
    </row>
    <row r="458" spans="2:28" x14ac:dyDescent="0.3">
      <c r="B458" t="s">
        <v>1330</v>
      </c>
      <c r="C458" t="str" cm="1">
        <f t="array" ref="C458">LOOKUP(2,1/(B$4:B458&lt;&gt;""),B$4:B458)</f>
        <v>Y62</v>
      </c>
      <c r="D458" t="s">
        <v>1330</v>
      </c>
      <c r="E458" t="s">
        <v>1342</v>
      </c>
      <c r="Z458" t="s">
        <v>217</v>
      </c>
      <c r="AA458" t="s">
        <v>396</v>
      </c>
      <c r="AB458" t="s">
        <v>397</v>
      </c>
    </row>
    <row r="459" spans="2:28" x14ac:dyDescent="0.3">
      <c r="C459" t="str" cm="1">
        <f t="array" ref="C459">LOOKUP(2,1/(B$4:B459&lt;&gt;""),B$4:B459)</f>
        <v>Y62</v>
      </c>
      <c r="D459" t="s">
        <v>240</v>
      </c>
      <c r="E459" t="s">
        <v>1329</v>
      </c>
      <c r="Z459" t="s">
        <v>217</v>
      </c>
      <c r="AA459" t="s">
        <v>456</v>
      </c>
      <c r="AB459" t="s">
        <v>457</v>
      </c>
    </row>
    <row r="460" spans="2:28" x14ac:dyDescent="0.3">
      <c r="C460" t="str" cm="1">
        <f t="array" ref="C460">LOOKUP(2,1/(B$4:B460&lt;&gt;""),B$4:B460)</f>
        <v>Y62</v>
      </c>
      <c r="D460" t="s">
        <v>249</v>
      </c>
      <c r="E460" t="s">
        <v>1331</v>
      </c>
      <c r="Z460" t="s">
        <v>217</v>
      </c>
      <c r="AA460" t="s">
        <v>462</v>
      </c>
      <c r="AB460" t="s">
        <v>463</v>
      </c>
    </row>
    <row r="461" spans="2:28" x14ac:dyDescent="0.3">
      <c r="C461" t="str" cm="1">
        <f t="array" ref="C461">LOOKUP(2,1/(B$4:B461&lt;&gt;""),B$4:B461)</f>
        <v>Y62</v>
      </c>
      <c r="D461" t="s">
        <v>258</v>
      </c>
      <c r="E461" t="s">
        <v>1332</v>
      </c>
      <c r="Z461" t="s">
        <v>217</v>
      </c>
      <c r="AA461" t="s">
        <v>474</v>
      </c>
      <c r="AB461" t="s">
        <v>475</v>
      </c>
    </row>
    <row r="462" spans="2:28" x14ac:dyDescent="0.3">
      <c r="C462" t="str" cm="1">
        <f t="array" ref="C462">LOOKUP(2,1/(B$4:B462&lt;&gt;""),B$4:B462)</f>
        <v>Y62</v>
      </c>
      <c r="D462" t="s">
        <v>276</v>
      </c>
      <c r="E462" t="s">
        <v>277</v>
      </c>
      <c r="Z462" t="s">
        <v>217</v>
      </c>
      <c r="AA462" t="s">
        <v>523</v>
      </c>
      <c r="AB462" t="s">
        <v>524</v>
      </c>
    </row>
    <row r="463" spans="2:28" x14ac:dyDescent="0.3">
      <c r="C463" t="str" cm="1">
        <f t="array" ref="C463">LOOKUP(2,1/(B$4:B463&lt;&gt;""),B$4:B463)</f>
        <v>Y62</v>
      </c>
      <c r="D463" t="s">
        <v>284</v>
      </c>
      <c r="E463" t="s">
        <v>285</v>
      </c>
      <c r="Z463" t="s">
        <v>217</v>
      </c>
      <c r="AA463" t="s">
        <v>525</v>
      </c>
      <c r="AB463" t="s">
        <v>526</v>
      </c>
    </row>
    <row r="464" spans="2:28" x14ac:dyDescent="0.3">
      <c r="C464" t="str" cm="1">
        <f t="array" ref="C464">LOOKUP(2,1/(B$4:B464&lt;&gt;""),B$4:B464)</f>
        <v>Y62</v>
      </c>
      <c r="D464" t="s">
        <v>291</v>
      </c>
      <c r="E464" t="s">
        <v>292</v>
      </c>
      <c r="Z464" t="s">
        <v>217</v>
      </c>
      <c r="AA464" t="s">
        <v>531</v>
      </c>
      <c r="AB464" t="s">
        <v>532</v>
      </c>
    </row>
    <row r="465" spans="3:28" x14ac:dyDescent="0.3">
      <c r="C465" t="str" cm="1">
        <f t="array" ref="C465">LOOKUP(2,1/(B$4:B465&lt;&gt;""),B$4:B465)</f>
        <v>Y62</v>
      </c>
      <c r="D465" t="s">
        <v>328</v>
      </c>
      <c r="E465" t="s">
        <v>329</v>
      </c>
      <c r="Z465" t="s">
        <v>217</v>
      </c>
      <c r="AA465" t="s">
        <v>572</v>
      </c>
      <c r="AB465" t="s">
        <v>573</v>
      </c>
    </row>
    <row r="466" spans="3:28" x14ac:dyDescent="0.3">
      <c r="C466" t="str" cm="1">
        <f t="array" ref="C466">LOOKUP(2,1/(B$4:B466&lt;&gt;""),B$4:B466)</f>
        <v>Y62</v>
      </c>
      <c r="D466" t="s">
        <v>342</v>
      </c>
      <c r="E466" t="s">
        <v>343</v>
      </c>
      <c r="Z466" t="s">
        <v>217</v>
      </c>
      <c r="AA466" t="s">
        <v>582</v>
      </c>
      <c r="AB466" t="s">
        <v>583</v>
      </c>
    </row>
    <row r="467" spans="3:28" x14ac:dyDescent="0.3">
      <c r="C467" t="str" cm="1">
        <f t="array" ref="C467">LOOKUP(2,1/(B$4:B467&lt;&gt;""),B$4:B467)</f>
        <v>Y62</v>
      </c>
      <c r="D467" t="s">
        <v>344</v>
      </c>
      <c r="E467" t="s">
        <v>345</v>
      </c>
      <c r="Z467" t="s">
        <v>217</v>
      </c>
      <c r="AA467" t="s">
        <v>647</v>
      </c>
      <c r="AB467" t="s">
        <v>648</v>
      </c>
    </row>
    <row r="468" spans="3:28" x14ac:dyDescent="0.3">
      <c r="C468" t="str" cm="1">
        <f t="array" ref="C468">LOOKUP(2,1/(B$4:B468&lt;&gt;""),B$4:B468)</f>
        <v>Y62</v>
      </c>
      <c r="D468" t="s">
        <v>419</v>
      </c>
      <c r="E468" t="s">
        <v>420</v>
      </c>
      <c r="Z468" t="s">
        <v>217</v>
      </c>
      <c r="AA468" t="s">
        <v>688</v>
      </c>
      <c r="AB468" t="s">
        <v>689</v>
      </c>
    </row>
    <row r="469" spans="3:28" x14ac:dyDescent="0.3">
      <c r="C469" t="str" cm="1">
        <f t="array" ref="C469">LOOKUP(2,1/(B$4:B469&lt;&gt;""),B$4:B469)</f>
        <v>Y62</v>
      </c>
      <c r="D469" t="s">
        <v>464</v>
      </c>
      <c r="E469" t="s">
        <v>465</v>
      </c>
      <c r="Y469" t="s">
        <v>231</v>
      </c>
      <c r="Z469" t="s">
        <v>231</v>
      </c>
      <c r="AA469" t="s">
        <v>356</v>
      </c>
      <c r="AB469" t="s">
        <v>357</v>
      </c>
    </row>
    <row r="470" spans="3:28" x14ac:dyDescent="0.3">
      <c r="C470" t="str" cm="1">
        <f t="array" ref="C470">LOOKUP(2,1/(B$4:B470&lt;&gt;""),B$4:B470)</f>
        <v>Y62</v>
      </c>
      <c r="D470" t="s">
        <v>470</v>
      </c>
      <c r="E470" t="s">
        <v>471</v>
      </c>
      <c r="Z470" t="s">
        <v>231</v>
      </c>
      <c r="AA470" t="s">
        <v>368</v>
      </c>
      <c r="AB470" t="s">
        <v>369</v>
      </c>
    </row>
    <row r="471" spans="3:28" x14ac:dyDescent="0.3">
      <c r="C471" t="str" cm="1">
        <f t="array" ref="C471">LOOKUP(2,1/(B$4:B471&lt;&gt;""),B$4:B471)</f>
        <v>Y62</v>
      </c>
      <c r="D471" t="s">
        <v>492</v>
      </c>
      <c r="E471" t="s">
        <v>493</v>
      </c>
      <c r="Z471" t="s">
        <v>231</v>
      </c>
      <c r="AA471" t="s">
        <v>372</v>
      </c>
      <c r="AB471" t="s">
        <v>373</v>
      </c>
    </row>
    <row r="472" spans="3:28" x14ac:dyDescent="0.3">
      <c r="C472" t="str" cm="1">
        <f t="array" ref="C472">LOOKUP(2,1/(B$4:B472&lt;&gt;""),B$4:B472)</f>
        <v>Y62</v>
      </c>
      <c r="D472" t="s">
        <v>498</v>
      </c>
      <c r="E472" t="s">
        <v>499</v>
      </c>
      <c r="Z472" t="s">
        <v>231</v>
      </c>
      <c r="AA472" t="s">
        <v>407</v>
      </c>
      <c r="AB472" t="s">
        <v>408</v>
      </c>
    </row>
    <row r="473" spans="3:28" x14ac:dyDescent="0.3">
      <c r="C473" t="str" cm="1">
        <f t="array" ref="C473">LOOKUP(2,1/(B$4:B473&lt;&gt;""),B$4:B473)</f>
        <v>Y62</v>
      </c>
      <c r="D473" t="s">
        <v>545</v>
      </c>
      <c r="E473" t="s">
        <v>546</v>
      </c>
      <c r="Z473" t="s">
        <v>231</v>
      </c>
      <c r="AA473" t="s">
        <v>429</v>
      </c>
      <c r="AB473" t="s">
        <v>430</v>
      </c>
    </row>
    <row r="474" spans="3:28" x14ac:dyDescent="0.3">
      <c r="C474" t="str" cm="1">
        <f t="array" ref="C474">LOOKUP(2,1/(B$4:B474&lt;&gt;""),B$4:B474)</f>
        <v>Y62</v>
      </c>
      <c r="D474" t="s">
        <v>570</v>
      </c>
      <c r="E474" t="s">
        <v>571</v>
      </c>
      <c r="Z474" t="s">
        <v>231</v>
      </c>
      <c r="AA474" t="s">
        <v>510</v>
      </c>
      <c r="AB474" t="s">
        <v>511</v>
      </c>
    </row>
    <row r="475" spans="3:28" x14ac:dyDescent="0.3">
      <c r="C475" t="str" cm="1">
        <f t="array" ref="C475">LOOKUP(2,1/(B$4:B475&lt;&gt;""),B$4:B475)</f>
        <v>Y62</v>
      </c>
      <c r="D475" t="s">
        <v>576</v>
      </c>
      <c r="E475" t="s">
        <v>577</v>
      </c>
      <c r="Z475" t="s">
        <v>231</v>
      </c>
      <c r="AA475" t="s">
        <v>515</v>
      </c>
      <c r="AB475" t="s">
        <v>516</v>
      </c>
    </row>
    <row r="476" spans="3:28" x14ac:dyDescent="0.3">
      <c r="C476" t="str" cm="1">
        <f t="array" ref="C476">LOOKUP(2,1/(B$4:B476&lt;&gt;""),B$4:B476)</f>
        <v>Y62</v>
      </c>
      <c r="D476" t="s">
        <v>580</v>
      </c>
      <c r="E476" t="s">
        <v>581</v>
      </c>
      <c r="Z476" t="s">
        <v>231</v>
      </c>
      <c r="AA476" t="s">
        <v>529</v>
      </c>
      <c r="AB476" t="s">
        <v>530</v>
      </c>
    </row>
    <row r="477" spans="3:28" x14ac:dyDescent="0.3">
      <c r="C477" t="str" cm="1">
        <f t="array" ref="C477">LOOKUP(2,1/(B$4:B477&lt;&gt;""),B$4:B477)</f>
        <v>Y62</v>
      </c>
      <c r="D477" t="s">
        <v>608</v>
      </c>
      <c r="E477" t="s">
        <v>609</v>
      </c>
      <c r="Z477" t="s">
        <v>231</v>
      </c>
      <c r="AA477" t="s">
        <v>535</v>
      </c>
      <c r="AB477" t="s">
        <v>536</v>
      </c>
    </row>
    <row r="478" spans="3:28" x14ac:dyDescent="0.3">
      <c r="C478" t="str" cm="1">
        <f t="array" ref="C478">LOOKUP(2,1/(B$4:B478&lt;&gt;""),B$4:B478)</f>
        <v>Y62</v>
      </c>
      <c r="D478" t="s">
        <v>613</v>
      </c>
      <c r="E478" t="s">
        <v>614</v>
      </c>
      <c r="Z478" t="s">
        <v>231</v>
      </c>
      <c r="AA478" t="s">
        <v>564</v>
      </c>
      <c r="AB478" t="s">
        <v>565</v>
      </c>
    </row>
    <row r="479" spans="3:28" x14ac:dyDescent="0.3">
      <c r="C479" t="str" cm="1">
        <f t="array" ref="C479">LOOKUP(2,1/(B$4:B479&lt;&gt;""),B$4:B479)</f>
        <v>Y62</v>
      </c>
      <c r="D479" t="s">
        <v>631</v>
      </c>
      <c r="E479" t="s">
        <v>632</v>
      </c>
      <c r="Z479" t="s">
        <v>231</v>
      </c>
      <c r="AA479" t="s">
        <v>596</v>
      </c>
      <c r="AB479" t="s">
        <v>597</v>
      </c>
    </row>
    <row r="480" spans="3:28" x14ac:dyDescent="0.3">
      <c r="C480" t="str" cm="1">
        <f t="array" ref="C480">LOOKUP(2,1/(B$4:B480&lt;&gt;""),B$4:B480)</f>
        <v>Y62</v>
      </c>
      <c r="D480" t="s">
        <v>645</v>
      </c>
      <c r="E480" t="s">
        <v>646</v>
      </c>
      <c r="Z480" t="s">
        <v>231</v>
      </c>
      <c r="AA480" t="s">
        <v>615</v>
      </c>
      <c r="AB480" t="s">
        <v>616</v>
      </c>
    </row>
    <row r="481" spans="2:28" x14ac:dyDescent="0.3">
      <c r="C481" t="str" cm="1">
        <f t="array" ref="C481">LOOKUP(2,1/(B$4:B481&lt;&gt;""),B$4:B481)</f>
        <v>Y62</v>
      </c>
      <c r="D481" t="s">
        <v>657</v>
      </c>
      <c r="E481" t="s">
        <v>658</v>
      </c>
      <c r="Z481" t="s">
        <v>231</v>
      </c>
      <c r="AA481" t="s">
        <v>623</v>
      </c>
      <c r="AB481" t="s">
        <v>624</v>
      </c>
    </row>
    <row r="482" spans="2:28" x14ac:dyDescent="0.3">
      <c r="C482" t="str" cm="1">
        <f t="array" ref="C482">LOOKUP(2,1/(B$4:B482&lt;&gt;""),B$4:B482)</f>
        <v>Y62</v>
      </c>
      <c r="D482" t="s">
        <v>668</v>
      </c>
      <c r="E482" t="s">
        <v>669</v>
      </c>
      <c r="Y482" t="s">
        <v>240</v>
      </c>
      <c r="Z482" t="s">
        <v>240</v>
      </c>
      <c r="AA482" t="s">
        <v>342</v>
      </c>
      <c r="AB482" t="s">
        <v>343</v>
      </c>
    </row>
    <row r="483" spans="2:28" x14ac:dyDescent="0.3">
      <c r="C483" t="str" cm="1">
        <f t="array" ref="C483">LOOKUP(2,1/(B$4:B483&lt;&gt;""),B$4:B483)</f>
        <v>Y62</v>
      </c>
      <c r="D483" t="s">
        <v>676</v>
      </c>
      <c r="E483" t="s">
        <v>677</v>
      </c>
      <c r="Z483" t="s">
        <v>240</v>
      </c>
      <c r="AA483" t="s">
        <v>344</v>
      </c>
      <c r="AB483" t="s">
        <v>345</v>
      </c>
    </row>
    <row r="484" spans="2:28" x14ac:dyDescent="0.3">
      <c r="B484" t="s">
        <v>1327</v>
      </c>
      <c r="C484" t="str" cm="1">
        <f t="array" ref="C484">LOOKUP(2,1/(B$4:B484&lt;&gt;""),B$4:B484)</f>
        <v>Y63</v>
      </c>
      <c r="D484" t="s">
        <v>1327</v>
      </c>
      <c r="E484" t="s">
        <v>1343</v>
      </c>
      <c r="Z484" t="s">
        <v>240</v>
      </c>
      <c r="AA484" t="s">
        <v>419</v>
      </c>
      <c r="AB484" t="s">
        <v>420</v>
      </c>
    </row>
    <row r="485" spans="2:28" x14ac:dyDescent="0.3">
      <c r="C485" t="str" cm="1">
        <f t="array" ref="C485">LOOKUP(2,1/(B$4:B485&lt;&gt;""),B$4:B485)</f>
        <v>Y63</v>
      </c>
      <c r="D485" t="s">
        <v>217</v>
      </c>
      <c r="E485" t="s">
        <v>1326</v>
      </c>
      <c r="Z485" t="s">
        <v>240</v>
      </c>
      <c r="AA485" t="s">
        <v>464</v>
      </c>
      <c r="AB485" t="s">
        <v>465</v>
      </c>
    </row>
    <row r="486" spans="2:28" x14ac:dyDescent="0.3">
      <c r="C486" t="str" cm="1">
        <f t="array" ref="C486">LOOKUP(2,1/(B$4:B486&lt;&gt;""),B$4:B486)</f>
        <v>Y63</v>
      </c>
      <c r="D486" t="s">
        <v>231</v>
      </c>
      <c r="E486" t="s">
        <v>1328</v>
      </c>
      <c r="Z486" t="s">
        <v>240</v>
      </c>
      <c r="AA486" t="s">
        <v>492</v>
      </c>
      <c r="AB486" t="s">
        <v>493</v>
      </c>
    </row>
    <row r="487" spans="2:28" x14ac:dyDescent="0.3">
      <c r="C487" t="str" cm="1">
        <f t="array" ref="C487">LOOKUP(2,1/(B$4:B487&lt;&gt;""),B$4:B487)</f>
        <v>Y63</v>
      </c>
      <c r="D487" t="s">
        <v>236</v>
      </c>
      <c r="E487" t="s">
        <v>237</v>
      </c>
      <c r="Z487" t="s">
        <v>240</v>
      </c>
      <c r="AA487" t="s">
        <v>580</v>
      </c>
      <c r="AB487" t="s">
        <v>581</v>
      </c>
    </row>
    <row r="488" spans="2:28" x14ac:dyDescent="0.3">
      <c r="C488" t="str" cm="1">
        <f t="array" ref="C488">LOOKUP(2,1/(B$4:B488&lt;&gt;""),B$4:B488)</f>
        <v>Y63</v>
      </c>
      <c r="D488" t="s">
        <v>308</v>
      </c>
      <c r="E488" t="s">
        <v>309</v>
      </c>
      <c r="Z488" t="s">
        <v>240</v>
      </c>
      <c r="AA488" t="s">
        <v>608</v>
      </c>
      <c r="AB488" t="s">
        <v>609</v>
      </c>
    </row>
    <row r="489" spans="2:28" x14ac:dyDescent="0.3">
      <c r="C489" t="str" cm="1">
        <f t="array" ref="C489">LOOKUP(2,1/(B$4:B489&lt;&gt;""),B$4:B489)</f>
        <v>Y63</v>
      </c>
      <c r="D489" t="s">
        <v>332</v>
      </c>
      <c r="E489" t="s">
        <v>333</v>
      </c>
      <c r="Z489" t="s">
        <v>240</v>
      </c>
      <c r="AA489" t="s">
        <v>657</v>
      </c>
      <c r="AB489" t="s">
        <v>658</v>
      </c>
    </row>
    <row r="490" spans="2:28" x14ac:dyDescent="0.3">
      <c r="C490" t="str" cm="1">
        <f t="array" ref="C490">LOOKUP(2,1/(B$4:B490&lt;&gt;""),B$4:B490)</f>
        <v>Y63</v>
      </c>
      <c r="D490" t="s">
        <v>356</v>
      </c>
      <c r="E490" t="s">
        <v>357</v>
      </c>
      <c r="Z490" t="s">
        <v>240</v>
      </c>
      <c r="AA490" t="s">
        <v>676</v>
      </c>
      <c r="AB490" t="s">
        <v>677</v>
      </c>
    </row>
    <row r="491" spans="2:28" x14ac:dyDescent="0.3">
      <c r="C491" t="str" cm="1">
        <f t="array" ref="C491">LOOKUP(2,1/(B$4:B491&lt;&gt;""),B$4:B491)</f>
        <v>Y63</v>
      </c>
      <c r="D491" t="s">
        <v>368</v>
      </c>
      <c r="E491" t="s">
        <v>369</v>
      </c>
      <c r="Y491" t="s">
        <v>249</v>
      </c>
      <c r="Z491" t="s">
        <v>249</v>
      </c>
      <c r="AA491" t="s">
        <v>291</v>
      </c>
      <c r="AB491" t="s">
        <v>292</v>
      </c>
    </row>
    <row r="492" spans="2:28" x14ac:dyDescent="0.3">
      <c r="C492" t="str" cm="1">
        <f t="array" ref="C492">LOOKUP(2,1/(B$4:B492&lt;&gt;""),B$4:B492)</f>
        <v>Y63</v>
      </c>
      <c r="D492" t="s">
        <v>372</v>
      </c>
      <c r="E492" t="s">
        <v>373</v>
      </c>
      <c r="Z492" t="s">
        <v>249</v>
      </c>
      <c r="AA492" t="s">
        <v>328</v>
      </c>
      <c r="AB492" t="s">
        <v>329</v>
      </c>
    </row>
    <row r="493" spans="2:28" x14ac:dyDescent="0.3">
      <c r="C493" t="str" cm="1">
        <f t="array" ref="C493">LOOKUP(2,1/(B$4:B493&lt;&gt;""),B$4:B493)</f>
        <v>Y63</v>
      </c>
      <c r="D493" t="s">
        <v>384</v>
      </c>
      <c r="E493" t="s">
        <v>385</v>
      </c>
      <c r="Z493" t="s">
        <v>249</v>
      </c>
      <c r="AA493" t="s">
        <v>498</v>
      </c>
      <c r="AB493" t="s">
        <v>499</v>
      </c>
    </row>
    <row r="494" spans="2:28" x14ac:dyDescent="0.3">
      <c r="C494" t="str" cm="1">
        <f t="array" ref="C494">LOOKUP(2,1/(B$4:B494&lt;&gt;""),B$4:B494)</f>
        <v>Y63</v>
      </c>
      <c r="D494" t="s">
        <v>396</v>
      </c>
      <c r="E494" t="s">
        <v>397</v>
      </c>
      <c r="Z494" t="s">
        <v>249</v>
      </c>
      <c r="AA494" t="s">
        <v>545</v>
      </c>
      <c r="AB494" t="s">
        <v>546</v>
      </c>
    </row>
    <row r="495" spans="2:28" x14ac:dyDescent="0.3">
      <c r="C495" t="str" cm="1">
        <f t="array" ref="C495">LOOKUP(2,1/(B$4:B495&lt;&gt;""),B$4:B495)</f>
        <v>Y63</v>
      </c>
      <c r="D495" t="s">
        <v>407</v>
      </c>
      <c r="E495" t="s">
        <v>408</v>
      </c>
      <c r="Z495" t="s">
        <v>249</v>
      </c>
      <c r="AA495" t="s">
        <v>570</v>
      </c>
      <c r="AB495" t="s">
        <v>571</v>
      </c>
    </row>
    <row r="496" spans="2:28" x14ac:dyDescent="0.3">
      <c r="C496" t="str" cm="1">
        <f t="array" ref="C496">LOOKUP(2,1/(B$4:B496&lt;&gt;""),B$4:B496)</f>
        <v>Y63</v>
      </c>
      <c r="D496" t="s">
        <v>429</v>
      </c>
      <c r="E496" t="s">
        <v>430</v>
      </c>
      <c r="Z496" t="s">
        <v>249</v>
      </c>
      <c r="AA496" t="s">
        <v>576</v>
      </c>
      <c r="AB496" t="s">
        <v>577</v>
      </c>
    </row>
    <row r="497" spans="3:28" x14ac:dyDescent="0.3">
      <c r="C497" t="str" cm="1">
        <f t="array" ref="C497">LOOKUP(2,1/(B$4:B497&lt;&gt;""),B$4:B497)</f>
        <v>Y63</v>
      </c>
      <c r="D497" t="s">
        <v>456</v>
      </c>
      <c r="E497" t="s">
        <v>457</v>
      </c>
      <c r="Z497" t="s">
        <v>249</v>
      </c>
      <c r="AA497" t="s">
        <v>613</v>
      </c>
      <c r="AB497" t="s">
        <v>614</v>
      </c>
    </row>
    <row r="498" spans="3:28" x14ac:dyDescent="0.3">
      <c r="C498" t="str" cm="1">
        <f t="array" ref="C498">LOOKUP(2,1/(B$4:B498&lt;&gt;""),B$4:B498)</f>
        <v>Y63</v>
      </c>
      <c r="D498" t="s">
        <v>462</v>
      </c>
      <c r="E498" t="s">
        <v>463</v>
      </c>
      <c r="Z498" t="s">
        <v>249</v>
      </c>
      <c r="AA498" t="s">
        <v>631</v>
      </c>
      <c r="AB498" t="s">
        <v>632</v>
      </c>
    </row>
    <row r="499" spans="3:28" x14ac:dyDescent="0.3">
      <c r="C499" t="str" cm="1">
        <f t="array" ref="C499">LOOKUP(2,1/(B$4:B499&lt;&gt;""),B$4:B499)</f>
        <v>Y63</v>
      </c>
      <c r="D499" t="s">
        <v>474</v>
      </c>
      <c r="E499" t="s">
        <v>475</v>
      </c>
      <c r="Z499" t="s">
        <v>249</v>
      </c>
      <c r="AA499" t="s">
        <v>645</v>
      </c>
      <c r="AB499" t="s">
        <v>646</v>
      </c>
    </row>
    <row r="500" spans="3:28" x14ac:dyDescent="0.3">
      <c r="C500" t="str" cm="1">
        <f t="array" ref="C500">LOOKUP(2,1/(B$4:B500&lt;&gt;""),B$4:B500)</f>
        <v>Y63</v>
      </c>
      <c r="D500" t="s">
        <v>510</v>
      </c>
      <c r="E500" t="s">
        <v>511</v>
      </c>
      <c r="Z500" t="s">
        <v>249</v>
      </c>
      <c r="AA500" t="s">
        <v>668</v>
      </c>
      <c r="AB500" t="s">
        <v>669</v>
      </c>
    </row>
    <row r="501" spans="3:28" x14ac:dyDescent="0.3">
      <c r="C501" t="str" cm="1">
        <f t="array" ref="C501">LOOKUP(2,1/(B$4:B501&lt;&gt;""),B$4:B501)</f>
        <v>Y63</v>
      </c>
      <c r="D501" t="s">
        <v>515</v>
      </c>
      <c r="E501" t="s">
        <v>516</v>
      </c>
      <c r="Y501" t="s">
        <v>258</v>
      </c>
      <c r="Z501" t="s">
        <v>258</v>
      </c>
      <c r="AA501" t="s">
        <v>276</v>
      </c>
      <c r="AB501" t="s">
        <v>277</v>
      </c>
    </row>
    <row r="502" spans="3:28" x14ac:dyDescent="0.3">
      <c r="C502" t="str" cm="1">
        <f t="array" ref="C502">LOOKUP(2,1/(B$4:B502&lt;&gt;""),B$4:B502)</f>
        <v>Y63</v>
      </c>
      <c r="D502" t="s">
        <v>523</v>
      </c>
      <c r="E502" t="s">
        <v>524</v>
      </c>
      <c r="Z502" t="s">
        <v>258</v>
      </c>
      <c r="AA502" t="s">
        <v>284</v>
      </c>
      <c r="AB502" t="s">
        <v>285</v>
      </c>
    </row>
    <row r="503" spans="3:28" x14ac:dyDescent="0.3">
      <c r="C503" t="str" cm="1">
        <f t="array" ref="C503">LOOKUP(2,1/(B$4:B503&lt;&gt;""),B$4:B503)</f>
        <v>Y63</v>
      </c>
      <c r="D503" t="s">
        <v>525</v>
      </c>
      <c r="E503" t="s">
        <v>526</v>
      </c>
      <c r="Z503" t="s">
        <v>258</v>
      </c>
      <c r="AA503" t="s">
        <v>470</v>
      </c>
      <c r="AB503" t="s">
        <v>471</v>
      </c>
    </row>
    <row r="504" spans="3:28" x14ac:dyDescent="0.3">
      <c r="C504" t="str" cm="1">
        <f t="array" ref="C504">LOOKUP(2,1/(B$4:B504&lt;&gt;""),B$4:B504)</f>
        <v>Y63</v>
      </c>
      <c r="D504" t="s">
        <v>529</v>
      </c>
      <c r="E504" t="s">
        <v>530</v>
      </c>
      <c r="Y504" t="s">
        <v>265</v>
      </c>
      <c r="Z504" t="s">
        <v>265</v>
      </c>
      <c r="AA504" t="s">
        <v>376</v>
      </c>
      <c r="AB504" t="s">
        <v>377</v>
      </c>
    </row>
    <row r="505" spans="3:28" x14ac:dyDescent="0.3">
      <c r="C505" t="str" cm="1">
        <f t="array" ref="C505">LOOKUP(2,1/(B$4:B505&lt;&gt;""),B$4:B505)</f>
        <v>Y63</v>
      </c>
      <c r="D505" t="s">
        <v>531</v>
      </c>
      <c r="E505" t="s">
        <v>532</v>
      </c>
      <c r="Z505" t="s">
        <v>265</v>
      </c>
      <c r="AA505" t="s">
        <v>380</v>
      </c>
      <c r="AB505" t="s">
        <v>381</v>
      </c>
    </row>
    <row r="506" spans="3:28" x14ac:dyDescent="0.3">
      <c r="C506" t="str" cm="1">
        <f t="array" ref="C506">LOOKUP(2,1/(B$4:B506&lt;&gt;""),B$4:B506)</f>
        <v>Y63</v>
      </c>
      <c r="D506" t="s">
        <v>535</v>
      </c>
      <c r="E506" t="s">
        <v>536</v>
      </c>
      <c r="Z506" t="s">
        <v>265</v>
      </c>
      <c r="AA506" t="s">
        <v>539</v>
      </c>
      <c r="AB506" t="s">
        <v>540</v>
      </c>
    </row>
    <row r="507" spans="3:28" x14ac:dyDescent="0.3">
      <c r="C507" t="str" cm="1">
        <f t="array" ref="C507">LOOKUP(2,1/(B$4:B507&lt;&gt;""),B$4:B507)</f>
        <v>Y63</v>
      </c>
      <c r="D507" t="s">
        <v>564</v>
      </c>
      <c r="E507" t="s">
        <v>565</v>
      </c>
      <c r="Z507" t="s">
        <v>265</v>
      </c>
      <c r="AA507" t="s">
        <v>541</v>
      </c>
      <c r="AB507" t="s">
        <v>542</v>
      </c>
    </row>
    <row r="508" spans="3:28" x14ac:dyDescent="0.3">
      <c r="C508" t="str" cm="1">
        <f t="array" ref="C508">LOOKUP(2,1/(B$4:B508&lt;&gt;""),B$4:B508)</f>
        <v>Y63</v>
      </c>
      <c r="D508" t="s">
        <v>572</v>
      </c>
      <c r="E508" t="s">
        <v>573</v>
      </c>
      <c r="Z508" t="s">
        <v>265</v>
      </c>
      <c r="AA508" t="s">
        <v>586</v>
      </c>
      <c r="AB508" t="s">
        <v>587</v>
      </c>
    </row>
    <row r="509" spans="3:28" x14ac:dyDescent="0.3">
      <c r="C509" t="str" cm="1">
        <f t="array" ref="C509">LOOKUP(2,1/(B$4:B509&lt;&gt;""),B$4:B509)</f>
        <v>Y63</v>
      </c>
      <c r="D509" t="s">
        <v>582</v>
      </c>
      <c r="E509" t="s">
        <v>583</v>
      </c>
      <c r="Z509" t="s">
        <v>265</v>
      </c>
      <c r="AA509" t="s">
        <v>610</v>
      </c>
      <c r="AB509" t="s">
        <v>611</v>
      </c>
    </row>
    <row r="510" spans="3:28" x14ac:dyDescent="0.3">
      <c r="C510" t="str" cm="1">
        <f t="array" ref="C510">LOOKUP(2,1/(B$4:B510&lt;&gt;""),B$4:B510)</f>
        <v>Y63</v>
      </c>
      <c r="D510" t="s">
        <v>596</v>
      </c>
      <c r="E510" t="s">
        <v>597</v>
      </c>
      <c r="Z510" t="s">
        <v>265</v>
      </c>
      <c r="AA510" t="s">
        <v>619</v>
      </c>
      <c r="AB510" t="s">
        <v>620</v>
      </c>
    </row>
    <row r="511" spans="3:28" x14ac:dyDescent="0.3">
      <c r="C511" t="str" cm="1">
        <f t="array" ref="C511">LOOKUP(2,1/(B$4:B511&lt;&gt;""),B$4:B511)</f>
        <v>Y63</v>
      </c>
      <c r="D511" t="s">
        <v>615</v>
      </c>
      <c r="E511" t="s">
        <v>616</v>
      </c>
      <c r="Z511" t="s">
        <v>265</v>
      </c>
      <c r="AA511" t="s">
        <v>635</v>
      </c>
      <c r="AB511" t="s">
        <v>636</v>
      </c>
    </row>
    <row r="512" spans="3:28" x14ac:dyDescent="0.3">
      <c r="C512" t="str" cm="1">
        <f t="array" ref="C512">LOOKUP(2,1/(B$4:B512&lt;&gt;""),B$4:B512)</f>
        <v>Y63</v>
      </c>
      <c r="D512" t="s">
        <v>623</v>
      </c>
      <c r="E512" t="s">
        <v>624</v>
      </c>
      <c r="Y512" t="s">
        <v>271</v>
      </c>
      <c r="Z512" t="s">
        <v>271</v>
      </c>
      <c r="AA512" t="s">
        <v>269</v>
      </c>
      <c r="AB512" t="s">
        <v>270</v>
      </c>
    </row>
    <row r="513" spans="2:28" x14ac:dyDescent="0.3">
      <c r="B513" s="261"/>
      <c r="C513" s="261" t="str" cm="1">
        <f t="array" ref="C513">LOOKUP(2,1/(B$4:B513&lt;&gt;""),B$4:B513)</f>
        <v>Y63</v>
      </c>
      <c r="D513" s="261" t="s">
        <v>647</v>
      </c>
      <c r="E513" s="261" t="s">
        <v>648</v>
      </c>
      <c r="Z513" t="s">
        <v>271</v>
      </c>
      <c r="AA513" t="s">
        <v>360</v>
      </c>
      <c r="AB513" t="s">
        <v>361</v>
      </c>
    </row>
    <row r="514" spans="2:28" x14ac:dyDescent="0.3">
      <c r="B514" s="261"/>
      <c r="C514" s="261" t="str" cm="1">
        <f t="array" ref="C514">LOOKUP(2,1/(B$4:B514&lt;&gt;""),B$4:B514)</f>
        <v>Y63</v>
      </c>
      <c r="D514" s="261" t="s">
        <v>688</v>
      </c>
      <c r="E514" s="261" t="s">
        <v>689</v>
      </c>
      <c r="Z514" t="s">
        <v>271</v>
      </c>
      <c r="AA514" t="s">
        <v>388</v>
      </c>
      <c r="AB514" t="s">
        <v>389</v>
      </c>
    </row>
    <row r="515" spans="2:28" x14ac:dyDescent="0.3">
      <c r="B515" t="s">
        <v>217</v>
      </c>
      <c r="C515" t="str" cm="1">
        <f t="array" ref="C515">LOOKUP(2,1/(B$4:B515&lt;&gt;""),B$4:B515)</f>
        <v>Q72</v>
      </c>
      <c r="D515" t="s">
        <v>217</v>
      </c>
      <c r="E515" t="s">
        <v>1326</v>
      </c>
      <c r="Z515" t="s">
        <v>271</v>
      </c>
      <c r="AA515" t="s">
        <v>433</v>
      </c>
      <c r="AB515" t="s">
        <v>434</v>
      </c>
    </row>
    <row r="516" spans="2:28" x14ac:dyDescent="0.3">
      <c r="C516" t="str" cm="1">
        <f t="array" ref="C516">LOOKUP(2,1/(B$4:B516&lt;&gt;""),B$4:B516)</f>
        <v>Q72</v>
      </c>
      <c r="D516" t="s">
        <v>236</v>
      </c>
      <c r="E516" t="s">
        <v>237</v>
      </c>
      <c r="Z516" t="s">
        <v>271</v>
      </c>
      <c r="AA516" t="s">
        <v>578</v>
      </c>
      <c r="AB516" t="s">
        <v>579</v>
      </c>
    </row>
    <row r="517" spans="2:28" x14ac:dyDescent="0.3">
      <c r="C517" t="str" cm="1">
        <f t="array" ref="C517">LOOKUP(2,1/(B$4:B517&lt;&gt;""),B$4:B517)</f>
        <v>Q72</v>
      </c>
      <c r="D517" t="s">
        <v>308</v>
      </c>
      <c r="E517" t="s">
        <v>309</v>
      </c>
      <c r="Z517" t="s">
        <v>271</v>
      </c>
      <c r="AA517" t="s">
        <v>590</v>
      </c>
      <c r="AB517" t="s">
        <v>591</v>
      </c>
    </row>
    <row r="518" spans="2:28" x14ac:dyDescent="0.3">
      <c r="C518" t="str" cm="1">
        <f t="array" ref="C518">LOOKUP(2,1/(B$4:B518&lt;&gt;""),B$4:B518)</f>
        <v>Q72</v>
      </c>
      <c r="D518" t="s">
        <v>332</v>
      </c>
      <c r="E518" t="s">
        <v>333</v>
      </c>
      <c r="Z518" t="s">
        <v>271</v>
      </c>
      <c r="AA518" t="s">
        <v>649</v>
      </c>
      <c r="AB518" t="s">
        <v>650</v>
      </c>
    </row>
    <row r="519" spans="2:28" x14ac:dyDescent="0.3">
      <c r="C519" t="str" cm="1">
        <f t="array" ref="C519">LOOKUP(2,1/(B$4:B519&lt;&gt;""),B$4:B519)</f>
        <v>Q72</v>
      </c>
      <c r="D519" t="s">
        <v>384</v>
      </c>
      <c r="E519" t="s">
        <v>385</v>
      </c>
      <c r="Z519" t="s">
        <v>271</v>
      </c>
      <c r="AA519" t="s">
        <v>659</v>
      </c>
      <c r="AB519" t="s">
        <v>660</v>
      </c>
    </row>
    <row r="520" spans="2:28" x14ac:dyDescent="0.3">
      <c r="C520" t="str" cm="1">
        <f t="array" ref="C520">LOOKUP(2,1/(B$4:B520&lt;&gt;""),B$4:B520)</f>
        <v>Q72</v>
      </c>
      <c r="D520" t="s">
        <v>396</v>
      </c>
      <c r="E520" t="s">
        <v>397</v>
      </c>
      <c r="Z520" t="s">
        <v>271</v>
      </c>
      <c r="AA520" t="s">
        <v>682</v>
      </c>
      <c r="AB520" t="s">
        <v>683</v>
      </c>
    </row>
    <row r="521" spans="2:28" x14ac:dyDescent="0.3">
      <c r="C521" t="str" cm="1">
        <f t="array" ref="C521">LOOKUP(2,1/(B$4:B521&lt;&gt;""),B$4:B521)</f>
        <v>Q72</v>
      </c>
      <c r="D521" t="s">
        <v>456</v>
      </c>
      <c r="E521" t="s">
        <v>457</v>
      </c>
      <c r="Z521" t="s">
        <v>271</v>
      </c>
      <c r="AA521" t="s">
        <v>684</v>
      </c>
      <c r="AB521" t="s">
        <v>685</v>
      </c>
    </row>
    <row r="522" spans="2:28" x14ac:dyDescent="0.3">
      <c r="C522" t="str" cm="1">
        <f t="array" ref="C522">LOOKUP(2,1/(B$4:B522&lt;&gt;""),B$4:B522)</f>
        <v>Q72</v>
      </c>
      <c r="D522" t="s">
        <v>462</v>
      </c>
      <c r="E522" t="s">
        <v>463</v>
      </c>
      <c r="Y522" t="s">
        <v>278</v>
      </c>
      <c r="Z522" t="s">
        <v>278</v>
      </c>
      <c r="AA522" t="s">
        <v>478</v>
      </c>
      <c r="AB522" t="s">
        <v>479</v>
      </c>
    </row>
    <row r="523" spans="2:28" x14ac:dyDescent="0.3">
      <c r="C523" t="str" cm="1">
        <f t="array" ref="C523">LOOKUP(2,1/(B$4:B523&lt;&gt;""),B$4:B523)</f>
        <v>Q72</v>
      </c>
      <c r="D523" t="s">
        <v>474</v>
      </c>
      <c r="E523" t="s">
        <v>475</v>
      </c>
      <c r="Z523" t="s">
        <v>278</v>
      </c>
      <c r="AA523" t="s">
        <v>482</v>
      </c>
      <c r="AB523" t="s">
        <v>483</v>
      </c>
    </row>
    <row r="524" spans="2:28" x14ac:dyDescent="0.3">
      <c r="C524" t="str" cm="1">
        <f t="array" ref="C524">LOOKUP(2,1/(B$4:B524&lt;&gt;""),B$4:B524)</f>
        <v>Q72</v>
      </c>
      <c r="D524" t="s">
        <v>523</v>
      </c>
      <c r="E524" t="s">
        <v>524</v>
      </c>
      <c r="Z524" t="s">
        <v>278</v>
      </c>
      <c r="AA524" t="s">
        <v>488</v>
      </c>
      <c r="AB524" t="s">
        <v>489</v>
      </c>
    </row>
    <row r="525" spans="2:28" x14ac:dyDescent="0.3">
      <c r="C525" t="str" cm="1">
        <f t="array" ref="C525">LOOKUP(2,1/(B$4:B525&lt;&gt;""),B$4:B525)</f>
        <v>Q72</v>
      </c>
      <c r="D525" t="s">
        <v>525</v>
      </c>
      <c r="E525" t="s">
        <v>526</v>
      </c>
      <c r="Z525" t="s">
        <v>278</v>
      </c>
      <c r="AA525" t="s">
        <v>533</v>
      </c>
      <c r="AB525" t="s">
        <v>534</v>
      </c>
    </row>
    <row r="526" spans="2:28" x14ac:dyDescent="0.3">
      <c r="C526" t="str" cm="1">
        <f t="array" ref="C526">LOOKUP(2,1/(B$4:B526&lt;&gt;""),B$4:B526)</f>
        <v>Q72</v>
      </c>
      <c r="D526" t="s">
        <v>531</v>
      </c>
      <c r="E526" t="s">
        <v>532</v>
      </c>
      <c r="Z526" t="s">
        <v>278</v>
      </c>
      <c r="AA526" t="s">
        <v>574</v>
      </c>
      <c r="AB526" t="s">
        <v>575</v>
      </c>
    </row>
    <row r="527" spans="2:28" x14ac:dyDescent="0.3">
      <c r="C527" t="str" cm="1">
        <f t="array" ref="C527">LOOKUP(2,1/(B$4:B527&lt;&gt;""),B$4:B527)</f>
        <v>Q72</v>
      </c>
      <c r="D527" t="s">
        <v>572</v>
      </c>
      <c r="E527" t="s">
        <v>573</v>
      </c>
      <c r="Y527" t="s">
        <v>286</v>
      </c>
      <c r="Z527" t="s">
        <v>286</v>
      </c>
      <c r="AA527" t="s">
        <v>254</v>
      </c>
      <c r="AB527" t="s">
        <v>255</v>
      </c>
    </row>
    <row r="528" spans="2:28" x14ac:dyDescent="0.3">
      <c r="C528" t="str" cm="1">
        <f t="array" ref="C528">LOOKUP(2,1/(B$4:B528&lt;&gt;""),B$4:B528)</f>
        <v>Q72</v>
      </c>
      <c r="D528" t="s">
        <v>582</v>
      </c>
      <c r="E528" t="s">
        <v>583</v>
      </c>
      <c r="Z528" t="s">
        <v>286</v>
      </c>
      <c r="AA528" t="s">
        <v>334</v>
      </c>
      <c r="AB528" t="s">
        <v>335</v>
      </c>
    </row>
    <row r="529" spans="2:28" x14ac:dyDescent="0.3">
      <c r="C529" t="str" cm="1">
        <f t="array" ref="C529">LOOKUP(2,1/(B$4:B529&lt;&gt;""),B$4:B529)</f>
        <v>Q72</v>
      </c>
      <c r="D529" t="s">
        <v>647</v>
      </c>
      <c r="E529" t="s">
        <v>648</v>
      </c>
      <c r="Z529" t="s">
        <v>286</v>
      </c>
      <c r="AA529" t="s">
        <v>338</v>
      </c>
      <c r="AB529" t="s">
        <v>339</v>
      </c>
    </row>
    <row r="530" spans="2:28" x14ac:dyDescent="0.3">
      <c r="C530" t="str" cm="1">
        <f t="array" ref="C530">LOOKUP(2,1/(B$4:B530&lt;&gt;""),B$4:B530)</f>
        <v>Q72</v>
      </c>
      <c r="D530" t="s">
        <v>688</v>
      </c>
      <c r="E530" t="s">
        <v>689</v>
      </c>
      <c r="Z530" t="s">
        <v>286</v>
      </c>
      <c r="AA530" t="s">
        <v>404</v>
      </c>
      <c r="AB530" t="s">
        <v>405</v>
      </c>
    </row>
    <row r="531" spans="2:28" x14ac:dyDescent="0.3">
      <c r="B531" t="s">
        <v>231</v>
      </c>
      <c r="C531" t="str" cm="1">
        <f t="array" ref="C531">LOOKUP(2,1/(B$4:B531&lt;&gt;""),B$4:B531)</f>
        <v>Q74</v>
      </c>
      <c r="D531" t="s">
        <v>231</v>
      </c>
      <c r="E531" t="s">
        <v>1328</v>
      </c>
      <c r="Z531" t="s">
        <v>286</v>
      </c>
      <c r="AA531" t="s">
        <v>435</v>
      </c>
      <c r="AB531" t="s">
        <v>436</v>
      </c>
    </row>
    <row r="532" spans="2:28" x14ac:dyDescent="0.3">
      <c r="C532" t="str" cm="1">
        <f t="array" ref="C532">LOOKUP(2,1/(B$4:B532&lt;&gt;""),B$4:B532)</f>
        <v>Q74</v>
      </c>
      <c r="D532" t="s">
        <v>356</v>
      </c>
      <c r="E532" t="s">
        <v>357</v>
      </c>
      <c r="Z532" t="s">
        <v>286</v>
      </c>
      <c r="AA532" t="s">
        <v>494</v>
      </c>
      <c r="AB532" t="s">
        <v>495</v>
      </c>
    </row>
    <row r="533" spans="2:28" x14ac:dyDescent="0.3">
      <c r="C533" t="str" cm="1">
        <f t="array" ref="C533">LOOKUP(2,1/(B$4:B533&lt;&gt;""),B$4:B533)</f>
        <v>Q74</v>
      </c>
      <c r="D533" t="s">
        <v>368</v>
      </c>
      <c r="E533" t="s">
        <v>369</v>
      </c>
      <c r="Z533" t="s">
        <v>286</v>
      </c>
      <c r="AA533" t="s">
        <v>512</v>
      </c>
      <c r="AB533" t="s">
        <v>513</v>
      </c>
    </row>
    <row r="534" spans="2:28" x14ac:dyDescent="0.3">
      <c r="C534" t="str" cm="1">
        <f t="array" ref="C534">LOOKUP(2,1/(B$4:B534&lt;&gt;""),B$4:B534)</f>
        <v>Q74</v>
      </c>
      <c r="D534" t="s">
        <v>372</v>
      </c>
      <c r="E534" t="s">
        <v>373</v>
      </c>
      <c r="Z534" t="s">
        <v>286</v>
      </c>
      <c r="AA534" t="s">
        <v>519</v>
      </c>
      <c r="AB534" t="s">
        <v>520</v>
      </c>
    </row>
    <row r="535" spans="2:28" x14ac:dyDescent="0.3">
      <c r="C535" t="str" cm="1">
        <f t="array" ref="C535">LOOKUP(2,1/(B$4:B535&lt;&gt;""),B$4:B535)</f>
        <v>Q74</v>
      </c>
      <c r="D535" t="s">
        <v>407</v>
      </c>
      <c r="E535" t="s">
        <v>408</v>
      </c>
      <c r="Z535" t="s">
        <v>286</v>
      </c>
      <c r="AA535" t="s">
        <v>549</v>
      </c>
      <c r="AB535" t="s">
        <v>550</v>
      </c>
    </row>
    <row r="536" spans="2:28" x14ac:dyDescent="0.3">
      <c r="C536" t="str" cm="1">
        <f t="array" ref="C536">LOOKUP(2,1/(B$4:B536&lt;&gt;""),B$4:B536)</f>
        <v>Q74</v>
      </c>
      <c r="D536" t="s">
        <v>429</v>
      </c>
      <c r="E536" t="s">
        <v>430</v>
      </c>
      <c r="Z536" t="s">
        <v>286</v>
      </c>
      <c r="AA536" t="s">
        <v>604</v>
      </c>
      <c r="AB536" t="s">
        <v>605</v>
      </c>
    </row>
    <row r="537" spans="2:28" x14ac:dyDescent="0.3">
      <c r="C537" t="str" cm="1">
        <f t="array" ref="C537">LOOKUP(2,1/(B$4:B537&lt;&gt;""),B$4:B537)</f>
        <v>Q74</v>
      </c>
      <c r="D537" t="s">
        <v>510</v>
      </c>
      <c r="E537" t="s">
        <v>511</v>
      </c>
      <c r="Z537" t="s">
        <v>286</v>
      </c>
      <c r="AA537" t="s">
        <v>621</v>
      </c>
      <c r="AB537" t="s">
        <v>622</v>
      </c>
    </row>
    <row r="538" spans="2:28" x14ac:dyDescent="0.3">
      <c r="C538" t="str" cm="1">
        <f t="array" ref="C538">LOOKUP(2,1/(B$4:B538&lt;&gt;""),B$4:B538)</f>
        <v>Q74</v>
      </c>
      <c r="D538" t="s">
        <v>515</v>
      </c>
      <c r="E538" t="s">
        <v>516</v>
      </c>
      <c r="Z538" t="s">
        <v>286</v>
      </c>
      <c r="AA538" t="s">
        <v>637</v>
      </c>
      <c r="AB538" t="s">
        <v>638</v>
      </c>
    </row>
    <row r="539" spans="2:28" x14ac:dyDescent="0.3">
      <c r="C539" t="str" cm="1">
        <f t="array" ref="C539">LOOKUP(2,1/(B$4:B539&lt;&gt;""),B$4:B539)</f>
        <v>Q74</v>
      </c>
      <c r="D539" t="s">
        <v>529</v>
      </c>
      <c r="E539" t="s">
        <v>530</v>
      </c>
      <c r="Y539" t="s">
        <v>293</v>
      </c>
      <c r="Z539" t="s">
        <v>293</v>
      </c>
      <c r="AA539" t="s">
        <v>1319</v>
      </c>
      <c r="AB539" t="s">
        <v>1320</v>
      </c>
    </row>
    <row r="540" spans="2:28" x14ac:dyDescent="0.3">
      <c r="C540" t="str" cm="1">
        <f t="array" ref="C540">LOOKUP(2,1/(B$4:B540&lt;&gt;""),B$4:B540)</f>
        <v>Q74</v>
      </c>
      <c r="D540" t="s">
        <v>535</v>
      </c>
      <c r="E540" t="s">
        <v>536</v>
      </c>
      <c r="Z540" t="s">
        <v>293</v>
      </c>
      <c r="AA540" t="s">
        <v>352</v>
      </c>
      <c r="AB540" t="s">
        <v>353</v>
      </c>
    </row>
    <row r="541" spans="2:28" x14ac:dyDescent="0.3">
      <c r="C541" t="str" cm="1">
        <f t="array" ref="C541">LOOKUP(2,1/(B$4:B541&lt;&gt;""),B$4:B541)</f>
        <v>Q74</v>
      </c>
      <c r="D541" t="s">
        <v>564</v>
      </c>
      <c r="E541" t="s">
        <v>565</v>
      </c>
      <c r="Z541" t="s">
        <v>293</v>
      </c>
      <c r="AA541" t="s">
        <v>382</v>
      </c>
      <c r="AB541" t="s">
        <v>383</v>
      </c>
    </row>
    <row r="542" spans="2:28" x14ac:dyDescent="0.3">
      <c r="C542" t="str" cm="1">
        <f t="array" ref="C542">LOOKUP(2,1/(B$4:B542&lt;&gt;""),B$4:B542)</f>
        <v>Q74</v>
      </c>
      <c r="D542" t="s">
        <v>596</v>
      </c>
      <c r="E542" t="s">
        <v>597</v>
      </c>
      <c r="Z542" t="s">
        <v>293</v>
      </c>
      <c r="AA542" t="s">
        <v>1325</v>
      </c>
      <c r="AB542" t="s">
        <v>387</v>
      </c>
    </row>
    <row r="543" spans="2:28" x14ac:dyDescent="0.3">
      <c r="C543" t="str" cm="1">
        <f t="array" ref="C543">LOOKUP(2,1/(B$4:B543&lt;&gt;""),B$4:B543)</f>
        <v>Q74</v>
      </c>
      <c r="D543" t="s">
        <v>615</v>
      </c>
      <c r="E543" t="s">
        <v>616</v>
      </c>
      <c r="Z543" t="s">
        <v>293</v>
      </c>
      <c r="AA543" t="s">
        <v>553</v>
      </c>
      <c r="AB543" t="s">
        <v>554</v>
      </c>
    </row>
    <row r="544" spans="2:28" x14ac:dyDescent="0.3">
      <c r="C544" t="str" cm="1">
        <f t="array" ref="C544">LOOKUP(2,1/(B$4:B544&lt;&gt;""),B$4:B544)</f>
        <v>Q74</v>
      </c>
      <c r="D544" t="s">
        <v>623</v>
      </c>
      <c r="E544" t="s">
        <v>624</v>
      </c>
      <c r="Z544" t="s">
        <v>293</v>
      </c>
      <c r="AA544" t="s">
        <v>592</v>
      </c>
      <c r="AB544" t="s">
        <v>593</v>
      </c>
    </row>
    <row r="545" spans="2:28" x14ac:dyDescent="0.3">
      <c r="B545" t="s">
        <v>240</v>
      </c>
      <c r="C545" t="str" cm="1">
        <f t="array" ref="C545">LOOKUP(2,1/(B$4:B545&lt;&gt;""),B$4:B545)</f>
        <v>Q75</v>
      </c>
      <c r="D545" t="s">
        <v>240</v>
      </c>
      <c r="E545" t="s">
        <v>1329</v>
      </c>
      <c r="Z545" t="s">
        <v>293</v>
      </c>
      <c r="AA545" t="s">
        <v>641</v>
      </c>
      <c r="AB545" t="s">
        <v>642</v>
      </c>
    </row>
    <row r="546" spans="2:28" x14ac:dyDescent="0.3">
      <c r="C546" t="str" cm="1">
        <f t="array" ref="C546">LOOKUP(2,1/(B$4:B546&lt;&gt;""),B$4:B546)</f>
        <v>Q75</v>
      </c>
      <c r="D546" t="s">
        <v>342</v>
      </c>
      <c r="E546" t="s">
        <v>343</v>
      </c>
      <c r="Y546" t="s">
        <v>299</v>
      </c>
      <c r="Z546" t="s">
        <v>299</v>
      </c>
      <c r="AA546" t="s">
        <v>245</v>
      </c>
      <c r="AB546" t="s">
        <v>246</v>
      </c>
    </row>
    <row r="547" spans="2:28" x14ac:dyDescent="0.3">
      <c r="C547" t="str" cm="1">
        <f t="array" ref="C547">LOOKUP(2,1/(B$4:B547&lt;&gt;""),B$4:B547)</f>
        <v>Q75</v>
      </c>
      <c r="D547" t="s">
        <v>344</v>
      </c>
      <c r="E547" t="s">
        <v>345</v>
      </c>
      <c r="Z547" t="s">
        <v>299</v>
      </c>
      <c r="AA547" t="s">
        <v>321</v>
      </c>
      <c r="AB547" t="s">
        <v>322</v>
      </c>
    </row>
    <row r="548" spans="2:28" x14ac:dyDescent="0.3">
      <c r="C548" t="str" cm="1">
        <f t="array" ref="C548">LOOKUP(2,1/(B$4:B548&lt;&gt;""),B$4:B548)</f>
        <v>Q75</v>
      </c>
      <c r="D548" t="s">
        <v>419</v>
      </c>
      <c r="E548" t="s">
        <v>420</v>
      </c>
      <c r="Z548" t="s">
        <v>299</v>
      </c>
      <c r="AA548" t="s">
        <v>411</v>
      </c>
      <c r="AB548" t="s">
        <v>412</v>
      </c>
    </row>
    <row r="549" spans="2:28" x14ac:dyDescent="0.3">
      <c r="C549" t="str" cm="1">
        <f t="array" ref="C549">LOOKUP(2,1/(B$4:B549&lt;&gt;""),B$4:B549)</f>
        <v>Q75</v>
      </c>
      <c r="D549" t="s">
        <v>464</v>
      </c>
      <c r="E549" t="s">
        <v>465</v>
      </c>
      <c r="Z549" t="s">
        <v>299</v>
      </c>
      <c r="AA549" t="s">
        <v>527</v>
      </c>
      <c r="AB549" t="s">
        <v>528</v>
      </c>
    </row>
    <row r="550" spans="2:28" x14ac:dyDescent="0.3">
      <c r="C550" t="str" cm="1">
        <f t="array" ref="C550">LOOKUP(2,1/(B$4:B550&lt;&gt;""),B$4:B550)</f>
        <v>Q75</v>
      </c>
      <c r="D550" t="s">
        <v>492</v>
      </c>
      <c r="E550" t="s">
        <v>493</v>
      </c>
      <c r="Z550" t="s">
        <v>299</v>
      </c>
      <c r="AA550" t="s">
        <v>594</v>
      </c>
      <c r="AB550" t="s">
        <v>595</v>
      </c>
    </row>
    <row r="551" spans="2:28" x14ac:dyDescent="0.3">
      <c r="C551" t="str" cm="1">
        <f t="array" ref="C551">LOOKUP(2,1/(B$4:B551&lt;&gt;""),B$4:B551)</f>
        <v>Q75</v>
      </c>
      <c r="D551" t="s">
        <v>580</v>
      </c>
      <c r="E551" t="s">
        <v>581</v>
      </c>
      <c r="Z551" t="s">
        <v>299</v>
      </c>
      <c r="AA551" t="s">
        <v>629</v>
      </c>
      <c r="AB551" t="s">
        <v>630</v>
      </c>
    </row>
    <row r="552" spans="2:28" x14ac:dyDescent="0.3">
      <c r="C552" t="str" cm="1">
        <f t="array" ref="C552">LOOKUP(2,1/(B$4:B552&lt;&gt;""),B$4:B552)</f>
        <v>Q75</v>
      </c>
      <c r="D552" t="s">
        <v>608</v>
      </c>
      <c r="E552" t="s">
        <v>609</v>
      </c>
      <c r="Z552" t="s">
        <v>299</v>
      </c>
      <c r="AA552" t="s">
        <v>670</v>
      </c>
      <c r="AB552" t="s">
        <v>671</v>
      </c>
    </row>
    <row r="553" spans="2:28" x14ac:dyDescent="0.3">
      <c r="C553" t="str" cm="1">
        <f t="array" ref="C553">LOOKUP(2,1/(B$4:B553&lt;&gt;""),B$4:B553)</f>
        <v>Q75</v>
      </c>
      <c r="D553" t="s">
        <v>657</v>
      </c>
      <c r="E553" t="s">
        <v>658</v>
      </c>
      <c r="Y553" t="s">
        <v>304</v>
      </c>
      <c r="Z553" t="s">
        <v>304</v>
      </c>
      <c r="AA553" t="s">
        <v>302</v>
      </c>
      <c r="AB553" t="s">
        <v>303</v>
      </c>
    </row>
    <row r="554" spans="2:28" x14ac:dyDescent="0.3">
      <c r="C554" t="str" cm="1">
        <f t="array" ref="C554">LOOKUP(2,1/(B$4:B554&lt;&gt;""),B$4:B554)</f>
        <v>Q75</v>
      </c>
      <c r="D554" t="s">
        <v>676</v>
      </c>
      <c r="E554" t="s">
        <v>677</v>
      </c>
      <c r="Z554" t="s">
        <v>304</v>
      </c>
      <c r="AA554" t="s">
        <v>326</v>
      </c>
      <c r="AB554" t="s">
        <v>327</v>
      </c>
    </row>
    <row r="555" spans="2:28" x14ac:dyDescent="0.3">
      <c r="B555" t="s">
        <v>249</v>
      </c>
      <c r="C555" t="str" cm="1">
        <f t="array" ref="C555">LOOKUP(2,1/(B$4:B555&lt;&gt;""),B$4:B555)</f>
        <v>Q83</v>
      </c>
      <c r="D555" t="s">
        <v>249</v>
      </c>
      <c r="E555" t="s">
        <v>1331</v>
      </c>
      <c r="Z555" t="s">
        <v>304</v>
      </c>
      <c r="AA555" t="s">
        <v>423</v>
      </c>
      <c r="AB555" t="s">
        <v>424</v>
      </c>
    </row>
    <row r="556" spans="2:28" x14ac:dyDescent="0.3">
      <c r="C556" t="str" cm="1">
        <f t="array" ref="C556">LOOKUP(2,1/(B$4:B556&lt;&gt;""),B$4:B556)</f>
        <v>Q83</v>
      </c>
      <c r="D556" t="s">
        <v>291</v>
      </c>
      <c r="E556" t="s">
        <v>292</v>
      </c>
      <c r="Z556" t="s">
        <v>304</v>
      </c>
      <c r="AA556" t="s">
        <v>446</v>
      </c>
      <c r="AB556" t="s">
        <v>447</v>
      </c>
    </row>
    <row r="557" spans="2:28" x14ac:dyDescent="0.3">
      <c r="C557" t="str" cm="1">
        <f t="array" ref="C557">LOOKUP(2,1/(B$4:B557&lt;&gt;""),B$4:B557)</f>
        <v>Q83</v>
      </c>
      <c r="D557" t="s">
        <v>328</v>
      </c>
      <c r="E557" t="s">
        <v>329</v>
      </c>
      <c r="Z557" t="s">
        <v>304</v>
      </c>
      <c r="AA557" t="s">
        <v>547</v>
      </c>
      <c r="AB557" t="s">
        <v>548</v>
      </c>
    </row>
    <row r="558" spans="2:28" x14ac:dyDescent="0.3">
      <c r="C558" t="str" cm="1">
        <f t="array" ref="C558">LOOKUP(2,1/(B$4:B558&lt;&gt;""),B$4:B558)</f>
        <v>Q83</v>
      </c>
      <c r="D558" t="s">
        <v>498</v>
      </c>
      <c r="E558" t="s">
        <v>499</v>
      </c>
      <c r="Z558" t="s">
        <v>304</v>
      </c>
      <c r="AA558" t="s">
        <v>557</v>
      </c>
      <c r="AB558" t="s">
        <v>558</v>
      </c>
    </row>
    <row r="559" spans="2:28" x14ac:dyDescent="0.3">
      <c r="C559" t="str" cm="1">
        <f t="array" ref="C559">LOOKUP(2,1/(B$4:B559&lt;&gt;""),B$4:B559)</f>
        <v>Q83</v>
      </c>
      <c r="D559" t="s">
        <v>545</v>
      </c>
      <c r="E559" t="s">
        <v>546</v>
      </c>
      <c r="Z559" t="s">
        <v>304</v>
      </c>
      <c r="AA559" t="s">
        <v>560</v>
      </c>
      <c r="AB559" t="s">
        <v>561</v>
      </c>
    </row>
    <row r="560" spans="2:28" x14ac:dyDescent="0.3">
      <c r="C560" t="str" cm="1">
        <f t="array" ref="C560">LOOKUP(2,1/(B$4:B560&lt;&gt;""),B$4:B560)</f>
        <v>Q83</v>
      </c>
      <c r="D560" t="s">
        <v>570</v>
      </c>
      <c r="E560" t="s">
        <v>571</v>
      </c>
      <c r="Z560" t="s">
        <v>304</v>
      </c>
      <c r="AA560" t="s">
        <v>588</v>
      </c>
      <c r="AB560" t="s">
        <v>589</v>
      </c>
    </row>
    <row r="561" spans="2:28" x14ac:dyDescent="0.3">
      <c r="C561" t="str" cm="1">
        <f t="array" ref="C561">LOOKUP(2,1/(B$4:B561&lt;&gt;""),B$4:B561)</f>
        <v>Q83</v>
      </c>
      <c r="D561" t="s">
        <v>576</v>
      </c>
      <c r="E561" t="s">
        <v>577</v>
      </c>
      <c r="Z561" t="s">
        <v>304</v>
      </c>
      <c r="AA561" t="s">
        <v>600</v>
      </c>
      <c r="AB561" t="s">
        <v>601</v>
      </c>
    </row>
    <row r="562" spans="2:28" x14ac:dyDescent="0.3">
      <c r="C562" t="str" cm="1">
        <f t="array" ref="C562">LOOKUP(2,1/(B$4:B562&lt;&gt;""),B$4:B562)</f>
        <v>Q83</v>
      </c>
      <c r="D562" t="s">
        <v>613</v>
      </c>
      <c r="E562" t="s">
        <v>614</v>
      </c>
      <c r="Z562" t="s">
        <v>304</v>
      </c>
      <c r="AA562" t="s">
        <v>662</v>
      </c>
      <c r="AB562" t="s">
        <v>663</v>
      </c>
    </row>
    <row r="563" spans="2:28" x14ac:dyDescent="0.3">
      <c r="C563" t="str" cm="1">
        <f t="array" ref="C563">LOOKUP(2,1/(B$4:B563&lt;&gt;""),B$4:B563)</f>
        <v>Q83</v>
      </c>
      <c r="D563" t="s">
        <v>631</v>
      </c>
      <c r="E563" t="s">
        <v>632</v>
      </c>
      <c r="Z563" t="s">
        <v>304</v>
      </c>
      <c r="AA563" t="s">
        <v>672</v>
      </c>
      <c r="AB563" t="s">
        <v>673</v>
      </c>
    </row>
    <row r="564" spans="2:28" x14ac:dyDescent="0.3">
      <c r="C564" t="str" cm="1">
        <f t="array" ref="C564">LOOKUP(2,1/(B$4:B564&lt;&gt;""),B$4:B564)</f>
        <v>Q83</v>
      </c>
      <c r="D564" t="s">
        <v>645</v>
      </c>
      <c r="E564" t="s">
        <v>646</v>
      </c>
      <c r="Z564" t="s">
        <v>304</v>
      </c>
      <c r="AA564" t="s">
        <v>678</v>
      </c>
      <c r="AB564" t="s">
        <v>679</v>
      </c>
    </row>
    <row r="565" spans="2:28" x14ac:dyDescent="0.3">
      <c r="C565" t="str" cm="1">
        <f t="array" ref="C565">LOOKUP(2,1/(B$4:B565&lt;&gt;""),B$4:B565)</f>
        <v>Q83</v>
      </c>
      <c r="D565" t="s">
        <v>668</v>
      </c>
      <c r="E565" t="s">
        <v>669</v>
      </c>
      <c r="Y565" t="s">
        <v>310</v>
      </c>
      <c r="Z565" t="s">
        <v>310</v>
      </c>
      <c r="AA565" t="s">
        <v>318</v>
      </c>
      <c r="AB565" t="s">
        <v>319</v>
      </c>
    </row>
    <row r="566" spans="2:28" x14ac:dyDescent="0.3">
      <c r="B566" t="s">
        <v>258</v>
      </c>
      <c r="C566" t="str" cm="1">
        <f t="array" ref="C566">LOOKUP(2,1/(B$4:B566&lt;&gt;""),B$4:B566)</f>
        <v>Q84</v>
      </c>
      <c r="D566" t="s">
        <v>258</v>
      </c>
      <c r="E566" t="s">
        <v>1332</v>
      </c>
      <c r="Z566" t="s">
        <v>310</v>
      </c>
      <c r="AA566" t="s">
        <v>398</v>
      </c>
      <c r="AB566" t="s">
        <v>399</v>
      </c>
    </row>
    <row r="567" spans="2:28" x14ac:dyDescent="0.3">
      <c r="C567" t="str" cm="1">
        <f t="array" ref="C567">LOOKUP(2,1/(B$4:B567&lt;&gt;""),B$4:B567)</f>
        <v>Q84</v>
      </c>
      <c r="D567" t="s">
        <v>276</v>
      </c>
      <c r="E567" t="s">
        <v>277</v>
      </c>
      <c r="Z567" t="s">
        <v>310</v>
      </c>
      <c r="AA567" t="s">
        <v>454</v>
      </c>
      <c r="AB567" t="s">
        <v>455</v>
      </c>
    </row>
    <row r="568" spans="2:28" x14ac:dyDescent="0.3">
      <c r="C568" t="str" cm="1">
        <f t="array" ref="C568">LOOKUP(2,1/(B$4:B568&lt;&gt;""),B$4:B568)</f>
        <v>Q84</v>
      </c>
      <c r="D568" t="s">
        <v>284</v>
      </c>
      <c r="E568" t="s">
        <v>285</v>
      </c>
      <c r="Z568" t="s">
        <v>310</v>
      </c>
      <c r="AA568" t="s">
        <v>502</v>
      </c>
      <c r="AB568" t="s">
        <v>503</v>
      </c>
    </row>
    <row r="569" spans="2:28" x14ac:dyDescent="0.3">
      <c r="C569" t="str" cm="1">
        <f t="array" ref="C569">LOOKUP(2,1/(B$4:B569&lt;&gt;""),B$4:B569)</f>
        <v>Q84</v>
      </c>
      <c r="D569" t="s">
        <v>470</v>
      </c>
      <c r="E569" t="s">
        <v>471</v>
      </c>
      <c r="Z569" t="s">
        <v>310</v>
      </c>
      <c r="AA569" t="s">
        <v>625</v>
      </c>
      <c r="AB569" t="s">
        <v>626</v>
      </c>
    </row>
    <row r="570" spans="2:28" x14ac:dyDescent="0.3">
      <c r="B570" t="s">
        <v>265</v>
      </c>
      <c r="C570" t="str" cm="1">
        <f t="array" ref="C570">LOOKUP(2,1/(B$4:B570&lt;&gt;""),B$4:B570)</f>
        <v>Q76</v>
      </c>
      <c r="D570" t="s">
        <v>265</v>
      </c>
      <c r="E570" t="s">
        <v>1333</v>
      </c>
      <c r="Z570" t="s">
        <v>310</v>
      </c>
      <c r="AA570" t="s">
        <v>664</v>
      </c>
      <c r="AB570" t="s">
        <v>665</v>
      </c>
    </row>
    <row r="571" spans="2:28" x14ac:dyDescent="0.3">
      <c r="C571" t="str" cm="1">
        <f t="array" ref="C571">LOOKUP(2,1/(B$4:B571&lt;&gt;""),B$4:B571)</f>
        <v>Q76</v>
      </c>
      <c r="D571" t="s">
        <v>376</v>
      </c>
      <c r="E571" t="s">
        <v>377</v>
      </c>
      <c r="Y571" t="s">
        <v>314</v>
      </c>
      <c r="Z571" t="s">
        <v>314</v>
      </c>
      <c r="AA571" t="s">
        <v>215</v>
      </c>
      <c r="AB571" t="s">
        <v>211</v>
      </c>
    </row>
    <row r="572" spans="2:28" x14ac:dyDescent="0.3">
      <c r="C572" t="str" cm="1">
        <f t="array" ref="C572">LOOKUP(2,1/(B$4:B572&lt;&gt;""),B$4:B572)</f>
        <v>Q76</v>
      </c>
      <c r="D572" t="s">
        <v>380</v>
      </c>
      <c r="E572" t="s">
        <v>381</v>
      </c>
      <c r="Z572" t="s">
        <v>314</v>
      </c>
      <c r="AA572" t="s">
        <v>227</v>
      </c>
      <c r="AB572" t="s">
        <v>228</v>
      </c>
    </row>
    <row r="573" spans="2:28" x14ac:dyDescent="0.3">
      <c r="C573" t="str" cm="1">
        <f t="array" ref="C573">LOOKUP(2,1/(B$4:B573&lt;&gt;""),B$4:B573)</f>
        <v>Q76</v>
      </c>
      <c r="D573" t="s">
        <v>539</v>
      </c>
      <c r="E573" t="s">
        <v>540</v>
      </c>
      <c r="Z573" t="s">
        <v>314</v>
      </c>
      <c r="AA573" t="s">
        <v>263</v>
      </c>
      <c r="AB573" t="s">
        <v>264</v>
      </c>
    </row>
    <row r="574" spans="2:28" x14ac:dyDescent="0.3">
      <c r="C574" t="str" cm="1">
        <f t="array" ref="C574">LOOKUP(2,1/(B$4:B574&lt;&gt;""),B$4:B574)</f>
        <v>Q76</v>
      </c>
      <c r="D574" t="s">
        <v>541</v>
      </c>
      <c r="E574" t="s">
        <v>542</v>
      </c>
      <c r="Z574" t="s">
        <v>314</v>
      </c>
      <c r="AA574" t="s">
        <v>312</v>
      </c>
      <c r="AB574" t="s">
        <v>313</v>
      </c>
    </row>
    <row r="575" spans="2:28" x14ac:dyDescent="0.3">
      <c r="C575" t="str" cm="1">
        <f t="array" ref="C575">LOOKUP(2,1/(B$4:B575&lt;&gt;""),B$4:B575)</f>
        <v>Q76</v>
      </c>
      <c r="D575" t="s">
        <v>586</v>
      </c>
      <c r="E575" t="s">
        <v>587</v>
      </c>
      <c r="Z575" t="s">
        <v>314</v>
      </c>
      <c r="AA575" t="s">
        <v>323</v>
      </c>
      <c r="AB575" t="s">
        <v>324</v>
      </c>
    </row>
    <row r="576" spans="2:28" x14ac:dyDescent="0.3">
      <c r="C576" t="str" cm="1">
        <f t="array" ref="C576">LOOKUP(2,1/(B$4:B576&lt;&gt;""),B$4:B576)</f>
        <v>Q76</v>
      </c>
      <c r="D576" t="s">
        <v>610</v>
      </c>
      <c r="E576" t="s">
        <v>611</v>
      </c>
      <c r="Z576" t="s">
        <v>314</v>
      </c>
      <c r="AA576" t="s">
        <v>336</v>
      </c>
      <c r="AB576" t="s">
        <v>337</v>
      </c>
    </row>
    <row r="577" spans="2:28" x14ac:dyDescent="0.3">
      <c r="C577" t="str" cm="1">
        <f t="array" ref="C577">LOOKUP(2,1/(B$4:B577&lt;&gt;""),B$4:B577)</f>
        <v>Q76</v>
      </c>
      <c r="D577" t="s">
        <v>619</v>
      </c>
      <c r="E577" t="s">
        <v>620</v>
      </c>
      <c r="Z577" t="s">
        <v>314</v>
      </c>
      <c r="AA577" t="s">
        <v>348</v>
      </c>
      <c r="AB577" t="s">
        <v>349</v>
      </c>
    </row>
    <row r="578" spans="2:28" x14ac:dyDescent="0.3">
      <c r="C578" t="str" cm="1">
        <f t="array" ref="C578">LOOKUP(2,1/(B$4:B578&lt;&gt;""),B$4:B578)</f>
        <v>Q76</v>
      </c>
      <c r="D578" t="s">
        <v>635</v>
      </c>
      <c r="E578" t="s">
        <v>636</v>
      </c>
      <c r="Z578" t="s">
        <v>314</v>
      </c>
      <c r="AA578" t="s">
        <v>364</v>
      </c>
      <c r="AB578" t="s">
        <v>365</v>
      </c>
    </row>
    <row r="579" spans="2:28" x14ac:dyDescent="0.3">
      <c r="B579" t="s">
        <v>271</v>
      </c>
      <c r="C579" t="str" cm="1">
        <f t="array" ref="C579">LOOKUP(2,1/(B$4:B579&lt;&gt;""),B$4:B579)</f>
        <v>Q77</v>
      </c>
      <c r="D579" t="s">
        <v>271</v>
      </c>
      <c r="E579" t="s">
        <v>1335</v>
      </c>
      <c r="Z579" t="s">
        <v>314</v>
      </c>
      <c r="AA579" t="s">
        <v>392</v>
      </c>
      <c r="AB579" t="s">
        <v>393</v>
      </c>
    </row>
    <row r="580" spans="2:28" x14ac:dyDescent="0.3">
      <c r="C580" t="str" cm="1">
        <f t="array" ref="C580">LOOKUP(2,1/(B$4:B580&lt;&gt;""),B$4:B580)</f>
        <v>Q77</v>
      </c>
      <c r="D580" t="s">
        <v>269</v>
      </c>
      <c r="E580" t="s">
        <v>270</v>
      </c>
      <c r="Z580" t="s">
        <v>314</v>
      </c>
      <c r="AA580" t="s">
        <v>400</v>
      </c>
      <c r="AB580" t="s">
        <v>401</v>
      </c>
    </row>
    <row r="581" spans="2:28" x14ac:dyDescent="0.3">
      <c r="C581" t="str" cm="1">
        <f t="array" ref="C581">LOOKUP(2,1/(B$4:B581&lt;&gt;""),B$4:B581)</f>
        <v>Q77</v>
      </c>
      <c r="D581" t="s">
        <v>360</v>
      </c>
      <c r="E581" t="s">
        <v>361</v>
      </c>
      <c r="Z581" t="s">
        <v>314</v>
      </c>
      <c r="AA581" t="s">
        <v>413</v>
      </c>
      <c r="AB581" t="s">
        <v>414</v>
      </c>
    </row>
    <row r="582" spans="2:28" x14ac:dyDescent="0.3">
      <c r="C582" t="str" cm="1">
        <f t="array" ref="C582">LOOKUP(2,1/(B$4:B582&lt;&gt;""),B$4:B582)</f>
        <v>Q77</v>
      </c>
      <c r="D582" t="s">
        <v>388</v>
      </c>
      <c r="E582" t="s">
        <v>389</v>
      </c>
      <c r="Z582" t="s">
        <v>314</v>
      </c>
      <c r="AA582" t="s">
        <v>415</v>
      </c>
      <c r="AB582" t="s">
        <v>416</v>
      </c>
    </row>
    <row r="583" spans="2:28" x14ac:dyDescent="0.3">
      <c r="C583" t="str" cm="1">
        <f t="array" ref="C583">LOOKUP(2,1/(B$4:B583&lt;&gt;""),B$4:B583)</f>
        <v>Q77</v>
      </c>
      <c r="D583" t="s">
        <v>433</v>
      </c>
      <c r="E583" t="s">
        <v>434</v>
      </c>
      <c r="Z583" t="s">
        <v>314</v>
      </c>
      <c r="AA583" t="s">
        <v>421</v>
      </c>
      <c r="AB583" t="s">
        <v>422</v>
      </c>
    </row>
    <row r="584" spans="2:28" x14ac:dyDescent="0.3">
      <c r="C584" t="str" cm="1">
        <f t="array" ref="C584">LOOKUP(2,1/(B$4:B584&lt;&gt;""),B$4:B584)</f>
        <v>Q77</v>
      </c>
      <c r="D584" t="s">
        <v>578</v>
      </c>
      <c r="E584" t="s">
        <v>579</v>
      </c>
      <c r="Z584" t="s">
        <v>314</v>
      </c>
      <c r="AA584" t="s">
        <v>425</v>
      </c>
      <c r="AB584" t="s">
        <v>426</v>
      </c>
    </row>
    <row r="585" spans="2:28" x14ac:dyDescent="0.3">
      <c r="C585" t="str" cm="1">
        <f t="array" ref="C585">LOOKUP(2,1/(B$4:B585&lt;&gt;""),B$4:B585)</f>
        <v>Q77</v>
      </c>
      <c r="D585" t="s">
        <v>590</v>
      </c>
      <c r="E585" t="s">
        <v>591</v>
      </c>
      <c r="Z585" t="s">
        <v>314</v>
      </c>
      <c r="AA585" t="s">
        <v>427</v>
      </c>
      <c r="AB585" t="s">
        <v>428</v>
      </c>
    </row>
    <row r="586" spans="2:28" x14ac:dyDescent="0.3">
      <c r="C586" t="str" cm="1">
        <f t="array" ref="C586">LOOKUP(2,1/(B$4:B586&lt;&gt;""),B$4:B586)</f>
        <v>Q77</v>
      </c>
      <c r="D586" t="s">
        <v>649</v>
      </c>
      <c r="E586" t="s">
        <v>650</v>
      </c>
      <c r="Z586" t="s">
        <v>314</v>
      </c>
      <c r="AA586" t="s">
        <v>431</v>
      </c>
      <c r="AB586" t="s">
        <v>432</v>
      </c>
    </row>
    <row r="587" spans="2:28" x14ac:dyDescent="0.3">
      <c r="C587" t="str" cm="1">
        <f t="array" ref="C587">LOOKUP(2,1/(B$4:B587&lt;&gt;""),B$4:B587)</f>
        <v>Q77</v>
      </c>
      <c r="D587" t="s">
        <v>659</v>
      </c>
      <c r="E587" t="s">
        <v>660</v>
      </c>
      <c r="Z587" t="s">
        <v>314</v>
      </c>
      <c r="AA587" t="s">
        <v>438</v>
      </c>
      <c r="AB587" t="s">
        <v>439</v>
      </c>
    </row>
    <row r="588" spans="2:28" x14ac:dyDescent="0.3">
      <c r="C588" t="str" cm="1">
        <f t="array" ref="C588">LOOKUP(2,1/(B$4:B588&lt;&gt;""),B$4:B588)</f>
        <v>Q77</v>
      </c>
      <c r="D588" t="s">
        <v>682</v>
      </c>
      <c r="E588" t="s">
        <v>683</v>
      </c>
      <c r="Z588" t="s">
        <v>314</v>
      </c>
      <c r="AA588" t="s">
        <v>442</v>
      </c>
      <c r="AB588" t="s">
        <v>443</v>
      </c>
    </row>
    <row r="589" spans="2:28" x14ac:dyDescent="0.3">
      <c r="C589" t="str" cm="1">
        <f t="array" ref="C589">LOOKUP(2,1/(B$4:B589&lt;&gt;""),B$4:B589)</f>
        <v>Q77</v>
      </c>
      <c r="D589" t="s">
        <v>684</v>
      </c>
      <c r="E589" t="s">
        <v>685</v>
      </c>
      <c r="Z589" t="s">
        <v>314</v>
      </c>
      <c r="AA589" t="s">
        <v>448</v>
      </c>
      <c r="AB589" t="s">
        <v>449</v>
      </c>
    </row>
    <row r="590" spans="2:28" x14ac:dyDescent="0.3">
      <c r="B590" t="s">
        <v>278</v>
      </c>
      <c r="C590" t="str" cm="1">
        <f t="array" ref="C590">LOOKUP(2,1/(B$4:B590&lt;&gt;""),B$4:B590)</f>
        <v>Q78</v>
      </c>
      <c r="D590" t="s">
        <v>278</v>
      </c>
      <c r="E590" t="s">
        <v>1336</v>
      </c>
      <c r="Z590" t="s">
        <v>314</v>
      </c>
      <c r="AA590" t="s">
        <v>450</v>
      </c>
      <c r="AB590" t="s">
        <v>451</v>
      </c>
    </row>
    <row r="591" spans="2:28" x14ac:dyDescent="0.3">
      <c r="C591" t="str" cm="1">
        <f t="array" ref="C591">LOOKUP(2,1/(B$4:B591&lt;&gt;""),B$4:B591)</f>
        <v>Q78</v>
      </c>
      <c r="D591" t="s">
        <v>478</v>
      </c>
      <c r="E591" t="s">
        <v>479</v>
      </c>
      <c r="Z591" t="s">
        <v>314</v>
      </c>
      <c r="AA591" t="s">
        <v>460</v>
      </c>
      <c r="AB591" t="s">
        <v>461</v>
      </c>
    </row>
    <row r="592" spans="2:28" x14ac:dyDescent="0.3">
      <c r="C592" t="str" cm="1">
        <f t="array" ref="C592">LOOKUP(2,1/(B$4:B592&lt;&gt;""),B$4:B592)</f>
        <v>Q78</v>
      </c>
      <c r="D592" t="s">
        <v>482</v>
      </c>
      <c r="E592" t="s">
        <v>483</v>
      </c>
      <c r="Z592" t="s">
        <v>314</v>
      </c>
      <c r="AA592" t="s">
        <v>468</v>
      </c>
      <c r="AB592" t="s">
        <v>469</v>
      </c>
    </row>
    <row r="593" spans="2:28" x14ac:dyDescent="0.3">
      <c r="C593" t="str" cm="1">
        <f t="array" ref="C593">LOOKUP(2,1/(B$4:B593&lt;&gt;""),B$4:B593)</f>
        <v>Q78</v>
      </c>
      <c r="D593" t="s">
        <v>488</v>
      </c>
      <c r="E593" t="s">
        <v>489</v>
      </c>
      <c r="Z593" t="s">
        <v>314</v>
      </c>
      <c r="AA593" t="s">
        <v>484</v>
      </c>
      <c r="AB593" t="s">
        <v>485</v>
      </c>
    </row>
    <row r="594" spans="2:28" x14ac:dyDescent="0.3">
      <c r="C594" t="str" cm="1">
        <f t="array" ref="C594">LOOKUP(2,1/(B$4:B594&lt;&gt;""),B$4:B594)</f>
        <v>Q78</v>
      </c>
      <c r="D594" t="s">
        <v>533</v>
      </c>
      <c r="E594" t="s">
        <v>534</v>
      </c>
      <c r="Z594" t="s">
        <v>314</v>
      </c>
      <c r="AA594" t="s">
        <v>506</v>
      </c>
      <c r="AB594" t="s">
        <v>507</v>
      </c>
    </row>
    <row r="595" spans="2:28" x14ac:dyDescent="0.3">
      <c r="C595" t="str" cm="1">
        <f t="array" ref="C595">LOOKUP(2,1/(B$4:B595&lt;&gt;""),B$4:B595)</f>
        <v>Q78</v>
      </c>
      <c r="D595" t="s">
        <v>574</v>
      </c>
      <c r="E595" t="s">
        <v>575</v>
      </c>
      <c r="Z595" t="s">
        <v>314</v>
      </c>
      <c r="AA595" t="s">
        <v>517</v>
      </c>
      <c r="AB595" t="s">
        <v>518</v>
      </c>
    </row>
    <row r="596" spans="2:28" x14ac:dyDescent="0.3">
      <c r="B596" t="s">
        <v>286</v>
      </c>
      <c r="C596" t="str" cm="1">
        <f t="array" ref="C596">LOOKUP(2,1/(B$4:B596&lt;&gt;""),B$4:B596)</f>
        <v>Q79</v>
      </c>
      <c r="D596" t="s">
        <v>286</v>
      </c>
      <c r="E596" t="s">
        <v>1337</v>
      </c>
      <c r="Z596" t="s">
        <v>314</v>
      </c>
      <c r="AA596" t="s">
        <v>562</v>
      </c>
      <c r="AB596" t="s">
        <v>563</v>
      </c>
    </row>
    <row r="597" spans="2:28" x14ac:dyDescent="0.3">
      <c r="C597" t="str" cm="1">
        <f t="array" ref="C597">LOOKUP(2,1/(B$4:B597&lt;&gt;""),B$4:B597)</f>
        <v>Q79</v>
      </c>
      <c r="D597" t="s">
        <v>254</v>
      </c>
      <c r="E597" t="s">
        <v>255</v>
      </c>
      <c r="Z597" t="s">
        <v>314</v>
      </c>
      <c r="AA597" t="s">
        <v>568</v>
      </c>
      <c r="AB597" t="s">
        <v>569</v>
      </c>
    </row>
    <row r="598" spans="2:28" x14ac:dyDescent="0.3">
      <c r="C598" t="str" cm="1">
        <f t="array" ref="C598">LOOKUP(2,1/(B$4:B598&lt;&gt;""),B$4:B598)</f>
        <v>Q79</v>
      </c>
      <c r="D598" t="s">
        <v>334</v>
      </c>
      <c r="E598" t="s">
        <v>335</v>
      </c>
      <c r="Z598" t="s">
        <v>314</v>
      </c>
      <c r="AA598" t="s">
        <v>606</v>
      </c>
      <c r="AB598" t="s">
        <v>607</v>
      </c>
    </row>
    <row r="599" spans="2:28" x14ac:dyDescent="0.3">
      <c r="C599" t="str" cm="1">
        <f t="array" ref="C599">LOOKUP(2,1/(B$4:B599&lt;&gt;""),B$4:B599)</f>
        <v>Q79</v>
      </c>
      <c r="D599" t="s">
        <v>338</v>
      </c>
      <c r="E599" t="s">
        <v>339</v>
      </c>
      <c r="Z599" t="s">
        <v>314</v>
      </c>
      <c r="AA599" t="s">
        <v>627</v>
      </c>
      <c r="AB599" t="s">
        <v>628</v>
      </c>
    </row>
    <row r="600" spans="2:28" x14ac:dyDescent="0.3">
      <c r="C600" t="str" cm="1">
        <f t="array" ref="C600">LOOKUP(2,1/(B$4:B600&lt;&gt;""),B$4:B600)</f>
        <v>Q79</v>
      </c>
      <c r="D600" t="s">
        <v>404</v>
      </c>
      <c r="E600" t="s">
        <v>405</v>
      </c>
      <c r="Z600" t="s">
        <v>314</v>
      </c>
      <c r="AA600" t="s">
        <v>643</v>
      </c>
      <c r="AB600" t="s">
        <v>644</v>
      </c>
    </row>
    <row r="601" spans="2:28" x14ac:dyDescent="0.3">
      <c r="C601" t="str" cm="1">
        <f t="array" ref="C601">LOOKUP(2,1/(B$4:B601&lt;&gt;""),B$4:B601)</f>
        <v>Q79</v>
      </c>
      <c r="D601" t="s">
        <v>435</v>
      </c>
      <c r="E601" t="s">
        <v>436</v>
      </c>
      <c r="Z601" t="s">
        <v>314</v>
      </c>
      <c r="AA601" t="s">
        <v>653</v>
      </c>
      <c r="AB601" t="s">
        <v>654</v>
      </c>
    </row>
    <row r="602" spans="2:28" x14ac:dyDescent="0.3">
      <c r="C602" t="str" cm="1">
        <f t="array" ref="C602">LOOKUP(2,1/(B$4:B602&lt;&gt;""),B$4:B602)</f>
        <v>Q79</v>
      </c>
      <c r="D602" t="s">
        <v>494</v>
      </c>
      <c r="E602" t="s">
        <v>495</v>
      </c>
      <c r="Z602" t="s">
        <v>314</v>
      </c>
      <c r="AA602" t="s">
        <v>655</v>
      </c>
      <c r="AB602" t="s">
        <v>656</v>
      </c>
    </row>
    <row r="603" spans="2:28" x14ac:dyDescent="0.3">
      <c r="C603" t="str" cm="1">
        <f t="array" ref="C603">LOOKUP(2,1/(B$4:B603&lt;&gt;""),B$4:B603)</f>
        <v>Q79</v>
      </c>
      <c r="D603" t="s">
        <v>512</v>
      </c>
      <c r="E603" t="s">
        <v>513</v>
      </c>
      <c r="Z603" t="s">
        <v>314</v>
      </c>
      <c r="AA603" t="s">
        <v>666</v>
      </c>
      <c r="AB603" t="s">
        <v>667</v>
      </c>
    </row>
    <row r="604" spans="2:28" x14ac:dyDescent="0.3">
      <c r="C604" t="str" cm="1">
        <f t="array" ref="C604">LOOKUP(2,1/(B$4:B604&lt;&gt;""),B$4:B604)</f>
        <v>Q79</v>
      </c>
      <c r="D604" t="s">
        <v>519</v>
      </c>
      <c r="E604" t="s">
        <v>520</v>
      </c>
    </row>
    <row r="605" spans="2:28" x14ac:dyDescent="0.3">
      <c r="C605" t="str" cm="1">
        <f t="array" ref="C605">LOOKUP(2,1/(B$4:B605&lt;&gt;""),B$4:B605)</f>
        <v>Q79</v>
      </c>
      <c r="D605" t="s">
        <v>549</v>
      </c>
      <c r="E605" t="s">
        <v>550</v>
      </c>
    </row>
    <row r="606" spans="2:28" x14ac:dyDescent="0.3">
      <c r="C606" t="str" cm="1">
        <f t="array" ref="C606">LOOKUP(2,1/(B$4:B606&lt;&gt;""),B$4:B606)</f>
        <v>Q79</v>
      </c>
      <c r="D606" t="s">
        <v>604</v>
      </c>
      <c r="E606" t="s">
        <v>605</v>
      </c>
    </row>
    <row r="607" spans="2:28" x14ac:dyDescent="0.3">
      <c r="C607" t="str" cm="1">
        <f t="array" ref="C607">LOOKUP(2,1/(B$4:B607&lt;&gt;""),B$4:B607)</f>
        <v>Q79</v>
      </c>
      <c r="D607" t="s">
        <v>621</v>
      </c>
      <c r="E607" t="s">
        <v>622</v>
      </c>
    </row>
    <row r="608" spans="2:28" x14ac:dyDescent="0.3">
      <c r="C608" t="str" cm="1">
        <f t="array" ref="C608">LOOKUP(2,1/(B$4:B608&lt;&gt;""),B$4:B608)</f>
        <v>Q79</v>
      </c>
      <c r="D608" t="s">
        <v>637</v>
      </c>
      <c r="E608" t="s">
        <v>638</v>
      </c>
    </row>
    <row r="609" spans="2:5" x14ac:dyDescent="0.3">
      <c r="B609" t="s">
        <v>293</v>
      </c>
      <c r="C609" t="str" cm="1">
        <f t="array" ref="C609">LOOKUP(2,1/(B$4:B609&lt;&gt;""),B$4:B609)</f>
        <v>Q85</v>
      </c>
      <c r="D609" t="s">
        <v>293</v>
      </c>
      <c r="E609" t="s">
        <v>294</v>
      </c>
    </row>
    <row r="610" spans="2:5" x14ac:dyDescent="0.3">
      <c r="C610" t="str" cm="1">
        <f t="array" ref="C610">LOOKUP(2,1/(B$4:B610&lt;&gt;""),B$4:B610)</f>
        <v>Q85</v>
      </c>
      <c r="D610" t="s">
        <v>1319</v>
      </c>
      <c r="E610" t="s">
        <v>1320</v>
      </c>
    </row>
    <row r="611" spans="2:5" x14ac:dyDescent="0.3">
      <c r="C611" t="str" cm="1">
        <f t="array" ref="C611">LOOKUP(2,1/(B$4:B611&lt;&gt;""),B$4:B611)</f>
        <v>Q85</v>
      </c>
      <c r="D611" t="s">
        <v>352</v>
      </c>
      <c r="E611" t="s">
        <v>353</v>
      </c>
    </row>
    <row r="612" spans="2:5" x14ac:dyDescent="0.3">
      <c r="C612" t="str" cm="1">
        <f t="array" ref="C612">LOOKUP(2,1/(B$4:B612&lt;&gt;""),B$4:B612)</f>
        <v>Q85</v>
      </c>
      <c r="D612" t="s">
        <v>382</v>
      </c>
      <c r="E612" t="s">
        <v>383</v>
      </c>
    </row>
    <row r="613" spans="2:5" x14ac:dyDescent="0.3">
      <c r="C613" t="str" cm="1">
        <f t="array" ref="C613">LOOKUP(2,1/(B$4:B613&lt;&gt;""),B$4:B613)</f>
        <v>Q85</v>
      </c>
      <c r="D613" t="s">
        <v>1325</v>
      </c>
      <c r="E613" t="s">
        <v>387</v>
      </c>
    </row>
    <row r="614" spans="2:5" x14ac:dyDescent="0.3">
      <c r="C614" t="str" cm="1">
        <f t="array" ref="C614">LOOKUP(2,1/(B$4:B614&lt;&gt;""),B$4:B614)</f>
        <v>Q85</v>
      </c>
      <c r="D614" t="s">
        <v>553</v>
      </c>
      <c r="E614" t="s">
        <v>554</v>
      </c>
    </row>
    <row r="615" spans="2:5" x14ac:dyDescent="0.3">
      <c r="C615" t="str" cm="1">
        <f t="array" ref="C615">LOOKUP(2,1/(B$4:B615&lt;&gt;""),B$4:B615)</f>
        <v>Q85</v>
      </c>
      <c r="D615" t="s">
        <v>592</v>
      </c>
      <c r="E615" t="s">
        <v>593</v>
      </c>
    </row>
    <row r="616" spans="2:5" x14ac:dyDescent="0.3">
      <c r="C616" t="str" cm="1">
        <f t="array" ref="C616">LOOKUP(2,1/(B$4:B616&lt;&gt;""),B$4:B616)</f>
        <v>Q85</v>
      </c>
      <c r="D616" t="s">
        <v>641</v>
      </c>
      <c r="E616" t="s">
        <v>642</v>
      </c>
    </row>
    <row r="617" spans="2:5" x14ac:dyDescent="0.3">
      <c r="B617" t="s">
        <v>299</v>
      </c>
      <c r="C617" t="str" cm="1">
        <f t="array" ref="C617">LOOKUP(2,1/(B$4:B617&lt;&gt;""),B$4:B617)</f>
        <v>Q86</v>
      </c>
      <c r="D617" t="s">
        <v>299</v>
      </c>
      <c r="E617" t="s">
        <v>300</v>
      </c>
    </row>
    <row r="618" spans="2:5" x14ac:dyDescent="0.3">
      <c r="C618" t="str" cm="1">
        <f t="array" ref="C618">LOOKUP(2,1/(B$4:B618&lt;&gt;""),B$4:B618)</f>
        <v>Q86</v>
      </c>
      <c r="D618" t="s">
        <v>245</v>
      </c>
      <c r="E618" t="s">
        <v>246</v>
      </c>
    </row>
    <row r="619" spans="2:5" x14ac:dyDescent="0.3">
      <c r="C619" t="str" cm="1">
        <f t="array" ref="C619">LOOKUP(2,1/(B$4:B619&lt;&gt;""),B$4:B619)</f>
        <v>Q86</v>
      </c>
      <c r="D619" t="s">
        <v>321</v>
      </c>
      <c r="E619" t="s">
        <v>322</v>
      </c>
    </row>
    <row r="620" spans="2:5" x14ac:dyDescent="0.3">
      <c r="C620" t="str" cm="1">
        <f t="array" ref="C620">LOOKUP(2,1/(B$4:B620&lt;&gt;""),B$4:B620)</f>
        <v>Q86</v>
      </c>
      <c r="D620" t="s">
        <v>411</v>
      </c>
      <c r="E620" t="s">
        <v>412</v>
      </c>
    </row>
    <row r="621" spans="2:5" x14ac:dyDescent="0.3">
      <c r="C621" t="str" cm="1">
        <f t="array" ref="C621">LOOKUP(2,1/(B$4:B621&lt;&gt;""),B$4:B621)</f>
        <v>Q86</v>
      </c>
      <c r="D621" t="s">
        <v>527</v>
      </c>
      <c r="E621" t="s">
        <v>528</v>
      </c>
    </row>
    <row r="622" spans="2:5" x14ac:dyDescent="0.3">
      <c r="C622" t="str" cm="1">
        <f t="array" ref="C622">LOOKUP(2,1/(B$4:B622&lt;&gt;""),B$4:B622)</f>
        <v>Q86</v>
      </c>
      <c r="D622" t="s">
        <v>594</v>
      </c>
      <c r="E622" t="s">
        <v>595</v>
      </c>
    </row>
    <row r="623" spans="2:5" x14ac:dyDescent="0.3">
      <c r="C623" t="str" cm="1">
        <f t="array" ref="C623">LOOKUP(2,1/(B$4:B623&lt;&gt;""),B$4:B623)</f>
        <v>Q86</v>
      </c>
      <c r="D623" t="s">
        <v>629</v>
      </c>
      <c r="E623" t="s">
        <v>630</v>
      </c>
    </row>
    <row r="624" spans="2:5" x14ac:dyDescent="0.3">
      <c r="C624" t="str" cm="1">
        <f t="array" ref="C624">LOOKUP(2,1/(B$4:B624&lt;&gt;""),B$4:B624)</f>
        <v>Q86</v>
      </c>
      <c r="D624" t="s">
        <v>670</v>
      </c>
      <c r="E624" t="s">
        <v>671</v>
      </c>
    </row>
    <row r="625" spans="2:5" x14ac:dyDescent="0.3">
      <c r="B625" t="s">
        <v>304</v>
      </c>
      <c r="C625" t="str" cm="1">
        <f t="array" ref="C625">LOOKUP(2,1/(B$4:B625&lt;&gt;""),B$4:B625)</f>
        <v>Q87</v>
      </c>
      <c r="D625" t="s">
        <v>304</v>
      </c>
      <c r="E625" t="s">
        <v>305</v>
      </c>
    </row>
    <row r="626" spans="2:5" x14ac:dyDescent="0.3">
      <c r="C626" t="str" cm="1">
        <f t="array" ref="C626">LOOKUP(2,1/(B$4:B626&lt;&gt;""),B$4:B626)</f>
        <v>Q87</v>
      </c>
      <c r="D626" t="s">
        <v>302</v>
      </c>
      <c r="E626" t="s">
        <v>303</v>
      </c>
    </row>
    <row r="627" spans="2:5" x14ac:dyDescent="0.3">
      <c r="C627" t="str" cm="1">
        <f t="array" ref="C627">LOOKUP(2,1/(B$4:B627&lt;&gt;""),B$4:B627)</f>
        <v>Q87</v>
      </c>
      <c r="D627" t="s">
        <v>326</v>
      </c>
      <c r="E627" t="s">
        <v>327</v>
      </c>
    </row>
    <row r="628" spans="2:5" x14ac:dyDescent="0.3">
      <c r="C628" t="str" cm="1">
        <f t="array" ref="C628">LOOKUP(2,1/(B$4:B628&lt;&gt;""),B$4:B628)</f>
        <v>Q87</v>
      </c>
      <c r="D628" t="s">
        <v>423</v>
      </c>
      <c r="E628" t="s">
        <v>424</v>
      </c>
    </row>
    <row r="629" spans="2:5" x14ac:dyDescent="0.3">
      <c r="C629" t="str" cm="1">
        <f t="array" ref="C629">LOOKUP(2,1/(B$4:B629&lt;&gt;""),B$4:B629)</f>
        <v>Q87</v>
      </c>
      <c r="D629" t="s">
        <v>446</v>
      </c>
      <c r="E629" t="s">
        <v>447</v>
      </c>
    </row>
    <row r="630" spans="2:5" x14ac:dyDescent="0.3">
      <c r="C630" t="str" cm="1">
        <f t="array" ref="C630">LOOKUP(2,1/(B$4:B630&lt;&gt;""),B$4:B630)</f>
        <v>Q87</v>
      </c>
      <c r="D630" t="s">
        <v>547</v>
      </c>
      <c r="E630" t="s">
        <v>548</v>
      </c>
    </row>
    <row r="631" spans="2:5" x14ac:dyDescent="0.3">
      <c r="C631" t="str" cm="1">
        <f t="array" ref="C631">LOOKUP(2,1/(B$4:B631&lt;&gt;""),B$4:B631)</f>
        <v>Q87</v>
      </c>
      <c r="D631" t="s">
        <v>557</v>
      </c>
      <c r="E631" t="s">
        <v>558</v>
      </c>
    </row>
    <row r="632" spans="2:5" x14ac:dyDescent="0.3">
      <c r="C632" t="str" cm="1">
        <f t="array" ref="C632">LOOKUP(2,1/(B$4:B632&lt;&gt;""),B$4:B632)</f>
        <v>Q87</v>
      </c>
      <c r="D632" t="s">
        <v>560</v>
      </c>
      <c r="E632" t="s">
        <v>561</v>
      </c>
    </row>
    <row r="633" spans="2:5" x14ac:dyDescent="0.3">
      <c r="C633" t="str" cm="1">
        <f t="array" ref="C633">LOOKUP(2,1/(B$4:B633&lt;&gt;""),B$4:B633)</f>
        <v>Q87</v>
      </c>
      <c r="D633" t="s">
        <v>588</v>
      </c>
      <c r="E633" t="s">
        <v>589</v>
      </c>
    </row>
    <row r="634" spans="2:5" x14ac:dyDescent="0.3">
      <c r="C634" t="str" cm="1">
        <f t="array" ref="C634">LOOKUP(2,1/(B$4:B634&lt;&gt;""),B$4:B634)</f>
        <v>Q87</v>
      </c>
      <c r="D634" t="s">
        <v>600</v>
      </c>
      <c r="E634" t="s">
        <v>601</v>
      </c>
    </row>
    <row r="635" spans="2:5" x14ac:dyDescent="0.3">
      <c r="C635" t="str" cm="1">
        <f t="array" ref="C635">LOOKUP(2,1/(B$4:B635&lt;&gt;""),B$4:B635)</f>
        <v>Q87</v>
      </c>
      <c r="D635" t="s">
        <v>662</v>
      </c>
      <c r="E635" t="s">
        <v>663</v>
      </c>
    </row>
    <row r="636" spans="2:5" x14ac:dyDescent="0.3">
      <c r="C636" t="str" cm="1">
        <f t="array" ref="C636">LOOKUP(2,1/(B$4:B636&lt;&gt;""),B$4:B636)</f>
        <v>Q87</v>
      </c>
      <c r="D636" t="s">
        <v>672</v>
      </c>
      <c r="E636" t="s">
        <v>673</v>
      </c>
    </row>
    <row r="637" spans="2:5" x14ac:dyDescent="0.3">
      <c r="C637" t="str" cm="1">
        <f t="array" ref="C637">LOOKUP(2,1/(B$4:B637&lt;&gt;""),B$4:B637)</f>
        <v>Q87</v>
      </c>
      <c r="D637" t="s">
        <v>678</v>
      </c>
      <c r="E637" t="s">
        <v>679</v>
      </c>
    </row>
    <row r="638" spans="2:5" x14ac:dyDescent="0.3">
      <c r="B638" t="s">
        <v>310</v>
      </c>
      <c r="C638" t="str" cm="1">
        <f t="array" ref="C638">LOOKUP(2,1/(B$4:B638&lt;&gt;""),B$4:B638)</f>
        <v>Q88</v>
      </c>
      <c r="D638" t="s">
        <v>310</v>
      </c>
      <c r="E638" t="s">
        <v>311</v>
      </c>
    </row>
    <row r="639" spans="2:5" x14ac:dyDescent="0.3">
      <c r="C639" t="str" cm="1">
        <f t="array" ref="C639">LOOKUP(2,1/(B$4:B639&lt;&gt;""),B$4:B639)</f>
        <v>Q88</v>
      </c>
      <c r="D639" t="s">
        <v>318</v>
      </c>
      <c r="E639" t="s">
        <v>319</v>
      </c>
    </row>
    <row r="640" spans="2:5" x14ac:dyDescent="0.3">
      <c r="C640" t="str" cm="1">
        <f t="array" ref="C640">LOOKUP(2,1/(B$4:B640&lt;&gt;""),B$4:B640)</f>
        <v>Q88</v>
      </c>
      <c r="D640" t="s">
        <v>398</v>
      </c>
      <c r="E640" t="s">
        <v>399</v>
      </c>
    </row>
    <row r="641" spans="2:5" x14ac:dyDescent="0.3">
      <c r="C641" t="str" cm="1">
        <f t="array" ref="C641">LOOKUP(2,1/(B$4:B641&lt;&gt;""),B$4:B641)</f>
        <v>Q88</v>
      </c>
      <c r="D641" t="s">
        <v>454</v>
      </c>
      <c r="E641" t="s">
        <v>455</v>
      </c>
    </row>
    <row r="642" spans="2:5" x14ac:dyDescent="0.3">
      <c r="C642" t="str" cm="1">
        <f t="array" ref="C642">LOOKUP(2,1/(B$4:B642&lt;&gt;""),B$4:B642)</f>
        <v>Q88</v>
      </c>
      <c r="D642" t="s">
        <v>502</v>
      </c>
      <c r="E642" t="s">
        <v>503</v>
      </c>
    </row>
    <row r="643" spans="2:5" x14ac:dyDescent="0.3">
      <c r="C643" t="str" cm="1">
        <f t="array" ref="C643">LOOKUP(2,1/(B$4:B643&lt;&gt;""),B$4:B643)</f>
        <v>Q88</v>
      </c>
      <c r="D643" t="s">
        <v>625</v>
      </c>
      <c r="E643" t="s">
        <v>626</v>
      </c>
    </row>
    <row r="644" spans="2:5" x14ac:dyDescent="0.3">
      <c r="C644" t="str" cm="1">
        <f t="array" ref="C644">LOOKUP(2,1/(B$4:B644&lt;&gt;""),B$4:B644)</f>
        <v>Q88</v>
      </c>
      <c r="D644" t="s">
        <v>664</v>
      </c>
      <c r="E644" t="s">
        <v>665</v>
      </c>
    </row>
    <row r="645" spans="2:5" x14ac:dyDescent="0.3">
      <c r="B645" t="s">
        <v>314</v>
      </c>
      <c r="C645" t="str" cm="1">
        <f t="array" ref="C645">LOOKUP(2,1/(B$4:B645&lt;&gt;""),B$4:B645)</f>
        <v>Q71</v>
      </c>
      <c r="D645" t="s">
        <v>314</v>
      </c>
      <c r="E645" t="s">
        <v>315</v>
      </c>
    </row>
    <row r="646" spans="2:5" x14ac:dyDescent="0.3">
      <c r="C646" t="str" cm="1">
        <f t="array" ref="C646">LOOKUP(2,1/(B$4:B646&lt;&gt;""),B$4:B646)</f>
        <v>Q71</v>
      </c>
      <c r="D646" t="s">
        <v>215</v>
      </c>
      <c r="E646" t="s">
        <v>211</v>
      </c>
    </row>
    <row r="647" spans="2:5" x14ac:dyDescent="0.3">
      <c r="C647" t="str" cm="1">
        <f t="array" ref="C647">LOOKUP(2,1/(B$4:B647&lt;&gt;""),B$4:B647)</f>
        <v>Q71</v>
      </c>
      <c r="D647" t="s">
        <v>227</v>
      </c>
      <c r="E647" t="s">
        <v>228</v>
      </c>
    </row>
    <row r="648" spans="2:5" x14ac:dyDescent="0.3">
      <c r="C648" t="str" cm="1">
        <f t="array" ref="C648">LOOKUP(2,1/(B$4:B648&lt;&gt;""),B$4:B648)</f>
        <v>Q71</v>
      </c>
      <c r="D648" t="s">
        <v>263</v>
      </c>
      <c r="E648" t="s">
        <v>264</v>
      </c>
    </row>
    <row r="649" spans="2:5" x14ac:dyDescent="0.3">
      <c r="C649" t="str" cm="1">
        <f t="array" ref="C649">LOOKUP(2,1/(B$4:B649&lt;&gt;""),B$4:B649)</f>
        <v>Q71</v>
      </c>
      <c r="D649" t="s">
        <v>312</v>
      </c>
      <c r="E649" t="s">
        <v>313</v>
      </c>
    </row>
    <row r="650" spans="2:5" x14ac:dyDescent="0.3">
      <c r="C650" t="str" cm="1">
        <f t="array" ref="C650">LOOKUP(2,1/(B$4:B650&lt;&gt;""),B$4:B650)</f>
        <v>Q71</v>
      </c>
      <c r="D650" t="s">
        <v>323</v>
      </c>
      <c r="E650" t="s">
        <v>324</v>
      </c>
    </row>
    <row r="651" spans="2:5" x14ac:dyDescent="0.3">
      <c r="C651" t="str" cm="1">
        <f t="array" ref="C651">LOOKUP(2,1/(B$4:B651&lt;&gt;""),B$4:B651)</f>
        <v>Q71</v>
      </c>
      <c r="D651" t="s">
        <v>336</v>
      </c>
      <c r="E651" t="s">
        <v>337</v>
      </c>
    </row>
    <row r="652" spans="2:5" x14ac:dyDescent="0.3">
      <c r="C652" t="str" cm="1">
        <f t="array" ref="C652">LOOKUP(2,1/(B$4:B652&lt;&gt;""),B$4:B652)</f>
        <v>Q71</v>
      </c>
      <c r="D652" t="s">
        <v>348</v>
      </c>
      <c r="E652" t="s">
        <v>349</v>
      </c>
    </row>
    <row r="653" spans="2:5" x14ac:dyDescent="0.3">
      <c r="C653" t="str" cm="1">
        <f t="array" ref="C653">LOOKUP(2,1/(B$4:B653&lt;&gt;""),B$4:B653)</f>
        <v>Q71</v>
      </c>
      <c r="D653" t="s">
        <v>364</v>
      </c>
      <c r="E653" t="s">
        <v>365</v>
      </c>
    </row>
    <row r="654" spans="2:5" x14ac:dyDescent="0.3">
      <c r="C654" t="str" cm="1">
        <f t="array" ref="C654">LOOKUP(2,1/(B$4:B654&lt;&gt;""),B$4:B654)</f>
        <v>Q71</v>
      </c>
      <c r="D654" t="s">
        <v>392</v>
      </c>
      <c r="E654" t="s">
        <v>393</v>
      </c>
    </row>
    <row r="655" spans="2:5" x14ac:dyDescent="0.3">
      <c r="C655" t="str" cm="1">
        <f t="array" ref="C655">LOOKUP(2,1/(B$4:B655&lt;&gt;""),B$4:B655)</f>
        <v>Q71</v>
      </c>
      <c r="D655" t="s">
        <v>400</v>
      </c>
      <c r="E655" t="s">
        <v>401</v>
      </c>
    </row>
    <row r="656" spans="2:5" x14ac:dyDescent="0.3">
      <c r="C656" t="str" cm="1">
        <f t="array" ref="C656">LOOKUP(2,1/(B$4:B656&lt;&gt;""),B$4:B656)</f>
        <v>Q71</v>
      </c>
      <c r="D656" t="s">
        <v>413</v>
      </c>
      <c r="E656" t="s">
        <v>414</v>
      </c>
    </row>
    <row r="657" spans="3:5" x14ac:dyDescent="0.3">
      <c r="C657" t="str" cm="1">
        <f t="array" ref="C657">LOOKUP(2,1/(B$4:B657&lt;&gt;""),B$4:B657)</f>
        <v>Q71</v>
      </c>
      <c r="D657" t="s">
        <v>415</v>
      </c>
      <c r="E657" t="s">
        <v>416</v>
      </c>
    </row>
    <row r="658" spans="3:5" x14ac:dyDescent="0.3">
      <c r="C658" t="str" cm="1">
        <f t="array" ref="C658">LOOKUP(2,1/(B$4:B658&lt;&gt;""),B$4:B658)</f>
        <v>Q71</v>
      </c>
      <c r="D658" t="s">
        <v>421</v>
      </c>
      <c r="E658" t="s">
        <v>422</v>
      </c>
    </row>
    <row r="659" spans="3:5" x14ac:dyDescent="0.3">
      <c r="C659" t="str" cm="1">
        <f t="array" ref="C659">LOOKUP(2,1/(B$4:B659&lt;&gt;""),B$4:B659)</f>
        <v>Q71</v>
      </c>
      <c r="D659" t="s">
        <v>425</v>
      </c>
      <c r="E659" t="s">
        <v>426</v>
      </c>
    </row>
    <row r="660" spans="3:5" x14ac:dyDescent="0.3">
      <c r="C660" t="str" cm="1">
        <f t="array" ref="C660">LOOKUP(2,1/(B$4:B660&lt;&gt;""),B$4:B660)</f>
        <v>Q71</v>
      </c>
      <c r="D660" t="s">
        <v>427</v>
      </c>
      <c r="E660" t="s">
        <v>428</v>
      </c>
    </row>
    <row r="661" spans="3:5" x14ac:dyDescent="0.3">
      <c r="C661" t="str" cm="1">
        <f t="array" ref="C661">LOOKUP(2,1/(B$4:B661&lt;&gt;""),B$4:B661)</f>
        <v>Q71</v>
      </c>
      <c r="D661" t="s">
        <v>431</v>
      </c>
      <c r="E661" t="s">
        <v>432</v>
      </c>
    </row>
    <row r="662" spans="3:5" x14ac:dyDescent="0.3">
      <c r="C662" t="str" cm="1">
        <f t="array" ref="C662">LOOKUP(2,1/(B$4:B662&lt;&gt;""),B$4:B662)</f>
        <v>Q71</v>
      </c>
      <c r="D662" t="s">
        <v>438</v>
      </c>
      <c r="E662" t="s">
        <v>439</v>
      </c>
    </row>
    <row r="663" spans="3:5" x14ac:dyDescent="0.3">
      <c r="C663" t="str" cm="1">
        <f t="array" ref="C663">LOOKUP(2,1/(B$4:B663&lt;&gt;""),B$4:B663)</f>
        <v>Q71</v>
      </c>
      <c r="D663" t="s">
        <v>442</v>
      </c>
      <c r="E663" t="s">
        <v>443</v>
      </c>
    </row>
    <row r="664" spans="3:5" x14ac:dyDescent="0.3">
      <c r="C664" t="str" cm="1">
        <f t="array" ref="C664">LOOKUP(2,1/(B$4:B664&lt;&gt;""),B$4:B664)</f>
        <v>Q71</v>
      </c>
      <c r="D664" t="s">
        <v>448</v>
      </c>
      <c r="E664" t="s">
        <v>449</v>
      </c>
    </row>
    <row r="665" spans="3:5" x14ac:dyDescent="0.3">
      <c r="C665" t="str" cm="1">
        <f t="array" ref="C665">LOOKUP(2,1/(B$4:B665&lt;&gt;""),B$4:B665)</f>
        <v>Q71</v>
      </c>
      <c r="D665" t="s">
        <v>450</v>
      </c>
      <c r="E665" t="s">
        <v>451</v>
      </c>
    </row>
    <row r="666" spans="3:5" x14ac:dyDescent="0.3">
      <c r="C666" t="str" cm="1">
        <f t="array" ref="C666">LOOKUP(2,1/(B$4:B666&lt;&gt;""),B$4:B666)</f>
        <v>Q71</v>
      </c>
      <c r="D666" t="s">
        <v>460</v>
      </c>
      <c r="E666" t="s">
        <v>461</v>
      </c>
    </row>
    <row r="667" spans="3:5" x14ac:dyDescent="0.3">
      <c r="C667" t="str" cm="1">
        <f t="array" ref="C667">LOOKUP(2,1/(B$4:B667&lt;&gt;""),B$4:B667)</f>
        <v>Q71</v>
      </c>
      <c r="D667" t="s">
        <v>468</v>
      </c>
      <c r="E667" t="s">
        <v>469</v>
      </c>
    </row>
    <row r="668" spans="3:5" x14ac:dyDescent="0.3">
      <c r="C668" t="str" cm="1">
        <f t="array" ref="C668">LOOKUP(2,1/(B$4:B668&lt;&gt;""),B$4:B668)</f>
        <v>Q71</v>
      </c>
      <c r="D668" t="s">
        <v>484</v>
      </c>
      <c r="E668" t="s">
        <v>485</v>
      </c>
    </row>
    <row r="669" spans="3:5" x14ac:dyDescent="0.3">
      <c r="C669" t="str" cm="1">
        <f t="array" ref="C669">LOOKUP(2,1/(B$4:B669&lt;&gt;""),B$4:B669)</f>
        <v>Q71</v>
      </c>
      <c r="D669" t="s">
        <v>506</v>
      </c>
      <c r="E669" t="s">
        <v>507</v>
      </c>
    </row>
    <row r="670" spans="3:5" x14ac:dyDescent="0.3">
      <c r="C670" t="str" cm="1">
        <f t="array" ref="C670">LOOKUP(2,1/(B$4:B670&lt;&gt;""),B$4:B670)</f>
        <v>Q71</v>
      </c>
      <c r="D670" t="s">
        <v>517</v>
      </c>
      <c r="E670" t="s">
        <v>518</v>
      </c>
    </row>
    <row r="671" spans="3:5" x14ac:dyDescent="0.3">
      <c r="C671" t="str" cm="1">
        <f t="array" ref="C671">LOOKUP(2,1/(B$4:B671&lt;&gt;""),B$4:B671)</f>
        <v>Q71</v>
      </c>
      <c r="D671" t="s">
        <v>562</v>
      </c>
      <c r="E671" t="s">
        <v>563</v>
      </c>
    </row>
    <row r="672" spans="3:5" x14ac:dyDescent="0.3">
      <c r="C672" t="str" cm="1">
        <f t="array" ref="C672">LOOKUP(2,1/(B$4:B672&lt;&gt;""),B$4:B672)</f>
        <v>Q71</v>
      </c>
      <c r="D672" t="s">
        <v>568</v>
      </c>
      <c r="E672" t="s">
        <v>569</v>
      </c>
    </row>
    <row r="673" spans="3:5" x14ac:dyDescent="0.3">
      <c r="C673" t="str" cm="1">
        <f t="array" ref="C673">LOOKUP(2,1/(B$4:B673&lt;&gt;""),B$4:B673)</f>
        <v>Q71</v>
      </c>
      <c r="D673" t="s">
        <v>606</v>
      </c>
      <c r="E673" t="s">
        <v>607</v>
      </c>
    </row>
    <row r="674" spans="3:5" x14ac:dyDescent="0.3">
      <c r="C674" t="str" cm="1">
        <f t="array" ref="C674">LOOKUP(2,1/(B$4:B674&lt;&gt;""),B$4:B674)</f>
        <v>Q71</v>
      </c>
      <c r="D674" t="s">
        <v>627</v>
      </c>
      <c r="E674" t="s">
        <v>628</v>
      </c>
    </row>
    <row r="675" spans="3:5" x14ac:dyDescent="0.3">
      <c r="C675" t="str" cm="1">
        <f t="array" ref="C675">LOOKUP(2,1/(B$4:B675&lt;&gt;""),B$4:B675)</f>
        <v>Q71</v>
      </c>
      <c r="D675" t="s">
        <v>643</v>
      </c>
      <c r="E675" t="s">
        <v>644</v>
      </c>
    </row>
    <row r="676" spans="3:5" x14ac:dyDescent="0.3">
      <c r="C676" t="str" cm="1">
        <f t="array" ref="C676">LOOKUP(2,1/(B$4:B676&lt;&gt;""),B$4:B676)</f>
        <v>Q71</v>
      </c>
      <c r="D676" t="s">
        <v>653</v>
      </c>
      <c r="E676" t="s">
        <v>654</v>
      </c>
    </row>
    <row r="677" spans="3:5" x14ac:dyDescent="0.3">
      <c r="C677" t="str" cm="1">
        <f t="array" ref="C677">LOOKUP(2,1/(B$4:B677&lt;&gt;""),B$4:B677)</f>
        <v>Q71</v>
      </c>
      <c r="D677" t="s">
        <v>655</v>
      </c>
      <c r="E677" t="s">
        <v>656</v>
      </c>
    </row>
    <row r="678" spans="3:5" x14ac:dyDescent="0.3">
      <c r="C678" t="str" cm="1">
        <f t="array" ref="C678">LOOKUP(2,1/(B$4:B678&lt;&gt;""),B$4:B678)</f>
        <v>Q71</v>
      </c>
      <c r="D678" t="s">
        <v>666</v>
      </c>
      <c r="E678" t="s">
        <v>667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vt:i4>
      </vt:variant>
    </vt:vector>
  </HeadingPairs>
  <TitlesOfParts>
    <vt:vector size="38" baseType="lpstr">
      <vt:lpstr>Q1 Raw Data</vt:lpstr>
      <vt:lpstr>Q2 Raw Data</vt:lpstr>
      <vt:lpstr>Q3 Raw Data</vt:lpstr>
      <vt:lpstr>Q4 Raw Data</vt:lpstr>
      <vt:lpstr>Cover</vt:lpstr>
      <vt:lpstr>Notes</vt:lpstr>
      <vt:lpstr>Notes Backsheet</vt:lpstr>
      <vt:lpstr>Org List</vt:lpstr>
      <vt:lpstr>Comms by AT</vt:lpstr>
      <vt:lpstr>Contents</vt:lpstr>
      <vt:lpstr>Nat Conditions</vt:lpstr>
      <vt:lpstr>NatCon &amp; Metrics Backsheet</vt:lpstr>
      <vt:lpstr>Metrics</vt:lpstr>
      <vt:lpstr>HICM</vt:lpstr>
      <vt:lpstr>HICM and Narrative Backsheet</vt:lpstr>
      <vt:lpstr>Income</vt:lpstr>
      <vt:lpstr>Expenditure</vt:lpstr>
      <vt:lpstr>I&amp;E Backsheet</vt:lpstr>
      <vt:lpstr>Year End Feedback 1</vt:lpstr>
      <vt:lpstr>Year End Backsheet</vt:lpstr>
      <vt:lpstr>Year End Feedback 2</vt:lpstr>
      <vt:lpstr>Adj NEA and DTOC Trends</vt:lpstr>
      <vt:lpstr>Adj NEA Length of Stay</vt:lpstr>
      <vt:lpstr>Adj NEA Backsheet</vt:lpstr>
      <vt:lpstr>Adj NEA Performance</vt:lpstr>
      <vt:lpstr>Adj NEA Performance (Rate)</vt:lpstr>
      <vt:lpstr>NEA Backsheet</vt:lpstr>
      <vt:lpstr>NEA Length of Stay</vt:lpstr>
      <vt:lpstr>NEA Performance</vt:lpstr>
      <vt:lpstr>NEA Performance (Rate)</vt:lpstr>
      <vt:lpstr>DTOC Performance</vt:lpstr>
      <vt:lpstr>DTOC Backsheet</vt:lpstr>
      <vt:lpstr>DTOC Performance (Rate)</vt:lpstr>
      <vt:lpstr>Res Adms Performance</vt:lpstr>
      <vt:lpstr>Res&amp;Reablement Backsheet</vt:lpstr>
      <vt:lpstr>Reablement Performance</vt:lpstr>
      <vt:lpstr>CCG-HWB Mapping</vt:lpstr>
      <vt:lpstr>'CCG-HWB Mapping'!Print_Area</vt:lpstr>
    </vt:vector>
  </TitlesOfParts>
  <Company>IMS3</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Armstrong, Johan (NHS England)</dc:creator>
  <cp:lastModifiedBy>Cheung, Chun-Ho</cp:lastModifiedBy>
  <cp:lastPrinted>2021-07-06T23:51:19Z</cp:lastPrinted>
  <dcterms:created xsi:type="dcterms:W3CDTF">2018-06-12T13:04:17Z</dcterms:created>
  <dcterms:modified xsi:type="dcterms:W3CDTF">2021-07-19T23:49:09Z</dcterms:modified>
</cp:coreProperties>
</file>